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 Base Case" sheetId="3" state="visible" r:id="rId5"/>
    <sheet name="Random Draws" sheetId="4" state="visible" r:id="rId6"/>
    <sheet name="Simulation" sheetId="5" state="visible" r:id="rId7"/>
    <sheet name="Results" sheetId="6" state="visible" r:id="rId8"/>
    <sheet name="Sensitivity" sheetId="7" state="visible" r:id="rId9"/>
    <sheet name="Windfall" sheetId="8" state="visible" r:id="rId10"/>
    <sheet name="Convergence" sheetId="9" state="visible" r:id="rId11"/>
    <sheet name="Price Paths" sheetId="10" state="visible" r:id="rId12"/>
    <sheet name="Checks" sheetId="11" state="visible" r:id="rId13"/>
  </sheets>
  <calcPr iterateCount="100" refMode="A1" iterate="false" iterateDelta="0.0001"/>
</workbook>
</file>

<file path=xl/sharedStrings.xml><?xml version="1.0" encoding="utf-8"?>
<sst xmlns="http://schemas.openxmlformats.org/spreadsheetml/2006/main" count="424" uniqueCount="332">
  <si>
    <t xml:space="preserve">Lumina Renewables S.p.A.: Monte Carlo DCF Valuation</t>
  </si>
  <si>
    <t xml:space="preserve">Alessandro Radice · fictional mid-market Italian solar and wind operator · educational project, not investment advice</t>
  </si>
  <si>
    <t xml:space="preserve">Sheet</t>
  </si>
  <si>
    <t xml:space="preserve">What it holds</t>
  </si>
  <si>
    <t xml:space="preserve">Assumptions</t>
  </si>
  <si>
    <t xml:space="preserve">Distributions of the six drivers, fixed parameters and the windfall-tax event (blue cells)</t>
  </si>
  <si>
    <t xml:space="preserve">DCF Base Case</t>
  </si>
  <si>
    <t xml:space="preserve">Five-year unlevered DCF at the most-likely value of every driver</t>
  </si>
  <si>
    <t xml:space="preserve">Simulation</t>
  </si>
  <si>
    <t xml:space="preserve">2,000 live iterations: each row turns one set of random numbers into drivers and a value per share</t>
  </si>
  <si>
    <t xml:space="preserve">Random Draws</t>
  </si>
  <si>
    <t xml:space="preserve">The random numbers behind each row: the first 2,000 of the 50,000 in the Python run (seed 113)</t>
  </si>
  <si>
    <t xml:space="preserve">Results</t>
  </si>
  <si>
    <t xml:space="preserve">Mean, median, percentiles, probabilities and the histogram of the live iterations</t>
  </si>
  <si>
    <t xml:space="preserve">Sensitivity</t>
  </si>
  <si>
    <t xml:space="preserve">Which driver moves value most: live correlations and the 50,000-run rank correlations</t>
  </si>
  <si>
    <t xml:space="preserve">Windfall</t>
  </si>
  <si>
    <t xml:space="preserve">The tax risk modelled as an event that happens or not, on the same random numbers</t>
  </si>
  <si>
    <t xml:space="preserve">Convergence</t>
  </si>
  <si>
    <t xml:space="preserve">How much the median and the tails move between runs, from 250 to 50,000 iterations</t>
  </si>
  <si>
    <t xml:space="preserve">Price Paths</t>
  </si>
  <si>
    <t xml:space="preserve">Geometric Brownian Motion paths of the share price over five years</t>
  </si>
  <si>
    <t xml:space="preserve">Checks</t>
  </si>
  <si>
    <t xml:space="preserve">Every live iteration recomputed in Python and compared with Excel</t>
  </si>
  <si>
    <t xml:space="preserve">Colour code: blue = input, black = formula, green = link to another sheet.</t>
  </si>
  <si>
    <t xml:space="preserve">Headline results</t>
  </si>
  <si>
    <t xml:space="preserve">Value per share</t>
  </si>
  <si>
    <t xml:space="preserve">Live (2,000)</t>
  </si>
  <si>
    <t xml:space="preserve">Python (50,000)</t>
  </si>
  <si>
    <t xml:space="preserve">Note</t>
  </si>
  <si>
    <t xml:space="preserve">Base case (most-likely inputs)</t>
  </si>
  <si>
    <t xml:space="preserve">Single-point DCF</t>
  </si>
  <si>
    <t xml:space="preserve">Mean</t>
  </si>
  <si>
    <t xml:space="preserve">Median (P50)</t>
  </si>
  <si>
    <t xml:space="preserve">The typical outcome</t>
  </si>
  <si>
    <t xml:space="preserve">Downside (P5)</t>
  </si>
  <si>
    <t xml:space="preserve">One run in twenty is worse</t>
  </si>
  <si>
    <t xml:space="preserve">Upside (P95)</t>
  </si>
  <si>
    <t xml:space="preserve">One run in twenty is better</t>
  </si>
  <si>
    <t xml:space="preserve">P(value &gt; market price)</t>
  </si>
  <si>
    <t xml:space="preserve">Market price on the Assumptions sheet</t>
  </si>
  <si>
    <t xml:space="preserve">Base case above median</t>
  </si>
  <si>
    <t xml:space="preserve">Why the point estimate flatters</t>
  </si>
  <si>
    <t xml:space="preserve">The live column moves with the blue inputs. The Python column is the 50,000-iteration headline and stays fixed; the two differ because 2,000 draws carry sampling noise (see Convergence).</t>
  </si>
  <si>
    <t xml:space="preserve">Change any blue cell: the base case and all live iterations recalculate</t>
  </si>
  <si>
    <t xml:space="preserve">Driver</t>
  </si>
  <si>
    <t xml:space="preserve">Distribution</t>
  </si>
  <si>
    <t xml:space="preserve">Min / mean</t>
  </si>
  <si>
    <t xml:space="preserve">Mode / st. dev.</t>
  </si>
  <si>
    <t xml:space="preserve">Max</t>
  </si>
  <si>
    <t xml:space="preserve">Why</t>
  </si>
  <si>
    <t xml:space="preserve">Revenue growth (p.a.)</t>
  </si>
  <si>
    <t xml:space="preserve">Triangular</t>
  </si>
  <si>
    <t xml:space="preserve">Contracted capacity plus new projects; skewed neither way</t>
  </si>
  <si>
    <t xml:space="preserve">EBITDA margin</t>
  </si>
  <si>
    <t xml:space="preserve">Long tail down: curtailment, lower captured prices</t>
  </si>
  <si>
    <t xml:space="preserve">WACC</t>
  </si>
  <si>
    <t xml:space="preserve">Normal</t>
  </si>
  <si>
    <t xml:space="preserve">Capital-intensive and rate-sensitive; clipped to the floor and cap below</t>
  </si>
  <si>
    <t xml:space="preserve">Tax rate</t>
  </si>
  <si>
    <t xml:space="preserve">IRES plus IRAP near 26%; tail to 35% for windfall-tax risk</t>
  </si>
  <si>
    <t xml:space="preserve">Terminal growth</t>
  </si>
  <si>
    <t xml:space="preserve">Around long-run inflation</t>
  </si>
  <si>
    <t xml:space="preserve">CapEx (% of revenue)</t>
  </si>
  <si>
    <t xml:space="preserve">Repowering and grid costs can overrun</t>
  </si>
  <si>
    <t xml:space="preserve">Fixed parameters</t>
  </si>
  <si>
    <t xml:space="preserve">Base revenue (€m)</t>
  </si>
  <si>
    <t xml:space="preserve">D&amp;A (% of revenue)</t>
  </si>
  <si>
    <t xml:space="preserve">Change in NWC (% of incremental revenue)</t>
  </si>
  <si>
    <t xml:space="preserve">Net debt (€m)</t>
  </si>
  <si>
    <t xml:space="preserve">Shares outstanding (m)</t>
  </si>
  <si>
    <t xml:space="preserve">Market price (€)</t>
  </si>
  <si>
    <t xml:space="preserve">Forecast horizon (years)</t>
  </si>
  <si>
    <t xml:space="preserve">Minimum WACC minus terminal growth</t>
  </si>
  <si>
    <t xml:space="preserve">Correlation, growth and margin (Gaussian copula)</t>
  </si>
  <si>
    <t xml:space="preserve">WACC floor</t>
  </si>
  <si>
    <t xml:space="preserve">WACC cap</t>
  </si>
  <si>
    <t xml:space="preserve">Windfall-tax event (Windfall sheet)</t>
  </si>
  <si>
    <t xml:space="preserve">Ordinary tax: min</t>
  </si>
  <si>
    <t xml:space="preserve">Ordinary tax: mode</t>
  </si>
  <si>
    <t xml:space="preserve">Ordinary tax: max</t>
  </si>
  <si>
    <t xml:space="preserve">Probability of a windfall surcharge</t>
  </si>
  <si>
    <t xml:space="preserve">Illustrative; chosen so the average tax matches the continuous model</t>
  </si>
  <si>
    <t xml:space="preserve">Surcharge if it happens (points)</t>
  </si>
  <si>
    <t xml:space="preserve">Triangular: min, most likely, max. Normal: mean and standard deviation. The guardrail keeps WACC at least 1.5 points above terminal growth.</t>
  </si>
  <si>
    <t xml:space="preserve">DCF base case</t>
  </si>
  <si>
    <t xml:space="preserve">Every driver at its most-likely value (the mode, or the mean for WACC)</t>
  </si>
  <si>
    <t xml:space="preserve">Revenue growth</t>
  </si>
  <si>
    <t xml:space="preserve">Discount rate used</t>
  </si>
  <si>
    <t xml:space="preserve">€m</t>
  </si>
  <si>
    <t xml:space="preserve">Year 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</si>
  <si>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</si>
  <si>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</si>
  <si>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</si>
  <si>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</si>
  <si>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</si>
  <si>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</si>
  <si>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</t>
  </si>
  <si>
    <t xml:space="preserve">D&amp;A</t>
  </si>
  <si>
    <t xml:space="preserve">EBIT</t>
  </si>
  <si>
    <t xml:space="preserve">NOPAT</t>
  </si>
  <si>
    <t xml:space="preserve">CapEx</t>
  </si>
  <si>
    <t xml:space="preserve">Change in NWC</t>
  </si>
  <si>
    <t xml:space="preserve">Unlevered free cash flow</t>
  </si>
  <si>
    <t xml:space="preserve">Discount factor</t>
  </si>
  <si>
    <t xml:space="preserve">Present value</t>
  </si>
  <si>
    <t xml:space="preserve">Sum of present values</t>
  </si>
  <si>
    <t xml:space="preserve">Terminal value (Gordon)</t>
  </si>
  <si>
    <t xml:space="preserve">Present value of terminal value</t>
  </si>
  <si>
    <t xml:space="preserve">Enterprise value</t>
  </si>
  <si>
    <t xml:space="preserve">Net debt</t>
  </si>
  <si>
    <t xml:space="preserve">Equity value</t>
  </si>
  <si>
    <t xml:space="preserve">Shares (m)</t>
  </si>
  <si>
    <t xml:space="preserve">Terminal value share of enterprise value</t>
  </si>
  <si>
    <t xml:space="preserve">Value per share (€)</t>
  </si>
  <si>
    <t xml:space="preserve">Random draws</t>
  </si>
  <si>
    <t xml:space="preserve">Standard normals (z) and uniforms (u) from the Python engine, seed 113, rows 1 to 2,000 of 50,000</t>
  </si>
  <si>
    <t xml:space="preserve">Iter</t>
  </si>
  <si>
    <t xml:space="preserve">z growth</t>
  </si>
  <si>
    <t xml:space="preserve">z margin (indep.)</t>
  </si>
  <si>
    <t xml:space="preserve">z WACC</t>
  </si>
  <si>
    <t xml:space="preserve">u tax</t>
  </si>
  <si>
    <t xml:space="preserve">u terminal g</t>
  </si>
  <si>
    <t xml:space="preserve">u CapEx</t>
  </si>
  <si>
    <t xml:space="preserve">u windfall</t>
  </si>
  <si>
    <t xml:space="preserve">One iteration per row. Drivers come from the random draws through each distribution; the valuation is the base-case DCF</t>
  </si>
  <si>
    <t xml:space="preserve">u growth</t>
  </si>
  <si>
    <t xml:space="preserve">u margin</t>
  </si>
  <si>
    <t xml:space="preserve">Growth</t>
  </si>
  <si>
    <t xml:space="preserve">Margin</t>
  </si>
  <si>
    <t xml:space="preserve">Tax</t>
  </si>
  <si>
    <t xml:space="preserve">Terminal g</t>
  </si>
  <si>
    <t xml:space="preserve">CapEx %</t>
  </si>
  <si>
    <t xml:space="preserve">Rate used</t>
  </si>
  <si>
    <t xml:space="preserve">FCF per € rev.</t>
  </si>
  <si>
    <t xml:space="preserve">UFCF Y1</t>
  </si>
  <si>
    <t xml:space="preserve">UFCF Y2</t>
  </si>
  <si>
    <t xml:space="preserve">UFCF Y3</t>
  </si>
  <si>
    <t xml:space="preserve">UFCF Y4</t>
  </si>
  <si>
    <t xml:space="preserve">UFCF Y5</t>
  </si>
  <si>
    <t xml:space="preserve">PV explicit</t>
  </si>
  <si>
    <t xml:space="preserve">Terminal value</t>
  </si>
  <si>
    <t xml:space="preserve">Statistics of the 2,000 live iterations, value per share in €</t>
  </si>
  <si>
    <t xml:space="preserve">Statistic</t>
  </si>
  <si>
    <t xml:space="preserve">Live</t>
  </si>
  <si>
    <t xml:space="preserve">From €</t>
  </si>
  <si>
    <t xml:space="preserve">To €</t>
  </si>
  <si>
    <t xml:space="preserve">Iterations</t>
  </si>
  <si>
    <t xml:space="preserve">Standard deviation</t>
  </si>
  <si>
    <t xml:space="preserve">P5</t>
  </si>
  <si>
    <t xml:space="preserve">P10</t>
  </si>
  <si>
    <t xml:space="preserve">P25</t>
  </si>
  <si>
    <t xml:space="preserve">P75</t>
  </si>
  <si>
    <t xml:space="preserve">P95</t>
  </si>
  <si>
    <t xml:space="preserve">P(value &gt; base case)</t>
  </si>
  <si>
    <t xml:space="preserve">P(value &lt; €8.00)</t>
  </si>
  <si>
    <t xml:space="preserve">Outside €0 to €36</t>
  </si>
  <si>
    <t xml:space="preserve">Which uncertainty moves value most</t>
  </si>
  <si>
    <t xml:space="preserve">Live correlation</t>
  </si>
  <si>
    <t xml:space="preserve">Rank correlation (50,000)</t>
  </si>
  <si>
    <t xml:space="preserve">Share of variance (50,000)</t>
  </si>
  <si>
    <t xml:space="preserve">Reading</t>
  </si>
  <si>
    <t xml:space="preserve">The largest single driver: it discounts every cash flow and the terminal value</t>
  </si>
  <si>
    <t xml:space="preserve">Every point of revenue spent on CapEx is lost free cash flow</t>
  </si>
  <si>
    <t xml:space="preserve">Moves with growth through the copula</t>
  </si>
  <si>
    <t xml:space="preserve">Compounds over five years and into the terminal value</t>
  </si>
  <si>
    <t xml:space="preserve">Small range, but it sits inside the terminal value</t>
  </si>
  <si>
    <t xml:space="preserve">Narrow most of the time; its tail is the windfall risk</t>
  </si>
  <si>
    <t xml:space="preserve">Live: Pearson correlation on this workbook's iterations. Rank (Spearman) correlations and shares of variance come from the Python 50,000-iteration run; the share is each squared rank correlation over the total.</t>
  </si>
  <si>
    <t xml:space="preserve">Windfall tax as an event</t>
  </si>
  <si>
    <t xml:space="preserve">Same random numbers as the Simulation sheet; only the tax changes: an ordinary rate, plus a surcharge that either happens or not</t>
  </si>
  <si>
    <t xml:space="preserve">Ordinary tax</t>
  </si>
  <si>
    <t xml:space="preserve">Surcharge?</t>
  </si>
  <si>
    <t xml:space="preserve">Value if surcharge</t>
  </si>
  <si>
    <t xml:space="preserve">No surcharge</t>
  </si>
  <si>
    <t xml:space="preserve">Summary, value per share</t>
  </si>
  <si>
    <t xml:space="preserve">Event model</t>
  </si>
  <si>
    <t xml:space="preserve">If surcharge</t>
  </si>
  <si>
    <t xml:space="preserve">Median</t>
  </si>
  <si>
    <t xml:space="preserve">Average tax</t>
  </si>
  <si>
    <t xml:space="preserve">Continuous model (Simulation sheet)</t>
  </si>
  <si>
    <t xml:space="preserve">Value at stake in the event</t>
  </si>
  <si>
    <t xml:space="preserve">Median gap, no surcharge minus surcharge</t>
  </si>
  <si>
    <t xml:space="preserve">Both models average about the same tax. The headline distribution barely moves; the event model shows that</t>
  </si>
  <si>
    <t xml:space="preserve">about €3 of value per share rides on one political decision.</t>
  </si>
  <si>
    <t xml:space="preserve">The whole simulation re-run 200 times with fresh random numbers at each size (Python); spread of the results across runs</t>
  </si>
  <si>
    <t xml:space="preserve">Average median</t>
  </si>
  <si>
    <t xml:space="preserve">Median, st. dev.</t>
  </si>
  <si>
    <t xml:space="preserve">Median, 2.5th pct</t>
  </si>
  <si>
    <t xml:space="preserve">Median, 97.5th pct</t>
  </si>
  <si>
    <t xml:space="preserve">P5, st. dev.</t>
  </si>
  <si>
    <t xml:space="preserve">P95, st. dev.</t>
  </si>
  <si>
    <t xml:space="preserve">P(&gt; market), st. dev.</t>
  </si>
  <si>
    <t xml:space="preserve">This workbook</t>
  </si>
  <si>
    <t xml:space="preserve">Live median</t>
  </si>
  <si>
    <t xml:space="preserve">Inside the 95% band?</t>
  </si>
  <si>
    <t xml:space="preserve">The spread of the median falls with the square root of the iterations: four times the runs halve it. The tails converge more slowly than the centre.</t>
  </si>
  <si>
    <t xml:space="preserve">Share-price paths</t>
  </si>
  <si>
    <t xml:space="preserve">Geometric Brownian Motion, monthly steps, from the market price; the shocks are fixed normals (rows 70 onwards)</t>
  </si>
  <si>
    <t xml:space="preserve">Start price (€)</t>
  </si>
  <si>
    <t xml:space="preserve">Annual drift</t>
  </si>
  <si>
    <t xml:space="preserve">Annual volatility</t>
  </si>
  <si>
    <t xml:space="preserve">Step (years)</t>
  </si>
  <si>
    <t xml:space="preserve">Path / month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</si>
  <si>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</si>
  <si>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</si>
  <si>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</si>
  <si>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</si>
  <si>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</si>
  <si>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</si>
  <si>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</si>
  <si>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</si>
  <si>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</si>
  <si>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</si>
  <si>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</si>
  <si>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</si>
  <si>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</si>
  <si>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</si>
  <si>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</si>
  <si>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</si>
  <si>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</si>
  <si>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</si>
  <si>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</si>
  <si>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</si>
  <si>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</si>
  <si>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</si>
  <si>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</si>
  <si>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</si>
  <si>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</si>
  <si>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</si>
  <si>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</si>
  <si>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</si>
  <si>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</si>
  <si>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</si>
  <si>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</si>
  <si>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</si>
  <si>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</si>
  <si>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</si>
  <si>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</si>
  <si>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</si>
  <si>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</si>
  <si>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</si>
  <si>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</si>
  <si>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</si>
  <si>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</si>
  <si>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</si>
  <si>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</si>
  <si>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</si>
  <si>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</si>
  <si>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</si>
  <si>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</si>
  <si>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</si>
  <si>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</si>
  <si>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</si>
  <si>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</si>
  <si>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</si>
  <si>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</si>
  <si>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</si>
  <si>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</si>
  <si>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</si>
  <si>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</si>
  <si>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</si>
  <si>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</si>
  <si>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</si>
  <si>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</si>
  <si>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Path 1</t>
  </si>
  <si>
    <t xml:space="preserve">Path 2</t>
  </si>
  <si>
    <t xml:space="preserve">Path 3</t>
  </si>
  <si>
    <t xml:space="preserve">Path 4</t>
  </si>
  <si>
    <t xml:space="preserve">Path 5</t>
  </si>
  <si>
    <t xml:space="preserve">Path 6</t>
  </si>
  <si>
    <t xml:space="preserve">Path 7</t>
  </si>
  <si>
    <t xml:space="preserve">Path 8</t>
  </si>
  <si>
    <t xml:space="preserve">Path 9</t>
  </si>
  <si>
    <t xml:space="preserve">Path 10</t>
  </si>
  <si>
    <t xml:space="preserve">Path 11</t>
  </si>
  <si>
    <t xml:space="preserve">Path 12</t>
  </si>
  <si>
    <t xml:space="preserve">Path 13</t>
  </si>
  <si>
    <t xml:space="preserve">Path 14</t>
  </si>
  <si>
    <t xml:space="preserve">Path 15</t>
  </si>
  <si>
    <t xml:space="preserve">Path 16</t>
  </si>
  <si>
    <t xml:space="preserve">Path 17</t>
  </si>
  <si>
    <t xml:space="preserve">Path 18</t>
  </si>
  <si>
    <t xml:space="preserve">Path 19</t>
  </si>
  <si>
    <t xml:space="preserve">Path 20</t>
  </si>
  <si>
    <t xml:space="preserve">Path 21</t>
  </si>
  <si>
    <t xml:space="preserve">Path 22</t>
  </si>
  <si>
    <t xml:space="preserve">Path 23</t>
  </si>
  <si>
    <t xml:space="preserve">Path 24</t>
  </si>
  <si>
    <t xml:space="preserve">Path 25</t>
  </si>
  <si>
    <t xml:space="preserve">Path 26</t>
  </si>
  <si>
    <t xml:space="preserve">Path 27</t>
  </si>
  <si>
    <t xml:space="preserve">Path 28</t>
  </si>
  <si>
    <t xml:space="preserve">Path 29</t>
  </si>
  <si>
    <t xml:space="preserve">Path 30</t>
  </si>
  <si>
    <t xml:space="preserve">Path 31</t>
  </si>
  <si>
    <t xml:space="preserve">Path 32</t>
  </si>
  <si>
    <t xml:space="preserve">Path 33</t>
  </si>
  <si>
    <t xml:space="preserve">Path 34</t>
  </si>
  <si>
    <t xml:space="preserve">Path 35</t>
  </si>
  <si>
    <t xml:space="preserve">Path 36</t>
  </si>
  <si>
    <t xml:space="preserve">Path 37</t>
  </si>
  <si>
    <t xml:space="preserve">Path 38</t>
  </si>
  <si>
    <t xml:space="preserve">Path 39</t>
  </si>
  <si>
    <t xml:space="preserve">Path 40</t>
  </si>
  <si>
    <t xml:space="preserve">Path 41</t>
  </si>
  <si>
    <t xml:space="preserve">Path 42</t>
  </si>
  <si>
    <t xml:space="preserve">Path 43</t>
  </si>
  <si>
    <t xml:space="preserve">Path 44</t>
  </si>
  <si>
    <t xml:space="preserve">Path 45</t>
  </si>
  <si>
    <t xml:space="preserve">Path 46</t>
  </si>
  <si>
    <t xml:space="preserve">Path 47</t>
  </si>
  <si>
    <t xml:space="preserve">Path 48</t>
  </si>
  <si>
    <t xml:space="preserve">Path 49</t>
  </si>
  <si>
    <t xml:space="preserve">Path 50</t>
  </si>
  <si>
    <t xml:space="preserve">Standard normal shocks (Python, seed 7)</t>
  </si>
  <si>
    <t xml:space="preserve">Each live iteration recomputed by the Python engine (values) against the Excel formula; valid at the default inputs</t>
  </si>
  <si>
    <t xml:space="preserve">Check</t>
  </si>
  <si>
    <t xml:space="preserve">Excel</t>
  </si>
  <si>
    <t xml:space="preserve">Python</t>
  </si>
  <si>
    <t xml:space="preserve">Difference</t>
  </si>
  <si>
    <t xml:space="preserve">Python value</t>
  </si>
  <si>
    <t xml:space="preserve">Gap vs Excel</t>
  </si>
  <si>
    <t xml:space="preserve">Base case value per share</t>
  </si>
  <si>
    <t xml:space="preserve">Median of the live iterations</t>
  </si>
  <si>
    <t xml:space="preserve">Mean of the live iterations</t>
  </si>
  <si>
    <t xml:space="preserve">P5 of the live iterations</t>
  </si>
  <si>
    <t xml:space="preserve">P95 of the live iterations</t>
  </si>
  <si>
    <t xml:space="preserve">Windfall: median if surcharge</t>
  </si>
  <si>
    <t xml:space="preserve">Windfall: median, no surcharge</t>
  </si>
  <si>
    <t xml:space="preserve">Largest gap, row by row (€)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</si>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</sst>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€#,##0.00;&quot;-€&quot;#,##0.00"/>
    <numFmt numFmtId="166" formatCode="0.0%;\-0.0%"/>
    <numFmt numFmtId="167" formatCode="0.00%;\-0.00%"/>
    <numFmt numFmtId="168" formatCode="#,##0.0"/>
    <numFmt numFmtId="169" formatCode="0"/>
    <numFmt numFmtId="170" formatCode="0.00;\-0.00"/>
    <numFmt numFmtId="171" formatCode="0.0000"/>
    <numFmt numFmtId="172" formatCode="0.0000;\-0.0000"/>
    <numFmt numFmtId="173" formatCode="#,##0"/>
    <numFmt numFmtId="174" formatCode="0.00"/>
    <numFmt numFmtId="175" formatCode="0.000000"/>
    <numFmt numFmtId="176" formatCode="0.000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2427"/>
      <name val="Arial"/>
      <family val="0"/>
      <charset val="1"/>
    </font>
    <font>
      <sz val="10"/>
      <color rgb="FF6265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32427"/>
        <bgColor rgb="FF003300"/>
      </patternFill>
    </fill>
    <fill>
      <patternFill patternType="solid">
        <fgColor rgb="FFFFF2CC"/>
        <bgColor rgb="FFF3E6CC"/>
      </patternFill>
    </fill>
    <fill>
      <patternFill patternType="solid">
        <fgColor rgb="FFF3E6C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BB4946"/>
      <rgbColor rgb="FF00FF00"/>
      <rgbColor rgb="FF0000FF"/>
      <rgbColor rgb="FFFFFF00"/>
      <rgbColor rgb="FFFF00FF"/>
      <rgbColor rgb="FF00FFFF"/>
      <rgbColor rgb="FF7B2F2D"/>
      <rgbColor rgb="FF008000"/>
      <rgbColor rgb="FF000080"/>
      <rgbColor rgb="FFB8832A"/>
      <rgbColor rgb="FFA2403D"/>
      <rgbColor rgb="FF008080"/>
      <rgbColor rgb="FFC3C5C8"/>
      <rgbColor rgb="FF878787"/>
      <rgbColor rgb="FFD19C9B"/>
      <rgbColor rgb="FF9B3D3B"/>
      <rgbColor rgb="FFFFF2CC"/>
      <rgbColor rgb="FFF9F9F9"/>
      <rgbColor rgb="FFB04542"/>
      <rgbColor rgb="FFC9807E"/>
      <rgbColor rgb="FF0066CC"/>
      <rgbColor rgb="FFD9D9D9"/>
      <rgbColor rgb="FF000080"/>
      <rgbColor rgb="FFFF00FF"/>
      <rgbColor rgb="FFFFFF00"/>
      <rgbColor rgb="FF00FFFF"/>
      <rgbColor rgb="FFAA433F"/>
      <rgbColor rgb="FF843331"/>
      <rgbColor rgb="FF008080"/>
      <rgbColor rgb="FF0000FF"/>
      <rgbColor rgb="FF00CCFF"/>
      <rgbColor rgb="FFCCFFFF"/>
      <rgbColor rgb="FFE5CECE"/>
      <rgbColor rgb="FFF3E6CC"/>
      <rgbColor rgb="FFDEBCBB"/>
      <rgbColor rgb="FFD5A8A7"/>
      <rgbColor rgb="FFDAB2B1"/>
      <rgbColor rgb="FFE1C5C5"/>
      <rgbColor rgb="FF3366FF"/>
      <rgbColor rgb="FF33CCCC"/>
      <rgbColor rgb="FF99CC00"/>
      <rgbColor rgb="FFFFCC00"/>
      <rgbColor rgb="FFC46E6D"/>
      <rgbColor rgb="FFC05855"/>
      <rgbColor rgb="FF62656B"/>
      <rgbColor rgb="FFCC8F8E"/>
      <rgbColor rgb="FF003366"/>
      <rgbColor rgb="FF339966"/>
      <rgbColor rgb="FF003300"/>
      <rgbColor rgb="FFB54744"/>
      <rgbColor rgb="FF8C3734"/>
      <rgbColor rgb="FF933A38"/>
      <rgbColor rgb="FF44474D"/>
      <rgbColor rgb="FF2324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share, live iterations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Results!G5</c:f>
              <c:strCache>
                <c:ptCount val="1"/>
                <c:pt idx="0">
                  <c:v>Iterations</c:v>
                </c:pt>
              </c:strCache>
            </c:strRef>
          </c:tx>
          <c:spPr>
            <a:solidFill>
              <a:srgbClr val="4447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Results!$F$6:$F$23</c:f>
              <c:strCache>
                <c:ptCount val="1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</c:strCache>
            </c:strRef>
          </c:cat>
          <c:val>
            <c:numRef>
              <c:f>Results!$G$6:$G$23</c:f>
              <c:numCache>
                <c:formatCode>#,##0</c:formatCode>
                <c:ptCount val="18"/>
                <c:pt idx="0">
                  <c:v>7</c:v>
                </c:pt>
                <c:pt idx="1">
                  <c:v>34</c:v>
                </c:pt>
                <c:pt idx="2">
                  <c:v>101</c:v>
                </c:pt>
                <c:pt idx="3">
                  <c:v>185</c:v>
                </c:pt>
                <c:pt idx="4">
                  <c:v>287</c:v>
                </c:pt>
                <c:pt idx="5">
                  <c:v>308</c:v>
                </c:pt>
                <c:pt idx="6">
                  <c:v>287</c:v>
                </c:pt>
                <c:pt idx="7">
                  <c:v>229</c:v>
                </c:pt>
                <c:pt idx="8">
                  <c:v>177</c:v>
                </c:pt>
                <c:pt idx="9">
                  <c:v>140</c:v>
                </c:pt>
                <c:pt idx="10">
                  <c:v>85</c:v>
                </c:pt>
                <c:pt idx="11">
                  <c:v>57</c:v>
                </c:pt>
                <c:pt idx="12">
                  <c:v>30</c:v>
                </c:pt>
                <c:pt idx="13">
                  <c:v>24</c:v>
                </c:pt>
                <c:pt idx="14">
                  <c:v>12</c:v>
                </c:pt>
                <c:pt idx="15">
                  <c:v>14</c:v>
                </c:pt>
                <c:pt idx="16">
                  <c:v>12</c:v>
                </c:pt>
                <c:pt idx="17">
                  <c:v>3</c:v>
                </c:pt>
              </c:numCache>
            </c:numRef>
          </c:val>
        </c:ser>
        <c:gapWidth val="20"/>
        <c:overlap val="0"/>
        <c:axId val="78246149"/>
        <c:axId val="45639699"/>
      </c:barChart>
      <c:catAx>
        <c:axId val="78246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Up to €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39699"/>
        <c:crosses val="autoZero"/>
        <c:auto val="1"/>
        <c:lblAlgn val="ctr"/>
        <c:lblOffset val="100"/>
        <c:noMultiLvlLbl val="0"/>
      </c:catAx>
      <c:valAx>
        <c:axId val="45639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461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across 200 re-runs: 95%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3c5c8"/>
            </a:solidFill>
            <a:ln w="21960">
              <a:solidFill>
                <a:srgbClr val="c3c5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Convergence!$B$6:$B$13</c:f>
              <c:strCache>
                <c:ptCount val="8"/>
                <c:pt idx="0">
                  <c:v>250</c:v>
                </c:pt>
                <c:pt idx="1">
                  <c:v>500</c:v>
                </c:pt>
                <c:pt idx="2">
                  <c:v>1,000</c:v>
                </c:pt>
                <c:pt idx="3">
                  <c:v>2,000</c:v>
                </c:pt>
                <c:pt idx="4">
                  <c:v>5,000</c:v>
                </c:pt>
                <c:pt idx="5">
                  <c:v>10,000</c:v>
                </c:pt>
                <c:pt idx="6">
                  <c:v>25,000</c:v>
                </c:pt>
                <c:pt idx="7">
                  <c:v>50,000</c:v>
                </c:pt>
              </c:strCache>
            </c:strRef>
          </c:cat>
          <c:val>
            <c:numRef>
              <c:f>Convergence!$E$6:$E$13</c:f>
              <c:numCache>
                <c:formatCode>\€#,##0.00;"-€"#,##0.00</c:formatCode>
                <c:ptCount val="8"/>
                <c:pt idx="0">
                  <c:v>11.7522049033071</c:v>
                </c:pt>
                <c:pt idx="1">
                  <c:v>11.9127230815628</c:v>
                </c:pt>
                <c:pt idx="2">
                  <c:v>12.1517012176059</c:v>
                </c:pt>
                <c:pt idx="3">
                  <c:v>12.2711300062877</c:v>
                </c:pt>
                <c:pt idx="4">
                  <c:v>12.3613969874157</c:v>
                </c:pt>
                <c:pt idx="5">
                  <c:v>12.4024634357557</c:v>
                </c:pt>
                <c:pt idx="6">
                  <c:v>12.4403828068701</c:v>
                </c:pt>
                <c:pt idx="7">
                  <c:v>12.4560601290148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"Average"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b8832a"/>
            </a:solidFill>
            <a:ln w="21960">
              <a:solidFill>
                <a:srgbClr val="b883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Convergence!$B$6:$B$13</c:f>
              <c:strCache>
                <c:ptCount val="8"/>
                <c:pt idx="0">
                  <c:v>250</c:v>
                </c:pt>
                <c:pt idx="1">
                  <c:v>500</c:v>
                </c:pt>
                <c:pt idx="2">
                  <c:v>1,000</c:v>
                </c:pt>
                <c:pt idx="3">
                  <c:v>2,000</c:v>
                </c:pt>
                <c:pt idx="4">
                  <c:v>5,000</c:v>
                </c:pt>
                <c:pt idx="5">
                  <c:v>10,000</c:v>
                </c:pt>
                <c:pt idx="6">
                  <c:v>25,000</c:v>
                </c:pt>
                <c:pt idx="7">
                  <c:v>50,000</c:v>
                </c:pt>
              </c:strCache>
            </c:strRef>
          </c:cat>
          <c:val>
            <c:numRef>
              <c:f>Convergence!$D$6:$D$13</c:f>
              <c:numCache>
                <c:formatCode>\€#,##0.00;"-€"#,##0.00</c:formatCode>
                <c:ptCount val="8"/>
                <c:pt idx="0">
                  <c:v>0.43060241551657</c:v>
                </c:pt>
                <c:pt idx="1">
                  <c:v>0.306224827107471</c:v>
                </c:pt>
                <c:pt idx="2">
                  <c:v>0.213727380017212</c:v>
                </c:pt>
                <c:pt idx="3">
                  <c:v>0.14052739896867</c:v>
                </c:pt>
                <c:pt idx="4">
                  <c:v>0.0944975964492321</c:v>
                </c:pt>
                <c:pt idx="5">
                  <c:v>0.0685730696446544</c:v>
                </c:pt>
                <c:pt idx="6">
                  <c:v>0.0417946001807505</c:v>
                </c:pt>
                <c:pt idx="7">
                  <c:v>0.0310790700218019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"High"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c3c5c8"/>
            </a:solidFill>
            <a:ln w="21960">
              <a:solidFill>
                <a:srgbClr val="c3c5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Convergence!$B$6:$B$13</c:f>
              <c:strCache>
                <c:ptCount val="8"/>
                <c:pt idx="0">
                  <c:v>250</c:v>
                </c:pt>
                <c:pt idx="1">
                  <c:v>500</c:v>
                </c:pt>
                <c:pt idx="2">
                  <c:v>1,000</c:v>
                </c:pt>
                <c:pt idx="3">
                  <c:v>2,000</c:v>
                </c:pt>
                <c:pt idx="4">
                  <c:v>5,000</c:v>
                </c:pt>
                <c:pt idx="5">
                  <c:v>10,000</c:v>
                </c:pt>
                <c:pt idx="6">
                  <c:v>25,000</c:v>
                </c:pt>
                <c:pt idx="7">
                  <c:v>50,000</c:v>
                </c:pt>
              </c:strCache>
            </c:strRef>
          </c:cat>
          <c:val>
            <c:numRef>
              <c:f>Convergence!$F$6:$F$13</c:f>
              <c:numCache>
                <c:formatCode>\€#,##0.00;"-€"#,##0.00</c:formatCode>
                <c:ptCount val="8"/>
                <c:pt idx="0">
                  <c:v>13.3662469359456</c:v>
                </c:pt>
                <c:pt idx="1">
                  <c:v>13.1265729450276</c:v>
                </c:pt>
                <c:pt idx="2">
                  <c:v>12.9272403109593</c:v>
                </c:pt>
                <c:pt idx="3">
                  <c:v>12.7866298038355</c:v>
                </c:pt>
                <c:pt idx="4">
                  <c:v>12.7207884831186</c:v>
                </c:pt>
                <c:pt idx="5">
                  <c:v>12.6435217926998</c:v>
                </c:pt>
                <c:pt idx="6">
                  <c:v>12.5960027562582</c:v>
                </c:pt>
                <c:pt idx="7">
                  <c:v>12.5815953011446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812872"/>
        <c:axId val="20594355"/>
      </c:lineChart>
      <c:catAx>
        <c:axId val="128128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94355"/>
        <c:crosses val="autoZero"/>
        <c:auto val="1"/>
        <c:lblAlgn val="ctr"/>
        <c:lblOffset val="100"/>
        <c:noMultiLvlLbl val="0"/>
      </c:catAx>
      <c:valAx>
        <c:axId val="20594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0;&quot;-€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128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First 20 simulated paths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"Path 1"</c:f>
              <c:strCache>
                <c:ptCount val="1"/>
                <c:pt idx="0">
                  <c:v>Path 1</c:v>
                </c:pt>
              </c:strCache>
            </c:strRef>
          </c:tx>
          <c:spPr>
            <a:solidFill>
              <a:srgbClr val="7b2f2d"/>
            </a:solidFill>
            <a:ln w="9000">
              <a:solidFill>
                <a:srgbClr val="7b2f2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Paths'!$C$11:$BK$11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11.4994435313621</c:v>
                </c:pt>
                <c:pt idx="2">
                  <c:v>11.8803606049033</c:v>
                </c:pt>
                <c:pt idx="3">
                  <c:v>11.5262997236745</c:v>
                </c:pt>
                <c:pt idx="4">
                  <c:v>10.4515800745204</c:v>
                </c:pt>
                <c:pt idx="5">
                  <c:v>9.94126245259949</c:v>
                </c:pt>
                <c:pt idx="6">
                  <c:v>8.9149574596804</c:v>
                </c:pt>
                <c:pt idx="7">
                  <c:v>8.97232367362957</c:v>
                </c:pt>
                <c:pt idx="8">
                  <c:v>10.3913980038291</c:v>
                </c:pt>
                <c:pt idx="9">
                  <c:v>9.84340470680936</c:v>
                </c:pt>
                <c:pt idx="10">
                  <c:v>9.19403007094845</c:v>
                </c:pt>
                <c:pt idx="11">
                  <c:v>9.69979758991962</c:v>
                </c:pt>
                <c:pt idx="12">
                  <c:v>10.0852197291484</c:v>
                </c:pt>
                <c:pt idx="13">
                  <c:v>10.2006475657338</c:v>
                </c:pt>
                <c:pt idx="14">
                  <c:v>9.20916087880362</c:v>
                </c:pt>
                <c:pt idx="15">
                  <c:v>9.17797487961154</c:v>
                </c:pt>
                <c:pt idx="16">
                  <c:v>9.90357306864698</c:v>
                </c:pt>
                <c:pt idx="17">
                  <c:v>8.54423319167494</c:v>
                </c:pt>
                <c:pt idx="18">
                  <c:v>8.12442024179082</c:v>
                </c:pt>
                <c:pt idx="19">
                  <c:v>6.59382404352867</c:v>
                </c:pt>
                <c:pt idx="20">
                  <c:v>5.72299508151059</c:v>
                </c:pt>
                <c:pt idx="21">
                  <c:v>4.67522349912217</c:v>
                </c:pt>
                <c:pt idx="22">
                  <c:v>4.55536176592809</c:v>
                </c:pt>
                <c:pt idx="23">
                  <c:v>3.96334001606231</c:v>
                </c:pt>
                <c:pt idx="24">
                  <c:v>4.08229993621323</c:v>
                </c:pt>
                <c:pt idx="25">
                  <c:v>4.15234095065784</c:v>
                </c:pt>
                <c:pt idx="26">
                  <c:v>4.06731569083594</c:v>
                </c:pt>
                <c:pt idx="27">
                  <c:v>3.08551954359989</c:v>
                </c:pt>
                <c:pt idx="28">
                  <c:v>2.90793720815278</c:v>
                </c:pt>
                <c:pt idx="29">
                  <c:v>2.89197669802312</c:v>
                </c:pt>
                <c:pt idx="30">
                  <c:v>2.92761037476562</c:v>
                </c:pt>
                <c:pt idx="31">
                  <c:v>2.47478263747904</c:v>
                </c:pt>
                <c:pt idx="32">
                  <c:v>2.34799400544174</c:v>
                </c:pt>
                <c:pt idx="33">
                  <c:v>2.10862873476637</c:v>
                </c:pt>
                <c:pt idx="34">
                  <c:v>1.92924330974469</c:v>
                </c:pt>
                <c:pt idx="35">
                  <c:v>2.16695172576608</c:v>
                </c:pt>
                <c:pt idx="36">
                  <c:v>1.98288795104483</c:v>
                </c:pt>
                <c:pt idx="37">
                  <c:v>1.97546436250992</c:v>
                </c:pt>
                <c:pt idx="38">
                  <c:v>2.1763184743102</c:v>
                </c:pt>
                <c:pt idx="39">
                  <c:v>2.04098470090139</c:v>
                </c:pt>
                <c:pt idx="40">
                  <c:v>2.01575887208551</c:v>
                </c:pt>
                <c:pt idx="41">
                  <c:v>2.03995946621483</c:v>
                </c:pt>
                <c:pt idx="42">
                  <c:v>2.0539057933619</c:v>
                </c:pt>
                <c:pt idx="43">
                  <c:v>1.79530605761118</c:v>
                </c:pt>
                <c:pt idx="44">
                  <c:v>1.81003195602405</c:v>
                </c:pt>
                <c:pt idx="45">
                  <c:v>2.10059242067256</c:v>
                </c:pt>
                <c:pt idx="46">
                  <c:v>1.7723735578314</c:v>
                </c:pt>
                <c:pt idx="47">
                  <c:v>1.94722956219869</c:v>
                </c:pt>
                <c:pt idx="48">
                  <c:v>1.97253006694977</c:v>
                </c:pt>
                <c:pt idx="49">
                  <c:v>1.8381627979998</c:v>
                </c:pt>
                <c:pt idx="50">
                  <c:v>2.28878716755343</c:v>
                </c:pt>
                <c:pt idx="51">
                  <c:v>2.48794230244698</c:v>
                </c:pt>
                <c:pt idx="52">
                  <c:v>2.18085018643739</c:v>
                </c:pt>
                <c:pt idx="53">
                  <c:v>2.19834682459273</c:v>
                </c:pt>
                <c:pt idx="54">
                  <c:v>2.34147988651049</c:v>
                </c:pt>
                <c:pt idx="55">
                  <c:v>2.29306896145077</c:v>
                </c:pt>
                <c:pt idx="56">
                  <c:v>2.47099436343095</c:v>
                </c:pt>
                <c:pt idx="57">
                  <c:v>2.45258014782863</c:v>
                </c:pt>
                <c:pt idx="58">
                  <c:v>2.63834549649492</c:v>
                </c:pt>
                <c:pt idx="59">
                  <c:v>3.08875979204489</c:v>
                </c:pt>
                <c:pt idx="60">
                  <c:v>2.86758008040193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"Path 2"</c:f>
              <c:strCache>
                <c:ptCount val="1"/>
                <c:pt idx="0">
                  <c:v>Path 2</c:v>
                </c:pt>
              </c:strCache>
            </c:strRef>
          </c:tx>
          <c:spPr>
            <a:solidFill>
              <a:srgbClr val="843331"/>
            </a:solidFill>
            <a:ln w="9000">
              <a:solidFill>
                <a:srgbClr val="8433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Paths'!$C$12:$BK$12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11.756982354117</c:v>
                </c:pt>
                <c:pt idx="2">
                  <c:v>11.17233608477</c:v>
                </c:pt>
                <c:pt idx="3">
                  <c:v>11.327329015987</c:v>
                </c:pt>
                <c:pt idx="4">
                  <c:v>9.94235410649745</c:v>
                </c:pt>
                <c:pt idx="5">
                  <c:v>9.32848949140581</c:v>
                </c:pt>
                <c:pt idx="6">
                  <c:v>9.12819293388503</c:v>
                </c:pt>
                <c:pt idx="7">
                  <c:v>10.072165341451</c:v>
                </c:pt>
                <c:pt idx="8">
                  <c:v>11.4183222913166</c:v>
                </c:pt>
                <c:pt idx="9">
                  <c:v>9.87345177509805</c:v>
                </c:pt>
                <c:pt idx="10">
                  <c:v>9.04757400426734</c:v>
                </c:pt>
                <c:pt idx="11">
                  <c:v>9.71116638374833</c:v>
                </c:pt>
                <c:pt idx="12">
                  <c:v>7.80318110793385</c:v>
                </c:pt>
                <c:pt idx="13">
                  <c:v>7.41525982018815</c:v>
                </c:pt>
                <c:pt idx="14">
                  <c:v>7.33519973210261</c:v>
                </c:pt>
                <c:pt idx="15">
                  <c:v>8.41816200848079</c:v>
                </c:pt>
                <c:pt idx="16">
                  <c:v>9.077813980265</c:v>
                </c:pt>
                <c:pt idx="17">
                  <c:v>8.75614636544484</c:v>
                </c:pt>
                <c:pt idx="18">
                  <c:v>8.4076420303915</c:v>
                </c:pt>
                <c:pt idx="19">
                  <c:v>8.17852774306488</c:v>
                </c:pt>
                <c:pt idx="20">
                  <c:v>9.66445516756973</c:v>
                </c:pt>
                <c:pt idx="21">
                  <c:v>9.21947916277746</c:v>
                </c:pt>
                <c:pt idx="22">
                  <c:v>8.91577804714891</c:v>
                </c:pt>
                <c:pt idx="23">
                  <c:v>9.26567760228136</c:v>
                </c:pt>
                <c:pt idx="24">
                  <c:v>9.14205830982349</c:v>
                </c:pt>
                <c:pt idx="25">
                  <c:v>8.9446968449809</c:v>
                </c:pt>
                <c:pt idx="26">
                  <c:v>7.91427561564988</c:v>
                </c:pt>
                <c:pt idx="27">
                  <c:v>7.90283037053462</c:v>
                </c:pt>
                <c:pt idx="28">
                  <c:v>7.52610998756116</c:v>
                </c:pt>
                <c:pt idx="29">
                  <c:v>8.55157236449594</c:v>
                </c:pt>
                <c:pt idx="30">
                  <c:v>9.18501536339344</c:v>
                </c:pt>
                <c:pt idx="31">
                  <c:v>9.15904198948079</c:v>
                </c:pt>
                <c:pt idx="32">
                  <c:v>9.85399884282165</c:v>
                </c:pt>
                <c:pt idx="33">
                  <c:v>9.49164080219414</c:v>
                </c:pt>
                <c:pt idx="34">
                  <c:v>10.6508829545354</c:v>
                </c:pt>
                <c:pt idx="35">
                  <c:v>10.6426248373426</c:v>
                </c:pt>
                <c:pt idx="36">
                  <c:v>11.3438851750282</c:v>
                </c:pt>
                <c:pt idx="37">
                  <c:v>9.84426426455363</c:v>
                </c:pt>
                <c:pt idx="38">
                  <c:v>10.2239729284845</c:v>
                </c:pt>
                <c:pt idx="39">
                  <c:v>8.49401456941413</c:v>
                </c:pt>
                <c:pt idx="40">
                  <c:v>6.79311669049996</c:v>
                </c:pt>
                <c:pt idx="41">
                  <c:v>6.56876902147677</c:v>
                </c:pt>
                <c:pt idx="42">
                  <c:v>5.95019601804223</c:v>
                </c:pt>
                <c:pt idx="43">
                  <c:v>6.05713463519417</c:v>
                </c:pt>
                <c:pt idx="44">
                  <c:v>7.74692184006402</c:v>
                </c:pt>
                <c:pt idx="45">
                  <c:v>7.07010325662499</c:v>
                </c:pt>
                <c:pt idx="46">
                  <c:v>6.60117254659646</c:v>
                </c:pt>
                <c:pt idx="47">
                  <c:v>6.75036152678449</c:v>
                </c:pt>
                <c:pt idx="48">
                  <c:v>7.12417968342916</c:v>
                </c:pt>
                <c:pt idx="49">
                  <c:v>6.98636307624012</c:v>
                </c:pt>
                <c:pt idx="50">
                  <c:v>6.82905932166261</c:v>
                </c:pt>
                <c:pt idx="51">
                  <c:v>7.37474530576326</c:v>
                </c:pt>
                <c:pt idx="52">
                  <c:v>7.80613613329493</c:v>
                </c:pt>
                <c:pt idx="53">
                  <c:v>6.96805477921647</c:v>
                </c:pt>
                <c:pt idx="54">
                  <c:v>6.90652661081855</c:v>
                </c:pt>
                <c:pt idx="55">
                  <c:v>6.9320415268089</c:v>
                </c:pt>
                <c:pt idx="56">
                  <c:v>6.1736961031205</c:v>
                </c:pt>
                <c:pt idx="57">
                  <c:v>6.35103519653481</c:v>
                </c:pt>
                <c:pt idx="58">
                  <c:v>5.77951415416527</c:v>
                </c:pt>
                <c:pt idx="59">
                  <c:v>6.42867630559586</c:v>
                </c:pt>
                <c:pt idx="60">
                  <c:v>6.56484490736601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"Path 3"</c:f>
              <c:strCache>
                <c:ptCount val="1"/>
                <c:pt idx="0">
                  <c:v>Path 3</c:v>
                </c:pt>
              </c:strCache>
            </c:strRef>
          </c:tx>
          <c:spPr>
            <a:solidFill>
              <a:srgbClr val="8c3734"/>
            </a:solidFill>
            <a:ln w="9000">
              <a:solidFill>
                <a:srgbClr val="8c37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Paths'!$C$13:$BK$13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11.6110858158043</c:v>
                </c:pt>
                <c:pt idx="2">
                  <c:v>10.8801846223207</c:v>
                </c:pt>
                <c:pt idx="3">
                  <c:v>10.7375698046022</c:v>
                </c:pt>
                <c:pt idx="4">
                  <c:v>8.62288380241306</c:v>
                </c:pt>
                <c:pt idx="5">
                  <c:v>7.61503624318782</c:v>
                </c:pt>
                <c:pt idx="6">
                  <c:v>7.92279214327299</c:v>
                </c:pt>
                <c:pt idx="7">
                  <c:v>6.27180310801386</c:v>
                </c:pt>
                <c:pt idx="8">
                  <c:v>6.88090780735497</c:v>
                </c:pt>
                <c:pt idx="9">
                  <c:v>5.68042751900626</c:v>
                </c:pt>
                <c:pt idx="10">
                  <c:v>6.17096216278146</c:v>
                </c:pt>
                <c:pt idx="11">
                  <c:v>5.62332612493948</c:v>
                </c:pt>
                <c:pt idx="12">
                  <c:v>6.12386006948067</c:v>
                </c:pt>
                <c:pt idx="13">
                  <c:v>6.21132470053909</c:v>
                </c:pt>
                <c:pt idx="14">
                  <c:v>5.24673177939745</c:v>
                </c:pt>
                <c:pt idx="15">
                  <c:v>6.01616095582479</c:v>
                </c:pt>
                <c:pt idx="16">
                  <c:v>7.04569160602988</c:v>
                </c:pt>
                <c:pt idx="17">
                  <c:v>6.99373260414708</c:v>
                </c:pt>
                <c:pt idx="18">
                  <c:v>6.78546891906522</c:v>
                </c:pt>
                <c:pt idx="19">
                  <c:v>6.66628820410477</c:v>
                </c:pt>
                <c:pt idx="20">
                  <c:v>5.98890765405291</c:v>
                </c:pt>
                <c:pt idx="21">
                  <c:v>6.75468865465398</c:v>
                </c:pt>
                <c:pt idx="22">
                  <c:v>6.36300133062151</c:v>
                </c:pt>
                <c:pt idx="23">
                  <c:v>6.32621068099047</c:v>
                </c:pt>
                <c:pt idx="24">
                  <c:v>5.79790250751089</c:v>
                </c:pt>
                <c:pt idx="25">
                  <c:v>5.41208719920234</c:v>
                </c:pt>
                <c:pt idx="26">
                  <c:v>4.70341785012517</c:v>
                </c:pt>
                <c:pt idx="27">
                  <c:v>5.39785839570332</c:v>
                </c:pt>
                <c:pt idx="28">
                  <c:v>5.30641291367582</c:v>
                </c:pt>
                <c:pt idx="29">
                  <c:v>5.89845828858532</c:v>
                </c:pt>
                <c:pt idx="30">
                  <c:v>5.90600328028714</c:v>
                </c:pt>
                <c:pt idx="31">
                  <c:v>5.47182573594554</c:v>
                </c:pt>
                <c:pt idx="32">
                  <c:v>5.27824023662059</c:v>
                </c:pt>
                <c:pt idx="33">
                  <c:v>4.96272014244955</c:v>
                </c:pt>
                <c:pt idx="34">
                  <c:v>4.96614437137334</c:v>
                </c:pt>
                <c:pt idx="35">
                  <c:v>4.76498765920613</c:v>
                </c:pt>
                <c:pt idx="36">
                  <c:v>4.60992337796324</c:v>
                </c:pt>
                <c:pt idx="37">
                  <c:v>3.96221421562149</c:v>
                </c:pt>
                <c:pt idx="38">
                  <c:v>3.62593238708666</c:v>
                </c:pt>
                <c:pt idx="39">
                  <c:v>4.34650702870762</c:v>
                </c:pt>
                <c:pt idx="40">
                  <c:v>4.03722364220703</c:v>
                </c:pt>
                <c:pt idx="41">
                  <c:v>3.5957171333274</c:v>
                </c:pt>
                <c:pt idx="42">
                  <c:v>3.73057976294264</c:v>
                </c:pt>
                <c:pt idx="43">
                  <c:v>4.35251233860603</c:v>
                </c:pt>
                <c:pt idx="44">
                  <c:v>3.71013566333719</c:v>
                </c:pt>
                <c:pt idx="45">
                  <c:v>3.62556805898919</c:v>
                </c:pt>
                <c:pt idx="46">
                  <c:v>3.38208932941138</c:v>
                </c:pt>
                <c:pt idx="47">
                  <c:v>2.78746496236856</c:v>
                </c:pt>
                <c:pt idx="48">
                  <c:v>3.02094035629337</c:v>
                </c:pt>
                <c:pt idx="49">
                  <c:v>3.01262896791404</c:v>
                </c:pt>
                <c:pt idx="50">
                  <c:v>3.03577485824451</c:v>
                </c:pt>
                <c:pt idx="51">
                  <c:v>2.79479118096874</c:v>
                </c:pt>
                <c:pt idx="52">
                  <c:v>2.93721634980835</c:v>
                </c:pt>
                <c:pt idx="53">
                  <c:v>2.76798583526519</c:v>
                </c:pt>
                <c:pt idx="54">
                  <c:v>2.72443372170489</c:v>
                </c:pt>
                <c:pt idx="55">
                  <c:v>2.41211722387375</c:v>
                </c:pt>
                <c:pt idx="56">
                  <c:v>2.11048813850934</c:v>
                </c:pt>
                <c:pt idx="57">
                  <c:v>2.44303024174218</c:v>
                </c:pt>
                <c:pt idx="58">
                  <c:v>2.31041739953157</c:v>
                </c:pt>
                <c:pt idx="59">
                  <c:v>2.38510034409124</c:v>
                </c:pt>
                <c:pt idx="60">
                  <c:v>2.37584026084648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"Path 4"</c:f>
              <c:strCache>
                <c:ptCount val="1"/>
                <c:pt idx="0">
                  <c:v>Path 4</c:v>
                </c:pt>
              </c:strCache>
            </c:strRef>
          </c:tx>
          <c:spPr>
            <a:solidFill>
              <a:srgbClr val="933a38"/>
            </a:solidFill>
            <a:ln w="9000">
              <a:solidFill>
                <a:srgbClr val="933a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Paths'!$C$14:$BK$14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10.9547329388327</c:v>
                </c:pt>
                <c:pt idx="2">
                  <c:v>10.3591138228943</c:v>
                </c:pt>
                <c:pt idx="3">
                  <c:v>11.0984032733413</c:v>
                </c:pt>
                <c:pt idx="4">
                  <c:v>10.7349425565463</c:v>
                </c:pt>
                <c:pt idx="5">
                  <c:v>10.556142321151</c:v>
                </c:pt>
                <c:pt idx="6">
                  <c:v>10.5799658209565</c:v>
                </c:pt>
                <c:pt idx="7">
                  <c:v>12.0352250139354</c:v>
                </c:pt>
                <c:pt idx="8">
                  <c:v>12.9656576312508</c:v>
                </c:pt>
                <c:pt idx="9">
                  <c:v>13.5189274627246</c:v>
                </c:pt>
                <c:pt idx="10">
                  <c:v>12.7061428598209</c:v>
                </c:pt>
                <c:pt idx="11">
                  <c:v>10.916823400033</c:v>
                </c:pt>
                <c:pt idx="12">
                  <c:v>12.1130314928045</c:v>
                </c:pt>
                <c:pt idx="13">
                  <c:v>13.4652789147295</c:v>
                </c:pt>
                <c:pt idx="14">
                  <c:v>13.2566044946246</c:v>
                </c:pt>
                <c:pt idx="15">
                  <c:v>14.065926828812</c:v>
                </c:pt>
                <c:pt idx="16">
                  <c:v>15.322059853739</c:v>
                </c:pt>
                <c:pt idx="17">
                  <c:v>16.7816888902001</c:v>
                </c:pt>
                <c:pt idx="18">
                  <c:v>18.5631345582112</c:v>
                </c:pt>
                <c:pt idx="19">
                  <c:v>17.654921493616</c:v>
                </c:pt>
                <c:pt idx="20">
                  <c:v>20.8430083406432</c:v>
                </c:pt>
                <c:pt idx="21">
                  <c:v>18.1757496377662</c:v>
                </c:pt>
                <c:pt idx="22">
                  <c:v>19.9740310905299</c:v>
                </c:pt>
                <c:pt idx="23">
                  <c:v>21.0822677593355</c:v>
                </c:pt>
                <c:pt idx="24">
                  <c:v>23.1983688273837</c:v>
                </c:pt>
                <c:pt idx="25">
                  <c:v>28.5032855921849</c:v>
                </c:pt>
                <c:pt idx="26">
                  <c:v>33.5378475937571</c:v>
                </c:pt>
                <c:pt idx="27">
                  <c:v>29.5732219943779</c:v>
                </c:pt>
                <c:pt idx="28">
                  <c:v>24.5679932358136</c:v>
                </c:pt>
                <c:pt idx="29">
                  <c:v>26.8662563106927</c:v>
                </c:pt>
                <c:pt idx="30">
                  <c:v>24.0309934797523</c:v>
                </c:pt>
                <c:pt idx="31">
                  <c:v>23.9939143759608</c:v>
                </c:pt>
                <c:pt idx="32">
                  <c:v>26.3042916195522</c:v>
                </c:pt>
                <c:pt idx="33">
                  <c:v>21.9601593234034</c:v>
                </c:pt>
                <c:pt idx="34">
                  <c:v>17.4194772022746</c:v>
                </c:pt>
                <c:pt idx="35">
                  <c:v>17.9187891324981</c:v>
                </c:pt>
                <c:pt idx="36">
                  <c:v>18.0029472428709</c:v>
                </c:pt>
                <c:pt idx="37">
                  <c:v>17.5207938872524</c:v>
                </c:pt>
                <c:pt idx="38">
                  <c:v>17.5917878731301</c:v>
                </c:pt>
                <c:pt idx="39">
                  <c:v>16.0042332818983</c:v>
                </c:pt>
                <c:pt idx="40">
                  <c:v>13.5535000110592</c:v>
                </c:pt>
                <c:pt idx="41">
                  <c:v>13.3055337704765</c:v>
                </c:pt>
                <c:pt idx="42">
                  <c:v>11.9580368994332</c:v>
                </c:pt>
                <c:pt idx="43">
                  <c:v>9.98352295896668</c:v>
                </c:pt>
                <c:pt idx="44">
                  <c:v>10.5510371812878</c:v>
                </c:pt>
                <c:pt idx="45">
                  <c:v>10.4782912297098</c:v>
                </c:pt>
                <c:pt idx="46">
                  <c:v>10.9541355424699</c:v>
                </c:pt>
                <c:pt idx="47">
                  <c:v>9.82579905893028</c:v>
                </c:pt>
                <c:pt idx="48">
                  <c:v>9.13982620354993</c:v>
                </c:pt>
                <c:pt idx="49">
                  <c:v>8.18961151351528</c:v>
                </c:pt>
                <c:pt idx="50">
                  <c:v>7.42922520661846</c:v>
                </c:pt>
                <c:pt idx="51">
                  <c:v>7.58880257564405</c:v>
                </c:pt>
                <c:pt idx="52">
                  <c:v>6.96293351205846</c:v>
                </c:pt>
                <c:pt idx="53">
                  <c:v>7.23895441168601</c:v>
                </c:pt>
                <c:pt idx="54">
                  <c:v>7.51246392315372</c:v>
                </c:pt>
                <c:pt idx="55">
                  <c:v>9.37956456268909</c:v>
                </c:pt>
                <c:pt idx="56">
                  <c:v>8.04914481728743</c:v>
                </c:pt>
                <c:pt idx="57">
                  <c:v>8.87095402737829</c:v>
                </c:pt>
                <c:pt idx="58">
                  <c:v>8.78268784119576</c:v>
                </c:pt>
                <c:pt idx="59">
                  <c:v>8.76757403029221</c:v>
                </c:pt>
                <c:pt idx="60">
                  <c:v>7.47700082597672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"Path 5"</c:f>
              <c:strCache>
                <c:ptCount val="1"/>
                <c:pt idx="0">
                  <c:v>Path 5</c:v>
                </c:pt>
              </c:strCache>
            </c:strRef>
          </c:tx>
          <c:spPr>
            <a:solidFill>
              <a:srgbClr val="9b3d3b"/>
            </a:solidFill>
            <a:ln w="9000">
              <a:solidFill>
                <a:srgbClr val="9b3d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Paths'!$C$15:$BK$15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10.9318661915879</c:v>
                </c:pt>
                <c:pt idx="2">
                  <c:v>11.8582623720807</c:v>
                </c:pt>
                <c:pt idx="3">
                  <c:v>11.7493032965418</c:v>
                </c:pt>
                <c:pt idx="4">
                  <c:v>11.8520636070626</c:v>
                </c:pt>
                <c:pt idx="5">
                  <c:v>11.4779527822886</c:v>
                </c:pt>
                <c:pt idx="6">
                  <c:v>13.0253444409189</c:v>
                </c:pt>
                <c:pt idx="7">
                  <c:v>12.9923176400066</c:v>
                </c:pt>
                <c:pt idx="8">
                  <c:v>10.2041743678374</c:v>
                </c:pt>
                <c:pt idx="9">
                  <c:v>9.45643614336427</c:v>
                </c:pt>
                <c:pt idx="10">
                  <c:v>7.61821470840016</c:v>
                </c:pt>
                <c:pt idx="11">
                  <c:v>5.33179064802617</c:v>
                </c:pt>
                <c:pt idx="12">
                  <c:v>5.02965794752248</c:v>
                </c:pt>
                <c:pt idx="13">
                  <c:v>5.82090391935885</c:v>
                </c:pt>
                <c:pt idx="14">
                  <c:v>5.84999683456938</c:v>
                </c:pt>
                <c:pt idx="15">
                  <c:v>5.14298457027944</c:v>
                </c:pt>
                <c:pt idx="16">
                  <c:v>4.63788620007225</c:v>
                </c:pt>
                <c:pt idx="17">
                  <c:v>5.24932628037077</c:v>
                </c:pt>
                <c:pt idx="18">
                  <c:v>5.33990308773327</c:v>
                </c:pt>
                <c:pt idx="19">
                  <c:v>5.36710964450748</c:v>
                </c:pt>
                <c:pt idx="20">
                  <c:v>5.33474782282649</c:v>
                </c:pt>
                <c:pt idx="21">
                  <c:v>5.35628510900131</c:v>
                </c:pt>
                <c:pt idx="22">
                  <c:v>5.84997592891731</c:v>
                </c:pt>
                <c:pt idx="23">
                  <c:v>6.21439851048944</c:v>
                </c:pt>
                <c:pt idx="24">
                  <c:v>6.36203101472089</c:v>
                </c:pt>
                <c:pt idx="25">
                  <c:v>5.67326774074299</c:v>
                </c:pt>
                <c:pt idx="26">
                  <c:v>5.99933607108277</c:v>
                </c:pt>
                <c:pt idx="27">
                  <c:v>5.56449330553657</c:v>
                </c:pt>
                <c:pt idx="28">
                  <c:v>6.27274272475775</c:v>
                </c:pt>
                <c:pt idx="29">
                  <c:v>5.45537014015946</c:v>
                </c:pt>
                <c:pt idx="30">
                  <c:v>5.37264635439787</c:v>
                </c:pt>
                <c:pt idx="31">
                  <c:v>5.36732731863117</c:v>
                </c:pt>
                <c:pt idx="32">
                  <c:v>4.64057228942705</c:v>
                </c:pt>
                <c:pt idx="33">
                  <c:v>5.60438156452483</c:v>
                </c:pt>
                <c:pt idx="34">
                  <c:v>6.5769227340917</c:v>
                </c:pt>
                <c:pt idx="35">
                  <c:v>6.24967894236091</c:v>
                </c:pt>
                <c:pt idx="36">
                  <c:v>6.80053924780709</c:v>
                </c:pt>
                <c:pt idx="37">
                  <c:v>7.08767978838675</c:v>
                </c:pt>
                <c:pt idx="38">
                  <c:v>5.32001563909037</c:v>
                </c:pt>
                <c:pt idx="39">
                  <c:v>5.46716777706092</c:v>
                </c:pt>
                <c:pt idx="40">
                  <c:v>5.42950593173752</c:v>
                </c:pt>
                <c:pt idx="41">
                  <c:v>5.47829249836621</c:v>
                </c:pt>
                <c:pt idx="42">
                  <c:v>4.86701428765716</c:v>
                </c:pt>
                <c:pt idx="43">
                  <c:v>4.72444876715025</c:v>
                </c:pt>
                <c:pt idx="44">
                  <c:v>4.63211323498971</c:v>
                </c:pt>
                <c:pt idx="45">
                  <c:v>5.27595492251375</c:v>
                </c:pt>
                <c:pt idx="46">
                  <c:v>5.47209670436651</c:v>
                </c:pt>
                <c:pt idx="47">
                  <c:v>5.46776068671349</c:v>
                </c:pt>
                <c:pt idx="48">
                  <c:v>6.46503582768196</c:v>
                </c:pt>
                <c:pt idx="49">
                  <c:v>6.08189568535854</c:v>
                </c:pt>
                <c:pt idx="50">
                  <c:v>5.82648523574226</c:v>
                </c:pt>
                <c:pt idx="51">
                  <c:v>4.77282728099909</c:v>
                </c:pt>
                <c:pt idx="52">
                  <c:v>5.66825333836217</c:v>
                </c:pt>
                <c:pt idx="53">
                  <c:v>6.29957152197302</c:v>
                </c:pt>
                <c:pt idx="54">
                  <c:v>6.9648310767054</c:v>
                </c:pt>
                <c:pt idx="55">
                  <c:v>7.49372402133151</c:v>
                </c:pt>
                <c:pt idx="56">
                  <c:v>7.58342890819013</c:v>
                </c:pt>
                <c:pt idx="57">
                  <c:v>7.76340106720709</c:v>
                </c:pt>
                <c:pt idx="58">
                  <c:v>7.55034254838667</c:v>
                </c:pt>
                <c:pt idx="59">
                  <c:v>7.3822268554953</c:v>
                </c:pt>
                <c:pt idx="60">
                  <c:v>7.42497205183759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"Path 6"</c:f>
              <c:strCache>
                <c:ptCount val="1"/>
                <c:pt idx="0">
                  <c:v>Path 6</c:v>
                </c:pt>
              </c:strCache>
            </c:strRef>
          </c:tx>
          <c:spPr>
            <a:solidFill>
              <a:srgbClr val="a2403d"/>
            </a:solidFill>
            <a:ln w="9000">
              <a:solidFill>
                <a:srgbClr val="a240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Paths'!$C$16:$BK$16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13.5719638775891</c:v>
                </c:pt>
                <c:pt idx="2">
                  <c:v>14.4223617067426</c:v>
                </c:pt>
                <c:pt idx="3">
                  <c:v>14.327541885504</c:v>
                </c:pt>
                <c:pt idx="4">
                  <c:v>13.4427919493799</c:v>
                </c:pt>
                <c:pt idx="5">
                  <c:v>12.5359757480321</c:v>
                </c:pt>
                <c:pt idx="6">
                  <c:v>14.9428130135313</c:v>
                </c:pt>
                <c:pt idx="7">
                  <c:v>15.7939817537912</c:v>
                </c:pt>
                <c:pt idx="8">
                  <c:v>15.9085340151878</c:v>
                </c:pt>
                <c:pt idx="9">
                  <c:v>15.3129275302921</c:v>
                </c:pt>
                <c:pt idx="10">
                  <c:v>13.556345504581</c:v>
                </c:pt>
                <c:pt idx="11">
                  <c:v>13.4548135264696</c:v>
                </c:pt>
                <c:pt idx="12">
                  <c:v>14.805383504962</c:v>
                </c:pt>
                <c:pt idx="13">
                  <c:v>14.1787951532861</c:v>
                </c:pt>
                <c:pt idx="14">
                  <c:v>13.8271837080165</c:v>
                </c:pt>
                <c:pt idx="15">
                  <c:v>13.4934778857698</c:v>
                </c:pt>
                <c:pt idx="16">
                  <c:v>13.6541736935994</c:v>
                </c:pt>
                <c:pt idx="17">
                  <c:v>11.462881360805</c:v>
                </c:pt>
                <c:pt idx="18">
                  <c:v>11.1686236454024</c:v>
                </c:pt>
                <c:pt idx="19">
                  <c:v>10.1675452743662</c:v>
                </c:pt>
                <c:pt idx="20">
                  <c:v>11.2015639346942</c:v>
                </c:pt>
                <c:pt idx="21">
                  <c:v>10.2917031900544</c:v>
                </c:pt>
                <c:pt idx="22">
                  <c:v>10.9622193866362</c:v>
                </c:pt>
                <c:pt idx="23">
                  <c:v>12.9551961849069</c:v>
                </c:pt>
                <c:pt idx="24">
                  <c:v>12.5148156670735</c:v>
                </c:pt>
                <c:pt idx="25">
                  <c:v>11.7134648547167</c:v>
                </c:pt>
                <c:pt idx="26">
                  <c:v>11.9598492944413</c:v>
                </c:pt>
                <c:pt idx="27">
                  <c:v>11.9549956492218</c:v>
                </c:pt>
                <c:pt idx="28">
                  <c:v>10.7184828151191</c:v>
                </c:pt>
                <c:pt idx="29">
                  <c:v>11.2722905904387</c:v>
                </c:pt>
                <c:pt idx="30">
                  <c:v>14.058952488093</c:v>
                </c:pt>
                <c:pt idx="31">
                  <c:v>13.6639646724989</c:v>
                </c:pt>
                <c:pt idx="32">
                  <c:v>13.3607846710145</c:v>
                </c:pt>
                <c:pt idx="33">
                  <c:v>11.9116287249245</c:v>
                </c:pt>
                <c:pt idx="34">
                  <c:v>12.333691894352</c:v>
                </c:pt>
                <c:pt idx="35">
                  <c:v>10.7549097530746</c:v>
                </c:pt>
                <c:pt idx="36">
                  <c:v>9.52340566221427</c:v>
                </c:pt>
                <c:pt idx="37">
                  <c:v>10.9566247733569</c:v>
                </c:pt>
                <c:pt idx="38">
                  <c:v>9.91883886236855</c:v>
                </c:pt>
                <c:pt idx="39">
                  <c:v>11.1660031261206</c:v>
                </c:pt>
                <c:pt idx="40">
                  <c:v>13.1959136441408</c:v>
                </c:pt>
                <c:pt idx="41">
                  <c:v>13.5742021949923</c:v>
                </c:pt>
                <c:pt idx="42">
                  <c:v>14.4211068794077</c:v>
                </c:pt>
                <c:pt idx="43">
                  <c:v>17.8618070883293</c:v>
                </c:pt>
                <c:pt idx="44">
                  <c:v>17.477266696634</c:v>
                </c:pt>
                <c:pt idx="45">
                  <c:v>16.3735457180907</c:v>
                </c:pt>
                <c:pt idx="46">
                  <c:v>14.1121884410296</c:v>
                </c:pt>
                <c:pt idx="47">
                  <c:v>14.1743024986231</c:v>
                </c:pt>
                <c:pt idx="48">
                  <c:v>16.6682269138061</c:v>
                </c:pt>
                <c:pt idx="49">
                  <c:v>18.5150756032525</c:v>
                </c:pt>
                <c:pt idx="50">
                  <c:v>16.6941407460441</c:v>
                </c:pt>
                <c:pt idx="51">
                  <c:v>15.1961596520225</c:v>
                </c:pt>
                <c:pt idx="52">
                  <c:v>14.3759053142492</c:v>
                </c:pt>
                <c:pt idx="53">
                  <c:v>14.8415552047182</c:v>
                </c:pt>
                <c:pt idx="54">
                  <c:v>14.5083702516724</c:v>
                </c:pt>
                <c:pt idx="55">
                  <c:v>14.8510009418611</c:v>
                </c:pt>
                <c:pt idx="56">
                  <c:v>15.3395616435649</c:v>
                </c:pt>
                <c:pt idx="57">
                  <c:v>14.8422442208295</c:v>
                </c:pt>
                <c:pt idx="58">
                  <c:v>14.7742703496069</c:v>
                </c:pt>
                <c:pt idx="59">
                  <c:v>15.1101441441233</c:v>
                </c:pt>
                <c:pt idx="60">
                  <c:v>14.9688562945295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"Path 7"</c:f>
              <c:strCache>
                <c:ptCount val="1"/>
                <c:pt idx="0">
                  <c:v>Path 7</c:v>
                </c:pt>
              </c:strCache>
            </c:strRef>
          </c:tx>
          <c:spPr>
            <a:solidFill>
              <a:srgbClr val="aa433f"/>
            </a:solidFill>
            <a:ln w="90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Paths'!$C$17:$BK$17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12.1508387989768</c:v>
                </c:pt>
                <c:pt idx="2">
                  <c:v>14.9161346721035</c:v>
                </c:pt>
                <c:pt idx="3">
                  <c:v>15.9139721617388</c:v>
                </c:pt>
                <c:pt idx="4">
                  <c:v>16.0087647124676</c:v>
                </c:pt>
                <c:pt idx="5">
                  <c:v>13.3030274300052</c:v>
                </c:pt>
                <c:pt idx="6">
                  <c:v>13.8788466415167</c:v>
                </c:pt>
                <c:pt idx="7">
                  <c:v>11.2081211176822</c:v>
                </c:pt>
                <c:pt idx="8">
                  <c:v>9.60120971294031</c:v>
                </c:pt>
                <c:pt idx="9">
                  <c:v>10.5429432244607</c:v>
                </c:pt>
                <c:pt idx="10">
                  <c:v>11.390104640849</c:v>
                </c:pt>
                <c:pt idx="11">
                  <c:v>11.2022409170683</c:v>
                </c:pt>
                <c:pt idx="12">
                  <c:v>9.28451711139613</c:v>
                </c:pt>
                <c:pt idx="13">
                  <c:v>8.9122719802825</c:v>
                </c:pt>
                <c:pt idx="14">
                  <c:v>8.27129109860707</c:v>
                </c:pt>
                <c:pt idx="15">
                  <c:v>8.8681527399484</c:v>
                </c:pt>
                <c:pt idx="16">
                  <c:v>11.3582963722321</c:v>
                </c:pt>
                <c:pt idx="17">
                  <c:v>11.6296936852068</c:v>
                </c:pt>
                <c:pt idx="18">
                  <c:v>10.6748504698432</c:v>
                </c:pt>
                <c:pt idx="19">
                  <c:v>9.38677470538182</c:v>
                </c:pt>
                <c:pt idx="20">
                  <c:v>9.32748175330594</c:v>
                </c:pt>
                <c:pt idx="21">
                  <c:v>9.14665403302258</c:v>
                </c:pt>
                <c:pt idx="22">
                  <c:v>8.05978691843429</c:v>
                </c:pt>
                <c:pt idx="23">
                  <c:v>8.16182302525129</c:v>
                </c:pt>
                <c:pt idx="24">
                  <c:v>7.19245799772186</c:v>
                </c:pt>
                <c:pt idx="25">
                  <c:v>8.12417330181534</c:v>
                </c:pt>
                <c:pt idx="26">
                  <c:v>9.12693332962341</c:v>
                </c:pt>
                <c:pt idx="27">
                  <c:v>10.2783515086545</c:v>
                </c:pt>
                <c:pt idx="28">
                  <c:v>9.7557304718512</c:v>
                </c:pt>
                <c:pt idx="29">
                  <c:v>10.3202981590297</c:v>
                </c:pt>
                <c:pt idx="30">
                  <c:v>10.1699953054183</c:v>
                </c:pt>
                <c:pt idx="31">
                  <c:v>9.7435650567349</c:v>
                </c:pt>
                <c:pt idx="32">
                  <c:v>9.38601326534736</c:v>
                </c:pt>
                <c:pt idx="33">
                  <c:v>8.13733730773757</c:v>
                </c:pt>
                <c:pt idx="34">
                  <c:v>6.94410302176422</c:v>
                </c:pt>
                <c:pt idx="35">
                  <c:v>7.57492214219274</c:v>
                </c:pt>
                <c:pt idx="36">
                  <c:v>7.41631182875772</c:v>
                </c:pt>
                <c:pt idx="37">
                  <c:v>7.59309743149222</c:v>
                </c:pt>
                <c:pt idx="38">
                  <c:v>8.47347285926749</c:v>
                </c:pt>
                <c:pt idx="39">
                  <c:v>7.00509998258835</c:v>
                </c:pt>
                <c:pt idx="40">
                  <c:v>6.42655583413643</c:v>
                </c:pt>
                <c:pt idx="41">
                  <c:v>6.55015719721685</c:v>
                </c:pt>
                <c:pt idx="42">
                  <c:v>6.83678205695569</c:v>
                </c:pt>
                <c:pt idx="43">
                  <c:v>6.55855340663189</c:v>
                </c:pt>
                <c:pt idx="44">
                  <c:v>7.3410665628599</c:v>
                </c:pt>
                <c:pt idx="45">
                  <c:v>7.51108858142174</c:v>
                </c:pt>
                <c:pt idx="46">
                  <c:v>6.57380779068218</c:v>
                </c:pt>
                <c:pt idx="47">
                  <c:v>5.93465162250616</c:v>
                </c:pt>
                <c:pt idx="48">
                  <c:v>6.48169721244268</c:v>
                </c:pt>
                <c:pt idx="49">
                  <c:v>6.81877453887911</c:v>
                </c:pt>
                <c:pt idx="50">
                  <c:v>5.53546718202396</c:v>
                </c:pt>
                <c:pt idx="51">
                  <c:v>6.41623839372599</c:v>
                </c:pt>
                <c:pt idx="52">
                  <c:v>6.85001057092545</c:v>
                </c:pt>
                <c:pt idx="53">
                  <c:v>7.9361395551103</c:v>
                </c:pt>
                <c:pt idx="54">
                  <c:v>7.60763964034169</c:v>
                </c:pt>
                <c:pt idx="55">
                  <c:v>7.36347282202815</c:v>
                </c:pt>
                <c:pt idx="56">
                  <c:v>6.50635818905087</c:v>
                </c:pt>
                <c:pt idx="57">
                  <c:v>8.5924934953811</c:v>
                </c:pt>
                <c:pt idx="58">
                  <c:v>8.42715235476544</c:v>
                </c:pt>
                <c:pt idx="59">
                  <c:v>10.0284143490789</c:v>
                </c:pt>
                <c:pt idx="60">
                  <c:v>9.33931973262091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"Path 8"</c:f>
              <c:strCache>
                <c:ptCount val="1"/>
                <c:pt idx="0">
                  <c:v>Path 8</c:v>
                </c:pt>
              </c:strCache>
            </c:strRef>
          </c:tx>
          <c:spPr>
            <a:solidFill>
              <a:srgbClr val="b04542"/>
            </a:solidFill>
            <a:ln w="9000">
              <a:solidFill>
                <a:srgbClr val="b045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Paths'!$C$18:$BK$18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11.7064095403775</c:v>
                </c:pt>
                <c:pt idx="2">
                  <c:v>9.74360896102089</c:v>
                </c:pt>
                <c:pt idx="3">
                  <c:v>9.34114690621798</c:v>
                </c:pt>
                <c:pt idx="4">
                  <c:v>10.40368663109</c:v>
                </c:pt>
                <c:pt idx="5">
                  <c:v>9.06721276513247</c:v>
                </c:pt>
                <c:pt idx="6">
                  <c:v>10.197078367023</c:v>
                </c:pt>
                <c:pt idx="7">
                  <c:v>10.5794319771668</c:v>
                </c:pt>
                <c:pt idx="8">
                  <c:v>9.43296611286768</c:v>
                </c:pt>
                <c:pt idx="9">
                  <c:v>8.92631595904939</c:v>
                </c:pt>
                <c:pt idx="10">
                  <c:v>8.48637985536828</c:v>
                </c:pt>
                <c:pt idx="11">
                  <c:v>8.43885870092962</c:v>
                </c:pt>
                <c:pt idx="12">
                  <c:v>7.95539724567308</c:v>
                </c:pt>
                <c:pt idx="13">
                  <c:v>7.26389825379601</c:v>
                </c:pt>
                <c:pt idx="14">
                  <c:v>7.02391728682994</c:v>
                </c:pt>
                <c:pt idx="15">
                  <c:v>6.27448546725365</c:v>
                </c:pt>
                <c:pt idx="16">
                  <c:v>5.44583738048502</c:v>
                </c:pt>
                <c:pt idx="17">
                  <c:v>5.4161401165859</c:v>
                </c:pt>
                <c:pt idx="18">
                  <c:v>5.96583083262027</c:v>
                </c:pt>
                <c:pt idx="19">
                  <c:v>5.04348945976005</c:v>
                </c:pt>
                <c:pt idx="20">
                  <c:v>5.04450581916317</c:v>
                </c:pt>
                <c:pt idx="21">
                  <c:v>4.69650402809682</c:v>
                </c:pt>
                <c:pt idx="22">
                  <c:v>4.21835647117608</c:v>
                </c:pt>
                <c:pt idx="23">
                  <c:v>4.63150293848126</c:v>
                </c:pt>
                <c:pt idx="24">
                  <c:v>4.37478188203269</c:v>
                </c:pt>
                <c:pt idx="25">
                  <c:v>5.1553337426238</c:v>
                </c:pt>
                <c:pt idx="26">
                  <c:v>4.73178653848027</c:v>
                </c:pt>
                <c:pt idx="27">
                  <c:v>4.93581317919301</c:v>
                </c:pt>
                <c:pt idx="28">
                  <c:v>4.81339156142121</c:v>
                </c:pt>
                <c:pt idx="29">
                  <c:v>4.43046709119167</c:v>
                </c:pt>
                <c:pt idx="30">
                  <c:v>4.72462224086136</c:v>
                </c:pt>
                <c:pt idx="31">
                  <c:v>4.64412612253476</c:v>
                </c:pt>
                <c:pt idx="32">
                  <c:v>4.96091405291157</c:v>
                </c:pt>
                <c:pt idx="33">
                  <c:v>4.93434017126198</c:v>
                </c:pt>
                <c:pt idx="34">
                  <c:v>4.37945955860909</c:v>
                </c:pt>
                <c:pt idx="35">
                  <c:v>4.32990391414483</c:v>
                </c:pt>
                <c:pt idx="36">
                  <c:v>4.35385352433455</c:v>
                </c:pt>
                <c:pt idx="37">
                  <c:v>4.83566214453032</c:v>
                </c:pt>
                <c:pt idx="38">
                  <c:v>4.37724770875662</c:v>
                </c:pt>
                <c:pt idx="39">
                  <c:v>4.35760444560762</c:v>
                </c:pt>
                <c:pt idx="40">
                  <c:v>3.60692271664639</c:v>
                </c:pt>
                <c:pt idx="41">
                  <c:v>3.87342134218616</c:v>
                </c:pt>
                <c:pt idx="42">
                  <c:v>3.43947862865849</c:v>
                </c:pt>
                <c:pt idx="43">
                  <c:v>2.82070020996521</c:v>
                </c:pt>
                <c:pt idx="44">
                  <c:v>2.80192292306632</c:v>
                </c:pt>
                <c:pt idx="45">
                  <c:v>3.16265679730064</c:v>
                </c:pt>
                <c:pt idx="46">
                  <c:v>2.67514217118643</c:v>
                </c:pt>
                <c:pt idx="47">
                  <c:v>2.37373684785325</c:v>
                </c:pt>
                <c:pt idx="48">
                  <c:v>2.18747392029221</c:v>
                </c:pt>
                <c:pt idx="49">
                  <c:v>1.9322056941278</c:v>
                </c:pt>
                <c:pt idx="50">
                  <c:v>2.01395569286683</c:v>
                </c:pt>
                <c:pt idx="51">
                  <c:v>1.84292141291128</c:v>
                </c:pt>
                <c:pt idx="52">
                  <c:v>1.70236936598557</c:v>
                </c:pt>
                <c:pt idx="53">
                  <c:v>1.8145260108568</c:v>
                </c:pt>
                <c:pt idx="54">
                  <c:v>1.66989975866141</c:v>
                </c:pt>
                <c:pt idx="55">
                  <c:v>1.75076835341843</c:v>
                </c:pt>
                <c:pt idx="56">
                  <c:v>1.57351790122276</c:v>
                </c:pt>
                <c:pt idx="57">
                  <c:v>1.37735234576984</c:v>
                </c:pt>
                <c:pt idx="58">
                  <c:v>1.12596143112546</c:v>
                </c:pt>
                <c:pt idx="59">
                  <c:v>1.3807425987963</c:v>
                </c:pt>
                <c:pt idx="60">
                  <c:v>1.33283309709815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"Path 9"</c:f>
              <c:strCache>
                <c:ptCount val="1"/>
                <c:pt idx="0">
                  <c:v>Path 9</c:v>
                </c:pt>
              </c:strCache>
            </c:strRef>
          </c:tx>
          <c:spPr>
            <a:solidFill>
              <a:srgbClr val="b54744"/>
            </a:solidFill>
            <a:ln w="9000">
              <a:solidFill>
                <a:srgbClr val="b54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Paths'!$C$19:$BK$19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11.8097132684278</c:v>
                </c:pt>
                <c:pt idx="2">
                  <c:v>11.7673999710899</c:v>
                </c:pt>
                <c:pt idx="3">
                  <c:v>11.9735124411018</c:v>
                </c:pt>
                <c:pt idx="4">
                  <c:v>12.0367445323262</c:v>
                </c:pt>
                <c:pt idx="5">
                  <c:v>14.8367247669316</c:v>
                </c:pt>
                <c:pt idx="6">
                  <c:v>13.2362001698656</c:v>
                </c:pt>
                <c:pt idx="7">
                  <c:v>11.1554030406237</c:v>
                </c:pt>
                <c:pt idx="8">
                  <c:v>9.9814876196885</c:v>
                </c:pt>
                <c:pt idx="9">
                  <c:v>8.620437442796</c:v>
                </c:pt>
                <c:pt idx="10">
                  <c:v>9.35481943853894</c:v>
                </c:pt>
                <c:pt idx="11">
                  <c:v>10.2338513519867</c:v>
                </c:pt>
                <c:pt idx="12">
                  <c:v>9.20792615890168</c:v>
                </c:pt>
                <c:pt idx="13">
                  <c:v>7.90389210404919</c:v>
                </c:pt>
                <c:pt idx="14">
                  <c:v>7.60078861478495</c:v>
                </c:pt>
                <c:pt idx="15">
                  <c:v>8.85223673319932</c:v>
                </c:pt>
                <c:pt idx="16">
                  <c:v>6.4960207109657</c:v>
                </c:pt>
                <c:pt idx="17">
                  <c:v>6.88107987418622</c:v>
                </c:pt>
                <c:pt idx="18">
                  <c:v>6.11402691976156</c:v>
                </c:pt>
                <c:pt idx="19">
                  <c:v>6.85190681707145</c:v>
                </c:pt>
                <c:pt idx="20">
                  <c:v>6.08665767329631</c:v>
                </c:pt>
                <c:pt idx="21">
                  <c:v>5.89796068012462</c:v>
                </c:pt>
                <c:pt idx="22">
                  <c:v>4.99875903181933</c:v>
                </c:pt>
                <c:pt idx="23">
                  <c:v>4.48978375389927</c:v>
                </c:pt>
                <c:pt idx="24">
                  <c:v>5.22598335559126</c:v>
                </c:pt>
                <c:pt idx="25">
                  <c:v>5.71717213198327</c:v>
                </c:pt>
                <c:pt idx="26">
                  <c:v>5.46973055364452</c:v>
                </c:pt>
                <c:pt idx="27">
                  <c:v>4.97085130932248</c:v>
                </c:pt>
                <c:pt idx="28">
                  <c:v>4.0376533542294</c:v>
                </c:pt>
                <c:pt idx="29">
                  <c:v>3.86629836058594</c:v>
                </c:pt>
                <c:pt idx="30">
                  <c:v>3.85250751839226</c:v>
                </c:pt>
                <c:pt idx="31">
                  <c:v>3.81644909213367</c:v>
                </c:pt>
                <c:pt idx="32">
                  <c:v>3.77669182897071</c:v>
                </c:pt>
                <c:pt idx="33">
                  <c:v>3.33878333089915</c:v>
                </c:pt>
                <c:pt idx="34">
                  <c:v>3.31399071896499</c:v>
                </c:pt>
                <c:pt idx="35">
                  <c:v>3.29935649770242</c:v>
                </c:pt>
                <c:pt idx="36">
                  <c:v>3.80043038684276</c:v>
                </c:pt>
                <c:pt idx="37">
                  <c:v>4.66321539226217</c:v>
                </c:pt>
                <c:pt idx="38">
                  <c:v>4.59282200662507</c:v>
                </c:pt>
                <c:pt idx="39">
                  <c:v>4.22175195921244</c:v>
                </c:pt>
                <c:pt idx="40">
                  <c:v>4.19099656465737</c:v>
                </c:pt>
                <c:pt idx="41">
                  <c:v>3.92003764710939</c:v>
                </c:pt>
                <c:pt idx="42">
                  <c:v>3.61277254379139</c:v>
                </c:pt>
                <c:pt idx="43">
                  <c:v>3.58894555655509</c:v>
                </c:pt>
                <c:pt idx="44">
                  <c:v>3.20024769433112</c:v>
                </c:pt>
                <c:pt idx="45">
                  <c:v>3.41963116301929</c:v>
                </c:pt>
                <c:pt idx="46">
                  <c:v>3.38025174502229</c:v>
                </c:pt>
                <c:pt idx="47">
                  <c:v>3.47360133055149</c:v>
                </c:pt>
                <c:pt idx="48">
                  <c:v>3.40396414969807</c:v>
                </c:pt>
                <c:pt idx="49">
                  <c:v>3.14237863694959</c:v>
                </c:pt>
                <c:pt idx="50">
                  <c:v>2.83150624799983</c:v>
                </c:pt>
                <c:pt idx="51">
                  <c:v>2.75825193033565</c:v>
                </c:pt>
                <c:pt idx="52">
                  <c:v>2.59663576530289</c:v>
                </c:pt>
                <c:pt idx="53">
                  <c:v>2.66363440253326</c:v>
                </c:pt>
                <c:pt idx="54">
                  <c:v>2.66185176030537</c:v>
                </c:pt>
                <c:pt idx="55">
                  <c:v>2.29193937064183</c:v>
                </c:pt>
                <c:pt idx="56">
                  <c:v>2.30845388738228</c:v>
                </c:pt>
                <c:pt idx="57">
                  <c:v>1.99189709334902</c:v>
                </c:pt>
                <c:pt idx="58">
                  <c:v>1.86130656450231</c:v>
                </c:pt>
                <c:pt idx="59">
                  <c:v>1.80183535317291</c:v>
                </c:pt>
                <c:pt idx="60">
                  <c:v>1.43472347668546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"Path 10"</c:f>
              <c:strCache>
                <c:ptCount val="1"/>
                <c:pt idx="0">
                  <c:v>Path 10</c:v>
                </c:pt>
              </c:strCache>
            </c:strRef>
          </c:tx>
          <c:spPr>
            <a:solidFill>
              <a:srgbClr val="bb4946"/>
            </a:solidFill>
            <a:ln w="9000">
              <a:solidFill>
                <a:srgbClr val="bb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Paths'!$C$20:$BK$20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11.6138895110248</c:v>
                </c:pt>
                <c:pt idx="2">
                  <c:v>11.8056800152847</c:v>
                </c:pt>
                <c:pt idx="3">
                  <c:v>11.6006685553909</c:v>
                </c:pt>
                <c:pt idx="4">
                  <c:v>11.0710462651564</c:v>
                </c:pt>
                <c:pt idx="5">
                  <c:v>10.6245449905732</c:v>
                </c:pt>
                <c:pt idx="6">
                  <c:v>9.54350238484758</c:v>
                </c:pt>
                <c:pt idx="7">
                  <c:v>9.26359322499786</c:v>
                </c:pt>
                <c:pt idx="8">
                  <c:v>8.71712139656437</c:v>
                </c:pt>
                <c:pt idx="9">
                  <c:v>8.80362269259327</c:v>
                </c:pt>
                <c:pt idx="10">
                  <c:v>7.71287026820378</c:v>
                </c:pt>
                <c:pt idx="11">
                  <c:v>7.91334412378601</c:v>
                </c:pt>
                <c:pt idx="12">
                  <c:v>8.03717577274485</c:v>
                </c:pt>
                <c:pt idx="13">
                  <c:v>7.91188027111951</c:v>
                </c:pt>
                <c:pt idx="14">
                  <c:v>7.53834659856372</c:v>
                </c:pt>
                <c:pt idx="15">
                  <c:v>8.0077459893466</c:v>
                </c:pt>
                <c:pt idx="16">
                  <c:v>6.67003376608777</c:v>
                </c:pt>
                <c:pt idx="17">
                  <c:v>7.01430567957669</c:v>
                </c:pt>
                <c:pt idx="18">
                  <c:v>7.20250419652442</c:v>
                </c:pt>
                <c:pt idx="19">
                  <c:v>7.42855114658622</c:v>
                </c:pt>
                <c:pt idx="20">
                  <c:v>7.74614713067483</c:v>
                </c:pt>
                <c:pt idx="21">
                  <c:v>7.20885192493552</c:v>
                </c:pt>
                <c:pt idx="22">
                  <c:v>7.00528243487885</c:v>
                </c:pt>
                <c:pt idx="23">
                  <c:v>7.51096735569497</c:v>
                </c:pt>
                <c:pt idx="24">
                  <c:v>7.87285347558344</c:v>
                </c:pt>
                <c:pt idx="25">
                  <c:v>8.05193888038888</c:v>
                </c:pt>
                <c:pt idx="26">
                  <c:v>6.81832523910142</c:v>
                </c:pt>
                <c:pt idx="27">
                  <c:v>7.23141626065746</c:v>
                </c:pt>
                <c:pt idx="28">
                  <c:v>8.2197393951822</c:v>
                </c:pt>
                <c:pt idx="29">
                  <c:v>9.1807844408589</c:v>
                </c:pt>
                <c:pt idx="30">
                  <c:v>9.41764383909964</c:v>
                </c:pt>
                <c:pt idx="31">
                  <c:v>7.93695444185753</c:v>
                </c:pt>
                <c:pt idx="32">
                  <c:v>8.79989871894535</c:v>
                </c:pt>
                <c:pt idx="33">
                  <c:v>8.65730569145974</c:v>
                </c:pt>
                <c:pt idx="34">
                  <c:v>6.5562025033249</c:v>
                </c:pt>
                <c:pt idx="35">
                  <c:v>6.83192560002997</c:v>
                </c:pt>
                <c:pt idx="36">
                  <c:v>5.79929950260087</c:v>
                </c:pt>
                <c:pt idx="37">
                  <c:v>5.02959136423979</c:v>
                </c:pt>
                <c:pt idx="38">
                  <c:v>4.69032842729713</c:v>
                </c:pt>
                <c:pt idx="39">
                  <c:v>5.39200950847579</c:v>
                </c:pt>
                <c:pt idx="40">
                  <c:v>5.17611278706389</c:v>
                </c:pt>
                <c:pt idx="41">
                  <c:v>5.33131463817976</c:v>
                </c:pt>
                <c:pt idx="42">
                  <c:v>6.45697266592446</c:v>
                </c:pt>
                <c:pt idx="43">
                  <c:v>7.68935430496013</c:v>
                </c:pt>
                <c:pt idx="44">
                  <c:v>7.60127478315184</c:v>
                </c:pt>
                <c:pt idx="45">
                  <c:v>7.40117381563138</c:v>
                </c:pt>
                <c:pt idx="46">
                  <c:v>6.44395265426645</c:v>
                </c:pt>
                <c:pt idx="47">
                  <c:v>5.97019224686327</c:v>
                </c:pt>
                <c:pt idx="48">
                  <c:v>6.25421814585482</c:v>
                </c:pt>
                <c:pt idx="49">
                  <c:v>6.53049736052475</c:v>
                </c:pt>
                <c:pt idx="50">
                  <c:v>6.60873676747824</c:v>
                </c:pt>
                <c:pt idx="51">
                  <c:v>7.36939419373497</c:v>
                </c:pt>
                <c:pt idx="52">
                  <c:v>6.76949210909816</c:v>
                </c:pt>
                <c:pt idx="53">
                  <c:v>6.72674471555925</c:v>
                </c:pt>
                <c:pt idx="54">
                  <c:v>7.28722510593476</c:v>
                </c:pt>
                <c:pt idx="55">
                  <c:v>7.76804316383879</c:v>
                </c:pt>
                <c:pt idx="56">
                  <c:v>8.73479096289987</c:v>
                </c:pt>
                <c:pt idx="57">
                  <c:v>9.12193952187453</c:v>
                </c:pt>
                <c:pt idx="58">
                  <c:v>8.81591597809367</c:v>
                </c:pt>
                <c:pt idx="59">
                  <c:v>9.17155301555706</c:v>
                </c:pt>
                <c:pt idx="60">
                  <c:v>8.21483824955497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"Path 11"</c:f>
              <c:strCache>
                <c:ptCount val="1"/>
                <c:pt idx="0">
                  <c:v>Path 11</c:v>
                </c:pt>
              </c:strCache>
            </c:strRef>
          </c:tx>
          <c:spPr>
            <a:solidFill>
              <a:srgbClr val="c05855"/>
            </a:solidFill>
            <a:ln w="9000">
              <a:solidFill>
                <a:srgbClr val="c05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Paths'!$C$21:$BK$21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9.60535415638013</c:v>
                </c:pt>
                <c:pt idx="2">
                  <c:v>10.2352231959744</c:v>
                </c:pt>
                <c:pt idx="3">
                  <c:v>10.1716352465028</c:v>
                </c:pt>
                <c:pt idx="4">
                  <c:v>10.5197151227648</c:v>
                </c:pt>
                <c:pt idx="5">
                  <c:v>8.73063124136364</c:v>
                </c:pt>
                <c:pt idx="6">
                  <c:v>8.38632658247892</c:v>
                </c:pt>
                <c:pt idx="7">
                  <c:v>7.85081228216765</c:v>
                </c:pt>
                <c:pt idx="8">
                  <c:v>7.13942742173777</c:v>
                </c:pt>
                <c:pt idx="9">
                  <c:v>5.57382692281483</c:v>
                </c:pt>
                <c:pt idx="10">
                  <c:v>5.37180553562673</c:v>
                </c:pt>
                <c:pt idx="11">
                  <c:v>5.92637027778065</c:v>
                </c:pt>
                <c:pt idx="12">
                  <c:v>6.17817384550296</c:v>
                </c:pt>
                <c:pt idx="13">
                  <c:v>5.7829713772915</c:v>
                </c:pt>
                <c:pt idx="14">
                  <c:v>5.77248378701433</c:v>
                </c:pt>
                <c:pt idx="15">
                  <c:v>6.27101033081663</c:v>
                </c:pt>
                <c:pt idx="16">
                  <c:v>4.63180122703781</c:v>
                </c:pt>
                <c:pt idx="17">
                  <c:v>4.56811781480218</c:v>
                </c:pt>
                <c:pt idx="18">
                  <c:v>4.84770362164502</c:v>
                </c:pt>
                <c:pt idx="19">
                  <c:v>5.22340212163044</c:v>
                </c:pt>
                <c:pt idx="20">
                  <c:v>6.29357858801185</c:v>
                </c:pt>
                <c:pt idx="21">
                  <c:v>7.1267627915882</c:v>
                </c:pt>
                <c:pt idx="22">
                  <c:v>7.37400395790348</c:v>
                </c:pt>
                <c:pt idx="23">
                  <c:v>7.62096673387546</c:v>
                </c:pt>
                <c:pt idx="24">
                  <c:v>8.30655603627357</c:v>
                </c:pt>
                <c:pt idx="25">
                  <c:v>7.82794045083888</c:v>
                </c:pt>
                <c:pt idx="26">
                  <c:v>7.79207832255115</c:v>
                </c:pt>
                <c:pt idx="27">
                  <c:v>8.60493243474385</c:v>
                </c:pt>
                <c:pt idx="28">
                  <c:v>10.664038931079</c:v>
                </c:pt>
                <c:pt idx="29">
                  <c:v>10.4774237793465</c:v>
                </c:pt>
                <c:pt idx="30">
                  <c:v>10.4200319659444</c:v>
                </c:pt>
                <c:pt idx="31">
                  <c:v>10.6474386775143</c:v>
                </c:pt>
                <c:pt idx="32">
                  <c:v>12.3354945554725</c:v>
                </c:pt>
                <c:pt idx="33">
                  <c:v>12.2922900994362</c:v>
                </c:pt>
                <c:pt idx="34">
                  <c:v>14.4395725326693</c:v>
                </c:pt>
                <c:pt idx="35">
                  <c:v>12.9844207350414</c:v>
                </c:pt>
                <c:pt idx="36">
                  <c:v>12.7197939698712</c:v>
                </c:pt>
                <c:pt idx="37">
                  <c:v>12.4439927056728</c:v>
                </c:pt>
                <c:pt idx="38">
                  <c:v>13.5628118545479</c:v>
                </c:pt>
                <c:pt idx="39">
                  <c:v>15.2078197072947</c:v>
                </c:pt>
                <c:pt idx="40">
                  <c:v>12.8847646231593</c:v>
                </c:pt>
                <c:pt idx="41">
                  <c:v>11.6519901721917</c:v>
                </c:pt>
                <c:pt idx="42">
                  <c:v>12.08838673175</c:v>
                </c:pt>
                <c:pt idx="43">
                  <c:v>11.2436717912417</c:v>
                </c:pt>
                <c:pt idx="44">
                  <c:v>9.51259826525279</c:v>
                </c:pt>
                <c:pt idx="45">
                  <c:v>10.6584328025388</c:v>
                </c:pt>
                <c:pt idx="46">
                  <c:v>11.2498508699151</c:v>
                </c:pt>
                <c:pt idx="47">
                  <c:v>11.873053369858</c:v>
                </c:pt>
                <c:pt idx="48">
                  <c:v>11.2676222020208</c:v>
                </c:pt>
                <c:pt idx="49">
                  <c:v>12.6116499661958</c:v>
                </c:pt>
                <c:pt idx="50">
                  <c:v>12.2817555170738</c:v>
                </c:pt>
                <c:pt idx="51">
                  <c:v>13.8489124365616</c:v>
                </c:pt>
                <c:pt idx="52">
                  <c:v>12.5286353069618</c:v>
                </c:pt>
                <c:pt idx="53">
                  <c:v>11.4059802680378</c:v>
                </c:pt>
                <c:pt idx="54">
                  <c:v>11.6628119948478</c:v>
                </c:pt>
                <c:pt idx="55">
                  <c:v>10.7960310400895</c:v>
                </c:pt>
                <c:pt idx="56">
                  <c:v>11.6242088042504</c:v>
                </c:pt>
                <c:pt idx="57">
                  <c:v>11.9584397520427</c:v>
                </c:pt>
                <c:pt idx="58">
                  <c:v>10.8049805704096</c:v>
                </c:pt>
                <c:pt idx="59">
                  <c:v>10.88969537384</c:v>
                </c:pt>
                <c:pt idx="60">
                  <c:v>10.4761335977943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"Path 12"</c:f>
              <c:strCache>
                <c:ptCount val="1"/>
                <c:pt idx="0">
                  <c:v>Path 12</c:v>
                </c:pt>
              </c:strCache>
            </c:strRef>
          </c:tx>
          <c:spPr>
            <a:solidFill>
              <a:srgbClr val="c46e6d"/>
            </a:solidFill>
            <a:ln w="9000">
              <a:solidFill>
                <a:srgbClr val="c46e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Paths'!$C$22:$BK$22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12.7130294033906</c:v>
                </c:pt>
                <c:pt idx="2">
                  <c:v>11.8586219154354</c:v>
                </c:pt>
                <c:pt idx="3">
                  <c:v>11.2987950077747</c:v>
                </c:pt>
                <c:pt idx="4">
                  <c:v>12.9019861078034</c:v>
                </c:pt>
                <c:pt idx="5">
                  <c:v>16.4901610366952</c:v>
                </c:pt>
                <c:pt idx="6">
                  <c:v>20.5295420639897</c:v>
                </c:pt>
                <c:pt idx="7">
                  <c:v>20.6686268215998</c:v>
                </c:pt>
                <c:pt idx="8">
                  <c:v>21.1669544102551</c:v>
                </c:pt>
                <c:pt idx="9">
                  <c:v>25.0399613968008</c:v>
                </c:pt>
                <c:pt idx="10">
                  <c:v>24.6959583861277</c:v>
                </c:pt>
                <c:pt idx="11">
                  <c:v>22.1836190474732</c:v>
                </c:pt>
                <c:pt idx="12">
                  <c:v>22.4657438252795</c:v>
                </c:pt>
                <c:pt idx="13">
                  <c:v>23.6021580973203</c:v>
                </c:pt>
                <c:pt idx="14">
                  <c:v>21.5462107508684</c:v>
                </c:pt>
                <c:pt idx="15">
                  <c:v>17.9830698952783</c:v>
                </c:pt>
                <c:pt idx="16">
                  <c:v>15.358101931297</c:v>
                </c:pt>
                <c:pt idx="17">
                  <c:v>16.5180729550321</c:v>
                </c:pt>
                <c:pt idx="18">
                  <c:v>15.1967333023547</c:v>
                </c:pt>
                <c:pt idx="19">
                  <c:v>14.9601779653024</c:v>
                </c:pt>
                <c:pt idx="20">
                  <c:v>15.3102951816796</c:v>
                </c:pt>
                <c:pt idx="21">
                  <c:v>16.3832549827658</c:v>
                </c:pt>
                <c:pt idx="22">
                  <c:v>15.7893989176023</c:v>
                </c:pt>
                <c:pt idx="23">
                  <c:v>16.6742034121272</c:v>
                </c:pt>
                <c:pt idx="24">
                  <c:v>15.1203715155713</c:v>
                </c:pt>
                <c:pt idx="25">
                  <c:v>14.529496537673</c:v>
                </c:pt>
                <c:pt idx="26">
                  <c:v>12.9827640685513</c:v>
                </c:pt>
                <c:pt idx="27">
                  <c:v>14.6962192067191</c:v>
                </c:pt>
                <c:pt idx="28">
                  <c:v>14.6499363952469</c:v>
                </c:pt>
                <c:pt idx="29">
                  <c:v>13.5062586115841</c:v>
                </c:pt>
                <c:pt idx="30">
                  <c:v>12.991767330271</c:v>
                </c:pt>
                <c:pt idx="31">
                  <c:v>12.6772581526601</c:v>
                </c:pt>
                <c:pt idx="32">
                  <c:v>13.687335146209</c:v>
                </c:pt>
                <c:pt idx="33">
                  <c:v>11.4874121984333</c:v>
                </c:pt>
                <c:pt idx="34">
                  <c:v>10.2501322448783</c:v>
                </c:pt>
                <c:pt idx="35">
                  <c:v>9.8318804473395</c:v>
                </c:pt>
                <c:pt idx="36">
                  <c:v>12.9776947534532</c:v>
                </c:pt>
                <c:pt idx="37">
                  <c:v>14.4094384644915</c:v>
                </c:pt>
                <c:pt idx="38">
                  <c:v>14.2317337541991</c:v>
                </c:pt>
                <c:pt idx="39">
                  <c:v>15.3850276798163</c:v>
                </c:pt>
                <c:pt idx="40">
                  <c:v>19.2768544818478</c:v>
                </c:pt>
                <c:pt idx="41">
                  <c:v>18.7854172497239</c:v>
                </c:pt>
                <c:pt idx="42">
                  <c:v>18.0420163086456</c:v>
                </c:pt>
                <c:pt idx="43">
                  <c:v>20.6036031501121</c:v>
                </c:pt>
                <c:pt idx="44">
                  <c:v>21.7473516123052</c:v>
                </c:pt>
                <c:pt idx="45">
                  <c:v>23.4050446776196</c:v>
                </c:pt>
                <c:pt idx="46">
                  <c:v>22.1318557187476</c:v>
                </c:pt>
                <c:pt idx="47">
                  <c:v>27.3280355884253</c:v>
                </c:pt>
                <c:pt idx="48">
                  <c:v>32.959053939852</c:v>
                </c:pt>
                <c:pt idx="49">
                  <c:v>35.0636572675321</c:v>
                </c:pt>
                <c:pt idx="50">
                  <c:v>37.7900594480613</c:v>
                </c:pt>
                <c:pt idx="51">
                  <c:v>30.2494871674017</c:v>
                </c:pt>
                <c:pt idx="52">
                  <c:v>32.4354014235594</c:v>
                </c:pt>
                <c:pt idx="53">
                  <c:v>31.7462334542126</c:v>
                </c:pt>
                <c:pt idx="54">
                  <c:v>33.2877250879573</c:v>
                </c:pt>
                <c:pt idx="55">
                  <c:v>35.8688353898688</c:v>
                </c:pt>
                <c:pt idx="56">
                  <c:v>34.5444520627017</c:v>
                </c:pt>
                <c:pt idx="57">
                  <c:v>28.6921510755076</c:v>
                </c:pt>
                <c:pt idx="58">
                  <c:v>29.8682141009244</c:v>
                </c:pt>
                <c:pt idx="59">
                  <c:v>27.5302191163627</c:v>
                </c:pt>
                <c:pt idx="60">
                  <c:v>26.5460189695794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"Path 13"</c:f>
              <c:strCache>
                <c:ptCount val="1"/>
                <c:pt idx="0">
                  <c:v>Path 13</c:v>
                </c:pt>
              </c:strCache>
            </c:strRef>
          </c:tx>
          <c:spPr>
            <a:solidFill>
              <a:srgbClr val="c9807e"/>
            </a:solidFill>
            <a:ln w="9000">
              <a:solidFill>
                <a:srgbClr val="c980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Paths'!$C$23:$BK$23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10.760166805725</c:v>
                </c:pt>
                <c:pt idx="2">
                  <c:v>10.3625485530153</c:v>
                </c:pt>
                <c:pt idx="3">
                  <c:v>8.04192424697305</c:v>
                </c:pt>
                <c:pt idx="4">
                  <c:v>9.18875044562734</c:v>
                </c:pt>
                <c:pt idx="5">
                  <c:v>9.44596643903143</c:v>
                </c:pt>
                <c:pt idx="6">
                  <c:v>10.6687739378309</c:v>
                </c:pt>
                <c:pt idx="7">
                  <c:v>13.2542683277705</c:v>
                </c:pt>
                <c:pt idx="8">
                  <c:v>13.2847225268826</c:v>
                </c:pt>
                <c:pt idx="9">
                  <c:v>10.8994280844524</c:v>
                </c:pt>
                <c:pt idx="10">
                  <c:v>9.87958671683729</c:v>
                </c:pt>
                <c:pt idx="11">
                  <c:v>8.65289622112544</c:v>
                </c:pt>
                <c:pt idx="12">
                  <c:v>8.18789494508361</c:v>
                </c:pt>
                <c:pt idx="13">
                  <c:v>8.25823275560082</c:v>
                </c:pt>
                <c:pt idx="14">
                  <c:v>6.62860411471315</c:v>
                </c:pt>
                <c:pt idx="15">
                  <c:v>6.88110526756164</c:v>
                </c:pt>
                <c:pt idx="16">
                  <c:v>5.82940559670701</c:v>
                </c:pt>
                <c:pt idx="17">
                  <c:v>6.02159184004437</c:v>
                </c:pt>
                <c:pt idx="18">
                  <c:v>5.94860962202523</c:v>
                </c:pt>
                <c:pt idx="19">
                  <c:v>5.74637899635214</c:v>
                </c:pt>
                <c:pt idx="20">
                  <c:v>5.69947469615482</c:v>
                </c:pt>
                <c:pt idx="21">
                  <c:v>5.37081084240919</c:v>
                </c:pt>
                <c:pt idx="22">
                  <c:v>5.0209017730387</c:v>
                </c:pt>
                <c:pt idx="23">
                  <c:v>4.17382819812905</c:v>
                </c:pt>
                <c:pt idx="24">
                  <c:v>4.15952256731234</c:v>
                </c:pt>
                <c:pt idx="25">
                  <c:v>5.09197438354626</c:v>
                </c:pt>
                <c:pt idx="26">
                  <c:v>6.32642809302031</c:v>
                </c:pt>
                <c:pt idx="27">
                  <c:v>7.31225196621404</c:v>
                </c:pt>
                <c:pt idx="28">
                  <c:v>7.89944071116089</c:v>
                </c:pt>
                <c:pt idx="29">
                  <c:v>7.33312012970328</c:v>
                </c:pt>
                <c:pt idx="30">
                  <c:v>8.58900196307308</c:v>
                </c:pt>
                <c:pt idx="31">
                  <c:v>8.53471710886175</c:v>
                </c:pt>
                <c:pt idx="32">
                  <c:v>8.4689240648233</c:v>
                </c:pt>
                <c:pt idx="33">
                  <c:v>8.20114293075353</c:v>
                </c:pt>
                <c:pt idx="34">
                  <c:v>8.28277532306381</c:v>
                </c:pt>
                <c:pt idx="35">
                  <c:v>7.89518586175125</c:v>
                </c:pt>
                <c:pt idx="36">
                  <c:v>7.82152259439497</c:v>
                </c:pt>
                <c:pt idx="37">
                  <c:v>6.94289702264112</c:v>
                </c:pt>
                <c:pt idx="38">
                  <c:v>6.66284235014572</c:v>
                </c:pt>
                <c:pt idx="39">
                  <c:v>8.55513783562061</c:v>
                </c:pt>
                <c:pt idx="40">
                  <c:v>8.48851828818473</c:v>
                </c:pt>
                <c:pt idx="41">
                  <c:v>8.26765477460427</c:v>
                </c:pt>
                <c:pt idx="42">
                  <c:v>8.76325293428046</c:v>
                </c:pt>
                <c:pt idx="43">
                  <c:v>9.4693698554321</c:v>
                </c:pt>
                <c:pt idx="44">
                  <c:v>8.378780910904</c:v>
                </c:pt>
                <c:pt idx="45">
                  <c:v>8.18902211238856</c:v>
                </c:pt>
                <c:pt idx="46">
                  <c:v>9.05523324729176</c:v>
                </c:pt>
                <c:pt idx="47">
                  <c:v>9.32556705531001</c:v>
                </c:pt>
                <c:pt idx="48">
                  <c:v>9.44942958717985</c:v>
                </c:pt>
                <c:pt idx="49">
                  <c:v>11.2036702316174</c:v>
                </c:pt>
                <c:pt idx="50">
                  <c:v>10.3989907310703</c:v>
                </c:pt>
                <c:pt idx="51">
                  <c:v>10.4918877396079</c:v>
                </c:pt>
                <c:pt idx="52">
                  <c:v>9.9082761932326</c:v>
                </c:pt>
                <c:pt idx="53">
                  <c:v>11.6658844865355</c:v>
                </c:pt>
                <c:pt idx="54">
                  <c:v>9.41564849927249</c:v>
                </c:pt>
                <c:pt idx="55">
                  <c:v>8.74670862969525</c:v>
                </c:pt>
                <c:pt idx="56">
                  <c:v>8.25193274871189</c:v>
                </c:pt>
                <c:pt idx="57">
                  <c:v>8.87334749573283</c:v>
                </c:pt>
                <c:pt idx="58">
                  <c:v>9.48180895214057</c:v>
                </c:pt>
                <c:pt idx="59">
                  <c:v>11.0478935517318</c:v>
                </c:pt>
                <c:pt idx="60">
                  <c:v>9.29419929154051</c:v>
                </c:pt>
              </c:numCache>
            </c:numRef>
          </c:val>
          <c:smooth val="1"/>
        </c:ser>
        <c:ser>
          <c:idx val="13"/>
          <c:order val="13"/>
          <c:tx>
            <c:strRef>
              <c:f>"Path 14"</c:f>
              <c:strCache>
                <c:ptCount val="1"/>
                <c:pt idx="0">
                  <c:v>Path 14</c:v>
                </c:pt>
              </c:strCache>
            </c:strRef>
          </c:tx>
          <c:spPr>
            <a:solidFill>
              <a:srgbClr val="cc8f8e"/>
            </a:solidFill>
            <a:ln w="90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Paths'!$C$24:$BK$24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12.4845043367707</c:v>
                </c:pt>
                <c:pt idx="2">
                  <c:v>12.087031479418</c:v>
                </c:pt>
                <c:pt idx="3">
                  <c:v>11.2338660796742</c:v>
                </c:pt>
                <c:pt idx="4">
                  <c:v>11.9166722254545</c:v>
                </c:pt>
                <c:pt idx="5">
                  <c:v>10.7705868048609</c:v>
                </c:pt>
                <c:pt idx="6">
                  <c:v>8.57460918532472</c:v>
                </c:pt>
                <c:pt idx="7">
                  <c:v>8.23184682604959</c:v>
                </c:pt>
                <c:pt idx="8">
                  <c:v>6.98333615013723</c:v>
                </c:pt>
                <c:pt idx="9">
                  <c:v>6.50232366647834</c:v>
                </c:pt>
                <c:pt idx="10">
                  <c:v>6.7715806820426</c:v>
                </c:pt>
                <c:pt idx="11">
                  <c:v>7.00606712430546</c:v>
                </c:pt>
                <c:pt idx="12">
                  <c:v>8.33672596325087</c:v>
                </c:pt>
                <c:pt idx="13">
                  <c:v>8.15462946462672</c:v>
                </c:pt>
                <c:pt idx="14">
                  <c:v>6.89089708715256</c:v>
                </c:pt>
                <c:pt idx="15">
                  <c:v>6.341255181723</c:v>
                </c:pt>
                <c:pt idx="16">
                  <c:v>5.73186017029836</c:v>
                </c:pt>
                <c:pt idx="17">
                  <c:v>5.01415825555885</c:v>
                </c:pt>
                <c:pt idx="18">
                  <c:v>5.25847209550966</c:v>
                </c:pt>
                <c:pt idx="19">
                  <c:v>4.89824713181019</c:v>
                </c:pt>
                <c:pt idx="20">
                  <c:v>3.94237408409723</c:v>
                </c:pt>
                <c:pt idx="21">
                  <c:v>4.25480867318777</c:v>
                </c:pt>
                <c:pt idx="22">
                  <c:v>4.20234772901532</c:v>
                </c:pt>
                <c:pt idx="23">
                  <c:v>4.36930447605466</c:v>
                </c:pt>
                <c:pt idx="24">
                  <c:v>4.41946122182448</c:v>
                </c:pt>
                <c:pt idx="25">
                  <c:v>4.73567752762559</c:v>
                </c:pt>
                <c:pt idx="26">
                  <c:v>4.75459727688372</c:v>
                </c:pt>
                <c:pt idx="27">
                  <c:v>5.4441182916988</c:v>
                </c:pt>
                <c:pt idx="28">
                  <c:v>5.70288180213195</c:v>
                </c:pt>
                <c:pt idx="29">
                  <c:v>5.95241345003231</c:v>
                </c:pt>
                <c:pt idx="30">
                  <c:v>6.22500604314479</c:v>
                </c:pt>
                <c:pt idx="31">
                  <c:v>5.30475157852859</c:v>
                </c:pt>
                <c:pt idx="32">
                  <c:v>5.20885277962767</c:v>
                </c:pt>
                <c:pt idx="33">
                  <c:v>5.06184062878021</c:v>
                </c:pt>
                <c:pt idx="34">
                  <c:v>5.17745697349381</c:v>
                </c:pt>
                <c:pt idx="35">
                  <c:v>4.45972277820823</c:v>
                </c:pt>
                <c:pt idx="36">
                  <c:v>5.3343125968</c:v>
                </c:pt>
                <c:pt idx="37">
                  <c:v>5.394758163837</c:v>
                </c:pt>
                <c:pt idx="38">
                  <c:v>4.72263582785783</c:v>
                </c:pt>
                <c:pt idx="39">
                  <c:v>3.91464536738222</c:v>
                </c:pt>
                <c:pt idx="40">
                  <c:v>3.79500285427645</c:v>
                </c:pt>
                <c:pt idx="41">
                  <c:v>3.75716523468793</c:v>
                </c:pt>
                <c:pt idx="42">
                  <c:v>3.47184880265766</c:v>
                </c:pt>
                <c:pt idx="43">
                  <c:v>3.50646526875785</c:v>
                </c:pt>
                <c:pt idx="44">
                  <c:v>3.26771309349254</c:v>
                </c:pt>
                <c:pt idx="45">
                  <c:v>3.47092821305027</c:v>
                </c:pt>
                <c:pt idx="46">
                  <c:v>3.20515029366161</c:v>
                </c:pt>
                <c:pt idx="47">
                  <c:v>3.19105731160883</c:v>
                </c:pt>
                <c:pt idx="48">
                  <c:v>3.55211874716185</c:v>
                </c:pt>
                <c:pt idx="49">
                  <c:v>4.70894612082682</c:v>
                </c:pt>
                <c:pt idx="50">
                  <c:v>4.21540559377071</c:v>
                </c:pt>
                <c:pt idx="51">
                  <c:v>4.0052563237579</c:v>
                </c:pt>
                <c:pt idx="52">
                  <c:v>3.65208108905593</c:v>
                </c:pt>
                <c:pt idx="53">
                  <c:v>3.97948313399887</c:v>
                </c:pt>
                <c:pt idx="54">
                  <c:v>3.50792985116192</c:v>
                </c:pt>
                <c:pt idx="55">
                  <c:v>3.32580066536372</c:v>
                </c:pt>
                <c:pt idx="56">
                  <c:v>3.31441107986544</c:v>
                </c:pt>
                <c:pt idx="57">
                  <c:v>2.97647275715664</c:v>
                </c:pt>
                <c:pt idx="58">
                  <c:v>2.67925929035725</c:v>
                </c:pt>
                <c:pt idx="59">
                  <c:v>2.54258898748588</c:v>
                </c:pt>
                <c:pt idx="60">
                  <c:v>2.01897198739563</c:v>
                </c:pt>
              </c:numCache>
            </c:numRef>
          </c:val>
          <c:smooth val="1"/>
        </c:ser>
        <c:ser>
          <c:idx val="14"/>
          <c:order val="14"/>
          <c:tx>
            <c:strRef>
              <c:f>"Path 15"</c:f>
              <c:strCache>
                <c:ptCount val="1"/>
                <c:pt idx="0">
                  <c:v>Path 15</c:v>
                </c:pt>
              </c:strCache>
            </c:strRef>
          </c:tx>
          <c:spPr>
            <a:solidFill>
              <a:srgbClr val="d19c9b"/>
            </a:solidFill>
            <a:ln w="9000">
              <a:solidFill>
                <a:srgbClr val="d19c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Paths'!$C$25:$BK$25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9.81193720798359</c:v>
                </c:pt>
                <c:pt idx="2">
                  <c:v>9.37557570582664</c:v>
                </c:pt>
                <c:pt idx="3">
                  <c:v>9.52752554392515</c:v>
                </c:pt>
                <c:pt idx="4">
                  <c:v>9.3336343399599</c:v>
                </c:pt>
                <c:pt idx="5">
                  <c:v>7.68171546997686</c:v>
                </c:pt>
                <c:pt idx="6">
                  <c:v>7.29933903343899</c:v>
                </c:pt>
                <c:pt idx="7">
                  <c:v>7.96603057409054</c:v>
                </c:pt>
                <c:pt idx="8">
                  <c:v>8.46533440351415</c:v>
                </c:pt>
                <c:pt idx="9">
                  <c:v>8.39098417476818</c:v>
                </c:pt>
                <c:pt idx="10">
                  <c:v>7.61129302458431</c:v>
                </c:pt>
                <c:pt idx="11">
                  <c:v>8.15549549822185</c:v>
                </c:pt>
                <c:pt idx="12">
                  <c:v>7.6522685652078</c:v>
                </c:pt>
                <c:pt idx="13">
                  <c:v>6.72987316877408</c:v>
                </c:pt>
                <c:pt idx="14">
                  <c:v>6.16184287681265</c:v>
                </c:pt>
                <c:pt idx="15">
                  <c:v>7.22156039801802</c:v>
                </c:pt>
                <c:pt idx="16">
                  <c:v>7.3967499563759</c:v>
                </c:pt>
                <c:pt idx="17">
                  <c:v>8.39824519743532</c:v>
                </c:pt>
                <c:pt idx="18">
                  <c:v>7.96660082202124</c:v>
                </c:pt>
                <c:pt idx="19">
                  <c:v>8.82851054205689</c:v>
                </c:pt>
                <c:pt idx="20">
                  <c:v>8.26326730178096</c:v>
                </c:pt>
                <c:pt idx="21">
                  <c:v>8.12030320235943</c:v>
                </c:pt>
                <c:pt idx="22">
                  <c:v>10.664582546741</c:v>
                </c:pt>
                <c:pt idx="23">
                  <c:v>11.598762769759</c:v>
                </c:pt>
                <c:pt idx="24">
                  <c:v>10.976300402092</c:v>
                </c:pt>
                <c:pt idx="25">
                  <c:v>10.8726531373213</c:v>
                </c:pt>
                <c:pt idx="26">
                  <c:v>11.266717223048</c:v>
                </c:pt>
                <c:pt idx="27">
                  <c:v>12.8642570017501</c:v>
                </c:pt>
                <c:pt idx="28">
                  <c:v>12.1899658749903</c:v>
                </c:pt>
                <c:pt idx="29">
                  <c:v>10.0685138378304</c:v>
                </c:pt>
                <c:pt idx="30">
                  <c:v>9.76255390624848</c:v>
                </c:pt>
                <c:pt idx="31">
                  <c:v>9.77725172826838</c:v>
                </c:pt>
                <c:pt idx="32">
                  <c:v>9.89362924338353</c:v>
                </c:pt>
                <c:pt idx="33">
                  <c:v>11.4288867145948</c:v>
                </c:pt>
                <c:pt idx="34">
                  <c:v>11.8307280609915</c:v>
                </c:pt>
                <c:pt idx="35">
                  <c:v>12.9318217293392</c:v>
                </c:pt>
                <c:pt idx="36">
                  <c:v>11.4583573871569</c:v>
                </c:pt>
                <c:pt idx="37">
                  <c:v>12.600567255702</c:v>
                </c:pt>
                <c:pt idx="38">
                  <c:v>15.8553437067603</c:v>
                </c:pt>
                <c:pt idx="39">
                  <c:v>17.2551169806217</c:v>
                </c:pt>
                <c:pt idx="40">
                  <c:v>17.7385385295268</c:v>
                </c:pt>
                <c:pt idx="41">
                  <c:v>18.0374153405007</c:v>
                </c:pt>
                <c:pt idx="42">
                  <c:v>21.9399294061213</c:v>
                </c:pt>
                <c:pt idx="43">
                  <c:v>19.8145455732088</c:v>
                </c:pt>
                <c:pt idx="44">
                  <c:v>19.5709321934967</c:v>
                </c:pt>
                <c:pt idx="45">
                  <c:v>20.5805255394054</c:v>
                </c:pt>
                <c:pt idx="46">
                  <c:v>22.3265440944363</c:v>
                </c:pt>
                <c:pt idx="47">
                  <c:v>21.2768492601198</c:v>
                </c:pt>
                <c:pt idx="48">
                  <c:v>22.002329985569</c:v>
                </c:pt>
                <c:pt idx="49">
                  <c:v>21.3377540614173</c:v>
                </c:pt>
                <c:pt idx="50">
                  <c:v>21.6176460796277</c:v>
                </c:pt>
                <c:pt idx="51">
                  <c:v>21.3027593132849</c:v>
                </c:pt>
                <c:pt idx="52">
                  <c:v>18.7918710795062</c:v>
                </c:pt>
                <c:pt idx="53">
                  <c:v>18.7449609347606</c:v>
                </c:pt>
                <c:pt idx="54">
                  <c:v>20.6344524868303</c:v>
                </c:pt>
                <c:pt idx="55">
                  <c:v>18.5542750759796</c:v>
                </c:pt>
                <c:pt idx="56">
                  <c:v>18.0666908462802</c:v>
                </c:pt>
                <c:pt idx="57">
                  <c:v>19.4298531438583</c:v>
                </c:pt>
                <c:pt idx="58">
                  <c:v>17.2751121109851</c:v>
                </c:pt>
                <c:pt idx="59">
                  <c:v>17.6214748787032</c:v>
                </c:pt>
                <c:pt idx="60">
                  <c:v>15.6840206893649</c:v>
                </c:pt>
              </c:numCache>
            </c:numRef>
          </c:val>
          <c:smooth val="1"/>
        </c:ser>
        <c:ser>
          <c:idx val="15"/>
          <c:order val="15"/>
          <c:tx>
            <c:strRef>
              <c:f>"Path 16"</c:f>
              <c:strCache>
                <c:ptCount val="1"/>
                <c:pt idx="0">
                  <c:v>Path 16</c:v>
                </c:pt>
              </c:strCache>
            </c:strRef>
          </c:tx>
          <c:spPr>
            <a:solidFill>
              <a:srgbClr val="d5a8a7"/>
            </a:solidFill>
            <a:ln w="9000">
              <a:solidFill>
                <a:srgbClr val="d5a8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Paths'!$C$26:$BK$26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13.0218505080904</c:v>
                </c:pt>
                <c:pt idx="2">
                  <c:v>16.7794336751191</c:v>
                </c:pt>
                <c:pt idx="3">
                  <c:v>20.9430122663287</c:v>
                </c:pt>
                <c:pt idx="4">
                  <c:v>20.4417289753035</c:v>
                </c:pt>
                <c:pt idx="5">
                  <c:v>22.166725382779</c:v>
                </c:pt>
                <c:pt idx="6">
                  <c:v>22.4587885112271</c:v>
                </c:pt>
                <c:pt idx="7">
                  <c:v>22.7075924865475</c:v>
                </c:pt>
                <c:pt idx="8">
                  <c:v>26.9046630077146</c:v>
                </c:pt>
                <c:pt idx="9">
                  <c:v>23.2756286953095</c:v>
                </c:pt>
                <c:pt idx="10">
                  <c:v>26.1274289171233</c:v>
                </c:pt>
                <c:pt idx="11">
                  <c:v>25.9826718304106</c:v>
                </c:pt>
                <c:pt idx="12">
                  <c:v>30.3185144137972</c:v>
                </c:pt>
                <c:pt idx="13">
                  <c:v>30.9419876190232</c:v>
                </c:pt>
                <c:pt idx="14">
                  <c:v>28.7357201374219</c:v>
                </c:pt>
                <c:pt idx="15">
                  <c:v>29.6173092733166</c:v>
                </c:pt>
                <c:pt idx="16">
                  <c:v>32.1016901664209</c:v>
                </c:pt>
                <c:pt idx="17">
                  <c:v>32.221969428178</c:v>
                </c:pt>
                <c:pt idx="18">
                  <c:v>33.9877879691324</c:v>
                </c:pt>
                <c:pt idx="19">
                  <c:v>32.0915251670885</c:v>
                </c:pt>
                <c:pt idx="20">
                  <c:v>25.3893283996665</c:v>
                </c:pt>
                <c:pt idx="21">
                  <c:v>28.0187826371783</c:v>
                </c:pt>
                <c:pt idx="22">
                  <c:v>30.2467025578269</c:v>
                </c:pt>
                <c:pt idx="23">
                  <c:v>30.7367343092656</c:v>
                </c:pt>
                <c:pt idx="24">
                  <c:v>30.9625858027971</c:v>
                </c:pt>
                <c:pt idx="25">
                  <c:v>34.6838549871302</c:v>
                </c:pt>
                <c:pt idx="26">
                  <c:v>32.9815376549746</c:v>
                </c:pt>
                <c:pt idx="27">
                  <c:v>30.5162783103594</c:v>
                </c:pt>
                <c:pt idx="28">
                  <c:v>29.8861048784112</c:v>
                </c:pt>
                <c:pt idx="29">
                  <c:v>34.0438765639709</c:v>
                </c:pt>
                <c:pt idx="30">
                  <c:v>29.2332086281066</c:v>
                </c:pt>
                <c:pt idx="31">
                  <c:v>33.3101332084681</c:v>
                </c:pt>
                <c:pt idx="32">
                  <c:v>31.048623774093</c:v>
                </c:pt>
                <c:pt idx="33">
                  <c:v>27.5120306050493</c:v>
                </c:pt>
                <c:pt idx="34">
                  <c:v>31.5844367030264</c:v>
                </c:pt>
                <c:pt idx="35">
                  <c:v>31.2447901567297</c:v>
                </c:pt>
                <c:pt idx="36">
                  <c:v>27.0865715010332</c:v>
                </c:pt>
                <c:pt idx="37">
                  <c:v>26.0365931094626</c:v>
                </c:pt>
                <c:pt idx="38">
                  <c:v>28.8310486074903</c:v>
                </c:pt>
                <c:pt idx="39">
                  <c:v>32.8527671527864</c:v>
                </c:pt>
                <c:pt idx="40">
                  <c:v>31.3433270656385</c:v>
                </c:pt>
                <c:pt idx="41">
                  <c:v>32.7659558266374</c:v>
                </c:pt>
                <c:pt idx="42">
                  <c:v>35.4293060550029</c:v>
                </c:pt>
                <c:pt idx="43">
                  <c:v>33.0044597359344</c:v>
                </c:pt>
                <c:pt idx="44">
                  <c:v>34.3089274390488</c:v>
                </c:pt>
                <c:pt idx="45">
                  <c:v>34.1828947298727</c:v>
                </c:pt>
                <c:pt idx="46">
                  <c:v>32.2249823900726</c:v>
                </c:pt>
                <c:pt idx="47">
                  <c:v>30.5257850477745</c:v>
                </c:pt>
                <c:pt idx="48">
                  <c:v>30.7454450859934</c:v>
                </c:pt>
                <c:pt idx="49">
                  <c:v>30.8406414333649</c:v>
                </c:pt>
                <c:pt idx="50">
                  <c:v>28.9803413694709</c:v>
                </c:pt>
                <c:pt idx="51">
                  <c:v>27.6523211942978</c:v>
                </c:pt>
                <c:pt idx="52">
                  <c:v>31.2386339235632</c:v>
                </c:pt>
                <c:pt idx="53">
                  <c:v>31.9741691100742</c:v>
                </c:pt>
                <c:pt idx="54">
                  <c:v>35.2278452329593</c:v>
                </c:pt>
                <c:pt idx="55">
                  <c:v>40.1848174226536</c:v>
                </c:pt>
                <c:pt idx="56">
                  <c:v>42.8583237739962</c:v>
                </c:pt>
                <c:pt idx="57">
                  <c:v>54.9720537926901</c:v>
                </c:pt>
                <c:pt idx="58">
                  <c:v>50.2046977988956</c:v>
                </c:pt>
                <c:pt idx="59">
                  <c:v>54.8501551265705</c:v>
                </c:pt>
                <c:pt idx="60">
                  <c:v>52.9592306739667</c:v>
                </c:pt>
              </c:numCache>
            </c:numRef>
          </c:val>
          <c:smooth val="1"/>
        </c:ser>
        <c:ser>
          <c:idx val="16"/>
          <c:order val="16"/>
          <c:tx>
            <c:strRef>
              <c:f>"Path 17"</c:f>
              <c:strCache>
                <c:ptCount val="1"/>
                <c:pt idx="0">
                  <c:v>Path 17</c:v>
                </c:pt>
              </c:strCache>
            </c:strRef>
          </c:tx>
          <c:spPr>
            <a:solidFill>
              <a:srgbClr val="dab2b1"/>
            </a:solidFill>
            <a:ln w="9000">
              <a:solidFill>
                <a:srgbClr val="dab2b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Paths'!$C$27:$BK$27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14.093824542075</c:v>
                </c:pt>
                <c:pt idx="2">
                  <c:v>16.980842708371</c:v>
                </c:pt>
                <c:pt idx="3">
                  <c:v>13.7018690277229</c:v>
                </c:pt>
                <c:pt idx="4">
                  <c:v>12.3180741913892</c:v>
                </c:pt>
                <c:pt idx="5">
                  <c:v>13.2468148137174</c:v>
                </c:pt>
                <c:pt idx="6">
                  <c:v>14.4431392232911</c:v>
                </c:pt>
                <c:pt idx="7">
                  <c:v>15.6556946852961</c:v>
                </c:pt>
                <c:pt idx="8">
                  <c:v>15.5316163822198</c:v>
                </c:pt>
                <c:pt idx="9">
                  <c:v>16.3237248932476</c:v>
                </c:pt>
                <c:pt idx="10">
                  <c:v>17.5327477196731</c:v>
                </c:pt>
                <c:pt idx="11">
                  <c:v>17.380430466758</c:v>
                </c:pt>
                <c:pt idx="12">
                  <c:v>19.4501160582919</c:v>
                </c:pt>
                <c:pt idx="13">
                  <c:v>15.1774480952843</c:v>
                </c:pt>
                <c:pt idx="14">
                  <c:v>16.2672238727376</c:v>
                </c:pt>
                <c:pt idx="15">
                  <c:v>14.5201441853767</c:v>
                </c:pt>
                <c:pt idx="16">
                  <c:v>16.1273607543138</c:v>
                </c:pt>
                <c:pt idx="17">
                  <c:v>15.7249406650013</c:v>
                </c:pt>
                <c:pt idx="18">
                  <c:v>14.2615598815699</c:v>
                </c:pt>
                <c:pt idx="19">
                  <c:v>14.8559467752865</c:v>
                </c:pt>
                <c:pt idx="20">
                  <c:v>13.4401536369442</c:v>
                </c:pt>
                <c:pt idx="21">
                  <c:v>12.1573745274332</c:v>
                </c:pt>
                <c:pt idx="22">
                  <c:v>10.2351290101492</c:v>
                </c:pt>
                <c:pt idx="23">
                  <c:v>10.203315759361</c:v>
                </c:pt>
                <c:pt idx="24">
                  <c:v>10.7728516732449</c:v>
                </c:pt>
                <c:pt idx="25">
                  <c:v>12.0500441582151</c:v>
                </c:pt>
                <c:pt idx="26">
                  <c:v>11.8619753285068</c:v>
                </c:pt>
                <c:pt idx="27">
                  <c:v>13.3044784307655</c:v>
                </c:pt>
                <c:pt idx="28">
                  <c:v>13.3282737723594</c:v>
                </c:pt>
                <c:pt idx="29">
                  <c:v>13.1901569839222</c:v>
                </c:pt>
                <c:pt idx="30">
                  <c:v>14.0441426035914</c:v>
                </c:pt>
                <c:pt idx="31">
                  <c:v>15.7702320619956</c:v>
                </c:pt>
                <c:pt idx="32">
                  <c:v>15.1877108000176</c:v>
                </c:pt>
                <c:pt idx="33">
                  <c:v>14.7842652772089</c:v>
                </c:pt>
                <c:pt idx="34">
                  <c:v>14.5230562753098</c:v>
                </c:pt>
                <c:pt idx="35">
                  <c:v>14.6528320235374</c:v>
                </c:pt>
                <c:pt idx="36">
                  <c:v>13.2722928834814</c:v>
                </c:pt>
                <c:pt idx="37">
                  <c:v>14.8539230146991</c:v>
                </c:pt>
                <c:pt idx="38">
                  <c:v>14.2130011184217</c:v>
                </c:pt>
                <c:pt idx="39">
                  <c:v>14.9498645026031</c:v>
                </c:pt>
                <c:pt idx="40">
                  <c:v>13.6531110150787</c:v>
                </c:pt>
                <c:pt idx="41">
                  <c:v>14.1986037411075</c:v>
                </c:pt>
                <c:pt idx="42">
                  <c:v>14.8190972192781</c:v>
                </c:pt>
                <c:pt idx="43">
                  <c:v>14.1481810601982</c:v>
                </c:pt>
                <c:pt idx="44">
                  <c:v>17.6562060044127</c:v>
                </c:pt>
                <c:pt idx="45">
                  <c:v>18.3862997285189</c:v>
                </c:pt>
                <c:pt idx="46">
                  <c:v>22.3392550810123</c:v>
                </c:pt>
                <c:pt idx="47">
                  <c:v>24.8132143298562</c:v>
                </c:pt>
                <c:pt idx="48">
                  <c:v>23.0702463745391</c:v>
                </c:pt>
                <c:pt idx="49">
                  <c:v>22.1189751156472</c:v>
                </c:pt>
                <c:pt idx="50">
                  <c:v>23.1985877056183</c:v>
                </c:pt>
                <c:pt idx="51">
                  <c:v>23.3505020391902</c:v>
                </c:pt>
                <c:pt idx="52">
                  <c:v>23.4732357495038</c:v>
                </c:pt>
                <c:pt idx="53">
                  <c:v>22.7435556713868</c:v>
                </c:pt>
                <c:pt idx="54">
                  <c:v>18.6475521542866</c:v>
                </c:pt>
                <c:pt idx="55">
                  <c:v>18.188733589613</c:v>
                </c:pt>
                <c:pt idx="56">
                  <c:v>14.257723514725</c:v>
                </c:pt>
                <c:pt idx="57">
                  <c:v>14.8485579372567</c:v>
                </c:pt>
                <c:pt idx="58">
                  <c:v>13.7092855879514</c:v>
                </c:pt>
                <c:pt idx="59">
                  <c:v>12.6722086776952</c:v>
                </c:pt>
                <c:pt idx="60">
                  <c:v>12.3687248769298</c:v>
                </c:pt>
              </c:numCache>
            </c:numRef>
          </c:val>
          <c:smooth val="1"/>
        </c:ser>
        <c:ser>
          <c:idx val="17"/>
          <c:order val="17"/>
          <c:tx>
            <c:strRef>
              <c:f>"Path 18"</c:f>
              <c:strCache>
                <c:ptCount val="1"/>
                <c:pt idx="0">
                  <c:v>Path 18</c:v>
                </c:pt>
              </c:strCache>
            </c:strRef>
          </c:tx>
          <c:spPr>
            <a:solidFill>
              <a:srgbClr val="debcbb"/>
            </a:solidFill>
            <a:ln w="9000">
              <a:solidFill>
                <a:srgbClr val="debc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Paths'!$C$28:$BK$28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11.8470029267455</c:v>
                </c:pt>
                <c:pt idx="2">
                  <c:v>10.1229532637802</c:v>
                </c:pt>
                <c:pt idx="3">
                  <c:v>8.35455243932833</c:v>
                </c:pt>
                <c:pt idx="4">
                  <c:v>7.43114171573823</c:v>
                </c:pt>
                <c:pt idx="5">
                  <c:v>5.93891055770423</c:v>
                </c:pt>
                <c:pt idx="6">
                  <c:v>5.34030254504757</c:v>
                </c:pt>
                <c:pt idx="7">
                  <c:v>6.35736101269889</c:v>
                </c:pt>
                <c:pt idx="8">
                  <c:v>5.66057904509576</c:v>
                </c:pt>
                <c:pt idx="9">
                  <c:v>6.07875411401164</c:v>
                </c:pt>
                <c:pt idx="10">
                  <c:v>5.22864842996334</c:v>
                </c:pt>
                <c:pt idx="11">
                  <c:v>5.40206849077413</c:v>
                </c:pt>
                <c:pt idx="12">
                  <c:v>5.21492602993054</c:v>
                </c:pt>
                <c:pt idx="13">
                  <c:v>5.17987183992101</c:v>
                </c:pt>
                <c:pt idx="14">
                  <c:v>5.51234389375513</c:v>
                </c:pt>
                <c:pt idx="15">
                  <c:v>6.68228552288568</c:v>
                </c:pt>
                <c:pt idx="16">
                  <c:v>6.82529357570425</c:v>
                </c:pt>
                <c:pt idx="17">
                  <c:v>6.91777211878369</c:v>
                </c:pt>
                <c:pt idx="18">
                  <c:v>6.21605433824183</c:v>
                </c:pt>
                <c:pt idx="19">
                  <c:v>6.62560951364729</c:v>
                </c:pt>
                <c:pt idx="20">
                  <c:v>6.44797256494256</c:v>
                </c:pt>
                <c:pt idx="21">
                  <c:v>7.06286460184956</c:v>
                </c:pt>
                <c:pt idx="22">
                  <c:v>7.02779457203096</c:v>
                </c:pt>
                <c:pt idx="23">
                  <c:v>8.50501061027694</c:v>
                </c:pt>
                <c:pt idx="24">
                  <c:v>6.84113079205992</c:v>
                </c:pt>
                <c:pt idx="25">
                  <c:v>6.62091632621791</c:v>
                </c:pt>
                <c:pt idx="26">
                  <c:v>7.29176727044009</c:v>
                </c:pt>
                <c:pt idx="27">
                  <c:v>7.0152958227955</c:v>
                </c:pt>
                <c:pt idx="28">
                  <c:v>6.43023378321511</c:v>
                </c:pt>
                <c:pt idx="29">
                  <c:v>6.24425210245857</c:v>
                </c:pt>
                <c:pt idx="30">
                  <c:v>5.3661173407635</c:v>
                </c:pt>
                <c:pt idx="31">
                  <c:v>5.43560105626275</c:v>
                </c:pt>
                <c:pt idx="32">
                  <c:v>7.10285643640848</c:v>
                </c:pt>
                <c:pt idx="33">
                  <c:v>8.05199342411655</c:v>
                </c:pt>
                <c:pt idx="34">
                  <c:v>7.12836491607932</c:v>
                </c:pt>
                <c:pt idx="35">
                  <c:v>6.47595473125445</c:v>
                </c:pt>
                <c:pt idx="36">
                  <c:v>6.19359359943615</c:v>
                </c:pt>
                <c:pt idx="37">
                  <c:v>6.91375647741942</c:v>
                </c:pt>
                <c:pt idx="38">
                  <c:v>6.31681732918515</c:v>
                </c:pt>
                <c:pt idx="39">
                  <c:v>5.85511802413044</c:v>
                </c:pt>
                <c:pt idx="40">
                  <c:v>6.45068794224559</c:v>
                </c:pt>
                <c:pt idx="41">
                  <c:v>7.09118777288125</c:v>
                </c:pt>
                <c:pt idx="42">
                  <c:v>6.80503882925191</c:v>
                </c:pt>
                <c:pt idx="43">
                  <c:v>6.0186634547358</c:v>
                </c:pt>
                <c:pt idx="44">
                  <c:v>5.07679532799015</c:v>
                </c:pt>
                <c:pt idx="45">
                  <c:v>4.70121075054601</c:v>
                </c:pt>
                <c:pt idx="46">
                  <c:v>3.6801570242112</c:v>
                </c:pt>
                <c:pt idx="47">
                  <c:v>3.99492474835875</c:v>
                </c:pt>
                <c:pt idx="48">
                  <c:v>3.7274681177504</c:v>
                </c:pt>
                <c:pt idx="49">
                  <c:v>3.92883182475403</c:v>
                </c:pt>
                <c:pt idx="50">
                  <c:v>4.82160856391779</c:v>
                </c:pt>
                <c:pt idx="51">
                  <c:v>5.48270092785872</c:v>
                </c:pt>
                <c:pt idx="52">
                  <c:v>4.83141311192769</c:v>
                </c:pt>
                <c:pt idx="53">
                  <c:v>5.31381098367417</c:v>
                </c:pt>
                <c:pt idx="54">
                  <c:v>6.03236335330361</c:v>
                </c:pt>
                <c:pt idx="55">
                  <c:v>5.55713560865906</c:v>
                </c:pt>
                <c:pt idx="56">
                  <c:v>5.00444280650549</c:v>
                </c:pt>
                <c:pt idx="57">
                  <c:v>4.94367965345272</c:v>
                </c:pt>
                <c:pt idx="58">
                  <c:v>4.14646420107796</c:v>
                </c:pt>
                <c:pt idx="59">
                  <c:v>4.87152577866191</c:v>
                </c:pt>
                <c:pt idx="60">
                  <c:v>3.74104036020617</c:v>
                </c:pt>
              </c:numCache>
            </c:numRef>
          </c:val>
          <c:smooth val="1"/>
        </c:ser>
        <c:ser>
          <c:idx val="18"/>
          <c:order val="18"/>
          <c:tx>
            <c:strRef>
              <c:f>"Path 19"</c:f>
              <c:strCache>
                <c:ptCount val="1"/>
                <c:pt idx="0">
                  <c:v>Path 19</c:v>
                </c:pt>
              </c:strCache>
            </c:strRef>
          </c:tx>
          <c:spPr>
            <a:solidFill>
              <a:srgbClr val="e1c5c5"/>
            </a:solidFill>
            <a:ln w="9000">
              <a:solidFill>
                <a:srgbClr val="e1c5c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Paths'!$C$29:$BK$29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10.1833165186398</c:v>
                </c:pt>
                <c:pt idx="2">
                  <c:v>9.88478833471084</c:v>
                </c:pt>
                <c:pt idx="3">
                  <c:v>9.63982581579965</c:v>
                </c:pt>
                <c:pt idx="4">
                  <c:v>9.81530551967616</c:v>
                </c:pt>
                <c:pt idx="5">
                  <c:v>10.1101168774386</c:v>
                </c:pt>
                <c:pt idx="6">
                  <c:v>9.87415521149563</c:v>
                </c:pt>
                <c:pt idx="7">
                  <c:v>11.1836169357425</c:v>
                </c:pt>
                <c:pt idx="8">
                  <c:v>8.84263061325743</c:v>
                </c:pt>
                <c:pt idx="9">
                  <c:v>8.84085006411766</c:v>
                </c:pt>
                <c:pt idx="10">
                  <c:v>8.17280561398068</c:v>
                </c:pt>
                <c:pt idx="11">
                  <c:v>8.29095521769128</c:v>
                </c:pt>
                <c:pt idx="12">
                  <c:v>8.49262761153139</c:v>
                </c:pt>
                <c:pt idx="13">
                  <c:v>7.68285045273155</c:v>
                </c:pt>
                <c:pt idx="14">
                  <c:v>7.15990994435199</c:v>
                </c:pt>
                <c:pt idx="15">
                  <c:v>7.80885307743089</c:v>
                </c:pt>
                <c:pt idx="16">
                  <c:v>8.11216701673393</c:v>
                </c:pt>
                <c:pt idx="17">
                  <c:v>7.52748354008666</c:v>
                </c:pt>
                <c:pt idx="18">
                  <c:v>9.41351539265838</c:v>
                </c:pt>
                <c:pt idx="19">
                  <c:v>12.1250305334175</c:v>
                </c:pt>
                <c:pt idx="20">
                  <c:v>10.3259643249998</c:v>
                </c:pt>
                <c:pt idx="21">
                  <c:v>10.6715792686618</c:v>
                </c:pt>
                <c:pt idx="22">
                  <c:v>14.050089524945</c:v>
                </c:pt>
                <c:pt idx="23">
                  <c:v>15.3089314101651</c:v>
                </c:pt>
                <c:pt idx="24">
                  <c:v>15.6818283537587</c:v>
                </c:pt>
                <c:pt idx="25">
                  <c:v>15.3251636733508</c:v>
                </c:pt>
                <c:pt idx="26">
                  <c:v>14.4391848627337</c:v>
                </c:pt>
                <c:pt idx="27">
                  <c:v>14.1038839746291</c:v>
                </c:pt>
                <c:pt idx="28">
                  <c:v>13.2746176991711</c:v>
                </c:pt>
                <c:pt idx="29">
                  <c:v>14.4022481033132</c:v>
                </c:pt>
                <c:pt idx="30">
                  <c:v>13.7842260263172</c:v>
                </c:pt>
                <c:pt idx="31">
                  <c:v>13.1306443807294</c:v>
                </c:pt>
                <c:pt idx="32">
                  <c:v>11.5062751238232</c:v>
                </c:pt>
                <c:pt idx="33">
                  <c:v>11.441754939211</c:v>
                </c:pt>
                <c:pt idx="34">
                  <c:v>10.3709017989786</c:v>
                </c:pt>
                <c:pt idx="35">
                  <c:v>10.1654323288224</c:v>
                </c:pt>
                <c:pt idx="36">
                  <c:v>11.3940719643281</c:v>
                </c:pt>
                <c:pt idx="37">
                  <c:v>11.8585672577165</c:v>
                </c:pt>
                <c:pt idx="38">
                  <c:v>12.5313546109438</c:v>
                </c:pt>
                <c:pt idx="39">
                  <c:v>13.0281510648704</c:v>
                </c:pt>
                <c:pt idx="40">
                  <c:v>13.1105929151532</c:v>
                </c:pt>
                <c:pt idx="41">
                  <c:v>12.9263740189949</c:v>
                </c:pt>
                <c:pt idx="42">
                  <c:v>12.4949068363455</c:v>
                </c:pt>
                <c:pt idx="43">
                  <c:v>13.5774495149541</c:v>
                </c:pt>
                <c:pt idx="44">
                  <c:v>12.0527107314431</c:v>
                </c:pt>
                <c:pt idx="45">
                  <c:v>13.959759955481</c:v>
                </c:pt>
                <c:pt idx="46">
                  <c:v>14.0094739944208</c:v>
                </c:pt>
                <c:pt idx="47">
                  <c:v>12.9024940593069</c:v>
                </c:pt>
                <c:pt idx="48">
                  <c:v>12.2261812860055</c:v>
                </c:pt>
                <c:pt idx="49">
                  <c:v>11.3490360851317</c:v>
                </c:pt>
                <c:pt idx="50">
                  <c:v>11.5481307146109</c:v>
                </c:pt>
                <c:pt idx="51">
                  <c:v>10.6716996111897</c:v>
                </c:pt>
                <c:pt idx="52">
                  <c:v>12.0938838942888</c:v>
                </c:pt>
                <c:pt idx="53">
                  <c:v>11.0980944950406</c:v>
                </c:pt>
                <c:pt idx="54">
                  <c:v>8.64777683803536</c:v>
                </c:pt>
                <c:pt idx="55">
                  <c:v>7.97994028292467</c:v>
                </c:pt>
                <c:pt idx="56">
                  <c:v>6.40077930361664</c:v>
                </c:pt>
                <c:pt idx="57">
                  <c:v>6.3716785302129</c:v>
                </c:pt>
                <c:pt idx="58">
                  <c:v>7.15538760692309</c:v>
                </c:pt>
                <c:pt idx="59">
                  <c:v>7.68091950454443</c:v>
                </c:pt>
                <c:pt idx="60">
                  <c:v>6.6314731777908</c:v>
                </c:pt>
              </c:numCache>
            </c:numRef>
          </c:val>
          <c:smooth val="1"/>
        </c:ser>
        <c:ser>
          <c:idx val="19"/>
          <c:order val="19"/>
          <c:tx>
            <c:strRef>
              <c:f>"Path 20"</c:f>
              <c:strCache>
                <c:ptCount val="1"/>
                <c:pt idx="0">
                  <c:v>Path 20</c:v>
                </c:pt>
              </c:strCache>
            </c:strRef>
          </c:tx>
          <c:spPr>
            <a:solidFill>
              <a:srgbClr val="e5cece"/>
            </a:solidFill>
            <a:ln w="9000">
              <a:solidFill>
                <a:srgbClr val="e5cec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Paths'!$C$30:$BK$30</c:f>
              <c:numCache>
                <c:formatCode>\€#,##0.00;"-€"#,##0.00</c:formatCode>
                <c:ptCount val="61"/>
                <c:pt idx="0">
                  <c:v>11.5</c:v>
                </c:pt>
                <c:pt idx="1">
                  <c:v>10.5755731976566</c:v>
                </c:pt>
                <c:pt idx="2">
                  <c:v>12.8516673504955</c:v>
                </c:pt>
                <c:pt idx="3">
                  <c:v>13.3061964806167</c:v>
                </c:pt>
                <c:pt idx="4">
                  <c:v>13.3097693152217</c:v>
                </c:pt>
                <c:pt idx="5">
                  <c:v>14.9417810779814</c:v>
                </c:pt>
                <c:pt idx="6">
                  <c:v>19.5511732412297</c:v>
                </c:pt>
                <c:pt idx="7">
                  <c:v>22.5352687169353</c:v>
                </c:pt>
                <c:pt idx="8">
                  <c:v>22.8783630696305</c:v>
                </c:pt>
                <c:pt idx="9">
                  <c:v>23.7816994945309</c:v>
                </c:pt>
                <c:pt idx="10">
                  <c:v>25.4425901568575</c:v>
                </c:pt>
                <c:pt idx="11">
                  <c:v>23.7844094841749</c:v>
                </c:pt>
                <c:pt idx="12">
                  <c:v>21.1726254348587</c:v>
                </c:pt>
                <c:pt idx="13">
                  <c:v>21.290889207164</c:v>
                </c:pt>
                <c:pt idx="14">
                  <c:v>19.186177656372</c:v>
                </c:pt>
                <c:pt idx="15">
                  <c:v>19.0537619033414</c:v>
                </c:pt>
                <c:pt idx="16">
                  <c:v>19.252204813829</c:v>
                </c:pt>
                <c:pt idx="17">
                  <c:v>24.8845213324489</c:v>
                </c:pt>
                <c:pt idx="18">
                  <c:v>22.6623599066571</c:v>
                </c:pt>
                <c:pt idx="19">
                  <c:v>22.3575089420442</c:v>
                </c:pt>
                <c:pt idx="20">
                  <c:v>21.9541336182566</c:v>
                </c:pt>
                <c:pt idx="21">
                  <c:v>23.0287529974334</c:v>
                </c:pt>
                <c:pt idx="22">
                  <c:v>25.8260140728346</c:v>
                </c:pt>
                <c:pt idx="23">
                  <c:v>24.4686963227155</c:v>
                </c:pt>
                <c:pt idx="24">
                  <c:v>22.3563809441527</c:v>
                </c:pt>
                <c:pt idx="25">
                  <c:v>18.6705637358871</c:v>
                </c:pt>
                <c:pt idx="26">
                  <c:v>16.863699944814</c:v>
                </c:pt>
                <c:pt idx="27">
                  <c:v>17.8825567711302</c:v>
                </c:pt>
                <c:pt idx="28">
                  <c:v>17.9690304475699</c:v>
                </c:pt>
                <c:pt idx="29">
                  <c:v>16.071970707036</c:v>
                </c:pt>
                <c:pt idx="30">
                  <c:v>15.425194282588</c:v>
                </c:pt>
                <c:pt idx="31">
                  <c:v>15.475703926433</c:v>
                </c:pt>
                <c:pt idx="32">
                  <c:v>16.3518299374551</c:v>
                </c:pt>
                <c:pt idx="33">
                  <c:v>15.3185293849523</c:v>
                </c:pt>
                <c:pt idx="34">
                  <c:v>14.9006885400247</c:v>
                </c:pt>
                <c:pt idx="35">
                  <c:v>12.2038084439647</c:v>
                </c:pt>
                <c:pt idx="36">
                  <c:v>10.7538269405234</c:v>
                </c:pt>
                <c:pt idx="37">
                  <c:v>12.8396261371833</c:v>
                </c:pt>
                <c:pt idx="38">
                  <c:v>10.0978382092064</c:v>
                </c:pt>
                <c:pt idx="39">
                  <c:v>9.72871920497377</c:v>
                </c:pt>
                <c:pt idx="40">
                  <c:v>9.9636573734405</c:v>
                </c:pt>
                <c:pt idx="41">
                  <c:v>9.56103567972392</c:v>
                </c:pt>
                <c:pt idx="42">
                  <c:v>8.74831079262981</c:v>
                </c:pt>
                <c:pt idx="43">
                  <c:v>8.68829912068171</c:v>
                </c:pt>
                <c:pt idx="44">
                  <c:v>8.6819761605165</c:v>
                </c:pt>
                <c:pt idx="45">
                  <c:v>8.60254286544055</c:v>
                </c:pt>
                <c:pt idx="46">
                  <c:v>6.99990070887336</c:v>
                </c:pt>
                <c:pt idx="47">
                  <c:v>6.88636218999051</c:v>
                </c:pt>
                <c:pt idx="48">
                  <c:v>6.26862301225957</c:v>
                </c:pt>
                <c:pt idx="49">
                  <c:v>5.90198447184464</c:v>
                </c:pt>
                <c:pt idx="50">
                  <c:v>6.04966961170635</c:v>
                </c:pt>
                <c:pt idx="51">
                  <c:v>6.48898459574137</c:v>
                </c:pt>
                <c:pt idx="52">
                  <c:v>7.15846884118603</c:v>
                </c:pt>
                <c:pt idx="53">
                  <c:v>6.77783666770507</c:v>
                </c:pt>
                <c:pt idx="54">
                  <c:v>7.49948656348693</c:v>
                </c:pt>
                <c:pt idx="55">
                  <c:v>8.52842830014767</c:v>
                </c:pt>
                <c:pt idx="56">
                  <c:v>9.65916316762086</c:v>
                </c:pt>
                <c:pt idx="57">
                  <c:v>11.2478436228349</c:v>
                </c:pt>
                <c:pt idx="58">
                  <c:v>11.067492749579</c:v>
                </c:pt>
                <c:pt idx="59">
                  <c:v>10.8561010059741</c:v>
                </c:pt>
                <c:pt idx="60">
                  <c:v>11.8822907371349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439237"/>
        <c:axId val="59331573"/>
      </c:lineChart>
      <c:catAx>
        <c:axId val="494392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31573"/>
        <c:crosses val="autoZero"/>
        <c:auto val="1"/>
        <c:lblAlgn val="ctr"/>
        <c:lblOffset val="100"/>
        <c:noMultiLvlLbl val="0"/>
      </c:catAx>
      <c:valAx>
        <c:axId val="59331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0;&quot;-€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392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18</xdr:col>
      <xdr:colOff>364680</xdr:colOff>
      <xdr:row>18</xdr:row>
      <xdr:rowOff>182880</xdr:rowOff>
    </xdr:to>
    <xdr:graphicFrame>
      <xdr:nvGraphicFramePr>
        <xdr:cNvPr id="0" name="Chart 1"/>
        <xdr:cNvGraphicFramePr/>
      </xdr:nvGraphicFramePr>
      <xdr:xfrm>
        <a:off x="728676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48240</xdr:rowOff>
    </xdr:from>
    <xdr:to>
      <xdr:col>7</xdr:col>
      <xdr:colOff>206280</xdr:colOff>
      <xdr:row>33</xdr:row>
      <xdr:rowOff>70200</xdr:rowOff>
    </xdr:to>
    <xdr:graphicFrame>
      <xdr:nvGraphicFramePr>
        <xdr:cNvPr id="1" name="Chart 1"/>
        <xdr:cNvGraphicFramePr/>
      </xdr:nvGraphicFramePr>
      <xdr:xfrm>
        <a:off x="190440" y="3619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120</xdr:row>
      <xdr:rowOff>160560</xdr:rowOff>
    </xdr:from>
    <xdr:to>
      <xdr:col>19</xdr:col>
      <xdr:colOff>25200</xdr:colOff>
      <xdr:row>137</xdr:row>
      <xdr:rowOff>161640</xdr:rowOff>
    </xdr:to>
    <xdr:graphicFrame>
      <xdr:nvGraphicFramePr>
        <xdr:cNvPr id="2" name="Chart 1"/>
        <xdr:cNvGraphicFramePr/>
      </xdr:nvGraphicFramePr>
      <xdr:xfrm>
        <a:off x="2798280" y="23050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32A"/>
    <pageSetUpPr fitToPage="false"/>
  </sheetPr>
  <dimension ref="B2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7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 t="s">
        <v>3</v>
      </c>
    </row>
    <row r="6" customFormat="false" ht="15" hidden="false" customHeight="false" outlineLevel="0" collapsed="false">
      <c r="B6" s="5" t="s">
        <v>4</v>
      </c>
      <c r="E6" s="6" t="s">
        <v>5</v>
      </c>
    </row>
    <row r="7" customFormat="false" ht="15" hidden="false" customHeight="false" outlineLevel="0" collapsed="false">
      <c r="B7" s="5" t="s">
        <v>6</v>
      </c>
      <c r="E7" s="6" t="s">
        <v>7</v>
      </c>
    </row>
    <row r="8" customFormat="false" ht="15" hidden="false" customHeight="false" outlineLevel="0" collapsed="false">
      <c r="B8" s="5" t="s">
        <v>8</v>
      </c>
      <c r="E8" s="6" t="s">
        <v>9</v>
      </c>
    </row>
    <row r="9" customFormat="false" ht="15" hidden="false" customHeight="false" outlineLevel="0" collapsed="false">
      <c r="B9" s="5" t="s">
        <v>10</v>
      </c>
      <c r="E9" s="6" t="s">
        <v>11</v>
      </c>
    </row>
    <row r="10" customFormat="false" ht="15" hidden="false" customHeight="false" outlineLevel="0" collapsed="false">
      <c r="B10" s="5" t="s">
        <v>12</v>
      </c>
      <c r="E10" s="6" t="s">
        <v>13</v>
      </c>
    </row>
    <row r="11" customFormat="false" ht="15" hidden="false" customHeight="false" outlineLevel="0" collapsed="false">
      <c r="B11" s="5" t="s">
        <v>14</v>
      </c>
      <c r="E11" s="6" t="s">
        <v>15</v>
      </c>
    </row>
    <row r="12" customFormat="false" ht="15" hidden="false" customHeight="false" outlineLevel="0" collapsed="false">
      <c r="B12" s="5" t="s">
        <v>16</v>
      </c>
      <c r="E12" s="6" t="s">
        <v>17</v>
      </c>
    </row>
    <row r="13" customFormat="false" ht="15" hidden="false" customHeight="false" outlineLevel="0" collapsed="false">
      <c r="B13" s="5" t="s">
        <v>18</v>
      </c>
      <c r="E13" s="6" t="s">
        <v>19</v>
      </c>
    </row>
    <row r="14" customFormat="false" ht="15" hidden="false" customHeight="false" outlineLevel="0" collapsed="false">
      <c r="B14" s="5" t="s">
        <v>20</v>
      </c>
      <c r="E14" s="6" t="s">
        <v>21</v>
      </c>
    </row>
    <row r="15" customFormat="false" ht="15" hidden="false" customHeight="false" outlineLevel="0" collapsed="false">
      <c r="B15" s="5" t="s">
        <v>22</v>
      </c>
      <c r="E15" s="6" t="s">
        <v>23</v>
      </c>
    </row>
    <row r="17" customFormat="false" ht="15" hidden="false" customHeight="false" outlineLevel="0" collapsed="false">
      <c r="B17" s="2" t="s">
        <v>24</v>
      </c>
    </row>
    <row r="19" customFormat="false" ht="15" hidden="false" customHeight="false" outlineLevel="0" collapsed="false">
      <c r="B19" s="5" t="s">
        <v>25</v>
      </c>
    </row>
    <row r="20" customFormat="false" ht="15" hidden="false" customHeight="false" outlineLevel="0" collapsed="false">
      <c r="B20" s="3" t="s">
        <v>26</v>
      </c>
      <c r="C20" s="4" t="s">
        <v>27</v>
      </c>
      <c r="D20" s="4" t="s">
        <v>28</v>
      </c>
      <c r="E20" s="4" t="s">
        <v>29</v>
      </c>
    </row>
    <row r="21" customFormat="false" ht="15" hidden="false" customHeight="false" outlineLevel="0" collapsed="false">
      <c r="B21" s="6" t="s">
        <v>30</v>
      </c>
      <c r="C21" s="7" t="n">
        <f aca="false">'DCF Base Case'!C36</f>
        <v>14.9164930444146</v>
      </c>
      <c r="D21" s="8" t="n">
        <v>14.9164930444147</v>
      </c>
      <c r="E21" s="2" t="s">
        <v>31</v>
      </c>
    </row>
    <row r="22" customFormat="false" ht="15" hidden="false" customHeight="false" outlineLevel="0" collapsed="false">
      <c r="B22" s="6" t="s">
        <v>32</v>
      </c>
      <c r="C22" s="7" t="n">
        <f aca="false">Results!C6</f>
        <v>13.4028503786305</v>
      </c>
      <c r="D22" s="8" t="n">
        <v>13.2257949310127</v>
      </c>
      <c r="E22" s="2"/>
    </row>
    <row r="23" customFormat="false" ht="15" hidden="false" customHeight="false" outlineLevel="0" collapsed="false">
      <c r="B23" s="6" t="s">
        <v>33</v>
      </c>
      <c r="C23" s="7" t="n">
        <f aca="false">Results!C7</f>
        <v>12.5539031589351</v>
      </c>
      <c r="D23" s="8" t="n">
        <v>12.4870610999117</v>
      </c>
      <c r="E23" s="2" t="s">
        <v>34</v>
      </c>
    </row>
    <row r="24" customFormat="false" ht="15" hidden="false" customHeight="false" outlineLevel="0" collapsed="false">
      <c r="B24" s="6" t="s">
        <v>35</v>
      </c>
      <c r="C24" s="7" t="n">
        <f aca="false">Results!C9</f>
        <v>5.46052466523659</v>
      </c>
      <c r="D24" s="8" t="n">
        <v>5.35446238955489</v>
      </c>
      <c r="E24" s="2" t="s">
        <v>36</v>
      </c>
    </row>
    <row r="25" customFormat="false" ht="15" hidden="false" customHeight="false" outlineLevel="0" collapsed="false">
      <c r="B25" s="6" t="s">
        <v>37</v>
      </c>
      <c r="C25" s="7" t="n">
        <f aca="false">Results!C13</f>
        <v>24.1763017445506</v>
      </c>
      <c r="D25" s="8" t="n">
        <v>23.6123396937595</v>
      </c>
      <c r="E25" s="2" t="s">
        <v>38</v>
      </c>
    </row>
    <row r="26" customFormat="false" ht="15" hidden="false" customHeight="false" outlineLevel="0" collapsed="false">
      <c r="B26" s="6" t="s">
        <v>39</v>
      </c>
      <c r="C26" s="9" t="n">
        <f aca="false">Results!C15</f>
        <v>0.58</v>
      </c>
      <c r="D26" s="10" t="n">
        <v>0.57478</v>
      </c>
      <c r="E26" s="2" t="s">
        <v>40</v>
      </c>
    </row>
    <row r="27" customFormat="false" ht="15" hidden="false" customHeight="false" outlineLevel="0" collapsed="false">
      <c r="B27" s="6" t="s">
        <v>41</v>
      </c>
      <c r="C27" s="10" t="n">
        <f aca="false">C21/C23-1</f>
        <v>0.188195643663067</v>
      </c>
      <c r="D27" s="10" t="n">
        <v>0.194555942752621</v>
      </c>
      <c r="E27" s="2" t="s">
        <v>42</v>
      </c>
    </row>
    <row r="29" customFormat="false" ht="15" hidden="false" customHeight="false" outlineLevel="0" collapsed="false">
      <c r="B29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5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2" t="s">
        <v>44</v>
      </c>
    </row>
    <row r="5" customFormat="false" ht="15" hidden="false" customHeight="false" outlineLevel="0" collapsed="false">
      <c r="B5" s="3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</row>
    <row r="6" customFormat="false" ht="15" hidden="false" customHeight="false" outlineLevel="0" collapsed="false">
      <c r="B6" s="6" t="s">
        <v>51</v>
      </c>
      <c r="C6" s="11" t="s">
        <v>52</v>
      </c>
      <c r="D6" s="12" t="n">
        <v>0.04</v>
      </c>
      <c r="E6" s="12" t="n">
        <v>0.09</v>
      </c>
      <c r="F6" s="12" t="n">
        <v>0.14</v>
      </c>
      <c r="G6" s="2" t="s">
        <v>53</v>
      </c>
    </row>
    <row r="7" customFormat="false" ht="15" hidden="false" customHeight="false" outlineLevel="0" collapsed="false">
      <c r="B7" s="6" t="s">
        <v>54</v>
      </c>
      <c r="C7" s="11" t="s">
        <v>52</v>
      </c>
      <c r="D7" s="12" t="n">
        <v>0.36</v>
      </c>
      <c r="E7" s="12" t="n">
        <v>0.42</v>
      </c>
      <c r="F7" s="12" t="n">
        <v>0.46</v>
      </c>
      <c r="G7" s="2" t="s">
        <v>55</v>
      </c>
    </row>
    <row r="8" customFormat="false" ht="15" hidden="false" customHeight="false" outlineLevel="0" collapsed="false">
      <c r="B8" s="6" t="s">
        <v>56</v>
      </c>
      <c r="C8" s="11" t="s">
        <v>57</v>
      </c>
      <c r="D8" s="12" t="n">
        <v>0.085</v>
      </c>
      <c r="E8" s="12" t="n">
        <v>0.011</v>
      </c>
      <c r="G8" s="2" t="s">
        <v>58</v>
      </c>
    </row>
    <row r="9" customFormat="false" ht="15" hidden="false" customHeight="false" outlineLevel="0" collapsed="false">
      <c r="B9" s="6" t="s">
        <v>59</v>
      </c>
      <c r="C9" s="11" t="s">
        <v>52</v>
      </c>
      <c r="D9" s="12" t="n">
        <v>0.24</v>
      </c>
      <c r="E9" s="12" t="n">
        <v>0.26</v>
      </c>
      <c r="F9" s="12" t="n">
        <v>0.35</v>
      </c>
      <c r="G9" s="2" t="s">
        <v>60</v>
      </c>
    </row>
    <row r="10" customFormat="false" ht="15" hidden="false" customHeight="false" outlineLevel="0" collapsed="false">
      <c r="B10" s="6" t="s">
        <v>61</v>
      </c>
      <c r="C10" s="11" t="s">
        <v>52</v>
      </c>
      <c r="D10" s="12" t="n">
        <v>0.01</v>
      </c>
      <c r="E10" s="12" t="n">
        <v>0.02</v>
      </c>
      <c r="F10" s="12" t="n">
        <v>0.0275</v>
      </c>
      <c r="G10" s="2" t="s">
        <v>62</v>
      </c>
    </row>
    <row r="11" customFormat="false" ht="15" hidden="false" customHeight="false" outlineLevel="0" collapsed="false">
      <c r="B11" s="6" t="s">
        <v>63</v>
      </c>
      <c r="C11" s="11" t="s">
        <v>52</v>
      </c>
      <c r="D11" s="12" t="n">
        <v>0.12</v>
      </c>
      <c r="E11" s="12" t="n">
        <v>0.16</v>
      </c>
      <c r="F11" s="12" t="n">
        <v>0.22</v>
      </c>
      <c r="G11" s="2" t="s">
        <v>64</v>
      </c>
    </row>
    <row r="13" customFormat="false" ht="15" hidden="false" customHeight="false" outlineLevel="0" collapsed="false">
      <c r="B13" s="5" t="s">
        <v>65</v>
      </c>
    </row>
    <row r="14" customFormat="false" ht="15" hidden="false" customHeight="false" outlineLevel="0" collapsed="false">
      <c r="B14" s="6" t="s">
        <v>66</v>
      </c>
      <c r="D14" s="13" t="n">
        <v>145</v>
      </c>
    </row>
    <row r="15" customFormat="false" ht="15" hidden="false" customHeight="false" outlineLevel="0" collapsed="false">
      <c r="B15" s="6" t="s">
        <v>67</v>
      </c>
      <c r="D15" s="14" t="n">
        <v>0.13</v>
      </c>
    </row>
    <row r="16" customFormat="false" ht="15" hidden="false" customHeight="false" outlineLevel="0" collapsed="false">
      <c r="B16" s="6" t="s">
        <v>68</v>
      </c>
      <c r="D16" s="14" t="n">
        <v>0.03</v>
      </c>
    </row>
    <row r="17" customFormat="false" ht="15" hidden="false" customHeight="false" outlineLevel="0" collapsed="false">
      <c r="B17" s="6" t="s">
        <v>69</v>
      </c>
      <c r="D17" s="13" t="n">
        <v>185</v>
      </c>
    </row>
    <row r="18" customFormat="false" ht="15" hidden="false" customHeight="false" outlineLevel="0" collapsed="false">
      <c r="B18" s="6" t="s">
        <v>70</v>
      </c>
      <c r="D18" s="13" t="n">
        <v>25</v>
      </c>
    </row>
    <row r="19" customFormat="false" ht="15" hidden="false" customHeight="false" outlineLevel="0" collapsed="false">
      <c r="B19" s="6" t="s">
        <v>71</v>
      </c>
      <c r="D19" s="15" t="n">
        <v>11.5</v>
      </c>
    </row>
    <row r="20" customFormat="false" ht="15" hidden="false" customHeight="false" outlineLevel="0" collapsed="false">
      <c r="B20" s="6" t="s">
        <v>72</v>
      </c>
      <c r="D20" s="16" t="n">
        <v>5</v>
      </c>
    </row>
    <row r="21" customFormat="false" ht="15" hidden="false" customHeight="false" outlineLevel="0" collapsed="false">
      <c r="B21" s="6" t="s">
        <v>73</v>
      </c>
      <c r="D21" s="12" t="n">
        <v>0.015</v>
      </c>
    </row>
    <row r="22" customFormat="false" ht="15" hidden="false" customHeight="false" outlineLevel="0" collapsed="false">
      <c r="B22" s="6" t="s">
        <v>74</v>
      </c>
      <c r="D22" s="17" t="n">
        <v>0.35</v>
      </c>
    </row>
    <row r="23" customFormat="false" ht="15" hidden="false" customHeight="false" outlineLevel="0" collapsed="false">
      <c r="B23" s="6" t="s">
        <v>75</v>
      </c>
      <c r="D23" s="12" t="n">
        <v>0.055</v>
      </c>
    </row>
    <row r="24" customFormat="false" ht="15" hidden="false" customHeight="false" outlineLevel="0" collapsed="false">
      <c r="B24" s="6" t="s">
        <v>76</v>
      </c>
      <c r="D24" s="12" t="n">
        <v>0.125</v>
      </c>
    </row>
    <row r="26" customFormat="false" ht="15" hidden="false" customHeight="false" outlineLevel="0" collapsed="false">
      <c r="B26" s="5" t="s">
        <v>77</v>
      </c>
    </row>
    <row r="27" customFormat="false" ht="15" hidden="false" customHeight="false" outlineLevel="0" collapsed="false">
      <c r="B27" s="6" t="s">
        <v>78</v>
      </c>
      <c r="D27" s="12" t="n">
        <v>0.24</v>
      </c>
    </row>
    <row r="28" customFormat="false" ht="15" hidden="false" customHeight="false" outlineLevel="0" collapsed="false">
      <c r="B28" s="6" t="s">
        <v>79</v>
      </c>
      <c r="D28" s="12" t="n">
        <v>0.26</v>
      </c>
    </row>
    <row r="29" customFormat="false" ht="15" hidden="false" customHeight="false" outlineLevel="0" collapsed="false">
      <c r="B29" s="6" t="s">
        <v>80</v>
      </c>
      <c r="D29" s="12" t="n">
        <v>0.28</v>
      </c>
    </row>
    <row r="30" customFormat="false" ht="15" hidden="false" customHeight="false" outlineLevel="0" collapsed="false">
      <c r="B30" s="6" t="s">
        <v>81</v>
      </c>
      <c r="D30" s="14" t="n">
        <v>0.25</v>
      </c>
      <c r="G30" s="2" t="s">
        <v>82</v>
      </c>
    </row>
    <row r="31" customFormat="false" ht="15" hidden="false" customHeight="false" outlineLevel="0" collapsed="false">
      <c r="B31" s="6" t="s">
        <v>83</v>
      </c>
      <c r="D31" s="14" t="n">
        <v>0.09</v>
      </c>
    </row>
    <row r="33" customFormat="false" ht="15" hidden="false" customHeight="false" outlineLevel="0" collapsed="false">
      <c r="B33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8" min="4" style="0" width="12"/>
  </cols>
  <sheetData>
    <row r="2" customFormat="false" ht="17.35" hidden="false" customHeight="false" outlineLevel="0" collapsed="false">
      <c r="B2" s="1" t="s">
        <v>85</v>
      </c>
    </row>
    <row r="3" customFormat="false" ht="15" hidden="false" customHeight="false" outlineLevel="0" collapsed="false">
      <c r="B3" s="2" t="s">
        <v>86</v>
      </c>
    </row>
    <row r="6" customFormat="false" ht="15" hidden="false" customHeight="false" outlineLevel="0" collapsed="false">
      <c r="B6" s="6" t="s">
        <v>87</v>
      </c>
      <c r="C6" s="18" t="n">
        <f aca="false">Assumptions!E6</f>
        <v>0.09</v>
      </c>
    </row>
    <row r="7" customFormat="false" ht="15" hidden="false" customHeight="false" outlineLevel="0" collapsed="false">
      <c r="B7" s="6" t="s">
        <v>54</v>
      </c>
      <c r="C7" s="18" t="n">
        <f aca="false">Assumptions!E7</f>
        <v>0.42</v>
      </c>
    </row>
    <row r="8" customFormat="false" ht="15" hidden="false" customHeight="false" outlineLevel="0" collapsed="false">
      <c r="B8" s="6" t="s">
        <v>56</v>
      </c>
      <c r="C8" s="18" t="n">
        <f aca="false">Assumptions!D8</f>
        <v>0.085</v>
      </c>
    </row>
    <row r="9" customFormat="false" ht="15" hidden="false" customHeight="false" outlineLevel="0" collapsed="false">
      <c r="B9" s="6" t="s">
        <v>59</v>
      </c>
      <c r="C9" s="18" t="n">
        <f aca="false">Assumptions!E9</f>
        <v>0.26</v>
      </c>
    </row>
    <row r="10" customFormat="false" ht="15" hidden="false" customHeight="false" outlineLevel="0" collapsed="false">
      <c r="B10" s="6" t="s">
        <v>61</v>
      </c>
      <c r="C10" s="18" t="n">
        <f aca="false">Assumptions!E10</f>
        <v>0.02</v>
      </c>
    </row>
    <row r="11" customFormat="false" ht="15" hidden="false" customHeight="false" outlineLevel="0" collapsed="false">
      <c r="B11" s="6" t="s">
        <v>63</v>
      </c>
      <c r="C11" s="18" t="n">
        <f aca="false">Assumptions!E11</f>
        <v>0.16</v>
      </c>
    </row>
    <row r="12" customFormat="false" ht="15" hidden="false" customHeight="false" outlineLevel="0" collapsed="false">
      <c r="B12" s="6" t="s">
        <v>88</v>
      </c>
      <c r="C12" s="19" t="n">
        <f aca="false">MAX(C8,C10+Assumptions!$D$21)</f>
        <v>0.085</v>
      </c>
    </row>
    <row r="14" customFormat="false" ht="15" hidden="false" customHeight="false" outlineLevel="0" collapsed="false">
      <c r="B14" s="3" t="s">
        <v>89</v>
      </c>
      <c r="C14" s="4" t="s">
        <v>90</v>
      </c>
      <c r="D14" s="4" t="s">
        <v>91</v>
      </c>
      <c r="E14" s="4" t="s">
        <v>92</v>
      </c>
      <c r="F14" s="4" t="s">
        <v>93</v>
      </c>
      <c r="G14" s="4" t="s">
        <v>94</v>
      </c>
      <c r="H14" s="4" t="s">
        <v>95</v>
      </c>
    </row>
    <row r="15" customFormat="false" ht="15" hidden="false" customHeight="false" outlineLevel="0" collapsed="false">
      <c r="B15" s="6" t="s">
        <v>96</v>
      </c>
      <c r="C15" s="20" t="n">
        <f aca="false">Assumptions!$D$14</f>
        <v>145</v>
      </c>
      <c r="D15" s="21" t="n">
        <f aca="false">C15*(1+$C$6)</f>
        <v>158.05</v>
      </c>
      <c r="E15" s="21" t="n">
        <f aca="false">D15*(1+$C$6)</f>
        <v>172.2745</v>
      </c>
      <c r="F15" s="21" t="n">
        <f aca="false">E15*(1+$C$6)</f>
        <v>187.779205</v>
      </c>
      <c r="G15" s="21" t="n">
        <f aca="false">F15*(1+$C$6)</f>
        <v>204.67933345</v>
      </c>
      <c r="H15" s="21" t="n">
        <f aca="false">G15*(1+$C$6)</f>
        <v>223.1004734605</v>
      </c>
    </row>
    <row r="16" customFormat="false" ht="15" hidden="false" customHeight="false" outlineLevel="0" collapsed="false">
      <c r="B16" s="6" t="s">
        <v>97</v>
      </c>
      <c r="D16" s="21" t="n">
        <f aca="false">D15*$C$7</f>
        <v>66.381</v>
      </c>
      <c r="E16" s="21" t="n">
        <f aca="false">E15*$C$7</f>
        <v>72.35529</v>
      </c>
      <c r="F16" s="21" t="n">
        <f aca="false">F15*$C$7</f>
        <v>78.8672661</v>
      </c>
      <c r="G16" s="21" t="n">
        <f aca="false">G15*$C$7</f>
        <v>85.965320049</v>
      </c>
      <c r="H16" s="21" t="n">
        <f aca="false">H15*$C$7</f>
        <v>93.70219885341</v>
      </c>
    </row>
    <row r="17" customFormat="false" ht="15" hidden="false" customHeight="false" outlineLevel="0" collapsed="false">
      <c r="B17" s="6" t="s">
        <v>98</v>
      </c>
      <c r="D17" s="21" t="n">
        <f aca="false">D15*Assumptions!$D$15</f>
        <v>20.5465</v>
      </c>
      <c r="E17" s="21" t="n">
        <f aca="false">E15*Assumptions!$D$15</f>
        <v>22.395685</v>
      </c>
      <c r="F17" s="21" t="n">
        <f aca="false">F15*Assumptions!$D$15</f>
        <v>24.41129665</v>
      </c>
      <c r="G17" s="21" t="n">
        <f aca="false">G15*Assumptions!$D$15</f>
        <v>26.6083133485</v>
      </c>
      <c r="H17" s="21" t="n">
        <f aca="false">H15*Assumptions!$D$15</f>
        <v>29.003061549865</v>
      </c>
    </row>
    <row r="18" customFormat="false" ht="15" hidden="false" customHeight="false" outlineLevel="0" collapsed="false">
      <c r="B18" s="6" t="s">
        <v>99</v>
      </c>
      <c r="D18" s="21" t="n">
        <f aca="false">D16-D17</f>
        <v>45.8345</v>
      </c>
      <c r="E18" s="21" t="n">
        <f aca="false">E16-E17</f>
        <v>49.959605</v>
      </c>
      <c r="F18" s="21" t="n">
        <f aca="false">F16-F17</f>
        <v>54.45596945</v>
      </c>
      <c r="G18" s="21" t="n">
        <f aca="false">G16-G17</f>
        <v>59.3570067005</v>
      </c>
      <c r="H18" s="21" t="n">
        <f aca="false">H16-H17</f>
        <v>64.699137303545</v>
      </c>
    </row>
    <row r="19" customFormat="false" ht="15" hidden="false" customHeight="false" outlineLevel="0" collapsed="false">
      <c r="B19" s="6" t="s">
        <v>100</v>
      </c>
      <c r="D19" s="21" t="n">
        <f aca="false">D18*(1-$C$9)</f>
        <v>33.91753</v>
      </c>
      <c r="E19" s="21" t="n">
        <f aca="false">E18*(1-$C$9)</f>
        <v>36.9701077</v>
      </c>
      <c r="F19" s="21" t="n">
        <f aca="false">F18*(1-$C$9)</f>
        <v>40.297417393</v>
      </c>
      <c r="G19" s="21" t="n">
        <f aca="false">G18*(1-$C$9)</f>
        <v>43.92418495837</v>
      </c>
      <c r="H19" s="21" t="n">
        <f aca="false">H18*(1-$C$9)</f>
        <v>47.8773616046233</v>
      </c>
    </row>
    <row r="20" customFormat="false" ht="15" hidden="false" customHeight="false" outlineLevel="0" collapsed="false">
      <c r="B20" s="6" t="s">
        <v>101</v>
      </c>
      <c r="D20" s="21" t="n">
        <f aca="false">D15*$C$11</f>
        <v>25.288</v>
      </c>
      <c r="E20" s="21" t="n">
        <f aca="false">E15*$C$11</f>
        <v>27.56392</v>
      </c>
      <c r="F20" s="21" t="n">
        <f aca="false">F15*$C$11</f>
        <v>30.0446728</v>
      </c>
      <c r="G20" s="21" t="n">
        <f aca="false">G15*$C$11</f>
        <v>32.748693352</v>
      </c>
      <c r="H20" s="21" t="n">
        <f aca="false">H15*$C$11</f>
        <v>35.69607575368</v>
      </c>
    </row>
    <row r="21" customFormat="false" ht="15" hidden="false" customHeight="false" outlineLevel="0" collapsed="false">
      <c r="B21" s="6" t="s">
        <v>102</v>
      </c>
      <c r="D21" s="21" t="n">
        <f aca="false">(D15-C15)*Assumptions!$D$16</f>
        <v>0.3915</v>
      </c>
      <c r="E21" s="21" t="n">
        <f aca="false">(E15-D15)*Assumptions!$D$16</f>
        <v>0.426735</v>
      </c>
      <c r="F21" s="21" t="n">
        <f aca="false">(F15-E15)*Assumptions!$D$16</f>
        <v>0.46514115</v>
      </c>
      <c r="G21" s="21" t="n">
        <f aca="false">(G15-F15)*Assumptions!$D$16</f>
        <v>0.5070038535</v>
      </c>
      <c r="H21" s="21" t="n">
        <f aca="false">(H15-G15)*Assumptions!$D$16</f>
        <v>0.552634200315</v>
      </c>
    </row>
    <row r="22" customFormat="false" ht="15" hidden="false" customHeight="false" outlineLevel="0" collapsed="false">
      <c r="B22" s="5" t="s">
        <v>103</v>
      </c>
      <c r="D22" s="22" t="n">
        <f aca="false">D19+D17-D20-D21</f>
        <v>28.78453</v>
      </c>
      <c r="E22" s="22" t="n">
        <f aca="false">E19+E17-E20-E21</f>
        <v>31.3751377</v>
      </c>
      <c r="F22" s="22" t="n">
        <f aca="false">F19+F17-F20-F21</f>
        <v>34.198900093</v>
      </c>
      <c r="G22" s="22" t="n">
        <f aca="false">G19+G17-G20-G21</f>
        <v>37.27680110137</v>
      </c>
      <c r="H22" s="22" t="n">
        <f aca="false">H19+H17-H20-H21</f>
        <v>40.6317132004933</v>
      </c>
    </row>
    <row r="23" customFormat="false" ht="15" hidden="false" customHeight="false" outlineLevel="0" collapsed="false">
      <c r="B23" s="6" t="s">
        <v>104</v>
      </c>
      <c r="D23" s="23" t="n">
        <f aca="false">1/(1+$C$12)^1</f>
        <v>0.921658986175115</v>
      </c>
      <c r="E23" s="23" t="n">
        <f aca="false">1/(1+$C$12)^2</f>
        <v>0.849455286797341</v>
      </c>
      <c r="F23" s="23" t="n">
        <f aca="false">1/(1+$C$12)^3</f>
        <v>0.782908098430729</v>
      </c>
      <c r="G23" s="23" t="n">
        <f aca="false">1/(1+$C$12)^4</f>
        <v>0.721574284267953</v>
      </c>
      <c r="H23" s="23" t="n">
        <f aca="false">1/(1+$C$12)^5</f>
        <v>0.665045423288436</v>
      </c>
    </row>
    <row r="24" customFormat="false" ht="15" hidden="false" customHeight="false" outlineLevel="0" collapsed="false">
      <c r="B24" s="5" t="s">
        <v>105</v>
      </c>
      <c r="D24" s="22" t="n">
        <f aca="false">D22*D23</f>
        <v>26.5295207373272</v>
      </c>
      <c r="E24" s="22" t="n">
        <f aca="false">E22*E23</f>
        <v>26.6517765932596</v>
      </c>
      <c r="F24" s="22" t="n">
        <f aca="false">F22*F23</f>
        <v>26.7745958402331</v>
      </c>
      <c r="G24" s="22" t="n">
        <f aca="false">G22*G23</f>
        <v>26.8979810745199</v>
      </c>
      <c r="H24" s="22" t="n">
        <f aca="false">H22*H23</f>
        <v>27.0219349043564</v>
      </c>
    </row>
    <row r="26" customFormat="false" ht="15" hidden="false" customHeight="false" outlineLevel="0" collapsed="false">
      <c r="B26" s="6" t="s">
        <v>106</v>
      </c>
      <c r="C26" s="21" t="n">
        <f aca="false">SUM(D24:H24)</f>
        <v>133.875809149696</v>
      </c>
    </row>
    <row r="27" customFormat="false" ht="15" hidden="false" customHeight="false" outlineLevel="0" collapsed="false">
      <c r="B27" s="6" t="s">
        <v>107</v>
      </c>
      <c r="C27" s="21" t="n">
        <f aca="false">H22*(1+C10)/(C12-C10)</f>
        <v>637.605345607741</v>
      </c>
    </row>
    <row r="28" customFormat="false" ht="15" hidden="false" customHeight="false" outlineLevel="0" collapsed="false">
      <c r="B28" s="6" t="s">
        <v>108</v>
      </c>
      <c r="C28" s="21" t="n">
        <f aca="false">C27/(1+C12)^5</f>
        <v>424.03651696067</v>
      </c>
    </row>
    <row r="29" customFormat="false" ht="15" hidden="false" customHeight="false" outlineLevel="0" collapsed="false">
      <c r="B29" s="6" t="s">
        <v>109</v>
      </c>
      <c r="C29" s="21" t="n">
        <f aca="false">C26+C28</f>
        <v>557.912326110366</v>
      </c>
    </row>
    <row r="30" customFormat="false" ht="15" hidden="false" customHeight="false" outlineLevel="0" collapsed="false">
      <c r="B30" s="6" t="s">
        <v>110</v>
      </c>
      <c r="C30" s="20" t="n">
        <f aca="false">Assumptions!$D$17</f>
        <v>185</v>
      </c>
    </row>
    <row r="31" customFormat="false" ht="15" hidden="false" customHeight="false" outlineLevel="0" collapsed="false">
      <c r="B31" s="6" t="s">
        <v>111</v>
      </c>
      <c r="C31" s="21" t="n">
        <f aca="false">C29-C30</f>
        <v>372.912326110366</v>
      </c>
    </row>
    <row r="32" customFormat="false" ht="15" hidden="false" customHeight="false" outlineLevel="0" collapsed="false">
      <c r="B32" s="6" t="s">
        <v>112</v>
      </c>
      <c r="C32" s="20" t="n">
        <f aca="false">Assumptions!$D$18</f>
        <v>25</v>
      </c>
    </row>
    <row r="34" customFormat="false" ht="15" hidden="false" customHeight="false" outlineLevel="0" collapsed="false">
      <c r="B34" s="6" t="s">
        <v>113</v>
      </c>
      <c r="C34" s="10" t="n">
        <f aca="false">C28/C29</f>
        <v>0.76004149239174</v>
      </c>
    </row>
    <row r="36" customFormat="false" ht="15" hidden="false" customHeight="false" outlineLevel="0" collapsed="false">
      <c r="B36" s="24" t="s">
        <v>114</v>
      </c>
      <c r="C36" s="25" t="n">
        <f aca="false">C31/C32</f>
        <v>14.9164930444146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I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8"/>
    <col collapsed="false" customWidth="true" hidden="false" outlineLevel="0" max="9" min="3" style="0" width="13"/>
  </cols>
  <sheetData>
    <row r="2" customFormat="false" ht="17.35" hidden="false" customHeight="false" outlineLevel="0" collapsed="false">
      <c r="B2" s="1" t="s">
        <v>115</v>
      </c>
    </row>
    <row r="3" customFormat="false" ht="15" hidden="false" customHeight="false" outlineLevel="0" collapsed="false">
      <c r="B3" s="2" t="s">
        <v>116</v>
      </c>
    </row>
    <row r="5" customFormat="false" ht="23.85" hidden="false" customHeight="false" outlineLevel="0" collapsed="false">
      <c r="B5" s="3" t="s">
        <v>117</v>
      </c>
      <c r="C5" s="4" t="s">
        <v>118</v>
      </c>
      <c r="D5" s="4" t="s">
        <v>119</v>
      </c>
      <c r="E5" s="4" t="s">
        <v>120</v>
      </c>
      <c r="F5" s="4" t="s">
        <v>121</v>
      </c>
      <c r="G5" s="4" t="s">
        <v>122</v>
      </c>
      <c r="H5" s="4" t="s">
        <v>123</v>
      </c>
      <c r="I5" s="4" t="s">
        <v>124</v>
      </c>
    </row>
    <row r="6" customFormat="false" ht="15" hidden="false" customHeight="false" outlineLevel="0" collapsed="false">
      <c r="B6" s="2" t="n">
        <v>1</v>
      </c>
      <c r="C6" s="26" t="n">
        <v>1.593866727442</v>
      </c>
      <c r="D6" s="26" t="n">
        <v>0.667414726188</v>
      </c>
      <c r="E6" s="26" t="n">
        <v>-0.665698922816</v>
      </c>
      <c r="F6" s="26" t="n">
        <v>0.960328246392</v>
      </c>
      <c r="G6" s="26" t="n">
        <v>0.246089269607</v>
      </c>
      <c r="H6" s="26" t="n">
        <v>0.855816905771</v>
      </c>
      <c r="I6" s="26" t="n">
        <v>0.727723610436</v>
      </c>
    </row>
    <row r="7" customFormat="false" ht="15" hidden="false" customHeight="false" outlineLevel="0" collapsed="false">
      <c r="B7" s="2" t="n">
        <v>2</v>
      </c>
      <c r="C7" s="26" t="n">
        <v>0.527565476346</v>
      </c>
      <c r="D7" s="26" t="n">
        <v>-0.423503915766</v>
      </c>
      <c r="E7" s="26" t="n">
        <v>-0.970353473143</v>
      </c>
      <c r="F7" s="26" t="n">
        <v>0.880399484367</v>
      </c>
      <c r="G7" s="26" t="n">
        <v>0.97649384178</v>
      </c>
      <c r="H7" s="26" t="n">
        <v>0.67930697676</v>
      </c>
      <c r="I7" s="26" t="n">
        <v>0.957243765657</v>
      </c>
    </row>
    <row r="8" customFormat="false" ht="15" hidden="false" customHeight="false" outlineLevel="0" collapsed="false">
      <c r="B8" s="2" t="n">
        <v>3</v>
      </c>
      <c r="C8" s="26" t="n">
        <v>-0.059307456619</v>
      </c>
      <c r="D8" s="26" t="n">
        <v>0.388650748323</v>
      </c>
      <c r="E8" s="26" t="n">
        <v>-0.272774067535</v>
      </c>
      <c r="F8" s="26" t="n">
        <v>0.465770743066</v>
      </c>
      <c r="G8" s="26" t="n">
        <v>0.094711251272</v>
      </c>
      <c r="H8" s="26" t="n">
        <v>0.8923149235</v>
      </c>
      <c r="I8" s="26" t="n">
        <v>0.647047790836</v>
      </c>
    </row>
    <row r="9" customFormat="false" ht="15" hidden="false" customHeight="false" outlineLevel="0" collapsed="false">
      <c r="B9" s="2" t="n">
        <v>4</v>
      </c>
      <c r="C9" s="26" t="n">
        <v>-2.236452295096</v>
      </c>
      <c r="D9" s="26" t="n">
        <v>0.484001010517</v>
      </c>
      <c r="E9" s="26" t="n">
        <v>-0.200527014126</v>
      </c>
      <c r="F9" s="26" t="n">
        <v>0.717888692463</v>
      </c>
      <c r="G9" s="26" t="n">
        <v>0.17558594549</v>
      </c>
      <c r="H9" s="26" t="n">
        <v>0.036515150125</v>
      </c>
      <c r="I9" s="26" t="n">
        <v>0.686415933034</v>
      </c>
    </row>
    <row r="10" customFormat="false" ht="15" hidden="false" customHeight="false" outlineLevel="0" collapsed="false">
      <c r="B10" s="2" t="n">
        <v>5</v>
      </c>
      <c r="C10" s="26" t="n">
        <v>0.988214838087</v>
      </c>
      <c r="D10" s="26" t="n">
        <v>-1.210797412095</v>
      </c>
      <c r="E10" s="26" t="n">
        <v>1.436251451303</v>
      </c>
      <c r="F10" s="26" t="n">
        <v>0.14144392427</v>
      </c>
      <c r="G10" s="26" t="n">
        <v>0.237463654478</v>
      </c>
      <c r="H10" s="26" t="n">
        <v>0.538661676556</v>
      </c>
      <c r="I10" s="26" t="n">
        <v>0.21607571031</v>
      </c>
    </row>
    <row r="11" customFormat="false" ht="15" hidden="false" customHeight="false" outlineLevel="0" collapsed="false">
      <c r="B11" s="2" t="n">
        <v>6</v>
      </c>
      <c r="C11" s="26" t="n">
        <v>2.453482466829</v>
      </c>
      <c r="D11" s="26" t="n">
        <v>-0.598548020512</v>
      </c>
      <c r="E11" s="26" t="n">
        <v>1.493135396087</v>
      </c>
      <c r="F11" s="26" t="n">
        <v>0.928153649597</v>
      </c>
      <c r="G11" s="26" t="n">
        <v>0.470087245385</v>
      </c>
      <c r="H11" s="26" t="n">
        <v>0.98265316925</v>
      </c>
      <c r="I11" s="26" t="n">
        <v>0.351608486219</v>
      </c>
    </row>
    <row r="12" customFormat="false" ht="15" hidden="false" customHeight="false" outlineLevel="0" collapsed="false">
      <c r="B12" s="2" t="n">
        <v>7</v>
      </c>
      <c r="C12" s="26" t="n">
        <v>2.482523701059</v>
      </c>
      <c r="D12" s="26" t="n">
        <v>-0.520450219969</v>
      </c>
      <c r="E12" s="26" t="n">
        <v>0.125070583359</v>
      </c>
      <c r="F12" s="26" t="n">
        <v>0.105976441701</v>
      </c>
      <c r="G12" s="26" t="n">
        <v>0.706628380665</v>
      </c>
      <c r="H12" s="26" t="n">
        <v>0.432129140266</v>
      </c>
      <c r="I12" s="26" t="n">
        <v>0.297210958696</v>
      </c>
    </row>
    <row r="13" customFormat="false" ht="15" hidden="false" customHeight="false" outlineLevel="0" collapsed="false">
      <c r="B13" s="2" t="n">
        <v>8</v>
      </c>
      <c r="C13" s="26" t="n">
        <v>0.499808015658</v>
      </c>
      <c r="D13" s="26" t="n">
        <v>-0.116602448737</v>
      </c>
      <c r="E13" s="26" t="n">
        <v>-1.287488179333</v>
      </c>
      <c r="F13" s="26" t="n">
        <v>0.746215452054</v>
      </c>
      <c r="G13" s="26" t="n">
        <v>0.106114241968</v>
      </c>
      <c r="H13" s="26" t="n">
        <v>0.29021182742</v>
      </c>
      <c r="I13" s="26" t="n">
        <v>0.700235204695</v>
      </c>
    </row>
    <row r="14" customFormat="false" ht="15" hidden="false" customHeight="false" outlineLevel="0" collapsed="false">
      <c r="B14" s="2" t="n">
        <v>9</v>
      </c>
      <c r="C14" s="26" t="n">
        <v>-0.613428489243</v>
      </c>
      <c r="D14" s="26" t="n">
        <v>-0.355137882706</v>
      </c>
      <c r="E14" s="26" t="n">
        <v>0.081235047464</v>
      </c>
      <c r="F14" s="26" t="n">
        <v>0.565153539756</v>
      </c>
      <c r="G14" s="26" t="n">
        <v>0.277144038082</v>
      </c>
      <c r="H14" s="26" t="n">
        <v>0.522427401149</v>
      </c>
      <c r="I14" s="26" t="n">
        <v>0.717105032681</v>
      </c>
    </row>
    <row r="15" customFormat="false" ht="15" hidden="false" customHeight="false" outlineLevel="0" collapsed="false">
      <c r="B15" s="2" t="n">
        <v>10</v>
      </c>
      <c r="C15" s="26" t="n">
        <v>0.927031845872</v>
      </c>
      <c r="D15" s="26" t="n">
        <v>0.357567445967</v>
      </c>
      <c r="E15" s="26" t="n">
        <v>-1.119579503627</v>
      </c>
      <c r="F15" s="26" t="n">
        <v>0.424899739015</v>
      </c>
      <c r="G15" s="26" t="n">
        <v>0.853052172587</v>
      </c>
      <c r="H15" s="26" t="n">
        <v>0.78734496642</v>
      </c>
      <c r="I15" s="26" t="n">
        <v>0.836641307726</v>
      </c>
    </row>
    <row r="16" customFormat="false" ht="15" hidden="false" customHeight="false" outlineLevel="0" collapsed="false">
      <c r="B16" s="2" t="n">
        <v>11</v>
      </c>
      <c r="C16" s="26" t="n">
        <v>-2.014593692348</v>
      </c>
      <c r="D16" s="26" t="n">
        <v>-0.522225510415</v>
      </c>
      <c r="E16" s="26" t="n">
        <v>-0.562131982426</v>
      </c>
      <c r="F16" s="26" t="n">
        <v>0.472626452747</v>
      </c>
      <c r="G16" s="26" t="n">
        <v>0.094299330279</v>
      </c>
      <c r="H16" s="26" t="n">
        <v>0.115565743975</v>
      </c>
      <c r="I16" s="26" t="n">
        <v>0.671603682268</v>
      </c>
    </row>
    <row r="17" customFormat="false" ht="15" hidden="false" customHeight="false" outlineLevel="0" collapsed="false">
      <c r="B17" s="2" t="n">
        <v>12</v>
      </c>
      <c r="C17" s="26" t="n">
        <v>-0.483201673832</v>
      </c>
      <c r="D17" s="26" t="n">
        <v>2.046295392961</v>
      </c>
      <c r="E17" s="26" t="n">
        <v>-0.801517213721</v>
      </c>
      <c r="F17" s="26" t="n">
        <v>0.16611013559</v>
      </c>
      <c r="G17" s="26" t="n">
        <v>0.13601654458</v>
      </c>
      <c r="H17" s="26" t="n">
        <v>0.253796956528</v>
      </c>
      <c r="I17" s="26" t="n">
        <v>0.800121861224</v>
      </c>
    </row>
    <row r="18" customFormat="false" ht="15" hidden="false" customHeight="false" outlineLevel="0" collapsed="false">
      <c r="B18" s="2" t="n">
        <v>13</v>
      </c>
      <c r="C18" s="26" t="n">
        <v>0.63908243337</v>
      </c>
      <c r="D18" s="26" t="n">
        <v>0.367586222246</v>
      </c>
      <c r="E18" s="26" t="n">
        <v>0.510226287706</v>
      </c>
      <c r="F18" s="26" t="n">
        <v>0.097388912886</v>
      </c>
      <c r="G18" s="26" t="n">
        <v>0.692762258788</v>
      </c>
      <c r="H18" s="26" t="n">
        <v>0.111912517219</v>
      </c>
      <c r="I18" s="26" t="n">
        <v>0.863244011648</v>
      </c>
    </row>
    <row r="19" customFormat="false" ht="15" hidden="false" customHeight="false" outlineLevel="0" collapsed="false">
      <c r="B19" s="2" t="n">
        <v>14</v>
      </c>
      <c r="C19" s="26" t="n">
        <v>0.468636713427</v>
      </c>
      <c r="D19" s="26" t="n">
        <v>-0.258059953226</v>
      </c>
      <c r="E19" s="26" t="n">
        <v>-0.62043689017</v>
      </c>
      <c r="F19" s="26" t="n">
        <v>0.873022032977</v>
      </c>
      <c r="G19" s="26" t="n">
        <v>0.893589074498</v>
      </c>
      <c r="H19" s="26" t="n">
        <v>0.981323308264</v>
      </c>
      <c r="I19" s="26" t="n">
        <v>0.567070823202</v>
      </c>
    </row>
    <row r="20" customFormat="false" ht="15" hidden="false" customHeight="false" outlineLevel="0" collapsed="false">
      <c r="B20" s="2" t="n">
        <v>15</v>
      </c>
      <c r="C20" s="26" t="n">
        <v>0.393502754966</v>
      </c>
      <c r="D20" s="26" t="n">
        <v>0.812930297396</v>
      </c>
      <c r="E20" s="26" t="n">
        <v>1.013703307187</v>
      </c>
      <c r="F20" s="26" t="n">
        <v>0.941372828516</v>
      </c>
      <c r="G20" s="26" t="n">
        <v>0.096420352969</v>
      </c>
      <c r="H20" s="26" t="n">
        <v>0.362795155464</v>
      </c>
      <c r="I20" s="26" t="n">
        <v>0.877838240515</v>
      </c>
    </row>
    <row r="21" customFormat="false" ht="15" hidden="false" customHeight="false" outlineLevel="0" collapsed="false">
      <c r="B21" s="2" t="n">
        <v>16</v>
      </c>
      <c r="C21" s="26" t="n">
        <v>-1.493319531225</v>
      </c>
      <c r="D21" s="26" t="n">
        <v>-0.45932389799</v>
      </c>
      <c r="E21" s="26" t="n">
        <v>-0.005579560653</v>
      </c>
      <c r="F21" s="26" t="n">
        <v>0.537692480031</v>
      </c>
      <c r="G21" s="26" t="n">
        <v>0.13186933502</v>
      </c>
      <c r="H21" s="26" t="n">
        <v>0.138629944067</v>
      </c>
      <c r="I21" s="26" t="n">
        <v>0.226872092263</v>
      </c>
    </row>
    <row r="22" customFormat="false" ht="15" hidden="false" customHeight="false" outlineLevel="0" collapsed="false">
      <c r="B22" s="2" t="n">
        <v>17</v>
      </c>
      <c r="C22" s="26" t="n">
        <v>-1.92037638495</v>
      </c>
      <c r="D22" s="26" t="n">
        <v>1.529610862964</v>
      </c>
      <c r="E22" s="26" t="n">
        <v>-0.169014589619</v>
      </c>
      <c r="F22" s="26" t="n">
        <v>0.426237030847</v>
      </c>
      <c r="G22" s="26" t="n">
        <v>0.908249311817</v>
      </c>
      <c r="H22" s="26" t="n">
        <v>0.806766627458</v>
      </c>
      <c r="I22" s="26" t="n">
        <v>0.916075426188</v>
      </c>
    </row>
    <row r="23" customFormat="false" ht="15" hidden="false" customHeight="false" outlineLevel="0" collapsed="false">
      <c r="B23" s="2" t="n">
        <v>18</v>
      </c>
      <c r="C23" s="26" t="n">
        <v>0.292212568365</v>
      </c>
      <c r="D23" s="26" t="n">
        <v>1.880513387091</v>
      </c>
      <c r="E23" s="26" t="n">
        <v>0.138200946772</v>
      </c>
      <c r="F23" s="26" t="n">
        <v>0.325633253541</v>
      </c>
      <c r="G23" s="26" t="n">
        <v>0.093271238963</v>
      </c>
      <c r="H23" s="26" t="n">
        <v>0.514050226155</v>
      </c>
      <c r="I23" s="26" t="n">
        <v>0.391226120595</v>
      </c>
    </row>
    <row r="24" customFormat="false" ht="15" hidden="false" customHeight="false" outlineLevel="0" collapsed="false">
      <c r="B24" s="2" t="n">
        <v>19</v>
      </c>
      <c r="C24" s="26" t="n">
        <v>0.956488308464</v>
      </c>
      <c r="D24" s="26" t="n">
        <v>0.226260063975</v>
      </c>
      <c r="E24" s="26" t="n">
        <v>-0.567409969923</v>
      </c>
      <c r="F24" s="26" t="n">
        <v>0.880753804675</v>
      </c>
      <c r="G24" s="26" t="n">
        <v>0.955874404457</v>
      </c>
      <c r="H24" s="26" t="n">
        <v>0.075043792804</v>
      </c>
      <c r="I24" s="26" t="n">
        <v>0.695220240434</v>
      </c>
    </row>
    <row r="25" customFormat="false" ht="15" hidden="false" customHeight="false" outlineLevel="0" collapsed="false">
      <c r="B25" s="2" t="n">
        <v>20</v>
      </c>
      <c r="C25" s="26" t="n">
        <v>-0.340530758638</v>
      </c>
      <c r="D25" s="26" t="n">
        <v>0.188927812235</v>
      </c>
      <c r="E25" s="26" t="n">
        <v>1.063318405371</v>
      </c>
      <c r="F25" s="26" t="n">
        <v>0.793244602394</v>
      </c>
      <c r="G25" s="26" t="n">
        <v>0.171677768689</v>
      </c>
      <c r="H25" s="26" t="n">
        <v>0.492538489176</v>
      </c>
      <c r="I25" s="26" t="n">
        <v>0.521459360271</v>
      </c>
    </row>
    <row r="26" customFormat="false" ht="15" hidden="false" customHeight="false" outlineLevel="0" collapsed="false">
      <c r="B26" s="2" t="n">
        <v>21</v>
      </c>
      <c r="C26" s="26" t="n">
        <v>-1.156681737301</v>
      </c>
      <c r="D26" s="26" t="n">
        <v>-0.951266995132</v>
      </c>
      <c r="E26" s="26" t="n">
        <v>-0.309423441978</v>
      </c>
      <c r="F26" s="26" t="n">
        <v>0.10977821419</v>
      </c>
      <c r="G26" s="26" t="n">
        <v>0.619819919246</v>
      </c>
      <c r="H26" s="26" t="n">
        <v>0.891600045166</v>
      </c>
      <c r="I26" s="26" t="n">
        <v>0.97345541293</v>
      </c>
    </row>
    <row r="27" customFormat="false" ht="15" hidden="false" customHeight="false" outlineLevel="0" collapsed="false">
      <c r="B27" s="2" t="n">
        <v>22</v>
      </c>
      <c r="C27" s="26" t="n">
        <v>0.381711711246</v>
      </c>
      <c r="D27" s="26" t="n">
        <v>1.362528203155</v>
      </c>
      <c r="E27" s="26" t="n">
        <v>1.552632042685</v>
      </c>
      <c r="F27" s="26" t="n">
        <v>0.555585006352</v>
      </c>
      <c r="G27" s="26" t="n">
        <v>0.933824768865</v>
      </c>
      <c r="H27" s="26" t="n">
        <v>0.670589919653</v>
      </c>
      <c r="I27" s="26" t="n">
        <v>0.912769518777</v>
      </c>
    </row>
    <row r="28" customFormat="false" ht="15" hidden="false" customHeight="false" outlineLevel="0" collapsed="false">
      <c r="B28" s="2" t="n">
        <v>23</v>
      </c>
      <c r="C28" s="26" t="n">
        <v>1.287383340036</v>
      </c>
      <c r="D28" s="26" t="n">
        <v>-2.07668879756</v>
      </c>
      <c r="E28" s="26" t="n">
        <v>-1.372723625615</v>
      </c>
      <c r="F28" s="26" t="n">
        <v>0.717965593058</v>
      </c>
      <c r="G28" s="26" t="n">
        <v>0.121606572636</v>
      </c>
      <c r="H28" s="26" t="n">
        <v>0.612414163488</v>
      </c>
      <c r="I28" s="26" t="n">
        <v>0.057560355816</v>
      </c>
    </row>
    <row r="29" customFormat="false" ht="15" hidden="false" customHeight="false" outlineLevel="0" collapsed="false">
      <c r="B29" s="2" t="n">
        <v>24</v>
      </c>
      <c r="C29" s="26" t="n">
        <v>0.05733151267</v>
      </c>
      <c r="D29" s="26" t="n">
        <v>0.181612197781</v>
      </c>
      <c r="E29" s="26" t="n">
        <v>-0.899542609537</v>
      </c>
      <c r="F29" s="26" t="n">
        <v>0.067661122544</v>
      </c>
      <c r="G29" s="26" t="n">
        <v>0.797657821113</v>
      </c>
      <c r="H29" s="26" t="n">
        <v>0.955816499024</v>
      </c>
      <c r="I29" s="26" t="n">
        <v>0.013458655388</v>
      </c>
    </row>
    <row r="30" customFormat="false" ht="15" hidden="false" customHeight="false" outlineLevel="0" collapsed="false">
      <c r="B30" s="2" t="n">
        <v>25</v>
      </c>
      <c r="C30" s="26" t="n">
        <v>-0.916042475125</v>
      </c>
      <c r="D30" s="26" t="n">
        <v>0.994078986737</v>
      </c>
      <c r="E30" s="26" t="n">
        <v>-0.109722850569</v>
      </c>
      <c r="F30" s="26" t="n">
        <v>0.214233066618</v>
      </c>
      <c r="G30" s="26" t="n">
        <v>0.744493065342</v>
      </c>
      <c r="H30" s="26" t="n">
        <v>0.323940653458</v>
      </c>
      <c r="I30" s="26" t="n">
        <v>0.657332807396</v>
      </c>
    </row>
    <row r="31" customFormat="false" ht="15" hidden="false" customHeight="false" outlineLevel="0" collapsed="false">
      <c r="B31" s="2" t="n">
        <v>26</v>
      </c>
      <c r="C31" s="26" t="n">
        <v>1.976479420829</v>
      </c>
      <c r="D31" s="26" t="n">
        <v>-1.169523281523</v>
      </c>
      <c r="E31" s="26" t="n">
        <v>-0.589095750332</v>
      </c>
      <c r="F31" s="26" t="n">
        <v>0.277629315253</v>
      </c>
      <c r="G31" s="26" t="n">
        <v>0.321769353725</v>
      </c>
      <c r="H31" s="26" t="n">
        <v>0.095521309078</v>
      </c>
      <c r="I31" s="26" t="n">
        <v>0.064489923158</v>
      </c>
    </row>
    <row r="32" customFormat="false" ht="15" hidden="false" customHeight="false" outlineLevel="0" collapsed="false">
      <c r="B32" s="2" t="n">
        <v>27</v>
      </c>
      <c r="C32" s="26" t="n">
        <v>1.053710785768</v>
      </c>
      <c r="D32" s="26" t="n">
        <v>-0.285664096051</v>
      </c>
      <c r="E32" s="26" t="n">
        <v>-1.137269910685</v>
      </c>
      <c r="F32" s="26" t="n">
        <v>0.687592081414</v>
      </c>
      <c r="G32" s="26" t="n">
        <v>0.415588543261</v>
      </c>
      <c r="H32" s="26" t="n">
        <v>0.209675251463</v>
      </c>
      <c r="I32" s="26" t="n">
        <v>0.416438146589</v>
      </c>
    </row>
    <row r="33" customFormat="false" ht="15" hidden="false" customHeight="false" outlineLevel="0" collapsed="false">
      <c r="B33" s="2" t="n">
        <v>28</v>
      </c>
      <c r="C33" s="26" t="n">
        <v>-0.238906220517</v>
      </c>
      <c r="D33" s="26" t="n">
        <v>-0.901416750064</v>
      </c>
      <c r="E33" s="26" t="n">
        <v>0.988340869682</v>
      </c>
      <c r="F33" s="26" t="n">
        <v>0.019180726597</v>
      </c>
      <c r="G33" s="26" t="n">
        <v>0.735476482079</v>
      </c>
      <c r="H33" s="26" t="n">
        <v>0.485437126449</v>
      </c>
      <c r="I33" s="26" t="n">
        <v>0.12060102035</v>
      </c>
    </row>
    <row r="34" customFormat="false" ht="15" hidden="false" customHeight="false" outlineLevel="0" collapsed="false">
      <c r="B34" s="2" t="n">
        <v>29</v>
      </c>
      <c r="C34" s="26" t="n">
        <v>-0.042110599384</v>
      </c>
      <c r="D34" s="26" t="n">
        <v>1.933694505837</v>
      </c>
      <c r="E34" s="26" t="n">
        <v>-0.666634457019</v>
      </c>
      <c r="F34" s="26" t="n">
        <v>0.547071534837</v>
      </c>
      <c r="G34" s="26" t="n">
        <v>0.718958082917</v>
      </c>
      <c r="H34" s="26" t="n">
        <v>0.766508951</v>
      </c>
      <c r="I34" s="26" t="n">
        <v>0.041267812111</v>
      </c>
    </row>
    <row r="35" customFormat="false" ht="15" hidden="false" customHeight="false" outlineLevel="0" collapsed="false">
      <c r="B35" s="2" t="n">
        <v>30</v>
      </c>
      <c r="C35" s="26" t="n">
        <v>-0.843537668707</v>
      </c>
      <c r="D35" s="26" t="n">
        <v>0.318046228584</v>
      </c>
      <c r="E35" s="26" t="n">
        <v>1.013852886655</v>
      </c>
      <c r="F35" s="26" t="n">
        <v>0.103181440117</v>
      </c>
      <c r="G35" s="26" t="n">
        <v>0.462118205466</v>
      </c>
      <c r="H35" s="26" t="n">
        <v>0.887240491546</v>
      </c>
      <c r="I35" s="26" t="n">
        <v>0.042289942657</v>
      </c>
    </row>
    <row r="36" customFormat="false" ht="15" hidden="false" customHeight="false" outlineLevel="0" collapsed="false">
      <c r="B36" s="2" t="n">
        <v>31</v>
      </c>
      <c r="C36" s="26" t="n">
        <v>1.469414470981</v>
      </c>
      <c r="D36" s="26" t="n">
        <v>1.780498420667</v>
      </c>
      <c r="E36" s="26" t="n">
        <v>1.117521520494</v>
      </c>
      <c r="F36" s="26" t="n">
        <v>0.170040213808</v>
      </c>
      <c r="G36" s="26" t="n">
        <v>0.14689148897</v>
      </c>
      <c r="H36" s="26" t="n">
        <v>0.776569174602</v>
      </c>
      <c r="I36" s="26" t="n">
        <v>0.655394117895</v>
      </c>
    </row>
    <row r="37" customFormat="false" ht="15" hidden="false" customHeight="false" outlineLevel="0" collapsed="false">
      <c r="B37" s="2" t="n">
        <v>32</v>
      </c>
      <c r="C37" s="26" t="n">
        <v>-0.639550523902</v>
      </c>
      <c r="D37" s="26" t="n">
        <v>0.394969054845</v>
      </c>
      <c r="E37" s="26" t="n">
        <v>0.927881135403</v>
      </c>
      <c r="F37" s="26" t="n">
        <v>0.061526432544</v>
      </c>
      <c r="G37" s="26" t="n">
        <v>0.874831022196</v>
      </c>
      <c r="H37" s="26" t="n">
        <v>0.713933433182</v>
      </c>
      <c r="I37" s="26" t="n">
        <v>0.428059815964</v>
      </c>
    </row>
    <row r="38" customFormat="false" ht="15" hidden="false" customHeight="false" outlineLevel="0" collapsed="false">
      <c r="B38" s="2" t="n">
        <v>33</v>
      </c>
      <c r="C38" s="26" t="n">
        <v>-1.14468043979</v>
      </c>
      <c r="D38" s="26" t="n">
        <v>0.661373293561</v>
      </c>
      <c r="E38" s="26" t="n">
        <v>0.195077942596</v>
      </c>
      <c r="F38" s="26" t="n">
        <v>0.334572885388</v>
      </c>
      <c r="G38" s="26" t="n">
        <v>0.169097359194</v>
      </c>
      <c r="H38" s="26" t="n">
        <v>0.728231683548</v>
      </c>
      <c r="I38" s="26" t="n">
        <v>0.804048014848</v>
      </c>
    </row>
    <row r="39" customFormat="false" ht="15" hidden="false" customHeight="false" outlineLevel="0" collapsed="false">
      <c r="B39" s="2" t="n">
        <v>34</v>
      </c>
      <c r="C39" s="26" t="n">
        <v>-0.055090951766</v>
      </c>
      <c r="D39" s="26" t="n">
        <v>0.420089338529</v>
      </c>
      <c r="E39" s="26" t="n">
        <v>-0.080645470377</v>
      </c>
      <c r="F39" s="26" t="n">
        <v>0.010755153127</v>
      </c>
      <c r="G39" s="26" t="n">
        <v>0.46423796538</v>
      </c>
      <c r="H39" s="26" t="n">
        <v>0.752296313416</v>
      </c>
      <c r="I39" s="26" t="n">
        <v>0.408570475324</v>
      </c>
    </row>
    <row r="40" customFormat="false" ht="15" hidden="false" customHeight="false" outlineLevel="0" collapsed="false">
      <c r="B40" s="2" t="n">
        <v>35</v>
      </c>
      <c r="C40" s="26" t="n">
        <v>2.278236802147</v>
      </c>
      <c r="D40" s="26" t="n">
        <v>-0.58300508054</v>
      </c>
      <c r="E40" s="26" t="n">
        <v>0.170007078502</v>
      </c>
      <c r="F40" s="26" t="n">
        <v>0.626688270842</v>
      </c>
      <c r="G40" s="26" t="n">
        <v>0.91146693263</v>
      </c>
      <c r="H40" s="26" t="n">
        <v>0.214262667476</v>
      </c>
      <c r="I40" s="26" t="n">
        <v>0.701346869649</v>
      </c>
    </row>
    <row r="41" customFormat="false" ht="15" hidden="false" customHeight="false" outlineLevel="0" collapsed="false">
      <c r="B41" s="2" t="n">
        <v>36</v>
      </c>
      <c r="C41" s="26" t="n">
        <v>-3.225076194139</v>
      </c>
      <c r="D41" s="26" t="n">
        <v>-1.026178770547</v>
      </c>
      <c r="E41" s="26" t="n">
        <v>0.386035210366</v>
      </c>
      <c r="F41" s="26" t="n">
        <v>0.766747195939</v>
      </c>
      <c r="G41" s="26" t="n">
        <v>0.469554733001</v>
      </c>
      <c r="H41" s="26" t="n">
        <v>0.876383893843</v>
      </c>
      <c r="I41" s="26" t="n">
        <v>0.323220226168</v>
      </c>
    </row>
    <row r="42" customFormat="false" ht="15" hidden="false" customHeight="false" outlineLevel="0" collapsed="false">
      <c r="B42" s="2" t="n">
        <v>37</v>
      </c>
      <c r="C42" s="26" t="n">
        <v>-1.33251071596</v>
      </c>
      <c r="D42" s="26" t="n">
        <v>-0.766634002062</v>
      </c>
      <c r="E42" s="26" t="n">
        <v>-0.094428260076</v>
      </c>
      <c r="F42" s="26" t="n">
        <v>0.875913083197</v>
      </c>
      <c r="G42" s="26" t="n">
        <v>0.362957240303</v>
      </c>
      <c r="H42" s="26" t="n">
        <v>0.841191095634</v>
      </c>
      <c r="I42" s="26" t="n">
        <v>0.927676883036</v>
      </c>
    </row>
    <row r="43" customFormat="false" ht="15" hidden="false" customHeight="false" outlineLevel="0" collapsed="false">
      <c r="B43" s="2" t="n">
        <v>38</v>
      </c>
      <c r="C43" s="26" t="n">
        <v>0.933869785122</v>
      </c>
      <c r="D43" s="26" t="n">
        <v>0.039035965909</v>
      </c>
      <c r="E43" s="26" t="n">
        <v>-0.550513948371</v>
      </c>
      <c r="F43" s="26" t="n">
        <v>0.755049980702</v>
      </c>
      <c r="G43" s="26" t="n">
        <v>0.184329193107</v>
      </c>
      <c r="H43" s="26" t="n">
        <v>0.556742186242</v>
      </c>
      <c r="I43" s="26" t="n">
        <v>0.765102473248</v>
      </c>
    </row>
    <row r="44" customFormat="false" ht="15" hidden="false" customHeight="false" outlineLevel="0" collapsed="false">
      <c r="B44" s="2" t="n">
        <v>39</v>
      </c>
      <c r="C44" s="26" t="n">
        <v>0.409371816682</v>
      </c>
      <c r="D44" s="26" t="n">
        <v>1.897279432633</v>
      </c>
      <c r="E44" s="26" t="n">
        <v>0.181352660547</v>
      </c>
      <c r="F44" s="26" t="n">
        <v>0.322578218248</v>
      </c>
      <c r="G44" s="26" t="n">
        <v>0.749348418961</v>
      </c>
      <c r="H44" s="26" t="n">
        <v>0.926045263658</v>
      </c>
      <c r="I44" s="26" t="n">
        <v>0.220982159574</v>
      </c>
    </row>
    <row r="45" customFormat="false" ht="15" hidden="false" customHeight="false" outlineLevel="0" collapsed="false">
      <c r="B45" s="2" t="n">
        <v>40</v>
      </c>
      <c r="C45" s="26" t="n">
        <v>0.224921958603</v>
      </c>
      <c r="D45" s="26" t="n">
        <v>0.387025898722</v>
      </c>
      <c r="E45" s="26" t="n">
        <v>-0.979739884091</v>
      </c>
      <c r="F45" s="26" t="n">
        <v>0.993276185361</v>
      </c>
      <c r="G45" s="26" t="n">
        <v>0.641988377522</v>
      </c>
      <c r="H45" s="26" t="n">
        <v>0.982453532518</v>
      </c>
      <c r="I45" s="26" t="n">
        <v>0.893883459386</v>
      </c>
    </row>
    <row r="46" customFormat="false" ht="15" hidden="false" customHeight="false" outlineLevel="0" collapsed="false">
      <c r="B46" s="2" t="n">
        <v>41</v>
      </c>
      <c r="C46" s="26" t="n">
        <v>0.120159533083</v>
      </c>
      <c r="D46" s="26" t="n">
        <v>-0.161871009133</v>
      </c>
      <c r="E46" s="26" t="n">
        <v>0.439363310584</v>
      </c>
      <c r="F46" s="26" t="n">
        <v>0.162473415396</v>
      </c>
      <c r="G46" s="26" t="n">
        <v>0.403985692783</v>
      </c>
      <c r="H46" s="26" t="n">
        <v>0.301935574859</v>
      </c>
      <c r="I46" s="26" t="n">
        <v>0.769460122152</v>
      </c>
    </row>
    <row r="47" customFormat="false" ht="15" hidden="false" customHeight="false" outlineLevel="0" collapsed="false">
      <c r="B47" s="2" t="n">
        <v>42</v>
      </c>
      <c r="C47" s="26" t="n">
        <v>-0.304276570953</v>
      </c>
      <c r="D47" s="26" t="n">
        <v>-0.966651242373</v>
      </c>
      <c r="E47" s="26" t="n">
        <v>-1.392289599522</v>
      </c>
      <c r="F47" s="26" t="n">
        <v>0.709399002226</v>
      </c>
      <c r="G47" s="26" t="n">
        <v>0.778510262447</v>
      </c>
      <c r="H47" s="26" t="n">
        <v>0.091437793517</v>
      </c>
      <c r="I47" s="26" t="n">
        <v>0.072656679871</v>
      </c>
    </row>
    <row r="48" customFormat="false" ht="15" hidden="false" customHeight="false" outlineLevel="0" collapsed="false">
      <c r="B48" s="2" t="n">
        <v>43</v>
      </c>
      <c r="C48" s="26" t="n">
        <v>0.481659273905</v>
      </c>
      <c r="D48" s="26" t="n">
        <v>0.478433351544</v>
      </c>
      <c r="E48" s="26" t="n">
        <v>-0.4611606351</v>
      </c>
      <c r="F48" s="26" t="n">
        <v>0.176289497425</v>
      </c>
      <c r="G48" s="26" t="n">
        <v>0.557429321847</v>
      </c>
      <c r="H48" s="26" t="n">
        <v>0.008100865847</v>
      </c>
      <c r="I48" s="26" t="n">
        <v>0.288115745019</v>
      </c>
    </row>
    <row r="49" customFormat="false" ht="15" hidden="false" customHeight="false" outlineLevel="0" collapsed="false">
      <c r="B49" s="2" t="n">
        <v>44</v>
      </c>
      <c r="C49" s="26" t="n">
        <v>0.422956066974</v>
      </c>
      <c r="D49" s="26" t="n">
        <v>-2.269953484912</v>
      </c>
      <c r="E49" s="26" t="n">
        <v>1.681260737166</v>
      </c>
      <c r="F49" s="26" t="n">
        <v>0.695025893796</v>
      </c>
      <c r="G49" s="26" t="n">
        <v>0.058300291401</v>
      </c>
      <c r="H49" s="26" t="n">
        <v>0.16128001014</v>
      </c>
      <c r="I49" s="26" t="n">
        <v>0.632806298813</v>
      </c>
    </row>
    <row r="50" customFormat="false" ht="15" hidden="false" customHeight="false" outlineLevel="0" collapsed="false">
      <c r="B50" s="2" t="n">
        <v>45</v>
      </c>
      <c r="C50" s="26" t="n">
        <v>-0.232202069558</v>
      </c>
      <c r="D50" s="26" t="n">
        <v>-0.97196044105</v>
      </c>
      <c r="E50" s="26" t="n">
        <v>0.6953049745</v>
      </c>
      <c r="F50" s="26" t="n">
        <v>0.336347727172</v>
      </c>
      <c r="G50" s="26" t="n">
        <v>0.151060481066</v>
      </c>
      <c r="H50" s="26" t="n">
        <v>0.382131847743</v>
      </c>
      <c r="I50" s="26" t="n">
        <v>0.502118520432</v>
      </c>
    </row>
    <row r="51" customFormat="false" ht="15" hidden="false" customHeight="false" outlineLevel="0" collapsed="false">
      <c r="B51" s="2" t="n">
        <v>46</v>
      </c>
      <c r="C51" s="26" t="n">
        <v>-1.196828932696</v>
      </c>
      <c r="D51" s="26" t="n">
        <v>-1.285747848802</v>
      </c>
      <c r="E51" s="26" t="n">
        <v>-0.957515570238</v>
      </c>
      <c r="F51" s="26" t="n">
        <v>0.504235794849</v>
      </c>
      <c r="G51" s="26" t="n">
        <v>0.449945600808</v>
      </c>
      <c r="H51" s="26" t="n">
        <v>0.038725427709</v>
      </c>
      <c r="I51" s="26" t="n">
        <v>0.500604896963</v>
      </c>
    </row>
    <row r="52" customFormat="false" ht="15" hidden="false" customHeight="false" outlineLevel="0" collapsed="false">
      <c r="B52" s="2" t="n">
        <v>47</v>
      </c>
      <c r="C52" s="26" t="n">
        <v>-0.703479801068</v>
      </c>
      <c r="D52" s="26" t="n">
        <v>-1.488802409446</v>
      </c>
      <c r="E52" s="26" t="n">
        <v>0.445180736272</v>
      </c>
      <c r="F52" s="26" t="n">
        <v>0.101149387597</v>
      </c>
      <c r="G52" s="26" t="n">
        <v>0.310860448171</v>
      </c>
      <c r="H52" s="26" t="n">
        <v>0.214541887425</v>
      </c>
      <c r="I52" s="26" t="n">
        <v>0.305867200624</v>
      </c>
    </row>
    <row r="53" customFormat="false" ht="15" hidden="false" customHeight="false" outlineLevel="0" collapsed="false">
      <c r="B53" s="2" t="n">
        <v>48</v>
      </c>
      <c r="C53" s="26" t="n">
        <v>-1.565397183354</v>
      </c>
      <c r="D53" s="26" t="n">
        <v>-1.570865796808</v>
      </c>
      <c r="E53" s="26" t="n">
        <v>-0.378704457069</v>
      </c>
      <c r="F53" s="26" t="n">
        <v>0.113883117938</v>
      </c>
      <c r="G53" s="26" t="n">
        <v>0.506937804052</v>
      </c>
      <c r="H53" s="26" t="n">
        <v>0.521845257366</v>
      </c>
      <c r="I53" s="26" t="n">
        <v>0.11150112132</v>
      </c>
    </row>
    <row r="54" customFormat="false" ht="15" hidden="false" customHeight="false" outlineLevel="0" collapsed="false">
      <c r="B54" s="2" t="n">
        <v>49</v>
      </c>
      <c r="C54" s="26" t="n">
        <v>0.513033402416</v>
      </c>
      <c r="D54" s="26" t="n">
        <v>1.019977756028</v>
      </c>
      <c r="E54" s="26" t="n">
        <v>-1.278771180691</v>
      </c>
      <c r="F54" s="26" t="n">
        <v>0.22907652308</v>
      </c>
      <c r="G54" s="26" t="n">
        <v>0.684544716264</v>
      </c>
      <c r="H54" s="26" t="n">
        <v>0.593026197192</v>
      </c>
      <c r="I54" s="26" t="n">
        <v>0.295679903204</v>
      </c>
    </row>
    <row r="55" customFormat="false" ht="15" hidden="false" customHeight="false" outlineLevel="0" collapsed="false">
      <c r="B55" s="2" t="n">
        <v>50</v>
      </c>
      <c r="C55" s="26" t="n">
        <v>0.01800994804</v>
      </c>
      <c r="D55" s="26" t="n">
        <v>0.357570743595</v>
      </c>
      <c r="E55" s="26" t="n">
        <v>1.939152153436</v>
      </c>
      <c r="F55" s="26" t="n">
        <v>0.04783082102</v>
      </c>
      <c r="G55" s="26" t="n">
        <v>0.181984288975</v>
      </c>
      <c r="H55" s="26" t="n">
        <v>0.306191545648</v>
      </c>
      <c r="I55" s="26" t="n">
        <v>0.219759837273</v>
      </c>
    </row>
    <row r="56" customFormat="false" ht="15" hidden="false" customHeight="false" outlineLevel="0" collapsed="false">
      <c r="B56" s="2" t="n">
        <v>51</v>
      </c>
      <c r="C56" s="26" t="n">
        <v>0.870211885358</v>
      </c>
      <c r="D56" s="26" t="n">
        <v>-2.326402242647</v>
      </c>
      <c r="E56" s="26" t="n">
        <v>-1.611479459373</v>
      </c>
      <c r="F56" s="26" t="n">
        <v>0.341755824016</v>
      </c>
      <c r="G56" s="26" t="n">
        <v>0.67138034481</v>
      </c>
      <c r="H56" s="26" t="n">
        <v>0.482311682041</v>
      </c>
      <c r="I56" s="26" t="n">
        <v>0.788902517275</v>
      </c>
    </row>
    <row r="57" customFormat="false" ht="15" hidden="false" customHeight="false" outlineLevel="0" collapsed="false">
      <c r="B57" s="2" t="n">
        <v>52</v>
      </c>
      <c r="C57" s="26" t="n">
        <v>1.421357462363</v>
      </c>
      <c r="D57" s="26" t="n">
        <v>1.249132238982</v>
      </c>
      <c r="E57" s="26" t="n">
        <v>-0.069728861264</v>
      </c>
      <c r="F57" s="26" t="n">
        <v>0.410469556978</v>
      </c>
      <c r="G57" s="26" t="n">
        <v>0.979592129498</v>
      </c>
      <c r="H57" s="26" t="n">
        <v>0.391158991323</v>
      </c>
      <c r="I57" s="26" t="n">
        <v>0.919666441199</v>
      </c>
    </row>
    <row r="58" customFormat="false" ht="15" hidden="false" customHeight="false" outlineLevel="0" collapsed="false">
      <c r="B58" s="2" t="n">
        <v>53</v>
      </c>
      <c r="C58" s="26" t="n">
        <v>-0.071617541932</v>
      </c>
      <c r="D58" s="26" t="n">
        <v>-0.351932754392</v>
      </c>
      <c r="E58" s="26" t="n">
        <v>-0.390952123446</v>
      </c>
      <c r="F58" s="26" t="n">
        <v>0.506398254409</v>
      </c>
      <c r="G58" s="26" t="n">
        <v>0.785550943389</v>
      </c>
      <c r="H58" s="26" t="n">
        <v>0.777277409931</v>
      </c>
      <c r="I58" s="26" t="n">
        <v>0.425091209849</v>
      </c>
    </row>
    <row r="59" customFormat="false" ht="15" hidden="false" customHeight="false" outlineLevel="0" collapsed="false">
      <c r="B59" s="2" t="n">
        <v>54</v>
      </c>
      <c r="C59" s="26" t="n">
        <v>0.67558863488</v>
      </c>
      <c r="D59" s="26" t="n">
        <v>0.301466117475</v>
      </c>
      <c r="E59" s="26" t="n">
        <v>1.118501859694</v>
      </c>
      <c r="F59" s="26" t="n">
        <v>0.398598573545</v>
      </c>
      <c r="G59" s="26" t="n">
        <v>0.411548273727</v>
      </c>
      <c r="H59" s="26" t="n">
        <v>0.77664742578</v>
      </c>
      <c r="I59" s="26" t="n">
        <v>0.304076789029</v>
      </c>
    </row>
    <row r="60" customFormat="false" ht="15" hidden="false" customHeight="false" outlineLevel="0" collapsed="false">
      <c r="B60" s="2" t="n">
        <v>55</v>
      </c>
      <c r="C60" s="26" t="n">
        <v>-0.275871354049</v>
      </c>
      <c r="D60" s="26" t="n">
        <v>0.701522632492</v>
      </c>
      <c r="E60" s="26" t="n">
        <v>0.053035654751</v>
      </c>
      <c r="F60" s="26" t="n">
        <v>0.732626652193</v>
      </c>
      <c r="G60" s="26" t="n">
        <v>0.230012109377</v>
      </c>
      <c r="H60" s="26" t="n">
        <v>0.107836811472</v>
      </c>
      <c r="I60" s="26" t="n">
        <v>0.640966572537</v>
      </c>
    </row>
    <row r="61" customFormat="false" ht="15" hidden="false" customHeight="false" outlineLevel="0" collapsed="false">
      <c r="B61" s="2" t="n">
        <v>56</v>
      </c>
      <c r="C61" s="26" t="n">
        <v>0.701133128616</v>
      </c>
      <c r="D61" s="26" t="n">
        <v>-0.623119243354</v>
      </c>
      <c r="E61" s="26" t="n">
        <v>-0.644880704974</v>
      </c>
      <c r="F61" s="26" t="n">
        <v>0.741828678993</v>
      </c>
      <c r="G61" s="26" t="n">
        <v>0.418261506089</v>
      </c>
      <c r="H61" s="26" t="n">
        <v>0.986881544748</v>
      </c>
      <c r="I61" s="26" t="n">
        <v>0.678378054286</v>
      </c>
    </row>
    <row r="62" customFormat="false" ht="15" hidden="false" customHeight="false" outlineLevel="0" collapsed="false">
      <c r="B62" s="2" t="n">
        <v>57</v>
      </c>
      <c r="C62" s="26" t="n">
        <v>-1.213243318625</v>
      </c>
      <c r="D62" s="26" t="n">
        <v>0.03954937467</v>
      </c>
      <c r="E62" s="26" t="n">
        <v>1.8783977962</v>
      </c>
      <c r="F62" s="26" t="n">
        <v>0.154717056662</v>
      </c>
      <c r="G62" s="26" t="n">
        <v>0.0418080395</v>
      </c>
      <c r="H62" s="26" t="n">
        <v>0.399390334957</v>
      </c>
      <c r="I62" s="26" t="n">
        <v>0.259626161138</v>
      </c>
    </row>
    <row r="63" customFormat="false" ht="15" hidden="false" customHeight="false" outlineLevel="0" collapsed="false">
      <c r="B63" s="2" t="n">
        <v>58</v>
      </c>
      <c r="C63" s="26" t="n">
        <v>0.125671632809</v>
      </c>
      <c r="D63" s="26" t="n">
        <v>-0.321792700462</v>
      </c>
      <c r="E63" s="26" t="n">
        <v>1.123003443239</v>
      </c>
      <c r="F63" s="26" t="n">
        <v>0.530887783236</v>
      </c>
      <c r="G63" s="26" t="n">
        <v>0.691871020477</v>
      </c>
      <c r="H63" s="26" t="n">
        <v>0.745678189125</v>
      </c>
      <c r="I63" s="26" t="n">
        <v>0.744209015509</v>
      </c>
    </row>
    <row r="64" customFormat="false" ht="15" hidden="false" customHeight="false" outlineLevel="0" collapsed="false">
      <c r="B64" s="2" t="n">
        <v>59</v>
      </c>
      <c r="C64" s="26" t="n">
        <v>-0.334811109642</v>
      </c>
      <c r="D64" s="26" t="n">
        <v>-2.548907023981</v>
      </c>
      <c r="E64" s="26" t="n">
        <v>0.945909094132</v>
      </c>
      <c r="F64" s="26" t="n">
        <v>0.885159742191</v>
      </c>
      <c r="G64" s="26" t="n">
        <v>0.622625271343</v>
      </c>
      <c r="H64" s="26" t="n">
        <v>0.136875665686</v>
      </c>
      <c r="I64" s="26" t="n">
        <v>0.774136924798</v>
      </c>
    </row>
    <row r="65" customFormat="false" ht="15" hidden="false" customHeight="false" outlineLevel="0" collapsed="false">
      <c r="B65" s="2" t="n">
        <v>60</v>
      </c>
      <c r="C65" s="26" t="n">
        <v>0.501549014333</v>
      </c>
      <c r="D65" s="26" t="n">
        <v>0.225069434487</v>
      </c>
      <c r="E65" s="26" t="n">
        <v>0.247615437924</v>
      </c>
      <c r="F65" s="26" t="n">
        <v>0.238864979652</v>
      </c>
      <c r="G65" s="26" t="n">
        <v>0.667103363187</v>
      </c>
      <c r="H65" s="26" t="n">
        <v>0.476596646975</v>
      </c>
      <c r="I65" s="26" t="n">
        <v>0.6121333106</v>
      </c>
    </row>
    <row r="66" customFormat="false" ht="15" hidden="false" customHeight="false" outlineLevel="0" collapsed="false">
      <c r="B66" s="2" t="n">
        <v>61</v>
      </c>
      <c r="C66" s="26" t="n">
        <v>0.180894379499</v>
      </c>
      <c r="D66" s="26" t="n">
        <v>-0.546738569705</v>
      </c>
      <c r="E66" s="26" t="n">
        <v>-0.82487937491</v>
      </c>
      <c r="F66" s="26" t="n">
        <v>0.206446228303</v>
      </c>
      <c r="G66" s="26" t="n">
        <v>0.094590860998</v>
      </c>
      <c r="H66" s="26" t="n">
        <v>0.688801476152</v>
      </c>
      <c r="I66" s="26" t="n">
        <v>0.551775851212</v>
      </c>
    </row>
    <row r="67" customFormat="false" ht="15" hidden="false" customHeight="false" outlineLevel="0" collapsed="false">
      <c r="B67" s="2" t="n">
        <v>62</v>
      </c>
      <c r="C67" s="26" t="n">
        <v>-1.093818619093</v>
      </c>
      <c r="D67" s="26" t="n">
        <v>-1.329740509545</v>
      </c>
      <c r="E67" s="26" t="n">
        <v>0.510972257757</v>
      </c>
      <c r="F67" s="26" t="n">
        <v>0.191107207527</v>
      </c>
      <c r="G67" s="26" t="n">
        <v>0.536999942803</v>
      </c>
      <c r="H67" s="26" t="n">
        <v>0.563361411263</v>
      </c>
      <c r="I67" s="26" t="n">
        <v>0.838412656378</v>
      </c>
    </row>
    <row r="68" customFormat="false" ht="15" hidden="false" customHeight="false" outlineLevel="0" collapsed="false">
      <c r="B68" s="2" t="n">
        <v>63</v>
      </c>
      <c r="C68" s="26" t="n">
        <v>1.596571344657</v>
      </c>
      <c r="D68" s="26" t="n">
        <v>-0.170369710082</v>
      </c>
      <c r="E68" s="26" t="n">
        <v>-1.426732896531</v>
      </c>
      <c r="F68" s="26" t="n">
        <v>0.891612789633</v>
      </c>
      <c r="G68" s="26" t="n">
        <v>0.239885648648</v>
      </c>
      <c r="H68" s="26" t="n">
        <v>0.910984300151</v>
      </c>
      <c r="I68" s="26" t="n">
        <v>0.07596843502</v>
      </c>
    </row>
    <row r="69" customFormat="false" ht="15" hidden="false" customHeight="false" outlineLevel="0" collapsed="false">
      <c r="B69" s="2" t="n">
        <v>64</v>
      </c>
      <c r="C69" s="26" t="n">
        <v>0.149858313088</v>
      </c>
      <c r="D69" s="26" t="n">
        <v>-0.544802847957</v>
      </c>
      <c r="E69" s="26" t="n">
        <v>0.086371075085</v>
      </c>
      <c r="F69" s="26" t="n">
        <v>0.466116670927</v>
      </c>
      <c r="G69" s="26" t="n">
        <v>0.676447537418</v>
      </c>
      <c r="H69" s="26" t="n">
        <v>0.283368699857</v>
      </c>
      <c r="I69" s="26" t="n">
        <v>0.428752353447</v>
      </c>
    </row>
    <row r="70" customFormat="false" ht="15" hidden="false" customHeight="false" outlineLevel="0" collapsed="false">
      <c r="B70" s="2" t="n">
        <v>65</v>
      </c>
      <c r="C70" s="26" t="n">
        <v>-0.788682598431</v>
      </c>
      <c r="D70" s="26" t="n">
        <v>-0.181293779375</v>
      </c>
      <c r="E70" s="26" t="n">
        <v>0.089492882497</v>
      </c>
      <c r="F70" s="26" t="n">
        <v>0.771052127139</v>
      </c>
      <c r="G70" s="26" t="n">
        <v>0.232984425837</v>
      </c>
      <c r="H70" s="26" t="n">
        <v>0.400580235549</v>
      </c>
      <c r="I70" s="26" t="n">
        <v>0.931505837604</v>
      </c>
    </row>
    <row r="71" customFormat="false" ht="15" hidden="false" customHeight="false" outlineLevel="0" collapsed="false">
      <c r="B71" s="2" t="n">
        <v>66</v>
      </c>
      <c r="C71" s="26" t="n">
        <v>0.751065787909</v>
      </c>
      <c r="D71" s="26" t="n">
        <v>-0.66506974449</v>
      </c>
      <c r="E71" s="26" t="n">
        <v>-0.118111561036</v>
      </c>
      <c r="F71" s="26" t="n">
        <v>0.752947552002</v>
      </c>
      <c r="G71" s="26" t="n">
        <v>0.530062811923</v>
      </c>
      <c r="H71" s="26" t="n">
        <v>0.041014546361</v>
      </c>
      <c r="I71" s="26" t="n">
        <v>0.185591895963</v>
      </c>
    </row>
    <row r="72" customFormat="false" ht="15" hidden="false" customHeight="false" outlineLevel="0" collapsed="false">
      <c r="B72" s="2" t="n">
        <v>67</v>
      </c>
      <c r="C72" s="26" t="n">
        <v>-0.651078570335</v>
      </c>
      <c r="D72" s="26" t="n">
        <v>0.248989669645</v>
      </c>
      <c r="E72" s="26" t="n">
        <v>1.111773776714</v>
      </c>
      <c r="F72" s="26" t="n">
        <v>0.522853651025</v>
      </c>
      <c r="G72" s="26" t="n">
        <v>0.859878184165</v>
      </c>
      <c r="H72" s="26" t="n">
        <v>0.983017061745</v>
      </c>
      <c r="I72" s="26" t="n">
        <v>0.766280160524</v>
      </c>
    </row>
    <row r="73" customFormat="false" ht="15" hidden="false" customHeight="false" outlineLevel="0" collapsed="false">
      <c r="B73" s="2" t="n">
        <v>68</v>
      </c>
      <c r="C73" s="26" t="n">
        <v>-1.077585301045</v>
      </c>
      <c r="D73" s="26" t="n">
        <v>-0.282476314548</v>
      </c>
      <c r="E73" s="26" t="n">
        <v>2.296159413609</v>
      </c>
      <c r="F73" s="26" t="n">
        <v>0.569126303976</v>
      </c>
      <c r="G73" s="26" t="n">
        <v>0.319527676439</v>
      </c>
      <c r="H73" s="26" t="n">
        <v>0.598829522387</v>
      </c>
      <c r="I73" s="26" t="n">
        <v>0.413352349407</v>
      </c>
    </row>
    <row r="74" customFormat="false" ht="15" hidden="false" customHeight="false" outlineLevel="0" collapsed="false">
      <c r="B74" s="2" t="n">
        <v>69</v>
      </c>
      <c r="C74" s="26" t="n">
        <v>1.248657850595</v>
      </c>
      <c r="D74" s="26" t="n">
        <v>0.328199612914</v>
      </c>
      <c r="E74" s="26" t="n">
        <v>0.32816019741</v>
      </c>
      <c r="F74" s="26" t="n">
        <v>0.725152683616</v>
      </c>
      <c r="G74" s="26" t="n">
        <v>0.849071604131</v>
      </c>
      <c r="H74" s="26" t="n">
        <v>0.676514285469</v>
      </c>
      <c r="I74" s="26" t="n">
        <v>0.380946216803</v>
      </c>
    </row>
    <row r="75" customFormat="false" ht="15" hidden="false" customHeight="false" outlineLevel="0" collapsed="false">
      <c r="B75" s="2" t="n">
        <v>70</v>
      </c>
      <c r="C75" s="26" t="n">
        <v>0.610913987415</v>
      </c>
      <c r="D75" s="26" t="n">
        <v>0.437601666068</v>
      </c>
      <c r="E75" s="26" t="n">
        <v>0.563730826067</v>
      </c>
      <c r="F75" s="26" t="n">
        <v>0.118957437985</v>
      </c>
      <c r="G75" s="26" t="n">
        <v>0.284139574194</v>
      </c>
      <c r="H75" s="26" t="n">
        <v>0.573578103097</v>
      </c>
      <c r="I75" s="26" t="n">
        <v>0.456179932075</v>
      </c>
    </row>
    <row r="76" customFormat="false" ht="15" hidden="false" customHeight="false" outlineLevel="0" collapsed="false">
      <c r="B76" s="2" t="n">
        <v>71</v>
      </c>
      <c r="C76" s="26" t="n">
        <v>-0.945739299505</v>
      </c>
      <c r="D76" s="26" t="n">
        <v>-1.096956651109</v>
      </c>
      <c r="E76" s="26" t="n">
        <v>-1.383688840561</v>
      </c>
      <c r="F76" s="26" t="n">
        <v>0.859962577998</v>
      </c>
      <c r="G76" s="26" t="n">
        <v>0.299545368479</v>
      </c>
      <c r="H76" s="26" t="n">
        <v>0.681479405824</v>
      </c>
      <c r="I76" s="26" t="n">
        <v>0.076992480028</v>
      </c>
    </row>
    <row r="77" customFormat="false" ht="15" hidden="false" customHeight="false" outlineLevel="0" collapsed="false">
      <c r="B77" s="2" t="n">
        <v>72</v>
      </c>
      <c r="C77" s="26" t="n">
        <v>-7.9800054E-005</v>
      </c>
      <c r="D77" s="26" t="n">
        <v>-1.111306405255</v>
      </c>
      <c r="E77" s="26" t="n">
        <v>1.269102332507</v>
      </c>
      <c r="F77" s="26" t="n">
        <v>0.338023911499</v>
      </c>
      <c r="G77" s="26" t="n">
        <v>0.680315480364</v>
      </c>
      <c r="H77" s="26" t="n">
        <v>0.643163973156</v>
      </c>
      <c r="I77" s="26" t="n">
        <v>0.852866303338</v>
      </c>
    </row>
    <row r="78" customFormat="false" ht="15" hidden="false" customHeight="false" outlineLevel="0" collapsed="false">
      <c r="B78" s="2" t="n">
        <v>73</v>
      </c>
      <c r="C78" s="26" t="n">
        <v>1.241853061614</v>
      </c>
      <c r="D78" s="26" t="n">
        <v>-0.029911552281</v>
      </c>
      <c r="E78" s="26" t="n">
        <v>0.688241826061</v>
      </c>
      <c r="F78" s="26" t="n">
        <v>0.633723143961</v>
      </c>
      <c r="G78" s="26" t="n">
        <v>0.335806950361</v>
      </c>
      <c r="H78" s="26" t="n">
        <v>0.324557868469</v>
      </c>
      <c r="I78" s="26" t="n">
        <v>0.501695704947</v>
      </c>
    </row>
    <row r="79" customFormat="false" ht="15" hidden="false" customHeight="false" outlineLevel="0" collapsed="false">
      <c r="B79" s="2" t="n">
        <v>74</v>
      </c>
      <c r="C79" s="26" t="n">
        <v>0.255442402065</v>
      </c>
      <c r="D79" s="26" t="n">
        <v>-0.770926713039</v>
      </c>
      <c r="E79" s="26" t="n">
        <v>2.575812805382</v>
      </c>
      <c r="F79" s="26" t="n">
        <v>0.006585121172</v>
      </c>
      <c r="G79" s="26" t="n">
        <v>0.944974325179</v>
      </c>
      <c r="H79" s="26" t="n">
        <v>0.751866506531</v>
      </c>
      <c r="I79" s="26" t="n">
        <v>0.148041531752</v>
      </c>
    </row>
    <row r="80" customFormat="false" ht="15" hidden="false" customHeight="false" outlineLevel="0" collapsed="false">
      <c r="B80" s="2" t="n">
        <v>75</v>
      </c>
      <c r="C80" s="26" t="n">
        <v>0.565788229159</v>
      </c>
      <c r="D80" s="26" t="n">
        <v>0.290174493411</v>
      </c>
      <c r="E80" s="26" t="n">
        <v>-2.127102293929</v>
      </c>
      <c r="F80" s="26" t="n">
        <v>0.343914084068</v>
      </c>
      <c r="G80" s="26" t="n">
        <v>0.40240451296</v>
      </c>
      <c r="H80" s="26" t="n">
        <v>0.986787041775</v>
      </c>
      <c r="I80" s="26" t="n">
        <v>0.454789513861</v>
      </c>
    </row>
    <row r="81" customFormat="false" ht="15" hidden="false" customHeight="false" outlineLevel="0" collapsed="false">
      <c r="B81" s="2" t="n">
        <v>76</v>
      </c>
      <c r="C81" s="26" t="n">
        <v>0.009568517084</v>
      </c>
      <c r="D81" s="26" t="n">
        <v>1.618912393337</v>
      </c>
      <c r="E81" s="26" t="n">
        <v>1.685968873179</v>
      </c>
      <c r="F81" s="26" t="n">
        <v>0.588727859543</v>
      </c>
      <c r="G81" s="26" t="n">
        <v>0.676025916011</v>
      </c>
      <c r="H81" s="26" t="n">
        <v>0.543151537313</v>
      </c>
      <c r="I81" s="26" t="n">
        <v>0.108172040075</v>
      </c>
    </row>
    <row r="82" customFormat="false" ht="15" hidden="false" customHeight="false" outlineLevel="0" collapsed="false">
      <c r="B82" s="2" t="n">
        <v>77</v>
      </c>
      <c r="C82" s="26" t="n">
        <v>0.785495863692</v>
      </c>
      <c r="D82" s="26" t="n">
        <v>-1.224865205282</v>
      </c>
      <c r="E82" s="26" t="n">
        <v>0.512754086056</v>
      </c>
      <c r="F82" s="26" t="n">
        <v>0.058322458689</v>
      </c>
      <c r="G82" s="26" t="n">
        <v>0.337460233969</v>
      </c>
      <c r="H82" s="26" t="n">
        <v>0.140441900872</v>
      </c>
      <c r="I82" s="26" t="n">
        <v>0.71083790233</v>
      </c>
    </row>
    <row r="83" customFormat="false" ht="15" hidden="false" customHeight="false" outlineLevel="0" collapsed="false">
      <c r="B83" s="2" t="n">
        <v>78</v>
      </c>
      <c r="C83" s="26" t="n">
        <v>1.683512994136</v>
      </c>
      <c r="D83" s="26" t="n">
        <v>-0.449357145792</v>
      </c>
      <c r="E83" s="26" t="n">
        <v>0.392567559344</v>
      </c>
      <c r="F83" s="26" t="n">
        <v>0.285001522603</v>
      </c>
      <c r="G83" s="26" t="n">
        <v>0.710868744092</v>
      </c>
      <c r="H83" s="26" t="n">
        <v>0.669244799141</v>
      </c>
      <c r="I83" s="26" t="n">
        <v>0.749387364305</v>
      </c>
    </row>
    <row r="84" customFormat="false" ht="15" hidden="false" customHeight="false" outlineLevel="0" collapsed="false">
      <c r="B84" s="2" t="n">
        <v>79</v>
      </c>
      <c r="C84" s="26" t="n">
        <v>0.646412896028</v>
      </c>
      <c r="D84" s="26" t="n">
        <v>-0.635437317065</v>
      </c>
      <c r="E84" s="26" t="n">
        <v>0.085167927803</v>
      </c>
      <c r="F84" s="26" t="n">
        <v>0.668166727709</v>
      </c>
      <c r="G84" s="26" t="n">
        <v>0.397695395061</v>
      </c>
      <c r="H84" s="26" t="n">
        <v>0.356182333551</v>
      </c>
      <c r="I84" s="26" t="n">
        <v>0.661078841341</v>
      </c>
    </row>
    <row r="85" customFormat="false" ht="15" hidden="false" customHeight="false" outlineLevel="0" collapsed="false">
      <c r="B85" s="2" t="n">
        <v>80</v>
      </c>
      <c r="C85" s="26" t="n">
        <v>-0.168288097028</v>
      </c>
      <c r="D85" s="26" t="n">
        <v>-1.733141109944</v>
      </c>
      <c r="E85" s="26" t="n">
        <v>0.036800781672</v>
      </c>
      <c r="F85" s="26" t="n">
        <v>0.673674097535</v>
      </c>
      <c r="G85" s="26" t="n">
        <v>0.386567037179</v>
      </c>
      <c r="H85" s="26" t="n">
        <v>0.634657369402</v>
      </c>
      <c r="I85" s="26" t="n">
        <v>0.115756944042</v>
      </c>
    </row>
    <row r="86" customFormat="false" ht="15" hidden="false" customHeight="false" outlineLevel="0" collapsed="false">
      <c r="B86" s="2" t="n">
        <v>81</v>
      </c>
      <c r="C86" s="26" t="n">
        <v>-0.265099229796</v>
      </c>
      <c r="D86" s="26" t="n">
        <v>0.971143622261</v>
      </c>
      <c r="E86" s="26" t="n">
        <v>0.019417074871</v>
      </c>
      <c r="F86" s="26" t="n">
        <v>0.211439234712</v>
      </c>
      <c r="G86" s="26" t="n">
        <v>0.188053268486</v>
      </c>
      <c r="H86" s="26" t="n">
        <v>0.245367906622</v>
      </c>
      <c r="I86" s="26" t="n">
        <v>0.266223404682</v>
      </c>
    </row>
    <row r="87" customFormat="false" ht="15" hidden="false" customHeight="false" outlineLevel="0" collapsed="false">
      <c r="B87" s="2" t="n">
        <v>82</v>
      </c>
      <c r="C87" s="26" t="n">
        <v>0.467904772823</v>
      </c>
      <c r="D87" s="26" t="n">
        <v>0.297437693692</v>
      </c>
      <c r="E87" s="26" t="n">
        <v>0.179836714091</v>
      </c>
      <c r="F87" s="26" t="n">
        <v>0.187392520174</v>
      </c>
      <c r="G87" s="26" t="n">
        <v>0.271667344685</v>
      </c>
      <c r="H87" s="26" t="n">
        <v>0.041226400818</v>
      </c>
      <c r="I87" s="26" t="n">
        <v>0.109470316474</v>
      </c>
    </row>
    <row r="88" customFormat="false" ht="15" hidden="false" customHeight="false" outlineLevel="0" collapsed="false">
      <c r="B88" s="2" t="n">
        <v>83</v>
      </c>
      <c r="C88" s="26" t="n">
        <v>-0.022289601845</v>
      </c>
      <c r="D88" s="26" t="n">
        <v>1.372784292334</v>
      </c>
      <c r="E88" s="26" t="n">
        <v>1.468816099792</v>
      </c>
      <c r="F88" s="26" t="n">
        <v>0.393911544056</v>
      </c>
      <c r="G88" s="26" t="n">
        <v>0.700813849135</v>
      </c>
      <c r="H88" s="26" t="n">
        <v>0.480607505347</v>
      </c>
      <c r="I88" s="26" t="n">
        <v>0.958350700118</v>
      </c>
    </row>
    <row r="89" customFormat="false" ht="15" hidden="false" customHeight="false" outlineLevel="0" collapsed="false">
      <c r="B89" s="2" t="n">
        <v>84</v>
      </c>
      <c r="C89" s="26" t="n">
        <v>0.693963660207</v>
      </c>
      <c r="D89" s="26" t="n">
        <v>-0.475356125433</v>
      </c>
      <c r="E89" s="26" t="n">
        <v>-0.454633859599</v>
      </c>
      <c r="F89" s="26" t="n">
        <v>0.802808149307</v>
      </c>
      <c r="G89" s="26" t="n">
        <v>0.233773771622</v>
      </c>
      <c r="H89" s="26" t="n">
        <v>0.871948147653</v>
      </c>
      <c r="I89" s="26" t="n">
        <v>0.234936083634</v>
      </c>
    </row>
    <row r="90" customFormat="false" ht="15" hidden="false" customHeight="false" outlineLevel="0" collapsed="false">
      <c r="B90" s="2" t="n">
        <v>85</v>
      </c>
      <c r="C90" s="26" t="n">
        <v>0.664016978173</v>
      </c>
      <c r="D90" s="26" t="n">
        <v>0.693639773432</v>
      </c>
      <c r="E90" s="26" t="n">
        <v>0.741760754671</v>
      </c>
      <c r="F90" s="26" t="n">
        <v>0.787340188562</v>
      </c>
      <c r="G90" s="26" t="n">
        <v>0.266746427732</v>
      </c>
      <c r="H90" s="26" t="n">
        <v>0.314040066516</v>
      </c>
      <c r="I90" s="26" t="n">
        <v>0.758222805417</v>
      </c>
    </row>
    <row r="91" customFormat="false" ht="15" hidden="false" customHeight="false" outlineLevel="0" collapsed="false">
      <c r="B91" s="2" t="n">
        <v>86</v>
      </c>
      <c r="C91" s="26" t="n">
        <v>0.650047310595</v>
      </c>
      <c r="D91" s="26" t="n">
        <v>-0.359053062945</v>
      </c>
      <c r="E91" s="26" t="n">
        <v>0.272613684318</v>
      </c>
      <c r="F91" s="26" t="n">
        <v>0.47829445649</v>
      </c>
      <c r="G91" s="26" t="n">
        <v>0.015790346594</v>
      </c>
      <c r="H91" s="26" t="n">
        <v>0.650727951179</v>
      </c>
      <c r="I91" s="26" t="n">
        <v>0.765180620459</v>
      </c>
    </row>
    <row r="92" customFormat="false" ht="15" hidden="false" customHeight="false" outlineLevel="0" collapsed="false">
      <c r="B92" s="2" t="n">
        <v>87</v>
      </c>
      <c r="C92" s="26" t="n">
        <v>0.38151343418</v>
      </c>
      <c r="D92" s="26" t="n">
        <v>-0.841639156971</v>
      </c>
      <c r="E92" s="26" t="n">
        <v>-2.191988932892</v>
      </c>
      <c r="F92" s="26" t="n">
        <v>0.638784693206</v>
      </c>
      <c r="G92" s="26" t="n">
        <v>0.512755541866</v>
      </c>
      <c r="H92" s="26" t="n">
        <v>0.032147543804</v>
      </c>
      <c r="I92" s="26" t="n">
        <v>0.176622535095</v>
      </c>
    </row>
    <row r="93" customFormat="false" ht="15" hidden="false" customHeight="false" outlineLevel="0" collapsed="false">
      <c r="B93" s="2" t="n">
        <v>88</v>
      </c>
      <c r="C93" s="26" t="n">
        <v>1.087504396246</v>
      </c>
      <c r="D93" s="26" t="n">
        <v>-1.105637732514</v>
      </c>
      <c r="E93" s="26" t="n">
        <v>-0.135882166534</v>
      </c>
      <c r="F93" s="26" t="n">
        <v>0.5826444876</v>
      </c>
      <c r="G93" s="26" t="n">
        <v>0.730152881282</v>
      </c>
      <c r="H93" s="26" t="n">
        <v>0.62597474976</v>
      </c>
      <c r="I93" s="26" t="n">
        <v>0.015634595812</v>
      </c>
    </row>
    <row r="94" customFormat="false" ht="15" hidden="false" customHeight="false" outlineLevel="0" collapsed="false">
      <c r="B94" s="2" t="n">
        <v>89</v>
      </c>
      <c r="C94" s="26" t="n">
        <v>1.251324155545</v>
      </c>
      <c r="D94" s="26" t="n">
        <v>-0.162220677945</v>
      </c>
      <c r="E94" s="26" t="n">
        <v>0.453797059247</v>
      </c>
      <c r="F94" s="26" t="n">
        <v>0.79150242604</v>
      </c>
      <c r="G94" s="26" t="n">
        <v>0.321503568022</v>
      </c>
      <c r="H94" s="26" t="n">
        <v>0.228013733696</v>
      </c>
      <c r="I94" s="26" t="n">
        <v>0.830724932598</v>
      </c>
    </row>
    <row r="95" customFormat="false" ht="15" hidden="false" customHeight="false" outlineLevel="0" collapsed="false">
      <c r="B95" s="2" t="n">
        <v>90</v>
      </c>
      <c r="C95" s="26" t="n">
        <v>-3.157421224812</v>
      </c>
      <c r="D95" s="26" t="n">
        <v>-1.703374240602</v>
      </c>
      <c r="E95" s="26" t="n">
        <v>0.524809782422</v>
      </c>
      <c r="F95" s="26" t="n">
        <v>0.223485402279</v>
      </c>
      <c r="G95" s="26" t="n">
        <v>0.232420157894</v>
      </c>
      <c r="H95" s="26" t="n">
        <v>0.015873597881</v>
      </c>
      <c r="I95" s="26" t="n">
        <v>0.600430510177</v>
      </c>
    </row>
    <row r="96" customFormat="false" ht="15" hidden="false" customHeight="false" outlineLevel="0" collapsed="false">
      <c r="B96" s="2" t="n">
        <v>91</v>
      </c>
      <c r="C96" s="26" t="n">
        <v>-1.663623529633</v>
      </c>
      <c r="D96" s="26" t="n">
        <v>1.092679242715</v>
      </c>
      <c r="E96" s="26" t="n">
        <v>-0.324610207832</v>
      </c>
      <c r="F96" s="26" t="n">
        <v>0.739306066702</v>
      </c>
      <c r="G96" s="26" t="n">
        <v>0.659532821183</v>
      </c>
      <c r="H96" s="26" t="n">
        <v>0.181322994652</v>
      </c>
      <c r="I96" s="26" t="n">
        <v>0.850144258639</v>
      </c>
    </row>
    <row r="97" customFormat="false" ht="15" hidden="false" customHeight="false" outlineLevel="0" collapsed="false">
      <c r="B97" s="2" t="n">
        <v>92</v>
      </c>
      <c r="C97" s="26" t="n">
        <v>0.118147152029</v>
      </c>
      <c r="D97" s="26" t="n">
        <v>0.200580477078</v>
      </c>
      <c r="E97" s="26" t="n">
        <v>-1.511883105453</v>
      </c>
      <c r="F97" s="26" t="n">
        <v>0.582246840664</v>
      </c>
      <c r="G97" s="26" t="n">
        <v>0.013408863616</v>
      </c>
      <c r="H97" s="26" t="n">
        <v>0.532078440252</v>
      </c>
      <c r="I97" s="26" t="n">
        <v>0.091994402907</v>
      </c>
    </row>
    <row r="98" customFormat="false" ht="15" hidden="false" customHeight="false" outlineLevel="0" collapsed="false">
      <c r="B98" s="2" t="n">
        <v>93</v>
      </c>
      <c r="C98" s="26" t="n">
        <v>0.658355128267</v>
      </c>
      <c r="D98" s="26" t="n">
        <v>-1.210226743318</v>
      </c>
      <c r="E98" s="26" t="n">
        <v>0.37782736278</v>
      </c>
      <c r="F98" s="26" t="n">
        <v>0.829748471811</v>
      </c>
      <c r="G98" s="26" t="n">
        <v>0.209985695941</v>
      </c>
      <c r="H98" s="26" t="n">
        <v>0.37375312834</v>
      </c>
      <c r="I98" s="26" t="n">
        <v>0.636477503127</v>
      </c>
    </row>
    <row r="99" customFormat="false" ht="15" hidden="false" customHeight="false" outlineLevel="0" collapsed="false">
      <c r="B99" s="2" t="n">
        <v>94</v>
      </c>
      <c r="C99" s="26" t="n">
        <v>0.776952118635</v>
      </c>
      <c r="D99" s="26" t="n">
        <v>0.141328048505</v>
      </c>
      <c r="E99" s="26" t="n">
        <v>0.351756374471</v>
      </c>
      <c r="F99" s="26" t="n">
        <v>0.485794843242</v>
      </c>
      <c r="G99" s="26" t="n">
        <v>0.649740491325</v>
      </c>
      <c r="H99" s="26" t="n">
        <v>0.738815048406</v>
      </c>
      <c r="I99" s="26" t="n">
        <v>0.982413801701</v>
      </c>
    </row>
    <row r="100" customFormat="false" ht="15" hidden="false" customHeight="false" outlineLevel="0" collapsed="false">
      <c r="B100" s="2" t="n">
        <v>95</v>
      </c>
      <c r="C100" s="26" t="n">
        <v>-1.092332032737</v>
      </c>
      <c r="D100" s="26" t="n">
        <v>-1.540997098161</v>
      </c>
      <c r="E100" s="26" t="n">
        <v>-1.017343979627</v>
      </c>
      <c r="F100" s="26" t="n">
        <v>0.90556540107</v>
      </c>
      <c r="G100" s="26" t="n">
        <v>0.974725121811</v>
      </c>
      <c r="H100" s="26" t="n">
        <v>0.958107495148</v>
      </c>
      <c r="I100" s="26" t="n">
        <v>0.910719993436</v>
      </c>
    </row>
    <row r="101" customFormat="false" ht="15" hidden="false" customHeight="false" outlineLevel="0" collapsed="false">
      <c r="B101" s="2" t="n">
        <v>96</v>
      </c>
      <c r="C101" s="26" t="n">
        <v>-0.552168786202</v>
      </c>
      <c r="D101" s="26" t="n">
        <v>1.035704610006</v>
      </c>
      <c r="E101" s="26" t="n">
        <v>-1.101784772994</v>
      </c>
      <c r="F101" s="26" t="n">
        <v>0.28664173356</v>
      </c>
      <c r="G101" s="26" t="n">
        <v>0.843360781109</v>
      </c>
      <c r="H101" s="26" t="n">
        <v>0.260978954213</v>
      </c>
      <c r="I101" s="26" t="n">
        <v>0.061652090888</v>
      </c>
    </row>
    <row r="102" customFormat="false" ht="15" hidden="false" customHeight="false" outlineLevel="0" collapsed="false">
      <c r="B102" s="2" t="n">
        <v>97</v>
      </c>
      <c r="C102" s="26" t="n">
        <v>-1.078555377371</v>
      </c>
      <c r="D102" s="26" t="n">
        <v>-3.105185848416</v>
      </c>
      <c r="E102" s="26" t="n">
        <v>-1.168107725858</v>
      </c>
      <c r="F102" s="26" t="n">
        <v>0.225351243584</v>
      </c>
      <c r="G102" s="26" t="n">
        <v>0.823278343659</v>
      </c>
      <c r="H102" s="26" t="n">
        <v>0.31480930285</v>
      </c>
      <c r="I102" s="26" t="n">
        <v>0.169786326912</v>
      </c>
    </row>
    <row r="103" customFormat="false" ht="15" hidden="false" customHeight="false" outlineLevel="0" collapsed="false">
      <c r="B103" s="2" t="n">
        <v>98</v>
      </c>
      <c r="C103" s="26" t="n">
        <v>1.149732877017</v>
      </c>
      <c r="D103" s="26" t="n">
        <v>-0.471076903434</v>
      </c>
      <c r="E103" s="26" t="n">
        <v>-0.150967786671</v>
      </c>
      <c r="F103" s="26" t="n">
        <v>0.248472522465</v>
      </c>
      <c r="G103" s="26" t="n">
        <v>0.158221397964</v>
      </c>
      <c r="H103" s="26" t="n">
        <v>0.745268477444</v>
      </c>
      <c r="I103" s="26" t="n">
        <v>0.867620208465</v>
      </c>
    </row>
    <row r="104" customFormat="false" ht="15" hidden="false" customHeight="false" outlineLevel="0" collapsed="false">
      <c r="B104" s="2" t="n">
        <v>99</v>
      </c>
      <c r="C104" s="26" t="n">
        <v>-0.014837540124</v>
      </c>
      <c r="D104" s="26" t="n">
        <v>-1.639061036853</v>
      </c>
      <c r="E104" s="26" t="n">
        <v>-0.103309248278</v>
      </c>
      <c r="F104" s="26" t="n">
        <v>0.203023788613</v>
      </c>
      <c r="G104" s="26" t="n">
        <v>0.42813486103</v>
      </c>
      <c r="H104" s="26" t="n">
        <v>0.22329573473</v>
      </c>
      <c r="I104" s="26" t="n">
        <v>0.027325923024</v>
      </c>
    </row>
    <row r="105" customFormat="false" ht="15" hidden="false" customHeight="false" outlineLevel="0" collapsed="false">
      <c r="B105" s="2" t="n">
        <v>100</v>
      </c>
      <c r="C105" s="26" t="n">
        <v>-1.934130010966</v>
      </c>
      <c r="D105" s="26" t="n">
        <v>-1.302408232701</v>
      </c>
      <c r="E105" s="26" t="n">
        <v>0.454006576135</v>
      </c>
      <c r="F105" s="26" t="n">
        <v>0.607302894336</v>
      </c>
      <c r="G105" s="26" t="n">
        <v>0.879172285947</v>
      </c>
      <c r="H105" s="26" t="n">
        <v>0.390917167988</v>
      </c>
      <c r="I105" s="26" t="n">
        <v>0.471638580959</v>
      </c>
    </row>
    <row r="106" customFormat="false" ht="15" hidden="false" customHeight="false" outlineLevel="0" collapsed="false">
      <c r="B106" s="2" t="n">
        <v>101</v>
      </c>
      <c r="C106" s="26" t="n">
        <v>-0.101436308823</v>
      </c>
      <c r="D106" s="26" t="n">
        <v>0.019670838953</v>
      </c>
      <c r="E106" s="26" t="n">
        <v>-1.481389687706</v>
      </c>
      <c r="F106" s="26" t="n">
        <v>0.865043024278</v>
      </c>
      <c r="G106" s="26" t="n">
        <v>0.400566227752</v>
      </c>
      <c r="H106" s="26" t="n">
        <v>0.174302884808</v>
      </c>
      <c r="I106" s="26" t="n">
        <v>0.961598756712</v>
      </c>
    </row>
    <row r="107" customFormat="false" ht="15" hidden="false" customHeight="false" outlineLevel="0" collapsed="false">
      <c r="B107" s="2" t="n">
        <v>102</v>
      </c>
      <c r="C107" s="26" t="n">
        <v>-0.535418279797</v>
      </c>
      <c r="D107" s="26" t="n">
        <v>-0.067501505825</v>
      </c>
      <c r="E107" s="26" t="n">
        <v>1.075583160237</v>
      </c>
      <c r="F107" s="26" t="n">
        <v>0.720003648024</v>
      </c>
      <c r="G107" s="26" t="n">
        <v>0.286166345358</v>
      </c>
      <c r="H107" s="26" t="n">
        <v>0.177639338453</v>
      </c>
      <c r="I107" s="26" t="n">
        <v>0.818752375051</v>
      </c>
    </row>
    <row r="108" customFormat="false" ht="15" hidden="false" customHeight="false" outlineLevel="0" collapsed="false">
      <c r="B108" s="2" t="n">
        <v>103</v>
      </c>
      <c r="C108" s="26" t="n">
        <v>1.004330109314</v>
      </c>
      <c r="D108" s="26" t="n">
        <v>-1.580652768265</v>
      </c>
      <c r="E108" s="26" t="n">
        <v>-1.789684349845</v>
      </c>
      <c r="F108" s="26" t="n">
        <v>0.229713824222</v>
      </c>
      <c r="G108" s="26" t="n">
        <v>0.869897906287</v>
      </c>
      <c r="H108" s="26" t="n">
        <v>0.79193472706</v>
      </c>
      <c r="I108" s="26" t="n">
        <v>0.942541455344</v>
      </c>
    </row>
    <row r="109" customFormat="false" ht="15" hidden="false" customHeight="false" outlineLevel="0" collapsed="false">
      <c r="B109" s="2" t="n">
        <v>104</v>
      </c>
      <c r="C109" s="26" t="n">
        <v>-0.489580706276</v>
      </c>
      <c r="D109" s="26" t="n">
        <v>1.029344912785</v>
      </c>
      <c r="E109" s="26" t="n">
        <v>0.571618107628</v>
      </c>
      <c r="F109" s="26" t="n">
        <v>0.095062427896</v>
      </c>
      <c r="G109" s="26" t="n">
        <v>0.510252076746</v>
      </c>
      <c r="H109" s="26" t="n">
        <v>0.616243124667</v>
      </c>
      <c r="I109" s="26" t="n">
        <v>0.697886325335</v>
      </c>
    </row>
    <row r="110" customFormat="false" ht="15" hidden="false" customHeight="false" outlineLevel="0" collapsed="false">
      <c r="B110" s="2" t="n">
        <v>105</v>
      </c>
      <c r="C110" s="26" t="n">
        <v>-0.596522642803</v>
      </c>
      <c r="D110" s="26" t="n">
        <v>-1.108465618835</v>
      </c>
      <c r="E110" s="26" t="n">
        <v>-0.936254337047</v>
      </c>
      <c r="F110" s="26" t="n">
        <v>0.950515628894</v>
      </c>
      <c r="G110" s="26" t="n">
        <v>0.777132795374</v>
      </c>
      <c r="H110" s="26" t="n">
        <v>0.979083748239</v>
      </c>
      <c r="I110" s="26" t="n">
        <v>0.718619137373</v>
      </c>
    </row>
    <row r="111" customFormat="false" ht="15" hidden="false" customHeight="false" outlineLevel="0" collapsed="false">
      <c r="B111" s="2" t="n">
        <v>106</v>
      </c>
      <c r="C111" s="26" t="n">
        <v>-0.395214164754</v>
      </c>
      <c r="D111" s="26" t="n">
        <v>0.218752145227</v>
      </c>
      <c r="E111" s="26" t="n">
        <v>0.960724921903</v>
      </c>
      <c r="F111" s="26" t="n">
        <v>0.8775696232</v>
      </c>
      <c r="G111" s="26" t="n">
        <v>0.830374572723</v>
      </c>
      <c r="H111" s="26" t="n">
        <v>0.418038157334</v>
      </c>
      <c r="I111" s="26" t="n">
        <v>0.000826220309</v>
      </c>
    </row>
    <row r="112" customFormat="false" ht="15" hidden="false" customHeight="false" outlineLevel="0" collapsed="false">
      <c r="B112" s="2" t="n">
        <v>107</v>
      </c>
      <c r="C112" s="26" t="n">
        <v>1.081703252033</v>
      </c>
      <c r="D112" s="26" t="n">
        <v>-1.401460579384</v>
      </c>
      <c r="E112" s="26" t="n">
        <v>-1.59157625357</v>
      </c>
      <c r="F112" s="26" t="n">
        <v>0.615276542245</v>
      </c>
      <c r="G112" s="26" t="n">
        <v>0.72554220585</v>
      </c>
      <c r="H112" s="26" t="n">
        <v>0.866760208111</v>
      </c>
      <c r="I112" s="26" t="n">
        <v>0.180828194709</v>
      </c>
    </row>
    <row r="113" customFormat="false" ht="15" hidden="false" customHeight="false" outlineLevel="0" collapsed="false">
      <c r="B113" s="2" t="n">
        <v>108</v>
      </c>
      <c r="C113" s="26" t="n">
        <v>-0.923967089255</v>
      </c>
      <c r="D113" s="26" t="n">
        <v>-0.760356696765</v>
      </c>
      <c r="E113" s="26" t="n">
        <v>2.330816784436</v>
      </c>
      <c r="F113" s="26" t="n">
        <v>0.573682431266</v>
      </c>
      <c r="G113" s="26" t="n">
        <v>0.786648702849</v>
      </c>
      <c r="H113" s="26" t="n">
        <v>0.713809605873</v>
      </c>
      <c r="I113" s="26" t="n">
        <v>0.071605497925</v>
      </c>
    </row>
    <row r="114" customFormat="false" ht="15" hidden="false" customHeight="false" outlineLevel="0" collapsed="false">
      <c r="B114" s="2" t="n">
        <v>109</v>
      </c>
      <c r="C114" s="26" t="n">
        <v>-0.44685969662</v>
      </c>
      <c r="D114" s="26" t="n">
        <v>1.550604457173</v>
      </c>
      <c r="E114" s="26" t="n">
        <v>-0.83646872149</v>
      </c>
      <c r="F114" s="26" t="n">
        <v>0.253500892185</v>
      </c>
      <c r="G114" s="26" t="n">
        <v>0.126289619185</v>
      </c>
      <c r="H114" s="26" t="n">
        <v>0.341281593647</v>
      </c>
      <c r="I114" s="26" t="n">
        <v>0.568389671961</v>
      </c>
    </row>
    <row r="115" customFormat="false" ht="15" hidden="false" customHeight="false" outlineLevel="0" collapsed="false">
      <c r="B115" s="2" t="n">
        <v>110</v>
      </c>
      <c r="C115" s="26" t="n">
        <v>-0.69297229196</v>
      </c>
      <c r="D115" s="26" t="n">
        <v>0.676640981891</v>
      </c>
      <c r="E115" s="26" t="n">
        <v>0.541133047855</v>
      </c>
      <c r="F115" s="26" t="n">
        <v>0.462214695667</v>
      </c>
      <c r="G115" s="26" t="n">
        <v>0.172406854702</v>
      </c>
      <c r="H115" s="26" t="n">
        <v>0.881358305594</v>
      </c>
      <c r="I115" s="26" t="n">
        <v>0.924856025121</v>
      </c>
    </row>
    <row r="116" customFormat="false" ht="15" hidden="false" customHeight="false" outlineLevel="0" collapsed="false">
      <c r="B116" s="2" t="n">
        <v>111</v>
      </c>
      <c r="C116" s="26" t="n">
        <v>-0.188018526094</v>
      </c>
      <c r="D116" s="26" t="n">
        <v>0.407465275775</v>
      </c>
      <c r="E116" s="26" t="n">
        <v>-0.044004219307</v>
      </c>
      <c r="F116" s="26" t="n">
        <v>0.147318891394</v>
      </c>
      <c r="G116" s="26" t="n">
        <v>0.510514765317</v>
      </c>
      <c r="H116" s="26" t="n">
        <v>0.19733311181</v>
      </c>
      <c r="I116" s="26" t="n">
        <v>0.631172207262</v>
      </c>
    </row>
    <row r="117" customFormat="false" ht="15" hidden="false" customHeight="false" outlineLevel="0" collapsed="false">
      <c r="B117" s="2" t="n">
        <v>112</v>
      </c>
      <c r="C117" s="26" t="n">
        <v>1.142283067683</v>
      </c>
      <c r="D117" s="26" t="n">
        <v>-0.18611603949</v>
      </c>
      <c r="E117" s="26" t="n">
        <v>-0.15711071593</v>
      </c>
      <c r="F117" s="26" t="n">
        <v>0.639202852585</v>
      </c>
      <c r="G117" s="26" t="n">
        <v>0.25673140704</v>
      </c>
      <c r="H117" s="26" t="n">
        <v>0.213174601183</v>
      </c>
      <c r="I117" s="26" t="n">
        <v>0.529601786146</v>
      </c>
    </row>
    <row r="118" customFormat="false" ht="15" hidden="false" customHeight="false" outlineLevel="0" collapsed="false">
      <c r="B118" s="2" t="n">
        <v>113</v>
      </c>
      <c r="C118" s="26" t="n">
        <v>0.594218714342</v>
      </c>
      <c r="D118" s="26" t="n">
        <v>-1.734018955525</v>
      </c>
      <c r="E118" s="26" t="n">
        <v>0.985472422512</v>
      </c>
      <c r="F118" s="26" t="n">
        <v>0.767637742031</v>
      </c>
      <c r="G118" s="26" t="n">
        <v>0.658011703912</v>
      </c>
      <c r="H118" s="26" t="n">
        <v>0.961673332667</v>
      </c>
      <c r="I118" s="26" t="n">
        <v>0.125190043625</v>
      </c>
    </row>
    <row r="119" customFormat="false" ht="15" hidden="false" customHeight="false" outlineLevel="0" collapsed="false">
      <c r="B119" s="2" t="n">
        <v>114</v>
      </c>
      <c r="C119" s="26" t="n">
        <v>1.653175325877</v>
      </c>
      <c r="D119" s="26" t="n">
        <v>-1.432126190743</v>
      </c>
      <c r="E119" s="26" t="n">
        <v>-1.82373626473</v>
      </c>
      <c r="F119" s="26" t="n">
        <v>0.386574590952</v>
      </c>
      <c r="G119" s="26" t="n">
        <v>0.727311116356</v>
      </c>
      <c r="H119" s="26" t="n">
        <v>0.683741018778</v>
      </c>
      <c r="I119" s="26" t="n">
        <v>0.789630157466</v>
      </c>
    </row>
    <row r="120" customFormat="false" ht="15" hidden="false" customHeight="false" outlineLevel="0" collapsed="false">
      <c r="B120" s="2" t="n">
        <v>115</v>
      </c>
      <c r="C120" s="26" t="n">
        <v>0.546105320889</v>
      </c>
      <c r="D120" s="26" t="n">
        <v>-1.277036097218</v>
      </c>
      <c r="E120" s="26" t="n">
        <v>-0.256646695793</v>
      </c>
      <c r="F120" s="26" t="n">
        <v>0.536090210614</v>
      </c>
      <c r="G120" s="26" t="n">
        <v>0.674884751659</v>
      </c>
      <c r="H120" s="26" t="n">
        <v>0.530598328978</v>
      </c>
      <c r="I120" s="26" t="n">
        <v>0.481249130436</v>
      </c>
    </row>
    <row r="121" customFormat="false" ht="15" hidden="false" customHeight="false" outlineLevel="0" collapsed="false">
      <c r="B121" s="2" t="n">
        <v>116</v>
      </c>
      <c r="C121" s="26" t="n">
        <v>-0.123029635007</v>
      </c>
      <c r="D121" s="26" t="n">
        <v>-0.100443387674</v>
      </c>
      <c r="E121" s="26" t="n">
        <v>0.229814605184</v>
      </c>
      <c r="F121" s="26" t="n">
        <v>0.800424318058</v>
      </c>
      <c r="G121" s="26" t="n">
        <v>0.156796479297</v>
      </c>
      <c r="H121" s="26" t="n">
        <v>0.118611050734</v>
      </c>
      <c r="I121" s="26" t="n">
        <v>0.431774445556</v>
      </c>
    </row>
    <row r="122" customFormat="false" ht="15" hidden="false" customHeight="false" outlineLevel="0" collapsed="false">
      <c r="B122" s="2" t="n">
        <v>117</v>
      </c>
      <c r="C122" s="26" t="n">
        <v>1.60428051465</v>
      </c>
      <c r="D122" s="26" t="n">
        <v>-1.684743923182</v>
      </c>
      <c r="E122" s="26" t="n">
        <v>-0.254055425259</v>
      </c>
      <c r="F122" s="26" t="n">
        <v>0.861835184871</v>
      </c>
      <c r="G122" s="26" t="n">
        <v>0.615313539818</v>
      </c>
      <c r="H122" s="26" t="n">
        <v>0.687404585119</v>
      </c>
      <c r="I122" s="26" t="n">
        <v>0.519740258513</v>
      </c>
    </row>
    <row r="123" customFormat="false" ht="15" hidden="false" customHeight="false" outlineLevel="0" collapsed="false">
      <c r="B123" s="2" t="n">
        <v>118</v>
      </c>
      <c r="C123" s="26" t="n">
        <v>-0.165417094694</v>
      </c>
      <c r="D123" s="26" t="n">
        <v>-1.276153291627</v>
      </c>
      <c r="E123" s="26" t="n">
        <v>0.138779802042</v>
      </c>
      <c r="F123" s="26" t="n">
        <v>0.67949632464</v>
      </c>
      <c r="G123" s="26" t="n">
        <v>0.565020501113</v>
      </c>
      <c r="H123" s="26" t="n">
        <v>0.279949171186</v>
      </c>
      <c r="I123" s="26" t="n">
        <v>0.078260186274</v>
      </c>
    </row>
    <row r="124" customFormat="false" ht="15" hidden="false" customHeight="false" outlineLevel="0" collapsed="false">
      <c r="B124" s="2" t="n">
        <v>119</v>
      </c>
      <c r="C124" s="26" t="n">
        <v>1.690028833259</v>
      </c>
      <c r="D124" s="26" t="n">
        <v>-0.167501280897</v>
      </c>
      <c r="E124" s="26" t="n">
        <v>-0.728899484089</v>
      </c>
      <c r="F124" s="26" t="n">
        <v>0.3751383758</v>
      </c>
      <c r="G124" s="26" t="n">
        <v>0.250803972741</v>
      </c>
      <c r="H124" s="26" t="n">
        <v>0.764902098269</v>
      </c>
      <c r="I124" s="26" t="n">
        <v>0.171507390656</v>
      </c>
    </row>
    <row r="125" customFormat="false" ht="15" hidden="false" customHeight="false" outlineLevel="0" collapsed="false">
      <c r="B125" s="2" t="n">
        <v>120</v>
      </c>
      <c r="C125" s="26" t="n">
        <v>0.417600446498</v>
      </c>
      <c r="D125" s="26" t="n">
        <v>0.880867464317</v>
      </c>
      <c r="E125" s="26" t="n">
        <v>1.206753464639</v>
      </c>
      <c r="F125" s="26" t="n">
        <v>0.985646901854</v>
      </c>
      <c r="G125" s="26" t="n">
        <v>0.319105434621</v>
      </c>
      <c r="H125" s="26" t="n">
        <v>0.606197511379</v>
      </c>
      <c r="I125" s="26" t="n">
        <v>0.415678662538</v>
      </c>
    </row>
    <row r="126" customFormat="false" ht="15" hidden="false" customHeight="false" outlineLevel="0" collapsed="false">
      <c r="B126" s="2" t="n">
        <v>121</v>
      </c>
      <c r="C126" s="26" t="n">
        <v>-1.078133601595</v>
      </c>
      <c r="D126" s="26" t="n">
        <v>0.056309359616</v>
      </c>
      <c r="E126" s="26" t="n">
        <v>-1.518737334048</v>
      </c>
      <c r="F126" s="26" t="n">
        <v>0.6438098924</v>
      </c>
      <c r="G126" s="26" t="n">
        <v>0.126466051162</v>
      </c>
      <c r="H126" s="26" t="n">
        <v>0.253290312767</v>
      </c>
      <c r="I126" s="26" t="n">
        <v>0.665143133849</v>
      </c>
    </row>
    <row r="127" customFormat="false" ht="15" hidden="false" customHeight="false" outlineLevel="0" collapsed="false">
      <c r="B127" s="2" t="n">
        <v>122</v>
      </c>
      <c r="C127" s="26" t="n">
        <v>1.375994860215</v>
      </c>
      <c r="D127" s="26" t="n">
        <v>-0.744901535693</v>
      </c>
      <c r="E127" s="26" t="n">
        <v>-1.6264072756</v>
      </c>
      <c r="F127" s="26" t="n">
        <v>0.086445396607</v>
      </c>
      <c r="G127" s="26" t="n">
        <v>0.802402555191</v>
      </c>
      <c r="H127" s="26" t="n">
        <v>0.060726444302</v>
      </c>
      <c r="I127" s="26" t="n">
        <v>0.014207373877</v>
      </c>
    </row>
    <row r="128" customFormat="false" ht="15" hidden="false" customHeight="false" outlineLevel="0" collapsed="false">
      <c r="B128" s="2" t="n">
        <v>123</v>
      </c>
      <c r="C128" s="26" t="n">
        <v>0.232436284607</v>
      </c>
      <c r="D128" s="26" t="n">
        <v>0.262587522539</v>
      </c>
      <c r="E128" s="26" t="n">
        <v>0.088538751704</v>
      </c>
      <c r="F128" s="26" t="n">
        <v>0.523215332552</v>
      </c>
      <c r="G128" s="26" t="n">
        <v>0.634422426356</v>
      </c>
      <c r="H128" s="26" t="n">
        <v>0.889136719723</v>
      </c>
      <c r="I128" s="26" t="n">
        <v>0.968445580872</v>
      </c>
    </row>
    <row r="129" customFormat="false" ht="15" hidden="false" customHeight="false" outlineLevel="0" collapsed="false">
      <c r="B129" s="2" t="n">
        <v>124</v>
      </c>
      <c r="C129" s="26" t="n">
        <v>0.772294683699</v>
      </c>
      <c r="D129" s="26" t="n">
        <v>0.81452118754</v>
      </c>
      <c r="E129" s="26" t="n">
        <v>1.001730360965</v>
      </c>
      <c r="F129" s="26" t="n">
        <v>0.015568880361</v>
      </c>
      <c r="G129" s="26" t="n">
        <v>0.640886733</v>
      </c>
      <c r="H129" s="26" t="n">
        <v>0.227251299503</v>
      </c>
      <c r="I129" s="26" t="n">
        <v>0.383768349394</v>
      </c>
    </row>
    <row r="130" customFormat="false" ht="15" hidden="false" customHeight="false" outlineLevel="0" collapsed="false">
      <c r="B130" s="2" t="n">
        <v>125</v>
      </c>
      <c r="C130" s="26" t="n">
        <v>0.653637654217</v>
      </c>
      <c r="D130" s="26" t="n">
        <v>-0.759874973968</v>
      </c>
      <c r="E130" s="26" t="n">
        <v>1.004751070854</v>
      </c>
      <c r="F130" s="26" t="n">
        <v>0.804093452146</v>
      </c>
      <c r="G130" s="26" t="n">
        <v>0.926215806962</v>
      </c>
      <c r="H130" s="26" t="n">
        <v>0.767368806087</v>
      </c>
      <c r="I130" s="26" t="n">
        <v>0.701500183659</v>
      </c>
    </row>
    <row r="131" customFormat="false" ht="15" hidden="false" customHeight="false" outlineLevel="0" collapsed="false">
      <c r="B131" s="2" t="n">
        <v>126</v>
      </c>
      <c r="C131" s="26" t="n">
        <v>-0.026563584382</v>
      </c>
      <c r="D131" s="26" t="n">
        <v>-0.916117263073</v>
      </c>
      <c r="E131" s="26" t="n">
        <v>1.696694140216</v>
      </c>
      <c r="F131" s="26" t="n">
        <v>0.66408426686</v>
      </c>
      <c r="G131" s="26" t="n">
        <v>0.018712249742</v>
      </c>
      <c r="H131" s="26" t="n">
        <v>0.067727890719</v>
      </c>
      <c r="I131" s="26" t="n">
        <v>0.816566357926</v>
      </c>
    </row>
    <row r="132" customFormat="false" ht="15" hidden="false" customHeight="false" outlineLevel="0" collapsed="false">
      <c r="B132" s="2" t="n">
        <v>127</v>
      </c>
      <c r="C132" s="26" t="n">
        <v>-0.885386267859</v>
      </c>
      <c r="D132" s="26" t="n">
        <v>0.145818295626</v>
      </c>
      <c r="E132" s="26" t="n">
        <v>2.030962080155</v>
      </c>
      <c r="F132" s="26" t="n">
        <v>0.043601269874</v>
      </c>
      <c r="G132" s="26" t="n">
        <v>0.702745250326</v>
      </c>
      <c r="H132" s="26" t="n">
        <v>0.882044647414</v>
      </c>
      <c r="I132" s="26" t="n">
        <v>0.754949863718</v>
      </c>
    </row>
    <row r="133" customFormat="false" ht="15" hidden="false" customHeight="false" outlineLevel="0" collapsed="false">
      <c r="B133" s="2" t="n">
        <v>128</v>
      </c>
      <c r="C133" s="26" t="n">
        <v>1.151605347124</v>
      </c>
      <c r="D133" s="26" t="n">
        <v>-0.112030131592</v>
      </c>
      <c r="E133" s="26" t="n">
        <v>-0.314462375262</v>
      </c>
      <c r="F133" s="26" t="n">
        <v>0.83210193877</v>
      </c>
      <c r="G133" s="26" t="n">
        <v>0.238747872198</v>
      </c>
      <c r="H133" s="26" t="n">
        <v>0.515162773828</v>
      </c>
      <c r="I133" s="26" t="n">
        <v>0.321229167029</v>
      </c>
    </row>
    <row r="134" customFormat="false" ht="15" hidden="false" customHeight="false" outlineLevel="0" collapsed="false">
      <c r="B134" s="2" t="n">
        <v>129</v>
      </c>
      <c r="C134" s="26" t="n">
        <v>-0.417601457478</v>
      </c>
      <c r="D134" s="26" t="n">
        <v>0.974913708867</v>
      </c>
      <c r="E134" s="26" t="n">
        <v>0.408250154985</v>
      </c>
      <c r="F134" s="26" t="n">
        <v>0.185405312298</v>
      </c>
      <c r="G134" s="26" t="n">
        <v>0.647069625206</v>
      </c>
      <c r="H134" s="26" t="n">
        <v>0.468678707558</v>
      </c>
      <c r="I134" s="26" t="n">
        <v>0.223439919783</v>
      </c>
    </row>
    <row r="135" customFormat="false" ht="15" hidden="false" customHeight="false" outlineLevel="0" collapsed="false">
      <c r="B135" s="2" t="n">
        <v>130</v>
      </c>
      <c r="C135" s="26" t="n">
        <v>-0.348400506251</v>
      </c>
      <c r="D135" s="26" t="n">
        <v>-0.041393755896</v>
      </c>
      <c r="E135" s="26" t="n">
        <v>0.016437662981</v>
      </c>
      <c r="F135" s="26" t="n">
        <v>0.369047715009</v>
      </c>
      <c r="G135" s="26" t="n">
        <v>0.868840215489</v>
      </c>
      <c r="H135" s="26" t="n">
        <v>0.861658829982</v>
      </c>
      <c r="I135" s="26" t="n">
        <v>0.96745621607</v>
      </c>
    </row>
    <row r="136" customFormat="false" ht="15" hidden="false" customHeight="false" outlineLevel="0" collapsed="false">
      <c r="B136" s="2" t="n">
        <v>131</v>
      </c>
      <c r="C136" s="26" t="n">
        <v>-1.577204621169</v>
      </c>
      <c r="D136" s="26" t="n">
        <v>0.51770558752</v>
      </c>
      <c r="E136" s="26" t="n">
        <v>-0.648465084919</v>
      </c>
      <c r="F136" s="26" t="n">
        <v>0.576072182558</v>
      </c>
      <c r="G136" s="26" t="n">
        <v>0.060777428266</v>
      </c>
      <c r="H136" s="26" t="n">
        <v>0.412402375856</v>
      </c>
      <c r="I136" s="26" t="n">
        <v>0.972209198647</v>
      </c>
    </row>
    <row r="137" customFormat="false" ht="15" hidden="false" customHeight="false" outlineLevel="0" collapsed="false">
      <c r="B137" s="2" t="n">
        <v>132</v>
      </c>
      <c r="C137" s="26" t="n">
        <v>0.488574463681</v>
      </c>
      <c r="D137" s="26" t="n">
        <v>-1.477862070106</v>
      </c>
      <c r="E137" s="26" t="n">
        <v>-0.801213372436</v>
      </c>
      <c r="F137" s="26" t="n">
        <v>0.860617364347</v>
      </c>
      <c r="G137" s="26" t="n">
        <v>0.558490058541</v>
      </c>
      <c r="H137" s="26" t="n">
        <v>0.498807341747</v>
      </c>
      <c r="I137" s="26" t="n">
        <v>0.547101660399</v>
      </c>
    </row>
    <row r="138" customFormat="false" ht="15" hidden="false" customHeight="false" outlineLevel="0" collapsed="false">
      <c r="B138" s="2" t="n">
        <v>133</v>
      </c>
      <c r="C138" s="26" t="n">
        <v>0.5555532597</v>
      </c>
      <c r="D138" s="26" t="n">
        <v>1.33961468893</v>
      </c>
      <c r="E138" s="26" t="n">
        <v>-1.447048969331</v>
      </c>
      <c r="F138" s="26" t="n">
        <v>0.443187477545</v>
      </c>
      <c r="G138" s="26" t="n">
        <v>0.510082357133</v>
      </c>
      <c r="H138" s="26" t="n">
        <v>0.826290172343</v>
      </c>
      <c r="I138" s="26" t="n">
        <v>0.356504163949</v>
      </c>
    </row>
    <row r="139" customFormat="false" ht="15" hidden="false" customHeight="false" outlineLevel="0" collapsed="false">
      <c r="B139" s="2" t="n">
        <v>134</v>
      </c>
      <c r="C139" s="26" t="n">
        <v>-2.683081891889</v>
      </c>
      <c r="D139" s="26" t="n">
        <v>-0.946513964271</v>
      </c>
      <c r="E139" s="26" t="n">
        <v>-2.611606835367</v>
      </c>
      <c r="F139" s="26" t="n">
        <v>0.466893847077</v>
      </c>
      <c r="G139" s="26" t="n">
        <v>0.867722657134</v>
      </c>
      <c r="H139" s="26" t="n">
        <v>0.254409446301</v>
      </c>
      <c r="I139" s="26" t="n">
        <v>0.704263308606</v>
      </c>
    </row>
    <row r="140" customFormat="false" ht="15" hidden="false" customHeight="false" outlineLevel="0" collapsed="false">
      <c r="B140" s="2" t="n">
        <v>135</v>
      </c>
      <c r="C140" s="26" t="n">
        <v>-2.365140034791</v>
      </c>
      <c r="D140" s="26" t="n">
        <v>-0.360015298943</v>
      </c>
      <c r="E140" s="26" t="n">
        <v>-0.346628774829</v>
      </c>
      <c r="F140" s="26" t="n">
        <v>0.413178608719</v>
      </c>
      <c r="G140" s="26" t="n">
        <v>0.804512988107</v>
      </c>
      <c r="H140" s="26" t="n">
        <v>0.216933542364</v>
      </c>
      <c r="I140" s="26" t="n">
        <v>0.179413936888</v>
      </c>
    </row>
    <row r="141" customFormat="false" ht="15" hidden="false" customHeight="false" outlineLevel="0" collapsed="false">
      <c r="B141" s="2" t="n">
        <v>136</v>
      </c>
      <c r="C141" s="26" t="n">
        <v>-1.247327162771</v>
      </c>
      <c r="D141" s="26" t="n">
        <v>-0.232393582577</v>
      </c>
      <c r="E141" s="26" t="n">
        <v>-0.692111743565</v>
      </c>
      <c r="F141" s="26" t="n">
        <v>0.901087625321</v>
      </c>
      <c r="G141" s="26" t="n">
        <v>0.518546888562</v>
      </c>
      <c r="H141" s="26" t="n">
        <v>0.281441480169</v>
      </c>
      <c r="I141" s="26" t="n">
        <v>0.549471621082</v>
      </c>
    </row>
    <row r="142" customFormat="false" ht="15" hidden="false" customHeight="false" outlineLevel="0" collapsed="false">
      <c r="B142" s="2" t="n">
        <v>137</v>
      </c>
      <c r="C142" s="26" t="n">
        <v>-0.53487955085</v>
      </c>
      <c r="D142" s="26" t="n">
        <v>-0.692148248085</v>
      </c>
      <c r="E142" s="26" t="n">
        <v>1.258891643463</v>
      </c>
      <c r="F142" s="26" t="n">
        <v>0.092221017956</v>
      </c>
      <c r="G142" s="26" t="n">
        <v>0.42714044462</v>
      </c>
      <c r="H142" s="26" t="n">
        <v>0.879778777214</v>
      </c>
      <c r="I142" s="26" t="n">
        <v>0.297738612452</v>
      </c>
    </row>
    <row r="143" customFormat="false" ht="15" hidden="false" customHeight="false" outlineLevel="0" collapsed="false">
      <c r="B143" s="2" t="n">
        <v>138</v>
      </c>
      <c r="C143" s="26" t="n">
        <v>-0.107209245738</v>
      </c>
      <c r="D143" s="26" t="n">
        <v>1.632130977629</v>
      </c>
      <c r="E143" s="26" t="n">
        <v>0.35994482163</v>
      </c>
      <c r="F143" s="26" t="n">
        <v>0.788204101294</v>
      </c>
      <c r="G143" s="26" t="n">
        <v>0.892878443851</v>
      </c>
      <c r="H143" s="26" t="n">
        <v>0.858535986689</v>
      </c>
      <c r="I143" s="26" t="n">
        <v>0.529402126627</v>
      </c>
    </row>
    <row r="144" customFormat="false" ht="15" hidden="false" customHeight="false" outlineLevel="0" collapsed="false">
      <c r="B144" s="2" t="n">
        <v>139</v>
      </c>
      <c r="C144" s="26" t="n">
        <v>-0.659002046318</v>
      </c>
      <c r="D144" s="26" t="n">
        <v>0.381920085981</v>
      </c>
      <c r="E144" s="26" t="n">
        <v>0.315027887182</v>
      </c>
      <c r="F144" s="26" t="n">
        <v>0.318827902399</v>
      </c>
      <c r="G144" s="26" t="n">
        <v>0.426455130854</v>
      </c>
      <c r="H144" s="26" t="n">
        <v>0.14885232208</v>
      </c>
      <c r="I144" s="26" t="n">
        <v>0.985215998138</v>
      </c>
    </row>
    <row r="145" customFormat="false" ht="15" hidden="false" customHeight="false" outlineLevel="0" collapsed="false">
      <c r="B145" s="2" t="n">
        <v>140</v>
      </c>
      <c r="C145" s="26" t="n">
        <v>1.156088243031</v>
      </c>
      <c r="D145" s="26" t="n">
        <v>0.783750581409</v>
      </c>
      <c r="E145" s="26" t="n">
        <v>0.229970803325</v>
      </c>
      <c r="F145" s="26" t="n">
        <v>0.920447456037</v>
      </c>
      <c r="G145" s="26" t="n">
        <v>0.069544367099</v>
      </c>
      <c r="H145" s="26" t="n">
        <v>0.561685720021</v>
      </c>
      <c r="I145" s="26" t="n">
        <v>0.123432432265</v>
      </c>
    </row>
    <row r="146" customFormat="false" ht="15" hidden="false" customHeight="false" outlineLevel="0" collapsed="false">
      <c r="B146" s="2" t="n">
        <v>141</v>
      </c>
      <c r="C146" s="26" t="n">
        <v>0.886037093175</v>
      </c>
      <c r="D146" s="26" t="n">
        <v>0.218946584783</v>
      </c>
      <c r="E146" s="26" t="n">
        <v>1.222255694099</v>
      </c>
      <c r="F146" s="26" t="n">
        <v>0.55856735161</v>
      </c>
      <c r="G146" s="26" t="n">
        <v>0.071769353853</v>
      </c>
      <c r="H146" s="26" t="n">
        <v>0.754578358541</v>
      </c>
      <c r="I146" s="26" t="n">
        <v>0.510230693232</v>
      </c>
    </row>
    <row r="147" customFormat="false" ht="15" hidden="false" customHeight="false" outlineLevel="0" collapsed="false">
      <c r="B147" s="2" t="n">
        <v>142</v>
      </c>
      <c r="C147" s="26" t="n">
        <v>-1.30238956761</v>
      </c>
      <c r="D147" s="26" t="n">
        <v>-0.234976179282</v>
      </c>
      <c r="E147" s="26" t="n">
        <v>-0.357571899424</v>
      </c>
      <c r="F147" s="26" t="n">
        <v>0.311707088389</v>
      </c>
      <c r="G147" s="26" t="n">
        <v>0.674509808393</v>
      </c>
      <c r="H147" s="26" t="n">
        <v>0.650065630245</v>
      </c>
      <c r="I147" s="26" t="n">
        <v>0.230070025135</v>
      </c>
    </row>
    <row r="148" customFormat="false" ht="15" hidden="false" customHeight="false" outlineLevel="0" collapsed="false">
      <c r="B148" s="2" t="n">
        <v>143</v>
      </c>
      <c r="C148" s="26" t="n">
        <v>0.429982832518</v>
      </c>
      <c r="D148" s="26" t="n">
        <v>0.250865092856</v>
      </c>
      <c r="E148" s="26" t="n">
        <v>0.447026191991</v>
      </c>
      <c r="F148" s="26" t="n">
        <v>0.744478848686</v>
      </c>
      <c r="G148" s="26" t="n">
        <v>0.397002645584</v>
      </c>
      <c r="H148" s="26" t="n">
        <v>0.269498900789</v>
      </c>
      <c r="I148" s="26" t="n">
        <v>0.810989874725</v>
      </c>
    </row>
    <row r="149" customFormat="false" ht="15" hidden="false" customHeight="false" outlineLevel="0" collapsed="false">
      <c r="B149" s="2" t="n">
        <v>144</v>
      </c>
      <c r="C149" s="26" t="n">
        <v>-0.086715448863</v>
      </c>
      <c r="D149" s="26" t="n">
        <v>1.118292402909</v>
      </c>
      <c r="E149" s="26" t="n">
        <v>2.196078769254</v>
      </c>
      <c r="F149" s="26" t="n">
        <v>0.042424843165</v>
      </c>
      <c r="G149" s="26" t="n">
        <v>0.652890646754</v>
      </c>
      <c r="H149" s="26" t="n">
        <v>0.008397071723</v>
      </c>
      <c r="I149" s="26" t="n">
        <v>0.878407710303</v>
      </c>
    </row>
    <row r="150" customFormat="false" ht="15" hidden="false" customHeight="false" outlineLevel="0" collapsed="false">
      <c r="B150" s="2" t="n">
        <v>145</v>
      </c>
      <c r="C150" s="26" t="n">
        <v>-0.364439272203</v>
      </c>
      <c r="D150" s="26" t="n">
        <v>-0.021164703943</v>
      </c>
      <c r="E150" s="26" t="n">
        <v>0.035346773076</v>
      </c>
      <c r="F150" s="26" t="n">
        <v>0.379309963108</v>
      </c>
      <c r="G150" s="26" t="n">
        <v>0.446173179254</v>
      </c>
      <c r="H150" s="26" t="n">
        <v>0.178959208217</v>
      </c>
      <c r="I150" s="26" t="n">
        <v>0.027452272841</v>
      </c>
    </row>
    <row r="151" customFormat="false" ht="15" hidden="false" customHeight="false" outlineLevel="0" collapsed="false">
      <c r="B151" s="2" t="n">
        <v>146</v>
      </c>
      <c r="C151" s="26" t="n">
        <v>-1.101113092826</v>
      </c>
      <c r="D151" s="26" t="n">
        <v>0.924265634484</v>
      </c>
      <c r="E151" s="26" t="n">
        <v>-0.926258159019</v>
      </c>
      <c r="F151" s="26" t="n">
        <v>0.774125808626</v>
      </c>
      <c r="G151" s="26" t="n">
        <v>0.27998753545</v>
      </c>
      <c r="H151" s="26" t="n">
        <v>0.489639983084</v>
      </c>
      <c r="I151" s="26" t="n">
        <v>0.063761574334</v>
      </c>
    </row>
    <row r="152" customFormat="false" ht="15" hidden="false" customHeight="false" outlineLevel="0" collapsed="false">
      <c r="B152" s="2" t="n">
        <v>147</v>
      </c>
      <c r="C152" s="26" t="n">
        <v>0.266872176001</v>
      </c>
      <c r="D152" s="26" t="n">
        <v>0.663842850756</v>
      </c>
      <c r="E152" s="26" t="n">
        <v>0.674919215398</v>
      </c>
      <c r="F152" s="26" t="n">
        <v>0.347935463257</v>
      </c>
      <c r="G152" s="26" t="n">
        <v>0.794673893247</v>
      </c>
      <c r="H152" s="26" t="n">
        <v>0.414092215503</v>
      </c>
      <c r="I152" s="26" t="n">
        <v>0.836392811531</v>
      </c>
    </row>
    <row r="153" customFormat="false" ht="15" hidden="false" customHeight="false" outlineLevel="0" collapsed="false">
      <c r="B153" s="2" t="n">
        <v>148</v>
      </c>
      <c r="C153" s="26" t="n">
        <v>-0.62289179532</v>
      </c>
      <c r="D153" s="26" t="n">
        <v>0.326268128603</v>
      </c>
      <c r="E153" s="26" t="n">
        <v>-2.526613462242</v>
      </c>
      <c r="F153" s="26" t="n">
        <v>0.60044342924</v>
      </c>
      <c r="G153" s="26" t="n">
        <v>0.784635634036</v>
      </c>
      <c r="H153" s="26" t="n">
        <v>0.656871085345</v>
      </c>
      <c r="I153" s="26" t="n">
        <v>0.163879606729</v>
      </c>
    </row>
    <row r="154" customFormat="false" ht="15" hidden="false" customHeight="false" outlineLevel="0" collapsed="false">
      <c r="B154" s="2" t="n">
        <v>149</v>
      </c>
      <c r="C154" s="26" t="n">
        <v>-2.295883529032</v>
      </c>
      <c r="D154" s="26" t="n">
        <v>0.867434849942</v>
      </c>
      <c r="E154" s="26" t="n">
        <v>1.181634316488</v>
      </c>
      <c r="F154" s="26" t="n">
        <v>0.466000764755</v>
      </c>
      <c r="G154" s="26" t="n">
        <v>0.27913713008</v>
      </c>
      <c r="H154" s="26" t="n">
        <v>0.748604681516</v>
      </c>
      <c r="I154" s="26" t="n">
        <v>0.370443299559</v>
      </c>
    </row>
    <row r="155" customFormat="false" ht="15" hidden="false" customHeight="false" outlineLevel="0" collapsed="false">
      <c r="B155" s="2" t="n">
        <v>150</v>
      </c>
      <c r="C155" s="26" t="n">
        <v>0.511335074404</v>
      </c>
      <c r="D155" s="26" t="n">
        <v>-0.534805832832</v>
      </c>
      <c r="E155" s="26" t="n">
        <v>0.999367560447</v>
      </c>
      <c r="F155" s="26" t="n">
        <v>0.863359084014</v>
      </c>
      <c r="G155" s="26" t="n">
        <v>0.02010098168</v>
      </c>
      <c r="H155" s="26" t="n">
        <v>0.99838991</v>
      </c>
      <c r="I155" s="26" t="n">
        <v>0.595265779055</v>
      </c>
    </row>
    <row r="156" customFormat="false" ht="15" hidden="false" customHeight="false" outlineLevel="0" collapsed="false">
      <c r="B156" s="2" t="n">
        <v>151</v>
      </c>
      <c r="C156" s="26" t="n">
        <v>-0.205903582044</v>
      </c>
      <c r="D156" s="26" t="n">
        <v>0.210694248816</v>
      </c>
      <c r="E156" s="26" t="n">
        <v>1.320447844089</v>
      </c>
      <c r="F156" s="26" t="n">
        <v>0.489266907275</v>
      </c>
      <c r="G156" s="26" t="n">
        <v>0.527886018197</v>
      </c>
      <c r="H156" s="26" t="n">
        <v>0.578454628158</v>
      </c>
      <c r="I156" s="26" t="n">
        <v>0.713212884698</v>
      </c>
    </row>
    <row r="157" customFormat="false" ht="15" hidden="false" customHeight="false" outlineLevel="0" collapsed="false">
      <c r="B157" s="2" t="n">
        <v>152</v>
      </c>
      <c r="C157" s="26" t="n">
        <v>-0.012176242266</v>
      </c>
      <c r="D157" s="26" t="n">
        <v>0.205944875949</v>
      </c>
      <c r="E157" s="26" t="n">
        <v>-0.204009600978</v>
      </c>
      <c r="F157" s="26" t="n">
        <v>0.463231829181</v>
      </c>
      <c r="G157" s="26" t="n">
        <v>0.797685847181</v>
      </c>
      <c r="H157" s="26" t="n">
        <v>0.54713509287</v>
      </c>
      <c r="I157" s="26" t="n">
        <v>0.620255424252</v>
      </c>
    </row>
    <row r="158" customFormat="false" ht="15" hidden="false" customHeight="false" outlineLevel="0" collapsed="false">
      <c r="B158" s="2" t="n">
        <v>153</v>
      </c>
      <c r="C158" s="26" t="n">
        <v>-1.44379353709</v>
      </c>
      <c r="D158" s="26" t="n">
        <v>-0.164204866654</v>
      </c>
      <c r="E158" s="26" t="n">
        <v>-0.765550100451</v>
      </c>
      <c r="F158" s="26" t="n">
        <v>0.764931526744</v>
      </c>
      <c r="G158" s="26" t="n">
        <v>0.491676068826</v>
      </c>
      <c r="H158" s="26" t="n">
        <v>0.042251118628</v>
      </c>
      <c r="I158" s="26" t="n">
        <v>0.74344117224</v>
      </c>
    </row>
    <row r="159" customFormat="false" ht="15" hidden="false" customHeight="false" outlineLevel="0" collapsed="false">
      <c r="B159" s="2" t="n">
        <v>154</v>
      </c>
      <c r="C159" s="26" t="n">
        <v>-1.056749321284</v>
      </c>
      <c r="D159" s="26" t="n">
        <v>-1.47410833857</v>
      </c>
      <c r="E159" s="26" t="n">
        <v>0.912415514013</v>
      </c>
      <c r="F159" s="26" t="n">
        <v>0.338981799888</v>
      </c>
      <c r="G159" s="26" t="n">
        <v>0.279538368092</v>
      </c>
      <c r="H159" s="26" t="n">
        <v>0.026458973578</v>
      </c>
      <c r="I159" s="26" t="n">
        <v>0.874921195826</v>
      </c>
    </row>
    <row r="160" customFormat="false" ht="15" hidden="false" customHeight="false" outlineLevel="0" collapsed="false">
      <c r="B160" s="2" t="n">
        <v>155</v>
      </c>
      <c r="C160" s="26" t="n">
        <v>-0.83158290122</v>
      </c>
      <c r="D160" s="26" t="n">
        <v>-0.258617036899</v>
      </c>
      <c r="E160" s="26" t="n">
        <v>0.887759068801</v>
      </c>
      <c r="F160" s="26" t="n">
        <v>0.249387143233</v>
      </c>
      <c r="G160" s="26" t="n">
        <v>0.79129573096</v>
      </c>
      <c r="H160" s="26" t="n">
        <v>0.094224725151</v>
      </c>
      <c r="I160" s="26" t="n">
        <v>0.207018905122</v>
      </c>
    </row>
    <row r="161" customFormat="false" ht="15" hidden="false" customHeight="false" outlineLevel="0" collapsed="false">
      <c r="B161" s="2" t="n">
        <v>156</v>
      </c>
      <c r="C161" s="26" t="n">
        <v>0.582813125314</v>
      </c>
      <c r="D161" s="26" t="n">
        <v>1.050471621434</v>
      </c>
      <c r="E161" s="26" t="n">
        <v>-1.123692929591</v>
      </c>
      <c r="F161" s="26" t="n">
        <v>0.455626575943</v>
      </c>
      <c r="G161" s="26" t="n">
        <v>0.597562597067</v>
      </c>
      <c r="H161" s="26" t="n">
        <v>0.293379891638</v>
      </c>
      <c r="I161" s="26" t="n">
        <v>0.416161934559</v>
      </c>
    </row>
    <row r="162" customFormat="false" ht="15" hidden="false" customHeight="false" outlineLevel="0" collapsed="false">
      <c r="B162" s="2" t="n">
        <v>157</v>
      </c>
      <c r="C162" s="26" t="n">
        <v>0.610228936914</v>
      </c>
      <c r="D162" s="26" t="n">
        <v>1.053378574222</v>
      </c>
      <c r="E162" s="26" t="n">
        <v>-1.287654412793</v>
      </c>
      <c r="F162" s="26" t="n">
        <v>0.079931634307</v>
      </c>
      <c r="G162" s="26" t="n">
        <v>0.922237129091</v>
      </c>
      <c r="H162" s="26" t="n">
        <v>0.945192143693</v>
      </c>
      <c r="I162" s="26" t="n">
        <v>0.546581277323</v>
      </c>
    </row>
    <row r="163" customFormat="false" ht="15" hidden="false" customHeight="false" outlineLevel="0" collapsed="false">
      <c r="B163" s="2" t="n">
        <v>158</v>
      </c>
      <c r="C163" s="26" t="n">
        <v>-0.363693291361</v>
      </c>
      <c r="D163" s="26" t="n">
        <v>-0.005251029077</v>
      </c>
      <c r="E163" s="26" t="n">
        <v>-0.821639220679</v>
      </c>
      <c r="F163" s="26" t="n">
        <v>0.758623849026</v>
      </c>
      <c r="G163" s="26" t="n">
        <v>0.604459173396</v>
      </c>
      <c r="H163" s="26" t="n">
        <v>0.522110409451</v>
      </c>
      <c r="I163" s="26" t="n">
        <v>0.829720295756</v>
      </c>
    </row>
    <row r="164" customFormat="false" ht="15" hidden="false" customHeight="false" outlineLevel="0" collapsed="false">
      <c r="B164" s="2" t="n">
        <v>159</v>
      </c>
      <c r="C164" s="26" t="n">
        <v>3.13553660361</v>
      </c>
      <c r="D164" s="26" t="n">
        <v>0.423236306538</v>
      </c>
      <c r="E164" s="26" t="n">
        <v>-0.674654875231</v>
      </c>
      <c r="F164" s="26" t="n">
        <v>0.397188506715</v>
      </c>
      <c r="G164" s="26" t="n">
        <v>0.524008259348</v>
      </c>
      <c r="H164" s="26" t="n">
        <v>0.789987510328</v>
      </c>
      <c r="I164" s="26" t="n">
        <v>0.635332133266</v>
      </c>
    </row>
    <row r="165" customFormat="false" ht="15" hidden="false" customHeight="false" outlineLevel="0" collapsed="false">
      <c r="B165" s="2" t="n">
        <v>160</v>
      </c>
      <c r="C165" s="26" t="n">
        <v>-0.551463439519</v>
      </c>
      <c r="D165" s="26" t="n">
        <v>-0.811760113778</v>
      </c>
      <c r="E165" s="26" t="n">
        <v>0.13862954758</v>
      </c>
      <c r="F165" s="26" t="n">
        <v>0.69461952686</v>
      </c>
      <c r="G165" s="26" t="n">
        <v>0.264795280187</v>
      </c>
      <c r="H165" s="26" t="n">
        <v>0.503701733285</v>
      </c>
      <c r="I165" s="26" t="n">
        <v>0.181297316179</v>
      </c>
    </row>
    <row r="166" customFormat="false" ht="15" hidden="false" customHeight="false" outlineLevel="0" collapsed="false">
      <c r="B166" s="2" t="n">
        <v>161</v>
      </c>
      <c r="C166" s="26" t="n">
        <v>-1.743054618833</v>
      </c>
      <c r="D166" s="26" t="n">
        <v>0.326241498482</v>
      </c>
      <c r="E166" s="26" t="n">
        <v>-0.620541379781</v>
      </c>
      <c r="F166" s="26" t="n">
        <v>0.914814342251</v>
      </c>
      <c r="G166" s="26" t="n">
        <v>0.592815631504</v>
      </c>
      <c r="H166" s="26" t="n">
        <v>0.928669318989</v>
      </c>
      <c r="I166" s="26" t="n">
        <v>0.719704051443</v>
      </c>
    </row>
    <row r="167" customFormat="false" ht="15" hidden="false" customHeight="false" outlineLevel="0" collapsed="false">
      <c r="B167" s="2" t="n">
        <v>162</v>
      </c>
      <c r="C167" s="26" t="n">
        <v>1.108380692596</v>
      </c>
      <c r="D167" s="26" t="n">
        <v>0.591001985192</v>
      </c>
      <c r="E167" s="26" t="n">
        <v>-1.821204514202</v>
      </c>
      <c r="F167" s="26" t="n">
        <v>0.664684104108</v>
      </c>
      <c r="G167" s="26" t="n">
        <v>0.520029898895</v>
      </c>
      <c r="H167" s="26" t="n">
        <v>0.274787860913</v>
      </c>
      <c r="I167" s="26" t="n">
        <v>0.109471235683</v>
      </c>
    </row>
    <row r="168" customFormat="false" ht="15" hidden="false" customHeight="false" outlineLevel="0" collapsed="false">
      <c r="B168" s="2" t="n">
        <v>163</v>
      </c>
      <c r="C168" s="26" t="n">
        <v>-1.131210115651</v>
      </c>
      <c r="D168" s="26" t="n">
        <v>-1.076327726926</v>
      </c>
      <c r="E168" s="26" t="n">
        <v>-1.46477608745</v>
      </c>
      <c r="F168" s="26" t="n">
        <v>0.745631509381</v>
      </c>
      <c r="G168" s="26" t="n">
        <v>0.531097491965</v>
      </c>
      <c r="H168" s="26" t="n">
        <v>0.565409122891</v>
      </c>
      <c r="I168" s="26" t="n">
        <v>0.825773583172</v>
      </c>
    </row>
    <row r="169" customFormat="false" ht="15" hidden="false" customHeight="false" outlineLevel="0" collapsed="false">
      <c r="B169" s="2" t="n">
        <v>164</v>
      </c>
      <c r="C169" s="26" t="n">
        <v>-0.825296301408</v>
      </c>
      <c r="D169" s="26" t="n">
        <v>0.233031102397</v>
      </c>
      <c r="E169" s="26" t="n">
        <v>0.295238706174</v>
      </c>
      <c r="F169" s="26" t="n">
        <v>0.42411562331</v>
      </c>
      <c r="G169" s="26" t="n">
        <v>0.72073912766</v>
      </c>
      <c r="H169" s="26" t="n">
        <v>0.604433225943</v>
      </c>
      <c r="I169" s="26" t="n">
        <v>0.119598254203</v>
      </c>
    </row>
    <row r="170" customFormat="false" ht="15" hidden="false" customHeight="false" outlineLevel="0" collapsed="false">
      <c r="B170" s="2" t="n">
        <v>165</v>
      </c>
      <c r="C170" s="26" t="n">
        <v>0.661546500269</v>
      </c>
      <c r="D170" s="26" t="n">
        <v>0.822535855947</v>
      </c>
      <c r="E170" s="26" t="n">
        <v>0.458423357855</v>
      </c>
      <c r="F170" s="26" t="n">
        <v>0.531449267747</v>
      </c>
      <c r="G170" s="26" t="n">
        <v>0.902609783429</v>
      </c>
      <c r="H170" s="26" t="n">
        <v>0.433651570971</v>
      </c>
      <c r="I170" s="26" t="n">
        <v>0.488938994412</v>
      </c>
    </row>
    <row r="171" customFormat="false" ht="15" hidden="false" customHeight="false" outlineLevel="0" collapsed="false">
      <c r="B171" s="2" t="n">
        <v>166</v>
      </c>
      <c r="C171" s="26" t="n">
        <v>-1.538663535099</v>
      </c>
      <c r="D171" s="26" t="n">
        <v>0.043680657243</v>
      </c>
      <c r="E171" s="26" t="n">
        <v>1.412194629009</v>
      </c>
      <c r="F171" s="26" t="n">
        <v>0.899762568598</v>
      </c>
      <c r="G171" s="26" t="n">
        <v>0.407157147893</v>
      </c>
      <c r="H171" s="26" t="n">
        <v>0.213649869416</v>
      </c>
      <c r="I171" s="26" t="n">
        <v>0.101510561396</v>
      </c>
    </row>
    <row r="172" customFormat="false" ht="15" hidden="false" customHeight="false" outlineLevel="0" collapsed="false">
      <c r="B172" s="2" t="n">
        <v>167</v>
      </c>
      <c r="C172" s="26" t="n">
        <v>-0.385756575096</v>
      </c>
      <c r="D172" s="26" t="n">
        <v>0.884393964422</v>
      </c>
      <c r="E172" s="26" t="n">
        <v>-1.360820089818</v>
      </c>
      <c r="F172" s="26" t="n">
        <v>0.130416470445</v>
      </c>
      <c r="G172" s="26" t="n">
        <v>0.536587715587</v>
      </c>
      <c r="H172" s="26" t="n">
        <v>0.209042967356</v>
      </c>
      <c r="I172" s="26" t="n">
        <v>0.948949947255</v>
      </c>
    </row>
    <row r="173" customFormat="false" ht="15" hidden="false" customHeight="false" outlineLevel="0" collapsed="false">
      <c r="B173" s="2" t="n">
        <v>168</v>
      </c>
      <c r="C173" s="26" t="n">
        <v>0.171572212029</v>
      </c>
      <c r="D173" s="26" t="n">
        <v>-0.06269252146</v>
      </c>
      <c r="E173" s="26" t="n">
        <v>-0.142347875374</v>
      </c>
      <c r="F173" s="26" t="n">
        <v>0.195360305377</v>
      </c>
      <c r="G173" s="26" t="n">
        <v>0.218775592823</v>
      </c>
      <c r="H173" s="26" t="n">
        <v>0.447386015575</v>
      </c>
      <c r="I173" s="26" t="n">
        <v>0.00536026614</v>
      </c>
    </row>
    <row r="174" customFormat="false" ht="15" hidden="false" customHeight="false" outlineLevel="0" collapsed="false">
      <c r="B174" s="2" t="n">
        <v>169</v>
      </c>
      <c r="C174" s="26" t="n">
        <v>0.553141493257</v>
      </c>
      <c r="D174" s="26" t="n">
        <v>-0.906710588703</v>
      </c>
      <c r="E174" s="26" t="n">
        <v>0.938610283528</v>
      </c>
      <c r="F174" s="26" t="n">
        <v>0.334693894463</v>
      </c>
      <c r="G174" s="26" t="n">
        <v>0.721738718864</v>
      </c>
      <c r="H174" s="26" t="n">
        <v>0.788790252588</v>
      </c>
      <c r="I174" s="26" t="n">
        <v>0.00185641239</v>
      </c>
    </row>
    <row r="175" customFormat="false" ht="15" hidden="false" customHeight="false" outlineLevel="0" collapsed="false">
      <c r="B175" s="2" t="n">
        <v>170</v>
      </c>
      <c r="C175" s="26" t="n">
        <v>0.954218283748</v>
      </c>
      <c r="D175" s="26" t="n">
        <v>2.311419346916</v>
      </c>
      <c r="E175" s="26" t="n">
        <v>-1.177941260661</v>
      </c>
      <c r="F175" s="26" t="n">
        <v>0.710213471701</v>
      </c>
      <c r="G175" s="26" t="n">
        <v>0.32564411241</v>
      </c>
      <c r="H175" s="26" t="n">
        <v>0.591852601732</v>
      </c>
      <c r="I175" s="26" t="n">
        <v>0.811485028066</v>
      </c>
    </row>
    <row r="176" customFormat="false" ht="15" hidden="false" customHeight="false" outlineLevel="0" collapsed="false">
      <c r="B176" s="2" t="n">
        <v>171</v>
      </c>
      <c r="C176" s="26" t="n">
        <v>-0.573439276553</v>
      </c>
      <c r="D176" s="26" t="n">
        <v>0.885780610899</v>
      </c>
      <c r="E176" s="26" t="n">
        <v>-0.020925451848</v>
      </c>
      <c r="F176" s="26" t="n">
        <v>0.571154015989</v>
      </c>
      <c r="G176" s="26" t="n">
        <v>0.399581030075</v>
      </c>
      <c r="H176" s="26" t="n">
        <v>0.697043167414</v>
      </c>
      <c r="I176" s="26" t="n">
        <v>0.506544271879</v>
      </c>
    </row>
    <row r="177" customFormat="false" ht="15" hidden="false" customHeight="false" outlineLevel="0" collapsed="false">
      <c r="B177" s="2" t="n">
        <v>172</v>
      </c>
      <c r="C177" s="26" t="n">
        <v>0.968019842141</v>
      </c>
      <c r="D177" s="26" t="n">
        <v>-0.382641816042</v>
      </c>
      <c r="E177" s="26" t="n">
        <v>0.87474130168</v>
      </c>
      <c r="F177" s="26" t="n">
        <v>0.383409076873</v>
      </c>
      <c r="G177" s="26" t="n">
        <v>0.252094663614</v>
      </c>
      <c r="H177" s="26" t="n">
        <v>0.645800056444</v>
      </c>
      <c r="I177" s="26" t="n">
        <v>0.403746404387</v>
      </c>
    </row>
    <row r="178" customFormat="false" ht="15" hidden="false" customHeight="false" outlineLevel="0" collapsed="false">
      <c r="B178" s="2" t="n">
        <v>173</v>
      </c>
      <c r="C178" s="26" t="n">
        <v>-1.986867961184</v>
      </c>
      <c r="D178" s="26" t="n">
        <v>0.652673095105</v>
      </c>
      <c r="E178" s="26" t="n">
        <v>0.843408535382</v>
      </c>
      <c r="F178" s="26" t="n">
        <v>0.597611748677</v>
      </c>
      <c r="G178" s="26" t="n">
        <v>0.31850091974</v>
      </c>
      <c r="H178" s="26" t="n">
        <v>0.747097067624</v>
      </c>
      <c r="I178" s="26" t="n">
        <v>0.093543981158</v>
      </c>
    </row>
    <row r="179" customFormat="false" ht="15" hidden="false" customHeight="false" outlineLevel="0" collapsed="false">
      <c r="B179" s="2" t="n">
        <v>174</v>
      </c>
      <c r="C179" s="26" t="n">
        <v>-1.048003017156</v>
      </c>
      <c r="D179" s="26" t="n">
        <v>1.090994273554</v>
      </c>
      <c r="E179" s="26" t="n">
        <v>0.252295137877</v>
      </c>
      <c r="F179" s="26" t="n">
        <v>0.123281107261</v>
      </c>
      <c r="G179" s="26" t="n">
        <v>0.642323486089</v>
      </c>
      <c r="H179" s="26" t="n">
        <v>0.154348114781</v>
      </c>
      <c r="I179" s="26" t="n">
        <v>0.09088982358</v>
      </c>
    </row>
    <row r="180" customFormat="false" ht="15" hidden="false" customHeight="false" outlineLevel="0" collapsed="false">
      <c r="B180" s="2" t="n">
        <v>175</v>
      </c>
      <c r="C180" s="26" t="n">
        <v>-0.578835231213</v>
      </c>
      <c r="D180" s="26" t="n">
        <v>0.590488437095</v>
      </c>
      <c r="E180" s="26" t="n">
        <v>1.454844769534</v>
      </c>
      <c r="F180" s="26" t="n">
        <v>0.263278710268</v>
      </c>
      <c r="G180" s="26" t="n">
        <v>0.146150276336</v>
      </c>
      <c r="H180" s="26" t="n">
        <v>0.370714626382</v>
      </c>
      <c r="I180" s="26" t="n">
        <v>0.769545178641</v>
      </c>
    </row>
    <row r="181" customFormat="false" ht="15" hidden="false" customHeight="false" outlineLevel="0" collapsed="false">
      <c r="B181" s="2" t="n">
        <v>176</v>
      </c>
      <c r="C181" s="26" t="n">
        <v>-0.308265671822</v>
      </c>
      <c r="D181" s="26" t="n">
        <v>2.392307758097</v>
      </c>
      <c r="E181" s="26" t="n">
        <v>-0.354239199102</v>
      </c>
      <c r="F181" s="26" t="n">
        <v>0.544091498276</v>
      </c>
      <c r="G181" s="26" t="n">
        <v>0.856925369713</v>
      </c>
      <c r="H181" s="26" t="n">
        <v>0.1513972979</v>
      </c>
      <c r="I181" s="26" t="n">
        <v>0.823952924229</v>
      </c>
    </row>
    <row r="182" customFormat="false" ht="15" hidden="false" customHeight="false" outlineLevel="0" collapsed="false">
      <c r="B182" s="2" t="n">
        <v>177</v>
      </c>
      <c r="C182" s="26" t="n">
        <v>0.006218907147</v>
      </c>
      <c r="D182" s="26" t="n">
        <v>1.453200606243</v>
      </c>
      <c r="E182" s="26" t="n">
        <v>-1.647064304514</v>
      </c>
      <c r="F182" s="26" t="n">
        <v>0.182354318225</v>
      </c>
      <c r="G182" s="26" t="n">
        <v>0.229589218242</v>
      </c>
      <c r="H182" s="26" t="n">
        <v>0.344692718764</v>
      </c>
      <c r="I182" s="26" t="n">
        <v>0.72844191381</v>
      </c>
    </row>
    <row r="183" customFormat="false" ht="15" hidden="false" customHeight="false" outlineLevel="0" collapsed="false">
      <c r="B183" s="2" t="n">
        <v>178</v>
      </c>
      <c r="C183" s="26" t="n">
        <v>1.086657819846</v>
      </c>
      <c r="D183" s="26" t="n">
        <v>1.269765567485</v>
      </c>
      <c r="E183" s="26" t="n">
        <v>-1.182662396554</v>
      </c>
      <c r="F183" s="26" t="n">
        <v>0.309348128883</v>
      </c>
      <c r="G183" s="26" t="n">
        <v>0.252179942592</v>
      </c>
      <c r="H183" s="26" t="n">
        <v>0.756936577332</v>
      </c>
      <c r="I183" s="26" t="n">
        <v>0.561212595052</v>
      </c>
    </row>
    <row r="184" customFormat="false" ht="15" hidden="false" customHeight="false" outlineLevel="0" collapsed="false">
      <c r="B184" s="2" t="n">
        <v>179</v>
      </c>
      <c r="C184" s="26" t="n">
        <v>0.527188531316</v>
      </c>
      <c r="D184" s="26" t="n">
        <v>0.239105908736</v>
      </c>
      <c r="E184" s="26" t="n">
        <v>1.186838227609</v>
      </c>
      <c r="F184" s="26" t="n">
        <v>0.917987205623</v>
      </c>
      <c r="G184" s="26" t="n">
        <v>0.094303422383</v>
      </c>
      <c r="H184" s="26" t="n">
        <v>0.744614138265</v>
      </c>
      <c r="I184" s="26" t="n">
        <v>0.886285516669</v>
      </c>
    </row>
    <row r="185" customFormat="false" ht="15" hidden="false" customHeight="false" outlineLevel="0" collapsed="false">
      <c r="B185" s="2" t="n">
        <v>180</v>
      </c>
      <c r="C185" s="26" t="n">
        <v>1.0618434652</v>
      </c>
      <c r="D185" s="26" t="n">
        <v>-0.239698586835</v>
      </c>
      <c r="E185" s="26" t="n">
        <v>-0.67030664143</v>
      </c>
      <c r="F185" s="26" t="n">
        <v>0.274435509693</v>
      </c>
      <c r="G185" s="26" t="n">
        <v>0.152156669215</v>
      </c>
      <c r="H185" s="26" t="n">
        <v>0.617976778382</v>
      </c>
      <c r="I185" s="26" t="n">
        <v>0.502753589542</v>
      </c>
    </row>
    <row r="186" customFormat="false" ht="15" hidden="false" customHeight="false" outlineLevel="0" collapsed="false">
      <c r="B186" s="2" t="n">
        <v>181</v>
      </c>
      <c r="C186" s="26" t="n">
        <v>0.427988892082</v>
      </c>
      <c r="D186" s="26" t="n">
        <v>-1.771852857045</v>
      </c>
      <c r="E186" s="26" t="n">
        <v>-0.023830716588</v>
      </c>
      <c r="F186" s="26" t="n">
        <v>0.701734342623</v>
      </c>
      <c r="G186" s="26" t="n">
        <v>0.097724382872</v>
      </c>
      <c r="H186" s="26" t="n">
        <v>0.062193512209</v>
      </c>
      <c r="I186" s="26" t="n">
        <v>0.870830529983</v>
      </c>
    </row>
    <row r="187" customFormat="false" ht="15" hidden="false" customHeight="false" outlineLevel="0" collapsed="false">
      <c r="B187" s="2" t="n">
        <v>182</v>
      </c>
      <c r="C187" s="26" t="n">
        <v>-1.929175769637</v>
      </c>
      <c r="D187" s="26" t="n">
        <v>-0.625118406753</v>
      </c>
      <c r="E187" s="26" t="n">
        <v>1.091901278201</v>
      </c>
      <c r="F187" s="26" t="n">
        <v>0.034988709902</v>
      </c>
      <c r="G187" s="26" t="n">
        <v>0.18568849206</v>
      </c>
      <c r="H187" s="26" t="n">
        <v>0.714533823883</v>
      </c>
      <c r="I187" s="26" t="n">
        <v>0.003425000657</v>
      </c>
    </row>
    <row r="188" customFormat="false" ht="15" hidden="false" customHeight="false" outlineLevel="0" collapsed="false">
      <c r="B188" s="2" t="n">
        <v>183</v>
      </c>
      <c r="C188" s="26" t="n">
        <v>1.996253120087</v>
      </c>
      <c r="D188" s="26" t="n">
        <v>-0.52345839445</v>
      </c>
      <c r="E188" s="26" t="n">
        <v>-1.706417201021</v>
      </c>
      <c r="F188" s="26" t="n">
        <v>0.134558110318</v>
      </c>
      <c r="G188" s="26" t="n">
        <v>0.033990150756</v>
      </c>
      <c r="H188" s="26" t="n">
        <v>0.739980204793</v>
      </c>
      <c r="I188" s="26" t="n">
        <v>0.808113355221</v>
      </c>
    </row>
    <row r="189" customFormat="false" ht="15" hidden="false" customHeight="false" outlineLevel="0" collapsed="false">
      <c r="B189" s="2" t="n">
        <v>184</v>
      </c>
      <c r="C189" s="26" t="n">
        <v>0.777228271562</v>
      </c>
      <c r="D189" s="26" t="n">
        <v>0.737559632842</v>
      </c>
      <c r="E189" s="26" t="n">
        <v>-2.483285435581</v>
      </c>
      <c r="F189" s="26" t="n">
        <v>0.338567432581</v>
      </c>
      <c r="G189" s="26" t="n">
        <v>0.95231757281</v>
      </c>
      <c r="H189" s="26" t="n">
        <v>0.607777400501</v>
      </c>
      <c r="I189" s="26" t="n">
        <v>0.134190677531</v>
      </c>
    </row>
    <row r="190" customFormat="false" ht="15" hidden="false" customHeight="false" outlineLevel="0" collapsed="false">
      <c r="B190" s="2" t="n">
        <v>185</v>
      </c>
      <c r="C190" s="26" t="n">
        <v>-0.458173821261</v>
      </c>
      <c r="D190" s="26" t="n">
        <v>-0.541310319352</v>
      </c>
      <c r="E190" s="26" t="n">
        <v>0.680549324025</v>
      </c>
      <c r="F190" s="26" t="n">
        <v>0.965368618904</v>
      </c>
      <c r="G190" s="26" t="n">
        <v>0.033893783081</v>
      </c>
      <c r="H190" s="26" t="n">
        <v>0.95160347029</v>
      </c>
      <c r="I190" s="26" t="n">
        <v>0.269487638203</v>
      </c>
    </row>
    <row r="191" customFormat="false" ht="15" hidden="false" customHeight="false" outlineLevel="0" collapsed="false">
      <c r="B191" s="2" t="n">
        <v>186</v>
      </c>
      <c r="C191" s="26" t="n">
        <v>-0.807331313575</v>
      </c>
      <c r="D191" s="26" t="n">
        <v>0.263030874829</v>
      </c>
      <c r="E191" s="26" t="n">
        <v>1.390195248446</v>
      </c>
      <c r="F191" s="26" t="n">
        <v>0.889676201539</v>
      </c>
      <c r="G191" s="26" t="n">
        <v>0.252482235084</v>
      </c>
      <c r="H191" s="26" t="n">
        <v>0.212831295646</v>
      </c>
      <c r="I191" s="26" t="n">
        <v>0.311355136031</v>
      </c>
    </row>
    <row r="192" customFormat="false" ht="15" hidden="false" customHeight="false" outlineLevel="0" collapsed="false">
      <c r="B192" s="2" t="n">
        <v>187</v>
      </c>
      <c r="C192" s="26" t="n">
        <v>0.362526253617</v>
      </c>
      <c r="D192" s="26" t="n">
        <v>-0.978274599031</v>
      </c>
      <c r="E192" s="26" t="n">
        <v>-1.100025371797</v>
      </c>
      <c r="F192" s="26" t="n">
        <v>0.980533964131</v>
      </c>
      <c r="G192" s="26" t="n">
        <v>0.87914768431</v>
      </c>
      <c r="H192" s="26" t="n">
        <v>0.169542748754</v>
      </c>
      <c r="I192" s="26" t="n">
        <v>0.276194907057</v>
      </c>
    </row>
    <row r="193" customFormat="false" ht="15" hidden="false" customHeight="false" outlineLevel="0" collapsed="false">
      <c r="B193" s="2" t="n">
        <v>188</v>
      </c>
      <c r="C193" s="26" t="n">
        <v>-0.115713915293</v>
      </c>
      <c r="D193" s="26" t="n">
        <v>-1.809179138188</v>
      </c>
      <c r="E193" s="26" t="n">
        <v>-0.332770941728</v>
      </c>
      <c r="F193" s="26" t="n">
        <v>0.766071042955</v>
      </c>
      <c r="G193" s="26" t="n">
        <v>0.754090325335</v>
      </c>
      <c r="H193" s="26" t="n">
        <v>0.540771085437</v>
      </c>
      <c r="I193" s="26" t="n">
        <v>0.332703022188</v>
      </c>
    </row>
    <row r="194" customFormat="false" ht="15" hidden="false" customHeight="false" outlineLevel="0" collapsed="false">
      <c r="B194" s="2" t="n">
        <v>189</v>
      </c>
      <c r="C194" s="26" t="n">
        <v>0.927535357913</v>
      </c>
      <c r="D194" s="26" t="n">
        <v>0.063567682257</v>
      </c>
      <c r="E194" s="26" t="n">
        <v>0.835257635537</v>
      </c>
      <c r="F194" s="26" t="n">
        <v>0.720373379249</v>
      </c>
      <c r="G194" s="26" t="n">
        <v>0.397643207023</v>
      </c>
      <c r="H194" s="26" t="n">
        <v>0.784742291834</v>
      </c>
      <c r="I194" s="26" t="n">
        <v>0.833403666287</v>
      </c>
    </row>
    <row r="195" customFormat="false" ht="15" hidden="false" customHeight="false" outlineLevel="0" collapsed="false">
      <c r="B195" s="2" t="n">
        <v>190</v>
      </c>
      <c r="C195" s="26" t="n">
        <v>1.656891930433</v>
      </c>
      <c r="D195" s="26" t="n">
        <v>0.182422900371</v>
      </c>
      <c r="E195" s="26" t="n">
        <v>2.181881986864</v>
      </c>
      <c r="F195" s="26" t="n">
        <v>0.640260410237</v>
      </c>
      <c r="G195" s="26" t="n">
        <v>0.912129548077</v>
      </c>
      <c r="H195" s="26" t="n">
        <v>0.660235533966</v>
      </c>
      <c r="I195" s="26" t="n">
        <v>0.611511315503</v>
      </c>
    </row>
    <row r="196" customFormat="false" ht="15" hidden="false" customHeight="false" outlineLevel="0" collapsed="false">
      <c r="B196" s="2" t="n">
        <v>191</v>
      </c>
      <c r="C196" s="26" t="n">
        <v>0.478238335889</v>
      </c>
      <c r="D196" s="26" t="n">
        <v>0.940586891978</v>
      </c>
      <c r="E196" s="26" t="n">
        <v>1.110881338095</v>
      </c>
      <c r="F196" s="26" t="n">
        <v>0.097390608506</v>
      </c>
      <c r="G196" s="26" t="n">
        <v>0.509954997968</v>
      </c>
      <c r="H196" s="26" t="n">
        <v>0.891847510498</v>
      </c>
      <c r="I196" s="26" t="n">
        <v>0.699207808097</v>
      </c>
    </row>
    <row r="197" customFormat="false" ht="15" hidden="false" customHeight="false" outlineLevel="0" collapsed="false">
      <c r="B197" s="2" t="n">
        <v>192</v>
      </c>
      <c r="C197" s="26" t="n">
        <v>1.661800906062</v>
      </c>
      <c r="D197" s="26" t="n">
        <v>2.137069391306</v>
      </c>
      <c r="E197" s="26" t="n">
        <v>-1.217230962149</v>
      </c>
      <c r="F197" s="26" t="n">
        <v>0.377270113441</v>
      </c>
      <c r="G197" s="26" t="n">
        <v>0.057160193452</v>
      </c>
      <c r="H197" s="26" t="n">
        <v>0.188317459386</v>
      </c>
      <c r="I197" s="26" t="n">
        <v>0.433393266771</v>
      </c>
    </row>
    <row r="198" customFormat="false" ht="15" hidden="false" customHeight="false" outlineLevel="0" collapsed="false">
      <c r="B198" s="2" t="n">
        <v>193</v>
      </c>
      <c r="C198" s="26" t="n">
        <v>1.848678430383</v>
      </c>
      <c r="D198" s="26" t="n">
        <v>-0.417312792866</v>
      </c>
      <c r="E198" s="26" t="n">
        <v>0.614085316878</v>
      </c>
      <c r="F198" s="26" t="n">
        <v>0.775382328731</v>
      </c>
      <c r="G198" s="26" t="n">
        <v>0.82560505007</v>
      </c>
      <c r="H198" s="26" t="n">
        <v>0.116164958785</v>
      </c>
      <c r="I198" s="26" t="n">
        <v>0.847442231608</v>
      </c>
    </row>
    <row r="199" customFormat="false" ht="15" hidden="false" customHeight="false" outlineLevel="0" collapsed="false">
      <c r="B199" s="2" t="n">
        <v>194</v>
      </c>
      <c r="C199" s="26" t="n">
        <v>0.217911601931</v>
      </c>
      <c r="D199" s="26" t="n">
        <v>-0.543165511831</v>
      </c>
      <c r="E199" s="26" t="n">
        <v>-2.54150856869</v>
      </c>
      <c r="F199" s="26" t="n">
        <v>0.030550948624</v>
      </c>
      <c r="G199" s="26" t="n">
        <v>0.16168021384</v>
      </c>
      <c r="H199" s="26" t="n">
        <v>0.323012734444</v>
      </c>
      <c r="I199" s="26" t="n">
        <v>0.667685507297</v>
      </c>
    </row>
    <row r="200" customFormat="false" ht="15" hidden="false" customHeight="false" outlineLevel="0" collapsed="false">
      <c r="B200" s="2" t="n">
        <v>195</v>
      </c>
      <c r="C200" s="26" t="n">
        <v>0.546707386074</v>
      </c>
      <c r="D200" s="26" t="n">
        <v>0.627813571983</v>
      </c>
      <c r="E200" s="26" t="n">
        <v>1.500455210123</v>
      </c>
      <c r="F200" s="26" t="n">
        <v>0.888470740619</v>
      </c>
      <c r="G200" s="26" t="n">
        <v>0.993219423161</v>
      </c>
      <c r="H200" s="26" t="n">
        <v>0.983184191945</v>
      </c>
      <c r="I200" s="26" t="n">
        <v>0.825277954638</v>
      </c>
    </row>
    <row r="201" customFormat="false" ht="15" hidden="false" customHeight="false" outlineLevel="0" collapsed="false">
      <c r="B201" s="2" t="n">
        <v>196</v>
      </c>
      <c r="C201" s="26" t="n">
        <v>-0.063826468101</v>
      </c>
      <c r="D201" s="26" t="n">
        <v>0.510296073155</v>
      </c>
      <c r="E201" s="26" t="n">
        <v>-2.023987243532</v>
      </c>
      <c r="F201" s="26" t="n">
        <v>0.469058076765</v>
      </c>
      <c r="G201" s="26" t="n">
        <v>0.376564956216</v>
      </c>
      <c r="H201" s="26" t="n">
        <v>0.916949815115</v>
      </c>
      <c r="I201" s="26" t="n">
        <v>0.916893938099</v>
      </c>
    </row>
    <row r="202" customFormat="false" ht="15" hidden="false" customHeight="false" outlineLevel="0" collapsed="false">
      <c r="B202" s="2" t="n">
        <v>197</v>
      </c>
      <c r="C202" s="26" t="n">
        <v>-0.539877680534</v>
      </c>
      <c r="D202" s="26" t="n">
        <v>0.255881962728</v>
      </c>
      <c r="E202" s="26" t="n">
        <v>-0.290210966625</v>
      </c>
      <c r="F202" s="26" t="n">
        <v>0.824109472959</v>
      </c>
      <c r="G202" s="26" t="n">
        <v>0.340357892144</v>
      </c>
      <c r="H202" s="26" t="n">
        <v>0.920030190525</v>
      </c>
      <c r="I202" s="26" t="n">
        <v>0.399690400105</v>
      </c>
    </row>
    <row r="203" customFormat="false" ht="15" hidden="false" customHeight="false" outlineLevel="0" collapsed="false">
      <c r="B203" s="2" t="n">
        <v>198</v>
      </c>
      <c r="C203" s="26" t="n">
        <v>-0.526962668861</v>
      </c>
      <c r="D203" s="26" t="n">
        <v>2.212926391145</v>
      </c>
      <c r="E203" s="26" t="n">
        <v>-0.591927159717</v>
      </c>
      <c r="F203" s="26" t="n">
        <v>0.185393454585</v>
      </c>
      <c r="G203" s="26" t="n">
        <v>0.026999576878</v>
      </c>
      <c r="H203" s="26" t="n">
        <v>0.581850561558</v>
      </c>
      <c r="I203" s="26" t="n">
        <v>0.672362762605</v>
      </c>
    </row>
    <row r="204" customFormat="false" ht="15" hidden="false" customHeight="false" outlineLevel="0" collapsed="false">
      <c r="B204" s="2" t="n">
        <v>199</v>
      </c>
      <c r="C204" s="26" t="n">
        <v>-1.537440987066</v>
      </c>
      <c r="D204" s="26" t="n">
        <v>-0.332424054602</v>
      </c>
      <c r="E204" s="26" t="n">
        <v>0.683236672765</v>
      </c>
      <c r="F204" s="26" t="n">
        <v>0.357465243722</v>
      </c>
      <c r="G204" s="26" t="n">
        <v>0.12783009238</v>
      </c>
      <c r="H204" s="26" t="n">
        <v>0.251354887328</v>
      </c>
      <c r="I204" s="26" t="n">
        <v>0.59465079705</v>
      </c>
    </row>
    <row r="205" customFormat="false" ht="15" hidden="false" customHeight="false" outlineLevel="0" collapsed="false">
      <c r="B205" s="2" t="n">
        <v>200</v>
      </c>
      <c r="C205" s="26" t="n">
        <v>-0.383579452242</v>
      </c>
      <c r="D205" s="26" t="n">
        <v>0.19405856493</v>
      </c>
      <c r="E205" s="26" t="n">
        <v>2.367871259005</v>
      </c>
      <c r="F205" s="26" t="n">
        <v>0.374559373634</v>
      </c>
      <c r="G205" s="26" t="n">
        <v>0.569237019191</v>
      </c>
      <c r="H205" s="26" t="n">
        <v>0.107229498304</v>
      </c>
      <c r="I205" s="26" t="n">
        <v>0.983707058218</v>
      </c>
    </row>
    <row r="206" customFormat="false" ht="15" hidden="false" customHeight="false" outlineLevel="0" collapsed="false">
      <c r="B206" s="2" t="n">
        <v>201</v>
      </c>
      <c r="C206" s="26" t="n">
        <v>-0.65624235857</v>
      </c>
      <c r="D206" s="26" t="n">
        <v>0.667559447823</v>
      </c>
      <c r="E206" s="26" t="n">
        <v>-0.563687018455</v>
      </c>
      <c r="F206" s="26" t="n">
        <v>0.716948616528</v>
      </c>
      <c r="G206" s="26" t="n">
        <v>0.814518856779</v>
      </c>
      <c r="H206" s="26" t="n">
        <v>0.45558038091</v>
      </c>
      <c r="I206" s="26" t="n">
        <v>0.135371455671</v>
      </c>
    </row>
    <row r="207" customFormat="false" ht="15" hidden="false" customHeight="false" outlineLevel="0" collapsed="false">
      <c r="B207" s="2" t="n">
        <v>202</v>
      </c>
      <c r="C207" s="26" t="n">
        <v>0.500872763456</v>
      </c>
      <c r="D207" s="26" t="n">
        <v>0.069320467801</v>
      </c>
      <c r="E207" s="26" t="n">
        <v>-1.073273934076</v>
      </c>
      <c r="F207" s="26" t="n">
        <v>0.237260890705</v>
      </c>
      <c r="G207" s="26" t="n">
        <v>0.191708538057</v>
      </c>
      <c r="H207" s="26" t="n">
        <v>0.036784119966</v>
      </c>
      <c r="I207" s="26" t="n">
        <v>0.973391988998</v>
      </c>
    </row>
    <row r="208" customFormat="false" ht="15" hidden="false" customHeight="false" outlineLevel="0" collapsed="false">
      <c r="B208" s="2" t="n">
        <v>203</v>
      </c>
      <c r="C208" s="26" t="n">
        <v>0.788152168942</v>
      </c>
      <c r="D208" s="26" t="n">
        <v>1.041262343669</v>
      </c>
      <c r="E208" s="26" t="n">
        <v>0.776160937377</v>
      </c>
      <c r="F208" s="26" t="n">
        <v>0.162412131471</v>
      </c>
      <c r="G208" s="26" t="n">
        <v>0.672989059821</v>
      </c>
      <c r="H208" s="26" t="n">
        <v>0.534832595364</v>
      </c>
      <c r="I208" s="26" t="n">
        <v>0.484903569267</v>
      </c>
    </row>
    <row r="209" customFormat="false" ht="15" hidden="false" customHeight="false" outlineLevel="0" collapsed="false">
      <c r="B209" s="2" t="n">
        <v>204</v>
      </c>
      <c r="C209" s="26" t="n">
        <v>-0.296450526029</v>
      </c>
      <c r="D209" s="26" t="n">
        <v>1.251548400058</v>
      </c>
      <c r="E209" s="26" t="n">
        <v>1.142946751872</v>
      </c>
      <c r="F209" s="26" t="n">
        <v>0.119177498412</v>
      </c>
      <c r="G209" s="26" t="n">
        <v>0.693635078387</v>
      </c>
      <c r="H209" s="26" t="n">
        <v>0.161086076035</v>
      </c>
      <c r="I209" s="26" t="n">
        <v>0.462606584857</v>
      </c>
    </row>
    <row r="210" customFormat="false" ht="15" hidden="false" customHeight="false" outlineLevel="0" collapsed="false">
      <c r="B210" s="2" t="n">
        <v>205</v>
      </c>
      <c r="C210" s="26" t="n">
        <v>-0.844105819295</v>
      </c>
      <c r="D210" s="26" t="n">
        <v>-0.238456567762</v>
      </c>
      <c r="E210" s="26" t="n">
        <v>-0.714810078297</v>
      </c>
      <c r="F210" s="26" t="n">
        <v>0.053519204646</v>
      </c>
      <c r="G210" s="26" t="n">
        <v>0.1860202078</v>
      </c>
      <c r="H210" s="26" t="n">
        <v>0.964190703535</v>
      </c>
      <c r="I210" s="26" t="n">
        <v>0.722447818948</v>
      </c>
    </row>
    <row r="211" customFormat="false" ht="15" hidden="false" customHeight="false" outlineLevel="0" collapsed="false">
      <c r="B211" s="2" t="n">
        <v>206</v>
      </c>
      <c r="C211" s="26" t="n">
        <v>-0.148309869745</v>
      </c>
      <c r="D211" s="26" t="n">
        <v>0.240752735841</v>
      </c>
      <c r="E211" s="26" t="n">
        <v>0.522010528841</v>
      </c>
      <c r="F211" s="26" t="n">
        <v>0.749075585431</v>
      </c>
      <c r="G211" s="26" t="n">
        <v>0.610587618629</v>
      </c>
      <c r="H211" s="26" t="n">
        <v>0.386772370623</v>
      </c>
      <c r="I211" s="26" t="n">
        <v>0.151655983281</v>
      </c>
    </row>
    <row r="212" customFormat="false" ht="15" hidden="false" customHeight="false" outlineLevel="0" collapsed="false">
      <c r="B212" s="2" t="n">
        <v>207</v>
      </c>
      <c r="C212" s="26" t="n">
        <v>-0.540007646879</v>
      </c>
      <c r="D212" s="26" t="n">
        <v>-0.636081993772</v>
      </c>
      <c r="E212" s="26" t="n">
        <v>0.223615986913</v>
      </c>
      <c r="F212" s="26" t="n">
        <v>0.031525044143</v>
      </c>
      <c r="G212" s="26" t="n">
        <v>0.780311728907</v>
      </c>
      <c r="H212" s="26" t="n">
        <v>0.158945192347</v>
      </c>
      <c r="I212" s="26" t="n">
        <v>0.491431116668</v>
      </c>
    </row>
    <row r="213" customFormat="false" ht="15" hidden="false" customHeight="false" outlineLevel="0" collapsed="false">
      <c r="B213" s="2" t="n">
        <v>208</v>
      </c>
      <c r="C213" s="26" t="n">
        <v>-0.379996961461</v>
      </c>
      <c r="D213" s="26" t="n">
        <v>-0.458531768857</v>
      </c>
      <c r="E213" s="26" t="n">
        <v>1.152912276801</v>
      </c>
      <c r="F213" s="26" t="n">
        <v>0.038843888567</v>
      </c>
      <c r="G213" s="26" t="n">
        <v>0.827077614989</v>
      </c>
      <c r="H213" s="26" t="n">
        <v>0.294496227529</v>
      </c>
      <c r="I213" s="26" t="n">
        <v>0.253846900286</v>
      </c>
    </row>
    <row r="214" customFormat="false" ht="15" hidden="false" customHeight="false" outlineLevel="0" collapsed="false">
      <c r="B214" s="2" t="n">
        <v>209</v>
      </c>
      <c r="C214" s="26" t="n">
        <v>1.505381781956</v>
      </c>
      <c r="D214" s="26" t="n">
        <v>0.064925308379</v>
      </c>
      <c r="E214" s="26" t="n">
        <v>1.237120501113</v>
      </c>
      <c r="F214" s="26" t="n">
        <v>0.338164852701</v>
      </c>
      <c r="G214" s="26" t="n">
        <v>0.988082494113</v>
      </c>
      <c r="H214" s="26" t="n">
        <v>0.883852792087</v>
      </c>
      <c r="I214" s="26" t="n">
        <v>0.51893337392</v>
      </c>
    </row>
    <row r="215" customFormat="false" ht="15" hidden="false" customHeight="false" outlineLevel="0" collapsed="false">
      <c r="B215" s="2" t="n">
        <v>210</v>
      </c>
      <c r="C215" s="26" t="n">
        <v>1.05715811595</v>
      </c>
      <c r="D215" s="26" t="n">
        <v>-1.234840057315</v>
      </c>
      <c r="E215" s="26" t="n">
        <v>-0.544892485114</v>
      </c>
      <c r="F215" s="26" t="n">
        <v>0.986806766188</v>
      </c>
      <c r="G215" s="26" t="n">
        <v>0.575009885139</v>
      </c>
      <c r="H215" s="26" t="n">
        <v>0.682833581878</v>
      </c>
      <c r="I215" s="26" t="n">
        <v>0.491827240989</v>
      </c>
    </row>
    <row r="216" customFormat="false" ht="15" hidden="false" customHeight="false" outlineLevel="0" collapsed="false">
      <c r="B216" s="2" t="n">
        <v>211</v>
      </c>
      <c r="C216" s="26" t="n">
        <v>0.223197068773</v>
      </c>
      <c r="D216" s="26" t="n">
        <v>-0.708463683228</v>
      </c>
      <c r="E216" s="26" t="n">
        <v>-1.443313190709</v>
      </c>
      <c r="F216" s="26" t="n">
        <v>0.425660539209</v>
      </c>
      <c r="G216" s="26" t="n">
        <v>0.878367190147</v>
      </c>
      <c r="H216" s="26" t="n">
        <v>0.184205507268</v>
      </c>
      <c r="I216" s="26" t="n">
        <v>0.428767532021</v>
      </c>
    </row>
    <row r="217" customFormat="false" ht="15" hidden="false" customHeight="false" outlineLevel="0" collapsed="false">
      <c r="B217" s="2" t="n">
        <v>212</v>
      </c>
      <c r="C217" s="26" t="n">
        <v>0.882539307797</v>
      </c>
      <c r="D217" s="26" t="n">
        <v>-3.231807087046</v>
      </c>
      <c r="E217" s="26" t="n">
        <v>0.472387119056</v>
      </c>
      <c r="F217" s="26" t="n">
        <v>0.411101019689</v>
      </c>
      <c r="G217" s="26" t="n">
        <v>0.002486257185</v>
      </c>
      <c r="H217" s="26" t="n">
        <v>0.718025461545</v>
      </c>
      <c r="I217" s="26" t="n">
        <v>0.909388585041</v>
      </c>
    </row>
    <row r="218" customFormat="false" ht="15" hidden="false" customHeight="false" outlineLevel="0" collapsed="false">
      <c r="B218" s="2" t="n">
        <v>213</v>
      </c>
      <c r="C218" s="26" t="n">
        <v>-0.234004718621</v>
      </c>
      <c r="D218" s="26" t="n">
        <v>0.235500222506</v>
      </c>
      <c r="E218" s="26" t="n">
        <v>2.378110544941</v>
      </c>
      <c r="F218" s="26" t="n">
        <v>0.13463797225</v>
      </c>
      <c r="G218" s="26" t="n">
        <v>0.846229283807</v>
      </c>
      <c r="H218" s="26" t="n">
        <v>0.550077347711</v>
      </c>
      <c r="I218" s="26" t="n">
        <v>0.269329631421</v>
      </c>
    </row>
    <row r="219" customFormat="false" ht="15" hidden="false" customHeight="false" outlineLevel="0" collapsed="false">
      <c r="B219" s="2" t="n">
        <v>214</v>
      </c>
      <c r="C219" s="26" t="n">
        <v>-1.020539860735</v>
      </c>
      <c r="D219" s="26" t="n">
        <v>0.29315046598</v>
      </c>
      <c r="E219" s="26" t="n">
        <v>0.139297336752</v>
      </c>
      <c r="F219" s="26" t="n">
        <v>0.38417087881</v>
      </c>
      <c r="G219" s="26" t="n">
        <v>0.148884757511</v>
      </c>
      <c r="H219" s="26" t="n">
        <v>0.696636916144</v>
      </c>
      <c r="I219" s="26" t="n">
        <v>0.897446741642</v>
      </c>
    </row>
    <row r="220" customFormat="false" ht="15" hidden="false" customHeight="false" outlineLevel="0" collapsed="false">
      <c r="B220" s="2" t="n">
        <v>215</v>
      </c>
      <c r="C220" s="26" t="n">
        <v>-0.850065208632</v>
      </c>
      <c r="D220" s="26" t="n">
        <v>1.244336231663</v>
      </c>
      <c r="E220" s="26" t="n">
        <v>-0.30401751407</v>
      </c>
      <c r="F220" s="26" t="n">
        <v>0.394964589582</v>
      </c>
      <c r="G220" s="26" t="n">
        <v>0.859744200094</v>
      </c>
      <c r="H220" s="26" t="n">
        <v>0.872869273767</v>
      </c>
      <c r="I220" s="26" t="n">
        <v>0.249133886826</v>
      </c>
    </row>
    <row r="221" customFormat="false" ht="15" hidden="false" customHeight="false" outlineLevel="0" collapsed="false">
      <c r="B221" s="2" t="n">
        <v>216</v>
      </c>
      <c r="C221" s="26" t="n">
        <v>-0.565506027025</v>
      </c>
      <c r="D221" s="26" t="n">
        <v>0.991675974851</v>
      </c>
      <c r="E221" s="26" t="n">
        <v>-0.325706475707</v>
      </c>
      <c r="F221" s="26" t="n">
        <v>0.838960967512</v>
      </c>
      <c r="G221" s="26" t="n">
        <v>0.173839570782</v>
      </c>
      <c r="H221" s="26" t="n">
        <v>0.421858086666</v>
      </c>
      <c r="I221" s="26" t="n">
        <v>0.032659443518</v>
      </c>
    </row>
    <row r="222" customFormat="false" ht="15" hidden="false" customHeight="false" outlineLevel="0" collapsed="false">
      <c r="B222" s="2" t="n">
        <v>217</v>
      </c>
      <c r="C222" s="26" t="n">
        <v>-0.865760544016</v>
      </c>
      <c r="D222" s="26" t="n">
        <v>0.090975825358</v>
      </c>
      <c r="E222" s="26" t="n">
        <v>-1.948514402455</v>
      </c>
      <c r="F222" s="26" t="n">
        <v>0.475946780622</v>
      </c>
      <c r="G222" s="26" t="n">
        <v>0.876803827759</v>
      </c>
      <c r="H222" s="26" t="n">
        <v>0.133822328895</v>
      </c>
      <c r="I222" s="26" t="n">
        <v>0.079543901718</v>
      </c>
    </row>
    <row r="223" customFormat="false" ht="15" hidden="false" customHeight="false" outlineLevel="0" collapsed="false">
      <c r="B223" s="2" t="n">
        <v>218</v>
      </c>
      <c r="C223" s="26" t="n">
        <v>0.850975052597</v>
      </c>
      <c r="D223" s="26" t="n">
        <v>-0.125195797542</v>
      </c>
      <c r="E223" s="26" t="n">
        <v>-0.294746843594</v>
      </c>
      <c r="F223" s="26" t="n">
        <v>0.996870372085</v>
      </c>
      <c r="G223" s="26" t="n">
        <v>0.452818408547</v>
      </c>
      <c r="H223" s="26" t="n">
        <v>0.244621239495</v>
      </c>
      <c r="I223" s="26" t="n">
        <v>0.683524425207</v>
      </c>
    </row>
    <row r="224" customFormat="false" ht="15" hidden="false" customHeight="false" outlineLevel="0" collapsed="false">
      <c r="B224" s="2" t="n">
        <v>219</v>
      </c>
      <c r="C224" s="26" t="n">
        <v>0.44675140524</v>
      </c>
      <c r="D224" s="26" t="n">
        <v>0.347302106299</v>
      </c>
      <c r="E224" s="26" t="n">
        <v>-0.533189833206</v>
      </c>
      <c r="F224" s="26" t="n">
        <v>0.47037291525</v>
      </c>
      <c r="G224" s="26" t="n">
        <v>0.23681535198</v>
      </c>
      <c r="H224" s="26" t="n">
        <v>0.097880083125</v>
      </c>
      <c r="I224" s="26" t="n">
        <v>0.199321283318</v>
      </c>
    </row>
    <row r="225" customFormat="false" ht="15" hidden="false" customHeight="false" outlineLevel="0" collapsed="false">
      <c r="B225" s="2" t="n">
        <v>220</v>
      </c>
      <c r="C225" s="26" t="n">
        <v>-0.384951458653</v>
      </c>
      <c r="D225" s="26" t="n">
        <v>0.127273753239</v>
      </c>
      <c r="E225" s="26" t="n">
        <v>-0.721497351586</v>
      </c>
      <c r="F225" s="26" t="n">
        <v>0.71722119446</v>
      </c>
      <c r="G225" s="26" t="n">
        <v>0.444008298317</v>
      </c>
      <c r="H225" s="26" t="n">
        <v>0.798472685357</v>
      </c>
      <c r="I225" s="26" t="n">
        <v>0.981338320793</v>
      </c>
    </row>
    <row r="226" customFormat="false" ht="15" hidden="false" customHeight="false" outlineLevel="0" collapsed="false">
      <c r="B226" s="2" t="n">
        <v>221</v>
      </c>
      <c r="C226" s="26" t="n">
        <v>0.275794924541</v>
      </c>
      <c r="D226" s="26" t="n">
        <v>-2.028460295913</v>
      </c>
      <c r="E226" s="26" t="n">
        <v>-1.711038497422</v>
      </c>
      <c r="F226" s="26" t="n">
        <v>0.167206029856</v>
      </c>
      <c r="G226" s="26" t="n">
        <v>0.109215244057</v>
      </c>
      <c r="H226" s="26" t="n">
        <v>0.979542857899</v>
      </c>
      <c r="I226" s="26" t="n">
        <v>0.106943792826</v>
      </c>
    </row>
    <row r="227" customFormat="false" ht="15" hidden="false" customHeight="false" outlineLevel="0" collapsed="false">
      <c r="B227" s="2" t="n">
        <v>222</v>
      </c>
      <c r="C227" s="26" t="n">
        <v>-0.079739021751</v>
      </c>
      <c r="D227" s="26" t="n">
        <v>-0.882192176238</v>
      </c>
      <c r="E227" s="26" t="n">
        <v>0.996087782399</v>
      </c>
      <c r="F227" s="26" t="n">
        <v>0.352719997029</v>
      </c>
      <c r="G227" s="26" t="n">
        <v>0.646268464437</v>
      </c>
      <c r="H227" s="26" t="n">
        <v>0.721229678031</v>
      </c>
      <c r="I227" s="26" t="n">
        <v>0.395982697341</v>
      </c>
    </row>
    <row r="228" customFormat="false" ht="15" hidden="false" customHeight="false" outlineLevel="0" collapsed="false">
      <c r="B228" s="2" t="n">
        <v>223</v>
      </c>
      <c r="C228" s="26" t="n">
        <v>0.714736022574</v>
      </c>
      <c r="D228" s="26" t="n">
        <v>-0.825122140637</v>
      </c>
      <c r="E228" s="26" t="n">
        <v>1.459281176165</v>
      </c>
      <c r="F228" s="26" t="n">
        <v>0.02324614039</v>
      </c>
      <c r="G228" s="26" t="n">
        <v>0.92002948646</v>
      </c>
      <c r="H228" s="26" t="n">
        <v>0.628592125879</v>
      </c>
      <c r="I228" s="26" t="n">
        <v>0.495004131391</v>
      </c>
    </row>
    <row r="229" customFormat="false" ht="15" hidden="false" customHeight="false" outlineLevel="0" collapsed="false">
      <c r="B229" s="2" t="n">
        <v>224</v>
      </c>
      <c r="C229" s="26" t="n">
        <v>1.840382872179</v>
      </c>
      <c r="D229" s="26" t="n">
        <v>0.295880161409</v>
      </c>
      <c r="E229" s="26" t="n">
        <v>-1.901838486705</v>
      </c>
      <c r="F229" s="26" t="n">
        <v>0.952811808289</v>
      </c>
      <c r="G229" s="26" t="n">
        <v>0.477451486397</v>
      </c>
      <c r="H229" s="26" t="n">
        <v>0.20366347411</v>
      </c>
      <c r="I229" s="26" t="n">
        <v>0.396458283575</v>
      </c>
    </row>
    <row r="230" customFormat="false" ht="15" hidden="false" customHeight="false" outlineLevel="0" collapsed="false">
      <c r="B230" s="2" t="n">
        <v>225</v>
      </c>
      <c r="C230" s="26" t="n">
        <v>-1.481754854261</v>
      </c>
      <c r="D230" s="26" t="n">
        <v>-1.333258101641</v>
      </c>
      <c r="E230" s="26" t="n">
        <v>0.199868672869</v>
      </c>
      <c r="F230" s="26" t="n">
        <v>0.146110843445</v>
      </c>
      <c r="G230" s="26" t="n">
        <v>0.794539695631</v>
      </c>
      <c r="H230" s="26" t="n">
        <v>0.518738852829</v>
      </c>
      <c r="I230" s="26" t="n">
        <v>0.791484911936</v>
      </c>
    </row>
    <row r="231" customFormat="false" ht="15" hidden="false" customHeight="false" outlineLevel="0" collapsed="false">
      <c r="B231" s="2" t="n">
        <v>226</v>
      </c>
      <c r="C231" s="26" t="n">
        <v>0.94081858599</v>
      </c>
      <c r="D231" s="26" t="n">
        <v>-0.198463778106</v>
      </c>
      <c r="E231" s="26" t="n">
        <v>-1.092517979307</v>
      </c>
      <c r="F231" s="26" t="n">
        <v>0.016328438732</v>
      </c>
      <c r="G231" s="26" t="n">
        <v>0.158510503154</v>
      </c>
      <c r="H231" s="26" t="n">
        <v>0.611819017386</v>
      </c>
      <c r="I231" s="26" t="n">
        <v>0.894625339915</v>
      </c>
    </row>
    <row r="232" customFormat="false" ht="15" hidden="false" customHeight="false" outlineLevel="0" collapsed="false">
      <c r="B232" s="2" t="n">
        <v>227</v>
      </c>
      <c r="C232" s="26" t="n">
        <v>-0.398573563462</v>
      </c>
      <c r="D232" s="26" t="n">
        <v>-0.116352918448</v>
      </c>
      <c r="E232" s="26" t="n">
        <v>-0.16542480334</v>
      </c>
      <c r="F232" s="26" t="n">
        <v>0.601456542904</v>
      </c>
      <c r="G232" s="26" t="n">
        <v>0.422899978308</v>
      </c>
      <c r="H232" s="26" t="n">
        <v>0.414135993019</v>
      </c>
      <c r="I232" s="26" t="n">
        <v>0.235318814539</v>
      </c>
    </row>
    <row r="233" customFormat="false" ht="15" hidden="false" customHeight="false" outlineLevel="0" collapsed="false">
      <c r="B233" s="2" t="n">
        <v>228</v>
      </c>
      <c r="C233" s="26" t="n">
        <v>-0.7158498152</v>
      </c>
      <c r="D233" s="26" t="n">
        <v>0.831240521497</v>
      </c>
      <c r="E233" s="26" t="n">
        <v>-0.806051344725</v>
      </c>
      <c r="F233" s="26" t="n">
        <v>0.951038052443</v>
      </c>
      <c r="G233" s="26" t="n">
        <v>0.111827792498</v>
      </c>
      <c r="H233" s="26" t="n">
        <v>0.384174736332</v>
      </c>
      <c r="I233" s="26" t="n">
        <v>0.797712574746</v>
      </c>
    </row>
    <row r="234" customFormat="false" ht="15" hidden="false" customHeight="false" outlineLevel="0" collapsed="false">
      <c r="B234" s="2" t="n">
        <v>229</v>
      </c>
      <c r="C234" s="26" t="n">
        <v>-0.743799088918</v>
      </c>
      <c r="D234" s="26" t="n">
        <v>-1.280840242934</v>
      </c>
      <c r="E234" s="26" t="n">
        <v>-0.184885321865</v>
      </c>
      <c r="F234" s="26" t="n">
        <v>0.002442091272</v>
      </c>
      <c r="G234" s="26" t="n">
        <v>0.892260616747</v>
      </c>
      <c r="H234" s="26" t="n">
        <v>0.349580857651</v>
      </c>
      <c r="I234" s="26" t="n">
        <v>0.472724892812</v>
      </c>
    </row>
    <row r="235" customFormat="false" ht="15" hidden="false" customHeight="false" outlineLevel="0" collapsed="false">
      <c r="B235" s="2" t="n">
        <v>230</v>
      </c>
      <c r="C235" s="26" t="n">
        <v>1.986162756806</v>
      </c>
      <c r="D235" s="26" t="n">
        <v>-1.708479624353</v>
      </c>
      <c r="E235" s="26" t="n">
        <v>-0.094594522914</v>
      </c>
      <c r="F235" s="26" t="n">
        <v>0.274214222932</v>
      </c>
      <c r="G235" s="26" t="n">
        <v>0.093079548382</v>
      </c>
      <c r="H235" s="26" t="n">
        <v>0.570134275187</v>
      </c>
      <c r="I235" s="26" t="n">
        <v>0.328850939047</v>
      </c>
    </row>
    <row r="236" customFormat="false" ht="15" hidden="false" customHeight="false" outlineLevel="0" collapsed="false">
      <c r="B236" s="2" t="n">
        <v>231</v>
      </c>
      <c r="C236" s="26" t="n">
        <v>-0.601218666715</v>
      </c>
      <c r="D236" s="26" t="n">
        <v>-0.373660300243</v>
      </c>
      <c r="E236" s="26" t="n">
        <v>0.1491780305</v>
      </c>
      <c r="F236" s="26" t="n">
        <v>0.843107711905</v>
      </c>
      <c r="G236" s="26" t="n">
        <v>0.612068844606</v>
      </c>
      <c r="H236" s="26" t="n">
        <v>0.182510653704</v>
      </c>
      <c r="I236" s="26" t="n">
        <v>0.151705909983</v>
      </c>
    </row>
    <row r="237" customFormat="false" ht="15" hidden="false" customHeight="false" outlineLevel="0" collapsed="false">
      <c r="B237" s="2" t="n">
        <v>232</v>
      </c>
      <c r="C237" s="26" t="n">
        <v>1.607661141885</v>
      </c>
      <c r="D237" s="26" t="n">
        <v>-0.344352815192</v>
      </c>
      <c r="E237" s="26" t="n">
        <v>-0.099185858956</v>
      </c>
      <c r="F237" s="26" t="n">
        <v>0.63727602482</v>
      </c>
      <c r="G237" s="26" t="n">
        <v>0.767257496693</v>
      </c>
      <c r="H237" s="26" t="n">
        <v>0.312858025147</v>
      </c>
      <c r="I237" s="26" t="n">
        <v>0.724128248024</v>
      </c>
    </row>
    <row r="238" customFormat="false" ht="15" hidden="false" customHeight="false" outlineLevel="0" collapsed="false">
      <c r="B238" s="2" t="n">
        <v>233</v>
      </c>
      <c r="C238" s="26" t="n">
        <v>0.195517182419</v>
      </c>
      <c r="D238" s="26" t="n">
        <v>-0.82897003122</v>
      </c>
      <c r="E238" s="26" t="n">
        <v>1.717618858668</v>
      </c>
      <c r="F238" s="26" t="n">
        <v>0.516398923711</v>
      </c>
      <c r="G238" s="26" t="n">
        <v>0.665791200244</v>
      </c>
      <c r="H238" s="26" t="n">
        <v>0.000447256868</v>
      </c>
      <c r="I238" s="26" t="n">
        <v>0.999363789918</v>
      </c>
    </row>
    <row r="239" customFormat="false" ht="15" hidden="false" customHeight="false" outlineLevel="0" collapsed="false">
      <c r="B239" s="2" t="n">
        <v>234</v>
      </c>
      <c r="C239" s="26" t="n">
        <v>-0.728223051492</v>
      </c>
      <c r="D239" s="26" t="n">
        <v>1.703964836145</v>
      </c>
      <c r="E239" s="26" t="n">
        <v>-0.019781538663</v>
      </c>
      <c r="F239" s="26" t="n">
        <v>0.680100955972</v>
      </c>
      <c r="G239" s="26" t="n">
        <v>0.269046369765</v>
      </c>
      <c r="H239" s="26" t="n">
        <v>0.596198991924</v>
      </c>
      <c r="I239" s="26" t="n">
        <v>0.491428408058</v>
      </c>
    </row>
    <row r="240" customFormat="false" ht="15" hidden="false" customHeight="false" outlineLevel="0" collapsed="false">
      <c r="B240" s="2" t="n">
        <v>235</v>
      </c>
      <c r="C240" s="26" t="n">
        <v>0.359875406922</v>
      </c>
      <c r="D240" s="26" t="n">
        <v>0.091837092432</v>
      </c>
      <c r="E240" s="26" t="n">
        <v>0.815372515482</v>
      </c>
      <c r="F240" s="26" t="n">
        <v>0.233537747995</v>
      </c>
      <c r="G240" s="26" t="n">
        <v>0.819453086441</v>
      </c>
      <c r="H240" s="26" t="n">
        <v>0.109457204382</v>
      </c>
      <c r="I240" s="26" t="n">
        <v>0.346690576183</v>
      </c>
    </row>
    <row r="241" customFormat="false" ht="15" hidden="false" customHeight="false" outlineLevel="0" collapsed="false">
      <c r="B241" s="2" t="n">
        <v>236</v>
      </c>
      <c r="C241" s="26" t="n">
        <v>1.648650692137</v>
      </c>
      <c r="D241" s="26" t="n">
        <v>-0.008117798334</v>
      </c>
      <c r="E241" s="26" t="n">
        <v>0.799941579637</v>
      </c>
      <c r="F241" s="26" t="n">
        <v>0.657684256442</v>
      </c>
      <c r="G241" s="26" t="n">
        <v>0.15898185026</v>
      </c>
      <c r="H241" s="26" t="n">
        <v>0.029102073015</v>
      </c>
      <c r="I241" s="26" t="n">
        <v>0.225597719253</v>
      </c>
    </row>
    <row r="242" customFormat="false" ht="15" hidden="false" customHeight="false" outlineLevel="0" collapsed="false">
      <c r="B242" s="2" t="n">
        <v>237</v>
      </c>
      <c r="C242" s="26" t="n">
        <v>1.495990111085</v>
      </c>
      <c r="D242" s="26" t="n">
        <v>-0.273562428643</v>
      </c>
      <c r="E242" s="26" t="n">
        <v>-0.183156657146</v>
      </c>
      <c r="F242" s="26" t="n">
        <v>0.051325834299</v>
      </c>
      <c r="G242" s="26" t="n">
        <v>0.087384876713</v>
      </c>
      <c r="H242" s="26" t="n">
        <v>0.740569227923</v>
      </c>
      <c r="I242" s="26" t="n">
        <v>0.964400310619</v>
      </c>
    </row>
    <row r="243" customFormat="false" ht="15" hidden="false" customHeight="false" outlineLevel="0" collapsed="false">
      <c r="B243" s="2" t="n">
        <v>238</v>
      </c>
      <c r="C243" s="26" t="n">
        <v>-0.452520838045</v>
      </c>
      <c r="D243" s="26" t="n">
        <v>0.840747277422</v>
      </c>
      <c r="E243" s="26" t="n">
        <v>-2.146443619236</v>
      </c>
      <c r="F243" s="26" t="n">
        <v>0.022964147903</v>
      </c>
      <c r="G243" s="26" t="n">
        <v>0.059990338064</v>
      </c>
      <c r="H243" s="26" t="n">
        <v>0.743816223883</v>
      </c>
      <c r="I243" s="26" t="n">
        <v>0.329833013164</v>
      </c>
    </row>
    <row r="244" customFormat="false" ht="15" hidden="false" customHeight="false" outlineLevel="0" collapsed="false">
      <c r="B244" s="2" t="n">
        <v>239</v>
      </c>
      <c r="C244" s="26" t="n">
        <v>0.516053965467</v>
      </c>
      <c r="D244" s="26" t="n">
        <v>-1.233065152838</v>
      </c>
      <c r="E244" s="26" t="n">
        <v>1.332816723192</v>
      </c>
      <c r="F244" s="26" t="n">
        <v>0.370678478658</v>
      </c>
      <c r="G244" s="26" t="n">
        <v>0.245345913047</v>
      </c>
      <c r="H244" s="26" t="n">
        <v>0.811670619453</v>
      </c>
      <c r="I244" s="26" t="n">
        <v>0.006332568391</v>
      </c>
    </row>
    <row r="245" customFormat="false" ht="15" hidden="false" customHeight="false" outlineLevel="0" collapsed="false">
      <c r="B245" s="2" t="n">
        <v>240</v>
      </c>
      <c r="C245" s="26" t="n">
        <v>0.293214784009</v>
      </c>
      <c r="D245" s="26" t="n">
        <v>-0.605013624339</v>
      </c>
      <c r="E245" s="26" t="n">
        <v>-1.097405694284</v>
      </c>
      <c r="F245" s="26" t="n">
        <v>0.036999848919</v>
      </c>
      <c r="G245" s="26" t="n">
        <v>0.883220140542</v>
      </c>
      <c r="H245" s="26" t="n">
        <v>0.144993507344</v>
      </c>
      <c r="I245" s="26" t="n">
        <v>0.110084377707</v>
      </c>
    </row>
    <row r="246" customFormat="false" ht="15" hidden="false" customHeight="false" outlineLevel="0" collapsed="false">
      <c r="B246" s="2" t="n">
        <v>241</v>
      </c>
      <c r="C246" s="26" t="n">
        <v>-0.009849751223</v>
      </c>
      <c r="D246" s="26" t="n">
        <v>-0.208852957971</v>
      </c>
      <c r="E246" s="26" t="n">
        <v>-0.69036229071</v>
      </c>
      <c r="F246" s="26" t="n">
        <v>0.432423132498</v>
      </c>
      <c r="G246" s="26" t="n">
        <v>0.837787000908</v>
      </c>
      <c r="H246" s="26" t="n">
        <v>0.156092067621</v>
      </c>
      <c r="I246" s="26" t="n">
        <v>0.476492899733</v>
      </c>
    </row>
    <row r="247" customFormat="false" ht="15" hidden="false" customHeight="false" outlineLevel="0" collapsed="false">
      <c r="B247" s="2" t="n">
        <v>242</v>
      </c>
      <c r="C247" s="26" t="n">
        <v>0.423192305848</v>
      </c>
      <c r="D247" s="26" t="n">
        <v>0.618992886216</v>
      </c>
      <c r="E247" s="26" t="n">
        <v>0.322817110799</v>
      </c>
      <c r="F247" s="26" t="n">
        <v>0.65718707064</v>
      </c>
      <c r="G247" s="26" t="n">
        <v>0.552419554789</v>
      </c>
      <c r="H247" s="26" t="n">
        <v>0.094991978771</v>
      </c>
      <c r="I247" s="26" t="n">
        <v>0.877474054319</v>
      </c>
    </row>
    <row r="248" customFormat="false" ht="15" hidden="false" customHeight="false" outlineLevel="0" collapsed="false">
      <c r="B248" s="2" t="n">
        <v>243</v>
      </c>
      <c r="C248" s="26" t="n">
        <v>0.626967496802</v>
      </c>
      <c r="D248" s="26" t="n">
        <v>-0.161611932924</v>
      </c>
      <c r="E248" s="26" t="n">
        <v>1.290012901613</v>
      </c>
      <c r="F248" s="26" t="n">
        <v>0.298020401859</v>
      </c>
      <c r="G248" s="26" t="n">
        <v>0.008044169062</v>
      </c>
      <c r="H248" s="26" t="n">
        <v>0.663566701561</v>
      </c>
      <c r="I248" s="26" t="n">
        <v>0.273822729762</v>
      </c>
    </row>
    <row r="249" customFormat="false" ht="15" hidden="false" customHeight="false" outlineLevel="0" collapsed="false">
      <c r="B249" s="2" t="n">
        <v>244</v>
      </c>
      <c r="C249" s="26" t="n">
        <v>-0.624207859206</v>
      </c>
      <c r="D249" s="26" t="n">
        <v>-0.673778588955</v>
      </c>
      <c r="E249" s="26" t="n">
        <v>-0.020207369972</v>
      </c>
      <c r="F249" s="26" t="n">
        <v>0.66841627999</v>
      </c>
      <c r="G249" s="26" t="n">
        <v>0.769270368645</v>
      </c>
      <c r="H249" s="26" t="n">
        <v>0.601582987719</v>
      </c>
      <c r="I249" s="26" t="n">
        <v>0.865123055487</v>
      </c>
    </row>
    <row r="250" customFormat="false" ht="15" hidden="false" customHeight="false" outlineLevel="0" collapsed="false">
      <c r="B250" s="2" t="n">
        <v>245</v>
      </c>
      <c r="C250" s="26" t="n">
        <v>1.071765021218</v>
      </c>
      <c r="D250" s="26" t="n">
        <v>1.276230845734</v>
      </c>
      <c r="E250" s="26" t="n">
        <v>-0.303213745984</v>
      </c>
      <c r="F250" s="26" t="n">
        <v>0.107851559678</v>
      </c>
      <c r="G250" s="26" t="n">
        <v>0.21256217692</v>
      </c>
      <c r="H250" s="26" t="n">
        <v>0.859055425213</v>
      </c>
      <c r="I250" s="26" t="n">
        <v>0.96455376996</v>
      </c>
    </row>
    <row r="251" customFormat="false" ht="15" hidden="false" customHeight="false" outlineLevel="0" collapsed="false">
      <c r="B251" s="2" t="n">
        <v>246</v>
      </c>
      <c r="C251" s="26" t="n">
        <v>-0.895063795459</v>
      </c>
      <c r="D251" s="26" t="n">
        <v>1.916190563529</v>
      </c>
      <c r="E251" s="26" t="n">
        <v>-0.355742939295</v>
      </c>
      <c r="F251" s="26" t="n">
        <v>0.12506257838</v>
      </c>
      <c r="G251" s="26" t="n">
        <v>0.542767961358</v>
      </c>
      <c r="H251" s="26" t="n">
        <v>0.589997483523</v>
      </c>
      <c r="I251" s="26" t="n">
        <v>0.885594680731</v>
      </c>
    </row>
    <row r="252" customFormat="false" ht="15" hidden="false" customHeight="false" outlineLevel="0" collapsed="false">
      <c r="B252" s="2" t="n">
        <v>247</v>
      </c>
      <c r="C252" s="26" t="n">
        <v>0.166115622811</v>
      </c>
      <c r="D252" s="26" t="n">
        <v>0.37484745347</v>
      </c>
      <c r="E252" s="26" t="n">
        <v>-1.267323565395</v>
      </c>
      <c r="F252" s="26" t="n">
        <v>0.464141036947</v>
      </c>
      <c r="G252" s="26" t="n">
        <v>0.24513542859</v>
      </c>
      <c r="H252" s="26" t="n">
        <v>0.726105066214</v>
      </c>
      <c r="I252" s="26" t="n">
        <v>0.60531391184</v>
      </c>
    </row>
    <row r="253" customFormat="false" ht="15" hidden="false" customHeight="false" outlineLevel="0" collapsed="false">
      <c r="B253" s="2" t="n">
        <v>248</v>
      </c>
      <c r="C253" s="26" t="n">
        <v>1.638937075155</v>
      </c>
      <c r="D253" s="26" t="n">
        <v>-1.042909349769</v>
      </c>
      <c r="E253" s="26" t="n">
        <v>-0.960020551329</v>
      </c>
      <c r="F253" s="26" t="n">
        <v>0.849788137939</v>
      </c>
      <c r="G253" s="26" t="n">
        <v>0.546466543374</v>
      </c>
      <c r="H253" s="26" t="n">
        <v>0.545486347856</v>
      </c>
      <c r="I253" s="26" t="n">
        <v>0.030251475461</v>
      </c>
    </row>
    <row r="254" customFormat="false" ht="15" hidden="false" customHeight="false" outlineLevel="0" collapsed="false">
      <c r="B254" s="2" t="n">
        <v>249</v>
      </c>
      <c r="C254" s="26" t="n">
        <v>-0.253483310891</v>
      </c>
      <c r="D254" s="26" t="n">
        <v>2.115078093378</v>
      </c>
      <c r="E254" s="26" t="n">
        <v>0.034312865179</v>
      </c>
      <c r="F254" s="26" t="n">
        <v>0.9091530298</v>
      </c>
      <c r="G254" s="26" t="n">
        <v>0.108108036647</v>
      </c>
      <c r="H254" s="26" t="n">
        <v>0.920571642019</v>
      </c>
      <c r="I254" s="26" t="n">
        <v>0.519373776493</v>
      </c>
    </row>
    <row r="255" customFormat="false" ht="15" hidden="false" customHeight="false" outlineLevel="0" collapsed="false">
      <c r="B255" s="2" t="n">
        <v>250</v>
      </c>
      <c r="C255" s="26" t="n">
        <v>-0.137234336702</v>
      </c>
      <c r="D255" s="26" t="n">
        <v>-0.412682120166</v>
      </c>
      <c r="E255" s="26" t="n">
        <v>0.43837145244</v>
      </c>
      <c r="F255" s="26" t="n">
        <v>0.050306374577</v>
      </c>
      <c r="G255" s="26" t="n">
        <v>0.904205911323</v>
      </c>
      <c r="H255" s="26" t="n">
        <v>0.154375830339</v>
      </c>
      <c r="I255" s="26" t="n">
        <v>0.819717240707</v>
      </c>
    </row>
    <row r="256" customFormat="false" ht="15" hidden="false" customHeight="false" outlineLevel="0" collapsed="false">
      <c r="B256" s="2" t="n">
        <v>251</v>
      </c>
      <c r="C256" s="26" t="n">
        <v>0.885004820569</v>
      </c>
      <c r="D256" s="26" t="n">
        <v>0.133644472973</v>
      </c>
      <c r="E256" s="26" t="n">
        <v>-0.973084475875</v>
      </c>
      <c r="F256" s="26" t="n">
        <v>0.293381961941</v>
      </c>
      <c r="G256" s="26" t="n">
        <v>0.494716896102</v>
      </c>
      <c r="H256" s="26" t="n">
        <v>0.662743654066</v>
      </c>
      <c r="I256" s="26" t="n">
        <v>0.996690335351</v>
      </c>
    </row>
    <row r="257" customFormat="false" ht="15" hidden="false" customHeight="false" outlineLevel="0" collapsed="false">
      <c r="B257" s="2" t="n">
        <v>252</v>
      </c>
      <c r="C257" s="26" t="n">
        <v>-0.228031449502</v>
      </c>
      <c r="D257" s="26" t="n">
        <v>-0.077803375991</v>
      </c>
      <c r="E257" s="26" t="n">
        <v>0.758949626649</v>
      </c>
      <c r="F257" s="26" t="n">
        <v>0.649569474071</v>
      </c>
      <c r="G257" s="26" t="n">
        <v>0.282095312034</v>
      </c>
      <c r="H257" s="26" t="n">
        <v>0.872561709731</v>
      </c>
      <c r="I257" s="26" t="n">
        <v>0.307239401652</v>
      </c>
    </row>
    <row r="258" customFormat="false" ht="15" hidden="false" customHeight="false" outlineLevel="0" collapsed="false">
      <c r="B258" s="2" t="n">
        <v>253</v>
      </c>
      <c r="C258" s="26" t="n">
        <v>-1.393841159691</v>
      </c>
      <c r="D258" s="26" t="n">
        <v>-0.557393485572</v>
      </c>
      <c r="E258" s="26" t="n">
        <v>-0.193760477409</v>
      </c>
      <c r="F258" s="26" t="n">
        <v>0.615303652315</v>
      </c>
      <c r="G258" s="26" t="n">
        <v>0.305620359862</v>
      </c>
      <c r="H258" s="26" t="n">
        <v>0.10883914388</v>
      </c>
      <c r="I258" s="26" t="n">
        <v>0.289581661834</v>
      </c>
    </row>
    <row r="259" customFormat="false" ht="15" hidden="false" customHeight="false" outlineLevel="0" collapsed="false">
      <c r="B259" s="2" t="n">
        <v>254</v>
      </c>
      <c r="C259" s="26" t="n">
        <v>-0.37586602115</v>
      </c>
      <c r="D259" s="26" t="n">
        <v>-0.812497344384</v>
      </c>
      <c r="E259" s="26" t="n">
        <v>0.581762845784</v>
      </c>
      <c r="F259" s="26" t="n">
        <v>0.629409869245</v>
      </c>
      <c r="G259" s="26" t="n">
        <v>0.033885314875</v>
      </c>
      <c r="H259" s="26" t="n">
        <v>0.505119477139</v>
      </c>
      <c r="I259" s="26" t="n">
        <v>0.825563852577</v>
      </c>
    </row>
    <row r="260" customFormat="false" ht="15" hidden="false" customHeight="false" outlineLevel="0" collapsed="false">
      <c r="B260" s="2" t="n">
        <v>255</v>
      </c>
      <c r="C260" s="26" t="n">
        <v>-0.594444411828</v>
      </c>
      <c r="D260" s="26" t="n">
        <v>-0.640635261816</v>
      </c>
      <c r="E260" s="26" t="n">
        <v>-0.346446356408</v>
      </c>
      <c r="F260" s="26" t="n">
        <v>0.482247202701</v>
      </c>
      <c r="G260" s="26" t="n">
        <v>0.920673728492</v>
      </c>
      <c r="H260" s="26" t="n">
        <v>0.279410671322</v>
      </c>
      <c r="I260" s="26" t="n">
        <v>0.129492410307</v>
      </c>
    </row>
    <row r="261" customFormat="false" ht="15" hidden="false" customHeight="false" outlineLevel="0" collapsed="false">
      <c r="B261" s="2" t="n">
        <v>256</v>
      </c>
      <c r="C261" s="26" t="n">
        <v>-0.928786647548</v>
      </c>
      <c r="D261" s="26" t="n">
        <v>-2.025038709404</v>
      </c>
      <c r="E261" s="26" t="n">
        <v>0.295784856816</v>
      </c>
      <c r="F261" s="26" t="n">
        <v>0.586751694407</v>
      </c>
      <c r="G261" s="26" t="n">
        <v>0.995484972522</v>
      </c>
      <c r="H261" s="26" t="n">
        <v>0.267030990672</v>
      </c>
      <c r="I261" s="26" t="n">
        <v>0.015181120351</v>
      </c>
    </row>
    <row r="262" customFormat="false" ht="15" hidden="false" customHeight="false" outlineLevel="0" collapsed="false">
      <c r="B262" s="2" t="n">
        <v>257</v>
      </c>
      <c r="C262" s="26" t="n">
        <v>-1.77778503773</v>
      </c>
      <c r="D262" s="26" t="n">
        <v>0.105329173304</v>
      </c>
      <c r="E262" s="26" t="n">
        <v>0.451177802032</v>
      </c>
      <c r="F262" s="26" t="n">
        <v>0.829145416172</v>
      </c>
      <c r="G262" s="26" t="n">
        <v>0.708306379575</v>
      </c>
      <c r="H262" s="26" t="n">
        <v>0.938692820573</v>
      </c>
      <c r="I262" s="26" t="n">
        <v>0.91401939044</v>
      </c>
    </row>
    <row r="263" customFormat="false" ht="15" hidden="false" customHeight="false" outlineLevel="0" collapsed="false">
      <c r="B263" s="2" t="n">
        <v>258</v>
      </c>
      <c r="C263" s="26" t="n">
        <v>1.309870678223</v>
      </c>
      <c r="D263" s="26" t="n">
        <v>-0.622134841809</v>
      </c>
      <c r="E263" s="26" t="n">
        <v>-0.893289365799</v>
      </c>
      <c r="F263" s="26" t="n">
        <v>0.358056378347</v>
      </c>
      <c r="G263" s="26" t="n">
        <v>0.37863054963</v>
      </c>
      <c r="H263" s="26" t="n">
        <v>0.920587197044</v>
      </c>
      <c r="I263" s="26" t="n">
        <v>0.858952604468</v>
      </c>
    </row>
    <row r="264" customFormat="false" ht="15" hidden="false" customHeight="false" outlineLevel="0" collapsed="false">
      <c r="B264" s="2" t="n">
        <v>259</v>
      </c>
      <c r="C264" s="26" t="n">
        <v>0.12235671354</v>
      </c>
      <c r="D264" s="26" t="n">
        <v>0.31240118326</v>
      </c>
      <c r="E264" s="26" t="n">
        <v>0.024207292007</v>
      </c>
      <c r="F264" s="26" t="n">
        <v>0.735226188071</v>
      </c>
      <c r="G264" s="26" t="n">
        <v>0.115755998359</v>
      </c>
      <c r="H264" s="26" t="n">
        <v>0.433642712613</v>
      </c>
      <c r="I264" s="26" t="n">
        <v>0.262060427323</v>
      </c>
    </row>
    <row r="265" customFormat="false" ht="15" hidden="false" customHeight="false" outlineLevel="0" collapsed="false">
      <c r="B265" s="2" t="n">
        <v>260</v>
      </c>
      <c r="C265" s="26" t="n">
        <v>-0.844534286065</v>
      </c>
      <c r="D265" s="26" t="n">
        <v>-0.186314904667</v>
      </c>
      <c r="E265" s="26" t="n">
        <v>0.691091135254</v>
      </c>
      <c r="F265" s="26" t="n">
        <v>0.821835151205</v>
      </c>
      <c r="G265" s="26" t="n">
        <v>0.060091449464</v>
      </c>
      <c r="H265" s="26" t="n">
        <v>0.073466442067</v>
      </c>
      <c r="I265" s="26" t="n">
        <v>0.805903861516</v>
      </c>
    </row>
    <row r="266" customFormat="false" ht="15" hidden="false" customHeight="false" outlineLevel="0" collapsed="false">
      <c r="B266" s="2" t="n">
        <v>261</v>
      </c>
      <c r="C266" s="26" t="n">
        <v>-0.368740903104</v>
      </c>
      <c r="D266" s="26" t="n">
        <v>0.515341397533</v>
      </c>
      <c r="E266" s="26" t="n">
        <v>-0.591000797273</v>
      </c>
      <c r="F266" s="26" t="n">
        <v>0.017847476214</v>
      </c>
      <c r="G266" s="26" t="n">
        <v>0.03404600207</v>
      </c>
      <c r="H266" s="26" t="n">
        <v>0.824833264684</v>
      </c>
      <c r="I266" s="26" t="n">
        <v>0.292954407203</v>
      </c>
    </row>
    <row r="267" customFormat="false" ht="15" hidden="false" customHeight="false" outlineLevel="0" collapsed="false">
      <c r="B267" s="2" t="n">
        <v>262</v>
      </c>
      <c r="C267" s="26" t="n">
        <v>-0.491958160758</v>
      </c>
      <c r="D267" s="26" t="n">
        <v>-0.685166418061</v>
      </c>
      <c r="E267" s="26" t="n">
        <v>-0.023720800274</v>
      </c>
      <c r="F267" s="26" t="n">
        <v>0.971925626521</v>
      </c>
      <c r="G267" s="26" t="n">
        <v>0.424191821757</v>
      </c>
      <c r="H267" s="26" t="n">
        <v>0.782843499972</v>
      </c>
      <c r="I267" s="26" t="n">
        <v>0.775230028027</v>
      </c>
    </row>
    <row r="268" customFormat="false" ht="15" hidden="false" customHeight="false" outlineLevel="0" collapsed="false">
      <c r="B268" s="2" t="n">
        <v>263</v>
      </c>
      <c r="C268" s="26" t="n">
        <v>-0.624828392751</v>
      </c>
      <c r="D268" s="26" t="n">
        <v>-0.073487006514</v>
      </c>
      <c r="E268" s="26" t="n">
        <v>1.32436427633</v>
      </c>
      <c r="F268" s="26" t="n">
        <v>0.753432388854</v>
      </c>
      <c r="G268" s="26" t="n">
        <v>0.442028007379</v>
      </c>
      <c r="H268" s="26" t="n">
        <v>0.353012882112</v>
      </c>
      <c r="I268" s="26" t="n">
        <v>0.678721088943</v>
      </c>
    </row>
    <row r="269" customFormat="false" ht="15" hidden="false" customHeight="false" outlineLevel="0" collapsed="false">
      <c r="B269" s="2" t="n">
        <v>264</v>
      </c>
      <c r="C269" s="26" t="n">
        <v>0.749336896154</v>
      </c>
      <c r="D269" s="26" t="n">
        <v>0.941541391345</v>
      </c>
      <c r="E269" s="26" t="n">
        <v>0.001280109498</v>
      </c>
      <c r="F269" s="26" t="n">
        <v>0.93005938856</v>
      </c>
      <c r="G269" s="26" t="n">
        <v>0.451449228026</v>
      </c>
      <c r="H269" s="26" t="n">
        <v>0.239995946467</v>
      </c>
      <c r="I269" s="26" t="n">
        <v>0.782243809343</v>
      </c>
    </row>
    <row r="270" customFormat="false" ht="15" hidden="false" customHeight="false" outlineLevel="0" collapsed="false">
      <c r="B270" s="2" t="n">
        <v>265</v>
      </c>
      <c r="C270" s="26" t="n">
        <v>0.764496415896</v>
      </c>
      <c r="D270" s="26" t="n">
        <v>0.852056594277</v>
      </c>
      <c r="E270" s="26" t="n">
        <v>-0.657765608444</v>
      </c>
      <c r="F270" s="26" t="n">
        <v>0.019477842234</v>
      </c>
      <c r="G270" s="26" t="n">
        <v>0.104157067809</v>
      </c>
      <c r="H270" s="26" t="n">
        <v>0.793921888927</v>
      </c>
      <c r="I270" s="26" t="n">
        <v>0.862094993649</v>
      </c>
    </row>
    <row r="271" customFormat="false" ht="15" hidden="false" customHeight="false" outlineLevel="0" collapsed="false">
      <c r="B271" s="2" t="n">
        <v>266</v>
      </c>
      <c r="C271" s="26" t="n">
        <v>-1.284343600924</v>
      </c>
      <c r="D271" s="26" t="n">
        <v>-0.072090252069</v>
      </c>
      <c r="E271" s="26" t="n">
        <v>-0.260425342948</v>
      </c>
      <c r="F271" s="26" t="n">
        <v>0.952890395699</v>
      </c>
      <c r="G271" s="26" t="n">
        <v>0.375248802872</v>
      </c>
      <c r="H271" s="26" t="n">
        <v>0.23886787179</v>
      </c>
      <c r="I271" s="26" t="n">
        <v>0.097719685606</v>
      </c>
    </row>
    <row r="272" customFormat="false" ht="15" hidden="false" customHeight="false" outlineLevel="0" collapsed="false">
      <c r="B272" s="2" t="n">
        <v>267</v>
      </c>
      <c r="C272" s="26" t="n">
        <v>-1.219561764457</v>
      </c>
      <c r="D272" s="26" t="n">
        <v>0.779700900559</v>
      </c>
      <c r="E272" s="26" t="n">
        <v>1.241336680783</v>
      </c>
      <c r="F272" s="26" t="n">
        <v>0.58636596888</v>
      </c>
      <c r="G272" s="26" t="n">
        <v>0.326877401788</v>
      </c>
      <c r="H272" s="26" t="n">
        <v>0.982128038867</v>
      </c>
      <c r="I272" s="26" t="n">
        <v>0.889980478557</v>
      </c>
    </row>
    <row r="273" customFormat="false" ht="15" hidden="false" customHeight="false" outlineLevel="0" collapsed="false">
      <c r="B273" s="2" t="n">
        <v>268</v>
      </c>
      <c r="C273" s="26" t="n">
        <v>-0.855627122565</v>
      </c>
      <c r="D273" s="26" t="n">
        <v>0.815340167696</v>
      </c>
      <c r="E273" s="26" t="n">
        <v>1.548222110917</v>
      </c>
      <c r="F273" s="26" t="n">
        <v>0.228256470366</v>
      </c>
      <c r="G273" s="26" t="n">
        <v>0.775649906938</v>
      </c>
      <c r="H273" s="26" t="n">
        <v>0.659054234726</v>
      </c>
      <c r="I273" s="26" t="n">
        <v>0.594429785074</v>
      </c>
    </row>
    <row r="274" customFormat="false" ht="15" hidden="false" customHeight="false" outlineLevel="0" collapsed="false">
      <c r="B274" s="2" t="n">
        <v>269</v>
      </c>
      <c r="C274" s="26" t="n">
        <v>-1.409111856588</v>
      </c>
      <c r="D274" s="26" t="n">
        <v>-1.696274508394</v>
      </c>
      <c r="E274" s="26" t="n">
        <v>0.316212097393</v>
      </c>
      <c r="F274" s="26" t="n">
        <v>0.716722336453</v>
      </c>
      <c r="G274" s="26" t="n">
        <v>0.210386942656</v>
      </c>
      <c r="H274" s="26" t="n">
        <v>0.067154550377</v>
      </c>
      <c r="I274" s="26" t="n">
        <v>0.688126536758</v>
      </c>
    </row>
    <row r="275" customFormat="false" ht="15" hidden="false" customHeight="false" outlineLevel="0" collapsed="false">
      <c r="B275" s="2" t="n">
        <v>270</v>
      </c>
      <c r="C275" s="26" t="n">
        <v>3.588112700396</v>
      </c>
      <c r="D275" s="26" t="n">
        <v>-0.511763579599</v>
      </c>
      <c r="E275" s="26" t="n">
        <v>1.389334535828</v>
      </c>
      <c r="F275" s="26" t="n">
        <v>0.135423526392</v>
      </c>
      <c r="G275" s="26" t="n">
        <v>0.826407664193</v>
      </c>
      <c r="H275" s="26" t="n">
        <v>0.419756298872</v>
      </c>
      <c r="I275" s="26" t="n">
        <v>0.220401276475</v>
      </c>
    </row>
    <row r="276" customFormat="false" ht="15" hidden="false" customHeight="false" outlineLevel="0" collapsed="false">
      <c r="B276" s="2" t="n">
        <v>271</v>
      </c>
      <c r="C276" s="26" t="n">
        <v>-0.133981887725</v>
      </c>
      <c r="D276" s="26" t="n">
        <v>-0.537178825158</v>
      </c>
      <c r="E276" s="26" t="n">
        <v>0.384483351429</v>
      </c>
      <c r="F276" s="26" t="n">
        <v>0.774524986206</v>
      </c>
      <c r="G276" s="26" t="n">
        <v>0.460172629682</v>
      </c>
      <c r="H276" s="26" t="n">
        <v>0.842343227672</v>
      </c>
      <c r="I276" s="26" t="n">
        <v>0.12023904179</v>
      </c>
    </row>
    <row r="277" customFormat="false" ht="15" hidden="false" customHeight="false" outlineLevel="0" collapsed="false">
      <c r="B277" s="2" t="n">
        <v>272</v>
      </c>
      <c r="C277" s="26" t="n">
        <v>0.163615368195</v>
      </c>
      <c r="D277" s="26" t="n">
        <v>-0.006983391072</v>
      </c>
      <c r="E277" s="26" t="n">
        <v>0.080034657973</v>
      </c>
      <c r="F277" s="26" t="n">
        <v>0.462369282193</v>
      </c>
      <c r="G277" s="26" t="n">
        <v>0.290336798747</v>
      </c>
      <c r="H277" s="26" t="n">
        <v>0.878902255192</v>
      </c>
      <c r="I277" s="26" t="n">
        <v>0.404151789014</v>
      </c>
    </row>
    <row r="278" customFormat="false" ht="15" hidden="false" customHeight="false" outlineLevel="0" collapsed="false">
      <c r="B278" s="2" t="n">
        <v>273</v>
      </c>
      <c r="C278" s="26" t="n">
        <v>0.93580548633</v>
      </c>
      <c r="D278" s="26" t="n">
        <v>-0.285936646089</v>
      </c>
      <c r="E278" s="26" t="n">
        <v>1.040319782859</v>
      </c>
      <c r="F278" s="26" t="n">
        <v>0.91033269738</v>
      </c>
      <c r="G278" s="26" t="n">
        <v>0.214566046207</v>
      </c>
      <c r="H278" s="26" t="n">
        <v>0.876520097586</v>
      </c>
      <c r="I278" s="26" t="n">
        <v>0.358413335179</v>
      </c>
    </row>
    <row r="279" customFormat="false" ht="15" hidden="false" customHeight="false" outlineLevel="0" collapsed="false">
      <c r="B279" s="2" t="n">
        <v>274</v>
      </c>
      <c r="C279" s="26" t="n">
        <v>-0.861636316971</v>
      </c>
      <c r="D279" s="26" t="n">
        <v>0.64952129856</v>
      </c>
      <c r="E279" s="26" t="n">
        <v>-1.022929200109</v>
      </c>
      <c r="F279" s="26" t="n">
        <v>0.047349521596</v>
      </c>
      <c r="G279" s="26" t="n">
        <v>0.558057237298</v>
      </c>
      <c r="H279" s="26" t="n">
        <v>0.370055515903</v>
      </c>
      <c r="I279" s="26" t="n">
        <v>0.605077131123</v>
      </c>
    </row>
    <row r="280" customFormat="false" ht="15" hidden="false" customHeight="false" outlineLevel="0" collapsed="false">
      <c r="B280" s="2" t="n">
        <v>275</v>
      </c>
      <c r="C280" s="26" t="n">
        <v>-1.605842791144</v>
      </c>
      <c r="D280" s="26" t="n">
        <v>-0.944346426118</v>
      </c>
      <c r="E280" s="26" t="n">
        <v>-0.003121984508</v>
      </c>
      <c r="F280" s="26" t="n">
        <v>0.054939777968</v>
      </c>
      <c r="G280" s="26" t="n">
        <v>0.525928455155</v>
      </c>
      <c r="H280" s="26" t="n">
        <v>0.172458879085</v>
      </c>
      <c r="I280" s="26" t="n">
        <v>0.409387207936</v>
      </c>
    </row>
    <row r="281" customFormat="false" ht="15" hidden="false" customHeight="false" outlineLevel="0" collapsed="false">
      <c r="B281" s="2" t="n">
        <v>276</v>
      </c>
      <c r="C281" s="26" t="n">
        <v>1.423419919567</v>
      </c>
      <c r="D281" s="26" t="n">
        <v>1.405849060655</v>
      </c>
      <c r="E281" s="26" t="n">
        <v>-0.576499165657</v>
      </c>
      <c r="F281" s="26" t="n">
        <v>0.954148232297</v>
      </c>
      <c r="G281" s="26" t="n">
        <v>0.792510496536</v>
      </c>
      <c r="H281" s="26" t="n">
        <v>0.714930190305</v>
      </c>
      <c r="I281" s="26" t="n">
        <v>0.390183149105</v>
      </c>
    </row>
    <row r="282" customFormat="false" ht="15" hidden="false" customHeight="false" outlineLevel="0" collapsed="false">
      <c r="B282" s="2" t="n">
        <v>277</v>
      </c>
      <c r="C282" s="26" t="n">
        <v>-0.889414435416</v>
      </c>
      <c r="D282" s="26" t="n">
        <v>-1.047860054381</v>
      </c>
      <c r="E282" s="26" t="n">
        <v>0.584707935424</v>
      </c>
      <c r="F282" s="26" t="n">
        <v>0.461859451612</v>
      </c>
      <c r="G282" s="26" t="n">
        <v>0.94857224783</v>
      </c>
      <c r="H282" s="26" t="n">
        <v>0.653507611196</v>
      </c>
      <c r="I282" s="26" t="n">
        <v>0.227520722656</v>
      </c>
    </row>
    <row r="283" customFormat="false" ht="15" hidden="false" customHeight="false" outlineLevel="0" collapsed="false">
      <c r="B283" s="2" t="n">
        <v>278</v>
      </c>
      <c r="C283" s="26" t="n">
        <v>0.829983206533</v>
      </c>
      <c r="D283" s="26" t="n">
        <v>-1.016665112069</v>
      </c>
      <c r="E283" s="26" t="n">
        <v>-0.210761077481</v>
      </c>
      <c r="F283" s="26" t="n">
        <v>0.90022997245</v>
      </c>
      <c r="G283" s="26" t="n">
        <v>0.016326620764</v>
      </c>
      <c r="H283" s="26" t="n">
        <v>0.230086923173</v>
      </c>
      <c r="I283" s="26" t="n">
        <v>0.490742719084</v>
      </c>
    </row>
    <row r="284" customFormat="false" ht="15" hidden="false" customHeight="false" outlineLevel="0" collapsed="false">
      <c r="B284" s="2" t="n">
        <v>279</v>
      </c>
      <c r="C284" s="26" t="n">
        <v>-0.480979262971</v>
      </c>
      <c r="D284" s="26" t="n">
        <v>-1.01189172005</v>
      </c>
      <c r="E284" s="26" t="n">
        <v>-1.880304827214</v>
      </c>
      <c r="F284" s="26" t="n">
        <v>0.69465763089</v>
      </c>
      <c r="G284" s="26" t="n">
        <v>0.697431304133</v>
      </c>
      <c r="H284" s="26" t="n">
        <v>0.086271905432</v>
      </c>
      <c r="I284" s="26" t="n">
        <v>0.569437885639</v>
      </c>
    </row>
    <row r="285" customFormat="false" ht="15" hidden="false" customHeight="false" outlineLevel="0" collapsed="false">
      <c r="B285" s="2" t="n">
        <v>280</v>
      </c>
      <c r="C285" s="26" t="n">
        <v>2.5879870244</v>
      </c>
      <c r="D285" s="26" t="n">
        <v>-1.104295529862</v>
      </c>
      <c r="E285" s="26" t="n">
        <v>-0.536667778341</v>
      </c>
      <c r="F285" s="26" t="n">
        <v>0.394521013654</v>
      </c>
      <c r="G285" s="26" t="n">
        <v>0.956899079865</v>
      </c>
      <c r="H285" s="26" t="n">
        <v>0.939747176052</v>
      </c>
      <c r="I285" s="26" t="n">
        <v>0.122277976669</v>
      </c>
    </row>
    <row r="286" customFormat="false" ht="15" hidden="false" customHeight="false" outlineLevel="0" collapsed="false">
      <c r="B286" s="2" t="n">
        <v>281</v>
      </c>
      <c r="C286" s="26" t="n">
        <v>1.091334940905</v>
      </c>
      <c r="D286" s="26" t="n">
        <v>1.010123327254</v>
      </c>
      <c r="E286" s="26" t="n">
        <v>1.872597240444</v>
      </c>
      <c r="F286" s="26" t="n">
        <v>0.285240104988</v>
      </c>
      <c r="G286" s="26" t="n">
        <v>0.464004302611</v>
      </c>
      <c r="H286" s="26" t="n">
        <v>0.82353682785</v>
      </c>
      <c r="I286" s="26" t="n">
        <v>0.575783573017</v>
      </c>
    </row>
    <row r="287" customFormat="false" ht="15" hidden="false" customHeight="false" outlineLevel="0" collapsed="false">
      <c r="B287" s="2" t="n">
        <v>282</v>
      </c>
      <c r="C287" s="26" t="n">
        <v>0.19400128934</v>
      </c>
      <c r="D287" s="26" t="n">
        <v>-0.583467054106</v>
      </c>
      <c r="E287" s="26" t="n">
        <v>1.589365925426</v>
      </c>
      <c r="F287" s="26" t="n">
        <v>0.055883997737</v>
      </c>
      <c r="G287" s="26" t="n">
        <v>0.560200358621</v>
      </c>
      <c r="H287" s="26" t="n">
        <v>0.787547177765</v>
      </c>
      <c r="I287" s="26" t="n">
        <v>0.611942912124</v>
      </c>
    </row>
    <row r="288" customFormat="false" ht="15" hidden="false" customHeight="false" outlineLevel="0" collapsed="false">
      <c r="B288" s="2" t="n">
        <v>283</v>
      </c>
      <c r="C288" s="26" t="n">
        <v>-1.24751459216</v>
      </c>
      <c r="D288" s="26" t="n">
        <v>-0.060733412822</v>
      </c>
      <c r="E288" s="26" t="n">
        <v>-0.306539696085</v>
      </c>
      <c r="F288" s="26" t="n">
        <v>0.352768685376</v>
      </c>
      <c r="G288" s="26" t="n">
        <v>0.392728627927</v>
      </c>
      <c r="H288" s="26" t="n">
        <v>0.661218806291</v>
      </c>
      <c r="I288" s="26" t="n">
        <v>0.296177759465</v>
      </c>
    </row>
    <row r="289" customFormat="false" ht="15" hidden="false" customHeight="false" outlineLevel="0" collapsed="false">
      <c r="B289" s="2" t="n">
        <v>284</v>
      </c>
      <c r="C289" s="26" t="n">
        <v>-0.625428283411</v>
      </c>
      <c r="D289" s="26" t="n">
        <v>-2.529083732477</v>
      </c>
      <c r="E289" s="26" t="n">
        <v>-0.716726269178</v>
      </c>
      <c r="F289" s="26" t="n">
        <v>0.20693052525</v>
      </c>
      <c r="G289" s="26" t="n">
        <v>0.570550991232</v>
      </c>
      <c r="H289" s="26" t="n">
        <v>0.870187987624</v>
      </c>
      <c r="I289" s="26" t="n">
        <v>0.580168411667</v>
      </c>
    </row>
    <row r="290" customFormat="false" ht="15" hidden="false" customHeight="false" outlineLevel="0" collapsed="false">
      <c r="B290" s="2" t="n">
        <v>285</v>
      </c>
      <c r="C290" s="26" t="n">
        <v>-1.95708780046</v>
      </c>
      <c r="D290" s="26" t="n">
        <v>0.838913401363</v>
      </c>
      <c r="E290" s="26" t="n">
        <v>-0.937737050033</v>
      </c>
      <c r="F290" s="26" t="n">
        <v>0.939454325161</v>
      </c>
      <c r="G290" s="26" t="n">
        <v>0.38765905339</v>
      </c>
      <c r="H290" s="26" t="n">
        <v>0.900699242544</v>
      </c>
      <c r="I290" s="26" t="n">
        <v>0.799464679834</v>
      </c>
    </row>
    <row r="291" customFormat="false" ht="15" hidden="false" customHeight="false" outlineLevel="0" collapsed="false">
      <c r="B291" s="2" t="n">
        <v>286</v>
      </c>
      <c r="C291" s="26" t="n">
        <v>-0.607703799932</v>
      </c>
      <c r="D291" s="26" t="n">
        <v>1.585752832542</v>
      </c>
      <c r="E291" s="26" t="n">
        <v>0.773317459516</v>
      </c>
      <c r="F291" s="26" t="n">
        <v>0.736567609338</v>
      </c>
      <c r="G291" s="26" t="n">
        <v>0.534485759595</v>
      </c>
      <c r="H291" s="26" t="n">
        <v>0.546677292487</v>
      </c>
      <c r="I291" s="26" t="n">
        <v>0.375085218477</v>
      </c>
    </row>
    <row r="292" customFormat="false" ht="15" hidden="false" customHeight="false" outlineLevel="0" collapsed="false">
      <c r="B292" s="2" t="n">
        <v>287</v>
      </c>
      <c r="C292" s="26" t="n">
        <v>-1.381938840644</v>
      </c>
      <c r="D292" s="26" t="n">
        <v>-0.939372086621</v>
      </c>
      <c r="E292" s="26" t="n">
        <v>-0.296509215356</v>
      </c>
      <c r="F292" s="26" t="n">
        <v>0.218261528432</v>
      </c>
      <c r="G292" s="26" t="n">
        <v>0.902536655129</v>
      </c>
      <c r="H292" s="26" t="n">
        <v>0.260167980067</v>
      </c>
      <c r="I292" s="26" t="n">
        <v>0.741929768305</v>
      </c>
    </row>
    <row r="293" customFormat="false" ht="15" hidden="false" customHeight="false" outlineLevel="0" collapsed="false">
      <c r="B293" s="2" t="n">
        <v>288</v>
      </c>
      <c r="C293" s="26" t="n">
        <v>0.824050418852</v>
      </c>
      <c r="D293" s="26" t="n">
        <v>0.92298475199</v>
      </c>
      <c r="E293" s="26" t="n">
        <v>0.267029939152</v>
      </c>
      <c r="F293" s="26" t="n">
        <v>0.164380313121</v>
      </c>
      <c r="G293" s="26" t="n">
        <v>0.431898907859</v>
      </c>
      <c r="H293" s="26" t="n">
        <v>0.980521669206</v>
      </c>
      <c r="I293" s="26" t="n">
        <v>0.42358865079</v>
      </c>
    </row>
    <row r="294" customFormat="false" ht="15" hidden="false" customHeight="false" outlineLevel="0" collapsed="false">
      <c r="B294" s="2" t="n">
        <v>289</v>
      </c>
      <c r="C294" s="26" t="n">
        <v>0.388050945375</v>
      </c>
      <c r="D294" s="26" t="n">
        <v>0.263622161559</v>
      </c>
      <c r="E294" s="26" t="n">
        <v>-0.539130913945</v>
      </c>
      <c r="F294" s="26" t="n">
        <v>0.446485207002</v>
      </c>
      <c r="G294" s="26" t="n">
        <v>0.897950197589</v>
      </c>
      <c r="H294" s="26" t="n">
        <v>0.733538828945</v>
      </c>
      <c r="I294" s="26" t="n">
        <v>0.793850516434</v>
      </c>
    </row>
    <row r="295" customFormat="false" ht="15" hidden="false" customHeight="false" outlineLevel="0" collapsed="false">
      <c r="B295" s="2" t="n">
        <v>290</v>
      </c>
      <c r="C295" s="26" t="n">
        <v>0.168865383694</v>
      </c>
      <c r="D295" s="26" t="n">
        <v>-0.895890322303</v>
      </c>
      <c r="E295" s="26" t="n">
        <v>1.336710614936</v>
      </c>
      <c r="F295" s="26" t="n">
        <v>0.941823887276</v>
      </c>
      <c r="G295" s="26" t="n">
        <v>0.318640900647</v>
      </c>
      <c r="H295" s="26" t="n">
        <v>0.309763223865</v>
      </c>
      <c r="I295" s="26" t="n">
        <v>0.126257603336</v>
      </c>
    </row>
    <row r="296" customFormat="false" ht="15" hidden="false" customHeight="false" outlineLevel="0" collapsed="false">
      <c r="B296" s="2" t="n">
        <v>291</v>
      </c>
      <c r="C296" s="26" t="n">
        <v>3.040415702223</v>
      </c>
      <c r="D296" s="26" t="n">
        <v>-2.202929649258</v>
      </c>
      <c r="E296" s="26" t="n">
        <v>1.223400248319</v>
      </c>
      <c r="F296" s="26" t="n">
        <v>0.940975610444</v>
      </c>
      <c r="G296" s="26" t="n">
        <v>0.75028149733</v>
      </c>
      <c r="H296" s="26" t="n">
        <v>0.288278269037</v>
      </c>
      <c r="I296" s="26" t="n">
        <v>0.798574208696</v>
      </c>
    </row>
    <row r="297" customFormat="false" ht="15" hidden="false" customHeight="false" outlineLevel="0" collapsed="false">
      <c r="B297" s="2" t="n">
        <v>292</v>
      </c>
      <c r="C297" s="26" t="n">
        <v>0.070496371763</v>
      </c>
      <c r="D297" s="26" t="n">
        <v>-0.968658192646</v>
      </c>
      <c r="E297" s="26" t="n">
        <v>-0.026004409206</v>
      </c>
      <c r="F297" s="26" t="n">
        <v>0.525398422912</v>
      </c>
      <c r="G297" s="26" t="n">
        <v>0.664506606133</v>
      </c>
      <c r="H297" s="26" t="n">
        <v>0.58211545668</v>
      </c>
      <c r="I297" s="26" t="n">
        <v>0.561924400266</v>
      </c>
    </row>
    <row r="298" customFormat="false" ht="15" hidden="false" customHeight="false" outlineLevel="0" collapsed="false">
      <c r="B298" s="2" t="n">
        <v>293</v>
      </c>
      <c r="C298" s="26" t="n">
        <v>0.894717346999</v>
      </c>
      <c r="D298" s="26" t="n">
        <v>1.17859727815</v>
      </c>
      <c r="E298" s="26" t="n">
        <v>0.003002961628</v>
      </c>
      <c r="F298" s="26" t="n">
        <v>0.269246242505</v>
      </c>
      <c r="G298" s="26" t="n">
        <v>0.210537810244</v>
      </c>
      <c r="H298" s="26" t="n">
        <v>0.613668638945</v>
      </c>
      <c r="I298" s="26" t="n">
        <v>0.748760483196</v>
      </c>
    </row>
    <row r="299" customFormat="false" ht="15" hidden="false" customHeight="false" outlineLevel="0" collapsed="false">
      <c r="B299" s="2" t="n">
        <v>294</v>
      </c>
      <c r="C299" s="26" t="n">
        <v>0.538451835586</v>
      </c>
      <c r="D299" s="26" t="n">
        <v>0.380150276615</v>
      </c>
      <c r="E299" s="26" t="n">
        <v>-1.483499711405</v>
      </c>
      <c r="F299" s="26" t="n">
        <v>0.40638426528</v>
      </c>
      <c r="G299" s="26" t="n">
        <v>0.129838399807</v>
      </c>
      <c r="H299" s="26" t="n">
        <v>0.51165882417</v>
      </c>
      <c r="I299" s="26" t="n">
        <v>0.971598918561</v>
      </c>
    </row>
    <row r="300" customFormat="false" ht="15" hidden="false" customHeight="false" outlineLevel="0" collapsed="false">
      <c r="B300" s="2" t="n">
        <v>295</v>
      </c>
      <c r="C300" s="26" t="n">
        <v>-0.587265054793</v>
      </c>
      <c r="D300" s="26" t="n">
        <v>-1.253946373779</v>
      </c>
      <c r="E300" s="26" t="n">
        <v>0.164988101265</v>
      </c>
      <c r="F300" s="26" t="n">
        <v>0.996773862977</v>
      </c>
      <c r="G300" s="26" t="n">
        <v>0.701029200345</v>
      </c>
      <c r="H300" s="26" t="n">
        <v>0.482418494003</v>
      </c>
      <c r="I300" s="26" t="n">
        <v>0.963405142102</v>
      </c>
    </row>
    <row r="301" customFormat="false" ht="15" hidden="false" customHeight="false" outlineLevel="0" collapsed="false">
      <c r="B301" s="2" t="n">
        <v>296</v>
      </c>
      <c r="C301" s="26" t="n">
        <v>-1.061958983541</v>
      </c>
      <c r="D301" s="26" t="n">
        <v>0.638447879221</v>
      </c>
      <c r="E301" s="26" t="n">
        <v>-0.725285903238</v>
      </c>
      <c r="F301" s="26" t="n">
        <v>0.003862697349</v>
      </c>
      <c r="G301" s="26" t="n">
        <v>0.955499774184</v>
      </c>
      <c r="H301" s="26" t="n">
        <v>0.729058581039</v>
      </c>
      <c r="I301" s="26" t="n">
        <v>0.41247839991</v>
      </c>
    </row>
    <row r="302" customFormat="false" ht="15" hidden="false" customHeight="false" outlineLevel="0" collapsed="false">
      <c r="B302" s="2" t="n">
        <v>297</v>
      </c>
      <c r="C302" s="26" t="n">
        <v>1.802551533379</v>
      </c>
      <c r="D302" s="26" t="n">
        <v>0.683786947479</v>
      </c>
      <c r="E302" s="26" t="n">
        <v>0.666664169659</v>
      </c>
      <c r="F302" s="26" t="n">
        <v>0.365716392236</v>
      </c>
      <c r="G302" s="26" t="n">
        <v>0.617049288465</v>
      </c>
      <c r="H302" s="26" t="n">
        <v>0.37732783313</v>
      </c>
      <c r="I302" s="26" t="n">
        <v>0.897176070768</v>
      </c>
    </row>
    <row r="303" customFormat="false" ht="15" hidden="false" customHeight="false" outlineLevel="0" collapsed="false">
      <c r="B303" s="2" t="n">
        <v>298</v>
      </c>
      <c r="C303" s="26" t="n">
        <v>-1.150464025553</v>
      </c>
      <c r="D303" s="26" t="n">
        <v>0.369377149395</v>
      </c>
      <c r="E303" s="26" t="n">
        <v>0.078354535735</v>
      </c>
      <c r="F303" s="26" t="n">
        <v>0.40134814118</v>
      </c>
      <c r="G303" s="26" t="n">
        <v>0.231394839215</v>
      </c>
      <c r="H303" s="26" t="n">
        <v>0.618806786077</v>
      </c>
      <c r="I303" s="26" t="n">
        <v>0.13418559058</v>
      </c>
    </row>
    <row r="304" customFormat="false" ht="15" hidden="false" customHeight="false" outlineLevel="0" collapsed="false">
      <c r="B304" s="2" t="n">
        <v>299</v>
      </c>
      <c r="C304" s="26" t="n">
        <v>0.280629991578</v>
      </c>
      <c r="D304" s="26" t="n">
        <v>-0.83111851306</v>
      </c>
      <c r="E304" s="26" t="n">
        <v>-0.050212825429</v>
      </c>
      <c r="F304" s="26" t="n">
        <v>0.943991992125</v>
      </c>
      <c r="G304" s="26" t="n">
        <v>0.907628371783</v>
      </c>
      <c r="H304" s="26" t="n">
        <v>0.367487372012</v>
      </c>
      <c r="I304" s="26" t="n">
        <v>0.698385160937</v>
      </c>
    </row>
    <row r="305" customFormat="false" ht="15" hidden="false" customHeight="false" outlineLevel="0" collapsed="false">
      <c r="B305" s="2" t="n">
        <v>300</v>
      </c>
      <c r="C305" s="26" t="n">
        <v>-0.50338223571</v>
      </c>
      <c r="D305" s="26" t="n">
        <v>-0.102131520298</v>
      </c>
      <c r="E305" s="26" t="n">
        <v>0.698504143543</v>
      </c>
      <c r="F305" s="26" t="n">
        <v>0.055077168411</v>
      </c>
      <c r="G305" s="26" t="n">
        <v>0.642066120601</v>
      </c>
      <c r="H305" s="26" t="n">
        <v>0.364664044093</v>
      </c>
      <c r="I305" s="26" t="n">
        <v>0.911846409075</v>
      </c>
    </row>
    <row r="306" customFormat="false" ht="15" hidden="false" customHeight="false" outlineLevel="0" collapsed="false">
      <c r="B306" s="2" t="n">
        <v>301</v>
      </c>
      <c r="C306" s="26" t="n">
        <v>0.616698922289</v>
      </c>
      <c r="D306" s="26" t="n">
        <v>-0.93400961873</v>
      </c>
      <c r="E306" s="26" t="n">
        <v>0.841492193044</v>
      </c>
      <c r="F306" s="26" t="n">
        <v>0.075079014206</v>
      </c>
      <c r="G306" s="26" t="n">
        <v>0.278552045646</v>
      </c>
      <c r="H306" s="26" t="n">
        <v>0.753695534204</v>
      </c>
      <c r="I306" s="26" t="n">
        <v>0.826073421428</v>
      </c>
    </row>
    <row r="307" customFormat="false" ht="15" hidden="false" customHeight="false" outlineLevel="0" collapsed="false">
      <c r="B307" s="2" t="n">
        <v>302</v>
      </c>
      <c r="C307" s="26" t="n">
        <v>1.837810774999</v>
      </c>
      <c r="D307" s="26" t="n">
        <v>0.288942616566</v>
      </c>
      <c r="E307" s="26" t="n">
        <v>-0.107952227495</v>
      </c>
      <c r="F307" s="26" t="n">
        <v>0.245175628299</v>
      </c>
      <c r="G307" s="26" t="n">
        <v>0.77746426403</v>
      </c>
      <c r="H307" s="26" t="n">
        <v>0.883201950613</v>
      </c>
      <c r="I307" s="26" t="n">
        <v>0.780525554896</v>
      </c>
    </row>
    <row r="308" customFormat="false" ht="15" hidden="false" customHeight="false" outlineLevel="0" collapsed="false">
      <c r="B308" s="2" t="n">
        <v>303</v>
      </c>
      <c r="C308" s="26" t="n">
        <v>-1.191353378363</v>
      </c>
      <c r="D308" s="26" t="n">
        <v>-0.038760316684</v>
      </c>
      <c r="E308" s="26" t="n">
        <v>2.704648490167</v>
      </c>
      <c r="F308" s="26" t="n">
        <v>0.126553187303</v>
      </c>
      <c r="G308" s="26" t="n">
        <v>0.907415562689</v>
      </c>
      <c r="H308" s="26" t="n">
        <v>0.2036106194</v>
      </c>
      <c r="I308" s="26" t="n">
        <v>0.960273856209</v>
      </c>
    </row>
    <row r="309" customFormat="false" ht="15" hidden="false" customHeight="false" outlineLevel="0" collapsed="false">
      <c r="B309" s="2" t="n">
        <v>304</v>
      </c>
      <c r="C309" s="26" t="n">
        <v>0.295072278689</v>
      </c>
      <c r="D309" s="26" t="n">
        <v>0.24838824154</v>
      </c>
      <c r="E309" s="26" t="n">
        <v>2.145158691255</v>
      </c>
      <c r="F309" s="26" t="n">
        <v>0.08368041692</v>
      </c>
      <c r="G309" s="26" t="n">
        <v>0.252435832392</v>
      </c>
      <c r="H309" s="26" t="n">
        <v>0.703321479671</v>
      </c>
      <c r="I309" s="26" t="n">
        <v>0.380683517876</v>
      </c>
    </row>
    <row r="310" customFormat="false" ht="15" hidden="false" customHeight="false" outlineLevel="0" collapsed="false">
      <c r="B310" s="2" t="n">
        <v>305</v>
      </c>
      <c r="C310" s="26" t="n">
        <v>1.273794453497</v>
      </c>
      <c r="D310" s="26" t="n">
        <v>-0.156039900527</v>
      </c>
      <c r="E310" s="26" t="n">
        <v>-0.333402928107</v>
      </c>
      <c r="F310" s="26" t="n">
        <v>0.480136343675</v>
      </c>
      <c r="G310" s="26" t="n">
        <v>0.265200191587</v>
      </c>
      <c r="H310" s="26" t="n">
        <v>0.239597053069</v>
      </c>
      <c r="I310" s="26" t="n">
        <v>0.017354319167</v>
      </c>
    </row>
    <row r="311" customFormat="false" ht="15" hidden="false" customHeight="false" outlineLevel="0" collapsed="false">
      <c r="B311" s="2" t="n">
        <v>306</v>
      </c>
      <c r="C311" s="26" t="n">
        <v>-0.884976870953</v>
      </c>
      <c r="D311" s="26" t="n">
        <v>0.734002278385</v>
      </c>
      <c r="E311" s="26" t="n">
        <v>-1.433452498097</v>
      </c>
      <c r="F311" s="26" t="n">
        <v>0.700504702211</v>
      </c>
      <c r="G311" s="26" t="n">
        <v>0.255943672916</v>
      </c>
      <c r="H311" s="26" t="n">
        <v>0.491164197362</v>
      </c>
      <c r="I311" s="26" t="n">
        <v>0.500912412263</v>
      </c>
    </row>
    <row r="312" customFormat="false" ht="15" hidden="false" customHeight="false" outlineLevel="0" collapsed="false">
      <c r="B312" s="2" t="n">
        <v>307</v>
      </c>
      <c r="C312" s="26" t="n">
        <v>-1.47746910211</v>
      </c>
      <c r="D312" s="26" t="n">
        <v>1.421362143691</v>
      </c>
      <c r="E312" s="26" t="n">
        <v>0.39169831915</v>
      </c>
      <c r="F312" s="26" t="n">
        <v>0.959394963709</v>
      </c>
      <c r="G312" s="26" t="n">
        <v>0.439761996408</v>
      </c>
      <c r="H312" s="26" t="n">
        <v>0.882611176966</v>
      </c>
      <c r="I312" s="26" t="n">
        <v>0.993821764357</v>
      </c>
    </row>
    <row r="313" customFormat="false" ht="15" hidden="false" customHeight="false" outlineLevel="0" collapsed="false">
      <c r="B313" s="2" t="n">
        <v>308</v>
      </c>
      <c r="C313" s="26" t="n">
        <v>-0.407714534554</v>
      </c>
      <c r="D313" s="26" t="n">
        <v>0.497538215378</v>
      </c>
      <c r="E313" s="26" t="n">
        <v>-0.876431625611</v>
      </c>
      <c r="F313" s="26" t="n">
        <v>0.433523923764</v>
      </c>
      <c r="G313" s="26" t="n">
        <v>0.175005798687</v>
      </c>
      <c r="H313" s="26" t="n">
        <v>0.020698738041</v>
      </c>
      <c r="I313" s="26" t="n">
        <v>0.073696752634</v>
      </c>
    </row>
    <row r="314" customFormat="false" ht="15" hidden="false" customHeight="false" outlineLevel="0" collapsed="false">
      <c r="B314" s="2" t="n">
        <v>309</v>
      </c>
      <c r="C314" s="26" t="n">
        <v>-0.37560630836</v>
      </c>
      <c r="D314" s="26" t="n">
        <v>2.325847594384</v>
      </c>
      <c r="E314" s="26" t="n">
        <v>0.500380008193</v>
      </c>
      <c r="F314" s="26" t="n">
        <v>0.555617041025</v>
      </c>
      <c r="G314" s="26" t="n">
        <v>0.652715925535</v>
      </c>
      <c r="H314" s="26" t="n">
        <v>0.184928836097</v>
      </c>
      <c r="I314" s="26" t="n">
        <v>0.344008965095</v>
      </c>
    </row>
    <row r="315" customFormat="false" ht="15" hidden="false" customHeight="false" outlineLevel="0" collapsed="false">
      <c r="B315" s="2" t="n">
        <v>310</v>
      </c>
      <c r="C315" s="26" t="n">
        <v>0.475613642092</v>
      </c>
      <c r="D315" s="26" t="n">
        <v>0.635664746078</v>
      </c>
      <c r="E315" s="26" t="n">
        <v>0.622048000591</v>
      </c>
      <c r="F315" s="26" t="n">
        <v>0.416713517137</v>
      </c>
      <c r="G315" s="26" t="n">
        <v>0.992108557001</v>
      </c>
      <c r="H315" s="26" t="n">
        <v>0.581691001902</v>
      </c>
      <c r="I315" s="26" t="n">
        <v>0.111976979493</v>
      </c>
    </row>
    <row r="316" customFormat="false" ht="15" hidden="false" customHeight="false" outlineLevel="0" collapsed="false">
      <c r="B316" s="2" t="n">
        <v>311</v>
      </c>
      <c r="C316" s="26" t="n">
        <v>-1.743842099836</v>
      </c>
      <c r="D316" s="26" t="n">
        <v>-0.467717937271</v>
      </c>
      <c r="E316" s="26" t="n">
        <v>-1.43181665298</v>
      </c>
      <c r="F316" s="26" t="n">
        <v>0.691833717738</v>
      </c>
      <c r="G316" s="26" t="n">
        <v>0.12884482607</v>
      </c>
      <c r="H316" s="26" t="n">
        <v>0.621187541029</v>
      </c>
      <c r="I316" s="26" t="n">
        <v>0.308532483253</v>
      </c>
    </row>
    <row r="317" customFormat="false" ht="15" hidden="false" customHeight="false" outlineLevel="0" collapsed="false">
      <c r="B317" s="2" t="n">
        <v>312</v>
      </c>
      <c r="C317" s="26" t="n">
        <v>0.145067478123</v>
      </c>
      <c r="D317" s="26" t="n">
        <v>1.49628160791</v>
      </c>
      <c r="E317" s="26" t="n">
        <v>0.546222262672</v>
      </c>
      <c r="F317" s="26" t="n">
        <v>0.713221614828</v>
      </c>
      <c r="G317" s="26" t="n">
        <v>0.940818025743</v>
      </c>
      <c r="H317" s="26" t="n">
        <v>0.601693670634</v>
      </c>
      <c r="I317" s="26" t="n">
        <v>0.193362153622</v>
      </c>
    </row>
    <row r="318" customFormat="false" ht="15" hidden="false" customHeight="false" outlineLevel="0" collapsed="false">
      <c r="B318" s="2" t="n">
        <v>313</v>
      </c>
      <c r="C318" s="26" t="n">
        <v>-1.927460577224</v>
      </c>
      <c r="D318" s="26" t="n">
        <v>-1.918865585427</v>
      </c>
      <c r="E318" s="26" t="n">
        <v>0.181949528142</v>
      </c>
      <c r="F318" s="26" t="n">
        <v>0.997778901892</v>
      </c>
      <c r="G318" s="26" t="n">
        <v>0.930639173343</v>
      </c>
      <c r="H318" s="26" t="n">
        <v>0.919584322186</v>
      </c>
      <c r="I318" s="26" t="n">
        <v>0.32930173005</v>
      </c>
    </row>
    <row r="319" customFormat="false" ht="15" hidden="false" customHeight="false" outlineLevel="0" collapsed="false">
      <c r="B319" s="2" t="n">
        <v>314</v>
      </c>
      <c r="C319" s="26" t="n">
        <v>0.146837962479</v>
      </c>
      <c r="D319" s="26" t="n">
        <v>-0.749816037789</v>
      </c>
      <c r="E319" s="26" t="n">
        <v>-0.019574063806</v>
      </c>
      <c r="F319" s="26" t="n">
        <v>0.650959520347</v>
      </c>
      <c r="G319" s="26" t="n">
        <v>0.260919022728</v>
      </c>
      <c r="H319" s="26" t="n">
        <v>0.757445552948</v>
      </c>
      <c r="I319" s="26" t="n">
        <v>0.037092546393</v>
      </c>
    </row>
    <row r="320" customFormat="false" ht="15" hidden="false" customHeight="false" outlineLevel="0" collapsed="false">
      <c r="B320" s="2" t="n">
        <v>315</v>
      </c>
      <c r="C320" s="26" t="n">
        <v>-0.347376485068</v>
      </c>
      <c r="D320" s="26" t="n">
        <v>0.606492965409</v>
      </c>
      <c r="E320" s="26" t="n">
        <v>-0.978714367712</v>
      </c>
      <c r="F320" s="26" t="n">
        <v>0.672927933913</v>
      </c>
      <c r="G320" s="26" t="n">
        <v>0.483817001927</v>
      </c>
      <c r="H320" s="26" t="n">
        <v>0.167395321082</v>
      </c>
      <c r="I320" s="26" t="n">
        <v>0.730009178027</v>
      </c>
    </row>
    <row r="321" customFormat="false" ht="15" hidden="false" customHeight="false" outlineLevel="0" collapsed="false">
      <c r="B321" s="2" t="n">
        <v>316</v>
      </c>
      <c r="C321" s="26" t="n">
        <v>-2.761427949633</v>
      </c>
      <c r="D321" s="26" t="n">
        <v>1.102959496664</v>
      </c>
      <c r="E321" s="26" t="n">
        <v>-0.084554134581</v>
      </c>
      <c r="F321" s="26" t="n">
        <v>0.827417283778</v>
      </c>
      <c r="G321" s="26" t="n">
        <v>0.587170149963</v>
      </c>
      <c r="H321" s="26" t="n">
        <v>0.567457682155</v>
      </c>
      <c r="I321" s="26" t="n">
        <v>0.858475006319</v>
      </c>
    </row>
    <row r="322" customFormat="false" ht="15" hidden="false" customHeight="false" outlineLevel="0" collapsed="false">
      <c r="B322" s="2" t="n">
        <v>317</v>
      </c>
      <c r="C322" s="26" t="n">
        <v>0.487352075293</v>
      </c>
      <c r="D322" s="26" t="n">
        <v>0.627361816742</v>
      </c>
      <c r="E322" s="26" t="n">
        <v>0.608972221953</v>
      </c>
      <c r="F322" s="26" t="n">
        <v>0.793508269283</v>
      </c>
      <c r="G322" s="26" t="n">
        <v>0.017335383413</v>
      </c>
      <c r="H322" s="26" t="n">
        <v>0.794186595373</v>
      </c>
      <c r="I322" s="26" t="n">
        <v>0.411184483018</v>
      </c>
    </row>
    <row r="323" customFormat="false" ht="15" hidden="false" customHeight="false" outlineLevel="0" collapsed="false">
      <c r="B323" s="2" t="n">
        <v>318</v>
      </c>
      <c r="C323" s="26" t="n">
        <v>-0.853566071788</v>
      </c>
      <c r="D323" s="26" t="n">
        <v>1.139178927384</v>
      </c>
      <c r="E323" s="26" t="n">
        <v>0.183559732633</v>
      </c>
      <c r="F323" s="26" t="n">
        <v>0.427884194311</v>
      </c>
      <c r="G323" s="26" t="n">
        <v>0.422113458524</v>
      </c>
      <c r="H323" s="26" t="n">
        <v>0.57928637159</v>
      </c>
      <c r="I323" s="26" t="n">
        <v>0.823305823697</v>
      </c>
    </row>
    <row r="324" customFormat="false" ht="15" hidden="false" customHeight="false" outlineLevel="0" collapsed="false">
      <c r="B324" s="2" t="n">
        <v>319</v>
      </c>
      <c r="C324" s="26" t="n">
        <v>1.306058333485</v>
      </c>
      <c r="D324" s="26" t="n">
        <v>-0.878556758434</v>
      </c>
      <c r="E324" s="26" t="n">
        <v>2.065298242695</v>
      </c>
      <c r="F324" s="26" t="n">
        <v>0.157492047876</v>
      </c>
      <c r="G324" s="26" t="n">
        <v>0.135661240388</v>
      </c>
      <c r="H324" s="26" t="n">
        <v>0.615401355388</v>
      </c>
      <c r="I324" s="26" t="n">
        <v>0.497405277209</v>
      </c>
    </row>
    <row r="325" customFormat="false" ht="15" hidden="false" customHeight="false" outlineLevel="0" collapsed="false">
      <c r="B325" s="2" t="n">
        <v>320</v>
      </c>
      <c r="C325" s="26" t="n">
        <v>0.502344266679</v>
      </c>
      <c r="D325" s="26" t="n">
        <v>-1.659346724427</v>
      </c>
      <c r="E325" s="26" t="n">
        <v>-0.421333641875</v>
      </c>
      <c r="F325" s="26" t="n">
        <v>0.392898529273</v>
      </c>
      <c r="G325" s="26" t="n">
        <v>0.85157009801</v>
      </c>
      <c r="H325" s="26" t="n">
        <v>0.837212844904</v>
      </c>
      <c r="I325" s="26" t="n">
        <v>0.46455605936</v>
      </c>
    </row>
    <row r="326" customFormat="false" ht="15" hidden="false" customHeight="false" outlineLevel="0" collapsed="false">
      <c r="B326" s="2" t="n">
        <v>321</v>
      </c>
      <c r="C326" s="26" t="n">
        <v>-1.516249611452</v>
      </c>
      <c r="D326" s="26" t="n">
        <v>-0.754327843603</v>
      </c>
      <c r="E326" s="26" t="n">
        <v>0.162805940677</v>
      </c>
      <c r="F326" s="26" t="n">
        <v>0.52577025594</v>
      </c>
      <c r="G326" s="26" t="n">
        <v>0.965416852118</v>
      </c>
      <c r="H326" s="26" t="n">
        <v>0.523032281075</v>
      </c>
      <c r="I326" s="26" t="n">
        <v>0.693748299879</v>
      </c>
    </row>
    <row r="327" customFormat="false" ht="15" hidden="false" customHeight="false" outlineLevel="0" collapsed="false">
      <c r="B327" s="2" t="n">
        <v>322</v>
      </c>
      <c r="C327" s="26" t="n">
        <v>-1.659011158163</v>
      </c>
      <c r="D327" s="26" t="n">
        <v>0.405802225862</v>
      </c>
      <c r="E327" s="26" t="n">
        <v>-0.420333299929</v>
      </c>
      <c r="F327" s="26" t="n">
        <v>0.22082923579</v>
      </c>
      <c r="G327" s="26" t="n">
        <v>0.368235931821</v>
      </c>
      <c r="H327" s="26" t="n">
        <v>0.204243559219</v>
      </c>
      <c r="I327" s="26" t="n">
        <v>0.559678760173</v>
      </c>
    </row>
    <row r="328" customFormat="false" ht="15" hidden="false" customHeight="false" outlineLevel="0" collapsed="false">
      <c r="B328" s="2" t="n">
        <v>323</v>
      </c>
      <c r="C328" s="26" t="n">
        <v>-0.493544868461</v>
      </c>
      <c r="D328" s="26" t="n">
        <v>-0.376701711578</v>
      </c>
      <c r="E328" s="26" t="n">
        <v>1.40784696077</v>
      </c>
      <c r="F328" s="26" t="n">
        <v>0.996497554639</v>
      </c>
      <c r="G328" s="26" t="n">
        <v>0.559359458283</v>
      </c>
      <c r="H328" s="26" t="n">
        <v>0.093951453511</v>
      </c>
      <c r="I328" s="26" t="n">
        <v>0.336005243963</v>
      </c>
    </row>
    <row r="329" customFormat="false" ht="15" hidden="false" customHeight="false" outlineLevel="0" collapsed="false">
      <c r="B329" s="2" t="n">
        <v>324</v>
      </c>
      <c r="C329" s="26" t="n">
        <v>-1.428664958378</v>
      </c>
      <c r="D329" s="26" t="n">
        <v>0.369116877796</v>
      </c>
      <c r="E329" s="26" t="n">
        <v>-0.426468058111</v>
      </c>
      <c r="F329" s="26" t="n">
        <v>0.857347955558</v>
      </c>
      <c r="G329" s="26" t="n">
        <v>0.654506947675</v>
      </c>
      <c r="H329" s="26" t="n">
        <v>0.203357610474</v>
      </c>
      <c r="I329" s="26" t="n">
        <v>0.892605300737</v>
      </c>
    </row>
    <row r="330" customFormat="false" ht="15" hidden="false" customHeight="false" outlineLevel="0" collapsed="false">
      <c r="B330" s="2" t="n">
        <v>325</v>
      </c>
      <c r="C330" s="26" t="n">
        <v>2.452708951773</v>
      </c>
      <c r="D330" s="26" t="n">
        <v>0.633568785688</v>
      </c>
      <c r="E330" s="26" t="n">
        <v>-2.118268642763</v>
      </c>
      <c r="F330" s="26" t="n">
        <v>0.201881767065</v>
      </c>
      <c r="G330" s="26" t="n">
        <v>0.771114468899</v>
      </c>
      <c r="H330" s="26" t="n">
        <v>0.962613092074</v>
      </c>
      <c r="I330" s="26" t="n">
        <v>0.658713037338</v>
      </c>
    </row>
    <row r="331" customFormat="false" ht="15" hidden="false" customHeight="false" outlineLevel="0" collapsed="false">
      <c r="B331" s="2" t="n">
        <v>326</v>
      </c>
      <c r="C331" s="26" t="n">
        <v>0.927648504164</v>
      </c>
      <c r="D331" s="26" t="n">
        <v>0.810255473619</v>
      </c>
      <c r="E331" s="26" t="n">
        <v>-0.055355214164</v>
      </c>
      <c r="F331" s="26" t="n">
        <v>0.468869143185</v>
      </c>
      <c r="G331" s="26" t="n">
        <v>0.380620419817</v>
      </c>
      <c r="H331" s="26" t="n">
        <v>0.931845365041</v>
      </c>
      <c r="I331" s="26" t="n">
        <v>0.944406084682</v>
      </c>
    </row>
    <row r="332" customFormat="false" ht="15" hidden="false" customHeight="false" outlineLevel="0" collapsed="false">
      <c r="B332" s="2" t="n">
        <v>327</v>
      </c>
      <c r="C332" s="26" t="n">
        <v>-0.392852560498</v>
      </c>
      <c r="D332" s="26" t="n">
        <v>-0.926176854544</v>
      </c>
      <c r="E332" s="26" t="n">
        <v>0.037978119521</v>
      </c>
      <c r="F332" s="26" t="n">
        <v>0.305898368082</v>
      </c>
      <c r="G332" s="26" t="n">
        <v>0.196190076357</v>
      </c>
      <c r="H332" s="26" t="n">
        <v>0.658329875297</v>
      </c>
      <c r="I332" s="26" t="n">
        <v>0.989763286973</v>
      </c>
    </row>
    <row r="333" customFormat="false" ht="15" hidden="false" customHeight="false" outlineLevel="0" collapsed="false">
      <c r="B333" s="2" t="n">
        <v>328</v>
      </c>
      <c r="C333" s="26" t="n">
        <v>0.130251672846</v>
      </c>
      <c r="D333" s="26" t="n">
        <v>-0.630291854656</v>
      </c>
      <c r="E333" s="26" t="n">
        <v>0.19393124499</v>
      </c>
      <c r="F333" s="26" t="n">
        <v>0.578001545163</v>
      </c>
      <c r="G333" s="26" t="n">
        <v>0.66008772187</v>
      </c>
      <c r="H333" s="26" t="n">
        <v>0.383326889589</v>
      </c>
      <c r="I333" s="26" t="n">
        <v>0.798603437238</v>
      </c>
    </row>
    <row r="334" customFormat="false" ht="15" hidden="false" customHeight="false" outlineLevel="0" collapsed="false">
      <c r="B334" s="2" t="n">
        <v>329</v>
      </c>
      <c r="C334" s="26" t="n">
        <v>-0.642063066978</v>
      </c>
      <c r="D334" s="26" t="n">
        <v>-0.515382244444</v>
      </c>
      <c r="E334" s="26" t="n">
        <v>-0.012533140515</v>
      </c>
      <c r="F334" s="26" t="n">
        <v>0.054494012521</v>
      </c>
      <c r="G334" s="26" t="n">
        <v>0.10598455116</v>
      </c>
      <c r="H334" s="26" t="n">
        <v>0.258074305187</v>
      </c>
      <c r="I334" s="26" t="n">
        <v>0.098247120688</v>
      </c>
    </row>
    <row r="335" customFormat="false" ht="15" hidden="false" customHeight="false" outlineLevel="0" collapsed="false">
      <c r="B335" s="2" t="n">
        <v>330</v>
      </c>
      <c r="C335" s="26" t="n">
        <v>0.291798471893</v>
      </c>
      <c r="D335" s="26" t="n">
        <v>-0.936667415081</v>
      </c>
      <c r="E335" s="26" t="n">
        <v>1.298733817114</v>
      </c>
      <c r="F335" s="26" t="n">
        <v>0.704017803133</v>
      </c>
      <c r="G335" s="26" t="n">
        <v>0.100711562194</v>
      </c>
      <c r="H335" s="26" t="n">
        <v>0.440702831188</v>
      </c>
      <c r="I335" s="26" t="n">
        <v>0.038227435648</v>
      </c>
    </row>
    <row r="336" customFormat="false" ht="15" hidden="false" customHeight="false" outlineLevel="0" collapsed="false">
      <c r="B336" s="2" t="n">
        <v>331</v>
      </c>
      <c r="C336" s="26" t="n">
        <v>-1.803629894334</v>
      </c>
      <c r="D336" s="26" t="n">
        <v>-1.100112886371</v>
      </c>
      <c r="E336" s="26" t="n">
        <v>-0.072178965005</v>
      </c>
      <c r="F336" s="26" t="n">
        <v>0.817655027731</v>
      </c>
      <c r="G336" s="26" t="n">
        <v>0.985851243275</v>
      </c>
      <c r="H336" s="26" t="n">
        <v>0.590850025004</v>
      </c>
      <c r="I336" s="26" t="n">
        <v>0.107727799237</v>
      </c>
    </row>
    <row r="337" customFormat="false" ht="15" hidden="false" customHeight="false" outlineLevel="0" collapsed="false">
      <c r="B337" s="2" t="n">
        <v>332</v>
      </c>
      <c r="C337" s="26" t="n">
        <v>-0.566093268558</v>
      </c>
      <c r="D337" s="26" t="n">
        <v>0.138466457171</v>
      </c>
      <c r="E337" s="26" t="n">
        <v>0.805422072651</v>
      </c>
      <c r="F337" s="26" t="n">
        <v>0.82053943493</v>
      </c>
      <c r="G337" s="26" t="n">
        <v>0.771710666427</v>
      </c>
      <c r="H337" s="26" t="n">
        <v>0.322405336092</v>
      </c>
      <c r="I337" s="26" t="n">
        <v>0.935496772317</v>
      </c>
    </row>
    <row r="338" customFormat="false" ht="15" hidden="false" customHeight="false" outlineLevel="0" collapsed="false">
      <c r="B338" s="2" t="n">
        <v>333</v>
      </c>
      <c r="C338" s="26" t="n">
        <v>0.340256100622</v>
      </c>
      <c r="D338" s="26" t="n">
        <v>-1.124999351657</v>
      </c>
      <c r="E338" s="26" t="n">
        <v>0.588940649277</v>
      </c>
      <c r="F338" s="26" t="n">
        <v>0.376664669142</v>
      </c>
      <c r="G338" s="26" t="n">
        <v>0.173972818399</v>
      </c>
      <c r="H338" s="26" t="n">
        <v>0.535961773712</v>
      </c>
      <c r="I338" s="26" t="n">
        <v>0.112502043223</v>
      </c>
    </row>
    <row r="339" customFormat="false" ht="15" hidden="false" customHeight="false" outlineLevel="0" collapsed="false">
      <c r="B339" s="2" t="n">
        <v>334</v>
      </c>
      <c r="C339" s="26" t="n">
        <v>-1.536730747504</v>
      </c>
      <c r="D339" s="26" t="n">
        <v>0.384020208838</v>
      </c>
      <c r="E339" s="26" t="n">
        <v>-0.247954377429</v>
      </c>
      <c r="F339" s="26" t="n">
        <v>0.733134713447</v>
      </c>
      <c r="G339" s="26" t="n">
        <v>0.714637962036</v>
      </c>
      <c r="H339" s="26" t="n">
        <v>0.769098708484</v>
      </c>
      <c r="I339" s="26" t="n">
        <v>0.895215532047</v>
      </c>
    </row>
    <row r="340" customFormat="false" ht="15" hidden="false" customHeight="false" outlineLevel="0" collapsed="false">
      <c r="B340" s="2" t="n">
        <v>335</v>
      </c>
      <c r="C340" s="26" t="n">
        <v>-0.103998902584</v>
      </c>
      <c r="D340" s="26" t="n">
        <v>-2.975162903429</v>
      </c>
      <c r="E340" s="26" t="n">
        <v>0.551424877061</v>
      </c>
      <c r="F340" s="26" t="n">
        <v>0.815044137322</v>
      </c>
      <c r="G340" s="26" t="n">
        <v>0.147398802902</v>
      </c>
      <c r="H340" s="26" t="n">
        <v>0.488301577868</v>
      </c>
      <c r="I340" s="26" t="n">
        <v>0.12409346812</v>
      </c>
    </row>
    <row r="341" customFormat="false" ht="15" hidden="false" customHeight="false" outlineLevel="0" collapsed="false">
      <c r="B341" s="2" t="n">
        <v>336</v>
      </c>
      <c r="C341" s="26" t="n">
        <v>-0.844042237528</v>
      </c>
      <c r="D341" s="26" t="n">
        <v>-0.791733952245</v>
      </c>
      <c r="E341" s="26" t="n">
        <v>1.421319069598</v>
      </c>
      <c r="F341" s="26" t="n">
        <v>0.046770371138</v>
      </c>
      <c r="G341" s="26" t="n">
        <v>0.99314613032</v>
      </c>
      <c r="H341" s="26" t="n">
        <v>0.815880042776</v>
      </c>
      <c r="I341" s="26" t="n">
        <v>0.204107308878</v>
      </c>
    </row>
    <row r="342" customFormat="false" ht="15" hidden="false" customHeight="false" outlineLevel="0" collapsed="false">
      <c r="B342" s="2" t="n">
        <v>337</v>
      </c>
      <c r="C342" s="26" t="n">
        <v>1.232864938036</v>
      </c>
      <c r="D342" s="26" t="n">
        <v>-0.050232909724</v>
      </c>
      <c r="E342" s="26" t="n">
        <v>1.801476461878</v>
      </c>
      <c r="F342" s="26" t="n">
        <v>0.583186622626</v>
      </c>
      <c r="G342" s="26" t="n">
        <v>0.90819705236</v>
      </c>
      <c r="H342" s="26" t="n">
        <v>0.132451563371</v>
      </c>
      <c r="I342" s="26" t="n">
        <v>0.363358135872</v>
      </c>
    </row>
    <row r="343" customFormat="false" ht="15" hidden="false" customHeight="false" outlineLevel="0" collapsed="false">
      <c r="B343" s="2" t="n">
        <v>338</v>
      </c>
      <c r="C343" s="26" t="n">
        <v>0.81723555688</v>
      </c>
      <c r="D343" s="26" t="n">
        <v>-0.31970350902</v>
      </c>
      <c r="E343" s="26" t="n">
        <v>1.577832572133</v>
      </c>
      <c r="F343" s="26" t="n">
        <v>0.440257480245</v>
      </c>
      <c r="G343" s="26" t="n">
        <v>0.008950379659</v>
      </c>
      <c r="H343" s="26" t="n">
        <v>0.75235602294</v>
      </c>
      <c r="I343" s="26" t="n">
        <v>0.109792361718</v>
      </c>
    </row>
    <row r="344" customFormat="false" ht="15" hidden="false" customHeight="false" outlineLevel="0" collapsed="false">
      <c r="B344" s="2" t="n">
        <v>339</v>
      </c>
      <c r="C344" s="26" t="n">
        <v>-1.690651628392</v>
      </c>
      <c r="D344" s="26" t="n">
        <v>-1.422354468217</v>
      </c>
      <c r="E344" s="26" t="n">
        <v>-0.186904636969</v>
      </c>
      <c r="F344" s="26" t="n">
        <v>0.614187587474</v>
      </c>
      <c r="G344" s="26" t="n">
        <v>0.140470909268</v>
      </c>
      <c r="H344" s="26" t="n">
        <v>0.924784595413</v>
      </c>
      <c r="I344" s="26" t="n">
        <v>0.286012213078</v>
      </c>
    </row>
    <row r="345" customFormat="false" ht="15" hidden="false" customHeight="false" outlineLevel="0" collapsed="false">
      <c r="B345" s="2" t="n">
        <v>340</v>
      </c>
      <c r="C345" s="26" t="n">
        <v>-1.911912387978</v>
      </c>
      <c r="D345" s="26" t="n">
        <v>0.048434442343</v>
      </c>
      <c r="E345" s="26" t="n">
        <v>0.726045327202</v>
      </c>
      <c r="F345" s="26" t="n">
        <v>0.110998131214</v>
      </c>
      <c r="G345" s="26" t="n">
        <v>0.382954701316</v>
      </c>
      <c r="H345" s="26" t="n">
        <v>0.832839486356</v>
      </c>
      <c r="I345" s="26" t="n">
        <v>0.788985693392</v>
      </c>
    </row>
    <row r="346" customFormat="false" ht="15" hidden="false" customHeight="false" outlineLevel="0" collapsed="false">
      <c r="B346" s="2" t="n">
        <v>341</v>
      </c>
      <c r="C346" s="26" t="n">
        <v>-0.701164825343</v>
      </c>
      <c r="D346" s="26" t="n">
        <v>1.107902347499</v>
      </c>
      <c r="E346" s="26" t="n">
        <v>0.57059221122</v>
      </c>
      <c r="F346" s="26" t="n">
        <v>0.502016955309</v>
      </c>
      <c r="G346" s="26" t="n">
        <v>0.080683658592</v>
      </c>
      <c r="H346" s="26" t="n">
        <v>0.36740041745</v>
      </c>
      <c r="I346" s="26" t="n">
        <v>0.69567576195</v>
      </c>
    </row>
    <row r="347" customFormat="false" ht="15" hidden="false" customHeight="false" outlineLevel="0" collapsed="false">
      <c r="B347" s="2" t="n">
        <v>342</v>
      </c>
      <c r="C347" s="26" t="n">
        <v>1.813816544191</v>
      </c>
      <c r="D347" s="26" t="n">
        <v>-0.310991844474</v>
      </c>
      <c r="E347" s="26" t="n">
        <v>-0.865084124719</v>
      </c>
      <c r="F347" s="26" t="n">
        <v>0.713903893067</v>
      </c>
      <c r="G347" s="26" t="n">
        <v>0.013789396049</v>
      </c>
      <c r="H347" s="26" t="n">
        <v>0.525195889907</v>
      </c>
      <c r="I347" s="26" t="n">
        <v>0.29430021939</v>
      </c>
    </row>
    <row r="348" customFormat="false" ht="15" hidden="false" customHeight="false" outlineLevel="0" collapsed="false">
      <c r="B348" s="2" t="n">
        <v>343</v>
      </c>
      <c r="C348" s="26" t="n">
        <v>1.561495128487</v>
      </c>
      <c r="D348" s="26" t="n">
        <v>-0.29229888484</v>
      </c>
      <c r="E348" s="26" t="n">
        <v>1.904528065261</v>
      </c>
      <c r="F348" s="26" t="n">
        <v>0.862556329069</v>
      </c>
      <c r="G348" s="26" t="n">
        <v>0.312270670877</v>
      </c>
      <c r="H348" s="26" t="n">
        <v>0.371267220821</v>
      </c>
      <c r="I348" s="26" t="n">
        <v>0.425291640921</v>
      </c>
    </row>
    <row r="349" customFormat="false" ht="15" hidden="false" customHeight="false" outlineLevel="0" collapsed="false">
      <c r="B349" s="2" t="n">
        <v>344</v>
      </c>
      <c r="C349" s="26" t="n">
        <v>0.974867074803</v>
      </c>
      <c r="D349" s="26" t="n">
        <v>-0.084968668313</v>
      </c>
      <c r="E349" s="26" t="n">
        <v>0.119760161139</v>
      </c>
      <c r="F349" s="26" t="n">
        <v>0.68891282582</v>
      </c>
      <c r="G349" s="26" t="n">
        <v>0.446908129248</v>
      </c>
      <c r="H349" s="26" t="n">
        <v>0.930931113532</v>
      </c>
      <c r="I349" s="26" t="n">
        <v>0.580212155151</v>
      </c>
    </row>
    <row r="350" customFormat="false" ht="15" hidden="false" customHeight="false" outlineLevel="0" collapsed="false">
      <c r="B350" s="2" t="n">
        <v>345</v>
      </c>
      <c r="C350" s="26" t="n">
        <v>0.165340516143</v>
      </c>
      <c r="D350" s="26" t="n">
        <v>1.485945123286</v>
      </c>
      <c r="E350" s="26" t="n">
        <v>-1.666558263427</v>
      </c>
      <c r="F350" s="26" t="n">
        <v>0.576579940767</v>
      </c>
      <c r="G350" s="26" t="n">
        <v>0.094183649535</v>
      </c>
      <c r="H350" s="26" t="n">
        <v>0.328115741928</v>
      </c>
      <c r="I350" s="26" t="n">
        <v>0.868710937362</v>
      </c>
    </row>
    <row r="351" customFormat="false" ht="15" hidden="false" customHeight="false" outlineLevel="0" collapsed="false">
      <c r="B351" s="2" t="n">
        <v>346</v>
      </c>
      <c r="C351" s="26" t="n">
        <v>-0.133317742652</v>
      </c>
      <c r="D351" s="26" t="n">
        <v>0.277820995855</v>
      </c>
      <c r="E351" s="26" t="n">
        <v>-0.6461733483</v>
      </c>
      <c r="F351" s="26" t="n">
        <v>0.976186333124</v>
      </c>
      <c r="G351" s="26" t="n">
        <v>0.579923553196</v>
      </c>
      <c r="H351" s="26" t="n">
        <v>0.693807344042</v>
      </c>
      <c r="I351" s="26" t="n">
        <v>0.414511202684</v>
      </c>
    </row>
    <row r="352" customFormat="false" ht="15" hidden="false" customHeight="false" outlineLevel="0" collapsed="false">
      <c r="B352" s="2" t="n">
        <v>347</v>
      </c>
      <c r="C352" s="26" t="n">
        <v>0.853952426567</v>
      </c>
      <c r="D352" s="26" t="n">
        <v>0.01803808912</v>
      </c>
      <c r="E352" s="26" t="n">
        <v>0.455796826868</v>
      </c>
      <c r="F352" s="26" t="n">
        <v>0.983145124649</v>
      </c>
      <c r="G352" s="26" t="n">
        <v>0.059638067715</v>
      </c>
      <c r="H352" s="26" t="n">
        <v>0.199871090007</v>
      </c>
      <c r="I352" s="26" t="n">
        <v>0.887203148263</v>
      </c>
    </row>
    <row r="353" customFormat="false" ht="15" hidden="false" customHeight="false" outlineLevel="0" collapsed="false">
      <c r="B353" s="2" t="n">
        <v>348</v>
      </c>
      <c r="C353" s="26" t="n">
        <v>0.291865072252</v>
      </c>
      <c r="D353" s="26" t="n">
        <v>-0.951617647631</v>
      </c>
      <c r="E353" s="26" t="n">
        <v>-0.272545906788</v>
      </c>
      <c r="F353" s="26" t="n">
        <v>0.660676224383</v>
      </c>
      <c r="G353" s="26" t="n">
        <v>0.115598356382</v>
      </c>
      <c r="H353" s="26" t="n">
        <v>0.043309853501</v>
      </c>
      <c r="I353" s="26" t="n">
        <v>0.400028173222</v>
      </c>
    </row>
    <row r="354" customFormat="false" ht="15" hidden="false" customHeight="false" outlineLevel="0" collapsed="false">
      <c r="B354" s="2" t="n">
        <v>349</v>
      </c>
      <c r="C354" s="26" t="n">
        <v>-1.037338308274</v>
      </c>
      <c r="D354" s="26" t="n">
        <v>1.609444775696</v>
      </c>
      <c r="E354" s="26" t="n">
        <v>-0.196977718067</v>
      </c>
      <c r="F354" s="26" t="n">
        <v>0.702205309777</v>
      </c>
      <c r="G354" s="26" t="n">
        <v>0.000839603819</v>
      </c>
      <c r="H354" s="26" t="n">
        <v>0.409972303354</v>
      </c>
      <c r="I354" s="26" t="n">
        <v>0.89144264752</v>
      </c>
    </row>
    <row r="355" customFormat="false" ht="15" hidden="false" customHeight="false" outlineLevel="0" collapsed="false">
      <c r="B355" s="2" t="n">
        <v>350</v>
      </c>
      <c r="C355" s="26" t="n">
        <v>-0.705683627248</v>
      </c>
      <c r="D355" s="26" t="n">
        <v>0.089310721228</v>
      </c>
      <c r="E355" s="26" t="n">
        <v>-0.156234052541</v>
      </c>
      <c r="F355" s="26" t="n">
        <v>0.917880055074</v>
      </c>
      <c r="G355" s="26" t="n">
        <v>0.61827673601</v>
      </c>
      <c r="H355" s="26" t="n">
        <v>0.069313194794</v>
      </c>
      <c r="I355" s="26" t="n">
        <v>0.267563500889</v>
      </c>
    </row>
    <row r="356" customFormat="false" ht="15" hidden="false" customHeight="false" outlineLevel="0" collapsed="false">
      <c r="B356" s="2" t="n">
        <v>351</v>
      </c>
      <c r="C356" s="26" t="n">
        <v>0.910635821482</v>
      </c>
      <c r="D356" s="26" t="n">
        <v>-0.463240168713</v>
      </c>
      <c r="E356" s="26" t="n">
        <v>1.229445538256</v>
      </c>
      <c r="F356" s="26" t="n">
        <v>0.187871493957</v>
      </c>
      <c r="G356" s="26" t="n">
        <v>0.148720133733</v>
      </c>
      <c r="H356" s="26" t="n">
        <v>0.083521015507</v>
      </c>
      <c r="I356" s="26" t="n">
        <v>0.248856833651</v>
      </c>
    </row>
    <row r="357" customFormat="false" ht="15" hidden="false" customHeight="false" outlineLevel="0" collapsed="false">
      <c r="B357" s="2" t="n">
        <v>352</v>
      </c>
      <c r="C357" s="26" t="n">
        <v>1.756659486857</v>
      </c>
      <c r="D357" s="26" t="n">
        <v>0.048114756831</v>
      </c>
      <c r="E357" s="26" t="n">
        <v>-0.96450639216</v>
      </c>
      <c r="F357" s="26" t="n">
        <v>0.244162840561</v>
      </c>
      <c r="G357" s="26" t="n">
        <v>0.907005503668</v>
      </c>
      <c r="H357" s="26" t="n">
        <v>0.375367533959</v>
      </c>
      <c r="I357" s="26" t="n">
        <v>0.775714391333</v>
      </c>
    </row>
    <row r="358" customFormat="false" ht="15" hidden="false" customHeight="false" outlineLevel="0" collapsed="false">
      <c r="B358" s="2" t="n">
        <v>353</v>
      </c>
      <c r="C358" s="26" t="n">
        <v>0.131769545156</v>
      </c>
      <c r="D358" s="26" t="n">
        <v>-0.098760582342</v>
      </c>
      <c r="E358" s="26" t="n">
        <v>0.456483828209</v>
      </c>
      <c r="F358" s="26" t="n">
        <v>0.517311655386</v>
      </c>
      <c r="G358" s="26" t="n">
        <v>0.394883613423</v>
      </c>
      <c r="H358" s="26" t="n">
        <v>0.964732866835</v>
      </c>
      <c r="I358" s="26" t="n">
        <v>0.817451929301</v>
      </c>
    </row>
    <row r="359" customFormat="false" ht="15" hidden="false" customHeight="false" outlineLevel="0" collapsed="false">
      <c r="B359" s="2" t="n">
        <v>354</v>
      </c>
      <c r="C359" s="26" t="n">
        <v>-1.494179096987</v>
      </c>
      <c r="D359" s="26" t="n">
        <v>1.873792582641</v>
      </c>
      <c r="E359" s="26" t="n">
        <v>-0.486865569843</v>
      </c>
      <c r="F359" s="26" t="n">
        <v>0.629243588172</v>
      </c>
      <c r="G359" s="26" t="n">
        <v>0.612532767325</v>
      </c>
      <c r="H359" s="26" t="n">
        <v>0.145453128127</v>
      </c>
      <c r="I359" s="26" t="n">
        <v>0.81120422269</v>
      </c>
    </row>
    <row r="360" customFormat="false" ht="15" hidden="false" customHeight="false" outlineLevel="0" collapsed="false">
      <c r="B360" s="2" t="n">
        <v>355</v>
      </c>
      <c r="C360" s="26" t="n">
        <v>-0.585184183521</v>
      </c>
      <c r="D360" s="26" t="n">
        <v>-1.378659080548</v>
      </c>
      <c r="E360" s="26" t="n">
        <v>0.480553514797</v>
      </c>
      <c r="F360" s="26" t="n">
        <v>0.733581635465</v>
      </c>
      <c r="G360" s="26" t="n">
        <v>0.967871533102</v>
      </c>
      <c r="H360" s="26" t="n">
        <v>0.526596359027</v>
      </c>
      <c r="I360" s="26" t="n">
        <v>0.885785662005</v>
      </c>
    </row>
    <row r="361" customFormat="false" ht="15" hidden="false" customHeight="false" outlineLevel="0" collapsed="false">
      <c r="B361" s="2" t="n">
        <v>356</v>
      </c>
      <c r="C361" s="26" t="n">
        <v>-0.967861518527</v>
      </c>
      <c r="D361" s="26" t="n">
        <v>0.049712591996</v>
      </c>
      <c r="E361" s="26" t="n">
        <v>-0.855153984245</v>
      </c>
      <c r="F361" s="26" t="n">
        <v>0.141429469741</v>
      </c>
      <c r="G361" s="26" t="n">
        <v>0.444240324369</v>
      </c>
      <c r="H361" s="26" t="n">
        <v>0.309376248677</v>
      </c>
      <c r="I361" s="26" t="n">
        <v>0.105376172409</v>
      </c>
    </row>
    <row r="362" customFormat="false" ht="15" hidden="false" customHeight="false" outlineLevel="0" collapsed="false">
      <c r="B362" s="2" t="n">
        <v>357</v>
      </c>
      <c r="C362" s="26" t="n">
        <v>0.688838976895</v>
      </c>
      <c r="D362" s="26" t="n">
        <v>-1.284275249083</v>
      </c>
      <c r="E362" s="26" t="n">
        <v>-0.829345983781</v>
      </c>
      <c r="F362" s="26" t="n">
        <v>0.586345148368</v>
      </c>
      <c r="G362" s="26" t="n">
        <v>0.719705918098</v>
      </c>
      <c r="H362" s="26" t="n">
        <v>0.712331581023</v>
      </c>
      <c r="I362" s="26" t="n">
        <v>0.683592322853</v>
      </c>
    </row>
    <row r="363" customFormat="false" ht="15" hidden="false" customHeight="false" outlineLevel="0" collapsed="false">
      <c r="B363" s="2" t="n">
        <v>358</v>
      </c>
      <c r="C363" s="26" t="n">
        <v>0.186480429639</v>
      </c>
      <c r="D363" s="26" t="n">
        <v>1.222118125155</v>
      </c>
      <c r="E363" s="26" t="n">
        <v>-2.358318350302</v>
      </c>
      <c r="F363" s="26" t="n">
        <v>0.98963021106</v>
      </c>
      <c r="G363" s="26" t="n">
        <v>0.942250655009</v>
      </c>
      <c r="H363" s="26" t="n">
        <v>0.647769706882</v>
      </c>
      <c r="I363" s="26" t="n">
        <v>0.723485334732</v>
      </c>
    </row>
    <row r="364" customFormat="false" ht="15" hidden="false" customHeight="false" outlineLevel="0" collapsed="false">
      <c r="B364" s="2" t="n">
        <v>359</v>
      </c>
      <c r="C364" s="26" t="n">
        <v>-1.082629968878</v>
      </c>
      <c r="D364" s="26" t="n">
        <v>-0.744923450147</v>
      </c>
      <c r="E364" s="26" t="n">
        <v>-0.489376541426</v>
      </c>
      <c r="F364" s="26" t="n">
        <v>0.19431339345</v>
      </c>
      <c r="G364" s="26" t="n">
        <v>0.061204234493</v>
      </c>
      <c r="H364" s="26" t="n">
        <v>0.427266588759</v>
      </c>
      <c r="I364" s="26" t="n">
        <v>0.575762457504</v>
      </c>
    </row>
    <row r="365" customFormat="false" ht="15" hidden="false" customHeight="false" outlineLevel="0" collapsed="false">
      <c r="B365" s="2" t="n">
        <v>360</v>
      </c>
      <c r="C365" s="26" t="n">
        <v>1.691893750446</v>
      </c>
      <c r="D365" s="26" t="n">
        <v>-1.31087005488</v>
      </c>
      <c r="E365" s="26" t="n">
        <v>0.457757042987</v>
      </c>
      <c r="F365" s="26" t="n">
        <v>0.398448942744</v>
      </c>
      <c r="G365" s="26" t="n">
        <v>0.658369288248</v>
      </c>
      <c r="H365" s="26" t="n">
        <v>0.67438814638</v>
      </c>
      <c r="I365" s="26" t="n">
        <v>0.464835102212</v>
      </c>
    </row>
    <row r="366" customFormat="false" ht="15" hidden="false" customHeight="false" outlineLevel="0" collapsed="false">
      <c r="B366" s="2" t="n">
        <v>361</v>
      </c>
      <c r="C366" s="26" t="n">
        <v>0.623145579557</v>
      </c>
      <c r="D366" s="26" t="n">
        <v>-0.678701912937</v>
      </c>
      <c r="E366" s="26" t="n">
        <v>-0.061612478552</v>
      </c>
      <c r="F366" s="26" t="n">
        <v>0.322242059635</v>
      </c>
      <c r="G366" s="26" t="n">
        <v>0.478211901009</v>
      </c>
      <c r="H366" s="26" t="n">
        <v>0.07122579464</v>
      </c>
      <c r="I366" s="26" t="n">
        <v>0.294352186587</v>
      </c>
    </row>
    <row r="367" customFormat="false" ht="15" hidden="false" customHeight="false" outlineLevel="0" collapsed="false">
      <c r="B367" s="2" t="n">
        <v>362</v>
      </c>
      <c r="C367" s="26" t="n">
        <v>-0.520227320332</v>
      </c>
      <c r="D367" s="26" t="n">
        <v>-1.076379173429</v>
      </c>
      <c r="E367" s="26" t="n">
        <v>-0.695266983517</v>
      </c>
      <c r="F367" s="26" t="n">
        <v>0.29852787809</v>
      </c>
      <c r="G367" s="26" t="n">
        <v>0.43905309479</v>
      </c>
      <c r="H367" s="26" t="n">
        <v>0.012850179132</v>
      </c>
      <c r="I367" s="26" t="n">
        <v>0.85343447936</v>
      </c>
    </row>
    <row r="368" customFormat="false" ht="15" hidden="false" customHeight="false" outlineLevel="0" collapsed="false">
      <c r="B368" s="2" t="n">
        <v>363</v>
      </c>
      <c r="C368" s="26" t="n">
        <v>0.265989323068</v>
      </c>
      <c r="D368" s="26" t="n">
        <v>-1.136006165326</v>
      </c>
      <c r="E368" s="26" t="n">
        <v>-1.383189239042</v>
      </c>
      <c r="F368" s="26" t="n">
        <v>0.584142647456</v>
      </c>
      <c r="G368" s="26" t="n">
        <v>0.792929452446</v>
      </c>
      <c r="H368" s="26" t="n">
        <v>0.936654751213</v>
      </c>
      <c r="I368" s="26" t="n">
        <v>0.636945205768</v>
      </c>
    </row>
    <row r="369" customFormat="false" ht="15" hidden="false" customHeight="false" outlineLevel="0" collapsed="false">
      <c r="B369" s="2" t="n">
        <v>364</v>
      </c>
      <c r="C369" s="26" t="n">
        <v>-0.145022944045</v>
      </c>
      <c r="D369" s="26" t="n">
        <v>-0.308679141232</v>
      </c>
      <c r="E369" s="26" t="n">
        <v>-1.364329400534</v>
      </c>
      <c r="F369" s="26" t="n">
        <v>0.561003219913</v>
      </c>
      <c r="G369" s="26" t="n">
        <v>0.676061254299</v>
      </c>
      <c r="H369" s="26" t="n">
        <v>0.334491359599</v>
      </c>
      <c r="I369" s="26" t="n">
        <v>0.627357743353</v>
      </c>
    </row>
    <row r="370" customFormat="false" ht="15" hidden="false" customHeight="false" outlineLevel="0" collapsed="false">
      <c r="B370" s="2" t="n">
        <v>365</v>
      </c>
      <c r="C370" s="26" t="n">
        <v>1.756333183665</v>
      </c>
      <c r="D370" s="26" t="n">
        <v>-0.565470758454</v>
      </c>
      <c r="E370" s="26" t="n">
        <v>0.764626937553</v>
      </c>
      <c r="F370" s="26" t="n">
        <v>0.023788820779</v>
      </c>
      <c r="G370" s="26" t="n">
        <v>0.029601121006</v>
      </c>
      <c r="H370" s="26" t="n">
        <v>0.539933988418</v>
      </c>
      <c r="I370" s="26" t="n">
        <v>0.58917580297</v>
      </c>
    </row>
    <row r="371" customFormat="false" ht="15" hidden="false" customHeight="false" outlineLevel="0" collapsed="false">
      <c r="B371" s="2" t="n">
        <v>366</v>
      </c>
      <c r="C371" s="26" t="n">
        <v>1.032409555962</v>
      </c>
      <c r="D371" s="26" t="n">
        <v>0.539030934971</v>
      </c>
      <c r="E371" s="26" t="n">
        <v>1.497971065833</v>
      </c>
      <c r="F371" s="26" t="n">
        <v>0.543669278016</v>
      </c>
      <c r="G371" s="26" t="n">
        <v>0.837148608105</v>
      </c>
      <c r="H371" s="26" t="n">
        <v>0.267366908901</v>
      </c>
      <c r="I371" s="26" t="n">
        <v>0.143335230482</v>
      </c>
    </row>
    <row r="372" customFormat="false" ht="15" hidden="false" customHeight="false" outlineLevel="0" collapsed="false">
      <c r="B372" s="2" t="n">
        <v>367</v>
      </c>
      <c r="C372" s="26" t="n">
        <v>0.475612685283</v>
      </c>
      <c r="D372" s="26" t="n">
        <v>0.047619007931</v>
      </c>
      <c r="E372" s="26" t="n">
        <v>-0.496007718738</v>
      </c>
      <c r="F372" s="26" t="n">
        <v>0.494927631204</v>
      </c>
      <c r="G372" s="26" t="n">
        <v>0.981209877113</v>
      </c>
      <c r="H372" s="26" t="n">
        <v>0.773128461201</v>
      </c>
      <c r="I372" s="26" t="n">
        <v>0.195933344784</v>
      </c>
    </row>
    <row r="373" customFormat="false" ht="15" hidden="false" customHeight="false" outlineLevel="0" collapsed="false">
      <c r="B373" s="2" t="n">
        <v>368</v>
      </c>
      <c r="C373" s="26" t="n">
        <v>0.959156498952</v>
      </c>
      <c r="D373" s="26" t="n">
        <v>-1.402448707769</v>
      </c>
      <c r="E373" s="26" t="n">
        <v>0.33059570477</v>
      </c>
      <c r="F373" s="26" t="n">
        <v>0.002870577993</v>
      </c>
      <c r="G373" s="26" t="n">
        <v>0.029197641079</v>
      </c>
      <c r="H373" s="26" t="n">
        <v>0.805290874962</v>
      </c>
      <c r="I373" s="26" t="n">
        <v>0.042791127594</v>
      </c>
    </row>
    <row r="374" customFormat="false" ht="15" hidden="false" customHeight="false" outlineLevel="0" collapsed="false">
      <c r="B374" s="2" t="n">
        <v>369</v>
      </c>
      <c r="C374" s="26" t="n">
        <v>1.442256188505</v>
      </c>
      <c r="D374" s="26" t="n">
        <v>0.173121065084</v>
      </c>
      <c r="E374" s="26" t="n">
        <v>0.678657800118</v>
      </c>
      <c r="F374" s="26" t="n">
        <v>0.726712751989</v>
      </c>
      <c r="G374" s="26" t="n">
        <v>0.233821511424</v>
      </c>
      <c r="H374" s="26" t="n">
        <v>0.351583913457</v>
      </c>
      <c r="I374" s="26" t="n">
        <v>0.964420769291</v>
      </c>
    </row>
    <row r="375" customFormat="false" ht="15" hidden="false" customHeight="false" outlineLevel="0" collapsed="false">
      <c r="B375" s="2" t="n">
        <v>370</v>
      </c>
      <c r="C375" s="26" t="n">
        <v>-0.729125572483</v>
      </c>
      <c r="D375" s="26" t="n">
        <v>-1.320671240492</v>
      </c>
      <c r="E375" s="26" t="n">
        <v>0.887986353001</v>
      </c>
      <c r="F375" s="26" t="n">
        <v>0.222861520295</v>
      </c>
      <c r="G375" s="26" t="n">
        <v>0.797309478374</v>
      </c>
      <c r="H375" s="26" t="n">
        <v>0.958463194304</v>
      </c>
      <c r="I375" s="26" t="n">
        <v>0.589961889376</v>
      </c>
    </row>
    <row r="376" customFormat="false" ht="15" hidden="false" customHeight="false" outlineLevel="0" collapsed="false">
      <c r="B376" s="2" t="n">
        <v>371</v>
      </c>
      <c r="C376" s="26" t="n">
        <v>-0.603141406914</v>
      </c>
      <c r="D376" s="26" t="n">
        <v>0.001152758892</v>
      </c>
      <c r="E376" s="26" t="n">
        <v>2.099937381539</v>
      </c>
      <c r="F376" s="26" t="n">
        <v>0.888360652542</v>
      </c>
      <c r="G376" s="26" t="n">
        <v>0.392223029275</v>
      </c>
      <c r="H376" s="26" t="n">
        <v>0.58547315937</v>
      </c>
      <c r="I376" s="26" t="n">
        <v>0.939017066252</v>
      </c>
    </row>
    <row r="377" customFormat="false" ht="15" hidden="false" customHeight="false" outlineLevel="0" collapsed="false">
      <c r="B377" s="2" t="n">
        <v>372</v>
      </c>
      <c r="C377" s="26" t="n">
        <v>-0.593050029001</v>
      </c>
      <c r="D377" s="26" t="n">
        <v>-0.950238510721</v>
      </c>
      <c r="E377" s="26" t="n">
        <v>-2.138784926983</v>
      </c>
      <c r="F377" s="26" t="n">
        <v>0.588409552424</v>
      </c>
      <c r="G377" s="26" t="n">
        <v>0.473715294048</v>
      </c>
      <c r="H377" s="26" t="n">
        <v>0.266297358617</v>
      </c>
      <c r="I377" s="26" t="n">
        <v>0.873398818009</v>
      </c>
    </row>
    <row r="378" customFormat="false" ht="15" hidden="false" customHeight="false" outlineLevel="0" collapsed="false">
      <c r="B378" s="2" t="n">
        <v>373</v>
      </c>
      <c r="C378" s="26" t="n">
        <v>0.480081799873</v>
      </c>
      <c r="D378" s="26" t="n">
        <v>1.484990264191</v>
      </c>
      <c r="E378" s="26" t="n">
        <v>-0.441336791838</v>
      </c>
      <c r="F378" s="26" t="n">
        <v>0.380951918787</v>
      </c>
      <c r="G378" s="26" t="n">
        <v>0.072319802941</v>
      </c>
      <c r="H378" s="26" t="n">
        <v>0.786294615616</v>
      </c>
      <c r="I378" s="26" t="n">
        <v>0.970941883847</v>
      </c>
    </row>
    <row r="379" customFormat="false" ht="15" hidden="false" customHeight="false" outlineLevel="0" collapsed="false">
      <c r="B379" s="2" t="n">
        <v>374</v>
      </c>
      <c r="C379" s="26" t="n">
        <v>-1.196807745571</v>
      </c>
      <c r="D379" s="26" t="n">
        <v>0.911155579201</v>
      </c>
      <c r="E379" s="26" t="n">
        <v>0.015222756212</v>
      </c>
      <c r="F379" s="26" t="n">
        <v>0.120458181914</v>
      </c>
      <c r="G379" s="26" t="n">
        <v>0.124920087649</v>
      </c>
      <c r="H379" s="26" t="n">
        <v>0.577202256944</v>
      </c>
      <c r="I379" s="26" t="n">
        <v>0.290105764683</v>
      </c>
    </row>
    <row r="380" customFormat="false" ht="15" hidden="false" customHeight="false" outlineLevel="0" collapsed="false">
      <c r="B380" s="2" t="n">
        <v>375</v>
      </c>
      <c r="C380" s="26" t="n">
        <v>1.591083506956</v>
      </c>
      <c r="D380" s="26" t="n">
        <v>-0.835832549521</v>
      </c>
      <c r="E380" s="26" t="n">
        <v>-1.460171036011</v>
      </c>
      <c r="F380" s="26" t="n">
        <v>0.641407710461</v>
      </c>
      <c r="G380" s="26" t="n">
        <v>0.368204791443</v>
      </c>
      <c r="H380" s="26" t="n">
        <v>0.753886228963</v>
      </c>
      <c r="I380" s="26" t="n">
        <v>0.455472698687</v>
      </c>
    </row>
    <row r="381" customFormat="false" ht="15" hidden="false" customHeight="false" outlineLevel="0" collapsed="false">
      <c r="B381" s="2" t="n">
        <v>376</v>
      </c>
      <c r="C381" s="26" t="n">
        <v>-2.434352368881</v>
      </c>
      <c r="D381" s="26" t="n">
        <v>-0.695313857358</v>
      </c>
      <c r="E381" s="26" t="n">
        <v>-0.724350543161</v>
      </c>
      <c r="F381" s="26" t="n">
        <v>0.085285302285</v>
      </c>
      <c r="G381" s="26" t="n">
        <v>0.657023713529</v>
      </c>
      <c r="H381" s="26" t="n">
        <v>0.890110163013</v>
      </c>
      <c r="I381" s="26" t="n">
        <v>0.268116322063</v>
      </c>
    </row>
    <row r="382" customFormat="false" ht="15" hidden="false" customHeight="false" outlineLevel="0" collapsed="false">
      <c r="B382" s="2" t="n">
        <v>377</v>
      </c>
      <c r="C382" s="26" t="n">
        <v>-1.085556509942</v>
      </c>
      <c r="D382" s="26" t="n">
        <v>-0.029201422566</v>
      </c>
      <c r="E382" s="26" t="n">
        <v>0.197487263076</v>
      </c>
      <c r="F382" s="26" t="n">
        <v>0.520593574685</v>
      </c>
      <c r="G382" s="26" t="n">
        <v>0.242460026742</v>
      </c>
      <c r="H382" s="26" t="n">
        <v>0.45076600621</v>
      </c>
      <c r="I382" s="26" t="n">
        <v>0.395581591275</v>
      </c>
    </row>
    <row r="383" customFormat="false" ht="15" hidden="false" customHeight="false" outlineLevel="0" collapsed="false">
      <c r="B383" s="2" t="n">
        <v>378</v>
      </c>
      <c r="C383" s="26" t="n">
        <v>-2.134371399349</v>
      </c>
      <c r="D383" s="26" t="n">
        <v>-0.750536708988</v>
      </c>
      <c r="E383" s="26" t="n">
        <v>1.411880528018</v>
      </c>
      <c r="F383" s="26" t="n">
        <v>0.787155246347</v>
      </c>
      <c r="G383" s="26" t="n">
        <v>0.036935674373</v>
      </c>
      <c r="H383" s="26" t="n">
        <v>0.537492841835</v>
      </c>
      <c r="I383" s="26" t="n">
        <v>0.225862138306</v>
      </c>
    </row>
    <row r="384" customFormat="false" ht="15" hidden="false" customHeight="false" outlineLevel="0" collapsed="false">
      <c r="B384" s="2" t="n">
        <v>379</v>
      </c>
      <c r="C384" s="26" t="n">
        <v>0.578033380982</v>
      </c>
      <c r="D384" s="26" t="n">
        <v>-0.266789029022</v>
      </c>
      <c r="E384" s="26" t="n">
        <v>-0.779084457508</v>
      </c>
      <c r="F384" s="26" t="n">
        <v>0.4413840011</v>
      </c>
      <c r="G384" s="26" t="n">
        <v>0.528084578014</v>
      </c>
      <c r="H384" s="26" t="n">
        <v>0.818030846045</v>
      </c>
      <c r="I384" s="26" t="n">
        <v>0.31404385869</v>
      </c>
    </row>
    <row r="385" customFormat="false" ht="15" hidden="false" customHeight="false" outlineLevel="0" collapsed="false">
      <c r="B385" s="2" t="n">
        <v>380</v>
      </c>
      <c r="C385" s="26" t="n">
        <v>-1.146403616903</v>
      </c>
      <c r="D385" s="26" t="n">
        <v>0.220728099929</v>
      </c>
      <c r="E385" s="26" t="n">
        <v>0.536118626745</v>
      </c>
      <c r="F385" s="26" t="n">
        <v>0.212347588053</v>
      </c>
      <c r="G385" s="26" t="n">
        <v>0.310706254905</v>
      </c>
      <c r="H385" s="26" t="n">
        <v>0.687284518079</v>
      </c>
      <c r="I385" s="26" t="n">
        <v>0.981168830711</v>
      </c>
    </row>
    <row r="386" customFormat="false" ht="15" hidden="false" customHeight="false" outlineLevel="0" collapsed="false">
      <c r="B386" s="2" t="n">
        <v>381</v>
      </c>
      <c r="C386" s="26" t="n">
        <v>0.013963662567</v>
      </c>
      <c r="D386" s="26" t="n">
        <v>0.316123319706</v>
      </c>
      <c r="E386" s="26" t="n">
        <v>0.203745523984</v>
      </c>
      <c r="F386" s="26" t="n">
        <v>0.373896222004</v>
      </c>
      <c r="G386" s="26" t="n">
        <v>0.364961762417</v>
      </c>
      <c r="H386" s="26" t="n">
        <v>0.270821999996</v>
      </c>
      <c r="I386" s="26" t="n">
        <v>0.215597576784</v>
      </c>
    </row>
    <row r="387" customFormat="false" ht="15" hidden="false" customHeight="false" outlineLevel="0" collapsed="false">
      <c r="B387" s="2" t="n">
        <v>382</v>
      </c>
      <c r="C387" s="26" t="n">
        <v>0.348199527766</v>
      </c>
      <c r="D387" s="26" t="n">
        <v>0.631946301643</v>
      </c>
      <c r="E387" s="26" t="n">
        <v>-1.532524479398</v>
      </c>
      <c r="F387" s="26" t="n">
        <v>0.874140915551</v>
      </c>
      <c r="G387" s="26" t="n">
        <v>0.574421384828</v>
      </c>
      <c r="H387" s="26" t="n">
        <v>0.292779201693</v>
      </c>
      <c r="I387" s="26" t="n">
        <v>0.652898094305</v>
      </c>
    </row>
    <row r="388" customFormat="false" ht="15" hidden="false" customHeight="false" outlineLevel="0" collapsed="false">
      <c r="B388" s="2" t="n">
        <v>383</v>
      </c>
      <c r="C388" s="26" t="n">
        <v>1.709242807043</v>
      </c>
      <c r="D388" s="26" t="n">
        <v>-0.24008256272</v>
      </c>
      <c r="E388" s="26" t="n">
        <v>-0.587988350895</v>
      </c>
      <c r="F388" s="26" t="n">
        <v>0.857876891198</v>
      </c>
      <c r="G388" s="26" t="n">
        <v>0.84550604241</v>
      </c>
      <c r="H388" s="26" t="n">
        <v>0.999567099187</v>
      </c>
      <c r="I388" s="26" t="n">
        <v>0.116147297973</v>
      </c>
    </row>
    <row r="389" customFormat="false" ht="15" hidden="false" customHeight="false" outlineLevel="0" collapsed="false">
      <c r="B389" s="2" t="n">
        <v>384</v>
      </c>
      <c r="C389" s="26" t="n">
        <v>0.708189776378</v>
      </c>
      <c r="D389" s="26" t="n">
        <v>1.010629953791</v>
      </c>
      <c r="E389" s="26" t="n">
        <v>1.440361495618</v>
      </c>
      <c r="F389" s="26" t="n">
        <v>0.437336022245</v>
      </c>
      <c r="G389" s="26" t="n">
        <v>0.203347233512</v>
      </c>
      <c r="H389" s="26" t="n">
        <v>0.087345713136</v>
      </c>
      <c r="I389" s="26" t="n">
        <v>0.95836997705</v>
      </c>
    </row>
    <row r="390" customFormat="false" ht="15" hidden="false" customHeight="false" outlineLevel="0" collapsed="false">
      <c r="B390" s="2" t="n">
        <v>385</v>
      </c>
      <c r="C390" s="26" t="n">
        <v>-0.367162815488</v>
      </c>
      <c r="D390" s="26" t="n">
        <v>-1.357119080767</v>
      </c>
      <c r="E390" s="26" t="n">
        <v>-0.114401634331</v>
      </c>
      <c r="F390" s="26" t="n">
        <v>0.349668857703</v>
      </c>
      <c r="G390" s="26" t="n">
        <v>0.817352327739</v>
      </c>
      <c r="H390" s="26" t="n">
        <v>0.939897466938</v>
      </c>
      <c r="I390" s="26" t="n">
        <v>0.938934128346</v>
      </c>
    </row>
    <row r="391" customFormat="false" ht="15" hidden="false" customHeight="false" outlineLevel="0" collapsed="false">
      <c r="B391" s="2" t="n">
        <v>386</v>
      </c>
      <c r="C391" s="26" t="n">
        <v>-0.348277899255</v>
      </c>
      <c r="D391" s="26" t="n">
        <v>1.768048152392</v>
      </c>
      <c r="E391" s="26" t="n">
        <v>0.108109748245</v>
      </c>
      <c r="F391" s="26" t="n">
        <v>0.043856990609</v>
      </c>
      <c r="G391" s="26" t="n">
        <v>0.163203691075</v>
      </c>
      <c r="H391" s="26" t="n">
        <v>0.820518187756</v>
      </c>
      <c r="I391" s="26" t="n">
        <v>0.096614547973</v>
      </c>
    </row>
    <row r="392" customFormat="false" ht="15" hidden="false" customHeight="false" outlineLevel="0" collapsed="false">
      <c r="B392" s="2" t="n">
        <v>387</v>
      </c>
      <c r="C392" s="26" t="n">
        <v>0.595989111666</v>
      </c>
      <c r="D392" s="26" t="n">
        <v>0.20658866509</v>
      </c>
      <c r="E392" s="26" t="n">
        <v>-0.704146555086</v>
      </c>
      <c r="F392" s="26" t="n">
        <v>0.350554097705</v>
      </c>
      <c r="G392" s="26" t="n">
        <v>0.370041751037</v>
      </c>
      <c r="H392" s="26" t="n">
        <v>0.389152338803</v>
      </c>
      <c r="I392" s="26" t="n">
        <v>0.06123757682</v>
      </c>
    </row>
    <row r="393" customFormat="false" ht="15" hidden="false" customHeight="false" outlineLevel="0" collapsed="false">
      <c r="B393" s="2" t="n">
        <v>388</v>
      </c>
      <c r="C393" s="26" t="n">
        <v>0.38251965819</v>
      </c>
      <c r="D393" s="26" t="n">
        <v>-1.122566355624</v>
      </c>
      <c r="E393" s="26" t="n">
        <v>0.318813023812</v>
      </c>
      <c r="F393" s="26" t="n">
        <v>0.095922747645</v>
      </c>
      <c r="G393" s="26" t="n">
        <v>0.904099153605</v>
      </c>
      <c r="H393" s="26" t="n">
        <v>0.783248310799</v>
      </c>
      <c r="I393" s="26" t="n">
        <v>0.116887501152</v>
      </c>
    </row>
    <row r="394" customFormat="false" ht="15" hidden="false" customHeight="false" outlineLevel="0" collapsed="false">
      <c r="B394" s="2" t="n">
        <v>389</v>
      </c>
      <c r="C394" s="26" t="n">
        <v>1.531507162002</v>
      </c>
      <c r="D394" s="26" t="n">
        <v>-1.146492750184</v>
      </c>
      <c r="E394" s="26" t="n">
        <v>-0.49641104208</v>
      </c>
      <c r="F394" s="26" t="n">
        <v>0.940459463423</v>
      </c>
      <c r="G394" s="26" t="n">
        <v>0.268017142912</v>
      </c>
      <c r="H394" s="26" t="n">
        <v>0.124423508639</v>
      </c>
      <c r="I394" s="26" t="n">
        <v>0.543465667331</v>
      </c>
    </row>
    <row r="395" customFormat="false" ht="15" hidden="false" customHeight="false" outlineLevel="0" collapsed="false">
      <c r="B395" s="2" t="n">
        <v>390</v>
      </c>
      <c r="C395" s="26" t="n">
        <v>-0.716903083289</v>
      </c>
      <c r="D395" s="26" t="n">
        <v>0.098544947945</v>
      </c>
      <c r="E395" s="26" t="n">
        <v>-0.345078412989</v>
      </c>
      <c r="F395" s="26" t="n">
        <v>0.154640032125</v>
      </c>
      <c r="G395" s="26" t="n">
        <v>0.02419115665</v>
      </c>
      <c r="H395" s="26" t="n">
        <v>0.738254353147</v>
      </c>
      <c r="I395" s="26" t="n">
        <v>0.282192060277</v>
      </c>
    </row>
    <row r="396" customFormat="false" ht="15" hidden="false" customHeight="false" outlineLevel="0" collapsed="false">
      <c r="B396" s="2" t="n">
        <v>391</v>
      </c>
      <c r="C396" s="26" t="n">
        <v>0.315929177631</v>
      </c>
      <c r="D396" s="26" t="n">
        <v>-0.507445850538</v>
      </c>
      <c r="E396" s="26" t="n">
        <v>0.847942517172</v>
      </c>
      <c r="F396" s="26" t="n">
        <v>0.996333318908</v>
      </c>
      <c r="G396" s="26" t="n">
        <v>0.458640410092</v>
      </c>
      <c r="H396" s="26" t="n">
        <v>0.088496770024</v>
      </c>
      <c r="I396" s="26" t="n">
        <v>0.359471144494</v>
      </c>
    </row>
    <row r="397" customFormat="false" ht="15" hidden="false" customHeight="false" outlineLevel="0" collapsed="false">
      <c r="B397" s="2" t="n">
        <v>392</v>
      </c>
      <c r="C397" s="26" t="n">
        <v>0.464297234122</v>
      </c>
      <c r="D397" s="26" t="n">
        <v>0.287470872533</v>
      </c>
      <c r="E397" s="26" t="n">
        <v>-0.700031194224</v>
      </c>
      <c r="F397" s="26" t="n">
        <v>0.757102448785</v>
      </c>
      <c r="G397" s="26" t="n">
        <v>0.161736490945</v>
      </c>
      <c r="H397" s="26" t="n">
        <v>0.815778520971</v>
      </c>
      <c r="I397" s="26" t="n">
        <v>0.960561048477</v>
      </c>
    </row>
    <row r="398" customFormat="false" ht="15" hidden="false" customHeight="false" outlineLevel="0" collapsed="false">
      <c r="B398" s="2" t="n">
        <v>393</v>
      </c>
      <c r="C398" s="26" t="n">
        <v>0.370827238059</v>
      </c>
      <c r="D398" s="26" t="n">
        <v>-0.636382714149</v>
      </c>
      <c r="E398" s="26" t="n">
        <v>0.568665298424</v>
      </c>
      <c r="F398" s="26" t="n">
        <v>0.988070812204</v>
      </c>
      <c r="G398" s="26" t="n">
        <v>0.812795001517</v>
      </c>
      <c r="H398" s="26" t="n">
        <v>0.992957717274</v>
      </c>
      <c r="I398" s="26" t="n">
        <v>0.747531593871</v>
      </c>
    </row>
    <row r="399" customFormat="false" ht="15" hidden="false" customHeight="false" outlineLevel="0" collapsed="false">
      <c r="B399" s="2" t="n">
        <v>394</v>
      </c>
      <c r="C399" s="26" t="n">
        <v>2.262626416651</v>
      </c>
      <c r="D399" s="26" t="n">
        <v>-0.995961933946</v>
      </c>
      <c r="E399" s="26" t="n">
        <v>0.412818335982</v>
      </c>
      <c r="F399" s="26" t="n">
        <v>0.872982077885</v>
      </c>
      <c r="G399" s="26" t="n">
        <v>0.923656750447</v>
      </c>
      <c r="H399" s="26" t="n">
        <v>0.1070389553</v>
      </c>
      <c r="I399" s="26" t="n">
        <v>0.26383926369</v>
      </c>
    </row>
    <row r="400" customFormat="false" ht="15" hidden="false" customHeight="false" outlineLevel="0" collapsed="false">
      <c r="B400" s="2" t="n">
        <v>395</v>
      </c>
      <c r="C400" s="26" t="n">
        <v>0.456853307855</v>
      </c>
      <c r="D400" s="26" t="n">
        <v>0.458594365742</v>
      </c>
      <c r="E400" s="26" t="n">
        <v>-2.50344411077</v>
      </c>
      <c r="F400" s="26" t="n">
        <v>0.635757963343</v>
      </c>
      <c r="G400" s="26" t="n">
        <v>0.82613605352</v>
      </c>
      <c r="H400" s="26" t="n">
        <v>0.15750112955</v>
      </c>
      <c r="I400" s="26" t="n">
        <v>0.506524197697</v>
      </c>
    </row>
    <row r="401" customFormat="false" ht="15" hidden="false" customHeight="false" outlineLevel="0" collapsed="false">
      <c r="B401" s="2" t="n">
        <v>396</v>
      </c>
      <c r="C401" s="26" t="n">
        <v>-0.104148473547</v>
      </c>
      <c r="D401" s="26" t="n">
        <v>0.496945369734</v>
      </c>
      <c r="E401" s="26" t="n">
        <v>-1.996480469657</v>
      </c>
      <c r="F401" s="26" t="n">
        <v>0.388080222413</v>
      </c>
      <c r="G401" s="26" t="n">
        <v>0.08154525895</v>
      </c>
      <c r="H401" s="26" t="n">
        <v>0.182768565165</v>
      </c>
      <c r="I401" s="26" t="n">
        <v>0.947413225476</v>
      </c>
    </row>
    <row r="402" customFormat="false" ht="15" hidden="false" customHeight="false" outlineLevel="0" collapsed="false">
      <c r="B402" s="2" t="n">
        <v>397</v>
      </c>
      <c r="C402" s="26" t="n">
        <v>0.080160595455</v>
      </c>
      <c r="D402" s="26" t="n">
        <v>-0.481841015164</v>
      </c>
      <c r="E402" s="26" t="n">
        <v>-0.564929982053</v>
      </c>
      <c r="F402" s="26" t="n">
        <v>0.488823696859</v>
      </c>
      <c r="G402" s="26" t="n">
        <v>0.399955360262</v>
      </c>
      <c r="H402" s="26" t="n">
        <v>0.109081301489</v>
      </c>
      <c r="I402" s="26" t="n">
        <v>0.099123388587</v>
      </c>
    </row>
    <row r="403" customFormat="false" ht="15" hidden="false" customHeight="false" outlineLevel="0" collapsed="false">
      <c r="B403" s="2" t="n">
        <v>398</v>
      </c>
      <c r="C403" s="26" t="n">
        <v>0.593478388925</v>
      </c>
      <c r="D403" s="26" t="n">
        <v>-1.035773065976</v>
      </c>
      <c r="E403" s="26" t="n">
        <v>0.224020829135</v>
      </c>
      <c r="F403" s="26" t="n">
        <v>0.705073416398</v>
      </c>
      <c r="G403" s="26" t="n">
        <v>0.569049908725</v>
      </c>
      <c r="H403" s="26" t="n">
        <v>0.371333973744</v>
      </c>
      <c r="I403" s="26" t="n">
        <v>0.339490200601</v>
      </c>
    </row>
    <row r="404" customFormat="false" ht="15" hidden="false" customHeight="false" outlineLevel="0" collapsed="false">
      <c r="B404" s="2" t="n">
        <v>399</v>
      </c>
      <c r="C404" s="26" t="n">
        <v>-0.461511405053</v>
      </c>
      <c r="D404" s="26" t="n">
        <v>-1.36859881811</v>
      </c>
      <c r="E404" s="26" t="n">
        <v>0.78885178648</v>
      </c>
      <c r="F404" s="26" t="n">
        <v>0.167590443535</v>
      </c>
      <c r="G404" s="26" t="n">
        <v>0.805476805886</v>
      </c>
      <c r="H404" s="26" t="n">
        <v>0.229407672788</v>
      </c>
      <c r="I404" s="26" t="n">
        <v>0.62090332992</v>
      </c>
    </row>
    <row r="405" customFormat="false" ht="15" hidden="false" customHeight="false" outlineLevel="0" collapsed="false">
      <c r="B405" s="2" t="n">
        <v>400</v>
      </c>
      <c r="C405" s="26" t="n">
        <v>0.671120234736</v>
      </c>
      <c r="D405" s="26" t="n">
        <v>-0.189658320597</v>
      </c>
      <c r="E405" s="26" t="n">
        <v>-0.598565593113</v>
      </c>
      <c r="F405" s="26" t="n">
        <v>0.679197817716</v>
      </c>
      <c r="G405" s="26" t="n">
        <v>0.777553733669</v>
      </c>
      <c r="H405" s="26" t="n">
        <v>0.372716795086</v>
      </c>
      <c r="I405" s="26" t="n">
        <v>0.595159007785</v>
      </c>
    </row>
    <row r="406" customFormat="false" ht="15" hidden="false" customHeight="false" outlineLevel="0" collapsed="false">
      <c r="B406" s="2" t="n">
        <v>401</v>
      </c>
      <c r="C406" s="26" t="n">
        <v>1.269584267603</v>
      </c>
      <c r="D406" s="26" t="n">
        <v>0.319116480778</v>
      </c>
      <c r="E406" s="26" t="n">
        <v>1.630941254841</v>
      </c>
      <c r="F406" s="26" t="n">
        <v>0.18747327196</v>
      </c>
      <c r="G406" s="26" t="n">
        <v>0.947955882616</v>
      </c>
      <c r="H406" s="26" t="n">
        <v>0.141326722627</v>
      </c>
      <c r="I406" s="26" t="n">
        <v>0.557033521006</v>
      </c>
    </row>
    <row r="407" customFormat="false" ht="15" hidden="false" customHeight="false" outlineLevel="0" collapsed="false">
      <c r="B407" s="2" t="n">
        <v>402</v>
      </c>
      <c r="C407" s="26" t="n">
        <v>0.807640542541</v>
      </c>
      <c r="D407" s="26" t="n">
        <v>-0.843652676164</v>
      </c>
      <c r="E407" s="26" t="n">
        <v>0.413935416029</v>
      </c>
      <c r="F407" s="26" t="n">
        <v>0.338142327282</v>
      </c>
      <c r="G407" s="26" t="n">
        <v>0.121236792174</v>
      </c>
      <c r="H407" s="26" t="n">
        <v>0.567732814432</v>
      </c>
      <c r="I407" s="26" t="n">
        <v>0.900565696805</v>
      </c>
    </row>
    <row r="408" customFormat="false" ht="15" hidden="false" customHeight="false" outlineLevel="0" collapsed="false">
      <c r="B408" s="2" t="n">
        <v>403</v>
      </c>
      <c r="C408" s="26" t="n">
        <v>-1.019251780028</v>
      </c>
      <c r="D408" s="26" t="n">
        <v>1.428480368703</v>
      </c>
      <c r="E408" s="26" t="n">
        <v>1.036705855051</v>
      </c>
      <c r="F408" s="26" t="n">
        <v>0.993236837281</v>
      </c>
      <c r="G408" s="26" t="n">
        <v>0.471448539695</v>
      </c>
      <c r="H408" s="26" t="n">
        <v>0.540233922705</v>
      </c>
      <c r="I408" s="26" t="n">
        <v>0.920377438352</v>
      </c>
    </row>
    <row r="409" customFormat="false" ht="15" hidden="false" customHeight="false" outlineLevel="0" collapsed="false">
      <c r="B409" s="2" t="n">
        <v>404</v>
      </c>
      <c r="C409" s="26" t="n">
        <v>-0.658242427314</v>
      </c>
      <c r="D409" s="26" t="n">
        <v>-1.83790082045</v>
      </c>
      <c r="E409" s="26" t="n">
        <v>0.340896910288</v>
      </c>
      <c r="F409" s="26" t="n">
        <v>0.49910603139</v>
      </c>
      <c r="G409" s="26" t="n">
        <v>0.508605012298</v>
      </c>
      <c r="H409" s="26" t="n">
        <v>0.659895163357</v>
      </c>
      <c r="I409" s="26" t="n">
        <v>0.92204865613</v>
      </c>
    </row>
    <row r="410" customFormat="false" ht="15" hidden="false" customHeight="false" outlineLevel="0" collapsed="false">
      <c r="B410" s="2" t="n">
        <v>405</v>
      </c>
      <c r="C410" s="26" t="n">
        <v>0.829276134228</v>
      </c>
      <c r="D410" s="26" t="n">
        <v>-0.495566106432</v>
      </c>
      <c r="E410" s="26" t="n">
        <v>-0.058397773578</v>
      </c>
      <c r="F410" s="26" t="n">
        <v>0.670540108659</v>
      </c>
      <c r="G410" s="26" t="n">
        <v>0.022017074966</v>
      </c>
      <c r="H410" s="26" t="n">
        <v>0.000247469226</v>
      </c>
      <c r="I410" s="26" t="n">
        <v>0.272400914695</v>
      </c>
    </row>
    <row r="411" customFormat="false" ht="15" hidden="false" customHeight="false" outlineLevel="0" collapsed="false">
      <c r="B411" s="2" t="n">
        <v>406</v>
      </c>
      <c r="C411" s="26" t="n">
        <v>0.768425887524</v>
      </c>
      <c r="D411" s="26" t="n">
        <v>1.020866480285</v>
      </c>
      <c r="E411" s="26" t="n">
        <v>-0.479921179445</v>
      </c>
      <c r="F411" s="26" t="n">
        <v>0.594741672338</v>
      </c>
      <c r="G411" s="26" t="n">
        <v>0.189330850479</v>
      </c>
      <c r="H411" s="26" t="n">
        <v>0.999787883765</v>
      </c>
      <c r="I411" s="26" t="n">
        <v>0.468660821292</v>
      </c>
    </row>
    <row r="412" customFormat="false" ht="15" hidden="false" customHeight="false" outlineLevel="0" collapsed="false">
      <c r="B412" s="2" t="n">
        <v>407</v>
      </c>
      <c r="C412" s="26" t="n">
        <v>0.416039269227</v>
      </c>
      <c r="D412" s="26" t="n">
        <v>1.230775272804</v>
      </c>
      <c r="E412" s="26" t="n">
        <v>-2.086305768803</v>
      </c>
      <c r="F412" s="26" t="n">
        <v>0.31142386728</v>
      </c>
      <c r="G412" s="26" t="n">
        <v>0.223713834319</v>
      </c>
      <c r="H412" s="26" t="n">
        <v>0.431613220439</v>
      </c>
      <c r="I412" s="26" t="n">
        <v>0.954670632231</v>
      </c>
    </row>
    <row r="413" customFormat="false" ht="15" hidden="false" customHeight="false" outlineLevel="0" collapsed="false">
      <c r="B413" s="2" t="n">
        <v>408</v>
      </c>
      <c r="C413" s="26" t="n">
        <v>-0.02019068652</v>
      </c>
      <c r="D413" s="26" t="n">
        <v>0.774503856201</v>
      </c>
      <c r="E413" s="26" t="n">
        <v>-1.715466557404</v>
      </c>
      <c r="F413" s="26" t="n">
        <v>0.253137438769</v>
      </c>
      <c r="G413" s="26" t="n">
        <v>0.422515457591</v>
      </c>
      <c r="H413" s="26" t="n">
        <v>0.075331953785</v>
      </c>
      <c r="I413" s="26" t="n">
        <v>0.384614183387</v>
      </c>
    </row>
    <row r="414" customFormat="false" ht="15" hidden="false" customHeight="false" outlineLevel="0" collapsed="false">
      <c r="B414" s="2" t="n">
        <v>409</v>
      </c>
      <c r="C414" s="26" t="n">
        <v>-0.546312389549</v>
      </c>
      <c r="D414" s="26" t="n">
        <v>-2.8072901683</v>
      </c>
      <c r="E414" s="26" t="n">
        <v>-0.096971642807</v>
      </c>
      <c r="F414" s="26" t="n">
        <v>0.143017369931</v>
      </c>
      <c r="G414" s="26" t="n">
        <v>0.852011136887</v>
      </c>
      <c r="H414" s="26" t="n">
        <v>0.110082644541</v>
      </c>
      <c r="I414" s="26" t="n">
        <v>0.228615375309</v>
      </c>
    </row>
    <row r="415" customFormat="false" ht="15" hidden="false" customHeight="false" outlineLevel="0" collapsed="false">
      <c r="B415" s="2" t="n">
        <v>410</v>
      </c>
      <c r="C415" s="26" t="n">
        <v>0.05699887954</v>
      </c>
      <c r="D415" s="26" t="n">
        <v>0.213508880134</v>
      </c>
      <c r="E415" s="26" t="n">
        <v>-0.016498079655</v>
      </c>
      <c r="F415" s="26" t="n">
        <v>0.428228172804</v>
      </c>
      <c r="G415" s="26" t="n">
        <v>0.15378441016</v>
      </c>
      <c r="H415" s="26" t="n">
        <v>0.72277290488</v>
      </c>
      <c r="I415" s="26" t="n">
        <v>0.854303658763</v>
      </c>
    </row>
    <row r="416" customFormat="false" ht="15" hidden="false" customHeight="false" outlineLevel="0" collapsed="false">
      <c r="B416" s="2" t="n">
        <v>411</v>
      </c>
      <c r="C416" s="26" t="n">
        <v>-1.213033234544</v>
      </c>
      <c r="D416" s="26" t="n">
        <v>0.601555249189</v>
      </c>
      <c r="E416" s="26" t="n">
        <v>-0.498787870223</v>
      </c>
      <c r="F416" s="26" t="n">
        <v>0.412978985671</v>
      </c>
      <c r="G416" s="26" t="n">
        <v>0.003453184551</v>
      </c>
      <c r="H416" s="26" t="n">
        <v>0.961404048322</v>
      </c>
      <c r="I416" s="26" t="n">
        <v>0.898395376569</v>
      </c>
    </row>
    <row r="417" customFormat="false" ht="15" hidden="false" customHeight="false" outlineLevel="0" collapsed="false">
      <c r="B417" s="2" t="n">
        <v>412</v>
      </c>
      <c r="C417" s="26" t="n">
        <v>-1.521684855404</v>
      </c>
      <c r="D417" s="26" t="n">
        <v>-0.058929495344</v>
      </c>
      <c r="E417" s="26" t="n">
        <v>0.827796110725</v>
      </c>
      <c r="F417" s="26" t="n">
        <v>0.11666160071</v>
      </c>
      <c r="G417" s="26" t="n">
        <v>0.094133927048</v>
      </c>
      <c r="H417" s="26" t="n">
        <v>0.640247577557</v>
      </c>
      <c r="I417" s="26" t="n">
        <v>0.862589674243</v>
      </c>
    </row>
    <row r="418" customFormat="false" ht="15" hidden="false" customHeight="false" outlineLevel="0" collapsed="false">
      <c r="B418" s="2" t="n">
        <v>413</v>
      </c>
      <c r="C418" s="26" t="n">
        <v>-0.259532287596</v>
      </c>
      <c r="D418" s="26" t="n">
        <v>0.576193376169</v>
      </c>
      <c r="E418" s="26" t="n">
        <v>-0.114542846078</v>
      </c>
      <c r="F418" s="26" t="n">
        <v>0.243028028752</v>
      </c>
      <c r="G418" s="26" t="n">
        <v>0.560919191595</v>
      </c>
      <c r="H418" s="26" t="n">
        <v>0.834461668249</v>
      </c>
      <c r="I418" s="26" t="n">
        <v>0.112651424988</v>
      </c>
    </row>
    <row r="419" customFormat="false" ht="15" hidden="false" customHeight="false" outlineLevel="0" collapsed="false">
      <c r="B419" s="2" t="n">
        <v>414</v>
      </c>
      <c r="C419" s="26" t="n">
        <v>1.032846242894</v>
      </c>
      <c r="D419" s="26" t="n">
        <v>-0.760921920988</v>
      </c>
      <c r="E419" s="26" t="n">
        <v>0.80177660485</v>
      </c>
      <c r="F419" s="26" t="n">
        <v>0.605117168568</v>
      </c>
      <c r="G419" s="26" t="n">
        <v>0.097510723563</v>
      </c>
      <c r="H419" s="26" t="n">
        <v>0.614085261187</v>
      </c>
      <c r="I419" s="26" t="n">
        <v>0.162833870301</v>
      </c>
    </row>
    <row r="420" customFormat="false" ht="15" hidden="false" customHeight="false" outlineLevel="0" collapsed="false">
      <c r="B420" s="2" t="n">
        <v>415</v>
      </c>
      <c r="C420" s="26" t="n">
        <v>0.137310822692</v>
      </c>
      <c r="D420" s="26" t="n">
        <v>-0.730251567244</v>
      </c>
      <c r="E420" s="26" t="n">
        <v>-0.967477469213</v>
      </c>
      <c r="F420" s="26" t="n">
        <v>0.436578290365</v>
      </c>
      <c r="G420" s="26" t="n">
        <v>0.147232486419</v>
      </c>
      <c r="H420" s="26" t="n">
        <v>0.128629106129</v>
      </c>
      <c r="I420" s="26" t="n">
        <v>0.342941553335</v>
      </c>
    </row>
    <row r="421" customFormat="false" ht="15" hidden="false" customHeight="false" outlineLevel="0" collapsed="false">
      <c r="B421" s="2" t="n">
        <v>416</v>
      </c>
      <c r="C421" s="26" t="n">
        <v>0.636093736214</v>
      </c>
      <c r="D421" s="26" t="n">
        <v>0.437466331576</v>
      </c>
      <c r="E421" s="26" t="n">
        <v>1.332367711492</v>
      </c>
      <c r="F421" s="26" t="n">
        <v>0.565607610463</v>
      </c>
      <c r="G421" s="26" t="n">
        <v>0.839449526602</v>
      </c>
      <c r="H421" s="26" t="n">
        <v>0.373156633864</v>
      </c>
      <c r="I421" s="26" t="n">
        <v>0.160624322052</v>
      </c>
    </row>
    <row r="422" customFormat="false" ht="15" hidden="false" customHeight="false" outlineLevel="0" collapsed="false">
      <c r="B422" s="2" t="n">
        <v>417</v>
      </c>
      <c r="C422" s="26" t="n">
        <v>0.118858507793</v>
      </c>
      <c r="D422" s="26" t="n">
        <v>0.56384521158</v>
      </c>
      <c r="E422" s="26" t="n">
        <v>-0.673972149676</v>
      </c>
      <c r="F422" s="26" t="n">
        <v>0.599695942636</v>
      </c>
      <c r="G422" s="26" t="n">
        <v>0.7628869401</v>
      </c>
      <c r="H422" s="26" t="n">
        <v>0.286870058667</v>
      </c>
      <c r="I422" s="26" t="n">
        <v>0.926124513006</v>
      </c>
    </row>
    <row r="423" customFormat="false" ht="15" hidden="false" customHeight="false" outlineLevel="0" collapsed="false">
      <c r="B423" s="2" t="n">
        <v>418</v>
      </c>
      <c r="C423" s="26" t="n">
        <v>1.171008023103</v>
      </c>
      <c r="D423" s="26" t="n">
        <v>-0.616703461592</v>
      </c>
      <c r="E423" s="26" t="n">
        <v>-1.600319111138</v>
      </c>
      <c r="F423" s="26" t="n">
        <v>0.08557007273</v>
      </c>
      <c r="G423" s="26" t="n">
        <v>0.983478387516</v>
      </c>
      <c r="H423" s="26" t="n">
        <v>0.201823360949</v>
      </c>
      <c r="I423" s="26" t="n">
        <v>0.347132062147</v>
      </c>
    </row>
    <row r="424" customFormat="false" ht="15" hidden="false" customHeight="false" outlineLevel="0" collapsed="false">
      <c r="B424" s="2" t="n">
        <v>419</v>
      </c>
      <c r="C424" s="26" t="n">
        <v>0.080973504235</v>
      </c>
      <c r="D424" s="26" t="n">
        <v>0.034230018368</v>
      </c>
      <c r="E424" s="26" t="n">
        <v>0.414809184867</v>
      </c>
      <c r="F424" s="26" t="n">
        <v>0.456790507729</v>
      </c>
      <c r="G424" s="26" t="n">
        <v>0.349132895269</v>
      </c>
      <c r="H424" s="26" t="n">
        <v>0.613967798149</v>
      </c>
      <c r="I424" s="26" t="n">
        <v>0.961429712447</v>
      </c>
    </row>
    <row r="425" customFormat="false" ht="15" hidden="false" customHeight="false" outlineLevel="0" collapsed="false">
      <c r="B425" s="2" t="n">
        <v>420</v>
      </c>
      <c r="C425" s="26" t="n">
        <v>0.547694337908</v>
      </c>
      <c r="D425" s="26" t="n">
        <v>-0.437297338824</v>
      </c>
      <c r="E425" s="26" t="n">
        <v>-0.287140678889</v>
      </c>
      <c r="F425" s="26" t="n">
        <v>0.93970404278</v>
      </c>
      <c r="G425" s="26" t="n">
        <v>0.71597504371</v>
      </c>
      <c r="H425" s="26" t="n">
        <v>0.254532465293</v>
      </c>
      <c r="I425" s="26" t="n">
        <v>0.891722816373</v>
      </c>
    </row>
    <row r="426" customFormat="false" ht="15" hidden="false" customHeight="false" outlineLevel="0" collapsed="false">
      <c r="B426" s="2" t="n">
        <v>421</v>
      </c>
      <c r="C426" s="26" t="n">
        <v>2.006166852866</v>
      </c>
      <c r="D426" s="26" t="n">
        <v>0.916493984098</v>
      </c>
      <c r="E426" s="26" t="n">
        <v>-0.324029241163</v>
      </c>
      <c r="F426" s="26" t="n">
        <v>0.039083155432</v>
      </c>
      <c r="G426" s="26" t="n">
        <v>0.855986806581</v>
      </c>
      <c r="H426" s="26" t="n">
        <v>0.284579149894</v>
      </c>
      <c r="I426" s="26" t="n">
        <v>0.841000432187</v>
      </c>
    </row>
    <row r="427" customFormat="false" ht="15" hidden="false" customHeight="false" outlineLevel="0" collapsed="false">
      <c r="B427" s="2" t="n">
        <v>422</v>
      </c>
      <c r="C427" s="26" t="n">
        <v>-0.326992716152</v>
      </c>
      <c r="D427" s="26" t="n">
        <v>0.232700534826</v>
      </c>
      <c r="E427" s="26" t="n">
        <v>-0.311591234543</v>
      </c>
      <c r="F427" s="26" t="n">
        <v>0.136234757352</v>
      </c>
      <c r="G427" s="26" t="n">
        <v>0.405565300861</v>
      </c>
      <c r="H427" s="26" t="n">
        <v>0.77202463233</v>
      </c>
      <c r="I427" s="26" t="n">
        <v>0.394330709376</v>
      </c>
    </row>
    <row r="428" customFormat="false" ht="15" hidden="false" customHeight="false" outlineLevel="0" collapsed="false">
      <c r="B428" s="2" t="n">
        <v>423</v>
      </c>
      <c r="C428" s="26" t="n">
        <v>1.407337184923</v>
      </c>
      <c r="D428" s="26" t="n">
        <v>1.035749941965</v>
      </c>
      <c r="E428" s="26" t="n">
        <v>0.838679496181</v>
      </c>
      <c r="F428" s="26" t="n">
        <v>0.939924237517</v>
      </c>
      <c r="G428" s="26" t="n">
        <v>0.556674350767</v>
      </c>
      <c r="H428" s="26" t="n">
        <v>0.345549026905</v>
      </c>
      <c r="I428" s="26" t="n">
        <v>0.956325770879</v>
      </c>
    </row>
    <row r="429" customFormat="false" ht="15" hidden="false" customHeight="false" outlineLevel="0" collapsed="false">
      <c r="B429" s="2" t="n">
        <v>424</v>
      </c>
      <c r="C429" s="26" t="n">
        <v>-0.772679875595</v>
      </c>
      <c r="D429" s="26" t="n">
        <v>1.680218767486</v>
      </c>
      <c r="E429" s="26" t="n">
        <v>0.870763853107</v>
      </c>
      <c r="F429" s="26" t="n">
        <v>0.591169330276</v>
      </c>
      <c r="G429" s="26" t="n">
        <v>0.188304906423</v>
      </c>
      <c r="H429" s="26" t="n">
        <v>0.707318677267</v>
      </c>
      <c r="I429" s="26" t="n">
        <v>0.054678793339</v>
      </c>
    </row>
    <row r="430" customFormat="false" ht="15" hidden="false" customHeight="false" outlineLevel="0" collapsed="false">
      <c r="B430" s="2" t="n">
        <v>425</v>
      </c>
      <c r="C430" s="26" t="n">
        <v>2.036300580859</v>
      </c>
      <c r="D430" s="26" t="n">
        <v>-1.213592923488</v>
      </c>
      <c r="E430" s="26" t="n">
        <v>1.805908693302</v>
      </c>
      <c r="F430" s="26" t="n">
        <v>0.547831905943</v>
      </c>
      <c r="G430" s="26" t="n">
        <v>0.343614456133</v>
      </c>
      <c r="H430" s="26" t="n">
        <v>0.00740310986</v>
      </c>
      <c r="I430" s="26" t="n">
        <v>0.902825801863</v>
      </c>
    </row>
    <row r="431" customFormat="false" ht="15" hidden="false" customHeight="false" outlineLevel="0" collapsed="false">
      <c r="B431" s="2" t="n">
        <v>426</v>
      </c>
      <c r="C431" s="26" t="n">
        <v>0.156938944457</v>
      </c>
      <c r="D431" s="26" t="n">
        <v>-0.605750562452</v>
      </c>
      <c r="E431" s="26" t="n">
        <v>1.360374251197</v>
      </c>
      <c r="F431" s="26" t="n">
        <v>0.244391226305</v>
      </c>
      <c r="G431" s="26" t="n">
        <v>0.028311102211</v>
      </c>
      <c r="H431" s="26" t="n">
        <v>0.92448239198</v>
      </c>
      <c r="I431" s="26" t="n">
        <v>0.25335172059</v>
      </c>
    </row>
    <row r="432" customFormat="false" ht="15" hidden="false" customHeight="false" outlineLevel="0" collapsed="false">
      <c r="B432" s="2" t="n">
        <v>427</v>
      </c>
      <c r="C432" s="26" t="n">
        <v>-0.765536745773</v>
      </c>
      <c r="D432" s="26" t="n">
        <v>0.529858960375</v>
      </c>
      <c r="E432" s="26" t="n">
        <v>0.683130474356</v>
      </c>
      <c r="F432" s="26" t="n">
        <v>0.857279816691</v>
      </c>
      <c r="G432" s="26" t="n">
        <v>0.599370366764</v>
      </c>
      <c r="H432" s="26" t="n">
        <v>0.228508561521</v>
      </c>
      <c r="I432" s="26" t="n">
        <v>0.470817843869</v>
      </c>
    </row>
    <row r="433" customFormat="false" ht="15" hidden="false" customHeight="false" outlineLevel="0" collapsed="false">
      <c r="B433" s="2" t="n">
        <v>428</v>
      </c>
      <c r="C433" s="26" t="n">
        <v>-0.132962572105</v>
      </c>
      <c r="D433" s="26" t="n">
        <v>0.925479203018</v>
      </c>
      <c r="E433" s="26" t="n">
        <v>0.694151939937</v>
      </c>
      <c r="F433" s="26" t="n">
        <v>0.110523515043</v>
      </c>
      <c r="G433" s="26" t="n">
        <v>0.407421842775</v>
      </c>
      <c r="H433" s="26" t="n">
        <v>0.445335632027</v>
      </c>
      <c r="I433" s="26" t="n">
        <v>0.256357888568</v>
      </c>
    </row>
    <row r="434" customFormat="false" ht="15" hidden="false" customHeight="false" outlineLevel="0" collapsed="false">
      <c r="B434" s="2" t="n">
        <v>429</v>
      </c>
      <c r="C434" s="26" t="n">
        <v>1.373031511721</v>
      </c>
      <c r="D434" s="26" t="n">
        <v>-0.552666320023</v>
      </c>
      <c r="E434" s="26" t="n">
        <v>0.285921577429</v>
      </c>
      <c r="F434" s="26" t="n">
        <v>0.952174703564</v>
      </c>
      <c r="G434" s="26" t="n">
        <v>0.612229859356</v>
      </c>
      <c r="H434" s="26" t="n">
        <v>0.131625105482</v>
      </c>
      <c r="I434" s="26" t="n">
        <v>0.574895866001</v>
      </c>
    </row>
    <row r="435" customFormat="false" ht="15" hidden="false" customHeight="false" outlineLevel="0" collapsed="false">
      <c r="B435" s="2" t="n">
        <v>430</v>
      </c>
      <c r="C435" s="26" t="n">
        <v>-0.65776215025</v>
      </c>
      <c r="D435" s="26" t="n">
        <v>0.980166724583</v>
      </c>
      <c r="E435" s="26" t="n">
        <v>0.259746213385</v>
      </c>
      <c r="F435" s="26" t="n">
        <v>0.471962473155</v>
      </c>
      <c r="G435" s="26" t="n">
        <v>0.370118974495</v>
      </c>
      <c r="H435" s="26" t="n">
        <v>0.574475181268</v>
      </c>
      <c r="I435" s="26" t="n">
        <v>0.212120990304</v>
      </c>
    </row>
    <row r="436" customFormat="false" ht="15" hidden="false" customHeight="false" outlineLevel="0" collapsed="false">
      <c r="B436" s="2" t="n">
        <v>431</v>
      </c>
      <c r="C436" s="26" t="n">
        <v>-0.028649515903</v>
      </c>
      <c r="D436" s="26" t="n">
        <v>0.839385613215</v>
      </c>
      <c r="E436" s="26" t="n">
        <v>0.770840088584</v>
      </c>
      <c r="F436" s="26" t="n">
        <v>0.000371241681</v>
      </c>
      <c r="G436" s="26" t="n">
        <v>0.434315627413</v>
      </c>
      <c r="H436" s="26" t="n">
        <v>0.364535950944</v>
      </c>
      <c r="I436" s="26" t="n">
        <v>0.958149705243</v>
      </c>
    </row>
    <row r="437" customFormat="false" ht="15" hidden="false" customHeight="false" outlineLevel="0" collapsed="false">
      <c r="B437" s="2" t="n">
        <v>432</v>
      </c>
      <c r="C437" s="26" t="n">
        <v>1.153297439299</v>
      </c>
      <c r="D437" s="26" t="n">
        <v>0.060818599538</v>
      </c>
      <c r="E437" s="26" t="n">
        <v>1.785713711184</v>
      </c>
      <c r="F437" s="26" t="n">
        <v>0.289837785517</v>
      </c>
      <c r="G437" s="26" t="n">
        <v>0.633434616337</v>
      </c>
      <c r="H437" s="26" t="n">
        <v>0.500067041485</v>
      </c>
      <c r="I437" s="26" t="n">
        <v>0.197680418616</v>
      </c>
    </row>
    <row r="438" customFormat="false" ht="15" hidden="false" customHeight="false" outlineLevel="0" collapsed="false">
      <c r="B438" s="2" t="n">
        <v>433</v>
      </c>
      <c r="C438" s="26" t="n">
        <v>-0.456608205645</v>
      </c>
      <c r="D438" s="26" t="n">
        <v>0.699398144785</v>
      </c>
      <c r="E438" s="26" t="n">
        <v>1.293266455668</v>
      </c>
      <c r="F438" s="26" t="n">
        <v>0.05352237645</v>
      </c>
      <c r="G438" s="26" t="n">
        <v>0.016097004123</v>
      </c>
      <c r="H438" s="26" t="n">
        <v>0.359360856235</v>
      </c>
      <c r="I438" s="26" t="n">
        <v>0.084775439437</v>
      </c>
    </row>
    <row r="439" customFormat="false" ht="15" hidden="false" customHeight="false" outlineLevel="0" collapsed="false">
      <c r="B439" s="2" t="n">
        <v>434</v>
      </c>
      <c r="C439" s="26" t="n">
        <v>-0.177478898813</v>
      </c>
      <c r="D439" s="26" t="n">
        <v>-0.329874454888</v>
      </c>
      <c r="E439" s="26" t="n">
        <v>1.938395684149</v>
      </c>
      <c r="F439" s="26" t="n">
        <v>0.736178496433</v>
      </c>
      <c r="G439" s="26" t="n">
        <v>0.402558472535</v>
      </c>
      <c r="H439" s="26" t="n">
        <v>0.165260222206</v>
      </c>
      <c r="I439" s="26" t="n">
        <v>0.079489280577</v>
      </c>
    </row>
    <row r="440" customFormat="false" ht="15" hidden="false" customHeight="false" outlineLevel="0" collapsed="false">
      <c r="B440" s="2" t="n">
        <v>435</v>
      </c>
      <c r="C440" s="26" t="n">
        <v>-0.202654655409</v>
      </c>
      <c r="D440" s="26" t="n">
        <v>-0.150266062532</v>
      </c>
      <c r="E440" s="26" t="n">
        <v>0.743798267311</v>
      </c>
      <c r="F440" s="26" t="n">
        <v>0.336066252833</v>
      </c>
      <c r="G440" s="26" t="n">
        <v>0.88164772869</v>
      </c>
      <c r="H440" s="26" t="n">
        <v>0.593863942267</v>
      </c>
      <c r="I440" s="26" t="n">
        <v>0.130338839411</v>
      </c>
    </row>
    <row r="441" customFormat="false" ht="15" hidden="false" customHeight="false" outlineLevel="0" collapsed="false">
      <c r="B441" s="2" t="n">
        <v>436</v>
      </c>
      <c r="C441" s="26" t="n">
        <v>-0.843868475365</v>
      </c>
      <c r="D441" s="26" t="n">
        <v>0.503475050992</v>
      </c>
      <c r="E441" s="26" t="n">
        <v>-0.970839734622</v>
      </c>
      <c r="F441" s="26" t="n">
        <v>0.317514385938</v>
      </c>
      <c r="G441" s="26" t="n">
        <v>0.047320634596</v>
      </c>
      <c r="H441" s="26" t="n">
        <v>0.915597055145</v>
      </c>
      <c r="I441" s="26" t="n">
        <v>0.690185359299</v>
      </c>
    </row>
    <row r="442" customFormat="false" ht="15" hidden="false" customHeight="false" outlineLevel="0" collapsed="false">
      <c r="B442" s="2" t="n">
        <v>437</v>
      </c>
      <c r="C442" s="26" t="n">
        <v>-0.365208329117</v>
      </c>
      <c r="D442" s="26" t="n">
        <v>0.945361972973</v>
      </c>
      <c r="E442" s="26" t="n">
        <v>0.354713345706</v>
      </c>
      <c r="F442" s="26" t="n">
        <v>0.860711686005</v>
      </c>
      <c r="G442" s="26" t="n">
        <v>0.26013437375</v>
      </c>
      <c r="H442" s="26" t="n">
        <v>0.801978952868</v>
      </c>
      <c r="I442" s="26" t="n">
        <v>0.137156649199</v>
      </c>
    </row>
    <row r="443" customFormat="false" ht="15" hidden="false" customHeight="false" outlineLevel="0" collapsed="false">
      <c r="B443" s="2" t="n">
        <v>438</v>
      </c>
      <c r="C443" s="26" t="n">
        <v>0.772663872866</v>
      </c>
      <c r="D443" s="26" t="n">
        <v>0.389142568029</v>
      </c>
      <c r="E443" s="26" t="n">
        <v>-1.878176759479</v>
      </c>
      <c r="F443" s="26" t="n">
        <v>0.748240881429</v>
      </c>
      <c r="G443" s="26" t="n">
        <v>0.533785393404</v>
      </c>
      <c r="H443" s="26" t="n">
        <v>0.225118216137</v>
      </c>
      <c r="I443" s="26" t="n">
        <v>0.615607968552</v>
      </c>
    </row>
    <row r="444" customFormat="false" ht="15" hidden="false" customHeight="false" outlineLevel="0" collapsed="false">
      <c r="B444" s="2" t="n">
        <v>439</v>
      </c>
      <c r="C444" s="26" t="n">
        <v>-1.125183359657</v>
      </c>
      <c r="D444" s="26" t="n">
        <v>-0.582254939994</v>
      </c>
      <c r="E444" s="26" t="n">
        <v>0.113968355052</v>
      </c>
      <c r="F444" s="26" t="n">
        <v>0.701484798103</v>
      </c>
      <c r="G444" s="26" t="n">
        <v>0.478361846016</v>
      </c>
      <c r="H444" s="26" t="n">
        <v>0.693855583808</v>
      </c>
      <c r="I444" s="26" t="n">
        <v>0.838566879088</v>
      </c>
    </row>
    <row r="445" customFormat="false" ht="15" hidden="false" customHeight="false" outlineLevel="0" collapsed="false">
      <c r="B445" s="2" t="n">
        <v>440</v>
      </c>
      <c r="C445" s="26" t="n">
        <v>-0.380866148908</v>
      </c>
      <c r="D445" s="26" t="n">
        <v>1.822717770303</v>
      </c>
      <c r="E445" s="26" t="n">
        <v>0.907366897703</v>
      </c>
      <c r="F445" s="26" t="n">
        <v>0.34134343793</v>
      </c>
      <c r="G445" s="26" t="n">
        <v>0.170142959725</v>
      </c>
      <c r="H445" s="26" t="n">
        <v>0.456679349377</v>
      </c>
      <c r="I445" s="26" t="n">
        <v>0.640505015948</v>
      </c>
    </row>
    <row r="446" customFormat="false" ht="15" hidden="false" customHeight="false" outlineLevel="0" collapsed="false">
      <c r="B446" s="2" t="n">
        <v>441</v>
      </c>
      <c r="C446" s="26" t="n">
        <v>0.694104608999</v>
      </c>
      <c r="D446" s="26" t="n">
        <v>-0.085960071564</v>
      </c>
      <c r="E446" s="26" t="n">
        <v>-2.392515510794</v>
      </c>
      <c r="F446" s="26" t="n">
        <v>0.211772475161</v>
      </c>
      <c r="G446" s="26" t="n">
        <v>0.518157363631</v>
      </c>
      <c r="H446" s="26" t="n">
        <v>0.129789839981</v>
      </c>
      <c r="I446" s="26" t="n">
        <v>0.949597329085</v>
      </c>
    </row>
    <row r="447" customFormat="false" ht="15" hidden="false" customHeight="false" outlineLevel="0" collapsed="false">
      <c r="B447" s="2" t="n">
        <v>442</v>
      </c>
      <c r="C447" s="26" t="n">
        <v>-0.119138428305</v>
      </c>
      <c r="D447" s="26" t="n">
        <v>1.479790078285</v>
      </c>
      <c r="E447" s="26" t="n">
        <v>-1.127059336458</v>
      </c>
      <c r="F447" s="26" t="n">
        <v>0.265145498085</v>
      </c>
      <c r="G447" s="26" t="n">
        <v>0.980049834531</v>
      </c>
      <c r="H447" s="26" t="n">
        <v>0.438947603201</v>
      </c>
      <c r="I447" s="26" t="n">
        <v>0.57422541758</v>
      </c>
    </row>
    <row r="448" customFormat="false" ht="15" hidden="false" customHeight="false" outlineLevel="0" collapsed="false">
      <c r="B448" s="2" t="n">
        <v>443</v>
      </c>
      <c r="C448" s="26" t="n">
        <v>0.054457062267</v>
      </c>
      <c r="D448" s="26" t="n">
        <v>-0.712095198598</v>
      </c>
      <c r="E448" s="26" t="n">
        <v>-0.589104643459</v>
      </c>
      <c r="F448" s="26" t="n">
        <v>0.439346048609</v>
      </c>
      <c r="G448" s="26" t="n">
        <v>0.637510361201</v>
      </c>
      <c r="H448" s="26" t="n">
        <v>0.02364732426</v>
      </c>
      <c r="I448" s="26" t="n">
        <v>0.867451184992</v>
      </c>
    </row>
    <row r="449" customFormat="false" ht="15" hidden="false" customHeight="false" outlineLevel="0" collapsed="false">
      <c r="B449" s="2" t="n">
        <v>444</v>
      </c>
      <c r="C449" s="26" t="n">
        <v>1.471997707982</v>
      </c>
      <c r="D449" s="26" t="n">
        <v>-0.114039011134</v>
      </c>
      <c r="E449" s="26" t="n">
        <v>1.225521519176</v>
      </c>
      <c r="F449" s="26" t="n">
        <v>0.71080772829</v>
      </c>
      <c r="G449" s="26" t="n">
        <v>0.74775869733</v>
      </c>
      <c r="H449" s="26" t="n">
        <v>0.604425379091</v>
      </c>
      <c r="I449" s="26" t="n">
        <v>0.510178506131</v>
      </c>
    </row>
    <row r="450" customFormat="false" ht="15" hidden="false" customHeight="false" outlineLevel="0" collapsed="false">
      <c r="B450" s="2" t="n">
        <v>445</v>
      </c>
      <c r="C450" s="26" t="n">
        <v>-0.35246679095</v>
      </c>
      <c r="D450" s="26" t="n">
        <v>1.126011987651</v>
      </c>
      <c r="E450" s="26" t="n">
        <v>-0.696747227042</v>
      </c>
      <c r="F450" s="26" t="n">
        <v>0.416613391796</v>
      </c>
      <c r="G450" s="26" t="n">
        <v>0.505482106391</v>
      </c>
      <c r="H450" s="26" t="n">
        <v>0.377589467818</v>
      </c>
      <c r="I450" s="26" t="n">
        <v>0.880617606048</v>
      </c>
    </row>
    <row r="451" customFormat="false" ht="15" hidden="false" customHeight="false" outlineLevel="0" collapsed="false">
      <c r="B451" s="2" t="n">
        <v>446</v>
      </c>
      <c r="C451" s="26" t="n">
        <v>0.276007146345</v>
      </c>
      <c r="D451" s="26" t="n">
        <v>0.97013504152</v>
      </c>
      <c r="E451" s="26" t="n">
        <v>-0.565300245478</v>
      </c>
      <c r="F451" s="26" t="n">
        <v>0.885482678181</v>
      </c>
      <c r="G451" s="26" t="n">
        <v>0.507321971308</v>
      </c>
      <c r="H451" s="26" t="n">
        <v>0.109609312306</v>
      </c>
      <c r="I451" s="26" t="n">
        <v>0.718040041377</v>
      </c>
    </row>
    <row r="452" customFormat="false" ht="15" hidden="false" customHeight="false" outlineLevel="0" collapsed="false">
      <c r="B452" s="2" t="n">
        <v>447</v>
      </c>
      <c r="C452" s="26" t="n">
        <v>-0.225246403241</v>
      </c>
      <c r="D452" s="26" t="n">
        <v>-0.288565552491</v>
      </c>
      <c r="E452" s="26" t="n">
        <v>-1.684592371894</v>
      </c>
      <c r="F452" s="26" t="n">
        <v>0.172608229921</v>
      </c>
      <c r="G452" s="26" t="n">
        <v>0.622463919534</v>
      </c>
      <c r="H452" s="26" t="n">
        <v>0.975634580481</v>
      </c>
      <c r="I452" s="26" t="n">
        <v>0.797283373032</v>
      </c>
    </row>
    <row r="453" customFormat="false" ht="15" hidden="false" customHeight="false" outlineLevel="0" collapsed="false">
      <c r="B453" s="2" t="n">
        <v>448</v>
      </c>
      <c r="C453" s="26" t="n">
        <v>0.542528012056</v>
      </c>
      <c r="D453" s="26" t="n">
        <v>0.082528645952</v>
      </c>
      <c r="E453" s="26" t="n">
        <v>0.476507907174</v>
      </c>
      <c r="F453" s="26" t="n">
        <v>0.936307635828</v>
      </c>
      <c r="G453" s="26" t="n">
        <v>0.55117609915</v>
      </c>
      <c r="H453" s="26" t="n">
        <v>0.210381436638</v>
      </c>
      <c r="I453" s="26" t="n">
        <v>0.060557232514</v>
      </c>
    </row>
    <row r="454" customFormat="false" ht="15" hidden="false" customHeight="false" outlineLevel="0" collapsed="false">
      <c r="B454" s="2" t="n">
        <v>449</v>
      </c>
      <c r="C454" s="26" t="n">
        <v>-1.356253837441</v>
      </c>
      <c r="D454" s="26" t="n">
        <v>1.708435153088</v>
      </c>
      <c r="E454" s="26" t="n">
        <v>-2.007417271457</v>
      </c>
      <c r="F454" s="26" t="n">
        <v>0.655809707108</v>
      </c>
      <c r="G454" s="26" t="n">
        <v>0.099561170556</v>
      </c>
      <c r="H454" s="26" t="n">
        <v>0.416293373342</v>
      </c>
      <c r="I454" s="26" t="n">
        <v>0.471040275904</v>
      </c>
    </row>
    <row r="455" customFormat="false" ht="15" hidden="false" customHeight="false" outlineLevel="0" collapsed="false">
      <c r="B455" s="2" t="n">
        <v>450</v>
      </c>
      <c r="C455" s="26" t="n">
        <v>-0.880276148027</v>
      </c>
      <c r="D455" s="26" t="n">
        <v>-0.586926591185</v>
      </c>
      <c r="E455" s="26" t="n">
        <v>-1.705971364828</v>
      </c>
      <c r="F455" s="26" t="n">
        <v>0.258300825641</v>
      </c>
      <c r="G455" s="26" t="n">
        <v>0.691571607448</v>
      </c>
      <c r="H455" s="26" t="n">
        <v>0.874945452455</v>
      </c>
      <c r="I455" s="26" t="n">
        <v>0.792668760383</v>
      </c>
    </row>
    <row r="456" customFormat="false" ht="15" hidden="false" customHeight="false" outlineLevel="0" collapsed="false">
      <c r="B456" s="2" t="n">
        <v>451</v>
      </c>
      <c r="C456" s="26" t="n">
        <v>-0.081272169938</v>
      </c>
      <c r="D456" s="26" t="n">
        <v>0.152795164209</v>
      </c>
      <c r="E456" s="26" t="n">
        <v>0.883943197106</v>
      </c>
      <c r="F456" s="26" t="n">
        <v>0.405208808483</v>
      </c>
      <c r="G456" s="26" t="n">
        <v>0.781289658331</v>
      </c>
      <c r="H456" s="26" t="n">
        <v>0.420391225958</v>
      </c>
      <c r="I456" s="26" t="n">
        <v>0.618610257762</v>
      </c>
    </row>
    <row r="457" customFormat="false" ht="15" hidden="false" customHeight="false" outlineLevel="0" collapsed="false">
      <c r="B457" s="2" t="n">
        <v>452</v>
      </c>
      <c r="C457" s="26" t="n">
        <v>1.196521287031</v>
      </c>
      <c r="D457" s="26" t="n">
        <v>1.823589121879</v>
      </c>
      <c r="E457" s="26" t="n">
        <v>-0.165227235707</v>
      </c>
      <c r="F457" s="26" t="n">
        <v>0.488068509859</v>
      </c>
      <c r="G457" s="26" t="n">
        <v>0.941446120348</v>
      </c>
      <c r="H457" s="26" t="n">
        <v>0.485323011295</v>
      </c>
      <c r="I457" s="26" t="n">
        <v>0.826085797358</v>
      </c>
    </row>
    <row r="458" customFormat="false" ht="15" hidden="false" customHeight="false" outlineLevel="0" collapsed="false">
      <c r="B458" s="2" t="n">
        <v>453</v>
      </c>
      <c r="C458" s="26" t="n">
        <v>-0.34388125997</v>
      </c>
      <c r="D458" s="26" t="n">
        <v>0.136157577451</v>
      </c>
      <c r="E458" s="26" t="n">
        <v>1.375042903101</v>
      </c>
      <c r="F458" s="26" t="n">
        <v>0.281731657291</v>
      </c>
      <c r="G458" s="26" t="n">
        <v>0.298626770267</v>
      </c>
      <c r="H458" s="26" t="n">
        <v>0.317692625195</v>
      </c>
      <c r="I458" s="26" t="n">
        <v>0.154735005625</v>
      </c>
    </row>
    <row r="459" customFormat="false" ht="15" hidden="false" customHeight="false" outlineLevel="0" collapsed="false">
      <c r="B459" s="2" t="n">
        <v>454</v>
      </c>
      <c r="C459" s="26" t="n">
        <v>-0.140836789252</v>
      </c>
      <c r="D459" s="26" t="n">
        <v>1.120667291621</v>
      </c>
      <c r="E459" s="26" t="n">
        <v>0.142749363536</v>
      </c>
      <c r="F459" s="26" t="n">
        <v>0.286553897949</v>
      </c>
      <c r="G459" s="26" t="n">
        <v>0.263594739381</v>
      </c>
      <c r="H459" s="26" t="n">
        <v>0.840983797847</v>
      </c>
      <c r="I459" s="26" t="n">
        <v>0.228771360404</v>
      </c>
    </row>
    <row r="460" customFormat="false" ht="15" hidden="false" customHeight="false" outlineLevel="0" collapsed="false">
      <c r="B460" s="2" t="n">
        <v>455</v>
      </c>
      <c r="C460" s="26" t="n">
        <v>0.742983826052</v>
      </c>
      <c r="D460" s="26" t="n">
        <v>0.175234267049</v>
      </c>
      <c r="E460" s="26" t="n">
        <v>1.485234038734</v>
      </c>
      <c r="F460" s="26" t="n">
        <v>0.586428081889</v>
      </c>
      <c r="G460" s="26" t="n">
        <v>0.63247071366</v>
      </c>
      <c r="H460" s="26" t="n">
        <v>0.581993530633</v>
      </c>
      <c r="I460" s="26" t="n">
        <v>0.876400525962</v>
      </c>
    </row>
    <row r="461" customFormat="false" ht="15" hidden="false" customHeight="false" outlineLevel="0" collapsed="false">
      <c r="B461" s="2" t="n">
        <v>456</v>
      </c>
      <c r="C461" s="26" t="n">
        <v>-1.847662646173</v>
      </c>
      <c r="D461" s="26" t="n">
        <v>0.05356012647</v>
      </c>
      <c r="E461" s="26" t="n">
        <v>-0.612682108482</v>
      </c>
      <c r="F461" s="26" t="n">
        <v>0.602770865134</v>
      </c>
      <c r="G461" s="26" t="n">
        <v>0.17421279125</v>
      </c>
      <c r="H461" s="26" t="n">
        <v>0.61361324401</v>
      </c>
      <c r="I461" s="26" t="n">
        <v>0.815191892803</v>
      </c>
    </row>
    <row r="462" customFormat="false" ht="15" hidden="false" customHeight="false" outlineLevel="0" collapsed="false">
      <c r="B462" s="2" t="n">
        <v>457</v>
      </c>
      <c r="C462" s="26" t="n">
        <v>0.697946846392</v>
      </c>
      <c r="D462" s="26" t="n">
        <v>1.083227989415</v>
      </c>
      <c r="E462" s="26" t="n">
        <v>-0.81347812636</v>
      </c>
      <c r="F462" s="26" t="n">
        <v>0.844208392339</v>
      </c>
      <c r="G462" s="26" t="n">
        <v>0.291755930372</v>
      </c>
      <c r="H462" s="26" t="n">
        <v>0.782745903954</v>
      </c>
      <c r="I462" s="26" t="n">
        <v>0.895001541758</v>
      </c>
    </row>
    <row r="463" customFormat="false" ht="15" hidden="false" customHeight="false" outlineLevel="0" collapsed="false">
      <c r="B463" s="2" t="n">
        <v>458</v>
      </c>
      <c r="C463" s="26" t="n">
        <v>0.406780962168</v>
      </c>
      <c r="D463" s="26" t="n">
        <v>-2.02447576106</v>
      </c>
      <c r="E463" s="26" t="n">
        <v>-0.621848975048</v>
      </c>
      <c r="F463" s="26" t="n">
        <v>0.544716610021</v>
      </c>
      <c r="G463" s="26" t="n">
        <v>0.897259546602</v>
      </c>
      <c r="H463" s="26" t="n">
        <v>0.753929215408</v>
      </c>
      <c r="I463" s="26" t="n">
        <v>0.10303788535</v>
      </c>
    </row>
    <row r="464" customFormat="false" ht="15" hidden="false" customHeight="false" outlineLevel="0" collapsed="false">
      <c r="B464" s="2" t="n">
        <v>459</v>
      </c>
      <c r="C464" s="26" t="n">
        <v>2.418623141075</v>
      </c>
      <c r="D464" s="26" t="n">
        <v>-1.537604087545</v>
      </c>
      <c r="E464" s="26" t="n">
        <v>-1.773366616608</v>
      </c>
      <c r="F464" s="26" t="n">
        <v>0.729397488952</v>
      </c>
      <c r="G464" s="26" t="n">
        <v>0.836774276115</v>
      </c>
      <c r="H464" s="26" t="n">
        <v>0.770978974974</v>
      </c>
      <c r="I464" s="26" t="n">
        <v>0.990265948612</v>
      </c>
    </row>
    <row r="465" customFormat="false" ht="15" hidden="false" customHeight="false" outlineLevel="0" collapsed="false">
      <c r="B465" s="2" t="n">
        <v>460</v>
      </c>
      <c r="C465" s="26" t="n">
        <v>0.591937281471</v>
      </c>
      <c r="D465" s="26" t="n">
        <v>0.050672593776</v>
      </c>
      <c r="E465" s="26" t="n">
        <v>1.331707158607</v>
      </c>
      <c r="F465" s="26" t="n">
        <v>0.14491665227</v>
      </c>
      <c r="G465" s="26" t="n">
        <v>0.069156769378</v>
      </c>
      <c r="H465" s="26" t="n">
        <v>0.630815984664</v>
      </c>
      <c r="I465" s="26" t="n">
        <v>0.247082262877</v>
      </c>
    </row>
    <row r="466" customFormat="false" ht="15" hidden="false" customHeight="false" outlineLevel="0" collapsed="false">
      <c r="B466" s="2" t="n">
        <v>461</v>
      </c>
      <c r="C466" s="26" t="n">
        <v>-0.696594347795</v>
      </c>
      <c r="D466" s="26" t="n">
        <v>-0.890178493026</v>
      </c>
      <c r="E466" s="26" t="n">
        <v>0.795542711047</v>
      </c>
      <c r="F466" s="26" t="n">
        <v>0.956359992406</v>
      </c>
      <c r="G466" s="26" t="n">
        <v>0.750180382734</v>
      </c>
      <c r="H466" s="26" t="n">
        <v>0.463480121099</v>
      </c>
      <c r="I466" s="26" t="n">
        <v>0.052510588908</v>
      </c>
    </row>
    <row r="467" customFormat="false" ht="15" hidden="false" customHeight="false" outlineLevel="0" collapsed="false">
      <c r="B467" s="2" t="n">
        <v>462</v>
      </c>
      <c r="C467" s="26" t="n">
        <v>0.12051391442</v>
      </c>
      <c r="D467" s="26" t="n">
        <v>1.460524797184</v>
      </c>
      <c r="E467" s="26" t="n">
        <v>-0.218551159166</v>
      </c>
      <c r="F467" s="26" t="n">
        <v>0.814090179065</v>
      </c>
      <c r="G467" s="26" t="n">
        <v>0.778011049461</v>
      </c>
      <c r="H467" s="26" t="n">
        <v>0.823964306689</v>
      </c>
      <c r="I467" s="26" t="n">
        <v>0.49728198202</v>
      </c>
    </row>
    <row r="468" customFormat="false" ht="15" hidden="false" customHeight="false" outlineLevel="0" collapsed="false">
      <c r="B468" s="2" t="n">
        <v>463</v>
      </c>
      <c r="C468" s="26" t="n">
        <v>-0.018615010697</v>
      </c>
      <c r="D468" s="26" t="n">
        <v>0.699343693412</v>
      </c>
      <c r="E468" s="26" t="n">
        <v>0.242889989539</v>
      </c>
      <c r="F468" s="26" t="n">
        <v>0.387049897916</v>
      </c>
      <c r="G468" s="26" t="n">
        <v>0.915301212785</v>
      </c>
      <c r="H468" s="26" t="n">
        <v>0.65675933072</v>
      </c>
      <c r="I468" s="26" t="n">
        <v>0.253335220948</v>
      </c>
    </row>
    <row r="469" customFormat="false" ht="15" hidden="false" customHeight="false" outlineLevel="0" collapsed="false">
      <c r="B469" s="2" t="n">
        <v>464</v>
      </c>
      <c r="C469" s="26" t="n">
        <v>-0.514000624103</v>
      </c>
      <c r="D469" s="26" t="n">
        <v>-0.788386599628</v>
      </c>
      <c r="E469" s="26" t="n">
        <v>-0.024438182063</v>
      </c>
      <c r="F469" s="26" t="n">
        <v>0.425900091485</v>
      </c>
      <c r="G469" s="26" t="n">
        <v>0.460709600335</v>
      </c>
      <c r="H469" s="26" t="n">
        <v>0.8651511749</v>
      </c>
      <c r="I469" s="26" t="n">
        <v>0.293352111717</v>
      </c>
    </row>
    <row r="470" customFormat="false" ht="15" hidden="false" customHeight="false" outlineLevel="0" collapsed="false">
      <c r="B470" s="2" t="n">
        <v>465</v>
      </c>
      <c r="C470" s="26" t="n">
        <v>-2.614824545695</v>
      </c>
      <c r="D470" s="26" t="n">
        <v>0.594324955885</v>
      </c>
      <c r="E470" s="26" t="n">
        <v>1.280074143713</v>
      </c>
      <c r="F470" s="26" t="n">
        <v>0.047949880511</v>
      </c>
      <c r="G470" s="26" t="n">
        <v>0.01766934582</v>
      </c>
      <c r="H470" s="26" t="n">
        <v>0.562606584634</v>
      </c>
      <c r="I470" s="26" t="n">
        <v>0.2225206476</v>
      </c>
    </row>
    <row r="471" customFormat="false" ht="15" hidden="false" customHeight="false" outlineLevel="0" collapsed="false">
      <c r="B471" s="2" t="n">
        <v>466</v>
      </c>
      <c r="C471" s="26" t="n">
        <v>-0.790715948767</v>
      </c>
      <c r="D471" s="26" t="n">
        <v>-0.456600411486</v>
      </c>
      <c r="E471" s="26" t="n">
        <v>-1.666964250673</v>
      </c>
      <c r="F471" s="26" t="n">
        <v>0.454158056156</v>
      </c>
      <c r="G471" s="26" t="n">
        <v>0.640342319133</v>
      </c>
      <c r="H471" s="26" t="n">
        <v>0.536425638541</v>
      </c>
      <c r="I471" s="26" t="n">
        <v>0.527865729069</v>
      </c>
    </row>
    <row r="472" customFormat="false" ht="15" hidden="false" customHeight="false" outlineLevel="0" collapsed="false">
      <c r="B472" s="2" t="n">
        <v>467</v>
      </c>
      <c r="C472" s="26" t="n">
        <v>-0.39685614068</v>
      </c>
      <c r="D472" s="26" t="n">
        <v>-0.785860805911</v>
      </c>
      <c r="E472" s="26" t="n">
        <v>-0.235661594538</v>
      </c>
      <c r="F472" s="26" t="n">
        <v>0.019104734032</v>
      </c>
      <c r="G472" s="26" t="n">
        <v>0.497149193286</v>
      </c>
      <c r="H472" s="26" t="n">
        <v>0.358980934855</v>
      </c>
      <c r="I472" s="26" t="n">
        <v>0.985981298031</v>
      </c>
    </row>
    <row r="473" customFormat="false" ht="15" hidden="false" customHeight="false" outlineLevel="0" collapsed="false">
      <c r="B473" s="2" t="n">
        <v>468</v>
      </c>
      <c r="C473" s="26" t="n">
        <v>-0.487422687591</v>
      </c>
      <c r="D473" s="26" t="n">
        <v>0.507867489884</v>
      </c>
      <c r="E473" s="26" t="n">
        <v>0.007804366061</v>
      </c>
      <c r="F473" s="26" t="n">
        <v>0.612474643797</v>
      </c>
      <c r="G473" s="26" t="n">
        <v>0.157895940427</v>
      </c>
      <c r="H473" s="26" t="n">
        <v>0.26149430135</v>
      </c>
      <c r="I473" s="26" t="n">
        <v>0.794241849475</v>
      </c>
    </row>
    <row r="474" customFormat="false" ht="15" hidden="false" customHeight="false" outlineLevel="0" collapsed="false">
      <c r="B474" s="2" t="n">
        <v>469</v>
      </c>
      <c r="C474" s="26" t="n">
        <v>-0.303628689898</v>
      </c>
      <c r="D474" s="26" t="n">
        <v>0.748698177847</v>
      </c>
      <c r="E474" s="26" t="n">
        <v>1.513997033002</v>
      </c>
      <c r="F474" s="26" t="n">
        <v>0.711872681451</v>
      </c>
      <c r="G474" s="26" t="n">
        <v>0.605501279909</v>
      </c>
      <c r="H474" s="26" t="n">
        <v>0.220442024651</v>
      </c>
      <c r="I474" s="26" t="n">
        <v>0.546445013007</v>
      </c>
    </row>
    <row r="475" customFormat="false" ht="15" hidden="false" customHeight="false" outlineLevel="0" collapsed="false">
      <c r="B475" s="2" t="n">
        <v>470</v>
      </c>
      <c r="C475" s="26" t="n">
        <v>-0.942855323681</v>
      </c>
      <c r="D475" s="26" t="n">
        <v>-0.237978350574</v>
      </c>
      <c r="E475" s="26" t="n">
        <v>-1.268518513259</v>
      </c>
      <c r="F475" s="26" t="n">
        <v>0.086265329861</v>
      </c>
      <c r="G475" s="26" t="n">
        <v>0.729674467699</v>
      </c>
      <c r="H475" s="26" t="n">
        <v>0.622493960035</v>
      </c>
      <c r="I475" s="26" t="n">
        <v>0.629838689585</v>
      </c>
    </row>
    <row r="476" customFormat="false" ht="15" hidden="false" customHeight="false" outlineLevel="0" collapsed="false">
      <c r="B476" s="2" t="n">
        <v>471</v>
      </c>
      <c r="C476" s="26" t="n">
        <v>0.098838889353</v>
      </c>
      <c r="D476" s="26" t="n">
        <v>-0.65039091543</v>
      </c>
      <c r="E476" s="26" t="n">
        <v>-1.768891078995</v>
      </c>
      <c r="F476" s="26" t="n">
        <v>0.434586494734</v>
      </c>
      <c r="G476" s="26" t="n">
        <v>0.646074526954</v>
      </c>
      <c r="H476" s="26" t="n">
        <v>0.758027404866</v>
      </c>
      <c r="I476" s="26" t="n">
        <v>0.323387190629</v>
      </c>
    </row>
    <row r="477" customFormat="false" ht="15" hidden="false" customHeight="false" outlineLevel="0" collapsed="false">
      <c r="B477" s="2" t="n">
        <v>472</v>
      </c>
      <c r="C477" s="26" t="n">
        <v>-1.211940066134</v>
      </c>
      <c r="D477" s="26" t="n">
        <v>-0.738541910485</v>
      </c>
      <c r="E477" s="26" t="n">
        <v>1.35168799623</v>
      </c>
      <c r="F477" s="26" t="n">
        <v>0.97520968266</v>
      </c>
      <c r="G477" s="26" t="n">
        <v>0.09757938452</v>
      </c>
      <c r="H477" s="26" t="n">
        <v>0.978487620554</v>
      </c>
      <c r="I477" s="26" t="n">
        <v>0.513417209563</v>
      </c>
    </row>
    <row r="478" customFormat="false" ht="15" hidden="false" customHeight="false" outlineLevel="0" collapsed="false">
      <c r="B478" s="2" t="n">
        <v>473</v>
      </c>
      <c r="C478" s="26" t="n">
        <v>-1.248028285881</v>
      </c>
      <c r="D478" s="26" t="n">
        <v>0.177304209849</v>
      </c>
      <c r="E478" s="26" t="n">
        <v>-1.004512609665</v>
      </c>
      <c r="F478" s="26" t="n">
        <v>0.99405975584</v>
      </c>
      <c r="G478" s="26" t="n">
        <v>0.504925826274</v>
      </c>
      <c r="H478" s="26" t="n">
        <v>0.627330017103</v>
      </c>
      <c r="I478" s="26" t="n">
        <v>0.104268712786</v>
      </c>
    </row>
    <row r="479" customFormat="false" ht="15" hidden="false" customHeight="false" outlineLevel="0" collapsed="false">
      <c r="B479" s="2" t="n">
        <v>474</v>
      </c>
      <c r="C479" s="26" t="n">
        <v>-0.657949058636</v>
      </c>
      <c r="D479" s="26" t="n">
        <v>-0.459216121617</v>
      </c>
      <c r="E479" s="26" t="n">
        <v>-0.486389218577</v>
      </c>
      <c r="F479" s="26" t="n">
        <v>0.601916158784</v>
      </c>
      <c r="G479" s="26" t="n">
        <v>0.981121099423</v>
      </c>
      <c r="H479" s="26" t="n">
        <v>0.35471479899</v>
      </c>
      <c r="I479" s="26" t="n">
        <v>0.301120935347</v>
      </c>
    </row>
    <row r="480" customFormat="false" ht="15" hidden="false" customHeight="false" outlineLevel="0" collapsed="false">
      <c r="B480" s="2" t="n">
        <v>475</v>
      </c>
      <c r="C480" s="26" t="n">
        <v>0.508894973676</v>
      </c>
      <c r="D480" s="26" t="n">
        <v>-0.672565073162</v>
      </c>
      <c r="E480" s="26" t="n">
        <v>1.295897464497</v>
      </c>
      <c r="F480" s="26" t="n">
        <v>0.040402771951</v>
      </c>
      <c r="G480" s="26" t="n">
        <v>0.775221641678</v>
      </c>
      <c r="H480" s="26" t="n">
        <v>0.713415672073</v>
      </c>
      <c r="I480" s="26" t="n">
        <v>0.01959609596</v>
      </c>
    </row>
    <row r="481" customFormat="false" ht="15" hidden="false" customHeight="false" outlineLevel="0" collapsed="false">
      <c r="B481" s="2" t="n">
        <v>476</v>
      </c>
      <c r="C481" s="26" t="n">
        <v>0.62005839242</v>
      </c>
      <c r="D481" s="26" t="n">
        <v>-0.090370971911</v>
      </c>
      <c r="E481" s="26" t="n">
        <v>-0.442172071947</v>
      </c>
      <c r="F481" s="26" t="n">
        <v>0.134091829404</v>
      </c>
      <c r="G481" s="26" t="n">
        <v>0.151855592927</v>
      </c>
      <c r="H481" s="26" t="n">
        <v>0.599911205266</v>
      </c>
      <c r="I481" s="26" t="n">
        <v>0.368137394938</v>
      </c>
    </row>
    <row r="482" customFormat="false" ht="15" hidden="false" customHeight="false" outlineLevel="0" collapsed="false">
      <c r="B482" s="2" t="n">
        <v>477</v>
      </c>
      <c r="C482" s="26" t="n">
        <v>0.268109789475</v>
      </c>
      <c r="D482" s="26" t="n">
        <v>1.169761762706</v>
      </c>
      <c r="E482" s="26" t="n">
        <v>0.203119388157</v>
      </c>
      <c r="F482" s="26" t="n">
        <v>0.591727098968</v>
      </c>
      <c r="G482" s="26" t="n">
        <v>0.572653066486</v>
      </c>
      <c r="H482" s="26" t="n">
        <v>0.801402509965</v>
      </c>
      <c r="I482" s="26" t="n">
        <v>0.780529684506</v>
      </c>
    </row>
    <row r="483" customFormat="false" ht="15" hidden="false" customHeight="false" outlineLevel="0" collapsed="false">
      <c r="B483" s="2" t="n">
        <v>478</v>
      </c>
      <c r="C483" s="26" t="n">
        <v>1.012576814172</v>
      </c>
      <c r="D483" s="26" t="n">
        <v>-1.399024453156</v>
      </c>
      <c r="E483" s="26" t="n">
        <v>0.048308191009</v>
      </c>
      <c r="F483" s="26" t="n">
        <v>0.850473973343</v>
      </c>
      <c r="G483" s="26" t="n">
        <v>0.293327399716</v>
      </c>
      <c r="H483" s="26" t="n">
        <v>0.887949785216</v>
      </c>
      <c r="I483" s="26" t="n">
        <v>0.315418848879</v>
      </c>
    </row>
    <row r="484" customFormat="false" ht="15" hidden="false" customHeight="false" outlineLevel="0" collapsed="false">
      <c r="B484" s="2" t="n">
        <v>479</v>
      </c>
      <c r="C484" s="26" t="n">
        <v>1.115187764545</v>
      </c>
      <c r="D484" s="26" t="n">
        <v>-0.671152918738</v>
      </c>
      <c r="E484" s="26" t="n">
        <v>-0.891932369933</v>
      </c>
      <c r="F484" s="26" t="n">
        <v>0.435260268489</v>
      </c>
      <c r="G484" s="26" t="n">
        <v>0.121684743691</v>
      </c>
      <c r="H484" s="26" t="n">
        <v>0.045138226736</v>
      </c>
      <c r="I484" s="26" t="n">
        <v>0.01774115315</v>
      </c>
    </row>
    <row r="485" customFormat="false" ht="15" hidden="false" customHeight="false" outlineLevel="0" collapsed="false">
      <c r="B485" s="2" t="n">
        <v>480</v>
      </c>
      <c r="C485" s="26" t="n">
        <v>0.046978197691</v>
      </c>
      <c r="D485" s="26" t="n">
        <v>-1.256193252976</v>
      </c>
      <c r="E485" s="26" t="n">
        <v>-0.578607057861</v>
      </c>
      <c r="F485" s="26" t="n">
        <v>0.479091995867</v>
      </c>
      <c r="G485" s="26" t="n">
        <v>0.523983991008</v>
      </c>
      <c r="H485" s="26" t="n">
        <v>0.380741038657</v>
      </c>
      <c r="I485" s="26" t="n">
        <v>0.916679309627</v>
      </c>
    </row>
    <row r="486" customFormat="false" ht="15" hidden="false" customHeight="false" outlineLevel="0" collapsed="false">
      <c r="B486" s="2" t="n">
        <v>481</v>
      </c>
      <c r="C486" s="26" t="n">
        <v>0.480775277343</v>
      </c>
      <c r="D486" s="26" t="n">
        <v>-0.164708845665</v>
      </c>
      <c r="E486" s="26" t="n">
        <v>-1.232133117978</v>
      </c>
      <c r="F486" s="26" t="n">
        <v>0.524661664898</v>
      </c>
      <c r="G486" s="26" t="n">
        <v>0.492445981032</v>
      </c>
      <c r="H486" s="26" t="n">
        <v>0.73263976288</v>
      </c>
      <c r="I486" s="26" t="n">
        <v>0.952407349634</v>
      </c>
    </row>
    <row r="487" customFormat="false" ht="15" hidden="false" customHeight="false" outlineLevel="0" collapsed="false">
      <c r="B487" s="2" t="n">
        <v>482</v>
      </c>
      <c r="C487" s="26" t="n">
        <v>-1.493182249703</v>
      </c>
      <c r="D487" s="26" t="n">
        <v>-1.468608930939</v>
      </c>
      <c r="E487" s="26" t="n">
        <v>-0.695854425855</v>
      </c>
      <c r="F487" s="26" t="n">
        <v>0.780269738464</v>
      </c>
      <c r="G487" s="26" t="n">
        <v>0.528568777316</v>
      </c>
      <c r="H487" s="26" t="n">
        <v>0.327563463156</v>
      </c>
      <c r="I487" s="26" t="n">
        <v>0.982740333232</v>
      </c>
    </row>
    <row r="488" customFormat="false" ht="15" hidden="false" customHeight="false" outlineLevel="0" collapsed="false">
      <c r="B488" s="2" t="n">
        <v>483</v>
      </c>
      <c r="C488" s="26" t="n">
        <v>-0.072811663536</v>
      </c>
      <c r="D488" s="26" t="n">
        <v>0.386202935504</v>
      </c>
      <c r="E488" s="26" t="n">
        <v>-0.50016808409</v>
      </c>
      <c r="F488" s="26" t="n">
        <v>0.107152601106</v>
      </c>
      <c r="G488" s="26" t="n">
        <v>0.272056438729</v>
      </c>
      <c r="H488" s="26" t="n">
        <v>0.154759547037</v>
      </c>
      <c r="I488" s="26" t="n">
        <v>0.604668420973</v>
      </c>
    </row>
    <row r="489" customFormat="false" ht="15" hidden="false" customHeight="false" outlineLevel="0" collapsed="false">
      <c r="B489" s="2" t="n">
        <v>484</v>
      </c>
      <c r="C489" s="26" t="n">
        <v>1.602797403451</v>
      </c>
      <c r="D489" s="26" t="n">
        <v>-0.78984040724</v>
      </c>
      <c r="E489" s="26" t="n">
        <v>-0.391012174636</v>
      </c>
      <c r="F489" s="26" t="n">
        <v>0.357421713522</v>
      </c>
      <c r="G489" s="26" t="n">
        <v>0.098060699014</v>
      </c>
      <c r="H489" s="26" t="n">
        <v>0.322421126126</v>
      </c>
      <c r="I489" s="26" t="n">
        <v>0.837450717416</v>
      </c>
    </row>
    <row r="490" customFormat="false" ht="15" hidden="false" customHeight="false" outlineLevel="0" collapsed="false">
      <c r="B490" s="2" t="n">
        <v>485</v>
      </c>
      <c r="C490" s="26" t="n">
        <v>0.252554536496</v>
      </c>
      <c r="D490" s="26" t="n">
        <v>0.058826036164</v>
      </c>
      <c r="E490" s="26" t="n">
        <v>0.916672658968</v>
      </c>
      <c r="F490" s="26" t="n">
        <v>0.470306980575</v>
      </c>
      <c r="G490" s="26" t="n">
        <v>0.73611900717</v>
      </c>
      <c r="H490" s="26" t="n">
        <v>0.205358988876</v>
      </c>
      <c r="I490" s="26" t="n">
        <v>0.457077672037</v>
      </c>
    </row>
    <row r="491" customFormat="false" ht="15" hidden="false" customHeight="false" outlineLevel="0" collapsed="false">
      <c r="B491" s="2" t="n">
        <v>486</v>
      </c>
      <c r="C491" s="26" t="n">
        <v>0.407088323384</v>
      </c>
      <c r="D491" s="26" t="n">
        <v>0.249883797659</v>
      </c>
      <c r="E491" s="26" t="n">
        <v>0.553210249686</v>
      </c>
      <c r="F491" s="26" t="n">
        <v>0.357422394553</v>
      </c>
      <c r="G491" s="26" t="n">
        <v>0.642592606254</v>
      </c>
      <c r="H491" s="26" t="n">
        <v>0.426291253316</v>
      </c>
      <c r="I491" s="26" t="n">
        <v>0.509019312069</v>
      </c>
    </row>
    <row r="492" customFormat="false" ht="15" hidden="false" customHeight="false" outlineLevel="0" collapsed="false">
      <c r="B492" s="2" t="n">
        <v>487</v>
      </c>
      <c r="C492" s="26" t="n">
        <v>-0.219807720477</v>
      </c>
      <c r="D492" s="26" t="n">
        <v>-0.852391699314</v>
      </c>
      <c r="E492" s="26" t="n">
        <v>0.79667487389</v>
      </c>
      <c r="F492" s="26" t="n">
        <v>0.706742429388</v>
      </c>
      <c r="G492" s="26" t="n">
        <v>0.876910594316</v>
      </c>
      <c r="H492" s="26" t="n">
        <v>0.459503853024</v>
      </c>
      <c r="I492" s="26" t="n">
        <v>0.515334622769</v>
      </c>
    </row>
    <row r="493" customFormat="false" ht="15" hidden="false" customHeight="false" outlineLevel="0" collapsed="false">
      <c r="B493" s="2" t="n">
        <v>488</v>
      </c>
      <c r="C493" s="26" t="n">
        <v>0.622391721106</v>
      </c>
      <c r="D493" s="26" t="n">
        <v>-1.339123768361</v>
      </c>
      <c r="E493" s="26" t="n">
        <v>-0.352377270016</v>
      </c>
      <c r="F493" s="26" t="n">
        <v>0.300573866447</v>
      </c>
      <c r="G493" s="26" t="n">
        <v>0.564832217522</v>
      </c>
      <c r="H493" s="26" t="n">
        <v>0.830934061369</v>
      </c>
      <c r="I493" s="26" t="n">
        <v>0.819316251551</v>
      </c>
    </row>
    <row r="494" customFormat="false" ht="15" hidden="false" customHeight="false" outlineLevel="0" collapsed="false">
      <c r="B494" s="2" t="n">
        <v>489</v>
      </c>
      <c r="C494" s="26" t="n">
        <v>-0.082017759071</v>
      </c>
      <c r="D494" s="26" t="n">
        <v>0.49117322996</v>
      </c>
      <c r="E494" s="26" t="n">
        <v>-1.22198468926</v>
      </c>
      <c r="F494" s="26" t="n">
        <v>0.754474063323</v>
      </c>
      <c r="G494" s="26" t="n">
        <v>0.25654910396</v>
      </c>
      <c r="H494" s="26" t="n">
        <v>0.477554689395</v>
      </c>
      <c r="I494" s="26" t="n">
        <v>0.426667709182</v>
      </c>
    </row>
    <row r="495" customFormat="false" ht="15" hidden="false" customHeight="false" outlineLevel="0" collapsed="false">
      <c r="B495" s="2" t="n">
        <v>490</v>
      </c>
      <c r="C495" s="26" t="n">
        <v>-0.91051394744</v>
      </c>
      <c r="D495" s="26" t="n">
        <v>1.225696647066</v>
      </c>
      <c r="E495" s="26" t="n">
        <v>-0.218063273455</v>
      </c>
      <c r="F495" s="26" t="n">
        <v>0.35012856612</v>
      </c>
      <c r="G495" s="26" t="n">
        <v>0.136389686393</v>
      </c>
      <c r="H495" s="26" t="n">
        <v>0.019759546051</v>
      </c>
      <c r="I495" s="26" t="n">
        <v>0.455995122009</v>
      </c>
    </row>
    <row r="496" customFormat="false" ht="15" hidden="false" customHeight="false" outlineLevel="0" collapsed="false">
      <c r="B496" s="2" t="n">
        <v>491</v>
      </c>
      <c r="C496" s="26" t="n">
        <v>-0.331270546871</v>
      </c>
      <c r="D496" s="26" t="n">
        <v>1.315612254315</v>
      </c>
      <c r="E496" s="26" t="n">
        <v>0.279169394255</v>
      </c>
      <c r="F496" s="26" t="n">
        <v>0.615592747305</v>
      </c>
      <c r="G496" s="26" t="n">
        <v>0.71070360169</v>
      </c>
      <c r="H496" s="26" t="n">
        <v>0.512427178549</v>
      </c>
      <c r="I496" s="26" t="n">
        <v>0.302450055687</v>
      </c>
    </row>
    <row r="497" customFormat="false" ht="15" hidden="false" customHeight="false" outlineLevel="0" collapsed="false">
      <c r="B497" s="2" t="n">
        <v>492</v>
      </c>
      <c r="C497" s="26" t="n">
        <v>0.621221671877</v>
      </c>
      <c r="D497" s="26" t="n">
        <v>1.347335170908</v>
      </c>
      <c r="E497" s="26" t="n">
        <v>-0.731931388511</v>
      </c>
      <c r="F497" s="26" t="n">
        <v>0.148537478231</v>
      </c>
      <c r="G497" s="26" t="n">
        <v>0.097732662386</v>
      </c>
      <c r="H497" s="26" t="n">
        <v>0.751006513398</v>
      </c>
      <c r="I497" s="26" t="n">
        <v>0.588596956706</v>
      </c>
    </row>
    <row r="498" customFormat="false" ht="15" hidden="false" customHeight="false" outlineLevel="0" collapsed="false">
      <c r="B498" s="2" t="n">
        <v>493</v>
      </c>
      <c r="C498" s="26" t="n">
        <v>2.101844408022</v>
      </c>
      <c r="D498" s="26" t="n">
        <v>0.424502489008</v>
      </c>
      <c r="E498" s="26" t="n">
        <v>1.888669543143</v>
      </c>
      <c r="F498" s="26" t="n">
        <v>0.593592270387</v>
      </c>
      <c r="G498" s="26" t="n">
        <v>0.63405793056</v>
      </c>
      <c r="H498" s="26" t="n">
        <v>0.246039188174</v>
      </c>
      <c r="I498" s="26" t="n">
        <v>0.199681167845</v>
      </c>
    </row>
    <row r="499" customFormat="false" ht="15" hidden="false" customHeight="false" outlineLevel="0" collapsed="false">
      <c r="B499" s="2" t="n">
        <v>494</v>
      </c>
      <c r="C499" s="26" t="n">
        <v>-0.026296441755</v>
      </c>
      <c r="D499" s="26" t="n">
        <v>-0.714453099872</v>
      </c>
      <c r="E499" s="26" t="n">
        <v>0.462283595911</v>
      </c>
      <c r="F499" s="26" t="n">
        <v>0.909384050813</v>
      </c>
      <c r="G499" s="26" t="n">
        <v>0.521054715193</v>
      </c>
      <c r="H499" s="26" t="n">
        <v>0.141697125475</v>
      </c>
      <c r="I499" s="26" t="n">
        <v>0.300580010656</v>
      </c>
    </row>
    <row r="500" customFormat="false" ht="15" hidden="false" customHeight="false" outlineLevel="0" collapsed="false">
      <c r="B500" s="2" t="n">
        <v>495</v>
      </c>
      <c r="C500" s="26" t="n">
        <v>-1.020307719343</v>
      </c>
      <c r="D500" s="26" t="n">
        <v>-0.336808321923</v>
      </c>
      <c r="E500" s="26" t="n">
        <v>1.398798807833</v>
      </c>
      <c r="F500" s="26" t="n">
        <v>0.52504313234</v>
      </c>
      <c r="G500" s="26" t="n">
        <v>0.482826103929</v>
      </c>
      <c r="H500" s="26" t="n">
        <v>0.654579547887</v>
      </c>
      <c r="I500" s="26" t="n">
        <v>0.727260642872</v>
      </c>
    </row>
    <row r="501" customFormat="false" ht="15" hidden="false" customHeight="false" outlineLevel="0" collapsed="false">
      <c r="B501" s="2" t="n">
        <v>496</v>
      </c>
      <c r="C501" s="26" t="n">
        <v>0.526732474326</v>
      </c>
      <c r="D501" s="26" t="n">
        <v>1.455853153718</v>
      </c>
      <c r="E501" s="26" t="n">
        <v>1.488485683398</v>
      </c>
      <c r="F501" s="26" t="n">
        <v>0.571777561501</v>
      </c>
      <c r="G501" s="26" t="n">
        <v>0.734291912162</v>
      </c>
      <c r="H501" s="26" t="n">
        <v>0.399825097578</v>
      </c>
      <c r="I501" s="26" t="n">
        <v>0.626646003707</v>
      </c>
    </row>
    <row r="502" customFormat="false" ht="15" hidden="false" customHeight="false" outlineLevel="0" collapsed="false">
      <c r="B502" s="2" t="n">
        <v>497</v>
      </c>
      <c r="C502" s="26" t="n">
        <v>0.663267866695</v>
      </c>
      <c r="D502" s="26" t="n">
        <v>-1.36842157887</v>
      </c>
      <c r="E502" s="26" t="n">
        <v>-2.229334067328</v>
      </c>
      <c r="F502" s="26" t="n">
        <v>0.787516985586</v>
      </c>
      <c r="G502" s="26" t="n">
        <v>0.322310394088</v>
      </c>
      <c r="H502" s="26" t="n">
        <v>0.69631957505</v>
      </c>
      <c r="I502" s="26" t="n">
        <v>0.393777862239</v>
      </c>
    </row>
    <row r="503" customFormat="false" ht="15" hidden="false" customHeight="false" outlineLevel="0" collapsed="false">
      <c r="B503" s="2" t="n">
        <v>498</v>
      </c>
      <c r="C503" s="26" t="n">
        <v>-0.140613318683</v>
      </c>
      <c r="D503" s="26" t="n">
        <v>1.656133738207</v>
      </c>
      <c r="E503" s="26" t="n">
        <v>-0.569532109856</v>
      </c>
      <c r="F503" s="26" t="n">
        <v>0.562799781128</v>
      </c>
      <c r="G503" s="26" t="n">
        <v>0.830787103511</v>
      </c>
      <c r="H503" s="26" t="n">
        <v>0.246122580261</v>
      </c>
      <c r="I503" s="26" t="n">
        <v>0.054688955709</v>
      </c>
    </row>
    <row r="504" customFormat="false" ht="15" hidden="false" customHeight="false" outlineLevel="0" collapsed="false">
      <c r="B504" s="2" t="n">
        <v>499</v>
      </c>
      <c r="C504" s="26" t="n">
        <v>-0.156085736372</v>
      </c>
      <c r="D504" s="26" t="n">
        <v>-2.043906489551</v>
      </c>
      <c r="E504" s="26" t="n">
        <v>1.656249505186</v>
      </c>
      <c r="F504" s="26" t="n">
        <v>0.078798485264</v>
      </c>
      <c r="G504" s="26" t="n">
        <v>0.112195211634</v>
      </c>
      <c r="H504" s="26" t="n">
        <v>0.78957589152</v>
      </c>
      <c r="I504" s="26" t="n">
        <v>0.235990761787</v>
      </c>
    </row>
    <row r="505" customFormat="false" ht="15" hidden="false" customHeight="false" outlineLevel="0" collapsed="false">
      <c r="B505" s="2" t="n">
        <v>500</v>
      </c>
      <c r="C505" s="26" t="n">
        <v>-1.584134430985</v>
      </c>
      <c r="D505" s="26" t="n">
        <v>0.555166846222</v>
      </c>
      <c r="E505" s="26" t="n">
        <v>1.251180809043</v>
      </c>
      <c r="F505" s="26" t="n">
        <v>0.469037535459</v>
      </c>
      <c r="G505" s="26" t="n">
        <v>0.467573906242</v>
      </c>
      <c r="H505" s="26" t="n">
        <v>0.912506704191</v>
      </c>
      <c r="I505" s="26" t="n">
        <v>0.222883875333</v>
      </c>
    </row>
    <row r="506" customFormat="false" ht="15" hidden="false" customHeight="false" outlineLevel="0" collapsed="false">
      <c r="B506" s="2" t="n">
        <v>501</v>
      </c>
      <c r="C506" s="26" t="n">
        <v>0.634586472363</v>
      </c>
      <c r="D506" s="26" t="n">
        <v>0.555068400824</v>
      </c>
      <c r="E506" s="26" t="n">
        <v>0.589728966579</v>
      </c>
      <c r="F506" s="26" t="n">
        <v>0.207356255928</v>
      </c>
      <c r="G506" s="26" t="n">
        <v>0.152229418668</v>
      </c>
      <c r="H506" s="26" t="n">
        <v>0.859353652261</v>
      </c>
      <c r="I506" s="26" t="n">
        <v>0.790300375556</v>
      </c>
    </row>
    <row r="507" customFormat="false" ht="15" hidden="false" customHeight="false" outlineLevel="0" collapsed="false">
      <c r="B507" s="2" t="n">
        <v>502</v>
      </c>
      <c r="C507" s="26" t="n">
        <v>-1.822780860382</v>
      </c>
      <c r="D507" s="26" t="n">
        <v>0.345108360611</v>
      </c>
      <c r="E507" s="26" t="n">
        <v>-1.384473423172</v>
      </c>
      <c r="F507" s="26" t="n">
        <v>0.037859210206</v>
      </c>
      <c r="G507" s="26" t="n">
        <v>0.074973307173</v>
      </c>
      <c r="H507" s="26" t="n">
        <v>0.407336288275</v>
      </c>
      <c r="I507" s="26" t="n">
        <v>0.667695256938</v>
      </c>
    </row>
    <row r="508" customFormat="false" ht="15" hidden="false" customHeight="false" outlineLevel="0" collapsed="false">
      <c r="B508" s="2" t="n">
        <v>503</v>
      </c>
      <c r="C508" s="26" t="n">
        <v>-0.945159893706</v>
      </c>
      <c r="D508" s="26" t="n">
        <v>0.994024664646</v>
      </c>
      <c r="E508" s="26" t="n">
        <v>0.621009347987</v>
      </c>
      <c r="F508" s="26" t="n">
        <v>0.312308205876</v>
      </c>
      <c r="G508" s="26" t="n">
        <v>0.48424395551</v>
      </c>
      <c r="H508" s="26" t="n">
        <v>0.325628494349</v>
      </c>
      <c r="I508" s="26" t="n">
        <v>0.343575043411</v>
      </c>
    </row>
    <row r="509" customFormat="false" ht="15" hidden="false" customHeight="false" outlineLevel="0" collapsed="false">
      <c r="B509" s="2" t="n">
        <v>504</v>
      </c>
      <c r="C509" s="26" t="n">
        <v>-0.284436046943</v>
      </c>
      <c r="D509" s="26" t="n">
        <v>1.192244832342</v>
      </c>
      <c r="E509" s="26" t="n">
        <v>-0.532045281197</v>
      </c>
      <c r="F509" s="26" t="n">
        <v>0.464355528978</v>
      </c>
      <c r="G509" s="26" t="n">
        <v>0.746815729262</v>
      </c>
      <c r="H509" s="26" t="n">
        <v>0.875125746089</v>
      </c>
      <c r="I509" s="26" t="n">
        <v>0.641287628979</v>
      </c>
    </row>
    <row r="510" customFormat="false" ht="15" hidden="false" customHeight="false" outlineLevel="0" collapsed="false">
      <c r="B510" s="2" t="n">
        <v>505</v>
      </c>
      <c r="C510" s="26" t="n">
        <v>1.971939617228</v>
      </c>
      <c r="D510" s="26" t="n">
        <v>0.942251413196</v>
      </c>
      <c r="E510" s="26" t="n">
        <v>1.86381430828</v>
      </c>
      <c r="F510" s="26" t="n">
        <v>0.650823713946</v>
      </c>
      <c r="G510" s="26" t="n">
        <v>0.268704925047</v>
      </c>
      <c r="H510" s="26" t="n">
        <v>0.929500535595</v>
      </c>
      <c r="I510" s="26" t="n">
        <v>0.188109307003</v>
      </c>
    </row>
    <row r="511" customFormat="false" ht="15" hidden="false" customHeight="false" outlineLevel="0" collapsed="false">
      <c r="B511" s="2" t="n">
        <v>506</v>
      </c>
      <c r="C511" s="26" t="n">
        <v>0.584467599281</v>
      </c>
      <c r="D511" s="26" t="n">
        <v>-0.28661809078</v>
      </c>
      <c r="E511" s="26" t="n">
        <v>0.821583414922</v>
      </c>
      <c r="F511" s="26" t="n">
        <v>0.289381480357</v>
      </c>
      <c r="G511" s="26" t="n">
        <v>0.050583212938</v>
      </c>
      <c r="H511" s="26" t="n">
        <v>0.275540122312</v>
      </c>
      <c r="I511" s="26" t="n">
        <v>0.043476608801</v>
      </c>
    </row>
    <row r="512" customFormat="false" ht="15" hidden="false" customHeight="false" outlineLevel="0" collapsed="false">
      <c r="B512" s="2" t="n">
        <v>507</v>
      </c>
      <c r="C512" s="26" t="n">
        <v>0.625313098775</v>
      </c>
      <c r="D512" s="26" t="n">
        <v>-0.102893633173</v>
      </c>
      <c r="E512" s="26" t="n">
        <v>-0.66754117816</v>
      </c>
      <c r="F512" s="26" t="n">
        <v>0.148349296048</v>
      </c>
      <c r="G512" s="26" t="n">
        <v>0.906920618637</v>
      </c>
      <c r="H512" s="26" t="n">
        <v>0.917459058471</v>
      </c>
      <c r="I512" s="26" t="n">
        <v>0.687669132231</v>
      </c>
    </row>
    <row r="513" customFormat="false" ht="15" hidden="false" customHeight="false" outlineLevel="0" collapsed="false">
      <c r="B513" s="2" t="n">
        <v>508</v>
      </c>
      <c r="C513" s="26" t="n">
        <v>0.692391729604</v>
      </c>
      <c r="D513" s="26" t="n">
        <v>0.304701617548</v>
      </c>
      <c r="E513" s="26" t="n">
        <v>-1.311799848247</v>
      </c>
      <c r="F513" s="26" t="n">
        <v>0.503401069657</v>
      </c>
      <c r="G513" s="26" t="n">
        <v>0.992549654318</v>
      </c>
      <c r="H513" s="26" t="n">
        <v>0.713888794521</v>
      </c>
      <c r="I513" s="26" t="n">
        <v>0.236664546019</v>
      </c>
    </row>
    <row r="514" customFormat="false" ht="15" hidden="false" customHeight="false" outlineLevel="0" collapsed="false">
      <c r="B514" s="2" t="n">
        <v>509</v>
      </c>
      <c r="C514" s="26" t="n">
        <v>0.576713983231</v>
      </c>
      <c r="D514" s="26" t="n">
        <v>-0.936080815761</v>
      </c>
      <c r="E514" s="26" t="n">
        <v>1.034206303336</v>
      </c>
      <c r="F514" s="26" t="n">
        <v>0.315064387572</v>
      </c>
      <c r="G514" s="26" t="n">
        <v>0.321055982396</v>
      </c>
      <c r="H514" s="26" t="n">
        <v>0.86921007483</v>
      </c>
      <c r="I514" s="26" t="n">
        <v>0.818047686964</v>
      </c>
    </row>
    <row r="515" customFormat="false" ht="15" hidden="false" customHeight="false" outlineLevel="0" collapsed="false">
      <c r="B515" s="2" t="n">
        <v>510</v>
      </c>
      <c r="C515" s="26" t="n">
        <v>-0.668249234542</v>
      </c>
      <c r="D515" s="26" t="n">
        <v>0.731498630699</v>
      </c>
      <c r="E515" s="26" t="n">
        <v>1.07154941237</v>
      </c>
      <c r="F515" s="26" t="n">
        <v>0.214710827631</v>
      </c>
      <c r="G515" s="26" t="n">
        <v>0.540594699047</v>
      </c>
      <c r="H515" s="26" t="n">
        <v>0.598582722131</v>
      </c>
      <c r="I515" s="26" t="n">
        <v>0.621416193274</v>
      </c>
    </row>
    <row r="516" customFormat="false" ht="15" hidden="false" customHeight="false" outlineLevel="0" collapsed="false">
      <c r="B516" s="2" t="n">
        <v>511</v>
      </c>
      <c r="C516" s="26" t="n">
        <v>0.372428059257</v>
      </c>
      <c r="D516" s="26" t="n">
        <v>-0.856347047823</v>
      </c>
      <c r="E516" s="26" t="n">
        <v>-0.025593332708</v>
      </c>
      <c r="F516" s="26" t="n">
        <v>0.504598087291</v>
      </c>
      <c r="G516" s="26" t="n">
        <v>0.850954436317</v>
      </c>
      <c r="H516" s="26" t="n">
        <v>0.077354769868</v>
      </c>
      <c r="I516" s="26" t="n">
        <v>0.818484710102</v>
      </c>
    </row>
    <row r="517" customFormat="false" ht="15" hidden="false" customHeight="false" outlineLevel="0" collapsed="false">
      <c r="B517" s="2" t="n">
        <v>512</v>
      </c>
      <c r="C517" s="26" t="n">
        <v>-1.161600543522</v>
      </c>
      <c r="D517" s="26" t="n">
        <v>-0.901701425969</v>
      </c>
      <c r="E517" s="26" t="n">
        <v>0.13351648457</v>
      </c>
      <c r="F517" s="26" t="n">
        <v>0.422834376151</v>
      </c>
      <c r="G517" s="26" t="n">
        <v>0.353668656993</v>
      </c>
      <c r="H517" s="26" t="n">
        <v>0.632427316346</v>
      </c>
      <c r="I517" s="26" t="n">
        <v>0.844411657374</v>
      </c>
    </row>
    <row r="518" customFormat="false" ht="15" hidden="false" customHeight="false" outlineLevel="0" collapsed="false">
      <c r="B518" s="2" t="n">
        <v>513</v>
      </c>
      <c r="C518" s="26" t="n">
        <v>0.521848913836</v>
      </c>
      <c r="D518" s="26" t="n">
        <v>-1.009461296459</v>
      </c>
      <c r="E518" s="26" t="n">
        <v>0.506532514946</v>
      </c>
      <c r="F518" s="26" t="n">
        <v>0.917117128445</v>
      </c>
      <c r="G518" s="26" t="n">
        <v>0.49731839351</v>
      </c>
      <c r="H518" s="26" t="n">
        <v>0.62216728237</v>
      </c>
      <c r="I518" s="26" t="n">
        <v>0.508008698726</v>
      </c>
    </row>
    <row r="519" customFormat="false" ht="15" hidden="false" customHeight="false" outlineLevel="0" collapsed="false">
      <c r="B519" s="2" t="n">
        <v>514</v>
      </c>
      <c r="C519" s="26" t="n">
        <v>-1.910244678723</v>
      </c>
      <c r="D519" s="26" t="n">
        <v>-0.587505038775</v>
      </c>
      <c r="E519" s="26" t="n">
        <v>1.33431535778</v>
      </c>
      <c r="F519" s="26" t="n">
        <v>0.123635211328</v>
      </c>
      <c r="G519" s="26" t="n">
        <v>0.357563907046</v>
      </c>
      <c r="H519" s="26" t="n">
        <v>0.644489728223</v>
      </c>
      <c r="I519" s="26" t="n">
        <v>0.792259293937</v>
      </c>
    </row>
    <row r="520" customFormat="false" ht="15" hidden="false" customHeight="false" outlineLevel="0" collapsed="false">
      <c r="B520" s="2" t="n">
        <v>515</v>
      </c>
      <c r="C520" s="26" t="n">
        <v>-0.627712557594</v>
      </c>
      <c r="D520" s="26" t="n">
        <v>-1.234241244861</v>
      </c>
      <c r="E520" s="26" t="n">
        <v>1.250381285408</v>
      </c>
      <c r="F520" s="26" t="n">
        <v>0.106295789145</v>
      </c>
      <c r="G520" s="26" t="n">
        <v>0.551711266036</v>
      </c>
      <c r="H520" s="26" t="n">
        <v>0.526636577542</v>
      </c>
      <c r="I520" s="26" t="n">
        <v>0.545008490465</v>
      </c>
    </row>
    <row r="521" customFormat="false" ht="15" hidden="false" customHeight="false" outlineLevel="0" collapsed="false">
      <c r="B521" s="2" t="n">
        <v>516</v>
      </c>
      <c r="C521" s="26" t="n">
        <v>1.638542304078</v>
      </c>
      <c r="D521" s="26" t="n">
        <v>0.502407261453</v>
      </c>
      <c r="E521" s="26" t="n">
        <v>0.658501511395</v>
      </c>
      <c r="F521" s="26" t="n">
        <v>0.34597368627</v>
      </c>
      <c r="G521" s="26" t="n">
        <v>0.426172273871</v>
      </c>
      <c r="H521" s="26" t="n">
        <v>0.267398321722</v>
      </c>
      <c r="I521" s="26" t="n">
        <v>0.216794605755</v>
      </c>
    </row>
    <row r="522" customFormat="false" ht="15" hidden="false" customHeight="false" outlineLevel="0" collapsed="false">
      <c r="B522" s="2" t="n">
        <v>517</v>
      </c>
      <c r="C522" s="26" t="n">
        <v>1.003588281553</v>
      </c>
      <c r="D522" s="26" t="n">
        <v>0.127206665533</v>
      </c>
      <c r="E522" s="26" t="n">
        <v>-0.318585621432</v>
      </c>
      <c r="F522" s="26" t="n">
        <v>0.31094582593</v>
      </c>
      <c r="G522" s="26" t="n">
        <v>0.064787363671</v>
      </c>
      <c r="H522" s="26" t="n">
        <v>0.202722867133</v>
      </c>
      <c r="I522" s="26" t="n">
        <v>0.91352778264</v>
      </c>
    </row>
    <row r="523" customFormat="false" ht="15" hidden="false" customHeight="false" outlineLevel="0" collapsed="false">
      <c r="B523" s="2" t="n">
        <v>518</v>
      </c>
      <c r="C523" s="26" t="n">
        <v>0.77739966731</v>
      </c>
      <c r="D523" s="26" t="n">
        <v>-0.030398416781</v>
      </c>
      <c r="E523" s="26" t="n">
        <v>0.325457276641</v>
      </c>
      <c r="F523" s="26" t="n">
        <v>0.384363269706</v>
      </c>
      <c r="G523" s="26" t="n">
        <v>0.065979621987</v>
      </c>
      <c r="H523" s="26" t="n">
        <v>0.005309218809</v>
      </c>
      <c r="I523" s="26" t="n">
        <v>0.592767885201</v>
      </c>
    </row>
    <row r="524" customFormat="false" ht="15" hidden="false" customHeight="false" outlineLevel="0" collapsed="false">
      <c r="B524" s="2" t="n">
        <v>519</v>
      </c>
      <c r="C524" s="26" t="n">
        <v>0.090130925147</v>
      </c>
      <c r="D524" s="26" t="n">
        <v>-0.331855875416</v>
      </c>
      <c r="E524" s="26" t="n">
        <v>0.981013124885</v>
      </c>
      <c r="F524" s="26" t="n">
        <v>0.712770254492</v>
      </c>
      <c r="G524" s="26" t="n">
        <v>0.225109051822</v>
      </c>
      <c r="H524" s="26" t="n">
        <v>0.297124369229</v>
      </c>
      <c r="I524" s="26" t="n">
        <v>0.564948689397</v>
      </c>
    </row>
    <row r="525" customFormat="false" ht="15" hidden="false" customHeight="false" outlineLevel="0" collapsed="false">
      <c r="B525" s="2" t="n">
        <v>520</v>
      </c>
      <c r="C525" s="26" t="n">
        <v>0.434007357011</v>
      </c>
      <c r="D525" s="26" t="n">
        <v>0.493925831075</v>
      </c>
      <c r="E525" s="26" t="n">
        <v>0.648199911623</v>
      </c>
      <c r="F525" s="26" t="n">
        <v>0.887766353687</v>
      </c>
      <c r="G525" s="26" t="n">
        <v>0.180091270937</v>
      </c>
      <c r="H525" s="26" t="n">
        <v>0.433023826475</v>
      </c>
      <c r="I525" s="26" t="n">
        <v>0.62047434389</v>
      </c>
    </row>
    <row r="526" customFormat="false" ht="15" hidden="false" customHeight="false" outlineLevel="0" collapsed="false">
      <c r="B526" s="2" t="n">
        <v>521</v>
      </c>
      <c r="C526" s="26" t="n">
        <v>-0.347857405775</v>
      </c>
      <c r="D526" s="26" t="n">
        <v>0.149470216741</v>
      </c>
      <c r="E526" s="26" t="n">
        <v>0.211733818173</v>
      </c>
      <c r="F526" s="26" t="n">
        <v>0.149334358321</v>
      </c>
      <c r="G526" s="26" t="n">
        <v>0.651478148067</v>
      </c>
      <c r="H526" s="26" t="n">
        <v>0.529750391684</v>
      </c>
      <c r="I526" s="26" t="n">
        <v>0.904171796868</v>
      </c>
    </row>
    <row r="527" customFormat="false" ht="15" hidden="false" customHeight="false" outlineLevel="0" collapsed="false">
      <c r="B527" s="2" t="n">
        <v>522</v>
      </c>
      <c r="C527" s="26" t="n">
        <v>0.395110297586</v>
      </c>
      <c r="D527" s="26" t="n">
        <v>-0.179924091812</v>
      </c>
      <c r="E527" s="26" t="n">
        <v>-0.72066542123</v>
      </c>
      <c r="F527" s="26" t="n">
        <v>0.374236980306</v>
      </c>
      <c r="G527" s="26" t="n">
        <v>0.175263880284</v>
      </c>
      <c r="H527" s="26" t="n">
        <v>0.68849905852</v>
      </c>
      <c r="I527" s="26" t="n">
        <v>0.087393093173</v>
      </c>
    </row>
    <row r="528" customFormat="false" ht="15" hidden="false" customHeight="false" outlineLevel="0" collapsed="false">
      <c r="B528" s="2" t="n">
        <v>523</v>
      </c>
      <c r="C528" s="26" t="n">
        <v>0.159737986118</v>
      </c>
      <c r="D528" s="26" t="n">
        <v>0.739751128065</v>
      </c>
      <c r="E528" s="26" t="n">
        <v>0.049930991598</v>
      </c>
      <c r="F528" s="26" t="n">
        <v>0.312907965255</v>
      </c>
      <c r="G528" s="26" t="n">
        <v>0.89818876629</v>
      </c>
      <c r="H528" s="26" t="n">
        <v>0.670248273432</v>
      </c>
      <c r="I528" s="26" t="n">
        <v>0.00575075428</v>
      </c>
    </row>
    <row r="529" customFormat="false" ht="15" hidden="false" customHeight="false" outlineLevel="0" collapsed="false">
      <c r="B529" s="2" t="n">
        <v>524</v>
      </c>
      <c r="C529" s="26" t="n">
        <v>0.1253519089</v>
      </c>
      <c r="D529" s="26" t="n">
        <v>-0.577272710058</v>
      </c>
      <c r="E529" s="26" t="n">
        <v>-0.014432808832</v>
      </c>
      <c r="F529" s="26" t="n">
        <v>0.639512246253</v>
      </c>
      <c r="G529" s="26" t="n">
        <v>0.97170024396</v>
      </c>
      <c r="H529" s="26" t="n">
        <v>0.041135694246</v>
      </c>
      <c r="I529" s="26" t="n">
        <v>0.815548566062</v>
      </c>
    </row>
    <row r="530" customFormat="false" ht="15" hidden="false" customHeight="false" outlineLevel="0" collapsed="false">
      <c r="B530" s="2" t="n">
        <v>525</v>
      </c>
      <c r="C530" s="26" t="n">
        <v>-1.560661030487</v>
      </c>
      <c r="D530" s="26" t="n">
        <v>-1.218979320106</v>
      </c>
      <c r="E530" s="26" t="n">
        <v>0.150016394116</v>
      </c>
      <c r="F530" s="26" t="n">
        <v>0.414484596773</v>
      </c>
      <c r="G530" s="26" t="n">
        <v>0.583735909227</v>
      </c>
      <c r="H530" s="26" t="n">
        <v>0.089820585988</v>
      </c>
      <c r="I530" s="26" t="n">
        <v>0.541067427492</v>
      </c>
    </row>
    <row r="531" customFormat="false" ht="15" hidden="false" customHeight="false" outlineLevel="0" collapsed="false">
      <c r="B531" s="2" t="n">
        <v>526</v>
      </c>
      <c r="C531" s="26" t="n">
        <v>-2.765618616859</v>
      </c>
      <c r="D531" s="26" t="n">
        <v>1.501485478414</v>
      </c>
      <c r="E531" s="26" t="n">
        <v>-0.353232287905</v>
      </c>
      <c r="F531" s="26" t="n">
        <v>0.335327629364</v>
      </c>
      <c r="G531" s="26" t="n">
        <v>0.587013824358</v>
      </c>
      <c r="H531" s="26" t="n">
        <v>0.501196288318</v>
      </c>
      <c r="I531" s="26" t="n">
        <v>0.45022151344</v>
      </c>
    </row>
    <row r="532" customFormat="false" ht="15" hidden="false" customHeight="false" outlineLevel="0" collapsed="false">
      <c r="B532" s="2" t="n">
        <v>527</v>
      </c>
      <c r="C532" s="26" t="n">
        <v>-0.512770652336</v>
      </c>
      <c r="D532" s="26" t="n">
        <v>0.27326484809</v>
      </c>
      <c r="E532" s="26" t="n">
        <v>-0.980407862252</v>
      </c>
      <c r="F532" s="26" t="n">
        <v>0.733712264928</v>
      </c>
      <c r="G532" s="26" t="n">
        <v>0.667621968422</v>
      </c>
      <c r="H532" s="26" t="n">
        <v>0.361857660214</v>
      </c>
      <c r="I532" s="26" t="n">
        <v>0.143788820236</v>
      </c>
    </row>
    <row r="533" customFormat="false" ht="15" hidden="false" customHeight="false" outlineLevel="0" collapsed="false">
      <c r="B533" s="2" t="n">
        <v>528</v>
      </c>
      <c r="C533" s="26" t="n">
        <v>-0.044831286235</v>
      </c>
      <c r="D533" s="26" t="n">
        <v>-0.531452125515</v>
      </c>
      <c r="E533" s="26" t="n">
        <v>-1.264367694653</v>
      </c>
      <c r="F533" s="26" t="n">
        <v>0.012792424728</v>
      </c>
      <c r="G533" s="26" t="n">
        <v>0.168198644696</v>
      </c>
      <c r="H533" s="26" t="n">
        <v>0.237488395093</v>
      </c>
      <c r="I533" s="26" t="n">
        <v>0.793442342091</v>
      </c>
    </row>
    <row r="534" customFormat="false" ht="15" hidden="false" customHeight="false" outlineLevel="0" collapsed="false">
      <c r="B534" s="2" t="n">
        <v>529</v>
      </c>
      <c r="C534" s="26" t="n">
        <v>0.052092169268</v>
      </c>
      <c r="D534" s="26" t="n">
        <v>1.13196244424</v>
      </c>
      <c r="E534" s="26" t="n">
        <v>-2.011847811666</v>
      </c>
      <c r="F534" s="26" t="n">
        <v>0.781510665721</v>
      </c>
      <c r="G534" s="26" t="n">
        <v>0.614054400549</v>
      </c>
      <c r="H534" s="26" t="n">
        <v>0.071713537066</v>
      </c>
      <c r="I534" s="26" t="n">
        <v>0.865515530124</v>
      </c>
    </row>
    <row r="535" customFormat="false" ht="15" hidden="false" customHeight="false" outlineLevel="0" collapsed="false">
      <c r="B535" s="2" t="n">
        <v>530</v>
      </c>
      <c r="C535" s="26" t="n">
        <v>-1.030474475552</v>
      </c>
      <c r="D535" s="26" t="n">
        <v>0.209034024076</v>
      </c>
      <c r="E535" s="26" t="n">
        <v>0.439335217577</v>
      </c>
      <c r="F535" s="26" t="n">
        <v>0.651146675944</v>
      </c>
      <c r="G535" s="26" t="n">
        <v>0.207853700817</v>
      </c>
      <c r="H535" s="26" t="n">
        <v>0.843437777418</v>
      </c>
      <c r="I535" s="26" t="n">
        <v>0.364632238111</v>
      </c>
    </row>
    <row r="536" customFormat="false" ht="15" hidden="false" customHeight="false" outlineLevel="0" collapsed="false">
      <c r="B536" s="2" t="n">
        <v>531</v>
      </c>
      <c r="C536" s="26" t="n">
        <v>0.562843554832</v>
      </c>
      <c r="D536" s="26" t="n">
        <v>-0.092472416549</v>
      </c>
      <c r="E536" s="26" t="n">
        <v>-1.447325180154</v>
      </c>
      <c r="F536" s="26" t="n">
        <v>0.822351881192</v>
      </c>
      <c r="G536" s="26" t="n">
        <v>0.906124667198</v>
      </c>
      <c r="H536" s="26" t="n">
        <v>0.097867165982</v>
      </c>
      <c r="I536" s="26" t="n">
        <v>0.245714153343</v>
      </c>
    </row>
    <row r="537" customFormat="false" ht="15" hidden="false" customHeight="false" outlineLevel="0" collapsed="false">
      <c r="B537" s="2" t="n">
        <v>532</v>
      </c>
      <c r="C537" s="26" t="n">
        <v>-0.228576020145</v>
      </c>
      <c r="D537" s="26" t="n">
        <v>0.430014639253</v>
      </c>
      <c r="E537" s="26" t="n">
        <v>0.856234673092</v>
      </c>
      <c r="F537" s="26" t="n">
        <v>0.73881639351</v>
      </c>
      <c r="G537" s="26" t="n">
        <v>0.654086540102</v>
      </c>
      <c r="H537" s="26" t="n">
        <v>0.05084427715</v>
      </c>
      <c r="I537" s="26" t="n">
        <v>0.633637163369</v>
      </c>
    </row>
    <row r="538" customFormat="false" ht="15" hidden="false" customHeight="false" outlineLevel="0" collapsed="false">
      <c r="B538" s="2" t="n">
        <v>533</v>
      </c>
      <c r="C538" s="26" t="n">
        <v>0.501071203119</v>
      </c>
      <c r="D538" s="26" t="n">
        <v>0.93912652505</v>
      </c>
      <c r="E538" s="26" t="n">
        <v>-1.593148967013</v>
      </c>
      <c r="F538" s="26" t="n">
        <v>0.364780359372</v>
      </c>
      <c r="G538" s="26" t="n">
        <v>0.764107206004</v>
      </c>
      <c r="H538" s="26" t="n">
        <v>0.229337955845</v>
      </c>
      <c r="I538" s="26" t="n">
        <v>0.516909740942</v>
      </c>
    </row>
    <row r="539" customFormat="false" ht="15" hidden="false" customHeight="false" outlineLevel="0" collapsed="false">
      <c r="B539" s="2" t="n">
        <v>534</v>
      </c>
      <c r="C539" s="26" t="n">
        <v>1.0086814306</v>
      </c>
      <c r="D539" s="26" t="n">
        <v>0.447136114083</v>
      </c>
      <c r="E539" s="26" t="n">
        <v>-0.707851140236</v>
      </c>
      <c r="F539" s="26" t="n">
        <v>0.604020283532</v>
      </c>
      <c r="G539" s="26" t="n">
        <v>0.516803409339</v>
      </c>
      <c r="H539" s="26" t="n">
        <v>0.459339283446</v>
      </c>
      <c r="I539" s="26" t="n">
        <v>0.803426127585</v>
      </c>
    </row>
    <row r="540" customFormat="false" ht="15" hidden="false" customHeight="false" outlineLevel="0" collapsed="false">
      <c r="B540" s="2" t="n">
        <v>535</v>
      </c>
      <c r="C540" s="26" t="n">
        <v>-1.606547507055</v>
      </c>
      <c r="D540" s="26" t="n">
        <v>-0.091515302856</v>
      </c>
      <c r="E540" s="26" t="n">
        <v>-2.014401253182</v>
      </c>
      <c r="F540" s="26" t="n">
        <v>0.614143278325</v>
      </c>
      <c r="G540" s="26" t="n">
        <v>0.099989792735</v>
      </c>
      <c r="H540" s="26" t="n">
        <v>0.552545659673</v>
      </c>
      <c r="I540" s="26" t="n">
        <v>0.299588590726</v>
      </c>
    </row>
    <row r="541" customFormat="false" ht="15" hidden="false" customHeight="false" outlineLevel="0" collapsed="false">
      <c r="B541" s="2" t="n">
        <v>536</v>
      </c>
      <c r="C541" s="26" t="n">
        <v>1.70371089194</v>
      </c>
      <c r="D541" s="26" t="n">
        <v>0.087680638015</v>
      </c>
      <c r="E541" s="26" t="n">
        <v>0.352442091343</v>
      </c>
      <c r="F541" s="26" t="n">
        <v>0.235720937351</v>
      </c>
      <c r="G541" s="26" t="n">
        <v>0.562978942138</v>
      </c>
      <c r="H541" s="26" t="n">
        <v>0.918034477382</v>
      </c>
      <c r="I541" s="26" t="n">
        <v>0.077462932545</v>
      </c>
    </row>
    <row r="542" customFormat="false" ht="15" hidden="false" customHeight="false" outlineLevel="0" collapsed="false">
      <c r="B542" s="2" t="n">
        <v>537</v>
      </c>
      <c r="C542" s="26" t="n">
        <v>0.051148933534</v>
      </c>
      <c r="D542" s="26" t="n">
        <v>-0.758754549966</v>
      </c>
      <c r="E542" s="26" t="n">
        <v>1.164411185565</v>
      </c>
      <c r="F542" s="26" t="n">
        <v>0.27937381749</v>
      </c>
      <c r="G542" s="26" t="n">
        <v>0.23895249284</v>
      </c>
      <c r="H542" s="26" t="n">
        <v>0.669765069025</v>
      </c>
      <c r="I542" s="26" t="n">
        <v>0.164420340801</v>
      </c>
    </row>
    <row r="543" customFormat="false" ht="15" hidden="false" customHeight="false" outlineLevel="0" collapsed="false">
      <c r="B543" s="2" t="n">
        <v>538</v>
      </c>
      <c r="C543" s="26" t="n">
        <v>-0.186995416089</v>
      </c>
      <c r="D543" s="26" t="n">
        <v>-0.055497274894</v>
      </c>
      <c r="E543" s="26" t="n">
        <v>0.445141593957</v>
      </c>
      <c r="F543" s="26" t="n">
        <v>0.736949926958</v>
      </c>
      <c r="G543" s="26" t="n">
        <v>0.074868800992</v>
      </c>
      <c r="H543" s="26" t="n">
        <v>0.742418076578</v>
      </c>
      <c r="I543" s="26" t="n">
        <v>0.115762627544</v>
      </c>
    </row>
    <row r="544" customFormat="false" ht="15" hidden="false" customHeight="false" outlineLevel="0" collapsed="false">
      <c r="B544" s="2" t="n">
        <v>539</v>
      </c>
      <c r="C544" s="26" t="n">
        <v>2.407427543131</v>
      </c>
      <c r="D544" s="26" t="n">
        <v>0.571534444464</v>
      </c>
      <c r="E544" s="26" t="n">
        <v>0.563161782905</v>
      </c>
      <c r="F544" s="26" t="n">
        <v>0.317763636073</v>
      </c>
      <c r="G544" s="26" t="n">
        <v>0.416227515187</v>
      </c>
      <c r="H544" s="26" t="n">
        <v>0.835268902518</v>
      </c>
      <c r="I544" s="26" t="n">
        <v>0.27722860433</v>
      </c>
    </row>
    <row r="545" customFormat="false" ht="15" hidden="false" customHeight="false" outlineLevel="0" collapsed="false">
      <c r="B545" s="2" t="n">
        <v>540</v>
      </c>
      <c r="C545" s="26" t="n">
        <v>-0.259164999109</v>
      </c>
      <c r="D545" s="26" t="n">
        <v>0.431465462729</v>
      </c>
      <c r="E545" s="26" t="n">
        <v>0.998957436746</v>
      </c>
      <c r="F545" s="26" t="n">
        <v>0.214601920482</v>
      </c>
      <c r="G545" s="26" t="n">
        <v>0.967097404125</v>
      </c>
      <c r="H545" s="26" t="n">
        <v>0.984690846135</v>
      </c>
      <c r="I545" s="26" t="n">
        <v>0.984072490973</v>
      </c>
    </row>
    <row r="546" customFormat="false" ht="15" hidden="false" customHeight="false" outlineLevel="0" collapsed="false">
      <c r="B546" s="2" t="n">
        <v>541</v>
      </c>
      <c r="C546" s="26" t="n">
        <v>-0.638090455126</v>
      </c>
      <c r="D546" s="26" t="n">
        <v>2.273547473435</v>
      </c>
      <c r="E546" s="26" t="n">
        <v>-1.265502740529</v>
      </c>
      <c r="F546" s="26" t="n">
        <v>0.266447782379</v>
      </c>
      <c r="G546" s="26" t="n">
        <v>0.73188550017</v>
      </c>
      <c r="H546" s="26" t="n">
        <v>0.266777035832</v>
      </c>
      <c r="I546" s="26" t="n">
        <v>0.64471451524</v>
      </c>
    </row>
    <row r="547" customFormat="false" ht="15" hidden="false" customHeight="false" outlineLevel="0" collapsed="false">
      <c r="B547" s="2" t="n">
        <v>542</v>
      </c>
      <c r="C547" s="26" t="n">
        <v>-0.288136846705</v>
      </c>
      <c r="D547" s="26" t="n">
        <v>2.278754209885</v>
      </c>
      <c r="E547" s="26" t="n">
        <v>-1.173422683479</v>
      </c>
      <c r="F547" s="26" t="n">
        <v>0.698783927789</v>
      </c>
      <c r="G547" s="26" t="n">
        <v>0.131964953544</v>
      </c>
      <c r="H547" s="26" t="n">
        <v>0.129250801564</v>
      </c>
      <c r="I547" s="26" t="n">
        <v>0.957427243405</v>
      </c>
    </row>
    <row r="548" customFormat="false" ht="15" hidden="false" customHeight="false" outlineLevel="0" collapsed="false">
      <c r="B548" s="2" t="n">
        <v>543</v>
      </c>
      <c r="C548" s="26" t="n">
        <v>-0.030384184844</v>
      </c>
      <c r="D548" s="26" t="n">
        <v>0.731482368589</v>
      </c>
      <c r="E548" s="26" t="n">
        <v>1.495141133775</v>
      </c>
      <c r="F548" s="26" t="n">
        <v>0.528678859901</v>
      </c>
      <c r="G548" s="26" t="n">
        <v>0.29083744184</v>
      </c>
      <c r="H548" s="26" t="n">
        <v>0.646521721874</v>
      </c>
      <c r="I548" s="26" t="n">
        <v>0.761256059084</v>
      </c>
    </row>
    <row r="549" customFormat="false" ht="15" hidden="false" customHeight="false" outlineLevel="0" collapsed="false">
      <c r="B549" s="2" t="n">
        <v>544</v>
      </c>
      <c r="C549" s="26" t="n">
        <v>-1.300660089053</v>
      </c>
      <c r="D549" s="26" t="n">
        <v>0.440327967346</v>
      </c>
      <c r="E549" s="26" t="n">
        <v>-0.360178669655</v>
      </c>
      <c r="F549" s="26" t="n">
        <v>0.344493555942</v>
      </c>
      <c r="G549" s="26" t="n">
        <v>0.777546700187</v>
      </c>
      <c r="H549" s="26" t="n">
        <v>0.571458520112</v>
      </c>
      <c r="I549" s="26" t="n">
        <v>0.646061254837</v>
      </c>
    </row>
    <row r="550" customFormat="false" ht="15" hidden="false" customHeight="false" outlineLevel="0" collapsed="false">
      <c r="B550" s="2" t="n">
        <v>545</v>
      </c>
      <c r="C550" s="26" t="n">
        <v>-1.355218113042</v>
      </c>
      <c r="D550" s="26" t="n">
        <v>0.085835525508</v>
      </c>
      <c r="E550" s="26" t="n">
        <v>-0.005774681606</v>
      </c>
      <c r="F550" s="26" t="n">
        <v>0.162882086213</v>
      </c>
      <c r="G550" s="26" t="n">
        <v>0.842228864363</v>
      </c>
      <c r="H550" s="26" t="n">
        <v>0.635338625374</v>
      </c>
      <c r="I550" s="26" t="n">
        <v>0.970557665382</v>
      </c>
    </row>
    <row r="551" customFormat="false" ht="15" hidden="false" customHeight="false" outlineLevel="0" collapsed="false">
      <c r="B551" s="2" t="n">
        <v>546</v>
      </c>
      <c r="C551" s="26" t="n">
        <v>0.642135629418</v>
      </c>
      <c r="D551" s="26" t="n">
        <v>-0.646165773511</v>
      </c>
      <c r="E551" s="26" t="n">
        <v>-0.938665499764</v>
      </c>
      <c r="F551" s="26" t="n">
        <v>0.400874942851</v>
      </c>
      <c r="G551" s="26" t="n">
        <v>0.385082888695</v>
      </c>
      <c r="H551" s="26" t="n">
        <v>0.676926506276</v>
      </c>
      <c r="I551" s="26" t="n">
        <v>0.659000306182</v>
      </c>
    </row>
    <row r="552" customFormat="false" ht="15" hidden="false" customHeight="false" outlineLevel="0" collapsed="false">
      <c r="B552" s="2" t="n">
        <v>547</v>
      </c>
      <c r="C552" s="26" t="n">
        <v>-1.059644438066</v>
      </c>
      <c r="D552" s="26" t="n">
        <v>-0.633540583702</v>
      </c>
      <c r="E552" s="26" t="n">
        <v>-0.209474942405</v>
      </c>
      <c r="F552" s="26" t="n">
        <v>0.724303857285</v>
      </c>
      <c r="G552" s="26" t="n">
        <v>0.290023272988</v>
      </c>
      <c r="H552" s="26" t="n">
        <v>0.583679900065</v>
      </c>
      <c r="I552" s="26" t="n">
        <v>0.689317236353</v>
      </c>
    </row>
    <row r="553" customFormat="false" ht="15" hidden="false" customHeight="false" outlineLevel="0" collapsed="false">
      <c r="B553" s="2" t="n">
        <v>548</v>
      </c>
      <c r="C553" s="26" t="n">
        <v>-1.069288570621</v>
      </c>
      <c r="D553" s="26" t="n">
        <v>1.709698236707</v>
      </c>
      <c r="E553" s="26" t="n">
        <v>-0.037076811049</v>
      </c>
      <c r="F553" s="26" t="n">
        <v>0.270907655924</v>
      </c>
      <c r="G553" s="26" t="n">
        <v>0.984343298736</v>
      </c>
      <c r="H553" s="26" t="n">
        <v>0.513881099843</v>
      </c>
      <c r="I553" s="26" t="n">
        <v>0.760439439961</v>
      </c>
    </row>
    <row r="554" customFormat="false" ht="15" hidden="false" customHeight="false" outlineLevel="0" collapsed="false">
      <c r="B554" s="2" t="n">
        <v>549</v>
      </c>
      <c r="C554" s="26" t="n">
        <v>-0.427647743052</v>
      </c>
      <c r="D554" s="26" t="n">
        <v>1.648664646886</v>
      </c>
      <c r="E554" s="26" t="n">
        <v>1.328903075291</v>
      </c>
      <c r="F554" s="26" t="n">
        <v>0.56080520162</v>
      </c>
      <c r="G554" s="26" t="n">
        <v>0.492728659375</v>
      </c>
      <c r="H554" s="26" t="n">
        <v>0.310851919569</v>
      </c>
      <c r="I554" s="26" t="n">
        <v>0.010618022504</v>
      </c>
    </row>
    <row r="555" customFormat="false" ht="15" hidden="false" customHeight="false" outlineLevel="0" collapsed="false">
      <c r="B555" s="2" t="n">
        <v>550</v>
      </c>
      <c r="C555" s="26" t="n">
        <v>-0.570634775419</v>
      </c>
      <c r="D555" s="26" t="n">
        <v>-0.6898704739</v>
      </c>
      <c r="E555" s="26" t="n">
        <v>-0.898319122732</v>
      </c>
      <c r="F555" s="26" t="n">
        <v>0.716009791841</v>
      </c>
      <c r="G555" s="26" t="n">
        <v>0.41021037875</v>
      </c>
      <c r="H555" s="26" t="n">
        <v>0.389841955101</v>
      </c>
      <c r="I555" s="26" t="n">
        <v>0.271637117899</v>
      </c>
    </row>
    <row r="556" customFormat="false" ht="15" hidden="false" customHeight="false" outlineLevel="0" collapsed="false">
      <c r="B556" s="2" t="n">
        <v>551</v>
      </c>
      <c r="C556" s="26" t="n">
        <v>0.196347393923</v>
      </c>
      <c r="D556" s="26" t="n">
        <v>-0.991665076796</v>
      </c>
      <c r="E556" s="26" t="n">
        <v>-0.487304213203</v>
      </c>
      <c r="F556" s="26" t="n">
        <v>0.901231353335</v>
      </c>
      <c r="G556" s="26" t="n">
        <v>0.215686854455</v>
      </c>
      <c r="H556" s="26" t="n">
        <v>0.676787611762</v>
      </c>
      <c r="I556" s="26" t="n">
        <v>0.234313898582</v>
      </c>
    </row>
    <row r="557" customFormat="false" ht="15" hidden="false" customHeight="false" outlineLevel="0" collapsed="false">
      <c r="B557" s="2" t="n">
        <v>552</v>
      </c>
      <c r="C557" s="26" t="n">
        <v>-0.765644085718</v>
      </c>
      <c r="D557" s="26" t="n">
        <v>-0.22172832864</v>
      </c>
      <c r="E557" s="26" t="n">
        <v>-0.895214859973</v>
      </c>
      <c r="F557" s="26" t="n">
        <v>0.740597055057</v>
      </c>
      <c r="G557" s="26" t="n">
        <v>0.485616384203</v>
      </c>
      <c r="H557" s="26" t="n">
        <v>0.255972918919</v>
      </c>
      <c r="I557" s="26" t="n">
        <v>0.359615387171</v>
      </c>
    </row>
    <row r="558" customFormat="false" ht="15" hidden="false" customHeight="false" outlineLevel="0" collapsed="false">
      <c r="B558" s="2" t="n">
        <v>553</v>
      </c>
      <c r="C558" s="26" t="n">
        <v>0.030624812479</v>
      </c>
      <c r="D558" s="26" t="n">
        <v>0.370028831318</v>
      </c>
      <c r="E558" s="26" t="n">
        <v>0.33433714965</v>
      </c>
      <c r="F558" s="26" t="n">
        <v>0.459337796105</v>
      </c>
      <c r="G558" s="26" t="n">
        <v>0.931818713869</v>
      </c>
      <c r="H558" s="26" t="n">
        <v>0.459264551365</v>
      </c>
      <c r="I558" s="26" t="n">
        <v>0.330996691431</v>
      </c>
    </row>
    <row r="559" customFormat="false" ht="15" hidden="false" customHeight="false" outlineLevel="0" collapsed="false">
      <c r="B559" s="2" t="n">
        <v>554</v>
      </c>
      <c r="C559" s="26" t="n">
        <v>-1.561472565072</v>
      </c>
      <c r="D559" s="26" t="n">
        <v>0.31957685982</v>
      </c>
      <c r="E559" s="26" t="n">
        <v>1.142419152991</v>
      </c>
      <c r="F559" s="26" t="n">
        <v>0.836291755391</v>
      </c>
      <c r="G559" s="26" t="n">
        <v>0.535701969682</v>
      </c>
      <c r="H559" s="26" t="n">
        <v>0.051184940584</v>
      </c>
      <c r="I559" s="26" t="n">
        <v>0.45580045874</v>
      </c>
    </row>
    <row r="560" customFormat="false" ht="15" hidden="false" customHeight="false" outlineLevel="0" collapsed="false">
      <c r="B560" s="2" t="n">
        <v>555</v>
      </c>
      <c r="C560" s="26" t="n">
        <v>-1.050864325037</v>
      </c>
      <c r="D560" s="26" t="n">
        <v>-1.090507850658</v>
      </c>
      <c r="E560" s="26" t="n">
        <v>0.024948641878</v>
      </c>
      <c r="F560" s="26" t="n">
        <v>0.757049616276</v>
      </c>
      <c r="G560" s="26" t="n">
        <v>0.23686509242</v>
      </c>
      <c r="H560" s="26" t="n">
        <v>0.706361394642</v>
      </c>
      <c r="I560" s="26" t="n">
        <v>0.931225951503</v>
      </c>
    </row>
    <row r="561" customFormat="false" ht="15" hidden="false" customHeight="false" outlineLevel="0" collapsed="false">
      <c r="B561" s="2" t="n">
        <v>556</v>
      </c>
      <c r="C561" s="26" t="n">
        <v>-0.911370881631</v>
      </c>
      <c r="D561" s="26" t="n">
        <v>-1.379930866027</v>
      </c>
      <c r="E561" s="26" t="n">
        <v>0.466425551899</v>
      </c>
      <c r="F561" s="26" t="n">
        <v>0.416370949944</v>
      </c>
      <c r="G561" s="26" t="n">
        <v>0.748107135224</v>
      </c>
      <c r="H561" s="26" t="n">
        <v>0.091534928934</v>
      </c>
      <c r="I561" s="26" t="n">
        <v>0.073371312433</v>
      </c>
    </row>
    <row r="562" customFormat="false" ht="15" hidden="false" customHeight="false" outlineLevel="0" collapsed="false">
      <c r="B562" s="2" t="n">
        <v>557</v>
      </c>
      <c r="C562" s="26" t="n">
        <v>0.089111091993</v>
      </c>
      <c r="D562" s="26" t="n">
        <v>3.005496029683</v>
      </c>
      <c r="E562" s="26" t="n">
        <v>-0.335663427135</v>
      </c>
      <c r="F562" s="26" t="n">
        <v>0.146240337525</v>
      </c>
      <c r="G562" s="26" t="n">
        <v>0.244272888007</v>
      </c>
      <c r="H562" s="26" t="n">
        <v>0.078354553269</v>
      </c>
      <c r="I562" s="26" t="n">
        <v>0.378957697665</v>
      </c>
    </row>
    <row r="563" customFormat="false" ht="15" hidden="false" customHeight="false" outlineLevel="0" collapsed="false">
      <c r="B563" s="2" t="n">
        <v>558</v>
      </c>
      <c r="C563" s="26" t="n">
        <v>1.254218831284</v>
      </c>
      <c r="D563" s="26" t="n">
        <v>-0.226881894836</v>
      </c>
      <c r="E563" s="26" t="n">
        <v>-1.226422875367</v>
      </c>
      <c r="F563" s="26" t="n">
        <v>0.408601480116</v>
      </c>
      <c r="G563" s="26" t="n">
        <v>0.661822525984</v>
      </c>
      <c r="H563" s="26" t="n">
        <v>0.597554563254</v>
      </c>
      <c r="I563" s="26" t="n">
        <v>0.932085237161</v>
      </c>
    </row>
    <row r="564" customFormat="false" ht="15" hidden="false" customHeight="false" outlineLevel="0" collapsed="false">
      <c r="B564" s="2" t="n">
        <v>559</v>
      </c>
      <c r="C564" s="26" t="n">
        <v>0.609567073017</v>
      </c>
      <c r="D564" s="26" t="n">
        <v>-1.887825916128</v>
      </c>
      <c r="E564" s="26" t="n">
        <v>0.399747114765</v>
      </c>
      <c r="F564" s="26" t="n">
        <v>0.643147692923</v>
      </c>
      <c r="G564" s="26" t="n">
        <v>0.505190558688</v>
      </c>
      <c r="H564" s="26" t="n">
        <v>0.049271331077</v>
      </c>
      <c r="I564" s="26" t="n">
        <v>0.258524031872</v>
      </c>
    </row>
    <row r="565" customFormat="false" ht="15" hidden="false" customHeight="false" outlineLevel="0" collapsed="false">
      <c r="B565" s="2" t="n">
        <v>560</v>
      </c>
      <c r="C565" s="26" t="n">
        <v>-1.518356067869</v>
      </c>
      <c r="D565" s="26" t="n">
        <v>0.762197982506</v>
      </c>
      <c r="E565" s="26" t="n">
        <v>0.419669902469</v>
      </c>
      <c r="F565" s="26" t="n">
        <v>0.888806936677</v>
      </c>
      <c r="G565" s="26" t="n">
        <v>0.582200648656</v>
      </c>
      <c r="H565" s="26" t="n">
        <v>0.531004978136</v>
      </c>
      <c r="I565" s="26" t="n">
        <v>0.701521145313</v>
      </c>
    </row>
    <row r="566" customFormat="false" ht="15" hidden="false" customHeight="false" outlineLevel="0" collapsed="false">
      <c r="B566" s="2" t="n">
        <v>561</v>
      </c>
      <c r="C566" s="26" t="n">
        <v>1.532691403503</v>
      </c>
      <c r="D566" s="26" t="n">
        <v>-1.297777380804</v>
      </c>
      <c r="E566" s="26" t="n">
        <v>-0.113376890614</v>
      </c>
      <c r="F566" s="26" t="n">
        <v>0.445331192715</v>
      </c>
      <c r="G566" s="26" t="n">
        <v>0.827372867204</v>
      </c>
      <c r="H566" s="26" t="n">
        <v>0.065485513867</v>
      </c>
      <c r="I566" s="26" t="n">
        <v>0.386507762335</v>
      </c>
    </row>
    <row r="567" customFormat="false" ht="15" hidden="false" customHeight="false" outlineLevel="0" collapsed="false">
      <c r="B567" s="2" t="n">
        <v>562</v>
      </c>
      <c r="C567" s="26" t="n">
        <v>-1.100865363697</v>
      </c>
      <c r="D567" s="26" t="n">
        <v>0.577299727813</v>
      </c>
      <c r="E567" s="26" t="n">
        <v>0.034471146675</v>
      </c>
      <c r="F567" s="26" t="n">
        <v>0.322154074248</v>
      </c>
      <c r="G567" s="26" t="n">
        <v>0.116059986574</v>
      </c>
      <c r="H567" s="26" t="n">
        <v>0.296326815949</v>
      </c>
      <c r="I567" s="26" t="n">
        <v>0.210035138375</v>
      </c>
    </row>
    <row r="568" customFormat="false" ht="15" hidden="false" customHeight="false" outlineLevel="0" collapsed="false">
      <c r="B568" s="2" t="n">
        <v>563</v>
      </c>
      <c r="C568" s="26" t="n">
        <v>-0.50273387171</v>
      </c>
      <c r="D568" s="26" t="n">
        <v>2.422508150056</v>
      </c>
      <c r="E568" s="26" t="n">
        <v>0.80718097139</v>
      </c>
      <c r="F568" s="26" t="n">
        <v>0.682875806962</v>
      </c>
      <c r="G568" s="26" t="n">
        <v>0.293127592467</v>
      </c>
      <c r="H568" s="26" t="n">
        <v>0.508309175254</v>
      </c>
      <c r="I568" s="26" t="n">
        <v>0.136079680924</v>
      </c>
    </row>
    <row r="569" customFormat="false" ht="15" hidden="false" customHeight="false" outlineLevel="0" collapsed="false">
      <c r="B569" s="2" t="n">
        <v>564</v>
      </c>
      <c r="C569" s="26" t="n">
        <v>-0.385812767726</v>
      </c>
      <c r="D569" s="26" t="n">
        <v>-0.177103097717</v>
      </c>
      <c r="E569" s="26" t="n">
        <v>0.60217717417</v>
      </c>
      <c r="F569" s="26" t="n">
        <v>0.13312634701</v>
      </c>
      <c r="G569" s="26" t="n">
        <v>0.068326663543</v>
      </c>
      <c r="H569" s="26" t="n">
        <v>0.943932363171</v>
      </c>
      <c r="I569" s="26" t="n">
        <v>0.14128167704</v>
      </c>
    </row>
    <row r="570" customFormat="false" ht="15" hidden="false" customHeight="false" outlineLevel="0" collapsed="false">
      <c r="B570" s="2" t="n">
        <v>565</v>
      </c>
      <c r="C570" s="26" t="n">
        <v>-0.044966296786</v>
      </c>
      <c r="D570" s="26" t="n">
        <v>-0.114006922296</v>
      </c>
      <c r="E570" s="26" t="n">
        <v>0.300136362287</v>
      </c>
      <c r="F570" s="26" t="n">
        <v>0.376094417472</v>
      </c>
      <c r="G570" s="26" t="n">
        <v>0.481580846778</v>
      </c>
      <c r="H570" s="26" t="n">
        <v>0.966706497913</v>
      </c>
      <c r="I570" s="26" t="n">
        <v>0.440923213655</v>
      </c>
    </row>
    <row r="571" customFormat="false" ht="15" hidden="false" customHeight="false" outlineLevel="0" collapsed="false">
      <c r="B571" s="2" t="n">
        <v>566</v>
      </c>
      <c r="C571" s="26" t="n">
        <v>1.181113648828</v>
      </c>
      <c r="D571" s="26" t="n">
        <v>-0.671742024559</v>
      </c>
      <c r="E571" s="26" t="n">
        <v>-0.650347184889</v>
      </c>
      <c r="F571" s="26" t="n">
        <v>0.084179334016</v>
      </c>
      <c r="G571" s="26" t="n">
        <v>0.121981881211</v>
      </c>
      <c r="H571" s="26" t="n">
        <v>0.510922958894</v>
      </c>
      <c r="I571" s="26" t="n">
        <v>0.994858973302</v>
      </c>
    </row>
    <row r="572" customFormat="false" ht="15" hidden="false" customHeight="false" outlineLevel="0" collapsed="false">
      <c r="B572" s="2" t="n">
        <v>567</v>
      </c>
      <c r="C572" s="26" t="n">
        <v>1.674413305655</v>
      </c>
      <c r="D572" s="26" t="n">
        <v>-0.16575844502</v>
      </c>
      <c r="E572" s="26" t="n">
        <v>0.064959912605</v>
      </c>
      <c r="F572" s="26" t="n">
        <v>0.785418980894</v>
      </c>
      <c r="G572" s="26" t="n">
        <v>0.441337776918</v>
      </c>
      <c r="H572" s="26" t="n">
        <v>0.971633417969</v>
      </c>
      <c r="I572" s="26" t="n">
        <v>0.362360589999</v>
      </c>
    </row>
    <row r="573" customFormat="false" ht="15" hidden="false" customHeight="false" outlineLevel="0" collapsed="false">
      <c r="B573" s="2" t="n">
        <v>568</v>
      </c>
      <c r="C573" s="26" t="n">
        <v>0.76780885336</v>
      </c>
      <c r="D573" s="26" t="n">
        <v>-0.897740430572</v>
      </c>
      <c r="E573" s="26" t="n">
        <v>-1.050536217398</v>
      </c>
      <c r="F573" s="26" t="n">
        <v>0.963615730354</v>
      </c>
      <c r="G573" s="26" t="n">
        <v>0.147645976169</v>
      </c>
      <c r="H573" s="26" t="n">
        <v>0.674964347867</v>
      </c>
      <c r="I573" s="26" t="n">
        <v>0.077423698957</v>
      </c>
    </row>
    <row r="574" customFormat="false" ht="15" hidden="false" customHeight="false" outlineLevel="0" collapsed="false">
      <c r="B574" s="2" t="n">
        <v>569</v>
      </c>
      <c r="C574" s="26" t="n">
        <v>1.302709154893</v>
      </c>
      <c r="D574" s="26" t="n">
        <v>0.81212840065</v>
      </c>
      <c r="E574" s="26" t="n">
        <v>0.494792166558</v>
      </c>
      <c r="F574" s="26" t="n">
        <v>0.918149246364</v>
      </c>
      <c r="G574" s="26" t="n">
        <v>0.789078672538</v>
      </c>
      <c r="H574" s="26" t="n">
        <v>0.868195594599</v>
      </c>
      <c r="I574" s="26" t="n">
        <v>0.845944007536</v>
      </c>
    </row>
    <row r="575" customFormat="false" ht="15" hidden="false" customHeight="false" outlineLevel="0" collapsed="false">
      <c r="B575" s="2" t="n">
        <v>570</v>
      </c>
      <c r="C575" s="26" t="n">
        <v>-0.845073366467</v>
      </c>
      <c r="D575" s="26" t="n">
        <v>-0.512991770255</v>
      </c>
      <c r="E575" s="26" t="n">
        <v>-1.017535610203</v>
      </c>
      <c r="F575" s="26" t="n">
        <v>0.338244391478</v>
      </c>
      <c r="G575" s="26" t="n">
        <v>0.886687479705</v>
      </c>
      <c r="H575" s="26" t="n">
        <v>0.978655443121</v>
      </c>
      <c r="I575" s="26" t="n">
        <v>0.676196198972</v>
      </c>
    </row>
    <row r="576" customFormat="false" ht="15" hidden="false" customHeight="false" outlineLevel="0" collapsed="false">
      <c r="B576" s="2" t="n">
        <v>571</v>
      </c>
      <c r="C576" s="26" t="n">
        <v>1.832331898214</v>
      </c>
      <c r="D576" s="26" t="n">
        <v>0.937731372009</v>
      </c>
      <c r="E576" s="26" t="n">
        <v>-0.001363892606</v>
      </c>
      <c r="F576" s="26" t="n">
        <v>0.045048373375</v>
      </c>
      <c r="G576" s="26" t="n">
        <v>0.160993655351</v>
      </c>
      <c r="H576" s="26" t="n">
        <v>0.345847842421</v>
      </c>
      <c r="I576" s="26" t="n">
        <v>0.806913583682</v>
      </c>
    </row>
    <row r="577" customFormat="false" ht="15" hidden="false" customHeight="false" outlineLevel="0" collapsed="false">
      <c r="B577" s="2" t="n">
        <v>572</v>
      </c>
      <c r="C577" s="26" t="n">
        <v>-1.303581864989</v>
      </c>
      <c r="D577" s="26" t="n">
        <v>-0.709611091178</v>
      </c>
      <c r="E577" s="26" t="n">
        <v>0.001725716422</v>
      </c>
      <c r="F577" s="26" t="n">
        <v>0.947835090662</v>
      </c>
      <c r="G577" s="26" t="n">
        <v>0.550558027904</v>
      </c>
      <c r="H577" s="26" t="n">
        <v>0.959573613128</v>
      </c>
      <c r="I577" s="26" t="n">
        <v>0.141725331748</v>
      </c>
    </row>
    <row r="578" customFormat="false" ht="15" hidden="false" customHeight="false" outlineLevel="0" collapsed="false">
      <c r="B578" s="2" t="n">
        <v>573</v>
      </c>
      <c r="C578" s="26" t="n">
        <v>-0.256996659088</v>
      </c>
      <c r="D578" s="26" t="n">
        <v>-1.176068723447</v>
      </c>
      <c r="E578" s="26" t="n">
        <v>1.428584345627</v>
      </c>
      <c r="F578" s="26" t="n">
        <v>0.284607683314</v>
      </c>
      <c r="G578" s="26" t="n">
        <v>0.566991483894</v>
      </c>
      <c r="H578" s="26" t="n">
        <v>0.724158712703</v>
      </c>
      <c r="I578" s="26" t="n">
        <v>0.24637038077</v>
      </c>
    </row>
    <row r="579" customFormat="false" ht="15" hidden="false" customHeight="false" outlineLevel="0" collapsed="false">
      <c r="B579" s="2" t="n">
        <v>574</v>
      </c>
      <c r="C579" s="26" t="n">
        <v>0.082541553454</v>
      </c>
      <c r="D579" s="26" t="n">
        <v>1.115978930979</v>
      </c>
      <c r="E579" s="26" t="n">
        <v>0.249804358939</v>
      </c>
      <c r="F579" s="26" t="n">
        <v>0.129845220848</v>
      </c>
      <c r="G579" s="26" t="n">
        <v>0.333227555574</v>
      </c>
      <c r="H579" s="26" t="n">
        <v>0.328227931873</v>
      </c>
      <c r="I579" s="26" t="n">
        <v>0.870990166822</v>
      </c>
    </row>
    <row r="580" customFormat="false" ht="15" hidden="false" customHeight="false" outlineLevel="0" collapsed="false">
      <c r="B580" s="2" t="n">
        <v>575</v>
      </c>
      <c r="C580" s="26" t="n">
        <v>-0.759814493946</v>
      </c>
      <c r="D580" s="26" t="n">
        <v>-1.512769744614</v>
      </c>
      <c r="E580" s="26" t="n">
        <v>0.318612931334</v>
      </c>
      <c r="F580" s="26" t="n">
        <v>0.199586664376</v>
      </c>
      <c r="G580" s="26" t="n">
        <v>0.980014804749</v>
      </c>
      <c r="H580" s="26" t="n">
        <v>0.128137587325</v>
      </c>
      <c r="I580" s="26" t="n">
        <v>0.334487780301</v>
      </c>
    </row>
    <row r="581" customFormat="false" ht="15" hidden="false" customHeight="false" outlineLevel="0" collapsed="false">
      <c r="B581" s="2" t="n">
        <v>576</v>
      </c>
      <c r="C581" s="26" t="n">
        <v>2.039922331068</v>
      </c>
      <c r="D581" s="26" t="n">
        <v>0.944324133479</v>
      </c>
      <c r="E581" s="26" t="n">
        <v>-0.036162218986</v>
      </c>
      <c r="F581" s="26" t="n">
        <v>0.063490182423</v>
      </c>
      <c r="G581" s="26" t="n">
        <v>0.573443484893</v>
      </c>
      <c r="H581" s="26" t="n">
        <v>0.697514334922</v>
      </c>
      <c r="I581" s="26" t="n">
        <v>0.721205608624</v>
      </c>
    </row>
    <row r="582" customFormat="false" ht="15" hidden="false" customHeight="false" outlineLevel="0" collapsed="false">
      <c r="B582" s="2" t="n">
        <v>577</v>
      </c>
      <c r="C582" s="26" t="n">
        <v>1.116322360845</v>
      </c>
      <c r="D582" s="26" t="n">
        <v>-0.20711399862</v>
      </c>
      <c r="E582" s="26" t="n">
        <v>1.301914988228</v>
      </c>
      <c r="F582" s="26" t="n">
        <v>0.719881217143</v>
      </c>
      <c r="G582" s="26" t="n">
        <v>0.273517935361</v>
      </c>
      <c r="H582" s="26" t="n">
        <v>0.587445765695</v>
      </c>
      <c r="I582" s="26" t="n">
        <v>0.366242491281</v>
      </c>
    </row>
    <row r="583" customFormat="false" ht="15" hidden="false" customHeight="false" outlineLevel="0" collapsed="false">
      <c r="B583" s="2" t="n">
        <v>578</v>
      </c>
      <c r="C583" s="26" t="n">
        <v>-0.95633890324</v>
      </c>
      <c r="D583" s="26" t="n">
        <v>0.353692531292</v>
      </c>
      <c r="E583" s="26" t="n">
        <v>0.121711162361</v>
      </c>
      <c r="F583" s="26" t="n">
        <v>0.02612641609</v>
      </c>
      <c r="G583" s="26" t="n">
        <v>0.505624286078</v>
      </c>
      <c r="H583" s="26" t="n">
        <v>0.707015449984</v>
      </c>
      <c r="I583" s="26" t="n">
        <v>0.268683167344</v>
      </c>
    </row>
    <row r="584" customFormat="false" ht="15" hidden="false" customHeight="false" outlineLevel="0" collapsed="false">
      <c r="B584" s="2" t="n">
        <v>579</v>
      </c>
      <c r="C584" s="26" t="n">
        <v>-0.380043952264</v>
      </c>
      <c r="D584" s="26" t="n">
        <v>1.284849703248</v>
      </c>
      <c r="E584" s="26" t="n">
        <v>-0.755117002006</v>
      </c>
      <c r="F584" s="26" t="n">
        <v>0.718725979796</v>
      </c>
      <c r="G584" s="26" t="n">
        <v>0.635669781967</v>
      </c>
      <c r="H584" s="26" t="n">
        <v>0.003009588742</v>
      </c>
      <c r="I584" s="26" t="n">
        <v>0.055949690593</v>
      </c>
    </row>
    <row r="585" customFormat="false" ht="15" hidden="false" customHeight="false" outlineLevel="0" collapsed="false">
      <c r="B585" s="2" t="n">
        <v>580</v>
      </c>
      <c r="C585" s="26" t="n">
        <v>0.282782742872</v>
      </c>
      <c r="D585" s="26" t="n">
        <v>-0.560759958245</v>
      </c>
      <c r="E585" s="26" t="n">
        <v>1.865059113532</v>
      </c>
      <c r="F585" s="26" t="n">
        <v>0.598757241532</v>
      </c>
      <c r="G585" s="26" t="n">
        <v>0.248992500263</v>
      </c>
      <c r="H585" s="26" t="n">
        <v>0.589904191458</v>
      </c>
      <c r="I585" s="26" t="n">
        <v>0.694290881776</v>
      </c>
    </row>
    <row r="586" customFormat="false" ht="15" hidden="false" customHeight="false" outlineLevel="0" collapsed="false">
      <c r="B586" s="2" t="n">
        <v>581</v>
      </c>
      <c r="C586" s="26" t="n">
        <v>1.134298705199</v>
      </c>
      <c r="D586" s="26" t="n">
        <v>0.556507750328</v>
      </c>
      <c r="E586" s="26" t="n">
        <v>1.110089637831</v>
      </c>
      <c r="F586" s="26" t="n">
        <v>0.503844068753</v>
      </c>
      <c r="G586" s="26" t="n">
        <v>0.323351681519</v>
      </c>
      <c r="H586" s="26" t="n">
        <v>0.330002797598</v>
      </c>
      <c r="I586" s="26" t="n">
        <v>0.794272324132</v>
      </c>
    </row>
    <row r="587" customFormat="false" ht="15" hidden="false" customHeight="false" outlineLevel="0" collapsed="false">
      <c r="B587" s="2" t="n">
        <v>582</v>
      </c>
      <c r="C587" s="26" t="n">
        <v>-0.429770543766</v>
      </c>
      <c r="D587" s="26" t="n">
        <v>-0.045235611858</v>
      </c>
      <c r="E587" s="26" t="n">
        <v>0.451896769664</v>
      </c>
      <c r="F587" s="26" t="n">
        <v>0.348244659681</v>
      </c>
      <c r="G587" s="26" t="n">
        <v>0.657742984921</v>
      </c>
      <c r="H587" s="26" t="n">
        <v>0.315714729702</v>
      </c>
      <c r="I587" s="26" t="n">
        <v>0.054902487718</v>
      </c>
    </row>
    <row r="588" customFormat="false" ht="15" hidden="false" customHeight="false" outlineLevel="0" collapsed="false">
      <c r="B588" s="2" t="n">
        <v>583</v>
      </c>
      <c r="C588" s="26" t="n">
        <v>-0.516859006882</v>
      </c>
      <c r="D588" s="26" t="n">
        <v>-0.729355727002</v>
      </c>
      <c r="E588" s="26" t="n">
        <v>1.299109953076</v>
      </c>
      <c r="F588" s="26" t="n">
        <v>0.81972005393</v>
      </c>
      <c r="G588" s="26" t="n">
        <v>0.668258380176</v>
      </c>
      <c r="H588" s="26" t="n">
        <v>0.497056276062</v>
      </c>
      <c r="I588" s="26" t="n">
        <v>0.683405857769</v>
      </c>
    </row>
    <row r="589" customFormat="false" ht="15" hidden="false" customHeight="false" outlineLevel="0" collapsed="false">
      <c r="B589" s="2" t="n">
        <v>584</v>
      </c>
      <c r="C589" s="26" t="n">
        <v>-0.725917545311</v>
      </c>
      <c r="D589" s="26" t="n">
        <v>0.722694652119</v>
      </c>
      <c r="E589" s="26" t="n">
        <v>0.971636124554</v>
      </c>
      <c r="F589" s="26" t="n">
        <v>0.177382890959</v>
      </c>
      <c r="G589" s="26" t="n">
        <v>0.110313679632</v>
      </c>
      <c r="H589" s="26" t="n">
        <v>0.676855711594</v>
      </c>
      <c r="I589" s="26" t="n">
        <v>0.720766695539</v>
      </c>
    </row>
    <row r="590" customFormat="false" ht="15" hidden="false" customHeight="false" outlineLevel="0" collapsed="false">
      <c r="B590" s="2" t="n">
        <v>585</v>
      </c>
      <c r="C590" s="26" t="n">
        <v>-0.116224806009</v>
      </c>
      <c r="D590" s="26" t="n">
        <v>1.937696152175</v>
      </c>
      <c r="E590" s="26" t="n">
        <v>0.522090092007</v>
      </c>
      <c r="F590" s="26" t="n">
        <v>0.274609840462</v>
      </c>
      <c r="G590" s="26" t="n">
        <v>0.696703484361</v>
      </c>
      <c r="H590" s="26" t="n">
        <v>0.404985374322</v>
      </c>
      <c r="I590" s="26" t="n">
        <v>0.382447818183</v>
      </c>
    </row>
    <row r="591" customFormat="false" ht="15" hidden="false" customHeight="false" outlineLevel="0" collapsed="false">
      <c r="B591" s="2" t="n">
        <v>586</v>
      </c>
      <c r="C591" s="26" t="n">
        <v>0.055610923616</v>
      </c>
      <c r="D591" s="26" t="n">
        <v>0.782818000428</v>
      </c>
      <c r="E591" s="26" t="n">
        <v>0.578739278742</v>
      </c>
      <c r="F591" s="26" t="n">
        <v>0.402844547256</v>
      </c>
      <c r="G591" s="26" t="n">
        <v>0.013014742643</v>
      </c>
      <c r="H591" s="26" t="n">
        <v>0.845677939826</v>
      </c>
      <c r="I591" s="26" t="n">
        <v>0.637202320908</v>
      </c>
    </row>
    <row r="592" customFormat="false" ht="15" hidden="false" customHeight="false" outlineLevel="0" collapsed="false">
      <c r="B592" s="2" t="n">
        <v>587</v>
      </c>
      <c r="C592" s="26" t="n">
        <v>-1.191854007845</v>
      </c>
      <c r="D592" s="26" t="n">
        <v>0.324132563694</v>
      </c>
      <c r="E592" s="26" t="n">
        <v>-1.21401736115</v>
      </c>
      <c r="F592" s="26" t="n">
        <v>0.338423982201</v>
      </c>
      <c r="G592" s="26" t="n">
        <v>0.936271324542</v>
      </c>
      <c r="H592" s="26" t="n">
        <v>0.95724494044</v>
      </c>
      <c r="I592" s="26" t="n">
        <v>0.525535218686</v>
      </c>
    </row>
    <row r="593" customFormat="false" ht="15" hidden="false" customHeight="false" outlineLevel="0" collapsed="false">
      <c r="B593" s="2" t="n">
        <v>588</v>
      </c>
      <c r="C593" s="26" t="n">
        <v>1.226269478403</v>
      </c>
      <c r="D593" s="26" t="n">
        <v>0.221080468129</v>
      </c>
      <c r="E593" s="26" t="n">
        <v>-0.074341604176</v>
      </c>
      <c r="F593" s="26" t="n">
        <v>0.359588694378</v>
      </c>
      <c r="G593" s="26" t="n">
        <v>0.915197315664</v>
      </c>
      <c r="H593" s="26" t="n">
        <v>0.772056875943</v>
      </c>
      <c r="I593" s="26" t="n">
        <v>0.771146765584</v>
      </c>
    </row>
    <row r="594" customFormat="false" ht="15" hidden="false" customHeight="false" outlineLevel="0" collapsed="false">
      <c r="B594" s="2" t="n">
        <v>589</v>
      </c>
      <c r="C594" s="26" t="n">
        <v>-1.37958772787</v>
      </c>
      <c r="D594" s="26" t="n">
        <v>1.678676281041</v>
      </c>
      <c r="E594" s="26" t="n">
        <v>-0.675740860002</v>
      </c>
      <c r="F594" s="26" t="n">
        <v>0.328139761682</v>
      </c>
      <c r="G594" s="26" t="n">
        <v>0.608063753418</v>
      </c>
      <c r="H594" s="26" t="n">
        <v>0.68429308919</v>
      </c>
      <c r="I594" s="26" t="n">
        <v>0.94545018199</v>
      </c>
    </row>
    <row r="595" customFormat="false" ht="15" hidden="false" customHeight="false" outlineLevel="0" collapsed="false">
      <c r="B595" s="2" t="n">
        <v>590</v>
      </c>
      <c r="C595" s="26" t="n">
        <v>0.731539347961</v>
      </c>
      <c r="D595" s="26" t="n">
        <v>0.395535206261</v>
      </c>
      <c r="E595" s="26" t="n">
        <v>-1.36072984411</v>
      </c>
      <c r="F595" s="26" t="n">
        <v>0.033657578825</v>
      </c>
      <c r="G595" s="26" t="n">
        <v>0.129605044694</v>
      </c>
      <c r="H595" s="26" t="n">
        <v>0.107974207769</v>
      </c>
      <c r="I595" s="26" t="n">
        <v>0.418393933988</v>
      </c>
    </row>
    <row r="596" customFormat="false" ht="15" hidden="false" customHeight="false" outlineLevel="0" collapsed="false">
      <c r="B596" s="2" t="n">
        <v>591</v>
      </c>
      <c r="C596" s="26" t="n">
        <v>-0.070820433672</v>
      </c>
      <c r="D596" s="26" t="n">
        <v>0.056615473878</v>
      </c>
      <c r="E596" s="26" t="n">
        <v>0.270284191959</v>
      </c>
      <c r="F596" s="26" t="n">
        <v>0.169597711299</v>
      </c>
      <c r="G596" s="26" t="n">
        <v>0.321186842678</v>
      </c>
      <c r="H596" s="26" t="n">
        <v>0.068228214755</v>
      </c>
      <c r="I596" s="26" t="n">
        <v>0.967336479522</v>
      </c>
    </row>
    <row r="597" customFormat="false" ht="15" hidden="false" customHeight="false" outlineLevel="0" collapsed="false">
      <c r="B597" s="2" t="n">
        <v>592</v>
      </c>
      <c r="C597" s="26" t="n">
        <v>0.140744444642</v>
      </c>
      <c r="D597" s="26" t="n">
        <v>-0.405716506293</v>
      </c>
      <c r="E597" s="26" t="n">
        <v>-0.714958439286</v>
      </c>
      <c r="F597" s="26" t="n">
        <v>0.851746484964</v>
      </c>
      <c r="G597" s="26" t="n">
        <v>0.903712942045</v>
      </c>
      <c r="H597" s="26" t="n">
        <v>0.036130562096</v>
      </c>
      <c r="I597" s="26" t="n">
        <v>0.019242644406</v>
      </c>
    </row>
    <row r="598" customFormat="false" ht="15" hidden="false" customHeight="false" outlineLevel="0" collapsed="false">
      <c r="B598" s="2" t="n">
        <v>593</v>
      </c>
      <c r="C598" s="26" t="n">
        <v>1.537650459722</v>
      </c>
      <c r="D598" s="26" t="n">
        <v>-1.02204461029</v>
      </c>
      <c r="E598" s="26" t="n">
        <v>1.468685521078</v>
      </c>
      <c r="F598" s="26" t="n">
        <v>0.159484018835</v>
      </c>
      <c r="G598" s="26" t="n">
        <v>0.01161165246</v>
      </c>
      <c r="H598" s="26" t="n">
        <v>0.762788043197</v>
      </c>
      <c r="I598" s="26" t="n">
        <v>0.054703377185</v>
      </c>
    </row>
    <row r="599" customFormat="false" ht="15" hidden="false" customHeight="false" outlineLevel="0" collapsed="false">
      <c r="B599" s="2" t="n">
        <v>594</v>
      </c>
      <c r="C599" s="26" t="n">
        <v>0.023713597655</v>
      </c>
      <c r="D599" s="26" t="n">
        <v>-2.282186524199</v>
      </c>
      <c r="E599" s="26" t="n">
        <v>-1.782715186003</v>
      </c>
      <c r="F599" s="26" t="n">
        <v>0.149931409762</v>
      </c>
      <c r="G599" s="26" t="n">
        <v>0.578087934681</v>
      </c>
      <c r="H599" s="26" t="n">
        <v>0.075987245635</v>
      </c>
      <c r="I599" s="26" t="n">
        <v>0.131631997844</v>
      </c>
    </row>
    <row r="600" customFormat="false" ht="15" hidden="false" customHeight="false" outlineLevel="0" collapsed="false">
      <c r="B600" s="2" t="n">
        <v>595</v>
      </c>
      <c r="C600" s="26" t="n">
        <v>-0.054403700332</v>
      </c>
      <c r="D600" s="26" t="n">
        <v>-0.032365455658</v>
      </c>
      <c r="E600" s="26" t="n">
        <v>-0.17733225808</v>
      </c>
      <c r="F600" s="26" t="n">
        <v>0.357738358953</v>
      </c>
      <c r="G600" s="26" t="n">
        <v>0.726017516772</v>
      </c>
      <c r="H600" s="26" t="n">
        <v>0.148469139996</v>
      </c>
      <c r="I600" s="26" t="n">
        <v>0.413205164543</v>
      </c>
    </row>
    <row r="601" customFormat="false" ht="15" hidden="false" customHeight="false" outlineLevel="0" collapsed="false">
      <c r="B601" s="2" t="n">
        <v>596</v>
      </c>
      <c r="C601" s="26" t="n">
        <v>0.213943303796</v>
      </c>
      <c r="D601" s="26" t="n">
        <v>-0.063173633359</v>
      </c>
      <c r="E601" s="26" t="n">
        <v>-0.22351224705</v>
      </c>
      <c r="F601" s="26" t="n">
        <v>0.731856433008</v>
      </c>
      <c r="G601" s="26" t="n">
        <v>0.570663012785</v>
      </c>
      <c r="H601" s="26" t="n">
        <v>0.473404528802</v>
      </c>
      <c r="I601" s="26" t="n">
        <v>0.889866909918</v>
      </c>
    </row>
    <row r="602" customFormat="false" ht="15" hidden="false" customHeight="false" outlineLevel="0" collapsed="false">
      <c r="B602" s="2" t="n">
        <v>597</v>
      </c>
      <c r="C602" s="26" t="n">
        <v>-1.332117202414</v>
      </c>
      <c r="D602" s="26" t="n">
        <v>1.049543097208</v>
      </c>
      <c r="E602" s="26" t="n">
        <v>0.643327264969</v>
      </c>
      <c r="F602" s="26" t="n">
        <v>0.426740980027</v>
      </c>
      <c r="G602" s="26" t="n">
        <v>0.181872183676</v>
      </c>
      <c r="H602" s="26" t="n">
        <v>0.567106298413</v>
      </c>
      <c r="I602" s="26" t="n">
        <v>0.068864405505</v>
      </c>
    </row>
    <row r="603" customFormat="false" ht="15" hidden="false" customHeight="false" outlineLevel="0" collapsed="false">
      <c r="B603" s="2" t="n">
        <v>598</v>
      </c>
      <c r="C603" s="26" t="n">
        <v>-0.295470748766</v>
      </c>
      <c r="D603" s="26" t="n">
        <v>1.946542701663</v>
      </c>
      <c r="E603" s="26" t="n">
        <v>-0.122021584035</v>
      </c>
      <c r="F603" s="26" t="n">
        <v>0.585602635395</v>
      </c>
      <c r="G603" s="26" t="n">
        <v>0.930356149623</v>
      </c>
      <c r="H603" s="26" t="n">
        <v>0.658605479242</v>
      </c>
      <c r="I603" s="26" t="n">
        <v>0.868092570481</v>
      </c>
    </row>
    <row r="604" customFormat="false" ht="15" hidden="false" customHeight="false" outlineLevel="0" collapsed="false">
      <c r="B604" s="2" t="n">
        <v>599</v>
      </c>
      <c r="C604" s="26" t="n">
        <v>0.07946287132</v>
      </c>
      <c r="D604" s="26" t="n">
        <v>-0.215357671189</v>
      </c>
      <c r="E604" s="26" t="n">
        <v>-0.113172327636</v>
      </c>
      <c r="F604" s="26" t="n">
        <v>0.542629827808</v>
      </c>
      <c r="G604" s="26" t="n">
        <v>0.610257981659</v>
      </c>
      <c r="H604" s="26" t="n">
        <v>0.993670529943</v>
      </c>
      <c r="I604" s="26" t="n">
        <v>0.19317792791</v>
      </c>
    </row>
    <row r="605" customFormat="false" ht="15" hidden="false" customHeight="false" outlineLevel="0" collapsed="false">
      <c r="B605" s="2" t="n">
        <v>600</v>
      </c>
      <c r="C605" s="26" t="n">
        <v>-0.087316313908</v>
      </c>
      <c r="D605" s="26" t="n">
        <v>0.336857249765</v>
      </c>
      <c r="E605" s="26" t="n">
        <v>-1.391370060934</v>
      </c>
      <c r="F605" s="26" t="n">
        <v>0.870556308138</v>
      </c>
      <c r="G605" s="26" t="n">
        <v>0.887138058895</v>
      </c>
      <c r="H605" s="26" t="n">
        <v>0.200373754647</v>
      </c>
      <c r="I605" s="26" t="n">
        <v>0.94197878071</v>
      </c>
    </row>
    <row r="606" customFormat="false" ht="15" hidden="false" customHeight="false" outlineLevel="0" collapsed="false">
      <c r="B606" s="2" t="n">
        <v>601</v>
      </c>
      <c r="C606" s="26" t="n">
        <v>-0.393253061664</v>
      </c>
      <c r="D606" s="26" t="n">
        <v>0.585846324392</v>
      </c>
      <c r="E606" s="26" t="n">
        <v>1.017135174183</v>
      </c>
      <c r="F606" s="26" t="n">
        <v>0.542624132994</v>
      </c>
      <c r="G606" s="26" t="n">
        <v>0.478999259197</v>
      </c>
      <c r="H606" s="26" t="n">
        <v>0.854396384797</v>
      </c>
      <c r="I606" s="26" t="n">
        <v>0.208448457251</v>
      </c>
    </row>
    <row r="607" customFormat="false" ht="15" hidden="false" customHeight="false" outlineLevel="0" collapsed="false">
      <c r="B607" s="2" t="n">
        <v>602</v>
      </c>
      <c r="C607" s="26" t="n">
        <v>1.964466450447</v>
      </c>
      <c r="D607" s="26" t="n">
        <v>-0.055890876019</v>
      </c>
      <c r="E607" s="26" t="n">
        <v>0.587320675214</v>
      </c>
      <c r="F607" s="26" t="n">
        <v>0.277656505457</v>
      </c>
      <c r="G607" s="26" t="n">
        <v>0.899604952545</v>
      </c>
      <c r="H607" s="26" t="n">
        <v>0.972924088458</v>
      </c>
      <c r="I607" s="26" t="n">
        <v>0.122075022707</v>
      </c>
    </row>
    <row r="608" customFormat="false" ht="15" hidden="false" customHeight="false" outlineLevel="0" collapsed="false">
      <c r="B608" s="2" t="n">
        <v>603</v>
      </c>
      <c r="C608" s="26" t="n">
        <v>-0.257521231557</v>
      </c>
      <c r="D608" s="26" t="n">
        <v>-1.905126962195</v>
      </c>
      <c r="E608" s="26" t="n">
        <v>-0.617504827453</v>
      </c>
      <c r="F608" s="26" t="n">
        <v>0.745952249942</v>
      </c>
      <c r="G608" s="26" t="n">
        <v>0.909444547913</v>
      </c>
      <c r="H608" s="26" t="n">
        <v>0.995028157129</v>
      </c>
      <c r="I608" s="26" t="n">
        <v>0.339086525972</v>
      </c>
    </row>
    <row r="609" customFormat="false" ht="15" hidden="false" customHeight="false" outlineLevel="0" collapsed="false">
      <c r="B609" s="2" t="n">
        <v>604</v>
      </c>
      <c r="C609" s="26" t="n">
        <v>-0.364437901263</v>
      </c>
      <c r="D609" s="26" t="n">
        <v>1.672824590431</v>
      </c>
      <c r="E609" s="26" t="n">
        <v>-0.542154031252</v>
      </c>
      <c r="F609" s="26" t="n">
        <v>0.198273868521</v>
      </c>
      <c r="G609" s="26" t="n">
        <v>0.100114176242</v>
      </c>
      <c r="H609" s="26" t="n">
        <v>0.371654688843</v>
      </c>
      <c r="I609" s="26" t="n">
        <v>0.257811105248</v>
      </c>
    </row>
    <row r="610" customFormat="false" ht="15" hidden="false" customHeight="false" outlineLevel="0" collapsed="false">
      <c r="B610" s="2" t="n">
        <v>605</v>
      </c>
      <c r="C610" s="26" t="n">
        <v>-0.369585227864</v>
      </c>
      <c r="D610" s="26" t="n">
        <v>0.132429292555</v>
      </c>
      <c r="E610" s="26" t="n">
        <v>0.900295757546</v>
      </c>
      <c r="F610" s="26" t="n">
        <v>0.912914608354</v>
      </c>
      <c r="G610" s="26" t="n">
        <v>0.325620166073</v>
      </c>
      <c r="H610" s="26" t="n">
        <v>0.505620075608</v>
      </c>
      <c r="I610" s="26" t="n">
        <v>0.018001904942</v>
      </c>
    </row>
    <row r="611" customFormat="false" ht="15" hidden="false" customHeight="false" outlineLevel="0" collapsed="false">
      <c r="B611" s="2" t="n">
        <v>606</v>
      </c>
      <c r="C611" s="26" t="n">
        <v>0.659947525229</v>
      </c>
      <c r="D611" s="26" t="n">
        <v>1.725498820698</v>
      </c>
      <c r="E611" s="26" t="n">
        <v>-0.304796452049</v>
      </c>
      <c r="F611" s="26" t="n">
        <v>0.387512617411</v>
      </c>
      <c r="G611" s="26" t="n">
        <v>0.188361507868</v>
      </c>
      <c r="H611" s="26" t="n">
        <v>0.190392034296</v>
      </c>
      <c r="I611" s="26" t="n">
        <v>0.740262039194</v>
      </c>
    </row>
    <row r="612" customFormat="false" ht="15" hidden="false" customHeight="false" outlineLevel="0" collapsed="false">
      <c r="B612" s="2" t="n">
        <v>607</v>
      </c>
      <c r="C612" s="26" t="n">
        <v>0.013045509308</v>
      </c>
      <c r="D612" s="26" t="n">
        <v>0.365756740109</v>
      </c>
      <c r="E612" s="26" t="n">
        <v>-1.997191190027</v>
      </c>
      <c r="F612" s="26" t="n">
        <v>0.119302313056</v>
      </c>
      <c r="G612" s="26" t="n">
        <v>0.768615397426</v>
      </c>
      <c r="H612" s="26" t="n">
        <v>0.098289468612</v>
      </c>
      <c r="I612" s="26" t="n">
        <v>0.092097914306</v>
      </c>
    </row>
    <row r="613" customFormat="false" ht="15" hidden="false" customHeight="false" outlineLevel="0" collapsed="false">
      <c r="B613" s="2" t="n">
        <v>608</v>
      </c>
      <c r="C613" s="26" t="n">
        <v>-0.038273909115</v>
      </c>
      <c r="D613" s="26" t="n">
        <v>-0.414566529744</v>
      </c>
      <c r="E613" s="26" t="n">
        <v>0.340268200563</v>
      </c>
      <c r="F613" s="26" t="n">
        <v>0.889102636032</v>
      </c>
      <c r="G613" s="26" t="n">
        <v>0.630505570213</v>
      </c>
      <c r="H613" s="26" t="n">
        <v>0.957410412877</v>
      </c>
      <c r="I613" s="26" t="n">
        <v>0.708740267452</v>
      </c>
    </row>
    <row r="614" customFormat="false" ht="15" hidden="false" customHeight="false" outlineLevel="0" collapsed="false">
      <c r="B614" s="2" t="n">
        <v>609</v>
      </c>
      <c r="C614" s="26" t="n">
        <v>-1.806452460774</v>
      </c>
      <c r="D614" s="26" t="n">
        <v>-2.017852980711</v>
      </c>
      <c r="E614" s="26" t="n">
        <v>-0.511346387619</v>
      </c>
      <c r="F614" s="26" t="n">
        <v>0.642838483185</v>
      </c>
      <c r="G614" s="26" t="n">
        <v>0.30299123235</v>
      </c>
      <c r="H614" s="26" t="n">
        <v>0.809028447889</v>
      </c>
      <c r="I614" s="26" t="n">
        <v>0.017260063542</v>
      </c>
    </row>
    <row r="615" customFormat="false" ht="15" hidden="false" customHeight="false" outlineLevel="0" collapsed="false">
      <c r="B615" s="2" t="n">
        <v>610</v>
      </c>
      <c r="C615" s="26" t="n">
        <v>-1.519845000072</v>
      </c>
      <c r="D615" s="26" t="n">
        <v>-0.22231395066</v>
      </c>
      <c r="E615" s="26" t="n">
        <v>0.493125739925</v>
      </c>
      <c r="F615" s="26" t="n">
        <v>0.180713225428</v>
      </c>
      <c r="G615" s="26" t="n">
        <v>0.878123655183</v>
      </c>
      <c r="H615" s="26" t="n">
        <v>0.403022691594</v>
      </c>
      <c r="I615" s="26" t="n">
        <v>0.126730593584</v>
      </c>
    </row>
    <row r="616" customFormat="false" ht="15" hidden="false" customHeight="false" outlineLevel="0" collapsed="false">
      <c r="B616" s="2" t="n">
        <v>611</v>
      </c>
      <c r="C616" s="26" t="n">
        <v>0.4980381441</v>
      </c>
      <c r="D616" s="26" t="n">
        <v>-0.538864905565</v>
      </c>
      <c r="E616" s="26" t="n">
        <v>-0.344298173974</v>
      </c>
      <c r="F616" s="26" t="n">
        <v>0.012067992613</v>
      </c>
      <c r="G616" s="26" t="n">
        <v>0.430386403527</v>
      </c>
      <c r="H616" s="26" t="n">
        <v>0.958226523461</v>
      </c>
      <c r="I616" s="26" t="n">
        <v>0.132343137825</v>
      </c>
    </row>
    <row r="617" customFormat="false" ht="15" hidden="false" customHeight="false" outlineLevel="0" collapsed="false">
      <c r="B617" s="2" t="n">
        <v>612</v>
      </c>
      <c r="C617" s="26" t="n">
        <v>-0.472763889279</v>
      </c>
      <c r="D617" s="26" t="n">
        <v>0.594479351077</v>
      </c>
      <c r="E617" s="26" t="n">
        <v>-0.651899058679</v>
      </c>
      <c r="F617" s="26" t="n">
        <v>0.378440355471</v>
      </c>
      <c r="G617" s="26" t="n">
        <v>0.01144065836</v>
      </c>
      <c r="H617" s="26" t="n">
        <v>0.856247826989</v>
      </c>
      <c r="I617" s="26" t="n">
        <v>0.477965334709</v>
      </c>
    </row>
    <row r="618" customFormat="false" ht="15" hidden="false" customHeight="false" outlineLevel="0" collapsed="false">
      <c r="B618" s="2" t="n">
        <v>613</v>
      </c>
      <c r="C618" s="26" t="n">
        <v>0.60417583437</v>
      </c>
      <c r="D618" s="26" t="n">
        <v>0.075702446001</v>
      </c>
      <c r="E618" s="26" t="n">
        <v>0.741077378316</v>
      </c>
      <c r="F618" s="26" t="n">
        <v>0.39419161132</v>
      </c>
      <c r="G618" s="26" t="n">
        <v>0.089947018722</v>
      </c>
      <c r="H618" s="26" t="n">
        <v>0.135754461184</v>
      </c>
      <c r="I618" s="26" t="n">
        <v>0.230231013483</v>
      </c>
    </row>
    <row r="619" customFormat="false" ht="15" hidden="false" customHeight="false" outlineLevel="0" collapsed="false">
      <c r="B619" s="2" t="n">
        <v>614</v>
      </c>
      <c r="C619" s="26" t="n">
        <v>-0.552391327195</v>
      </c>
      <c r="D619" s="26" t="n">
        <v>0.850089171876</v>
      </c>
      <c r="E619" s="26" t="n">
        <v>0.297293062976</v>
      </c>
      <c r="F619" s="26" t="n">
        <v>0.747636742191</v>
      </c>
      <c r="G619" s="26" t="n">
        <v>0.767821893635</v>
      </c>
      <c r="H619" s="26" t="n">
        <v>0.571283016666</v>
      </c>
      <c r="I619" s="26" t="n">
        <v>0.503163131268</v>
      </c>
    </row>
    <row r="620" customFormat="false" ht="15" hidden="false" customHeight="false" outlineLevel="0" collapsed="false">
      <c r="B620" s="2" t="n">
        <v>615</v>
      </c>
      <c r="C620" s="26" t="n">
        <v>-0.527470297088</v>
      </c>
      <c r="D620" s="26" t="n">
        <v>1.056599031871</v>
      </c>
      <c r="E620" s="26" t="n">
        <v>-0.546080885139</v>
      </c>
      <c r="F620" s="26" t="n">
        <v>0.924654096944</v>
      </c>
      <c r="G620" s="26" t="n">
        <v>0.243936102439</v>
      </c>
      <c r="H620" s="26" t="n">
        <v>0.81723781248</v>
      </c>
      <c r="I620" s="26" t="n">
        <v>0.939125636664</v>
      </c>
    </row>
    <row r="621" customFormat="false" ht="15" hidden="false" customHeight="false" outlineLevel="0" collapsed="false">
      <c r="B621" s="2" t="n">
        <v>616</v>
      </c>
      <c r="C621" s="26" t="n">
        <v>-1.15003579871</v>
      </c>
      <c r="D621" s="26" t="n">
        <v>1.083007365641</v>
      </c>
      <c r="E621" s="26" t="n">
        <v>-0.421769658153</v>
      </c>
      <c r="F621" s="26" t="n">
        <v>0.375935246662</v>
      </c>
      <c r="G621" s="26" t="n">
        <v>0.411568651602</v>
      </c>
      <c r="H621" s="26" t="n">
        <v>0.969785705107</v>
      </c>
      <c r="I621" s="26" t="n">
        <v>0.058376231394</v>
      </c>
    </row>
    <row r="622" customFormat="false" ht="15" hidden="false" customHeight="false" outlineLevel="0" collapsed="false">
      <c r="B622" s="2" t="n">
        <v>617</v>
      </c>
      <c r="C622" s="26" t="n">
        <v>0.074094625503</v>
      </c>
      <c r="D622" s="26" t="n">
        <v>0.212803224232</v>
      </c>
      <c r="E622" s="26" t="n">
        <v>-1.553899725429</v>
      </c>
      <c r="F622" s="26" t="n">
        <v>0.990108964071</v>
      </c>
      <c r="G622" s="26" t="n">
        <v>0.072719093256</v>
      </c>
      <c r="H622" s="26" t="n">
        <v>0.71627855582</v>
      </c>
      <c r="I622" s="26" t="n">
        <v>0.134652710005</v>
      </c>
    </row>
    <row r="623" customFormat="false" ht="15" hidden="false" customHeight="false" outlineLevel="0" collapsed="false">
      <c r="B623" s="2" t="n">
        <v>618</v>
      </c>
      <c r="C623" s="26" t="n">
        <v>0.219479461501</v>
      </c>
      <c r="D623" s="26" t="n">
        <v>0.384447588572</v>
      </c>
      <c r="E623" s="26" t="n">
        <v>1.761884401633</v>
      </c>
      <c r="F623" s="26" t="n">
        <v>0.856600096321</v>
      </c>
      <c r="G623" s="26" t="n">
        <v>0.239201119506</v>
      </c>
      <c r="H623" s="26" t="n">
        <v>0.943710680598</v>
      </c>
      <c r="I623" s="26" t="n">
        <v>0.365662107757</v>
      </c>
    </row>
    <row r="624" customFormat="false" ht="15" hidden="false" customHeight="false" outlineLevel="0" collapsed="false">
      <c r="B624" s="2" t="n">
        <v>619</v>
      </c>
      <c r="C624" s="26" t="n">
        <v>-0.917389466149</v>
      </c>
      <c r="D624" s="26" t="n">
        <v>0.795371726322</v>
      </c>
      <c r="E624" s="26" t="n">
        <v>1.682403305977</v>
      </c>
      <c r="F624" s="26" t="n">
        <v>0.7177926895</v>
      </c>
      <c r="G624" s="26" t="n">
        <v>0.607626996245</v>
      </c>
      <c r="H624" s="26" t="n">
        <v>0.452978796207</v>
      </c>
      <c r="I624" s="26" t="n">
        <v>0.350575801397</v>
      </c>
    </row>
    <row r="625" customFormat="false" ht="15" hidden="false" customHeight="false" outlineLevel="0" collapsed="false">
      <c r="B625" s="2" t="n">
        <v>620</v>
      </c>
      <c r="C625" s="26" t="n">
        <v>1.035999250011</v>
      </c>
      <c r="D625" s="26" t="n">
        <v>0.623797000308</v>
      </c>
      <c r="E625" s="26" t="n">
        <v>-0.348012547061</v>
      </c>
      <c r="F625" s="26" t="n">
        <v>0.829805595352</v>
      </c>
      <c r="G625" s="26" t="n">
        <v>0.505588045918</v>
      </c>
      <c r="H625" s="26" t="n">
        <v>0.706658901174</v>
      </c>
      <c r="I625" s="26" t="n">
        <v>0.020808665889</v>
      </c>
    </row>
    <row r="626" customFormat="false" ht="15" hidden="false" customHeight="false" outlineLevel="0" collapsed="false">
      <c r="B626" s="2" t="n">
        <v>621</v>
      </c>
      <c r="C626" s="26" t="n">
        <v>0.477714002734</v>
      </c>
      <c r="D626" s="26" t="n">
        <v>0.030687007438</v>
      </c>
      <c r="E626" s="26" t="n">
        <v>-0.415741972502</v>
      </c>
      <c r="F626" s="26" t="n">
        <v>0.568904060955</v>
      </c>
      <c r="G626" s="26" t="n">
        <v>0.288648266222</v>
      </c>
      <c r="H626" s="26" t="n">
        <v>0.063923097887</v>
      </c>
      <c r="I626" s="26" t="n">
        <v>0.684881326824</v>
      </c>
    </row>
    <row r="627" customFormat="false" ht="15" hidden="false" customHeight="false" outlineLevel="0" collapsed="false">
      <c r="B627" s="2" t="n">
        <v>622</v>
      </c>
      <c r="C627" s="26" t="n">
        <v>2.263180278837</v>
      </c>
      <c r="D627" s="26" t="n">
        <v>2.39593575444</v>
      </c>
      <c r="E627" s="26" t="n">
        <v>-1.235414248117</v>
      </c>
      <c r="F627" s="26" t="n">
        <v>0.395643313694</v>
      </c>
      <c r="G627" s="26" t="n">
        <v>0.829742221591</v>
      </c>
      <c r="H627" s="26" t="n">
        <v>0.398847474818</v>
      </c>
      <c r="I627" s="26" t="n">
        <v>0.999900729189</v>
      </c>
    </row>
    <row r="628" customFormat="false" ht="15" hidden="false" customHeight="false" outlineLevel="0" collapsed="false">
      <c r="B628" s="2" t="n">
        <v>623</v>
      </c>
      <c r="C628" s="26" t="n">
        <v>-1.263341526561</v>
      </c>
      <c r="D628" s="26" t="n">
        <v>0.393824299717</v>
      </c>
      <c r="E628" s="26" t="n">
        <v>0.597526029389</v>
      </c>
      <c r="F628" s="26" t="n">
        <v>0.997285563464</v>
      </c>
      <c r="G628" s="26" t="n">
        <v>0.765026319097</v>
      </c>
      <c r="H628" s="26" t="n">
        <v>0.466107240603</v>
      </c>
      <c r="I628" s="26" t="n">
        <v>0.705984419891</v>
      </c>
    </row>
    <row r="629" customFormat="false" ht="15" hidden="false" customHeight="false" outlineLevel="0" collapsed="false">
      <c r="B629" s="2" t="n">
        <v>624</v>
      </c>
      <c r="C629" s="26" t="n">
        <v>2.040111625692</v>
      </c>
      <c r="D629" s="26" t="n">
        <v>0.717412118936</v>
      </c>
      <c r="E629" s="26" t="n">
        <v>-0.57276165965</v>
      </c>
      <c r="F629" s="26" t="n">
        <v>0.014281922527</v>
      </c>
      <c r="G629" s="26" t="n">
        <v>0.52398196037</v>
      </c>
      <c r="H629" s="26" t="n">
        <v>0.935406914216</v>
      </c>
      <c r="I629" s="26" t="n">
        <v>0.371737169151</v>
      </c>
    </row>
    <row r="630" customFormat="false" ht="15" hidden="false" customHeight="false" outlineLevel="0" collapsed="false">
      <c r="B630" s="2" t="n">
        <v>625</v>
      </c>
      <c r="C630" s="26" t="n">
        <v>0.859128271742</v>
      </c>
      <c r="D630" s="26" t="n">
        <v>0.016233783483</v>
      </c>
      <c r="E630" s="26" t="n">
        <v>-1.382837634846</v>
      </c>
      <c r="F630" s="26" t="n">
        <v>0.005815130188</v>
      </c>
      <c r="G630" s="26" t="n">
        <v>0.561067761857</v>
      </c>
      <c r="H630" s="26" t="n">
        <v>0.461896726383</v>
      </c>
      <c r="I630" s="26" t="n">
        <v>0.878801396908</v>
      </c>
    </row>
    <row r="631" customFormat="false" ht="15" hidden="false" customHeight="false" outlineLevel="0" collapsed="false">
      <c r="B631" s="2" t="n">
        <v>626</v>
      </c>
      <c r="C631" s="26" t="n">
        <v>0.18289289706</v>
      </c>
      <c r="D631" s="26" t="n">
        <v>0.367796243433</v>
      </c>
      <c r="E631" s="26" t="n">
        <v>-0.966339849527</v>
      </c>
      <c r="F631" s="26" t="n">
        <v>0.819553999403</v>
      </c>
      <c r="G631" s="26" t="n">
        <v>0.754800211137</v>
      </c>
      <c r="H631" s="26" t="n">
        <v>0.714094175484</v>
      </c>
      <c r="I631" s="26" t="n">
        <v>0.531680855887</v>
      </c>
    </row>
    <row r="632" customFormat="false" ht="15" hidden="false" customHeight="false" outlineLevel="0" collapsed="false">
      <c r="B632" s="2" t="n">
        <v>627</v>
      </c>
      <c r="C632" s="26" t="n">
        <v>-0.743801095544</v>
      </c>
      <c r="D632" s="26" t="n">
        <v>1.270302729751</v>
      </c>
      <c r="E632" s="26" t="n">
        <v>0.138646083894</v>
      </c>
      <c r="F632" s="26" t="n">
        <v>0.404620096485</v>
      </c>
      <c r="G632" s="26" t="n">
        <v>0.586109846862</v>
      </c>
      <c r="H632" s="26" t="n">
        <v>0.050208118118</v>
      </c>
      <c r="I632" s="26" t="n">
        <v>0.786815809932</v>
      </c>
    </row>
    <row r="633" customFormat="false" ht="15" hidden="false" customHeight="false" outlineLevel="0" collapsed="false">
      <c r="B633" s="2" t="n">
        <v>628</v>
      </c>
      <c r="C633" s="26" t="n">
        <v>-0.061780934097</v>
      </c>
      <c r="D633" s="26" t="n">
        <v>0.441141557412</v>
      </c>
      <c r="E633" s="26" t="n">
        <v>-0.160957055491</v>
      </c>
      <c r="F633" s="26" t="n">
        <v>0.637767079945</v>
      </c>
      <c r="G633" s="26" t="n">
        <v>0.723048450947</v>
      </c>
      <c r="H633" s="26" t="n">
        <v>0.799069039671</v>
      </c>
      <c r="I633" s="26" t="n">
        <v>0.909054722151</v>
      </c>
    </row>
    <row r="634" customFormat="false" ht="15" hidden="false" customHeight="false" outlineLevel="0" collapsed="false">
      <c r="B634" s="2" t="n">
        <v>629</v>
      </c>
      <c r="C634" s="26" t="n">
        <v>-0.201402445407</v>
      </c>
      <c r="D634" s="26" t="n">
        <v>-0.803355069905</v>
      </c>
      <c r="E634" s="26" t="n">
        <v>-0.036023795438</v>
      </c>
      <c r="F634" s="26" t="n">
        <v>0.231809939039</v>
      </c>
      <c r="G634" s="26" t="n">
        <v>0.315247180381</v>
      </c>
      <c r="H634" s="26" t="n">
        <v>0.005790984267</v>
      </c>
      <c r="I634" s="26" t="n">
        <v>0.01194196703</v>
      </c>
    </row>
    <row r="635" customFormat="false" ht="15" hidden="false" customHeight="false" outlineLevel="0" collapsed="false">
      <c r="B635" s="2" t="n">
        <v>630</v>
      </c>
      <c r="C635" s="26" t="n">
        <v>-1.967969423594</v>
      </c>
      <c r="D635" s="26" t="n">
        <v>0.017718998542</v>
      </c>
      <c r="E635" s="26" t="n">
        <v>-0.564624331215</v>
      </c>
      <c r="F635" s="26" t="n">
        <v>0.324869377323</v>
      </c>
      <c r="G635" s="26" t="n">
        <v>0.045980267479</v>
      </c>
      <c r="H635" s="26" t="n">
        <v>0.48438889118</v>
      </c>
      <c r="I635" s="26" t="n">
        <v>0.223461598025</v>
      </c>
    </row>
    <row r="636" customFormat="false" ht="15" hidden="false" customHeight="false" outlineLevel="0" collapsed="false">
      <c r="B636" s="2" t="n">
        <v>631</v>
      </c>
      <c r="C636" s="26" t="n">
        <v>0.012264844661</v>
      </c>
      <c r="D636" s="26" t="n">
        <v>0.821250987654</v>
      </c>
      <c r="E636" s="26" t="n">
        <v>-0.091338565208</v>
      </c>
      <c r="F636" s="26" t="n">
        <v>0.330145031262</v>
      </c>
      <c r="G636" s="26" t="n">
        <v>0.852964287056</v>
      </c>
      <c r="H636" s="26" t="n">
        <v>0.282584505883</v>
      </c>
      <c r="I636" s="26" t="n">
        <v>0.957337834844</v>
      </c>
    </row>
    <row r="637" customFormat="false" ht="15" hidden="false" customHeight="false" outlineLevel="0" collapsed="false">
      <c r="B637" s="2" t="n">
        <v>632</v>
      </c>
      <c r="C637" s="26" t="n">
        <v>0.345805351395</v>
      </c>
      <c r="D637" s="26" t="n">
        <v>1.538254670232</v>
      </c>
      <c r="E637" s="26" t="n">
        <v>1.690929507457</v>
      </c>
      <c r="F637" s="26" t="n">
        <v>0.956744837647</v>
      </c>
      <c r="G637" s="26" t="n">
        <v>0.751024665295</v>
      </c>
      <c r="H637" s="26" t="n">
        <v>0.102880341083</v>
      </c>
      <c r="I637" s="26" t="n">
        <v>0.987011484797</v>
      </c>
    </row>
    <row r="638" customFormat="false" ht="15" hidden="false" customHeight="false" outlineLevel="0" collapsed="false">
      <c r="B638" s="2" t="n">
        <v>633</v>
      </c>
      <c r="C638" s="26" t="n">
        <v>0.457965159702</v>
      </c>
      <c r="D638" s="26" t="n">
        <v>-1.161693659065</v>
      </c>
      <c r="E638" s="26" t="n">
        <v>-2.859669725035</v>
      </c>
      <c r="F638" s="26" t="n">
        <v>0.304203357136</v>
      </c>
      <c r="G638" s="26" t="n">
        <v>0.075854354216</v>
      </c>
      <c r="H638" s="26" t="n">
        <v>0.213062166608</v>
      </c>
      <c r="I638" s="26" t="n">
        <v>0.951873074346</v>
      </c>
    </row>
    <row r="639" customFormat="false" ht="15" hidden="false" customHeight="false" outlineLevel="0" collapsed="false">
      <c r="B639" s="2" t="n">
        <v>634</v>
      </c>
      <c r="C639" s="26" t="n">
        <v>-1.092942276001</v>
      </c>
      <c r="D639" s="26" t="n">
        <v>0.193752528822</v>
      </c>
      <c r="E639" s="26" t="n">
        <v>-0.08871070133</v>
      </c>
      <c r="F639" s="26" t="n">
        <v>0.452335300889</v>
      </c>
      <c r="G639" s="26" t="n">
        <v>0.310073356546</v>
      </c>
      <c r="H639" s="26" t="n">
        <v>0.532115053989</v>
      </c>
      <c r="I639" s="26" t="n">
        <v>0.694757106327</v>
      </c>
    </row>
    <row r="640" customFormat="false" ht="15" hidden="false" customHeight="false" outlineLevel="0" collapsed="false">
      <c r="B640" s="2" t="n">
        <v>635</v>
      </c>
      <c r="C640" s="26" t="n">
        <v>-1.443133925038</v>
      </c>
      <c r="D640" s="26" t="n">
        <v>-1.521644759444</v>
      </c>
      <c r="E640" s="26" t="n">
        <v>-0.304253059744</v>
      </c>
      <c r="F640" s="26" t="n">
        <v>0.45613688717</v>
      </c>
      <c r="G640" s="26" t="n">
        <v>0.218328455041</v>
      </c>
      <c r="H640" s="26" t="n">
        <v>0.836356375333</v>
      </c>
      <c r="I640" s="26" t="n">
        <v>0.886150715926</v>
      </c>
    </row>
    <row r="641" customFormat="false" ht="15" hidden="false" customHeight="false" outlineLevel="0" collapsed="false">
      <c r="B641" s="2" t="n">
        <v>636</v>
      </c>
      <c r="C641" s="26" t="n">
        <v>-0.651186417724</v>
      </c>
      <c r="D641" s="26" t="n">
        <v>1.313142749742</v>
      </c>
      <c r="E641" s="26" t="n">
        <v>1.064354632513</v>
      </c>
      <c r="F641" s="26" t="n">
        <v>0.918940257653</v>
      </c>
      <c r="G641" s="26" t="n">
        <v>0.812581045173</v>
      </c>
      <c r="H641" s="26" t="n">
        <v>0.249740700266</v>
      </c>
      <c r="I641" s="26" t="n">
        <v>0.950094534226</v>
      </c>
    </row>
    <row r="642" customFormat="false" ht="15" hidden="false" customHeight="false" outlineLevel="0" collapsed="false">
      <c r="B642" s="2" t="n">
        <v>637</v>
      </c>
      <c r="C642" s="26" t="n">
        <v>-0.730660275967</v>
      </c>
      <c r="D642" s="26" t="n">
        <v>1.232077784965</v>
      </c>
      <c r="E642" s="26" t="n">
        <v>0.985341796573</v>
      </c>
      <c r="F642" s="26" t="n">
        <v>0.798751701145</v>
      </c>
      <c r="G642" s="26" t="n">
        <v>0.65016145384</v>
      </c>
      <c r="H642" s="26" t="n">
        <v>0.4056602657</v>
      </c>
      <c r="I642" s="26" t="n">
        <v>0.39697496703</v>
      </c>
    </row>
    <row r="643" customFormat="false" ht="15" hidden="false" customHeight="false" outlineLevel="0" collapsed="false">
      <c r="B643" s="2" t="n">
        <v>638</v>
      </c>
      <c r="C643" s="26" t="n">
        <v>2.261463870907</v>
      </c>
      <c r="D643" s="26" t="n">
        <v>-1.13420037084</v>
      </c>
      <c r="E643" s="26" t="n">
        <v>0.245914779718</v>
      </c>
      <c r="F643" s="26" t="n">
        <v>0.236972887653</v>
      </c>
      <c r="G643" s="26" t="n">
        <v>0.245571870794</v>
      </c>
      <c r="H643" s="26" t="n">
        <v>0.041617876611</v>
      </c>
      <c r="I643" s="26" t="n">
        <v>0.540237681064</v>
      </c>
    </row>
    <row r="644" customFormat="false" ht="15" hidden="false" customHeight="false" outlineLevel="0" collapsed="false">
      <c r="B644" s="2" t="n">
        <v>639</v>
      </c>
      <c r="C644" s="26" t="n">
        <v>-0.427135929728</v>
      </c>
      <c r="D644" s="26" t="n">
        <v>0.886170876446</v>
      </c>
      <c r="E644" s="26" t="n">
        <v>-0.812471581679</v>
      </c>
      <c r="F644" s="26" t="n">
        <v>0.09258196994</v>
      </c>
      <c r="G644" s="26" t="n">
        <v>0.576068097891</v>
      </c>
      <c r="H644" s="26" t="n">
        <v>0.865686555797</v>
      </c>
      <c r="I644" s="26" t="n">
        <v>0.307716253252</v>
      </c>
    </row>
    <row r="645" customFormat="false" ht="15" hidden="false" customHeight="false" outlineLevel="0" collapsed="false">
      <c r="B645" s="2" t="n">
        <v>640</v>
      </c>
      <c r="C645" s="26" t="n">
        <v>-0.850322785321</v>
      </c>
      <c r="D645" s="26" t="n">
        <v>0.225263377853</v>
      </c>
      <c r="E645" s="26" t="n">
        <v>0.046451243459</v>
      </c>
      <c r="F645" s="26" t="n">
        <v>0.422001237524</v>
      </c>
      <c r="G645" s="26" t="n">
        <v>0.001344805105</v>
      </c>
      <c r="H645" s="26" t="n">
        <v>0.583193903252</v>
      </c>
      <c r="I645" s="26" t="n">
        <v>0.7457587138</v>
      </c>
    </row>
    <row r="646" customFormat="false" ht="15" hidden="false" customHeight="false" outlineLevel="0" collapsed="false">
      <c r="B646" s="2" t="n">
        <v>641</v>
      </c>
      <c r="C646" s="26" t="n">
        <v>-0.921169822774</v>
      </c>
      <c r="D646" s="26" t="n">
        <v>1.822467932433</v>
      </c>
      <c r="E646" s="26" t="n">
        <v>-0.808681004148</v>
      </c>
      <c r="F646" s="26" t="n">
        <v>0.101980814353</v>
      </c>
      <c r="G646" s="26" t="n">
        <v>0.389691097828</v>
      </c>
      <c r="H646" s="26" t="n">
        <v>0.481965807558</v>
      </c>
      <c r="I646" s="26" t="n">
        <v>0.802082062839</v>
      </c>
    </row>
    <row r="647" customFormat="false" ht="15" hidden="false" customHeight="false" outlineLevel="0" collapsed="false">
      <c r="B647" s="2" t="n">
        <v>642</v>
      </c>
      <c r="C647" s="26" t="n">
        <v>0.510936942354</v>
      </c>
      <c r="D647" s="26" t="n">
        <v>-0.512967355426</v>
      </c>
      <c r="E647" s="26" t="n">
        <v>0.276836763831</v>
      </c>
      <c r="F647" s="26" t="n">
        <v>0.044547690752</v>
      </c>
      <c r="G647" s="26" t="n">
        <v>0.661105448557</v>
      </c>
      <c r="H647" s="26" t="n">
        <v>0.113382289837</v>
      </c>
      <c r="I647" s="26" t="n">
        <v>0.036661177755</v>
      </c>
    </row>
    <row r="648" customFormat="false" ht="15" hidden="false" customHeight="false" outlineLevel="0" collapsed="false">
      <c r="B648" s="2" t="n">
        <v>643</v>
      </c>
      <c r="C648" s="26" t="n">
        <v>0.894068318354</v>
      </c>
      <c r="D648" s="26" t="n">
        <v>0.717834960137</v>
      </c>
      <c r="E648" s="26" t="n">
        <v>-1.095349445345</v>
      </c>
      <c r="F648" s="26" t="n">
        <v>0.907959996577</v>
      </c>
      <c r="G648" s="26" t="n">
        <v>0.784925897906</v>
      </c>
      <c r="H648" s="26" t="n">
        <v>0.607567757129</v>
      </c>
      <c r="I648" s="26" t="n">
        <v>0.84194648278</v>
      </c>
    </row>
    <row r="649" customFormat="false" ht="15" hidden="false" customHeight="false" outlineLevel="0" collapsed="false">
      <c r="B649" s="2" t="n">
        <v>644</v>
      </c>
      <c r="C649" s="26" t="n">
        <v>0.545902119014</v>
      </c>
      <c r="D649" s="26" t="n">
        <v>-1.392268251523</v>
      </c>
      <c r="E649" s="26" t="n">
        <v>0.627344593194</v>
      </c>
      <c r="F649" s="26" t="n">
        <v>0.428514047138</v>
      </c>
      <c r="G649" s="26" t="n">
        <v>0.955815698676</v>
      </c>
      <c r="H649" s="26" t="n">
        <v>0.732970433873</v>
      </c>
      <c r="I649" s="26" t="n">
        <v>0.862951306938</v>
      </c>
    </row>
    <row r="650" customFormat="false" ht="15" hidden="false" customHeight="false" outlineLevel="0" collapsed="false">
      <c r="B650" s="2" t="n">
        <v>645</v>
      </c>
      <c r="C650" s="26" t="n">
        <v>0.30133221117</v>
      </c>
      <c r="D650" s="26" t="n">
        <v>-1.440640475774</v>
      </c>
      <c r="E650" s="26" t="n">
        <v>-0.553554800576</v>
      </c>
      <c r="F650" s="26" t="n">
        <v>0.223352224624</v>
      </c>
      <c r="G650" s="26" t="n">
        <v>0.257487416263</v>
      </c>
      <c r="H650" s="26" t="n">
        <v>0.265776488666</v>
      </c>
      <c r="I650" s="26" t="n">
        <v>0.01982441979</v>
      </c>
    </row>
    <row r="651" customFormat="false" ht="15" hidden="false" customHeight="false" outlineLevel="0" collapsed="false">
      <c r="B651" s="2" t="n">
        <v>646</v>
      </c>
      <c r="C651" s="26" t="n">
        <v>-0.447301515532</v>
      </c>
      <c r="D651" s="26" t="n">
        <v>1.154453976167</v>
      </c>
      <c r="E651" s="26" t="n">
        <v>1.547419885663</v>
      </c>
      <c r="F651" s="26" t="n">
        <v>0.014532227263</v>
      </c>
      <c r="G651" s="26" t="n">
        <v>0.076476486294</v>
      </c>
      <c r="H651" s="26" t="n">
        <v>0.634664298484</v>
      </c>
      <c r="I651" s="26" t="n">
        <v>0.711502664108</v>
      </c>
    </row>
    <row r="652" customFormat="false" ht="15" hidden="false" customHeight="false" outlineLevel="0" collapsed="false">
      <c r="B652" s="2" t="n">
        <v>647</v>
      </c>
      <c r="C652" s="26" t="n">
        <v>-0.758179902814</v>
      </c>
      <c r="D652" s="26" t="n">
        <v>-0.139207705433</v>
      </c>
      <c r="E652" s="26" t="n">
        <v>0.666322609591</v>
      </c>
      <c r="F652" s="26" t="n">
        <v>0.06525414654</v>
      </c>
      <c r="G652" s="26" t="n">
        <v>0.901524529289</v>
      </c>
      <c r="H652" s="26" t="n">
        <v>0.581673921995</v>
      </c>
      <c r="I652" s="26" t="n">
        <v>0.628724086907</v>
      </c>
    </row>
    <row r="653" customFormat="false" ht="15" hidden="false" customHeight="false" outlineLevel="0" collapsed="false">
      <c r="B653" s="2" t="n">
        <v>648</v>
      </c>
      <c r="C653" s="26" t="n">
        <v>-2.625539565133</v>
      </c>
      <c r="D653" s="26" t="n">
        <v>-0.40948741777</v>
      </c>
      <c r="E653" s="26" t="n">
        <v>-1.087881584017</v>
      </c>
      <c r="F653" s="26" t="n">
        <v>0.375534509696</v>
      </c>
      <c r="G653" s="26" t="n">
        <v>0.355164691166</v>
      </c>
      <c r="H653" s="26" t="n">
        <v>0.011314009623</v>
      </c>
      <c r="I653" s="26" t="n">
        <v>0.903610766219</v>
      </c>
    </row>
    <row r="654" customFormat="false" ht="15" hidden="false" customHeight="false" outlineLevel="0" collapsed="false">
      <c r="B654" s="2" t="n">
        <v>649</v>
      </c>
      <c r="C654" s="26" t="n">
        <v>0.076424478708</v>
      </c>
      <c r="D654" s="26" t="n">
        <v>-1.098618613309</v>
      </c>
      <c r="E654" s="26" t="n">
        <v>-0.386296861705</v>
      </c>
      <c r="F654" s="26" t="n">
        <v>0.452558889744</v>
      </c>
      <c r="G654" s="26" t="n">
        <v>0.119928517196</v>
      </c>
      <c r="H654" s="26" t="n">
        <v>0.732834749957</v>
      </c>
      <c r="I654" s="26" t="n">
        <v>0.622364653749</v>
      </c>
    </row>
    <row r="655" customFormat="false" ht="15" hidden="false" customHeight="false" outlineLevel="0" collapsed="false">
      <c r="B655" s="2" t="n">
        <v>650</v>
      </c>
      <c r="C655" s="26" t="n">
        <v>0.71200329253</v>
      </c>
      <c r="D655" s="26" t="n">
        <v>1.344435954862</v>
      </c>
      <c r="E655" s="26" t="n">
        <v>-0.653726528183</v>
      </c>
      <c r="F655" s="26" t="n">
        <v>0.706669441495</v>
      </c>
      <c r="G655" s="26" t="n">
        <v>0.146935607136</v>
      </c>
      <c r="H655" s="26" t="n">
        <v>0.964871892794</v>
      </c>
      <c r="I655" s="26" t="n">
        <v>0.840058415526</v>
      </c>
    </row>
    <row r="656" customFormat="false" ht="15" hidden="false" customHeight="false" outlineLevel="0" collapsed="false">
      <c r="B656" s="2" t="n">
        <v>651</v>
      </c>
      <c r="C656" s="26" t="n">
        <v>0.54661798122</v>
      </c>
      <c r="D656" s="26" t="n">
        <v>1.054200393567</v>
      </c>
      <c r="E656" s="26" t="n">
        <v>0.010950930044</v>
      </c>
      <c r="F656" s="26" t="n">
        <v>0.09468952512</v>
      </c>
      <c r="G656" s="26" t="n">
        <v>0.39433061876</v>
      </c>
      <c r="H656" s="26" t="n">
        <v>0.137375742997</v>
      </c>
      <c r="I656" s="26" t="n">
        <v>0.378350788306</v>
      </c>
    </row>
    <row r="657" customFormat="false" ht="15" hidden="false" customHeight="false" outlineLevel="0" collapsed="false">
      <c r="B657" s="2" t="n">
        <v>652</v>
      </c>
      <c r="C657" s="26" t="n">
        <v>-0.707751088684</v>
      </c>
      <c r="D657" s="26" t="n">
        <v>-0.360424997382</v>
      </c>
      <c r="E657" s="26" t="n">
        <v>1.834230715189</v>
      </c>
      <c r="F657" s="26" t="n">
        <v>0.794443765577</v>
      </c>
      <c r="G657" s="26" t="n">
        <v>0.286712323674</v>
      </c>
      <c r="H657" s="26" t="n">
        <v>0.615464522337</v>
      </c>
      <c r="I657" s="26" t="n">
        <v>0.34031176624</v>
      </c>
    </row>
    <row r="658" customFormat="false" ht="15" hidden="false" customHeight="false" outlineLevel="0" collapsed="false">
      <c r="B658" s="2" t="n">
        <v>653</v>
      </c>
      <c r="C658" s="26" t="n">
        <v>-1.106778440954</v>
      </c>
      <c r="D658" s="26" t="n">
        <v>1.173311766498</v>
      </c>
      <c r="E658" s="26" t="n">
        <v>0.988682400685</v>
      </c>
      <c r="F658" s="26" t="n">
        <v>0.805182695758</v>
      </c>
      <c r="G658" s="26" t="n">
        <v>0.270420499812</v>
      </c>
      <c r="H658" s="26" t="n">
        <v>0.400022086147</v>
      </c>
      <c r="I658" s="26" t="n">
        <v>0.083798133196</v>
      </c>
    </row>
    <row r="659" customFormat="false" ht="15" hidden="false" customHeight="false" outlineLevel="0" collapsed="false">
      <c r="B659" s="2" t="n">
        <v>654</v>
      </c>
      <c r="C659" s="26" t="n">
        <v>-0.245416559098</v>
      </c>
      <c r="D659" s="26" t="n">
        <v>-2.183132247342</v>
      </c>
      <c r="E659" s="26" t="n">
        <v>1.500332695061</v>
      </c>
      <c r="F659" s="26" t="n">
        <v>0.679056586724</v>
      </c>
      <c r="G659" s="26" t="n">
        <v>0.42205715972</v>
      </c>
      <c r="H659" s="26" t="n">
        <v>0.778224498846</v>
      </c>
      <c r="I659" s="26" t="n">
        <v>0.891046157992</v>
      </c>
    </row>
    <row r="660" customFormat="false" ht="15" hidden="false" customHeight="false" outlineLevel="0" collapsed="false">
      <c r="B660" s="2" t="n">
        <v>655</v>
      </c>
      <c r="C660" s="26" t="n">
        <v>0.258455983057</v>
      </c>
      <c r="D660" s="26" t="n">
        <v>1.643340610395</v>
      </c>
      <c r="E660" s="26" t="n">
        <v>-1.361544964683</v>
      </c>
      <c r="F660" s="26" t="n">
        <v>0.454266892027</v>
      </c>
      <c r="G660" s="26" t="n">
        <v>0.282692487196</v>
      </c>
      <c r="H660" s="26" t="n">
        <v>0.764649016477</v>
      </c>
      <c r="I660" s="26" t="n">
        <v>0.382895893111</v>
      </c>
    </row>
    <row r="661" customFormat="false" ht="15" hidden="false" customHeight="false" outlineLevel="0" collapsed="false">
      <c r="B661" s="2" t="n">
        <v>656</v>
      </c>
      <c r="C661" s="26" t="n">
        <v>-1.351547685943</v>
      </c>
      <c r="D661" s="26" t="n">
        <v>0.640637413409</v>
      </c>
      <c r="E661" s="26" t="n">
        <v>-1.097060481039</v>
      </c>
      <c r="F661" s="26" t="n">
        <v>0.866186296461</v>
      </c>
      <c r="G661" s="26" t="n">
        <v>0.109077158765</v>
      </c>
      <c r="H661" s="26" t="n">
        <v>0.697910052337</v>
      </c>
      <c r="I661" s="26" t="n">
        <v>0.572874829411</v>
      </c>
    </row>
    <row r="662" customFormat="false" ht="15" hidden="false" customHeight="false" outlineLevel="0" collapsed="false">
      <c r="B662" s="2" t="n">
        <v>657</v>
      </c>
      <c r="C662" s="26" t="n">
        <v>-0.142843358469</v>
      </c>
      <c r="D662" s="26" t="n">
        <v>-0.930153430413</v>
      </c>
      <c r="E662" s="26" t="n">
        <v>1.129957609868</v>
      </c>
      <c r="F662" s="26" t="n">
        <v>0.21568762351</v>
      </c>
      <c r="G662" s="26" t="n">
        <v>0.955977710432</v>
      </c>
      <c r="H662" s="26" t="n">
        <v>0.580685348011</v>
      </c>
      <c r="I662" s="26" t="n">
        <v>0.205710102957</v>
      </c>
    </row>
    <row r="663" customFormat="false" ht="15" hidden="false" customHeight="false" outlineLevel="0" collapsed="false">
      <c r="B663" s="2" t="n">
        <v>658</v>
      </c>
      <c r="C663" s="26" t="n">
        <v>-1.382455040096</v>
      </c>
      <c r="D663" s="26" t="n">
        <v>-0.066398943259</v>
      </c>
      <c r="E663" s="26" t="n">
        <v>1.538868713545</v>
      </c>
      <c r="F663" s="26" t="n">
        <v>0.403163707098</v>
      </c>
      <c r="G663" s="26" t="n">
        <v>0.010157496116</v>
      </c>
      <c r="H663" s="26" t="n">
        <v>0.418081988481</v>
      </c>
      <c r="I663" s="26" t="n">
        <v>0.230186012984</v>
      </c>
    </row>
    <row r="664" customFormat="false" ht="15" hidden="false" customHeight="false" outlineLevel="0" collapsed="false">
      <c r="B664" s="2" t="n">
        <v>659</v>
      </c>
      <c r="C664" s="26" t="n">
        <v>2.348519985704</v>
      </c>
      <c r="D664" s="26" t="n">
        <v>1.608664178632</v>
      </c>
      <c r="E664" s="26" t="n">
        <v>-0.89546835756</v>
      </c>
      <c r="F664" s="26" t="n">
        <v>0.933949576911</v>
      </c>
      <c r="G664" s="26" t="n">
        <v>0.649324562881</v>
      </c>
      <c r="H664" s="26" t="n">
        <v>0.278876171188</v>
      </c>
      <c r="I664" s="26" t="n">
        <v>0.709692752913</v>
      </c>
    </row>
    <row r="665" customFormat="false" ht="15" hidden="false" customHeight="false" outlineLevel="0" collapsed="false">
      <c r="B665" s="2" t="n">
        <v>660</v>
      </c>
      <c r="C665" s="26" t="n">
        <v>0.22089581026</v>
      </c>
      <c r="D665" s="26" t="n">
        <v>1.100537528437</v>
      </c>
      <c r="E665" s="26" t="n">
        <v>-0.530620490392</v>
      </c>
      <c r="F665" s="26" t="n">
        <v>0.636212750229</v>
      </c>
      <c r="G665" s="26" t="n">
        <v>0.189582056834</v>
      </c>
      <c r="H665" s="26" t="n">
        <v>0.315264033506</v>
      </c>
      <c r="I665" s="26" t="n">
        <v>0.740470998544</v>
      </c>
    </row>
    <row r="666" customFormat="false" ht="15" hidden="false" customHeight="false" outlineLevel="0" collapsed="false">
      <c r="B666" s="2" t="n">
        <v>661</v>
      </c>
      <c r="C666" s="26" t="n">
        <v>1.165626284567</v>
      </c>
      <c r="D666" s="26" t="n">
        <v>0.296611741466</v>
      </c>
      <c r="E666" s="26" t="n">
        <v>0.138949067679</v>
      </c>
      <c r="F666" s="26" t="n">
        <v>0.899357155174</v>
      </c>
      <c r="G666" s="26" t="n">
        <v>0.395937732854</v>
      </c>
      <c r="H666" s="26" t="n">
        <v>0.866232148911</v>
      </c>
      <c r="I666" s="26" t="n">
        <v>0.808770594804</v>
      </c>
    </row>
    <row r="667" customFormat="false" ht="15" hidden="false" customHeight="false" outlineLevel="0" collapsed="false">
      <c r="B667" s="2" t="n">
        <v>662</v>
      </c>
      <c r="C667" s="26" t="n">
        <v>1.844510132727</v>
      </c>
      <c r="D667" s="26" t="n">
        <v>-1.516812722614</v>
      </c>
      <c r="E667" s="26" t="n">
        <v>-0.408496124737</v>
      </c>
      <c r="F667" s="26" t="n">
        <v>0.774692451887</v>
      </c>
      <c r="G667" s="26" t="n">
        <v>0.843056132984</v>
      </c>
      <c r="H667" s="26" t="n">
        <v>0.653139085279</v>
      </c>
      <c r="I667" s="26" t="n">
        <v>0.648754922601</v>
      </c>
    </row>
    <row r="668" customFormat="false" ht="15" hidden="false" customHeight="false" outlineLevel="0" collapsed="false">
      <c r="B668" s="2" t="n">
        <v>663</v>
      </c>
      <c r="C668" s="26" t="n">
        <v>0.127962617955</v>
      </c>
      <c r="D668" s="26" t="n">
        <v>0.888087941652</v>
      </c>
      <c r="E668" s="26" t="n">
        <v>2.397416060339</v>
      </c>
      <c r="F668" s="26" t="n">
        <v>0.862132115086</v>
      </c>
      <c r="G668" s="26" t="n">
        <v>0.894436128507</v>
      </c>
      <c r="H668" s="26" t="n">
        <v>0.202668375861</v>
      </c>
      <c r="I668" s="26" t="n">
        <v>0.941200988406</v>
      </c>
    </row>
    <row r="669" customFormat="false" ht="15" hidden="false" customHeight="false" outlineLevel="0" collapsed="false">
      <c r="B669" s="2" t="n">
        <v>664</v>
      </c>
      <c r="C669" s="26" t="n">
        <v>-0.538949338833</v>
      </c>
      <c r="D669" s="26" t="n">
        <v>-0.768831296717</v>
      </c>
      <c r="E669" s="26" t="n">
        <v>-0.931528115273</v>
      </c>
      <c r="F669" s="26" t="n">
        <v>0.305405482135</v>
      </c>
      <c r="G669" s="26" t="n">
        <v>0.908818973928</v>
      </c>
      <c r="H669" s="26" t="n">
        <v>0.302588228365</v>
      </c>
      <c r="I669" s="26" t="n">
        <v>0.046152186431</v>
      </c>
    </row>
    <row r="670" customFormat="false" ht="15" hidden="false" customHeight="false" outlineLevel="0" collapsed="false">
      <c r="B670" s="2" t="n">
        <v>665</v>
      </c>
      <c r="C670" s="26" t="n">
        <v>-0.733414652027</v>
      </c>
      <c r="D670" s="26" t="n">
        <v>1.114791615223</v>
      </c>
      <c r="E670" s="26" t="n">
        <v>-0.607895638024</v>
      </c>
      <c r="F670" s="26" t="n">
        <v>0.691255499057</v>
      </c>
      <c r="G670" s="26" t="n">
        <v>0.945498817217</v>
      </c>
      <c r="H670" s="26" t="n">
        <v>0.909499306442</v>
      </c>
      <c r="I670" s="26" t="n">
        <v>0.552373873735</v>
      </c>
    </row>
    <row r="671" customFormat="false" ht="15" hidden="false" customHeight="false" outlineLevel="0" collapsed="false">
      <c r="B671" s="2" t="n">
        <v>666</v>
      </c>
      <c r="C671" s="26" t="n">
        <v>-0.243735067731</v>
      </c>
      <c r="D671" s="26" t="n">
        <v>0.31280407865</v>
      </c>
      <c r="E671" s="26" t="n">
        <v>0.072535452406</v>
      </c>
      <c r="F671" s="26" t="n">
        <v>0.624283179733</v>
      </c>
      <c r="G671" s="26" t="n">
        <v>0.702729840691</v>
      </c>
      <c r="H671" s="26" t="n">
        <v>0.910683279835</v>
      </c>
      <c r="I671" s="26" t="n">
        <v>0.338347812712</v>
      </c>
    </row>
    <row r="672" customFormat="false" ht="15" hidden="false" customHeight="false" outlineLevel="0" collapsed="false">
      <c r="B672" s="2" t="n">
        <v>667</v>
      </c>
      <c r="C672" s="26" t="n">
        <v>-0.696151952063</v>
      </c>
      <c r="D672" s="26" t="n">
        <v>-0.469196894362</v>
      </c>
      <c r="E672" s="26" t="n">
        <v>0.256692626719</v>
      </c>
      <c r="F672" s="26" t="n">
        <v>0.506547688059</v>
      </c>
      <c r="G672" s="26" t="n">
        <v>0.504379084417</v>
      </c>
      <c r="H672" s="26" t="n">
        <v>0.088210524463</v>
      </c>
      <c r="I672" s="26" t="n">
        <v>0.989940878397</v>
      </c>
    </row>
    <row r="673" customFormat="false" ht="15" hidden="false" customHeight="false" outlineLevel="0" collapsed="false">
      <c r="B673" s="2" t="n">
        <v>668</v>
      </c>
      <c r="C673" s="26" t="n">
        <v>-1.555351906365</v>
      </c>
      <c r="D673" s="26" t="n">
        <v>-1.131959392511</v>
      </c>
      <c r="E673" s="26" t="n">
        <v>-0.420460474577</v>
      </c>
      <c r="F673" s="26" t="n">
        <v>0.85412982744</v>
      </c>
      <c r="G673" s="26" t="n">
        <v>0.29073277392</v>
      </c>
      <c r="H673" s="26" t="n">
        <v>0.557396426592</v>
      </c>
      <c r="I673" s="26" t="n">
        <v>0.81321384658</v>
      </c>
    </row>
    <row r="674" customFormat="false" ht="15" hidden="false" customHeight="false" outlineLevel="0" collapsed="false">
      <c r="B674" s="2" t="n">
        <v>669</v>
      </c>
      <c r="C674" s="26" t="n">
        <v>0.639390812321</v>
      </c>
      <c r="D674" s="26" t="n">
        <v>0.821400905945</v>
      </c>
      <c r="E674" s="26" t="n">
        <v>-0.455527349835</v>
      </c>
      <c r="F674" s="26" t="n">
        <v>0.765876816172</v>
      </c>
      <c r="G674" s="26" t="n">
        <v>0.99141096087</v>
      </c>
      <c r="H674" s="26" t="n">
        <v>0.503305425912</v>
      </c>
      <c r="I674" s="26" t="n">
        <v>0.842122512173</v>
      </c>
    </row>
    <row r="675" customFormat="false" ht="15" hidden="false" customHeight="false" outlineLevel="0" collapsed="false">
      <c r="B675" s="2" t="n">
        <v>670</v>
      </c>
      <c r="C675" s="26" t="n">
        <v>0.606071822784</v>
      </c>
      <c r="D675" s="26" t="n">
        <v>1.251396825352</v>
      </c>
      <c r="E675" s="26" t="n">
        <v>0.407475361698</v>
      </c>
      <c r="F675" s="26" t="n">
        <v>0.59089325951</v>
      </c>
      <c r="G675" s="26" t="n">
        <v>0.549070741677</v>
      </c>
      <c r="H675" s="26" t="n">
        <v>0.065722089059</v>
      </c>
      <c r="I675" s="26" t="n">
        <v>0.260778060515</v>
      </c>
    </row>
    <row r="676" customFormat="false" ht="15" hidden="false" customHeight="false" outlineLevel="0" collapsed="false">
      <c r="B676" s="2" t="n">
        <v>671</v>
      </c>
      <c r="C676" s="26" t="n">
        <v>0.111373675751</v>
      </c>
      <c r="D676" s="26" t="n">
        <v>0.433163512974</v>
      </c>
      <c r="E676" s="26" t="n">
        <v>-1.060125720292</v>
      </c>
      <c r="F676" s="26" t="n">
        <v>0.453297531221</v>
      </c>
      <c r="G676" s="26" t="n">
        <v>0.361008867121</v>
      </c>
      <c r="H676" s="26" t="n">
        <v>0.179500672167</v>
      </c>
      <c r="I676" s="26" t="n">
        <v>0.24415926037</v>
      </c>
    </row>
    <row r="677" customFormat="false" ht="15" hidden="false" customHeight="false" outlineLevel="0" collapsed="false">
      <c r="B677" s="2" t="n">
        <v>672</v>
      </c>
      <c r="C677" s="26" t="n">
        <v>-0.495983514559</v>
      </c>
      <c r="D677" s="26" t="n">
        <v>0.121104587499</v>
      </c>
      <c r="E677" s="26" t="n">
        <v>-0.266030914702</v>
      </c>
      <c r="F677" s="26" t="n">
        <v>0.759297097792</v>
      </c>
      <c r="G677" s="26" t="n">
        <v>0.140223978551</v>
      </c>
      <c r="H677" s="26" t="n">
        <v>0.159512587842</v>
      </c>
      <c r="I677" s="26" t="n">
        <v>0.628743771535</v>
      </c>
    </row>
    <row r="678" customFormat="false" ht="15" hidden="false" customHeight="false" outlineLevel="0" collapsed="false">
      <c r="B678" s="2" t="n">
        <v>673</v>
      </c>
      <c r="C678" s="26" t="n">
        <v>0.353302608019</v>
      </c>
      <c r="D678" s="26" t="n">
        <v>-0.385587467733</v>
      </c>
      <c r="E678" s="26" t="n">
        <v>0.474653525343</v>
      </c>
      <c r="F678" s="26" t="n">
        <v>0.408027868903</v>
      </c>
      <c r="G678" s="26" t="n">
        <v>0.646780388665</v>
      </c>
      <c r="H678" s="26" t="n">
        <v>0.76535045303</v>
      </c>
      <c r="I678" s="26" t="n">
        <v>0.866018533098</v>
      </c>
    </row>
    <row r="679" customFormat="false" ht="15" hidden="false" customHeight="false" outlineLevel="0" collapsed="false">
      <c r="B679" s="2" t="n">
        <v>674</v>
      </c>
      <c r="C679" s="26" t="n">
        <v>-0.540400093883</v>
      </c>
      <c r="D679" s="26" t="n">
        <v>-2.632704935442</v>
      </c>
      <c r="E679" s="26" t="n">
        <v>0.301377125811</v>
      </c>
      <c r="F679" s="26" t="n">
        <v>0.448583015513</v>
      </c>
      <c r="G679" s="26" t="n">
        <v>0.793545750581</v>
      </c>
      <c r="H679" s="26" t="n">
        <v>0.68300469773</v>
      </c>
      <c r="I679" s="26" t="n">
        <v>0.919109398495</v>
      </c>
    </row>
    <row r="680" customFormat="false" ht="15" hidden="false" customHeight="false" outlineLevel="0" collapsed="false">
      <c r="B680" s="2" t="n">
        <v>675</v>
      </c>
      <c r="C680" s="26" t="n">
        <v>-0.559347596573</v>
      </c>
      <c r="D680" s="26" t="n">
        <v>-0.70367855456</v>
      </c>
      <c r="E680" s="26" t="n">
        <v>-0.038805742863</v>
      </c>
      <c r="F680" s="26" t="n">
        <v>0.679308683802</v>
      </c>
      <c r="G680" s="26" t="n">
        <v>0.647937352458</v>
      </c>
      <c r="H680" s="26" t="n">
        <v>0.651818799743</v>
      </c>
      <c r="I680" s="26" t="n">
        <v>0.059734273641</v>
      </c>
    </row>
    <row r="681" customFormat="false" ht="15" hidden="false" customHeight="false" outlineLevel="0" collapsed="false">
      <c r="B681" s="2" t="n">
        <v>676</v>
      </c>
      <c r="C681" s="26" t="n">
        <v>0.405286768633</v>
      </c>
      <c r="D681" s="26" t="n">
        <v>-0.04311862577</v>
      </c>
      <c r="E681" s="26" t="n">
        <v>0.119610779407</v>
      </c>
      <c r="F681" s="26" t="n">
        <v>0.593405396614</v>
      </c>
      <c r="G681" s="26" t="n">
        <v>0.444786278039</v>
      </c>
      <c r="H681" s="26" t="n">
        <v>0.764835098408</v>
      </c>
      <c r="I681" s="26" t="n">
        <v>0.843507732686</v>
      </c>
    </row>
    <row r="682" customFormat="false" ht="15" hidden="false" customHeight="false" outlineLevel="0" collapsed="false">
      <c r="B682" s="2" t="n">
        <v>677</v>
      </c>
      <c r="C682" s="26" t="n">
        <v>1.683110816875</v>
      </c>
      <c r="D682" s="26" t="n">
        <v>-0.371046257067</v>
      </c>
      <c r="E682" s="26" t="n">
        <v>-1.535747152898</v>
      </c>
      <c r="F682" s="26" t="n">
        <v>0.698702276196</v>
      </c>
      <c r="G682" s="26" t="n">
        <v>0.069233735323</v>
      </c>
      <c r="H682" s="26" t="n">
        <v>0.364628380696</v>
      </c>
      <c r="I682" s="26" t="n">
        <v>0.513297699511</v>
      </c>
    </row>
    <row r="683" customFormat="false" ht="15" hidden="false" customHeight="false" outlineLevel="0" collapsed="false">
      <c r="B683" s="2" t="n">
        <v>678</v>
      </c>
      <c r="C683" s="26" t="n">
        <v>-0.767912716658</v>
      </c>
      <c r="D683" s="26" t="n">
        <v>0.383500755763</v>
      </c>
      <c r="E683" s="26" t="n">
        <v>-0.720909037123</v>
      </c>
      <c r="F683" s="26" t="n">
        <v>0.327643308465</v>
      </c>
      <c r="G683" s="26" t="n">
        <v>0.958475944301</v>
      </c>
      <c r="H683" s="26" t="n">
        <v>0.617669537129</v>
      </c>
      <c r="I683" s="26" t="n">
        <v>0.244495345948</v>
      </c>
    </row>
    <row r="684" customFormat="false" ht="15" hidden="false" customHeight="false" outlineLevel="0" collapsed="false">
      <c r="B684" s="2" t="n">
        <v>679</v>
      </c>
      <c r="C684" s="26" t="n">
        <v>-0.219192652429</v>
      </c>
      <c r="D684" s="26" t="n">
        <v>0.284692782829</v>
      </c>
      <c r="E684" s="26" t="n">
        <v>-0.583019857411</v>
      </c>
      <c r="F684" s="26" t="n">
        <v>0.064573963196</v>
      </c>
      <c r="G684" s="26" t="n">
        <v>0.065335695791</v>
      </c>
      <c r="H684" s="26" t="n">
        <v>0.434839117108</v>
      </c>
      <c r="I684" s="26" t="n">
        <v>0.630556062226</v>
      </c>
    </row>
    <row r="685" customFormat="false" ht="15" hidden="false" customHeight="false" outlineLevel="0" collapsed="false">
      <c r="B685" s="2" t="n">
        <v>680</v>
      </c>
      <c r="C685" s="26" t="n">
        <v>0.430564584616</v>
      </c>
      <c r="D685" s="26" t="n">
        <v>0.464200869641</v>
      </c>
      <c r="E685" s="26" t="n">
        <v>-0.478596872259</v>
      </c>
      <c r="F685" s="26" t="n">
        <v>0.364558811591</v>
      </c>
      <c r="G685" s="26" t="n">
        <v>0.757601269272</v>
      </c>
      <c r="H685" s="26" t="n">
        <v>0.502489021295</v>
      </c>
      <c r="I685" s="26" t="n">
        <v>0.329194892589</v>
      </c>
    </row>
    <row r="686" customFormat="false" ht="15" hidden="false" customHeight="false" outlineLevel="0" collapsed="false">
      <c r="B686" s="2" t="n">
        <v>681</v>
      </c>
      <c r="C686" s="26" t="n">
        <v>-0.210711063985</v>
      </c>
      <c r="D686" s="26" t="n">
        <v>-1.242825775523</v>
      </c>
      <c r="E686" s="26" t="n">
        <v>-1.366179528475</v>
      </c>
      <c r="F686" s="26" t="n">
        <v>0.688359960925</v>
      </c>
      <c r="G686" s="26" t="n">
        <v>0.9786438421</v>
      </c>
      <c r="H686" s="26" t="n">
        <v>0.484247818374</v>
      </c>
      <c r="I686" s="26" t="n">
        <v>0.240659106821</v>
      </c>
    </row>
    <row r="687" customFormat="false" ht="15" hidden="false" customHeight="false" outlineLevel="0" collapsed="false">
      <c r="B687" s="2" t="n">
        <v>682</v>
      </c>
      <c r="C687" s="26" t="n">
        <v>0.349213561304</v>
      </c>
      <c r="D687" s="26" t="n">
        <v>-0.022178150827</v>
      </c>
      <c r="E687" s="26" t="n">
        <v>1.217552681726</v>
      </c>
      <c r="F687" s="26" t="n">
        <v>0.216354815757</v>
      </c>
      <c r="G687" s="26" t="n">
        <v>0.247112343835</v>
      </c>
      <c r="H687" s="26" t="n">
        <v>0.782095525091</v>
      </c>
      <c r="I687" s="26" t="n">
        <v>0.404941848394</v>
      </c>
    </row>
    <row r="688" customFormat="false" ht="15" hidden="false" customHeight="false" outlineLevel="0" collapsed="false">
      <c r="B688" s="2" t="n">
        <v>683</v>
      </c>
      <c r="C688" s="26" t="n">
        <v>0.653007039291</v>
      </c>
      <c r="D688" s="26" t="n">
        <v>0.975437139775</v>
      </c>
      <c r="E688" s="26" t="n">
        <v>-0.293680231719</v>
      </c>
      <c r="F688" s="26" t="n">
        <v>0.685547633688</v>
      </c>
      <c r="G688" s="26" t="n">
        <v>0.368049244461</v>
      </c>
      <c r="H688" s="26" t="n">
        <v>0.447076645425</v>
      </c>
      <c r="I688" s="26" t="n">
        <v>0.822669722695</v>
      </c>
    </row>
    <row r="689" customFormat="false" ht="15" hidden="false" customHeight="false" outlineLevel="0" collapsed="false">
      <c r="B689" s="2" t="n">
        <v>684</v>
      </c>
      <c r="C689" s="26" t="n">
        <v>0.064766621701</v>
      </c>
      <c r="D689" s="26" t="n">
        <v>1.251769047185</v>
      </c>
      <c r="E689" s="26" t="n">
        <v>-0.290606347938</v>
      </c>
      <c r="F689" s="26" t="n">
        <v>0.305366909927</v>
      </c>
      <c r="G689" s="26" t="n">
        <v>0.550808251444</v>
      </c>
      <c r="H689" s="26" t="n">
        <v>0.083010332294</v>
      </c>
      <c r="I689" s="26" t="n">
        <v>0.646054909125</v>
      </c>
    </row>
    <row r="690" customFormat="false" ht="15" hidden="false" customHeight="false" outlineLevel="0" collapsed="false">
      <c r="B690" s="2" t="n">
        <v>685</v>
      </c>
      <c r="C690" s="26" t="n">
        <v>0.364263707252</v>
      </c>
      <c r="D690" s="26" t="n">
        <v>0.734555316286</v>
      </c>
      <c r="E690" s="26" t="n">
        <v>-0.102316917056</v>
      </c>
      <c r="F690" s="26" t="n">
        <v>0.011092705197</v>
      </c>
      <c r="G690" s="26" t="n">
        <v>0.419506911753</v>
      </c>
      <c r="H690" s="26" t="n">
        <v>0.374510445111</v>
      </c>
      <c r="I690" s="26" t="n">
        <v>0.630411959713</v>
      </c>
    </row>
    <row r="691" customFormat="false" ht="15" hidden="false" customHeight="false" outlineLevel="0" collapsed="false">
      <c r="B691" s="2" t="n">
        <v>686</v>
      </c>
      <c r="C691" s="26" t="n">
        <v>0.030725128367</v>
      </c>
      <c r="D691" s="26" t="n">
        <v>1.100051192495</v>
      </c>
      <c r="E691" s="26" t="n">
        <v>-2.506634584376</v>
      </c>
      <c r="F691" s="26" t="n">
        <v>0.845765844747</v>
      </c>
      <c r="G691" s="26" t="n">
        <v>0.546763322836</v>
      </c>
      <c r="H691" s="26" t="n">
        <v>0.363974823495</v>
      </c>
      <c r="I691" s="26" t="n">
        <v>0.505419741915</v>
      </c>
    </row>
    <row r="692" customFormat="false" ht="15" hidden="false" customHeight="false" outlineLevel="0" collapsed="false">
      <c r="B692" s="2" t="n">
        <v>687</v>
      </c>
      <c r="C692" s="26" t="n">
        <v>0.261640802712</v>
      </c>
      <c r="D692" s="26" t="n">
        <v>-1.727713410351</v>
      </c>
      <c r="E692" s="26" t="n">
        <v>-0.441003908781</v>
      </c>
      <c r="F692" s="26" t="n">
        <v>0.993343233655</v>
      </c>
      <c r="G692" s="26" t="n">
        <v>0.323763592336</v>
      </c>
      <c r="H692" s="26" t="n">
        <v>0.382959877593</v>
      </c>
      <c r="I692" s="26" t="n">
        <v>0.778448681047</v>
      </c>
    </row>
    <row r="693" customFormat="false" ht="15" hidden="false" customHeight="false" outlineLevel="0" collapsed="false">
      <c r="B693" s="2" t="n">
        <v>688</v>
      </c>
      <c r="C693" s="26" t="n">
        <v>-0.277619998336</v>
      </c>
      <c r="D693" s="26" t="n">
        <v>-0.331950244403</v>
      </c>
      <c r="E693" s="26" t="n">
        <v>0.269438206125</v>
      </c>
      <c r="F693" s="26" t="n">
        <v>0.934139130435</v>
      </c>
      <c r="G693" s="26" t="n">
        <v>0.488812573628</v>
      </c>
      <c r="H693" s="26" t="n">
        <v>0.300840185506</v>
      </c>
      <c r="I693" s="26" t="n">
        <v>0.339741902805</v>
      </c>
    </row>
    <row r="694" customFormat="false" ht="15" hidden="false" customHeight="false" outlineLevel="0" collapsed="false">
      <c r="B694" s="2" t="n">
        <v>689</v>
      </c>
      <c r="C694" s="26" t="n">
        <v>1.312595454786</v>
      </c>
      <c r="D694" s="26" t="n">
        <v>0.391534583311</v>
      </c>
      <c r="E694" s="26" t="n">
        <v>-0.608488157174</v>
      </c>
      <c r="F694" s="26" t="n">
        <v>0.467836728588</v>
      </c>
      <c r="G694" s="26" t="n">
        <v>0.635906276172</v>
      </c>
      <c r="H694" s="26" t="n">
        <v>0.221891380643</v>
      </c>
      <c r="I694" s="26" t="n">
        <v>0.947281099206</v>
      </c>
    </row>
    <row r="695" customFormat="false" ht="15" hidden="false" customHeight="false" outlineLevel="0" collapsed="false">
      <c r="B695" s="2" t="n">
        <v>690</v>
      </c>
      <c r="C695" s="26" t="n">
        <v>0.036642199503</v>
      </c>
      <c r="D695" s="26" t="n">
        <v>-0.275665907839</v>
      </c>
      <c r="E695" s="26" t="n">
        <v>-0.445990745721</v>
      </c>
      <c r="F695" s="26" t="n">
        <v>0.560815478486</v>
      </c>
      <c r="G695" s="26" t="n">
        <v>0.932673698041</v>
      </c>
      <c r="H695" s="26" t="n">
        <v>0.947713121552</v>
      </c>
      <c r="I695" s="26" t="n">
        <v>0.206138447572</v>
      </c>
    </row>
    <row r="696" customFormat="false" ht="15" hidden="false" customHeight="false" outlineLevel="0" collapsed="false">
      <c r="B696" s="2" t="n">
        <v>691</v>
      </c>
      <c r="C696" s="26" t="n">
        <v>-1.196049066521</v>
      </c>
      <c r="D696" s="26" t="n">
        <v>-0.253853909175</v>
      </c>
      <c r="E696" s="26" t="n">
        <v>2.048034170436</v>
      </c>
      <c r="F696" s="26" t="n">
        <v>0.415296834496</v>
      </c>
      <c r="G696" s="26" t="n">
        <v>0.856707032511</v>
      </c>
      <c r="H696" s="26" t="n">
        <v>0.764221050097</v>
      </c>
      <c r="I696" s="26" t="n">
        <v>0.025748188972</v>
      </c>
    </row>
    <row r="697" customFormat="false" ht="15" hidden="false" customHeight="false" outlineLevel="0" collapsed="false">
      <c r="B697" s="2" t="n">
        <v>692</v>
      </c>
      <c r="C697" s="26" t="n">
        <v>0.291552288209</v>
      </c>
      <c r="D697" s="26" t="n">
        <v>1.991413953746</v>
      </c>
      <c r="E697" s="26" t="n">
        <v>-0.210347119243</v>
      </c>
      <c r="F697" s="26" t="n">
        <v>0.771027392614</v>
      </c>
      <c r="G697" s="26" t="n">
        <v>0.750167645161</v>
      </c>
      <c r="H697" s="26" t="n">
        <v>0.134178338698</v>
      </c>
      <c r="I697" s="26" t="n">
        <v>0.430021393606</v>
      </c>
    </row>
    <row r="698" customFormat="false" ht="15" hidden="false" customHeight="false" outlineLevel="0" collapsed="false">
      <c r="B698" s="2" t="n">
        <v>693</v>
      </c>
      <c r="C698" s="26" t="n">
        <v>0.126881748088</v>
      </c>
      <c r="D698" s="26" t="n">
        <v>0.844172619167</v>
      </c>
      <c r="E698" s="26" t="n">
        <v>2.024276647877</v>
      </c>
      <c r="F698" s="26" t="n">
        <v>0.824070232803</v>
      </c>
      <c r="G698" s="26" t="n">
        <v>0.098483939073</v>
      </c>
      <c r="H698" s="26" t="n">
        <v>0.563012840188</v>
      </c>
      <c r="I698" s="26" t="n">
        <v>0.252713149704</v>
      </c>
    </row>
    <row r="699" customFormat="false" ht="15" hidden="false" customHeight="false" outlineLevel="0" collapsed="false">
      <c r="B699" s="2" t="n">
        <v>694</v>
      </c>
      <c r="C699" s="26" t="n">
        <v>-0.136574287086</v>
      </c>
      <c r="D699" s="26" t="n">
        <v>0.903507731004</v>
      </c>
      <c r="E699" s="26" t="n">
        <v>-1.875934845537</v>
      </c>
      <c r="F699" s="26" t="n">
        <v>0.173831493264</v>
      </c>
      <c r="G699" s="26" t="n">
        <v>0.879003924784</v>
      </c>
      <c r="H699" s="26" t="n">
        <v>0.110079932286</v>
      </c>
      <c r="I699" s="26" t="n">
        <v>0.197780102368</v>
      </c>
    </row>
    <row r="700" customFormat="false" ht="15" hidden="false" customHeight="false" outlineLevel="0" collapsed="false">
      <c r="B700" s="2" t="n">
        <v>695</v>
      </c>
      <c r="C700" s="26" t="n">
        <v>-1.75480241825</v>
      </c>
      <c r="D700" s="26" t="n">
        <v>-2.332017925952</v>
      </c>
      <c r="E700" s="26" t="n">
        <v>-0.346005952536</v>
      </c>
      <c r="F700" s="26" t="n">
        <v>0.097483319972</v>
      </c>
      <c r="G700" s="26" t="n">
        <v>0.986547605163</v>
      </c>
      <c r="H700" s="26" t="n">
        <v>0.014092213864</v>
      </c>
      <c r="I700" s="26" t="n">
        <v>0.858378991924</v>
      </c>
    </row>
    <row r="701" customFormat="false" ht="15" hidden="false" customHeight="false" outlineLevel="0" collapsed="false">
      <c r="B701" s="2" t="n">
        <v>696</v>
      </c>
      <c r="C701" s="26" t="n">
        <v>-0.480144683885</v>
      </c>
      <c r="D701" s="26" t="n">
        <v>0.984326769539</v>
      </c>
      <c r="E701" s="26" t="n">
        <v>0.558893828276</v>
      </c>
      <c r="F701" s="26" t="n">
        <v>0.991538414684</v>
      </c>
      <c r="G701" s="26" t="n">
        <v>0.206079807443</v>
      </c>
      <c r="H701" s="26" t="n">
        <v>0.911934209076</v>
      </c>
      <c r="I701" s="26" t="n">
        <v>0.422923989234</v>
      </c>
    </row>
    <row r="702" customFormat="false" ht="15" hidden="false" customHeight="false" outlineLevel="0" collapsed="false">
      <c r="B702" s="2" t="n">
        <v>697</v>
      </c>
      <c r="C702" s="26" t="n">
        <v>1.297388181111</v>
      </c>
      <c r="D702" s="26" t="n">
        <v>0.67096763325</v>
      </c>
      <c r="E702" s="26" t="n">
        <v>-0.432021966354</v>
      </c>
      <c r="F702" s="26" t="n">
        <v>0.134034183549</v>
      </c>
      <c r="G702" s="26" t="n">
        <v>0.240867833049</v>
      </c>
      <c r="H702" s="26" t="n">
        <v>0.442530825658</v>
      </c>
      <c r="I702" s="26" t="n">
        <v>0.736688213809</v>
      </c>
    </row>
    <row r="703" customFormat="false" ht="15" hidden="false" customHeight="false" outlineLevel="0" collapsed="false">
      <c r="B703" s="2" t="n">
        <v>698</v>
      </c>
      <c r="C703" s="26" t="n">
        <v>-1.307930262507</v>
      </c>
      <c r="D703" s="26" t="n">
        <v>0.27332489032</v>
      </c>
      <c r="E703" s="26" t="n">
        <v>1.328198932751</v>
      </c>
      <c r="F703" s="26" t="n">
        <v>0.781809114404</v>
      </c>
      <c r="G703" s="26" t="n">
        <v>0.424263193543</v>
      </c>
      <c r="H703" s="26" t="n">
        <v>0.331406582384</v>
      </c>
      <c r="I703" s="26" t="n">
        <v>0.313495531405</v>
      </c>
    </row>
    <row r="704" customFormat="false" ht="15" hidden="false" customHeight="false" outlineLevel="0" collapsed="false">
      <c r="B704" s="2" t="n">
        <v>699</v>
      </c>
      <c r="C704" s="26" t="n">
        <v>-2.143263263101</v>
      </c>
      <c r="D704" s="26" t="n">
        <v>-0.587741897075</v>
      </c>
      <c r="E704" s="26" t="n">
        <v>-0.213654826214</v>
      </c>
      <c r="F704" s="26" t="n">
        <v>0.162749718875</v>
      </c>
      <c r="G704" s="26" t="n">
        <v>0.010535874632</v>
      </c>
      <c r="H704" s="26" t="n">
        <v>0.952311979363</v>
      </c>
      <c r="I704" s="26" t="n">
        <v>0.100983318315</v>
      </c>
    </row>
    <row r="705" customFormat="false" ht="15" hidden="false" customHeight="false" outlineLevel="0" collapsed="false">
      <c r="B705" s="2" t="n">
        <v>700</v>
      </c>
      <c r="C705" s="26" t="n">
        <v>-1.371444138012</v>
      </c>
      <c r="D705" s="26" t="n">
        <v>-0.257391206124</v>
      </c>
      <c r="E705" s="26" t="n">
        <v>1.159979746943</v>
      </c>
      <c r="F705" s="26" t="n">
        <v>0.399784751669</v>
      </c>
      <c r="G705" s="26" t="n">
        <v>0.720330871691</v>
      </c>
      <c r="H705" s="26" t="n">
        <v>0.233060483043</v>
      </c>
      <c r="I705" s="26" t="n">
        <v>0.040998720629</v>
      </c>
    </row>
    <row r="706" customFormat="false" ht="15" hidden="false" customHeight="false" outlineLevel="0" collapsed="false">
      <c r="B706" s="2" t="n">
        <v>701</v>
      </c>
      <c r="C706" s="26" t="n">
        <v>1.494420398967</v>
      </c>
      <c r="D706" s="26" t="n">
        <v>0.166171840349</v>
      </c>
      <c r="E706" s="26" t="n">
        <v>-1.387982181215</v>
      </c>
      <c r="F706" s="26" t="n">
        <v>0.455123980243</v>
      </c>
      <c r="G706" s="26" t="n">
        <v>0.314533728998</v>
      </c>
      <c r="H706" s="26" t="n">
        <v>0.444705314771</v>
      </c>
      <c r="I706" s="26" t="n">
        <v>0.444996482609</v>
      </c>
    </row>
    <row r="707" customFormat="false" ht="15" hidden="false" customHeight="false" outlineLevel="0" collapsed="false">
      <c r="B707" s="2" t="n">
        <v>702</v>
      </c>
      <c r="C707" s="26" t="n">
        <v>1.933504867135</v>
      </c>
      <c r="D707" s="26" t="n">
        <v>1.02427505063</v>
      </c>
      <c r="E707" s="26" t="n">
        <v>1.179151814994</v>
      </c>
      <c r="F707" s="26" t="n">
        <v>0.217668067126</v>
      </c>
      <c r="G707" s="26" t="n">
        <v>0.177727611405</v>
      </c>
      <c r="H707" s="26" t="n">
        <v>0.037213433484</v>
      </c>
      <c r="I707" s="26" t="n">
        <v>0.307080857956</v>
      </c>
    </row>
    <row r="708" customFormat="false" ht="15" hidden="false" customHeight="false" outlineLevel="0" collapsed="false">
      <c r="B708" s="2" t="n">
        <v>703</v>
      </c>
      <c r="C708" s="26" t="n">
        <v>1.362356984062</v>
      </c>
      <c r="D708" s="26" t="n">
        <v>-1.211332716492</v>
      </c>
      <c r="E708" s="26" t="n">
        <v>-0.199116016196</v>
      </c>
      <c r="F708" s="26" t="n">
        <v>0.630531514553</v>
      </c>
      <c r="G708" s="26" t="n">
        <v>0.933279347979</v>
      </c>
      <c r="H708" s="26" t="n">
        <v>0.744892857683</v>
      </c>
      <c r="I708" s="26" t="n">
        <v>0.307834592716</v>
      </c>
    </row>
    <row r="709" customFormat="false" ht="15" hidden="false" customHeight="false" outlineLevel="0" collapsed="false">
      <c r="B709" s="2" t="n">
        <v>704</v>
      </c>
      <c r="C709" s="26" t="n">
        <v>0.174678995632</v>
      </c>
      <c r="D709" s="26" t="n">
        <v>0.284336185907</v>
      </c>
      <c r="E709" s="26" t="n">
        <v>0.028769476364</v>
      </c>
      <c r="F709" s="26" t="n">
        <v>0.378313464835</v>
      </c>
      <c r="G709" s="26" t="n">
        <v>0.171822770625</v>
      </c>
      <c r="H709" s="26" t="n">
        <v>0.293231051784</v>
      </c>
      <c r="I709" s="26" t="n">
        <v>0.001292833146</v>
      </c>
    </row>
    <row r="710" customFormat="false" ht="15" hidden="false" customHeight="false" outlineLevel="0" collapsed="false">
      <c r="B710" s="2" t="n">
        <v>705</v>
      </c>
      <c r="C710" s="26" t="n">
        <v>0.69111018199</v>
      </c>
      <c r="D710" s="26" t="n">
        <v>0.405823601285</v>
      </c>
      <c r="E710" s="26" t="n">
        <v>-1.408145242741</v>
      </c>
      <c r="F710" s="26" t="n">
        <v>0.425274270564</v>
      </c>
      <c r="G710" s="26" t="n">
        <v>0.594708421202</v>
      </c>
      <c r="H710" s="26" t="n">
        <v>0.208947276628</v>
      </c>
      <c r="I710" s="26" t="n">
        <v>0.350961865872</v>
      </c>
    </row>
    <row r="711" customFormat="false" ht="15" hidden="false" customHeight="false" outlineLevel="0" collapsed="false">
      <c r="B711" s="2" t="n">
        <v>706</v>
      </c>
      <c r="C711" s="26" t="n">
        <v>-0.063444523767</v>
      </c>
      <c r="D711" s="26" t="n">
        <v>-0.107852019699</v>
      </c>
      <c r="E711" s="26" t="n">
        <v>0.895764716019</v>
      </c>
      <c r="F711" s="26" t="n">
        <v>0.126352059237</v>
      </c>
      <c r="G711" s="26" t="n">
        <v>0.983314558432</v>
      </c>
      <c r="H711" s="26" t="n">
        <v>0.66029743646</v>
      </c>
      <c r="I711" s="26" t="n">
        <v>0.679092730774</v>
      </c>
    </row>
    <row r="712" customFormat="false" ht="15" hidden="false" customHeight="false" outlineLevel="0" collapsed="false">
      <c r="B712" s="2" t="n">
        <v>707</v>
      </c>
      <c r="C712" s="26" t="n">
        <v>-0.692100035265</v>
      </c>
      <c r="D712" s="26" t="n">
        <v>1.49032367118</v>
      </c>
      <c r="E712" s="26" t="n">
        <v>-0.5777775995</v>
      </c>
      <c r="F712" s="26" t="n">
        <v>0.063299379362</v>
      </c>
      <c r="G712" s="26" t="n">
        <v>0.70866709312</v>
      </c>
      <c r="H712" s="26" t="n">
        <v>0.702119411941</v>
      </c>
      <c r="I712" s="26" t="n">
        <v>0.964755761398</v>
      </c>
    </row>
    <row r="713" customFormat="false" ht="15" hidden="false" customHeight="false" outlineLevel="0" collapsed="false">
      <c r="B713" s="2" t="n">
        <v>708</v>
      </c>
      <c r="C713" s="26" t="n">
        <v>0.610883827593</v>
      </c>
      <c r="D713" s="26" t="n">
        <v>-0.851467183377</v>
      </c>
      <c r="E713" s="26" t="n">
        <v>0.583427854883</v>
      </c>
      <c r="F713" s="26" t="n">
        <v>0.037484357265</v>
      </c>
      <c r="G713" s="26" t="n">
        <v>0.357617273989</v>
      </c>
      <c r="H713" s="26" t="n">
        <v>0.380022754332</v>
      </c>
      <c r="I713" s="26" t="n">
        <v>0.306252164906</v>
      </c>
    </row>
    <row r="714" customFormat="false" ht="15" hidden="false" customHeight="false" outlineLevel="0" collapsed="false">
      <c r="B714" s="2" t="n">
        <v>709</v>
      </c>
      <c r="C714" s="26" t="n">
        <v>-1.05608036378</v>
      </c>
      <c r="D714" s="26" t="n">
        <v>-1.591556137975</v>
      </c>
      <c r="E714" s="26" t="n">
        <v>-0.80875121968</v>
      </c>
      <c r="F714" s="26" t="n">
        <v>0.301243688006</v>
      </c>
      <c r="G714" s="26" t="n">
        <v>0.903713488513</v>
      </c>
      <c r="H714" s="26" t="n">
        <v>0.486909949013</v>
      </c>
      <c r="I714" s="26" t="n">
        <v>0.877153492018</v>
      </c>
    </row>
    <row r="715" customFormat="false" ht="15" hidden="false" customHeight="false" outlineLevel="0" collapsed="false">
      <c r="B715" s="2" t="n">
        <v>710</v>
      </c>
      <c r="C715" s="26" t="n">
        <v>-0.503824235831</v>
      </c>
      <c r="D715" s="26" t="n">
        <v>0.834253635221</v>
      </c>
      <c r="E715" s="26" t="n">
        <v>-1.449668891657</v>
      </c>
      <c r="F715" s="26" t="n">
        <v>0.414962440852</v>
      </c>
      <c r="G715" s="26" t="n">
        <v>0.096815747194</v>
      </c>
      <c r="H715" s="26" t="n">
        <v>0.090669570061</v>
      </c>
      <c r="I715" s="26" t="n">
        <v>0.717156489111</v>
      </c>
    </row>
    <row r="716" customFormat="false" ht="15" hidden="false" customHeight="false" outlineLevel="0" collapsed="false">
      <c r="B716" s="2" t="n">
        <v>711</v>
      </c>
      <c r="C716" s="26" t="n">
        <v>-0.291333486814</v>
      </c>
      <c r="D716" s="26" t="n">
        <v>-0.764087629767</v>
      </c>
      <c r="E716" s="26" t="n">
        <v>-0.449146813462</v>
      </c>
      <c r="F716" s="26" t="n">
        <v>0.643716654004</v>
      </c>
      <c r="G716" s="26" t="n">
        <v>0.090003602966</v>
      </c>
      <c r="H716" s="26" t="n">
        <v>0.295612972181</v>
      </c>
      <c r="I716" s="26" t="n">
        <v>0.513696213079</v>
      </c>
    </row>
    <row r="717" customFormat="false" ht="15" hidden="false" customHeight="false" outlineLevel="0" collapsed="false">
      <c r="B717" s="2" t="n">
        <v>712</v>
      </c>
      <c r="C717" s="26" t="n">
        <v>0.477881616581</v>
      </c>
      <c r="D717" s="26" t="n">
        <v>1.334701708293</v>
      </c>
      <c r="E717" s="26" t="n">
        <v>0.391187504272</v>
      </c>
      <c r="F717" s="26" t="n">
        <v>0.090903085852</v>
      </c>
      <c r="G717" s="26" t="n">
        <v>0.531111751499</v>
      </c>
      <c r="H717" s="26" t="n">
        <v>0.65711915275</v>
      </c>
      <c r="I717" s="26" t="n">
        <v>0.799533892836</v>
      </c>
    </row>
    <row r="718" customFormat="false" ht="15" hidden="false" customHeight="false" outlineLevel="0" collapsed="false">
      <c r="B718" s="2" t="n">
        <v>713</v>
      </c>
      <c r="C718" s="26" t="n">
        <v>-1.407581102486</v>
      </c>
      <c r="D718" s="26" t="n">
        <v>-0.111727530197</v>
      </c>
      <c r="E718" s="26" t="n">
        <v>1.926173287753</v>
      </c>
      <c r="F718" s="26" t="n">
        <v>0.116702861006</v>
      </c>
      <c r="G718" s="26" t="n">
        <v>0.120795661563</v>
      </c>
      <c r="H718" s="26" t="n">
        <v>0.150183414913</v>
      </c>
      <c r="I718" s="26" t="n">
        <v>0.943683006557</v>
      </c>
    </row>
    <row r="719" customFormat="false" ht="15" hidden="false" customHeight="false" outlineLevel="0" collapsed="false">
      <c r="B719" s="2" t="n">
        <v>714</v>
      </c>
      <c r="C719" s="26" t="n">
        <v>-0.228870305071</v>
      </c>
      <c r="D719" s="26" t="n">
        <v>-0.337904059533</v>
      </c>
      <c r="E719" s="26" t="n">
        <v>0.086722401749</v>
      </c>
      <c r="F719" s="26" t="n">
        <v>0.58870826953</v>
      </c>
      <c r="G719" s="26" t="n">
        <v>0.561587079324</v>
      </c>
      <c r="H719" s="26" t="n">
        <v>0.253040888444</v>
      </c>
      <c r="I719" s="26" t="n">
        <v>0.79760520384</v>
      </c>
    </row>
    <row r="720" customFormat="false" ht="15" hidden="false" customHeight="false" outlineLevel="0" collapsed="false">
      <c r="B720" s="2" t="n">
        <v>715</v>
      </c>
      <c r="C720" s="26" t="n">
        <v>-1.227763720715</v>
      </c>
      <c r="D720" s="26" t="n">
        <v>-1.402513527668</v>
      </c>
      <c r="E720" s="26" t="n">
        <v>-1.255550930569</v>
      </c>
      <c r="F720" s="26" t="n">
        <v>0.136347764188</v>
      </c>
      <c r="G720" s="26" t="n">
        <v>0.572329241911</v>
      </c>
      <c r="H720" s="26" t="n">
        <v>0.897063692426</v>
      </c>
      <c r="I720" s="26" t="n">
        <v>0.228477021621</v>
      </c>
    </row>
    <row r="721" customFormat="false" ht="15" hidden="false" customHeight="false" outlineLevel="0" collapsed="false">
      <c r="B721" s="2" t="n">
        <v>716</v>
      </c>
      <c r="C721" s="26" t="n">
        <v>-0.935346242401</v>
      </c>
      <c r="D721" s="26" t="n">
        <v>-0.816251604086</v>
      </c>
      <c r="E721" s="26" t="n">
        <v>-0.475313025309</v>
      </c>
      <c r="F721" s="26" t="n">
        <v>0.248911748624</v>
      </c>
      <c r="G721" s="26" t="n">
        <v>0.972486695504</v>
      </c>
      <c r="H721" s="26" t="n">
        <v>0.489240459747</v>
      </c>
      <c r="I721" s="26" t="n">
        <v>0.085854486485</v>
      </c>
    </row>
    <row r="722" customFormat="false" ht="15" hidden="false" customHeight="false" outlineLevel="0" collapsed="false">
      <c r="B722" s="2" t="n">
        <v>717</v>
      </c>
      <c r="C722" s="26" t="n">
        <v>-0.194330160552</v>
      </c>
      <c r="D722" s="26" t="n">
        <v>-1.326964737757</v>
      </c>
      <c r="E722" s="26" t="n">
        <v>-1.605908704825</v>
      </c>
      <c r="F722" s="26" t="n">
        <v>0.095939601011</v>
      </c>
      <c r="G722" s="26" t="n">
        <v>0.387829644864</v>
      </c>
      <c r="H722" s="26" t="n">
        <v>0.22105915867</v>
      </c>
      <c r="I722" s="26" t="n">
        <v>0.938344121712</v>
      </c>
    </row>
    <row r="723" customFormat="false" ht="15" hidden="false" customHeight="false" outlineLevel="0" collapsed="false">
      <c r="B723" s="2" t="n">
        <v>718</v>
      </c>
      <c r="C723" s="26" t="n">
        <v>1.649699794018</v>
      </c>
      <c r="D723" s="26" t="n">
        <v>-1.361173171936</v>
      </c>
      <c r="E723" s="26" t="n">
        <v>0.748625709385</v>
      </c>
      <c r="F723" s="26" t="n">
        <v>0.433663778821</v>
      </c>
      <c r="G723" s="26" t="n">
        <v>0.080788854719</v>
      </c>
      <c r="H723" s="26" t="n">
        <v>0.218768173866</v>
      </c>
      <c r="I723" s="26" t="n">
        <v>0.117524204113</v>
      </c>
    </row>
    <row r="724" customFormat="false" ht="15" hidden="false" customHeight="false" outlineLevel="0" collapsed="false">
      <c r="B724" s="2" t="n">
        <v>719</v>
      </c>
      <c r="C724" s="26" t="n">
        <v>1.83257044843</v>
      </c>
      <c r="D724" s="26" t="n">
        <v>-0.655218535254</v>
      </c>
      <c r="E724" s="26" t="n">
        <v>-0.329991119502</v>
      </c>
      <c r="F724" s="26" t="n">
        <v>0.062530137411</v>
      </c>
      <c r="G724" s="26" t="n">
        <v>0.195529889544</v>
      </c>
      <c r="H724" s="26" t="n">
        <v>0.622054211426</v>
      </c>
      <c r="I724" s="26" t="n">
        <v>0.700048837728</v>
      </c>
    </row>
    <row r="725" customFormat="false" ht="15" hidden="false" customHeight="false" outlineLevel="0" collapsed="false">
      <c r="B725" s="2" t="n">
        <v>720</v>
      </c>
      <c r="C725" s="26" t="n">
        <v>-1.080449923079</v>
      </c>
      <c r="D725" s="26" t="n">
        <v>-0.066057088312</v>
      </c>
      <c r="E725" s="26" t="n">
        <v>0.659588768677</v>
      </c>
      <c r="F725" s="26" t="n">
        <v>0.578823483362</v>
      </c>
      <c r="G725" s="26" t="n">
        <v>0.333885965108</v>
      </c>
      <c r="H725" s="26" t="n">
        <v>0.918819048624</v>
      </c>
      <c r="I725" s="26" t="n">
        <v>0.145583616041</v>
      </c>
    </row>
    <row r="726" customFormat="false" ht="15" hidden="false" customHeight="false" outlineLevel="0" collapsed="false">
      <c r="B726" s="2" t="n">
        <v>721</v>
      </c>
      <c r="C726" s="26" t="n">
        <v>-1.384583319668</v>
      </c>
      <c r="D726" s="26" t="n">
        <v>-2.230113097392</v>
      </c>
      <c r="E726" s="26" t="n">
        <v>-0.590353796557</v>
      </c>
      <c r="F726" s="26" t="n">
        <v>0.921875416069</v>
      </c>
      <c r="G726" s="26" t="n">
        <v>0.704197036338</v>
      </c>
      <c r="H726" s="26" t="n">
        <v>0.362652241295</v>
      </c>
      <c r="I726" s="26" t="n">
        <v>0.686902957136</v>
      </c>
    </row>
    <row r="727" customFormat="false" ht="15" hidden="false" customHeight="false" outlineLevel="0" collapsed="false">
      <c r="B727" s="2" t="n">
        <v>722</v>
      </c>
      <c r="C727" s="26" t="n">
        <v>-0.210441146017</v>
      </c>
      <c r="D727" s="26" t="n">
        <v>0.795020321694</v>
      </c>
      <c r="E727" s="26" t="n">
        <v>-0.654193957181</v>
      </c>
      <c r="F727" s="26" t="n">
        <v>0.590314946871</v>
      </c>
      <c r="G727" s="26" t="n">
        <v>0.272638796198</v>
      </c>
      <c r="H727" s="26" t="n">
        <v>0.774776096663</v>
      </c>
      <c r="I727" s="26" t="n">
        <v>0.581192536486</v>
      </c>
    </row>
    <row r="728" customFormat="false" ht="15" hidden="false" customHeight="false" outlineLevel="0" collapsed="false">
      <c r="B728" s="2" t="n">
        <v>723</v>
      </c>
      <c r="C728" s="26" t="n">
        <v>-1.749599892461</v>
      </c>
      <c r="D728" s="26" t="n">
        <v>-0.294240129225</v>
      </c>
      <c r="E728" s="26" t="n">
        <v>0.166013497616</v>
      </c>
      <c r="F728" s="26" t="n">
        <v>0.811645159061</v>
      </c>
      <c r="G728" s="26" t="n">
        <v>0.624730288025</v>
      </c>
      <c r="H728" s="26" t="n">
        <v>0.438428348875</v>
      </c>
      <c r="I728" s="26" t="n">
        <v>0.464960967044</v>
      </c>
    </row>
    <row r="729" customFormat="false" ht="15" hidden="false" customHeight="false" outlineLevel="0" collapsed="false">
      <c r="B729" s="2" t="n">
        <v>724</v>
      </c>
      <c r="C729" s="26" t="n">
        <v>1.890322235518</v>
      </c>
      <c r="D729" s="26" t="n">
        <v>0.023271507458</v>
      </c>
      <c r="E729" s="26" t="n">
        <v>-0.175737127165</v>
      </c>
      <c r="F729" s="26" t="n">
        <v>0.655704408464</v>
      </c>
      <c r="G729" s="26" t="n">
        <v>0.904872031057</v>
      </c>
      <c r="H729" s="26" t="n">
        <v>0.708729039703</v>
      </c>
      <c r="I729" s="26" t="n">
        <v>0.344012311568</v>
      </c>
    </row>
    <row r="730" customFormat="false" ht="15" hidden="false" customHeight="false" outlineLevel="0" collapsed="false">
      <c r="B730" s="2" t="n">
        <v>725</v>
      </c>
      <c r="C730" s="26" t="n">
        <v>-0.367601376458</v>
      </c>
      <c r="D730" s="26" t="n">
        <v>-1.686583228757</v>
      </c>
      <c r="E730" s="26" t="n">
        <v>-0.613301390168</v>
      </c>
      <c r="F730" s="26" t="n">
        <v>0.496146966423</v>
      </c>
      <c r="G730" s="26" t="n">
        <v>0.404428077936</v>
      </c>
      <c r="H730" s="26" t="n">
        <v>0.128392137622</v>
      </c>
      <c r="I730" s="26" t="n">
        <v>0.863411625363</v>
      </c>
    </row>
    <row r="731" customFormat="false" ht="15" hidden="false" customHeight="false" outlineLevel="0" collapsed="false">
      <c r="B731" s="2" t="n">
        <v>726</v>
      </c>
      <c r="C731" s="26" t="n">
        <v>0.065456131814</v>
      </c>
      <c r="D731" s="26" t="n">
        <v>0.101748029866</v>
      </c>
      <c r="E731" s="26" t="n">
        <v>0.426502859911</v>
      </c>
      <c r="F731" s="26" t="n">
        <v>0.650074721671</v>
      </c>
      <c r="G731" s="26" t="n">
        <v>0.361717223261</v>
      </c>
      <c r="H731" s="26" t="n">
        <v>0.645025325469</v>
      </c>
      <c r="I731" s="26" t="n">
        <v>0.315400960671</v>
      </c>
    </row>
    <row r="732" customFormat="false" ht="15" hidden="false" customHeight="false" outlineLevel="0" collapsed="false">
      <c r="B732" s="2" t="n">
        <v>727</v>
      </c>
      <c r="C732" s="26" t="n">
        <v>-0.212069919376</v>
      </c>
      <c r="D732" s="26" t="n">
        <v>-1.957830378524</v>
      </c>
      <c r="E732" s="26" t="n">
        <v>-0.337229583921</v>
      </c>
      <c r="F732" s="26" t="n">
        <v>0.493612218867</v>
      </c>
      <c r="G732" s="26" t="n">
        <v>0.803568831593</v>
      </c>
      <c r="H732" s="26" t="n">
        <v>0.080072228626</v>
      </c>
      <c r="I732" s="26" t="n">
        <v>0.845179979343</v>
      </c>
    </row>
    <row r="733" customFormat="false" ht="15" hidden="false" customHeight="false" outlineLevel="0" collapsed="false">
      <c r="B733" s="2" t="n">
        <v>728</v>
      </c>
      <c r="C733" s="26" t="n">
        <v>0.814827841053</v>
      </c>
      <c r="D733" s="26" t="n">
        <v>-0.55814911464</v>
      </c>
      <c r="E733" s="26" t="n">
        <v>1.748329523643</v>
      </c>
      <c r="F733" s="26" t="n">
        <v>0.753970550711</v>
      </c>
      <c r="G733" s="26" t="n">
        <v>0.20153158129</v>
      </c>
      <c r="H733" s="26" t="n">
        <v>0.349933403844</v>
      </c>
      <c r="I733" s="26" t="n">
        <v>0.965795313067</v>
      </c>
    </row>
    <row r="734" customFormat="false" ht="15" hidden="false" customHeight="false" outlineLevel="0" collapsed="false">
      <c r="B734" s="2" t="n">
        <v>729</v>
      </c>
      <c r="C734" s="26" t="n">
        <v>-0.442207272464</v>
      </c>
      <c r="D734" s="26" t="n">
        <v>-1.240059134489</v>
      </c>
      <c r="E734" s="26" t="n">
        <v>0.519952061162</v>
      </c>
      <c r="F734" s="26" t="n">
        <v>0.282566542102</v>
      </c>
      <c r="G734" s="26" t="n">
        <v>0.912642387482</v>
      </c>
      <c r="H734" s="26" t="n">
        <v>0.442195002521</v>
      </c>
      <c r="I734" s="26" t="n">
        <v>0.203459654668</v>
      </c>
    </row>
    <row r="735" customFormat="false" ht="15" hidden="false" customHeight="false" outlineLevel="0" collapsed="false">
      <c r="B735" s="2" t="n">
        <v>730</v>
      </c>
      <c r="C735" s="26" t="n">
        <v>0.147538663849</v>
      </c>
      <c r="D735" s="26" t="n">
        <v>-0.368983291016</v>
      </c>
      <c r="E735" s="26" t="n">
        <v>1.245788967326</v>
      </c>
      <c r="F735" s="26" t="n">
        <v>0.235358014197</v>
      </c>
      <c r="G735" s="26" t="n">
        <v>0.91086722604</v>
      </c>
      <c r="H735" s="26" t="n">
        <v>0.075091538799</v>
      </c>
      <c r="I735" s="26" t="n">
        <v>0.999106338242</v>
      </c>
    </row>
    <row r="736" customFormat="false" ht="15" hidden="false" customHeight="false" outlineLevel="0" collapsed="false">
      <c r="B736" s="2" t="n">
        <v>731</v>
      </c>
      <c r="C736" s="26" t="n">
        <v>0.417522013691</v>
      </c>
      <c r="D736" s="26" t="n">
        <v>0.700026026292</v>
      </c>
      <c r="E736" s="26" t="n">
        <v>-0.026719040075</v>
      </c>
      <c r="F736" s="26" t="n">
        <v>0.645663844306</v>
      </c>
      <c r="G736" s="26" t="n">
        <v>0.130024437725</v>
      </c>
      <c r="H736" s="26" t="n">
        <v>0.446139972599</v>
      </c>
      <c r="I736" s="26" t="n">
        <v>0.659869348938</v>
      </c>
    </row>
    <row r="737" customFormat="false" ht="15" hidden="false" customHeight="false" outlineLevel="0" collapsed="false">
      <c r="B737" s="2" t="n">
        <v>732</v>
      </c>
      <c r="C737" s="26" t="n">
        <v>-1.000654165457</v>
      </c>
      <c r="D737" s="26" t="n">
        <v>0.395864237614</v>
      </c>
      <c r="E737" s="26" t="n">
        <v>0.738421493211</v>
      </c>
      <c r="F737" s="26" t="n">
        <v>0.601187239902</v>
      </c>
      <c r="G737" s="26" t="n">
        <v>0.020836503903</v>
      </c>
      <c r="H737" s="26" t="n">
        <v>0.764770637033</v>
      </c>
      <c r="I737" s="26" t="n">
        <v>0.643796487374</v>
      </c>
    </row>
    <row r="738" customFormat="false" ht="15" hidden="false" customHeight="false" outlineLevel="0" collapsed="false">
      <c r="B738" s="2" t="n">
        <v>733</v>
      </c>
      <c r="C738" s="26" t="n">
        <v>0.794778935004</v>
      </c>
      <c r="D738" s="26" t="n">
        <v>0.107252820862</v>
      </c>
      <c r="E738" s="26" t="n">
        <v>-0.419683146957</v>
      </c>
      <c r="F738" s="26" t="n">
        <v>0.152525622319</v>
      </c>
      <c r="G738" s="26" t="n">
        <v>0.704318979232</v>
      </c>
      <c r="H738" s="26" t="n">
        <v>0.278559603294</v>
      </c>
      <c r="I738" s="26" t="n">
        <v>0.011206075965</v>
      </c>
    </row>
    <row r="739" customFormat="false" ht="15" hidden="false" customHeight="false" outlineLevel="0" collapsed="false">
      <c r="B739" s="2" t="n">
        <v>734</v>
      </c>
      <c r="C739" s="26" t="n">
        <v>-0.455339561061</v>
      </c>
      <c r="D739" s="26" t="n">
        <v>-1.018209447768</v>
      </c>
      <c r="E739" s="26" t="n">
        <v>-1.282657298874</v>
      </c>
      <c r="F739" s="26" t="n">
        <v>0.206271051998</v>
      </c>
      <c r="G739" s="26" t="n">
        <v>0.910551503043</v>
      </c>
      <c r="H739" s="26" t="n">
        <v>0.810658975019</v>
      </c>
      <c r="I739" s="26" t="n">
        <v>0.081284539489</v>
      </c>
    </row>
    <row r="740" customFormat="false" ht="15" hidden="false" customHeight="false" outlineLevel="0" collapsed="false">
      <c r="B740" s="2" t="n">
        <v>735</v>
      </c>
      <c r="C740" s="26" t="n">
        <v>0.811822505891</v>
      </c>
      <c r="D740" s="26" t="n">
        <v>0.855976324325</v>
      </c>
      <c r="E740" s="26" t="n">
        <v>0.178641715972</v>
      </c>
      <c r="F740" s="26" t="n">
        <v>0.855398804864</v>
      </c>
      <c r="G740" s="26" t="n">
        <v>0.565180804555</v>
      </c>
      <c r="H740" s="26" t="n">
        <v>0.530911885921</v>
      </c>
      <c r="I740" s="26" t="n">
        <v>0.841914900743</v>
      </c>
    </row>
    <row r="741" customFormat="false" ht="15" hidden="false" customHeight="false" outlineLevel="0" collapsed="false">
      <c r="B741" s="2" t="n">
        <v>736</v>
      </c>
      <c r="C741" s="26" t="n">
        <v>0.721156046679</v>
      </c>
      <c r="D741" s="26" t="n">
        <v>-1.217147446983</v>
      </c>
      <c r="E741" s="26" t="n">
        <v>0.201248422094</v>
      </c>
      <c r="F741" s="26" t="n">
        <v>0.228712164683</v>
      </c>
      <c r="G741" s="26" t="n">
        <v>0.219800878651</v>
      </c>
      <c r="H741" s="26" t="n">
        <v>0.206660887059</v>
      </c>
      <c r="I741" s="26" t="n">
        <v>0.027489333115</v>
      </c>
    </row>
    <row r="742" customFormat="false" ht="15" hidden="false" customHeight="false" outlineLevel="0" collapsed="false">
      <c r="B742" s="2" t="n">
        <v>737</v>
      </c>
      <c r="C742" s="26" t="n">
        <v>0.6340529675</v>
      </c>
      <c r="D742" s="26" t="n">
        <v>-0.242999949649</v>
      </c>
      <c r="E742" s="26" t="n">
        <v>2.249763947586</v>
      </c>
      <c r="F742" s="26" t="n">
        <v>0.810874455029</v>
      </c>
      <c r="G742" s="26" t="n">
        <v>0.315213803547</v>
      </c>
      <c r="H742" s="26" t="n">
        <v>0.277577792951</v>
      </c>
      <c r="I742" s="26" t="n">
        <v>0.487950231461</v>
      </c>
    </row>
    <row r="743" customFormat="false" ht="15" hidden="false" customHeight="false" outlineLevel="0" collapsed="false">
      <c r="B743" s="2" t="n">
        <v>738</v>
      </c>
      <c r="C743" s="26" t="n">
        <v>0.185180161175</v>
      </c>
      <c r="D743" s="26" t="n">
        <v>0.647853806245</v>
      </c>
      <c r="E743" s="26" t="n">
        <v>1.900288995651</v>
      </c>
      <c r="F743" s="26" t="n">
        <v>0.340970257784</v>
      </c>
      <c r="G743" s="26" t="n">
        <v>0.996342903618</v>
      </c>
      <c r="H743" s="26" t="n">
        <v>0.816443027783</v>
      </c>
      <c r="I743" s="26" t="n">
        <v>0.093679245308</v>
      </c>
    </row>
    <row r="744" customFormat="false" ht="15" hidden="false" customHeight="false" outlineLevel="0" collapsed="false">
      <c r="B744" s="2" t="n">
        <v>739</v>
      </c>
      <c r="C744" s="26" t="n">
        <v>0.912652987529</v>
      </c>
      <c r="D744" s="26" t="n">
        <v>-0.437530578057</v>
      </c>
      <c r="E744" s="26" t="n">
        <v>0.383515371406</v>
      </c>
      <c r="F744" s="26" t="n">
        <v>0.426988310599</v>
      </c>
      <c r="G744" s="26" t="n">
        <v>0.34673156754</v>
      </c>
      <c r="H744" s="26" t="n">
        <v>0.042964561588</v>
      </c>
      <c r="I744" s="26" t="n">
        <v>0.430216294566</v>
      </c>
    </row>
    <row r="745" customFormat="false" ht="15" hidden="false" customHeight="false" outlineLevel="0" collapsed="false">
      <c r="B745" s="2" t="n">
        <v>740</v>
      </c>
      <c r="C745" s="26" t="n">
        <v>-1.452537727763</v>
      </c>
      <c r="D745" s="26" t="n">
        <v>0.751005574533</v>
      </c>
      <c r="E745" s="26" t="n">
        <v>1.208594550264</v>
      </c>
      <c r="F745" s="26" t="n">
        <v>0.218358398101</v>
      </c>
      <c r="G745" s="26" t="n">
        <v>0.122730238477</v>
      </c>
      <c r="H745" s="26" t="n">
        <v>0.978681622468</v>
      </c>
      <c r="I745" s="26" t="n">
        <v>0.728771156379</v>
      </c>
    </row>
    <row r="746" customFormat="false" ht="15" hidden="false" customHeight="false" outlineLevel="0" collapsed="false">
      <c r="B746" s="2" t="n">
        <v>741</v>
      </c>
      <c r="C746" s="26" t="n">
        <v>0.342782209316</v>
      </c>
      <c r="D746" s="26" t="n">
        <v>-0.886877157695</v>
      </c>
      <c r="E746" s="26" t="n">
        <v>-0.216848418877</v>
      </c>
      <c r="F746" s="26" t="n">
        <v>0.940276533848</v>
      </c>
      <c r="G746" s="26" t="n">
        <v>0.096697554187</v>
      </c>
      <c r="H746" s="26" t="n">
        <v>0.125083728182</v>
      </c>
      <c r="I746" s="26" t="n">
        <v>0.480474774107</v>
      </c>
    </row>
    <row r="747" customFormat="false" ht="15" hidden="false" customHeight="false" outlineLevel="0" collapsed="false">
      <c r="B747" s="2" t="n">
        <v>742</v>
      </c>
      <c r="C747" s="26" t="n">
        <v>-0.930270619459</v>
      </c>
      <c r="D747" s="26" t="n">
        <v>0.237079679114</v>
      </c>
      <c r="E747" s="26" t="n">
        <v>-0.489764747351</v>
      </c>
      <c r="F747" s="26" t="n">
        <v>0.644808384298</v>
      </c>
      <c r="G747" s="26" t="n">
        <v>0.777625588815</v>
      </c>
      <c r="H747" s="26" t="n">
        <v>0.651552190403</v>
      </c>
      <c r="I747" s="26" t="n">
        <v>0.223182940948</v>
      </c>
    </row>
    <row r="748" customFormat="false" ht="15" hidden="false" customHeight="false" outlineLevel="0" collapsed="false">
      <c r="B748" s="2" t="n">
        <v>743</v>
      </c>
      <c r="C748" s="26" t="n">
        <v>-0.569669515186</v>
      </c>
      <c r="D748" s="26" t="n">
        <v>-0.716075924077</v>
      </c>
      <c r="E748" s="26" t="n">
        <v>0.202858896818</v>
      </c>
      <c r="F748" s="26" t="n">
        <v>0.641550189665</v>
      </c>
      <c r="G748" s="26" t="n">
        <v>0.007703582846</v>
      </c>
      <c r="H748" s="26" t="n">
        <v>0.509776664569</v>
      </c>
      <c r="I748" s="26" t="n">
        <v>0.130551093295</v>
      </c>
    </row>
    <row r="749" customFormat="false" ht="15" hidden="false" customHeight="false" outlineLevel="0" collapsed="false">
      <c r="B749" s="2" t="n">
        <v>744</v>
      </c>
      <c r="C749" s="26" t="n">
        <v>-0.280706359544</v>
      </c>
      <c r="D749" s="26" t="n">
        <v>-0.469203690138</v>
      </c>
      <c r="E749" s="26" t="n">
        <v>-0.826154676874</v>
      </c>
      <c r="F749" s="26" t="n">
        <v>0.032203123498</v>
      </c>
      <c r="G749" s="26" t="n">
        <v>0.418114480183</v>
      </c>
      <c r="H749" s="26" t="n">
        <v>0.891160500793</v>
      </c>
      <c r="I749" s="26" t="n">
        <v>0.352751788877</v>
      </c>
    </row>
    <row r="750" customFormat="false" ht="15" hidden="false" customHeight="false" outlineLevel="0" collapsed="false">
      <c r="B750" s="2" t="n">
        <v>745</v>
      </c>
      <c r="C750" s="26" t="n">
        <v>-0.30238191585</v>
      </c>
      <c r="D750" s="26" t="n">
        <v>-0.845684455493</v>
      </c>
      <c r="E750" s="26" t="n">
        <v>0.852210212485</v>
      </c>
      <c r="F750" s="26" t="n">
        <v>0.422137771905</v>
      </c>
      <c r="G750" s="26" t="n">
        <v>0.601148969326</v>
      </c>
      <c r="H750" s="26" t="n">
        <v>0.428980416698</v>
      </c>
      <c r="I750" s="26" t="n">
        <v>0.899256344124</v>
      </c>
    </row>
    <row r="751" customFormat="false" ht="15" hidden="false" customHeight="false" outlineLevel="0" collapsed="false">
      <c r="B751" s="2" t="n">
        <v>746</v>
      </c>
      <c r="C751" s="26" t="n">
        <v>0.589154683339</v>
      </c>
      <c r="D751" s="26" t="n">
        <v>0.536505614031</v>
      </c>
      <c r="E751" s="26" t="n">
        <v>-0.703009125808</v>
      </c>
      <c r="F751" s="26" t="n">
        <v>0.068057522834</v>
      </c>
      <c r="G751" s="26" t="n">
        <v>0.352637664352</v>
      </c>
      <c r="H751" s="26" t="n">
        <v>0.486807714324</v>
      </c>
      <c r="I751" s="26" t="n">
        <v>0.69867251202</v>
      </c>
    </row>
    <row r="752" customFormat="false" ht="15" hidden="false" customHeight="false" outlineLevel="0" collapsed="false">
      <c r="B752" s="2" t="n">
        <v>747</v>
      </c>
      <c r="C752" s="26" t="n">
        <v>-1.320387592895</v>
      </c>
      <c r="D752" s="26" t="n">
        <v>0.498726535417</v>
      </c>
      <c r="E752" s="26" t="n">
        <v>1.875932511912</v>
      </c>
      <c r="F752" s="26" t="n">
        <v>0.643229626979</v>
      </c>
      <c r="G752" s="26" t="n">
        <v>0.670502454381</v>
      </c>
      <c r="H752" s="26" t="n">
        <v>0.369254256842</v>
      </c>
      <c r="I752" s="26" t="n">
        <v>0.837947424714</v>
      </c>
    </row>
    <row r="753" customFormat="false" ht="15" hidden="false" customHeight="false" outlineLevel="0" collapsed="false">
      <c r="B753" s="2" t="n">
        <v>748</v>
      </c>
      <c r="C753" s="26" t="n">
        <v>2.308353641425</v>
      </c>
      <c r="D753" s="26" t="n">
        <v>-1.153691708183</v>
      </c>
      <c r="E753" s="26" t="n">
        <v>-0.153432727133</v>
      </c>
      <c r="F753" s="26" t="n">
        <v>0.499294744646</v>
      </c>
      <c r="G753" s="26" t="n">
        <v>0.932750403073</v>
      </c>
      <c r="H753" s="26" t="n">
        <v>0.576523071219</v>
      </c>
      <c r="I753" s="26" t="n">
        <v>0.2154359379</v>
      </c>
    </row>
    <row r="754" customFormat="false" ht="15" hidden="false" customHeight="false" outlineLevel="0" collapsed="false">
      <c r="B754" s="2" t="n">
        <v>749</v>
      </c>
      <c r="C754" s="26" t="n">
        <v>-0.631478136734</v>
      </c>
      <c r="D754" s="26" t="n">
        <v>-1.253546250929</v>
      </c>
      <c r="E754" s="26" t="n">
        <v>0.630531454528</v>
      </c>
      <c r="F754" s="26" t="n">
        <v>0.0062617066</v>
      </c>
      <c r="G754" s="26" t="n">
        <v>0.755511985252</v>
      </c>
      <c r="H754" s="26" t="n">
        <v>0.1984987645</v>
      </c>
      <c r="I754" s="26" t="n">
        <v>0.675935514261</v>
      </c>
    </row>
    <row r="755" customFormat="false" ht="15" hidden="false" customHeight="false" outlineLevel="0" collapsed="false">
      <c r="B755" s="2" t="n">
        <v>750</v>
      </c>
      <c r="C755" s="26" t="n">
        <v>1.000757433452</v>
      </c>
      <c r="D755" s="26" t="n">
        <v>-2.385899418598</v>
      </c>
      <c r="E755" s="26" t="n">
        <v>1.423688015598</v>
      </c>
      <c r="F755" s="26" t="n">
        <v>0.329942900306</v>
      </c>
      <c r="G755" s="26" t="n">
        <v>0.00435362307</v>
      </c>
      <c r="H755" s="26" t="n">
        <v>0.655360158774</v>
      </c>
      <c r="I755" s="26" t="n">
        <v>0.406710272219</v>
      </c>
    </row>
    <row r="756" customFormat="false" ht="15" hidden="false" customHeight="false" outlineLevel="0" collapsed="false">
      <c r="B756" s="2" t="n">
        <v>751</v>
      </c>
      <c r="C756" s="26" t="n">
        <v>0.958484158736</v>
      </c>
      <c r="D756" s="26" t="n">
        <v>-1.045595692024</v>
      </c>
      <c r="E756" s="26" t="n">
        <v>-0.716787763616</v>
      </c>
      <c r="F756" s="26" t="n">
        <v>0.529070745649</v>
      </c>
      <c r="G756" s="26" t="n">
        <v>0.820085026873</v>
      </c>
      <c r="H756" s="26" t="n">
        <v>0.190547418239</v>
      </c>
      <c r="I756" s="26" t="n">
        <v>0.393793732736</v>
      </c>
    </row>
    <row r="757" customFormat="false" ht="15" hidden="false" customHeight="false" outlineLevel="0" collapsed="false">
      <c r="B757" s="2" t="n">
        <v>752</v>
      </c>
      <c r="C757" s="26" t="n">
        <v>-0.002707360615</v>
      </c>
      <c r="D757" s="26" t="n">
        <v>-0.770640656091</v>
      </c>
      <c r="E757" s="26" t="n">
        <v>0.157120454757</v>
      </c>
      <c r="F757" s="26" t="n">
        <v>0.59177858569</v>
      </c>
      <c r="G757" s="26" t="n">
        <v>0.978034925474</v>
      </c>
      <c r="H757" s="26" t="n">
        <v>0.316435955971</v>
      </c>
      <c r="I757" s="26" t="n">
        <v>0.612440966143</v>
      </c>
    </row>
    <row r="758" customFormat="false" ht="15" hidden="false" customHeight="false" outlineLevel="0" collapsed="false">
      <c r="B758" s="2" t="n">
        <v>753</v>
      </c>
      <c r="C758" s="26" t="n">
        <v>1.417801797676</v>
      </c>
      <c r="D758" s="26" t="n">
        <v>-0.995845338742</v>
      </c>
      <c r="E758" s="26" t="n">
        <v>0.165616792799</v>
      </c>
      <c r="F758" s="26" t="n">
        <v>0.694581792337</v>
      </c>
      <c r="G758" s="26" t="n">
        <v>0.170198950591</v>
      </c>
      <c r="H758" s="26" t="n">
        <v>0.661988802152</v>
      </c>
      <c r="I758" s="26" t="n">
        <v>0.584595372618</v>
      </c>
    </row>
    <row r="759" customFormat="false" ht="15" hidden="false" customHeight="false" outlineLevel="0" collapsed="false">
      <c r="B759" s="2" t="n">
        <v>754</v>
      </c>
      <c r="C759" s="26" t="n">
        <v>0.419605870936</v>
      </c>
      <c r="D759" s="26" t="n">
        <v>0.572767174934</v>
      </c>
      <c r="E759" s="26" t="n">
        <v>0.451987320723</v>
      </c>
      <c r="F759" s="26" t="n">
        <v>0.29259282491</v>
      </c>
      <c r="G759" s="26" t="n">
        <v>0.632812851308</v>
      </c>
      <c r="H759" s="26" t="n">
        <v>0.454731147301</v>
      </c>
      <c r="I759" s="26" t="n">
        <v>0.58534131924</v>
      </c>
    </row>
    <row r="760" customFormat="false" ht="15" hidden="false" customHeight="false" outlineLevel="0" collapsed="false">
      <c r="B760" s="2" t="n">
        <v>755</v>
      </c>
      <c r="C760" s="26" t="n">
        <v>2.231546813024</v>
      </c>
      <c r="D760" s="26" t="n">
        <v>1.557860593539</v>
      </c>
      <c r="E760" s="26" t="n">
        <v>-0.41802911685</v>
      </c>
      <c r="F760" s="26" t="n">
        <v>0.614786651499</v>
      </c>
      <c r="G760" s="26" t="n">
        <v>0.089486541481</v>
      </c>
      <c r="H760" s="26" t="n">
        <v>0.77003174497</v>
      </c>
      <c r="I760" s="26" t="n">
        <v>0.691660507936</v>
      </c>
    </row>
    <row r="761" customFormat="false" ht="15" hidden="false" customHeight="false" outlineLevel="0" collapsed="false">
      <c r="B761" s="2" t="n">
        <v>756</v>
      </c>
      <c r="C761" s="26" t="n">
        <v>1.439434534579</v>
      </c>
      <c r="D761" s="26" t="n">
        <v>-0.784405167871</v>
      </c>
      <c r="E761" s="26" t="n">
        <v>0.70025133814</v>
      </c>
      <c r="F761" s="26" t="n">
        <v>0.973300496121</v>
      </c>
      <c r="G761" s="26" t="n">
        <v>0.259796519446</v>
      </c>
      <c r="H761" s="26" t="n">
        <v>0.429665829992</v>
      </c>
      <c r="I761" s="26" t="n">
        <v>0.132975760504</v>
      </c>
    </row>
    <row r="762" customFormat="false" ht="15" hidden="false" customHeight="false" outlineLevel="0" collapsed="false">
      <c r="B762" s="2" t="n">
        <v>757</v>
      </c>
      <c r="C762" s="26" t="n">
        <v>1.19823899054</v>
      </c>
      <c r="D762" s="26" t="n">
        <v>0.828639624945</v>
      </c>
      <c r="E762" s="26" t="n">
        <v>-0.257577937466</v>
      </c>
      <c r="F762" s="26" t="n">
        <v>0.778788108404</v>
      </c>
      <c r="G762" s="26" t="n">
        <v>0.735600650127</v>
      </c>
      <c r="H762" s="26" t="n">
        <v>0.64786020174</v>
      </c>
      <c r="I762" s="26" t="n">
        <v>0.529671543051</v>
      </c>
    </row>
    <row r="763" customFormat="false" ht="15" hidden="false" customHeight="false" outlineLevel="0" collapsed="false">
      <c r="B763" s="2" t="n">
        <v>758</v>
      </c>
      <c r="C763" s="26" t="n">
        <v>0.118525021457</v>
      </c>
      <c r="D763" s="26" t="n">
        <v>-1.475997050884</v>
      </c>
      <c r="E763" s="26" t="n">
        <v>-0.471639102577</v>
      </c>
      <c r="F763" s="26" t="n">
        <v>0.502633370486</v>
      </c>
      <c r="G763" s="26" t="n">
        <v>0.020439494191</v>
      </c>
      <c r="H763" s="26" t="n">
        <v>0.517648336906</v>
      </c>
      <c r="I763" s="26" t="n">
        <v>0.655492584234</v>
      </c>
    </row>
    <row r="764" customFormat="false" ht="15" hidden="false" customHeight="false" outlineLevel="0" collapsed="false">
      <c r="B764" s="2" t="n">
        <v>759</v>
      </c>
      <c r="C764" s="26" t="n">
        <v>-0.583186733752</v>
      </c>
      <c r="D764" s="26" t="n">
        <v>-1.024935122535</v>
      </c>
      <c r="E764" s="26" t="n">
        <v>0.723547116664</v>
      </c>
      <c r="F764" s="26" t="n">
        <v>0.938696425222</v>
      </c>
      <c r="G764" s="26" t="n">
        <v>0.80284602764</v>
      </c>
      <c r="H764" s="26" t="n">
        <v>0.271142510675</v>
      </c>
      <c r="I764" s="26" t="n">
        <v>0.826739997501</v>
      </c>
    </row>
    <row r="765" customFormat="false" ht="15" hidden="false" customHeight="false" outlineLevel="0" collapsed="false">
      <c r="B765" s="2" t="n">
        <v>760</v>
      </c>
      <c r="C765" s="26" t="n">
        <v>-1.627495066949</v>
      </c>
      <c r="D765" s="26" t="n">
        <v>0.350921217932</v>
      </c>
      <c r="E765" s="26" t="n">
        <v>-0.881103368805</v>
      </c>
      <c r="F765" s="26" t="n">
        <v>0.462299491845</v>
      </c>
      <c r="G765" s="26" t="n">
        <v>0.418956772471</v>
      </c>
      <c r="H765" s="26" t="n">
        <v>0.906998245928</v>
      </c>
      <c r="I765" s="26" t="n">
        <v>0.34400434141</v>
      </c>
    </row>
    <row r="766" customFormat="false" ht="15" hidden="false" customHeight="false" outlineLevel="0" collapsed="false">
      <c r="B766" s="2" t="n">
        <v>761</v>
      </c>
      <c r="C766" s="26" t="n">
        <v>-1.769322286528</v>
      </c>
      <c r="D766" s="26" t="n">
        <v>-0.027910725122</v>
      </c>
      <c r="E766" s="26" t="n">
        <v>0.154089096213</v>
      </c>
      <c r="F766" s="26" t="n">
        <v>0.827897363589</v>
      </c>
      <c r="G766" s="26" t="n">
        <v>0.315774820231</v>
      </c>
      <c r="H766" s="26" t="n">
        <v>0.902290850783</v>
      </c>
      <c r="I766" s="26" t="n">
        <v>0.321247096178</v>
      </c>
    </row>
    <row r="767" customFormat="false" ht="15" hidden="false" customHeight="false" outlineLevel="0" collapsed="false">
      <c r="B767" s="2" t="n">
        <v>762</v>
      </c>
      <c r="C767" s="26" t="n">
        <v>0.969578845102</v>
      </c>
      <c r="D767" s="26" t="n">
        <v>-1.122638367353</v>
      </c>
      <c r="E767" s="26" t="n">
        <v>2.798474771893</v>
      </c>
      <c r="F767" s="26" t="n">
        <v>0.922432915694</v>
      </c>
      <c r="G767" s="26" t="n">
        <v>0.16706725713</v>
      </c>
      <c r="H767" s="26" t="n">
        <v>0.796841095551</v>
      </c>
      <c r="I767" s="26" t="n">
        <v>0.170491474073</v>
      </c>
    </row>
    <row r="768" customFormat="false" ht="15" hidden="false" customHeight="false" outlineLevel="0" collapsed="false">
      <c r="B768" s="2" t="n">
        <v>763</v>
      </c>
      <c r="C768" s="26" t="n">
        <v>-1.156982521658</v>
      </c>
      <c r="D768" s="26" t="n">
        <v>1.548871959861</v>
      </c>
      <c r="E768" s="26" t="n">
        <v>0.052228637658</v>
      </c>
      <c r="F768" s="26" t="n">
        <v>0.803577114779</v>
      </c>
      <c r="G768" s="26" t="n">
        <v>0.318216862194</v>
      </c>
      <c r="H768" s="26" t="n">
        <v>0.271006519198</v>
      </c>
      <c r="I768" s="26" t="n">
        <v>0.315287530548</v>
      </c>
    </row>
    <row r="769" customFormat="false" ht="15" hidden="false" customHeight="false" outlineLevel="0" collapsed="false">
      <c r="B769" s="2" t="n">
        <v>764</v>
      </c>
      <c r="C769" s="26" t="n">
        <v>0.477211006624</v>
      </c>
      <c r="D769" s="26" t="n">
        <v>0.784395294988</v>
      </c>
      <c r="E769" s="26" t="n">
        <v>1.205281313242</v>
      </c>
      <c r="F769" s="26" t="n">
        <v>0.794318211634</v>
      </c>
      <c r="G769" s="26" t="n">
        <v>0.309612359466</v>
      </c>
      <c r="H769" s="26" t="n">
        <v>0.825932272167</v>
      </c>
      <c r="I769" s="26" t="n">
        <v>0.300391981233</v>
      </c>
    </row>
    <row r="770" customFormat="false" ht="15" hidden="false" customHeight="false" outlineLevel="0" collapsed="false">
      <c r="B770" s="2" t="n">
        <v>765</v>
      </c>
      <c r="C770" s="26" t="n">
        <v>-0.776867759792</v>
      </c>
      <c r="D770" s="26" t="n">
        <v>1.388696957712</v>
      </c>
      <c r="E770" s="26" t="n">
        <v>-1.74334053626</v>
      </c>
      <c r="F770" s="26" t="n">
        <v>0.367264235962</v>
      </c>
      <c r="G770" s="26" t="n">
        <v>0.564577279882</v>
      </c>
      <c r="H770" s="26" t="n">
        <v>0.109468916389</v>
      </c>
      <c r="I770" s="26" t="n">
        <v>0.505090551458</v>
      </c>
    </row>
    <row r="771" customFormat="false" ht="15" hidden="false" customHeight="false" outlineLevel="0" collapsed="false">
      <c r="B771" s="2" t="n">
        <v>766</v>
      </c>
      <c r="C771" s="26" t="n">
        <v>0.442222560871</v>
      </c>
      <c r="D771" s="26" t="n">
        <v>2.630139133582</v>
      </c>
      <c r="E771" s="26" t="n">
        <v>-1.015478125902</v>
      </c>
      <c r="F771" s="26" t="n">
        <v>0.448654179439</v>
      </c>
      <c r="G771" s="26" t="n">
        <v>0.360257807473</v>
      </c>
      <c r="H771" s="26" t="n">
        <v>0.552025157216</v>
      </c>
      <c r="I771" s="26" t="n">
        <v>0.844143627733</v>
      </c>
    </row>
    <row r="772" customFormat="false" ht="15" hidden="false" customHeight="false" outlineLevel="0" collapsed="false">
      <c r="B772" s="2" t="n">
        <v>767</v>
      </c>
      <c r="C772" s="26" t="n">
        <v>-0.793316846851</v>
      </c>
      <c r="D772" s="26" t="n">
        <v>-1.133145356107</v>
      </c>
      <c r="E772" s="26" t="n">
        <v>-0.675778669376</v>
      </c>
      <c r="F772" s="26" t="n">
        <v>0.674406927966</v>
      </c>
      <c r="G772" s="26" t="n">
        <v>0.047919021097</v>
      </c>
      <c r="H772" s="26" t="n">
        <v>0.420254764834</v>
      </c>
      <c r="I772" s="26" t="n">
        <v>0.285325870718</v>
      </c>
    </row>
    <row r="773" customFormat="false" ht="15" hidden="false" customHeight="false" outlineLevel="0" collapsed="false">
      <c r="B773" s="2" t="n">
        <v>768</v>
      </c>
      <c r="C773" s="26" t="n">
        <v>-0.063200813826</v>
      </c>
      <c r="D773" s="26" t="n">
        <v>0.200529807185</v>
      </c>
      <c r="E773" s="26" t="n">
        <v>0.181965593294</v>
      </c>
      <c r="F773" s="26" t="n">
        <v>0.093405121232</v>
      </c>
      <c r="G773" s="26" t="n">
        <v>0.875949690678</v>
      </c>
      <c r="H773" s="26" t="n">
        <v>0.833066381117</v>
      </c>
      <c r="I773" s="26" t="n">
        <v>0.187067589475</v>
      </c>
    </row>
    <row r="774" customFormat="false" ht="15" hidden="false" customHeight="false" outlineLevel="0" collapsed="false">
      <c r="B774" s="2" t="n">
        <v>769</v>
      </c>
      <c r="C774" s="26" t="n">
        <v>-0.20388244422</v>
      </c>
      <c r="D774" s="26" t="n">
        <v>1.816024525619</v>
      </c>
      <c r="E774" s="26" t="n">
        <v>-0.872674317193</v>
      </c>
      <c r="F774" s="26" t="n">
        <v>0.261018669126</v>
      </c>
      <c r="G774" s="26" t="n">
        <v>0.718906357424</v>
      </c>
      <c r="H774" s="26" t="n">
        <v>0.165545764853</v>
      </c>
      <c r="I774" s="26" t="n">
        <v>0.528668042151</v>
      </c>
    </row>
    <row r="775" customFormat="false" ht="15" hidden="false" customHeight="false" outlineLevel="0" collapsed="false">
      <c r="B775" s="2" t="n">
        <v>770</v>
      </c>
      <c r="C775" s="26" t="n">
        <v>-1.86632961585</v>
      </c>
      <c r="D775" s="26" t="n">
        <v>-0.317247840262</v>
      </c>
      <c r="E775" s="26" t="n">
        <v>-0.541968206959</v>
      </c>
      <c r="F775" s="26" t="n">
        <v>0.949717696879</v>
      </c>
      <c r="G775" s="26" t="n">
        <v>0.425712788581</v>
      </c>
      <c r="H775" s="26" t="n">
        <v>0.442559007024</v>
      </c>
      <c r="I775" s="26" t="n">
        <v>0.788020080396</v>
      </c>
    </row>
    <row r="776" customFormat="false" ht="15" hidden="false" customHeight="false" outlineLevel="0" collapsed="false">
      <c r="B776" s="2" t="n">
        <v>771</v>
      </c>
      <c r="C776" s="26" t="n">
        <v>1.910689065113</v>
      </c>
      <c r="D776" s="26" t="n">
        <v>-1.213191557175</v>
      </c>
      <c r="E776" s="26" t="n">
        <v>0.983943372228</v>
      </c>
      <c r="F776" s="26" t="n">
        <v>0.276031580542</v>
      </c>
      <c r="G776" s="26" t="n">
        <v>0.645432821344</v>
      </c>
      <c r="H776" s="26" t="n">
        <v>0.654417731855</v>
      </c>
      <c r="I776" s="26" t="n">
        <v>0.243518602689</v>
      </c>
    </row>
    <row r="777" customFormat="false" ht="15" hidden="false" customHeight="false" outlineLevel="0" collapsed="false">
      <c r="B777" s="2" t="n">
        <v>772</v>
      </c>
      <c r="C777" s="26" t="n">
        <v>0.068158080693</v>
      </c>
      <c r="D777" s="26" t="n">
        <v>0.629430820185</v>
      </c>
      <c r="E777" s="26" t="n">
        <v>1.527068322715</v>
      </c>
      <c r="F777" s="26" t="n">
        <v>0.491976023176</v>
      </c>
      <c r="G777" s="26" t="n">
        <v>0.982648977828</v>
      </c>
      <c r="H777" s="26" t="n">
        <v>0.983300904423</v>
      </c>
      <c r="I777" s="26" t="n">
        <v>0.925825098114</v>
      </c>
    </row>
    <row r="778" customFormat="false" ht="15" hidden="false" customHeight="false" outlineLevel="0" collapsed="false">
      <c r="B778" s="2" t="n">
        <v>773</v>
      </c>
      <c r="C778" s="26" t="n">
        <v>-0.371988597942</v>
      </c>
      <c r="D778" s="26" t="n">
        <v>0.402480481529</v>
      </c>
      <c r="E778" s="26" t="n">
        <v>0.370278629449</v>
      </c>
      <c r="F778" s="26" t="n">
        <v>0.456739862844</v>
      </c>
      <c r="G778" s="26" t="n">
        <v>0.089119872241</v>
      </c>
      <c r="H778" s="26" t="n">
        <v>0.259219614348</v>
      </c>
      <c r="I778" s="26" t="n">
        <v>0.419907224511</v>
      </c>
    </row>
    <row r="779" customFormat="false" ht="15" hidden="false" customHeight="false" outlineLevel="0" collapsed="false">
      <c r="B779" s="2" t="n">
        <v>774</v>
      </c>
      <c r="C779" s="26" t="n">
        <v>0.881364556745</v>
      </c>
      <c r="D779" s="26" t="n">
        <v>0.280814586369</v>
      </c>
      <c r="E779" s="26" t="n">
        <v>-1.138036499895</v>
      </c>
      <c r="F779" s="26" t="n">
        <v>0.929932637005</v>
      </c>
      <c r="G779" s="26" t="n">
        <v>0.532017031291</v>
      </c>
      <c r="H779" s="26" t="n">
        <v>0.474318352996</v>
      </c>
      <c r="I779" s="26" t="n">
        <v>0.311653509869</v>
      </c>
    </row>
    <row r="780" customFormat="false" ht="15" hidden="false" customHeight="false" outlineLevel="0" collapsed="false">
      <c r="B780" s="2" t="n">
        <v>775</v>
      </c>
      <c r="C780" s="26" t="n">
        <v>-0.444759870526</v>
      </c>
      <c r="D780" s="26" t="n">
        <v>-0.209023838098</v>
      </c>
      <c r="E780" s="26" t="n">
        <v>-0.410458433976</v>
      </c>
      <c r="F780" s="26" t="n">
        <v>0.078478710932</v>
      </c>
      <c r="G780" s="26" t="n">
        <v>0.95396887106</v>
      </c>
      <c r="H780" s="26" t="n">
        <v>0.803282466023</v>
      </c>
      <c r="I780" s="26" t="n">
        <v>0.989590289343</v>
      </c>
    </row>
    <row r="781" customFormat="false" ht="15" hidden="false" customHeight="false" outlineLevel="0" collapsed="false">
      <c r="B781" s="2" t="n">
        <v>776</v>
      </c>
      <c r="C781" s="26" t="n">
        <v>-0.267322508551</v>
      </c>
      <c r="D781" s="26" t="n">
        <v>0.318219636758</v>
      </c>
      <c r="E781" s="26" t="n">
        <v>0.153729731455</v>
      </c>
      <c r="F781" s="26" t="n">
        <v>0.232608118221</v>
      </c>
      <c r="G781" s="26" t="n">
        <v>0.964198578544</v>
      </c>
      <c r="H781" s="26" t="n">
        <v>0.321235506807</v>
      </c>
      <c r="I781" s="26" t="n">
        <v>0.489942558297</v>
      </c>
    </row>
    <row r="782" customFormat="false" ht="15" hidden="false" customHeight="false" outlineLevel="0" collapsed="false">
      <c r="B782" s="2" t="n">
        <v>777</v>
      </c>
      <c r="C782" s="26" t="n">
        <v>0.23393334205</v>
      </c>
      <c r="D782" s="26" t="n">
        <v>-0.801871122431</v>
      </c>
      <c r="E782" s="26" t="n">
        <v>-0.92725658274</v>
      </c>
      <c r="F782" s="26" t="n">
        <v>0.848788800332</v>
      </c>
      <c r="G782" s="26" t="n">
        <v>0.869294251335</v>
      </c>
      <c r="H782" s="26" t="n">
        <v>0.84621728122</v>
      </c>
      <c r="I782" s="26" t="n">
        <v>0.578640242945</v>
      </c>
    </row>
    <row r="783" customFormat="false" ht="15" hidden="false" customHeight="false" outlineLevel="0" collapsed="false">
      <c r="B783" s="2" t="n">
        <v>778</v>
      </c>
      <c r="C783" s="26" t="n">
        <v>-1.98918894498</v>
      </c>
      <c r="D783" s="26" t="n">
        <v>-0.596683400291</v>
      </c>
      <c r="E783" s="26" t="n">
        <v>-0.012145621383</v>
      </c>
      <c r="F783" s="26" t="n">
        <v>0.115094622235</v>
      </c>
      <c r="G783" s="26" t="n">
        <v>0.946165325471</v>
      </c>
      <c r="H783" s="26" t="n">
        <v>0.327130110292</v>
      </c>
      <c r="I783" s="26" t="n">
        <v>0.694778088254</v>
      </c>
    </row>
    <row r="784" customFormat="false" ht="15" hidden="false" customHeight="false" outlineLevel="0" collapsed="false">
      <c r="B784" s="2" t="n">
        <v>779</v>
      </c>
      <c r="C784" s="26" t="n">
        <v>-1.313582866143</v>
      </c>
      <c r="D784" s="26" t="n">
        <v>-0.385005252669</v>
      </c>
      <c r="E784" s="26" t="n">
        <v>0.007611850266</v>
      </c>
      <c r="F784" s="26" t="n">
        <v>0.313427848777</v>
      </c>
      <c r="G784" s="26" t="n">
        <v>0.044990970961</v>
      </c>
      <c r="H784" s="26" t="n">
        <v>0.942759790948</v>
      </c>
      <c r="I784" s="26" t="n">
        <v>0.165382543156</v>
      </c>
    </row>
    <row r="785" customFormat="false" ht="15" hidden="false" customHeight="false" outlineLevel="0" collapsed="false">
      <c r="B785" s="2" t="n">
        <v>780</v>
      </c>
      <c r="C785" s="26" t="n">
        <v>-0.401946475498</v>
      </c>
      <c r="D785" s="26" t="n">
        <v>0.357660084119</v>
      </c>
      <c r="E785" s="26" t="n">
        <v>0.42177808945</v>
      </c>
      <c r="F785" s="26" t="n">
        <v>0.34607517476</v>
      </c>
      <c r="G785" s="26" t="n">
        <v>0.747378925899</v>
      </c>
      <c r="H785" s="26" t="n">
        <v>0.885482523742</v>
      </c>
      <c r="I785" s="26" t="n">
        <v>0.91477526928</v>
      </c>
    </row>
    <row r="786" customFormat="false" ht="15" hidden="false" customHeight="false" outlineLevel="0" collapsed="false">
      <c r="B786" s="2" t="n">
        <v>781</v>
      </c>
      <c r="C786" s="26" t="n">
        <v>-0.740484576115</v>
      </c>
      <c r="D786" s="26" t="n">
        <v>0.415609026973</v>
      </c>
      <c r="E786" s="26" t="n">
        <v>-0.985668119241</v>
      </c>
      <c r="F786" s="26" t="n">
        <v>0.132123579153</v>
      </c>
      <c r="G786" s="26" t="n">
        <v>0.564162484818</v>
      </c>
      <c r="H786" s="26" t="n">
        <v>0.200971916136</v>
      </c>
      <c r="I786" s="26" t="n">
        <v>0.334513222827</v>
      </c>
    </row>
    <row r="787" customFormat="false" ht="15" hidden="false" customHeight="false" outlineLevel="0" collapsed="false">
      <c r="B787" s="2" t="n">
        <v>782</v>
      </c>
      <c r="C787" s="26" t="n">
        <v>0.275677698634</v>
      </c>
      <c r="D787" s="26" t="n">
        <v>0.073372687372</v>
      </c>
      <c r="E787" s="26" t="n">
        <v>-0.258483953167</v>
      </c>
      <c r="F787" s="26" t="n">
        <v>0.72111503334</v>
      </c>
      <c r="G787" s="26" t="n">
        <v>0.10070475072</v>
      </c>
      <c r="H787" s="26" t="n">
        <v>0.05856742908</v>
      </c>
      <c r="I787" s="26" t="n">
        <v>0.873005817163</v>
      </c>
    </row>
    <row r="788" customFormat="false" ht="15" hidden="false" customHeight="false" outlineLevel="0" collapsed="false">
      <c r="B788" s="2" t="n">
        <v>783</v>
      </c>
      <c r="C788" s="26" t="n">
        <v>-0.439922399487</v>
      </c>
      <c r="D788" s="26" t="n">
        <v>-0.37501873975</v>
      </c>
      <c r="E788" s="26" t="n">
        <v>-0.183153045429</v>
      </c>
      <c r="F788" s="26" t="n">
        <v>0.092350198425</v>
      </c>
      <c r="G788" s="26" t="n">
        <v>0.66501456746</v>
      </c>
      <c r="H788" s="26" t="n">
        <v>0.53854243613</v>
      </c>
      <c r="I788" s="26" t="n">
        <v>0.765209782325</v>
      </c>
    </row>
    <row r="789" customFormat="false" ht="15" hidden="false" customHeight="false" outlineLevel="0" collapsed="false">
      <c r="B789" s="2" t="n">
        <v>784</v>
      </c>
      <c r="C789" s="26" t="n">
        <v>-0.143046911724</v>
      </c>
      <c r="D789" s="26" t="n">
        <v>-1.429583706344</v>
      </c>
      <c r="E789" s="26" t="n">
        <v>1.322453136392</v>
      </c>
      <c r="F789" s="26" t="n">
        <v>0.299769928023</v>
      </c>
      <c r="G789" s="26" t="n">
        <v>0.985490836332</v>
      </c>
      <c r="H789" s="26" t="n">
        <v>0.681260333433</v>
      </c>
      <c r="I789" s="26" t="n">
        <v>0.378140965789</v>
      </c>
    </row>
    <row r="790" customFormat="false" ht="15" hidden="false" customHeight="false" outlineLevel="0" collapsed="false">
      <c r="B790" s="2" t="n">
        <v>785</v>
      </c>
      <c r="C790" s="26" t="n">
        <v>-0.016496892409</v>
      </c>
      <c r="D790" s="26" t="n">
        <v>1.261839292408</v>
      </c>
      <c r="E790" s="26" t="n">
        <v>0.61846815716</v>
      </c>
      <c r="F790" s="26" t="n">
        <v>0.536482603092</v>
      </c>
      <c r="G790" s="26" t="n">
        <v>0.808466443728</v>
      </c>
      <c r="H790" s="26" t="n">
        <v>0.36405886103</v>
      </c>
      <c r="I790" s="26" t="n">
        <v>0.679694163075</v>
      </c>
    </row>
    <row r="791" customFormat="false" ht="15" hidden="false" customHeight="false" outlineLevel="0" collapsed="false">
      <c r="B791" s="2" t="n">
        <v>786</v>
      </c>
      <c r="C791" s="26" t="n">
        <v>-0.198522617417</v>
      </c>
      <c r="D791" s="26" t="n">
        <v>0.552474192668</v>
      </c>
      <c r="E791" s="26" t="n">
        <v>-0.814529658563</v>
      </c>
      <c r="F791" s="26" t="n">
        <v>0.343583959912</v>
      </c>
      <c r="G791" s="26" t="n">
        <v>0.17673590638</v>
      </c>
      <c r="H791" s="26" t="n">
        <v>0.298238341354</v>
      </c>
      <c r="I791" s="26" t="n">
        <v>0.506395236054</v>
      </c>
    </row>
    <row r="792" customFormat="false" ht="15" hidden="false" customHeight="false" outlineLevel="0" collapsed="false">
      <c r="B792" s="2" t="n">
        <v>787</v>
      </c>
      <c r="C792" s="26" t="n">
        <v>-1.505456730363</v>
      </c>
      <c r="D792" s="26" t="n">
        <v>-0.031416033113</v>
      </c>
      <c r="E792" s="26" t="n">
        <v>0.581801353895</v>
      </c>
      <c r="F792" s="26" t="n">
        <v>0.291924384884</v>
      </c>
      <c r="G792" s="26" t="n">
        <v>0.112745626809</v>
      </c>
      <c r="H792" s="26" t="n">
        <v>0.997479163349</v>
      </c>
      <c r="I792" s="26" t="n">
        <v>0.059928180445</v>
      </c>
    </row>
    <row r="793" customFormat="false" ht="15" hidden="false" customHeight="false" outlineLevel="0" collapsed="false">
      <c r="B793" s="2" t="n">
        <v>788</v>
      </c>
      <c r="C793" s="26" t="n">
        <v>0.187469441158</v>
      </c>
      <c r="D793" s="26" t="n">
        <v>1.987679248251</v>
      </c>
      <c r="E793" s="26" t="n">
        <v>0.957926324986</v>
      </c>
      <c r="F793" s="26" t="n">
        <v>0.15676432886</v>
      </c>
      <c r="G793" s="26" t="n">
        <v>0.186360463884</v>
      </c>
      <c r="H793" s="26" t="n">
        <v>0.573286777543</v>
      </c>
      <c r="I793" s="26" t="n">
        <v>0.315400966459</v>
      </c>
    </row>
    <row r="794" customFormat="false" ht="15" hidden="false" customHeight="false" outlineLevel="0" collapsed="false">
      <c r="B794" s="2" t="n">
        <v>789</v>
      </c>
      <c r="C794" s="26" t="n">
        <v>0.848623381321</v>
      </c>
      <c r="D794" s="26" t="n">
        <v>1.881225386048</v>
      </c>
      <c r="E794" s="26" t="n">
        <v>-0.607066653215</v>
      </c>
      <c r="F794" s="26" t="n">
        <v>0.231188079093</v>
      </c>
      <c r="G794" s="26" t="n">
        <v>0.522664127845</v>
      </c>
      <c r="H794" s="26" t="n">
        <v>0.833714074972</v>
      </c>
      <c r="I794" s="26" t="n">
        <v>0.412563605497</v>
      </c>
    </row>
    <row r="795" customFormat="false" ht="15" hidden="false" customHeight="false" outlineLevel="0" collapsed="false">
      <c r="B795" s="2" t="n">
        <v>790</v>
      </c>
      <c r="C795" s="26" t="n">
        <v>-1.395042286616</v>
      </c>
      <c r="D795" s="26" t="n">
        <v>-0.57651551165</v>
      </c>
      <c r="E795" s="26" t="n">
        <v>-0.484524968791</v>
      </c>
      <c r="F795" s="26" t="n">
        <v>0.434304802131</v>
      </c>
      <c r="G795" s="26" t="n">
        <v>0.176769478019</v>
      </c>
      <c r="H795" s="26" t="n">
        <v>0.326206399557</v>
      </c>
      <c r="I795" s="26" t="n">
        <v>0.245802706933</v>
      </c>
    </row>
    <row r="796" customFormat="false" ht="15" hidden="false" customHeight="false" outlineLevel="0" collapsed="false">
      <c r="B796" s="2" t="n">
        <v>791</v>
      </c>
      <c r="C796" s="26" t="n">
        <v>-1.338723734103</v>
      </c>
      <c r="D796" s="26" t="n">
        <v>0.726392122386</v>
      </c>
      <c r="E796" s="26" t="n">
        <v>0.365828405911</v>
      </c>
      <c r="F796" s="26" t="n">
        <v>0.095424435504</v>
      </c>
      <c r="G796" s="26" t="n">
        <v>0.245365416862</v>
      </c>
      <c r="H796" s="26" t="n">
        <v>0.238201448696</v>
      </c>
      <c r="I796" s="26" t="n">
        <v>0.265772597785</v>
      </c>
    </row>
    <row r="797" customFormat="false" ht="15" hidden="false" customHeight="false" outlineLevel="0" collapsed="false">
      <c r="B797" s="2" t="n">
        <v>792</v>
      </c>
      <c r="C797" s="26" t="n">
        <v>-1.137864781781</v>
      </c>
      <c r="D797" s="26" t="n">
        <v>-0.240144895556</v>
      </c>
      <c r="E797" s="26" t="n">
        <v>0.46704754945</v>
      </c>
      <c r="F797" s="26" t="n">
        <v>0.522124715693</v>
      </c>
      <c r="G797" s="26" t="n">
        <v>0.534677299786</v>
      </c>
      <c r="H797" s="26" t="n">
        <v>0.167977824076</v>
      </c>
      <c r="I797" s="26" t="n">
        <v>0.853414108028</v>
      </c>
    </row>
    <row r="798" customFormat="false" ht="15" hidden="false" customHeight="false" outlineLevel="0" collapsed="false">
      <c r="B798" s="2" t="n">
        <v>793</v>
      </c>
      <c r="C798" s="26" t="n">
        <v>-0.383669447444</v>
      </c>
      <c r="D798" s="26" t="n">
        <v>0.582337843005</v>
      </c>
      <c r="E798" s="26" t="n">
        <v>0.448714316041</v>
      </c>
      <c r="F798" s="26" t="n">
        <v>0.380607431306</v>
      </c>
      <c r="G798" s="26" t="n">
        <v>0.693795624205</v>
      </c>
      <c r="H798" s="26" t="n">
        <v>0.666942132231</v>
      </c>
      <c r="I798" s="26" t="n">
        <v>0.345609457314</v>
      </c>
    </row>
    <row r="799" customFormat="false" ht="15" hidden="false" customHeight="false" outlineLevel="0" collapsed="false">
      <c r="B799" s="2" t="n">
        <v>794</v>
      </c>
      <c r="C799" s="26" t="n">
        <v>-0.996048790592</v>
      </c>
      <c r="D799" s="26" t="n">
        <v>-1.259878288203</v>
      </c>
      <c r="E799" s="26" t="n">
        <v>0.607268399557</v>
      </c>
      <c r="F799" s="26" t="n">
        <v>0.337368460684</v>
      </c>
      <c r="G799" s="26" t="n">
        <v>0.583981399336</v>
      </c>
      <c r="H799" s="26" t="n">
        <v>0.511435660663</v>
      </c>
      <c r="I799" s="26" t="n">
        <v>0.669408215425</v>
      </c>
    </row>
    <row r="800" customFormat="false" ht="15" hidden="false" customHeight="false" outlineLevel="0" collapsed="false">
      <c r="B800" s="2" t="n">
        <v>795</v>
      </c>
      <c r="C800" s="26" t="n">
        <v>1.25994481801</v>
      </c>
      <c r="D800" s="26" t="n">
        <v>1.985935217252</v>
      </c>
      <c r="E800" s="26" t="n">
        <v>-1.450290732803</v>
      </c>
      <c r="F800" s="26" t="n">
        <v>0.313857959022</v>
      </c>
      <c r="G800" s="26" t="n">
        <v>0.172104927116</v>
      </c>
      <c r="H800" s="26" t="n">
        <v>0.721081537236</v>
      </c>
      <c r="I800" s="26" t="n">
        <v>0.787654949054</v>
      </c>
    </row>
    <row r="801" customFormat="false" ht="15" hidden="false" customHeight="false" outlineLevel="0" collapsed="false">
      <c r="B801" s="2" t="n">
        <v>796</v>
      </c>
      <c r="C801" s="26" t="n">
        <v>0.094220511819</v>
      </c>
      <c r="D801" s="26" t="n">
        <v>-0.053872572672</v>
      </c>
      <c r="E801" s="26" t="n">
        <v>2.497753887592</v>
      </c>
      <c r="F801" s="26" t="n">
        <v>0.045318423144</v>
      </c>
      <c r="G801" s="26" t="n">
        <v>0.949774809959</v>
      </c>
      <c r="H801" s="26" t="n">
        <v>0.715229641595</v>
      </c>
      <c r="I801" s="26" t="n">
        <v>0.397277463818</v>
      </c>
    </row>
    <row r="802" customFormat="false" ht="15" hidden="false" customHeight="false" outlineLevel="0" collapsed="false">
      <c r="B802" s="2" t="n">
        <v>797</v>
      </c>
      <c r="C802" s="26" t="n">
        <v>-0.27823599826</v>
      </c>
      <c r="D802" s="26" t="n">
        <v>1.448355382214</v>
      </c>
      <c r="E802" s="26" t="n">
        <v>0.837775220525</v>
      </c>
      <c r="F802" s="26" t="n">
        <v>0.350129899669</v>
      </c>
      <c r="G802" s="26" t="n">
        <v>0.918850660472</v>
      </c>
      <c r="H802" s="26" t="n">
        <v>0.269907910433</v>
      </c>
      <c r="I802" s="26" t="n">
        <v>0.719324598967</v>
      </c>
    </row>
    <row r="803" customFormat="false" ht="15" hidden="false" customHeight="false" outlineLevel="0" collapsed="false">
      <c r="B803" s="2" t="n">
        <v>798</v>
      </c>
      <c r="C803" s="26" t="n">
        <v>0.262117422194</v>
      </c>
      <c r="D803" s="26" t="n">
        <v>0.094605423285</v>
      </c>
      <c r="E803" s="26" t="n">
        <v>1.230664251727</v>
      </c>
      <c r="F803" s="26" t="n">
        <v>0.188275201744</v>
      </c>
      <c r="G803" s="26" t="n">
        <v>0.766044044736</v>
      </c>
      <c r="H803" s="26" t="n">
        <v>0.742642969599</v>
      </c>
      <c r="I803" s="26" t="n">
        <v>0.070254065257</v>
      </c>
    </row>
    <row r="804" customFormat="false" ht="15" hidden="false" customHeight="false" outlineLevel="0" collapsed="false">
      <c r="B804" s="2" t="n">
        <v>799</v>
      </c>
      <c r="C804" s="26" t="n">
        <v>-0.165737473523</v>
      </c>
      <c r="D804" s="26" t="n">
        <v>-0.378213235744</v>
      </c>
      <c r="E804" s="26" t="n">
        <v>-0.376701460599</v>
      </c>
      <c r="F804" s="26" t="n">
        <v>0.952401371202</v>
      </c>
      <c r="G804" s="26" t="n">
        <v>0.757659675166</v>
      </c>
      <c r="H804" s="26" t="n">
        <v>0.569720715739</v>
      </c>
      <c r="I804" s="26" t="n">
        <v>0.925659900672</v>
      </c>
    </row>
    <row r="805" customFormat="false" ht="15" hidden="false" customHeight="false" outlineLevel="0" collapsed="false">
      <c r="B805" s="2" t="n">
        <v>800</v>
      </c>
      <c r="C805" s="26" t="n">
        <v>1.780899576928</v>
      </c>
      <c r="D805" s="26" t="n">
        <v>-0.935178727181</v>
      </c>
      <c r="E805" s="26" t="n">
        <v>0.881824037402</v>
      </c>
      <c r="F805" s="26" t="n">
        <v>0.58107092353</v>
      </c>
      <c r="G805" s="26" t="n">
        <v>0.482763715978</v>
      </c>
      <c r="H805" s="26" t="n">
        <v>0.626746132424</v>
      </c>
      <c r="I805" s="26" t="n">
        <v>0.477316685019</v>
      </c>
    </row>
    <row r="806" customFormat="false" ht="15" hidden="false" customHeight="false" outlineLevel="0" collapsed="false">
      <c r="B806" s="2" t="n">
        <v>801</v>
      </c>
      <c r="C806" s="26" t="n">
        <v>1.047086102601</v>
      </c>
      <c r="D806" s="26" t="n">
        <v>-1.896026785255</v>
      </c>
      <c r="E806" s="26" t="n">
        <v>1.501032663993</v>
      </c>
      <c r="F806" s="26" t="n">
        <v>0.130331807795</v>
      </c>
      <c r="G806" s="26" t="n">
        <v>0.119662672487</v>
      </c>
      <c r="H806" s="26" t="n">
        <v>0.014888777405</v>
      </c>
      <c r="I806" s="26" t="n">
        <v>0.058154463787</v>
      </c>
    </row>
    <row r="807" customFormat="false" ht="15" hidden="false" customHeight="false" outlineLevel="0" collapsed="false">
      <c r="B807" s="2" t="n">
        <v>802</v>
      </c>
      <c r="C807" s="26" t="n">
        <v>0.53139675194</v>
      </c>
      <c r="D807" s="26" t="n">
        <v>-1.250989208283</v>
      </c>
      <c r="E807" s="26" t="n">
        <v>-0.308794917221</v>
      </c>
      <c r="F807" s="26" t="n">
        <v>0.571172609654</v>
      </c>
      <c r="G807" s="26" t="n">
        <v>0.87965708953</v>
      </c>
      <c r="H807" s="26" t="n">
        <v>0.501781428344</v>
      </c>
      <c r="I807" s="26" t="n">
        <v>0.184180449354</v>
      </c>
    </row>
    <row r="808" customFormat="false" ht="15" hidden="false" customHeight="false" outlineLevel="0" collapsed="false">
      <c r="B808" s="2" t="n">
        <v>803</v>
      </c>
      <c r="C808" s="26" t="n">
        <v>-0.443108805379</v>
      </c>
      <c r="D808" s="26" t="n">
        <v>0.229929519808</v>
      </c>
      <c r="E808" s="26" t="n">
        <v>0.614065013411</v>
      </c>
      <c r="F808" s="26" t="n">
        <v>0.225712225914</v>
      </c>
      <c r="G808" s="26" t="n">
        <v>0.477086844758</v>
      </c>
      <c r="H808" s="26" t="n">
        <v>0.010643544342</v>
      </c>
      <c r="I808" s="26" t="n">
        <v>0.027766005897</v>
      </c>
    </row>
    <row r="809" customFormat="false" ht="15" hidden="false" customHeight="false" outlineLevel="0" collapsed="false">
      <c r="B809" s="2" t="n">
        <v>804</v>
      </c>
      <c r="C809" s="26" t="n">
        <v>1.090302062186</v>
      </c>
      <c r="D809" s="26" t="n">
        <v>0.545903061681</v>
      </c>
      <c r="E809" s="26" t="n">
        <v>0.368083540823</v>
      </c>
      <c r="F809" s="26" t="n">
        <v>0.215044253896</v>
      </c>
      <c r="G809" s="26" t="n">
        <v>0.877911248468</v>
      </c>
      <c r="H809" s="26" t="n">
        <v>0.813599452809</v>
      </c>
      <c r="I809" s="26" t="n">
        <v>0.859840208451</v>
      </c>
    </row>
    <row r="810" customFormat="false" ht="15" hidden="false" customHeight="false" outlineLevel="0" collapsed="false">
      <c r="B810" s="2" t="n">
        <v>805</v>
      </c>
      <c r="C810" s="26" t="n">
        <v>-0.773922733907</v>
      </c>
      <c r="D810" s="26" t="n">
        <v>0.636072837639</v>
      </c>
      <c r="E810" s="26" t="n">
        <v>1.443174994362</v>
      </c>
      <c r="F810" s="26" t="n">
        <v>0.073424455044</v>
      </c>
      <c r="G810" s="26" t="n">
        <v>0.275702533175</v>
      </c>
      <c r="H810" s="26" t="n">
        <v>0.956966302941</v>
      </c>
      <c r="I810" s="26" t="n">
        <v>0.814643534872</v>
      </c>
    </row>
    <row r="811" customFormat="false" ht="15" hidden="false" customHeight="false" outlineLevel="0" collapsed="false">
      <c r="B811" s="2" t="n">
        <v>806</v>
      </c>
      <c r="C811" s="26" t="n">
        <v>-0.055261480845</v>
      </c>
      <c r="D811" s="26" t="n">
        <v>-0.690539319677</v>
      </c>
      <c r="E811" s="26" t="n">
        <v>-0.384382810464</v>
      </c>
      <c r="F811" s="26" t="n">
        <v>0.486944969936</v>
      </c>
      <c r="G811" s="26" t="n">
        <v>0.690701840373</v>
      </c>
      <c r="H811" s="26" t="n">
        <v>0.011459978481</v>
      </c>
      <c r="I811" s="26" t="n">
        <v>0.252459975496</v>
      </c>
    </row>
    <row r="812" customFormat="false" ht="15" hidden="false" customHeight="false" outlineLevel="0" collapsed="false">
      <c r="B812" s="2" t="n">
        <v>807</v>
      </c>
      <c r="C812" s="26" t="n">
        <v>-1.517866270456</v>
      </c>
      <c r="D812" s="26" t="n">
        <v>-0.086502083522</v>
      </c>
      <c r="E812" s="26" t="n">
        <v>-0.493325051433</v>
      </c>
      <c r="F812" s="26" t="n">
        <v>0.603365423521</v>
      </c>
      <c r="G812" s="26" t="n">
        <v>0.355749162287</v>
      </c>
      <c r="H812" s="26" t="n">
        <v>0.503702773764</v>
      </c>
      <c r="I812" s="26" t="n">
        <v>0.712216266549</v>
      </c>
    </row>
    <row r="813" customFormat="false" ht="15" hidden="false" customHeight="false" outlineLevel="0" collapsed="false">
      <c r="B813" s="2" t="n">
        <v>808</v>
      </c>
      <c r="C813" s="26" t="n">
        <v>-0.443600868348</v>
      </c>
      <c r="D813" s="26" t="n">
        <v>-0.772608935473</v>
      </c>
      <c r="E813" s="26" t="n">
        <v>0.440935103645</v>
      </c>
      <c r="F813" s="26" t="n">
        <v>0.4605420616</v>
      </c>
      <c r="G813" s="26" t="n">
        <v>0.431789838727</v>
      </c>
      <c r="H813" s="26" t="n">
        <v>0.665428097029</v>
      </c>
      <c r="I813" s="26" t="n">
        <v>0.350513696268</v>
      </c>
    </row>
    <row r="814" customFormat="false" ht="15" hidden="false" customHeight="false" outlineLevel="0" collapsed="false">
      <c r="B814" s="2" t="n">
        <v>809</v>
      </c>
      <c r="C814" s="26" t="n">
        <v>-0.112421474488</v>
      </c>
      <c r="D814" s="26" t="n">
        <v>-1.942922548284</v>
      </c>
      <c r="E814" s="26" t="n">
        <v>-0.430496737768</v>
      </c>
      <c r="F814" s="26" t="n">
        <v>0.890711954411</v>
      </c>
      <c r="G814" s="26" t="n">
        <v>0.771741743644</v>
      </c>
      <c r="H814" s="26" t="n">
        <v>0.854071011176</v>
      </c>
      <c r="I814" s="26" t="n">
        <v>0.67255447295</v>
      </c>
    </row>
    <row r="815" customFormat="false" ht="15" hidden="false" customHeight="false" outlineLevel="0" collapsed="false">
      <c r="B815" s="2" t="n">
        <v>810</v>
      </c>
      <c r="C815" s="26" t="n">
        <v>0.897310068481</v>
      </c>
      <c r="D815" s="26" t="n">
        <v>1.330091337685</v>
      </c>
      <c r="E815" s="26" t="n">
        <v>1.471876401405</v>
      </c>
      <c r="F815" s="26" t="n">
        <v>0.724723320195</v>
      </c>
      <c r="G815" s="26" t="n">
        <v>0.965393130954</v>
      </c>
      <c r="H815" s="26" t="n">
        <v>0.642850454007</v>
      </c>
      <c r="I815" s="26" t="n">
        <v>0.563170761779</v>
      </c>
    </row>
    <row r="816" customFormat="false" ht="15" hidden="false" customHeight="false" outlineLevel="0" collapsed="false">
      <c r="B816" s="2" t="n">
        <v>811</v>
      </c>
      <c r="C816" s="26" t="n">
        <v>-0.595593949791</v>
      </c>
      <c r="D816" s="26" t="n">
        <v>-1.700171615476</v>
      </c>
      <c r="E816" s="26" t="n">
        <v>-0.067868581855</v>
      </c>
      <c r="F816" s="26" t="n">
        <v>0.581255920785</v>
      </c>
      <c r="G816" s="26" t="n">
        <v>0.872009036235</v>
      </c>
      <c r="H816" s="26" t="n">
        <v>0.180354626351</v>
      </c>
      <c r="I816" s="26" t="n">
        <v>0.420346376759</v>
      </c>
    </row>
    <row r="817" customFormat="false" ht="15" hidden="false" customHeight="false" outlineLevel="0" collapsed="false">
      <c r="B817" s="2" t="n">
        <v>812</v>
      </c>
      <c r="C817" s="26" t="n">
        <v>2.333830249009</v>
      </c>
      <c r="D817" s="26" t="n">
        <v>-0.123129432797</v>
      </c>
      <c r="E817" s="26" t="n">
        <v>-0.402754824835</v>
      </c>
      <c r="F817" s="26" t="n">
        <v>0.865337565325</v>
      </c>
      <c r="G817" s="26" t="n">
        <v>0.151580353963</v>
      </c>
      <c r="H817" s="26" t="n">
        <v>0.657022971152</v>
      </c>
      <c r="I817" s="26" t="n">
        <v>0.927009774578</v>
      </c>
    </row>
    <row r="818" customFormat="false" ht="15" hidden="false" customHeight="false" outlineLevel="0" collapsed="false">
      <c r="B818" s="2" t="n">
        <v>813</v>
      </c>
      <c r="C818" s="26" t="n">
        <v>1.66601512154</v>
      </c>
      <c r="D818" s="26" t="n">
        <v>0.203038197752</v>
      </c>
      <c r="E818" s="26" t="n">
        <v>-0.683634539972</v>
      </c>
      <c r="F818" s="26" t="n">
        <v>0.467281825867</v>
      </c>
      <c r="G818" s="26" t="n">
        <v>0.133281678587</v>
      </c>
      <c r="H818" s="26" t="n">
        <v>0.44153186742</v>
      </c>
      <c r="I818" s="26" t="n">
        <v>0.009669879284</v>
      </c>
    </row>
    <row r="819" customFormat="false" ht="15" hidden="false" customHeight="false" outlineLevel="0" collapsed="false">
      <c r="B819" s="2" t="n">
        <v>814</v>
      </c>
      <c r="C819" s="26" t="n">
        <v>-0.334510267526</v>
      </c>
      <c r="D819" s="26" t="n">
        <v>-1.847865669062</v>
      </c>
      <c r="E819" s="26" t="n">
        <v>-1.177342035904</v>
      </c>
      <c r="F819" s="26" t="n">
        <v>0.408309582822</v>
      </c>
      <c r="G819" s="26" t="n">
        <v>0.14844644606</v>
      </c>
      <c r="H819" s="26" t="n">
        <v>0.937190062216</v>
      </c>
      <c r="I819" s="26" t="n">
        <v>0.69219882537</v>
      </c>
    </row>
    <row r="820" customFormat="false" ht="15" hidden="false" customHeight="false" outlineLevel="0" collapsed="false">
      <c r="B820" s="2" t="n">
        <v>815</v>
      </c>
      <c r="C820" s="26" t="n">
        <v>-0.2711521795</v>
      </c>
      <c r="D820" s="26" t="n">
        <v>-0.892957273835</v>
      </c>
      <c r="E820" s="26" t="n">
        <v>0.638703015459</v>
      </c>
      <c r="F820" s="26" t="n">
        <v>0.736968235615</v>
      </c>
      <c r="G820" s="26" t="n">
        <v>0.972757779</v>
      </c>
      <c r="H820" s="26" t="n">
        <v>0.447737389647</v>
      </c>
      <c r="I820" s="26" t="n">
        <v>0.925845721797</v>
      </c>
    </row>
    <row r="821" customFormat="false" ht="15" hidden="false" customHeight="false" outlineLevel="0" collapsed="false">
      <c r="B821" s="2" t="n">
        <v>816</v>
      </c>
      <c r="C821" s="26" t="n">
        <v>1.321329659258</v>
      </c>
      <c r="D821" s="26" t="n">
        <v>0.413741609181</v>
      </c>
      <c r="E821" s="26" t="n">
        <v>-0.292079932267</v>
      </c>
      <c r="F821" s="26" t="n">
        <v>0.100310159667</v>
      </c>
      <c r="G821" s="26" t="n">
        <v>0.488898135943</v>
      </c>
      <c r="H821" s="26" t="n">
        <v>0.255162551505</v>
      </c>
      <c r="I821" s="26" t="n">
        <v>0.382512380174</v>
      </c>
    </row>
    <row r="822" customFormat="false" ht="15" hidden="false" customHeight="false" outlineLevel="0" collapsed="false">
      <c r="B822" s="2" t="n">
        <v>817</v>
      </c>
      <c r="C822" s="26" t="n">
        <v>2.965378606428</v>
      </c>
      <c r="D822" s="26" t="n">
        <v>0.929376065989</v>
      </c>
      <c r="E822" s="26" t="n">
        <v>0.470788552336</v>
      </c>
      <c r="F822" s="26" t="n">
        <v>0.619088640195</v>
      </c>
      <c r="G822" s="26" t="n">
        <v>0.063653207262</v>
      </c>
      <c r="H822" s="26" t="n">
        <v>0.105507514604</v>
      </c>
      <c r="I822" s="26" t="n">
        <v>0.143539931441</v>
      </c>
    </row>
    <row r="823" customFormat="false" ht="15" hidden="false" customHeight="false" outlineLevel="0" collapsed="false">
      <c r="B823" s="2" t="n">
        <v>818</v>
      </c>
      <c r="C823" s="26" t="n">
        <v>-0.624321545259</v>
      </c>
      <c r="D823" s="26" t="n">
        <v>-1.329912025718</v>
      </c>
      <c r="E823" s="26" t="n">
        <v>-0.727707370056</v>
      </c>
      <c r="F823" s="26" t="n">
        <v>0.476088427711</v>
      </c>
      <c r="G823" s="26" t="n">
        <v>0.944563987927</v>
      </c>
      <c r="H823" s="26" t="n">
        <v>0.083721263147</v>
      </c>
      <c r="I823" s="26" t="n">
        <v>0.043440683553</v>
      </c>
    </row>
    <row r="824" customFormat="false" ht="15" hidden="false" customHeight="false" outlineLevel="0" collapsed="false">
      <c r="B824" s="2" t="n">
        <v>819</v>
      </c>
      <c r="C824" s="26" t="n">
        <v>0.731862865738</v>
      </c>
      <c r="D824" s="26" t="n">
        <v>-1.429644447486</v>
      </c>
      <c r="E824" s="26" t="n">
        <v>0.490355265402</v>
      </c>
      <c r="F824" s="26" t="n">
        <v>0.025679020214</v>
      </c>
      <c r="G824" s="26" t="n">
        <v>0.740425686539</v>
      </c>
      <c r="H824" s="26" t="n">
        <v>0.618871868609</v>
      </c>
      <c r="I824" s="26" t="n">
        <v>0.617192511809</v>
      </c>
    </row>
    <row r="825" customFormat="false" ht="15" hidden="false" customHeight="false" outlineLevel="0" collapsed="false">
      <c r="B825" s="2" t="n">
        <v>820</v>
      </c>
      <c r="C825" s="26" t="n">
        <v>-0.018962644032</v>
      </c>
      <c r="D825" s="26" t="n">
        <v>-0.034320800165</v>
      </c>
      <c r="E825" s="26" t="n">
        <v>-1.598172589246</v>
      </c>
      <c r="F825" s="26" t="n">
        <v>0.109794666523</v>
      </c>
      <c r="G825" s="26" t="n">
        <v>0.711675607021</v>
      </c>
      <c r="H825" s="26" t="n">
        <v>0.145163293791</v>
      </c>
      <c r="I825" s="26" t="n">
        <v>0.913793193198</v>
      </c>
    </row>
    <row r="826" customFormat="false" ht="15" hidden="false" customHeight="false" outlineLevel="0" collapsed="false">
      <c r="B826" s="2" t="n">
        <v>821</v>
      </c>
      <c r="C826" s="26" t="n">
        <v>1.460567723638</v>
      </c>
      <c r="D826" s="26" t="n">
        <v>-0.799690713342</v>
      </c>
      <c r="E826" s="26" t="n">
        <v>1.726008488294</v>
      </c>
      <c r="F826" s="26" t="n">
        <v>0.633569800633</v>
      </c>
      <c r="G826" s="26" t="n">
        <v>0.886975633647</v>
      </c>
      <c r="H826" s="26" t="n">
        <v>0.918447666636</v>
      </c>
      <c r="I826" s="26" t="n">
        <v>0.220369267937</v>
      </c>
    </row>
    <row r="827" customFormat="false" ht="15" hidden="false" customHeight="false" outlineLevel="0" collapsed="false">
      <c r="B827" s="2" t="n">
        <v>822</v>
      </c>
      <c r="C827" s="26" t="n">
        <v>0.126760940901</v>
      </c>
      <c r="D827" s="26" t="n">
        <v>-0.806996185131</v>
      </c>
      <c r="E827" s="26" t="n">
        <v>1.123775849045</v>
      </c>
      <c r="F827" s="26" t="n">
        <v>0.819047481783</v>
      </c>
      <c r="G827" s="26" t="n">
        <v>0.749148821799</v>
      </c>
      <c r="H827" s="26" t="n">
        <v>0.774515968526</v>
      </c>
      <c r="I827" s="26" t="n">
        <v>0.791678923448</v>
      </c>
    </row>
    <row r="828" customFormat="false" ht="15" hidden="false" customHeight="false" outlineLevel="0" collapsed="false">
      <c r="B828" s="2" t="n">
        <v>823</v>
      </c>
      <c r="C828" s="26" t="n">
        <v>-0.845023321378</v>
      </c>
      <c r="D828" s="26" t="n">
        <v>1.001969218314</v>
      </c>
      <c r="E828" s="26" t="n">
        <v>-0.7350438921</v>
      </c>
      <c r="F828" s="26" t="n">
        <v>0.571493423221</v>
      </c>
      <c r="G828" s="26" t="n">
        <v>0.97041978604</v>
      </c>
      <c r="H828" s="26" t="n">
        <v>0.388579485457</v>
      </c>
      <c r="I828" s="26" t="n">
        <v>0.595733163723</v>
      </c>
    </row>
    <row r="829" customFormat="false" ht="15" hidden="false" customHeight="false" outlineLevel="0" collapsed="false">
      <c r="B829" s="2" t="n">
        <v>824</v>
      </c>
      <c r="C829" s="26" t="n">
        <v>-1.538354848451</v>
      </c>
      <c r="D829" s="26" t="n">
        <v>-1.215955057634</v>
      </c>
      <c r="E829" s="26" t="n">
        <v>0.49646626991</v>
      </c>
      <c r="F829" s="26" t="n">
        <v>0.636305706058</v>
      </c>
      <c r="G829" s="26" t="n">
        <v>0.097489933941</v>
      </c>
      <c r="H829" s="26" t="n">
        <v>0.643846707581</v>
      </c>
      <c r="I829" s="26" t="n">
        <v>0.257202342817</v>
      </c>
    </row>
    <row r="830" customFormat="false" ht="15" hidden="false" customHeight="false" outlineLevel="0" collapsed="false">
      <c r="B830" s="2" t="n">
        <v>825</v>
      </c>
      <c r="C830" s="26" t="n">
        <v>0.075247668061</v>
      </c>
      <c r="D830" s="26" t="n">
        <v>1.71576875596</v>
      </c>
      <c r="E830" s="26" t="n">
        <v>-1.771180768636</v>
      </c>
      <c r="F830" s="26" t="n">
        <v>0.653775332598</v>
      </c>
      <c r="G830" s="26" t="n">
        <v>0.977670541884</v>
      </c>
      <c r="H830" s="26" t="n">
        <v>0.980601318356</v>
      </c>
      <c r="I830" s="26" t="n">
        <v>0.730238732341</v>
      </c>
    </row>
    <row r="831" customFormat="false" ht="15" hidden="false" customHeight="false" outlineLevel="0" collapsed="false">
      <c r="B831" s="2" t="n">
        <v>826</v>
      </c>
      <c r="C831" s="26" t="n">
        <v>0.15764955396</v>
      </c>
      <c r="D831" s="26" t="n">
        <v>1.572982418821</v>
      </c>
      <c r="E831" s="26" t="n">
        <v>1.603398693689</v>
      </c>
      <c r="F831" s="26" t="n">
        <v>0.434344031969</v>
      </c>
      <c r="G831" s="26" t="n">
        <v>0.428424780441</v>
      </c>
      <c r="H831" s="26" t="n">
        <v>0.715418851591</v>
      </c>
      <c r="I831" s="26" t="n">
        <v>0.499628790067</v>
      </c>
    </row>
    <row r="832" customFormat="false" ht="15" hidden="false" customHeight="false" outlineLevel="0" collapsed="false">
      <c r="B832" s="2" t="n">
        <v>827</v>
      </c>
      <c r="C832" s="26" t="n">
        <v>-0.089604006494</v>
      </c>
      <c r="D832" s="26" t="n">
        <v>-0.199857392517</v>
      </c>
      <c r="E832" s="26" t="n">
        <v>0.483426491712</v>
      </c>
      <c r="F832" s="26" t="n">
        <v>0.210569394248</v>
      </c>
      <c r="G832" s="26" t="n">
        <v>0.709348449492</v>
      </c>
      <c r="H832" s="26" t="n">
        <v>0.787355263804</v>
      </c>
      <c r="I832" s="26" t="n">
        <v>0.815650900965</v>
      </c>
    </row>
    <row r="833" customFormat="false" ht="15" hidden="false" customHeight="false" outlineLevel="0" collapsed="false">
      <c r="B833" s="2" t="n">
        <v>828</v>
      </c>
      <c r="C833" s="26" t="n">
        <v>0.739871789192</v>
      </c>
      <c r="D833" s="26" t="n">
        <v>0.808187060388</v>
      </c>
      <c r="E833" s="26" t="n">
        <v>-0.571676073509</v>
      </c>
      <c r="F833" s="26" t="n">
        <v>0.636592685187</v>
      </c>
      <c r="G833" s="26" t="n">
        <v>0.968438918845</v>
      </c>
      <c r="H833" s="26" t="n">
        <v>0.454873501588</v>
      </c>
      <c r="I833" s="26" t="n">
        <v>0.86862076745</v>
      </c>
    </row>
    <row r="834" customFormat="false" ht="15" hidden="false" customHeight="false" outlineLevel="0" collapsed="false">
      <c r="B834" s="2" t="n">
        <v>829</v>
      </c>
      <c r="C834" s="26" t="n">
        <v>0.593172386626</v>
      </c>
      <c r="D834" s="26" t="n">
        <v>0.105768710474</v>
      </c>
      <c r="E834" s="26" t="n">
        <v>-0.335128772655</v>
      </c>
      <c r="F834" s="26" t="n">
        <v>0.928294488821</v>
      </c>
      <c r="G834" s="26" t="n">
        <v>0.268650393612</v>
      </c>
      <c r="H834" s="26" t="n">
        <v>0.178273738966</v>
      </c>
      <c r="I834" s="26" t="n">
        <v>0.949180357813</v>
      </c>
    </row>
    <row r="835" customFormat="false" ht="15" hidden="false" customHeight="false" outlineLevel="0" collapsed="false">
      <c r="B835" s="2" t="n">
        <v>830</v>
      </c>
      <c r="C835" s="26" t="n">
        <v>2.623314523247</v>
      </c>
      <c r="D835" s="26" t="n">
        <v>0.001446176487</v>
      </c>
      <c r="E835" s="26" t="n">
        <v>-1.068330649508</v>
      </c>
      <c r="F835" s="26" t="n">
        <v>0.462626614338</v>
      </c>
      <c r="G835" s="26" t="n">
        <v>0.330746206618</v>
      </c>
      <c r="H835" s="26" t="n">
        <v>0.063621143446</v>
      </c>
      <c r="I835" s="26" t="n">
        <v>0.36822325327</v>
      </c>
    </row>
    <row r="836" customFormat="false" ht="15" hidden="false" customHeight="false" outlineLevel="0" collapsed="false">
      <c r="B836" s="2" t="n">
        <v>831</v>
      </c>
      <c r="C836" s="26" t="n">
        <v>1.22547725794</v>
      </c>
      <c r="D836" s="26" t="n">
        <v>-0.502094475614</v>
      </c>
      <c r="E836" s="26" t="n">
        <v>-1.03684646795</v>
      </c>
      <c r="F836" s="26" t="n">
        <v>0.204386804423</v>
      </c>
      <c r="G836" s="26" t="n">
        <v>0.403239575017</v>
      </c>
      <c r="H836" s="26" t="n">
        <v>0.997151861168</v>
      </c>
      <c r="I836" s="26" t="n">
        <v>0.166180607468</v>
      </c>
    </row>
    <row r="837" customFormat="false" ht="15" hidden="false" customHeight="false" outlineLevel="0" collapsed="false">
      <c r="B837" s="2" t="n">
        <v>832</v>
      </c>
      <c r="C837" s="26" t="n">
        <v>-0.849248180207</v>
      </c>
      <c r="D837" s="26" t="n">
        <v>-0.121140094008</v>
      </c>
      <c r="E837" s="26" t="n">
        <v>0.34684381383</v>
      </c>
      <c r="F837" s="26" t="n">
        <v>0.79329195157</v>
      </c>
      <c r="G837" s="26" t="n">
        <v>0.665484299982</v>
      </c>
      <c r="H837" s="26" t="n">
        <v>0.397202728954</v>
      </c>
      <c r="I837" s="26" t="n">
        <v>0.040862857008</v>
      </c>
    </row>
    <row r="838" customFormat="false" ht="15" hidden="false" customHeight="false" outlineLevel="0" collapsed="false">
      <c r="B838" s="2" t="n">
        <v>833</v>
      </c>
      <c r="C838" s="26" t="n">
        <v>0.776856139041</v>
      </c>
      <c r="D838" s="26" t="n">
        <v>0.274245636747</v>
      </c>
      <c r="E838" s="26" t="n">
        <v>1.2818669158</v>
      </c>
      <c r="F838" s="26" t="n">
        <v>0.948859705833</v>
      </c>
      <c r="G838" s="26" t="n">
        <v>0.708037976315</v>
      </c>
      <c r="H838" s="26" t="n">
        <v>0.718004767027</v>
      </c>
      <c r="I838" s="26" t="n">
        <v>0.528807350269</v>
      </c>
    </row>
    <row r="839" customFormat="false" ht="15" hidden="false" customHeight="false" outlineLevel="0" collapsed="false">
      <c r="B839" s="2" t="n">
        <v>834</v>
      </c>
      <c r="C839" s="26" t="n">
        <v>0.748811354983</v>
      </c>
      <c r="D839" s="26" t="n">
        <v>0.624692568133</v>
      </c>
      <c r="E839" s="26" t="n">
        <v>-0.449582239159</v>
      </c>
      <c r="F839" s="26" t="n">
        <v>0.355333564635</v>
      </c>
      <c r="G839" s="26" t="n">
        <v>0.308743847661</v>
      </c>
      <c r="H839" s="26" t="n">
        <v>0.857611371315</v>
      </c>
      <c r="I839" s="26" t="n">
        <v>0.926015898934</v>
      </c>
    </row>
    <row r="840" customFormat="false" ht="15" hidden="false" customHeight="false" outlineLevel="0" collapsed="false">
      <c r="B840" s="2" t="n">
        <v>835</v>
      </c>
      <c r="C840" s="26" t="n">
        <v>-0.061425669664</v>
      </c>
      <c r="D840" s="26" t="n">
        <v>-0.066039986098</v>
      </c>
      <c r="E840" s="26" t="n">
        <v>-0.87994503487</v>
      </c>
      <c r="F840" s="26" t="n">
        <v>0.908084456831</v>
      </c>
      <c r="G840" s="26" t="n">
        <v>0.844637187715</v>
      </c>
      <c r="H840" s="26" t="n">
        <v>0.082751867352</v>
      </c>
      <c r="I840" s="26" t="n">
        <v>0.279405007521</v>
      </c>
    </row>
    <row r="841" customFormat="false" ht="15" hidden="false" customHeight="false" outlineLevel="0" collapsed="false">
      <c r="B841" s="2" t="n">
        <v>836</v>
      </c>
      <c r="C841" s="26" t="n">
        <v>-0.468985753419</v>
      </c>
      <c r="D841" s="26" t="n">
        <v>-1.654577768707</v>
      </c>
      <c r="E841" s="26" t="n">
        <v>0.836879509837</v>
      </c>
      <c r="F841" s="26" t="n">
        <v>0.017622294091</v>
      </c>
      <c r="G841" s="26" t="n">
        <v>0.631614270599</v>
      </c>
      <c r="H841" s="26" t="n">
        <v>0.185391505716</v>
      </c>
      <c r="I841" s="26" t="n">
        <v>0.367503703597</v>
      </c>
    </row>
    <row r="842" customFormat="false" ht="15" hidden="false" customHeight="false" outlineLevel="0" collapsed="false">
      <c r="B842" s="2" t="n">
        <v>837</v>
      </c>
      <c r="C842" s="26" t="n">
        <v>0.623215432342</v>
      </c>
      <c r="D842" s="26" t="n">
        <v>-0.994565882884</v>
      </c>
      <c r="E842" s="26" t="n">
        <v>0.378671008651</v>
      </c>
      <c r="F842" s="26" t="n">
        <v>0.74979591897</v>
      </c>
      <c r="G842" s="26" t="n">
        <v>0.031005620095</v>
      </c>
      <c r="H842" s="26" t="n">
        <v>0.419511219182</v>
      </c>
      <c r="I842" s="26" t="n">
        <v>0.209710687812</v>
      </c>
    </row>
    <row r="843" customFormat="false" ht="15" hidden="false" customHeight="false" outlineLevel="0" collapsed="false">
      <c r="B843" s="2" t="n">
        <v>838</v>
      </c>
      <c r="C843" s="26" t="n">
        <v>-1.262322449499</v>
      </c>
      <c r="D843" s="26" t="n">
        <v>-0.71318456985</v>
      </c>
      <c r="E843" s="26" t="n">
        <v>-0.580051757037</v>
      </c>
      <c r="F843" s="26" t="n">
        <v>0.11197427752</v>
      </c>
      <c r="G843" s="26" t="n">
        <v>0.804638814276</v>
      </c>
      <c r="H843" s="26" t="n">
        <v>0.260461252926</v>
      </c>
      <c r="I843" s="26" t="n">
        <v>0.639030525217</v>
      </c>
    </row>
    <row r="844" customFormat="false" ht="15" hidden="false" customHeight="false" outlineLevel="0" collapsed="false">
      <c r="B844" s="2" t="n">
        <v>839</v>
      </c>
      <c r="C844" s="26" t="n">
        <v>-0.331638911719</v>
      </c>
      <c r="D844" s="26" t="n">
        <v>0.734506429828</v>
      </c>
      <c r="E844" s="26" t="n">
        <v>0.005450105595</v>
      </c>
      <c r="F844" s="26" t="n">
        <v>0.389172428113</v>
      </c>
      <c r="G844" s="26" t="n">
        <v>0.503675414115</v>
      </c>
      <c r="H844" s="26" t="n">
        <v>0.847063437838</v>
      </c>
      <c r="I844" s="26" t="n">
        <v>0.576963478291</v>
      </c>
    </row>
    <row r="845" customFormat="false" ht="15" hidden="false" customHeight="false" outlineLevel="0" collapsed="false">
      <c r="B845" s="2" t="n">
        <v>840</v>
      </c>
      <c r="C845" s="26" t="n">
        <v>-2.169571495747</v>
      </c>
      <c r="D845" s="26" t="n">
        <v>-0.776975265453</v>
      </c>
      <c r="E845" s="26" t="n">
        <v>-0.015434236212</v>
      </c>
      <c r="F845" s="26" t="n">
        <v>0.778492998602</v>
      </c>
      <c r="G845" s="26" t="n">
        <v>0.799838935808</v>
      </c>
      <c r="H845" s="26" t="n">
        <v>0.05781763284</v>
      </c>
      <c r="I845" s="26" t="n">
        <v>0.390002958953</v>
      </c>
    </row>
    <row r="846" customFormat="false" ht="15" hidden="false" customHeight="false" outlineLevel="0" collapsed="false">
      <c r="B846" s="2" t="n">
        <v>841</v>
      </c>
      <c r="C846" s="26" t="n">
        <v>-1.006868376959</v>
      </c>
      <c r="D846" s="26" t="n">
        <v>0.323524129718</v>
      </c>
      <c r="E846" s="26" t="n">
        <v>-1.415959969857</v>
      </c>
      <c r="F846" s="26" t="n">
        <v>0.884344870256</v>
      </c>
      <c r="G846" s="26" t="n">
        <v>0.593026412138</v>
      </c>
      <c r="H846" s="26" t="n">
        <v>0.158613354888</v>
      </c>
      <c r="I846" s="26" t="n">
        <v>0.276596026681</v>
      </c>
    </row>
    <row r="847" customFormat="false" ht="15" hidden="false" customHeight="false" outlineLevel="0" collapsed="false">
      <c r="B847" s="2" t="n">
        <v>842</v>
      </c>
      <c r="C847" s="26" t="n">
        <v>-1.325328121307</v>
      </c>
      <c r="D847" s="26" t="n">
        <v>1.19282056702</v>
      </c>
      <c r="E847" s="26" t="n">
        <v>2.17583661258</v>
      </c>
      <c r="F847" s="26" t="n">
        <v>0.124502160524</v>
      </c>
      <c r="G847" s="26" t="n">
        <v>0.241036730444</v>
      </c>
      <c r="H847" s="26" t="n">
        <v>0.789463168582</v>
      </c>
      <c r="I847" s="26" t="n">
        <v>0.673969885553</v>
      </c>
    </row>
    <row r="848" customFormat="false" ht="15" hidden="false" customHeight="false" outlineLevel="0" collapsed="false">
      <c r="B848" s="2" t="n">
        <v>843</v>
      </c>
      <c r="C848" s="26" t="n">
        <v>-0.148361011752</v>
      </c>
      <c r="D848" s="26" t="n">
        <v>0.440309877085</v>
      </c>
      <c r="E848" s="26" t="n">
        <v>-0.037874698619</v>
      </c>
      <c r="F848" s="26" t="n">
        <v>0.371055938168</v>
      </c>
      <c r="G848" s="26" t="n">
        <v>0.187291769414</v>
      </c>
      <c r="H848" s="26" t="n">
        <v>0.639902627141</v>
      </c>
      <c r="I848" s="26" t="n">
        <v>0.742738900322</v>
      </c>
    </row>
    <row r="849" customFormat="false" ht="15" hidden="false" customHeight="false" outlineLevel="0" collapsed="false">
      <c r="B849" s="2" t="n">
        <v>844</v>
      </c>
      <c r="C849" s="26" t="n">
        <v>0.574716007429</v>
      </c>
      <c r="D849" s="26" t="n">
        <v>-1.829974158723</v>
      </c>
      <c r="E849" s="26" t="n">
        <v>0.571615276766</v>
      </c>
      <c r="F849" s="26" t="n">
        <v>0.378276579904</v>
      </c>
      <c r="G849" s="26" t="n">
        <v>0.362612718176</v>
      </c>
      <c r="H849" s="26" t="n">
        <v>0.960462119758</v>
      </c>
      <c r="I849" s="26" t="n">
        <v>0.87392135592</v>
      </c>
    </row>
    <row r="850" customFormat="false" ht="15" hidden="false" customHeight="false" outlineLevel="0" collapsed="false">
      <c r="B850" s="2" t="n">
        <v>845</v>
      </c>
      <c r="C850" s="26" t="n">
        <v>-0.805071062247</v>
      </c>
      <c r="D850" s="26" t="n">
        <v>0.231962753648</v>
      </c>
      <c r="E850" s="26" t="n">
        <v>1.983216367343</v>
      </c>
      <c r="F850" s="26" t="n">
        <v>0.779296813683</v>
      </c>
      <c r="G850" s="26" t="n">
        <v>0.861598079052</v>
      </c>
      <c r="H850" s="26" t="n">
        <v>0.033866738081</v>
      </c>
      <c r="I850" s="26" t="n">
        <v>0.203441213012</v>
      </c>
    </row>
    <row r="851" customFormat="false" ht="15" hidden="false" customHeight="false" outlineLevel="0" collapsed="false">
      <c r="B851" s="2" t="n">
        <v>846</v>
      </c>
      <c r="C851" s="26" t="n">
        <v>0.229964359203</v>
      </c>
      <c r="D851" s="26" t="n">
        <v>-0.426282038005</v>
      </c>
      <c r="E851" s="26" t="n">
        <v>-0.001905046168</v>
      </c>
      <c r="F851" s="26" t="n">
        <v>0.693813250844</v>
      </c>
      <c r="G851" s="26" t="n">
        <v>0.300437186046</v>
      </c>
      <c r="H851" s="26" t="n">
        <v>0.442314596442</v>
      </c>
      <c r="I851" s="26" t="n">
        <v>0.258939105483</v>
      </c>
    </row>
    <row r="852" customFormat="false" ht="15" hidden="false" customHeight="false" outlineLevel="0" collapsed="false">
      <c r="B852" s="2" t="n">
        <v>847</v>
      </c>
      <c r="C852" s="26" t="n">
        <v>-0.278136821442</v>
      </c>
      <c r="D852" s="26" t="n">
        <v>1.257989805336</v>
      </c>
      <c r="E852" s="26" t="n">
        <v>0.542862642207</v>
      </c>
      <c r="F852" s="26" t="n">
        <v>0.984723822574</v>
      </c>
      <c r="G852" s="26" t="n">
        <v>0.584479319653</v>
      </c>
      <c r="H852" s="26" t="n">
        <v>0.981429966809</v>
      </c>
      <c r="I852" s="26" t="n">
        <v>0.205069255923</v>
      </c>
    </row>
    <row r="853" customFormat="false" ht="15" hidden="false" customHeight="false" outlineLevel="0" collapsed="false">
      <c r="B853" s="2" t="n">
        <v>848</v>
      </c>
      <c r="C853" s="26" t="n">
        <v>0.842491497778</v>
      </c>
      <c r="D853" s="26" t="n">
        <v>-2.257583112552</v>
      </c>
      <c r="E853" s="26" t="n">
        <v>0.042926638555</v>
      </c>
      <c r="F853" s="26" t="n">
        <v>0.969045424121</v>
      </c>
      <c r="G853" s="26" t="n">
        <v>0.935537791952</v>
      </c>
      <c r="H853" s="26" t="n">
        <v>0.807610199944</v>
      </c>
      <c r="I853" s="26" t="n">
        <v>0.572310310843</v>
      </c>
    </row>
    <row r="854" customFormat="false" ht="15" hidden="false" customHeight="false" outlineLevel="0" collapsed="false">
      <c r="B854" s="2" t="n">
        <v>849</v>
      </c>
      <c r="C854" s="26" t="n">
        <v>1.086333498284</v>
      </c>
      <c r="D854" s="26" t="n">
        <v>0.746308564816</v>
      </c>
      <c r="E854" s="26" t="n">
        <v>-1.786938430883</v>
      </c>
      <c r="F854" s="26" t="n">
        <v>0.136719039204</v>
      </c>
      <c r="G854" s="26" t="n">
        <v>0.152339674879</v>
      </c>
      <c r="H854" s="26" t="n">
        <v>0.116043937582</v>
      </c>
      <c r="I854" s="26" t="n">
        <v>0.387919789241</v>
      </c>
    </row>
    <row r="855" customFormat="false" ht="15" hidden="false" customHeight="false" outlineLevel="0" collapsed="false">
      <c r="B855" s="2" t="n">
        <v>850</v>
      </c>
      <c r="C855" s="26" t="n">
        <v>-0.639661303318</v>
      </c>
      <c r="D855" s="26" t="n">
        <v>0.672073493899</v>
      </c>
      <c r="E855" s="26" t="n">
        <v>0.698820094428</v>
      </c>
      <c r="F855" s="26" t="n">
        <v>0.89353629117</v>
      </c>
      <c r="G855" s="26" t="n">
        <v>0.824243342609</v>
      </c>
      <c r="H855" s="26" t="n">
        <v>0.308302710354</v>
      </c>
      <c r="I855" s="26" t="n">
        <v>0.308976629913</v>
      </c>
    </row>
    <row r="856" customFormat="false" ht="15" hidden="false" customHeight="false" outlineLevel="0" collapsed="false">
      <c r="B856" s="2" t="n">
        <v>851</v>
      </c>
      <c r="C856" s="26" t="n">
        <v>-0.874870791774</v>
      </c>
      <c r="D856" s="26" t="n">
        <v>-0.327587826684</v>
      </c>
      <c r="E856" s="26" t="n">
        <v>-0.241778176968</v>
      </c>
      <c r="F856" s="26" t="n">
        <v>0.309885952228</v>
      </c>
      <c r="G856" s="26" t="n">
        <v>0.220919918931</v>
      </c>
      <c r="H856" s="26" t="n">
        <v>0.665898711018</v>
      </c>
      <c r="I856" s="26" t="n">
        <v>0.453333337909</v>
      </c>
    </row>
    <row r="857" customFormat="false" ht="15" hidden="false" customHeight="false" outlineLevel="0" collapsed="false">
      <c r="B857" s="2" t="n">
        <v>852</v>
      </c>
      <c r="C857" s="26" t="n">
        <v>-1.293239392294</v>
      </c>
      <c r="D857" s="26" t="n">
        <v>0.440707321315</v>
      </c>
      <c r="E857" s="26" t="n">
        <v>-0.61813280601</v>
      </c>
      <c r="F857" s="26" t="n">
        <v>0.183008450089</v>
      </c>
      <c r="G857" s="26" t="n">
        <v>0.354189725864</v>
      </c>
      <c r="H857" s="26" t="n">
        <v>0.036936630907</v>
      </c>
      <c r="I857" s="26" t="n">
        <v>0.839523457868</v>
      </c>
    </row>
    <row r="858" customFormat="false" ht="15" hidden="false" customHeight="false" outlineLevel="0" collapsed="false">
      <c r="B858" s="2" t="n">
        <v>853</v>
      </c>
      <c r="C858" s="26" t="n">
        <v>-0.998434920683</v>
      </c>
      <c r="D858" s="26" t="n">
        <v>0.842838916956</v>
      </c>
      <c r="E858" s="26" t="n">
        <v>-1.409042046262</v>
      </c>
      <c r="F858" s="26" t="n">
        <v>0.322311420128</v>
      </c>
      <c r="G858" s="26" t="n">
        <v>0.532102978339</v>
      </c>
      <c r="H858" s="26" t="n">
        <v>0.140374156378</v>
      </c>
      <c r="I858" s="26" t="n">
        <v>0.559107151263</v>
      </c>
    </row>
    <row r="859" customFormat="false" ht="15" hidden="false" customHeight="false" outlineLevel="0" collapsed="false">
      <c r="B859" s="2" t="n">
        <v>854</v>
      </c>
      <c r="C859" s="26" t="n">
        <v>1.41947432678</v>
      </c>
      <c r="D859" s="26" t="n">
        <v>0.402822627976</v>
      </c>
      <c r="E859" s="26" t="n">
        <v>-0.153914606548</v>
      </c>
      <c r="F859" s="26" t="n">
        <v>0.564175643292</v>
      </c>
      <c r="G859" s="26" t="n">
        <v>0.985058854088</v>
      </c>
      <c r="H859" s="26" t="n">
        <v>0.041385511736</v>
      </c>
      <c r="I859" s="26" t="n">
        <v>0.512737582773</v>
      </c>
    </row>
    <row r="860" customFormat="false" ht="15" hidden="false" customHeight="false" outlineLevel="0" collapsed="false">
      <c r="B860" s="2" t="n">
        <v>855</v>
      </c>
      <c r="C860" s="26" t="n">
        <v>0.271943932085</v>
      </c>
      <c r="D860" s="26" t="n">
        <v>1.699023962435</v>
      </c>
      <c r="E860" s="26" t="n">
        <v>-0.498299941754</v>
      </c>
      <c r="F860" s="26" t="n">
        <v>0.872868966227</v>
      </c>
      <c r="G860" s="26" t="n">
        <v>0.185168929045</v>
      </c>
      <c r="H860" s="26" t="n">
        <v>0.558506672856</v>
      </c>
      <c r="I860" s="26" t="n">
        <v>0.200229936157</v>
      </c>
    </row>
    <row r="861" customFormat="false" ht="15" hidden="false" customHeight="false" outlineLevel="0" collapsed="false">
      <c r="B861" s="2" t="n">
        <v>856</v>
      </c>
      <c r="C861" s="26" t="n">
        <v>-1.109754324291</v>
      </c>
      <c r="D861" s="26" t="n">
        <v>0.069617178232</v>
      </c>
      <c r="E861" s="26" t="n">
        <v>-0.102566057101</v>
      </c>
      <c r="F861" s="26" t="n">
        <v>0.812889574629</v>
      </c>
      <c r="G861" s="26" t="n">
        <v>0.304167669421</v>
      </c>
      <c r="H861" s="26" t="n">
        <v>0.048998895564</v>
      </c>
      <c r="I861" s="26" t="n">
        <v>0.117572310043</v>
      </c>
    </row>
    <row r="862" customFormat="false" ht="15" hidden="false" customHeight="false" outlineLevel="0" collapsed="false">
      <c r="B862" s="2" t="n">
        <v>857</v>
      </c>
      <c r="C862" s="26" t="n">
        <v>-1.327208928966</v>
      </c>
      <c r="D862" s="26" t="n">
        <v>0.018933312592</v>
      </c>
      <c r="E862" s="26" t="n">
        <v>-0.372275730273</v>
      </c>
      <c r="F862" s="26" t="n">
        <v>0.943532284644</v>
      </c>
      <c r="G862" s="26" t="n">
        <v>0.45893133686</v>
      </c>
      <c r="H862" s="26" t="n">
        <v>0.662470866055</v>
      </c>
      <c r="I862" s="26" t="n">
        <v>0.627663957203</v>
      </c>
    </row>
    <row r="863" customFormat="false" ht="15" hidden="false" customHeight="false" outlineLevel="0" collapsed="false">
      <c r="B863" s="2" t="n">
        <v>858</v>
      </c>
      <c r="C863" s="26" t="n">
        <v>0.670247517388</v>
      </c>
      <c r="D863" s="26" t="n">
        <v>-2.859078549597</v>
      </c>
      <c r="E863" s="26" t="n">
        <v>0.577651792622</v>
      </c>
      <c r="F863" s="26" t="n">
        <v>0.533275787516</v>
      </c>
      <c r="G863" s="26" t="n">
        <v>0.028433704914</v>
      </c>
      <c r="H863" s="26" t="n">
        <v>0.650818316941</v>
      </c>
      <c r="I863" s="26" t="n">
        <v>0.948776140064</v>
      </c>
    </row>
    <row r="864" customFormat="false" ht="15" hidden="false" customHeight="false" outlineLevel="0" collapsed="false">
      <c r="B864" s="2" t="n">
        <v>859</v>
      </c>
      <c r="C864" s="26" t="n">
        <v>-0.047518016266</v>
      </c>
      <c r="D864" s="26" t="n">
        <v>0.864600895187</v>
      </c>
      <c r="E864" s="26" t="n">
        <v>0.387042695277</v>
      </c>
      <c r="F864" s="26" t="n">
        <v>0.592249602113</v>
      </c>
      <c r="G864" s="26" t="n">
        <v>0.212020099044</v>
      </c>
      <c r="H864" s="26" t="n">
        <v>0.104866941416</v>
      </c>
      <c r="I864" s="26" t="n">
        <v>0.529653379627</v>
      </c>
    </row>
    <row r="865" customFormat="false" ht="15" hidden="false" customHeight="false" outlineLevel="0" collapsed="false">
      <c r="B865" s="2" t="n">
        <v>860</v>
      </c>
      <c r="C865" s="26" t="n">
        <v>-0.236436793428</v>
      </c>
      <c r="D865" s="26" t="n">
        <v>-0.518265663988</v>
      </c>
      <c r="E865" s="26" t="n">
        <v>-0.258671261416</v>
      </c>
      <c r="F865" s="26" t="n">
        <v>0.550317020377</v>
      </c>
      <c r="G865" s="26" t="n">
        <v>0.587904033055</v>
      </c>
      <c r="H865" s="26" t="n">
        <v>0.056801209466</v>
      </c>
      <c r="I865" s="26" t="n">
        <v>0.317075392673</v>
      </c>
    </row>
    <row r="866" customFormat="false" ht="15" hidden="false" customHeight="false" outlineLevel="0" collapsed="false">
      <c r="B866" s="2" t="n">
        <v>861</v>
      </c>
      <c r="C866" s="26" t="n">
        <v>0.612704779462</v>
      </c>
      <c r="D866" s="26" t="n">
        <v>0.321971834239</v>
      </c>
      <c r="E866" s="26" t="n">
        <v>0.076353820624</v>
      </c>
      <c r="F866" s="26" t="n">
        <v>0.422599841499</v>
      </c>
      <c r="G866" s="26" t="n">
        <v>0.914464674977</v>
      </c>
      <c r="H866" s="26" t="n">
        <v>0.844085974817</v>
      </c>
      <c r="I866" s="26" t="n">
        <v>0.114320160603</v>
      </c>
    </row>
    <row r="867" customFormat="false" ht="15" hidden="false" customHeight="false" outlineLevel="0" collapsed="false">
      <c r="B867" s="2" t="n">
        <v>862</v>
      </c>
      <c r="C867" s="26" t="n">
        <v>-0.255727633877</v>
      </c>
      <c r="D867" s="26" t="n">
        <v>-0.41887881018</v>
      </c>
      <c r="E867" s="26" t="n">
        <v>1.070042158758</v>
      </c>
      <c r="F867" s="26" t="n">
        <v>0.937537605475</v>
      </c>
      <c r="G867" s="26" t="n">
        <v>0.007940032026</v>
      </c>
      <c r="H867" s="26" t="n">
        <v>0.177743786895</v>
      </c>
      <c r="I867" s="26" t="n">
        <v>0.827824613302</v>
      </c>
    </row>
    <row r="868" customFormat="false" ht="15" hidden="false" customHeight="false" outlineLevel="0" collapsed="false">
      <c r="B868" s="2" t="n">
        <v>863</v>
      </c>
      <c r="C868" s="26" t="n">
        <v>-1.241665833443</v>
      </c>
      <c r="D868" s="26" t="n">
        <v>-2.014696629547</v>
      </c>
      <c r="E868" s="26" t="n">
        <v>1.220918622602</v>
      </c>
      <c r="F868" s="26" t="n">
        <v>0.393646975331</v>
      </c>
      <c r="G868" s="26" t="n">
        <v>0.843495841954</v>
      </c>
      <c r="H868" s="26" t="n">
        <v>0.709100193249</v>
      </c>
      <c r="I868" s="26" t="n">
        <v>0.469093287383</v>
      </c>
    </row>
    <row r="869" customFormat="false" ht="15" hidden="false" customHeight="false" outlineLevel="0" collapsed="false">
      <c r="B869" s="2" t="n">
        <v>864</v>
      </c>
      <c r="C869" s="26" t="n">
        <v>-1.553267890436</v>
      </c>
      <c r="D869" s="26" t="n">
        <v>-0.468254485977</v>
      </c>
      <c r="E869" s="26" t="n">
        <v>-0.298559663171</v>
      </c>
      <c r="F869" s="26" t="n">
        <v>0.689683831377</v>
      </c>
      <c r="G869" s="26" t="n">
        <v>0.266269613216</v>
      </c>
      <c r="H869" s="26" t="n">
        <v>0.177954042613</v>
      </c>
      <c r="I869" s="26" t="n">
        <v>0.489229626585</v>
      </c>
    </row>
    <row r="870" customFormat="false" ht="15" hidden="false" customHeight="false" outlineLevel="0" collapsed="false">
      <c r="B870" s="2" t="n">
        <v>865</v>
      </c>
      <c r="C870" s="26" t="n">
        <v>1.282864479845</v>
      </c>
      <c r="D870" s="26" t="n">
        <v>0.327002013411</v>
      </c>
      <c r="E870" s="26" t="n">
        <v>0.839072194583</v>
      </c>
      <c r="F870" s="26" t="n">
        <v>0.006878429861</v>
      </c>
      <c r="G870" s="26" t="n">
        <v>0.727104461319</v>
      </c>
      <c r="H870" s="26" t="n">
        <v>0.681198092146</v>
      </c>
      <c r="I870" s="26" t="n">
        <v>0.94703512722</v>
      </c>
    </row>
    <row r="871" customFormat="false" ht="15" hidden="false" customHeight="false" outlineLevel="0" collapsed="false">
      <c r="B871" s="2" t="n">
        <v>866</v>
      </c>
      <c r="C871" s="26" t="n">
        <v>-0.707973824786</v>
      </c>
      <c r="D871" s="26" t="n">
        <v>0.295395710802</v>
      </c>
      <c r="E871" s="26" t="n">
        <v>1.19702316276</v>
      </c>
      <c r="F871" s="26" t="n">
        <v>0.916673997607</v>
      </c>
      <c r="G871" s="26" t="n">
        <v>0.428262569081</v>
      </c>
      <c r="H871" s="26" t="n">
        <v>0.4515364359</v>
      </c>
      <c r="I871" s="26" t="n">
        <v>0.198050258779</v>
      </c>
    </row>
    <row r="872" customFormat="false" ht="15" hidden="false" customHeight="false" outlineLevel="0" collapsed="false">
      <c r="B872" s="2" t="n">
        <v>867</v>
      </c>
      <c r="C872" s="26" t="n">
        <v>0.747203322135</v>
      </c>
      <c r="D872" s="26" t="n">
        <v>-0.331133175308</v>
      </c>
      <c r="E872" s="26" t="n">
        <v>-1.234112817205</v>
      </c>
      <c r="F872" s="26" t="n">
        <v>0.861544585905</v>
      </c>
      <c r="G872" s="26" t="n">
        <v>0.587752585752</v>
      </c>
      <c r="H872" s="26" t="n">
        <v>0.712931431846</v>
      </c>
      <c r="I872" s="26" t="n">
        <v>0.110248192082</v>
      </c>
    </row>
    <row r="873" customFormat="false" ht="15" hidden="false" customHeight="false" outlineLevel="0" collapsed="false">
      <c r="B873" s="2" t="n">
        <v>868</v>
      </c>
      <c r="C873" s="26" t="n">
        <v>-0.697063707853</v>
      </c>
      <c r="D873" s="26" t="n">
        <v>-0.068282143538</v>
      </c>
      <c r="E873" s="26" t="n">
        <v>-0.832436301765</v>
      </c>
      <c r="F873" s="26" t="n">
        <v>0.830485153309</v>
      </c>
      <c r="G873" s="26" t="n">
        <v>0.808673851407</v>
      </c>
      <c r="H873" s="26" t="n">
        <v>0.439300685282</v>
      </c>
      <c r="I873" s="26" t="n">
        <v>0.078543800137</v>
      </c>
    </row>
    <row r="874" customFormat="false" ht="15" hidden="false" customHeight="false" outlineLevel="0" collapsed="false">
      <c r="B874" s="2" t="n">
        <v>869</v>
      </c>
      <c r="C874" s="26" t="n">
        <v>0.318307436545</v>
      </c>
      <c r="D874" s="26" t="n">
        <v>-1.248615890132</v>
      </c>
      <c r="E874" s="26" t="n">
        <v>-1.176879865309</v>
      </c>
      <c r="F874" s="26" t="n">
        <v>0.524999610468</v>
      </c>
      <c r="G874" s="26" t="n">
        <v>0.220109983487</v>
      </c>
      <c r="H874" s="26" t="n">
        <v>0.464009782098</v>
      </c>
      <c r="I874" s="26" t="n">
        <v>0.050000903787</v>
      </c>
    </row>
    <row r="875" customFormat="false" ht="15" hidden="false" customHeight="false" outlineLevel="0" collapsed="false">
      <c r="B875" s="2" t="n">
        <v>870</v>
      </c>
      <c r="C875" s="26" t="n">
        <v>1.157042619572</v>
      </c>
      <c r="D875" s="26" t="n">
        <v>-2.319792528996</v>
      </c>
      <c r="E875" s="26" t="n">
        <v>-0.980949858662</v>
      </c>
      <c r="F875" s="26" t="n">
        <v>0.061579691376</v>
      </c>
      <c r="G875" s="26" t="n">
        <v>0.275155814547</v>
      </c>
      <c r="H875" s="26" t="n">
        <v>0.231005462738</v>
      </c>
      <c r="I875" s="26" t="n">
        <v>0.812182761264</v>
      </c>
    </row>
    <row r="876" customFormat="false" ht="15" hidden="false" customHeight="false" outlineLevel="0" collapsed="false">
      <c r="B876" s="2" t="n">
        <v>871</v>
      </c>
      <c r="C876" s="26" t="n">
        <v>0.310022603704</v>
      </c>
      <c r="D876" s="26" t="n">
        <v>1.076457602915</v>
      </c>
      <c r="E876" s="26" t="n">
        <v>0.022164850352</v>
      </c>
      <c r="F876" s="26" t="n">
        <v>0.08512143203</v>
      </c>
      <c r="G876" s="26" t="n">
        <v>0.676289814325</v>
      </c>
      <c r="H876" s="26" t="n">
        <v>0.241970726918</v>
      </c>
      <c r="I876" s="26" t="n">
        <v>0.769825599908</v>
      </c>
    </row>
    <row r="877" customFormat="false" ht="15" hidden="false" customHeight="false" outlineLevel="0" collapsed="false">
      <c r="B877" s="2" t="n">
        <v>872</v>
      </c>
      <c r="C877" s="26" t="n">
        <v>-0.414024765015</v>
      </c>
      <c r="D877" s="26" t="n">
        <v>0.162041081807</v>
      </c>
      <c r="E877" s="26" t="n">
        <v>1.242820450903</v>
      </c>
      <c r="F877" s="26" t="n">
        <v>0.426121209195</v>
      </c>
      <c r="G877" s="26" t="n">
        <v>0.212084653243</v>
      </c>
      <c r="H877" s="26" t="n">
        <v>0.180813889979</v>
      </c>
      <c r="I877" s="26" t="n">
        <v>0.607776703505</v>
      </c>
    </row>
    <row r="878" customFormat="false" ht="15" hidden="false" customHeight="false" outlineLevel="0" collapsed="false">
      <c r="B878" s="2" t="n">
        <v>873</v>
      </c>
      <c r="C878" s="26" t="n">
        <v>-1.466189281581</v>
      </c>
      <c r="D878" s="26" t="n">
        <v>-0.617103584068</v>
      </c>
      <c r="E878" s="26" t="n">
        <v>0.3191207022</v>
      </c>
      <c r="F878" s="26" t="n">
        <v>0.770376647666</v>
      </c>
      <c r="G878" s="26" t="n">
        <v>0.098421193079</v>
      </c>
      <c r="H878" s="26" t="n">
        <v>0.443474752596</v>
      </c>
      <c r="I878" s="26" t="n">
        <v>0.816485504257</v>
      </c>
    </row>
    <row r="879" customFormat="false" ht="15" hidden="false" customHeight="false" outlineLevel="0" collapsed="false">
      <c r="B879" s="2" t="n">
        <v>874</v>
      </c>
      <c r="C879" s="26" t="n">
        <v>0.095716561581</v>
      </c>
      <c r="D879" s="26" t="n">
        <v>-0.08782739297</v>
      </c>
      <c r="E879" s="26" t="n">
        <v>-0.792762377786</v>
      </c>
      <c r="F879" s="26" t="n">
        <v>0.584700871901</v>
      </c>
      <c r="G879" s="26" t="n">
        <v>0.665056326145</v>
      </c>
      <c r="H879" s="26" t="n">
        <v>0.122372131371</v>
      </c>
      <c r="I879" s="26" t="n">
        <v>0.776033292941</v>
      </c>
    </row>
    <row r="880" customFormat="false" ht="15" hidden="false" customHeight="false" outlineLevel="0" collapsed="false">
      <c r="B880" s="2" t="n">
        <v>875</v>
      </c>
      <c r="C880" s="26" t="n">
        <v>-0.540684451111</v>
      </c>
      <c r="D880" s="26" t="n">
        <v>-0.594478635896</v>
      </c>
      <c r="E880" s="26" t="n">
        <v>-0.499161382701</v>
      </c>
      <c r="F880" s="26" t="n">
        <v>0.648498277182</v>
      </c>
      <c r="G880" s="26" t="n">
        <v>0.330185723975</v>
      </c>
      <c r="H880" s="26" t="n">
        <v>0.624783363021</v>
      </c>
      <c r="I880" s="26" t="n">
        <v>0.114145376453</v>
      </c>
    </row>
    <row r="881" customFormat="false" ht="15" hidden="false" customHeight="false" outlineLevel="0" collapsed="false">
      <c r="B881" s="2" t="n">
        <v>876</v>
      </c>
      <c r="C881" s="26" t="n">
        <v>-0.694347270952</v>
      </c>
      <c r="D881" s="26" t="n">
        <v>-0.087731955658</v>
      </c>
      <c r="E881" s="26" t="n">
        <v>0.325750788814</v>
      </c>
      <c r="F881" s="26" t="n">
        <v>0.928426548715</v>
      </c>
      <c r="G881" s="26" t="n">
        <v>0.988270504118</v>
      </c>
      <c r="H881" s="26" t="n">
        <v>0.469588259469</v>
      </c>
      <c r="I881" s="26" t="n">
        <v>0.759094886769</v>
      </c>
    </row>
    <row r="882" customFormat="false" ht="15" hidden="false" customHeight="false" outlineLevel="0" collapsed="false">
      <c r="B882" s="2" t="n">
        <v>877</v>
      </c>
      <c r="C882" s="26" t="n">
        <v>0.850738330142</v>
      </c>
      <c r="D882" s="26" t="n">
        <v>0.873829879666</v>
      </c>
      <c r="E882" s="26" t="n">
        <v>1.094061051131</v>
      </c>
      <c r="F882" s="26" t="n">
        <v>0.633041734646</v>
      </c>
      <c r="G882" s="26" t="n">
        <v>0.046558647779</v>
      </c>
      <c r="H882" s="26" t="n">
        <v>0.348670447182</v>
      </c>
      <c r="I882" s="26" t="n">
        <v>0.837955145461</v>
      </c>
    </row>
    <row r="883" customFormat="false" ht="15" hidden="false" customHeight="false" outlineLevel="0" collapsed="false">
      <c r="B883" s="2" t="n">
        <v>878</v>
      </c>
      <c r="C883" s="26" t="n">
        <v>0.690756352334</v>
      </c>
      <c r="D883" s="26" t="n">
        <v>1.007023942453</v>
      </c>
      <c r="E883" s="26" t="n">
        <v>-1.129915488002</v>
      </c>
      <c r="F883" s="26" t="n">
        <v>0.082728518565</v>
      </c>
      <c r="G883" s="26" t="n">
        <v>0.417415532699</v>
      </c>
      <c r="H883" s="26" t="n">
        <v>0.873700838445</v>
      </c>
      <c r="I883" s="26" t="n">
        <v>0.218817825097</v>
      </c>
    </row>
    <row r="884" customFormat="false" ht="15" hidden="false" customHeight="false" outlineLevel="0" collapsed="false">
      <c r="B884" s="2" t="n">
        <v>879</v>
      </c>
      <c r="C884" s="26" t="n">
        <v>0.399483368719</v>
      </c>
      <c r="D884" s="26" t="n">
        <v>1.245795788758</v>
      </c>
      <c r="E884" s="26" t="n">
        <v>-0.431468365269</v>
      </c>
      <c r="F884" s="26" t="n">
        <v>0.559249991347</v>
      </c>
      <c r="G884" s="26" t="n">
        <v>0.055005979282</v>
      </c>
      <c r="H884" s="26" t="n">
        <v>0.14517603478</v>
      </c>
      <c r="I884" s="26" t="n">
        <v>0.396067054517</v>
      </c>
    </row>
    <row r="885" customFormat="false" ht="15" hidden="false" customHeight="false" outlineLevel="0" collapsed="false">
      <c r="B885" s="2" t="n">
        <v>880</v>
      </c>
      <c r="C885" s="26" t="n">
        <v>1.972930288318</v>
      </c>
      <c r="D885" s="26" t="n">
        <v>0.544840944557</v>
      </c>
      <c r="E885" s="26" t="n">
        <v>-1.380292266829</v>
      </c>
      <c r="F885" s="26" t="n">
        <v>0.562845175814</v>
      </c>
      <c r="G885" s="26" t="n">
        <v>0.62564850995</v>
      </c>
      <c r="H885" s="26" t="n">
        <v>0.214269288788</v>
      </c>
      <c r="I885" s="26" t="n">
        <v>0.640742536622</v>
      </c>
    </row>
    <row r="886" customFormat="false" ht="15" hidden="false" customHeight="false" outlineLevel="0" collapsed="false">
      <c r="B886" s="2" t="n">
        <v>881</v>
      </c>
      <c r="C886" s="26" t="n">
        <v>0.679936882448</v>
      </c>
      <c r="D886" s="26" t="n">
        <v>0.468193490043</v>
      </c>
      <c r="E886" s="26" t="n">
        <v>-0.373143054529</v>
      </c>
      <c r="F886" s="26" t="n">
        <v>0.90531145536</v>
      </c>
      <c r="G886" s="26" t="n">
        <v>0.729734060061</v>
      </c>
      <c r="H886" s="26" t="n">
        <v>0.907398456714</v>
      </c>
      <c r="I886" s="26" t="n">
        <v>0.721409936927</v>
      </c>
    </row>
    <row r="887" customFormat="false" ht="15" hidden="false" customHeight="false" outlineLevel="0" collapsed="false">
      <c r="B887" s="2" t="n">
        <v>882</v>
      </c>
      <c r="C887" s="26" t="n">
        <v>-1.091470253453</v>
      </c>
      <c r="D887" s="26" t="n">
        <v>0.814568791271</v>
      </c>
      <c r="E887" s="26" t="n">
        <v>-0.076089506606</v>
      </c>
      <c r="F887" s="26" t="n">
        <v>0.951344022445</v>
      </c>
      <c r="G887" s="26" t="n">
        <v>0.514959655469</v>
      </c>
      <c r="H887" s="26" t="n">
        <v>0.332561279318</v>
      </c>
      <c r="I887" s="26" t="n">
        <v>0.025099556129</v>
      </c>
    </row>
    <row r="888" customFormat="false" ht="15" hidden="false" customHeight="false" outlineLevel="0" collapsed="false">
      <c r="B888" s="2" t="n">
        <v>883</v>
      </c>
      <c r="C888" s="26" t="n">
        <v>-1.401408231126</v>
      </c>
      <c r="D888" s="26" t="n">
        <v>-0.608451677872</v>
      </c>
      <c r="E888" s="26" t="n">
        <v>-0.699850189962</v>
      </c>
      <c r="F888" s="26" t="n">
        <v>0.669664360622</v>
      </c>
      <c r="G888" s="26" t="n">
        <v>0.384584225647</v>
      </c>
      <c r="H888" s="26" t="n">
        <v>0.715524843731</v>
      </c>
      <c r="I888" s="26" t="n">
        <v>0.217500816571</v>
      </c>
    </row>
    <row r="889" customFormat="false" ht="15" hidden="false" customHeight="false" outlineLevel="0" collapsed="false">
      <c r="B889" s="2" t="n">
        <v>884</v>
      </c>
      <c r="C889" s="26" t="n">
        <v>-0.345792702412</v>
      </c>
      <c r="D889" s="26" t="n">
        <v>0.104022492691</v>
      </c>
      <c r="E889" s="26" t="n">
        <v>-0.459050982717</v>
      </c>
      <c r="F889" s="26" t="n">
        <v>0.800187375278</v>
      </c>
      <c r="G889" s="26" t="n">
        <v>0.952840921465</v>
      </c>
      <c r="H889" s="26" t="n">
        <v>0.963194639108</v>
      </c>
      <c r="I889" s="26" t="n">
        <v>0.932001654177</v>
      </c>
    </row>
    <row r="890" customFormat="false" ht="15" hidden="false" customHeight="false" outlineLevel="0" collapsed="false">
      <c r="B890" s="2" t="n">
        <v>885</v>
      </c>
      <c r="C890" s="26" t="n">
        <v>-0.052666791729</v>
      </c>
      <c r="D890" s="26" t="n">
        <v>-1.129449604079</v>
      </c>
      <c r="E890" s="26" t="n">
        <v>-0.869007999175</v>
      </c>
      <c r="F890" s="26" t="n">
        <v>0.366195542766</v>
      </c>
      <c r="G890" s="26" t="n">
        <v>0.716746841472</v>
      </c>
      <c r="H890" s="26" t="n">
        <v>0.307130067151</v>
      </c>
      <c r="I890" s="26" t="n">
        <v>0.766140056555</v>
      </c>
    </row>
    <row r="891" customFormat="false" ht="15" hidden="false" customHeight="false" outlineLevel="0" collapsed="false">
      <c r="B891" s="2" t="n">
        <v>886</v>
      </c>
      <c r="C891" s="26" t="n">
        <v>0.710399026278</v>
      </c>
      <c r="D891" s="26" t="n">
        <v>0.679353637004</v>
      </c>
      <c r="E891" s="26" t="n">
        <v>-0.267545074015</v>
      </c>
      <c r="F891" s="26" t="n">
        <v>0.647625397027</v>
      </c>
      <c r="G891" s="26" t="n">
        <v>0.932535150496</v>
      </c>
      <c r="H891" s="26" t="n">
        <v>0.31435983886</v>
      </c>
      <c r="I891" s="26" t="n">
        <v>0.592542221886</v>
      </c>
    </row>
    <row r="892" customFormat="false" ht="15" hidden="false" customHeight="false" outlineLevel="0" collapsed="false">
      <c r="B892" s="2" t="n">
        <v>887</v>
      </c>
      <c r="C892" s="26" t="n">
        <v>-0.150098085554</v>
      </c>
      <c r="D892" s="26" t="n">
        <v>0.940287679188</v>
      </c>
      <c r="E892" s="26" t="n">
        <v>0.78582195401</v>
      </c>
      <c r="F892" s="26" t="n">
        <v>0.790202526057</v>
      </c>
      <c r="G892" s="26" t="n">
        <v>0.65847521155</v>
      </c>
      <c r="H892" s="26" t="n">
        <v>0.66248265682</v>
      </c>
      <c r="I892" s="26" t="n">
        <v>0.257027975174</v>
      </c>
    </row>
    <row r="893" customFormat="false" ht="15" hidden="false" customHeight="false" outlineLevel="0" collapsed="false">
      <c r="B893" s="2" t="n">
        <v>888</v>
      </c>
      <c r="C893" s="26" t="n">
        <v>-0.616070321331</v>
      </c>
      <c r="D893" s="26" t="n">
        <v>-1.459594643972</v>
      </c>
      <c r="E893" s="26" t="n">
        <v>1.413379815644</v>
      </c>
      <c r="F893" s="26" t="n">
        <v>0.032305183301</v>
      </c>
      <c r="G893" s="26" t="n">
        <v>0.798060719502</v>
      </c>
      <c r="H893" s="26" t="n">
        <v>0.448003813825</v>
      </c>
      <c r="I893" s="26" t="n">
        <v>0.329663662245</v>
      </c>
    </row>
    <row r="894" customFormat="false" ht="15" hidden="false" customHeight="false" outlineLevel="0" collapsed="false">
      <c r="B894" s="2" t="n">
        <v>889</v>
      </c>
      <c r="C894" s="26" t="n">
        <v>-0.380256684405</v>
      </c>
      <c r="D894" s="26" t="n">
        <v>-0.204149022274</v>
      </c>
      <c r="E894" s="26" t="n">
        <v>1.618279708975</v>
      </c>
      <c r="F894" s="26" t="n">
        <v>0.205885939058</v>
      </c>
      <c r="G894" s="26" t="n">
        <v>0.455959162302</v>
      </c>
      <c r="H894" s="26" t="n">
        <v>0.035282468428</v>
      </c>
      <c r="I894" s="26" t="n">
        <v>0.886077215486</v>
      </c>
    </row>
    <row r="895" customFormat="false" ht="15" hidden="false" customHeight="false" outlineLevel="0" collapsed="false">
      <c r="B895" s="2" t="n">
        <v>890</v>
      </c>
      <c r="C895" s="26" t="n">
        <v>-0.483662180648</v>
      </c>
      <c r="D895" s="26" t="n">
        <v>-0.69734909511</v>
      </c>
      <c r="E895" s="26" t="n">
        <v>-1.308983064764</v>
      </c>
      <c r="F895" s="26" t="n">
        <v>0.950210928199</v>
      </c>
      <c r="G895" s="26" t="n">
        <v>0.688534894146</v>
      </c>
      <c r="H895" s="26" t="n">
        <v>0.156695739404</v>
      </c>
      <c r="I895" s="26" t="n">
        <v>0.885311049904</v>
      </c>
    </row>
    <row r="896" customFormat="false" ht="15" hidden="false" customHeight="false" outlineLevel="0" collapsed="false">
      <c r="B896" s="2" t="n">
        <v>891</v>
      </c>
      <c r="C896" s="26" t="n">
        <v>-1.343732159319</v>
      </c>
      <c r="D896" s="26" t="n">
        <v>0.011788239616</v>
      </c>
      <c r="E896" s="26" t="n">
        <v>-0.066331186815</v>
      </c>
      <c r="F896" s="26" t="n">
        <v>0.226801582015</v>
      </c>
      <c r="G896" s="26" t="n">
        <v>0.284586040021</v>
      </c>
      <c r="H896" s="26" t="n">
        <v>0.527574947147</v>
      </c>
      <c r="I896" s="26" t="n">
        <v>0.815479236668</v>
      </c>
    </row>
    <row r="897" customFormat="false" ht="15" hidden="false" customHeight="false" outlineLevel="0" collapsed="false">
      <c r="B897" s="2" t="n">
        <v>892</v>
      </c>
      <c r="C897" s="26" t="n">
        <v>0.698494590797</v>
      </c>
      <c r="D897" s="26" t="n">
        <v>-0.690371869386</v>
      </c>
      <c r="E897" s="26" t="n">
        <v>1.844451251796</v>
      </c>
      <c r="F897" s="26" t="n">
        <v>0.177690584482</v>
      </c>
      <c r="G897" s="26" t="n">
        <v>0.213349709458</v>
      </c>
      <c r="H897" s="26" t="n">
        <v>0.168613712393</v>
      </c>
      <c r="I897" s="26" t="n">
        <v>0.660842648924</v>
      </c>
    </row>
    <row r="898" customFormat="false" ht="15" hidden="false" customHeight="false" outlineLevel="0" collapsed="false">
      <c r="B898" s="2" t="n">
        <v>893</v>
      </c>
      <c r="C898" s="26" t="n">
        <v>-0.140659580326</v>
      </c>
      <c r="D898" s="26" t="n">
        <v>-0.60998910827</v>
      </c>
      <c r="E898" s="26" t="n">
        <v>0.735165021524</v>
      </c>
      <c r="F898" s="26" t="n">
        <v>0.176262007291</v>
      </c>
      <c r="G898" s="26" t="n">
        <v>0.950222606153</v>
      </c>
      <c r="H898" s="26" t="n">
        <v>0.989169881368</v>
      </c>
      <c r="I898" s="26" t="n">
        <v>0.991638271291</v>
      </c>
    </row>
    <row r="899" customFormat="false" ht="15" hidden="false" customHeight="false" outlineLevel="0" collapsed="false">
      <c r="B899" s="2" t="n">
        <v>894</v>
      </c>
      <c r="C899" s="26" t="n">
        <v>0.797427039299</v>
      </c>
      <c r="D899" s="26" t="n">
        <v>-0.431638611612</v>
      </c>
      <c r="E899" s="26" t="n">
        <v>-0.355371896694</v>
      </c>
      <c r="F899" s="26" t="n">
        <v>0.111019307655</v>
      </c>
      <c r="G899" s="26" t="n">
        <v>0.276026901217</v>
      </c>
      <c r="H899" s="26" t="n">
        <v>0.193198532796</v>
      </c>
      <c r="I899" s="26" t="n">
        <v>0.68293534827</v>
      </c>
    </row>
    <row r="900" customFormat="false" ht="15" hidden="false" customHeight="false" outlineLevel="0" collapsed="false">
      <c r="B900" s="2" t="n">
        <v>895</v>
      </c>
      <c r="C900" s="26" t="n">
        <v>0.616682789673</v>
      </c>
      <c r="D900" s="26" t="n">
        <v>-0.363247373813</v>
      </c>
      <c r="E900" s="26" t="n">
        <v>1.330065981256</v>
      </c>
      <c r="F900" s="26" t="n">
        <v>0.183166205664</v>
      </c>
      <c r="G900" s="26" t="n">
        <v>0.579468184722</v>
      </c>
      <c r="H900" s="26" t="n">
        <v>0.825149533312</v>
      </c>
      <c r="I900" s="26" t="n">
        <v>0.635899097391</v>
      </c>
    </row>
    <row r="901" customFormat="false" ht="15" hidden="false" customHeight="false" outlineLevel="0" collapsed="false">
      <c r="B901" s="2" t="n">
        <v>896</v>
      </c>
      <c r="C901" s="26" t="n">
        <v>0.042545104842</v>
      </c>
      <c r="D901" s="26" t="n">
        <v>1.070597341573</v>
      </c>
      <c r="E901" s="26" t="n">
        <v>0.251494888603</v>
      </c>
      <c r="F901" s="26" t="n">
        <v>0.296679507031</v>
      </c>
      <c r="G901" s="26" t="n">
        <v>0.565288985852</v>
      </c>
      <c r="H901" s="26" t="n">
        <v>0.64289760713</v>
      </c>
      <c r="I901" s="26" t="n">
        <v>0.662187660265</v>
      </c>
    </row>
    <row r="902" customFormat="false" ht="15" hidden="false" customHeight="false" outlineLevel="0" collapsed="false">
      <c r="B902" s="2" t="n">
        <v>897</v>
      </c>
      <c r="C902" s="26" t="n">
        <v>0.411006420517</v>
      </c>
      <c r="D902" s="26" t="n">
        <v>0.299546500879</v>
      </c>
      <c r="E902" s="26" t="n">
        <v>-2.141585099264</v>
      </c>
      <c r="F902" s="26" t="n">
        <v>0.278780702781</v>
      </c>
      <c r="G902" s="26" t="n">
        <v>0.270702020856</v>
      </c>
      <c r="H902" s="26" t="n">
        <v>0.92110210341</v>
      </c>
      <c r="I902" s="26" t="n">
        <v>0.748303230436</v>
      </c>
    </row>
    <row r="903" customFormat="false" ht="15" hidden="false" customHeight="false" outlineLevel="0" collapsed="false">
      <c r="B903" s="2" t="n">
        <v>898</v>
      </c>
      <c r="C903" s="26" t="n">
        <v>2.806746033952</v>
      </c>
      <c r="D903" s="26" t="n">
        <v>-0.34318250884</v>
      </c>
      <c r="E903" s="26" t="n">
        <v>-0.170011076836</v>
      </c>
      <c r="F903" s="26" t="n">
        <v>0.673905192105</v>
      </c>
      <c r="G903" s="26" t="n">
        <v>0.572150746959</v>
      </c>
      <c r="H903" s="26" t="n">
        <v>0.523767409079</v>
      </c>
      <c r="I903" s="26" t="n">
        <v>0.050452456493</v>
      </c>
    </row>
    <row r="904" customFormat="false" ht="15" hidden="false" customHeight="false" outlineLevel="0" collapsed="false">
      <c r="B904" s="2" t="n">
        <v>899</v>
      </c>
      <c r="C904" s="26" t="n">
        <v>-1.466006686983</v>
      </c>
      <c r="D904" s="26" t="n">
        <v>-0.490469769718</v>
      </c>
      <c r="E904" s="26" t="n">
        <v>1.368735357793</v>
      </c>
      <c r="F904" s="26" t="n">
        <v>0.331366965213</v>
      </c>
      <c r="G904" s="26" t="n">
        <v>0.157302256883</v>
      </c>
      <c r="H904" s="26" t="n">
        <v>0.19686724037</v>
      </c>
      <c r="I904" s="26" t="n">
        <v>0.177512329369</v>
      </c>
    </row>
    <row r="905" customFormat="false" ht="15" hidden="false" customHeight="false" outlineLevel="0" collapsed="false">
      <c r="B905" s="2" t="n">
        <v>900</v>
      </c>
      <c r="C905" s="26" t="n">
        <v>0.921448180995</v>
      </c>
      <c r="D905" s="26" t="n">
        <v>0.936813242244</v>
      </c>
      <c r="E905" s="26" t="n">
        <v>-0.428158336993</v>
      </c>
      <c r="F905" s="26" t="n">
        <v>0.961243813183</v>
      </c>
      <c r="G905" s="26" t="n">
        <v>0.040239893939</v>
      </c>
      <c r="H905" s="26" t="n">
        <v>0.585705144672</v>
      </c>
      <c r="I905" s="26" t="n">
        <v>0.615149641256</v>
      </c>
    </row>
    <row r="906" customFormat="false" ht="15" hidden="false" customHeight="false" outlineLevel="0" collapsed="false">
      <c r="B906" s="2" t="n">
        <v>901</v>
      </c>
      <c r="C906" s="26" t="n">
        <v>-0.668198544355</v>
      </c>
      <c r="D906" s="26" t="n">
        <v>0.610574634288</v>
      </c>
      <c r="E906" s="26" t="n">
        <v>1.175444790194</v>
      </c>
      <c r="F906" s="26" t="n">
        <v>0.820492400827</v>
      </c>
      <c r="G906" s="26" t="n">
        <v>0.729255962435</v>
      </c>
      <c r="H906" s="26" t="n">
        <v>0.015540299758</v>
      </c>
      <c r="I906" s="26" t="n">
        <v>0.08709005436</v>
      </c>
    </row>
    <row r="907" customFormat="false" ht="15" hidden="false" customHeight="false" outlineLevel="0" collapsed="false">
      <c r="B907" s="2" t="n">
        <v>902</v>
      </c>
      <c r="C907" s="26" t="n">
        <v>-0.325993725087</v>
      </c>
      <c r="D907" s="26" t="n">
        <v>-0.110458139799</v>
      </c>
      <c r="E907" s="26" t="n">
        <v>1.021351727453</v>
      </c>
      <c r="F907" s="26" t="n">
        <v>0.624987301732</v>
      </c>
      <c r="G907" s="26" t="n">
        <v>0.370239781896</v>
      </c>
      <c r="H907" s="26" t="n">
        <v>0.362753494627</v>
      </c>
      <c r="I907" s="26" t="n">
        <v>0.717795870252</v>
      </c>
    </row>
    <row r="908" customFormat="false" ht="15" hidden="false" customHeight="false" outlineLevel="0" collapsed="false">
      <c r="B908" s="2" t="n">
        <v>903</v>
      </c>
      <c r="C908" s="26" t="n">
        <v>1.733187128671</v>
      </c>
      <c r="D908" s="26" t="n">
        <v>-1.367612902334</v>
      </c>
      <c r="E908" s="26" t="n">
        <v>0.178744013218</v>
      </c>
      <c r="F908" s="26" t="n">
        <v>0.511094297504</v>
      </c>
      <c r="G908" s="26" t="n">
        <v>0.055153232168</v>
      </c>
      <c r="H908" s="26" t="n">
        <v>0.279545607564</v>
      </c>
      <c r="I908" s="26" t="n">
        <v>0.259866741195</v>
      </c>
    </row>
    <row r="909" customFormat="false" ht="15" hidden="false" customHeight="false" outlineLevel="0" collapsed="false">
      <c r="B909" s="2" t="n">
        <v>904</v>
      </c>
      <c r="C909" s="26" t="n">
        <v>-1.669221536511</v>
      </c>
      <c r="D909" s="26" t="n">
        <v>-2.482761290763</v>
      </c>
      <c r="E909" s="26" t="n">
        <v>-0.098553502784</v>
      </c>
      <c r="F909" s="26" t="n">
        <v>0.748539533318</v>
      </c>
      <c r="G909" s="26" t="n">
        <v>0.635667537411</v>
      </c>
      <c r="H909" s="26" t="n">
        <v>0.719241481832</v>
      </c>
      <c r="I909" s="26" t="n">
        <v>0.121113329271</v>
      </c>
    </row>
    <row r="910" customFormat="false" ht="15" hidden="false" customHeight="false" outlineLevel="0" collapsed="false">
      <c r="B910" s="2" t="n">
        <v>905</v>
      </c>
      <c r="C910" s="26" t="n">
        <v>1.064389438635</v>
      </c>
      <c r="D910" s="26" t="n">
        <v>-0.551903734445</v>
      </c>
      <c r="E910" s="26" t="n">
        <v>-1.256559688813</v>
      </c>
      <c r="F910" s="26" t="n">
        <v>0.18213495202</v>
      </c>
      <c r="G910" s="26" t="n">
        <v>0.385860473503</v>
      </c>
      <c r="H910" s="26" t="n">
        <v>0.737278612951</v>
      </c>
      <c r="I910" s="26" t="n">
        <v>0.982628680472</v>
      </c>
    </row>
    <row r="911" customFormat="false" ht="15" hidden="false" customHeight="false" outlineLevel="0" collapsed="false">
      <c r="B911" s="2" t="n">
        <v>906</v>
      </c>
      <c r="C911" s="26" t="n">
        <v>-1.434226996213</v>
      </c>
      <c r="D911" s="26" t="n">
        <v>-0.362339018315</v>
      </c>
      <c r="E911" s="26" t="n">
        <v>-2.116004288769</v>
      </c>
      <c r="F911" s="26" t="n">
        <v>0.020484654967</v>
      </c>
      <c r="G911" s="26" t="n">
        <v>0.574606133882</v>
      </c>
      <c r="H911" s="26" t="n">
        <v>0.459469874455</v>
      </c>
      <c r="I911" s="26" t="n">
        <v>0.055138403014</v>
      </c>
    </row>
    <row r="912" customFormat="false" ht="15" hidden="false" customHeight="false" outlineLevel="0" collapsed="false">
      <c r="B912" s="2" t="n">
        <v>907</v>
      </c>
      <c r="C912" s="26" t="n">
        <v>-0.702806792687</v>
      </c>
      <c r="D912" s="26" t="n">
        <v>0.335985934745</v>
      </c>
      <c r="E912" s="26" t="n">
        <v>-0.505195160752</v>
      </c>
      <c r="F912" s="26" t="n">
        <v>0.385936447381</v>
      </c>
      <c r="G912" s="26" t="n">
        <v>0.003758850016</v>
      </c>
      <c r="H912" s="26" t="n">
        <v>0.413301983808</v>
      </c>
      <c r="I912" s="26" t="n">
        <v>0.023145614602</v>
      </c>
    </row>
    <row r="913" customFormat="false" ht="15" hidden="false" customHeight="false" outlineLevel="0" collapsed="false">
      <c r="B913" s="2" t="n">
        <v>908</v>
      </c>
      <c r="C913" s="26" t="n">
        <v>0.190907813452</v>
      </c>
      <c r="D913" s="26" t="n">
        <v>0.451920932722</v>
      </c>
      <c r="E913" s="26" t="n">
        <v>0.221222999541</v>
      </c>
      <c r="F913" s="26" t="n">
        <v>0.317893085005</v>
      </c>
      <c r="G913" s="26" t="n">
        <v>0.968525951756</v>
      </c>
      <c r="H913" s="26" t="n">
        <v>0.685837752273</v>
      </c>
      <c r="I913" s="26" t="n">
        <v>0.612445482303</v>
      </c>
    </row>
    <row r="914" customFormat="false" ht="15" hidden="false" customHeight="false" outlineLevel="0" collapsed="false">
      <c r="B914" s="2" t="n">
        <v>909</v>
      </c>
      <c r="C914" s="26" t="n">
        <v>-0.430281389436</v>
      </c>
      <c r="D914" s="26" t="n">
        <v>-0.462173870518</v>
      </c>
      <c r="E914" s="26" t="n">
        <v>-0.4669549926</v>
      </c>
      <c r="F914" s="26" t="n">
        <v>0.619389356953</v>
      </c>
      <c r="G914" s="26" t="n">
        <v>0.708743963924</v>
      </c>
      <c r="H914" s="26" t="n">
        <v>0.834884099296</v>
      </c>
      <c r="I914" s="26" t="n">
        <v>0.044251490604</v>
      </c>
    </row>
    <row r="915" customFormat="false" ht="15" hidden="false" customHeight="false" outlineLevel="0" collapsed="false">
      <c r="B915" s="2" t="n">
        <v>910</v>
      </c>
      <c r="C915" s="26" t="n">
        <v>-1.282371898294</v>
      </c>
      <c r="D915" s="26" t="n">
        <v>0.694681197849</v>
      </c>
      <c r="E915" s="26" t="n">
        <v>-1.433671786109</v>
      </c>
      <c r="F915" s="26" t="n">
        <v>0.105141252863</v>
      </c>
      <c r="G915" s="26" t="n">
        <v>0.781208352588</v>
      </c>
      <c r="H915" s="26" t="n">
        <v>0.406317573309</v>
      </c>
      <c r="I915" s="26" t="n">
        <v>0.932668089767</v>
      </c>
    </row>
    <row r="916" customFormat="false" ht="15" hidden="false" customHeight="false" outlineLevel="0" collapsed="false">
      <c r="B916" s="2" t="n">
        <v>911</v>
      </c>
      <c r="C916" s="26" t="n">
        <v>-0.624384120858</v>
      </c>
      <c r="D916" s="26" t="n">
        <v>-0.690227160144</v>
      </c>
      <c r="E916" s="26" t="n">
        <v>-0.623756589991</v>
      </c>
      <c r="F916" s="26" t="n">
        <v>0.549888523749</v>
      </c>
      <c r="G916" s="26" t="n">
        <v>0.151032493832</v>
      </c>
      <c r="H916" s="26" t="n">
        <v>0.94634782304</v>
      </c>
      <c r="I916" s="26" t="n">
        <v>0.739473743639</v>
      </c>
    </row>
    <row r="917" customFormat="false" ht="15" hidden="false" customHeight="false" outlineLevel="0" collapsed="false">
      <c r="B917" s="2" t="n">
        <v>912</v>
      </c>
      <c r="C917" s="26" t="n">
        <v>0.940939454618</v>
      </c>
      <c r="D917" s="26" t="n">
        <v>-0.152455346864</v>
      </c>
      <c r="E917" s="26" t="n">
        <v>0.477362188255</v>
      </c>
      <c r="F917" s="26" t="n">
        <v>0.998103689178</v>
      </c>
      <c r="G917" s="26" t="n">
        <v>0.429764314968</v>
      </c>
      <c r="H917" s="26" t="n">
        <v>0.360200137779</v>
      </c>
      <c r="I917" s="26" t="n">
        <v>0.558498075495</v>
      </c>
    </row>
    <row r="918" customFormat="false" ht="15" hidden="false" customHeight="false" outlineLevel="0" collapsed="false">
      <c r="B918" s="2" t="n">
        <v>913</v>
      </c>
      <c r="C918" s="26" t="n">
        <v>-2.495835439783</v>
      </c>
      <c r="D918" s="26" t="n">
        <v>-0.292705466359</v>
      </c>
      <c r="E918" s="26" t="n">
        <v>-0.93093345569</v>
      </c>
      <c r="F918" s="26" t="n">
        <v>0.131609287936</v>
      </c>
      <c r="G918" s="26" t="n">
        <v>0.665632724955</v>
      </c>
      <c r="H918" s="26" t="n">
        <v>0.272659770278</v>
      </c>
      <c r="I918" s="26" t="n">
        <v>0.400470623297</v>
      </c>
    </row>
    <row r="919" customFormat="false" ht="15" hidden="false" customHeight="false" outlineLevel="0" collapsed="false">
      <c r="B919" s="2" t="n">
        <v>914</v>
      </c>
      <c r="C919" s="26" t="n">
        <v>-0.023106627746</v>
      </c>
      <c r="D919" s="26" t="n">
        <v>1.634255808368</v>
      </c>
      <c r="E919" s="26" t="n">
        <v>0.448451347692</v>
      </c>
      <c r="F919" s="26" t="n">
        <v>0.248785895506</v>
      </c>
      <c r="G919" s="26" t="n">
        <v>0.289489044423</v>
      </c>
      <c r="H919" s="26" t="n">
        <v>0.161260136147</v>
      </c>
      <c r="I919" s="26" t="n">
        <v>0.020435093039</v>
      </c>
    </row>
    <row r="920" customFormat="false" ht="15" hidden="false" customHeight="false" outlineLevel="0" collapsed="false">
      <c r="B920" s="2" t="n">
        <v>915</v>
      </c>
      <c r="C920" s="26" t="n">
        <v>1.180617266783</v>
      </c>
      <c r="D920" s="26" t="n">
        <v>1.197431949599</v>
      </c>
      <c r="E920" s="26" t="n">
        <v>-0.309138058794</v>
      </c>
      <c r="F920" s="26" t="n">
        <v>0.733950133301</v>
      </c>
      <c r="G920" s="26" t="n">
        <v>0.533463736085</v>
      </c>
      <c r="H920" s="26" t="n">
        <v>0.425560240885</v>
      </c>
      <c r="I920" s="26" t="n">
        <v>0.050924932251</v>
      </c>
    </row>
    <row r="921" customFormat="false" ht="15" hidden="false" customHeight="false" outlineLevel="0" collapsed="false">
      <c r="B921" s="2" t="n">
        <v>916</v>
      </c>
      <c r="C921" s="26" t="n">
        <v>-0.060616263727</v>
      </c>
      <c r="D921" s="26" t="n">
        <v>0.751461501308</v>
      </c>
      <c r="E921" s="26" t="n">
        <v>1.030535589003</v>
      </c>
      <c r="F921" s="26" t="n">
        <v>0.930276315603</v>
      </c>
      <c r="G921" s="26" t="n">
        <v>0.757998739887</v>
      </c>
      <c r="H921" s="26" t="n">
        <v>0.218189393429</v>
      </c>
      <c r="I921" s="26" t="n">
        <v>0.629162948568</v>
      </c>
    </row>
    <row r="922" customFormat="false" ht="15" hidden="false" customHeight="false" outlineLevel="0" collapsed="false">
      <c r="B922" s="2" t="n">
        <v>917</v>
      </c>
      <c r="C922" s="26" t="n">
        <v>0.2444077393</v>
      </c>
      <c r="D922" s="26" t="n">
        <v>-0.096053690384</v>
      </c>
      <c r="E922" s="26" t="n">
        <v>0.432787769411</v>
      </c>
      <c r="F922" s="26" t="n">
        <v>0.359156633602</v>
      </c>
      <c r="G922" s="26" t="n">
        <v>0.108352634936</v>
      </c>
      <c r="H922" s="26" t="n">
        <v>0.98646911539</v>
      </c>
      <c r="I922" s="26" t="n">
        <v>0.292229352575</v>
      </c>
    </row>
    <row r="923" customFormat="false" ht="15" hidden="false" customHeight="false" outlineLevel="0" collapsed="false">
      <c r="B923" s="2" t="n">
        <v>918</v>
      </c>
      <c r="C923" s="26" t="n">
        <v>-0.151768813268</v>
      </c>
      <c r="D923" s="26" t="n">
        <v>0.88877109564</v>
      </c>
      <c r="E923" s="26" t="n">
        <v>-0.194171383555</v>
      </c>
      <c r="F923" s="26" t="n">
        <v>0.672732292505</v>
      </c>
      <c r="G923" s="26" t="n">
        <v>0.263591623678</v>
      </c>
      <c r="H923" s="26" t="n">
        <v>0.934084369881</v>
      </c>
      <c r="I923" s="26" t="n">
        <v>0.50503456795</v>
      </c>
    </row>
    <row r="924" customFormat="false" ht="15" hidden="false" customHeight="false" outlineLevel="0" collapsed="false">
      <c r="B924" s="2" t="n">
        <v>919</v>
      </c>
      <c r="C924" s="26" t="n">
        <v>0.228057846776</v>
      </c>
      <c r="D924" s="26" t="n">
        <v>-0.001950065582</v>
      </c>
      <c r="E924" s="26" t="n">
        <v>-2.261320015246</v>
      </c>
      <c r="F924" s="26" t="n">
        <v>0.367008032579</v>
      </c>
      <c r="G924" s="26" t="n">
        <v>0.537157110319</v>
      </c>
      <c r="H924" s="26" t="n">
        <v>0.251331771783</v>
      </c>
      <c r="I924" s="26" t="n">
        <v>0.217781964416</v>
      </c>
    </row>
    <row r="925" customFormat="false" ht="15" hidden="false" customHeight="false" outlineLevel="0" collapsed="false">
      <c r="B925" s="2" t="n">
        <v>920</v>
      </c>
      <c r="C925" s="26" t="n">
        <v>-0.644047951627</v>
      </c>
      <c r="D925" s="26" t="n">
        <v>0.699748238376</v>
      </c>
      <c r="E925" s="26" t="n">
        <v>-0.635505358832</v>
      </c>
      <c r="F925" s="26" t="n">
        <v>0.981341235401</v>
      </c>
      <c r="G925" s="26" t="n">
        <v>0.029739174258</v>
      </c>
      <c r="H925" s="26" t="n">
        <v>0.281640355437</v>
      </c>
      <c r="I925" s="26" t="n">
        <v>0.356372765376</v>
      </c>
    </row>
    <row r="926" customFormat="false" ht="15" hidden="false" customHeight="false" outlineLevel="0" collapsed="false">
      <c r="B926" s="2" t="n">
        <v>921</v>
      </c>
      <c r="C926" s="26" t="n">
        <v>1.347144357719</v>
      </c>
      <c r="D926" s="26" t="n">
        <v>0.103774621446</v>
      </c>
      <c r="E926" s="26" t="n">
        <v>0.030907829372</v>
      </c>
      <c r="F926" s="26" t="n">
        <v>0.507892252776</v>
      </c>
      <c r="G926" s="26" t="n">
        <v>0.151633511289</v>
      </c>
      <c r="H926" s="26" t="n">
        <v>0.081655933748</v>
      </c>
      <c r="I926" s="26" t="n">
        <v>0.71654811195</v>
      </c>
    </row>
    <row r="927" customFormat="false" ht="15" hidden="false" customHeight="false" outlineLevel="0" collapsed="false">
      <c r="B927" s="2" t="n">
        <v>922</v>
      </c>
      <c r="C927" s="26" t="n">
        <v>1.488558075709</v>
      </c>
      <c r="D927" s="26" t="n">
        <v>1.32176016609</v>
      </c>
      <c r="E927" s="26" t="n">
        <v>1.338325807893</v>
      </c>
      <c r="F927" s="26" t="n">
        <v>0.227733032226</v>
      </c>
      <c r="G927" s="26" t="n">
        <v>0.157254071757</v>
      </c>
      <c r="H927" s="26" t="n">
        <v>0.157514251682</v>
      </c>
      <c r="I927" s="26" t="n">
        <v>0.544208463087</v>
      </c>
    </row>
    <row r="928" customFormat="false" ht="15" hidden="false" customHeight="false" outlineLevel="0" collapsed="false">
      <c r="B928" s="2" t="n">
        <v>923</v>
      </c>
      <c r="C928" s="26" t="n">
        <v>-1.18664973058</v>
      </c>
      <c r="D928" s="26" t="n">
        <v>-0.402020672951</v>
      </c>
      <c r="E928" s="26" t="n">
        <v>-0.413265588932</v>
      </c>
      <c r="F928" s="26" t="n">
        <v>0.225609055236</v>
      </c>
      <c r="G928" s="26" t="n">
        <v>0.782480314894</v>
      </c>
      <c r="H928" s="26" t="n">
        <v>0.210165616178</v>
      </c>
      <c r="I928" s="26" t="n">
        <v>0.472093820544</v>
      </c>
    </row>
    <row r="929" customFormat="false" ht="15" hidden="false" customHeight="false" outlineLevel="0" collapsed="false">
      <c r="B929" s="2" t="n">
        <v>924</v>
      </c>
      <c r="C929" s="26" t="n">
        <v>0.205777762128</v>
      </c>
      <c r="D929" s="26" t="n">
        <v>0.039371847849</v>
      </c>
      <c r="E929" s="26" t="n">
        <v>-1.926969953041</v>
      </c>
      <c r="F929" s="26" t="n">
        <v>0.857731610623</v>
      </c>
      <c r="G929" s="26" t="n">
        <v>0.337781738327</v>
      </c>
      <c r="H929" s="26" t="n">
        <v>0.829823656928</v>
      </c>
      <c r="I929" s="26" t="n">
        <v>0.595270010942</v>
      </c>
    </row>
    <row r="930" customFormat="false" ht="15" hidden="false" customHeight="false" outlineLevel="0" collapsed="false">
      <c r="B930" s="2" t="n">
        <v>925</v>
      </c>
      <c r="C930" s="26" t="n">
        <v>-0.107683709364</v>
      </c>
      <c r="D930" s="26" t="n">
        <v>0.50792432402</v>
      </c>
      <c r="E930" s="26" t="n">
        <v>-0.522217864416</v>
      </c>
      <c r="F930" s="26" t="n">
        <v>0.708962312637</v>
      </c>
      <c r="G930" s="26" t="n">
        <v>0.418215026468</v>
      </c>
      <c r="H930" s="26" t="n">
        <v>0.054520167259</v>
      </c>
      <c r="I930" s="26" t="n">
        <v>0.551263212014</v>
      </c>
    </row>
    <row r="931" customFormat="false" ht="15" hidden="false" customHeight="false" outlineLevel="0" collapsed="false">
      <c r="B931" s="2" t="n">
        <v>926</v>
      </c>
      <c r="C931" s="26" t="n">
        <v>1.06806044362</v>
      </c>
      <c r="D931" s="26" t="n">
        <v>0.463959408405</v>
      </c>
      <c r="E931" s="26" t="n">
        <v>0.186703891654</v>
      </c>
      <c r="F931" s="26" t="n">
        <v>0.056294905698</v>
      </c>
      <c r="G931" s="26" t="n">
        <v>0.466358944822</v>
      </c>
      <c r="H931" s="26" t="n">
        <v>0.099567012437</v>
      </c>
      <c r="I931" s="26" t="n">
        <v>0.066890611974</v>
      </c>
    </row>
    <row r="932" customFormat="false" ht="15" hidden="false" customHeight="false" outlineLevel="0" collapsed="false">
      <c r="B932" s="2" t="n">
        <v>927</v>
      </c>
      <c r="C932" s="26" t="n">
        <v>-1.127543415169</v>
      </c>
      <c r="D932" s="26" t="n">
        <v>0.453715679809</v>
      </c>
      <c r="E932" s="26" t="n">
        <v>0.478837421708</v>
      </c>
      <c r="F932" s="26" t="n">
        <v>0.53949021986</v>
      </c>
      <c r="G932" s="26" t="n">
        <v>0.339078244262</v>
      </c>
      <c r="H932" s="26" t="n">
        <v>0.583229904365</v>
      </c>
      <c r="I932" s="26" t="n">
        <v>0.803804525748</v>
      </c>
    </row>
    <row r="933" customFormat="false" ht="15" hidden="false" customHeight="false" outlineLevel="0" collapsed="false">
      <c r="B933" s="2" t="n">
        <v>928</v>
      </c>
      <c r="C933" s="26" t="n">
        <v>-0.06452154798</v>
      </c>
      <c r="D933" s="26" t="n">
        <v>-2.194196848064</v>
      </c>
      <c r="E933" s="26" t="n">
        <v>0.407811566344</v>
      </c>
      <c r="F933" s="26" t="n">
        <v>0.266680295524</v>
      </c>
      <c r="G933" s="26" t="n">
        <v>0.685519167769</v>
      </c>
      <c r="H933" s="26" t="n">
        <v>0.051688051074</v>
      </c>
      <c r="I933" s="26" t="n">
        <v>0.867031685133</v>
      </c>
    </row>
    <row r="934" customFormat="false" ht="15" hidden="false" customHeight="false" outlineLevel="0" collapsed="false">
      <c r="B934" s="2" t="n">
        <v>929</v>
      </c>
      <c r="C934" s="26" t="n">
        <v>0.188822042758</v>
      </c>
      <c r="D934" s="26" t="n">
        <v>0.381189444207</v>
      </c>
      <c r="E934" s="26" t="n">
        <v>0.039955529466</v>
      </c>
      <c r="F934" s="26" t="n">
        <v>0.959255972725</v>
      </c>
      <c r="G934" s="26" t="n">
        <v>0.04196860562</v>
      </c>
      <c r="H934" s="26" t="n">
        <v>0.761529496366</v>
      </c>
      <c r="I934" s="26" t="n">
        <v>0.456141527505</v>
      </c>
    </row>
    <row r="935" customFormat="false" ht="15" hidden="false" customHeight="false" outlineLevel="0" collapsed="false">
      <c r="B935" s="2" t="n">
        <v>930</v>
      </c>
      <c r="C935" s="26" t="n">
        <v>0.953217700447</v>
      </c>
      <c r="D935" s="26" t="n">
        <v>-0.726155119163</v>
      </c>
      <c r="E935" s="26" t="n">
        <v>2.519775887846</v>
      </c>
      <c r="F935" s="26" t="n">
        <v>0.388039876044</v>
      </c>
      <c r="G935" s="26" t="n">
        <v>0.643762606804</v>
      </c>
      <c r="H935" s="26" t="n">
        <v>0.719652100834</v>
      </c>
      <c r="I935" s="26" t="n">
        <v>0.776871045472</v>
      </c>
    </row>
    <row r="936" customFormat="false" ht="15" hidden="false" customHeight="false" outlineLevel="0" collapsed="false">
      <c r="B936" s="2" t="n">
        <v>931</v>
      </c>
      <c r="C936" s="26" t="n">
        <v>0.576791844544</v>
      </c>
      <c r="D936" s="26" t="n">
        <v>-1.417600011204</v>
      </c>
      <c r="E936" s="26" t="n">
        <v>-1.345955436118</v>
      </c>
      <c r="F936" s="26" t="n">
        <v>0.818603478098</v>
      </c>
      <c r="G936" s="26" t="n">
        <v>0.339796239207</v>
      </c>
      <c r="H936" s="26" t="n">
        <v>0.048125860852</v>
      </c>
      <c r="I936" s="26" t="n">
        <v>0.129454854689</v>
      </c>
    </row>
    <row r="937" customFormat="false" ht="15" hidden="false" customHeight="false" outlineLevel="0" collapsed="false">
      <c r="B937" s="2" t="n">
        <v>932</v>
      </c>
      <c r="C937" s="26" t="n">
        <v>-2.356244318391</v>
      </c>
      <c r="D937" s="26" t="n">
        <v>0.536829567212</v>
      </c>
      <c r="E937" s="26" t="n">
        <v>0.101828621993</v>
      </c>
      <c r="F937" s="26" t="n">
        <v>0.962726441413</v>
      </c>
      <c r="G937" s="26" t="n">
        <v>0.32396191582</v>
      </c>
      <c r="H937" s="26" t="n">
        <v>0.964251310777</v>
      </c>
      <c r="I937" s="26" t="n">
        <v>0.59156498373</v>
      </c>
    </row>
    <row r="938" customFormat="false" ht="15" hidden="false" customHeight="false" outlineLevel="0" collapsed="false">
      <c r="B938" s="2" t="n">
        <v>933</v>
      </c>
      <c r="C938" s="26" t="n">
        <v>1.302619648458</v>
      </c>
      <c r="D938" s="26" t="n">
        <v>-1.24559011092</v>
      </c>
      <c r="E938" s="26" t="n">
        <v>-1.143182074489</v>
      </c>
      <c r="F938" s="26" t="n">
        <v>0.92982983592</v>
      </c>
      <c r="G938" s="26" t="n">
        <v>0.934555906526</v>
      </c>
      <c r="H938" s="26" t="n">
        <v>0.466063734565</v>
      </c>
      <c r="I938" s="26" t="n">
        <v>0.62495122283</v>
      </c>
    </row>
    <row r="939" customFormat="false" ht="15" hidden="false" customHeight="false" outlineLevel="0" collapsed="false">
      <c r="B939" s="2" t="n">
        <v>934</v>
      </c>
      <c r="C939" s="26" t="n">
        <v>-0.886222376754</v>
      </c>
      <c r="D939" s="26" t="n">
        <v>-0.328452752013</v>
      </c>
      <c r="E939" s="26" t="n">
        <v>0.220731801674</v>
      </c>
      <c r="F939" s="26" t="n">
        <v>0.457527218194</v>
      </c>
      <c r="G939" s="26" t="n">
        <v>0.193172097814</v>
      </c>
      <c r="H939" s="26" t="n">
        <v>0.458931987433</v>
      </c>
      <c r="I939" s="26" t="n">
        <v>0.620551903983</v>
      </c>
    </row>
    <row r="940" customFormat="false" ht="15" hidden="false" customHeight="false" outlineLevel="0" collapsed="false">
      <c r="B940" s="2" t="n">
        <v>935</v>
      </c>
      <c r="C940" s="26" t="n">
        <v>0.10162514478</v>
      </c>
      <c r="D940" s="26" t="n">
        <v>0.878469268247</v>
      </c>
      <c r="E940" s="26" t="n">
        <v>1.297071915636</v>
      </c>
      <c r="F940" s="26" t="n">
        <v>0.33552258383</v>
      </c>
      <c r="G940" s="26" t="n">
        <v>0.710229771191</v>
      </c>
      <c r="H940" s="26" t="n">
        <v>0.005747604704</v>
      </c>
      <c r="I940" s="26" t="n">
        <v>0.373788836268</v>
      </c>
    </row>
    <row r="941" customFormat="false" ht="15" hidden="false" customHeight="false" outlineLevel="0" collapsed="false">
      <c r="B941" s="2" t="n">
        <v>936</v>
      </c>
      <c r="C941" s="26" t="n">
        <v>-0.035054499762</v>
      </c>
      <c r="D941" s="26" t="n">
        <v>-1.392415292849</v>
      </c>
      <c r="E941" s="26" t="n">
        <v>0.662380401549</v>
      </c>
      <c r="F941" s="26" t="n">
        <v>0.521795528181</v>
      </c>
      <c r="G941" s="26" t="n">
        <v>0.173080928875</v>
      </c>
      <c r="H941" s="26" t="n">
        <v>0.872329132462</v>
      </c>
      <c r="I941" s="26" t="n">
        <v>0.176160697949</v>
      </c>
    </row>
    <row r="942" customFormat="false" ht="15" hidden="false" customHeight="false" outlineLevel="0" collapsed="false">
      <c r="B942" s="2" t="n">
        <v>937</v>
      </c>
      <c r="C942" s="26" t="n">
        <v>-0.18600850653</v>
      </c>
      <c r="D942" s="26" t="n">
        <v>-0.926746457432</v>
      </c>
      <c r="E942" s="26" t="n">
        <v>-0.634339234938</v>
      </c>
      <c r="F942" s="26" t="n">
        <v>0.728261265167</v>
      </c>
      <c r="G942" s="26" t="n">
        <v>0.491674984262</v>
      </c>
      <c r="H942" s="26" t="n">
        <v>0.917833831569</v>
      </c>
      <c r="I942" s="26" t="n">
        <v>0.478564760455</v>
      </c>
    </row>
    <row r="943" customFormat="false" ht="15" hidden="false" customHeight="false" outlineLevel="0" collapsed="false">
      <c r="B943" s="2" t="n">
        <v>938</v>
      </c>
      <c r="C943" s="26" t="n">
        <v>0.056377176279</v>
      </c>
      <c r="D943" s="26" t="n">
        <v>0.359584354269</v>
      </c>
      <c r="E943" s="26" t="n">
        <v>0.637402857327</v>
      </c>
      <c r="F943" s="26" t="n">
        <v>0.651328996014</v>
      </c>
      <c r="G943" s="26" t="n">
        <v>0.725713976717</v>
      </c>
      <c r="H943" s="26" t="n">
        <v>0.644117479275</v>
      </c>
      <c r="I943" s="26" t="n">
        <v>0.558491810329</v>
      </c>
    </row>
    <row r="944" customFormat="false" ht="15" hidden="false" customHeight="false" outlineLevel="0" collapsed="false">
      <c r="B944" s="2" t="n">
        <v>939</v>
      </c>
      <c r="C944" s="26" t="n">
        <v>1.666584133733</v>
      </c>
      <c r="D944" s="26" t="n">
        <v>-1.104801162964</v>
      </c>
      <c r="E944" s="26" t="n">
        <v>0.417360302721</v>
      </c>
      <c r="F944" s="26" t="n">
        <v>0.612057320258</v>
      </c>
      <c r="G944" s="26" t="n">
        <v>0.009934665891</v>
      </c>
      <c r="H944" s="26" t="n">
        <v>0.459406851124</v>
      </c>
      <c r="I944" s="26" t="n">
        <v>0.472571510801</v>
      </c>
    </row>
    <row r="945" customFormat="false" ht="15" hidden="false" customHeight="false" outlineLevel="0" collapsed="false">
      <c r="B945" s="2" t="n">
        <v>940</v>
      </c>
      <c r="C945" s="26" t="n">
        <v>0.693709918254</v>
      </c>
      <c r="D945" s="26" t="n">
        <v>0.109585017464</v>
      </c>
      <c r="E945" s="26" t="n">
        <v>-1.820823277126</v>
      </c>
      <c r="F945" s="26" t="n">
        <v>0.952305193607</v>
      </c>
      <c r="G945" s="26" t="n">
        <v>0.944559253727</v>
      </c>
      <c r="H945" s="26" t="n">
        <v>0.713541205112</v>
      </c>
      <c r="I945" s="26" t="n">
        <v>0.590574863691</v>
      </c>
    </row>
    <row r="946" customFormat="false" ht="15" hidden="false" customHeight="false" outlineLevel="0" collapsed="false">
      <c r="B946" s="2" t="n">
        <v>941</v>
      </c>
      <c r="C946" s="26" t="n">
        <v>-0.093438143783</v>
      </c>
      <c r="D946" s="26" t="n">
        <v>0.050728187206</v>
      </c>
      <c r="E946" s="26" t="n">
        <v>0.047807860686</v>
      </c>
      <c r="F946" s="26" t="n">
        <v>0.515246975228</v>
      </c>
      <c r="G946" s="26" t="n">
        <v>0.667975097519</v>
      </c>
      <c r="H946" s="26" t="n">
        <v>0.423848323396</v>
      </c>
      <c r="I946" s="26" t="n">
        <v>0.972964461979</v>
      </c>
    </row>
    <row r="947" customFormat="false" ht="15" hidden="false" customHeight="false" outlineLevel="0" collapsed="false">
      <c r="B947" s="2" t="n">
        <v>942</v>
      </c>
      <c r="C947" s="26" t="n">
        <v>1.054482659963</v>
      </c>
      <c r="D947" s="26" t="n">
        <v>1.22305032408</v>
      </c>
      <c r="E947" s="26" t="n">
        <v>-0.932712795992</v>
      </c>
      <c r="F947" s="26" t="n">
        <v>0.430366765405</v>
      </c>
      <c r="G947" s="26" t="n">
        <v>0.024636068749</v>
      </c>
      <c r="H947" s="26" t="n">
        <v>0.814195204035</v>
      </c>
      <c r="I947" s="26" t="n">
        <v>0.445029398945</v>
      </c>
    </row>
    <row r="948" customFormat="false" ht="15" hidden="false" customHeight="false" outlineLevel="0" collapsed="false">
      <c r="B948" s="2" t="n">
        <v>943</v>
      </c>
      <c r="C948" s="26" t="n">
        <v>1.442422333437</v>
      </c>
      <c r="D948" s="26" t="n">
        <v>-0.123190324589</v>
      </c>
      <c r="E948" s="26" t="n">
        <v>0.855587928597</v>
      </c>
      <c r="F948" s="26" t="n">
        <v>0.964114569616</v>
      </c>
      <c r="G948" s="26" t="n">
        <v>0.411827005013</v>
      </c>
      <c r="H948" s="26" t="n">
        <v>0.686401140844</v>
      </c>
      <c r="I948" s="26" t="n">
        <v>0.985155454522</v>
      </c>
    </row>
    <row r="949" customFormat="false" ht="15" hidden="false" customHeight="false" outlineLevel="0" collapsed="false">
      <c r="B949" s="2" t="n">
        <v>944</v>
      </c>
      <c r="C949" s="26" t="n">
        <v>1.334977667515</v>
      </c>
      <c r="D949" s="26" t="n">
        <v>-0.39572487276</v>
      </c>
      <c r="E949" s="26" t="n">
        <v>0.186553509319</v>
      </c>
      <c r="F949" s="26" t="n">
        <v>0.8904574608</v>
      </c>
      <c r="G949" s="26" t="n">
        <v>0.15329439142</v>
      </c>
      <c r="H949" s="26" t="n">
        <v>0.023091774889</v>
      </c>
      <c r="I949" s="26" t="n">
        <v>0.481629832234</v>
      </c>
    </row>
    <row r="950" customFormat="false" ht="15" hidden="false" customHeight="false" outlineLevel="0" collapsed="false">
      <c r="B950" s="2" t="n">
        <v>945</v>
      </c>
      <c r="C950" s="26" t="n">
        <v>0.14644558596</v>
      </c>
      <c r="D950" s="26" t="n">
        <v>1.05757978639</v>
      </c>
      <c r="E950" s="26" t="n">
        <v>0.69183981866</v>
      </c>
      <c r="F950" s="26" t="n">
        <v>0.537861117933</v>
      </c>
      <c r="G950" s="26" t="n">
        <v>0.509600417581</v>
      </c>
      <c r="H950" s="26" t="n">
        <v>0.022412916245</v>
      </c>
      <c r="I950" s="26" t="n">
        <v>0.384319952545</v>
      </c>
    </row>
    <row r="951" customFormat="false" ht="15" hidden="false" customHeight="false" outlineLevel="0" collapsed="false">
      <c r="B951" s="2" t="n">
        <v>946</v>
      </c>
      <c r="C951" s="26" t="n">
        <v>-0.461590044147</v>
      </c>
      <c r="D951" s="26" t="n">
        <v>-0.230239627115</v>
      </c>
      <c r="E951" s="26" t="n">
        <v>0.374247707479</v>
      </c>
      <c r="F951" s="26" t="n">
        <v>0.950335869816</v>
      </c>
      <c r="G951" s="26" t="n">
        <v>0.31258821073</v>
      </c>
      <c r="H951" s="26" t="n">
        <v>0.106748595778</v>
      </c>
      <c r="I951" s="26" t="n">
        <v>0.588330572797</v>
      </c>
    </row>
    <row r="952" customFormat="false" ht="15" hidden="false" customHeight="false" outlineLevel="0" collapsed="false">
      <c r="B952" s="2" t="n">
        <v>947</v>
      </c>
      <c r="C952" s="26" t="n">
        <v>-0.142762617438</v>
      </c>
      <c r="D952" s="26" t="n">
        <v>-0.480680570361</v>
      </c>
      <c r="E952" s="26" t="n">
        <v>-0.425176222735</v>
      </c>
      <c r="F952" s="26" t="n">
        <v>0.038156727675</v>
      </c>
      <c r="G952" s="26" t="n">
        <v>0.753438584616</v>
      </c>
      <c r="H952" s="26" t="n">
        <v>0.598232253167</v>
      </c>
      <c r="I952" s="26" t="n">
        <v>0.007408501081</v>
      </c>
    </row>
    <row r="953" customFormat="false" ht="15" hidden="false" customHeight="false" outlineLevel="0" collapsed="false">
      <c r="B953" s="2" t="n">
        <v>948</v>
      </c>
      <c r="C953" s="26" t="n">
        <v>1.246000479414</v>
      </c>
      <c r="D953" s="26" t="n">
        <v>-1.963680746944</v>
      </c>
      <c r="E953" s="26" t="n">
        <v>0.590010380146</v>
      </c>
      <c r="F953" s="26" t="n">
        <v>0.237033678637</v>
      </c>
      <c r="G953" s="26" t="n">
        <v>0.270554154435</v>
      </c>
      <c r="H953" s="26" t="n">
        <v>0.070118182106</v>
      </c>
      <c r="I953" s="26" t="n">
        <v>0.576396972551</v>
      </c>
    </row>
    <row r="954" customFormat="false" ht="15" hidden="false" customHeight="false" outlineLevel="0" collapsed="false">
      <c r="B954" s="2" t="n">
        <v>949</v>
      </c>
      <c r="C954" s="26" t="n">
        <v>0.634433778154</v>
      </c>
      <c r="D954" s="26" t="n">
        <v>-0.10770301031</v>
      </c>
      <c r="E954" s="26" t="n">
        <v>0.245750847714</v>
      </c>
      <c r="F954" s="26" t="n">
        <v>0.329738546204</v>
      </c>
      <c r="G954" s="26" t="n">
        <v>0.152999575764</v>
      </c>
      <c r="H954" s="26" t="n">
        <v>0.226230188548</v>
      </c>
      <c r="I954" s="26" t="n">
        <v>0.54829815923</v>
      </c>
    </row>
    <row r="955" customFormat="false" ht="15" hidden="false" customHeight="false" outlineLevel="0" collapsed="false">
      <c r="B955" s="2" t="n">
        <v>950</v>
      </c>
      <c r="C955" s="26" t="n">
        <v>-1.755239571132</v>
      </c>
      <c r="D955" s="26" t="n">
        <v>0.627783224035</v>
      </c>
      <c r="E955" s="26" t="n">
        <v>-0.184498163386</v>
      </c>
      <c r="F955" s="26" t="n">
        <v>0.037030407508</v>
      </c>
      <c r="G955" s="26" t="n">
        <v>0.992090171567</v>
      </c>
      <c r="H955" s="26" t="n">
        <v>0.809835900712</v>
      </c>
      <c r="I955" s="26" t="n">
        <v>0.267499004123</v>
      </c>
    </row>
    <row r="956" customFormat="false" ht="15" hidden="false" customHeight="false" outlineLevel="0" collapsed="false">
      <c r="B956" s="2" t="n">
        <v>951</v>
      </c>
      <c r="C956" s="26" t="n">
        <v>1.615632856452</v>
      </c>
      <c r="D956" s="26" t="n">
        <v>0.509305572846</v>
      </c>
      <c r="E956" s="26" t="n">
        <v>1.63685270891</v>
      </c>
      <c r="F956" s="26" t="n">
        <v>0.595681458631</v>
      </c>
      <c r="G956" s="26" t="n">
        <v>0.077586387505</v>
      </c>
      <c r="H956" s="26" t="n">
        <v>0.317089233641</v>
      </c>
      <c r="I956" s="26" t="n">
        <v>0.291675547057</v>
      </c>
    </row>
    <row r="957" customFormat="false" ht="15" hidden="false" customHeight="false" outlineLevel="0" collapsed="false">
      <c r="B957" s="2" t="n">
        <v>952</v>
      </c>
      <c r="C957" s="26" t="n">
        <v>-0.015276241192</v>
      </c>
      <c r="D957" s="26" t="n">
        <v>-0.586710346103</v>
      </c>
      <c r="E957" s="26" t="n">
        <v>-0.755364181929</v>
      </c>
      <c r="F957" s="26" t="n">
        <v>0.389474210443</v>
      </c>
      <c r="G957" s="26" t="n">
        <v>0.725059305599</v>
      </c>
      <c r="H957" s="26" t="n">
        <v>0.017076734414</v>
      </c>
      <c r="I957" s="26" t="n">
        <v>0.096061712617</v>
      </c>
    </row>
    <row r="958" customFormat="false" ht="15" hidden="false" customHeight="false" outlineLevel="0" collapsed="false">
      <c r="B958" s="2" t="n">
        <v>953</v>
      </c>
      <c r="C958" s="26" t="n">
        <v>-0.620278053362</v>
      </c>
      <c r="D958" s="26" t="n">
        <v>-0.098857545002</v>
      </c>
      <c r="E958" s="26" t="n">
        <v>-1.045792168543</v>
      </c>
      <c r="F958" s="26" t="n">
        <v>0.848546457468</v>
      </c>
      <c r="G958" s="26" t="n">
        <v>0.950124278531</v>
      </c>
      <c r="H958" s="26" t="n">
        <v>0.277513442542</v>
      </c>
      <c r="I958" s="26" t="n">
        <v>0.319752363892</v>
      </c>
    </row>
    <row r="959" customFormat="false" ht="15" hidden="false" customHeight="false" outlineLevel="0" collapsed="false">
      <c r="B959" s="2" t="n">
        <v>954</v>
      </c>
      <c r="C959" s="26" t="n">
        <v>-0.07644348724</v>
      </c>
      <c r="D959" s="26" t="n">
        <v>-0.204644506635</v>
      </c>
      <c r="E959" s="26" t="n">
        <v>0.784192426305</v>
      </c>
      <c r="F959" s="26" t="n">
        <v>0.452987856824</v>
      </c>
      <c r="G959" s="26" t="n">
        <v>0.516449302248</v>
      </c>
      <c r="H959" s="26" t="n">
        <v>0.107874476621</v>
      </c>
      <c r="I959" s="26" t="n">
        <v>0.802295193894</v>
      </c>
    </row>
    <row r="960" customFormat="false" ht="15" hidden="false" customHeight="false" outlineLevel="0" collapsed="false">
      <c r="B960" s="2" t="n">
        <v>955</v>
      </c>
      <c r="C960" s="26" t="n">
        <v>2.383213682728</v>
      </c>
      <c r="D960" s="26" t="n">
        <v>0.292605431143</v>
      </c>
      <c r="E960" s="26" t="n">
        <v>-0.765519728241</v>
      </c>
      <c r="F960" s="26" t="n">
        <v>0.446770478841</v>
      </c>
      <c r="G960" s="26" t="n">
        <v>0.05201597672</v>
      </c>
      <c r="H960" s="26" t="n">
        <v>0.339223129469</v>
      </c>
      <c r="I960" s="26" t="n">
        <v>0.392305263812</v>
      </c>
    </row>
    <row r="961" customFormat="false" ht="15" hidden="false" customHeight="false" outlineLevel="0" collapsed="false">
      <c r="B961" s="2" t="n">
        <v>956</v>
      </c>
      <c r="C961" s="26" t="n">
        <v>-0.341750281222</v>
      </c>
      <c r="D961" s="26" t="n">
        <v>-0.536304565978</v>
      </c>
      <c r="E961" s="26" t="n">
        <v>-0.777729811351</v>
      </c>
      <c r="F961" s="26" t="n">
        <v>0.219354222502</v>
      </c>
      <c r="G961" s="26" t="n">
        <v>0.573747069619</v>
      </c>
      <c r="H961" s="26" t="n">
        <v>0.376316799979</v>
      </c>
      <c r="I961" s="26" t="n">
        <v>0.481635239541</v>
      </c>
    </row>
    <row r="962" customFormat="false" ht="15" hidden="false" customHeight="false" outlineLevel="0" collapsed="false">
      <c r="B962" s="2" t="n">
        <v>957</v>
      </c>
      <c r="C962" s="26" t="n">
        <v>0.293625687481</v>
      </c>
      <c r="D962" s="26" t="n">
        <v>1.890998766511</v>
      </c>
      <c r="E962" s="26" t="n">
        <v>-0.944645313882</v>
      </c>
      <c r="F962" s="26" t="n">
        <v>0.511615502031</v>
      </c>
      <c r="G962" s="26" t="n">
        <v>0.783093498684</v>
      </c>
      <c r="H962" s="26" t="n">
        <v>0.521158942686</v>
      </c>
      <c r="I962" s="26" t="n">
        <v>0.988564321623</v>
      </c>
    </row>
    <row r="963" customFormat="false" ht="15" hidden="false" customHeight="false" outlineLevel="0" collapsed="false">
      <c r="B963" s="2" t="n">
        <v>958</v>
      </c>
      <c r="C963" s="26" t="n">
        <v>-1.892613254377</v>
      </c>
      <c r="D963" s="26" t="n">
        <v>-0.626963862198</v>
      </c>
      <c r="E963" s="26" t="n">
        <v>-0.46354918207</v>
      </c>
      <c r="F963" s="26" t="n">
        <v>0.286037580845</v>
      </c>
      <c r="G963" s="26" t="n">
        <v>0.98841741226</v>
      </c>
      <c r="H963" s="26" t="n">
        <v>0.043598742504</v>
      </c>
      <c r="I963" s="26" t="n">
        <v>0.834362480888</v>
      </c>
    </row>
    <row r="964" customFormat="false" ht="15" hidden="false" customHeight="false" outlineLevel="0" collapsed="false">
      <c r="B964" s="2" t="n">
        <v>959</v>
      </c>
      <c r="C964" s="26" t="n">
        <v>-0.252776948278</v>
      </c>
      <c r="D964" s="26" t="n">
        <v>0.945401672694</v>
      </c>
      <c r="E964" s="26" t="n">
        <v>-0.321367958732</v>
      </c>
      <c r="F964" s="26" t="n">
        <v>0.543192134345</v>
      </c>
      <c r="G964" s="26" t="n">
        <v>0.880974610844</v>
      </c>
      <c r="H964" s="26" t="n">
        <v>0.393249449539</v>
      </c>
      <c r="I964" s="26" t="n">
        <v>0.773641331134</v>
      </c>
    </row>
    <row r="965" customFormat="false" ht="15" hidden="false" customHeight="false" outlineLevel="0" collapsed="false">
      <c r="B965" s="2" t="n">
        <v>960</v>
      </c>
      <c r="C965" s="26" t="n">
        <v>-0.704977974585</v>
      </c>
      <c r="D965" s="26" t="n">
        <v>0.056044224846</v>
      </c>
      <c r="E965" s="26" t="n">
        <v>-0.306833351496</v>
      </c>
      <c r="F965" s="26" t="n">
        <v>0.688028266677</v>
      </c>
      <c r="G965" s="26" t="n">
        <v>0.923305059021</v>
      </c>
      <c r="H965" s="26" t="n">
        <v>0.59431651312</v>
      </c>
      <c r="I965" s="26" t="n">
        <v>0.250551229476</v>
      </c>
    </row>
    <row r="966" customFormat="false" ht="15" hidden="false" customHeight="false" outlineLevel="0" collapsed="false">
      <c r="B966" s="2" t="n">
        <v>961</v>
      </c>
      <c r="C966" s="26" t="n">
        <v>0.431266102055</v>
      </c>
      <c r="D966" s="26" t="n">
        <v>-0.381293954151</v>
      </c>
      <c r="E966" s="26" t="n">
        <v>0.068862125766</v>
      </c>
      <c r="F966" s="26" t="n">
        <v>0.289341287255</v>
      </c>
      <c r="G966" s="26" t="n">
        <v>0.665803993237</v>
      </c>
      <c r="H966" s="26" t="n">
        <v>0.50498240555</v>
      </c>
      <c r="I966" s="26" t="n">
        <v>0.48795066643</v>
      </c>
    </row>
    <row r="967" customFormat="false" ht="15" hidden="false" customHeight="false" outlineLevel="0" collapsed="false">
      <c r="B967" s="2" t="n">
        <v>962</v>
      </c>
      <c r="C967" s="26" t="n">
        <v>0.773164812008</v>
      </c>
      <c r="D967" s="26" t="n">
        <v>-1.183108145606</v>
      </c>
      <c r="E967" s="26" t="n">
        <v>0.212833248858</v>
      </c>
      <c r="F967" s="26" t="n">
        <v>0.254459662805</v>
      </c>
      <c r="G967" s="26" t="n">
        <v>0.852601316438</v>
      </c>
      <c r="H967" s="26" t="n">
        <v>0.322396213852</v>
      </c>
      <c r="I967" s="26" t="n">
        <v>0.419817036433</v>
      </c>
    </row>
    <row r="968" customFormat="false" ht="15" hidden="false" customHeight="false" outlineLevel="0" collapsed="false">
      <c r="B968" s="2" t="n">
        <v>963</v>
      </c>
      <c r="C968" s="26" t="n">
        <v>-0.446378351614</v>
      </c>
      <c r="D968" s="26" t="n">
        <v>-0.669279293457</v>
      </c>
      <c r="E968" s="26" t="n">
        <v>0.026278618253</v>
      </c>
      <c r="F968" s="26" t="n">
        <v>0.610180333664</v>
      </c>
      <c r="G968" s="26" t="n">
        <v>0.171381218668</v>
      </c>
      <c r="H968" s="26" t="n">
        <v>0.558353719152</v>
      </c>
      <c r="I968" s="26" t="n">
        <v>0.661845126037</v>
      </c>
    </row>
    <row r="969" customFormat="false" ht="15" hidden="false" customHeight="false" outlineLevel="0" collapsed="false">
      <c r="B969" s="2" t="n">
        <v>964</v>
      </c>
      <c r="C969" s="26" t="n">
        <v>0.027845482143</v>
      </c>
      <c r="D969" s="26" t="n">
        <v>-0.358743375859</v>
      </c>
      <c r="E969" s="26" t="n">
        <v>-0.130180984746</v>
      </c>
      <c r="F969" s="26" t="n">
        <v>0.43524343855</v>
      </c>
      <c r="G969" s="26" t="n">
        <v>0.419381783868</v>
      </c>
      <c r="H969" s="26" t="n">
        <v>0.047527339498</v>
      </c>
      <c r="I969" s="26" t="n">
        <v>0.935120877414</v>
      </c>
    </row>
    <row r="970" customFormat="false" ht="15" hidden="false" customHeight="false" outlineLevel="0" collapsed="false">
      <c r="B970" s="2" t="n">
        <v>965</v>
      </c>
      <c r="C970" s="26" t="n">
        <v>-0.625605715789</v>
      </c>
      <c r="D970" s="26" t="n">
        <v>-0.09687582292</v>
      </c>
      <c r="E970" s="26" t="n">
        <v>-0.752158088717</v>
      </c>
      <c r="F970" s="26" t="n">
        <v>0.322969103705</v>
      </c>
      <c r="G970" s="26" t="n">
        <v>0.947678034255</v>
      </c>
      <c r="H970" s="26" t="n">
        <v>0.022316077723</v>
      </c>
      <c r="I970" s="26" t="n">
        <v>0.219752441922</v>
      </c>
    </row>
    <row r="971" customFormat="false" ht="15" hidden="false" customHeight="false" outlineLevel="0" collapsed="false">
      <c r="B971" s="2" t="n">
        <v>966</v>
      </c>
      <c r="C971" s="26" t="n">
        <v>0.556095282015</v>
      </c>
      <c r="D971" s="26" t="n">
        <v>1.234976474587</v>
      </c>
      <c r="E971" s="26" t="n">
        <v>0.330357001758</v>
      </c>
      <c r="F971" s="26" t="n">
        <v>0.809835233651</v>
      </c>
      <c r="G971" s="26" t="n">
        <v>0.389935968903</v>
      </c>
      <c r="H971" s="26" t="n">
        <v>0.900874395587</v>
      </c>
      <c r="I971" s="26" t="n">
        <v>0.418586897584</v>
      </c>
    </row>
    <row r="972" customFormat="false" ht="15" hidden="false" customHeight="false" outlineLevel="0" collapsed="false">
      <c r="B972" s="2" t="n">
        <v>967</v>
      </c>
      <c r="C972" s="26" t="n">
        <v>-1.246255667022</v>
      </c>
      <c r="D972" s="26" t="n">
        <v>-0.959227546605</v>
      </c>
      <c r="E972" s="26" t="n">
        <v>2.005937507489</v>
      </c>
      <c r="F972" s="26" t="n">
        <v>0.594472764028</v>
      </c>
      <c r="G972" s="26" t="n">
        <v>0.735083935739</v>
      </c>
      <c r="H972" s="26" t="n">
        <v>0.723761656007</v>
      </c>
      <c r="I972" s="26" t="n">
        <v>0.630189698477</v>
      </c>
    </row>
    <row r="973" customFormat="false" ht="15" hidden="false" customHeight="false" outlineLevel="0" collapsed="false">
      <c r="B973" s="2" t="n">
        <v>968</v>
      </c>
      <c r="C973" s="26" t="n">
        <v>0.172830296045</v>
      </c>
      <c r="D973" s="26" t="n">
        <v>0.058902500584</v>
      </c>
      <c r="E973" s="26" t="n">
        <v>-0.005930414436</v>
      </c>
      <c r="F973" s="26" t="n">
        <v>0.519248455969</v>
      </c>
      <c r="G973" s="26" t="n">
        <v>0.601618094079</v>
      </c>
      <c r="H973" s="26" t="n">
        <v>0.842812351324</v>
      </c>
      <c r="I973" s="26" t="n">
        <v>0.874579998485</v>
      </c>
    </row>
    <row r="974" customFormat="false" ht="15" hidden="false" customHeight="false" outlineLevel="0" collapsed="false">
      <c r="B974" s="2" t="n">
        <v>969</v>
      </c>
      <c r="C974" s="26" t="n">
        <v>1.067795725761</v>
      </c>
      <c r="D974" s="26" t="n">
        <v>0.040236089205</v>
      </c>
      <c r="E974" s="26" t="n">
        <v>1.131072747162</v>
      </c>
      <c r="F974" s="26" t="n">
        <v>0.050846869958</v>
      </c>
      <c r="G974" s="26" t="n">
        <v>0.357965117986</v>
      </c>
      <c r="H974" s="26" t="n">
        <v>0.966588963348</v>
      </c>
      <c r="I974" s="26" t="n">
        <v>0.600792737382</v>
      </c>
    </row>
    <row r="975" customFormat="false" ht="15" hidden="false" customHeight="false" outlineLevel="0" collapsed="false">
      <c r="B975" s="2" t="n">
        <v>970</v>
      </c>
      <c r="C975" s="26" t="n">
        <v>-0.448184831455</v>
      </c>
      <c r="D975" s="26" t="n">
        <v>-0.333312898093</v>
      </c>
      <c r="E975" s="26" t="n">
        <v>-1.051254193822</v>
      </c>
      <c r="F975" s="26" t="n">
        <v>0.018379067738</v>
      </c>
      <c r="G975" s="26" t="n">
        <v>0.12408848586</v>
      </c>
      <c r="H975" s="26" t="n">
        <v>0.0508388185</v>
      </c>
      <c r="I975" s="26" t="n">
        <v>0.423434623565</v>
      </c>
    </row>
    <row r="976" customFormat="false" ht="15" hidden="false" customHeight="false" outlineLevel="0" collapsed="false">
      <c r="B976" s="2" t="n">
        <v>971</v>
      </c>
      <c r="C976" s="26" t="n">
        <v>-2.114949009277</v>
      </c>
      <c r="D976" s="26" t="n">
        <v>-0.131534727681</v>
      </c>
      <c r="E976" s="26" t="n">
        <v>-0.431333686075</v>
      </c>
      <c r="F976" s="26" t="n">
        <v>0.071155623144</v>
      </c>
      <c r="G976" s="26" t="n">
        <v>0.792111218009</v>
      </c>
      <c r="H976" s="26" t="n">
        <v>0.553633105932</v>
      </c>
      <c r="I976" s="26" t="n">
        <v>0.731995017917</v>
      </c>
    </row>
    <row r="977" customFormat="false" ht="15" hidden="false" customHeight="false" outlineLevel="0" collapsed="false">
      <c r="B977" s="2" t="n">
        <v>972</v>
      </c>
      <c r="C977" s="26" t="n">
        <v>-1.88827137433</v>
      </c>
      <c r="D977" s="26" t="n">
        <v>0.25769443956</v>
      </c>
      <c r="E977" s="26" t="n">
        <v>-0.876870123972</v>
      </c>
      <c r="F977" s="26" t="n">
        <v>0.119059670827</v>
      </c>
      <c r="G977" s="26" t="n">
        <v>0.38559740437</v>
      </c>
      <c r="H977" s="26" t="n">
        <v>0.574764129536</v>
      </c>
      <c r="I977" s="26" t="n">
        <v>0.662605130426</v>
      </c>
    </row>
    <row r="978" customFormat="false" ht="15" hidden="false" customHeight="false" outlineLevel="0" collapsed="false">
      <c r="B978" s="2" t="n">
        <v>973</v>
      </c>
      <c r="C978" s="26" t="n">
        <v>0.929092766323</v>
      </c>
      <c r="D978" s="26" t="n">
        <v>-0.237208946789</v>
      </c>
      <c r="E978" s="26" t="n">
        <v>-0.410272230687</v>
      </c>
      <c r="F978" s="26" t="n">
        <v>0.189281508076</v>
      </c>
      <c r="G978" s="26" t="n">
        <v>0.798716979897</v>
      </c>
      <c r="H978" s="26" t="n">
        <v>0.207112513448</v>
      </c>
      <c r="I978" s="26" t="n">
        <v>0.051286660771</v>
      </c>
    </row>
    <row r="979" customFormat="false" ht="15" hidden="false" customHeight="false" outlineLevel="0" collapsed="false">
      <c r="B979" s="2" t="n">
        <v>974</v>
      </c>
      <c r="C979" s="26" t="n">
        <v>-0.975096524773</v>
      </c>
      <c r="D979" s="26" t="n">
        <v>1.739634334825</v>
      </c>
      <c r="E979" s="26" t="n">
        <v>-0.197765083102</v>
      </c>
      <c r="F979" s="26" t="n">
        <v>0.952209374111</v>
      </c>
      <c r="G979" s="26" t="n">
        <v>0.200392107364</v>
      </c>
      <c r="H979" s="26" t="n">
        <v>0.0964987075</v>
      </c>
      <c r="I979" s="26" t="n">
        <v>0.178910103306</v>
      </c>
    </row>
    <row r="980" customFormat="false" ht="15" hidden="false" customHeight="false" outlineLevel="0" collapsed="false">
      <c r="B980" s="2" t="n">
        <v>975</v>
      </c>
      <c r="C980" s="26" t="n">
        <v>-0.419185740999</v>
      </c>
      <c r="D980" s="26" t="n">
        <v>-0.087714100052</v>
      </c>
      <c r="E980" s="26" t="n">
        <v>0.365232783423</v>
      </c>
      <c r="F980" s="26" t="n">
        <v>0.773939115861</v>
      </c>
      <c r="G980" s="26" t="n">
        <v>0.77285211425</v>
      </c>
      <c r="H980" s="26" t="n">
        <v>0.103337758209</v>
      </c>
      <c r="I980" s="26" t="n">
        <v>0.383710374328</v>
      </c>
    </row>
    <row r="981" customFormat="false" ht="15" hidden="false" customHeight="false" outlineLevel="0" collapsed="false">
      <c r="B981" s="2" t="n">
        <v>976</v>
      </c>
      <c r="C981" s="26" t="n">
        <v>2.240454553527</v>
      </c>
      <c r="D981" s="26" t="n">
        <v>1.895600200117</v>
      </c>
      <c r="E981" s="26" t="n">
        <v>-1.345233906896</v>
      </c>
      <c r="F981" s="26" t="n">
        <v>0.802529076123</v>
      </c>
      <c r="G981" s="26" t="n">
        <v>0.098834318774</v>
      </c>
      <c r="H981" s="26" t="n">
        <v>0.613280367611</v>
      </c>
      <c r="I981" s="26" t="n">
        <v>0.401809941768</v>
      </c>
    </row>
    <row r="982" customFormat="false" ht="15" hidden="false" customHeight="false" outlineLevel="0" collapsed="false">
      <c r="B982" s="2" t="n">
        <v>977</v>
      </c>
      <c r="C982" s="26" t="n">
        <v>1.057519440875</v>
      </c>
      <c r="D982" s="26" t="n">
        <v>0.345836536359</v>
      </c>
      <c r="E982" s="26" t="n">
        <v>1.394817440656</v>
      </c>
      <c r="F982" s="26" t="n">
        <v>0.358526236475</v>
      </c>
      <c r="G982" s="26" t="n">
        <v>0.823840114315</v>
      </c>
      <c r="H982" s="26" t="n">
        <v>0.663841753789</v>
      </c>
      <c r="I982" s="26" t="n">
        <v>0.548597122093</v>
      </c>
    </row>
    <row r="983" customFormat="false" ht="15" hidden="false" customHeight="false" outlineLevel="0" collapsed="false">
      <c r="B983" s="2" t="n">
        <v>978</v>
      </c>
      <c r="C983" s="26" t="n">
        <v>1.273816098663</v>
      </c>
      <c r="D983" s="26" t="n">
        <v>0.651731783385</v>
      </c>
      <c r="E983" s="26" t="n">
        <v>-1.983777098549</v>
      </c>
      <c r="F983" s="26" t="n">
        <v>0.15293989959</v>
      </c>
      <c r="G983" s="26" t="n">
        <v>0.507966103078</v>
      </c>
      <c r="H983" s="26" t="n">
        <v>0.391562042336</v>
      </c>
      <c r="I983" s="26" t="n">
        <v>0.965618181514</v>
      </c>
    </row>
    <row r="984" customFormat="false" ht="15" hidden="false" customHeight="false" outlineLevel="0" collapsed="false">
      <c r="B984" s="2" t="n">
        <v>979</v>
      </c>
      <c r="C984" s="26" t="n">
        <v>1.620285304317</v>
      </c>
      <c r="D984" s="26" t="n">
        <v>-0.210058059557</v>
      </c>
      <c r="E984" s="26" t="n">
        <v>-0.100152414396</v>
      </c>
      <c r="F984" s="26" t="n">
        <v>0.072804317199</v>
      </c>
      <c r="G984" s="26" t="n">
        <v>0.002847276181</v>
      </c>
      <c r="H984" s="26" t="n">
        <v>0.511405253455</v>
      </c>
      <c r="I984" s="26" t="n">
        <v>0.833730505815</v>
      </c>
    </row>
    <row r="985" customFormat="false" ht="15" hidden="false" customHeight="false" outlineLevel="0" collapsed="false">
      <c r="B985" s="2" t="n">
        <v>980</v>
      </c>
      <c r="C985" s="26" t="n">
        <v>0.802056321129</v>
      </c>
      <c r="D985" s="26" t="n">
        <v>-0.698751126232</v>
      </c>
      <c r="E985" s="26" t="n">
        <v>-1.758299092357</v>
      </c>
      <c r="F985" s="26" t="n">
        <v>0.154223887141</v>
      </c>
      <c r="G985" s="26" t="n">
        <v>0.342186857836</v>
      </c>
      <c r="H985" s="26" t="n">
        <v>0.767062893306</v>
      </c>
      <c r="I985" s="26" t="n">
        <v>0.889639397129</v>
      </c>
    </row>
    <row r="986" customFormat="false" ht="15" hidden="false" customHeight="false" outlineLevel="0" collapsed="false">
      <c r="B986" s="2" t="n">
        <v>981</v>
      </c>
      <c r="C986" s="26" t="n">
        <v>-1.153191441195</v>
      </c>
      <c r="D986" s="26" t="n">
        <v>0.684079736782</v>
      </c>
      <c r="E986" s="26" t="n">
        <v>0.513215189676</v>
      </c>
      <c r="F986" s="26" t="n">
        <v>0.275754348333</v>
      </c>
      <c r="G986" s="26" t="n">
        <v>0.759594767448</v>
      </c>
      <c r="H986" s="26" t="n">
        <v>0.01866453446</v>
      </c>
      <c r="I986" s="26" t="n">
        <v>0.670984814106</v>
      </c>
    </row>
    <row r="987" customFormat="false" ht="15" hidden="false" customHeight="false" outlineLevel="0" collapsed="false">
      <c r="B987" s="2" t="n">
        <v>982</v>
      </c>
      <c r="C987" s="26" t="n">
        <v>0.800037817545</v>
      </c>
      <c r="D987" s="26" t="n">
        <v>-0.968062920339</v>
      </c>
      <c r="E987" s="26" t="n">
        <v>0.683329749197</v>
      </c>
      <c r="F987" s="26" t="n">
        <v>0.722605237052</v>
      </c>
      <c r="G987" s="26" t="n">
        <v>0.888965954336</v>
      </c>
      <c r="H987" s="26" t="n">
        <v>0.905204300461</v>
      </c>
      <c r="I987" s="26" t="n">
        <v>0.610306398352</v>
      </c>
    </row>
    <row r="988" customFormat="false" ht="15" hidden="false" customHeight="false" outlineLevel="0" collapsed="false">
      <c r="B988" s="2" t="n">
        <v>983</v>
      </c>
      <c r="C988" s="26" t="n">
        <v>-0.35867435124</v>
      </c>
      <c r="D988" s="26" t="n">
        <v>-0.259180426199</v>
      </c>
      <c r="E988" s="26" t="n">
        <v>0.506042855987</v>
      </c>
      <c r="F988" s="26" t="n">
        <v>0.20189435982</v>
      </c>
      <c r="G988" s="26" t="n">
        <v>0.731263956136</v>
      </c>
      <c r="H988" s="26" t="n">
        <v>0.612743786367</v>
      </c>
      <c r="I988" s="26" t="n">
        <v>0.638947338577</v>
      </c>
    </row>
    <row r="989" customFormat="false" ht="15" hidden="false" customHeight="false" outlineLevel="0" collapsed="false">
      <c r="B989" s="2" t="n">
        <v>984</v>
      </c>
      <c r="C989" s="26" t="n">
        <v>-2.308766695028</v>
      </c>
      <c r="D989" s="26" t="n">
        <v>0.2375758598</v>
      </c>
      <c r="E989" s="26" t="n">
        <v>0.308787269897</v>
      </c>
      <c r="F989" s="26" t="n">
        <v>0.783105098238</v>
      </c>
      <c r="G989" s="26" t="n">
        <v>0.439690164697</v>
      </c>
      <c r="H989" s="26" t="n">
        <v>0.952148792808</v>
      </c>
      <c r="I989" s="26" t="n">
        <v>0.982583079532</v>
      </c>
    </row>
    <row r="990" customFormat="false" ht="15" hidden="false" customHeight="false" outlineLevel="0" collapsed="false">
      <c r="B990" s="2" t="n">
        <v>985</v>
      </c>
      <c r="C990" s="26" t="n">
        <v>-1.521323364341</v>
      </c>
      <c r="D990" s="26" t="n">
        <v>0.738170417172</v>
      </c>
      <c r="E990" s="26" t="n">
        <v>-0.562194141865</v>
      </c>
      <c r="F990" s="26" t="n">
        <v>0.739311570823</v>
      </c>
      <c r="G990" s="26" t="n">
        <v>0.570316565829</v>
      </c>
      <c r="H990" s="26" t="n">
        <v>0.083415161076</v>
      </c>
      <c r="I990" s="26" t="n">
        <v>0.958617444159</v>
      </c>
    </row>
    <row r="991" customFormat="false" ht="15" hidden="false" customHeight="false" outlineLevel="0" collapsed="false">
      <c r="B991" s="2" t="n">
        <v>986</v>
      </c>
      <c r="C991" s="26" t="n">
        <v>0.738026088637</v>
      </c>
      <c r="D991" s="26" t="n">
        <v>-1.432967653806</v>
      </c>
      <c r="E991" s="26" t="n">
        <v>1.120754423993</v>
      </c>
      <c r="F991" s="26" t="n">
        <v>0.607805758864</v>
      </c>
      <c r="G991" s="26" t="n">
        <v>7.8838346E-005</v>
      </c>
      <c r="H991" s="26" t="n">
        <v>0.73497530094</v>
      </c>
      <c r="I991" s="26" t="n">
        <v>0.430161535039</v>
      </c>
    </row>
    <row r="992" customFormat="false" ht="15" hidden="false" customHeight="false" outlineLevel="0" collapsed="false">
      <c r="B992" s="2" t="n">
        <v>987</v>
      </c>
      <c r="C992" s="26" t="n">
        <v>-1.040903935833</v>
      </c>
      <c r="D992" s="26" t="n">
        <v>0.310076423429</v>
      </c>
      <c r="E992" s="26" t="n">
        <v>-0.400413631826</v>
      </c>
      <c r="F992" s="26" t="n">
        <v>0.713264185468</v>
      </c>
      <c r="G992" s="26" t="n">
        <v>0.088663920459</v>
      </c>
      <c r="H992" s="26" t="n">
        <v>0.256421350034</v>
      </c>
      <c r="I992" s="26" t="n">
        <v>0.021119079937</v>
      </c>
    </row>
    <row r="993" customFormat="false" ht="15" hidden="false" customHeight="false" outlineLevel="0" collapsed="false">
      <c r="B993" s="2" t="n">
        <v>988</v>
      </c>
      <c r="C993" s="26" t="n">
        <v>0.402215322964</v>
      </c>
      <c r="D993" s="26" t="n">
        <v>-0.439784397195</v>
      </c>
      <c r="E993" s="26" t="n">
        <v>0.084343180247</v>
      </c>
      <c r="F993" s="26" t="n">
        <v>0.360918425106</v>
      </c>
      <c r="G993" s="26" t="n">
        <v>0.3999833328</v>
      </c>
      <c r="H993" s="26" t="n">
        <v>0.295028629769</v>
      </c>
      <c r="I993" s="26" t="n">
        <v>0.046362021341</v>
      </c>
    </row>
    <row r="994" customFormat="false" ht="15" hidden="false" customHeight="false" outlineLevel="0" collapsed="false">
      <c r="B994" s="2" t="n">
        <v>989</v>
      </c>
      <c r="C994" s="26" t="n">
        <v>-0.065106401841</v>
      </c>
      <c r="D994" s="26" t="n">
        <v>-0.087758959661</v>
      </c>
      <c r="E994" s="26" t="n">
        <v>-1.269706782759</v>
      </c>
      <c r="F994" s="26" t="n">
        <v>0.635885945345</v>
      </c>
      <c r="G994" s="26" t="n">
        <v>0.329169615736</v>
      </c>
      <c r="H994" s="26" t="n">
        <v>0.232528283838</v>
      </c>
      <c r="I994" s="26" t="n">
        <v>0.740814603531</v>
      </c>
    </row>
    <row r="995" customFormat="false" ht="15" hidden="false" customHeight="false" outlineLevel="0" collapsed="false">
      <c r="B995" s="2" t="n">
        <v>990</v>
      </c>
      <c r="C995" s="26" t="n">
        <v>0.017656724168</v>
      </c>
      <c r="D995" s="26" t="n">
        <v>0.922696770978</v>
      </c>
      <c r="E995" s="26" t="n">
        <v>0.192530378931</v>
      </c>
      <c r="F995" s="26" t="n">
        <v>0.058169668333</v>
      </c>
      <c r="G995" s="26" t="n">
        <v>0.899975847172</v>
      </c>
      <c r="H995" s="26" t="n">
        <v>0.658276618627</v>
      </c>
      <c r="I995" s="26" t="n">
        <v>0.447761568974</v>
      </c>
    </row>
    <row r="996" customFormat="false" ht="15" hidden="false" customHeight="false" outlineLevel="0" collapsed="false">
      <c r="B996" s="2" t="n">
        <v>991</v>
      </c>
      <c r="C996" s="26" t="n">
        <v>0.360064034176</v>
      </c>
      <c r="D996" s="26" t="n">
        <v>-0.409971467364</v>
      </c>
      <c r="E996" s="26" t="n">
        <v>1.221812795393</v>
      </c>
      <c r="F996" s="26" t="n">
        <v>0.834305221543</v>
      </c>
      <c r="G996" s="26" t="n">
        <v>0.988840820738</v>
      </c>
      <c r="H996" s="26" t="n">
        <v>0.069197313799</v>
      </c>
      <c r="I996" s="26" t="n">
        <v>0.09537425411</v>
      </c>
    </row>
    <row r="997" customFormat="false" ht="15" hidden="false" customHeight="false" outlineLevel="0" collapsed="false">
      <c r="B997" s="2" t="n">
        <v>992</v>
      </c>
      <c r="C997" s="26" t="n">
        <v>0.043001232377</v>
      </c>
      <c r="D997" s="26" t="n">
        <v>0.599130153985</v>
      </c>
      <c r="E997" s="26" t="n">
        <v>-0.760842393585</v>
      </c>
      <c r="F997" s="26" t="n">
        <v>0.179082933977</v>
      </c>
      <c r="G997" s="26" t="n">
        <v>0.612626997977</v>
      </c>
      <c r="H997" s="26" t="n">
        <v>0.094537931221</v>
      </c>
      <c r="I997" s="26" t="n">
        <v>0.495511802112</v>
      </c>
    </row>
    <row r="998" customFormat="false" ht="15" hidden="false" customHeight="false" outlineLevel="0" collapsed="false">
      <c r="B998" s="2" t="n">
        <v>993</v>
      </c>
      <c r="C998" s="26" t="n">
        <v>-0.593489673569</v>
      </c>
      <c r="D998" s="26" t="n">
        <v>0.169369841758</v>
      </c>
      <c r="E998" s="26" t="n">
        <v>-0.450754109572</v>
      </c>
      <c r="F998" s="26" t="n">
        <v>0.177510244226</v>
      </c>
      <c r="G998" s="26" t="n">
        <v>0.145505718648</v>
      </c>
      <c r="H998" s="26" t="n">
        <v>0.217871833944</v>
      </c>
      <c r="I998" s="26" t="n">
        <v>0.528662175669</v>
      </c>
    </row>
    <row r="999" customFormat="false" ht="15" hidden="false" customHeight="false" outlineLevel="0" collapsed="false">
      <c r="B999" s="2" t="n">
        <v>994</v>
      </c>
      <c r="C999" s="26" t="n">
        <v>-1.014284315102</v>
      </c>
      <c r="D999" s="26" t="n">
        <v>-0.454130499225</v>
      </c>
      <c r="E999" s="26" t="n">
        <v>-0.950178519439</v>
      </c>
      <c r="F999" s="26" t="n">
        <v>0.01298845776</v>
      </c>
      <c r="G999" s="26" t="n">
        <v>0.004011044426</v>
      </c>
      <c r="H999" s="26" t="n">
        <v>0.084710592655</v>
      </c>
      <c r="I999" s="26" t="n">
        <v>0.234530188549</v>
      </c>
    </row>
    <row r="1000" customFormat="false" ht="15" hidden="false" customHeight="false" outlineLevel="0" collapsed="false">
      <c r="B1000" s="2" t="n">
        <v>995</v>
      </c>
      <c r="C1000" s="26" t="n">
        <v>0.870412857993</v>
      </c>
      <c r="D1000" s="26" t="n">
        <v>-0.267529665322</v>
      </c>
      <c r="E1000" s="26" t="n">
        <v>1.57376871686</v>
      </c>
      <c r="F1000" s="26" t="n">
        <v>0.295646496436</v>
      </c>
      <c r="G1000" s="26" t="n">
        <v>0.121292825562</v>
      </c>
      <c r="H1000" s="26" t="n">
        <v>0.517456043585</v>
      </c>
      <c r="I1000" s="26" t="n">
        <v>0.372757723239</v>
      </c>
    </row>
    <row r="1001" customFormat="false" ht="15" hidden="false" customHeight="false" outlineLevel="0" collapsed="false">
      <c r="B1001" s="2" t="n">
        <v>996</v>
      </c>
      <c r="C1001" s="26" t="n">
        <v>1.841765976913</v>
      </c>
      <c r="D1001" s="26" t="n">
        <v>1.300899669314</v>
      </c>
      <c r="E1001" s="26" t="n">
        <v>-2.495725820395</v>
      </c>
      <c r="F1001" s="26" t="n">
        <v>0.599405064296</v>
      </c>
      <c r="G1001" s="26" t="n">
        <v>0.982553322377</v>
      </c>
      <c r="H1001" s="26" t="n">
        <v>0.486408228219</v>
      </c>
      <c r="I1001" s="26" t="n">
        <v>0.366074843669</v>
      </c>
    </row>
    <row r="1002" customFormat="false" ht="15" hidden="false" customHeight="false" outlineLevel="0" collapsed="false">
      <c r="B1002" s="2" t="n">
        <v>997</v>
      </c>
      <c r="C1002" s="26" t="n">
        <v>1.686363196209</v>
      </c>
      <c r="D1002" s="26" t="n">
        <v>-1.148687676736</v>
      </c>
      <c r="E1002" s="26" t="n">
        <v>-1.096204257467</v>
      </c>
      <c r="F1002" s="26" t="n">
        <v>0.537816460883</v>
      </c>
      <c r="G1002" s="26" t="n">
        <v>0.877690970484</v>
      </c>
      <c r="H1002" s="26" t="n">
        <v>0.421970150016</v>
      </c>
      <c r="I1002" s="26" t="n">
        <v>0.46602263287</v>
      </c>
    </row>
    <row r="1003" customFormat="false" ht="15" hidden="false" customHeight="false" outlineLevel="0" collapsed="false">
      <c r="B1003" s="2" t="n">
        <v>998</v>
      </c>
      <c r="C1003" s="26" t="n">
        <v>0.012999100986</v>
      </c>
      <c r="D1003" s="26" t="n">
        <v>-0.561831670745</v>
      </c>
      <c r="E1003" s="26" t="n">
        <v>0.725048321496</v>
      </c>
      <c r="F1003" s="26" t="n">
        <v>0.333858195075</v>
      </c>
      <c r="G1003" s="26" t="n">
        <v>0.671059923292</v>
      </c>
      <c r="H1003" s="26" t="n">
        <v>0.835127943602</v>
      </c>
      <c r="I1003" s="26" t="n">
        <v>0.456746727478</v>
      </c>
    </row>
    <row r="1004" customFormat="false" ht="15" hidden="false" customHeight="false" outlineLevel="0" collapsed="false">
      <c r="B1004" s="2" t="n">
        <v>999</v>
      </c>
      <c r="C1004" s="26" t="n">
        <v>0.832850649663</v>
      </c>
      <c r="D1004" s="26" t="n">
        <v>-0.02922439496</v>
      </c>
      <c r="E1004" s="26" t="n">
        <v>-0.720808001457</v>
      </c>
      <c r="F1004" s="26" t="n">
        <v>0.408938524161</v>
      </c>
      <c r="G1004" s="26" t="n">
        <v>0.272523928348</v>
      </c>
      <c r="H1004" s="26" t="n">
        <v>0.579468603683</v>
      </c>
      <c r="I1004" s="26" t="n">
        <v>0.123802147855</v>
      </c>
    </row>
    <row r="1005" customFormat="false" ht="15" hidden="false" customHeight="false" outlineLevel="0" collapsed="false">
      <c r="B1005" s="2" t="n">
        <v>1000</v>
      </c>
      <c r="C1005" s="26" t="n">
        <v>2.642253412083</v>
      </c>
      <c r="D1005" s="26" t="n">
        <v>0.051076858644</v>
      </c>
      <c r="E1005" s="26" t="n">
        <v>1.249769810089</v>
      </c>
      <c r="F1005" s="26" t="n">
        <v>0.12828852128</v>
      </c>
      <c r="G1005" s="26" t="n">
        <v>0.431850344526</v>
      </c>
      <c r="H1005" s="26" t="n">
        <v>0.5483966465</v>
      </c>
      <c r="I1005" s="26" t="n">
        <v>0.451261717135</v>
      </c>
    </row>
    <row r="1006" customFormat="false" ht="15" hidden="false" customHeight="false" outlineLevel="0" collapsed="false">
      <c r="B1006" s="2" t="n">
        <v>1001</v>
      </c>
      <c r="C1006" s="26" t="n">
        <v>-2.502082011317</v>
      </c>
      <c r="D1006" s="26" t="n">
        <v>-0.939746134259</v>
      </c>
      <c r="E1006" s="26" t="n">
        <v>0.322456774397</v>
      </c>
      <c r="F1006" s="26" t="n">
        <v>0.712838815855</v>
      </c>
      <c r="G1006" s="26" t="n">
        <v>0.15180937965</v>
      </c>
      <c r="H1006" s="26" t="n">
        <v>0.408751466865</v>
      </c>
      <c r="I1006" s="26" t="n">
        <v>0.206489768189</v>
      </c>
    </row>
    <row r="1007" customFormat="false" ht="15" hidden="false" customHeight="false" outlineLevel="0" collapsed="false">
      <c r="B1007" s="2" t="n">
        <v>1002</v>
      </c>
      <c r="C1007" s="26" t="n">
        <v>-0.548796587218</v>
      </c>
      <c r="D1007" s="26" t="n">
        <v>-0.323653234055</v>
      </c>
      <c r="E1007" s="26" t="n">
        <v>0.064011663673</v>
      </c>
      <c r="F1007" s="26" t="n">
        <v>0.102933748438</v>
      </c>
      <c r="G1007" s="26" t="n">
        <v>0.986174558423</v>
      </c>
      <c r="H1007" s="26" t="n">
        <v>0.397977791414</v>
      </c>
      <c r="I1007" s="26" t="n">
        <v>0.011272339147</v>
      </c>
    </row>
    <row r="1008" customFormat="false" ht="15" hidden="false" customHeight="false" outlineLevel="0" collapsed="false">
      <c r="B1008" s="2" t="n">
        <v>1003</v>
      </c>
      <c r="C1008" s="26" t="n">
        <v>-1.407299996803</v>
      </c>
      <c r="D1008" s="26" t="n">
        <v>0.715758095525</v>
      </c>
      <c r="E1008" s="26" t="n">
        <v>-0.563328051787</v>
      </c>
      <c r="F1008" s="26" t="n">
        <v>0.536166518494</v>
      </c>
      <c r="G1008" s="26" t="n">
        <v>0.208669615093</v>
      </c>
      <c r="H1008" s="26" t="n">
        <v>0.244233557359</v>
      </c>
      <c r="I1008" s="26" t="n">
        <v>0.873320433922</v>
      </c>
    </row>
    <row r="1009" customFormat="false" ht="15" hidden="false" customHeight="false" outlineLevel="0" collapsed="false">
      <c r="B1009" s="2" t="n">
        <v>1004</v>
      </c>
      <c r="C1009" s="26" t="n">
        <v>1.123936699161</v>
      </c>
      <c r="D1009" s="26" t="n">
        <v>-1.522897175259</v>
      </c>
      <c r="E1009" s="26" t="n">
        <v>-1.522733575506</v>
      </c>
      <c r="F1009" s="26" t="n">
        <v>0.532351305272</v>
      </c>
      <c r="G1009" s="26" t="n">
        <v>0.06087848231</v>
      </c>
      <c r="H1009" s="26" t="n">
        <v>0.772643101681</v>
      </c>
      <c r="I1009" s="26" t="n">
        <v>0.3618179633</v>
      </c>
    </row>
    <row r="1010" customFormat="false" ht="15" hidden="false" customHeight="false" outlineLevel="0" collapsed="false">
      <c r="B1010" s="2" t="n">
        <v>1005</v>
      </c>
      <c r="C1010" s="26" t="n">
        <v>-1.240339192781</v>
      </c>
      <c r="D1010" s="26" t="n">
        <v>0.145045810492</v>
      </c>
      <c r="E1010" s="26" t="n">
        <v>0.796217900033</v>
      </c>
      <c r="F1010" s="26" t="n">
        <v>0.599781917825</v>
      </c>
      <c r="G1010" s="26" t="n">
        <v>0.610318538604</v>
      </c>
      <c r="H1010" s="26" t="n">
        <v>0.572052251008</v>
      </c>
      <c r="I1010" s="26" t="n">
        <v>0.210510799521</v>
      </c>
    </row>
    <row r="1011" customFormat="false" ht="15" hidden="false" customHeight="false" outlineLevel="0" collapsed="false">
      <c r="B1011" s="2" t="n">
        <v>1006</v>
      </c>
      <c r="C1011" s="26" t="n">
        <v>-1.822389377211</v>
      </c>
      <c r="D1011" s="26" t="n">
        <v>0.53989443803</v>
      </c>
      <c r="E1011" s="26" t="n">
        <v>0.451439327782</v>
      </c>
      <c r="F1011" s="26" t="n">
        <v>0.397393255156</v>
      </c>
      <c r="G1011" s="26" t="n">
        <v>0.884596214206</v>
      </c>
      <c r="H1011" s="26" t="n">
        <v>0.687737195397</v>
      </c>
      <c r="I1011" s="26" t="n">
        <v>0.5258062425</v>
      </c>
    </row>
    <row r="1012" customFormat="false" ht="15" hidden="false" customHeight="false" outlineLevel="0" collapsed="false">
      <c r="B1012" s="2" t="n">
        <v>1007</v>
      </c>
      <c r="C1012" s="26" t="n">
        <v>0.658035631936</v>
      </c>
      <c r="D1012" s="26" t="n">
        <v>-1.086229200487</v>
      </c>
      <c r="E1012" s="26" t="n">
        <v>0.90241659951</v>
      </c>
      <c r="F1012" s="26" t="n">
        <v>0.140467853178</v>
      </c>
      <c r="G1012" s="26" t="n">
        <v>0.422158006329</v>
      </c>
      <c r="H1012" s="26" t="n">
        <v>0.830493845168</v>
      </c>
      <c r="I1012" s="26" t="n">
        <v>0.359077885481</v>
      </c>
    </row>
    <row r="1013" customFormat="false" ht="15" hidden="false" customHeight="false" outlineLevel="0" collapsed="false">
      <c r="B1013" s="2" t="n">
        <v>1008</v>
      </c>
      <c r="C1013" s="26" t="n">
        <v>-1.40956831258</v>
      </c>
      <c r="D1013" s="26" t="n">
        <v>-1.220923216837</v>
      </c>
      <c r="E1013" s="26" t="n">
        <v>-0.483686493889</v>
      </c>
      <c r="F1013" s="26" t="n">
        <v>0.522884688936</v>
      </c>
      <c r="G1013" s="26" t="n">
        <v>0.880100377382</v>
      </c>
      <c r="H1013" s="26" t="n">
        <v>0.629996585133</v>
      </c>
      <c r="I1013" s="26" t="n">
        <v>0.820891680665</v>
      </c>
    </row>
    <row r="1014" customFormat="false" ht="15" hidden="false" customHeight="false" outlineLevel="0" collapsed="false">
      <c r="B1014" s="2" t="n">
        <v>1009</v>
      </c>
      <c r="C1014" s="26" t="n">
        <v>1.44162731217</v>
      </c>
      <c r="D1014" s="26" t="n">
        <v>1.709250640156</v>
      </c>
      <c r="E1014" s="26" t="n">
        <v>0.071986174108</v>
      </c>
      <c r="F1014" s="26" t="n">
        <v>0.58562092914</v>
      </c>
      <c r="G1014" s="26" t="n">
        <v>0.181150839949</v>
      </c>
      <c r="H1014" s="26" t="n">
        <v>0.097955330891</v>
      </c>
      <c r="I1014" s="26" t="n">
        <v>0.069289010935</v>
      </c>
    </row>
    <row r="1015" customFormat="false" ht="15" hidden="false" customHeight="false" outlineLevel="0" collapsed="false">
      <c r="B1015" s="2" t="n">
        <v>1010</v>
      </c>
      <c r="C1015" s="26" t="n">
        <v>1.071993134701</v>
      </c>
      <c r="D1015" s="26" t="n">
        <v>-0.604822729605</v>
      </c>
      <c r="E1015" s="26" t="n">
        <v>-0.12362586341</v>
      </c>
      <c r="F1015" s="26" t="n">
        <v>0.841622084607</v>
      </c>
      <c r="G1015" s="26" t="n">
        <v>0.858873615946</v>
      </c>
      <c r="H1015" s="26" t="n">
        <v>0.246627350211</v>
      </c>
      <c r="I1015" s="26" t="n">
        <v>0.939307205391</v>
      </c>
    </row>
    <row r="1016" customFormat="false" ht="15" hidden="false" customHeight="false" outlineLevel="0" collapsed="false">
      <c r="B1016" s="2" t="n">
        <v>1011</v>
      </c>
      <c r="C1016" s="26" t="n">
        <v>-0.059152039759</v>
      </c>
      <c r="D1016" s="26" t="n">
        <v>-0.081294878847</v>
      </c>
      <c r="E1016" s="26" t="n">
        <v>-2.003691980307</v>
      </c>
      <c r="F1016" s="26" t="n">
        <v>0.180266506208</v>
      </c>
      <c r="G1016" s="26" t="n">
        <v>0.559298035687</v>
      </c>
      <c r="H1016" s="26" t="n">
        <v>0.818927809463</v>
      </c>
      <c r="I1016" s="26" t="n">
        <v>0.426121588749</v>
      </c>
    </row>
    <row r="1017" customFormat="false" ht="15" hidden="false" customHeight="false" outlineLevel="0" collapsed="false">
      <c r="B1017" s="2" t="n">
        <v>1012</v>
      </c>
      <c r="C1017" s="26" t="n">
        <v>0.038741238511</v>
      </c>
      <c r="D1017" s="26" t="n">
        <v>0.490166228827</v>
      </c>
      <c r="E1017" s="26" t="n">
        <v>0.241900103861</v>
      </c>
      <c r="F1017" s="26" t="n">
        <v>0.024096937245</v>
      </c>
      <c r="G1017" s="26" t="n">
        <v>0.308390343706</v>
      </c>
      <c r="H1017" s="26" t="n">
        <v>0.432350040891</v>
      </c>
      <c r="I1017" s="26" t="n">
        <v>0.908700396554</v>
      </c>
    </row>
    <row r="1018" customFormat="false" ht="15" hidden="false" customHeight="false" outlineLevel="0" collapsed="false">
      <c r="B1018" s="2" t="n">
        <v>1013</v>
      </c>
      <c r="C1018" s="26" t="n">
        <v>-0.558820644984</v>
      </c>
      <c r="D1018" s="26" t="n">
        <v>-1.613863504157</v>
      </c>
      <c r="E1018" s="26" t="n">
        <v>2.225834283783</v>
      </c>
      <c r="F1018" s="26" t="n">
        <v>0.958990049357</v>
      </c>
      <c r="G1018" s="26" t="n">
        <v>0.460215230373</v>
      </c>
      <c r="H1018" s="26" t="n">
        <v>0.854057544109</v>
      </c>
      <c r="I1018" s="26" t="n">
        <v>0.449939905597</v>
      </c>
    </row>
    <row r="1019" customFormat="false" ht="15" hidden="false" customHeight="false" outlineLevel="0" collapsed="false">
      <c r="B1019" s="2" t="n">
        <v>1014</v>
      </c>
      <c r="C1019" s="26" t="n">
        <v>0.194217853631</v>
      </c>
      <c r="D1019" s="26" t="n">
        <v>-0.094356644802</v>
      </c>
      <c r="E1019" s="26" t="n">
        <v>0.859925812882</v>
      </c>
      <c r="F1019" s="26" t="n">
        <v>0.955855059214</v>
      </c>
      <c r="G1019" s="26" t="n">
        <v>0.216383548966</v>
      </c>
      <c r="H1019" s="26" t="n">
        <v>0.896898074268</v>
      </c>
      <c r="I1019" s="26" t="n">
        <v>0.259286333558</v>
      </c>
    </row>
    <row r="1020" customFormat="false" ht="15" hidden="false" customHeight="false" outlineLevel="0" collapsed="false">
      <c r="B1020" s="2" t="n">
        <v>1015</v>
      </c>
      <c r="C1020" s="26" t="n">
        <v>0.300611391212</v>
      </c>
      <c r="D1020" s="26" t="n">
        <v>-1.591272100265</v>
      </c>
      <c r="E1020" s="26" t="n">
        <v>-0.506947590435</v>
      </c>
      <c r="F1020" s="26" t="n">
        <v>0.840156718655</v>
      </c>
      <c r="G1020" s="26" t="n">
        <v>0.921324521027</v>
      </c>
      <c r="H1020" s="26" t="n">
        <v>0.878282012579</v>
      </c>
      <c r="I1020" s="26" t="n">
        <v>0.352170270679</v>
      </c>
    </row>
    <row r="1021" customFormat="false" ht="15" hidden="false" customHeight="false" outlineLevel="0" collapsed="false">
      <c r="B1021" s="2" t="n">
        <v>1016</v>
      </c>
      <c r="C1021" s="26" t="n">
        <v>-0.298376389939</v>
      </c>
      <c r="D1021" s="26" t="n">
        <v>-0.117584969397</v>
      </c>
      <c r="E1021" s="26" t="n">
        <v>-0.466757897282</v>
      </c>
      <c r="F1021" s="26" t="n">
        <v>0.074449127759</v>
      </c>
      <c r="G1021" s="26" t="n">
        <v>0.133088129534</v>
      </c>
      <c r="H1021" s="26" t="n">
        <v>0.534535087654</v>
      </c>
      <c r="I1021" s="26" t="n">
        <v>0.676013573591</v>
      </c>
    </row>
    <row r="1022" customFormat="false" ht="15" hidden="false" customHeight="false" outlineLevel="0" collapsed="false">
      <c r="B1022" s="2" t="n">
        <v>1017</v>
      </c>
      <c r="C1022" s="26" t="n">
        <v>0.381219317392</v>
      </c>
      <c r="D1022" s="26" t="n">
        <v>-0.208259932163</v>
      </c>
      <c r="E1022" s="26" t="n">
        <v>-2.291750393644</v>
      </c>
      <c r="F1022" s="26" t="n">
        <v>0.599799559319</v>
      </c>
      <c r="G1022" s="26" t="n">
        <v>0.956149218678</v>
      </c>
      <c r="H1022" s="26" t="n">
        <v>0.046693730085</v>
      </c>
      <c r="I1022" s="26" t="n">
        <v>0.098507868024</v>
      </c>
    </row>
    <row r="1023" customFormat="false" ht="15" hidden="false" customHeight="false" outlineLevel="0" collapsed="false">
      <c r="B1023" s="2" t="n">
        <v>1018</v>
      </c>
      <c r="C1023" s="26" t="n">
        <v>-0.797857398691</v>
      </c>
      <c r="D1023" s="26" t="n">
        <v>0.85083847618</v>
      </c>
      <c r="E1023" s="26" t="n">
        <v>-2.235264507665</v>
      </c>
      <c r="F1023" s="26" t="n">
        <v>0.64930449101</v>
      </c>
      <c r="G1023" s="26" t="n">
        <v>0.762335872559</v>
      </c>
      <c r="H1023" s="26" t="n">
        <v>0.469659052343</v>
      </c>
      <c r="I1023" s="26" t="n">
        <v>0.546570135219</v>
      </c>
    </row>
    <row r="1024" customFormat="false" ht="15" hidden="false" customHeight="false" outlineLevel="0" collapsed="false">
      <c r="B1024" s="2" t="n">
        <v>1019</v>
      </c>
      <c r="C1024" s="26" t="n">
        <v>-0.556382897904</v>
      </c>
      <c r="D1024" s="26" t="n">
        <v>-0.024988642918</v>
      </c>
      <c r="E1024" s="26" t="n">
        <v>0.585896720421</v>
      </c>
      <c r="F1024" s="26" t="n">
        <v>0.965589940239</v>
      </c>
      <c r="G1024" s="26" t="n">
        <v>0.357649058458</v>
      </c>
      <c r="H1024" s="26" t="n">
        <v>0.163825805687</v>
      </c>
      <c r="I1024" s="26" t="n">
        <v>0.683861567678</v>
      </c>
    </row>
    <row r="1025" customFormat="false" ht="15" hidden="false" customHeight="false" outlineLevel="0" collapsed="false">
      <c r="B1025" s="2" t="n">
        <v>1020</v>
      </c>
      <c r="C1025" s="26" t="n">
        <v>0.916018248189</v>
      </c>
      <c r="D1025" s="26" t="n">
        <v>2.214269403841</v>
      </c>
      <c r="E1025" s="26" t="n">
        <v>-1.368806854013</v>
      </c>
      <c r="F1025" s="26" t="n">
        <v>0.462867609589</v>
      </c>
      <c r="G1025" s="26" t="n">
        <v>0.063221595336</v>
      </c>
      <c r="H1025" s="26" t="n">
        <v>0.687745361177</v>
      </c>
      <c r="I1025" s="26" t="n">
        <v>0.19739520345</v>
      </c>
    </row>
    <row r="1026" customFormat="false" ht="15" hidden="false" customHeight="false" outlineLevel="0" collapsed="false">
      <c r="B1026" s="2" t="n">
        <v>1021</v>
      </c>
      <c r="C1026" s="26" t="n">
        <v>0.099500100284</v>
      </c>
      <c r="D1026" s="26" t="n">
        <v>-1.452298049959</v>
      </c>
      <c r="E1026" s="26" t="n">
        <v>-0.060828284251</v>
      </c>
      <c r="F1026" s="26" t="n">
        <v>0.879921715594</v>
      </c>
      <c r="G1026" s="26" t="n">
        <v>0.442966059137</v>
      </c>
      <c r="H1026" s="26" t="n">
        <v>0.855443081476</v>
      </c>
      <c r="I1026" s="26" t="n">
        <v>0.619299967883</v>
      </c>
    </row>
    <row r="1027" customFormat="false" ht="15" hidden="false" customHeight="false" outlineLevel="0" collapsed="false">
      <c r="B1027" s="2" t="n">
        <v>1022</v>
      </c>
      <c r="C1027" s="26" t="n">
        <v>1.278452143349</v>
      </c>
      <c r="D1027" s="26" t="n">
        <v>1.408016569744</v>
      </c>
      <c r="E1027" s="26" t="n">
        <v>1.235038994937</v>
      </c>
      <c r="F1027" s="26" t="n">
        <v>0.258485954426</v>
      </c>
      <c r="G1027" s="26" t="n">
        <v>0.852014429888</v>
      </c>
      <c r="H1027" s="26" t="n">
        <v>0.381050471747</v>
      </c>
      <c r="I1027" s="26" t="n">
        <v>0.177915508044</v>
      </c>
    </row>
    <row r="1028" customFormat="false" ht="15" hidden="false" customHeight="false" outlineLevel="0" collapsed="false">
      <c r="B1028" s="2" t="n">
        <v>1023</v>
      </c>
      <c r="C1028" s="26" t="n">
        <v>-1.053069209561</v>
      </c>
      <c r="D1028" s="26" t="n">
        <v>1.338175917015</v>
      </c>
      <c r="E1028" s="26" t="n">
        <v>-0.908006526647</v>
      </c>
      <c r="F1028" s="26" t="n">
        <v>0.29678732832</v>
      </c>
      <c r="G1028" s="26" t="n">
        <v>0.809029977035</v>
      </c>
      <c r="H1028" s="26" t="n">
        <v>0.190929438932</v>
      </c>
      <c r="I1028" s="26" t="n">
        <v>0.993449784209</v>
      </c>
    </row>
    <row r="1029" customFormat="false" ht="15" hidden="false" customHeight="false" outlineLevel="0" collapsed="false">
      <c r="B1029" s="2" t="n">
        <v>1024</v>
      </c>
      <c r="C1029" s="26" t="n">
        <v>1.149327555177</v>
      </c>
      <c r="D1029" s="26" t="n">
        <v>-1.843214057887</v>
      </c>
      <c r="E1029" s="26" t="n">
        <v>0.155937747475</v>
      </c>
      <c r="F1029" s="26" t="n">
        <v>0.683152321563</v>
      </c>
      <c r="G1029" s="26" t="n">
        <v>0.048178974211</v>
      </c>
      <c r="H1029" s="26" t="n">
        <v>0.799080588524</v>
      </c>
      <c r="I1029" s="26" t="n">
        <v>0.531091410842</v>
      </c>
    </row>
    <row r="1030" customFormat="false" ht="15" hidden="false" customHeight="false" outlineLevel="0" collapsed="false">
      <c r="B1030" s="2" t="n">
        <v>1025</v>
      </c>
      <c r="C1030" s="26" t="n">
        <v>0.577220322146</v>
      </c>
      <c r="D1030" s="26" t="n">
        <v>0.070256583864</v>
      </c>
      <c r="E1030" s="26" t="n">
        <v>-1.882479462826</v>
      </c>
      <c r="F1030" s="26" t="n">
        <v>0.042781659445</v>
      </c>
      <c r="G1030" s="26" t="n">
        <v>0.259610425497</v>
      </c>
      <c r="H1030" s="26" t="n">
        <v>0.052768889525</v>
      </c>
      <c r="I1030" s="26" t="n">
        <v>0.354400034435</v>
      </c>
    </row>
    <row r="1031" customFormat="false" ht="15" hidden="false" customHeight="false" outlineLevel="0" collapsed="false">
      <c r="B1031" s="2" t="n">
        <v>1026</v>
      </c>
      <c r="C1031" s="26" t="n">
        <v>-0.124071965663</v>
      </c>
      <c r="D1031" s="26" t="n">
        <v>-1.242643105445</v>
      </c>
      <c r="E1031" s="26" t="n">
        <v>-2.131524885428</v>
      </c>
      <c r="F1031" s="26" t="n">
        <v>0.345777520497</v>
      </c>
      <c r="G1031" s="26" t="n">
        <v>0.643252465186</v>
      </c>
      <c r="H1031" s="26" t="n">
        <v>0.182120284623</v>
      </c>
      <c r="I1031" s="26" t="n">
        <v>0.197498610574</v>
      </c>
    </row>
    <row r="1032" customFormat="false" ht="15" hidden="false" customHeight="false" outlineLevel="0" collapsed="false">
      <c r="B1032" s="2" t="n">
        <v>1027</v>
      </c>
      <c r="C1032" s="26" t="n">
        <v>0.113238888823</v>
      </c>
      <c r="D1032" s="26" t="n">
        <v>-2.639279080298</v>
      </c>
      <c r="E1032" s="26" t="n">
        <v>0.668191981496</v>
      </c>
      <c r="F1032" s="26" t="n">
        <v>0.578131898594</v>
      </c>
      <c r="G1032" s="26" t="n">
        <v>0.017825433737</v>
      </c>
      <c r="H1032" s="26" t="n">
        <v>0.683280549701</v>
      </c>
      <c r="I1032" s="26" t="n">
        <v>0.198352230171</v>
      </c>
    </row>
    <row r="1033" customFormat="false" ht="15" hidden="false" customHeight="false" outlineLevel="0" collapsed="false">
      <c r="B1033" s="2" t="n">
        <v>1028</v>
      </c>
      <c r="C1033" s="26" t="n">
        <v>0.739300636888</v>
      </c>
      <c r="D1033" s="26" t="n">
        <v>-0.641874779985</v>
      </c>
      <c r="E1033" s="26" t="n">
        <v>-0.748627365528</v>
      </c>
      <c r="F1033" s="26" t="n">
        <v>0.850826816377</v>
      </c>
      <c r="G1033" s="26" t="n">
        <v>0.883342373672</v>
      </c>
      <c r="H1033" s="26" t="n">
        <v>0.849799829659</v>
      </c>
      <c r="I1033" s="26" t="n">
        <v>0.797725977069</v>
      </c>
    </row>
    <row r="1034" customFormat="false" ht="15" hidden="false" customHeight="false" outlineLevel="0" collapsed="false">
      <c r="B1034" s="2" t="n">
        <v>1029</v>
      </c>
      <c r="C1034" s="26" t="n">
        <v>1.336792851707</v>
      </c>
      <c r="D1034" s="26" t="n">
        <v>0.025947611181</v>
      </c>
      <c r="E1034" s="26" t="n">
        <v>-1.07968412153</v>
      </c>
      <c r="F1034" s="26" t="n">
        <v>0.653523036266</v>
      </c>
      <c r="G1034" s="26" t="n">
        <v>0.711290014612</v>
      </c>
      <c r="H1034" s="26" t="n">
        <v>0.26302848006</v>
      </c>
      <c r="I1034" s="26" t="n">
        <v>0.645917499101</v>
      </c>
    </row>
    <row r="1035" customFormat="false" ht="15" hidden="false" customHeight="false" outlineLevel="0" collapsed="false">
      <c r="B1035" s="2" t="n">
        <v>1030</v>
      </c>
      <c r="C1035" s="26" t="n">
        <v>0.083228310779</v>
      </c>
      <c r="D1035" s="26" t="n">
        <v>0.060685169156</v>
      </c>
      <c r="E1035" s="26" t="n">
        <v>-0.667924608729</v>
      </c>
      <c r="F1035" s="26" t="n">
        <v>0.54765117596</v>
      </c>
      <c r="G1035" s="26" t="n">
        <v>0.214143572577</v>
      </c>
      <c r="H1035" s="26" t="n">
        <v>0.391359413582</v>
      </c>
      <c r="I1035" s="26" t="n">
        <v>0.249233178195</v>
      </c>
    </row>
    <row r="1036" customFormat="false" ht="15" hidden="false" customHeight="false" outlineLevel="0" collapsed="false">
      <c r="B1036" s="2" t="n">
        <v>1031</v>
      </c>
      <c r="C1036" s="26" t="n">
        <v>0.587623883048</v>
      </c>
      <c r="D1036" s="26" t="n">
        <v>0.329254462244</v>
      </c>
      <c r="E1036" s="26" t="n">
        <v>-0.963528020928</v>
      </c>
      <c r="F1036" s="26" t="n">
        <v>0.407177985477</v>
      </c>
      <c r="G1036" s="26" t="n">
        <v>0.351882735648</v>
      </c>
      <c r="H1036" s="26" t="n">
        <v>0.977572755673</v>
      </c>
      <c r="I1036" s="26" t="n">
        <v>0.882255893261</v>
      </c>
    </row>
    <row r="1037" customFormat="false" ht="15" hidden="false" customHeight="false" outlineLevel="0" collapsed="false">
      <c r="B1037" s="2" t="n">
        <v>1032</v>
      </c>
      <c r="C1037" s="26" t="n">
        <v>1.906162296079</v>
      </c>
      <c r="D1037" s="26" t="n">
        <v>1.014243086325</v>
      </c>
      <c r="E1037" s="26" t="n">
        <v>0.400621720703</v>
      </c>
      <c r="F1037" s="26" t="n">
        <v>0.905400154865</v>
      </c>
      <c r="G1037" s="26" t="n">
        <v>0.297948684151</v>
      </c>
      <c r="H1037" s="26" t="n">
        <v>0.138148293192</v>
      </c>
      <c r="I1037" s="26" t="n">
        <v>0.013250652477</v>
      </c>
    </row>
    <row r="1038" customFormat="false" ht="15" hidden="false" customHeight="false" outlineLevel="0" collapsed="false">
      <c r="B1038" s="2" t="n">
        <v>1033</v>
      </c>
      <c r="C1038" s="26" t="n">
        <v>1.207150404226</v>
      </c>
      <c r="D1038" s="26" t="n">
        <v>-0.913692212872</v>
      </c>
      <c r="E1038" s="26" t="n">
        <v>0.193322227036</v>
      </c>
      <c r="F1038" s="26" t="n">
        <v>0.170062801243</v>
      </c>
      <c r="G1038" s="26" t="n">
        <v>0.04335965091</v>
      </c>
      <c r="H1038" s="26" t="n">
        <v>0.195564240377</v>
      </c>
      <c r="I1038" s="26" t="n">
        <v>0.155936131151</v>
      </c>
    </row>
    <row r="1039" customFormat="false" ht="15" hidden="false" customHeight="false" outlineLevel="0" collapsed="false">
      <c r="B1039" s="2" t="n">
        <v>1034</v>
      </c>
      <c r="C1039" s="26" t="n">
        <v>0.676999563449</v>
      </c>
      <c r="D1039" s="26" t="n">
        <v>-0.758652206026</v>
      </c>
      <c r="E1039" s="26" t="n">
        <v>2.542637415902</v>
      </c>
      <c r="F1039" s="26" t="n">
        <v>0.894845768438</v>
      </c>
      <c r="G1039" s="26" t="n">
        <v>0.465079011522</v>
      </c>
      <c r="H1039" s="26" t="n">
        <v>0.569078941855</v>
      </c>
      <c r="I1039" s="26" t="n">
        <v>0.712799654743</v>
      </c>
    </row>
    <row r="1040" customFormat="false" ht="15" hidden="false" customHeight="false" outlineLevel="0" collapsed="false">
      <c r="B1040" s="2" t="n">
        <v>1035</v>
      </c>
      <c r="C1040" s="26" t="n">
        <v>2.425874574917</v>
      </c>
      <c r="D1040" s="26" t="n">
        <v>0.359935375976</v>
      </c>
      <c r="E1040" s="26" t="n">
        <v>0.648120732534</v>
      </c>
      <c r="F1040" s="26" t="n">
        <v>0.08566954997</v>
      </c>
      <c r="G1040" s="26" t="n">
        <v>0.74400663005</v>
      </c>
      <c r="H1040" s="26" t="n">
        <v>0.591756422877</v>
      </c>
      <c r="I1040" s="26" t="n">
        <v>0.3587640509</v>
      </c>
    </row>
    <row r="1041" customFormat="false" ht="15" hidden="false" customHeight="false" outlineLevel="0" collapsed="false">
      <c r="B1041" s="2" t="n">
        <v>1036</v>
      </c>
      <c r="C1041" s="26" t="n">
        <v>-2.255558184381</v>
      </c>
      <c r="D1041" s="26" t="n">
        <v>0.362536264834</v>
      </c>
      <c r="E1041" s="26" t="n">
        <v>-0.556509302017</v>
      </c>
      <c r="F1041" s="26" t="n">
        <v>0.546080132294</v>
      </c>
      <c r="G1041" s="26" t="n">
        <v>0.323846489894</v>
      </c>
      <c r="H1041" s="26" t="n">
        <v>0.063352799308</v>
      </c>
      <c r="I1041" s="26" t="n">
        <v>0.6321977342</v>
      </c>
    </row>
    <row r="1042" customFormat="false" ht="15" hidden="false" customHeight="false" outlineLevel="0" collapsed="false">
      <c r="B1042" s="2" t="n">
        <v>1037</v>
      </c>
      <c r="C1042" s="26" t="n">
        <v>0.93122051627</v>
      </c>
      <c r="D1042" s="26" t="n">
        <v>-0.237342348852</v>
      </c>
      <c r="E1042" s="26" t="n">
        <v>-1.547275123667</v>
      </c>
      <c r="F1042" s="26" t="n">
        <v>0.829904995378</v>
      </c>
      <c r="G1042" s="26" t="n">
        <v>0.043163644435</v>
      </c>
      <c r="H1042" s="26" t="n">
        <v>0.439450472259</v>
      </c>
      <c r="I1042" s="26" t="n">
        <v>0.14735962059</v>
      </c>
    </row>
    <row r="1043" customFormat="false" ht="15" hidden="false" customHeight="false" outlineLevel="0" collapsed="false">
      <c r="B1043" s="2" t="n">
        <v>1038</v>
      </c>
      <c r="C1043" s="26" t="n">
        <v>-0.145261426428</v>
      </c>
      <c r="D1043" s="26" t="n">
        <v>-0.869122435674</v>
      </c>
      <c r="E1043" s="26" t="n">
        <v>-1.131032316433</v>
      </c>
      <c r="F1043" s="26" t="n">
        <v>0.502033192713</v>
      </c>
      <c r="G1043" s="26" t="n">
        <v>0.308155165811</v>
      </c>
      <c r="H1043" s="26" t="n">
        <v>0.672113016608</v>
      </c>
      <c r="I1043" s="26" t="n">
        <v>0.226147314717</v>
      </c>
    </row>
    <row r="1044" customFormat="false" ht="15" hidden="false" customHeight="false" outlineLevel="0" collapsed="false">
      <c r="B1044" s="2" t="n">
        <v>1039</v>
      </c>
      <c r="C1044" s="26" t="n">
        <v>0.467202516675</v>
      </c>
      <c r="D1044" s="26" t="n">
        <v>-0.976950809745</v>
      </c>
      <c r="E1044" s="26" t="n">
        <v>1.301225359399</v>
      </c>
      <c r="F1044" s="26" t="n">
        <v>0.252016623741</v>
      </c>
      <c r="G1044" s="26" t="n">
        <v>0.174330739084</v>
      </c>
      <c r="H1044" s="26" t="n">
        <v>0.487853774918</v>
      </c>
      <c r="I1044" s="26" t="n">
        <v>0.480401883247</v>
      </c>
    </row>
    <row r="1045" customFormat="false" ht="15" hidden="false" customHeight="false" outlineLevel="0" collapsed="false">
      <c r="B1045" s="2" t="n">
        <v>1040</v>
      </c>
      <c r="C1045" s="26" t="n">
        <v>1.343704504934</v>
      </c>
      <c r="D1045" s="26" t="n">
        <v>-1.710639745166</v>
      </c>
      <c r="E1045" s="26" t="n">
        <v>1.676298258109</v>
      </c>
      <c r="F1045" s="26" t="n">
        <v>0.538002967221</v>
      </c>
      <c r="G1045" s="26" t="n">
        <v>0.400723114519</v>
      </c>
      <c r="H1045" s="26" t="n">
        <v>0.340059278115</v>
      </c>
      <c r="I1045" s="26" t="n">
        <v>0.138681256836</v>
      </c>
    </row>
    <row r="1046" customFormat="false" ht="15" hidden="false" customHeight="false" outlineLevel="0" collapsed="false">
      <c r="B1046" s="2" t="n">
        <v>1041</v>
      </c>
      <c r="C1046" s="26" t="n">
        <v>-0.598104928112</v>
      </c>
      <c r="D1046" s="26" t="n">
        <v>-1.03106013858</v>
      </c>
      <c r="E1046" s="26" t="n">
        <v>-0.633158324498</v>
      </c>
      <c r="F1046" s="26" t="n">
        <v>0.236085617808</v>
      </c>
      <c r="G1046" s="26" t="n">
        <v>0.875406149443</v>
      </c>
      <c r="H1046" s="26" t="n">
        <v>0.541297220427</v>
      </c>
      <c r="I1046" s="26" t="n">
        <v>0.000534541016</v>
      </c>
    </row>
    <row r="1047" customFormat="false" ht="15" hidden="false" customHeight="false" outlineLevel="0" collapsed="false">
      <c r="B1047" s="2" t="n">
        <v>1042</v>
      </c>
      <c r="C1047" s="26" t="n">
        <v>0.63612836837</v>
      </c>
      <c r="D1047" s="26" t="n">
        <v>-0.768569137406</v>
      </c>
      <c r="E1047" s="26" t="n">
        <v>0.782373557964</v>
      </c>
      <c r="F1047" s="26" t="n">
        <v>0.033268864152</v>
      </c>
      <c r="G1047" s="26" t="n">
        <v>0.349551194845</v>
      </c>
      <c r="H1047" s="26" t="n">
        <v>0.39831865016</v>
      </c>
      <c r="I1047" s="26" t="n">
        <v>0.580213966719</v>
      </c>
    </row>
    <row r="1048" customFormat="false" ht="15" hidden="false" customHeight="false" outlineLevel="0" collapsed="false">
      <c r="B1048" s="2" t="n">
        <v>1043</v>
      </c>
      <c r="C1048" s="26" t="n">
        <v>0.878327676491</v>
      </c>
      <c r="D1048" s="26" t="n">
        <v>-0.260423027676</v>
      </c>
      <c r="E1048" s="26" t="n">
        <v>-0.296175401496</v>
      </c>
      <c r="F1048" s="26" t="n">
        <v>0.208621066244</v>
      </c>
      <c r="G1048" s="26" t="n">
        <v>0.811438228337</v>
      </c>
      <c r="H1048" s="26" t="n">
        <v>0.663487876678</v>
      </c>
      <c r="I1048" s="26" t="n">
        <v>0.094079768705</v>
      </c>
    </row>
    <row r="1049" customFormat="false" ht="15" hidden="false" customHeight="false" outlineLevel="0" collapsed="false">
      <c r="B1049" s="2" t="n">
        <v>1044</v>
      </c>
      <c r="C1049" s="26" t="n">
        <v>0.981135197459</v>
      </c>
      <c r="D1049" s="26" t="n">
        <v>0.601176163807</v>
      </c>
      <c r="E1049" s="26" t="n">
        <v>0.322561858601</v>
      </c>
      <c r="F1049" s="26" t="n">
        <v>0.622931355648</v>
      </c>
      <c r="G1049" s="26" t="n">
        <v>0.297301295551</v>
      </c>
      <c r="H1049" s="26" t="n">
        <v>0.567679171513</v>
      </c>
      <c r="I1049" s="26" t="n">
        <v>0.017352979423</v>
      </c>
    </row>
    <row r="1050" customFormat="false" ht="15" hidden="false" customHeight="false" outlineLevel="0" collapsed="false">
      <c r="B1050" s="2" t="n">
        <v>1045</v>
      </c>
      <c r="C1050" s="26" t="n">
        <v>-0.570169558751</v>
      </c>
      <c r="D1050" s="26" t="n">
        <v>0.342314296639</v>
      </c>
      <c r="E1050" s="26" t="n">
        <v>1.040423368813</v>
      </c>
      <c r="F1050" s="26" t="n">
        <v>0.41102555743</v>
      </c>
      <c r="G1050" s="26" t="n">
        <v>0.183990593533</v>
      </c>
      <c r="H1050" s="26" t="n">
        <v>0.180857188827</v>
      </c>
      <c r="I1050" s="26" t="n">
        <v>0.102138569509</v>
      </c>
    </row>
    <row r="1051" customFormat="false" ht="15" hidden="false" customHeight="false" outlineLevel="0" collapsed="false">
      <c r="B1051" s="2" t="n">
        <v>1046</v>
      </c>
      <c r="C1051" s="26" t="n">
        <v>-0.406089481705</v>
      </c>
      <c r="D1051" s="26" t="n">
        <v>0.292320745989</v>
      </c>
      <c r="E1051" s="26" t="n">
        <v>0.56802157722</v>
      </c>
      <c r="F1051" s="26" t="n">
        <v>0.123066714386</v>
      </c>
      <c r="G1051" s="26" t="n">
        <v>0.91565075858</v>
      </c>
      <c r="H1051" s="26" t="n">
        <v>0.663493771607</v>
      </c>
      <c r="I1051" s="26" t="n">
        <v>0.972996454267</v>
      </c>
    </row>
    <row r="1052" customFormat="false" ht="15" hidden="false" customHeight="false" outlineLevel="0" collapsed="false">
      <c r="B1052" s="2" t="n">
        <v>1047</v>
      </c>
      <c r="C1052" s="26" t="n">
        <v>0.919705906736</v>
      </c>
      <c r="D1052" s="26" t="n">
        <v>-0.860213023032</v>
      </c>
      <c r="E1052" s="26" t="n">
        <v>1.374377676883</v>
      </c>
      <c r="F1052" s="26" t="n">
        <v>0.285983942935</v>
      </c>
      <c r="G1052" s="26" t="n">
        <v>0.784898657194</v>
      </c>
      <c r="H1052" s="26" t="n">
        <v>0.943547143385</v>
      </c>
      <c r="I1052" s="26" t="n">
        <v>0.814101462045</v>
      </c>
    </row>
    <row r="1053" customFormat="false" ht="15" hidden="false" customHeight="false" outlineLevel="0" collapsed="false">
      <c r="B1053" s="2" t="n">
        <v>1048</v>
      </c>
      <c r="C1053" s="26" t="n">
        <v>0.658553149309</v>
      </c>
      <c r="D1053" s="26" t="n">
        <v>1.064713362346</v>
      </c>
      <c r="E1053" s="26" t="n">
        <v>0.458094992321</v>
      </c>
      <c r="F1053" s="26" t="n">
        <v>0.073954637448</v>
      </c>
      <c r="G1053" s="26" t="n">
        <v>0.302900985107</v>
      </c>
      <c r="H1053" s="26" t="n">
        <v>0.020260391115</v>
      </c>
      <c r="I1053" s="26" t="n">
        <v>0.750243219331</v>
      </c>
    </row>
    <row r="1054" customFormat="false" ht="15" hidden="false" customHeight="false" outlineLevel="0" collapsed="false">
      <c r="B1054" s="2" t="n">
        <v>1049</v>
      </c>
      <c r="C1054" s="26" t="n">
        <v>-0.327569636996</v>
      </c>
      <c r="D1054" s="26" t="n">
        <v>-0.084588416289</v>
      </c>
      <c r="E1054" s="26" t="n">
        <v>1.825419768759</v>
      </c>
      <c r="F1054" s="26" t="n">
        <v>0.532804333119</v>
      </c>
      <c r="G1054" s="26" t="n">
        <v>0.70223993259</v>
      </c>
      <c r="H1054" s="26" t="n">
        <v>0.384675733212</v>
      </c>
      <c r="I1054" s="26" t="n">
        <v>0.299228414209</v>
      </c>
    </row>
    <row r="1055" customFormat="false" ht="15" hidden="false" customHeight="false" outlineLevel="0" collapsed="false">
      <c r="B1055" s="2" t="n">
        <v>1050</v>
      </c>
      <c r="C1055" s="26" t="n">
        <v>1.288053234669</v>
      </c>
      <c r="D1055" s="26" t="n">
        <v>-0.882088687698</v>
      </c>
      <c r="E1055" s="26" t="n">
        <v>0.211214700626</v>
      </c>
      <c r="F1055" s="26" t="n">
        <v>0.866850648583</v>
      </c>
      <c r="G1055" s="26" t="n">
        <v>0.70433771692</v>
      </c>
      <c r="H1055" s="26" t="n">
        <v>0.377061710538</v>
      </c>
      <c r="I1055" s="26" t="n">
        <v>0.845574675509</v>
      </c>
    </row>
    <row r="1056" customFormat="false" ht="15" hidden="false" customHeight="false" outlineLevel="0" collapsed="false">
      <c r="B1056" s="2" t="n">
        <v>1051</v>
      </c>
      <c r="C1056" s="26" t="n">
        <v>-0.124864237381</v>
      </c>
      <c r="D1056" s="26" t="n">
        <v>-0.324983313637</v>
      </c>
      <c r="E1056" s="26" t="n">
        <v>-0.443341282243</v>
      </c>
      <c r="F1056" s="26" t="n">
        <v>0.829984955237</v>
      </c>
      <c r="G1056" s="26" t="n">
        <v>0.081622732554</v>
      </c>
      <c r="H1056" s="26" t="n">
        <v>0.659528322154</v>
      </c>
      <c r="I1056" s="26" t="n">
        <v>0.290584079032</v>
      </c>
    </row>
    <row r="1057" customFormat="false" ht="15" hidden="false" customHeight="false" outlineLevel="0" collapsed="false">
      <c r="B1057" s="2" t="n">
        <v>1052</v>
      </c>
      <c r="C1057" s="26" t="n">
        <v>-0.181097847496</v>
      </c>
      <c r="D1057" s="26" t="n">
        <v>-1.911889507184</v>
      </c>
      <c r="E1057" s="26" t="n">
        <v>0.951863570729</v>
      </c>
      <c r="F1057" s="26" t="n">
        <v>0.335242558005</v>
      </c>
      <c r="G1057" s="26" t="n">
        <v>0.846209225745</v>
      </c>
      <c r="H1057" s="26" t="n">
        <v>0.931695951067</v>
      </c>
      <c r="I1057" s="26" t="n">
        <v>0.221497748872</v>
      </c>
    </row>
    <row r="1058" customFormat="false" ht="15" hidden="false" customHeight="false" outlineLevel="0" collapsed="false">
      <c r="B1058" s="2" t="n">
        <v>1053</v>
      </c>
      <c r="C1058" s="26" t="n">
        <v>0.575901479091</v>
      </c>
      <c r="D1058" s="26" t="n">
        <v>-1.937820849618</v>
      </c>
      <c r="E1058" s="26" t="n">
        <v>-0.293986979993</v>
      </c>
      <c r="F1058" s="26" t="n">
        <v>0.473063098594</v>
      </c>
      <c r="G1058" s="26" t="n">
        <v>0.465299779545</v>
      </c>
      <c r="H1058" s="26" t="n">
        <v>0.053218032982</v>
      </c>
      <c r="I1058" s="26" t="n">
        <v>0.905550633833</v>
      </c>
    </row>
    <row r="1059" customFormat="false" ht="15" hidden="false" customHeight="false" outlineLevel="0" collapsed="false">
      <c r="B1059" s="2" t="n">
        <v>1054</v>
      </c>
      <c r="C1059" s="26" t="n">
        <v>-1.51173985938</v>
      </c>
      <c r="D1059" s="26" t="n">
        <v>-0.933753054357</v>
      </c>
      <c r="E1059" s="26" t="n">
        <v>-0.813096358383</v>
      </c>
      <c r="F1059" s="26" t="n">
        <v>0.164369617725</v>
      </c>
      <c r="G1059" s="26" t="n">
        <v>0.60216987154</v>
      </c>
      <c r="H1059" s="26" t="n">
        <v>0.177345904058</v>
      </c>
      <c r="I1059" s="26" t="n">
        <v>0.54654087275</v>
      </c>
    </row>
    <row r="1060" customFormat="false" ht="15" hidden="false" customHeight="false" outlineLevel="0" collapsed="false">
      <c r="B1060" s="2" t="n">
        <v>1055</v>
      </c>
      <c r="C1060" s="26" t="n">
        <v>-0.42822372571</v>
      </c>
      <c r="D1060" s="26" t="n">
        <v>0.916613269729</v>
      </c>
      <c r="E1060" s="26" t="n">
        <v>0.164784292614</v>
      </c>
      <c r="F1060" s="26" t="n">
        <v>0.024702879741</v>
      </c>
      <c r="G1060" s="26" t="n">
        <v>0.543083207122</v>
      </c>
      <c r="H1060" s="26" t="n">
        <v>0.666452810746</v>
      </c>
      <c r="I1060" s="26" t="n">
        <v>0.965247784132</v>
      </c>
    </row>
    <row r="1061" customFormat="false" ht="15" hidden="false" customHeight="false" outlineLevel="0" collapsed="false">
      <c r="B1061" s="2" t="n">
        <v>1056</v>
      </c>
      <c r="C1061" s="26" t="n">
        <v>-0.804352116409</v>
      </c>
      <c r="D1061" s="26" t="n">
        <v>2.577249776006</v>
      </c>
      <c r="E1061" s="26" t="n">
        <v>1.252416582418</v>
      </c>
      <c r="F1061" s="26" t="n">
        <v>0.662661687106</v>
      </c>
      <c r="G1061" s="26" t="n">
        <v>0.679873094901</v>
      </c>
      <c r="H1061" s="26" t="n">
        <v>0.059546044259</v>
      </c>
      <c r="I1061" s="26" t="n">
        <v>0.877967463671</v>
      </c>
    </row>
    <row r="1062" customFormat="false" ht="15" hidden="false" customHeight="false" outlineLevel="0" collapsed="false">
      <c r="B1062" s="2" t="n">
        <v>1057</v>
      </c>
      <c r="C1062" s="26" t="n">
        <v>0.273041025739</v>
      </c>
      <c r="D1062" s="26" t="n">
        <v>0.838432981604</v>
      </c>
      <c r="E1062" s="26" t="n">
        <v>0.113993438111</v>
      </c>
      <c r="F1062" s="26" t="n">
        <v>0.658724056641</v>
      </c>
      <c r="G1062" s="26" t="n">
        <v>0.17311764153</v>
      </c>
      <c r="H1062" s="26" t="n">
        <v>0.866421635096</v>
      </c>
      <c r="I1062" s="26" t="n">
        <v>0.091571577942</v>
      </c>
    </row>
    <row r="1063" customFormat="false" ht="15" hidden="false" customHeight="false" outlineLevel="0" collapsed="false">
      <c r="B1063" s="2" t="n">
        <v>1058</v>
      </c>
      <c r="C1063" s="26" t="n">
        <v>0.488079615634</v>
      </c>
      <c r="D1063" s="26" t="n">
        <v>-2.217936176229</v>
      </c>
      <c r="E1063" s="26" t="n">
        <v>-0.958933011947</v>
      </c>
      <c r="F1063" s="26" t="n">
        <v>0.117426863611</v>
      </c>
      <c r="G1063" s="26" t="n">
        <v>0.991684193213</v>
      </c>
      <c r="H1063" s="26" t="n">
        <v>0.118902620299</v>
      </c>
      <c r="I1063" s="26" t="n">
        <v>0.495562226238</v>
      </c>
    </row>
    <row r="1064" customFormat="false" ht="15" hidden="false" customHeight="false" outlineLevel="0" collapsed="false">
      <c r="B1064" s="2" t="n">
        <v>1059</v>
      </c>
      <c r="C1064" s="26" t="n">
        <v>1.208113927208</v>
      </c>
      <c r="D1064" s="26" t="n">
        <v>3.019432541474</v>
      </c>
      <c r="E1064" s="26" t="n">
        <v>1.867431630553</v>
      </c>
      <c r="F1064" s="26" t="n">
        <v>0.976312075371</v>
      </c>
      <c r="G1064" s="26" t="n">
        <v>0.605829228709</v>
      </c>
      <c r="H1064" s="26" t="n">
        <v>0.45011202913</v>
      </c>
      <c r="I1064" s="26" t="n">
        <v>0.281890706128</v>
      </c>
    </row>
    <row r="1065" customFormat="false" ht="15" hidden="false" customHeight="false" outlineLevel="0" collapsed="false">
      <c r="B1065" s="2" t="n">
        <v>1060</v>
      </c>
      <c r="C1065" s="26" t="n">
        <v>1.254200975382</v>
      </c>
      <c r="D1065" s="26" t="n">
        <v>0.176327189663</v>
      </c>
      <c r="E1065" s="26" t="n">
        <v>0.309252298897</v>
      </c>
      <c r="F1065" s="26" t="n">
        <v>0.917812093895</v>
      </c>
      <c r="G1065" s="26" t="n">
        <v>0.460191274305</v>
      </c>
      <c r="H1065" s="26" t="n">
        <v>0.724490149549</v>
      </c>
      <c r="I1065" s="26" t="n">
        <v>0.028662877294</v>
      </c>
    </row>
    <row r="1066" customFormat="false" ht="15" hidden="false" customHeight="false" outlineLevel="0" collapsed="false">
      <c r="B1066" s="2" t="n">
        <v>1061</v>
      </c>
      <c r="C1066" s="26" t="n">
        <v>0.881690286924</v>
      </c>
      <c r="D1066" s="26" t="n">
        <v>1.291256935728</v>
      </c>
      <c r="E1066" s="26" t="n">
        <v>-1.384683956708</v>
      </c>
      <c r="F1066" s="26" t="n">
        <v>0.586658287376</v>
      </c>
      <c r="G1066" s="26" t="n">
        <v>0.132246169612</v>
      </c>
      <c r="H1066" s="26" t="n">
        <v>0.827018872593</v>
      </c>
      <c r="I1066" s="26" t="n">
        <v>0.544196115092</v>
      </c>
    </row>
    <row r="1067" customFormat="false" ht="15" hidden="false" customHeight="false" outlineLevel="0" collapsed="false">
      <c r="B1067" s="2" t="n">
        <v>1062</v>
      </c>
      <c r="C1067" s="26" t="n">
        <v>-1.214125577449</v>
      </c>
      <c r="D1067" s="26" t="n">
        <v>-1.772211557487</v>
      </c>
      <c r="E1067" s="26" t="n">
        <v>2.061176839105</v>
      </c>
      <c r="F1067" s="26" t="n">
        <v>0.217231666</v>
      </c>
      <c r="G1067" s="26" t="n">
        <v>0.794379805644</v>
      </c>
      <c r="H1067" s="26" t="n">
        <v>0.64340000052</v>
      </c>
      <c r="I1067" s="26" t="n">
        <v>0.338876581082</v>
      </c>
    </row>
    <row r="1068" customFormat="false" ht="15" hidden="false" customHeight="false" outlineLevel="0" collapsed="false">
      <c r="B1068" s="2" t="n">
        <v>1063</v>
      </c>
      <c r="C1068" s="26" t="n">
        <v>-0.967009282227</v>
      </c>
      <c r="D1068" s="26" t="n">
        <v>-0.15380654959</v>
      </c>
      <c r="E1068" s="26" t="n">
        <v>-1.013661537518</v>
      </c>
      <c r="F1068" s="26" t="n">
        <v>0.686974224092</v>
      </c>
      <c r="G1068" s="26" t="n">
        <v>0.3144528246</v>
      </c>
      <c r="H1068" s="26" t="n">
        <v>0.066238634922</v>
      </c>
      <c r="I1068" s="26" t="n">
        <v>0.240413353604</v>
      </c>
    </row>
    <row r="1069" customFormat="false" ht="15" hidden="false" customHeight="false" outlineLevel="0" collapsed="false">
      <c r="B1069" s="2" t="n">
        <v>1064</v>
      </c>
      <c r="C1069" s="26" t="n">
        <v>-0.391061387226</v>
      </c>
      <c r="D1069" s="26" t="n">
        <v>-1.768148309007</v>
      </c>
      <c r="E1069" s="26" t="n">
        <v>-0.404681548308</v>
      </c>
      <c r="F1069" s="26" t="n">
        <v>0.230426181691</v>
      </c>
      <c r="G1069" s="26" t="n">
        <v>0.456653888055</v>
      </c>
      <c r="H1069" s="26" t="n">
        <v>0.864961355571</v>
      </c>
      <c r="I1069" s="26" t="n">
        <v>0.844469002009</v>
      </c>
    </row>
    <row r="1070" customFormat="false" ht="15" hidden="false" customHeight="false" outlineLevel="0" collapsed="false">
      <c r="B1070" s="2" t="n">
        <v>1065</v>
      </c>
      <c r="C1070" s="26" t="n">
        <v>-0.580827842285</v>
      </c>
      <c r="D1070" s="26" t="n">
        <v>-0.592548102954</v>
      </c>
      <c r="E1070" s="26" t="n">
        <v>0.616885554205</v>
      </c>
      <c r="F1070" s="26" t="n">
        <v>0.972448843132</v>
      </c>
      <c r="G1070" s="26" t="n">
        <v>0.823619255844</v>
      </c>
      <c r="H1070" s="26" t="n">
        <v>0.72037327841</v>
      </c>
      <c r="I1070" s="26" t="n">
        <v>0.865419436</v>
      </c>
    </row>
    <row r="1071" customFormat="false" ht="15" hidden="false" customHeight="false" outlineLevel="0" collapsed="false">
      <c r="B1071" s="2" t="n">
        <v>1066</v>
      </c>
      <c r="C1071" s="26" t="n">
        <v>-0.276957990334</v>
      </c>
      <c r="D1071" s="26" t="n">
        <v>0.203667809236</v>
      </c>
      <c r="E1071" s="26" t="n">
        <v>-0.076609798302</v>
      </c>
      <c r="F1071" s="26" t="n">
        <v>0.654828448693</v>
      </c>
      <c r="G1071" s="26" t="n">
        <v>0.293942954268</v>
      </c>
      <c r="H1071" s="26" t="n">
        <v>0.657550478657</v>
      </c>
      <c r="I1071" s="26" t="n">
        <v>0.011393269921</v>
      </c>
    </row>
    <row r="1072" customFormat="false" ht="15" hidden="false" customHeight="false" outlineLevel="0" collapsed="false">
      <c r="B1072" s="2" t="n">
        <v>1067</v>
      </c>
      <c r="C1072" s="26" t="n">
        <v>-0.376266831044</v>
      </c>
      <c r="D1072" s="26" t="n">
        <v>-0.438111643367</v>
      </c>
      <c r="E1072" s="26" t="n">
        <v>2.070086879536</v>
      </c>
      <c r="F1072" s="26" t="n">
        <v>0.895002315237</v>
      </c>
      <c r="G1072" s="26" t="n">
        <v>0.214544697271</v>
      </c>
      <c r="H1072" s="26" t="n">
        <v>0.195204585126</v>
      </c>
      <c r="I1072" s="26" t="n">
        <v>0.538821120552</v>
      </c>
    </row>
    <row r="1073" customFormat="false" ht="15" hidden="false" customHeight="false" outlineLevel="0" collapsed="false">
      <c r="B1073" s="2" t="n">
        <v>1068</v>
      </c>
      <c r="C1073" s="26" t="n">
        <v>-0.412936464726</v>
      </c>
      <c r="D1073" s="26" t="n">
        <v>0.629462198114</v>
      </c>
      <c r="E1073" s="26" t="n">
        <v>0.379030712516</v>
      </c>
      <c r="F1073" s="26" t="n">
        <v>0.399858104325</v>
      </c>
      <c r="G1073" s="26" t="n">
        <v>0.072540375319</v>
      </c>
      <c r="H1073" s="26" t="n">
        <v>0.471848639879</v>
      </c>
      <c r="I1073" s="26" t="n">
        <v>0.23294242722</v>
      </c>
    </row>
    <row r="1074" customFormat="false" ht="15" hidden="false" customHeight="false" outlineLevel="0" collapsed="false">
      <c r="B1074" s="2" t="n">
        <v>1069</v>
      </c>
      <c r="C1074" s="26" t="n">
        <v>1.515453298474</v>
      </c>
      <c r="D1074" s="26" t="n">
        <v>0.250099973716</v>
      </c>
      <c r="E1074" s="26" t="n">
        <v>-0.532685241157</v>
      </c>
      <c r="F1074" s="26" t="n">
        <v>0.912192059915</v>
      </c>
      <c r="G1074" s="26" t="n">
        <v>0.035531221205</v>
      </c>
      <c r="H1074" s="26" t="n">
        <v>0.87957777901</v>
      </c>
      <c r="I1074" s="26" t="n">
        <v>0.849649897672</v>
      </c>
    </row>
    <row r="1075" customFormat="false" ht="15" hidden="false" customHeight="false" outlineLevel="0" collapsed="false">
      <c r="B1075" s="2" t="n">
        <v>1070</v>
      </c>
      <c r="C1075" s="26" t="n">
        <v>-0.671801722621</v>
      </c>
      <c r="D1075" s="26" t="n">
        <v>-0.622851696354</v>
      </c>
      <c r="E1075" s="26" t="n">
        <v>-1.355483658625</v>
      </c>
      <c r="F1075" s="26" t="n">
        <v>0.896096551542</v>
      </c>
      <c r="G1075" s="26" t="n">
        <v>0.096269228705</v>
      </c>
      <c r="H1075" s="26" t="n">
        <v>0.144125961348</v>
      </c>
      <c r="I1075" s="26" t="n">
        <v>0.874508199736</v>
      </c>
    </row>
    <row r="1076" customFormat="false" ht="15" hidden="false" customHeight="false" outlineLevel="0" collapsed="false">
      <c r="B1076" s="2" t="n">
        <v>1071</v>
      </c>
      <c r="C1076" s="26" t="n">
        <v>0.08843088273</v>
      </c>
      <c r="D1076" s="26" t="n">
        <v>-1.142229129169</v>
      </c>
      <c r="E1076" s="26" t="n">
        <v>-1.169945432755</v>
      </c>
      <c r="F1076" s="26" t="n">
        <v>0.991853695581</v>
      </c>
      <c r="G1076" s="26" t="n">
        <v>0.995268252163</v>
      </c>
      <c r="H1076" s="26" t="n">
        <v>0.399874264938</v>
      </c>
      <c r="I1076" s="26" t="n">
        <v>0.070329820167</v>
      </c>
    </row>
    <row r="1077" customFormat="false" ht="15" hidden="false" customHeight="false" outlineLevel="0" collapsed="false">
      <c r="B1077" s="2" t="n">
        <v>1072</v>
      </c>
      <c r="C1077" s="26" t="n">
        <v>-0.674308351158</v>
      </c>
      <c r="D1077" s="26" t="n">
        <v>-0.9727234027</v>
      </c>
      <c r="E1077" s="26" t="n">
        <v>1.330700065423</v>
      </c>
      <c r="F1077" s="26" t="n">
        <v>8.4988046E-005</v>
      </c>
      <c r="G1077" s="26" t="n">
        <v>0.032238291645</v>
      </c>
      <c r="H1077" s="26" t="n">
        <v>0.939744048252</v>
      </c>
      <c r="I1077" s="26" t="n">
        <v>0.11546578628</v>
      </c>
    </row>
    <row r="1078" customFormat="false" ht="15" hidden="false" customHeight="false" outlineLevel="0" collapsed="false">
      <c r="B1078" s="2" t="n">
        <v>1073</v>
      </c>
      <c r="C1078" s="26" t="n">
        <v>0.451820133861</v>
      </c>
      <c r="D1078" s="26" t="n">
        <v>0.802956888193</v>
      </c>
      <c r="E1078" s="26" t="n">
        <v>-1.366188630222</v>
      </c>
      <c r="F1078" s="26" t="n">
        <v>0.114872318263</v>
      </c>
      <c r="G1078" s="26" t="n">
        <v>0.953898319769</v>
      </c>
      <c r="H1078" s="26" t="n">
        <v>0.13380177014</v>
      </c>
      <c r="I1078" s="26" t="n">
        <v>0.391620213556</v>
      </c>
    </row>
    <row r="1079" customFormat="false" ht="15" hidden="false" customHeight="false" outlineLevel="0" collapsed="false">
      <c r="B1079" s="2" t="n">
        <v>1074</v>
      </c>
      <c r="C1079" s="26" t="n">
        <v>-0.032735361478</v>
      </c>
      <c r="D1079" s="26" t="n">
        <v>1.759158442485</v>
      </c>
      <c r="E1079" s="26" t="n">
        <v>0.817600832284</v>
      </c>
      <c r="F1079" s="26" t="n">
        <v>0.866146771991</v>
      </c>
      <c r="G1079" s="26" t="n">
        <v>0.444805250973</v>
      </c>
      <c r="H1079" s="26" t="n">
        <v>0.247952526185</v>
      </c>
      <c r="I1079" s="26" t="n">
        <v>0.886566727942</v>
      </c>
    </row>
    <row r="1080" customFormat="false" ht="15" hidden="false" customHeight="false" outlineLevel="0" collapsed="false">
      <c r="B1080" s="2" t="n">
        <v>1075</v>
      </c>
      <c r="C1080" s="26" t="n">
        <v>-0.379617697134</v>
      </c>
      <c r="D1080" s="26" t="n">
        <v>0.407452870528</v>
      </c>
      <c r="E1080" s="26" t="n">
        <v>0.118105318016</v>
      </c>
      <c r="F1080" s="26" t="n">
        <v>0.979651258667</v>
      </c>
      <c r="G1080" s="26" t="n">
        <v>0.007296804165</v>
      </c>
      <c r="H1080" s="26" t="n">
        <v>0.601903654697</v>
      </c>
      <c r="I1080" s="26" t="n">
        <v>0.21993326277</v>
      </c>
    </row>
    <row r="1081" customFormat="false" ht="15" hidden="false" customHeight="false" outlineLevel="0" collapsed="false">
      <c r="B1081" s="2" t="n">
        <v>1076</v>
      </c>
      <c r="C1081" s="26" t="n">
        <v>0.685482237568</v>
      </c>
      <c r="D1081" s="26" t="n">
        <v>0.389421425864</v>
      </c>
      <c r="E1081" s="26" t="n">
        <v>0.896164641639</v>
      </c>
      <c r="F1081" s="26" t="n">
        <v>0.88384725219</v>
      </c>
      <c r="G1081" s="26" t="n">
        <v>0.843821194574</v>
      </c>
      <c r="H1081" s="26" t="n">
        <v>0.511308310574</v>
      </c>
      <c r="I1081" s="26" t="n">
        <v>0.656232176865</v>
      </c>
    </row>
    <row r="1082" customFormat="false" ht="15" hidden="false" customHeight="false" outlineLevel="0" collapsed="false">
      <c r="B1082" s="2" t="n">
        <v>1077</v>
      </c>
      <c r="C1082" s="26" t="n">
        <v>-0.011718987885</v>
      </c>
      <c r="D1082" s="26" t="n">
        <v>-0.06725853201</v>
      </c>
      <c r="E1082" s="26" t="n">
        <v>0.197931549328</v>
      </c>
      <c r="F1082" s="26" t="n">
        <v>0.333119827672</v>
      </c>
      <c r="G1082" s="26" t="n">
        <v>0.506150949451</v>
      </c>
      <c r="H1082" s="26" t="n">
        <v>0.832795962054</v>
      </c>
      <c r="I1082" s="26" t="n">
        <v>0.995481282322</v>
      </c>
    </row>
    <row r="1083" customFormat="false" ht="15" hidden="false" customHeight="false" outlineLevel="0" collapsed="false">
      <c r="B1083" s="2" t="n">
        <v>1078</v>
      </c>
      <c r="C1083" s="26" t="n">
        <v>1.502986491868</v>
      </c>
      <c r="D1083" s="26" t="n">
        <v>-1.00885561645</v>
      </c>
      <c r="E1083" s="26" t="n">
        <v>-1.036977468832</v>
      </c>
      <c r="F1083" s="26" t="n">
        <v>0.872804620156</v>
      </c>
      <c r="G1083" s="26" t="n">
        <v>0.479838936041</v>
      </c>
      <c r="H1083" s="26" t="n">
        <v>0.278799832368</v>
      </c>
      <c r="I1083" s="26" t="n">
        <v>0.658733467213</v>
      </c>
    </row>
    <row r="1084" customFormat="false" ht="15" hidden="false" customHeight="false" outlineLevel="0" collapsed="false">
      <c r="B1084" s="2" t="n">
        <v>1079</v>
      </c>
      <c r="C1084" s="26" t="n">
        <v>-2.538829285973</v>
      </c>
      <c r="D1084" s="26" t="n">
        <v>-0.089502834152</v>
      </c>
      <c r="E1084" s="26" t="n">
        <v>0.325900707868</v>
      </c>
      <c r="F1084" s="26" t="n">
        <v>0.073131935511</v>
      </c>
      <c r="G1084" s="26" t="n">
        <v>0.061136698424</v>
      </c>
      <c r="H1084" s="26" t="n">
        <v>0.581319635584</v>
      </c>
      <c r="I1084" s="26" t="n">
        <v>0.26341799118</v>
      </c>
    </row>
    <row r="1085" customFormat="false" ht="15" hidden="false" customHeight="false" outlineLevel="0" collapsed="false">
      <c r="B1085" s="2" t="n">
        <v>1080</v>
      </c>
      <c r="C1085" s="26" t="n">
        <v>2.90597032935</v>
      </c>
      <c r="D1085" s="26" t="n">
        <v>-0.097650684965</v>
      </c>
      <c r="E1085" s="26" t="n">
        <v>1.651101559622</v>
      </c>
      <c r="F1085" s="26" t="n">
        <v>0.119756414574</v>
      </c>
      <c r="G1085" s="26" t="n">
        <v>0.13788358567</v>
      </c>
      <c r="H1085" s="26" t="n">
        <v>0.860980265076</v>
      </c>
      <c r="I1085" s="26" t="n">
        <v>0.675820122967</v>
      </c>
    </row>
    <row r="1086" customFormat="false" ht="15" hidden="false" customHeight="false" outlineLevel="0" collapsed="false">
      <c r="B1086" s="2" t="n">
        <v>1081</v>
      </c>
      <c r="C1086" s="26" t="n">
        <v>0.016144991575</v>
      </c>
      <c r="D1086" s="26" t="n">
        <v>0.203344804709</v>
      </c>
      <c r="E1086" s="26" t="n">
        <v>0.890078953932</v>
      </c>
      <c r="F1086" s="26" t="n">
        <v>0.084937433179</v>
      </c>
      <c r="G1086" s="26" t="n">
        <v>0.995891963493</v>
      </c>
      <c r="H1086" s="26" t="n">
        <v>0.041818941358</v>
      </c>
      <c r="I1086" s="26" t="n">
        <v>0.870714922869</v>
      </c>
    </row>
    <row r="1087" customFormat="false" ht="15" hidden="false" customHeight="false" outlineLevel="0" collapsed="false">
      <c r="B1087" s="2" t="n">
        <v>1082</v>
      </c>
      <c r="C1087" s="26" t="n">
        <v>-0.172409924019</v>
      </c>
      <c r="D1087" s="26" t="n">
        <v>-0.236760486949</v>
      </c>
      <c r="E1087" s="26" t="n">
        <v>0.246830530077</v>
      </c>
      <c r="F1087" s="26" t="n">
        <v>0.037581077163</v>
      </c>
      <c r="G1087" s="26" t="n">
        <v>0.382759127355</v>
      </c>
      <c r="H1087" s="26" t="n">
        <v>0.626648743649</v>
      </c>
      <c r="I1087" s="26" t="n">
        <v>0.368020382803</v>
      </c>
    </row>
    <row r="1088" customFormat="false" ht="15" hidden="false" customHeight="false" outlineLevel="0" collapsed="false">
      <c r="B1088" s="2" t="n">
        <v>1083</v>
      </c>
      <c r="C1088" s="26" t="n">
        <v>-0.212639215755</v>
      </c>
      <c r="D1088" s="26" t="n">
        <v>-0.481012787249</v>
      </c>
      <c r="E1088" s="26" t="n">
        <v>-2.60327933897</v>
      </c>
      <c r="F1088" s="26" t="n">
        <v>0.040629669732</v>
      </c>
      <c r="G1088" s="26" t="n">
        <v>0.617872542661</v>
      </c>
      <c r="H1088" s="26" t="n">
        <v>0.392804318369</v>
      </c>
      <c r="I1088" s="26" t="n">
        <v>0.405420621897</v>
      </c>
    </row>
    <row r="1089" customFormat="false" ht="15" hidden="false" customHeight="false" outlineLevel="0" collapsed="false">
      <c r="B1089" s="2" t="n">
        <v>1084</v>
      </c>
      <c r="C1089" s="26" t="n">
        <v>0.082230895859</v>
      </c>
      <c r="D1089" s="26" t="n">
        <v>0.656022191328</v>
      </c>
      <c r="E1089" s="26" t="n">
        <v>0.493686804756</v>
      </c>
      <c r="F1089" s="26" t="n">
        <v>0.598025179301</v>
      </c>
      <c r="G1089" s="26" t="n">
        <v>0.046902038029</v>
      </c>
      <c r="H1089" s="26" t="n">
        <v>0.602214642085</v>
      </c>
      <c r="I1089" s="26" t="n">
        <v>0.330864974822</v>
      </c>
    </row>
    <row r="1090" customFormat="false" ht="15" hidden="false" customHeight="false" outlineLevel="0" collapsed="false">
      <c r="B1090" s="2" t="n">
        <v>1085</v>
      </c>
      <c r="C1090" s="26" t="n">
        <v>-0.708834915639</v>
      </c>
      <c r="D1090" s="26" t="n">
        <v>0.5377469245</v>
      </c>
      <c r="E1090" s="26" t="n">
        <v>-0.542474597668</v>
      </c>
      <c r="F1090" s="26" t="n">
        <v>0.158426353076</v>
      </c>
      <c r="G1090" s="26" t="n">
        <v>0.471592395183</v>
      </c>
      <c r="H1090" s="26" t="n">
        <v>0.320894482081</v>
      </c>
      <c r="I1090" s="26" t="n">
        <v>0.1253184277</v>
      </c>
    </row>
    <row r="1091" customFormat="false" ht="15" hidden="false" customHeight="false" outlineLevel="0" collapsed="false">
      <c r="B1091" s="2" t="n">
        <v>1086</v>
      </c>
      <c r="C1091" s="26" t="n">
        <v>-0.36254366565</v>
      </c>
      <c r="D1091" s="26" t="n">
        <v>-0.543167574689</v>
      </c>
      <c r="E1091" s="26" t="n">
        <v>-0.549983480265</v>
      </c>
      <c r="F1091" s="26" t="n">
        <v>0.395867704815</v>
      </c>
      <c r="G1091" s="26" t="n">
        <v>0.236253670402</v>
      </c>
      <c r="H1091" s="26" t="n">
        <v>0.56346058621</v>
      </c>
      <c r="I1091" s="26" t="n">
        <v>0.931968806426</v>
      </c>
    </row>
    <row r="1092" customFormat="false" ht="15" hidden="false" customHeight="false" outlineLevel="0" collapsed="false">
      <c r="B1092" s="2" t="n">
        <v>1087</v>
      </c>
      <c r="C1092" s="26" t="n">
        <v>-0.152605436206</v>
      </c>
      <c r="D1092" s="26" t="n">
        <v>-0.87933743002</v>
      </c>
      <c r="E1092" s="26" t="n">
        <v>0.656126012357</v>
      </c>
      <c r="F1092" s="26" t="n">
        <v>0.185693975387</v>
      </c>
      <c r="G1092" s="26" t="n">
        <v>0.510410034287</v>
      </c>
      <c r="H1092" s="26" t="n">
        <v>0.305845146229</v>
      </c>
      <c r="I1092" s="26" t="n">
        <v>0.251197064979</v>
      </c>
    </row>
    <row r="1093" customFormat="false" ht="15" hidden="false" customHeight="false" outlineLevel="0" collapsed="false">
      <c r="B1093" s="2" t="n">
        <v>1088</v>
      </c>
      <c r="C1093" s="26" t="n">
        <v>1.23507314208</v>
      </c>
      <c r="D1093" s="26" t="n">
        <v>-0.70670522839</v>
      </c>
      <c r="E1093" s="26" t="n">
        <v>-0.580069059845</v>
      </c>
      <c r="F1093" s="26" t="n">
        <v>0.526886347223</v>
      </c>
      <c r="G1093" s="26" t="n">
        <v>0.319654906079</v>
      </c>
      <c r="H1093" s="26" t="n">
        <v>0.226252336235</v>
      </c>
      <c r="I1093" s="26" t="n">
        <v>0.098087887426</v>
      </c>
    </row>
    <row r="1094" customFormat="false" ht="15" hidden="false" customHeight="false" outlineLevel="0" collapsed="false">
      <c r="B1094" s="2" t="n">
        <v>1089</v>
      </c>
      <c r="C1094" s="26" t="n">
        <v>0.572838653947</v>
      </c>
      <c r="D1094" s="26" t="n">
        <v>-0.007405842068</v>
      </c>
      <c r="E1094" s="26" t="n">
        <v>-0.838542824556</v>
      </c>
      <c r="F1094" s="26" t="n">
        <v>0.198125374076</v>
      </c>
      <c r="G1094" s="26" t="n">
        <v>0.380070640631</v>
      </c>
      <c r="H1094" s="26" t="n">
        <v>0.947813545419</v>
      </c>
      <c r="I1094" s="26" t="n">
        <v>0.597018773552</v>
      </c>
    </row>
    <row r="1095" customFormat="false" ht="15" hidden="false" customHeight="false" outlineLevel="0" collapsed="false">
      <c r="B1095" s="2" t="n">
        <v>1090</v>
      </c>
      <c r="C1095" s="26" t="n">
        <v>0.625708361489</v>
      </c>
      <c r="D1095" s="26" t="n">
        <v>1.220780049605</v>
      </c>
      <c r="E1095" s="26" t="n">
        <v>0.510403260227</v>
      </c>
      <c r="F1095" s="26" t="n">
        <v>0.185953346436</v>
      </c>
      <c r="G1095" s="26" t="n">
        <v>0.29867548204</v>
      </c>
      <c r="H1095" s="26" t="n">
        <v>0.546868187047</v>
      </c>
      <c r="I1095" s="26" t="n">
        <v>0.24739018737</v>
      </c>
    </row>
    <row r="1096" customFormat="false" ht="15" hidden="false" customHeight="false" outlineLevel="0" collapsed="false">
      <c r="B1096" s="2" t="n">
        <v>1091</v>
      </c>
      <c r="C1096" s="26" t="n">
        <v>1.5731858697</v>
      </c>
      <c r="D1096" s="26" t="n">
        <v>0.824396466311</v>
      </c>
      <c r="E1096" s="26" t="n">
        <v>-1.563966246029</v>
      </c>
      <c r="F1096" s="26" t="n">
        <v>0.378081939297</v>
      </c>
      <c r="G1096" s="26" t="n">
        <v>0.848824765678</v>
      </c>
      <c r="H1096" s="26" t="n">
        <v>0.322065723764</v>
      </c>
      <c r="I1096" s="26" t="n">
        <v>0.39040309778</v>
      </c>
    </row>
    <row r="1097" customFormat="false" ht="15" hidden="false" customHeight="false" outlineLevel="0" collapsed="false">
      <c r="B1097" s="2" t="n">
        <v>1092</v>
      </c>
      <c r="C1097" s="26" t="n">
        <v>0.600006911028</v>
      </c>
      <c r="D1097" s="26" t="n">
        <v>1.412503186178</v>
      </c>
      <c r="E1097" s="26" t="n">
        <v>-1.013731774628</v>
      </c>
      <c r="F1097" s="26" t="n">
        <v>0.814476213721</v>
      </c>
      <c r="G1097" s="26" t="n">
        <v>0.095633765964</v>
      </c>
      <c r="H1097" s="26" t="n">
        <v>0.086045869064</v>
      </c>
      <c r="I1097" s="26" t="n">
        <v>0.125670624575</v>
      </c>
    </row>
    <row r="1098" customFormat="false" ht="15" hidden="false" customHeight="false" outlineLevel="0" collapsed="false">
      <c r="B1098" s="2" t="n">
        <v>1093</v>
      </c>
      <c r="C1098" s="26" t="n">
        <v>-0.419855491486</v>
      </c>
      <c r="D1098" s="26" t="n">
        <v>-1.54651214843</v>
      </c>
      <c r="E1098" s="26" t="n">
        <v>-0.78701103094</v>
      </c>
      <c r="F1098" s="26" t="n">
        <v>0.570895372933</v>
      </c>
      <c r="G1098" s="26" t="n">
        <v>0.093727772899</v>
      </c>
      <c r="H1098" s="26" t="n">
        <v>0.750383184315</v>
      </c>
      <c r="I1098" s="26" t="n">
        <v>0.306517750357</v>
      </c>
    </row>
    <row r="1099" customFormat="false" ht="15" hidden="false" customHeight="false" outlineLevel="0" collapsed="false">
      <c r="B1099" s="2" t="n">
        <v>1094</v>
      </c>
      <c r="C1099" s="26" t="n">
        <v>-0.141850353832</v>
      </c>
      <c r="D1099" s="26" t="n">
        <v>0.796247919694</v>
      </c>
      <c r="E1099" s="26" t="n">
        <v>-0.371841341139</v>
      </c>
      <c r="F1099" s="26" t="n">
        <v>0.572149977295</v>
      </c>
      <c r="G1099" s="26" t="n">
        <v>0.760079699391</v>
      </c>
      <c r="H1099" s="26" t="n">
        <v>0.214691476516</v>
      </c>
      <c r="I1099" s="26" t="n">
        <v>0.3267701397</v>
      </c>
    </row>
    <row r="1100" customFormat="false" ht="15" hidden="false" customHeight="false" outlineLevel="0" collapsed="false">
      <c r="B1100" s="2" t="n">
        <v>1095</v>
      </c>
      <c r="C1100" s="26" t="n">
        <v>0.746024200973</v>
      </c>
      <c r="D1100" s="26" t="n">
        <v>-1.039481390983</v>
      </c>
      <c r="E1100" s="26" t="n">
        <v>-0.454690336806</v>
      </c>
      <c r="F1100" s="26" t="n">
        <v>0.525571256657</v>
      </c>
      <c r="G1100" s="26" t="n">
        <v>0.076688471146</v>
      </c>
      <c r="H1100" s="26" t="n">
        <v>0.599356686121</v>
      </c>
      <c r="I1100" s="26" t="n">
        <v>0.074544346371</v>
      </c>
    </row>
    <row r="1101" customFormat="false" ht="15" hidden="false" customHeight="false" outlineLevel="0" collapsed="false">
      <c r="B1101" s="2" t="n">
        <v>1096</v>
      </c>
      <c r="C1101" s="26" t="n">
        <v>0.380090465672</v>
      </c>
      <c r="D1101" s="26" t="n">
        <v>0.086166659249</v>
      </c>
      <c r="E1101" s="26" t="n">
        <v>0.417208180279</v>
      </c>
      <c r="F1101" s="26" t="n">
        <v>0.883743955946</v>
      </c>
      <c r="G1101" s="26" t="n">
        <v>0.918722181308</v>
      </c>
      <c r="H1101" s="26" t="n">
        <v>0.077988306508</v>
      </c>
      <c r="I1101" s="26" t="n">
        <v>0.488177096783</v>
      </c>
    </row>
    <row r="1102" customFormat="false" ht="15" hidden="false" customHeight="false" outlineLevel="0" collapsed="false">
      <c r="B1102" s="2" t="n">
        <v>1097</v>
      </c>
      <c r="C1102" s="26" t="n">
        <v>-1.022482694078</v>
      </c>
      <c r="D1102" s="26" t="n">
        <v>-1.221574049963</v>
      </c>
      <c r="E1102" s="26" t="n">
        <v>0.873742179358</v>
      </c>
      <c r="F1102" s="26" t="n">
        <v>0.80470106828</v>
      </c>
      <c r="G1102" s="26" t="n">
        <v>0.436743475673</v>
      </c>
      <c r="H1102" s="26" t="n">
        <v>0.242104872607</v>
      </c>
      <c r="I1102" s="26" t="n">
        <v>0.154603942954</v>
      </c>
    </row>
    <row r="1103" customFormat="false" ht="15" hidden="false" customHeight="false" outlineLevel="0" collapsed="false">
      <c r="B1103" s="2" t="n">
        <v>1098</v>
      </c>
      <c r="C1103" s="26" t="n">
        <v>-0.913141170263</v>
      </c>
      <c r="D1103" s="26" t="n">
        <v>-0.915803829846</v>
      </c>
      <c r="E1103" s="26" t="n">
        <v>1.132083501819</v>
      </c>
      <c r="F1103" s="26" t="n">
        <v>0.2133259103</v>
      </c>
      <c r="G1103" s="26" t="n">
        <v>0.986187874186</v>
      </c>
      <c r="H1103" s="26" t="n">
        <v>0.999320827809</v>
      </c>
      <c r="I1103" s="26" t="n">
        <v>0.366493782472</v>
      </c>
    </row>
    <row r="1104" customFormat="false" ht="15" hidden="false" customHeight="false" outlineLevel="0" collapsed="false">
      <c r="B1104" s="2" t="n">
        <v>1099</v>
      </c>
      <c r="C1104" s="26" t="n">
        <v>0.04627293469</v>
      </c>
      <c r="D1104" s="26" t="n">
        <v>-0.719126354736</v>
      </c>
      <c r="E1104" s="26" t="n">
        <v>1.649694938064</v>
      </c>
      <c r="F1104" s="26" t="n">
        <v>0.918762148716</v>
      </c>
      <c r="G1104" s="26" t="n">
        <v>0.772739312833</v>
      </c>
      <c r="H1104" s="26" t="n">
        <v>0.915969411191</v>
      </c>
      <c r="I1104" s="26" t="n">
        <v>0.385224446373</v>
      </c>
    </row>
    <row r="1105" customFormat="false" ht="15" hidden="false" customHeight="false" outlineLevel="0" collapsed="false">
      <c r="B1105" s="2" t="n">
        <v>1100</v>
      </c>
      <c r="C1105" s="26" t="n">
        <v>0.96842189785</v>
      </c>
      <c r="D1105" s="26" t="n">
        <v>0.901349441072</v>
      </c>
      <c r="E1105" s="26" t="n">
        <v>-0.436058353043</v>
      </c>
      <c r="F1105" s="26" t="n">
        <v>0.219659400128</v>
      </c>
      <c r="G1105" s="26" t="n">
        <v>0.764317510643</v>
      </c>
      <c r="H1105" s="26" t="n">
        <v>0.066711672852</v>
      </c>
      <c r="I1105" s="26" t="n">
        <v>0.92674830535</v>
      </c>
    </row>
    <row r="1106" customFormat="false" ht="15" hidden="false" customHeight="false" outlineLevel="0" collapsed="false">
      <c r="B1106" s="2" t="n">
        <v>1101</v>
      </c>
      <c r="C1106" s="26" t="n">
        <v>0.819769771507</v>
      </c>
      <c r="D1106" s="26" t="n">
        <v>-1.303083318554</v>
      </c>
      <c r="E1106" s="26" t="n">
        <v>3.324242738379</v>
      </c>
      <c r="F1106" s="26" t="n">
        <v>0.928322260216</v>
      </c>
      <c r="G1106" s="26" t="n">
        <v>0.359966335455</v>
      </c>
      <c r="H1106" s="26" t="n">
        <v>0.839435306569</v>
      </c>
      <c r="I1106" s="26" t="n">
        <v>0.474508801718</v>
      </c>
    </row>
    <row r="1107" customFormat="false" ht="15" hidden="false" customHeight="false" outlineLevel="0" collapsed="false">
      <c r="B1107" s="2" t="n">
        <v>1102</v>
      </c>
      <c r="C1107" s="26" t="n">
        <v>-1.938378249984</v>
      </c>
      <c r="D1107" s="26" t="n">
        <v>1.341406794042</v>
      </c>
      <c r="E1107" s="26" t="n">
        <v>0.731754948862</v>
      </c>
      <c r="F1107" s="26" t="n">
        <v>0.483135232993</v>
      </c>
      <c r="G1107" s="26" t="n">
        <v>0.893064513149</v>
      </c>
      <c r="H1107" s="26" t="n">
        <v>0.361868140217</v>
      </c>
      <c r="I1107" s="26" t="n">
        <v>0.593319020963</v>
      </c>
    </row>
    <row r="1108" customFormat="false" ht="15" hidden="false" customHeight="false" outlineLevel="0" collapsed="false">
      <c r="B1108" s="2" t="n">
        <v>1103</v>
      </c>
      <c r="C1108" s="26" t="n">
        <v>1.031451821086</v>
      </c>
      <c r="D1108" s="26" t="n">
        <v>-1.058874694724</v>
      </c>
      <c r="E1108" s="26" t="n">
        <v>2.073184200425</v>
      </c>
      <c r="F1108" s="26" t="n">
        <v>0.556260610604</v>
      </c>
      <c r="G1108" s="26" t="n">
        <v>0.653829286159</v>
      </c>
      <c r="H1108" s="26" t="n">
        <v>0.048088152792</v>
      </c>
      <c r="I1108" s="26" t="n">
        <v>0.447043845933</v>
      </c>
    </row>
    <row r="1109" customFormat="false" ht="15" hidden="false" customHeight="false" outlineLevel="0" collapsed="false">
      <c r="B1109" s="2" t="n">
        <v>1104</v>
      </c>
      <c r="C1109" s="26" t="n">
        <v>0.637348024889</v>
      </c>
      <c r="D1109" s="26" t="n">
        <v>-0.128471484691</v>
      </c>
      <c r="E1109" s="26" t="n">
        <v>-0.292570036521</v>
      </c>
      <c r="F1109" s="26" t="n">
        <v>0.276495523279</v>
      </c>
      <c r="G1109" s="26" t="n">
        <v>0.644770332313</v>
      </c>
      <c r="H1109" s="26" t="n">
        <v>0.260705994514</v>
      </c>
      <c r="I1109" s="26" t="n">
        <v>0.621551675482</v>
      </c>
    </row>
    <row r="1110" customFormat="false" ht="15" hidden="false" customHeight="false" outlineLevel="0" collapsed="false">
      <c r="B1110" s="2" t="n">
        <v>1105</v>
      </c>
      <c r="C1110" s="26" t="n">
        <v>-0.887114641638</v>
      </c>
      <c r="D1110" s="26" t="n">
        <v>-0.573486372898</v>
      </c>
      <c r="E1110" s="26" t="n">
        <v>-0.144439363452</v>
      </c>
      <c r="F1110" s="26" t="n">
        <v>0.283142938551</v>
      </c>
      <c r="G1110" s="26" t="n">
        <v>0.627671550085</v>
      </c>
      <c r="H1110" s="26" t="n">
        <v>0.388041581678</v>
      </c>
      <c r="I1110" s="26" t="n">
        <v>0.076791814079</v>
      </c>
    </row>
    <row r="1111" customFormat="false" ht="15" hidden="false" customHeight="false" outlineLevel="0" collapsed="false">
      <c r="B1111" s="2" t="n">
        <v>1106</v>
      </c>
      <c r="C1111" s="26" t="n">
        <v>-0.091012713871</v>
      </c>
      <c r="D1111" s="26" t="n">
        <v>-0.3478079832</v>
      </c>
      <c r="E1111" s="26" t="n">
        <v>0.767600353423</v>
      </c>
      <c r="F1111" s="26" t="n">
        <v>0.671240793169</v>
      </c>
      <c r="G1111" s="26" t="n">
        <v>0.33623741717</v>
      </c>
      <c r="H1111" s="26" t="n">
        <v>0.261238304238</v>
      </c>
      <c r="I1111" s="26" t="n">
        <v>0.074863369736</v>
      </c>
    </row>
    <row r="1112" customFormat="false" ht="15" hidden="false" customHeight="false" outlineLevel="0" collapsed="false">
      <c r="B1112" s="2" t="n">
        <v>1107</v>
      </c>
      <c r="C1112" s="26" t="n">
        <v>-0.988870642766</v>
      </c>
      <c r="D1112" s="26" t="n">
        <v>-0.662398562879</v>
      </c>
      <c r="E1112" s="26" t="n">
        <v>0.301853262716</v>
      </c>
      <c r="F1112" s="26" t="n">
        <v>0.040584558019</v>
      </c>
      <c r="G1112" s="26" t="n">
        <v>0.813265825241</v>
      </c>
      <c r="H1112" s="26" t="n">
        <v>0.691177109486</v>
      </c>
      <c r="I1112" s="26" t="n">
        <v>0.088096123644</v>
      </c>
    </row>
    <row r="1113" customFormat="false" ht="15" hidden="false" customHeight="false" outlineLevel="0" collapsed="false">
      <c r="B1113" s="2" t="n">
        <v>1108</v>
      </c>
      <c r="C1113" s="26" t="n">
        <v>-0.12089933696</v>
      </c>
      <c r="D1113" s="26" t="n">
        <v>0.376993220237</v>
      </c>
      <c r="E1113" s="26" t="n">
        <v>0.264599362615</v>
      </c>
      <c r="F1113" s="26" t="n">
        <v>0.539070925538</v>
      </c>
      <c r="G1113" s="26" t="n">
        <v>0.630136059387</v>
      </c>
      <c r="H1113" s="26" t="n">
        <v>0.165748033689</v>
      </c>
      <c r="I1113" s="26" t="n">
        <v>0.355917945374</v>
      </c>
    </row>
    <row r="1114" customFormat="false" ht="15" hidden="false" customHeight="false" outlineLevel="0" collapsed="false">
      <c r="B1114" s="2" t="n">
        <v>1109</v>
      </c>
      <c r="C1114" s="26" t="n">
        <v>-1.130530714604</v>
      </c>
      <c r="D1114" s="26" t="n">
        <v>0.184562574497</v>
      </c>
      <c r="E1114" s="26" t="n">
        <v>1.426229154828</v>
      </c>
      <c r="F1114" s="26" t="n">
        <v>0.364470813549</v>
      </c>
      <c r="G1114" s="26" t="n">
        <v>0.942431213779</v>
      </c>
      <c r="H1114" s="26" t="n">
        <v>0.629217211658</v>
      </c>
      <c r="I1114" s="26" t="n">
        <v>0.074942752878</v>
      </c>
    </row>
    <row r="1115" customFormat="false" ht="15" hidden="false" customHeight="false" outlineLevel="0" collapsed="false">
      <c r="B1115" s="2" t="n">
        <v>1110</v>
      </c>
      <c r="C1115" s="26" t="n">
        <v>-0.73404796688</v>
      </c>
      <c r="D1115" s="26" t="n">
        <v>0.787909945189</v>
      </c>
      <c r="E1115" s="26" t="n">
        <v>0.232055416074</v>
      </c>
      <c r="F1115" s="26" t="n">
        <v>0.009718010169</v>
      </c>
      <c r="G1115" s="26" t="n">
        <v>0.04305856376</v>
      </c>
      <c r="H1115" s="26" t="n">
        <v>0.0084380953</v>
      </c>
      <c r="I1115" s="26" t="n">
        <v>0.592176509925</v>
      </c>
    </row>
    <row r="1116" customFormat="false" ht="15" hidden="false" customHeight="false" outlineLevel="0" collapsed="false">
      <c r="B1116" s="2" t="n">
        <v>1111</v>
      </c>
      <c r="C1116" s="26" t="n">
        <v>-0.027482557674</v>
      </c>
      <c r="D1116" s="26" t="n">
        <v>1.192896006537</v>
      </c>
      <c r="E1116" s="26" t="n">
        <v>-0.263042364996</v>
      </c>
      <c r="F1116" s="26" t="n">
        <v>0.433336104542</v>
      </c>
      <c r="G1116" s="26" t="n">
        <v>0.09526799928</v>
      </c>
      <c r="H1116" s="26" t="n">
        <v>0.365048141163</v>
      </c>
      <c r="I1116" s="26" t="n">
        <v>0.687310558864</v>
      </c>
    </row>
    <row r="1117" customFormat="false" ht="15" hidden="false" customHeight="false" outlineLevel="0" collapsed="false">
      <c r="B1117" s="2" t="n">
        <v>1112</v>
      </c>
      <c r="C1117" s="26" t="n">
        <v>-0.820489038919</v>
      </c>
      <c r="D1117" s="26" t="n">
        <v>1.100426240813</v>
      </c>
      <c r="E1117" s="26" t="n">
        <v>-0.099457455099</v>
      </c>
      <c r="F1117" s="26" t="n">
        <v>0.985297704104</v>
      </c>
      <c r="G1117" s="26" t="n">
        <v>0.045938596259</v>
      </c>
      <c r="H1117" s="26" t="n">
        <v>0.689632729817</v>
      </c>
      <c r="I1117" s="26" t="n">
        <v>0.78554512835</v>
      </c>
    </row>
    <row r="1118" customFormat="false" ht="15" hidden="false" customHeight="false" outlineLevel="0" collapsed="false">
      <c r="B1118" s="2" t="n">
        <v>1113</v>
      </c>
      <c r="C1118" s="26" t="n">
        <v>2.069487641157</v>
      </c>
      <c r="D1118" s="26" t="n">
        <v>-0.787455050904</v>
      </c>
      <c r="E1118" s="26" t="n">
        <v>0.935661823906</v>
      </c>
      <c r="F1118" s="26" t="n">
        <v>0.517845716859</v>
      </c>
      <c r="G1118" s="26" t="n">
        <v>0.301813729761</v>
      </c>
      <c r="H1118" s="26" t="n">
        <v>0.475824753784</v>
      </c>
      <c r="I1118" s="26" t="n">
        <v>0.62434641093</v>
      </c>
    </row>
    <row r="1119" customFormat="false" ht="15" hidden="false" customHeight="false" outlineLevel="0" collapsed="false">
      <c r="B1119" s="2" t="n">
        <v>1114</v>
      </c>
      <c r="C1119" s="26" t="n">
        <v>-0.382998516793</v>
      </c>
      <c r="D1119" s="26" t="n">
        <v>-2.148913989735</v>
      </c>
      <c r="E1119" s="26" t="n">
        <v>1.050755392483</v>
      </c>
      <c r="F1119" s="26" t="n">
        <v>0.991943705829</v>
      </c>
      <c r="G1119" s="26" t="n">
        <v>0.934357871984</v>
      </c>
      <c r="H1119" s="26" t="n">
        <v>0.447501174068</v>
      </c>
      <c r="I1119" s="26" t="n">
        <v>0.51377759565</v>
      </c>
    </row>
    <row r="1120" customFormat="false" ht="15" hidden="false" customHeight="false" outlineLevel="0" collapsed="false">
      <c r="B1120" s="2" t="n">
        <v>1115</v>
      </c>
      <c r="C1120" s="26" t="n">
        <v>0.704872291175</v>
      </c>
      <c r="D1120" s="26" t="n">
        <v>0.058028790768</v>
      </c>
      <c r="E1120" s="26" t="n">
        <v>-2.277188835688</v>
      </c>
      <c r="F1120" s="26" t="n">
        <v>0.485465508232</v>
      </c>
      <c r="G1120" s="26" t="n">
        <v>0.918697150356</v>
      </c>
      <c r="H1120" s="26" t="n">
        <v>0.120706195994</v>
      </c>
      <c r="I1120" s="26" t="n">
        <v>0.2312343658</v>
      </c>
    </row>
    <row r="1121" customFormat="false" ht="15" hidden="false" customHeight="false" outlineLevel="0" collapsed="false">
      <c r="B1121" s="2" t="n">
        <v>1116</v>
      </c>
      <c r="C1121" s="26" t="n">
        <v>1.622177023584</v>
      </c>
      <c r="D1121" s="26" t="n">
        <v>0.842613385033</v>
      </c>
      <c r="E1121" s="26" t="n">
        <v>-0.932601848824</v>
      </c>
      <c r="F1121" s="26" t="n">
        <v>0.797916467184</v>
      </c>
      <c r="G1121" s="26" t="n">
        <v>0.611601674419</v>
      </c>
      <c r="H1121" s="26" t="n">
        <v>0.087190011908</v>
      </c>
      <c r="I1121" s="26" t="n">
        <v>0.951987492245</v>
      </c>
    </row>
    <row r="1122" customFormat="false" ht="15" hidden="false" customHeight="false" outlineLevel="0" collapsed="false">
      <c r="B1122" s="2" t="n">
        <v>1117</v>
      </c>
      <c r="C1122" s="26" t="n">
        <v>-1.024431992294</v>
      </c>
      <c r="D1122" s="26" t="n">
        <v>1.808727278674</v>
      </c>
      <c r="E1122" s="26" t="n">
        <v>0.395665667671</v>
      </c>
      <c r="F1122" s="26" t="n">
        <v>0.403612316031</v>
      </c>
      <c r="G1122" s="26" t="n">
        <v>0.763466401011</v>
      </c>
      <c r="H1122" s="26" t="n">
        <v>0.884610794751</v>
      </c>
      <c r="I1122" s="26" t="n">
        <v>0.524740944283</v>
      </c>
    </row>
    <row r="1123" customFormat="false" ht="15" hidden="false" customHeight="false" outlineLevel="0" collapsed="false">
      <c r="B1123" s="2" t="n">
        <v>1118</v>
      </c>
      <c r="C1123" s="26" t="n">
        <v>0.732922353279</v>
      </c>
      <c r="D1123" s="26" t="n">
        <v>0.101368851197</v>
      </c>
      <c r="E1123" s="26" t="n">
        <v>-1.873469362543</v>
      </c>
      <c r="F1123" s="26" t="n">
        <v>0.824537791576</v>
      </c>
      <c r="G1123" s="26" t="n">
        <v>0.169393740081</v>
      </c>
      <c r="H1123" s="26" t="n">
        <v>0.889392931436</v>
      </c>
      <c r="I1123" s="26" t="n">
        <v>0.755801080264</v>
      </c>
    </row>
    <row r="1124" customFormat="false" ht="15" hidden="false" customHeight="false" outlineLevel="0" collapsed="false">
      <c r="B1124" s="2" t="n">
        <v>1119</v>
      </c>
      <c r="C1124" s="26" t="n">
        <v>-1.591876304865</v>
      </c>
      <c r="D1124" s="26" t="n">
        <v>1.668865009669</v>
      </c>
      <c r="E1124" s="26" t="n">
        <v>1.360511603607</v>
      </c>
      <c r="F1124" s="26" t="n">
        <v>0.941228634434</v>
      </c>
      <c r="G1124" s="26" t="n">
        <v>0.433186527445</v>
      </c>
      <c r="H1124" s="26" t="n">
        <v>0.230025036169</v>
      </c>
      <c r="I1124" s="26" t="n">
        <v>0.660216334751</v>
      </c>
    </row>
    <row r="1125" customFormat="false" ht="15" hidden="false" customHeight="false" outlineLevel="0" collapsed="false">
      <c r="B1125" s="2" t="n">
        <v>1120</v>
      </c>
      <c r="C1125" s="26" t="n">
        <v>0.530603445113</v>
      </c>
      <c r="D1125" s="26" t="n">
        <v>-0.48974126678</v>
      </c>
      <c r="E1125" s="26" t="n">
        <v>1.013360320813</v>
      </c>
      <c r="F1125" s="26" t="n">
        <v>0.796824863231</v>
      </c>
      <c r="G1125" s="26" t="n">
        <v>0.828428477425</v>
      </c>
      <c r="H1125" s="26" t="n">
        <v>0.821517774128</v>
      </c>
      <c r="I1125" s="26" t="n">
        <v>0.647058215449</v>
      </c>
    </row>
    <row r="1126" customFormat="false" ht="15" hidden="false" customHeight="false" outlineLevel="0" collapsed="false">
      <c r="B1126" s="2" t="n">
        <v>1121</v>
      </c>
      <c r="C1126" s="26" t="n">
        <v>0.074375581061</v>
      </c>
      <c r="D1126" s="26" t="n">
        <v>0.327589744118</v>
      </c>
      <c r="E1126" s="26" t="n">
        <v>-0.982976503996</v>
      </c>
      <c r="F1126" s="26" t="n">
        <v>0.844114401419</v>
      </c>
      <c r="G1126" s="26" t="n">
        <v>0.243520163578</v>
      </c>
      <c r="H1126" s="26" t="n">
        <v>0.731737799594</v>
      </c>
      <c r="I1126" s="26" t="n">
        <v>0.161717170552</v>
      </c>
    </row>
    <row r="1127" customFormat="false" ht="15" hidden="false" customHeight="false" outlineLevel="0" collapsed="false">
      <c r="B1127" s="2" t="n">
        <v>1122</v>
      </c>
      <c r="C1127" s="26" t="n">
        <v>-1.289039787692</v>
      </c>
      <c r="D1127" s="26" t="n">
        <v>-0.479305059247</v>
      </c>
      <c r="E1127" s="26" t="n">
        <v>-0.05965434464</v>
      </c>
      <c r="F1127" s="26" t="n">
        <v>0.428801830199</v>
      </c>
      <c r="G1127" s="26" t="n">
        <v>0.393135944522</v>
      </c>
      <c r="H1127" s="26" t="n">
        <v>0.67111029777</v>
      </c>
      <c r="I1127" s="26" t="n">
        <v>0.445753904906</v>
      </c>
    </row>
    <row r="1128" customFormat="false" ht="15" hidden="false" customHeight="false" outlineLevel="0" collapsed="false">
      <c r="B1128" s="2" t="n">
        <v>1123</v>
      </c>
      <c r="C1128" s="26" t="n">
        <v>0.807278896819</v>
      </c>
      <c r="D1128" s="26" t="n">
        <v>1.165044209727</v>
      </c>
      <c r="E1128" s="26" t="n">
        <v>-0.079010728921</v>
      </c>
      <c r="F1128" s="26" t="n">
        <v>0.854148170147</v>
      </c>
      <c r="G1128" s="26" t="n">
        <v>0.159655048693</v>
      </c>
      <c r="H1128" s="26" t="n">
        <v>0.778358050786</v>
      </c>
      <c r="I1128" s="26" t="n">
        <v>0.710370060066</v>
      </c>
    </row>
    <row r="1129" customFormat="false" ht="15" hidden="false" customHeight="false" outlineLevel="0" collapsed="false">
      <c r="B1129" s="2" t="n">
        <v>1124</v>
      </c>
      <c r="C1129" s="26" t="n">
        <v>-0.803981858112</v>
      </c>
      <c r="D1129" s="26" t="n">
        <v>0.208671383705</v>
      </c>
      <c r="E1129" s="26" t="n">
        <v>-2.047666726016</v>
      </c>
      <c r="F1129" s="26" t="n">
        <v>0.49090310264</v>
      </c>
      <c r="G1129" s="26" t="n">
        <v>0.202059682764</v>
      </c>
      <c r="H1129" s="26" t="n">
        <v>0.302830789905</v>
      </c>
      <c r="I1129" s="26" t="n">
        <v>0.448779014566</v>
      </c>
    </row>
    <row r="1130" customFormat="false" ht="15" hidden="false" customHeight="false" outlineLevel="0" collapsed="false">
      <c r="B1130" s="2" t="n">
        <v>1125</v>
      </c>
      <c r="C1130" s="26" t="n">
        <v>0.125933072503</v>
      </c>
      <c r="D1130" s="26" t="n">
        <v>0.414894866025</v>
      </c>
      <c r="E1130" s="26" t="n">
        <v>-0.848645196105</v>
      </c>
      <c r="F1130" s="26" t="n">
        <v>0.989080754515</v>
      </c>
      <c r="G1130" s="26" t="n">
        <v>0.300785893359</v>
      </c>
      <c r="H1130" s="26" t="n">
        <v>0.787276511786</v>
      </c>
      <c r="I1130" s="26" t="n">
        <v>0.713800229376</v>
      </c>
    </row>
    <row r="1131" customFormat="false" ht="15" hidden="false" customHeight="false" outlineLevel="0" collapsed="false">
      <c r="B1131" s="2" t="n">
        <v>1126</v>
      </c>
      <c r="C1131" s="26" t="n">
        <v>-0.409881067353</v>
      </c>
      <c r="D1131" s="26" t="n">
        <v>-1.050986825401</v>
      </c>
      <c r="E1131" s="26" t="n">
        <v>-0.89128064673</v>
      </c>
      <c r="F1131" s="26" t="n">
        <v>0.940608171659</v>
      </c>
      <c r="G1131" s="26" t="n">
        <v>0.514519038014</v>
      </c>
      <c r="H1131" s="26" t="n">
        <v>0.11071392639</v>
      </c>
      <c r="I1131" s="26" t="n">
        <v>0.39819609428</v>
      </c>
    </row>
    <row r="1132" customFormat="false" ht="15" hidden="false" customHeight="false" outlineLevel="0" collapsed="false">
      <c r="B1132" s="2" t="n">
        <v>1127</v>
      </c>
      <c r="C1132" s="26" t="n">
        <v>2.21416127272</v>
      </c>
      <c r="D1132" s="26" t="n">
        <v>-1.587234756669</v>
      </c>
      <c r="E1132" s="26" t="n">
        <v>-0.784087890504</v>
      </c>
      <c r="F1132" s="26" t="n">
        <v>0.501658535371</v>
      </c>
      <c r="G1132" s="26" t="n">
        <v>0.443620484481</v>
      </c>
      <c r="H1132" s="26" t="n">
        <v>0.251177856699</v>
      </c>
      <c r="I1132" s="26" t="n">
        <v>0.079440634192</v>
      </c>
    </row>
    <row r="1133" customFormat="false" ht="15" hidden="false" customHeight="false" outlineLevel="0" collapsed="false">
      <c r="B1133" s="2" t="n">
        <v>1128</v>
      </c>
      <c r="C1133" s="26" t="n">
        <v>0.198590203819</v>
      </c>
      <c r="D1133" s="26" t="n">
        <v>1.054895214635</v>
      </c>
      <c r="E1133" s="26" t="n">
        <v>-0.354710045191</v>
      </c>
      <c r="F1133" s="26" t="n">
        <v>0.50984948628</v>
      </c>
      <c r="G1133" s="26" t="n">
        <v>0.063121973732</v>
      </c>
      <c r="H1133" s="26" t="n">
        <v>0.867913458298</v>
      </c>
      <c r="I1133" s="26" t="n">
        <v>0.874221361973</v>
      </c>
    </row>
    <row r="1134" customFormat="false" ht="15" hidden="false" customHeight="false" outlineLevel="0" collapsed="false">
      <c r="B1134" s="2" t="n">
        <v>1129</v>
      </c>
      <c r="C1134" s="26" t="n">
        <v>-0.412178052399</v>
      </c>
      <c r="D1134" s="26" t="n">
        <v>-0.502501603117</v>
      </c>
      <c r="E1134" s="26" t="n">
        <v>-0.913396942918</v>
      </c>
      <c r="F1134" s="26" t="n">
        <v>0.929557854244</v>
      </c>
      <c r="G1134" s="26" t="n">
        <v>0.544792309289</v>
      </c>
      <c r="H1134" s="26" t="n">
        <v>0.278507553604</v>
      </c>
      <c r="I1134" s="26" t="n">
        <v>0.430235907252</v>
      </c>
    </row>
    <row r="1135" customFormat="false" ht="15" hidden="false" customHeight="false" outlineLevel="0" collapsed="false">
      <c r="B1135" s="2" t="n">
        <v>1130</v>
      </c>
      <c r="C1135" s="26" t="n">
        <v>-0.183673639024</v>
      </c>
      <c r="D1135" s="26" t="n">
        <v>2.677384358945</v>
      </c>
      <c r="E1135" s="26" t="n">
        <v>-0.522454728034</v>
      </c>
      <c r="F1135" s="26" t="n">
        <v>0.285230104005</v>
      </c>
      <c r="G1135" s="26" t="n">
        <v>0.1765068052</v>
      </c>
      <c r="H1135" s="26" t="n">
        <v>0.326333080561</v>
      </c>
      <c r="I1135" s="26" t="n">
        <v>0.779616926348</v>
      </c>
    </row>
    <row r="1136" customFormat="false" ht="15" hidden="false" customHeight="false" outlineLevel="0" collapsed="false">
      <c r="B1136" s="2" t="n">
        <v>1131</v>
      </c>
      <c r="C1136" s="26" t="n">
        <v>1.012871605232</v>
      </c>
      <c r="D1136" s="26" t="n">
        <v>-0.28264243523</v>
      </c>
      <c r="E1136" s="26" t="n">
        <v>0.99436344587</v>
      </c>
      <c r="F1136" s="26" t="n">
        <v>0.500816484318</v>
      </c>
      <c r="G1136" s="26" t="n">
        <v>0.766420001835</v>
      </c>
      <c r="H1136" s="26" t="n">
        <v>0.113103448091</v>
      </c>
      <c r="I1136" s="26" t="n">
        <v>0.874166755585</v>
      </c>
    </row>
    <row r="1137" customFormat="false" ht="15" hidden="false" customHeight="false" outlineLevel="0" collapsed="false">
      <c r="B1137" s="2" t="n">
        <v>1132</v>
      </c>
      <c r="C1137" s="26" t="n">
        <v>0.619085916936</v>
      </c>
      <c r="D1137" s="26" t="n">
        <v>1.132594668121</v>
      </c>
      <c r="E1137" s="26" t="n">
        <v>-1.395918933002</v>
      </c>
      <c r="F1137" s="26" t="n">
        <v>0.385866188519</v>
      </c>
      <c r="G1137" s="26" t="n">
        <v>0.821573620869</v>
      </c>
      <c r="H1137" s="26" t="n">
        <v>0.593202945837</v>
      </c>
      <c r="I1137" s="26" t="n">
        <v>0.080050177259</v>
      </c>
    </row>
    <row r="1138" customFormat="false" ht="15" hidden="false" customHeight="false" outlineLevel="0" collapsed="false">
      <c r="B1138" s="2" t="n">
        <v>1133</v>
      </c>
      <c r="C1138" s="26" t="n">
        <v>1.74111289022</v>
      </c>
      <c r="D1138" s="26" t="n">
        <v>-0.452916004121</v>
      </c>
      <c r="E1138" s="26" t="n">
        <v>-0.036634351674</v>
      </c>
      <c r="F1138" s="26" t="n">
        <v>0.298251447496</v>
      </c>
      <c r="G1138" s="26" t="n">
        <v>0.027765839537</v>
      </c>
      <c r="H1138" s="26" t="n">
        <v>0.422692615396</v>
      </c>
      <c r="I1138" s="26" t="n">
        <v>0.712982171088</v>
      </c>
    </row>
    <row r="1139" customFormat="false" ht="15" hidden="false" customHeight="false" outlineLevel="0" collapsed="false">
      <c r="B1139" s="2" t="n">
        <v>1134</v>
      </c>
      <c r="C1139" s="26" t="n">
        <v>-1.738567934891</v>
      </c>
      <c r="D1139" s="26" t="n">
        <v>0.311688554508</v>
      </c>
      <c r="E1139" s="26" t="n">
        <v>-0.049811863938</v>
      </c>
      <c r="F1139" s="26" t="n">
        <v>0.587244296902</v>
      </c>
      <c r="G1139" s="26" t="n">
        <v>0.624013453804</v>
      </c>
      <c r="H1139" s="26" t="n">
        <v>0.388365608468</v>
      </c>
      <c r="I1139" s="26" t="n">
        <v>0.646989492596</v>
      </c>
    </row>
    <row r="1140" customFormat="false" ht="15" hidden="false" customHeight="false" outlineLevel="0" collapsed="false">
      <c r="B1140" s="2" t="n">
        <v>1135</v>
      </c>
      <c r="C1140" s="26" t="n">
        <v>-1.340051451607</v>
      </c>
      <c r="D1140" s="26" t="n">
        <v>0.844660126974</v>
      </c>
      <c r="E1140" s="26" t="n">
        <v>0.776097241307</v>
      </c>
      <c r="F1140" s="26" t="n">
        <v>0.989162050555</v>
      </c>
      <c r="G1140" s="26" t="n">
        <v>0.582321144855</v>
      </c>
      <c r="H1140" s="26" t="n">
        <v>0.322548185852</v>
      </c>
      <c r="I1140" s="26" t="n">
        <v>0.054311687363</v>
      </c>
    </row>
    <row r="1141" customFormat="false" ht="15" hidden="false" customHeight="false" outlineLevel="0" collapsed="false">
      <c r="B1141" s="2" t="n">
        <v>1136</v>
      </c>
      <c r="C1141" s="26" t="n">
        <v>-1.528197532103</v>
      </c>
      <c r="D1141" s="26" t="n">
        <v>-0.483666708743</v>
      </c>
      <c r="E1141" s="26" t="n">
        <v>-1.456781865419</v>
      </c>
      <c r="F1141" s="26" t="n">
        <v>0.081619779744</v>
      </c>
      <c r="G1141" s="26" t="n">
        <v>0.281371190903</v>
      </c>
      <c r="H1141" s="26" t="n">
        <v>0.935958252294</v>
      </c>
      <c r="I1141" s="26" t="n">
        <v>0.930985282892</v>
      </c>
    </row>
    <row r="1142" customFormat="false" ht="15" hidden="false" customHeight="false" outlineLevel="0" collapsed="false">
      <c r="B1142" s="2" t="n">
        <v>1137</v>
      </c>
      <c r="C1142" s="26" t="n">
        <v>-1.277410292905</v>
      </c>
      <c r="D1142" s="26" t="n">
        <v>-2.78100119103</v>
      </c>
      <c r="E1142" s="26" t="n">
        <v>-0.442858611269</v>
      </c>
      <c r="F1142" s="26" t="n">
        <v>0.387502092257</v>
      </c>
      <c r="G1142" s="26" t="n">
        <v>0.303317558926</v>
      </c>
      <c r="H1142" s="26" t="n">
        <v>0.630654878636</v>
      </c>
      <c r="I1142" s="26" t="n">
        <v>0.207459474269</v>
      </c>
    </row>
    <row r="1143" customFormat="false" ht="15" hidden="false" customHeight="false" outlineLevel="0" collapsed="false">
      <c r="B1143" s="2" t="n">
        <v>1138</v>
      </c>
      <c r="C1143" s="26" t="n">
        <v>-0.012099658875</v>
      </c>
      <c r="D1143" s="26" t="n">
        <v>1.104102176847</v>
      </c>
      <c r="E1143" s="26" t="n">
        <v>-0.71540579128</v>
      </c>
      <c r="F1143" s="26" t="n">
        <v>0.556017443469</v>
      </c>
      <c r="G1143" s="26" t="n">
        <v>0.907011418523</v>
      </c>
      <c r="H1143" s="26" t="n">
        <v>0.757663916764</v>
      </c>
      <c r="I1143" s="26" t="n">
        <v>0.141794997273</v>
      </c>
    </row>
    <row r="1144" customFormat="false" ht="15" hidden="false" customHeight="false" outlineLevel="0" collapsed="false">
      <c r="B1144" s="2" t="n">
        <v>1139</v>
      </c>
      <c r="C1144" s="26" t="n">
        <v>-0.914907591717</v>
      </c>
      <c r="D1144" s="26" t="n">
        <v>-1.001149024617</v>
      </c>
      <c r="E1144" s="26" t="n">
        <v>0.148954411173</v>
      </c>
      <c r="F1144" s="26" t="n">
        <v>0.419562964508</v>
      </c>
      <c r="G1144" s="26" t="n">
        <v>0.879823337468</v>
      </c>
      <c r="H1144" s="26" t="n">
        <v>0.863993943588</v>
      </c>
      <c r="I1144" s="26" t="n">
        <v>0.59701627351</v>
      </c>
    </row>
    <row r="1145" customFormat="false" ht="15" hidden="false" customHeight="false" outlineLevel="0" collapsed="false">
      <c r="B1145" s="2" t="n">
        <v>1140</v>
      </c>
      <c r="C1145" s="26" t="n">
        <v>0.22182844219</v>
      </c>
      <c r="D1145" s="26" t="n">
        <v>0.626739521168</v>
      </c>
      <c r="E1145" s="26" t="n">
        <v>-0.959753658701</v>
      </c>
      <c r="F1145" s="26" t="n">
        <v>0.282091920677</v>
      </c>
      <c r="G1145" s="26" t="n">
        <v>0.242640100003</v>
      </c>
      <c r="H1145" s="26" t="n">
        <v>0.080470493364</v>
      </c>
      <c r="I1145" s="26" t="n">
        <v>0.900186633109</v>
      </c>
    </row>
    <row r="1146" customFormat="false" ht="15" hidden="false" customHeight="false" outlineLevel="0" collapsed="false">
      <c r="B1146" s="2" t="n">
        <v>1141</v>
      </c>
      <c r="C1146" s="26" t="n">
        <v>0.042275701941</v>
      </c>
      <c r="D1146" s="26" t="n">
        <v>0.802841827658</v>
      </c>
      <c r="E1146" s="26" t="n">
        <v>0.925235377408</v>
      </c>
      <c r="F1146" s="26" t="n">
        <v>0.62797078531</v>
      </c>
      <c r="G1146" s="26" t="n">
        <v>0.804580707981</v>
      </c>
      <c r="H1146" s="26" t="n">
        <v>0.44763909924</v>
      </c>
      <c r="I1146" s="26" t="n">
        <v>0.301809327696</v>
      </c>
    </row>
    <row r="1147" customFormat="false" ht="15" hidden="false" customHeight="false" outlineLevel="0" collapsed="false">
      <c r="B1147" s="2" t="n">
        <v>1142</v>
      </c>
      <c r="C1147" s="26" t="n">
        <v>-0.292903756333</v>
      </c>
      <c r="D1147" s="26" t="n">
        <v>-0.952274310137</v>
      </c>
      <c r="E1147" s="26" t="n">
        <v>0.548078171847</v>
      </c>
      <c r="F1147" s="26" t="n">
        <v>0.019701084384</v>
      </c>
      <c r="G1147" s="26" t="n">
        <v>0.82528963976</v>
      </c>
      <c r="H1147" s="26" t="n">
        <v>0.067724723918</v>
      </c>
      <c r="I1147" s="26" t="n">
        <v>0.774739499242</v>
      </c>
    </row>
    <row r="1148" customFormat="false" ht="15" hidden="false" customHeight="false" outlineLevel="0" collapsed="false">
      <c r="B1148" s="2" t="n">
        <v>1143</v>
      </c>
      <c r="C1148" s="26" t="n">
        <v>-0.421553321249</v>
      </c>
      <c r="D1148" s="26" t="n">
        <v>-2.270111184733</v>
      </c>
      <c r="E1148" s="26" t="n">
        <v>1.642735129778</v>
      </c>
      <c r="F1148" s="26" t="n">
        <v>0.632988202839</v>
      </c>
      <c r="G1148" s="26" t="n">
        <v>0.841497028621</v>
      </c>
      <c r="H1148" s="26" t="n">
        <v>0.591134440947</v>
      </c>
      <c r="I1148" s="26" t="n">
        <v>0.185558559205</v>
      </c>
    </row>
    <row r="1149" customFormat="false" ht="15" hidden="false" customHeight="false" outlineLevel="0" collapsed="false">
      <c r="B1149" s="2" t="n">
        <v>1144</v>
      </c>
      <c r="C1149" s="26" t="n">
        <v>0.523739945975</v>
      </c>
      <c r="D1149" s="26" t="n">
        <v>-0.622687674083</v>
      </c>
      <c r="E1149" s="26" t="n">
        <v>0.511884883142</v>
      </c>
      <c r="F1149" s="26" t="n">
        <v>0.926710865263</v>
      </c>
      <c r="G1149" s="26" t="n">
        <v>0.698560079912</v>
      </c>
      <c r="H1149" s="26" t="n">
        <v>0.035335966158</v>
      </c>
      <c r="I1149" s="26" t="n">
        <v>0.985510658464</v>
      </c>
    </row>
    <row r="1150" customFormat="false" ht="15" hidden="false" customHeight="false" outlineLevel="0" collapsed="false">
      <c r="B1150" s="2" t="n">
        <v>1145</v>
      </c>
      <c r="C1150" s="26" t="n">
        <v>-1.110305652067</v>
      </c>
      <c r="D1150" s="26" t="n">
        <v>-0.131538820218</v>
      </c>
      <c r="E1150" s="26" t="n">
        <v>-0.823916575389</v>
      </c>
      <c r="F1150" s="26" t="n">
        <v>0.47007480788</v>
      </c>
      <c r="G1150" s="26" t="n">
        <v>0.512492748938</v>
      </c>
      <c r="H1150" s="26" t="n">
        <v>0.121909440599</v>
      </c>
      <c r="I1150" s="26" t="n">
        <v>0.886683387922</v>
      </c>
    </row>
    <row r="1151" customFormat="false" ht="15" hidden="false" customHeight="false" outlineLevel="0" collapsed="false">
      <c r="B1151" s="2" t="n">
        <v>1146</v>
      </c>
      <c r="C1151" s="26" t="n">
        <v>0.262691320876</v>
      </c>
      <c r="D1151" s="26" t="n">
        <v>-0.325272350973</v>
      </c>
      <c r="E1151" s="26" t="n">
        <v>-1.075336291034</v>
      </c>
      <c r="F1151" s="26" t="n">
        <v>0.038378398075</v>
      </c>
      <c r="G1151" s="26" t="n">
        <v>0.373567013931</v>
      </c>
      <c r="H1151" s="26" t="n">
        <v>0.562775415118</v>
      </c>
      <c r="I1151" s="26" t="n">
        <v>0.112535771706</v>
      </c>
    </row>
    <row r="1152" customFormat="false" ht="15" hidden="false" customHeight="false" outlineLevel="0" collapsed="false">
      <c r="B1152" s="2" t="n">
        <v>1147</v>
      </c>
      <c r="C1152" s="26" t="n">
        <v>1.484669716226</v>
      </c>
      <c r="D1152" s="26" t="n">
        <v>0.670686935689</v>
      </c>
      <c r="E1152" s="26" t="n">
        <v>-0.632748253786</v>
      </c>
      <c r="F1152" s="26" t="n">
        <v>0.957372669982</v>
      </c>
      <c r="G1152" s="26" t="n">
        <v>0.97786593517</v>
      </c>
      <c r="H1152" s="26" t="n">
        <v>0.833321405249</v>
      </c>
      <c r="I1152" s="26" t="n">
        <v>0.24477928968</v>
      </c>
    </row>
    <row r="1153" customFormat="false" ht="15" hidden="false" customHeight="false" outlineLevel="0" collapsed="false">
      <c r="B1153" s="2" t="n">
        <v>1148</v>
      </c>
      <c r="C1153" s="26" t="n">
        <v>-1.232140964587</v>
      </c>
      <c r="D1153" s="26" t="n">
        <v>-0.097706991111</v>
      </c>
      <c r="E1153" s="26" t="n">
        <v>-0.942299664239</v>
      </c>
      <c r="F1153" s="26" t="n">
        <v>0.234673715805</v>
      </c>
      <c r="G1153" s="26" t="n">
        <v>0.789040353714</v>
      </c>
      <c r="H1153" s="26" t="n">
        <v>0.228784789009</v>
      </c>
      <c r="I1153" s="26" t="n">
        <v>0.508529505072</v>
      </c>
    </row>
    <row r="1154" customFormat="false" ht="15" hidden="false" customHeight="false" outlineLevel="0" collapsed="false">
      <c r="B1154" s="2" t="n">
        <v>1149</v>
      </c>
      <c r="C1154" s="26" t="n">
        <v>0.934731026154</v>
      </c>
      <c r="D1154" s="26" t="n">
        <v>1.058216494822</v>
      </c>
      <c r="E1154" s="26" t="n">
        <v>0.240406454271</v>
      </c>
      <c r="F1154" s="26" t="n">
        <v>0.765963845399</v>
      </c>
      <c r="G1154" s="26" t="n">
        <v>0.365982282602</v>
      </c>
      <c r="H1154" s="26" t="n">
        <v>0.165193848576</v>
      </c>
      <c r="I1154" s="26" t="n">
        <v>0.229308983013</v>
      </c>
    </row>
    <row r="1155" customFormat="false" ht="15" hidden="false" customHeight="false" outlineLevel="0" collapsed="false">
      <c r="B1155" s="2" t="n">
        <v>1150</v>
      </c>
      <c r="C1155" s="26" t="n">
        <v>0.53750625701</v>
      </c>
      <c r="D1155" s="26" t="n">
        <v>1.449168264339</v>
      </c>
      <c r="E1155" s="26" t="n">
        <v>1.214551401089</v>
      </c>
      <c r="F1155" s="26" t="n">
        <v>0.18192897578</v>
      </c>
      <c r="G1155" s="26" t="n">
        <v>0.232913485188</v>
      </c>
      <c r="H1155" s="26" t="n">
        <v>0.151754421421</v>
      </c>
      <c r="I1155" s="26" t="n">
        <v>0.047214345548</v>
      </c>
    </row>
    <row r="1156" customFormat="false" ht="15" hidden="false" customHeight="false" outlineLevel="0" collapsed="false">
      <c r="B1156" s="2" t="n">
        <v>1151</v>
      </c>
      <c r="C1156" s="26" t="n">
        <v>0.054630761731</v>
      </c>
      <c r="D1156" s="26" t="n">
        <v>0.230469101087</v>
      </c>
      <c r="E1156" s="26" t="n">
        <v>-2.253082980281</v>
      </c>
      <c r="F1156" s="26" t="n">
        <v>0.529050723746</v>
      </c>
      <c r="G1156" s="26" t="n">
        <v>0.177504293292</v>
      </c>
      <c r="H1156" s="26" t="n">
        <v>0.513552295402</v>
      </c>
      <c r="I1156" s="26" t="n">
        <v>0.722555316694</v>
      </c>
    </row>
    <row r="1157" customFormat="false" ht="15" hidden="false" customHeight="false" outlineLevel="0" collapsed="false">
      <c r="B1157" s="2" t="n">
        <v>1152</v>
      </c>
      <c r="C1157" s="26" t="n">
        <v>0.662172098578</v>
      </c>
      <c r="D1157" s="26" t="n">
        <v>-0.253338189845</v>
      </c>
      <c r="E1157" s="26" t="n">
        <v>1.025327518634</v>
      </c>
      <c r="F1157" s="26" t="n">
        <v>0.929934795404</v>
      </c>
      <c r="G1157" s="26" t="n">
        <v>0.243557400839</v>
      </c>
      <c r="H1157" s="26" t="n">
        <v>0.913625283794</v>
      </c>
      <c r="I1157" s="26" t="n">
        <v>0.907912369115</v>
      </c>
    </row>
    <row r="1158" customFormat="false" ht="15" hidden="false" customHeight="false" outlineLevel="0" collapsed="false">
      <c r="B1158" s="2" t="n">
        <v>1153</v>
      </c>
      <c r="C1158" s="26" t="n">
        <v>0.877934360146</v>
      </c>
      <c r="D1158" s="26" t="n">
        <v>-0.327816270712</v>
      </c>
      <c r="E1158" s="26" t="n">
        <v>-0.128531599374</v>
      </c>
      <c r="F1158" s="26" t="n">
        <v>0.71189736463</v>
      </c>
      <c r="G1158" s="26" t="n">
        <v>0.957013174988</v>
      </c>
      <c r="H1158" s="26" t="n">
        <v>0.794903666219</v>
      </c>
      <c r="I1158" s="26" t="n">
        <v>0.456126400551</v>
      </c>
    </row>
    <row r="1159" customFormat="false" ht="15" hidden="false" customHeight="false" outlineLevel="0" collapsed="false">
      <c r="B1159" s="2" t="n">
        <v>1154</v>
      </c>
      <c r="C1159" s="26" t="n">
        <v>0.488018701867</v>
      </c>
      <c r="D1159" s="26" t="n">
        <v>-1.528354219803</v>
      </c>
      <c r="E1159" s="26" t="n">
        <v>-0.477706131252</v>
      </c>
      <c r="F1159" s="26" t="n">
        <v>0.362032617074</v>
      </c>
      <c r="G1159" s="26" t="n">
        <v>0.273304938429</v>
      </c>
      <c r="H1159" s="26" t="n">
        <v>0.899279041862</v>
      </c>
      <c r="I1159" s="26" t="n">
        <v>0.659290263937</v>
      </c>
    </row>
    <row r="1160" customFormat="false" ht="15" hidden="false" customHeight="false" outlineLevel="0" collapsed="false">
      <c r="B1160" s="2" t="n">
        <v>1155</v>
      </c>
      <c r="C1160" s="26" t="n">
        <v>-1.376296891539</v>
      </c>
      <c r="D1160" s="26" t="n">
        <v>1.744310818929</v>
      </c>
      <c r="E1160" s="26" t="n">
        <v>-1.128071915501</v>
      </c>
      <c r="F1160" s="26" t="n">
        <v>0.570487472306</v>
      </c>
      <c r="G1160" s="26" t="n">
        <v>0.448377292217</v>
      </c>
      <c r="H1160" s="26" t="n">
        <v>0.849388935286</v>
      </c>
      <c r="I1160" s="26" t="n">
        <v>0.749551763876</v>
      </c>
    </row>
    <row r="1161" customFormat="false" ht="15" hidden="false" customHeight="false" outlineLevel="0" collapsed="false">
      <c r="B1161" s="2" t="n">
        <v>1156</v>
      </c>
      <c r="C1161" s="26" t="n">
        <v>3.719806E-005</v>
      </c>
      <c r="D1161" s="26" t="n">
        <v>-0.027473052661</v>
      </c>
      <c r="E1161" s="26" t="n">
        <v>0.174536365499</v>
      </c>
      <c r="F1161" s="26" t="n">
        <v>0.780567698141</v>
      </c>
      <c r="G1161" s="26" t="n">
        <v>0.768940332721</v>
      </c>
      <c r="H1161" s="26" t="n">
        <v>0.169265772957</v>
      </c>
      <c r="I1161" s="26" t="n">
        <v>0.172634571531</v>
      </c>
    </row>
    <row r="1162" customFormat="false" ht="15" hidden="false" customHeight="false" outlineLevel="0" collapsed="false">
      <c r="B1162" s="2" t="n">
        <v>1157</v>
      </c>
      <c r="C1162" s="26" t="n">
        <v>0.508499168216</v>
      </c>
      <c r="D1162" s="26" t="n">
        <v>0.938933819703</v>
      </c>
      <c r="E1162" s="26" t="n">
        <v>0.793723893333</v>
      </c>
      <c r="F1162" s="26" t="n">
        <v>0.845924957734</v>
      </c>
      <c r="G1162" s="26" t="n">
        <v>0.702704461906</v>
      </c>
      <c r="H1162" s="26" t="n">
        <v>0.010597366071</v>
      </c>
      <c r="I1162" s="26" t="n">
        <v>0.951696528069</v>
      </c>
    </row>
    <row r="1163" customFormat="false" ht="15" hidden="false" customHeight="false" outlineLevel="0" collapsed="false">
      <c r="B1163" s="2" t="n">
        <v>1158</v>
      </c>
      <c r="C1163" s="26" t="n">
        <v>-0.773132956699</v>
      </c>
      <c r="D1163" s="26" t="n">
        <v>-1.888981179267</v>
      </c>
      <c r="E1163" s="26" t="n">
        <v>-0.132692388988</v>
      </c>
      <c r="F1163" s="26" t="n">
        <v>0.627034111832</v>
      </c>
      <c r="G1163" s="26" t="n">
        <v>0.289867246352</v>
      </c>
      <c r="H1163" s="26" t="n">
        <v>0.002983734341</v>
      </c>
      <c r="I1163" s="26" t="n">
        <v>0.299256925572</v>
      </c>
    </row>
    <row r="1164" customFormat="false" ht="15" hidden="false" customHeight="false" outlineLevel="0" collapsed="false">
      <c r="B1164" s="2" t="n">
        <v>1159</v>
      </c>
      <c r="C1164" s="26" t="n">
        <v>-1.846609174633</v>
      </c>
      <c r="D1164" s="26" t="n">
        <v>0.604457058229</v>
      </c>
      <c r="E1164" s="26" t="n">
        <v>0.409019901662</v>
      </c>
      <c r="F1164" s="26" t="n">
        <v>0.686829513526</v>
      </c>
      <c r="G1164" s="26" t="n">
        <v>0.826554583571</v>
      </c>
      <c r="H1164" s="26" t="n">
        <v>0.983600207542</v>
      </c>
      <c r="I1164" s="26" t="n">
        <v>0.123753010871</v>
      </c>
    </row>
    <row r="1165" customFormat="false" ht="15" hidden="false" customHeight="false" outlineLevel="0" collapsed="false">
      <c r="B1165" s="2" t="n">
        <v>1160</v>
      </c>
      <c r="C1165" s="26" t="n">
        <v>0.413865959065</v>
      </c>
      <c r="D1165" s="26" t="n">
        <v>-0.468943384946</v>
      </c>
      <c r="E1165" s="26" t="n">
        <v>0.897541640606</v>
      </c>
      <c r="F1165" s="26" t="n">
        <v>0.65304271347</v>
      </c>
      <c r="G1165" s="26" t="n">
        <v>0.017155700359</v>
      </c>
      <c r="H1165" s="26" t="n">
        <v>0.633596483565</v>
      </c>
      <c r="I1165" s="26" t="n">
        <v>0.672310120256</v>
      </c>
    </row>
    <row r="1166" customFormat="false" ht="15" hidden="false" customHeight="false" outlineLevel="0" collapsed="false">
      <c r="B1166" s="2" t="n">
        <v>1161</v>
      </c>
      <c r="C1166" s="26" t="n">
        <v>-2.075806179541</v>
      </c>
      <c r="D1166" s="26" t="n">
        <v>-0.457477083827</v>
      </c>
      <c r="E1166" s="26" t="n">
        <v>-0.058972611411</v>
      </c>
      <c r="F1166" s="26" t="n">
        <v>0.957687868723</v>
      </c>
      <c r="G1166" s="26" t="n">
        <v>0.070908625194</v>
      </c>
      <c r="H1166" s="26" t="n">
        <v>0.979245972642</v>
      </c>
      <c r="I1166" s="26" t="n">
        <v>0.822126619606</v>
      </c>
    </row>
    <row r="1167" customFormat="false" ht="15" hidden="false" customHeight="false" outlineLevel="0" collapsed="false">
      <c r="B1167" s="2" t="n">
        <v>1162</v>
      </c>
      <c r="C1167" s="26" t="n">
        <v>-1.332890943546</v>
      </c>
      <c r="D1167" s="26" t="n">
        <v>-2.309192398348</v>
      </c>
      <c r="E1167" s="26" t="n">
        <v>0.23448805467</v>
      </c>
      <c r="F1167" s="26" t="n">
        <v>0.160907807653</v>
      </c>
      <c r="G1167" s="26" t="n">
        <v>0.990861346479</v>
      </c>
      <c r="H1167" s="26" t="n">
        <v>0.118944498672</v>
      </c>
      <c r="I1167" s="26" t="n">
        <v>0.709541145268</v>
      </c>
    </row>
    <row r="1168" customFormat="false" ht="15" hidden="false" customHeight="false" outlineLevel="0" collapsed="false">
      <c r="B1168" s="2" t="n">
        <v>1163</v>
      </c>
      <c r="C1168" s="26" t="n">
        <v>-0.288027021629</v>
      </c>
      <c r="D1168" s="26" t="n">
        <v>1.291028614724</v>
      </c>
      <c r="E1168" s="26" t="n">
        <v>-0.421052095313</v>
      </c>
      <c r="F1168" s="26" t="n">
        <v>0.714997851845</v>
      </c>
      <c r="G1168" s="26" t="n">
        <v>0.010015765775</v>
      </c>
      <c r="H1168" s="26" t="n">
        <v>0.35340888921</v>
      </c>
      <c r="I1168" s="26" t="n">
        <v>0.491011860585</v>
      </c>
    </row>
    <row r="1169" customFormat="false" ht="15" hidden="false" customHeight="false" outlineLevel="0" collapsed="false">
      <c r="B1169" s="2" t="n">
        <v>1164</v>
      </c>
      <c r="C1169" s="26" t="n">
        <v>-0.71575433003</v>
      </c>
      <c r="D1169" s="26" t="n">
        <v>0.901382747643</v>
      </c>
      <c r="E1169" s="26" t="n">
        <v>0.732919913588</v>
      </c>
      <c r="F1169" s="26" t="n">
        <v>0.219116449489</v>
      </c>
      <c r="G1169" s="26" t="n">
        <v>0.527703137455</v>
      </c>
      <c r="H1169" s="26" t="n">
        <v>0.131555170273</v>
      </c>
      <c r="I1169" s="26" t="n">
        <v>0.908584592262</v>
      </c>
    </row>
    <row r="1170" customFormat="false" ht="15" hidden="false" customHeight="false" outlineLevel="0" collapsed="false">
      <c r="B1170" s="2" t="n">
        <v>1165</v>
      </c>
      <c r="C1170" s="26" t="n">
        <v>0.142862895444</v>
      </c>
      <c r="D1170" s="26" t="n">
        <v>-1.496878905051</v>
      </c>
      <c r="E1170" s="26" t="n">
        <v>-0.406809743439</v>
      </c>
      <c r="F1170" s="26" t="n">
        <v>0.91806682577</v>
      </c>
      <c r="G1170" s="26" t="n">
        <v>0.469299343935</v>
      </c>
      <c r="H1170" s="26" t="n">
        <v>0.930348160818</v>
      </c>
      <c r="I1170" s="26" t="n">
        <v>0.785265655686</v>
      </c>
    </row>
    <row r="1171" customFormat="false" ht="15" hidden="false" customHeight="false" outlineLevel="0" collapsed="false">
      <c r="B1171" s="2" t="n">
        <v>1166</v>
      </c>
      <c r="C1171" s="26" t="n">
        <v>-0.730738912607</v>
      </c>
      <c r="D1171" s="26" t="n">
        <v>0.279732661518</v>
      </c>
      <c r="E1171" s="26" t="n">
        <v>0.461222100639</v>
      </c>
      <c r="F1171" s="26" t="n">
        <v>0.859358884542</v>
      </c>
      <c r="G1171" s="26" t="n">
        <v>0.507274308545</v>
      </c>
      <c r="H1171" s="26" t="n">
        <v>0.461305417219</v>
      </c>
      <c r="I1171" s="26" t="n">
        <v>0.466118904945</v>
      </c>
    </row>
    <row r="1172" customFormat="false" ht="15" hidden="false" customHeight="false" outlineLevel="0" collapsed="false">
      <c r="B1172" s="2" t="n">
        <v>1167</v>
      </c>
      <c r="C1172" s="26" t="n">
        <v>0.499012621543</v>
      </c>
      <c r="D1172" s="26" t="n">
        <v>-0.649761546142</v>
      </c>
      <c r="E1172" s="26" t="n">
        <v>0.037989370681</v>
      </c>
      <c r="F1172" s="26" t="n">
        <v>0.419873979838</v>
      </c>
      <c r="G1172" s="26" t="n">
        <v>0.178410804363</v>
      </c>
      <c r="H1172" s="26" t="n">
        <v>0.597322995107</v>
      </c>
      <c r="I1172" s="26" t="n">
        <v>0.045126324933</v>
      </c>
    </row>
    <row r="1173" customFormat="false" ht="15" hidden="false" customHeight="false" outlineLevel="0" collapsed="false">
      <c r="B1173" s="2" t="n">
        <v>1168</v>
      </c>
      <c r="C1173" s="26" t="n">
        <v>0.418930979808</v>
      </c>
      <c r="D1173" s="26" t="n">
        <v>-0.142250729015</v>
      </c>
      <c r="E1173" s="26" t="n">
        <v>-0.110680354967</v>
      </c>
      <c r="F1173" s="26" t="n">
        <v>0.167572322961</v>
      </c>
      <c r="G1173" s="26" t="n">
        <v>0.001461064031</v>
      </c>
      <c r="H1173" s="26" t="n">
        <v>0.475574035879</v>
      </c>
      <c r="I1173" s="26" t="n">
        <v>0.119362926465</v>
      </c>
    </row>
    <row r="1174" customFormat="false" ht="15" hidden="false" customHeight="false" outlineLevel="0" collapsed="false">
      <c r="B1174" s="2" t="n">
        <v>1169</v>
      </c>
      <c r="C1174" s="26" t="n">
        <v>0.14153831565</v>
      </c>
      <c r="D1174" s="26" t="n">
        <v>-0.871173520272</v>
      </c>
      <c r="E1174" s="26" t="n">
        <v>0.982907907455</v>
      </c>
      <c r="F1174" s="26" t="n">
        <v>0.641102901238</v>
      </c>
      <c r="G1174" s="26" t="n">
        <v>0.342297008213</v>
      </c>
      <c r="H1174" s="26" t="n">
        <v>0.74338815026</v>
      </c>
      <c r="I1174" s="26" t="n">
        <v>0.629719460773</v>
      </c>
    </row>
    <row r="1175" customFormat="false" ht="15" hidden="false" customHeight="false" outlineLevel="0" collapsed="false">
      <c r="B1175" s="2" t="n">
        <v>1170</v>
      </c>
      <c r="C1175" s="26" t="n">
        <v>-0.77758251298</v>
      </c>
      <c r="D1175" s="26" t="n">
        <v>0.689697484429</v>
      </c>
      <c r="E1175" s="26" t="n">
        <v>-0.576587112306</v>
      </c>
      <c r="F1175" s="26" t="n">
        <v>0.687667704749</v>
      </c>
      <c r="G1175" s="26" t="n">
        <v>0.631603976532</v>
      </c>
      <c r="H1175" s="26" t="n">
        <v>0.147006520201</v>
      </c>
      <c r="I1175" s="26" t="n">
        <v>0.724956396147</v>
      </c>
    </row>
    <row r="1176" customFormat="false" ht="15" hidden="false" customHeight="false" outlineLevel="0" collapsed="false">
      <c r="B1176" s="2" t="n">
        <v>1171</v>
      </c>
      <c r="C1176" s="26" t="n">
        <v>0.153490281665</v>
      </c>
      <c r="D1176" s="26" t="n">
        <v>0.78894514682</v>
      </c>
      <c r="E1176" s="26" t="n">
        <v>-0.609673696483</v>
      </c>
      <c r="F1176" s="26" t="n">
        <v>0.395748919628</v>
      </c>
      <c r="G1176" s="26" t="n">
        <v>0.661649963051</v>
      </c>
      <c r="H1176" s="26" t="n">
        <v>0.542213187675</v>
      </c>
      <c r="I1176" s="26" t="n">
        <v>0.826917797967</v>
      </c>
    </row>
    <row r="1177" customFormat="false" ht="15" hidden="false" customHeight="false" outlineLevel="0" collapsed="false">
      <c r="B1177" s="2" t="n">
        <v>1172</v>
      </c>
      <c r="C1177" s="26" t="n">
        <v>0.13703643115</v>
      </c>
      <c r="D1177" s="26" t="n">
        <v>1.261103888659</v>
      </c>
      <c r="E1177" s="26" t="n">
        <v>1.524112390948</v>
      </c>
      <c r="F1177" s="26" t="n">
        <v>0.887046598418</v>
      </c>
      <c r="G1177" s="26" t="n">
        <v>0.541339849865</v>
      </c>
      <c r="H1177" s="26" t="n">
        <v>0.260628047411</v>
      </c>
      <c r="I1177" s="26" t="n">
        <v>0.095313534003</v>
      </c>
    </row>
    <row r="1178" customFormat="false" ht="15" hidden="false" customHeight="false" outlineLevel="0" collapsed="false">
      <c r="B1178" s="2" t="n">
        <v>1173</v>
      </c>
      <c r="C1178" s="26" t="n">
        <v>-1.263972802274</v>
      </c>
      <c r="D1178" s="26" t="n">
        <v>1.491655492618</v>
      </c>
      <c r="E1178" s="26" t="n">
        <v>1.612468451593</v>
      </c>
      <c r="F1178" s="26" t="n">
        <v>0.945757775678</v>
      </c>
      <c r="G1178" s="26" t="n">
        <v>0.054535544732</v>
      </c>
      <c r="H1178" s="26" t="n">
        <v>0.306631540509</v>
      </c>
      <c r="I1178" s="26" t="n">
        <v>0.692710401848</v>
      </c>
    </row>
    <row r="1179" customFormat="false" ht="15" hidden="false" customHeight="false" outlineLevel="0" collapsed="false">
      <c r="B1179" s="2" t="n">
        <v>1174</v>
      </c>
      <c r="C1179" s="26" t="n">
        <v>-1.352396764919</v>
      </c>
      <c r="D1179" s="26" t="n">
        <v>1.196593429995</v>
      </c>
      <c r="E1179" s="26" t="n">
        <v>0.531160554924</v>
      </c>
      <c r="F1179" s="26" t="n">
        <v>0.733341889144</v>
      </c>
      <c r="G1179" s="26" t="n">
        <v>0.20049017707</v>
      </c>
      <c r="H1179" s="26" t="n">
        <v>0.923123714644</v>
      </c>
      <c r="I1179" s="26" t="n">
        <v>0.326342139877</v>
      </c>
    </row>
    <row r="1180" customFormat="false" ht="15" hidden="false" customHeight="false" outlineLevel="0" collapsed="false">
      <c r="B1180" s="2" t="n">
        <v>1175</v>
      </c>
      <c r="C1180" s="26" t="n">
        <v>0.731351257589</v>
      </c>
      <c r="D1180" s="26" t="n">
        <v>-0.377843705037</v>
      </c>
      <c r="E1180" s="26" t="n">
        <v>0.792808385183</v>
      </c>
      <c r="F1180" s="26" t="n">
        <v>0.263448057478</v>
      </c>
      <c r="G1180" s="26" t="n">
        <v>0.541061332722</v>
      </c>
      <c r="H1180" s="26" t="n">
        <v>0.172034172405</v>
      </c>
      <c r="I1180" s="26" t="n">
        <v>0.618790616935</v>
      </c>
    </row>
    <row r="1181" customFormat="false" ht="15" hidden="false" customHeight="false" outlineLevel="0" collapsed="false">
      <c r="B1181" s="2" t="n">
        <v>1176</v>
      </c>
      <c r="C1181" s="26" t="n">
        <v>-0.588193016627</v>
      </c>
      <c r="D1181" s="26" t="n">
        <v>1.150299047781</v>
      </c>
      <c r="E1181" s="26" t="n">
        <v>-0.186611657221</v>
      </c>
      <c r="F1181" s="26" t="n">
        <v>0.876492281105</v>
      </c>
      <c r="G1181" s="26" t="n">
        <v>0.765583138128</v>
      </c>
      <c r="H1181" s="26" t="n">
        <v>0.931654943164</v>
      </c>
      <c r="I1181" s="26" t="n">
        <v>0.739999188526</v>
      </c>
    </row>
    <row r="1182" customFormat="false" ht="15" hidden="false" customHeight="false" outlineLevel="0" collapsed="false">
      <c r="B1182" s="2" t="n">
        <v>1177</v>
      </c>
      <c r="C1182" s="26" t="n">
        <v>-0.050498644333</v>
      </c>
      <c r="D1182" s="26" t="n">
        <v>-1.061937624596</v>
      </c>
      <c r="E1182" s="26" t="n">
        <v>-0.743723143332</v>
      </c>
      <c r="F1182" s="26" t="n">
        <v>0.768992715051</v>
      </c>
      <c r="G1182" s="26" t="n">
        <v>0.808666351577</v>
      </c>
      <c r="H1182" s="26" t="n">
        <v>0.368677124551</v>
      </c>
      <c r="I1182" s="26" t="n">
        <v>0.158462315305</v>
      </c>
    </row>
    <row r="1183" customFormat="false" ht="15" hidden="false" customHeight="false" outlineLevel="0" collapsed="false">
      <c r="B1183" s="2" t="n">
        <v>1178</v>
      </c>
      <c r="C1183" s="26" t="n">
        <v>-1.523427627574</v>
      </c>
      <c r="D1183" s="26" t="n">
        <v>-1.084971545429</v>
      </c>
      <c r="E1183" s="26" t="n">
        <v>0.712631717254</v>
      </c>
      <c r="F1183" s="26" t="n">
        <v>0.69781457899</v>
      </c>
      <c r="G1183" s="26" t="n">
        <v>0.686418372749</v>
      </c>
      <c r="H1183" s="26" t="n">
        <v>0.751416474805</v>
      </c>
      <c r="I1183" s="26" t="n">
        <v>0.369650208602</v>
      </c>
    </row>
    <row r="1184" customFormat="false" ht="15" hidden="false" customHeight="false" outlineLevel="0" collapsed="false">
      <c r="B1184" s="2" t="n">
        <v>1179</v>
      </c>
      <c r="C1184" s="26" t="n">
        <v>0.165637451404</v>
      </c>
      <c r="D1184" s="26" t="n">
        <v>-0.558668930174</v>
      </c>
      <c r="E1184" s="26" t="n">
        <v>1.153598910616</v>
      </c>
      <c r="F1184" s="26" t="n">
        <v>0.959750095002</v>
      </c>
      <c r="G1184" s="26" t="n">
        <v>0.49137810549</v>
      </c>
      <c r="H1184" s="26" t="n">
        <v>0.384155345625</v>
      </c>
      <c r="I1184" s="26" t="n">
        <v>0.843104997053</v>
      </c>
    </row>
    <row r="1185" customFormat="false" ht="15" hidden="false" customHeight="false" outlineLevel="0" collapsed="false">
      <c r="B1185" s="2" t="n">
        <v>1180</v>
      </c>
      <c r="C1185" s="26" t="n">
        <v>1.433815090404</v>
      </c>
      <c r="D1185" s="26" t="n">
        <v>-0.963655361241</v>
      </c>
      <c r="E1185" s="26" t="n">
        <v>-2.123191324764</v>
      </c>
      <c r="F1185" s="26" t="n">
        <v>0.574742046815</v>
      </c>
      <c r="G1185" s="26" t="n">
        <v>0.486131369635</v>
      </c>
      <c r="H1185" s="26" t="n">
        <v>0.623906467454</v>
      </c>
      <c r="I1185" s="26" t="n">
        <v>0.064863296544</v>
      </c>
    </row>
    <row r="1186" customFormat="false" ht="15" hidden="false" customHeight="false" outlineLevel="0" collapsed="false">
      <c r="B1186" s="2" t="n">
        <v>1181</v>
      </c>
      <c r="C1186" s="26" t="n">
        <v>0.547798399038</v>
      </c>
      <c r="D1186" s="26" t="n">
        <v>1.694467135976</v>
      </c>
      <c r="E1186" s="26" t="n">
        <v>-0.322611501054</v>
      </c>
      <c r="F1186" s="26" t="n">
        <v>0.011072089538</v>
      </c>
      <c r="G1186" s="26" t="n">
        <v>0.276158317123</v>
      </c>
      <c r="H1186" s="26" t="n">
        <v>0.117830850334</v>
      </c>
      <c r="I1186" s="26" t="n">
        <v>0.944801031536</v>
      </c>
    </row>
    <row r="1187" customFormat="false" ht="15" hidden="false" customHeight="false" outlineLevel="0" collapsed="false">
      <c r="B1187" s="2" t="n">
        <v>1182</v>
      </c>
      <c r="C1187" s="26" t="n">
        <v>0.113920704497</v>
      </c>
      <c r="D1187" s="26" t="n">
        <v>-0.671105778411</v>
      </c>
      <c r="E1187" s="26" t="n">
        <v>0.223486781293</v>
      </c>
      <c r="F1187" s="26" t="n">
        <v>0.538841449013</v>
      </c>
      <c r="G1187" s="26" t="n">
        <v>0.952977833755</v>
      </c>
      <c r="H1187" s="26" t="n">
        <v>0.794261371287</v>
      </c>
      <c r="I1187" s="26" t="n">
        <v>0.960937915147</v>
      </c>
    </row>
    <row r="1188" customFormat="false" ht="15" hidden="false" customHeight="false" outlineLevel="0" collapsed="false">
      <c r="B1188" s="2" t="n">
        <v>1183</v>
      </c>
      <c r="C1188" s="26" t="n">
        <v>0.963247200046</v>
      </c>
      <c r="D1188" s="26" t="n">
        <v>-0.568525124473</v>
      </c>
      <c r="E1188" s="26" t="n">
        <v>-0.438051201587</v>
      </c>
      <c r="F1188" s="26" t="n">
        <v>0.956649747716</v>
      </c>
      <c r="G1188" s="26" t="n">
        <v>0.743991561657</v>
      </c>
      <c r="H1188" s="26" t="n">
        <v>0.731111197943</v>
      </c>
      <c r="I1188" s="26" t="n">
        <v>0.502842393378</v>
      </c>
    </row>
    <row r="1189" customFormat="false" ht="15" hidden="false" customHeight="false" outlineLevel="0" collapsed="false">
      <c r="B1189" s="2" t="n">
        <v>1184</v>
      </c>
      <c r="C1189" s="26" t="n">
        <v>-1.398024501494</v>
      </c>
      <c r="D1189" s="26" t="n">
        <v>-0.568235733608</v>
      </c>
      <c r="E1189" s="26" t="n">
        <v>-0.036575779043</v>
      </c>
      <c r="F1189" s="26" t="n">
        <v>0.625961827201</v>
      </c>
      <c r="G1189" s="26" t="n">
        <v>0.714325366288</v>
      </c>
      <c r="H1189" s="26" t="n">
        <v>0.926495982915</v>
      </c>
      <c r="I1189" s="26" t="n">
        <v>0.261575689179</v>
      </c>
    </row>
    <row r="1190" customFormat="false" ht="15" hidden="false" customHeight="false" outlineLevel="0" collapsed="false">
      <c r="B1190" s="2" t="n">
        <v>1185</v>
      </c>
      <c r="C1190" s="26" t="n">
        <v>-0.659000968823</v>
      </c>
      <c r="D1190" s="26" t="n">
        <v>-0.02109544025</v>
      </c>
      <c r="E1190" s="26" t="n">
        <v>1.377426388525</v>
      </c>
      <c r="F1190" s="26" t="n">
        <v>0.437999401275</v>
      </c>
      <c r="G1190" s="26" t="n">
        <v>0.789835892929</v>
      </c>
      <c r="H1190" s="26" t="n">
        <v>0.82447706145</v>
      </c>
      <c r="I1190" s="26" t="n">
        <v>0.434361451325</v>
      </c>
    </row>
    <row r="1191" customFormat="false" ht="15" hidden="false" customHeight="false" outlineLevel="0" collapsed="false">
      <c r="B1191" s="2" t="n">
        <v>1186</v>
      </c>
      <c r="C1191" s="26" t="n">
        <v>0.290997571838</v>
      </c>
      <c r="D1191" s="26" t="n">
        <v>-0.077904297901</v>
      </c>
      <c r="E1191" s="26" t="n">
        <v>-0.706115391468</v>
      </c>
      <c r="F1191" s="26" t="n">
        <v>0.744563364986</v>
      </c>
      <c r="G1191" s="26" t="n">
        <v>0.290032549394</v>
      </c>
      <c r="H1191" s="26" t="n">
        <v>0.140139355223</v>
      </c>
      <c r="I1191" s="26" t="n">
        <v>0.649020752741</v>
      </c>
    </row>
    <row r="1192" customFormat="false" ht="15" hidden="false" customHeight="false" outlineLevel="0" collapsed="false">
      <c r="B1192" s="2" t="n">
        <v>1187</v>
      </c>
      <c r="C1192" s="26" t="n">
        <v>-0.790461501736</v>
      </c>
      <c r="D1192" s="26" t="n">
        <v>-0.328294849496</v>
      </c>
      <c r="E1192" s="26" t="n">
        <v>0.267653620574</v>
      </c>
      <c r="F1192" s="26" t="n">
        <v>0.856185778102</v>
      </c>
      <c r="G1192" s="26" t="n">
        <v>0.224508099497</v>
      </c>
      <c r="H1192" s="26" t="n">
        <v>0.850589295282</v>
      </c>
      <c r="I1192" s="26" t="n">
        <v>0.974870098572</v>
      </c>
    </row>
    <row r="1193" customFormat="false" ht="15" hidden="false" customHeight="false" outlineLevel="0" collapsed="false">
      <c r="B1193" s="2" t="n">
        <v>1188</v>
      </c>
      <c r="C1193" s="26" t="n">
        <v>-0.486098797205</v>
      </c>
      <c r="D1193" s="26" t="n">
        <v>-0.419839955915</v>
      </c>
      <c r="E1193" s="26" t="n">
        <v>0.911086015175</v>
      </c>
      <c r="F1193" s="26" t="n">
        <v>0.95193936741</v>
      </c>
      <c r="G1193" s="26" t="n">
        <v>0.844623077948</v>
      </c>
      <c r="H1193" s="26" t="n">
        <v>0.651848188889</v>
      </c>
      <c r="I1193" s="26" t="n">
        <v>0.311313089867</v>
      </c>
    </row>
    <row r="1194" customFormat="false" ht="15" hidden="false" customHeight="false" outlineLevel="0" collapsed="false">
      <c r="B1194" s="2" t="n">
        <v>1189</v>
      </c>
      <c r="C1194" s="26" t="n">
        <v>2.066418437875</v>
      </c>
      <c r="D1194" s="26" t="n">
        <v>0.32659752638</v>
      </c>
      <c r="E1194" s="26" t="n">
        <v>0.785697112603</v>
      </c>
      <c r="F1194" s="26" t="n">
        <v>0.468569736509</v>
      </c>
      <c r="G1194" s="26" t="n">
        <v>0.658661534748</v>
      </c>
      <c r="H1194" s="26" t="n">
        <v>0.854575908111</v>
      </c>
      <c r="I1194" s="26" t="n">
        <v>0.051041095056</v>
      </c>
    </row>
    <row r="1195" customFormat="false" ht="15" hidden="false" customHeight="false" outlineLevel="0" collapsed="false">
      <c r="B1195" s="2" t="n">
        <v>1190</v>
      </c>
      <c r="C1195" s="26" t="n">
        <v>0.654777037739</v>
      </c>
      <c r="D1195" s="26" t="n">
        <v>0.148794335451</v>
      </c>
      <c r="E1195" s="26" t="n">
        <v>1.220565743683</v>
      </c>
      <c r="F1195" s="26" t="n">
        <v>0.16805849363</v>
      </c>
      <c r="G1195" s="26" t="n">
        <v>0.425495382108</v>
      </c>
      <c r="H1195" s="26" t="n">
        <v>0.20672296404</v>
      </c>
      <c r="I1195" s="26" t="n">
        <v>0.66545240111</v>
      </c>
    </row>
    <row r="1196" customFormat="false" ht="15" hidden="false" customHeight="false" outlineLevel="0" collapsed="false">
      <c r="B1196" s="2" t="n">
        <v>1191</v>
      </c>
      <c r="C1196" s="26" t="n">
        <v>-0.938032169292</v>
      </c>
      <c r="D1196" s="26" t="n">
        <v>1.233891258095</v>
      </c>
      <c r="E1196" s="26" t="n">
        <v>0.073290473336</v>
      </c>
      <c r="F1196" s="26" t="n">
        <v>0.5929738751</v>
      </c>
      <c r="G1196" s="26" t="n">
        <v>0.922850331475</v>
      </c>
      <c r="H1196" s="26" t="n">
        <v>0.914072726106</v>
      </c>
      <c r="I1196" s="26" t="n">
        <v>0.227366333592</v>
      </c>
    </row>
    <row r="1197" customFormat="false" ht="15" hidden="false" customHeight="false" outlineLevel="0" collapsed="false">
      <c r="B1197" s="2" t="n">
        <v>1192</v>
      </c>
      <c r="C1197" s="26" t="n">
        <v>0.169914140474</v>
      </c>
      <c r="D1197" s="26" t="n">
        <v>1.459596083255</v>
      </c>
      <c r="E1197" s="26" t="n">
        <v>-0.88045925236</v>
      </c>
      <c r="F1197" s="26" t="n">
        <v>0.645052831662</v>
      </c>
      <c r="G1197" s="26" t="n">
        <v>0.680404666026</v>
      </c>
      <c r="H1197" s="26" t="n">
        <v>0.164077731905</v>
      </c>
      <c r="I1197" s="26" t="n">
        <v>0.195704810973</v>
      </c>
    </row>
    <row r="1198" customFormat="false" ht="15" hidden="false" customHeight="false" outlineLevel="0" collapsed="false">
      <c r="B1198" s="2" t="n">
        <v>1193</v>
      </c>
      <c r="C1198" s="26" t="n">
        <v>-1.491651732219</v>
      </c>
      <c r="D1198" s="26" t="n">
        <v>-0.501995993548</v>
      </c>
      <c r="E1198" s="26" t="n">
        <v>-0.214468043102</v>
      </c>
      <c r="F1198" s="26" t="n">
        <v>0.183330271718</v>
      </c>
      <c r="G1198" s="26" t="n">
        <v>0.157541060665</v>
      </c>
      <c r="H1198" s="26" t="n">
        <v>0.161336193077</v>
      </c>
      <c r="I1198" s="26" t="n">
        <v>0.766033243864</v>
      </c>
    </row>
    <row r="1199" customFormat="false" ht="15" hidden="false" customHeight="false" outlineLevel="0" collapsed="false">
      <c r="B1199" s="2" t="n">
        <v>1194</v>
      </c>
      <c r="C1199" s="26" t="n">
        <v>-0.322497142496</v>
      </c>
      <c r="D1199" s="26" t="n">
        <v>0.600067197312</v>
      </c>
      <c r="E1199" s="26" t="n">
        <v>0.872527236311</v>
      </c>
      <c r="F1199" s="26" t="n">
        <v>0.658583974534</v>
      </c>
      <c r="G1199" s="26" t="n">
        <v>0.312640830669</v>
      </c>
      <c r="H1199" s="26" t="n">
        <v>0.890261070124</v>
      </c>
      <c r="I1199" s="26" t="n">
        <v>0.358386709957</v>
      </c>
    </row>
    <row r="1200" customFormat="false" ht="15" hidden="false" customHeight="false" outlineLevel="0" collapsed="false">
      <c r="B1200" s="2" t="n">
        <v>1195</v>
      </c>
      <c r="C1200" s="26" t="n">
        <v>-1.285902551336</v>
      </c>
      <c r="D1200" s="26" t="n">
        <v>0.711251368149</v>
      </c>
      <c r="E1200" s="26" t="n">
        <v>0.88738777578</v>
      </c>
      <c r="F1200" s="26" t="n">
        <v>0.409453785683</v>
      </c>
      <c r="G1200" s="26" t="n">
        <v>0.811733167062</v>
      </c>
      <c r="H1200" s="26" t="n">
        <v>0.392396425884</v>
      </c>
      <c r="I1200" s="26" t="n">
        <v>0.406755479334</v>
      </c>
    </row>
    <row r="1201" customFormat="false" ht="15" hidden="false" customHeight="false" outlineLevel="0" collapsed="false">
      <c r="B1201" s="2" t="n">
        <v>1196</v>
      </c>
      <c r="C1201" s="26" t="n">
        <v>-0.643614279188</v>
      </c>
      <c r="D1201" s="26" t="n">
        <v>-0.013382498363</v>
      </c>
      <c r="E1201" s="26" t="n">
        <v>-0.374721580682</v>
      </c>
      <c r="F1201" s="26" t="n">
        <v>0.407768564172</v>
      </c>
      <c r="G1201" s="26" t="n">
        <v>0.751206732785</v>
      </c>
      <c r="H1201" s="26" t="n">
        <v>0.632222033474</v>
      </c>
      <c r="I1201" s="26" t="n">
        <v>0.07097535245</v>
      </c>
    </row>
    <row r="1202" customFormat="false" ht="15" hidden="false" customHeight="false" outlineLevel="0" collapsed="false">
      <c r="B1202" s="2" t="n">
        <v>1197</v>
      </c>
      <c r="C1202" s="26" t="n">
        <v>-0.626513143351</v>
      </c>
      <c r="D1202" s="26" t="n">
        <v>-3.180408705961</v>
      </c>
      <c r="E1202" s="26" t="n">
        <v>1.636656088894</v>
      </c>
      <c r="F1202" s="26" t="n">
        <v>0.231024314894</v>
      </c>
      <c r="G1202" s="26" t="n">
        <v>0.203038108521</v>
      </c>
      <c r="H1202" s="26" t="n">
        <v>0.074723676414</v>
      </c>
      <c r="I1202" s="26" t="n">
        <v>0.693985868522</v>
      </c>
    </row>
    <row r="1203" customFormat="false" ht="15" hidden="false" customHeight="false" outlineLevel="0" collapsed="false">
      <c r="B1203" s="2" t="n">
        <v>1198</v>
      </c>
      <c r="C1203" s="26" t="n">
        <v>-0.608248072591</v>
      </c>
      <c r="D1203" s="26" t="n">
        <v>-0.49939877351</v>
      </c>
      <c r="E1203" s="26" t="n">
        <v>1.136431484533</v>
      </c>
      <c r="F1203" s="26" t="n">
        <v>0.886917544306</v>
      </c>
      <c r="G1203" s="26" t="n">
        <v>0.672382837217</v>
      </c>
      <c r="H1203" s="26" t="n">
        <v>0.493483997395</v>
      </c>
      <c r="I1203" s="26" t="n">
        <v>0.70568835556</v>
      </c>
    </row>
    <row r="1204" customFormat="false" ht="15" hidden="false" customHeight="false" outlineLevel="0" collapsed="false">
      <c r="B1204" s="2" t="n">
        <v>1199</v>
      </c>
      <c r="C1204" s="26" t="n">
        <v>-0.959519304185</v>
      </c>
      <c r="D1204" s="26" t="n">
        <v>0.772172785136</v>
      </c>
      <c r="E1204" s="26" t="n">
        <v>-0.784178948408</v>
      </c>
      <c r="F1204" s="26" t="n">
        <v>0.335532333494</v>
      </c>
      <c r="G1204" s="26" t="n">
        <v>0.527896864545</v>
      </c>
      <c r="H1204" s="26" t="n">
        <v>0.87131165288</v>
      </c>
      <c r="I1204" s="26" t="n">
        <v>0.364253486665</v>
      </c>
    </row>
    <row r="1205" customFormat="false" ht="15" hidden="false" customHeight="false" outlineLevel="0" collapsed="false">
      <c r="B1205" s="2" t="n">
        <v>1200</v>
      </c>
      <c r="C1205" s="26" t="n">
        <v>-0.566044933091</v>
      </c>
      <c r="D1205" s="26" t="n">
        <v>-1.035314093672</v>
      </c>
      <c r="E1205" s="26" t="n">
        <v>0.654169791896</v>
      </c>
      <c r="F1205" s="26" t="n">
        <v>0.002706522011</v>
      </c>
      <c r="G1205" s="26" t="n">
        <v>0.68188310695</v>
      </c>
      <c r="H1205" s="26" t="n">
        <v>0.450620678149</v>
      </c>
      <c r="I1205" s="26" t="n">
        <v>0.735166611759</v>
      </c>
    </row>
    <row r="1206" customFormat="false" ht="15" hidden="false" customHeight="false" outlineLevel="0" collapsed="false">
      <c r="B1206" s="2" t="n">
        <v>1201</v>
      </c>
      <c r="C1206" s="26" t="n">
        <v>-0.495314889793</v>
      </c>
      <c r="D1206" s="26" t="n">
        <v>-0.658161933855</v>
      </c>
      <c r="E1206" s="26" t="n">
        <v>-1.093632842108</v>
      </c>
      <c r="F1206" s="26" t="n">
        <v>0.253407412096</v>
      </c>
      <c r="G1206" s="26" t="n">
        <v>0.809796179035</v>
      </c>
      <c r="H1206" s="26" t="n">
        <v>0.410269090002</v>
      </c>
      <c r="I1206" s="26" t="n">
        <v>0.107632090044</v>
      </c>
    </row>
    <row r="1207" customFormat="false" ht="15" hidden="false" customHeight="false" outlineLevel="0" collapsed="false">
      <c r="B1207" s="2" t="n">
        <v>1202</v>
      </c>
      <c r="C1207" s="26" t="n">
        <v>-0.620948201388</v>
      </c>
      <c r="D1207" s="26" t="n">
        <v>1.662607759407</v>
      </c>
      <c r="E1207" s="26" t="n">
        <v>-1.873223807586</v>
      </c>
      <c r="F1207" s="26" t="n">
        <v>0.435947250794</v>
      </c>
      <c r="G1207" s="26" t="n">
        <v>0.658418850184</v>
      </c>
      <c r="H1207" s="26" t="n">
        <v>0.364063933245</v>
      </c>
      <c r="I1207" s="26" t="n">
        <v>0.423189505384</v>
      </c>
    </row>
    <row r="1208" customFormat="false" ht="15" hidden="false" customHeight="false" outlineLevel="0" collapsed="false">
      <c r="B1208" s="2" t="n">
        <v>1203</v>
      </c>
      <c r="C1208" s="26" t="n">
        <v>0.68301210197</v>
      </c>
      <c r="D1208" s="26" t="n">
        <v>-0.638249888687</v>
      </c>
      <c r="E1208" s="26" t="n">
        <v>1.345331590535</v>
      </c>
      <c r="F1208" s="26" t="n">
        <v>0.220995352773</v>
      </c>
      <c r="G1208" s="26" t="n">
        <v>0.006034258098</v>
      </c>
      <c r="H1208" s="26" t="n">
        <v>0.688539001079</v>
      </c>
      <c r="I1208" s="26" t="n">
        <v>0.903479903084</v>
      </c>
    </row>
    <row r="1209" customFormat="false" ht="15" hidden="false" customHeight="false" outlineLevel="0" collapsed="false">
      <c r="B1209" s="2" t="n">
        <v>1204</v>
      </c>
      <c r="C1209" s="26" t="n">
        <v>0.514088432561</v>
      </c>
      <c r="D1209" s="26" t="n">
        <v>2.052357988158</v>
      </c>
      <c r="E1209" s="26" t="n">
        <v>0.699274590633</v>
      </c>
      <c r="F1209" s="26" t="n">
        <v>0.421112021745</v>
      </c>
      <c r="G1209" s="26" t="n">
        <v>0.025066105399</v>
      </c>
      <c r="H1209" s="26" t="n">
        <v>0.166418635299</v>
      </c>
      <c r="I1209" s="26" t="n">
        <v>0.642175566076</v>
      </c>
    </row>
    <row r="1210" customFormat="false" ht="15" hidden="false" customHeight="false" outlineLevel="0" collapsed="false">
      <c r="B1210" s="2" t="n">
        <v>1205</v>
      </c>
      <c r="C1210" s="26" t="n">
        <v>-1.686179535198</v>
      </c>
      <c r="D1210" s="26" t="n">
        <v>0.069521216734</v>
      </c>
      <c r="E1210" s="26" t="n">
        <v>0.168524905508</v>
      </c>
      <c r="F1210" s="26" t="n">
        <v>0.838502416912</v>
      </c>
      <c r="G1210" s="26" t="n">
        <v>0.742772186999</v>
      </c>
      <c r="H1210" s="26" t="n">
        <v>0.329143945204</v>
      </c>
      <c r="I1210" s="26" t="n">
        <v>0.216151465555</v>
      </c>
    </row>
    <row r="1211" customFormat="false" ht="15" hidden="false" customHeight="false" outlineLevel="0" collapsed="false">
      <c r="B1211" s="2" t="n">
        <v>1206</v>
      </c>
      <c r="C1211" s="26" t="n">
        <v>-1.084067843534</v>
      </c>
      <c r="D1211" s="26" t="n">
        <v>-1.432564208926</v>
      </c>
      <c r="E1211" s="26" t="n">
        <v>-0.914122253589</v>
      </c>
      <c r="F1211" s="26" t="n">
        <v>0.923390536418</v>
      </c>
      <c r="G1211" s="26" t="n">
        <v>0.787701733784</v>
      </c>
      <c r="H1211" s="26" t="n">
        <v>0.747586463167</v>
      </c>
      <c r="I1211" s="26" t="n">
        <v>0.581381922275</v>
      </c>
    </row>
    <row r="1212" customFormat="false" ht="15" hidden="false" customHeight="false" outlineLevel="0" collapsed="false">
      <c r="B1212" s="2" t="n">
        <v>1207</v>
      </c>
      <c r="C1212" s="26" t="n">
        <v>-0.501800211079</v>
      </c>
      <c r="D1212" s="26" t="n">
        <v>1.633870676272</v>
      </c>
      <c r="E1212" s="26" t="n">
        <v>-0.482807042355</v>
      </c>
      <c r="F1212" s="26" t="n">
        <v>0.245841775304</v>
      </c>
      <c r="G1212" s="26" t="n">
        <v>0.908907777555</v>
      </c>
      <c r="H1212" s="26" t="n">
        <v>0.650079421444</v>
      </c>
      <c r="I1212" s="26" t="n">
        <v>0.592836337866</v>
      </c>
    </row>
    <row r="1213" customFormat="false" ht="15" hidden="false" customHeight="false" outlineLevel="0" collapsed="false">
      <c r="B1213" s="2" t="n">
        <v>1208</v>
      </c>
      <c r="C1213" s="26" t="n">
        <v>-1.274434937243</v>
      </c>
      <c r="D1213" s="26" t="n">
        <v>0.749142011109</v>
      </c>
      <c r="E1213" s="26" t="n">
        <v>0.551824960831</v>
      </c>
      <c r="F1213" s="26" t="n">
        <v>0.440002505837</v>
      </c>
      <c r="G1213" s="26" t="n">
        <v>0.006088083827</v>
      </c>
      <c r="H1213" s="26" t="n">
        <v>0.425120186311</v>
      </c>
      <c r="I1213" s="26" t="n">
        <v>0.181523008183</v>
      </c>
    </row>
    <row r="1214" customFormat="false" ht="15" hidden="false" customHeight="false" outlineLevel="0" collapsed="false">
      <c r="B1214" s="2" t="n">
        <v>1209</v>
      </c>
      <c r="C1214" s="26" t="n">
        <v>-0.634396182806</v>
      </c>
      <c r="D1214" s="26" t="n">
        <v>-2.976236271996</v>
      </c>
      <c r="E1214" s="26" t="n">
        <v>0.218621634654</v>
      </c>
      <c r="F1214" s="26" t="n">
        <v>0.122450061576</v>
      </c>
      <c r="G1214" s="26" t="n">
        <v>0.617935883145</v>
      </c>
      <c r="H1214" s="26" t="n">
        <v>0.428127904579</v>
      </c>
      <c r="I1214" s="26" t="n">
        <v>0.378182382551</v>
      </c>
    </row>
    <row r="1215" customFormat="false" ht="15" hidden="false" customHeight="false" outlineLevel="0" collapsed="false">
      <c r="B1215" s="2" t="n">
        <v>1210</v>
      </c>
      <c r="C1215" s="26" t="n">
        <v>0.2400785567</v>
      </c>
      <c r="D1215" s="26" t="n">
        <v>-1.347415248616</v>
      </c>
      <c r="E1215" s="26" t="n">
        <v>-1.257505832938</v>
      </c>
      <c r="F1215" s="26" t="n">
        <v>0.862338348189</v>
      </c>
      <c r="G1215" s="26" t="n">
        <v>0.320739029798</v>
      </c>
      <c r="H1215" s="26" t="n">
        <v>0.480614690675</v>
      </c>
      <c r="I1215" s="26" t="n">
        <v>0.868598929887</v>
      </c>
    </row>
    <row r="1216" customFormat="false" ht="15" hidden="false" customHeight="false" outlineLevel="0" collapsed="false">
      <c r="B1216" s="2" t="n">
        <v>1211</v>
      </c>
      <c r="C1216" s="26" t="n">
        <v>1.182976167273</v>
      </c>
      <c r="D1216" s="26" t="n">
        <v>-0.008209265185</v>
      </c>
      <c r="E1216" s="26" t="n">
        <v>0.207555463693</v>
      </c>
      <c r="F1216" s="26" t="n">
        <v>0.161652992999</v>
      </c>
      <c r="G1216" s="26" t="n">
        <v>0.863378417649</v>
      </c>
      <c r="H1216" s="26" t="n">
        <v>0.955039449643</v>
      </c>
      <c r="I1216" s="26" t="n">
        <v>0.909378623759</v>
      </c>
    </row>
    <row r="1217" customFormat="false" ht="15" hidden="false" customHeight="false" outlineLevel="0" collapsed="false">
      <c r="B1217" s="2" t="n">
        <v>1212</v>
      </c>
      <c r="C1217" s="26" t="n">
        <v>1.118356541168</v>
      </c>
      <c r="D1217" s="26" t="n">
        <v>-0.109084831735</v>
      </c>
      <c r="E1217" s="26" t="n">
        <v>-0.325961647226</v>
      </c>
      <c r="F1217" s="26" t="n">
        <v>0.622871677751</v>
      </c>
      <c r="G1217" s="26" t="n">
        <v>0.474693239396</v>
      </c>
      <c r="H1217" s="26" t="n">
        <v>0.982084016318</v>
      </c>
      <c r="I1217" s="26" t="n">
        <v>0.22215366088</v>
      </c>
    </row>
    <row r="1218" customFormat="false" ht="15" hidden="false" customHeight="false" outlineLevel="0" collapsed="false">
      <c r="B1218" s="2" t="n">
        <v>1213</v>
      </c>
      <c r="C1218" s="26" t="n">
        <v>-1.258869721295</v>
      </c>
      <c r="D1218" s="26" t="n">
        <v>0.177218358547</v>
      </c>
      <c r="E1218" s="26" t="n">
        <v>0.404144910629</v>
      </c>
      <c r="F1218" s="26" t="n">
        <v>0.811964843027</v>
      </c>
      <c r="G1218" s="26" t="n">
        <v>0.7573755737</v>
      </c>
      <c r="H1218" s="26" t="n">
        <v>0.89303123452</v>
      </c>
      <c r="I1218" s="26" t="n">
        <v>0.972128325116</v>
      </c>
    </row>
    <row r="1219" customFormat="false" ht="15" hidden="false" customHeight="false" outlineLevel="0" collapsed="false">
      <c r="B1219" s="2" t="n">
        <v>1214</v>
      </c>
      <c r="C1219" s="26" t="n">
        <v>-0.814515554645</v>
      </c>
      <c r="D1219" s="26" t="n">
        <v>1.248743734055</v>
      </c>
      <c r="E1219" s="26" t="n">
        <v>0.043532090424</v>
      </c>
      <c r="F1219" s="26" t="n">
        <v>0.574194213009</v>
      </c>
      <c r="G1219" s="26" t="n">
        <v>0.550299168811</v>
      </c>
      <c r="H1219" s="26" t="n">
        <v>0.303224361646</v>
      </c>
      <c r="I1219" s="26" t="n">
        <v>0.140767456742</v>
      </c>
    </row>
    <row r="1220" customFormat="false" ht="15" hidden="false" customHeight="false" outlineLevel="0" collapsed="false">
      <c r="B1220" s="2" t="n">
        <v>1215</v>
      </c>
      <c r="C1220" s="26" t="n">
        <v>-2.070752678695</v>
      </c>
      <c r="D1220" s="26" t="n">
        <v>-0.026299863804</v>
      </c>
      <c r="E1220" s="26" t="n">
        <v>0.299133464391</v>
      </c>
      <c r="F1220" s="26" t="n">
        <v>0.152218596778</v>
      </c>
      <c r="G1220" s="26" t="n">
        <v>0.704254837075</v>
      </c>
      <c r="H1220" s="26" t="n">
        <v>0.751210237722</v>
      </c>
      <c r="I1220" s="26" t="n">
        <v>0.918408844161</v>
      </c>
    </row>
    <row r="1221" customFormat="false" ht="15" hidden="false" customHeight="false" outlineLevel="0" collapsed="false">
      <c r="B1221" s="2" t="n">
        <v>1216</v>
      </c>
      <c r="C1221" s="26" t="n">
        <v>-0.488624848275</v>
      </c>
      <c r="D1221" s="26" t="n">
        <v>-1.365194503564</v>
      </c>
      <c r="E1221" s="26" t="n">
        <v>0.641407865804</v>
      </c>
      <c r="F1221" s="26" t="n">
        <v>0.008720012705</v>
      </c>
      <c r="G1221" s="26" t="n">
        <v>0.371371957883</v>
      </c>
      <c r="H1221" s="26" t="n">
        <v>0.711829371887</v>
      </c>
      <c r="I1221" s="26" t="n">
        <v>0.737443698342</v>
      </c>
    </row>
    <row r="1222" customFormat="false" ht="15" hidden="false" customHeight="false" outlineLevel="0" collapsed="false">
      <c r="B1222" s="2" t="n">
        <v>1217</v>
      </c>
      <c r="C1222" s="26" t="n">
        <v>-0.408134906365</v>
      </c>
      <c r="D1222" s="26" t="n">
        <v>1.353229248254</v>
      </c>
      <c r="E1222" s="26" t="n">
        <v>-0.507944594445</v>
      </c>
      <c r="F1222" s="26" t="n">
        <v>0.22164931133</v>
      </c>
      <c r="G1222" s="26" t="n">
        <v>0.551051338261</v>
      </c>
      <c r="H1222" s="26" t="n">
        <v>0.07487826548</v>
      </c>
      <c r="I1222" s="26" t="n">
        <v>0.329923587325</v>
      </c>
    </row>
    <row r="1223" customFormat="false" ht="15" hidden="false" customHeight="false" outlineLevel="0" collapsed="false">
      <c r="B1223" s="2" t="n">
        <v>1218</v>
      </c>
      <c r="C1223" s="26" t="n">
        <v>0.955765814466</v>
      </c>
      <c r="D1223" s="26" t="n">
        <v>0.28948164443</v>
      </c>
      <c r="E1223" s="26" t="n">
        <v>-1.958019201469</v>
      </c>
      <c r="F1223" s="26" t="n">
        <v>0.912419515741</v>
      </c>
      <c r="G1223" s="26" t="n">
        <v>0.674130054681</v>
      </c>
      <c r="H1223" s="26" t="n">
        <v>0.354110253833</v>
      </c>
      <c r="I1223" s="26" t="n">
        <v>0.261568760603</v>
      </c>
    </row>
    <row r="1224" customFormat="false" ht="15" hidden="false" customHeight="false" outlineLevel="0" collapsed="false">
      <c r="B1224" s="2" t="n">
        <v>1219</v>
      </c>
      <c r="C1224" s="26" t="n">
        <v>0.49581777477</v>
      </c>
      <c r="D1224" s="26" t="n">
        <v>0.14641364237</v>
      </c>
      <c r="E1224" s="26" t="n">
        <v>-0.925344627627</v>
      </c>
      <c r="F1224" s="26" t="n">
        <v>0.323641066015</v>
      </c>
      <c r="G1224" s="26" t="n">
        <v>0.176206884898</v>
      </c>
      <c r="H1224" s="26" t="n">
        <v>0.561985135025</v>
      </c>
      <c r="I1224" s="26" t="n">
        <v>0.450754208501</v>
      </c>
    </row>
    <row r="1225" customFormat="false" ht="15" hidden="false" customHeight="false" outlineLevel="0" collapsed="false">
      <c r="B1225" s="2" t="n">
        <v>1220</v>
      </c>
      <c r="C1225" s="26" t="n">
        <v>-0.569917780572</v>
      </c>
      <c r="D1225" s="26" t="n">
        <v>0.855479246513</v>
      </c>
      <c r="E1225" s="26" t="n">
        <v>-1.353831922111</v>
      </c>
      <c r="F1225" s="26" t="n">
        <v>0.178279237561</v>
      </c>
      <c r="G1225" s="26" t="n">
        <v>0.926347958254</v>
      </c>
      <c r="H1225" s="26" t="n">
        <v>0.80610237518</v>
      </c>
      <c r="I1225" s="26" t="n">
        <v>0.209126123493</v>
      </c>
    </row>
    <row r="1226" customFormat="false" ht="15" hidden="false" customHeight="false" outlineLevel="0" collapsed="false">
      <c r="B1226" s="2" t="n">
        <v>1221</v>
      </c>
      <c r="C1226" s="26" t="n">
        <v>-0.259378315272</v>
      </c>
      <c r="D1226" s="26" t="n">
        <v>0.049191201699</v>
      </c>
      <c r="E1226" s="26" t="n">
        <v>1.067514915273</v>
      </c>
      <c r="F1226" s="26" t="n">
        <v>0.323710419675</v>
      </c>
      <c r="G1226" s="26" t="n">
        <v>0.560586617787</v>
      </c>
      <c r="H1226" s="26" t="n">
        <v>0.743167171168</v>
      </c>
      <c r="I1226" s="26" t="n">
        <v>0.902344970479</v>
      </c>
    </row>
    <row r="1227" customFormat="false" ht="15" hidden="false" customHeight="false" outlineLevel="0" collapsed="false">
      <c r="B1227" s="2" t="n">
        <v>1222</v>
      </c>
      <c r="C1227" s="26" t="n">
        <v>-1.388973283354</v>
      </c>
      <c r="D1227" s="26" t="n">
        <v>-0.42084975872</v>
      </c>
      <c r="E1227" s="26" t="n">
        <v>0.695997688375</v>
      </c>
      <c r="F1227" s="26" t="n">
        <v>0.048965601899</v>
      </c>
      <c r="G1227" s="26" t="n">
        <v>0.568687279623</v>
      </c>
      <c r="H1227" s="26" t="n">
        <v>0.740208662674</v>
      </c>
      <c r="I1227" s="26" t="n">
        <v>0.276104158236</v>
      </c>
    </row>
    <row r="1228" customFormat="false" ht="15" hidden="false" customHeight="false" outlineLevel="0" collapsed="false">
      <c r="B1228" s="2" t="n">
        <v>1223</v>
      </c>
      <c r="C1228" s="26" t="n">
        <v>-0.492740038054</v>
      </c>
      <c r="D1228" s="26" t="n">
        <v>-1.418224931345</v>
      </c>
      <c r="E1228" s="26" t="n">
        <v>-0.451696247675</v>
      </c>
      <c r="F1228" s="26" t="n">
        <v>0.623212097518</v>
      </c>
      <c r="G1228" s="26" t="n">
        <v>0.093868998003</v>
      </c>
      <c r="H1228" s="26" t="n">
        <v>0.446142140561</v>
      </c>
      <c r="I1228" s="26" t="n">
        <v>0.603837311015</v>
      </c>
    </row>
    <row r="1229" customFormat="false" ht="15" hidden="false" customHeight="false" outlineLevel="0" collapsed="false">
      <c r="B1229" s="2" t="n">
        <v>1224</v>
      </c>
      <c r="C1229" s="26" t="n">
        <v>-1.742375645634</v>
      </c>
      <c r="D1229" s="26" t="n">
        <v>0.143730440543</v>
      </c>
      <c r="E1229" s="26" t="n">
        <v>-0.165338993842</v>
      </c>
      <c r="F1229" s="26" t="n">
        <v>0.363696072814</v>
      </c>
      <c r="G1229" s="26" t="n">
        <v>0.513866866978</v>
      </c>
      <c r="H1229" s="26" t="n">
        <v>0.784041099145</v>
      </c>
      <c r="I1229" s="26" t="n">
        <v>0.381411890693</v>
      </c>
    </row>
    <row r="1230" customFormat="false" ht="15" hidden="false" customHeight="false" outlineLevel="0" collapsed="false">
      <c r="B1230" s="2" t="n">
        <v>1225</v>
      </c>
      <c r="C1230" s="26" t="n">
        <v>1.297682489612</v>
      </c>
      <c r="D1230" s="26" t="n">
        <v>-0.608599234878</v>
      </c>
      <c r="E1230" s="26" t="n">
        <v>-0.259664966851</v>
      </c>
      <c r="F1230" s="26" t="n">
        <v>0.932611683352</v>
      </c>
      <c r="G1230" s="26" t="n">
        <v>0.247245430295</v>
      </c>
      <c r="H1230" s="26" t="n">
        <v>0.181367323919</v>
      </c>
      <c r="I1230" s="26" t="n">
        <v>0.4618765348</v>
      </c>
    </row>
    <row r="1231" customFormat="false" ht="15" hidden="false" customHeight="false" outlineLevel="0" collapsed="false">
      <c r="B1231" s="2" t="n">
        <v>1226</v>
      </c>
      <c r="C1231" s="26" t="n">
        <v>0.717707700872</v>
      </c>
      <c r="D1231" s="26" t="n">
        <v>1.135515711809</v>
      </c>
      <c r="E1231" s="26" t="n">
        <v>-1.069970583738</v>
      </c>
      <c r="F1231" s="26" t="n">
        <v>0.446704814687</v>
      </c>
      <c r="G1231" s="26" t="n">
        <v>0.755293100713</v>
      </c>
      <c r="H1231" s="26" t="n">
        <v>0.10232531823</v>
      </c>
      <c r="I1231" s="26" t="n">
        <v>0.879130955521</v>
      </c>
    </row>
    <row r="1232" customFormat="false" ht="15" hidden="false" customHeight="false" outlineLevel="0" collapsed="false">
      <c r="B1232" s="2" t="n">
        <v>1227</v>
      </c>
      <c r="C1232" s="26" t="n">
        <v>1.039330600481</v>
      </c>
      <c r="D1232" s="26" t="n">
        <v>0.451873660177</v>
      </c>
      <c r="E1232" s="26" t="n">
        <v>0.201523204841</v>
      </c>
      <c r="F1232" s="26" t="n">
        <v>0.961208905972</v>
      </c>
      <c r="G1232" s="26" t="n">
        <v>0.217489248004</v>
      </c>
      <c r="H1232" s="26" t="n">
        <v>0.815978132481</v>
      </c>
      <c r="I1232" s="26" t="n">
        <v>0.496227805868</v>
      </c>
    </row>
    <row r="1233" customFormat="false" ht="15" hidden="false" customHeight="false" outlineLevel="0" collapsed="false">
      <c r="B1233" s="2" t="n">
        <v>1228</v>
      </c>
      <c r="C1233" s="26" t="n">
        <v>-0.248892022756</v>
      </c>
      <c r="D1233" s="26" t="n">
        <v>-1.508253486436</v>
      </c>
      <c r="E1233" s="26" t="n">
        <v>-0.550133750715</v>
      </c>
      <c r="F1233" s="26" t="n">
        <v>0.846108076543</v>
      </c>
      <c r="G1233" s="26" t="n">
        <v>0.326605110058</v>
      </c>
      <c r="H1233" s="26" t="n">
        <v>0.970085210976</v>
      </c>
      <c r="I1233" s="26" t="n">
        <v>0.324824229834</v>
      </c>
    </row>
    <row r="1234" customFormat="false" ht="15" hidden="false" customHeight="false" outlineLevel="0" collapsed="false">
      <c r="B1234" s="2" t="n">
        <v>1229</v>
      </c>
      <c r="C1234" s="26" t="n">
        <v>0.529488965145</v>
      </c>
      <c r="D1234" s="26" t="n">
        <v>-0.473300178948</v>
      </c>
      <c r="E1234" s="26" t="n">
        <v>0.553743648604</v>
      </c>
      <c r="F1234" s="26" t="n">
        <v>0.348546903485</v>
      </c>
      <c r="G1234" s="26" t="n">
        <v>0.542861496513</v>
      </c>
      <c r="H1234" s="26" t="n">
        <v>0.351733313606</v>
      </c>
      <c r="I1234" s="26" t="n">
        <v>0.573836365402</v>
      </c>
    </row>
    <row r="1235" customFormat="false" ht="15" hidden="false" customHeight="false" outlineLevel="0" collapsed="false">
      <c r="B1235" s="2" t="n">
        <v>1230</v>
      </c>
      <c r="C1235" s="26" t="n">
        <v>-0.067919343927</v>
      </c>
      <c r="D1235" s="26" t="n">
        <v>-1.808892167506</v>
      </c>
      <c r="E1235" s="26" t="n">
        <v>0.630644456227</v>
      </c>
      <c r="F1235" s="26" t="n">
        <v>0.900841616127</v>
      </c>
      <c r="G1235" s="26" t="n">
        <v>0.013053931384</v>
      </c>
      <c r="H1235" s="26" t="n">
        <v>0.67298823521</v>
      </c>
      <c r="I1235" s="26" t="n">
        <v>0.039208062923</v>
      </c>
    </row>
    <row r="1236" customFormat="false" ht="15" hidden="false" customHeight="false" outlineLevel="0" collapsed="false">
      <c r="B1236" s="2" t="n">
        <v>1231</v>
      </c>
      <c r="C1236" s="26" t="n">
        <v>0.931685781007</v>
      </c>
      <c r="D1236" s="26" t="n">
        <v>-0.036977593846</v>
      </c>
      <c r="E1236" s="26" t="n">
        <v>-0.78250484211</v>
      </c>
      <c r="F1236" s="26" t="n">
        <v>0.186912710543</v>
      </c>
      <c r="G1236" s="26" t="n">
        <v>0.766853180748</v>
      </c>
      <c r="H1236" s="26" t="n">
        <v>0.827028446612</v>
      </c>
      <c r="I1236" s="26" t="n">
        <v>0.727241333732</v>
      </c>
    </row>
    <row r="1237" customFormat="false" ht="15" hidden="false" customHeight="false" outlineLevel="0" collapsed="false">
      <c r="B1237" s="2" t="n">
        <v>1232</v>
      </c>
      <c r="C1237" s="26" t="n">
        <v>-0.014501271735</v>
      </c>
      <c r="D1237" s="26" t="n">
        <v>2.552233422358</v>
      </c>
      <c r="E1237" s="26" t="n">
        <v>2.1348117378</v>
      </c>
      <c r="F1237" s="26" t="n">
        <v>0.426065026912</v>
      </c>
      <c r="G1237" s="26" t="n">
        <v>0.48778682487</v>
      </c>
      <c r="H1237" s="26" t="n">
        <v>0.140196861554</v>
      </c>
      <c r="I1237" s="26" t="n">
        <v>0.099313385879</v>
      </c>
    </row>
    <row r="1238" customFormat="false" ht="15" hidden="false" customHeight="false" outlineLevel="0" collapsed="false">
      <c r="B1238" s="2" t="n">
        <v>1233</v>
      </c>
      <c r="C1238" s="26" t="n">
        <v>0.874116758588</v>
      </c>
      <c r="D1238" s="26" t="n">
        <v>0.790131746441</v>
      </c>
      <c r="E1238" s="26" t="n">
        <v>-0.764377446036</v>
      </c>
      <c r="F1238" s="26" t="n">
        <v>0.147706414628</v>
      </c>
      <c r="G1238" s="26" t="n">
        <v>0.455499448089</v>
      </c>
      <c r="H1238" s="26" t="n">
        <v>0.127560520372</v>
      </c>
      <c r="I1238" s="26" t="n">
        <v>0.527061987708</v>
      </c>
    </row>
    <row r="1239" customFormat="false" ht="15" hidden="false" customHeight="false" outlineLevel="0" collapsed="false">
      <c r="B1239" s="2" t="n">
        <v>1234</v>
      </c>
      <c r="C1239" s="26" t="n">
        <v>0.792177039432</v>
      </c>
      <c r="D1239" s="26" t="n">
        <v>-1.484232100983</v>
      </c>
      <c r="E1239" s="26" t="n">
        <v>-0.553767408546</v>
      </c>
      <c r="F1239" s="26" t="n">
        <v>0.032796833088</v>
      </c>
      <c r="G1239" s="26" t="n">
        <v>0.721466784208</v>
      </c>
      <c r="H1239" s="26" t="n">
        <v>0.483419523464</v>
      </c>
      <c r="I1239" s="26" t="n">
        <v>0.227722837785</v>
      </c>
    </row>
    <row r="1240" customFormat="false" ht="15" hidden="false" customHeight="false" outlineLevel="0" collapsed="false">
      <c r="B1240" s="2" t="n">
        <v>1235</v>
      </c>
      <c r="C1240" s="26" t="n">
        <v>-1.102815506731</v>
      </c>
      <c r="D1240" s="26" t="n">
        <v>0.328437419556</v>
      </c>
      <c r="E1240" s="26" t="n">
        <v>0.981854001577</v>
      </c>
      <c r="F1240" s="26" t="n">
        <v>0.775130140949</v>
      </c>
      <c r="G1240" s="26" t="n">
        <v>0.846649831024</v>
      </c>
      <c r="H1240" s="26" t="n">
        <v>0.427503641261</v>
      </c>
      <c r="I1240" s="26" t="n">
        <v>0.720630429243</v>
      </c>
    </row>
    <row r="1241" customFormat="false" ht="15" hidden="false" customHeight="false" outlineLevel="0" collapsed="false">
      <c r="B1241" s="2" t="n">
        <v>1236</v>
      </c>
      <c r="C1241" s="26" t="n">
        <v>-0.613339143189</v>
      </c>
      <c r="D1241" s="26" t="n">
        <v>1.045756518908</v>
      </c>
      <c r="E1241" s="26" t="n">
        <v>-0.793091632116</v>
      </c>
      <c r="F1241" s="26" t="n">
        <v>0.720927952703</v>
      </c>
      <c r="G1241" s="26" t="n">
        <v>0.397480033022</v>
      </c>
      <c r="H1241" s="26" t="n">
        <v>0.78567543528</v>
      </c>
      <c r="I1241" s="26" t="n">
        <v>0.710457456051</v>
      </c>
    </row>
    <row r="1242" customFormat="false" ht="15" hidden="false" customHeight="false" outlineLevel="0" collapsed="false">
      <c r="B1242" s="2" t="n">
        <v>1237</v>
      </c>
      <c r="C1242" s="26" t="n">
        <v>1.019160408411</v>
      </c>
      <c r="D1242" s="26" t="n">
        <v>1.270142750021</v>
      </c>
      <c r="E1242" s="26" t="n">
        <v>0.957615697046</v>
      </c>
      <c r="F1242" s="26" t="n">
        <v>0.723376316295</v>
      </c>
      <c r="G1242" s="26" t="n">
        <v>0.097555366295</v>
      </c>
      <c r="H1242" s="26" t="n">
        <v>0.226833233217</v>
      </c>
      <c r="I1242" s="26" t="n">
        <v>0.325448208801</v>
      </c>
    </row>
    <row r="1243" customFormat="false" ht="15" hidden="false" customHeight="false" outlineLevel="0" collapsed="false">
      <c r="B1243" s="2" t="n">
        <v>1238</v>
      </c>
      <c r="C1243" s="26" t="n">
        <v>0.660291010658</v>
      </c>
      <c r="D1243" s="26" t="n">
        <v>-0.380562654202</v>
      </c>
      <c r="E1243" s="26" t="n">
        <v>0.667778253233</v>
      </c>
      <c r="F1243" s="26" t="n">
        <v>0.570981591503</v>
      </c>
      <c r="G1243" s="26" t="n">
        <v>0.593024728093</v>
      </c>
      <c r="H1243" s="26" t="n">
        <v>0.570986611604</v>
      </c>
      <c r="I1243" s="26" t="n">
        <v>0.548081604941</v>
      </c>
    </row>
    <row r="1244" customFormat="false" ht="15" hidden="false" customHeight="false" outlineLevel="0" collapsed="false">
      <c r="B1244" s="2" t="n">
        <v>1239</v>
      </c>
      <c r="C1244" s="26" t="n">
        <v>-0.594255653116</v>
      </c>
      <c r="D1244" s="26" t="n">
        <v>-0.74689150409</v>
      </c>
      <c r="E1244" s="26" t="n">
        <v>-0.611206348303</v>
      </c>
      <c r="F1244" s="26" t="n">
        <v>0.312745580685</v>
      </c>
      <c r="G1244" s="26" t="n">
        <v>0.764245280928</v>
      </c>
      <c r="H1244" s="26" t="n">
        <v>0.850265432484</v>
      </c>
      <c r="I1244" s="26" t="n">
        <v>0.245340241562</v>
      </c>
    </row>
    <row r="1245" customFormat="false" ht="15" hidden="false" customHeight="false" outlineLevel="0" collapsed="false">
      <c r="B1245" s="2" t="n">
        <v>1240</v>
      </c>
      <c r="C1245" s="26" t="n">
        <v>-1.154492259481</v>
      </c>
      <c r="D1245" s="26" t="n">
        <v>1.355593574747</v>
      </c>
      <c r="E1245" s="26" t="n">
        <v>1.150352845516</v>
      </c>
      <c r="F1245" s="26" t="n">
        <v>0.258819525766</v>
      </c>
      <c r="G1245" s="26" t="n">
        <v>0.705508999656</v>
      </c>
      <c r="H1245" s="26" t="n">
        <v>0.337385990669</v>
      </c>
      <c r="I1245" s="26" t="n">
        <v>0.449063640211</v>
      </c>
    </row>
    <row r="1246" customFormat="false" ht="15" hidden="false" customHeight="false" outlineLevel="0" collapsed="false">
      <c r="B1246" s="2" t="n">
        <v>1241</v>
      </c>
      <c r="C1246" s="26" t="n">
        <v>0.240023431653</v>
      </c>
      <c r="D1246" s="26" t="n">
        <v>-0.008469691938</v>
      </c>
      <c r="E1246" s="26" t="n">
        <v>-0.831648479491</v>
      </c>
      <c r="F1246" s="26" t="n">
        <v>0.407652569663</v>
      </c>
      <c r="G1246" s="26" t="n">
        <v>0.329058151155</v>
      </c>
      <c r="H1246" s="26" t="n">
        <v>0.758907073006</v>
      </c>
      <c r="I1246" s="26" t="n">
        <v>0.641487244508</v>
      </c>
    </row>
    <row r="1247" customFormat="false" ht="15" hidden="false" customHeight="false" outlineLevel="0" collapsed="false">
      <c r="B1247" s="2" t="n">
        <v>1242</v>
      </c>
      <c r="C1247" s="26" t="n">
        <v>1.412914136192</v>
      </c>
      <c r="D1247" s="26" t="n">
        <v>0.570725063331</v>
      </c>
      <c r="E1247" s="26" t="n">
        <v>-1.106898505524</v>
      </c>
      <c r="F1247" s="26" t="n">
        <v>0.237293097041</v>
      </c>
      <c r="G1247" s="26" t="n">
        <v>0.043755655205</v>
      </c>
      <c r="H1247" s="26" t="n">
        <v>0.917560085203</v>
      </c>
      <c r="I1247" s="26" t="n">
        <v>0.365586594118</v>
      </c>
    </row>
    <row r="1248" customFormat="false" ht="15" hidden="false" customHeight="false" outlineLevel="0" collapsed="false">
      <c r="B1248" s="2" t="n">
        <v>1243</v>
      </c>
      <c r="C1248" s="26" t="n">
        <v>-0.656649569881</v>
      </c>
      <c r="D1248" s="26" t="n">
        <v>-0.710327382371</v>
      </c>
      <c r="E1248" s="26" t="n">
        <v>0.657338818177</v>
      </c>
      <c r="F1248" s="26" t="n">
        <v>0.963866806877</v>
      </c>
      <c r="G1248" s="26" t="n">
        <v>0.099517611747</v>
      </c>
      <c r="H1248" s="26" t="n">
        <v>0.598210259254</v>
      </c>
      <c r="I1248" s="26" t="n">
        <v>0.236051070938</v>
      </c>
    </row>
    <row r="1249" customFormat="false" ht="15" hidden="false" customHeight="false" outlineLevel="0" collapsed="false">
      <c r="B1249" s="2" t="n">
        <v>1244</v>
      </c>
      <c r="C1249" s="26" t="n">
        <v>-0.834541545565</v>
      </c>
      <c r="D1249" s="26" t="n">
        <v>0.512115504763</v>
      </c>
      <c r="E1249" s="26" t="n">
        <v>0.646903628749</v>
      </c>
      <c r="F1249" s="26" t="n">
        <v>0.140172177349</v>
      </c>
      <c r="G1249" s="26" t="n">
        <v>0.405672337492</v>
      </c>
      <c r="H1249" s="26" t="n">
        <v>0.446106234603</v>
      </c>
      <c r="I1249" s="26" t="n">
        <v>0.643949888358</v>
      </c>
    </row>
    <row r="1250" customFormat="false" ht="15" hidden="false" customHeight="false" outlineLevel="0" collapsed="false">
      <c r="B1250" s="2" t="n">
        <v>1245</v>
      </c>
      <c r="C1250" s="26" t="n">
        <v>-1.143432490199</v>
      </c>
      <c r="D1250" s="26" t="n">
        <v>-1.625151339032</v>
      </c>
      <c r="E1250" s="26" t="n">
        <v>-0.666737362852</v>
      </c>
      <c r="F1250" s="26" t="n">
        <v>0.32123705088</v>
      </c>
      <c r="G1250" s="26" t="n">
        <v>0.955332489343</v>
      </c>
      <c r="H1250" s="26" t="n">
        <v>0.250005767296</v>
      </c>
      <c r="I1250" s="26" t="n">
        <v>0.178947562349</v>
      </c>
    </row>
    <row r="1251" customFormat="false" ht="15" hidden="false" customHeight="false" outlineLevel="0" collapsed="false">
      <c r="B1251" s="2" t="n">
        <v>1246</v>
      </c>
      <c r="C1251" s="26" t="n">
        <v>0.049368070014</v>
      </c>
      <c r="D1251" s="26" t="n">
        <v>1.742455099062</v>
      </c>
      <c r="E1251" s="26" t="n">
        <v>-1.608762333712</v>
      </c>
      <c r="F1251" s="26" t="n">
        <v>0.026449647193</v>
      </c>
      <c r="G1251" s="26" t="n">
        <v>0.689170290997</v>
      </c>
      <c r="H1251" s="26" t="n">
        <v>0.925261607831</v>
      </c>
      <c r="I1251" s="26" t="n">
        <v>0.704068476991</v>
      </c>
    </row>
    <row r="1252" customFormat="false" ht="15" hidden="false" customHeight="false" outlineLevel="0" collapsed="false">
      <c r="B1252" s="2" t="n">
        <v>1247</v>
      </c>
      <c r="C1252" s="26" t="n">
        <v>1.464925885602</v>
      </c>
      <c r="D1252" s="26" t="n">
        <v>1.262495493959</v>
      </c>
      <c r="E1252" s="26" t="n">
        <v>-0.607134704763</v>
      </c>
      <c r="F1252" s="26" t="n">
        <v>0.408656828423</v>
      </c>
      <c r="G1252" s="26" t="n">
        <v>0.587828323902</v>
      </c>
      <c r="H1252" s="26" t="n">
        <v>0.871068049391</v>
      </c>
      <c r="I1252" s="26" t="n">
        <v>0.57210665021</v>
      </c>
    </row>
    <row r="1253" customFormat="false" ht="15" hidden="false" customHeight="false" outlineLevel="0" collapsed="false">
      <c r="B1253" s="2" t="n">
        <v>1248</v>
      </c>
      <c r="C1253" s="26" t="n">
        <v>0.717764514655</v>
      </c>
      <c r="D1253" s="26" t="n">
        <v>1.285596352539</v>
      </c>
      <c r="E1253" s="26" t="n">
        <v>0.494302144219</v>
      </c>
      <c r="F1253" s="26" t="n">
        <v>0.875240241898</v>
      </c>
      <c r="G1253" s="26" t="n">
        <v>0.706655243393</v>
      </c>
      <c r="H1253" s="26" t="n">
        <v>0.557269690848</v>
      </c>
      <c r="I1253" s="26" t="n">
        <v>0.943376573923</v>
      </c>
    </row>
    <row r="1254" customFormat="false" ht="15" hidden="false" customHeight="false" outlineLevel="0" collapsed="false">
      <c r="B1254" s="2" t="n">
        <v>1249</v>
      </c>
      <c r="C1254" s="26" t="n">
        <v>0.696361192617</v>
      </c>
      <c r="D1254" s="26" t="n">
        <v>0.122923663733</v>
      </c>
      <c r="E1254" s="26" t="n">
        <v>-0.529054478347</v>
      </c>
      <c r="F1254" s="26" t="n">
        <v>0.484881011431</v>
      </c>
      <c r="G1254" s="26" t="n">
        <v>0.010115801655</v>
      </c>
      <c r="H1254" s="26" t="n">
        <v>0.9710315007</v>
      </c>
      <c r="I1254" s="26" t="n">
        <v>0.332235449748</v>
      </c>
    </row>
    <row r="1255" customFormat="false" ht="15" hidden="false" customHeight="false" outlineLevel="0" collapsed="false">
      <c r="B1255" s="2" t="n">
        <v>1250</v>
      </c>
      <c r="C1255" s="26" t="n">
        <v>0.018365227712</v>
      </c>
      <c r="D1255" s="26" t="n">
        <v>-0.395070040316</v>
      </c>
      <c r="E1255" s="26" t="n">
        <v>-0.316529607409</v>
      </c>
      <c r="F1255" s="26" t="n">
        <v>0.314900070524</v>
      </c>
      <c r="G1255" s="26" t="n">
        <v>0.250972123216</v>
      </c>
      <c r="H1255" s="26" t="n">
        <v>0.571722212212</v>
      </c>
      <c r="I1255" s="26" t="n">
        <v>0.242142497655</v>
      </c>
    </row>
    <row r="1256" customFormat="false" ht="15" hidden="false" customHeight="false" outlineLevel="0" collapsed="false">
      <c r="B1256" s="2" t="n">
        <v>1251</v>
      </c>
      <c r="C1256" s="26" t="n">
        <v>0.774576830562</v>
      </c>
      <c r="D1256" s="26" t="n">
        <v>-0.631589824528</v>
      </c>
      <c r="E1256" s="26" t="n">
        <v>0.226277994231</v>
      </c>
      <c r="F1256" s="26" t="n">
        <v>0.592848876942</v>
      </c>
      <c r="G1256" s="26" t="n">
        <v>0.052632220686</v>
      </c>
      <c r="H1256" s="26" t="n">
        <v>0.512686685025</v>
      </c>
      <c r="I1256" s="26" t="n">
        <v>0.22973674084</v>
      </c>
    </row>
    <row r="1257" customFormat="false" ht="15" hidden="false" customHeight="false" outlineLevel="0" collapsed="false">
      <c r="B1257" s="2" t="n">
        <v>1252</v>
      </c>
      <c r="C1257" s="26" t="n">
        <v>-1.581903142459</v>
      </c>
      <c r="D1257" s="26" t="n">
        <v>1.038458619912</v>
      </c>
      <c r="E1257" s="26" t="n">
        <v>-0.539482981676</v>
      </c>
      <c r="F1257" s="26" t="n">
        <v>0.12630346387</v>
      </c>
      <c r="G1257" s="26" t="n">
        <v>0.766547150236</v>
      </c>
      <c r="H1257" s="26" t="n">
        <v>0.412091685706</v>
      </c>
      <c r="I1257" s="26" t="n">
        <v>0.30010847994</v>
      </c>
    </row>
    <row r="1258" customFormat="false" ht="15" hidden="false" customHeight="false" outlineLevel="0" collapsed="false">
      <c r="B1258" s="2" t="n">
        <v>1253</v>
      </c>
      <c r="C1258" s="26" t="n">
        <v>-1.334357116129</v>
      </c>
      <c r="D1258" s="26" t="n">
        <v>1.149771156293</v>
      </c>
      <c r="E1258" s="26" t="n">
        <v>-1.222936644626</v>
      </c>
      <c r="F1258" s="26" t="n">
        <v>0.648610730057</v>
      </c>
      <c r="G1258" s="26" t="n">
        <v>0.835927766593</v>
      </c>
      <c r="H1258" s="26" t="n">
        <v>0.276565672128</v>
      </c>
      <c r="I1258" s="26" t="n">
        <v>0.075735654866</v>
      </c>
    </row>
    <row r="1259" customFormat="false" ht="15" hidden="false" customHeight="false" outlineLevel="0" collapsed="false">
      <c r="B1259" s="2" t="n">
        <v>1254</v>
      </c>
      <c r="C1259" s="26" t="n">
        <v>-0.10403298579</v>
      </c>
      <c r="D1259" s="26" t="n">
        <v>-0.054401774529</v>
      </c>
      <c r="E1259" s="26" t="n">
        <v>-0.063904502649</v>
      </c>
      <c r="F1259" s="26" t="n">
        <v>0.957298172735</v>
      </c>
      <c r="G1259" s="26" t="n">
        <v>0.764348132172</v>
      </c>
      <c r="H1259" s="26" t="n">
        <v>0.807952932868</v>
      </c>
      <c r="I1259" s="26" t="n">
        <v>0.043363907559</v>
      </c>
    </row>
    <row r="1260" customFormat="false" ht="15" hidden="false" customHeight="false" outlineLevel="0" collapsed="false">
      <c r="B1260" s="2" t="n">
        <v>1255</v>
      </c>
      <c r="C1260" s="26" t="n">
        <v>1.281230524359</v>
      </c>
      <c r="D1260" s="26" t="n">
        <v>2.33560275359</v>
      </c>
      <c r="E1260" s="26" t="n">
        <v>-0.505975117618</v>
      </c>
      <c r="F1260" s="26" t="n">
        <v>0.795431795954</v>
      </c>
      <c r="G1260" s="26" t="n">
        <v>0.626641856807</v>
      </c>
      <c r="H1260" s="26" t="n">
        <v>0.091039448205</v>
      </c>
      <c r="I1260" s="26" t="n">
        <v>0.24053846272</v>
      </c>
    </row>
    <row r="1261" customFormat="false" ht="15" hidden="false" customHeight="false" outlineLevel="0" collapsed="false">
      <c r="B1261" s="2" t="n">
        <v>1256</v>
      </c>
      <c r="C1261" s="26" t="n">
        <v>1.393236983531</v>
      </c>
      <c r="D1261" s="26" t="n">
        <v>-0.762812233796</v>
      </c>
      <c r="E1261" s="26" t="n">
        <v>-1.97114474664</v>
      </c>
      <c r="F1261" s="26" t="n">
        <v>0.617929157336</v>
      </c>
      <c r="G1261" s="26" t="n">
        <v>0.89269484316</v>
      </c>
      <c r="H1261" s="26" t="n">
        <v>0.214407290484</v>
      </c>
      <c r="I1261" s="26" t="n">
        <v>0.083176111418</v>
      </c>
    </row>
    <row r="1262" customFormat="false" ht="15" hidden="false" customHeight="false" outlineLevel="0" collapsed="false">
      <c r="B1262" s="2" t="n">
        <v>1257</v>
      </c>
      <c r="C1262" s="26" t="n">
        <v>-0.578331937612</v>
      </c>
      <c r="D1262" s="26" t="n">
        <v>-1.357150660985</v>
      </c>
      <c r="E1262" s="26" t="n">
        <v>-0.039046671866</v>
      </c>
      <c r="F1262" s="26" t="n">
        <v>0.556740933686</v>
      </c>
      <c r="G1262" s="26" t="n">
        <v>0.207252045729</v>
      </c>
      <c r="H1262" s="26" t="n">
        <v>0.809783406261</v>
      </c>
      <c r="I1262" s="26" t="n">
        <v>0.355369724451</v>
      </c>
    </row>
    <row r="1263" customFormat="false" ht="15" hidden="false" customHeight="false" outlineLevel="0" collapsed="false">
      <c r="B1263" s="2" t="n">
        <v>1258</v>
      </c>
      <c r="C1263" s="26" t="n">
        <v>0.575554950577</v>
      </c>
      <c r="D1263" s="26" t="n">
        <v>1.005090736025</v>
      </c>
      <c r="E1263" s="26" t="n">
        <v>0.594969623219</v>
      </c>
      <c r="F1263" s="26" t="n">
        <v>0.622053931165</v>
      </c>
      <c r="G1263" s="26" t="n">
        <v>0.315913962448</v>
      </c>
      <c r="H1263" s="26" t="n">
        <v>0.441178392539</v>
      </c>
      <c r="I1263" s="26" t="n">
        <v>0.516362845626</v>
      </c>
    </row>
    <row r="1264" customFormat="false" ht="15" hidden="false" customHeight="false" outlineLevel="0" collapsed="false">
      <c r="B1264" s="2" t="n">
        <v>1259</v>
      </c>
      <c r="C1264" s="26" t="n">
        <v>-1.111125259326</v>
      </c>
      <c r="D1264" s="26" t="n">
        <v>1.653155121483</v>
      </c>
      <c r="E1264" s="26" t="n">
        <v>0.924739281592</v>
      </c>
      <c r="F1264" s="26" t="n">
        <v>0.882240458767</v>
      </c>
      <c r="G1264" s="26" t="n">
        <v>0.977208499502</v>
      </c>
      <c r="H1264" s="26" t="n">
        <v>0.287678856745</v>
      </c>
      <c r="I1264" s="26" t="n">
        <v>0.089010027411</v>
      </c>
    </row>
    <row r="1265" customFormat="false" ht="15" hidden="false" customHeight="false" outlineLevel="0" collapsed="false">
      <c r="B1265" s="2" t="n">
        <v>1260</v>
      </c>
      <c r="C1265" s="26" t="n">
        <v>-0.244452679971</v>
      </c>
      <c r="D1265" s="26" t="n">
        <v>1.536003446683</v>
      </c>
      <c r="E1265" s="26" t="n">
        <v>-1.765227347995</v>
      </c>
      <c r="F1265" s="26" t="n">
        <v>0.161365129307</v>
      </c>
      <c r="G1265" s="26" t="n">
        <v>0.614804099461</v>
      </c>
      <c r="H1265" s="26" t="n">
        <v>0.20537365316</v>
      </c>
      <c r="I1265" s="26" t="n">
        <v>0.849010362227</v>
      </c>
    </row>
    <row r="1266" customFormat="false" ht="15" hidden="false" customHeight="false" outlineLevel="0" collapsed="false">
      <c r="B1266" s="2" t="n">
        <v>1261</v>
      </c>
      <c r="C1266" s="26" t="n">
        <v>-0.260667262372</v>
      </c>
      <c r="D1266" s="26" t="n">
        <v>-0.370355627365</v>
      </c>
      <c r="E1266" s="26" t="n">
        <v>1.411602138482</v>
      </c>
      <c r="F1266" s="26" t="n">
        <v>0.020859581954</v>
      </c>
      <c r="G1266" s="26" t="n">
        <v>0.67170885415</v>
      </c>
      <c r="H1266" s="26" t="n">
        <v>0.422832458701</v>
      </c>
      <c r="I1266" s="26" t="n">
        <v>0.767620664264</v>
      </c>
    </row>
    <row r="1267" customFormat="false" ht="15" hidden="false" customHeight="false" outlineLevel="0" collapsed="false">
      <c r="B1267" s="2" t="n">
        <v>1262</v>
      </c>
      <c r="C1267" s="26" t="n">
        <v>1.175361479638</v>
      </c>
      <c r="D1267" s="26" t="n">
        <v>-1.750066364043</v>
      </c>
      <c r="E1267" s="26" t="n">
        <v>0.813135028675</v>
      </c>
      <c r="F1267" s="26" t="n">
        <v>0.794175132717</v>
      </c>
      <c r="G1267" s="26" t="n">
        <v>0.98401860822</v>
      </c>
      <c r="H1267" s="26" t="n">
        <v>0.423572558799</v>
      </c>
      <c r="I1267" s="26" t="n">
        <v>0.592176593056</v>
      </c>
    </row>
    <row r="1268" customFormat="false" ht="15" hidden="false" customHeight="false" outlineLevel="0" collapsed="false">
      <c r="B1268" s="2" t="n">
        <v>1263</v>
      </c>
      <c r="C1268" s="26" t="n">
        <v>-1.353267152089</v>
      </c>
      <c r="D1268" s="26" t="n">
        <v>0.553515236238</v>
      </c>
      <c r="E1268" s="26" t="n">
        <v>-0.374327955368</v>
      </c>
      <c r="F1268" s="26" t="n">
        <v>0.542724282337</v>
      </c>
      <c r="G1268" s="26" t="n">
        <v>0.191728160334</v>
      </c>
      <c r="H1268" s="26" t="n">
        <v>0.25304266912</v>
      </c>
      <c r="I1268" s="26" t="n">
        <v>0.411672645079</v>
      </c>
    </row>
    <row r="1269" customFormat="false" ht="15" hidden="false" customHeight="false" outlineLevel="0" collapsed="false">
      <c r="B1269" s="2" t="n">
        <v>1264</v>
      </c>
      <c r="C1269" s="26" t="n">
        <v>0.800686329077</v>
      </c>
      <c r="D1269" s="26" t="n">
        <v>0.125573234269</v>
      </c>
      <c r="E1269" s="26" t="n">
        <v>-1.739243300386</v>
      </c>
      <c r="F1269" s="26" t="n">
        <v>0.602147360563</v>
      </c>
      <c r="G1269" s="26" t="n">
        <v>0.898323183289</v>
      </c>
      <c r="H1269" s="26" t="n">
        <v>0.787014182994</v>
      </c>
      <c r="I1269" s="26" t="n">
        <v>0.637219457923</v>
      </c>
    </row>
    <row r="1270" customFormat="false" ht="15" hidden="false" customHeight="false" outlineLevel="0" collapsed="false">
      <c r="B1270" s="2" t="n">
        <v>1265</v>
      </c>
      <c r="C1270" s="26" t="n">
        <v>-0.728398861088</v>
      </c>
      <c r="D1270" s="26" t="n">
        <v>1.020930766601</v>
      </c>
      <c r="E1270" s="26" t="n">
        <v>0.555935763445</v>
      </c>
      <c r="F1270" s="26" t="n">
        <v>0.26445537873</v>
      </c>
      <c r="G1270" s="26" t="n">
        <v>0.491486935454</v>
      </c>
      <c r="H1270" s="26" t="n">
        <v>0.065852043441</v>
      </c>
      <c r="I1270" s="26" t="n">
        <v>0.661522767883</v>
      </c>
    </row>
    <row r="1271" customFormat="false" ht="15" hidden="false" customHeight="false" outlineLevel="0" collapsed="false">
      <c r="B1271" s="2" t="n">
        <v>1266</v>
      </c>
      <c r="C1271" s="26" t="n">
        <v>0.456283232234</v>
      </c>
      <c r="D1271" s="26" t="n">
        <v>0.065102875057</v>
      </c>
      <c r="E1271" s="26" t="n">
        <v>1.655135666819</v>
      </c>
      <c r="F1271" s="26" t="n">
        <v>0.549977153401</v>
      </c>
      <c r="G1271" s="26" t="n">
        <v>0.568744763378</v>
      </c>
      <c r="H1271" s="26" t="n">
        <v>0.180013409102</v>
      </c>
      <c r="I1271" s="26" t="n">
        <v>0.241737850688</v>
      </c>
    </row>
    <row r="1272" customFormat="false" ht="15" hidden="false" customHeight="false" outlineLevel="0" collapsed="false">
      <c r="B1272" s="2" t="n">
        <v>1267</v>
      </c>
      <c r="C1272" s="26" t="n">
        <v>-1.130028435886</v>
      </c>
      <c r="D1272" s="26" t="n">
        <v>0.115243867191</v>
      </c>
      <c r="E1272" s="26" t="n">
        <v>-2.029305109269</v>
      </c>
      <c r="F1272" s="26" t="n">
        <v>0.898601614698</v>
      </c>
      <c r="G1272" s="26" t="n">
        <v>0.929350889636</v>
      </c>
      <c r="H1272" s="26" t="n">
        <v>0.512559777938</v>
      </c>
      <c r="I1272" s="26" t="n">
        <v>0.208688212459</v>
      </c>
    </row>
    <row r="1273" customFormat="false" ht="15" hidden="false" customHeight="false" outlineLevel="0" collapsed="false">
      <c r="B1273" s="2" t="n">
        <v>1268</v>
      </c>
      <c r="C1273" s="26" t="n">
        <v>0.719790020582</v>
      </c>
      <c r="D1273" s="26" t="n">
        <v>1.41673623677</v>
      </c>
      <c r="E1273" s="26" t="n">
        <v>-0.075680367221</v>
      </c>
      <c r="F1273" s="26" t="n">
        <v>0.208626883028</v>
      </c>
      <c r="G1273" s="26" t="n">
        <v>0.38890500293</v>
      </c>
      <c r="H1273" s="26" t="n">
        <v>0.129609829127</v>
      </c>
      <c r="I1273" s="26" t="n">
        <v>0.651028365307</v>
      </c>
    </row>
    <row r="1274" customFormat="false" ht="15" hidden="false" customHeight="false" outlineLevel="0" collapsed="false">
      <c r="B1274" s="2" t="n">
        <v>1269</v>
      </c>
      <c r="C1274" s="26" t="n">
        <v>-0.274718624834</v>
      </c>
      <c r="D1274" s="26" t="n">
        <v>0.219033310142</v>
      </c>
      <c r="E1274" s="26" t="n">
        <v>-0.120255166966</v>
      </c>
      <c r="F1274" s="26" t="n">
        <v>0.44786325788</v>
      </c>
      <c r="G1274" s="26" t="n">
        <v>0.461933252499</v>
      </c>
      <c r="H1274" s="26" t="n">
        <v>0.492090634904</v>
      </c>
      <c r="I1274" s="26" t="n">
        <v>0.869455249924</v>
      </c>
    </row>
    <row r="1275" customFormat="false" ht="15" hidden="false" customHeight="false" outlineLevel="0" collapsed="false">
      <c r="B1275" s="2" t="n">
        <v>1270</v>
      </c>
      <c r="C1275" s="26" t="n">
        <v>-0.778321326972</v>
      </c>
      <c r="D1275" s="26" t="n">
        <v>-0.056481461088</v>
      </c>
      <c r="E1275" s="26" t="n">
        <v>-0.936586709984</v>
      </c>
      <c r="F1275" s="26" t="n">
        <v>0.719815730634</v>
      </c>
      <c r="G1275" s="26" t="n">
        <v>0.603132513846</v>
      </c>
      <c r="H1275" s="26" t="n">
        <v>0.47546492163</v>
      </c>
      <c r="I1275" s="26" t="n">
        <v>0.655492908438</v>
      </c>
    </row>
    <row r="1276" customFormat="false" ht="15" hidden="false" customHeight="false" outlineLevel="0" collapsed="false">
      <c r="B1276" s="2" t="n">
        <v>1271</v>
      </c>
      <c r="C1276" s="26" t="n">
        <v>0.032329846073</v>
      </c>
      <c r="D1276" s="26" t="n">
        <v>-0.407289689019</v>
      </c>
      <c r="E1276" s="26" t="n">
        <v>-1.420210028573</v>
      </c>
      <c r="F1276" s="26" t="n">
        <v>0.765017021378</v>
      </c>
      <c r="G1276" s="26" t="n">
        <v>0.452607115675</v>
      </c>
      <c r="H1276" s="26" t="n">
        <v>0.362798506716</v>
      </c>
      <c r="I1276" s="26" t="n">
        <v>0.937217145186</v>
      </c>
    </row>
    <row r="1277" customFormat="false" ht="15" hidden="false" customHeight="false" outlineLevel="0" collapsed="false">
      <c r="B1277" s="2" t="n">
        <v>1272</v>
      </c>
      <c r="C1277" s="26" t="n">
        <v>-0.345693940217</v>
      </c>
      <c r="D1277" s="26" t="n">
        <v>0.212048535324</v>
      </c>
      <c r="E1277" s="26" t="n">
        <v>0.610148763329</v>
      </c>
      <c r="F1277" s="26" t="n">
        <v>0.729128219255</v>
      </c>
      <c r="G1277" s="26" t="n">
        <v>0.41435177235</v>
      </c>
      <c r="H1277" s="26" t="n">
        <v>0.015921387767</v>
      </c>
      <c r="I1277" s="26" t="n">
        <v>0.645928264786</v>
      </c>
    </row>
    <row r="1278" customFormat="false" ht="15" hidden="false" customHeight="false" outlineLevel="0" collapsed="false">
      <c r="B1278" s="2" t="n">
        <v>1273</v>
      </c>
      <c r="C1278" s="26" t="n">
        <v>-0.751608661892</v>
      </c>
      <c r="D1278" s="26" t="n">
        <v>0.6295414541</v>
      </c>
      <c r="E1278" s="26" t="n">
        <v>1.159376645827</v>
      </c>
      <c r="F1278" s="26" t="n">
        <v>0.001309111679</v>
      </c>
      <c r="G1278" s="26" t="n">
        <v>0.478788807051</v>
      </c>
      <c r="H1278" s="26" t="n">
        <v>0.901307061661</v>
      </c>
      <c r="I1278" s="26" t="n">
        <v>0.538426041505</v>
      </c>
    </row>
    <row r="1279" customFormat="false" ht="15" hidden="false" customHeight="false" outlineLevel="0" collapsed="false">
      <c r="B1279" s="2" t="n">
        <v>1274</v>
      </c>
      <c r="C1279" s="26" t="n">
        <v>-0.932231571342</v>
      </c>
      <c r="D1279" s="26" t="n">
        <v>0.143083690356</v>
      </c>
      <c r="E1279" s="26" t="n">
        <v>-0.000423600308</v>
      </c>
      <c r="F1279" s="26" t="n">
        <v>0.680369634642</v>
      </c>
      <c r="G1279" s="26" t="n">
        <v>0.112225620659</v>
      </c>
      <c r="H1279" s="26" t="n">
        <v>0.007816228381</v>
      </c>
      <c r="I1279" s="26" t="n">
        <v>0.258090984103</v>
      </c>
    </row>
    <row r="1280" customFormat="false" ht="15" hidden="false" customHeight="false" outlineLevel="0" collapsed="false">
      <c r="B1280" s="2" t="n">
        <v>1275</v>
      </c>
      <c r="C1280" s="26" t="n">
        <v>-0.01760112855</v>
      </c>
      <c r="D1280" s="26" t="n">
        <v>-0.195786585547</v>
      </c>
      <c r="E1280" s="26" t="n">
        <v>1.514457487084</v>
      </c>
      <c r="F1280" s="26" t="n">
        <v>0.817191424932</v>
      </c>
      <c r="G1280" s="26" t="n">
        <v>0.039335032739</v>
      </c>
      <c r="H1280" s="26" t="n">
        <v>0.797801909268</v>
      </c>
      <c r="I1280" s="26" t="n">
        <v>0.939858197663</v>
      </c>
    </row>
    <row r="1281" customFormat="false" ht="15" hidden="false" customHeight="false" outlineLevel="0" collapsed="false">
      <c r="B1281" s="2" t="n">
        <v>1276</v>
      </c>
      <c r="C1281" s="26" t="n">
        <v>-0.559192860984</v>
      </c>
      <c r="D1281" s="26" t="n">
        <v>-0.524337536924</v>
      </c>
      <c r="E1281" s="26" t="n">
        <v>-0.121790031418</v>
      </c>
      <c r="F1281" s="26" t="n">
        <v>0.736061695917</v>
      </c>
      <c r="G1281" s="26" t="n">
        <v>0.635993110307</v>
      </c>
      <c r="H1281" s="26" t="n">
        <v>0.547141019476</v>
      </c>
      <c r="I1281" s="26" t="n">
        <v>0.689639170465</v>
      </c>
    </row>
    <row r="1282" customFormat="false" ht="15" hidden="false" customHeight="false" outlineLevel="0" collapsed="false">
      <c r="B1282" s="2" t="n">
        <v>1277</v>
      </c>
      <c r="C1282" s="26" t="n">
        <v>-0.493575993109</v>
      </c>
      <c r="D1282" s="26" t="n">
        <v>-0.386333563588</v>
      </c>
      <c r="E1282" s="26" t="n">
        <v>-1.312929977138</v>
      </c>
      <c r="F1282" s="26" t="n">
        <v>0.116081509958</v>
      </c>
      <c r="G1282" s="26" t="n">
        <v>0.280033321028</v>
      </c>
      <c r="H1282" s="26" t="n">
        <v>0.175369984025</v>
      </c>
      <c r="I1282" s="26" t="n">
        <v>0.219536603438</v>
      </c>
    </row>
    <row r="1283" customFormat="false" ht="15" hidden="false" customHeight="false" outlineLevel="0" collapsed="false">
      <c r="B1283" s="2" t="n">
        <v>1278</v>
      </c>
      <c r="C1283" s="26" t="n">
        <v>-0.350877744101</v>
      </c>
      <c r="D1283" s="26" t="n">
        <v>-1.624365462568</v>
      </c>
      <c r="E1283" s="26" t="n">
        <v>0.884031176086</v>
      </c>
      <c r="F1283" s="26" t="n">
        <v>0.720786425387</v>
      </c>
      <c r="G1283" s="26" t="n">
        <v>0.99939307863</v>
      </c>
      <c r="H1283" s="26" t="n">
        <v>0.240372532835</v>
      </c>
      <c r="I1283" s="26" t="n">
        <v>0.002867581136</v>
      </c>
    </row>
    <row r="1284" customFormat="false" ht="15" hidden="false" customHeight="false" outlineLevel="0" collapsed="false">
      <c r="B1284" s="2" t="n">
        <v>1279</v>
      </c>
      <c r="C1284" s="26" t="n">
        <v>0.260798455022</v>
      </c>
      <c r="D1284" s="26" t="n">
        <v>-0.736633477245</v>
      </c>
      <c r="E1284" s="26" t="n">
        <v>-1.100998867019</v>
      </c>
      <c r="F1284" s="26" t="n">
        <v>0.597541470793</v>
      </c>
      <c r="G1284" s="26" t="n">
        <v>0.55834916052</v>
      </c>
      <c r="H1284" s="26" t="n">
        <v>0.449317616197</v>
      </c>
      <c r="I1284" s="26" t="n">
        <v>0.24767040869</v>
      </c>
    </row>
    <row r="1285" customFormat="false" ht="15" hidden="false" customHeight="false" outlineLevel="0" collapsed="false">
      <c r="B1285" s="2" t="n">
        <v>1280</v>
      </c>
      <c r="C1285" s="26" t="n">
        <v>0.504603809063</v>
      </c>
      <c r="D1285" s="26" t="n">
        <v>-2.331029298888</v>
      </c>
      <c r="E1285" s="26" t="n">
        <v>0.746619577362</v>
      </c>
      <c r="F1285" s="26" t="n">
        <v>0.069541441186</v>
      </c>
      <c r="G1285" s="26" t="n">
        <v>0.859772082066</v>
      </c>
      <c r="H1285" s="26" t="n">
        <v>0.894035459825</v>
      </c>
      <c r="I1285" s="26" t="n">
        <v>0.028465142593</v>
      </c>
    </row>
    <row r="1286" customFormat="false" ht="15" hidden="false" customHeight="false" outlineLevel="0" collapsed="false">
      <c r="B1286" s="2" t="n">
        <v>1281</v>
      </c>
      <c r="C1286" s="26" t="n">
        <v>-1.490006968923</v>
      </c>
      <c r="D1286" s="26" t="n">
        <v>-0.162229374803</v>
      </c>
      <c r="E1286" s="26" t="n">
        <v>0.878012159331</v>
      </c>
      <c r="F1286" s="26" t="n">
        <v>0.460981416913</v>
      </c>
      <c r="G1286" s="26" t="n">
        <v>0.395295869733</v>
      </c>
      <c r="H1286" s="26" t="n">
        <v>0.018981735143</v>
      </c>
      <c r="I1286" s="26" t="n">
        <v>0.664792236508</v>
      </c>
    </row>
    <row r="1287" customFormat="false" ht="15" hidden="false" customHeight="false" outlineLevel="0" collapsed="false">
      <c r="B1287" s="2" t="n">
        <v>1282</v>
      </c>
      <c r="C1287" s="26" t="n">
        <v>0.917289112253</v>
      </c>
      <c r="D1287" s="26" t="n">
        <v>-0.005399517645</v>
      </c>
      <c r="E1287" s="26" t="n">
        <v>-0.593064047184</v>
      </c>
      <c r="F1287" s="26" t="n">
        <v>0.469460821753</v>
      </c>
      <c r="G1287" s="26" t="n">
        <v>0.395785731624</v>
      </c>
      <c r="H1287" s="26" t="n">
        <v>0.382635882584</v>
      </c>
      <c r="I1287" s="26" t="n">
        <v>0.329005692228</v>
      </c>
    </row>
    <row r="1288" customFormat="false" ht="15" hidden="false" customHeight="false" outlineLevel="0" collapsed="false">
      <c r="B1288" s="2" t="n">
        <v>1283</v>
      </c>
      <c r="C1288" s="26" t="n">
        <v>-0.310001757853</v>
      </c>
      <c r="D1288" s="26" t="n">
        <v>0.428897236751</v>
      </c>
      <c r="E1288" s="26" t="n">
        <v>0.639647055915</v>
      </c>
      <c r="F1288" s="26" t="n">
        <v>0.697333542361</v>
      </c>
      <c r="G1288" s="26" t="n">
        <v>0.229978345613</v>
      </c>
      <c r="H1288" s="26" t="n">
        <v>0.412971042202</v>
      </c>
      <c r="I1288" s="26" t="n">
        <v>0.429099971398</v>
      </c>
    </row>
    <row r="1289" customFormat="false" ht="15" hidden="false" customHeight="false" outlineLevel="0" collapsed="false">
      <c r="B1289" s="2" t="n">
        <v>1284</v>
      </c>
      <c r="C1289" s="26" t="n">
        <v>1.003169748083</v>
      </c>
      <c r="D1289" s="26" t="n">
        <v>-0.858077619699</v>
      </c>
      <c r="E1289" s="26" t="n">
        <v>1.527977500831</v>
      </c>
      <c r="F1289" s="26" t="n">
        <v>0.885881837921</v>
      </c>
      <c r="G1289" s="26" t="n">
        <v>0.273608932271</v>
      </c>
      <c r="H1289" s="26" t="n">
        <v>0.253390916014</v>
      </c>
      <c r="I1289" s="26" t="n">
        <v>0.838541665743</v>
      </c>
    </row>
    <row r="1290" customFormat="false" ht="15" hidden="false" customHeight="false" outlineLevel="0" collapsed="false">
      <c r="B1290" s="2" t="n">
        <v>1285</v>
      </c>
      <c r="C1290" s="26" t="n">
        <v>-0.682708157361</v>
      </c>
      <c r="D1290" s="26" t="n">
        <v>0.238447711494</v>
      </c>
      <c r="E1290" s="26" t="n">
        <v>-0.279425769768</v>
      </c>
      <c r="F1290" s="26" t="n">
        <v>0.847632106098</v>
      </c>
      <c r="G1290" s="26" t="n">
        <v>0.326311441517</v>
      </c>
      <c r="H1290" s="26" t="n">
        <v>0.580835201025</v>
      </c>
      <c r="I1290" s="26" t="n">
        <v>0.862337634561</v>
      </c>
    </row>
    <row r="1291" customFormat="false" ht="15" hidden="false" customHeight="false" outlineLevel="0" collapsed="false">
      <c r="B1291" s="2" t="n">
        <v>1286</v>
      </c>
      <c r="C1291" s="26" t="n">
        <v>-0.232182807512</v>
      </c>
      <c r="D1291" s="26" t="n">
        <v>-0.917407721261</v>
      </c>
      <c r="E1291" s="26" t="n">
        <v>1.32464237475</v>
      </c>
      <c r="F1291" s="26" t="n">
        <v>0.030535654175</v>
      </c>
      <c r="G1291" s="26" t="n">
        <v>0.987723950832</v>
      </c>
      <c r="H1291" s="26" t="n">
        <v>0.052850668575</v>
      </c>
      <c r="I1291" s="26" t="n">
        <v>0.047519449022</v>
      </c>
    </row>
    <row r="1292" customFormat="false" ht="15" hidden="false" customHeight="false" outlineLevel="0" collapsed="false">
      <c r="B1292" s="2" t="n">
        <v>1287</v>
      </c>
      <c r="C1292" s="26" t="n">
        <v>-0.506144557228</v>
      </c>
      <c r="D1292" s="26" t="n">
        <v>1.403597082423</v>
      </c>
      <c r="E1292" s="26" t="n">
        <v>0.319609688879</v>
      </c>
      <c r="F1292" s="26" t="n">
        <v>0.822958563129</v>
      </c>
      <c r="G1292" s="26" t="n">
        <v>0.395559232448</v>
      </c>
      <c r="H1292" s="26" t="n">
        <v>0.176884606061</v>
      </c>
      <c r="I1292" s="26" t="n">
        <v>0.200702912759</v>
      </c>
    </row>
    <row r="1293" customFormat="false" ht="15" hidden="false" customHeight="false" outlineLevel="0" collapsed="false">
      <c r="B1293" s="2" t="n">
        <v>1288</v>
      </c>
      <c r="C1293" s="26" t="n">
        <v>1.145125726294</v>
      </c>
      <c r="D1293" s="26" t="n">
        <v>-1.125006729109</v>
      </c>
      <c r="E1293" s="26" t="n">
        <v>1.296449985711</v>
      </c>
      <c r="F1293" s="26" t="n">
        <v>0.420468060554</v>
      </c>
      <c r="G1293" s="26" t="n">
        <v>0.856529235011</v>
      </c>
      <c r="H1293" s="26" t="n">
        <v>0.659199159258</v>
      </c>
      <c r="I1293" s="26" t="n">
        <v>0.904079282801</v>
      </c>
    </row>
    <row r="1294" customFormat="false" ht="15" hidden="false" customHeight="false" outlineLevel="0" collapsed="false">
      <c r="B1294" s="2" t="n">
        <v>1289</v>
      </c>
      <c r="C1294" s="26" t="n">
        <v>-0.511626727535</v>
      </c>
      <c r="D1294" s="26" t="n">
        <v>0.957401325205</v>
      </c>
      <c r="E1294" s="26" t="n">
        <v>0.733147296797</v>
      </c>
      <c r="F1294" s="26" t="n">
        <v>0.934516364087</v>
      </c>
      <c r="G1294" s="26" t="n">
        <v>0.975077789022</v>
      </c>
      <c r="H1294" s="26" t="n">
        <v>0.067955104367</v>
      </c>
      <c r="I1294" s="26" t="n">
        <v>0.225933374161</v>
      </c>
    </row>
    <row r="1295" customFormat="false" ht="15" hidden="false" customHeight="false" outlineLevel="0" collapsed="false">
      <c r="B1295" s="2" t="n">
        <v>1290</v>
      </c>
      <c r="C1295" s="26" t="n">
        <v>0.417495270541</v>
      </c>
      <c r="D1295" s="26" t="n">
        <v>-0.734736845464</v>
      </c>
      <c r="E1295" s="26" t="n">
        <v>0.8326736884</v>
      </c>
      <c r="F1295" s="26" t="n">
        <v>0.830731012279</v>
      </c>
      <c r="G1295" s="26" t="n">
        <v>0.337465725436</v>
      </c>
      <c r="H1295" s="26" t="n">
        <v>0.022505247874</v>
      </c>
      <c r="I1295" s="26" t="n">
        <v>0.17318601792</v>
      </c>
    </row>
    <row r="1296" customFormat="false" ht="15" hidden="false" customHeight="false" outlineLevel="0" collapsed="false">
      <c r="B1296" s="2" t="n">
        <v>1291</v>
      </c>
      <c r="C1296" s="26" t="n">
        <v>-0.49123732129</v>
      </c>
      <c r="D1296" s="26" t="n">
        <v>1.957416104509</v>
      </c>
      <c r="E1296" s="26" t="n">
        <v>-0.764717774397</v>
      </c>
      <c r="F1296" s="26" t="n">
        <v>0.764159874355</v>
      </c>
      <c r="G1296" s="26" t="n">
        <v>0.441343419484</v>
      </c>
      <c r="H1296" s="26" t="n">
        <v>0.357951738262</v>
      </c>
      <c r="I1296" s="26" t="n">
        <v>0.7953581494</v>
      </c>
    </row>
    <row r="1297" customFormat="false" ht="15" hidden="false" customHeight="false" outlineLevel="0" collapsed="false">
      <c r="B1297" s="2" t="n">
        <v>1292</v>
      </c>
      <c r="C1297" s="26" t="n">
        <v>0.728662159154</v>
      </c>
      <c r="D1297" s="26" t="n">
        <v>-1.813341535958</v>
      </c>
      <c r="E1297" s="26" t="n">
        <v>-1.696210901861</v>
      </c>
      <c r="F1297" s="26" t="n">
        <v>0.775926947047</v>
      </c>
      <c r="G1297" s="26" t="n">
        <v>0.289063827786</v>
      </c>
      <c r="H1297" s="26" t="n">
        <v>0.185279605094</v>
      </c>
      <c r="I1297" s="26" t="n">
        <v>0.094827118139</v>
      </c>
    </row>
    <row r="1298" customFormat="false" ht="15" hidden="false" customHeight="false" outlineLevel="0" collapsed="false">
      <c r="B1298" s="2" t="n">
        <v>1293</v>
      </c>
      <c r="C1298" s="26" t="n">
        <v>1.391518320188</v>
      </c>
      <c r="D1298" s="26" t="n">
        <v>0.714261377858</v>
      </c>
      <c r="E1298" s="26" t="n">
        <v>-0.299140980178</v>
      </c>
      <c r="F1298" s="26" t="n">
        <v>0.612113288302</v>
      </c>
      <c r="G1298" s="26" t="n">
        <v>0.748733042796</v>
      </c>
      <c r="H1298" s="26" t="n">
        <v>0.471042901973</v>
      </c>
      <c r="I1298" s="26" t="n">
        <v>0.6910460553</v>
      </c>
    </row>
    <row r="1299" customFormat="false" ht="15" hidden="false" customHeight="false" outlineLevel="0" collapsed="false">
      <c r="B1299" s="2" t="n">
        <v>1294</v>
      </c>
      <c r="C1299" s="26" t="n">
        <v>0.442514090577</v>
      </c>
      <c r="D1299" s="26" t="n">
        <v>0.091877730426</v>
      </c>
      <c r="E1299" s="26" t="n">
        <v>0.092309697636</v>
      </c>
      <c r="F1299" s="26" t="n">
        <v>0.305034413596</v>
      </c>
      <c r="G1299" s="26" t="n">
        <v>0.411590725192</v>
      </c>
      <c r="H1299" s="26" t="n">
        <v>0.779067279263</v>
      </c>
      <c r="I1299" s="26" t="n">
        <v>0.006676986511</v>
      </c>
    </row>
    <row r="1300" customFormat="false" ht="15" hidden="false" customHeight="false" outlineLevel="0" collapsed="false">
      <c r="B1300" s="2" t="n">
        <v>1295</v>
      </c>
      <c r="C1300" s="26" t="n">
        <v>-0.43917569296</v>
      </c>
      <c r="D1300" s="26" t="n">
        <v>0.025259537159</v>
      </c>
      <c r="E1300" s="26" t="n">
        <v>0.014019199628</v>
      </c>
      <c r="F1300" s="26" t="n">
        <v>0.047085875101</v>
      </c>
      <c r="G1300" s="26" t="n">
        <v>0.623724206034</v>
      </c>
      <c r="H1300" s="26" t="n">
        <v>0.53346764747</v>
      </c>
      <c r="I1300" s="26" t="n">
        <v>0.267965642636</v>
      </c>
    </row>
    <row r="1301" customFormat="false" ht="15" hidden="false" customHeight="false" outlineLevel="0" collapsed="false">
      <c r="B1301" s="2" t="n">
        <v>1296</v>
      </c>
      <c r="C1301" s="26" t="n">
        <v>0.145574871328</v>
      </c>
      <c r="D1301" s="26" t="n">
        <v>0.021110629691</v>
      </c>
      <c r="E1301" s="26" t="n">
        <v>-1.333079875649</v>
      </c>
      <c r="F1301" s="26" t="n">
        <v>0.126612249171</v>
      </c>
      <c r="G1301" s="26" t="n">
        <v>0.368336342934</v>
      </c>
      <c r="H1301" s="26" t="n">
        <v>0.075801419686</v>
      </c>
      <c r="I1301" s="26" t="n">
        <v>0.340542073603</v>
      </c>
    </row>
    <row r="1302" customFormat="false" ht="15" hidden="false" customHeight="false" outlineLevel="0" collapsed="false">
      <c r="B1302" s="2" t="n">
        <v>1297</v>
      </c>
      <c r="C1302" s="26" t="n">
        <v>0.183636351736</v>
      </c>
      <c r="D1302" s="26" t="n">
        <v>-0.372083673779</v>
      </c>
      <c r="E1302" s="26" t="n">
        <v>0.343043423796</v>
      </c>
      <c r="F1302" s="26" t="n">
        <v>0.625096342516</v>
      </c>
      <c r="G1302" s="26" t="n">
        <v>0.253161815202</v>
      </c>
      <c r="H1302" s="26" t="n">
        <v>0.068207016115</v>
      </c>
      <c r="I1302" s="26" t="n">
        <v>0.26426805435</v>
      </c>
    </row>
    <row r="1303" customFormat="false" ht="15" hidden="false" customHeight="false" outlineLevel="0" collapsed="false">
      <c r="B1303" s="2" t="n">
        <v>1298</v>
      </c>
      <c r="C1303" s="26" t="n">
        <v>-0.731640204349</v>
      </c>
      <c r="D1303" s="26" t="n">
        <v>0.557430155967</v>
      </c>
      <c r="E1303" s="26" t="n">
        <v>-0.897167269049</v>
      </c>
      <c r="F1303" s="26" t="n">
        <v>0.369119186354</v>
      </c>
      <c r="G1303" s="26" t="n">
        <v>0.837666243941</v>
      </c>
      <c r="H1303" s="26" t="n">
        <v>0.820903977101</v>
      </c>
      <c r="I1303" s="26" t="n">
        <v>0.834754696697</v>
      </c>
    </row>
    <row r="1304" customFormat="false" ht="15" hidden="false" customHeight="false" outlineLevel="0" collapsed="false">
      <c r="B1304" s="2" t="n">
        <v>1299</v>
      </c>
      <c r="C1304" s="26" t="n">
        <v>0.676922237384</v>
      </c>
      <c r="D1304" s="26" t="n">
        <v>-0.166623738909</v>
      </c>
      <c r="E1304" s="26" t="n">
        <v>1.440739395755</v>
      </c>
      <c r="F1304" s="26" t="n">
        <v>0.036675287894</v>
      </c>
      <c r="G1304" s="26" t="n">
        <v>0.391138300895</v>
      </c>
      <c r="H1304" s="26" t="n">
        <v>0.07507383963</v>
      </c>
      <c r="I1304" s="26" t="n">
        <v>0.950141938909</v>
      </c>
    </row>
    <row r="1305" customFormat="false" ht="15" hidden="false" customHeight="false" outlineLevel="0" collapsed="false">
      <c r="B1305" s="2" t="n">
        <v>1300</v>
      </c>
      <c r="C1305" s="26" t="n">
        <v>1.563859292818</v>
      </c>
      <c r="D1305" s="26" t="n">
        <v>0.630750067126</v>
      </c>
      <c r="E1305" s="26" t="n">
        <v>0.872004710256</v>
      </c>
      <c r="F1305" s="26" t="n">
        <v>0.86435054222</v>
      </c>
      <c r="G1305" s="26" t="n">
        <v>0.475505373551</v>
      </c>
      <c r="H1305" s="26" t="n">
        <v>0.912405300921</v>
      </c>
      <c r="I1305" s="26" t="n">
        <v>0.871048856803</v>
      </c>
    </row>
    <row r="1306" customFormat="false" ht="15" hidden="false" customHeight="false" outlineLevel="0" collapsed="false">
      <c r="B1306" s="2" t="n">
        <v>1301</v>
      </c>
      <c r="C1306" s="26" t="n">
        <v>-1.798976371734</v>
      </c>
      <c r="D1306" s="26" t="n">
        <v>-0.233538940911</v>
      </c>
      <c r="E1306" s="26" t="n">
        <v>-1.126850376983</v>
      </c>
      <c r="F1306" s="26" t="n">
        <v>0.700309687327</v>
      </c>
      <c r="G1306" s="26" t="n">
        <v>0.924556579147</v>
      </c>
      <c r="H1306" s="26" t="n">
        <v>0.098747275685</v>
      </c>
      <c r="I1306" s="26" t="n">
        <v>0.506622721859</v>
      </c>
    </row>
    <row r="1307" customFormat="false" ht="15" hidden="false" customHeight="false" outlineLevel="0" collapsed="false">
      <c r="B1307" s="2" t="n">
        <v>1302</v>
      </c>
      <c r="C1307" s="26" t="n">
        <v>2.038947964942</v>
      </c>
      <c r="D1307" s="26" t="n">
        <v>-0.927300894669</v>
      </c>
      <c r="E1307" s="26" t="n">
        <v>0.140079096254</v>
      </c>
      <c r="F1307" s="26" t="n">
        <v>0.872116974881</v>
      </c>
      <c r="G1307" s="26" t="n">
        <v>0.839706992543</v>
      </c>
      <c r="H1307" s="26" t="n">
        <v>0.282767755995</v>
      </c>
      <c r="I1307" s="26" t="n">
        <v>0.185620866386</v>
      </c>
    </row>
    <row r="1308" customFormat="false" ht="15" hidden="false" customHeight="false" outlineLevel="0" collapsed="false">
      <c r="B1308" s="2" t="n">
        <v>1303</v>
      </c>
      <c r="C1308" s="26" t="n">
        <v>0.874556869772</v>
      </c>
      <c r="D1308" s="26" t="n">
        <v>-0.959086312713</v>
      </c>
      <c r="E1308" s="26" t="n">
        <v>0.816807291667</v>
      </c>
      <c r="F1308" s="26" t="n">
        <v>0.91373835396</v>
      </c>
      <c r="G1308" s="26" t="n">
        <v>0.300739327591</v>
      </c>
      <c r="H1308" s="26" t="n">
        <v>0.375247989749</v>
      </c>
      <c r="I1308" s="26" t="n">
        <v>0.904846107817</v>
      </c>
    </row>
    <row r="1309" customFormat="false" ht="15" hidden="false" customHeight="false" outlineLevel="0" collapsed="false">
      <c r="B1309" s="2" t="n">
        <v>1304</v>
      </c>
      <c r="C1309" s="26" t="n">
        <v>1.652472983154</v>
      </c>
      <c r="D1309" s="26" t="n">
        <v>-0.051878896565</v>
      </c>
      <c r="E1309" s="26" t="n">
        <v>-0.637222745859</v>
      </c>
      <c r="F1309" s="26" t="n">
        <v>0.339196691822</v>
      </c>
      <c r="G1309" s="26" t="n">
        <v>0.984641333612</v>
      </c>
      <c r="H1309" s="26" t="n">
        <v>0.90997667332</v>
      </c>
      <c r="I1309" s="26" t="n">
        <v>0.780933940773</v>
      </c>
    </row>
    <row r="1310" customFormat="false" ht="15" hidden="false" customHeight="false" outlineLevel="0" collapsed="false">
      <c r="B1310" s="2" t="n">
        <v>1305</v>
      </c>
      <c r="C1310" s="26" t="n">
        <v>1.098432960676</v>
      </c>
      <c r="D1310" s="26" t="n">
        <v>-0.282153230429</v>
      </c>
      <c r="E1310" s="26" t="n">
        <v>-1.722872855157</v>
      </c>
      <c r="F1310" s="26" t="n">
        <v>0.592727101704</v>
      </c>
      <c r="G1310" s="26" t="n">
        <v>0.136360030792</v>
      </c>
      <c r="H1310" s="26" t="n">
        <v>0.053890846883</v>
      </c>
      <c r="I1310" s="26" t="n">
        <v>0.982700124561</v>
      </c>
    </row>
    <row r="1311" customFormat="false" ht="15" hidden="false" customHeight="false" outlineLevel="0" collapsed="false">
      <c r="B1311" s="2" t="n">
        <v>1306</v>
      </c>
      <c r="C1311" s="26" t="n">
        <v>-0.04456138797</v>
      </c>
      <c r="D1311" s="26" t="n">
        <v>-0.31182103187</v>
      </c>
      <c r="E1311" s="26" t="n">
        <v>0.248518236843</v>
      </c>
      <c r="F1311" s="26" t="n">
        <v>0.47865435653</v>
      </c>
      <c r="G1311" s="26" t="n">
        <v>0.35321248887</v>
      </c>
      <c r="H1311" s="26" t="n">
        <v>0.906688482952</v>
      </c>
      <c r="I1311" s="26" t="n">
        <v>0.379049610361</v>
      </c>
    </row>
    <row r="1312" customFormat="false" ht="15" hidden="false" customHeight="false" outlineLevel="0" collapsed="false">
      <c r="B1312" s="2" t="n">
        <v>1307</v>
      </c>
      <c r="C1312" s="26" t="n">
        <v>0.705449479788</v>
      </c>
      <c r="D1312" s="26" t="n">
        <v>-0.877904880167</v>
      </c>
      <c r="E1312" s="26" t="n">
        <v>1.243643011015</v>
      </c>
      <c r="F1312" s="26" t="n">
        <v>0.898974457812</v>
      </c>
      <c r="G1312" s="26" t="n">
        <v>0.884801157646</v>
      </c>
      <c r="H1312" s="26" t="n">
        <v>0.015383050008</v>
      </c>
      <c r="I1312" s="26" t="n">
        <v>0.201889763044</v>
      </c>
    </row>
    <row r="1313" customFormat="false" ht="15" hidden="false" customHeight="false" outlineLevel="0" collapsed="false">
      <c r="B1313" s="2" t="n">
        <v>1308</v>
      </c>
      <c r="C1313" s="26" t="n">
        <v>-0.468334716267</v>
      </c>
      <c r="D1313" s="26" t="n">
        <v>-1.658568234574</v>
      </c>
      <c r="E1313" s="26" t="n">
        <v>-2.057551369292</v>
      </c>
      <c r="F1313" s="26" t="n">
        <v>0.849000633172</v>
      </c>
      <c r="G1313" s="26" t="n">
        <v>0.784111572177</v>
      </c>
      <c r="H1313" s="26" t="n">
        <v>0.217329396894</v>
      </c>
      <c r="I1313" s="26" t="n">
        <v>0.104769757095</v>
      </c>
    </row>
    <row r="1314" customFormat="false" ht="15" hidden="false" customHeight="false" outlineLevel="0" collapsed="false">
      <c r="B1314" s="2" t="n">
        <v>1309</v>
      </c>
      <c r="C1314" s="26" t="n">
        <v>-0.751455757387</v>
      </c>
      <c r="D1314" s="26" t="n">
        <v>-0.244593434478</v>
      </c>
      <c r="E1314" s="26" t="n">
        <v>-0.087681787659</v>
      </c>
      <c r="F1314" s="26" t="n">
        <v>0.839974868406</v>
      </c>
      <c r="G1314" s="26" t="n">
        <v>0.82679810074</v>
      </c>
      <c r="H1314" s="26" t="n">
        <v>0.148195557774</v>
      </c>
      <c r="I1314" s="26" t="n">
        <v>0.835208638778</v>
      </c>
    </row>
    <row r="1315" customFormat="false" ht="15" hidden="false" customHeight="false" outlineLevel="0" collapsed="false">
      <c r="B1315" s="2" t="n">
        <v>1310</v>
      </c>
      <c r="C1315" s="26" t="n">
        <v>-0.355521018411</v>
      </c>
      <c r="D1315" s="26" t="n">
        <v>0.464071283796</v>
      </c>
      <c r="E1315" s="26" t="n">
        <v>1.150441228332</v>
      </c>
      <c r="F1315" s="26" t="n">
        <v>0.342123893156</v>
      </c>
      <c r="G1315" s="26" t="n">
        <v>0.402093753685</v>
      </c>
      <c r="H1315" s="26" t="n">
        <v>0.254643069318</v>
      </c>
      <c r="I1315" s="26" t="n">
        <v>0.422175849138</v>
      </c>
    </row>
    <row r="1316" customFormat="false" ht="15" hidden="false" customHeight="false" outlineLevel="0" collapsed="false">
      <c r="B1316" s="2" t="n">
        <v>1311</v>
      </c>
      <c r="C1316" s="26" t="n">
        <v>2.560095132099</v>
      </c>
      <c r="D1316" s="26" t="n">
        <v>-0.9269869152</v>
      </c>
      <c r="E1316" s="26" t="n">
        <v>1.313795028303</v>
      </c>
      <c r="F1316" s="26" t="n">
        <v>0.527572272067</v>
      </c>
      <c r="G1316" s="26" t="n">
        <v>0.618978011188</v>
      </c>
      <c r="H1316" s="26" t="n">
        <v>0.869410132769</v>
      </c>
      <c r="I1316" s="26" t="n">
        <v>0.516808638508</v>
      </c>
    </row>
    <row r="1317" customFormat="false" ht="15" hidden="false" customHeight="false" outlineLevel="0" collapsed="false">
      <c r="B1317" s="2" t="n">
        <v>1312</v>
      </c>
      <c r="C1317" s="26" t="n">
        <v>-1.316481222333</v>
      </c>
      <c r="D1317" s="26" t="n">
        <v>1.478627165614</v>
      </c>
      <c r="E1317" s="26" t="n">
        <v>0.097107039856</v>
      </c>
      <c r="F1317" s="26" t="n">
        <v>0.828353596331</v>
      </c>
      <c r="G1317" s="26" t="n">
        <v>0.313737410679</v>
      </c>
      <c r="H1317" s="26" t="n">
        <v>0.864736446313</v>
      </c>
      <c r="I1317" s="26" t="n">
        <v>0.973029324568</v>
      </c>
    </row>
    <row r="1318" customFormat="false" ht="15" hidden="false" customHeight="false" outlineLevel="0" collapsed="false">
      <c r="B1318" s="2" t="n">
        <v>1313</v>
      </c>
      <c r="C1318" s="26" t="n">
        <v>1.538231514052</v>
      </c>
      <c r="D1318" s="26" t="n">
        <v>-0.26489913867</v>
      </c>
      <c r="E1318" s="26" t="n">
        <v>0.057032196412</v>
      </c>
      <c r="F1318" s="26" t="n">
        <v>0.218203295279</v>
      </c>
      <c r="G1318" s="26" t="n">
        <v>0.424148186562</v>
      </c>
      <c r="H1318" s="26" t="n">
        <v>0.774366964612</v>
      </c>
      <c r="I1318" s="26" t="n">
        <v>0.632660411212</v>
      </c>
    </row>
    <row r="1319" customFormat="false" ht="15" hidden="false" customHeight="false" outlineLevel="0" collapsed="false">
      <c r="B1319" s="2" t="n">
        <v>1314</v>
      </c>
      <c r="C1319" s="26" t="n">
        <v>-0.596574890391</v>
      </c>
      <c r="D1319" s="26" t="n">
        <v>1.619866622438</v>
      </c>
      <c r="E1319" s="26" t="n">
        <v>0.753436210809</v>
      </c>
      <c r="F1319" s="26" t="n">
        <v>0.303922741717</v>
      </c>
      <c r="G1319" s="26" t="n">
        <v>0.433995342337</v>
      </c>
      <c r="H1319" s="26" t="n">
        <v>0.312699832545</v>
      </c>
      <c r="I1319" s="26" t="n">
        <v>0.206597121704</v>
      </c>
    </row>
    <row r="1320" customFormat="false" ht="15" hidden="false" customHeight="false" outlineLevel="0" collapsed="false">
      <c r="B1320" s="2" t="n">
        <v>1315</v>
      </c>
      <c r="C1320" s="26" t="n">
        <v>-1.797419742192</v>
      </c>
      <c r="D1320" s="26" t="n">
        <v>-0.181906877844</v>
      </c>
      <c r="E1320" s="26" t="n">
        <v>0.327735910396</v>
      </c>
      <c r="F1320" s="26" t="n">
        <v>0.279973513592</v>
      </c>
      <c r="G1320" s="26" t="n">
        <v>0.88644236099</v>
      </c>
      <c r="H1320" s="26" t="n">
        <v>0.424638521279</v>
      </c>
      <c r="I1320" s="26" t="n">
        <v>0.078927786658</v>
      </c>
    </row>
    <row r="1321" customFormat="false" ht="15" hidden="false" customHeight="false" outlineLevel="0" collapsed="false">
      <c r="B1321" s="2" t="n">
        <v>1316</v>
      </c>
      <c r="C1321" s="26" t="n">
        <v>-0.251649812519</v>
      </c>
      <c r="D1321" s="26" t="n">
        <v>0.010869648571</v>
      </c>
      <c r="E1321" s="26" t="n">
        <v>0.690023929694</v>
      </c>
      <c r="F1321" s="26" t="n">
        <v>0.148911370283</v>
      </c>
      <c r="G1321" s="26" t="n">
        <v>0.480368309908</v>
      </c>
      <c r="H1321" s="26" t="n">
        <v>0.914100105909</v>
      </c>
      <c r="I1321" s="26" t="n">
        <v>0.77830332553</v>
      </c>
    </row>
    <row r="1322" customFormat="false" ht="15" hidden="false" customHeight="false" outlineLevel="0" collapsed="false">
      <c r="B1322" s="2" t="n">
        <v>1317</v>
      </c>
      <c r="C1322" s="26" t="n">
        <v>-1.4028120503</v>
      </c>
      <c r="D1322" s="26" t="n">
        <v>0.288823099977</v>
      </c>
      <c r="E1322" s="26" t="n">
        <v>0.847162428161</v>
      </c>
      <c r="F1322" s="26" t="n">
        <v>0.93700891399</v>
      </c>
      <c r="G1322" s="26" t="n">
        <v>0.520153430793</v>
      </c>
      <c r="H1322" s="26" t="n">
        <v>0.656148580855</v>
      </c>
      <c r="I1322" s="26" t="n">
        <v>0.908017902705</v>
      </c>
    </row>
    <row r="1323" customFormat="false" ht="15" hidden="false" customHeight="false" outlineLevel="0" collapsed="false">
      <c r="B1323" s="2" t="n">
        <v>1318</v>
      </c>
      <c r="C1323" s="26" t="n">
        <v>-0.057893812245</v>
      </c>
      <c r="D1323" s="26" t="n">
        <v>1.151040660548</v>
      </c>
      <c r="E1323" s="26" t="n">
        <v>-0.608273503576</v>
      </c>
      <c r="F1323" s="26" t="n">
        <v>0.218609460293</v>
      </c>
      <c r="G1323" s="26" t="n">
        <v>0.952138032366</v>
      </c>
      <c r="H1323" s="26" t="n">
        <v>0.835990042533</v>
      </c>
      <c r="I1323" s="26" t="n">
        <v>0.719892892041</v>
      </c>
    </row>
    <row r="1324" customFormat="false" ht="15" hidden="false" customHeight="false" outlineLevel="0" collapsed="false">
      <c r="B1324" s="2" t="n">
        <v>1319</v>
      </c>
      <c r="C1324" s="26" t="n">
        <v>-0.686499243039</v>
      </c>
      <c r="D1324" s="26" t="n">
        <v>1.520510044333</v>
      </c>
      <c r="E1324" s="26" t="n">
        <v>0.230096954743</v>
      </c>
      <c r="F1324" s="26" t="n">
        <v>0.485523550639</v>
      </c>
      <c r="G1324" s="26" t="n">
        <v>0.135067326016</v>
      </c>
      <c r="H1324" s="26" t="n">
        <v>0.5020563479</v>
      </c>
      <c r="I1324" s="26" t="n">
        <v>0.454495797408</v>
      </c>
    </row>
    <row r="1325" customFormat="false" ht="15" hidden="false" customHeight="false" outlineLevel="0" collapsed="false">
      <c r="B1325" s="2" t="n">
        <v>1320</v>
      </c>
      <c r="C1325" s="26" t="n">
        <v>0.256842803935</v>
      </c>
      <c r="D1325" s="26" t="n">
        <v>-0.569888127887</v>
      </c>
      <c r="E1325" s="26" t="n">
        <v>-0.99138076671</v>
      </c>
      <c r="F1325" s="26" t="n">
        <v>0.767436741719</v>
      </c>
      <c r="G1325" s="26" t="n">
        <v>0.088951425949</v>
      </c>
      <c r="H1325" s="26" t="n">
        <v>0.24044316782</v>
      </c>
      <c r="I1325" s="26" t="n">
        <v>0.645481053163</v>
      </c>
    </row>
    <row r="1326" customFormat="false" ht="15" hidden="false" customHeight="false" outlineLevel="0" collapsed="false">
      <c r="B1326" s="2" t="n">
        <v>1321</v>
      </c>
      <c r="C1326" s="26" t="n">
        <v>0.206553359407</v>
      </c>
      <c r="D1326" s="26" t="n">
        <v>2.719658970091</v>
      </c>
      <c r="E1326" s="26" t="n">
        <v>-2.248873827687</v>
      </c>
      <c r="F1326" s="26" t="n">
        <v>0.758836787269</v>
      </c>
      <c r="G1326" s="26" t="n">
        <v>0.827493807641</v>
      </c>
      <c r="H1326" s="26" t="n">
        <v>0.332631640632</v>
      </c>
      <c r="I1326" s="26" t="n">
        <v>0.792403160234</v>
      </c>
    </row>
    <row r="1327" customFormat="false" ht="15" hidden="false" customHeight="false" outlineLevel="0" collapsed="false">
      <c r="B1327" s="2" t="n">
        <v>1322</v>
      </c>
      <c r="C1327" s="26" t="n">
        <v>-0.479292188559</v>
      </c>
      <c r="D1327" s="26" t="n">
        <v>-0.393905201904</v>
      </c>
      <c r="E1327" s="26" t="n">
        <v>1.391593091877</v>
      </c>
      <c r="F1327" s="26" t="n">
        <v>0.416839285109</v>
      </c>
      <c r="G1327" s="26" t="n">
        <v>0.869602038855</v>
      </c>
      <c r="H1327" s="26" t="n">
        <v>0.982702215389</v>
      </c>
      <c r="I1327" s="26" t="n">
        <v>0.392628905767</v>
      </c>
    </row>
    <row r="1328" customFormat="false" ht="15" hidden="false" customHeight="false" outlineLevel="0" collapsed="false">
      <c r="B1328" s="2" t="n">
        <v>1323</v>
      </c>
      <c r="C1328" s="26" t="n">
        <v>1.732140054493</v>
      </c>
      <c r="D1328" s="26" t="n">
        <v>1.139138598509</v>
      </c>
      <c r="E1328" s="26" t="n">
        <v>0.429226151829</v>
      </c>
      <c r="F1328" s="26" t="n">
        <v>0.219698032389</v>
      </c>
      <c r="G1328" s="26" t="n">
        <v>0.606046270497</v>
      </c>
      <c r="H1328" s="26" t="n">
        <v>0.38439000143</v>
      </c>
      <c r="I1328" s="26" t="n">
        <v>0.636962206623</v>
      </c>
    </row>
    <row r="1329" customFormat="false" ht="15" hidden="false" customHeight="false" outlineLevel="0" collapsed="false">
      <c r="B1329" s="2" t="n">
        <v>1324</v>
      </c>
      <c r="C1329" s="26" t="n">
        <v>-0.436357163477</v>
      </c>
      <c r="D1329" s="26" t="n">
        <v>0.477378015864</v>
      </c>
      <c r="E1329" s="26" t="n">
        <v>-0.935838446668</v>
      </c>
      <c r="F1329" s="26" t="n">
        <v>0.00112532015</v>
      </c>
      <c r="G1329" s="26" t="n">
        <v>0.256376651042</v>
      </c>
      <c r="H1329" s="26" t="n">
        <v>0.350911659793</v>
      </c>
      <c r="I1329" s="26" t="n">
        <v>0.632171312161</v>
      </c>
    </row>
    <row r="1330" customFormat="false" ht="15" hidden="false" customHeight="false" outlineLevel="0" collapsed="false">
      <c r="B1330" s="2" t="n">
        <v>1325</v>
      </c>
      <c r="C1330" s="26" t="n">
        <v>0.601173499322</v>
      </c>
      <c r="D1330" s="26" t="n">
        <v>-0.709106249459</v>
      </c>
      <c r="E1330" s="26" t="n">
        <v>0.283034941066</v>
      </c>
      <c r="F1330" s="26" t="n">
        <v>0.591727617281</v>
      </c>
      <c r="G1330" s="26" t="n">
        <v>0.622984986271</v>
      </c>
      <c r="H1330" s="26" t="n">
        <v>0.454153566005</v>
      </c>
      <c r="I1330" s="26" t="n">
        <v>0.612298033116</v>
      </c>
    </row>
    <row r="1331" customFormat="false" ht="15" hidden="false" customHeight="false" outlineLevel="0" collapsed="false">
      <c r="B1331" s="2" t="n">
        <v>1326</v>
      </c>
      <c r="C1331" s="26" t="n">
        <v>-0.861327090756</v>
      </c>
      <c r="D1331" s="26" t="n">
        <v>-0.155322013566</v>
      </c>
      <c r="E1331" s="26" t="n">
        <v>2.305716897902</v>
      </c>
      <c r="F1331" s="26" t="n">
        <v>0.45647895786</v>
      </c>
      <c r="G1331" s="26" t="n">
        <v>0.02988603636</v>
      </c>
      <c r="H1331" s="26" t="n">
        <v>0.097669895539</v>
      </c>
      <c r="I1331" s="26" t="n">
        <v>0.686681233568</v>
      </c>
    </row>
    <row r="1332" customFormat="false" ht="15" hidden="false" customHeight="false" outlineLevel="0" collapsed="false">
      <c r="B1332" s="2" t="n">
        <v>1327</v>
      </c>
      <c r="C1332" s="26" t="n">
        <v>-0.349994126555</v>
      </c>
      <c r="D1332" s="26" t="n">
        <v>0.986026316313</v>
      </c>
      <c r="E1332" s="26" t="n">
        <v>-0.370248987969</v>
      </c>
      <c r="F1332" s="26" t="n">
        <v>0.087126623992</v>
      </c>
      <c r="G1332" s="26" t="n">
        <v>0.181054650553</v>
      </c>
      <c r="H1332" s="26" t="n">
        <v>0.533559476309</v>
      </c>
      <c r="I1332" s="26" t="n">
        <v>0.469391525164</v>
      </c>
    </row>
    <row r="1333" customFormat="false" ht="15" hidden="false" customHeight="false" outlineLevel="0" collapsed="false">
      <c r="B1333" s="2" t="n">
        <v>1328</v>
      </c>
      <c r="C1333" s="26" t="n">
        <v>1.129600531684</v>
      </c>
      <c r="D1333" s="26" t="n">
        <v>1.467266044412</v>
      </c>
      <c r="E1333" s="26" t="n">
        <v>-0.098188530275</v>
      </c>
      <c r="F1333" s="26" t="n">
        <v>0.902599776297</v>
      </c>
      <c r="G1333" s="26" t="n">
        <v>0.533097818767</v>
      </c>
      <c r="H1333" s="26" t="n">
        <v>0.147228002533</v>
      </c>
      <c r="I1333" s="26" t="n">
        <v>0.787388452423</v>
      </c>
    </row>
    <row r="1334" customFormat="false" ht="15" hidden="false" customHeight="false" outlineLevel="0" collapsed="false">
      <c r="B1334" s="2" t="n">
        <v>1329</v>
      </c>
      <c r="C1334" s="26" t="n">
        <v>1.817310542078</v>
      </c>
      <c r="D1334" s="26" t="n">
        <v>-0.931330131559</v>
      </c>
      <c r="E1334" s="26" t="n">
        <v>0.680215271528</v>
      </c>
      <c r="F1334" s="26" t="n">
        <v>0.674702478128</v>
      </c>
      <c r="G1334" s="26" t="n">
        <v>0.568169485881</v>
      </c>
      <c r="H1334" s="26" t="n">
        <v>0.256140738363</v>
      </c>
      <c r="I1334" s="26" t="n">
        <v>0.412785835282</v>
      </c>
    </row>
    <row r="1335" customFormat="false" ht="15" hidden="false" customHeight="false" outlineLevel="0" collapsed="false">
      <c r="B1335" s="2" t="n">
        <v>1330</v>
      </c>
      <c r="C1335" s="26" t="n">
        <v>1.124771826639</v>
      </c>
      <c r="D1335" s="26" t="n">
        <v>-0.660311891643</v>
      </c>
      <c r="E1335" s="26" t="n">
        <v>0.093869387573</v>
      </c>
      <c r="F1335" s="26" t="n">
        <v>0.253841611375</v>
      </c>
      <c r="G1335" s="26" t="n">
        <v>0.167530361306</v>
      </c>
      <c r="H1335" s="26" t="n">
        <v>0.733284137172</v>
      </c>
      <c r="I1335" s="26" t="n">
        <v>0.538989887825</v>
      </c>
    </row>
    <row r="1336" customFormat="false" ht="15" hidden="false" customHeight="false" outlineLevel="0" collapsed="false">
      <c r="B1336" s="2" t="n">
        <v>1331</v>
      </c>
      <c r="C1336" s="26" t="n">
        <v>0.098041119327</v>
      </c>
      <c r="D1336" s="26" t="n">
        <v>0.662285853865</v>
      </c>
      <c r="E1336" s="26" t="n">
        <v>0.382838571189</v>
      </c>
      <c r="F1336" s="26" t="n">
        <v>0.069432421105</v>
      </c>
      <c r="G1336" s="26" t="n">
        <v>0.128556676605</v>
      </c>
      <c r="H1336" s="26" t="n">
        <v>0.144717232465</v>
      </c>
      <c r="I1336" s="26" t="n">
        <v>0.961232090807</v>
      </c>
    </row>
    <row r="1337" customFormat="false" ht="15" hidden="false" customHeight="false" outlineLevel="0" collapsed="false">
      <c r="B1337" s="2" t="n">
        <v>1332</v>
      </c>
      <c r="C1337" s="26" t="n">
        <v>1.493444442103</v>
      </c>
      <c r="D1337" s="26" t="n">
        <v>-0.652111333554</v>
      </c>
      <c r="E1337" s="26" t="n">
        <v>0.114856073691</v>
      </c>
      <c r="F1337" s="26" t="n">
        <v>0.670605916383</v>
      </c>
      <c r="G1337" s="26" t="n">
        <v>0.129713497815</v>
      </c>
      <c r="H1337" s="26" t="n">
        <v>0.521601548385</v>
      </c>
      <c r="I1337" s="26" t="n">
        <v>0.217570791955</v>
      </c>
    </row>
    <row r="1338" customFormat="false" ht="15" hidden="false" customHeight="false" outlineLevel="0" collapsed="false">
      <c r="B1338" s="2" t="n">
        <v>1333</v>
      </c>
      <c r="C1338" s="26" t="n">
        <v>-0.616009237553</v>
      </c>
      <c r="D1338" s="26" t="n">
        <v>1.919933745808</v>
      </c>
      <c r="E1338" s="26" t="n">
        <v>-2.175242148268</v>
      </c>
      <c r="F1338" s="26" t="n">
        <v>0.780542828354</v>
      </c>
      <c r="G1338" s="26" t="n">
        <v>0.080554730258</v>
      </c>
      <c r="H1338" s="26" t="n">
        <v>0.055323613044</v>
      </c>
      <c r="I1338" s="26" t="n">
        <v>0.496717291973</v>
      </c>
    </row>
    <row r="1339" customFormat="false" ht="15" hidden="false" customHeight="false" outlineLevel="0" collapsed="false">
      <c r="B1339" s="2" t="n">
        <v>1334</v>
      </c>
      <c r="C1339" s="26" t="n">
        <v>1.242547902419</v>
      </c>
      <c r="D1339" s="26" t="n">
        <v>1.222863214308</v>
      </c>
      <c r="E1339" s="26" t="n">
        <v>-0.815416750947</v>
      </c>
      <c r="F1339" s="26" t="n">
        <v>0.2018234198</v>
      </c>
      <c r="G1339" s="26" t="n">
        <v>0.821784640154</v>
      </c>
      <c r="H1339" s="26" t="n">
        <v>0.629975025622</v>
      </c>
      <c r="I1339" s="26" t="n">
        <v>0.442797191611</v>
      </c>
    </row>
    <row r="1340" customFormat="false" ht="15" hidden="false" customHeight="false" outlineLevel="0" collapsed="false">
      <c r="B1340" s="2" t="n">
        <v>1335</v>
      </c>
      <c r="C1340" s="26" t="n">
        <v>1.628324368214</v>
      </c>
      <c r="D1340" s="26" t="n">
        <v>1.878379190456</v>
      </c>
      <c r="E1340" s="26" t="n">
        <v>0.896685325605</v>
      </c>
      <c r="F1340" s="26" t="n">
        <v>0.988732633476</v>
      </c>
      <c r="G1340" s="26" t="n">
        <v>0.989214384269</v>
      </c>
      <c r="H1340" s="26" t="n">
        <v>0.310508997046</v>
      </c>
      <c r="I1340" s="26" t="n">
        <v>0.026577062445</v>
      </c>
    </row>
    <row r="1341" customFormat="false" ht="15" hidden="false" customHeight="false" outlineLevel="0" collapsed="false">
      <c r="B1341" s="2" t="n">
        <v>1336</v>
      </c>
      <c r="C1341" s="26" t="n">
        <v>1.826445287374</v>
      </c>
      <c r="D1341" s="26" t="n">
        <v>1.776161783405</v>
      </c>
      <c r="E1341" s="26" t="n">
        <v>0.810236983955</v>
      </c>
      <c r="F1341" s="26" t="n">
        <v>0.363118337489</v>
      </c>
      <c r="G1341" s="26" t="n">
        <v>0.384950343227</v>
      </c>
      <c r="H1341" s="26" t="n">
        <v>0.216942518724</v>
      </c>
      <c r="I1341" s="26" t="n">
        <v>0.803770203146</v>
      </c>
    </row>
    <row r="1342" customFormat="false" ht="15" hidden="false" customHeight="false" outlineLevel="0" collapsed="false">
      <c r="B1342" s="2" t="n">
        <v>1337</v>
      </c>
      <c r="C1342" s="26" t="n">
        <v>1.042901143766</v>
      </c>
      <c r="D1342" s="26" t="n">
        <v>-0.004922888836</v>
      </c>
      <c r="E1342" s="26" t="n">
        <v>0.548339747636</v>
      </c>
      <c r="F1342" s="26" t="n">
        <v>0.910798723296</v>
      </c>
      <c r="G1342" s="26" t="n">
        <v>0.532339181683</v>
      </c>
      <c r="H1342" s="26" t="n">
        <v>0.928039775818</v>
      </c>
      <c r="I1342" s="26" t="n">
        <v>0.848120028924</v>
      </c>
    </row>
    <row r="1343" customFormat="false" ht="15" hidden="false" customHeight="false" outlineLevel="0" collapsed="false">
      <c r="B1343" s="2" t="n">
        <v>1338</v>
      </c>
      <c r="C1343" s="26" t="n">
        <v>-0.746889912377</v>
      </c>
      <c r="D1343" s="26" t="n">
        <v>0.02759961854</v>
      </c>
      <c r="E1343" s="26" t="n">
        <v>0.173536260051</v>
      </c>
      <c r="F1343" s="26" t="n">
        <v>0.627260018644</v>
      </c>
      <c r="G1343" s="26" t="n">
        <v>0.128463822602</v>
      </c>
      <c r="H1343" s="26" t="n">
        <v>0.640525228632</v>
      </c>
      <c r="I1343" s="26" t="n">
        <v>0.058210412455</v>
      </c>
    </row>
    <row r="1344" customFormat="false" ht="15" hidden="false" customHeight="false" outlineLevel="0" collapsed="false">
      <c r="B1344" s="2" t="n">
        <v>1339</v>
      </c>
      <c r="C1344" s="26" t="n">
        <v>1.516434453977</v>
      </c>
      <c r="D1344" s="26" t="n">
        <v>0.524094730005</v>
      </c>
      <c r="E1344" s="26" t="n">
        <v>0.311976690567</v>
      </c>
      <c r="F1344" s="26" t="n">
        <v>0.891826764966</v>
      </c>
      <c r="G1344" s="26" t="n">
        <v>0.328184991024</v>
      </c>
      <c r="H1344" s="26" t="n">
        <v>0.264764688902</v>
      </c>
      <c r="I1344" s="26" t="n">
        <v>0.038300997727</v>
      </c>
    </row>
    <row r="1345" customFormat="false" ht="15" hidden="false" customHeight="false" outlineLevel="0" collapsed="false">
      <c r="B1345" s="2" t="n">
        <v>1340</v>
      </c>
      <c r="C1345" s="26" t="n">
        <v>-1.331819497061</v>
      </c>
      <c r="D1345" s="26" t="n">
        <v>-0.687448714587</v>
      </c>
      <c r="E1345" s="26" t="n">
        <v>1.932952505422</v>
      </c>
      <c r="F1345" s="26" t="n">
        <v>0.290582945917</v>
      </c>
      <c r="G1345" s="26" t="n">
        <v>0.377927852162</v>
      </c>
      <c r="H1345" s="26" t="n">
        <v>0.505178677434</v>
      </c>
      <c r="I1345" s="26" t="n">
        <v>0.08669122124</v>
      </c>
    </row>
    <row r="1346" customFormat="false" ht="15" hidden="false" customHeight="false" outlineLevel="0" collapsed="false">
      <c r="B1346" s="2" t="n">
        <v>1341</v>
      </c>
      <c r="C1346" s="26" t="n">
        <v>-0.350788078528</v>
      </c>
      <c r="D1346" s="26" t="n">
        <v>-0.376525322889</v>
      </c>
      <c r="E1346" s="26" t="n">
        <v>0.266254470694</v>
      </c>
      <c r="F1346" s="26" t="n">
        <v>0.824921847856</v>
      </c>
      <c r="G1346" s="26" t="n">
        <v>0.354425105187</v>
      </c>
      <c r="H1346" s="26" t="n">
        <v>0.454737352487</v>
      </c>
      <c r="I1346" s="26" t="n">
        <v>0.962961284375</v>
      </c>
    </row>
    <row r="1347" customFormat="false" ht="15" hidden="false" customHeight="false" outlineLevel="0" collapsed="false">
      <c r="B1347" s="2" t="n">
        <v>1342</v>
      </c>
      <c r="C1347" s="26" t="n">
        <v>1.037664496326</v>
      </c>
      <c r="D1347" s="26" t="n">
        <v>0.787591306409</v>
      </c>
      <c r="E1347" s="26" t="n">
        <v>0.035052171039</v>
      </c>
      <c r="F1347" s="26" t="n">
        <v>0.0217158704</v>
      </c>
      <c r="G1347" s="26" t="n">
        <v>0.483813775529</v>
      </c>
      <c r="H1347" s="26" t="n">
        <v>0.283058446472</v>
      </c>
      <c r="I1347" s="26" t="n">
        <v>0.744534675502</v>
      </c>
    </row>
    <row r="1348" customFormat="false" ht="15" hidden="false" customHeight="false" outlineLevel="0" collapsed="false">
      <c r="B1348" s="2" t="n">
        <v>1343</v>
      </c>
      <c r="C1348" s="26" t="n">
        <v>-0.687507888666</v>
      </c>
      <c r="D1348" s="26" t="n">
        <v>-0.529228577156</v>
      </c>
      <c r="E1348" s="26" t="n">
        <v>-0.044380685258</v>
      </c>
      <c r="F1348" s="26" t="n">
        <v>0.632834181165</v>
      </c>
      <c r="G1348" s="26" t="n">
        <v>0.255246241587</v>
      </c>
      <c r="H1348" s="26" t="n">
        <v>0.933048033974</v>
      </c>
      <c r="I1348" s="26" t="n">
        <v>0.152719869518</v>
      </c>
    </row>
    <row r="1349" customFormat="false" ht="15" hidden="false" customHeight="false" outlineLevel="0" collapsed="false">
      <c r="B1349" s="2" t="n">
        <v>1344</v>
      </c>
      <c r="C1349" s="26" t="n">
        <v>0.751731528432</v>
      </c>
      <c r="D1349" s="26" t="n">
        <v>-1.125760696545</v>
      </c>
      <c r="E1349" s="26" t="n">
        <v>-1.712749101089</v>
      </c>
      <c r="F1349" s="26" t="n">
        <v>0.027850431594</v>
      </c>
      <c r="G1349" s="26" t="n">
        <v>0.587857845423</v>
      </c>
      <c r="H1349" s="26" t="n">
        <v>0.669169281267</v>
      </c>
      <c r="I1349" s="26" t="n">
        <v>0.151341750914</v>
      </c>
    </row>
    <row r="1350" customFormat="false" ht="15" hidden="false" customHeight="false" outlineLevel="0" collapsed="false">
      <c r="B1350" s="2" t="n">
        <v>1345</v>
      </c>
      <c r="C1350" s="26" t="n">
        <v>-0.115842120429</v>
      </c>
      <c r="D1350" s="26" t="n">
        <v>0.863694899766</v>
      </c>
      <c r="E1350" s="26" t="n">
        <v>1.706312659719</v>
      </c>
      <c r="F1350" s="26" t="n">
        <v>0.580832014321</v>
      </c>
      <c r="G1350" s="26" t="n">
        <v>0.995070160838</v>
      </c>
      <c r="H1350" s="26" t="n">
        <v>0.961460862617</v>
      </c>
      <c r="I1350" s="26" t="n">
        <v>0.971115037646</v>
      </c>
    </row>
    <row r="1351" customFormat="false" ht="15" hidden="false" customHeight="false" outlineLevel="0" collapsed="false">
      <c r="B1351" s="2" t="n">
        <v>1346</v>
      </c>
      <c r="C1351" s="26" t="n">
        <v>0.731919927222</v>
      </c>
      <c r="D1351" s="26" t="n">
        <v>-0.11356011244</v>
      </c>
      <c r="E1351" s="26" t="n">
        <v>0.456275968496</v>
      </c>
      <c r="F1351" s="26" t="n">
        <v>0.591856481171</v>
      </c>
      <c r="G1351" s="26" t="n">
        <v>0.353246154436</v>
      </c>
      <c r="H1351" s="26" t="n">
        <v>0.428471228852</v>
      </c>
      <c r="I1351" s="26" t="n">
        <v>0.81713097032</v>
      </c>
    </row>
    <row r="1352" customFormat="false" ht="15" hidden="false" customHeight="false" outlineLevel="0" collapsed="false">
      <c r="B1352" s="2" t="n">
        <v>1347</v>
      </c>
      <c r="C1352" s="26" t="n">
        <v>-0.657822099084</v>
      </c>
      <c r="D1352" s="26" t="n">
        <v>0.467772853528</v>
      </c>
      <c r="E1352" s="26" t="n">
        <v>1.655725495988</v>
      </c>
      <c r="F1352" s="26" t="n">
        <v>0.428543963929</v>
      </c>
      <c r="G1352" s="26" t="n">
        <v>0.6386920268</v>
      </c>
      <c r="H1352" s="26" t="n">
        <v>0.514192590305</v>
      </c>
      <c r="I1352" s="26" t="n">
        <v>0.072674104841</v>
      </c>
    </row>
    <row r="1353" customFormat="false" ht="15" hidden="false" customHeight="false" outlineLevel="0" collapsed="false">
      <c r="B1353" s="2" t="n">
        <v>1348</v>
      </c>
      <c r="C1353" s="26" t="n">
        <v>2.032335173091</v>
      </c>
      <c r="D1353" s="26" t="n">
        <v>-1.593793205785</v>
      </c>
      <c r="E1353" s="26" t="n">
        <v>-0.224736474479</v>
      </c>
      <c r="F1353" s="26" t="n">
        <v>0.833037516668</v>
      </c>
      <c r="G1353" s="26" t="n">
        <v>0.341496575563</v>
      </c>
      <c r="H1353" s="26" t="n">
        <v>0.718098874823</v>
      </c>
      <c r="I1353" s="26" t="n">
        <v>0.546200238956</v>
      </c>
    </row>
    <row r="1354" customFormat="false" ht="15" hidden="false" customHeight="false" outlineLevel="0" collapsed="false">
      <c r="B1354" s="2" t="n">
        <v>1349</v>
      </c>
      <c r="C1354" s="26" t="n">
        <v>0.351297799118</v>
      </c>
      <c r="D1354" s="26" t="n">
        <v>0.652641507972</v>
      </c>
      <c r="E1354" s="26" t="n">
        <v>-0.098284881538</v>
      </c>
      <c r="F1354" s="26" t="n">
        <v>0.81956689967</v>
      </c>
      <c r="G1354" s="26" t="n">
        <v>0.235932113219</v>
      </c>
      <c r="H1354" s="26" t="n">
        <v>0.953417367624</v>
      </c>
      <c r="I1354" s="26" t="n">
        <v>0.957831693042</v>
      </c>
    </row>
    <row r="1355" customFormat="false" ht="15" hidden="false" customHeight="false" outlineLevel="0" collapsed="false">
      <c r="B1355" s="2" t="n">
        <v>1350</v>
      </c>
      <c r="C1355" s="26" t="n">
        <v>0.372154203547</v>
      </c>
      <c r="D1355" s="26" t="n">
        <v>-0.560152177431</v>
      </c>
      <c r="E1355" s="26" t="n">
        <v>0.462704270301</v>
      </c>
      <c r="F1355" s="26" t="n">
        <v>0.109638686164</v>
      </c>
      <c r="G1355" s="26" t="n">
        <v>0.766575917336</v>
      </c>
      <c r="H1355" s="26" t="n">
        <v>0.576906957761</v>
      </c>
      <c r="I1355" s="26" t="n">
        <v>0.045534878977</v>
      </c>
    </row>
    <row r="1356" customFormat="false" ht="15" hidden="false" customHeight="false" outlineLevel="0" collapsed="false">
      <c r="B1356" s="2" t="n">
        <v>1351</v>
      </c>
      <c r="C1356" s="26" t="n">
        <v>-2.943616228554</v>
      </c>
      <c r="D1356" s="26" t="n">
        <v>0.112623730788</v>
      </c>
      <c r="E1356" s="26" t="n">
        <v>0.064573579469</v>
      </c>
      <c r="F1356" s="26" t="n">
        <v>0.73179084668</v>
      </c>
      <c r="G1356" s="26" t="n">
        <v>0.256384758006</v>
      </c>
      <c r="H1356" s="26" t="n">
        <v>0.659632075912</v>
      </c>
      <c r="I1356" s="26" t="n">
        <v>0.871398333211</v>
      </c>
    </row>
    <row r="1357" customFormat="false" ht="15" hidden="false" customHeight="false" outlineLevel="0" collapsed="false">
      <c r="B1357" s="2" t="n">
        <v>1352</v>
      </c>
      <c r="C1357" s="26" t="n">
        <v>1.814885407882</v>
      </c>
      <c r="D1357" s="26" t="n">
        <v>0.071691613568</v>
      </c>
      <c r="E1357" s="26" t="n">
        <v>1.30421231338</v>
      </c>
      <c r="F1357" s="26" t="n">
        <v>0.985961206315</v>
      </c>
      <c r="G1357" s="26" t="n">
        <v>0.672473025919</v>
      </c>
      <c r="H1357" s="26" t="n">
        <v>0.547250166628</v>
      </c>
      <c r="I1357" s="26" t="n">
        <v>0.174273583194</v>
      </c>
    </row>
    <row r="1358" customFormat="false" ht="15" hidden="false" customHeight="false" outlineLevel="0" collapsed="false">
      <c r="B1358" s="2" t="n">
        <v>1353</v>
      </c>
      <c r="C1358" s="26" t="n">
        <v>1.317609695177</v>
      </c>
      <c r="D1358" s="26" t="n">
        <v>1.074688914112</v>
      </c>
      <c r="E1358" s="26" t="n">
        <v>-1.41889965318</v>
      </c>
      <c r="F1358" s="26" t="n">
        <v>0.468663442159</v>
      </c>
      <c r="G1358" s="26" t="n">
        <v>0.601650902275</v>
      </c>
      <c r="H1358" s="26" t="n">
        <v>0.126771743448</v>
      </c>
      <c r="I1358" s="26" t="n">
        <v>0.299920443168</v>
      </c>
    </row>
    <row r="1359" customFormat="false" ht="15" hidden="false" customHeight="false" outlineLevel="0" collapsed="false">
      <c r="B1359" s="2" t="n">
        <v>1354</v>
      </c>
      <c r="C1359" s="26" t="n">
        <v>-0.307957389707</v>
      </c>
      <c r="D1359" s="26" t="n">
        <v>-0.915154966619</v>
      </c>
      <c r="E1359" s="26" t="n">
        <v>0.793403528855</v>
      </c>
      <c r="F1359" s="26" t="n">
        <v>0.432921934034</v>
      </c>
      <c r="G1359" s="26" t="n">
        <v>0.914940322353</v>
      </c>
      <c r="H1359" s="26" t="n">
        <v>0.339774928962</v>
      </c>
      <c r="I1359" s="26" t="n">
        <v>0.879140050005</v>
      </c>
    </row>
    <row r="1360" customFormat="false" ht="15" hidden="false" customHeight="false" outlineLevel="0" collapsed="false">
      <c r="B1360" s="2" t="n">
        <v>1355</v>
      </c>
      <c r="C1360" s="26" t="n">
        <v>-1.887541121891</v>
      </c>
      <c r="D1360" s="26" t="n">
        <v>-1.575923842548</v>
      </c>
      <c r="E1360" s="26" t="n">
        <v>1.426393348085</v>
      </c>
      <c r="F1360" s="26" t="n">
        <v>0.027202408136</v>
      </c>
      <c r="G1360" s="26" t="n">
        <v>0.266336743509</v>
      </c>
      <c r="H1360" s="26" t="n">
        <v>0.322493874081</v>
      </c>
      <c r="I1360" s="26" t="n">
        <v>0.385908334879</v>
      </c>
    </row>
    <row r="1361" customFormat="false" ht="15" hidden="false" customHeight="false" outlineLevel="0" collapsed="false">
      <c r="B1361" s="2" t="n">
        <v>1356</v>
      </c>
      <c r="C1361" s="26" t="n">
        <v>0.851986933752</v>
      </c>
      <c r="D1361" s="26" t="n">
        <v>-2.936618776269</v>
      </c>
      <c r="E1361" s="26" t="n">
        <v>0.704910849317</v>
      </c>
      <c r="F1361" s="26" t="n">
        <v>0.471616031265</v>
      </c>
      <c r="G1361" s="26" t="n">
        <v>0.588161919034</v>
      </c>
      <c r="H1361" s="26" t="n">
        <v>0.347551684393</v>
      </c>
      <c r="I1361" s="26" t="n">
        <v>0.254424977054</v>
      </c>
    </row>
    <row r="1362" customFormat="false" ht="15" hidden="false" customHeight="false" outlineLevel="0" collapsed="false">
      <c r="B1362" s="2" t="n">
        <v>1357</v>
      </c>
      <c r="C1362" s="26" t="n">
        <v>0.554521307727</v>
      </c>
      <c r="D1362" s="26" t="n">
        <v>-1.498667643713</v>
      </c>
      <c r="E1362" s="26" t="n">
        <v>0.002373545275</v>
      </c>
      <c r="F1362" s="26" t="n">
        <v>0.964897393923</v>
      </c>
      <c r="G1362" s="26" t="n">
        <v>0.77916118978</v>
      </c>
      <c r="H1362" s="26" t="n">
        <v>0.872090877626</v>
      </c>
      <c r="I1362" s="26" t="n">
        <v>0.994531082191</v>
      </c>
    </row>
    <row r="1363" customFormat="false" ht="15" hidden="false" customHeight="false" outlineLevel="0" collapsed="false">
      <c r="B1363" s="2" t="n">
        <v>1358</v>
      </c>
      <c r="C1363" s="26" t="n">
        <v>-0.209601676481</v>
      </c>
      <c r="D1363" s="26" t="n">
        <v>0.845574233629</v>
      </c>
      <c r="E1363" s="26" t="n">
        <v>0.337357890734</v>
      </c>
      <c r="F1363" s="26" t="n">
        <v>0.27084820766</v>
      </c>
      <c r="G1363" s="26" t="n">
        <v>0.851031608576</v>
      </c>
      <c r="H1363" s="26" t="n">
        <v>0.338331416292</v>
      </c>
      <c r="I1363" s="26" t="n">
        <v>0.604961596214</v>
      </c>
    </row>
    <row r="1364" customFormat="false" ht="15" hidden="false" customHeight="false" outlineLevel="0" collapsed="false">
      <c r="B1364" s="2" t="n">
        <v>1359</v>
      </c>
      <c r="C1364" s="26" t="n">
        <v>-1.169294324538</v>
      </c>
      <c r="D1364" s="26" t="n">
        <v>-1.235048296418</v>
      </c>
      <c r="E1364" s="26" t="n">
        <v>0.145615933038</v>
      </c>
      <c r="F1364" s="26" t="n">
        <v>0.56861655107</v>
      </c>
      <c r="G1364" s="26" t="n">
        <v>0.581578157116</v>
      </c>
      <c r="H1364" s="26" t="n">
        <v>0.611799341243</v>
      </c>
      <c r="I1364" s="26" t="n">
        <v>0.878743132172</v>
      </c>
    </row>
    <row r="1365" customFormat="false" ht="15" hidden="false" customHeight="false" outlineLevel="0" collapsed="false">
      <c r="B1365" s="2" t="n">
        <v>1360</v>
      </c>
      <c r="C1365" s="26" t="n">
        <v>-0.218646164442</v>
      </c>
      <c r="D1365" s="26" t="n">
        <v>-0.156939002565</v>
      </c>
      <c r="E1365" s="26" t="n">
        <v>-0.427872728184</v>
      </c>
      <c r="F1365" s="26" t="n">
        <v>0.980464747747</v>
      </c>
      <c r="G1365" s="26" t="n">
        <v>0.970466853515</v>
      </c>
      <c r="H1365" s="26" t="n">
        <v>0.891229454998</v>
      </c>
      <c r="I1365" s="26" t="n">
        <v>0.243829994663</v>
      </c>
    </row>
    <row r="1366" customFormat="false" ht="15" hidden="false" customHeight="false" outlineLevel="0" collapsed="false">
      <c r="B1366" s="2" t="n">
        <v>1361</v>
      </c>
      <c r="C1366" s="26" t="n">
        <v>0.81036746304</v>
      </c>
      <c r="D1366" s="26" t="n">
        <v>-0.321181379948</v>
      </c>
      <c r="E1366" s="26" t="n">
        <v>-1.034193576065</v>
      </c>
      <c r="F1366" s="26" t="n">
        <v>0.794148662448</v>
      </c>
      <c r="G1366" s="26" t="n">
        <v>0.164706799084</v>
      </c>
      <c r="H1366" s="26" t="n">
        <v>0.519959320264</v>
      </c>
      <c r="I1366" s="26" t="n">
        <v>0.785702968358</v>
      </c>
    </row>
    <row r="1367" customFormat="false" ht="15" hidden="false" customHeight="false" outlineLevel="0" collapsed="false">
      <c r="B1367" s="2" t="n">
        <v>1362</v>
      </c>
      <c r="C1367" s="26" t="n">
        <v>0.28578320138</v>
      </c>
      <c r="D1367" s="26" t="n">
        <v>0.802516431623</v>
      </c>
      <c r="E1367" s="26" t="n">
        <v>-0.284583808197</v>
      </c>
      <c r="F1367" s="26" t="n">
        <v>0.962566477464</v>
      </c>
      <c r="G1367" s="26" t="n">
        <v>0.345518565957</v>
      </c>
      <c r="H1367" s="26" t="n">
        <v>0.189700583486</v>
      </c>
      <c r="I1367" s="26" t="n">
        <v>0.184148911647</v>
      </c>
    </row>
    <row r="1368" customFormat="false" ht="15" hidden="false" customHeight="false" outlineLevel="0" collapsed="false">
      <c r="B1368" s="2" t="n">
        <v>1363</v>
      </c>
      <c r="C1368" s="26" t="n">
        <v>-1.164907872779</v>
      </c>
      <c r="D1368" s="26" t="n">
        <v>-0.786178152859</v>
      </c>
      <c r="E1368" s="26" t="n">
        <v>-1.385308117062</v>
      </c>
      <c r="F1368" s="26" t="n">
        <v>0.364813335862</v>
      </c>
      <c r="G1368" s="26" t="n">
        <v>0.662899940704</v>
      </c>
      <c r="H1368" s="26" t="n">
        <v>0.525578847434</v>
      </c>
      <c r="I1368" s="26" t="n">
        <v>0.817144065483</v>
      </c>
    </row>
    <row r="1369" customFormat="false" ht="15" hidden="false" customHeight="false" outlineLevel="0" collapsed="false">
      <c r="B1369" s="2" t="n">
        <v>1364</v>
      </c>
      <c r="C1369" s="26" t="n">
        <v>0.954682990296</v>
      </c>
      <c r="D1369" s="26" t="n">
        <v>-0.612029884547</v>
      </c>
      <c r="E1369" s="26" t="n">
        <v>-0.409724492867</v>
      </c>
      <c r="F1369" s="26" t="n">
        <v>0.335911715573</v>
      </c>
      <c r="G1369" s="26" t="n">
        <v>0.336110202505</v>
      </c>
      <c r="H1369" s="26" t="n">
        <v>0.889338136211</v>
      </c>
      <c r="I1369" s="26" t="n">
        <v>0.852947148265</v>
      </c>
    </row>
    <row r="1370" customFormat="false" ht="15" hidden="false" customHeight="false" outlineLevel="0" collapsed="false">
      <c r="B1370" s="2" t="n">
        <v>1365</v>
      </c>
      <c r="C1370" s="26" t="n">
        <v>0.198144552003</v>
      </c>
      <c r="D1370" s="26" t="n">
        <v>-0.683156812372</v>
      </c>
      <c r="E1370" s="26" t="n">
        <v>0.328511973011</v>
      </c>
      <c r="F1370" s="26" t="n">
        <v>0.989697748983</v>
      </c>
      <c r="G1370" s="26" t="n">
        <v>0.736238870115</v>
      </c>
      <c r="H1370" s="26" t="n">
        <v>0.21606325163</v>
      </c>
      <c r="I1370" s="26" t="n">
        <v>0.512834335163</v>
      </c>
    </row>
    <row r="1371" customFormat="false" ht="15" hidden="false" customHeight="false" outlineLevel="0" collapsed="false">
      <c r="B1371" s="2" t="n">
        <v>1366</v>
      </c>
      <c r="C1371" s="26" t="n">
        <v>-0.383275881676</v>
      </c>
      <c r="D1371" s="26" t="n">
        <v>0.29816648825</v>
      </c>
      <c r="E1371" s="26" t="n">
        <v>0.281736152438</v>
      </c>
      <c r="F1371" s="26" t="n">
        <v>0.509569479096</v>
      </c>
      <c r="G1371" s="26" t="n">
        <v>0.833332177386</v>
      </c>
      <c r="H1371" s="26" t="n">
        <v>0.884892378936</v>
      </c>
      <c r="I1371" s="26" t="n">
        <v>0.062084081779</v>
      </c>
    </row>
    <row r="1372" customFormat="false" ht="15" hidden="false" customHeight="false" outlineLevel="0" collapsed="false">
      <c r="B1372" s="2" t="n">
        <v>1367</v>
      </c>
      <c r="C1372" s="26" t="n">
        <v>0.230384784759</v>
      </c>
      <c r="D1372" s="26" t="n">
        <v>-0.444071226867</v>
      </c>
      <c r="E1372" s="26" t="n">
        <v>-1.285163690937</v>
      </c>
      <c r="F1372" s="26" t="n">
        <v>0.424881830478</v>
      </c>
      <c r="G1372" s="26" t="n">
        <v>0.408959597408</v>
      </c>
      <c r="H1372" s="26" t="n">
        <v>0.816322752997</v>
      </c>
      <c r="I1372" s="26" t="n">
        <v>0.463311598391</v>
      </c>
    </row>
    <row r="1373" customFormat="false" ht="15" hidden="false" customHeight="false" outlineLevel="0" collapsed="false">
      <c r="B1373" s="2" t="n">
        <v>1368</v>
      </c>
      <c r="C1373" s="26" t="n">
        <v>-1.229311290715</v>
      </c>
      <c r="D1373" s="26" t="n">
        <v>-2.050173242889</v>
      </c>
      <c r="E1373" s="26" t="n">
        <v>-0.011760907556</v>
      </c>
      <c r="F1373" s="26" t="n">
        <v>0.749761437423</v>
      </c>
      <c r="G1373" s="26" t="n">
        <v>0.037185631114</v>
      </c>
      <c r="H1373" s="26" t="n">
        <v>0.956608805443</v>
      </c>
      <c r="I1373" s="26" t="n">
        <v>0.986373726226</v>
      </c>
    </row>
    <row r="1374" customFormat="false" ht="15" hidden="false" customHeight="false" outlineLevel="0" collapsed="false">
      <c r="B1374" s="2" t="n">
        <v>1369</v>
      </c>
      <c r="C1374" s="26" t="n">
        <v>-0.299085434111</v>
      </c>
      <c r="D1374" s="26" t="n">
        <v>0.926114199302</v>
      </c>
      <c r="E1374" s="26" t="n">
        <v>1.162005173122</v>
      </c>
      <c r="F1374" s="26" t="n">
        <v>0.76280113598</v>
      </c>
      <c r="G1374" s="26" t="n">
        <v>0.199960672827</v>
      </c>
      <c r="H1374" s="26" t="n">
        <v>0.046162508188</v>
      </c>
      <c r="I1374" s="26" t="n">
        <v>0.13185852204</v>
      </c>
    </row>
    <row r="1375" customFormat="false" ht="15" hidden="false" customHeight="false" outlineLevel="0" collapsed="false">
      <c r="B1375" s="2" t="n">
        <v>1370</v>
      </c>
      <c r="C1375" s="26" t="n">
        <v>-1.706743754744</v>
      </c>
      <c r="D1375" s="26" t="n">
        <v>1.218932813126</v>
      </c>
      <c r="E1375" s="26" t="n">
        <v>-0.449483055764</v>
      </c>
      <c r="F1375" s="26" t="n">
        <v>0.963529334334</v>
      </c>
      <c r="G1375" s="26" t="n">
        <v>0.068094657567</v>
      </c>
      <c r="H1375" s="26" t="n">
        <v>0.507551200112</v>
      </c>
      <c r="I1375" s="26" t="n">
        <v>0.147108325028</v>
      </c>
    </row>
    <row r="1376" customFormat="false" ht="15" hidden="false" customHeight="false" outlineLevel="0" collapsed="false">
      <c r="B1376" s="2" t="n">
        <v>1371</v>
      </c>
      <c r="C1376" s="26" t="n">
        <v>1.675079278176</v>
      </c>
      <c r="D1376" s="26" t="n">
        <v>-1.346627303945</v>
      </c>
      <c r="E1376" s="26" t="n">
        <v>-0.605960515103</v>
      </c>
      <c r="F1376" s="26" t="n">
        <v>0.320497151865</v>
      </c>
      <c r="G1376" s="26" t="n">
        <v>0.388424824377</v>
      </c>
      <c r="H1376" s="26" t="n">
        <v>0.089795939357</v>
      </c>
      <c r="I1376" s="26" t="n">
        <v>0.532492133776</v>
      </c>
    </row>
    <row r="1377" customFormat="false" ht="15" hidden="false" customHeight="false" outlineLevel="0" collapsed="false">
      <c r="B1377" s="2" t="n">
        <v>1372</v>
      </c>
      <c r="C1377" s="26" t="n">
        <v>-0.795194416988</v>
      </c>
      <c r="D1377" s="26" t="n">
        <v>-1.153810741936</v>
      </c>
      <c r="E1377" s="26" t="n">
        <v>-0.476514932817</v>
      </c>
      <c r="F1377" s="26" t="n">
        <v>0.316549281833</v>
      </c>
      <c r="G1377" s="26" t="n">
        <v>0.2619785425</v>
      </c>
      <c r="H1377" s="26" t="n">
        <v>0.689484877809</v>
      </c>
      <c r="I1377" s="26" t="n">
        <v>0.011162477647</v>
      </c>
    </row>
    <row r="1378" customFormat="false" ht="15" hidden="false" customHeight="false" outlineLevel="0" collapsed="false">
      <c r="B1378" s="2" t="n">
        <v>1373</v>
      </c>
      <c r="C1378" s="26" t="n">
        <v>0.161875448453</v>
      </c>
      <c r="D1378" s="26" t="n">
        <v>1.626173779605</v>
      </c>
      <c r="E1378" s="26" t="n">
        <v>-1.038926923175</v>
      </c>
      <c r="F1378" s="26" t="n">
        <v>0.379577015802</v>
      </c>
      <c r="G1378" s="26" t="n">
        <v>0.492688322327</v>
      </c>
      <c r="H1378" s="26" t="n">
        <v>0.202683688599</v>
      </c>
      <c r="I1378" s="26" t="n">
        <v>0.195751562066</v>
      </c>
    </row>
    <row r="1379" customFormat="false" ht="15" hidden="false" customHeight="false" outlineLevel="0" collapsed="false">
      <c r="B1379" s="2" t="n">
        <v>1374</v>
      </c>
      <c r="C1379" s="26" t="n">
        <v>-1.278698808878</v>
      </c>
      <c r="D1379" s="26" t="n">
        <v>0.870635702188</v>
      </c>
      <c r="E1379" s="26" t="n">
        <v>0.302715750205</v>
      </c>
      <c r="F1379" s="26" t="n">
        <v>0.790926140855</v>
      </c>
      <c r="G1379" s="26" t="n">
        <v>0.429930543665</v>
      </c>
      <c r="H1379" s="26" t="n">
        <v>0.383017893418</v>
      </c>
      <c r="I1379" s="26" t="n">
        <v>0.628891249265</v>
      </c>
    </row>
    <row r="1380" customFormat="false" ht="15" hidden="false" customHeight="false" outlineLevel="0" collapsed="false">
      <c r="B1380" s="2" t="n">
        <v>1375</v>
      </c>
      <c r="C1380" s="26" t="n">
        <v>-0.515197980965</v>
      </c>
      <c r="D1380" s="26" t="n">
        <v>-0.014826929336</v>
      </c>
      <c r="E1380" s="26" t="n">
        <v>0.432540055319</v>
      </c>
      <c r="F1380" s="26" t="n">
        <v>0.919088776215</v>
      </c>
      <c r="G1380" s="26" t="n">
        <v>0.588073503888</v>
      </c>
      <c r="H1380" s="26" t="n">
        <v>0.132823159164</v>
      </c>
      <c r="I1380" s="26" t="n">
        <v>0.365759701736</v>
      </c>
    </row>
    <row r="1381" customFormat="false" ht="15" hidden="false" customHeight="false" outlineLevel="0" collapsed="false">
      <c r="B1381" s="2" t="n">
        <v>1376</v>
      </c>
      <c r="C1381" s="26" t="n">
        <v>-0.247371682433</v>
      </c>
      <c r="D1381" s="26" t="n">
        <v>-0.857642897792</v>
      </c>
      <c r="E1381" s="26" t="n">
        <v>-0.618914382824</v>
      </c>
      <c r="F1381" s="26" t="n">
        <v>0.905136301935</v>
      </c>
      <c r="G1381" s="26" t="n">
        <v>0.773092983647</v>
      </c>
      <c r="H1381" s="26" t="n">
        <v>0.391662159773</v>
      </c>
      <c r="I1381" s="26" t="n">
        <v>0.002529877659</v>
      </c>
    </row>
    <row r="1382" customFormat="false" ht="15" hidden="false" customHeight="false" outlineLevel="0" collapsed="false">
      <c r="B1382" s="2" t="n">
        <v>1377</v>
      </c>
      <c r="C1382" s="26" t="n">
        <v>0.147983041582</v>
      </c>
      <c r="D1382" s="26" t="n">
        <v>0.630922959965</v>
      </c>
      <c r="E1382" s="26" t="n">
        <v>0.708397586761</v>
      </c>
      <c r="F1382" s="26" t="n">
        <v>0.066189768607</v>
      </c>
      <c r="G1382" s="26" t="n">
        <v>0.136719132576</v>
      </c>
      <c r="H1382" s="26" t="n">
        <v>0.163255445971</v>
      </c>
      <c r="I1382" s="26" t="n">
        <v>0.44064988236</v>
      </c>
    </row>
    <row r="1383" customFormat="false" ht="15" hidden="false" customHeight="false" outlineLevel="0" collapsed="false">
      <c r="B1383" s="2" t="n">
        <v>1378</v>
      </c>
      <c r="C1383" s="26" t="n">
        <v>-0.988940405979</v>
      </c>
      <c r="D1383" s="26" t="n">
        <v>0.425432303326</v>
      </c>
      <c r="E1383" s="26" t="n">
        <v>-0.918528658378</v>
      </c>
      <c r="F1383" s="26" t="n">
        <v>0.909068394151</v>
      </c>
      <c r="G1383" s="26" t="n">
        <v>0.752855512332</v>
      </c>
      <c r="H1383" s="26" t="n">
        <v>0.192341939739</v>
      </c>
      <c r="I1383" s="26" t="n">
        <v>0.865800742912</v>
      </c>
    </row>
    <row r="1384" customFormat="false" ht="15" hidden="false" customHeight="false" outlineLevel="0" collapsed="false">
      <c r="B1384" s="2" t="n">
        <v>1379</v>
      </c>
      <c r="C1384" s="26" t="n">
        <v>-1.253572359404</v>
      </c>
      <c r="D1384" s="26" t="n">
        <v>-0.424954563114</v>
      </c>
      <c r="E1384" s="26" t="n">
        <v>-0.941695330914</v>
      </c>
      <c r="F1384" s="26" t="n">
        <v>0.577326226485</v>
      </c>
      <c r="G1384" s="26" t="n">
        <v>0.874675910905</v>
      </c>
      <c r="H1384" s="26" t="n">
        <v>0.317455754365</v>
      </c>
      <c r="I1384" s="26" t="n">
        <v>0.444292938705</v>
      </c>
    </row>
    <row r="1385" customFormat="false" ht="15" hidden="false" customHeight="false" outlineLevel="0" collapsed="false">
      <c r="B1385" s="2" t="n">
        <v>1380</v>
      </c>
      <c r="C1385" s="26" t="n">
        <v>-0.234921035835</v>
      </c>
      <c r="D1385" s="26" t="n">
        <v>0.300534758299</v>
      </c>
      <c r="E1385" s="26" t="n">
        <v>-0.720554728132</v>
      </c>
      <c r="F1385" s="26" t="n">
        <v>0.579242229659</v>
      </c>
      <c r="G1385" s="26" t="n">
        <v>0.148125998879</v>
      </c>
      <c r="H1385" s="26" t="n">
        <v>0.936056198917</v>
      </c>
      <c r="I1385" s="26" t="n">
        <v>0.410783439826</v>
      </c>
    </row>
    <row r="1386" customFormat="false" ht="15" hidden="false" customHeight="false" outlineLevel="0" collapsed="false">
      <c r="B1386" s="2" t="n">
        <v>1381</v>
      </c>
      <c r="C1386" s="26" t="n">
        <v>1.16875360014</v>
      </c>
      <c r="D1386" s="26" t="n">
        <v>0.22589120689</v>
      </c>
      <c r="E1386" s="26" t="n">
        <v>0.765058936704</v>
      </c>
      <c r="F1386" s="26" t="n">
        <v>0.898472237986</v>
      </c>
      <c r="G1386" s="26" t="n">
        <v>0.931582426212</v>
      </c>
      <c r="H1386" s="26" t="n">
        <v>0.308888986902</v>
      </c>
      <c r="I1386" s="26" t="n">
        <v>0.836500788498</v>
      </c>
    </row>
    <row r="1387" customFormat="false" ht="15" hidden="false" customHeight="false" outlineLevel="0" collapsed="false">
      <c r="B1387" s="2" t="n">
        <v>1382</v>
      </c>
      <c r="C1387" s="26" t="n">
        <v>0.641026572308</v>
      </c>
      <c r="D1387" s="26" t="n">
        <v>-1.689850654871</v>
      </c>
      <c r="E1387" s="26" t="n">
        <v>1.424842698941</v>
      </c>
      <c r="F1387" s="26" t="n">
        <v>0.371046705579</v>
      </c>
      <c r="G1387" s="26" t="n">
        <v>0.28476047169</v>
      </c>
      <c r="H1387" s="26" t="n">
        <v>0.173264146056</v>
      </c>
      <c r="I1387" s="26" t="n">
        <v>0.078219142788</v>
      </c>
    </row>
    <row r="1388" customFormat="false" ht="15" hidden="false" customHeight="false" outlineLevel="0" collapsed="false">
      <c r="B1388" s="2" t="n">
        <v>1383</v>
      </c>
      <c r="C1388" s="26" t="n">
        <v>-1.084414398511</v>
      </c>
      <c r="D1388" s="26" t="n">
        <v>-0.550637367078</v>
      </c>
      <c r="E1388" s="26" t="n">
        <v>-0.332464717384</v>
      </c>
      <c r="F1388" s="26" t="n">
        <v>0.084667712596</v>
      </c>
      <c r="G1388" s="26" t="n">
        <v>0.107842855025</v>
      </c>
      <c r="H1388" s="26" t="n">
        <v>0.446000830553</v>
      </c>
      <c r="I1388" s="26" t="n">
        <v>0.195043490172</v>
      </c>
    </row>
    <row r="1389" customFormat="false" ht="15" hidden="false" customHeight="false" outlineLevel="0" collapsed="false">
      <c r="B1389" s="2" t="n">
        <v>1384</v>
      </c>
      <c r="C1389" s="26" t="n">
        <v>0.119715278952</v>
      </c>
      <c r="D1389" s="26" t="n">
        <v>1.128979644302</v>
      </c>
      <c r="E1389" s="26" t="n">
        <v>0.120596359297</v>
      </c>
      <c r="F1389" s="26" t="n">
        <v>0.377922342827</v>
      </c>
      <c r="G1389" s="26" t="n">
        <v>0.189598501211</v>
      </c>
      <c r="H1389" s="26" t="n">
        <v>0.811688493767</v>
      </c>
      <c r="I1389" s="26" t="n">
        <v>0.960268214628</v>
      </c>
    </row>
    <row r="1390" customFormat="false" ht="15" hidden="false" customHeight="false" outlineLevel="0" collapsed="false">
      <c r="B1390" s="2" t="n">
        <v>1385</v>
      </c>
      <c r="C1390" s="26" t="n">
        <v>-0.022894261122</v>
      </c>
      <c r="D1390" s="26" t="n">
        <v>-1.573425315673</v>
      </c>
      <c r="E1390" s="26" t="n">
        <v>0.809184321092</v>
      </c>
      <c r="F1390" s="26" t="n">
        <v>0.567737124113</v>
      </c>
      <c r="G1390" s="26" t="n">
        <v>0.926971927018</v>
      </c>
      <c r="H1390" s="26" t="n">
        <v>0.669294693392</v>
      </c>
      <c r="I1390" s="26" t="n">
        <v>0.430982816632</v>
      </c>
    </row>
    <row r="1391" customFormat="false" ht="15" hidden="false" customHeight="false" outlineLevel="0" collapsed="false">
      <c r="B1391" s="2" t="n">
        <v>1386</v>
      </c>
      <c r="C1391" s="26" t="n">
        <v>0.845888996806</v>
      </c>
      <c r="D1391" s="26" t="n">
        <v>-2.445885565874</v>
      </c>
      <c r="E1391" s="26" t="n">
        <v>-1.705111325805</v>
      </c>
      <c r="F1391" s="26" t="n">
        <v>0.678896545437</v>
      </c>
      <c r="G1391" s="26" t="n">
        <v>0.054677496649</v>
      </c>
      <c r="H1391" s="26" t="n">
        <v>0.218637431847</v>
      </c>
      <c r="I1391" s="26" t="n">
        <v>0.046475917137</v>
      </c>
    </row>
    <row r="1392" customFormat="false" ht="15" hidden="false" customHeight="false" outlineLevel="0" collapsed="false">
      <c r="B1392" s="2" t="n">
        <v>1387</v>
      </c>
      <c r="C1392" s="26" t="n">
        <v>-1.491352392894</v>
      </c>
      <c r="D1392" s="26" t="n">
        <v>1.115164128903</v>
      </c>
      <c r="E1392" s="26" t="n">
        <v>1.506424266095</v>
      </c>
      <c r="F1392" s="26" t="n">
        <v>0.768682969468</v>
      </c>
      <c r="G1392" s="26" t="n">
        <v>0.065573416857</v>
      </c>
      <c r="H1392" s="26" t="n">
        <v>0.996574693615</v>
      </c>
      <c r="I1392" s="26" t="n">
        <v>0.994383220534</v>
      </c>
    </row>
    <row r="1393" customFormat="false" ht="15" hidden="false" customHeight="false" outlineLevel="0" collapsed="false">
      <c r="B1393" s="2" t="n">
        <v>1388</v>
      </c>
      <c r="C1393" s="26" t="n">
        <v>1.123118233019</v>
      </c>
      <c r="D1393" s="26" t="n">
        <v>0.217184942484</v>
      </c>
      <c r="E1393" s="26" t="n">
        <v>1.419049082486</v>
      </c>
      <c r="F1393" s="26" t="n">
        <v>0.383227135406</v>
      </c>
      <c r="G1393" s="26" t="n">
        <v>0.614174539486</v>
      </c>
      <c r="H1393" s="26" t="n">
        <v>0.483008485399</v>
      </c>
      <c r="I1393" s="26" t="n">
        <v>0.628196302978</v>
      </c>
    </row>
    <row r="1394" customFormat="false" ht="15" hidden="false" customHeight="false" outlineLevel="0" collapsed="false">
      <c r="B1394" s="2" t="n">
        <v>1389</v>
      </c>
      <c r="C1394" s="26" t="n">
        <v>0.408903485441</v>
      </c>
      <c r="D1394" s="26" t="n">
        <v>0.920626328408</v>
      </c>
      <c r="E1394" s="26" t="n">
        <v>-0.290575700186</v>
      </c>
      <c r="F1394" s="26" t="n">
        <v>0.908288131441</v>
      </c>
      <c r="G1394" s="26" t="n">
        <v>0.508997152156</v>
      </c>
      <c r="H1394" s="26" t="n">
        <v>0.283734016803</v>
      </c>
      <c r="I1394" s="26" t="n">
        <v>0.700980860778</v>
      </c>
    </row>
    <row r="1395" customFormat="false" ht="15" hidden="false" customHeight="false" outlineLevel="0" collapsed="false">
      <c r="B1395" s="2" t="n">
        <v>1390</v>
      </c>
      <c r="C1395" s="26" t="n">
        <v>-0.427770655888</v>
      </c>
      <c r="D1395" s="26" t="n">
        <v>-1.906734080605</v>
      </c>
      <c r="E1395" s="26" t="n">
        <v>-0.506325384111</v>
      </c>
      <c r="F1395" s="26" t="n">
        <v>0.766355894227</v>
      </c>
      <c r="G1395" s="26" t="n">
        <v>0.422617334662</v>
      </c>
      <c r="H1395" s="26" t="n">
        <v>0.969117008139</v>
      </c>
      <c r="I1395" s="26" t="n">
        <v>0.884889145849</v>
      </c>
    </row>
    <row r="1396" customFormat="false" ht="15" hidden="false" customHeight="false" outlineLevel="0" collapsed="false">
      <c r="B1396" s="2" t="n">
        <v>1391</v>
      </c>
      <c r="C1396" s="26" t="n">
        <v>-0.662416254654</v>
      </c>
      <c r="D1396" s="26" t="n">
        <v>-0.311707731213</v>
      </c>
      <c r="E1396" s="26" t="n">
        <v>-0.587829843907</v>
      </c>
      <c r="F1396" s="26" t="n">
        <v>0.324047867804</v>
      </c>
      <c r="G1396" s="26" t="n">
        <v>0.513025929723</v>
      </c>
      <c r="H1396" s="26" t="n">
        <v>0.306251853167</v>
      </c>
      <c r="I1396" s="26" t="n">
        <v>0.65910359088</v>
      </c>
    </row>
    <row r="1397" customFormat="false" ht="15" hidden="false" customHeight="false" outlineLevel="0" collapsed="false">
      <c r="B1397" s="2" t="n">
        <v>1392</v>
      </c>
      <c r="C1397" s="26" t="n">
        <v>-1.112407713451</v>
      </c>
      <c r="D1397" s="26" t="n">
        <v>0.325571124837</v>
      </c>
      <c r="E1397" s="26" t="n">
        <v>-0.831008020639</v>
      </c>
      <c r="F1397" s="26" t="n">
        <v>0.571410094992</v>
      </c>
      <c r="G1397" s="26" t="n">
        <v>0.733820347171</v>
      </c>
      <c r="H1397" s="26" t="n">
        <v>0.735362872983</v>
      </c>
      <c r="I1397" s="26" t="n">
        <v>0.88234518238</v>
      </c>
    </row>
    <row r="1398" customFormat="false" ht="15" hidden="false" customHeight="false" outlineLevel="0" collapsed="false">
      <c r="B1398" s="2" t="n">
        <v>1393</v>
      </c>
      <c r="C1398" s="26" t="n">
        <v>0.015880400242</v>
      </c>
      <c r="D1398" s="26" t="n">
        <v>0.219021246639</v>
      </c>
      <c r="E1398" s="26" t="n">
        <v>0.075531227269</v>
      </c>
      <c r="F1398" s="26" t="n">
        <v>0.441059198924</v>
      </c>
      <c r="G1398" s="26" t="n">
        <v>0.372683186732</v>
      </c>
      <c r="H1398" s="26" t="n">
        <v>0.785807975444</v>
      </c>
      <c r="I1398" s="26" t="n">
        <v>0.942705818324</v>
      </c>
    </row>
    <row r="1399" customFormat="false" ht="15" hidden="false" customHeight="false" outlineLevel="0" collapsed="false">
      <c r="B1399" s="2" t="n">
        <v>1394</v>
      </c>
      <c r="C1399" s="26" t="n">
        <v>1.791424238435</v>
      </c>
      <c r="D1399" s="26" t="n">
        <v>-0.334081329618</v>
      </c>
      <c r="E1399" s="26" t="n">
        <v>1.336822718489</v>
      </c>
      <c r="F1399" s="26" t="n">
        <v>0.334264484939</v>
      </c>
      <c r="G1399" s="26" t="n">
        <v>0.378440506464</v>
      </c>
      <c r="H1399" s="26" t="n">
        <v>0.576436670797</v>
      </c>
      <c r="I1399" s="26" t="n">
        <v>0.760309359459</v>
      </c>
    </row>
    <row r="1400" customFormat="false" ht="15" hidden="false" customHeight="false" outlineLevel="0" collapsed="false">
      <c r="B1400" s="2" t="n">
        <v>1395</v>
      </c>
      <c r="C1400" s="26" t="n">
        <v>0.74935652466</v>
      </c>
      <c r="D1400" s="26" t="n">
        <v>-1.261624026855</v>
      </c>
      <c r="E1400" s="26" t="n">
        <v>-0.227547499088</v>
      </c>
      <c r="F1400" s="26" t="n">
        <v>0.518734874278</v>
      </c>
      <c r="G1400" s="26" t="n">
        <v>0.829843579137</v>
      </c>
      <c r="H1400" s="26" t="n">
        <v>0.19261412082</v>
      </c>
      <c r="I1400" s="26" t="n">
        <v>0.384656714288</v>
      </c>
    </row>
    <row r="1401" customFormat="false" ht="15" hidden="false" customHeight="false" outlineLevel="0" collapsed="false">
      <c r="B1401" s="2" t="n">
        <v>1396</v>
      </c>
      <c r="C1401" s="26" t="n">
        <v>-0.396319894695</v>
      </c>
      <c r="D1401" s="26" t="n">
        <v>1.772487988189</v>
      </c>
      <c r="E1401" s="26" t="n">
        <v>-0.314098601395</v>
      </c>
      <c r="F1401" s="26" t="n">
        <v>0.778684370328</v>
      </c>
      <c r="G1401" s="26" t="n">
        <v>0.805421508394</v>
      </c>
      <c r="H1401" s="26" t="n">
        <v>0.903702947009</v>
      </c>
      <c r="I1401" s="26" t="n">
        <v>0.993075930543</v>
      </c>
    </row>
    <row r="1402" customFormat="false" ht="15" hidden="false" customHeight="false" outlineLevel="0" collapsed="false">
      <c r="B1402" s="2" t="n">
        <v>1397</v>
      </c>
      <c r="C1402" s="26" t="n">
        <v>-1.906604884617</v>
      </c>
      <c r="D1402" s="26" t="n">
        <v>-0.851374135535</v>
      </c>
      <c r="E1402" s="26" t="n">
        <v>0.07915816643</v>
      </c>
      <c r="F1402" s="26" t="n">
        <v>0.578722072379</v>
      </c>
      <c r="G1402" s="26" t="n">
        <v>0.355291851847</v>
      </c>
      <c r="H1402" s="26" t="n">
        <v>0.426435428175</v>
      </c>
      <c r="I1402" s="26" t="n">
        <v>0.539176859221</v>
      </c>
    </row>
    <row r="1403" customFormat="false" ht="15" hidden="false" customHeight="false" outlineLevel="0" collapsed="false">
      <c r="B1403" s="2" t="n">
        <v>1398</v>
      </c>
      <c r="C1403" s="26" t="n">
        <v>-0.513314380242</v>
      </c>
      <c r="D1403" s="26" t="n">
        <v>-1.599417841479</v>
      </c>
      <c r="E1403" s="26" t="n">
        <v>1.270613191698</v>
      </c>
      <c r="F1403" s="26" t="n">
        <v>0.741274653633</v>
      </c>
      <c r="G1403" s="26" t="n">
        <v>0.826726105947</v>
      </c>
      <c r="H1403" s="26" t="n">
        <v>0.735344754382</v>
      </c>
      <c r="I1403" s="26" t="n">
        <v>0.412900110894</v>
      </c>
    </row>
    <row r="1404" customFormat="false" ht="15" hidden="false" customHeight="false" outlineLevel="0" collapsed="false">
      <c r="B1404" s="2" t="n">
        <v>1399</v>
      </c>
      <c r="C1404" s="26" t="n">
        <v>0.108007444457</v>
      </c>
      <c r="D1404" s="26" t="n">
        <v>-0.804051942966</v>
      </c>
      <c r="E1404" s="26" t="n">
        <v>-0.993939024455</v>
      </c>
      <c r="F1404" s="26" t="n">
        <v>0.539740768626</v>
      </c>
      <c r="G1404" s="26" t="n">
        <v>0.359116852188</v>
      </c>
      <c r="H1404" s="26" t="n">
        <v>0.597345350833</v>
      </c>
      <c r="I1404" s="26" t="n">
        <v>0.200672031222</v>
      </c>
    </row>
    <row r="1405" customFormat="false" ht="15" hidden="false" customHeight="false" outlineLevel="0" collapsed="false">
      <c r="B1405" s="2" t="n">
        <v>1400</v>
      </c>
      <c r="C1405" s="26" t="n">
        <v>-0.229880381633</v>
      </c>
      <c r="D1405" s="26" t="n">
        <v>-0.444027279128</v>
      </c>
      <c r="E1405" s="26" t="n">
        <v>1.233219985495</v>
      </c>
      <c r="F1405" s="26" t="n">
        <v>0.038212753073</v>
      </c>
      <c r="G1405" s="26" t="n">
        <v>0.09761630067</v>
      </c>
      <c r="H1405" s="26" t="n">
        <v>0.59538616689</v>
      </c>
      <c r="I1405" s="26" t="n">
        <v>0.205578698415</v>
      </c>
    </row>
    <row r="1406" customFormat="false" ht="15" hidden="false" customHeight="false" outlineLevel="0" collapsed="false">
      <c r="B1406" s="2" t="n">
        <v>1401</v>
      </c>
      <c r="C1406" s="26" t="n">
        <v>0.904802158593</v>
      </c>
      <c r="D1406" s="26" t="n">
        <v>0.899995612799</v>
      </c>
      <c r="E1406" s="26" t="n">
        <v>-0.444539882727</v>
      </c>
      <c r="F1406" s="26" t="n">
        <v>0.401702373123</v>
      </c>
      <c r="G1406" s="26" t="n">
        <v>0.739890306183</v>
      </c>
      <c r="H1406" s="26" t="n">
        <v>0.141546907546</v>
      </c>
      <c r="I1406" s="26" t="n">
        <v>0.861936278839</v>
      </c>
    </row>
    <row r="1407" customFormat="false" ht="15" hidden="false" customHeight="false" outlineLevel="0" collapsed="false">
      <c r="B1407" s="2" t="n">
        <v>1402</v>
      </c>
      <c r="C1407" s="26" t="n">
        <v>1.817677136169</v>
      </c>
      <c r="D1407" s="26" t="n">
        <v>0.376535172983</v>
      </c>
      <c r="E1407" s="26" t="n">
        <v>-0.08110275542</v>
      </c>
      <c r="F1407" s="26" t="n">
        <v>0.667862585778</v>
      </c>
      <c r="G1407" s="26" t="n">
        <v>0.077032622497</v>
      </c>
      <c r="H1407" s="26" t="n">
        <v>0.717700685556</v>
      </c>
      <c r="I1407" s="26" t="n">
        <v>0.688496784158</v>
      </c>
    </row>
    <row r="1408" customFormat="false" ht="15" hidden="false" customHeight="false" outlineLevel="0" collapsed="false">
      <c r="B1408" s="2" t="n">
        <v>1403</v>
      </c>
      <c r="C1408" s="26" t="n">
        <v>1.36079985306</v>
      </c>
      <c r="D1408" s="26" t="n">
        <v>0.48966480767</v>
      </c>
      <c r="E1408" s="26" t="n">
        <v>1.44051917229</v>
      </c>
      <c r="F1408" s="26" t="n">
        <v>0.758187298912</v>
      </c>
      <c r="G1408" s="26" t="n">
        <v>0.428596649926</v>
      </c>
      <c r="H1408" s="26" t="n">
        <v>0.707613731847</v>
      </c>
      <c r="I1408" s="26" t="n">
        <v>0.602488777548</v>
      </c>
    </row>
    <row r="1409" customFormat="false" ht="15" hidden="false" customHeight="false" outlineLevel="0" collapsed="false">
      <c r="B1409" s="2" t="n">
        <v>1404</v>
      </c>
      <c r="C1409" s="26" t="n">
        <v>2.034219327139</v>
      </c>
      <c r="D1409" s="26" t="n">
        <v>-0.479269106997</v>
      </c>
      <c r="E1409" s="26" t="n">
        <v>-0.237408101564</v>
      </c>
      <c r="F1409" s="26" t="n">
        <v>0.914278348238</v>
      </c>
      <c r="G1409" s="26" t="n">
        <v>0.435376643538</v>
      </c>
      <c r="H1409" s="26" t="n">
        <v>0.023146842735</v>
      </c>
      <c r="I1409" s="26" t="n">
        <v>0.640174695361</v>
      </c>
    </row>
    <row r="1410" customFormat="false" ht="15" hidden="false" customHeight="false" outlineLevel="0" collapsed="false">
      <c r="B1410" s="2" t="n">
        <v>1405</v>
      </c>
      <c r="C1410" s="26" t="n">
        <v>0.200192849319</v>
      </c>
      <c r="D1410" s="26" t="n">
        <v>-0.005392530372</v>
      </c>
      <c r="E1410" s="26" t="n">
        <v>-1.019513297095</v>
      </c>
      <c r="F1410" s="26" t="n">
        <v>0.322642685987</v>
      </c>
      <c r="G1410" s="26" t="n">
        <v>0.328975132736</v>
      </c>
      <c r="H1410" s="26" t="n">
        <v>0.821809028813</v>
      </c>
      <c r="I1410" s="26" t="n">
        <v>0.118434934573</v>
      </c>
    </row>
    <row r="1411" customFormat="false" ht="15" hidden="false" customHeight="false" outlineLevel="0" collapsed="false">
      <c r="B1411" s="2" t="n">
        <v>1406</v>
      </c>
      <c r="C1411" s="26" t="n">
        <v>1.323588711695</v>
      </c>
      <c r="D1411" s="26" t="n">
        <v>-0.043751639474</v>
      </c>
      <c r="E1411" s="26" t="n">
        <v>0.533492797735</v>
      </c>
      <c r="F1411" s="26" t="n">
        <v>0.896281544098</v>
      </c>
      <c r="G1411" s="26" t="n">
        <v>0.502215567662</v>
      </c>
      <c r="H1411" s="26" t="n">
        <v>0.567207043805</v>
      </c>
      <c r="I1411" s="26" t="n">
        <v>0.778384112035</v>
      </c>
    </row>
    <row r="1412" customFormat="false" ht="15" hidden="false" customHeight="false" outlineLevel="0" collapsed="false">
      <c r="B1412" s="2" t="n">
        <v>1407</v>
      </c>
      <c r="C1412" s="26" t="n">
        <v>2.195164153005</v>
      </c>
      <c r="D1412" s="26" t="n">
        <v>-0.120680339484</v>
      </c>
      <c r="E1412" s="26" t="n">
        <v>0.071338243902</v>
      </c>
      <c r="F1412" s="26" t="n">
        <v>0.948781938251</v>
      </c>
      <c r="G1412" s="26" t="n">
        <v>0.668172732128</v>
      </c>
      <c r="H1412" s="26" t="n">
        <v>0.36335012572</v>
      </c>
      <c r="I1412" s="26" t="n">
        <v>0.676767786055</v>
      </c>
    </row>
    <row r="1413" customFormat="false" ht="15" hidden="false" customHeight="false" outlineLevel="0" collapsed="false">
      <c r="B1413" s="2" t="n">
        <v>1408</v>
      </c>
      <c r="C1413" s="26" t="n">
        <v>0.771378644714</v>
      </c>
      <c r="D1413" s="26" t="n">
        <v>0.415115170055</v>
      </c>
      <c r="E1413" s="26" t="n">
        <v>-1.154072273877</v>
      </c>
      <c r="F1413" s="26" t="n">
        <v>0.159164583278</v>
      </c>
      <c r="G1413" s="26" t="n">
        <v>0.709965630317</v>
      </c>
      <c r="H1413" s="26" t="n">
        <v>0.567755032714</v>
      </c>
      <c r="I1413" s="26" t="n">
        <v>0.874373744783</v>
      </c>
    </row>
    <row r="1414" customFormat="false" ht="15" hidden="false" customHeight="false" outlineLevel="0" collapsed="false">
      <c r="B1414" s="2" t="n">
        <v>1409</v>
      </c>
      <c r="C1414" s="26" t="n">
        <v>1.583535073692</v>
      </c>
      <c r="D1414" s="26" t="n">
        <v>0.038320927621</v>
      </c>
      <c r="E1414" s="26" t="n">
        <v>-0.657604171499</v>
      </c>
      <c r="F1414" s="26" t="n">
        <v>0.158804985443</v>
      </c>
      <c r="G1414" s="26" t="n">
        <v>0.454877214669</v>
      </c>
      <c r="H1414" s="26" t="n">
        <v>0.94673691391</v>
      </c>
      <c r="I1414" s="26" t="n">
        <v>0.094345958522</v>
      </c>
    </row>
    <row r="1415" customFormat="false" ht="15" hidden="false" customHeight="false" outlineLevel="0" collapsed="false">
      <c r="B1415" s="2" t="n">
        <v>1410</v>
      </c>
      <c r="C1415" s="26" t="n">
        <v>0.150378627738</v>
      </c>
      <c r="D1415" s="26" t="n">
        <v>1.517754748843</v>
      </c>
      <c r="E1415" s="26" t="n">
        <v>0.496845144288</v>
      </c>
      <c r="F1415" s="26" t="n">
        <v>0.054631709228</v>
      </c>
      <c r="G1415" s="26" t="n">
        <v>0.758569644461</v>
      </c>
      <c r="H1415" s="26" t="n">
        <v>0.277064078097</v>
      </c>
      <c r="I1415" s="26" t="n">
        <v>0.255530394168</v>
      </c>
    </row>
    <row r="1416" customFormat="false" ht="15" hidden="false" customHeight="false" outlineLevel="0" collapsed="false">
      <c r="B1416" s="2" t="n">
        <v>1411</v>
      </c>
      <c r="C1416" s="26" t="n">
        <v>-1.091480182398</v>
      </c>
      <c r="D1416" s="26" t="n">
        <v>-0.367713197967</v>
      </c>
      <c r="E1416" s="26" t="n">
        <v>0.016810520817</v>
      </c>
      <c r="F1416" s="26" t="n">
        <v>0.05102271631</v>
      </c>
      <c r="G1416" s="26" t="n">
        <v>0.685463874457</v>
      </c>
      <c r="H1416" s="26" t="n">
        <v>0.307635513211</v>
      </c>
      <c r="I1416" s="26" t="n">
        <v>0.439697732946</v>
      </c>
    </row>
    <row r="1417" customFormat="false" ht="15" hidden="false" customHeight="false" outlineLevel="0" collapsed="false">
      <c r="B1417" s="2" t="n">
        <v>1412</v>
      </c>
      <c r="C1417" s="26" t="n">
        <v>0.088254111568</v>
      </c>
      <c r="D1417" s="26" t="n">
        <v>-0.353988404464</v>
      </c>
      <c r="E1417" s="26" t="n">
        <v>-0.606322544802</v>
      </c>
      <c r="F1417" s="26" t="n">
        <v>0.555428950281</v>
      </c>
      <c r="G1417" s="26" t="n">
        <v>0.882374635087</v>
      </c>
      <c r="H1417" s="26" t="n">
        <v>0.308786674746</v>
      </c>
      <c r="I1417" s="26" t="n">
        <v>0.400014697271</v>
      </c>
    </row>
    <row r="1418" customFormat="false" ht="15" hidden="false" customHeight="false" outlineLevel="0" collapsed="false">
      <c r="B1418" s="2" t="n">
        <v>1413</v>
      </c>
      <c r="C1418" s="26" t="n">
        <v>-0.618237900358</v>
      </c>
      <c r="D1418" s="26" t="n">
        <v>-1.385794764215</v>
      </c>
      <c r="E1418" s="26" t="n">
        <v>-0.786957074165</v>
      </c>
      <c r="F1418" s="26" t="n">
        <v>0.081636355455</v>
      </c>
      <c r="G1418" s="26" t="n">
        <v>0.572849795872</v>
      </c>
      <c r="H1418" s="26" t="n">
        <v>0.710172824616</v>
      </c>
      <c r="I1418" s="26" t="n">
        <v>0.532079753904</v>
      </c>
    </row>
    <row r="1419" customFormat="false" ht="15" hidden="false" customHeight="false" outlineLevel="0" collapsed="false">
      <c r="B1419" s="2" t="n">
        <v>1414</v>
      </c>
      <c r="C1419" s="26" t="n">
        <v>0.169040655131</v>
      </c>
      <c r="D1419" s="26" t="n">
        <v>-1.301581184969</v>
      </c>
      <c r="E1419" s="26" t="n">
        <v>0.479988500167</v>
      </c>
      <c r="F1419" s="26" t="n">
        <v>0.403978844909</v>
      </c>
      <c r="G1419" s="26" t="n">
        <v>0.042636245361</v>
      </c>
      <c r="H1419" s="26" t="n">
        <v>0.820923672123</v>
      </c>
      <c r="I1419" s="26" t="n">
        <v>0.792109783463</v>
      </c>
    </row>
    <row r="1420" customFormat="false" ht="15" hidden="false" customHeight="false" outlineLevel="0" collapsed="false">
      <c r="B1420" s="2" t="n">
        <v>1415</v>
      </c>
      <c r="C1420" s="26" t="n">
        <v>-0.148593825048</v>
      </c>
      <c r="D1420" s="26" t="n">
        <v>-0.673456624802</v>
      </c>
      <c r="E1420" s="26" t="n">
        <v>-0.755893594661</v>
      </c>
      <c r="F1420" s="26" t="n">
        <v>0.610529911245</v>
      </c>
      <c r="G1420" s="26" t="n">
        <v>0.974466478843</v>
      </c>
      <c r="H1420" s="26" t="n">
        <v>0.150081100426</v>
      </c>
      <c r="I1420" s="26" t="n">
        <v>0.739515711695</v>
      </c>
    </row>
    <row r="1421" customFormat="false" ht="15" hidden="false" customHeight="false" outlineLevel="0" collapsed="false">
      <c r="B1421" s="2" t="n">
        <v>1416</v>
      </c>
      <c r="C1421" s="26" t="n">
        <v>-0.579997735288</v>
      </c>
      <c r="D1421" s="26" t="n">
        <v>1.133235499659</v>
      </c>
      <c r="E1421" s="26" t="n">
        <v>-0.197503227182</v>
      </c>
      <c r="F1421" s="26" t="n">
        <v>0.627511441084</v>
      </c>
      <c r="G1421" s="26" t="n">
        <v>0.867007161276</v>
      </c>
      <c r="H1421" s="26" t="n">
        <v>0.726944871646</v>
      </c>
      <c r="I1421" s="26" t="n">
        <v>0.064050285504</v>
      </c>
    </row>
    <row r="1422" customFormat="false" ht="15" hidden="false" customHeight="false" outlineLevel="0" collapsed="false">
      <c r="B1422" s="2" t="n">
        <v>1417</v>
      </c>
      <c r="C1422" s="26" t="n">
        <v>-1.087215887047</v>
      </c>
      <c r="D1422" s="26" t="n">
        <v>-1.38269689276</v>
      </c>
      <c r="E1422" s="26" t="n">
        <v>0.64092295502</v>
      </c>
      <c r="F1422" s="26" t="n">
        <v>0.65843975208</v>
      </c>
      <c r="G1422" s="26" t="n">
        <v>0.321897254445</v>
      </c>
      <c r="H1422" s="26" t="n">
        <v>0.029795454514</v>
      </c>
      <c r="I1422" s="26" t="n">
        <v>0.248197110537</v>
      </c>
    </row>
    <row r="1423" customFormat="false" ht="15" hidden="false" customHeight="false" outlineLevel="0" collapsed="false">
      <c r="B1423" s="2" t="n">
        <v>1418</v>
      </c>
      <c r="C1423" s="26" t="n">
        <v>0.226545742106</v>
      </c>
      <c r="D1423" s="26" t="n">
        <v>-0.934172111028</v>
      </c>
      <c r="E1423" s="26" t="n">
        <v>0.499562326385</v>
      </c>
      <c r="F1423" s="26" t="n">
        <v>0.904859059402</v>
      </c>
      <c r="G1423" s="26" t="n">
        <v>0.59063038407</v>
      </c>
      <c r="H1423" s="26" t="n">
        <v>0.38903363856</v>
      </c>
      <c r="I1423" s="26" t="n">
        <v>0.740305294825</v>
      </c>
    </row>
    <row r="1424" customFormat="false" ht="15" hidden="false" customHeight="false" outlineLevel="0" collapsed="false">
      <c r="B1424" s="2" t="n">
        <v>1419</v>
      </c>
      <c r="C1424" s="26" t="n">
        <v>0.647920972742</v>
      </c>
      <c r="D1424" s="26" t="n">
        <v>0.015401065141</v>
      </c>
      <c r="E1424" s="26" t="n">
        <v>-0.142792884838</v>
      </c>
      <c r="F1424" s="26" t="n">
        <v>0.213901058689</v>
      </c>
      <c r="G1424" s="26" t="n">
        <v>0.482518049048</v>
      </c>
      <c r="H1424" s="26" t="n">
        <v>0.021079910776</v>
      </c>
      <c r="I1424" s="26" t="n">
        <v>0.813823669709</v>
      </c>
    </row>
    <row r="1425" customFormat="false" ht="15" hidden="false" customHeight="false" outlineLevel="0" collapsed="false">
      <c r="B1425" s="2" t="n">
        <v>1420</v>
      </c>
      <c r="C1425" s="26" t="n">
        <v>1.168423246145</v>
      </c>
      <c r="D1425" s="26" t="n">
        <v>-1.289393998984</v>
      </c>
      <c r="E1425" s="26" t="n">
        <v>0.45622325291</v>
      </c>
      <c r="F1425" s="26" t="n">
        <v>0.891348863558</v>
      </c>
      <c r="G1425" s="26" t="n">
        <v>0.740850538702</v>
      </c>
      <c r="H1425" s="26" t="n">
        <v>0.092645391</v>
      </c>
      <c r="I1425" s="26" t="n">
        <v>0.865221055899</v>
      </c>
    </row>
    <row r="1426" customFormat="false" ht="15" hidden="false" customHeight="false" outlineLevel="0" collapsed="false">
      <c r="B1426" s="2" t="n">
        <v>1421</v>
      </c>
      <c r="C1426" s="26" t="n">
        <v>2.612829635279</v>
      </c>
      <c r="D1426" s="26" t="n">
        <v>0.140744507001</v>
      </c>
      <c r="E1426" s="26" t="n">
        <v>0.174264293426</v>
      </c>
      <c r="F1426" s="26" t="n">
        <v>0.560074186125</v>
      </c>
      <c r="G1426" s="26" t="n">
        <v>0.475576907925</v>
      </c>
      <c r="H1426" s="26" t="n">
        <v>0.073054251119</v>
      </c>
      <c r="I1426" s="26" t="n">
        <v>0.372837045483</v>
      </c>
    </row>
    <row r="1427" customFormat="false" ht="15" hidden="false" customHeight="false" outlineLevel="0" collapsed="false">
      <c r="B1427" s="2" t="n">
        <v>1422</v>
      </c>
      <c r="C1427" s="26" t="n">
        <v>1.937287938321</v>
      </c>
      <c r="D1427" s="26" t="n">
        <v>-1.653101043187</v>
      </c>
      <c r="E1427" s="26" t="n">
        <v>0.708239636485</v>
      </c>
      <c r="F1427" s="26" t="n">
        <v>0.380797374396</v>
      </c>
      <c r="G1427" s="26" t="n">
        <v>0.790994973873</v>
      </c>
      <c r="H1427" s="26" t="n">
        <v>0.477495019707</v>
      </c>
      <c r="I1427" s="26" t="n">
        <v>0.065782008902</v>
      </c>
    </row>
    <row r="1428" customFormat="false" ht="15" hidden="false" customHeight="false" outlineLevel="0" collapsed="false">
      <c r="B1428" s="2" t="n">
        <v>1423</v>
      </c>
      <c r="C1428" s="26" t="n">
        <v>-0.015869217477</v>
      </c>
      <c r="D1428" s="26" t="n">
        <v>0.929230441965</v>
      </c>
      <c r="E1428" s="26" t="n">
        <v>-0.198174926047</v>
      </c>
      <c r="F1428" s="26" t="n">
        <v>0.553701014353</v>
      </c>
      <c r="G1428" s="26" t="n">
        <v>0.478947502796</v>
      </c>
      <c r="H1428" s="26" t="n">
        <v>0.693147571595</v>
      </c>
      <c r="I1428" s="26" t="n">
        <v>0.505489380769</v>
      </c>
    </row>
    <row r="1429" customFormat="false" ht="15" hidden="false" customHeight="false" outlineLevel="0" collapsed="false">
      <c r="B1429" s="2" t="n">
        <v>1424</v>
      </c>
      <c r="C1429" s="26" t="n">
        <v>2.723124538851</v>
      </c>
      <c r="D1429" s="26" t="n">
        <v>0.398891378816</v>
      </c>
      <c r="E1429" s="26" t="n">
        <v>0.107205691377</v>
      </c>
      <c r="F1429" s="26" t="n">
        <v>0.436480962388</v>
      </c>
      <c r="G1429" s="26" t="n">
        <v>0.452297550559</v>
      </c>
      <c r="H1429" s="26" t="n">
        <v>0.771975827538</v>
      </c>
      <c r="I1429" s="26" t="n">
        <v>0.262306963086</v>
      </c>
    </row>
    <row r="1430" customFormat="false" ht="15" hidden="false" customHeight="false" outlineLevel="0" collapsed="false">
      <c r="B1430" s="2" t="n">
        <v>1425</v>
      </c>
      <c r="C1430" s="26" t="n">
        <v>-0.463300495305</v>
      </c>
      <c r="D1430" s="26" t="n">
        <v>0.483129485368</v>
      </c>
      <c r="E1430" s="26" t="n">
        <v>1.244254689212</v>
      </c>
      <c r="F1430" s="26" t="n">
        <v>0.896192723574</v>
      </c>
      <c r="G1430" s="26" t="n">
        <v>0.524160459898</v>
      </c>
      <c r="H1430" s="26" t="n">
        <v>0.677586667396</v>
      </c>
      <c r="I1430" s="26" t="n">
        <v>0.475493058055</v>
      </c>
    </row>
    <row r="1431" customFormat="false" ht="15" hidden="false" customHeight="false" outlineLevel="0" collapsed="false">
      <c r="B1431" s="2" t="n">
        <v>1426</v>
      </c>
      <c r="C1431" s="26" t="n">
        <v>-0.037313843745</v>
      </c>
      <c r="D1431" s="26" t="n">
        <v>0.761613439766</v>
      </c>
      <c r="E1431" s="26" t="n">
        <v>-1.025590361395</v>
      </c>
      <c r="F1431" s="26" t="n">
        <v>0.619274543827</v>
      </c>
      <c r="G1431" s="26" t="n">
        <v>0.986105939773</v>
      </c>
      <c r="H1431" s="26" t="n">
        <v>0.942210351422</v>
      </c>
      <c r="I1431" s="26" t="n">
        <v>0.18629202225</v>
      </c>
    </row>
    <row r="1432" customFormat="false" ht="15" hidden="false" customHeight="false" outlineLevel="0" collapsed="false">
      <c r="B1432" s="2" t="n">
        <v>1427</v>
      </c>
      <c r="C1432" s="26" t="n">
        <v>1.918896130471</v>
      </c>
      <c r="D1432" s="26" t="n">
        <v>1.415724875231</v>
      </c>
      <c r="E1432" s="26" t="n">
        <v>0.384019266752</v>
      </c>
      <c r="F1432" s="26" t="n">
        <v>0.068077474115</v>
      </c>
      <c r="G1432" s="26" t="n">
        <v>0.787548559982</v>
      </c>
      <c r="H1432" s="26" t="n">
        <v>0.58637179301</v>
      </c>
      <c r="I1432" s="26" t="n">
        <v>0.24365481306</v>
      </c>
    </row>
    <row r="1433" customFormat="false" ht="15" hidden="false" customHeight="false" outlineLevel="0" collapsed="false">
      <c r="B1433" s="2" t="n">
        <v>1428</v>
      </c>
      <c r="C1433" s="26" t="n">
        <v>0.813985474369</v>
      </c>
      <c r="D1433" s="26" t="n">
        <v>0.159753312351</v>
      </c>
      <c r="E1433" s="26" t="n">
        <v>-0.210633109831</v>
      </c>
      <c r="F1433" s="26" t="n">
        <v>0.211858638852</v>
      </c>
      <c r="G1433" s="26" t="n">
        <v>0.691690132654</v>
      </c>
      <c r="H1433" s="26" t="n">
        <v>0.871933918824</v>
      </c>
      <c r="I1433" s="26" t="n">
        <v>0.51932096006</v>
      </c>
    </row>
    <row r="1434" customFormat="false" ht="15" hidden="false" customHeight="false" outlineLevel="0" collapsed="false">
      <c r="B1434" s="2" t="n">
        <v>1429</v>
      </c>
      <c r="C1434" s="26" t="n">
        <v>-0.054165505656</v>
      </c>
      <c r="D1434" s="26" t="n">
        <v>1.501148433879</v>
      </c>
      <c r="E1434" s="26" t="n">
        <v>-2.275329167601</v>
      </c>
      <c r="F1434" s="26" t="n">
        <v>0.983569311606</v>
      </c>
      <c r="G1434" s="26" t="n">
        <v>0.471319775988</v>
      </c>
      <c r="H1434" s="26" t="n">
        <v>0.598605076291</v>
      </c>
      <c r="I1434" s="26" t="n">
        <v>0.697991373187</v>
      </c>
    </row>
    <row r="1435" customFormat="false" ht="15" hidden="false" customHeight="false" outlineLevel="0" collapsed="false">
      <c r="B1435" s="2" t="n">
        <v>1430</v>
      </c>
      <c r="C1435" s="26" t="n">
        <v>0.579886595963</v>
      </c>
      <c r="D1435" s="26" t="n">
        <v>1.6051649642</v>
      </c>
      <c r="E1435" s="26" t="n">
        <v>-0.632389397487</v>
      </c>
      <c r="F1435" s="26" t="n">
        <v>0.756952582664</v>
      </c>
      <c r="G1435" s="26" t="n">
        <v>0.666606610409</v>
      </c>
      <c r="H1435" s="26" t="n">
        <v>0.788544196451</v>
      </c>
      <c r="I1435" s="26" t="n">
        <v>0.25012509895</v>
      </c>
    </row>
    <row r="1436" customFormat="false" ht="15" hidden="false" customHeight="false" outlineLevel="0" collapsed="false">
      <c r="B1436" s="2" t="n">
        <v>1431</v>
      </c>
      <c r="C1436" s="26" t="n">
        <v>0.503613828325</v>
      </c>
      <c r="D1436" s="26" t="n">
        <v>0.67335527918</v>
      </c>
      <c r="E1436" s="26" t="n">
        <v>-0.007787078708</v>
      </c>
      <c r="F1436" s="26" t="n">
        <v>0.817474174738</v>
      </c>
      <c r="G1436" s="26" t="n">
        <v>0.509416736429</v>
      </c>
      <c r="H1436" s="26" t="n">
        <v>0.743980191996</v>
      </c>
      <c r="I1436" s="26" t="n">
        <v>0.120147071398</v>
      </c>
    </row>
    <row r="1437" customFormat="false" ht="15" hidden="false" customHeight="false" outlineLevel="0" collapsed="false">
      <c r="B1437" s="2" t="n">
        <v>1432</v>
      </c>
      <c r="C1437" s="26" t="n">
        <v>-0.325405544056</v>
      </c>
      <c r="D1437" s="26" t="n">
        <v>-0.007989096436</v>
      </c>
      <c r="E1437" s="26" t="n">
        <v>0.609357455825</v>
      </c>
      <c r="F1437" s="26" t="n">
        <v>0.4737519318</v>
      </c>
      <c r="G1437" s="26" t="n">
        <v>0.170416298554</v>
      </c>
      <c r="H1437" s="26" t="n">
        <v>0.433721764938</v>
      </c>
      <c r="I1437" s="26" t="n">
        <v>0.89543454898</v>
      </c>
    </row>
    <row r="1438" customFormat="false" ht="15" hidden="false" customHeight="false" outlineLevel="0" collapsed="false">
      <c r="B1438" s="2" t="n">
        <v>1433</v>
      </c>
      <c r="C1438" s="26" t="n">
        <v>0.461493325652</v>
      </c>
      <c r="D1438" s="26" t="n">
        <v>0.630425920039</v>
      </c>
      <c r="E1438" s="26" t="n">
        <v>-0.307770021142</v>
      </c>
      <c r="F1438" s="26" t="n">
        <v>0.424641754537</v>
      </c>
      <c r="G1438" s="26" t="n">
        <v>0.124393327641</v>
      </c>
      <c r="H1438" s="26" t="n">
        <v>0.750938192057</v>
      </c>
      <c r="I1438" s="26" t="n">
        <v>0.280654240428</v>
      </c>
    </row>
    <row r="1439" customFormat="false" ht="15" hidden="false" customHeight="false" outlineLevel="0" collapsed="false">
      <c r="B1439" s="2" t="n">
        <v>1434</v>
      </c>
      <c r="C1439" s="26" t="n">
        <v>1.468507121095</v>
      </c>
      <c r="D1439" s="26" t="n">
        <v>1.579605972047</v>
      </c>
      <c r="E1439" s="26" t="n">
        <v>-0.873994146073</v>
      </c>
      <c r="F1439" s="26" t="n">
        <v>0.619905227825</v>
      </c>
      <c r="G1439" s="26" t="n">
        <v>0.537496356021</v>
      </c>
      <c r="H1439" s="26" t="n">
        <v>0.673186335384</v>
      </c>
      <c r="I1439" s="26" t="n">
        <v>0.787262835408</v>
      </c>
    </row>
    <row r="1440" customFormat="false" ht="15" hidden="false" customHeight="false" outlineLevel="0" collapsed="false">
      <c r="B1440" s="2" t="n">
        <v>1435</v>
      </c>
      <c r="C1440" s="26" t="n">
        <v>0.488994140602</v>
      </c>
      <c r="D1440" s="26" t="n">
        <v>-0.501310454729</v>
      </c>
      <c r="E1440" s="26" t="n">
        <v>-0.653076612747</v>
      </c>
      <c r="F1440" s="26" t="n">
        <v>0.353314051887</v>
      </c>
      <c r="G1440" s="26" t="n">
        <v>0.512561942377</v>
      </c>
      <c r="H1440" s="26" t="n">
        <v>0.267888856261</v>
      </c>
      <c r="I1440" s="26" t="n">
        <v>0.791203191863</v>
      </c>
    </row>
    <row r="1441" customFormat="false" ht="15" hidden="false" customHeight="false" outlineLevel="0" collapsed="false">
      <c r="B1441" s="2" t="n">
        <v>1436</v>
      </c>
      <c r="C1441" s="26" t="n">
        <v>-0.337383765119</v>
      </c>
      <c r="D1441" s="26" t="n">
        <v>-0.911046201351</v>
      </c>
      <c r="E1441" s="26" t="n">
        <v>-2.119795572099</v>
      </c>
      <c r="F1441" s="26" t="n">
        <v>0.156393422641</v>
      </c>
      <c r="G1441" s="26" t="n">
        <v>0.801349994479</v>
      </c>
      <c r="H1441" s="26" t="n">
        <v>0.989476314008</v>
      </c>
      <c r="I1441" s="26" t="n">
        <v>0.91612138086</v>
      </c>
    </row>
    <row r="1442" customFormat="false" ht="15" hidden="false" customHeight="false" outlineLevel="0" collapsed="false">
      <c r="B1442" s="2" t="n">
        <v>1437</v>
      </c>
      <c r="C1442" s="26" t="n">
        <v>-1.750848817533</v>
      </c>
      <c r="D1442" s="26" t="n">
        <v>0.13984804027</v>
      </c>
      <c r="E1442" s="26" t="n">
        <v>-0.575324145598</v>
      </c>
      <c r="F1442" s="26" t="n">
        <v>0.766425666059</v>
      </c>
      <c r="G1442" s="26" t="n">
        <v>0.984748931779</v>
      </c>
      <c r="H1442" s="26" t="n">
        <v>0.874760882647</v>
      </c>
      <c r="I1442" s="26" t="n">
        <v>0.243749348485</v>
      </c>
    </row>
    <row r="1443" customFormat="false" ht="15" hidden="false" customHeight="false" outlineLevel="0" collapsed="false">
      <c r="B1443" s="2" t="n">
        <v>1438</v>
      </c>
      <c r="C1443" s="26" t="n">
        <v>0.713979716467</v>
      </c>
      <c r="D1443" s="26" t="n">
        <v>-1.214282322448</v>
      </c>
      <c r="E1443" s="26" t="n">
        <v>-1.313428018815</v>
      </c>
      <c r="F1443" s="26" t="n">
        <v>0.630639928724</v>
      </c>
      <c r="G1443" s="26" t="n">
        <v>0.494650268437</v>
      </c>
      <c r="H1443" s="26" t="n">
        <v>0.722823189043</v>
      </c>
      <c r="I1443" s="26" t="n">
        <v>0.968179135327</v>
      </c>
    </row>
    <row r="1444" customFormat="false" ht="15" hidden="false" customHeight="false" outlineLevel="0" collapsed="false">
      <c r="B1444" s="2" t="n">
        <v>1439</v>
      </c>
      <c r="C1444" s="26" t="n">
        <v>-0.447013198833</v>
      </c>
      <c r="D1444" s="26" t="n">
        <v>0.737872940094</v>
      </c>
      <c r="E1444" s="26" t="n">
        <v>0.37754495095</v>
      </c>
      <c r="F1444" s="26" t="n">
        <v>0.684116044096</v>
      </c>
      <c r="G1444" s="26" t="n">
        <v>0.465661925432</v>
      </c>
      <c r="H1444" s="26" t="n">
        <v>0.268369527989</v>
      </c>
      <c r="I1444" s="26" t="n">
        <v>0.269371714805</v>
      </c>
    </row>
    <row r="1445" customFormat="false" ht="15" hidden="false" customHeight="false" outlineLevel="0" collapsed="false">
      <c r="B1445" s="2" t="n">
        <v>1440</v>
      </c>
      <c r="C1445" s="26" t="n">
        <v>-0.072607556238</v>
      </c>
      <c r="D1445" s="26" t="n">
        <v>-0.841638022736</v>
      </c>
      <c r="E1445" s="26" t="n">
        <v>-0.032382086587</v>
      </c>
      <c r="F1445" s="26" t="n">
        <v>0.938587304931</v>
      </c>
      <c r="G1445" s="26" t="n">
        <v>0.919367371664</v>
      </c>
      <c r="H1445" s="26" t="n">
        <v>0.017171002856</v>
      </c>
      <c r="I1445" s="26" t="n">
        <v>0.870506470771</v>
      </c>
    </row>
    <row r="1446" customFormat="false" ht="15" hidden="false" customHeight="false" outlineLevel="0" collapsed="false">
      <c r="B1446" s="2" t="n">
        <v>1441</v>
      </c>
      <c r="C1446" s="26" t="n">
        <v>1.393823036466</v>
      </c>
      <c r="D1446" s="26" t="n">
        <v>1.4336493784</v>
      </c>
      <c r="E1446" s="26" t="n">
        <v>-1.175371964166</v>
      </c>
      <c r="F1446" s="26" t="n">
        <v>0.116681266909</v>
      </c>
      <c r="G1446" s="26" t="n">
        <v>0.294698013467</v>
      </c>
      <c r="H1446" s="26" t="n">
        <v>0.649931129013</v>
      </c>
      <c r="I1446" s="26" t="n">
        <v>0.557778146584</v>
      </c>
    </row>
    <row r="1447" customFormat="false" ht="15" hidden="false" customHeight="false" outlineLevel="0" collapsed="false">
      <c r="B1447" s="2" t="n">
        <v>1442</v>
      </c>
      <c r="C1447" s="26" t="n">
        <v>1.306294276388</v>
      </c>
      <c r="D1447" s="26" t="n">
        <v>-0.6134473769</v>
      </c>
      <c r="E1447" s="26" t="n">
        <v>0.390715076795</v>
      </c>
      <c r="F1447" s="26" t="n">
        <v>0.19810575607</v>
      </c>
      <c r="G1447" s="26" t="n">
        <v>0.779667563783</v>
      </c>
      <c r="H1447" s="26" t="n">
        <v>0.914253890285</v>
      </c>
      <c r="I1447" s="26" t="n">
        <v>0.624725198047</v>
      </c>
    </row>
    <row r="1448" customFormat="false" ht="15" hidden="false" customHeight="false" outlineLevel="0" collapsed="false">
      <c r="B1448" s="2" t="n">
        <v>1443</v>
      </c>
      <c r="C1448" s="26" t="n">
        <v>0.116727653766</v>
      </c>
      <c r="D1448" s="26" t="n">
        <v>0.49364553053</v>
      </c>
      <c r="E1448" s="26" t="n">
        <v>0.122572516062</v>
      </c>
      <c r="F1448" s="26" t="n">
        <v>0.849573041234</v>
      </c>
      <c r="G1448" s="26" t="n">
        <v>0.215671714747</v>
      </c>
      <c r="H1448" s="26" t="n">
        <v>0.357297207176</v>
      </c>
      <c r="I1448" s="26" t="n">
        <v>0.180030064752</v>
      </c>
    </row>
    <row r="1449" customFormat="false" ht="15" hidden="false" customHeight="false" outlineLevel="0" collapsed="false">
      <c r="B1449" s="2" t="n">
        <v>1444</v>
      </c>
      <c r="C1449" s="26" t="n">
        <v>1.366776339648</v>
      </c>
      <c r="D1449" s="26" t="n">
        <v>-0.239648748711</v>
      </c>
      <c r="E1449" s="26" t="n">
        <v>1.412717777367</v>
      </c>
      <c r="F1449" s="26" t="n">
        <v>0.133802533968</v>
      </c>
      <c r="G1449" s="26" t="n">
        <v>0.291256662043</v>
      </c>
      <c r="H1449" s="26" t="n">
        <v>0.951547811387</v>
      </c>
      <c r="I1449" s="26" t="n">
        <v>0.01876299562</v>
      </c>
    </row>
    <row r="1450" customFormat="false" ht="15" hidden="false" customHeight="false" outlineLevel="0" collapsed="false">
      <c r="B1450" s="2" t="n">
        <v>1445</v>
      </c>
      <c r="C1450" s="26" t="n">
        <v>0.984119490822</v>
      </c>
      <c r="D1450" s="26" t="n">
        <v>-0.167237742565</v>
      </c>
      <c r="E1450" s="26" t="n">
        <v>-2.096814077739</v>
      </c>
      <c r="F1450" s="26" t="n">
        <v>0.287280558428</v>
      </c>
      <c r="G1450" s="26" t="n">
        <v>0.820857973583</v>
      </c>
      <c r="H1450" s="26" t="n">
        <v>0.621879724164</v>
      </c>
      <c r="I1450" s="26" t="n">
        <v>0.101038041146</v>
      </c>
    </row>
    <row r="1451" customFormat="false" ht="15" hidden="false" customHeight="false" outlineLevel="0" collapsed="false">
      <c r="B1451" s="2" t="n">
        <v>1446</v>
      </c>
      <c r="C1451" s="26" t="n">
        <v>0.283455476757</v>
      </c>
      <c r="D1451" s="26" t="n">
        <v>0.066627761488</v>
      </c>
      <c r="E1451" s="26" t="n">
        <v>-1.831361064847</v>
      </c>
      <c r="F1451" s="26" t="n">
        <v>0.607720338169</v>
      </c>
      <c r="G1451" s="26" t="n">
        <v>0.216625436964</v>
      </c>
      <c r="H1451" s="26" t="n">
        <v>0.229404943412</v>
      </c>
      <c r="I1451" s="26" t="n">
        <v>0.632592780239</v>
      </c>
    </row>
    <row r="1452" customFormat="false" ht="15" hidden="false" customHeight="false" outlineLevel="0" collapsed="false">
      <c r="B1452" s="2" t="n">
        <v>1447</v>
      </c>
      <c r="C1452" s="26" t="n">
        <v>0.503396188813</v>
      </c>
      <c r="D1452" s="26" t="n">
        <v>-0.469708791474</v>
      </c>
      <c r="E1452" s="26" t="n">
        <v>1.139123578537</v>
      </c>
      <c r="F1452" s="26" t="n">
        <v>0.223815966811</v>
      </c>
      <c r="G1452" s="26" t="n">
        <v>0.023416435209</v>
      </c>
      <c r="H1452" s="26" t="n">
        <v>0.645182958492</v>
      </c>
      <c r="I1452" s="26" t="n">
        <v>0.022298692389</v>
      </c>
    </row>
    <row r="1453" customFormat="false" ht="15" hidden="false" customHeight="false" outlineLevel="0" collapsed="false">
      <c r="B1453" s="2" t="n">
        <v>1448</v>
      </c>
      <c r="C1453" s="26" t="n">
        <v>-0.473225694513</v>
      </c>
      <c r="D1453" s="26" t="n">
        <v>0.026477052887</v>
      </c>
      <c r="E1453" s="26" t="n">
        <v>-0.085697410844</v>
      </c>
      <c r="F1453" s="26" t="n">
        <v>0.954494021611</v>
      </c>
      <c r="G1453" s="26" t="n">
        <v>0.919829070628</v>
      </c>
      <c r="H1453" s="26" t="n">
        <v>0.877419437664</v>
      </c>
      <c r="I1453" s="26" t="n">
        <v>0.433315102286</v>
      </c>
    </row>
    <row r="1454" customFormat="false" ht="15" hidden="false" customHeight="false" outlineLevel="0" collapsed="false">
      <c r="B1454" s="2" t="n">
        <v>1449</v>
      </c>
      <c r="C1454" s="26" t="n">
        <v>-1.237022972038</v>
      </c>
      <c r="D1454" s="26" t="n">
        <v>0.380942352755</v>
      </c>
      <c r="E1454" s="26" t="n">
        <v>-0.158926414161</v>
      </c>
      <c r="F1454" s="26" t="n">
        <v>0.623507257265</v>
      </c>
      <c r="G1454" s="26" t="n">
        <v>0.743398019115</v>
      </c>
      <c r="H1454" s="26" t="n">
        <v>0.654333617345</v>
      </c>
      <c r="I1454" s="26" t="n">
        <v>0.445175051691</v>
      </c>
    </row>
    <row r="1455" customFormat="false" ht="15" hidden="false" customHeight="false" outlineLevel="0" collapsed="false">
      <c r="B1455" s="2" t="n">
        <v>1450</v>
      </c>
      <c r="C1455" s="26" t="n">
        <v>1.629090903381</v>
      </c>
      <c r="D1455" s="26" t="n">
        <v>-0.535079212322</v>
      </c>
      <c r="E1455" s="26" t="n">
        <v>-0.928856490557</v>
      </c>
      <c r="F1455" s="26" t="n">
        <v>0.383025404125</v>
      </c>
      <c r="G1455" s="26" t="n">
        <v>0.723913336576</v>
      </c>
      <c r="H1455" s="26" t="n">
        <v>0.908246487029</v>
      </c>
      <c r="I1455" s="26" t="n">
        <v>0.987255096308</v>
      </c>
    </row>
    <row r="1456" customFormat="false" ht="15" hidden="false" customHeight="false" outlineLevel="0" collapsed="false">
      <c r="B1456" s="2" t="n">
        <v>1451</v>
      </c>
      <c r="C1456" s="26" t="n">
        <v>-0.294962165005</v>
      </c>
      <c r="D1456" s="26" t="n">
        <v>-0.306244550806</v>
      </c>
      <c r="E1456" s="26" t="n">
        <v>-0.308996923895</v>
      </c>
      <c r="F1456" s="26" t="n">
        <v>0.59842147068</v>
      </c>
      <c r="G1456" s="26" t="n">
        <v>0.564764687298</v>
      </c>
      <c r="H1456" s="26" t="n">
        <v>0.470181923669</v>
      </c>
      <c r="I1456" s="26" t="n">
        <v>0.454285549065</v>
      </c>
    </row>
    <row r="1457" customFormat="false" ht="15" hidden="false" customHeight="false" outlineLevel="0" collapsed="false">
      <c r="B1457" s="2" t="n">
        <v>1452</v>
      </c>
      <c r="C1457" s="26" t="n">
        <v>-1.076837326939</v>
      </c>
      <c r="D1457" s="26" t="n">
        <v>-0.531867065496</v>
      </c>
      <c r="E1457" s="26" t="n">
        <v>1.186492622606</v>
      </c>
      <c r="F1457" s="26" t="n">
        <v>0.64911601784</v>
      </c>
      <c r="G1457" s="26" t="n">
        <v>0.165590779282</v>
      </c>
      <c r="H1457" s="26" t="n">
        <v>0.155131670698</v>
      </c>
      <c r="I1457" s="26" t="n">
        <v>0.031001986306</v>
      </c>
    </row>
    <row r="1458" customFormat="false" ht="15" hidden="false" customHeight="false" outlineLevel="0" collapsed="false">
      <c r="B1458" s="2" t="n">
        <v>1453</v>
      </c>
      <c r="C1458" s="26" t="n">
        <v>0.268887815233</v>
      </c>
      <c r="D1458" s="26" t="n">
        <v>1.00036853295</v>
      </c>
      <c r="E1458" s="26" t="n">
        <v>1.000773432393</v>
      </c>
      <c r="F1458" s="26" t="n">
        <v>0.516980991683</v>
      </c>
      <c r="G1458" s="26" t="n">
        <v>0.075023195266</v>
      </c>
      <c r="H1458" s="26" t="n">
        <v>0.354729273498</v>
      </c>
      <c r="I1458" s="26" t="n">
        <v>0.946361054792</v>
      </c>
    </row>
    <row r="1459" customFormat="false" ht="15" hidden="false" customHeight="false" outlineLevel="0" collapsed="false">
      <c r="B1459" s="2" t="n">
        <v>1454</v>
      </c>
      <c r="C1459" s="26" t="n">
        <v>0.347994571765</v>
      </c>
      <c r="D1459" s="26" t="n">
        <v>-0.778209159377</v>
      </c>
      <c r="E1459" s="26" t="n">
        <v>-0.031850878859</v>
      </c>
      <c r="F1459" s="26" t="n">
        <v>0.951252921312</v>
      </c>
      <c r="G1459" s="26" t="n">
        <v>0.609133688574</v>
      </c>
      <c r="H1459" s="26" t="n">
        <v>0.245553294093</v>
      </c>
      <c r="I1459" s="26" t="n">
        <v>0.596224292737</v>
      </c>
    </row>
    <row r="1460" customFormat="false" ht="15" hidden="false" customHeight="false" outlineLevel="0" collapsed="false">
      <c r="B1460" s="2" t="n">
        <v>1455</v>
      </c>
      <c r="C1460" s="26" t="n">
        <v>0.679468802745</v>
      </c>
      <c r="D1460" s="26" t="n">
        <v>-0.627682787174</v>
      </c>
      <c r="E1460" s="26" t="n">
        <v>0.77770342209</v>
      </c>
      <c r="F1460" s="26" t="n">
        <v>0.695099241468</v>
      </c>
      <c r="G1460" s="26" t="n">
        <v>0.900829579498</v>
      </c>
      <c r="H1460" s="26" t="n">
        <v>0.072060007025</v>
      </c>
      <c r="I1460" s="26" t="n">
        <v>0.397889424425</v>
      </c>
    </row>
    <row r="1461" customFormat="false" ht="15" hidden="false" customHeight="false" outlineLevel="0" collapsed="false">
      <c r="B1461" s="2" t="n">
        <v>1456</v>
      </c>
      <c r="C1461" s="26" t="n">
        <v>0.171325634636</v>
      </c>
      <c r="D1461" s="26" t="n">
        <v>-0.894129149856</v>
      </c>
      <c r="E1461" s="26" t="n">
        <v>0.054991334713</v>
      </c>
      <c r="F1461" s="26" t="n">
        <v>0.808627352416</v>
      </c>
      <c r="G1461" s="26" t="n">
        <v>0.582057848058</v>
      </c>
      <c r="H1461" s="26" t="n">
        <v>0.765016659327</v>
      </c>
      <c r="I1461" s="26" t="n">
        <v>0.404592784097</v>
      </c>
    </row>
    <row r="1462" customFormat="false" ht="15" hidden="false" customHeight="false" outlineLevel="0" collapsed="false">
      <c r="B1462" s="2" t="n">
        <v>1457</v>
      </c>
      <c r="C1462" s="26" t="n">
        <v>-1.359666783488</v>
      </c>
      <c r="D1462" s="26" t="n">
        <v>-0.530619919568</v>
      </c>
      <c r="E1462" s="26" t="n">
        <v>-0.208959942059</v>
      </c>
      <c r="F1462" s="26" t="n">
        <v>0.777751326512</v>
      </c>
      <c r="G1462" s="26" t="n">
        <v>0.842687763033</v>
      </c>
      <c r="H1462" s="26" t="n">
        <v>0.098906790702</v>
      </c>
      <c r="I1462" s="26" t="n">
        <v>0.881649652072</v>
      </c>
    </row>
    <row r="1463" customFormat="false" ht="15" hidden="false" customHeight="false" outlineLevel="0" collapsed="false">
      <c r="B1463" s="2" t="n">
        <v>1458</v>
      </c>
      <c r="C1463" s="26" t="n">
        <v>1.718532462147</v>
      </c>
      <c r="D1463" s="26" t="n">
        <v>-1.197963165115</v>
      </c>
      <c r="E1463" s="26" t="n">
        <v>0.801269806094</v>
      </c>
      <c r="F1463" s="26" t="n">
        <v>0.247578460942</v>
      </c>
      <c r="G1463" s="26" t="n">
        <v>0.340351375691</v>
      </c>
      <c r="H1463" s="26" t="n">
        <v>0.773197105582</v>
      </c>
      <c r="I1463" s="26" t="n">
        <v>0.525470462952</v>
      </c>
    </row>
    <row r="1464" customFormat="false" ht="15" hidden="false" customHeight="false" outlineLevel="0" collapsed="false">
      <c r="B1464" s="2" t="n">
        <v>1459</v>
      </c>
      <c r="C1464" s="26" t="n">
        <v>-0.385397598289</v>
      </c>
      <c r="D1464" s="26" t="n">
        <v>-0.417489367954</v>
      </c>
      <c r="E1464" s="26" t="n">
        <v>-1.538724286952</v>
      </c>
      <c r="F1464" s="26" t="n">
        <v>0.843221463839</v>
      </c>
      <c r="G1464" s="26" t="n">
        <v>0.744385376305</v>
      </c>
      <c r="H1464" s="26" t="n">
        <v>0.35701730074</v>
      </c>
      <c r="I1464" s="26" t="n">
        <v>0.462797470135</v>
      </c>
    </row>
    <row r="1465" customFormat="false" ht="15" hidden="false" customHeight="false" outlineLevel="0" collapsed="false">
      <c r="B1465" s="2" t="n">
        <v>1460</v>
      </c>
      <c r="C1465" s="26" t="n">
        <v>-1.210289952582</v>
      </c>
      <c r="D1465" s="26" t="n">
        <v>-0.513476000153</v>
      </c>
      <c r="E1465" s="26" t="n">
        <v>0.227930456195</v>
      </c>
      <c r="F1465" s="26" t="n">
        <v>0.882107341799</v>
      </c>
      <c r="G1465" s="26" t="n">
        <v>0.984991152429</v>
      </c>
      <c r="H1465" s="26" t="n">
        <v>0.922199845156</v>
      </c>
      <c r="I1465" s="26" t="n">
        <v>0.192600480447</v>
      </c>
    </row>
    <row r="1466" customFormat="false" ht="15" hidden="false" customHeight="false" outlineLevel="0" collapsed="false">
      <c r="B1466" s="2" t="n">
        <v>1461</v>
      </c>
      <c r="C1466" s="26" t="n">
        <v>1.340089928134</v>
      </c>
      <c r="D1466" s="26" t="n">
        <v>-0.185513275214</v>
      </c>
      <c r="E1466" s="26" t="n">
        <v>-1.670555057546</v>
      </c>
      <c r="F1466" s="26" t="n">
        <v>0.384793423807</v>
      </c>
      <c r="G1466" s="26" t="n">
        <v>0.384187743581</v>
      </c>
      <c r="H1466" s="26" t="n">
        <v>0.412132320943</v>
      </c>
      <c r="I1466" s="26" t="n">
        <v>0.859421332205</v>
      </c>
    </row>
    <row r="1467" customFormat="false" ht="15" hidden="false" customHeight="false" outlineLevel="0" collapsed="false">
      <c r="B1467" s="2" t="n">
        <v>1462</v>
      </c>
      <c r="C1467" s="26" t="n">
        <v>0.809815732507</v>
      </c>
      <c r="D1467" s="26" t="n">
        <v>-0.269057055856</v>
      </c>
      <c r="E1467" s="26" t="n">
        <v>0.043512549947</v>
      </c>
      <c r="F1467" s="26" t="n">
        <v>0.617152635437</v>
      </c>
      <c r="G1467" s="26" t="n">
        <v>0.147582633148</v>
      </c>
      <c r="H1467" s="26" t="n">
        <v>0.025994848125</v>
      </c>
      <c r="I1467" s="26" t="n">
        <v>0.601650084915</v>
      </c>
    </row>
    <row r="1468" customFormat="false" ht="15" hidden="false" customHeight="false" outlineLevel="0" collapsed="false">
      <c r="B1468" s="2" t="n">
        <v>1463</v>
      </c>
      <c r="C1468" s="26" t="n">
        <v>-1.451715197333</v>
      </c>
      <c r="D1468" s="26" t="n">
        <v>0.843503581801</v>
      </c>
      <c r="E1468" s="26" t="n">
        <v>-1.582966157613</v>
      </c>
      <c r="F1468" s="26" t="n">
        <v>0.334456791708</v>
      </c>
      <c r="G1468" s="26" t="n">
        <v>0.585255205957</v>
      </c>
      <c r="H1468" s="26" t="n">
        <v>0.819522445065</v>
      </c>
      <c r="I1468" s="26" t="n">
        <v>0.933599108171</v>
      </c>
    </row>
    <row r="1469" customFormat="false" ht="15" hidden="false" customHeight="false" outlineLevel="0" collapsed="false">
      <c r="B1469" s="2" t="n">
        <v>1464</v>
      </c>
      <c r="C1469" s="26" t="n">
        <v>0.351446501254</v>
      </c>
      <c r="D1469" s="26" t="n">
        <v>-0.85668940503</v>
      </c>
      <c r="E1469" s="26" t="n">
        <v>-0.053224345114</v>
      </c>
      <c r="F1469" s="26" t="n">
        <v>0.101191463327</v>
      </c>
      <c r="G1469" s="26" t="n">
        <v>0.254143209761</v>
      </c>
      <c r="H1469" s="26" t="n">
        <v>0.666148555861</v>
      </c>
      <c r="I1469" s="26" t="n">
        <v>0.774995164756</v>
      </c>
    </row>
    <row r="1470" customFormat="false" ht="15" hidden="false" customHeight="false" outlineLevel="0" collapsed="false">
      <c r="B1470" s="2" t="n">
        <v>1465</v>
      </c>
      <c r="C1470" s="26" t="n">
        <v>-0.915126824143</v>
      </c>
      <c r="D1470" s="26" t="n">
        <v>-0.405008780233</v>
      </c>
      <c r="E1470" s="26" t="n">
        <v>-0.886742984915</v>
      </c>
      <c r="F1470" s="26" t="n">
        <v>0.603757089608</v>
      </c>
      <c r="G1470" s="26" t="n">
        <v>0.357658326025</v>
      </c>
      <c r="H1470" s="26" t="n">
        <v>0.974427401105</v>
      </c>
      <c r="I1470" s="26" t="n">
        <v>0.059488067312</v>
      </c>
    </row>
    <row r="1471" customFormat="false" ht="15" hidden="false" customHeight="false" outlineLevel="0" collapsed="false">
      <c r="B1471" s="2" t="n">
        <v>1466</v>
      </c>
      <c r="C1471" s="26" t="n">
        <v>-0.604237089191</v>
      </c>
      <c r="D1471" s="26" t="n">
        <v>0.184513277258</v>
      </c>
      <c r="E1471" s="26" t="n">
        <v>0.634062379835</v>
      </c>
      <c r="F1471" s="26" t="n">
        <v>0.58267724568</v>
      </c>
      <c r="G1471" s="26" t="n">
        <v>0.329311338481</v>
      </c>
      <c r="H1471" s="26" t="n">
        <v>0.67172715547</v>
      </c>
      <c r="I1471" s="26" t="n">
        <v>0.215259090159</v>
      </c>
    </row>
    <row r="1472" customFormat="false" ht="15" hidden="false" customHeight="false" outlineLevel="0" collapsed="false">
      <c r="B1472" s="2" t="n">
        <v>1467</v>
      </c>
      <c r="C1472" s="26" t="n">
        <v>0.958497198665</v>
      </c>
      <c r="D1472" s="26" t="n">
        <v>0.079045731543</v>
      </c>
      <c r="E1472" s="26" t="n">
        <v>2.28384945703</v>
      </c>
      <c r="F1472" s="26" t="n">
        <v>0.949157103653</v>
      </c>
      <c r="G1472" s="26" t="n">
        <v>0.327967135418</v>
      </c>
      <c r="H1472" s="26" t="n">
        <v>0.746184160082</v>
      </c>
      <c r="I1472" s="26" t="n">
        <v>0.715178079541</v>
      </c>
    </row>
    <row r="1473" customFormat="false" ht="15" hidden="false" customHeight="false" outlineLevel="0" collapsed="false">
      <c r="B1473" s="2" t="n">
        <v>1468</v>
      </c>
      <c r="C1473" s="26" t="n">
        <v>0.906738934464</v>
      </c>
      <c r="D1473" s="26" t="n">
        <v>1.082729136548</v>
      </c>
      <c r="E1473" s="26" t="n">
        <v>-0.050979709922</v>
      </c>
      <c r="F1473" s="26" t="n">
        <v>0.790598802345</v>
      </c>
      <c r="G1473" s="26" t="n">
        <v>0.352783236304</v>
      </c>
      <c r="H1473" s="26" t="n">
        <v>0.601849293836</v>
      </c>
      <c r="I1473" s="26" t="n">
        <v>0.355054136633</v>
      </c>
    </row>
    <row r="1474" customFormat="false" ht="15" hidden="false" customHeight="false" outlineLevel="0" collapsed="false">
      <c r="B1474" s="2" t="n">
        <v>1469</v>
      </c>
      <c r="C1474" s="26" t="n">
        <v>0.767830372133</v>
      </c>
      <c r="D1474" s="26" t="n">
        <v>-0.388203663598</v>
      </c>
      <c r="E1474" s="26" t="n">
        <v>1.068122171435</v>
      </c>
      <c r="F1474" s="26" t="n">
        <v>0.830938761634</v>
      </c>
      <c r="G1474" s="26" t="n">
        <v>0.259264195545</v>
      </c>
      <c r="H1474" s="26" t="n">
        <v>0.978068005069</v>
      </c>
      <c r="I1474" s="26" t="n">
        <v>0.495725503886</v>
      </c>
    </row>
    <row r="1475" customFormat="false" ht="15" hidden="false" customHeight="false" outlineLevel="0" collapsed="false">
      <c r="B1475" s="2" t="n">
        <v>1470</v>
      </c>
      <c r="C1475" s="26" t="n">
        <v>-0.837402588042</v>
      </c>
      <c r="D1475" s="26" t="n">
        <v>-0.985411416257</v>
      </c>
      <c r="E1475" s="26" t="n">
        <v>0.406349035645</v>
      </c>
      <c r="F1475" s="26" t="n">
        <v>0.185429912859</v>
      </c>
      <c r="G1475" s="26" t="n">
        <v>0.559737627469</v>
      </c>
      <c r="H1475" s="26" t="n">
        <v>0.548428381835</v>
      </c>
      <c r="I1475" s="26" t="n">
        <v>0.450108268403</v>
      </c>
    </row>
    <row r="1476" customFormat="false" ht="15" hidden="false" customHeight="false" outlineLevel="0" collapsed="false">
      <c r="B1476" s="2" t="n">
        <v>1471</v>
      </c>
      <c r="C1476" s="26" t="n">
        <v>-1.590341795249</v>
      </c>
      <c r="D1476" s="26" t="n">
        <v>0.558504856143</v>
      </c>
      <c r="E1476" s="26" t="n">
        <v>-1.054292340348</v>
      </c>
      <c r="F1476" s="26" t="n">
        <v>0.351100079747</v>
      </c>
      <c r="G1476" s="26" t="n">
        <v>0.666003508863</v>
      </c>
      <c r="H1476" s="26" t="n">
        <v>0.560821546518</v>
      </c>
      <c r="I1476" s="26" t="n">
        <v>0.889619984726</v>
      </c>
    </row>
    <row r="1477" customFormat="false" ht="15" hidden="false" customHeight="false" outlineLevel="0" collapsed="false">
      <c r="B1477" s="2" t="n">
        <v>1472</v>
      </c>
      <c r="C1477" s="26" t="n">
        <v>-0.669557040036</v>
      </c>
      <c r="D1477" s="26" t="n">
        <v>0.371503642234</v>
      </c>
      <c r="E1477" s="26" t="n">
        <v>0.827830867364</v>
      </c>
      <c r="F1477" s="26" t="n">
        <v>0.941564065665</v>
      </c>
      <c r="G1477" s="26" t="n">
        <v>0.667330304013</v>
      </c>
      <c r="H1477" s="26" t="n">
        <v>0.409020064437</v>
      </c>
      <c r="I1477" s="26" t="n">
        <v>0.011118189532</v>
      </c>
    </row>
    <row r="1478" customFormat="false" ht="15" hidden="false" customHeight="false" outlineLevel="0" collapsed="false">
      <c r="B1478" s="2" t="n">
        <v>1473</v>
      </c>
      <c r="C1478" s="26" t="n">
        <v>1.720305502379</v>
      </c>
      <c r="D1478" s="26" t="n">
        <v>-0.207593600752</v>
      </c>
      <c r="E1478" s="26" t="n">
        <v>1.405866120067</v>
      </c>
      <c r="F1478" s="26" t="n">
        <v>0.225607502822</v>
      </c>
      <c r="G1478" s="26" t="n">
        <v>0.929938927698</v>
      </c>
      <c r="H1478" s="26" t="n">
        <v>0.699034616631</v>
      </c>
      <c r="I1478" s="26" t="n">
        <v>0.8081164167</v>
      </c>
    </row>
    <row r="1479" customFormat="false" ht="15" hidden="false" customHeight="false" outlineLevel="0" collapsed="false">
      <c r="B1479" s="2" t="n">
        <v>1474</v>
      </c>
      <c r="C1479" s="26" t="n">
        <v>-0.867285861209</v>
      </c>
      <c r="D1479" s="26" t="n">
        <v>0.740179835263</v>
      </c>
      <c r="E1479" s="26" t="n">
        <v>0.511462775563</v>
      </c>
      <c r="F1479" s="26" t="n">
        <v>0.0500446977</v>
      </c>
      <c r="G1479" s="26" t="n">
        <v>0.280712557893</v>
      </c>
      <c r="H1479" s="26" t="n">
        <v>0.939898561849</v>
      </c>
      <c r="I1479" s="26" t="n">
        <v>0.33687327779</v>
      </c>
    </row>
    <row r="1480" customFormat="false" ht="15" hidden="false" customHeight="false" outlineLevel="0" collapsed="false">
      <c r="B1480" s="2" t="n">
        <v>1475</v>
      </c>
      <c r="C1480" s="26" t="n">
        <v>0.596479115533</v>
      </c>
      <c r="D1480" s="26" t="n">
        <v>0.894208023669</v>
      </c>
      <c r="E1480" s="26" t="n">
        <v>0.019668265702</v>
      </c>
      <c r="F1480" s="26" t="n">
        <v>0.159701207298</v>
      </c>
      <c r="G1480" s="26" t="n">
        <v>0.223898099974</v>
      </c>
      <c r="H1480" s="26" t="n">
        <v>0.971157704354</v>
      </c>
      <c r="I1480" s="26" t="n">
        <v>0.206390091191</v>
      </c>
    </row>
    <row r="1481" customFormat="false" ht="15" hidden="false" customHeight="false" outlineLevel="0" collapsed="false">
      <c r="B1481" s="2" t="n">
        <v>1476</v>
      </c>
      <c r="C1481" s="26" t="n">
        <v>0.941575980705</v>
      </c>
      <c r="D1481" s="26" t="n">
        <v>-0.849996508004</v>
      </c>
      <c r="E1481" s="26" t="n">
        <v>1.984005305423</v>
      </c>
      <c r="F1481" s="26" t="n">
        <v>0.506734865438</v>
      </c>
      <c r="G1481" s="26" t="n">
        <v>0.901486758235</v>
      </c>
      <c r="H1481" s="26" t="n">
        <v>0.016223798212</v>
      </c>
      <c r="I1481" s="26" t="n">
        <v>0.882584884707</v>
      </c>
    </row>
    <row r="1482" customFormat="false" ht="15" hidden="false" customHeight="false" outlineLevel="0" collapsed="false">
      <c r="B1482" s="2" t="n">
        <v>1477</v>
      </c>
      <c r="C1482" s="26" t="n">
        <v>0.535878076818</v>
      </c>
      <c r="D1482" s="26" t="n">
        <v>0.424318572973</v>
      </c>
      <c r="E1482" s="26" t="n">
        <v>0.746081046114</v>
      </c>
      <c r="F1482" s="26" t="n">
        <v>0.682471548425</v>
      </c>
      <c r="G1482" s="26" t="n">
        <v>0.026016660641</v>
      </c>
      <c r="H1482" s="26" t="n">
        <v>0.087785795809</v>
      </c>
      <c r="I1482" s="26" t="n">
        <v>0.786250822642</v>
      </c>
    </row>
    <row r="1483" customFormat="false" ht="15" hidden="false" customHeight="false" outlineLevel="0" collapsed="false">
      <c r="B1483" s="2" t="n">
        <v>1478</v>
      </c>
      <c r="C1483" s="26" t="n">
        <v>1.230763235402</v>
      </c>
      <c r="D1483" s="26" t="n">
        <v>-0.040878087942</v>
      </c>
      <c r="E1483" s="26" t="n">
        <v>0.337312770761</v>
      </c>
      <c r="F1483" s="26" t="n">
        <v>0.433538650832</v>
      </c>
      <c r="G1483" s="26" t="n">
        <v>0.938702296166</v>
      </c>
      <c r="H1483" s="26" t="n">
        <v>0.670781170023</v>
      </c>
      <c r="I1483" s="26" t="n">
        <v>0.362657655693</v>
      </c>
    </row>
    <row r="1484" customFormat="false" ht="15" hidden="false" customHeight="false" outlineLevel="0" collapsed="false">
      <c r="B1484" s="2" t="n">
        <v>1479</v>
      </c>
      <c r="C1484" s="26" t="n">
        <v>-0.745767640555</v>
      </c>
      <c r="D1484" s="26" t="n">
        <v>1.167227506779</v>
      </c>
      <c r="E1484" s="26" t="n">
        <v>0.582672349155</v>
      </c>
      <c r="F1484" s="26" t="n">
        <v>0.854304861954</v>
      </c>
      <c r="G1484" s="26" t="n">
        <v>0.433485369976</v>
      </c>
      <c r="H1484" s="26" t="n">
        <v>0.038324334021</v>
      </c>
      <c r="I1484" s="26" t="n">
        <v>0.788347446319</v>
      </c>
    </row>
    <row r="1485" customFormat="false" ht="15" hidden="false" customHeight="false" outlineLevel="0" collapsed="false">
      <c r="B1485" s="2" t="n">
        <v>1480</v>
      </c>
      <c r="C1485" s="26" t="n">
        <v>-0.823111641124</v>
      </c>
      <c r="D1485" s="26" t="n">
        <v>-0.451353078507</v>
      </c>
      <c r="E1485" s="26" t="n">
        <v>-0.194471838145</v>
      </c>
      <c r="F1485" s="26" t="n">
        <v>0.494384830674</v>
      </c>
      <c r="G1485" s="26" t="n">
        <v>0.526743692367</v>
      </c>
      <c r="H1485" s="26" t="n">
        <v>0.3949442111</v>
      </c>
      <c r="I1485" s="26" t="n">
        <v>0.755611348029</v>
      </c>
    </row>
    <row r="1486" customFormat="false" ht="15" hidden="false" customHeight="false" outlineLevel="0" collapsed="false">
      <c r="B1486" s="2" t="n">
        <v>1481</v>
      </c>
      <c r="C1486" s="26" t="n">
        <v>1.364423899465</v>
      </c>
      <c r="D1486" s="26" t="n">
        <v>-0.728004469548</v>
      </c>
      <c r="E1486" s="26" t="n">
        <v>0.0217614785</v>
      </c>
      <c r="F1486" s="26" t="n">
        <v>0.951777759998</v>
      </c>
      <c r="G1486" s="26" t="n">
        <v>0.678968148775</v>
      </c>
      <c r="H1486" s="26" t="n">
        <v>0.770095130232</v>
      </c>
      <c r="I1486" s="26" t="n">
        <v>0.074730104971</v>
      </c>
    </row>
    <row r="1487" customFormat="false" ht="15" hidden="false" customHeight="false" outlineLevel="0" collapsed="false">
      <c r="B1487" s="2" t="n">
        <v>1482</v>
      </c>
      <c r="C1487" s="26" t="n">
        <v>1.934000857392</v>
      </c>
      <c r="D1487" s="26" t="n">
        <v>-0.936848631772</v>
      </c>
      <c r="E1487" s="26" t="n">
        <v>0.4830879054</v>
      </c>
      <c r="F1487" s="26" t="n">
        <v>0.652065035742</v>
      </c>
      <c r="G1487" s="26" t="n">
        <v>0.024561423022</v>
      </c>
      <c r="H1487" s="26" t="n">
        <v>0.741183808421</v>
      </c>
      <c r="I1487" s="26" t="n">
        <v>0.305164012848</v>
      </c>
    </row>
    <row r="1488" customFormat="false" ht="15" hidden="false" customHeight="false" outlineLevel="0" collapsed="false">
      <c r="B1488" s="2" t="n">
        <v>1483</v>
      </c>
      <c r="C1488" s="26" t="n">
        <v>0.543757140721</v>
      </c>
      <c r="D1488" s="26" t="n">
        <v>0.857851344089</v>
      </c>
      <c r="E1488" s="26" t="n">
        <v>-0.077044075875</v>
      </c>
      <c r="F1488" s="26" t="n">
        <v>0.079960930909</v>
      </c>
      <c r="G1488" s="26" t="n">
        <v>0.542017511409</v>
      </c>
      <c r="H1488" s="26" t="n">
        <v>0.220732210663</v>
      </c>
      <c r="I1488" s="26" t="n">
        <v>0.942917869495</v>
      </c>
    </row>
    <row r="1489" customFormat="false" ht="15" hidden="false" customHeight="false" outlineLevel="0" collapsed="false">
      <c r="B1489" s="2" t="n">
        <v>1484</v>
      </c>
      <c r="C1489" s="26" t="n">
        <v>0.183056955732</v>
      </c>
      <c r="D1489" s="26" t="n">
        <v>-0.487901313141</v>
      </c>
      <c r="E1489" s="26" t="n">
        <v>0.795082161238</v>
      </c>
      <c r="F1489" s="26" t="n">
        <v>0.339089285911</v>
      </c>
      <c r="G1489" s="26" t="n">
        <v>0.849681612386</v>
      </c>
      <c r="H1489" s="26" t="n">
        <v>0.366538340797</v>
      </c>
      <c r="I1489" s="26" t="n">
        <v>0.808791327886</v>
      </c>
    </row>
    <row r="1490" customFormat="false" ht="15" hidden="false" customHeight="false" outlineLevel="0" collapsed="false">
      <c r="B1490" s="2" t="n">
        <v>1485</v>
      </c>
      <c r="C1490" s="26" t="n">
        <v>0.452067718149</v>
      </c>
      <c r="D1490" s="26" t="n">
        <v>-0.969888513777</v>
      </c>
      <c r="E1490" s="26" t="n">
        <v>1.003125183147</v>
      </c>
      <c r="F1490" s="26" t="n">
        <v>0.47177114461</v>
      </c>
      <c r="G1490" s="26" t="n">
        <v>0.164835242416</v>
      </c>
      <c r="H1490" s="26" t="n">
        <v>0.545602131706</v>
      </c>
      <c r="I1490" s="26" t="n">
        <v>0.459969273054</v>
      </c>
    </row>
    <row r="1491" customFormat="false" ht="15" hidden="false" customHeight="false" outlineLevel="0" collapsed="false">
      <c r="B1491" s="2" t="n">
        <v>1486</v>
      </c>
      <c r="C1491" s="26" t="n">
        <v>0.370392191261</v>
      </c>
      <c r="D1491" s="26" t="n">
        <v>1.642745920766</v>
      </c>
      <c r="E1491" s="26" t="n">
        <v>-0.775470021382</v>
      </c>
      <c r="F1491" s="26" t="n">
        <v>0.157066241942</v>
      </c>
      <c r="G1491" s="26" t="n">
        <v>0.05625405622</v>
      </c>
      <c r="H1491" s="26" t="n">
        <v>0.070762024246</v>
      </c>
      <c r="I1491" s="26" t="n">
        <v>0.461945969355</v>
      </c>
    </row>
    <row r="1492" customFormat="false" ht="15" hidden="false" customHeight="false" outlineLevel="0" collapsed="false">
      <c r="B1492" s="2" t="n">
        <v>1487</v>
      </c>
      <c r="C1492" s="26" t="n">
        <v>-0.153282153753</v>
      </c>
      <c r="D1492" s="26" t="n">
        <v>0.586279575158</v>
      </c>
      <c r="E1492" s="26" t="n">
        <v>-1.213189707653</v>
      </c>
      <c r="F1492" s="26" t="n">
        <v>0.709694445113</v>
      </c>
      <c r="G1492" s="26" t="n">
        <v>0.790391194688</v>
      </c>
      <c r="H1492" s="26" t="n">
        <v>0.349060363086</v>
      </c>
      <c r="I1492" s="26" t="n">
        <v>0.350755403547</v>
      </c>
    </row>
    <row r="1493" customFormat="false" ht="15" hidden="false" customHeight="false" outlineLevel="0" collapsed="false">
      <c r="B1493" s="2" t="n">
        <v>1488</v>
      </c>
      <c r="C1493" s="26" t="n">
        <v>3.17467174895</v>
      </c>
      <c r="D1493" s="26" t="n">
        <v>0.697449032782</v>
      </c>
      <c r="E1493" s="26" t="n">
        <v>-0.476619144963</v>
      </c>
      <c r="F1493" s="26" t="n">
        <v>0.009764606783</v>
      </c>
      <c r="G1493" s="26" t="n">
        <v>0.98490511288</v>
      </c>
      <c r="H1493" s="26" t="n">
        <v>0.072399275772</v>
      </c>
      <c r="I1493" s="26" t="n">
        <v>0.29352806553</v>
      </c>
    </row>
    <row r="1494" customFormat="false" ht="15" hidden="false" customHeight="false" outlineLevel="0" collapsed="false">
      <c r="B1494" s="2" t="n">
        <v>1489</v>
      </c>
      <c r="C1494" s="26" t="n">
        <v>0.099560008064</v>
      </c>
      <c r="D1494" s="26" t="n">
        <v>-0.232235042795</v>
      </c>
      <c r="E1494" s="26" t="n">
        <v>-1.558148264537</v>
      </c>
      <c r="F1494" s="26" t="n">
        <v>0.345855274595</v>
      </c>
      <c r="G1494" s="26" t="n">
        <v>0.989886543725</v>
      </c>
      <c r="H1494" s="26" t="n">
        <v>0.936367545636</v>
      </c>
      <c r="I1494" s="26" t="n">
        <v>0.85208099055</v>
      </c>
    </row>
    <row r="1495" customFormat="false" ht="15" hidden="false" customHeight="false" outlineLevel="0" collapsed="false">
      <c r="B1495" s="2" t="n">
        <v>1490</v>
      </c>
      <c r="C1495" s="26" t="n">
        <v>0.464692981369</v>
      </c>
      <c r="D1495" s="26" t="n">
        <v>-1.263597198014</v>
      </c>
      <c r="E1495" s="26" t="n">
        <v>-0.547824322511</v>
      </c>
      <c r="F1495" s="26" t="n">
        <v>0.790482770051</v>
      </c>
      <c r="G1495" s="26" t="n">
        <v>0.879302674775</v>
      </c>
      <c r="H1495" s="26" t="n">
        <v>0.303180427535</v>
      </c>
      <c r="I1495" s="26" t="n">
        <v>0.521700574202</v>
      </c>
    </row>
    <row r="1496" customFormat="false" ht="15" hidden="false" customHeight="false" outlineLevel="0" collapsed="false">
      <c r="B1496" s="2" t="n">
        <v>1491</v>
      </c>
      <c r="C1496" s="26" t="n">
        <v>-1.971815606279</v>
      </c>
      <c r="D1496" s="26" t="n">
        <v>-0.493252393698</v>
      </c>
      <c r="E1496" s="26" t="n">
        <v>0.261846347845</v>
      </c>
      <c r="F1496" s="26" t="n">
        <v>0.431075442658</v>
      </c>
      <c r="G1496" s="26" t="n">
        <v>0.166051758098</v>
      </c>
      <c r="H1496" s="26" t="n">
        <v>0.818156532853</v>
      </c>
      <c r="I1496" s="26" t="n">
        <v>0.762897120141</v>
      </c>
    </row>
    <row r="1497" customFormat="false" ht="15" hidden="false" customHeight="false" outlineLevel="0" collapsed="false">
      <c r="B1497" s="2" t="n">
        <v>1492</v>
      </c>
      <c r="C1497" s="26" t="n">
        <v>-0.09938706173</v>
      </c>
      <c r="D1497" s="26" t="n">
        <v>-1.417229755044</v>
      </c>
      <c r="E1497" s="26" t="n">
        <v>-0.945872768446</v>
      </c>
      <c r="F1497" s="26" t="n">
        <v>0.549864650295</v>
      </c>
      <c r="G1497" s="26" t="n">
        <v>0.93484308689</v>
      </c>
      <c r="H1497" s="26" t="n">
        <v>0.954428070818</v>
      </c>
      <c r="I1497" s="26" t="n">
        <v>0.059582729318</v>
      </c>
    </row>
    <row r="1498" customFormat="false" ht="15" hidden="false" customHeight="false" outlineLevel="0" collapsed="false">
      <c r="B1498" s="2" t="n">
        <v>1493</v>
      </c>
      <c r="C1498" s="26" t="n">
        <v>-1.303767624918</v>
      </c>
      <c r="D1498" s="26" t="n">
        <v>0.644735283332</v>
      </c>
      <c r="E1498" s="26" t="n">
        <v>-1.040231210409</v>
      </c>
      <c r="F1498" s="26" t="n">
        <v>0.484760008097</v>
      </c>
      <c r="G1498" s="26" t="n">
        <v>0.566168084833</v>
      </c>
      <c r="H1498" s="26" t="n">
        <v>0.279136809866</v>
      </c>
      <c r="I1498" s="26" t="n">
        <v>0.904733872</v>
      </c>
    </row>
    <row r="1499" customFormat="false" ht="15" hidden="false" customHeight="false" outlineLevel="0" collapsed="false">
      <c r="B1499" s="2" t="n">
        <v>1494</v>
      </c>
      <c r="C1499" s="26" t="n">
        <v>0.822469139759</v>
      </c>
      <c r="D1499" s="26" t="n">
        <v>0.417910576147</v>
      </c>
      <c r="E1499" s="26" t="n">
        <v>0.535892596413</v>
      </c>
      <c r="F1499" s="26" t="n">
        <v>0.455842130197</v>
      </c>
      <c r="G1499" s="26" t="n">
        <v>0.110895572525</v>
      </c>
      <c r="H1499" s="26" t="n">
        <v>0.013122300099</v>
      </c>
      <c r="I1499" s="26" t="n">
        <v>0.052203323877</v>
      </c>
    </row>
    <row r="1500" customFormat="false" ht="15" hidden="false" customHeight="false" outlineLevel="0" collapsed="false">
      <c r="B1500" s="2" t="n">
        <v>1495</v>
      </c>
      <c r="C1500" s="26" t="n">
        <v>0.977072180667</v>
      </c>
      <c r="D1500" s="26" t="n">
        <v>-0.387877326756</v>
      </c>
      <c r="E1500" s="26" t="n">
        <v>-0.063474233438</v>
      </c>
      <c r="F1500" s="26" t="n">
        <v>0.363914777509</v>
      </c>
      <c r="G1500" s="26" t="n">
        <v>0.332529156202</v>
      </c>
      <c r="H1500" s="26" t="n">
        <v>0.461178540475</v>
      </c>
      <c r="I1500" s="26" t="n">
        <v>0.727344788085</v>
      </c>
    </row>
    <row r="1501" customFormat="false" ht="15" hidden="false" customHeight="false" outlineLevel="0" collapsed="false">
      <c r="B1501" s="2" t="n">
        <v>1496</v>
      </c>
      <c r="C1501" s="26" t="n">
        <v>-0.766118883722</v>
      </c>
      <c r="D1501" s="26" t="n">
        <v>-1.591315884249</v>
      </c>
      <c r="E1501" s="26" t="n">
        <v>-0.755000220204</v>
      </c>
      <c r="F1501" s="26" t="n">
        <v>0.633995873713</v>
      </c>
      <c r="G1501" s="26" t="n">
        <v>0.614324390573</v>
      </c>
      <c r="H1501" s="26" t="n">
        <v>0.45772448381</v>
      </c>
      <c r="I1501" s="26" t="n">
        <v>0.628084338623</v>
      </c>
    </row>
    <row r="1502" customFormat="false" ht="15" hidden="false" customHeight="false" outlineLevel="0" collapsed="false">
      <c r="B1502" s="2" t="n">
        <v>1497</v>
      </c>
      <c r="C1502" s="26" t="n">
        <v>1.801984100853</v>
      </c>
      <c r="D1502" s="26" t="n">
        <v>-0.442997123504</v>
      </c>
      <c r="E1502" s="26" t="n">
        <v>1.091173496656</v>
      </c>
      <c r="F1502" s="26" t="n">
        <v>0.8864627866</v>
      </c>
      <c r="G1502" s="26" t="n">
        <v>0.95529366664</v>
      </c>
      <c r="H1502" s="26" t="n">
        <v>0.63559558366</v>
      </c>
      <c r="I1502" s="26" t="n">
        <v>0.897868824748</v>
      </c>
    </row>
    <row r="1503" customFormat="false" ht="15" hidden="false" customHeight="false" outlineLevel="0" collapsed="false">
      <c r="B1503" s="2" t="n">
        <v>1498</v>
      </c>
      <c r="C1503" s="26" t="n">
        <v>-0.30195629634</v>
      </c>
      <c r="D1503" s="26" t="n">
        <v>1.06627072511</v>
      </c>
      <c r="E1503" s="26" t="n">
        <v>-0.232038861185</v>
      </c>
      <c r="F1503" s="26" t="n">
        <v>0.785937595183</v>
      </c>
      <c r="G1503" s="26" t="n">
        <v>0.570401362599</v>
      </c>
      <c r="H1503" s="26" t="n">
        <v>0.791839760249</v>
      </c>
      <c r="I1503" s="26" t="n">
        <v>0.907676824251</v>
      </c>
    </row>
    <row r="1504" customFormat="false" ht="15" hidden="false" customHeight="false" outlineLevel="0" collapsed="false">
      <c r="B1504" s="2" t="n">
        <v>1499</v>
      </c>
      <c r="C1504" s="26" t="n">
        <v>0.618723075954</v>
      </c>
      <c r="D1504" s="26" t="n">
        <v>0.369624515489</v>
      </c>
      <c r="E1504" s="26" t="n">
        <v>0.132243548068</v>
      </c>
      <c r="F1504" s="26" t="n">
        <v>0.728781735431</v>
      </c>
      <c r="G1504" s="26" t="n">
        <v>0.147327793416</v>
      </c>
      <c r="H1504" s="26" t="n">
        <v>0.410184506747</v>
      </c>
      <c r="I1504" s="26" t="n">
        <v>0.015705421396</v>
      </c>
    </row>
    <row r="1505" customFormat="false" ht="15" hidden="false" customHeight="false" outlineLevel="0" collapsed="false">
      <c r="B1505" s="2" t="n">
        <v>1500</v>
      </c>
      <c r="C1505" s="26" t="n">
        <v>-0.96224953701</v>
      </c>
      <c r="D1505" s="26" t="n">
        <v>-1.19856018058</v>
      </c>
      <c r="E1505" s="26" t="n">
        <v>0.82722135333</v>
      </c>
      <c r="F1505" s="26" t="n">
        <v>0.705535686514</v>
      </c>
      <c r="G1505" s="26" t="n">
        <v>0.811460522233</v>
      </c>
      <c r="H1505" s="26" t="n">
        <v>0.083984856956</v>
      </c>
      <c r="I1505" s="26" t="n">
        <v>0.023193112903</v>
      </c>
    </row>
    <row r="1506" customFormat="false" ht="15" hidden="false" customHeight="false" outlineLevel="0" collapsed="false">
      <c r="B1506" s="2" t="n">
        <v>1501</v>
      </c>
      <c r="C1506" s="26" t="n">
        <v>-0.851297733401</v>
      </c>
      <c r="D1506" s="26" t="n">
        <v>-0.334093590648</v>
      </c>
      <c r="E1506" s="26" t="n">
        <v>-0.048744968958</v>
      </c>
      <c r="F1506" s="26" t="n">
        <v>0.767910806863</v>
      </c>
      <c r="G1506" s="26" t="n">
        <v>0.556249869999</v>
      </c>
      <c r="H1506" s="26" t="n">
        <v>0.572047514846</v>
      </c>
      <c r="I1506" s="26" t="n">
        <v>0.96356020158</v>
      </c>
    </row>
    <row r="1507" customFormat="false" ht="15" hidden="false" customHeight="false" outlineLevel="0" collapsed="false">
      <c r="B1507" s="2" t="n">
        <v>1502</v>
      </c>
      <c r="C1507" s="26" t="n">
        <v>-0.478877676613</v>
      </c>
      <c r="D1507" s="26" t="n">
        <v>-2.634070296144</v>
      </c>
      <c r="E1507" s="26" t="n">
        <v>0.895525469125</v>
      </c>
      <c r="F1507" s="26" t="n">
        <v>0.130750177511</v>
      </c>
      <c r="G1507" s="26" t="n">
        <v>0.175978306428</v>
      </c>
      <c r="H1507" s="26" t="n">
        <v>0.29639091906</v>
      </c>
      <c r="I1507" s="26" t="n">
        <v>0.436428569503</v>
      </c>
    </row>
    <row r="1508" customFormat="false" ht="15" hidden="false" customHeight="false" outlineLevel="0" collapsed="false">
      <c r="B1508" s="2" t="n">
        <v>1503</v>
      </c>
      <c r="C1508" s="26" t="n">
        <v>0.707118940299</v>
      </c>
      <c r="D1508" s="26" t="n">
        <v>-0.66404285812</v>
      </c>
      <c r="E1508" s="26" t="n">
        <v>-0.960647788357</v>
      </c>
      <c r="F1508" s="26" t="n">
        <v>0.840427312847</v>
      </c>
      <c r="G1508" s="26" t="n">
        <v>0.026015270455</v>
      </c>
      <c r="H1508" s="26" t="n">
        <v>0.514178150057</v>
      </c>
      <c r="I1508" s="26" t="n">
        <v>0.864561642384</v>
      </c>
    </row>
    <row r="1509" customFormat="false" ht="15" hidden="false" customHeight="false" outlineLevel="0" collapsed="false">
      <c r="B1509" s="2" t="n">
        <v>1504</v>
      </c>
      <c r="C1509" s="26" t="n">
        <v>2.65208722896</v>
      </c>
      <c r="D1509" s="26" t="n">
        <v>-0.248002234387</v>
      </c>
      <c r="E1509" s="26" t="n">
        <v>0.578345383827</v>
      </c>
      <c r="F1509" s="26" t="n">
        <v>0.588263311053</v>
      </c>
      <c r="G1509" s="26" t="n">
        <v>0.454177802888</v>
      </c>
      <c r="H1509" s="26" t="n">
        <v>0.998949484307</v>
      </c>
      <c r="I1509" s="26" t="n">
        <v>0.229448049934</v>
      </c>
    </row>
    <row r="1510" customFormat="false" ht="15" hidden="false" customHeight="false" outlineLevel="0" collapsed="false">
      <c r="B1510" s="2" t="n">
        <v>1505</v>
      </c>
      <c r="C1510" s="26" t="n">
        <v>-0.215148889757</v>
      </c>
      <c r="D1510" s="26" t="n">
        <v>-1.259191476129</v>
      </c>
      <c r="E1510" s="26" t="n">
        <v>-1.243139549892</v>
      </c>
      <c r="F1510" s="26" t="n">
        <v>0.628194745548</v>
      </c>
      <c r="G1510" s="26" t="n">
        <v>0.312241216278</v>
      </c>
      <c r="H1510" s="26" t="n">
        <v>0.119597411816</v>
      </c>
      <c r="I1510" s="26" t="n">
        <v>0.527434936731</v>
      </c>
    </row>
    <row r="1511" customFormat="false" ht="15" hidden="false" customHeight="false" outlineLevel="0" collapsed="false">
      <c r="B1511" s="2" t="n">
        <v>1506</v>
      </c>
      <c r="C1511" s="26" t="n">
        <v>-0.069192375754</v>
      </c>
      <c r="D1511" s="26" t="n">
        <v>-1.731855446956</v>
      </c>
      <c r="E1511" s="26" t="n">
        <v>1.073255277176</v>
      </c>
      <c r="F1511" s="26" t="n">
        <v>0.522821898201</v>
      </c>
      <c r="G1511" s="26" t="n">
        <v>0.02934562565</v>
      </c>
      <c r="H1511" s="26" t="n">
        <v>0.673092844262</v>
      </c>
      <c r="I1511" s="26" t="n">
        <v>0.766369462035</v>
      </c>
    </row>
    <row r="1512" customFormat="false" ht="15" hidden="false" customHeight="false" outlineLevel="0" collapsed="false">
      <c r="B1512" s="2" t="n">
        <v>1507</v>
      </c>
      <c r="C1512" s="26" t="n">
        <v>-0.24887876681</v>
      </c>
      <c r="D1512" s="26" t="n">
        <v>-0.822365949785</v>
      </c>
      <c r="E1512" s="26" t="n">
        <v>0.721654697117</v>
      </c>
      <c r="F1512" s="26" t="n">
        <v>0.160346511062</v>
      </c>
      <c r="G1512" s="26" t="n">
        <v>0.520838435023</v>
      </c>
      <c r="H1512" s="26" t="n">
        <v>0.472727958975</v>
      </c>
      <c r="I1512" s="26" t="n">
        <v>0.763068739274</v>
      </c>
    </row>
    <row r="1513" customFormat="false" ht="15" hidden="false" customHeight="false" outlineLevel="0" collapsed="false">
      <c r="B1513" s="2" t="n">
        <v>1508</v>
      </c>
      <c r="C1513" s="26" t="n">
        <v>1.652196568874</v>
      </c>
      <c r="D1513" s="26" t="n">
        <v>1.021927804885</v>
      </c>
      <c r="E1513" s="26" t="n">
        <v>1.313645693736</v>
      </c>
      <c r="F1513" s="26" t="n">
        <v>0.243130860606</v>
      </c>
      <c r="G1513" s="26" t="n">
        <v>0.913032622552</v>
      </c>
      <c r="H1513" s="26" t="n">
        <v>0.915498169223</v>
      </c>
      <c r="I1513" s="26" t="n">
        <v>0.735164834405</v>
      </c>
    </row>
    <row r="1514" customFormat="false" ht="15" hidden="false" customHeight="false" outlineLevel="0" collapsed="false">
      <c r="B1514" s="2" t="n">
        <v>1509</v>
      </c>
      <c r="C1514" s="26" t="n">
        <v>-0.167305035303</v>
      </c>
      <c r="D1514" s="26" t="n">
        <v>-0.726181039242</v>
      </c>
      <c r="E1514" s="26" t="n">
        <v>-1.394149580569</v>
      </c>
      <c r="F1514" s="26" t="n">
        <v>0.974723161007</v>
      </c>
      <c r="G1514" s="26" t="n">
        <v>0.238503392421</v>
      </c>
      <c r="H1514" s="26" t="n">
        <v>0.957407402878</v>
      </c>
      <c r="I1514" s="26" t="n">
        <v>0.354187156429</v>
      </c>
    </row>
    <row r="1515" customFormat="false" ht="15" hidden="false" customHeight="false" outlineLevel="0" collapsed="false">
      <c r="B1515" s="2" t="n">
        <v>1510</v>
      </c>
      <c r="C1515" s="26" t="n">
        <v>0.693792684353</v>
      </c>
      <c r="D1515" s="26" t="n">
        <v>-0.129531981781</v>
      </c>
      <c r="E1515" s="26" t="n">
        <v>1.97765361015</v>
      </c>
      <c r="F1515" s="26" t="n">
        <v>0.945115963194</v>
      </c>
      <c r="G1515" s="26" t="n">
        <v>0.975512441298</v>
      </c>
      <c r="H1515" s="26" t="n">
        <v>0.144079884113</v>
      </c>
      <c r="I1515" s="26" t="n">
        <v>0.433358294827</v>
      </c>
    </row>
    <row r="1516" customFormat="false" ht="15" hidden="false" customHeight="false" outlineLevel="0" collapsed="false">
      <c r="B1516" s="2" t="n">
        <v>1511</v>
      </c>
      <c r="C1516" s="26" t="n">
        <v>-0.678548695483</v>
      </c>
      <c r="D1516" s="26" t="n">
        <v>-1.184281889928</v>
      </c>
      <c r="E1516" s="26" t="n">
        <v>1.293459734359</v>
      </c>
      <c r="F1516" s="26" t="n">
        <v>0.069499233895</v>
      </c>
      <c r="G1516" s="26" t="n">
        <v>0.524350959699</v>
      </c>
      <c r="H1516" s="26" t="n">
        <v>0.077345499679</v>
      </c>
      <c r="I1516" s="26" t="n">
        <v>0.326163039031</v>
      </c>
    </row>
    <row r="1517" customFormat="false" ht="15" hidden="false" customHeight="false" outlineLevel="0" collapsed="false">
      <c r="B1517" s="2" t="n">
        <v>1512</v>
      </c>
      <c r="C1517" s="26" t="n">
        <v>-0.951953015112</v>
      </c>
      <c r="D1517" s="26" t="n">
        <v>1.695118473118</v>
      </c>
      <c r="E1517" s="26" t="n">
        <v>0.379951051835</v>
      </c>
      <c r="F1517" s="26" t="n">
        <v>0.381779762564</v>
      </c>
      <c r="G1517" s="26" t="n">
        <v>0.584921878593</v>
      </c>
      <c r="H1517" s="26" t="n">
        <v>0.842339804428</v>
      </c>
      <c r="I1517" s="26" t="n">
        <v>0.927351422108</v>
      </c>
    </row>
    <row r="1518" customFormat="false" ht="15" hidden="false" customHeight="false" outlineLevel="0" collapsed="false">
      <c r="B1518" s="2" t="n">
        <v>1513</v>
      </c>
      <c r="C1518" s="26" t="n">
        <v>0.351664930455</v>
      </c>
      <c r="D1518" s="26" t="n">
        <v>0.193909996469</v>
      </c>
      <c r="E1518" s="26" t="n">
        <v>0.606541859605</v>
      </c>
      <c r="F1518" s="26" t="n">
        <v>0.950721319578</v>
      </c>
      <c r="G1518" s="26" t="n">
        <v>0.682597438859</v>
      </c>
      <c r="H1518" s="26" t="n">
        <v>0.675948485803</v>
      </c>
      <c r="I1518" s="26" t="n">
        <v>0.982027016873</v>
      </c>
    </row>
    <row r="1519" customFormat="false" ht="15" hidden="false" customHeight="false" outlineLevel="0" collapsed="false">
      <c r="B1519" s="2" t="n">
        <v>1514</v>
      </c>
      <c r="C1519" s="26" t="n">
        <v>0.145633644492</v>
      </c>
      <c r="D1519" s="26" t="n">
        <v>0.601846664628</v>
      </c>
      <c r="E1519" s="26" t="n">
        <v>-0.98041027861</v>
      </c>
      <c r="F1519" s="26" t="n">
        <v>0.364389924501</v>
      </c>
      <c r="G1519" s="26" t="n">
        <v>0.450577958048</v>
      </c>
      <c r="H1519" s="26" t="n">
        <v>0.693655031174</v>
      </c>
      <c r="I1519" s="26" t="n">
        <v>0.525291742541</v>
      </c>
    </row>
    <row r="1520" customFormat="false" ht="15" hidden="false" customHeight="false" outlineLevel="0" collapsed="false">
      <c r="B1520" s="2" t="n">
        <v>1515</v>
      </c>
      <c r="C1520" s="26" t="n">
        <v>-0.939437950262</v>
      </c>
      <c r="D1520" s="26" t="n">
        <v>-2.269977321032</v>
      </c>
      <c r="E1520" s="26" t="n">
        <v>-0.615138963099</v>
      </c>
      <c r="F1520" s="26" t="n">
        <v>0.68172902758</v>
      </c>
      <c r="G1520" s="26" t="n">
        <v>0.415406274455</v>
      </c>
      <c r="H1520" s="26" t="n">
        <v>0.319976717047</v>
      </c>
      <c r="I1520" s="26" t="n">
        <v>0.28981309452</v>
      </c>
    </row>
    <row r="1521" customFormat="false" ht="15" hidden="false" customHeight="false" outlineLevel="0" collapsed="false">
      <c r="B1521" s="2" t="n">
        <v>1516</v>
      </c>
      <c r="C1521" s="26" t="n">
        <v>0.120572482849</v>
      </c>
      <c r="D1521" s="26" t="n">
        <v>-0.218816227606</v>
      </c>
      <c r="E1521" s="26" t="n">
        <v>-0.312872194416</v>
      </c>
      <c r="F1521" s="26" t="n">
        <v>0.28430251476</v>
      </c>
      <c r="G1521" s="26" t="n">
        <v>0.047869274221</v>
      </c>
      <c r="H1521" s="26" t="n">
        <v>0.379690051446</v>
      </c>
      <c r="I1521" s="26" t="n">
        <v>0.188267702985</v>
      </c>
    </row>
    <row r="1522" customFormat="false" ht="15" hidden="false" customHeight="false" outlineLevel="0" collapsed="false">
      <c r="B1522" s="2" t="n">
        <v>1517</v>
      </c>
      <c r="C1522" s="26" t="n">
        <v>1.256138638246</v>
      </c>
      <c r="D1522" s="26" t="n">
        <v>-1.255613939541</v>
      </c>
      <c r="E1522" s="26" t="n">
        <v>-2.81771016762</v>
      </c>
      <c r="F1522" s="26" t="n">
        <v>0.184469122004</v>
      </c>
      <c r="G1522" s="26" t="n">
        <v>0.686536974382</v>
      </c>
      <c r="H1522" s="26" t="n">
        <v>0.397092922004</v>
      </c>
      <c r="I1522" s="26" t="n">
        <v>0.265154878285</v>
      </c>
    </row>
    <row r="1523" customFormat="false" ht="15" hidden="false" customHeight="false" outlineLevel="0" collapsed="false">
      <c r="B1523" s="2" t="n">
        <v>1518</v>
      </c>
      <c r="C1523" s="26" t="n">
        <v>1.618088091712</v>
      </c>
      <c r="D1523" s="26" t="n">
        <v>2.476249806318</v>
      </c>
      <c r="E1523" s="26" t="n">
        <v>-0.810957527323</v>
      </c>
      <c r="F1523" s="26" t="n">
        <v>0.215304138433</v>
      </c>
      <c r="G1523" s="26" t="n">
        <v>0.527603149033</v>
      </c>
      <c r="H1523" s="26" t="n">
        <v>0.00648600949</v>
      </c>
      <c r="I1523" s="26" t="n">
        <v>0.620149138777</v>
      </c>
    </row>
    <row r="1524" customFormat="false" ht="15" hidden="false" customHeight="false" outlineLevel="0" collapsed="false">
      <c r="B1524" s="2" t="n">
        <v>1519</v>
      </c>
      <c r="C1524" s="26" t="n">
        <v>0.453575930502</v>
      </c>
      <c r="D1524" s="26" t="n">
        <v>0.300139181836</v>
      </c>
      <c r="E1524" s="26" t="n">
        <v>0.758080226559</v>
      </c>
      <c r="F1524" s="26" t="n">
        <v>0.127392323866</v>
      </c>
      <c r="G1524" s="26" t="n">
        <v>0.341555359939</v>
      </c>
      <c r="H1524" s="26" t="n">
        <v>0.508053762032</v>
      </c>
      <c r="I1524" s="26" t="n">
        <v>0.564228584318</v>
      </c>
    </row>
    <row r="1525" customFormat="false" ht="15" hidden="false" customHeight="false" outlineLevel="0" collapsed="false">
      <c r="B1525" s="2" t="n">
        <v>1520</v>
      </c>
      <c r="C1525" s="26" t="n">
        <v>1.145864351537</v>
      </c>
      <c r="D1525" s="26" t="n">
        <v>0.300201603908</v>
      </c>
      <c r="E1525" s="26" t="n">
        <v>-0.337749237146</v>
      </c>
      <c r="F1525" s="26" t="n">
        <v>0.863823121244</v>
      </c>
      <c r="G1525" s="26" t="n">
        <v>0.562259512375</v>
      </c>
      <c r="H1525" s="26" t="n">
        <v>0.055183852142</v>
      </c>
      <c r="I1525" s="26" t="n">
        <v>0.96485396147</v>
      </c>
    </row>
    <row r="1526" customFormat="false" ht="15" hidden="false" customHeight="false" outlineLevel="0" collapsed="false">
      <c r="B1526" s="2" t="n">
        <v>1521</v>
      </c>
      <c r="C1526" s="26" t="n">
        <v>-0.447130434298</v>
      </c>
      <c r="D1526" s="26" t="n">
        <v>-1.038476894373</v>
      </c>
      <c r="E1526" s="26" t="n">
        <v>-0.325736173363</v>
      </c>
      <c r="F1526" s="26" t="n">
        <v>0.083806170743</v>
      </c>
      <c r="G1526" s="26" t="n">
        <v>0.381542370066</v>
      </c>
      <c r="H1526" s="26" t="n">
        <v>0.465288885675</v>
      </c>
      <c r="I1526" s="26" t="n">
        <v>0.580693838816</v>
      </c>
    </row>
    <row r="1527" customFormat="false" ht="15" hidden="false" customHeight="false" outlineLevel="0" collapsed="false">
      <c r="B1527" s="2" t="n">
        <v>1522</v>
      </c>
      <c r="C1527" s="26" t="n">
        <v>-0.239885306844</v>
      </c>
      <c r="D1527" s="26" t="n">
        <v>-1.755878249845</v>
      </c>
      <c r="E1527" s="26" t="n">
        <v>0.46790902587</v>
      </c>
      <c r="F1527" s="26" t="n">
        <v>0.758553379146</v>
      </c>
      <c r="G1527" s="26" t="n">
        <v>0.311235501398</v>
      </c>
      <c r="H1527" s="26" t="n">
        <v>0.674161606844</v>
      </c>
      <c r="I1527" s="26" t="n">
        <v>0.748715256729</v>
      </c>
    </row>
    <row r="1528" customFormat="false" ht="15" hidden="false" customHeight="false" outlineLevel="0" collapsed="false">
      <c r="B1528" s="2" t="n">
        <v>1523</v>
      </c>
      <c r="C1528" s="26" t="n">
        <v>-1.397957233433</v>
      </c>
      <c r="D1528" s="26" t="n">
        <v>-2.733059003541</v>
      </c>
      <c r="E1528" s="26" t="n">
        <v>3.342934635929</v>
      </c>
      <c r="F1528" s="26" t="n">
        <v>0.458409267286</v>
      </c>
      <c r="G1528" s="26" t="n">
        <v>0.416026717149</v>
      </c>
      <c r="H1528" s="26" t="n">
        <v>0.34782687116</v>
      </c>
      <c r="I1528" s="26" t="n">
        <v>0.40172197579</v>
      </c>
    </row>
    <row r="1529" customFormat="false" ht="15" hidden="false" customHeight="false" outlineLevel="0" collapsed="false">
      <c r="B1529" s="2" t="n">
        <v>1524</v>
      </c>
      <c r="C1529" s="26" t="n">
        <v>1.758413706136</v>
      </c>
      <c r="D1529" s="26" t="n">
        <v>-0.436866642828</v>
      </c>
      <c r="E1529" s="26" t="n">
        <v>-1.198072147047</v>
      </c>
      <c r="F1529" s="26" t="n">
        <v>0.382507837417</v>
      </c>
      <c r="G1529" s="26" t="n">
        <v>0.11340134786</v>
      </c>
      <c r="H1529" s="26" t="n">
        <v>0.819780472066</v>
      </c>
      <c r="I1529" s="26" t="n">
        <v>0.365789100019</v>
      </c>
    </row>
    <row r="1530" customFormat="false" ht="15" hidden="false" customHeight="false" outlineLevel="0" collapsed="false">
      <c r="B1530" s="2" t="n">
        <v>1525</v>
      </c>
      <c r="C1530" s="26" t="n">
        <v>-1.078603645979</v>
      </c>
      <c r="D1530" s="26" t="n">
        <v>2.096050527711</v>
      </c>
      <c r="E1530" s="26" t="n">
        <v>-0.664776690939</v>
      </c>
      <c r="F1530" s="26" t="n">
        <v>0.929237629078</v>
      </c>
      <c r="G1530" s="26" t="n">
        <v>0.807509155041</v>
      </c>
      <c r="H1530" s="26" t="n">
        <v>0.27171260837</v>
      </c>
      <c r="I1530" s="26" t="n">
        <v>0.24400778744</v>
      </c>
    </row>
    <row r="1531" customFormat="false" ht="15" hidden="false" customHeight="false" outlineLevel="0" collapsed="false">
      <c r="B1531" s="2" t="n">
        <v>1526</v>
      </c>
      <c r="C1531" s="26" t="n">
        <v>1.349306289758</v>
      </c>
      <c r="D1531" s="26" t="n">
        <v>1.280566477163</v>
      </c>
      <c r="E1531" s="26" t="n">
        <v>0.487393565576</v>
      </c>
      <c r="F1531" s="26" t="n">
        <v>0.667796570686</v>
      </c>
      <c r="G1531" s="26" t="n">
        <v>0.58665185159</v>
      </c>
      <c r="H1531" s="26" t="n">
        <v>0.867381722161</v>
      </c>
      <c r="I1531" s="26" t="n">
        <v>0.094989658102</v>
      </c>
    </row>
    <row r="1532" customFormat="false" ht="15" hidden="false" customHeight="false" outlineLevel="0" collapsed="false">
      <c r="B1532" s="2" t="n">
        <v>1527</v>
      </c>
      <c r="C1532" s="26" t="n">
        <v>1.29273946732</v>
      </c>
      <c r="D1532" s="26" t="n">
        <v>-0.125442775907</v>
      </c>
      <c r="E1532" s="26" t="n">
        <v>0.122441672843</v>
      </c>
      <c r="F1532" s="26" t="n">
        <v>0.899702146619</v>
      </c>
      <c r="G1532" s="26" t="n">
        <v>0.020456992086</v>
      </c>
      <c r="H1532" s="26" t="n">
        <v>0.592441372361</v>
      </c>
      <c r="I1532" s="26" t="n">
        <v>0.56289923268</v>
      </c>
    </row>
    <row r="1533" customFormat="false" ht="15" hidden="false" customHeight="false" outlineLevel="0" collapsed="false">
      <c r="B1533" s="2" t="n">
        <v>1528</v>
      </c>
      <c r="C1533" s="26" t="n">
        <v>0.269163415704</v>
      </c>
      <c r="D1533" s="26" t="n">
        <v>-1.00064803052</v>
      </c>
      <c r="E1533" s="26" t="n">
        <v>1.677978460833</v>
      </c>
      <c r="F1533" s="26" t="n">
        <v>0.243840941585</v>
      </c>
      <c r="G1533" s="26" t="n">
        <v>0.850062578624</v>
      </c>
      <c r="H1533" s="26" t="n">
        <v>0.516460587868</v>
      </c>
      <c r="I1533" s="26" t="n">
        <v>0.554191803556</v>
      </c>
    </row>
    <row r="1534" customFormat="false" ht="15" hidden="false" customHeight="false" outlineLevel="0" collapsed="false">
      <c r="B1534" s="2" t="n">
        <v>1529</v>
      </c>
      <c r="C1534" s="26" t="n">
        <v>0.122467843152</v>
      </c>
      <c r="D1534" s="26" t="n">
        <v>-0.315319536585</v>
      </c>
      <c r="E1534" s="26" t="n">
        <v>1.232787513973</v>
      </c>
      <c r="F1534" s="26" t="n">
        <v>0.432903313829</v>
      </c>
      <c r="G1534" s="26" t="n">
        <v>0.590414632817</v>
      </c>
      <c r="H1534" s="26" t="n">
        <v>0.733997110596</v>
      </c>
      <c r="I1534" s="26" t="n">
        <v>0.785544300196</v>
      </c>
    </row>
    <row r="1535" customFormat="false" ht="15" hidden="false" customHeight="false" outlineLevel="0" collapsed="false">
      <c r="B1535" s="2" t="n">
        <v>1530</v>
      </c>
      <c r="C1535" s="26" t="n">
        <v>0.701014360621</v>
      </c>
      <c r="D1535" s="26" t="n">
        <v>0.70850672158</v>
      </c>
      <c r="E1535" s="26" t="n">
        <v>0.245555175666</v>
      </c>
      <c r="F1535" s="26" t="n">
        <v>0.014258817718</v>
      </c>
      <c r="G1535" s="26" t="n">
        <v>0.942723216031</v>
      </c>
      <c r="H1535" s="26" t="n">
        <v>0.693421585375</v>
      </c>
      <c r="I1535" s="26" t="n">
        <v>0.901127405715</v>
      </c>
    </row>
    <row r="1536" customFormat="false" ht="15" hidden="false" customHeight="false" outlineLevel="0" collapsed="false">
      <c r="B1536" s="2" t="n">
        <v>1531</v>
      </c>
      <c r="C1536" s="26" t="n">
        <v>1.070684094567</v>
      </c>
      <c r="D1536" s="26" t="n">
        <v>0.485358703356</v>
      </c>
      <c r="E1536" s="26" t="n">
        <v>-0.001459322151</v>
      </c>
      <c r="F1536" s="26" t="n">
        <v>0.073264518186</v>
      </c>
      <c r="G1536" s="26" t="n">
        <v>0.439619816613</v>
      </c>
      <c r="H1536" s="26" t="n">
        <v>0.557216607248</v>
      </c>
      <c r="I1536" s="26" t="n">
        <v>0.272842905455</v>
      </c>
    </row>
    <row r="1537" customFormat="false" ht="15" hidden="false" customHeight="false" outlineLevel="0" collapsed="false">
      <c r="B1537" s="2" t="n">
        <v>1532</v>
      </c>
      <c r="C1537" s="26" t="n">
        <v>-0.252055351642</v>
      </c>
      <c r="D1537" s="26" t="n">
        <v>1.991614782279</v>
      </c>
      <c r="E1537" s="26" t="n">
        <v>-1.227726221416</v>
      </c>
      <c r="F1537" s="26" t="n">
        <v>0.308854607092</v>
      </c>
      <c r="G1537" s="26" t="n">
        <v>0.20649902388</v>
      </c>
      <c r="H1537" s="26" t="n">
        <v>0.176191190522</v>
      </c>
      <c r="I1537" s="26" t="n">
        <v>0.45262932139</v>
      </c>
    </row>
    <row r="1538" customFormat="false" ht="15" hidden="false" customHeight="false" outlineLevel="0" collapsed="false">
      <c r="B1538" s="2" t="n">
        <v>1533</v>
      </c>
      <c r="C1538" s="26" t="n">
        <v>1.923816150494</v>
      </c>
      <c r="D1538" s="26" t="n">
        <v>0.731215975957</v>
      </c>
      <c r="E1538" s="26" t="n">
        <v>1.541894880006</v>
      </c>
      <c r="F1538" s="26" t="n">
        <v>0.987734018193</v>
      </c>
      <c r="G1538" s="26" t="n">
        <v>0.364736742648</v>
      </c>
      <c r="H1538" s="26" t="n">
        <v>0.761118402409</v>
      </c>
      <c r="I1538" s="26" t="n">
        <v>0.145475079591</v>
      </c>
    </row>
    <row r="1539" customFormat="false" ht="15" hidden="false" customHeight="false" outlineLevel="0" collapsed="false">
      <c r="B1539" s="2" t="n">
        <v>1534</v>
      </c>
      <c r="C1539" s="26" t="n">
        <v>-0.618034096613</v>
      </c>
      <c r="D1539" s="26" t="n">
        <v>0.262723140474</v>
      </c>
      <c r="E1539" s="26" t="n">
        <v>-1.057803480539</v>
      </c>
      <c r="F1539" s="26" t="n">
        <v>0.773849859545</v>
      </c>
      <c r="G1539" s="26" t="n">
        <v>0.130664338907</v>
      </c>
      <c r="H1539" s="26" t="n">
        <v>0.62571776104</v>
      </c>
      <c r="I1539" s="26" t="n">
        <v>0.220274929388</v>
      </c>
    </row>
    <row r="1540" customFormat="false" ht="15" hidden="false" customHeight="false" outlineLevel="0" collapsed="false">
      <c r="B1540" s="2" t="n">
        <v>1535</v>
      </c>
      <c r="C1540" s="26" t="n">
        <v>0.288600517193</v>
      </c>
      <c r="D1540" s="26" t="n">
        <v>-0.953507498091</v>
      </c>
      <c r="E1540" s="26" t="n">
        <v>-0.454644890297</v>
      </c>
      <c r="F1540" s="26" t="n">
        <v>0.520712997001</v>
      </c>
      <c r="G1540" s="26" t="n">
        <v>0.909269914075</v>
      </c>
      <c r="H1540" s="26" t="n">
        <v>0.004292956605</v>
      </c>
      <c r="I1540" s="26" t="n">
        <v>0.047076036457</v>
      </c>
    </row>
    <row r="1541" customFormat="false" ht="15" hidden="false" customHeight="false" outlineLevel="0" collapsed="false">
      <c r="B1541" s="2" t="n">
        <v>1536</v>
      </c>
      <c r="C1541" s="26" t="n">
        <v>-1.544501896538</v>
      </c>
      <c r="D1541" s="26" t="n">
        <v>1.195598624449</v>
      </c>
      <c r="E1541" s="26" t="n">
        <v>-0.630536927871</v>
      </c>
      <c r="F1541" s="26" t="n">
        <v>0.155729881796</v>
      </c>
      <c r="G1541" s="26" t="n">
        <v>0.361288475404</v>
      </c>
      <c r="H1541" s="26" t="n">
        <v>0.772631692925</v>
      </c>
      <c r="I1541" s="26" t="n">
        <v>0.613611808416</v>
      </c>
    </row>
    <row r="1542" customFormat="false" ht="15" hidden="false" customHeight="false" outlineLevel="0" collapsed="false">
      <c r="B1542" s="2" t="n">
        <v>1537</v>
      </c>
      <c r="C1542" s="26" t="n">
        <v>0.387901901944</v>
      </c>
      <c r="D1542" s="26" t="n">
        <v>0.690759778605</v>
      </c>
      <c r="E1542" s="26" t="n">
        <v>-0.871424672374</v>
      </c>
      <c r="F1542" s="26" t="n">
        <v>0.295887338885</v>
      </c>
      <c r="G1542" s="26" t="n">
        <v>0.113497192736</v>
      </c>
      <c r="H1542" s="26" t="n">
        <v>0.454492676681</v>
      </c>
      <c r="I1542" s="26" t="n">
        <v>0.868190587674</v>
      </c>
    </row>
    <row r="1543" customFormat="false" ht="15" hidden="false" customHeight="false" outlineLevel="0" collapsed="false">
      <c r="B1543" s="2" t="n">
        <v>1538</v>
      </c>
      <c r="C1543" s="26" t="n">
        <v>0.388877886307</v>
      </c>
      <c r="D1543" s="26" t="n">
        <v>-0.895970092487</v>
      </c>
      <c r="E1543" s="26" t="n">
        <v>-0.50065037679</v>
      </c>
      <c r="F1543" s="26" t="n">
        <v>0.93128015012</v>
      </c>
      <c r="G1543" s="26" t="n">
        <v>0.309280231144</v>
      </c>
      <c r="H1543" s="26" t="n">
        <v>0.125573592035</v>
      </c>
      <c r="I1543" s="26" t="n">
        <v>0.70146105869</v>
      </c>
    </row>
    <row r="1544" customFormat="false" ht="15" hidden="false" customHeight="false" outlineLevel="0" collapsed="false">
      <c r="B1544" s="2" t="n">
        <v>1539</v>
      </c>
      <c r="C1544" s="26" t="n">
        <v>-2.105059145915</v>
      </c>
      <c r="D1544" s="26" t="n">
        <v>-1.52704925279</v>
      </c>
      <c r="E1544" s="26" t="n">
        <v>1.772532192738</v>
      </c>
      <c r="F1544" s="26" t="n">
        <v>0.790808471026</v>
      </c>
      <c r="G1544" s="26" t="n">
        <v>0.76960272081</v>
      </c>
      <c r="H1544" s="26" t="n">
        <v>0.465491059409</v>
      </c>
      <c r="I1544" s="26" t="n">
        <v>0.371625340398</v>
      </c>
    </row>
    <row r="1545" customFormat="false" ht="15" hidden="false" customHeight="false" outlineLevel="0" collapsed="false">
      <c r="B1545" s="2" t="n">
        <v>1540</v>
      </c>
      <c r="C1545" s="26" t="n">
        <v>-0.145062236983</v>
      </c>
      <c r="D1545" s="26" t="n">
        <v>0.850758327239</v>
      </c>
      <c r="E1545" s="26" t="n">
        <v>0.522429888657</v>
      </c>
      <c r="F1545" s="26" t="n">
        <v>0.282642979511</v>
      </c>
      <c r="G1545" s="26" t="n">
        <v>0.372446951009</v>
      </c>
      <c r="H1545" s="26" t="n">
        <v>0.499009445053</v>
      </c>
      <c r="I1545" s="26" t="n">
        <v>0.670116805773</v>
      </c>
    </row>
    <row r="1546" customFormat="false" ht="15" hidden="false" customHeight="false" outlineLevel="0" collapsed="false">
      <c r="B1546" s="2" t="n">
        <v>1541</v>
      </c>
      <c r="C1546" s="26" t="n">
        <v>1.104390263328</v>
      </c>
      <c r="D1546" s="26" t="n">
        <v>-0.018453728755</v>
      </c>
      <c r="E1546" s="26" t="n">
        <v>-0.272896443329</v>
      </c>
      <c r="F1546" s="26" t="n">
        <v>0.023628983903</v>
      </c>
      <c r="G1546" s="26" t="n">
        <v>0.09891433162</v>
      </c>
      <c r="H1546" s="26" t="n">
        <v>0.973396906503</v>
      </c>
      <c r="I1546" s="26" t="n">
        <v>0.952108900241</v>
      </c>
    </row>
    <row r="1547" customFormat="false" ht="15" hidden="false" customHeight="false" outlineLevel="0" collapsed="false">
      <c r="B1547" s="2" t="n">
        <v>1542</v>
      </c>
      <c r="C1547" s="26" t="n">
        <v>-0.723348198453</v>
      </c>
      <c r="D1547" s="26" t="n">
        <v>-1.512048442059</v>
      </c>
      <c r="E1547" s="26" t="n">
        <v>-1.508616133364</v>
      </c>
      <c r="F1547" s="26" t="n">
        <v>0.944819542617</v>
      </c>
      <c r="G1547" s="26" t="n">
        <v>0.507110338159</v>
      </c>
      <c r="H1547" s="26" t="n">
        <v>0.672586611911</v>
      </c>
      <c r="I1547" s="26" t="n">
        <v>0.604600879401</v>
      </c>
    </row>
    <row r="1548" customFormat="false" ht="15" hidden="false" customHeight="false" outlineLevel="0" collapsed="false">
      <c r="B1548" s="2" t="n">
        <v>1543</v>
      </c>
      <c r="C1548" s="26" t="n">
        <v>-0.176781307696</v>
      </c>
      <c r="D1548" s="26" t="n">
        <v>-0.160262100887</v>
      </c>
      <c r="E1548" s="26" t="n">
        <v>0.153580574702</v>
      </c>
      <c r="F1548" s="26" t="n">
        <v>0.705993365838</v>
      </c>
      <c r="G1548" s="26" t="n">
        <v>0.479628280755</v>
      </c>
      <c r="H1548" s="26" t="n">
        <v>0.788190285433</v>
      </c>
      <c r="I1548" s="26" t="n">
        <v>0.724435695605</v>
      </c>
    </row>
    <row r="1549" customFormat="false" ht="15" hidden="false" customHeight="false" outlineLevel="0" collapsed="false">
      <c r="B1549" s="2" t="n">
        <v>1544</v>
      </c>
      <c r="C1549" s="26" t="n">
        <v>1.474661171412</v>
      </c>
      <c r="D1549" s="26" t="n">
        <v>0.32884258227</v>
      </c>
      <c r="E1549" s="26" t="n">
        <v>-0.25051854225</v>
      </c>
      <c r="F1549" s="26" t="n">
        <v>0.402744899334</v>
      </c>
      <c r="G1549" s="26" t="n">
        <v>0.986844728692</v>
      </c>
      <c r="H1549" s="26" t="n">
        <v>0.588393925573</v>
      </c>
      <c r="I1549" s="26" t="n">
        <v>0.717892622978</v>
      </c>
    </row>
    <row r="1550" customFormat="false" ht="15" hidden="false" customHeight="false" outlineLevel="0" collapsed="false">
      <c r="B1550" s="2" t="n">
        <v>1545</v>
      </c>
      <c r="C1550" s="26" t="n">
        <v>-1.450353214731</v>
      </c>
      <c r="D1550" s="26" t="n">
        <v>-0.97015587221</v>
      </c>
      <c r="E1550" s="26" t="n">
        <v>0.38246713755</v>
      </c>
      <c r="F1550" s="26" t="n">
        <v>0.280220258857</v>
      </c>
      <c r="G1550" s="26" t="n">
        <v>0.006460530212</v>
      </c>
      <c r="H1550" s="26" t="n">
        <v>0.379896514508</v>
      </c>
      <c r="I1550" s="26" t="n">
        <v>0.527405476784</v>
      </c>
    </row>
    <row r="1551" customFormat="false" ht="15" hidden="false" customHeight="false" outlineLevel="0" collapsed="false">
      <c r="B1551" s="2" t="n">
        <v>1546</v>
      </c>
      <c r="C1551" s="26" t="n">
        <v>0.376534146543</v>
      </c>
      <c r="D1551" s="26" t="n">
        <v>-0.092606289325</v>
      </c>
      <c r="E1551" s="26" t="n">
        <v>0.167249849</v>
      </c>
      <c r="F1551" s="26" t="n">
        <v>0.833358813833</v>
      </c>
      <c r="G1551" s="26" t="n">
        <v>0.04884288384</v>
      </c>
      <c r="H1551" s="26" t="n">
        <v>0.968152896663</v>
      </c>
      <c r="I1551" s="26" t="n">
        <v>0.336659679601</v>
      </c>
    </row>
    <row r="1552" customFormat="false" ht="15" hidden="false" customHeight="false" outlineLevel="0" collapsed="false">
      <c r="B1552" s="2" t="n">
        <v>1547</v>
      </c>
      <c r="C1552" s="26" t="n">
        <v>1.045324368435</v>
      </c>
      <c r="D1552" s="26" t="n">
        <v>0.393320759194</v>
      </c>
      <c r="E1552" s="26" t="n">
        <v>-0.019872295655</v>
      </c>
      <c r="F1552" s="26" t="n">
        <v>0.769705712036</v>
      </c>
      <c r="G1552" s="26" t="n">
        <v>0.84185189649</v>
      </c>
      <c r="H1552" s="26" t="n">
        <v>0.846647055676</v>
      </c>
      <c r="I1552" s="26" t="n">
        <v>0.90618515051</v>
      </c>
    </row>
    <row r="1553" customFormat="false" ht="15" hidden="false" customHeight="false" outlineLevel="0" collapsed="false">
      <c r="B1553" s="2" t="n">
        <v>1548</v>
      </c>
      <c r="C1553" s="26" t="n">
        <v>-0.481999171085</v>
      </c>
      <c r="D1553" s="26" t="n">
        <v>-0.089251184655</v>
      </c>
      <c r="E1553" s="26" t="n">
        <v>-1.249850160381</v>
      </c>
      <c r="F1553" s="26" t="n">
        <v>0.314013471409</v>
      </c>
      <c r="G1553" s="26" t="n">
        <v>0.267778484385</v>
      </c>
      <c r="H1553" s="26" t="n">
        <v>0.650214042751</v>
      </c>
      <c r="I1553" s="26" t="n">
        <v>0.27926419961</v>
      </c>
    </row>
    <row r="1554" customFormat="false" ht="15" hidden="false" customHeight="false" outlineLevel="0" collapsed="false">
      <c r="B1554" s="2" t="n">
        <v>1549</v>
      </c>
      <c r="C1554" s="26" t="n">
        <v>0.492258345532</v>
      </c>
      <c r="D1554" s="26" t="n">
        <v>-1.323547878884</v>
      </c>
      <c r="E1554" s="26" t="n">
        <v>-0.599960199655</v>
      </c>
      <c r="F1554" s="26" t="n">
        <v>0.795789367142</v>
      </c>
      <c r="G1554" s="26" t="n">
        <v>0.66917145188</v>
      </c>
      <c r="H1554" s="26" t="n">
        <v>0.531672564054</v>
      </c>
      <c r="I1554" s="26" t="n">
        <v>0.359625062115</v>
      </c>
    </row>
    <row r="1555" customFormat="false" ht="15" hidden="false" customHeight="false" outlineLevel="0" collapsed="false">
      <c r="B1555" s="2" t="n">
        <v>1550</v>
      </c>
      <c r="C1555" s="26" t="n">
        <v>1.461716450658</v>
      </c>
      <c r="D1555" s="26" t="n">
        <v>-2.06059819341</v>
      </c>
      <c r="E1555" s="26" t="n">
        <v>1.229904532544</v>
      </c>
      <c r="F1555" s="26" t="n">
        <v>0.471337826629</v>
      </c>
      <c r="G1555" s="26" t="n">
        <v>0.671847659242</v>
      </c>
      <c r="H1555" s="26" t="n">
        <v>0.478438854956</v>
      </c>
      <c r="I1555" s="26" t="n">
        <v>0.148164586338</v>
      </c>
    </row>
    <row r="1556" customFormat="false" ht="15" hidden="false" customHeight="false" outlineLevel="0" collapsed="false">
      <c r="B1556" s="2" t="n">
        <v>1551</v>
      </c>
      <c r="C1556" s="26" t="n">
        <v>1.72874790639</v>
      </c>
      <c r="D1556" s="26" t="n">
        <v>0.995148423739</v>
      </c>
      <c r="E1556" s="26" t="n">
        <v>0.741687379564</v>
      </c>
      <c r="F1556" s="26" t="n">
        <v>0.33919014672</v>
      </c>
      <c r="G1556" s="26" t="n">
        <v>0.746496655625</v>
      </c>
      <c r="H1556" s="26" t="n">
        <v>0.170278062911</v>
      </c>
      <c r="I1556" s="26" t="n">
        <v>0.282939968507</v>
      </c>
    </row>
    <row r="1557" customFormat="false" ht="15" hidden="false" customHeight="false" outlineLevel="0" collapsed="false">
      <c r="B1557" s="2" t="n">
        <v>1552</v>
      </c>
      <c r="C1557" s="26" t="n">
        <v>1.129681276735</v>
      </c>
      <c r="D1557" s="26" t="n">
        <v>-1.205720467387</v>
      </c>
      <c r="E1557" s="26" t="n">
        <v>-0.848023680655</v>
      </c>
      <c r="F1557" s="26" t="n">
        <v>0.411048040462</v>
      </c>
      <c r="G1557" s="26" t="n">
        <v>0.191197883682</v>
      </c>
      <c r="H1557" s="26" t="n">
        <v>0.653795366543</v>
      </c>
      <c r="I1557" s="26" t="n">
        <v>0.427356591041</v>
      </c>
    </row>
    <row r="1558" customFormat="false" ht="15" hidden="false" customHeight="false" outlineLevel="0" collapsed="false">
      <c r="B1558" s="2" t="n">
        <v>1553</v>
      </c>
      <c r="C1558" s="26" t="n">
        <v>0.682950100416</v>
      </c>
      <c r="D1558" s="26" t="n">
        <v>2.751456213068</v>
      </c>
      <c r="E1558" s="26" t="n">
        <v>-0.304635146697</v>
      </c>
      <c r="F1558" s="26" t="n">
        <v>0.826011129458</v>
      </c>
      <c r="G1558" s="26" t="n">
        <v>0.042935027236</v>
      </c>
      <c r="H1558" s="26" t="n">
        <v>0.333771463595</v>
      </c>
      <c r="I1558" s="26" t="n">
        <v>0.552414857295</v>
      </c>
    </row>
    <row r="1559" customFormat="false" ht="15" hidden="false" customHeight="false" outlineLevel="0" collapsed="false">
      <c r="B1559" s="2" t="n">
        <v>1554</v>
      </c>
      <c r="C1559" s="26" t="n">
        <v>0.7722253009</v>
      </c>
      <c r="D1559" s="26" t="n">
        <v>1.488805085199</v>
      </c>
      <c r="E1559" s="26" t="n">
        <v>-0.465095375013</v>
      </c>
      <c r="F1559" s="26" t="n">
        <v>0.170142908885</v>
      </c>
      <c r="G1559" s="26" t="n">
        <v>0.843866194126</v>
      </c>
      <c r="H1559" s="26" t="n">
        <v>0.004863346647</v>
      </c>
      <c r="I1559" s="26" t="n">
        <v>0.197751462242</v>
      </c>
    </row>
    <row r="1560" customFormat="false" ht="15" hidden="false" customHeight="false" outlineLevel="0" collapsed="false">
      <c r="B1560" s="2" t="n">
        <v>1555</v>
      </c>
      <c r="C1560" s="26" t="n">
        <v>0.811663940609</v>
      </c>
      <c r="D1560" s="26" t="n">
        <v>0.663735457679</v>
      </c>
      <c r="E1560" s="26" t="n">
        <v>0.544672233039</v>
      </c>
      <c r="F1560" s="26" t="n">
        <v>0.443386286403</v>
      </c>
      <c r="G1560" s="26" t="n">
        <v>0.150741922124</v>
      </c>
      <c r="H1560" s="26" t="n">
        <v>0.530755677007</v>
      </c>
      <c r="I1560" s="26" t="n">
        <v>0.597967254132</v>
      </c>
    </row>
    <row r="1561" customFormat="false" ht="15" hidden="false" customHeight="false" outlineLevel="0" collapsed="false">
      <c r="B1561" s="2" t="n">
        <v>1556</v>
      </c>
      <c r="C1561" s="26" t="n">
        <v>-0.479877085389</v>
      </c>
      <c r="D1561" s="26" t="n">
        <v>0.93103255066</v>
      </c>
      <c r="E1561" s="26" t="n">
        <v>1.473614139653</v>
      </c>
      <c r="F1561" s="26" t="n">
        <v>0.295804389022</v>
      </c>
      <c r="G1561" s="26" t="n">
        <v>0.5770964204</v>
      </c>
      <c r="H1561" s="26" t="n">
        <v>0.343678253073</v>
      </c>
      <c r="I1561" s="26" t="n">
        <v>0.542802576622</v>
      </c>
    </row>
    <row r="1562" customFormat="false" ht="15" hidden="false" customHeight="false" outlineLevel="0" collapsed="false">
      <c r="B1562" s="2" t="n">
        <v>1557</v>
      </c>
      <c r="C1562" s="26" t="n">
        <v>1.051248225822</v>
      </c>
      <c r="D1562" s="26" t="n">
        <v>0.544532092646</v>
      </c>
      <c r="E1562" s="26" t="n">
        <v>-0.768106266563</v>
      </c>
      <c r="F1562" s="26" t="n">
        <v>0.315067335569</v>
      </c>
      <c r="G1562" s="26" t="n">
        <v>0.731166401671</v>
      </c>
      <c r="H1562" s="26" t="n">
        <v>0.904717939357</v>
      </c>
      <c r="I1562" s="26" t="n">
        <v>0.508555438045</v>
      </c>
    </row>
    <row r="1563" customFormat="false" ht="15" hidden="false" customHeight="false" outlineLevel="0" collapsed="false">
      <c r="B1563" s="2" t="n">
        <v>1558</v>
      </c>
      <c r="C1563" s="26" t="n">
        <v>-0.455455381382</v>
      </c>
      <c r="D1563" s="26" t="n">
        <v>0.860328599155</v>
      </c>
      <c r="E1563" s="26" t="n">
        <v>0.349486459609</v>
      </c>
      <c r="F1563" s="26" t="n">
        <v>0.680045343867</v>
      </c>
      <c r="G1563" s="26" t="n">
        <v>0.883558153529</v>
      </c>
      <c r="H1563" s="26" t="n">
        <v>0.36821373799</v>
      </c>
      <c r="I1563" s="26" t="n">
        <v>0.684566589394</v>
      </c>
    </row>
    <row r="1564" customFormat="false" ht="15" hidden="false" customHeight="false" outlineLevel="0" collapsed="false">
      <c r="B1564" s="2" t="n">
        <v>1559</v>
      </c>
      <c r="C1564" s="26" t="n">
        <v>0.888194328934</v>
      </c>
      <c r="D1564" s="26" t="n">
        <v>-0.822495897186</v>
      </c>
      <c r="E1564" s="26" t="n">
        <v>-0.072679807736</v>
      </c>
      <c r="F1564" s="26" t="n">
        <v>0.884436608844</v>
      </c>
      <c r="G1564" s="26" t="n">
        <v>0.706436964819</v>
      </c>
      <c r="H1564" s="26" t="n">
        <v>0.848983264591</v>
      </c>
      <c r="I1564" s="26" t="n">
        <v>0.45885465012</v>
      </c>
    </row>
    <row r="1565" customFormat="false" ht="15" hidden="false" customHeight="false" outlineLevel="0" collapsed="false">
      <c r="B1565" s="2" t="n">
        <v>1560</v>
      </c>
      <c r="C1565" s="26" t="n">
        <v>-1.218997968032</v>
      </c>
      <c r="D1565" s="26" t="n">
        <v>1.703634992991</v>
      </c>
      <c r="E1565" s="26" t="n">
        <v>-0.186491036629</v>
      </c>
      <c r="F1565" s="26" t="n">
        <v>0.071653123295</v>
      </c>
      <c r="G1565" s="26" t="n">
        <v>0.573558978369</v>
      </c>
      <c r="H1565" s="26" t="n">
        <v>0.463780525824</v>
      </c>
      <c r="I1565" s="26" t="n">
        <v>0.885338209766</v>
      </c>
    </row>
    <row r="1566" customFormat="false" ht="15" hidden="false" customHeight="false" outlineLevel="0" collapsed="false">
      <c r="B1566" s="2" t="n">
        <v>1561</v>
      </c>
      <c r="C1566" s="26" t="n">
        <v>-0.829624105729</v>
      </c>
      <c r="D1566" s="26" t="n">
        <v>-0.39257696561</v>
      </c>
      <c r="E1566" s="26" t="n">
        <v>0.91734019142</v>
      </c>
      <c r="F1566" s="26" t="n">
        <v>0.458556758634</v>
      </c>
      <c r="G1566" s="26" t="n">
        <v>0.549084809832</v>
      </c>
      <c r="H1566" s="26" t="n">
        <v>0.856674497122</v>
      </c>
      <c r="I1566" s="26" t="n">
        <v>0.995778732514</v>
      </c>
    </row>
    <row r="1567" customFormat="false" ht="15" hidden="false" customHeight="false" outlineLevel="0" collapsed="false">
      <c r="B1567" s="2" t="n">
        <v>1562</v>
      </c>
      <c r="C1567" s="26" t="n">
        <v>-0.740743668944</v>
      </c>
      <c r="D1567" s="26" t="n">
        <v>0.392724578717</v>
      </c>
      <c r="E1567" s="26" t="n">
        <v>0.549518771893</v>
      </c>
      <c r="F1567" s="26" t="n">
        <v>0.249316227645</v>
      </c>
      <c r="G1567" s="26" t="n">
        <v>0.247234252684</v>
      </c>
      <c r="H1567" s="26" t="n">
        <v>0.843675984526</v>
      </c>
      <c r="I1567" s="26" t="n">
        <v>0.506655283725</v>
      </c>
    </row>
    <row r="1568" customFormat="false" ht="15" hidden="false" customHeight="false" outlineLevel="0" collapsed="false">
      <c r="B1568" s="2" t="n">
        <v>1563</v>
      </c>
      <c r="C1568" s="26" t="n">
        <v>0.244537070544</v>
      </c>
      <c r="D1568" s="26" t="n">
        <v>-1.035333210562</v>
      </c>
      <c r="E1568" s="26" t="n">
        <v>-1.04969672334</v>
      </c>
      <c r="F1568" s="26" t="n">
        <v>0.562548069971</v>
      </c>
      <c r="G1568" s="26" t="n">
        <v>0.257317607142</v>
      </c>
      <c r="H1568" s="26" t="n">
        <v>0.111013541951</v>
      </c>
      <c r="I1568" s="26" t="n">
        <v>0.189524521501</v>
      </c>
    </row>
    <row r="1569" customFormat="false" ht="15" hidden="false" customHeight="false" outlineLevel="0" collapsed="false">
      <c r="B1569" s="2" t="n">
        <v>1564</v>
      </c>
      <c r="C1569" s="26" t="n">
        <v>-0.830988652419</v>
      </c>
      <c r="D1569" s="26" t="n">
        <v>-1.652860173625</v>
      </c>
      <c r="E1569" s="26" t="n">
        <v>-2.210060699305</v>
      </c>
      <c r="F1569" s="26" t="n">
        <v>0.291856299668</v>
      </c>
      <c r="G1569" s="26" t="n">
        <v>0.755156058165</v>
      </c>
      <c r="H1569" s="26" t="n">
        <v>0.474020957926</v>
      </c>
      <c r="I1569" s="26" t="n">
        <v>0.420539169574</v>
      </c>
    </row>
    <row r="1570" customFormat="false" ht="15" hidden="false" customHeight="false" outlineLevel="0" collapsed="false">
      <c r="B1570" s="2" t="n">
        <v>1565</v>
      </c>
      <c r="C1570" s="26" t="n">
        <v>-0.119447672313</v>
      </c>
      <c r="D1570" s="26" t="n">
        <v>-0.98339976958</v>
      </c>
      <c r="E1570" s="26" t="n">
        <v>-0.25026125725</v>
      </c>
      <c r="F1570" s="26" t="n">
        <v>0.785536000361</v>
      </c>
      <c r="G1570" s="26" t="n">
        <v>0.578217982705</v>
      </c>
      <c r="H1570" s="26" t="n">
        <v>0.516919740647</v>
      </c>
      <c r="I1570" s="26" t="n">
        <v>0.580678276035</v>
      </c>
    </row>
    <row r="1571" customFormat="false" ht="15" hidden="false" customHeight="false" outlineLevel="0" collapsed="false">
      <c r="B1571" s="2" t="n">
        <v>1566</v>
      </c>
      <c r="C1571" s="26" t="n">
        <v>-0.087662336808</v>
      </c>
      <c r="D1571" s="26" t="n">
        <v>-1.251304796205</v>
      </c>
      <c r="E1571" s="26" t="n">
        <v>-0.399733176651</v>
      </c>
      <c r="F1571" s="26" t="n">
        <v>0.982225843778</v>
      </c>
      <c r="G1571" s="26" t="n">
        <v>0.207176815158</v>
      </c>
      <c r="H1571" s="26" t="n">
        <v>0.305803365312</v>
      </c>
      <c r="I1571" s="26" t="n">
        <v>0.952578230442</v>
      </c>
    </row>
    <row r="1572" customFormat="false" ht="15" hidden="false" customHeight="false" outlineLevel="0" collapsed="false">
      <c r="B1572" s="2" t="n">
        <v>1567</v>
      </c>
      <c r="C1572" s="26" t="n">
        <v>-1.342273351597</v>
      </c>
      <c r="D1572" s="26" t="n">
        <v>-0.507460946929</v>
      </c>
      <c r="E1572" s="26" t="n">
        <v>0.194414408526</v>
      </c>
      <c r="F1572" s="26" t="n">
        <v>0.183904970206</v>
      </c>
      <c r="G1572" s="26" t="n">
        <v>0.671374045379</v>
      </c>
      <c r="H1572" s="26" t="n">
        <v>0.682596322176</v>
      </c>
      <c r="I1572" s="26" t="n">
        <v>0.640123247968</v>
      </c>
    </row>
    <row r="1573" customFormat="false" ht="15" hidden="false" customHeight="false" outlineLevel="0" collapsed="false">
      <c r="B1573" s="2" t="n">
        <v>1568</v>
      </c>
      <c r="C1573" s="26" t="n">
        <v>0.726070548654</v>
      </c>
      <c r="D1573" s="26" t="n">
        <v>-0.065170198676</v>
      </c>
      <c r="E1573" s="26" t="n">
        <v>-1.466956810517</v>
      </c>
      <c r="F1573" s="26" t="n">
        <v>0.316137032979</v>
      </c>
      <c r="G1573" s="26" t="n">
        <v>0.519733282827</v>
      </c>
      <c r="H1573" s="26" t="n">
        <v>0.24804505454</v>
      </c>
      <c r="I1573" s="26" t="n">
        <v>0.700643947404</v>
      </c>
    </row>
    <row r="1574" customFormat="false" ht="15" hidden="false" customHeight="false" outlineLevel="0" collapsed="false">
      <c r="B1574" s="2" t="n">
        <v>1569</v>
      </c>
      <c r="C1574" s="26" t="n">
        <v>0.145472627001</v>
      </c>
      <c r="D1574" s="26" t="n">
        <v>-0.777716203727</v>
      </c>
      <c r="E1574" s="26" t="n">
        <v>-0.775158473281</v>
      </c>
      <c r="F1574" s="26" t="n">
        <v>0.378894278066</v>
      </c>
      <c r="G1574" s="26" t="n">
        <v>0.096499758884</v>
      </c>
      <c r="H1574" s="26" t="n">
        <v>0.734160824027</v>
      </c>
      <c r="I1574" s="26" t="n">
        <v>0.053577344399</v>
      </c>
    </row>
    <row r="1575" customFormat="false" ht="15" hidden="false" customHeight="false" outlineLevel="0" collapsed="false">
      <c r="B1575" s="2" t="n">
        <v>1570</v>
      </c>
      <c r="C1575" s="26" t="n">
        <v>-0.020233760904</v>
      </c>
      <c r="D1575" s="26" t="n">
        <v>-0.086719716009</v>
      </c>
      <c r="E1575" s="26" t="n">
        <v>1.42298573458</v>
      </c>
      <c r="F1575" s="26" t="n">
        <v>0.32189444696</v>
      </c>
      <c r="G1575" s="26" t="n">
        <v>0.279317152041</v>
      </c>
      <c r="H1575" s="26" t="n">
        <v>0.912667635343</v>
      </c>
      <c r="I1575" s="26" t="n">
        <v>0.9330091811</v>
      </c>
    </row>
    <row r="1576" customFormat="false" ht="15" hidden="false" customHeight="false" outlineLevel="0" collapsed="false">
      <c r="B1576" s="2" t="n">
        <v>1571</v>
      </c>
      <c r="C1576" s="26" t="n">
        <v>-1.428613102237</v>
      </c>
      <c r="D1576" s="26" t="n">
        <v>1.019132861589</v>
      </c>
      <c r="E1576" s="26" t="n">
        <v>-1.156055170296</v>
      </c>
      <c r="F1576" s="26" t="n">
        <v>0.677797875889</v>
      </c>
      <c r="G1576" s="26" t="n">
        <v>0.681046903621</v>
      </c>
      <c r="H1576" s="26" t="n">
        <v>0.933284972828</v>
      </c>
      <c r="I1576" s="26" t="n">
        <v>0.733856820804</v>
      </c>
    </row>
    <row r="1577" customFormat="false" ht="15" hidden="false" customHeight="false" outlineLevel="0" collapsed="false">
      <c r="B1577" s="2" t="n">
        <v>1572</v>
      </c>
      <c r="C1577" s="26" t="n">
        <v>-0.54249878684</v>
      </c>
      <c r="D1577" s="26" t="n">
        <v>-0.186895285248</v>
      </c>
      <c r="E1577" s="26" t="n">
        <v>-1.209280032736</v>
      </c>
      <c r="F1577" s="26" t="n">
        <v>0.860037787284</v>
      </c>
      <c r="G1577" s="26" t="n">
        <v>0.670172644408</v>
      </c>
      <c r="H1577" s="26" t="n">
        <v>0.907665752594</v>
      </c>
      <c r="I1577" s="26" t="n">
        <v>0.672544583995</v>
      </c>
    </row>
    <row r="1578" customFormat="false" ht="15" hidden="false" customHeight="false" outlineLevel="0" collapsed="false">
      <c r="B1578" s="2" t="n">
        <v>1573</v>
      </c>
      <c r="C1578" s="26" t="n">
        <v>-0.13101500179</v>
      </c>
      <c r="D1578" s="26" t="n">
        <v>0.351607521257</v>
      </c>
      <c r="E1578" s="26" t="n">
        <v>0.020910278674</v>
      </c>
      <c r="F1578" s="26" t="n">
        <v>0.121472064264</v>
      </c>
      <c r="G1578" s="26" t="n">
        <v>0.700982937088</v>
      </c>
      <c r="H1578" s="26" t="n">
        <v>0.462163477484</v>
      </c>
      <c r="I1578" s="26" t="n">
        <v>0.63344427203</v>
      </c>
    </row>
    <row r="1579" customFormat="false" ht="15" hidden="false" customHeight="false" outlineLevel="0" collapsed="false">
      <c r="B1579" s="2" t="n">
        <v>1574</v>
      </c>
      <c r="C1579" s="26" t="n">
        <v>1.143218387643</v>
      </c>
      <c r="D1579" s="26" t="n">
        <v>-0.586143853536</v>
      </c>
      <c r="E1579" s="26" t="n">
        <v>-0.140745947893</v>
      </c>
      <c r="F1579" s="26" t="n">
        <v>0.891330998632</v>
      </c>
      <c r="G1579" s="26" t="n">
        <v>0.092369797062</v>
      </c>
      <c r="H1579" s="26" t="n">
        <v>0.014199963145</v>
      </c>
      <c r="I1579" s="26" t="n">
        <v>0.420834948164</v>
      </c>
    </row>
    <row r="1580" customFormat="false" ht="15" hidden="false" customHeight="false" outlineLevel="0" collapsed="false">
      <c r="B1580" s="2" t="n">
        <v>1575</v>
      </c>
      <c r="C1580" s="26" t="n">
        <v>0.909745785687</v>
      </c>
      <c r="D1580" s="26" t="n">
        <v>-1.332561792333</v>
      </c>
      <c r="E1580" s="26" t="n">
        <v>-0.772391726671</v>
      </c>
      <c r="F1580" s="26" t="n">
        <v>0.457186826213</v>
      </c>
      <c r="G1580" s="26" t="n">
        <v>0.11886652443</v>
      </c>
      <c r="H1580" s="26" t="n">
        <v>0.528837999073</v>
      </c>
      <c r="I1580" s="26" t="n">
        <v>0.412417658832</v>
      </c>
    </row>
    <row r="1581" customFormat="false" ht="15" hidden="false" customHeight="false" outlineLevel="0" collapsed="false">
      <c r="B1581" s="2" t="n">
        <v>1576</v>
      </c>
      <c r="C1581" s="26" t="n">
        <v>1.438371723791</v>
      </c>
      <c r="D1581" s="26" t="n">
        <v>0.108573036747</v>
      </c>
      <c r="E1581" s="26" t="n">
        <v>-1.261383436798</v>
      </c>
      <c r="F1581" s="26" t="n">
        <v>0.234854470004</v>
      </c>
      <c r="G1581" s="26" t="n">
        <v>0.645904686116</v>
      </c>
      <c r="H1581" s="26" t="n">
        <v>0.873009727835</v>
      </c>
      <c r="I1581" s="26" t="n">
        <v>0.948609861855</v>
      </c>
    </row>
    <row r="1582" customFormat="false" ht="15" hidden="false" customHeight="false" outlineLevel="0" collapsed="false">
      <c r="B1582" s="2" t="n">
        <v>1577</v>
      </c>
      <c r="C1582" s="26" t="n">
        <v>-0.230108254793</v>
      </c>
      <c r="D1582" s="26" t="n">
        <v>1.17912646995</v>
      </c>
      <c r="E1582" s="26" t="n">
        <v>-1.32336852171</v>
      </c>
      <c r="F1582" s="26" t="n">
        <v>0.761719928905</v>
      </c>
      <c r="G1582" s="26" t="n">
        <v>0.316371621269</v>
      </c>
      <c r="H1582" s="26" t="n">
        <v>0.515215315591</v>
      </c>
      <c r="I1582" s="26" t="n">
        <v>0.451247984809</v>
      </c>
    </row>
    <row r="1583" customFormat="false" ht="15" hidden="false" customHeight="false" outlineLevel="0" collapsed="false">
      <c r="B1583" s="2" t="n">
        <v>1578</v>
      </c>
      <c r="C1583" s="26" t="n">
        <v>3.294742703941</v>
      </c>
      <c r="D1583" s="26" t="n">
        <v>0.57908507328</v>
      </c>
      <c r="E1583" s="26" t="n">
        <v>1.078553255509</v>
      </c>
      <c r="F1583" s="26" t="n">
        <v>0.29505899141</v>
      </c>
      <c r="G1583" s="26" t="n">
        <v>0.897389292385</v>
      </c>
      <c r="H1583" s="26" t="n">
        <v>0.86058053392</v>
      </c>
      <c r="I1583" s="26" t="n">
        <v>0.176341811336</v>
      </c>
    </row>
    <row r="1584" customFormat="false" ht="15" hidden="false" customHeight="false" outlineLevel="0" collapsed="false">
      <c r="B1584" s="2" t="n">
        <v>1579</v>
      </c>
      <c r="C1584" s="26" t="n">
        <v>0.719450402169</v>
      </c>
      <c r="D1584" s="26" t="n">
        <v>1.875789362567</v>
      </c>
      <c r="E1584" s="26" t="n">
        <v>-0.694561211464</v>
      </c>
      <c r="F1584" s="26" t="n">
        <v>0.520914856802</v>
      </c>
      <c r="G1584" s="26" t="n">
        <v>0.234387732836</v>
      </c>
      <c r="H1584" s="26" t="n">
        <v>0.639108369989</v>
      </c>
      <c r="I1584" s="26" t="n">
        <v>0.415701477501</v>
      </c>
    </row>
    <row r="1585" customFormat="false" ht="15" hidden="false" customHeight="false" outlineLevel="0" collapsed="false">
      <c r="B1585" s="2" t="n">
        <v>1580</v>
      </c>
      <c r="C1585" s="26" t="n">
        <v>-1.803215304957</v>
      </c>
      <c r="D1585" s="26" t="n">
        <v>0.870019960688</v>
      </c>
      <c r="E1585" s="26" t="n">
        <v>-0.07970388671</v>
      </c>
      <c r="F1585" s="26" t="n">
        <v>0.706791301362</v>
      </c>
      <c r="G1585" s="26" t="n">
        <v>0.786940695194</v>
      </c>
      <c r="H1585" s="26" t="n">
        <v>0.108897190802</v>
      </c>
      <c r="I1585" s="26" t="n">
        <v>0.755212653707</v>
      </c>
    </row>
    <row r="1586" customFormat="false" ht="15" hidden="false" customHeight="false" outlineLevel="0" collapsed="false">
      <c r="B1586" s="2" t="n">
        <v>1581</v>
      </c>
      <c r="C1586" s="26" t="n">
        <v>-0.811477872623</v>
      </c>
      <c r="D1586" s="26" t="n">
        <v>-0.543812563206</v>
      </c>
      <c r="E1586" s="26" t="n">
        <v>0.562886993059</v>
      </c>
      <c r="F1586" s="26" t="n">
        <v>0.924101227517</v>
      </c>
      <c r="G1586" s="26" t="n">
        <v>0.939366225042</v>
      </c>
      <c r="H1586" s="26" t="n">
        <v>0.302332798521</v>
      </c>
      <c r="I1586" s="26" t="n">
        <v>0.481728207926</v>
      </c>
    </row>
    <row r="1587" customFormat="false" ht="15" hidden="false" customHeight="false" outlineLevel="0" collapsed="false">
      <c r="B1587" s="2" t="n">
        <v>1582</v>
      </c>
      <c r="C1587" s="26" t="n">
        <v>-1.147618612127</v>
      </c>
      <c r="D1587" s="26" t="n">
        <v>-0.254753455436</v>
      </c>
      <c r="E1587" s="26" t="n">
        <v>-1.103420470559</v>
      </c>
      <c r="F1587" s="26" t="n">
        <v>0.951411288845</v>
      </c>
      <c r="G1587" s="26" t="n">
        <v>0.132312601</v>
      </c>
      <c r="H1587" s="26" t="n">
        <v>0.238058988753</v>
      </c>
      <c r="I1587" s="26" t="n">
        <v>0.366480075488</v>
      </c>
    </row>
    <row r="1588" customFormat="false" ht="15" hidden="false" customHeight="false" outlineLevel="0" collapsed="false">
      <c r="B1588" s="2" t="n">
        <v>1583</v>
      </c>
      <c r="C1588" s="26" t="n">
        <v>0.489226771838</v>
      </c>
      <c r="D1588" s="26" t="n">
        <v>-0.841568967074</v>
      </c>
      <c r="E1588" s="26" t="n">
        <v>1.390596451836</v>
      </c>
      <c r="F1588" s="26" t="n">
        <v>0.323426507513</v>
      </c>
      <c r="G1588" s="26" t="n">
        <v>0.459890183529</v>
      </c>
      <c r="H1588" s="26" t="n">
        <v>0.781897386186</v>
      </c>
      <c r="I1588" s="26" t="n">
        <v>0.981331286772</v>
      </c>
    </row>
    <row r="1589" customFormat="false" ht="15" hidden="false" customHeight="false" outlineLevel="0" collapsed="false">
      <c r="B1589" s="2" t="n">
        <v>1584</v>
      </c>
      <c r="C1589" s="26" t="n">
        <v>-0.012022835115</v>
      </c>
      <c r="D1589" s="26" t="n">
        <v>-1.292224837548</v>
      </c>
      <c r="E1589" s="26" t="n">
        <v>-0.552588938713</v>
      </c>
      <c r="F1589" s="26" t="n">
        <v>0.332600226165</v>
      </c>
      <c r="G1589" s="26" t="n">
        <v>0.708274097321</v>
      </c>
      <c r="H1589" s="26" t="n">
        <v>0.920075163035</v>
      </c>
      <c r="I1589" s="26" t="n">
        <v>0.607173420732</v>
      </c>
    </row>
    <row r="1590" customFormat="false" ht="15" hidden="false" customHeight="false" outlineLevel="0" collapsed="false">
      <c r="B1590" s="2" t="n">
        <v>1585</v>
      </c>
      <c r="C1590" s="26" t="n">
        <v>1.457268130338</v>
      </c>
      <c r="D1590" s="26" t="n">
        <v>1.030802093933</v>
      </c>
      <c r="E1590" s="26" t="n">
        <v>-1.402193582981</v>
      </c>
      <c r="F1590" s="26" t="n">
        <v>0.74100377454</v>
      </c>
      <c r="G1590" s="26" t="n">
        <v>0.630464398475</v>
      </c>
      <c r="H1590" s="26" t="n">
        <v>0.860849651711</v>
      </c>
      <c r="I1590" s="26" t="n">
        <v>0.244340179218</v>
      </c>
    </row>
    <row r="1591" customFormat="false" ht="15" hidden="false" customHeight="false" outlineLevel="0" collapsed="false">
      <c r="B1591" s="2" t="n">
        <v>1586</v>
      </c>
      <c r="C1591" s="26" t="n">
        <v>1.763052229907</v>
      </c>
      <c r="D1591" s="26" t="n">
        <v>0.668334660496</v>
      </c>
      <c r="E1591" s="26" t="n">
        <v>-1.989426164216</v>
      </c>
      <c r="F1591" s="26" t="n">
        <v>0.246582849634</v>
      </c>
      <c r="G1591" s="26" t="n">
        <v>0.780388607676</v>
      </c>
      <c r="H1591" s="26" t="n">
        <v>0.566274471107</v>
      </c>
      <c r="I1591" s="26" t="n">
        <v>0.005260466427</v>
      </c>
    </row>
    <row r="1592" customFormat="false" ht="15" hidden="false" customHeight="false" outlineLevel="0" collapsed="false">
      <c r="B1592" s="2" t="n">
        <v>1587</v>
      </c>
      <c r="C1592" s="26" t="n">
        <v>0.100547349565</v>
      </c>
      <c r="D1592" s="26" t="n">
        <v>0.305353300079</v>
      </c>
      <c r="E1592" s="26" t="n">
        <v>-0.738613126424</v>
      </c>
      <c r="F1592" s="26" t="n">
        <v>0.446807598477</v>
      </c>
      <c r="G1592" s="26" t="n">
        <v>0.374507882798</v>
      </c>
      <c r="H1592" s="26" t="n">
        <v>0.65284907537</v>
      </c>
      <c r="I1592" s="26" t="n">
        <v>0.05236664951</v>
      </c>
    </row>
    <row r="1593" customFormat="false" ht="15" hidden="false" customHeight="false" outlineLevel="0" collapsed="false">
      <c r="B1593" s="2" t="n">
        <v>1588</v>
      </c>
      <c r="C1593" s="26" t="n">
        <v>0.620884850891</v>
      </c>
      <c r="D1593" s="26" t="n">
        <v>-0.644593225994</v>
      </c>
      <c r="E1593" s="26" t="n">
        <v>1.968428131214</v>
      </c>
      <c r="F1593" s="26" t="n">
        <v>0.670354556014</v>
      </c>
      <c r="G1593" s="26" t="n">
        <v>0.476207906695</v>
      </c>
      <c r="H1593" s="26" t="n">
        <v>0.538543285471</v>
      </c>
      <c r="I1593" s="26" t="n">
        <v>0.741379588756</v>
      </c>
    </row>
    <row r="1594" customFormat="false" ht="15" hidden="false" customHeight="false" outlineLevel="0" collapsed="false">
      <c r="B1594" s="2" t="n">
        <v>1589</v>
      </c>
      <c r="C1594" s="26" t="n">
        <v>0.201583599741</v>
      </c>
      <c r="D1594" s="26" t="n">
        <v>0.246732288507</v>
      </c>
      <c r="E1594" s="26" t="n">
        <v>0.101958328435</v>
      </c>
      <c r="F1594" s="26" t="n">
        <v>0.678959925172</v>
      </c>
      <c r="G1594" s="26" t="n">
        <v>0.90960104043</v>
      </c>
      <c r="H1594" s="26" t="n">
        <v>0.148028074887</v>
      </c>
      <c r="I1594" s="26" t="n">
        <v>0.54439860755</v>
      </c>
    </row>
    <row r="1595" customFormat="false" ht="15" hidden="false" customHeight="false" outlineLevel="0" collapsed="false">
      <c r="B1595" s="2" t="n">
        <v>1590</v>
      </c>
      <c r="C1595" s="26" t="n">
        <v>-0.09717568458</v>
      </c>
      <c r="D1595" s="26" t="n">
        <v>0.421385028792</v>
      </c>
      <c r="E1595" s="26" t="n">
        <v>0.852854246658</v>
      </c>
      <c r="F1595" s="26" t="n">
        <v>0.907727870676</v>
      </c>
      <c r="G1595" s="26" t="n">
        <v>0.747938064008</v>
      </c>
      <c r="H1595" s="26" t="n">
        <v>0.201228486753</v>
      </c>
      <c r="I1595" s="26" t="n">
        <v>0.942065599775</v>
      </c>
    </row>
    <row r="1596" customFormat="false" ht="15" hidden="false" customHeight="false" outlineLevel="0" collapsed="false">
      <c r="B1596" s="2" t="n">
        <v>1591</v>
      </c>
      <c r="C1596" s="26" t="n">
        <v>0.467723408162</v>
      </c>
      <c r="D1596" s="26" t="n">
        <v>0.448225844948</v>
      </c>
      <c r="E1596" s="26" t="n">
        <v>-1.446208949168</v>
      </c>
      <c r="F1596" s="26" t="n">
        <v>0.744792137712</v>
      </c>
      <c r="G1596" s="26" t="n">
        <v>0.601551381243</v>
      </c>
      <c r="H1596" s="26" t="n">
        <v>0.532232869271</v>
      </c>
      <c r="I1596" s="26" t="n">
        <v>0.378453285588</v>
      </c>
    </row>
    <row r="1597" customFormat="false" ht="15" hidden="false" customHeight="false" outlineLevel="0" collapsed="false">
      <c r="B1597" s="2" t="n">
        <v>1592</v>
      </c>
      <c r="C1597" s="26" t="n">
        <v>1.132303686921</v>
      </c>
      <c r="D1597" s="26" t="n">
        <v>0.914153696385</v>
      </c>
      <c r="E1597" s="26" t="n">
        <v>0.255930058492</v>
      </c>
      <c r="F1597" s="26" t="n">
        <v>0.517514624868</v>
      </c>
      <c r="G1597" s="26" t="n">
        <v>0.017362270918</v>
      </c>
      <c r="H1597" s="26" t="n">
        <v>0.071206569707</v>
      </c>
      <c r="I1597" s="26" t="n">
        <v>0.715521659267</v>
      </c>
    </row>
    <row r="1598" customFormat="false" ht="15" hidden="false" customHeight="false" outlineLevel="0" collapsed="false">
      <c r="B1598" s="2" t="n">
        <v>1593</v>
      </c>
      <c r="C1598" s="26" t="n">
        <v>1.312120717371</v>
      </c>
      <c r="D1598" s="26" t="n">
        <v>-1.945950729938</v>
      </c>
      <c r="E1598" s="26" t="n">
        <v>-0.887822312</v>
      </c>
      <c r="F1598" s="26" t="n">
        <v>0.374699515736</v>
      </c>
      <c r="G1598" s="26" t="n">
        <v>0.416214159425</v>
      </c>
      <c r="H1598" s="26" t="n">
        <v>0.034471913789</v>
      </c>
      <c r="I1598" s="26" t="n">
        <v>0.136870935234</v>
      </c>
    </row>
    <row r="1599" customFormat="false" ht="15" hidden="false" customHeight="false" outlineLevel="0" collapsed="false">
      <c r="B1599" s="2" t="n">
        <v>1594</v>
      </c>
      <c r="C1599" s="26" t="n">
        <v>0.167952400032</v>
      </c>
      <c r="D1599" s="26" t="n">
        <v>-2.075717216415</v>
      </c>
      <c r="E1599" s="26" t="n">
        <v>-0.010025832665</v>
      </c>
      <c r="F1599" s="26" t="n">
        <v>0.183227216817</v>
      </c>
      <c r="G1599" s="26" t="n">
        <v>0.548637416404</v>
      </c>
      <c r="H1599" s="26" t="n">
        <v>0.378734940926</v>
      </c>
      <c r="I1599" s="26" t="n">
        <v>0.037774787249</v>
      </c>
    </row>
    <row r="1600" customFormat="false" ht="15" hidden="false" customHeight="false" outlineLevel="0" collapsed="false">
      <c r="B1600" s="2" t="n">
        <v>1595</v>
      </c>
      <c r="C1600" s="26" t="n">
        <v>1.111558652381</v>
      </c>
      <c r="D1600" s="26" t="n">
        <v>0.327523326207</v>
      </c>
      <c r="E1600" s="26" t="n">
        <v>-0.02975894861</v>
      </c>
      <c r="F1600" s="26" t="n">
        <v>0.146169010415</v>
      </c>
      <c r="G1600" s="26" t="n">
        <v>0.636191371771</v>
      </c>
      <c r="H1600" s="26" t="n">
        <v>0.307123952791</v>
      </c>
      <c r="I1600" s="26" t="n">
        <v>0.210874055087</v>
      </c>
    </row>
    <row r="1601" customFormat="false" ht="15" hidden="false" customHeight="false" outlineLevel="0" collapsed="false">
      <c r="B1601" s="2" t="n">
        <v>1596</v>
      </c>
      <c r="C1601" s="26" t="n">
        <v>-0.336189729124</v>
      </c>
      <c r="D1601" s="26" t="n">
        <v>0.761954462497</v>
      </c>
      <c r="E1601" s="26" t="n">
        <v>-0.505590514522</v>
      </c>
      <c r="F1601" s="26" t="n">
        <v>0.686576414452</v>
      </c>
      <c r="G1601" s="26" t="n">
        <v>0.641847135107</v>
      </c>
      <c r="H1601" s="26" t="n">
        <v>0.72428257561</v>
      </c>
      <c r="I1601" s="26" t="n">
        <v>0.668623923763</v>
      </c>
    </row>
    <row r="1602" customFormat="false" ht="15" hidden="false" customHeight="false" outlineLevel="0" collapsed="false">
      <c r="B1602" s="2" t="n">
        <v>1597</v>
      </c>
      <c r="C1602" s="26" t="n">
        <v>0.63227929966</v>
      </c>
      <c r="D1602" s="26" t="n">
        <v>0.733652714481</v>
      </c>
      <c r="E1602" s="26" t="n">
        <v>0.149710327339</v>
      </c>
      <c r="F1602" s="26" t="n">
        <v>0.756461076583</v>
      </c>
      <c r="G1602" s="26" t="n">
        <v>0.501754512283</v>
      </c>
      <c r="H1602" s="26" t="n">
        <v>0.639086067857</v>
      </c>
      <c r="I1602" s="26" t="n">
        <v>0.132743749061</v>
      </c>
    </row>
    <row r="1603" customFormat="false" ht="15" hidden="false" customHeight="false" outlineLevel="0" collapsed="false">
      <c r="B1603" s="2" t="n">
        <v>1598</v>
      </c>
      <c r="C1603" s="26" t="n">
        <v>1.499636399399</v>
      </c>
      <c r="D1603" s="26" t="n">
        <v>-1.671624792503</v>
      </c>
      <c r="E1603" s="26" t="n">
        <v>-1.547768311562</v>
      </c>
      <c r="F1603" s="26" t="n">
        <v>0.926204839437</v>
      </c>
      <c r="G1603" s="26" t="n">
        <v>0.388794092025</v>
      </c>
      <c r="H1603" s="26" t="n">
        <v>0.009919627203</v>
      </c>
      <c r="I1603" s="26" t="n">
        <v>0.220054263457</v>
      </c>
    </row>
    <row r="1604" customFormat="false" ht="15" hidden="false" customHeight="false" outlineLevel="0" collapsed="false">
      <c r="B1604" s="2" t="n">
        <v>1599</v>
      </c>
      <c r="C1604" s="26" t="n">
        <v>0.197687156599</v>
      </c>
      <c r="D1604" s="26" t="n">
        <v>0.645981959994</v>
      </c>
      <c r="E1604" s="26" t="n">
        <v>-0.502365192401</v>
      </c>
      <c r="F1604" s="26" t="n">
        <v>0.534135336623</v>
      </c>
      <c r="G1604" s="26" t="n">
        <v>0.104097910639</v>
      </c>
      <c r="H1604" s="26" t="n">
        <v>0.850535503642</v>
      </c>
      <c r="I1604" s="26" t="n">
        <v>0.474191982623</v>
      </c>
    </row>
    <row r="1605" customFormat="false" ht="15" hidden="false" customHeight="false" outlineLevel="0" collapsed="false">
      <c r="B1605" s="2" t="n">
        <v>1600</v>
      </c>
      <c r="C1605" s="26" t="n">
        <v>0.717202038445</v>
      </c>
      <c r="D1605" s="26" t="n">
        <v>-0.429936661149</v>
      </c>
      <c r="E1605" s="26" t="n">
        <v>1.012281384439</v>
      </c>
      <c r="F1605" s="26" t="n">
        <v>0.649550710398</v>
      </c>
      <c r="G1605" s="26" t="n">
        <v>0.144859705821</v>
      </c>
      <c r="H1605" s="26" t="n">
        <v>0.26753825671</v>
      </c>
      <c r="I1605" s="26" t="n">
        <v>0.867074505364</v>
      </c>
    </row>
    <row r="1606" customFormat="false" ht="15" hidden="false" customHeight="false" outlineLevel="0" collapsed="false">
      <c r="B1606" s="2" t="n">
        <v>1601</v>
      </c>
      <c r="C1606" s="26" t="n">
        <v>-0.114402056258</v>
      </c>
      <c r="D1606" s="26" t="n">
        <v>0.760002293262</v>
      </c>
      <c r="E1606" s="26" t="n">
        <v>0.065350201875</v>
      </c>
      <c r="F1606" s="26" t="n">
        <v>0.997150765341</v>
      </c>
      <c r="G1606" s="26" t="n">
        <v>0.544992421637</v>
      </c>
      <c r="H1606" s="26" t="n">
        <v>0.289184876816</v>
      </c>
      <c r="I1606" s="26" t="n">
        <v>0.16739139121</v>
      </c>
    </row>
    <row r="1607" customFormat="false" ht="15" hidden="false" customHeight="false" outlineLevel="0" collapsed="false">
      <c r="B1607" s="2" t="n">
        <v>1602</v>
      </c>
      <c r="C1607" s="26" t="n">
        <v>-0.353682670128</v>
      </c>
      <c r="D1607" s="26" t="n">
        <v>0.46238660325</v>
      </c>
      <c r="E1607" s="26" t="n">
        <v>1.487686738919</v>
      </c>
      <c r="F1607" s="26" t="n">
        <v>0.811434792178</v>
      </c>
      <c r="G1607" s="26" t="n">
        <v>0.449329597083</v>
      </c>
      <c r="H1607" s="26" t="n">
        <v>0.132207223022</v>
      </c>
      <c r="I1607" s="26" t="n">
        <v>0.768326736439</v>
      </c>
    </row>
    <row r="1608" customFormat="false" ht="15" hidden="false" customHeight="false" outlineLevel="0" collapsed="false">
      <c r="B1608" s="2" t="n">
        <v>1603</v>
      </c>
      <c r="C1608" s="26" t="n">
        <v>-0.855781190586</v>
      </c>
      <c r="D1608" s="26" t="n">
        <v>-0.172842677536</v>
      </c>
      <c r="E1608" s="26" t="n">
        <v>-0.183956858361</v>
      </c>
      <c r="F1608" s="26" t="n">
        <v>0.443153538106</v>
      </c>
      <c r="G1608" s="26" t="n">
        <v>0.737353039691</v>
      </c>
      <c r="H1608" s="26" t="n">
        <v>0.319271496473</v>
      </c>
      <c r="I1608" s="26" t="n">
        <v>0.669209109398</v>
      </c>
    </row>
    <row r="1609" customFormat="false" ht="15" hidden="false" customHeight="false" outlineLevel="0" collapsed="false">
      <c r="B1609" s="2" t="n">
        <v>1604</v>
      </c>
      <c r="C1609" s="26" t="n">
        <v>0.579109985658</v>
      </c>
      <c r="D1609" s="26" t="n">
        <v>0.590214546944</v>
      </c>
      <c r="E1609" s="26" t="n">
        <v>-0.792143969516</v>
      </c>
      <c r="F1609" s="26" t="n">
        <v>0.811246545655</v>
      </c>
      <c r="G1609" s="26" t="n">
        <v>0.209506589288</v>
      </c>
      <c r="H1609" s="26" t="n">
        <v>0.239792806864</v>
      </c>
      <c r="I1609" s="26" t="n">
        <v>0.504711280802</v>
      </c>
    </row>
    <row r="1610" customFormat="false" ht="15" hidden="false" customHeight="false" outlineLevel="0" collapsed="false">
      <c r="B1610" s="2" t="n">
        <v>1605</v>
      </c>
      <c r="C1610" s="26" t="n">
        <v>1.067169498595</v>
      </c>
      <c r="D1610" s="26" t="n">
        <v>-0.405511726158</v>
      </c>
      <c r="E1610" s="26" t="n">
        <v>-1.077708913583</v>
      </c>
      <c r="F1610" s="26" t="n">
        <v>0.753147607454</v>
      </c>
      <c r="G1610" s="26" t="n">
        <v>0.12129919842</v>
      </c>
      <c r="H1610" s="26" t="n">
        <v>0.173255019004</v>
      </c>
      <c r="I1610" s="26" t="n">
        <v>0.463258922036</v>
      </c>
    </row>
    <row r="1611" customFormat="false" ht="15" hidden="false" customHeight="false" outlineLevel="0" collapsed="false">
      <c r="B1611" s="2" t="n">
        <v>1606</v>
      </c>
      <c r="C1611" s="26" t="n">
        <v>1.214126042397</v>
      </c>
      <c r="D1611" s="26" t="n">
        <v>1.547255064097</v>
      </c>
      <c r="E1611" s="26" t="n">
        <v>-0.845687051229</v>
      </c>
      <c r="F1611" s="26" t="n">
        <v>0.632935671885</v>
      </c>
      <c r="G1611" s="26" t="n">
        <v>0.722912749797</v>
      </c>
      <c r="H1611" s="26" t="n">
        <v>0.297220010363</v>
      </c>
      <c r="I1611" s="26" t="n">
        <v>0.312969528277</v>
      </c>
    </row>
    <row r="1612" customFormat="false" ht="15" hidden="false" customHeight="false" outlineLevel="0" collapsed="false">
      <c r="B1612" s="2" t="n">
        <v>1607</v>
      </c>
      <c r="C1612" s="26" t="n">
        <v>-0.05947678508</v>
      </c>
      <c r="D1612" s="26" t="n">
        <v>0.550871261394</v>
      </c>
      <c r="E1612" s="26" t="n">
        <v>0.665083844544</v>
      </c>
      <c r="F1612" s="26" t="n">
        <v>0.666854368844</v>
      </c>
      <c r="G1612" s="26" t="n">
        <v>0.939114670592</v>
      </c>
      <c r="H1612" s="26" t="n">
        <v>0.695118656145</v>
      </c>
      <c r="I1612" s="26" t="n">
        <v>0.693294502785</v>
      </c>
    </row>
    <row r="1613" customFormat="false" ht="15" hidden="false" customHeight="false" outlineLevel="0" collapsed="false">
      <c r="B1613" s="2" t="n">
        <v>1608</v>
      </c>
      <c r="C1613" s="26" t="n">
        <v>-0.368210057824</v>
      </c>
      <c r="D1613" s="26" t="n">
        <v>0.133461033855</v>
      </c>
      <c r="E1613" s="26" t="n">
        <v>-1.475772984418</v>
      </c>
      <c r="F1613" s="26" t="n">
        <v>0.290409772071</v>
      </c>
      <c r="G1613" s="26" t="n">
        <v>0.387952246887</v>
      </c>
      <c r="H1613" s="26" t="n">
        <v>0.344883481903</v>
      </c>
      <c r="I1613" s="26" t="n">
        <v>0.245093105659</v>
      </c>
    </row>
    <row r="1614" customFormat="false" ht="15" hidden="false" customHeight="false" outlineLevel="0" collapsed="false">
      <c r="B1614" s="2" t="n">
        <v>1609</v>
      </c>
      <c r="C1614" s="26" t="n">
        <v>2.213897176591</v>
      </c>
      <c r="D1614" s="26" t="n">
        <v>1.908743102031</v>
      </c>
      <c r="E1614" s="26" t="n">
        <v>1.341433210562</v>
      </c>
      <c r="F1614" s="26" t="n">
        <v>0.70244887679</v>
      </c>
      <c r="G1614" s="26" t="n">
        <v>0.258578075712</v>
      </c>
      <c r="H1614" s="26" t="n">
        <v>0.93184073027</v>
      </c>
      <c r="I1614" s="26" t="n">
        <v>0.284048915658</v>
      </c>
    </row>
    <row r="1615" customFormat="false" ht="15" hidden="false" customHeight="false" outlineLevel="0" collapsed="false">
      <c r="B1615" s="2" t="n">
        <v>1610</v>
      </c>
      <c r="C1615" s="26" t="n">
        <v>-0.818535727411</v>
      </c>
      <c r="D1615" s="26" t="n">
        <v>0.814552701389</v>
      </c>
      <c r="E1615" s="26" t="n">
        <v>0.071646498477</v>
      </c>
      <c r="F1615" s="26" t="n">
        <v>0.224950949286</v>
      </c>
      <c r="G1615" s="26" t="n">
        <v>0.92576771191</v>
      </c>
      <c r="H1615" s="26" t="n">
        <v>0.797994453003</v>
      </c>
      <c r="I1615" s="26" t="n">
        <v>0.640676081568</v>
      </c>
    </row>
    <row r="1616" customFormat="false" ht="15" hidden="false" customHeight="false" outlineLevel="0" collapsed="false">
      <c r="B1616" s="2" t="n">
        <v>1611</v>
      </c>
      <c r="C1616" s="26" t="n">
        <v>0.559613827871</v>
      </c>
      <c r="D1616" s="26" t="n">
        <v>-2.107930121019</v>
      </c>
      <c r="E1616" s="26" t="n">
        <v>0.427906833925</v>
      </c>
      <c r="F1616" s="26" t="n">
        <v>0.006070345735</v>
      </c>
      <c r="G1616" s="26" t="n">
        <v>0.032126229151</v>
      </c>
      <c r="H1616" s="26" t="n">
        <v>0.197857600532</v>
      </c>
      <c r="I1616" s="26" t="n">
        <v>0.694287869115</v>
      </c>
    </row>
    <row r="1617" customFormat="false" ht="15" hidden="false" customHeight="false" outlineLevel="0" collapsed="false">
      <c r="B1617" s="2" t="n">
        <v>1612</v>
      </c>
      <c r="C1617" s="26" t="n">
        <v>0.701739259732</v>
      </c>
      <c r="D1617" s="26" t="n">
        <v>0.392437265917</v>
      </c>
      <c r="E1617" s="26" t="n">
        <v>0.29229787903</v>
      </c>
      <c r="F1617" s="26" t="n">
        <v>0.311157877894</v>
      </c>
      <c r="G1617" s="26" t="n">
        <v>0.467571840541</v>
      </c>
      <c r="H1617" s="26" t="n">
        <v>0.694798482328</v>
      </c>
      <c r="I1617" s="26" t="n">
        <v>0.314464093942</v>
      </c>
    </row>
    <row r="1618" customFormat="false" ht="15" hidden="false" customHeight="false" outlineLevel="0" collapsed="false">
      <c r="B1618" s="2" t="n">
        <v>1613</v>
      </c>
      <c r="C1618" s="26" t="n">
        <v>0.424653248831</v>
      </c>
      <c r="D1618" s="26" t="n">
        <v>-0.278123833978</v>
      </c>
      <c r="E1618" s="26" t="n">
        <v>0.627374203823</v>
      </c>
      <c r="F1618" s="26" t="n">
        <v>0.235062382197</v>
      </c>
      <c r="G1618" s="26" t="n">
        <v>0.110351830314</v>
      </c>
      <c r="H1618" s="26" t="n">
        <v>0.052877202622</v>
      </c>
      <c r="I1618" s="26" t="n">
        <v>0.147254212803</v>
      </c>
    </row>
    <row r="1619" customFormat="false" ht="15" hidden="false" customHeight="false" outlineLevel="0" collapsed="false">
      <c r="B1619" s="2" t="n">
        <v>1614</v>
      </c>
      <c r="C1619" s="26" t="n">
        <v>-0.079256877695</v>
      </c>
      <c r="D1619" s="26" t="n">
        <v>0.065050078857</v>
      </c>
      <c r="E1619" s="26" t="n">
        <v>-0.582919785158</v>
      </c>
      <c r="F1619" s="26" t="n">
        <v>0.133898160504</v>
      </c>
      <c r="G1619" s="26" t="n">
        <v>0.767740484346</v>
      </c>
      <c r="H1619" s="26" t="n">
        <v>0.906867751144</v>
      </c>
      <c r="I1619" s="26" t="n">
        <v>0.268764896578</v>
      </c>
    </row>
    <row r="1620" customFormat="false" ht="15" hidden="false" customHeight="false" outlineLevel="0" collapsed="false">
      <c r="B1620" s="2" t="n">
        <v>1615</v>
      </c>
      <c r="C1620" s="26" t="n">
        <v>-0.535001512739</v>
      </c>
      <c r="D1620" s="26" t="n">
        <v>-1.265611420245</v>
      </c>
      <c r="E1620" s="26" t="n">
        <v>-0.496765922275</v>
      </c>
      <c r="F1620" s="26" t="n">
        <v>0.189801091367</v>
      </c>
      <c r="G1620" s="26" t="n">
        <v>0.039747297279</v>
      </c>
      <c r="H1620" s="26" t="n">
        <v>0.632308163754</v>
      </c>
      <c r="I1620" s="26" t="n">
        <v>0.471917437847</v>
      </c>
    </row>
    <row r="1621" customFormat="false" ht="15" hidden="false" customHeight="false" outlineLevel="0" collapsed="false">
      <c r="B1621" s="2" t="n">
        <v>1616</v>
      </c>
      <c r="C1621" s="26" t="n">
        <v>-0.575468079484</v>
      </c>
      <c r="D1621" s="26" t="n">
        <v>-0.459657096186</v>
      </c>
      <c r="E1621" s="26" t="n">
        <v>0.161995088678</v>
      </c>
      <c r="F1621" s="26" t="n">
        <v>0.480647046855</v>
      </c>
      <c r="G1621" s="26" t="n">
        <v>0.884700021062</v>
      </c>
      <c r="H1621" s="26" t="n">
        <v>0.374133011424</v>
      </c>
      <c r="I1621" s="26" t="n">
        <v>0.589593835227</v>
      </c>
    </row>
    <row r="1622" customFormat="false" ht="15" hidden="false" customHeight="false" outlineLevel="0" collapsed="false">
      <c r="B1622" s="2" t="n">
        <v>1617</v>
      </c>
      <c r="C1622" s="26" t="n">
        <v>1.015820647024</v>
      </c>
      <c r="D1622" s="26" t="n">
        <v>0.782327308225</v>
      </c>
      <c r="E1622" s="26" t="n">
        <v>0.765425601308</v>
      </c>
      <c r="F1622" s="26" t="n">
        <v>0.228637063384</v>
      </c>
      <c r="G1622" s="26" t="n">
        <v>0.659582024679</v>
      </c>
      <c r="H1622" s="26" t="n">
        <v>0.322710455661</v>
      </c>
      <c r="I1622" s="26" t="n">
        <v>0.946224749907</v>
      </c>
    </row>
    <row r="1623" customFormat="false" ht="15" hidden="false" customHeight="false" outlineLevel="0" collapsed="false">
      <c r="B1623" s="2" t="n">
        <v>1618</v>
      </c>
      <c r="C1623" s="26" t="n">
        <v>1.339128324687</v>
      </c>
      <c r="D1623" s="26" t="n">
        <v>-0.943707310916</v>
      </c>
      <c r="E1623" s="26" t="n">
        <v>-0.667872812746</v>
      </c>
      <c r="F1623" s="26" t="n">
        <v>0.938009774291</v>
      </c>
      <c r="G1623" s="26" t="n">
        <v>0.252521225271</v>
      </c>
      <c r="H1623" s="26" t="n">
        <v>0.046455682245</v>
      </c>
      <c r="I1623" s="26" t="n">
        <v>0.761408108178</v>
      </c>
    </row>
    <row r="1624" customFormat="false" ht="15" hidden="false" customHeight="false" outlineLevel="0" collapsed="false">
      <c r="B1624" s="2" t="n">
        <v>1619</v>
      </c>
      <c r="C1624" s="26" t="n">
        <v>0.68678674569</v>
      </c>
      <c r="D1624" s="26" t="n">
        <v>0.422722650528</v>
      </c>
      <c r="E1624" s="26" t="n">
        <v>0.718578033746</v>
      </c>
      <c r="F1624" s="26" t="n">
        <v>0.289199911122</v>
      </c>
      <c r="G1624" s="26" t="n">
        <v>0.580987139779</v>
      </c>
      <c r="H1624" s="26" t="n">
        <v>0.066742888505</v>
      </c>
      <c r="I1624" s="26" t="n">
        <v>0.936027616685</v>
      </c>
    </row>
    <row r="1625" customFormat="false" ht="15" hidden="false" customHeight="false" outlineLevel="0" collapsed="false">
      <c r="B1625" s="2" t="n">
        <v>1620</v>
      </c>
      <c r="C1625" s="26" t="n">
        <v>-2.484470641747</v>
      </c>
      <c r="D1625" s="26" t="n">
        <v>-2.723778696893</v>
      </c>
      <c r="E1625" s="26" t="n">
        <v>1.015652351085</v>
      </c>
      <c r="F1625" s="26" t="n">
        <v>0.144151633381</v>
      </c>
      <c r="G1625" s="26" t="n">
        <v>0.566960472235</v>
      </c>
      <c r="H1625" s="26" t="n">
        <v>0.921377667969</v>
      </c>
      <c r="I1625" s="26" t="n">
        <v>0.425392177992</v>
      </c>
    </row>
    <row r="1626" customFormat="false" ht="15" hidden="false" customHeight="false" outlineLevel="0" collapsed="false">
      <c r="B1626" s="2" t="n">
        <v>1621</v>
      </c>
      <c r="C1626" s="26" t="n">
        <v>-1.855316094563</v>
      </c>
      <c r="D1626" s="26" t="n">
        <v>-0.488606641921</v>
      </c>
      <c r="E1626" s="26" t="n">
        <v>-1.160244712</v>
      </c>
      <c r="F1626" s="26" t="n">
        <v>0.196965333285</v>
      </c>
      <c r="G1626" s="26" t="n">
        <v>0.53778545072</v>
      </c>
      <c r="H1626" s="26" t="n">
        <v>0.905190023977</v>
      </c>
      <c r="I1626" s="26" t="n">
        <v>0.980320427562</v>
      </c>
    </row>
    <row r="1627" customFormat="false" ht="15" hidden="false" customHeight="false" outlineLevel="0" collapsed="false">
      <c r="B1627" s="2" t="n">
        <v>1622</v>
      </c>
      <c r="C1627" s="26" t="n">
        <v>0.999468181029</v>
      </c>
      <c r="D1627" s="26" t="n">
        <v>0.313014587977</v>
      </c>
      <c r="E1627" s="26" t="n">
        <v>0.579468281203</v>
      </c>
      <c r="F1627" s="26" t="n">
        <v>0.773171958711</v>
      </c>
      <c r="G1627" s="26" t="n">
        <v>0.552291294099</v>
      </c>
      <c r="H1627" s="26" t="n">
        <v>0.277675037212</v>
      </c>
      <c r="I1627" s="26" t="n">
        <v>0.695354499923</v>
      </c>
    </row>
    <row r="1628" customFormat="false" ht="15" hidden="false" customHeight="false" outlineLevel="0" collapsed="false">
      <c r="B1628" s="2" t="n">
        <v>1623</v>
      </c>
      <c r="C1628" s="26" t="n">
        <v>-0.475835348205</v>
      </c>
      <c r="D1628" s="26" t="n">
        <v>-0.069463271402</v>
      </c>
      <c r="E1628" s="26" t="n">
        <v>-0.317753698242</v>
      </c>
      <c r="F1628" s="26" t="n">
        <v>0.692326618767</v>
      </c>
      <c r="G1628" s="26" t="n">
        <v>0.067022106316</v>
      </c>
      <c r="H1628" s="26" t="n">
        <v>0.927466958658</v>
      </c>
      <c r="I1628" s="26" t="n">
        <v>0.758729271521</v>
      </c>
    </row>
    <row r="1629" customFormat="false" ht="15" hidden="false" customHeight="false" outlineLevel="0" collapsed="false">
      <c r="B1629" s="2" t="n">
        <v>1624</v>
      </c>
      <c r="C1629" s="26" t="n">
        <v>0.230500114706</v>
      </c>
      <c r="D1629" s="26" t="n">
        <v>-1.070731067275</v>
      </c>
      <c r="E1629" s="26" t="n">
        <v>-1.367444614924</v>
      </c>
      <c r="F1629" s="26" t="n">
        <v>0.970689647516</v>
      </c>
      <c r="G1629" s="26" t="n">
        <v>0.141249430743</v>
      </c>
      <c r="H1629" s="26" t="n">
        <v>0.50372994108</v>
      </c>
      <c r="I1629" s="26" t="n">
        <v>0.853987242912</v>
      </c>
    </row>
    <row r="1630" customFormat="false" ht="15" hidden="false" customHeight="false" outlineLevel="0" collapsed="false">
      <c r="B1630" s="2" t="n">
        <v>1625</v>
      </c>
      <c r="C1630" s="26" t="n">
        <v>0.064319784251</v>
      </c>
      <c r="D1630" s="26" t="n">
        <v>0.857788894785</v>
      </c>
      <c r="E1630" s="26" t="n">
        <v>-0.680229365657</v>
      </c>
      <c r="F1630" s="26" t="n">
        <v>0.975165718522</v>
      </c>
      <c r="G1630" s="26" t="n">
        <v>0.184441866239</v>
      </c>
      <c r="H1630" s="26" t="n">
        <v>0.71697940416</v>
      </c>
      <c r="I1630" s="26" t="n">
        <v>0.411899734222</v>
      </c>
    </row>
    <row r="1631" customFormat="false" ht="15" hidden="false" customHeight="false" outlineLevel="0" collapsed="false">
      <c r="B1631" s="2" t="n">
        <v>1626</v>
      </c>
      <c r="C1631" s="26" t="n">
        <v>-0.167228936242</v>
      </c>
      <c r="D1631" s="26" t="n">
        <v>-0.140151600891</v>
      </c>
      <c r="E1631" s="26" t="n">
        <v>0.237611004575</v>
      </c>
      <c r="F1631" s="26" t="n">
        <v>0.229595032787</v>
      </c>
      <c r="G1631" s="26" t="n">
        <v>0.592407030121</v>
      </c>
      <c r="H1631" s="26" t="n">
        <v>0.662758631951</v>
      </c>
      <c r="I1631" s="26" t="n">
        <v>0.813843599859</v>
      </c>
    </row>
    <row r="1632" customFormat="false" ht="15" hidden="false" customHeight="false" outlineLevel="0" collapsed="false">
      <c r="B1632" s="2" t="n">
        <v>1627</v>
      </c>
      <c r="C1632" s="26" t="n">
        <v>0.394192141653</v>
      </c>
      <c r="D1632" s="26" t="n">
        <v>0.594462821248</v>
      </c>
      <c r="E1632" s="26" t="n">
        <v>0.841314296089</v>
      </c>
      <c r="F1632" s="26" t="n">
        <v>0.261567090902</v>
      </c>
      <c r="G1632" s="26" t="n">
        <v>0.034424045415</v>
      </c>
      <c r="H1632" s="26" t="n">
        <v>0.738985598481</v>
      </c>
      <c r="I1632" s="26" t="n">
        <v>0.840558617361</v>
      </c>
    </row>
    <row r="1633" customFormat="false" ht="15" hidden="false" customHeight="false" outlineLevel="0" collapsed="false">
      <c r="B1633" s="2" t="n">
        <v>1628</v>
      </c>
      <c r="C1633" s="26" t="n">
        <v>-0.350751838115</v>
      </c>
      <c r="D1633" s="26" t="n">
        <v>-0.774032033289</v>
      </c>
      <c r="E1633" s="26" t="n">
        <v>0.952761468008</v>
      </c>
      <c r="F1633" s="26" t="n">
        <v>0.801514579014</v>
      </c>
      <c r="G1633" s="26" t="n">
        <v>0.325515210314</v>
      </c>
      <c r="H1633" s="26" t="n">
        <v>0.351183273797</v>
      </c>
      <c r="I1633" s="26" t="n">
        <v>0.152451465362</v>
      </c>
    </row>
    <row r="1634" customFormat="false" ht="15" hidden="false" customHeight="false" outlineLevel="0" collapsed="false">
      <c r="B1634" s="2" t="n">
        <v>1629</v>
      </c>
      <c r="C1634" s="26" t="n">
        <v>-1.378703702023</v>
      </c>
      <c r="D1634" s="26" t="n">
        <v>-1.477940065695</v>
      </c>
      <c r="E1634" s="26" t="n">
        <v>0.026990383401</v>
      </c>
      <c r="F1634" s="26" t="n">
        <v>0.811754222083</v>
      </c>
      <c r="G1634" s="26" t="n">
        <v>0.551811305648</v>
      </c>
      <c r="H1634" s="26" t="n">
        <v>0.174332477993</v>
      </c>
      <c r="I1634" s="26" t="n">
        <v>0.477524648511</v>
      </c>
    </row>
    <row r="1635" customFormat="false" ht="15" hidden="false" customHeight="false" outlineLevel="0" collapsed="false">
      <c r="B1635" s="2" t="n">
        <v>1630</v>
      </c>
      <c r="C1635" s="26" t="n">
        <v>1.428269447664</v>
      </c>
      <c r="D1635" s="26" t="n">
        <v>-1.607839770142</v>
      </c>
      <c r="E1635" s="26" t="n">
        <v>1.403825986558</v>
      </c>
      <c r="F1635" s="26" t="n">
        <v>0.721197605878</v>
      </c>
      <c r="G1635" s="26" t="n">
        <v>0.875876954059</v>
      </c>
      <c r="H1635" s="26" t="n">
        <v>0.216369437269</v>
      </c>
      <c r="I1635" s="26" t="n">
        <v>0.933713083701</v>
      </c>
    </row>
    <row r="1636" customFormat="false" ht="15" hidden="false" customHeight="false" outlineLevel="0" collapsed="false">
      <c r="B1636" s="2" t="n">
        <v>1631</v>
      </c>
      <c r="C1636" s="26" t="n">
        <v>0.942431871633</v>
      </c>
      <c r="D1636" s="26" t="n">
        <v>-1.315876339348</v>
      </c>
      <c r="E1636" s="26" t="n">
        <v>0.320193934513</v>
      </c>
      <c r="F1636" s="26" t="n">
        <v>0.428843186825</v>
      </c>
      <c r="G1636" s="26" t="n">
        <v>0.466717016373</v>
      </c>
      <c r="H1636" s="26" t="n">
        <v>0.538933477771</v>
      </c>
      <c r="I1636" s="26" t="n">
        <v>0.51748250236</v>
      </c>
    </row>
    <row r="1637" customFormat="false" ht="15" hidden="false" customHeight="false" outlineLevel="0" collapsed="false">
      <c r="B1637" s="2" t="n">
        <v>1632</v>
      </c>
      <c r="C1637" s="26" t="n">
        <v>1.137167462734</v>
      </c>
      <c r="D1637" s="26" t="n">
        <v>0.703746262385</v>
      </c>
      <c r="E1637" s="26" t="n">
        <v>1.391384110238</v>
      </c>
      <c r="F1637" s="26" t="n">
        <v>0.866388517324</v>
      </c>
      <c r="G1637" s="26" t="n">
        <v>0.490250918197</v>
      </c>
      <c r="H1637" s="26" t="n">
        <v>0.23823930249</v>
      </c>
      <c r="I1637" s="26" t="n">
        <v>0.121303067989</v>
      </c>
    </row>
    <row r="1638" customFormat="false" ht="15" hidden="false" customHeight="false" outlineLevel="0" collapsed="false">
      <c r="B1638" s="2" t="n">
        <v>1633</v>
      </c>
      <c r="C1638" s="26" t="n">
        <v>0.564550563407</v>
      </c>
      <c r="D1638" s="26" t="n">
        <v>1.290841143572</v>
      </c>
      <c r="E1638" s="26" t="n">
        <v>1.651909245831</v>
      </c>
      <c r="F1638" s="26" t="n">
        <v>0.866955529964</v>
      </c>
      <c r="G1638" s="26" t="n">
        <v>0.553918700114</v>
      </c>
      <c r="H1638" s="26" t="n">
        <v>0.381445779381</v>
      </c>
      <c r="I1638" s="26" t="n">
        <v>0.501165672034</v>
      </c>
    </row>
    <row r="1639" customFormat="false" ht="15" hidden="false" customHeight="false" outlineLevel="0" collapsed="false">
      <c r="B1639" s="2" t="n">
        <v>1634</v>
      </c>
      <c r="C1639" s="26" t="n">
        <v>-1.212748823879</v>
      </c>
      <c r="D1639" s="26" t="n">
        <v>0.408169360447</v>
      </c>
      <c r="E1639" s="26" t="n">
        <v>-0.364084428121</v>
      </c>
      <c r="F1639" s="26" t="n">
        <v>0.320168664888</v>
      </c>
      <c r="G1639" s="26" t="n">
        <v>0.695353508214</v>
      </c>
      <c r="H1639" s="26" t="n">
        <v>0.849799574114</v>
      </c>
      <c r="I1639" s="26" t="n">
        <v>0.976706124294</v>
      </c>
    </row>
    <row r="1640" customFormat="false" ht="15" hidden="false" customHeight="false" outlineLevel="0" collapsed="false">
      <c r="B1640" s="2" t="n">
        <v>1635</v>
      </c>
      <c r="C1640" s="26" t="n">
        <v>1.161128738726</v>
      </c>
      <c r="D1640" s="26" t="n">
        <v>3.412840716603</v>
      </c>
      <c r="E1640" s="26" t="n">
        <v>-0.475843762738</v>
      </c>
      <c r="F1640" s="26" t="n">
        <v>0.012561220241</v>
      </c>
      <c r="G1640" s="26" t="n">
        <v>0.191242206086</v>
      </c>
      <c r="H1640" s="26" t="n">
        <v>0.778911003447</v>
      </c>
      <c r="I1640" s="26" t="n">
        <v>0.353490242493</v>
      </c>
    </row>
    <row r="1641" customFormat="false" ht="15" hidden="false" customHeight="false" outlineLevel="0" collapsed="false">
      <c r="B1641" s="2" t="n">
        <v>1636</v>
      </c>
      <c r="C1641" s="26" t="n">
        <v>0.319487459348</v>
      </c>
      <c r="D1641" s="26" t="n">
        <v>0.548995502435</v>
      </c>
      <c r="E1641" s="26" t="n">
        <v>-0.802096411538</v>
      </c>
      <c r="F1641" s="26" t="n">
        <v>0.864416412685</v>
      </c>
      <c r="G1641" s="26" t="n">
        <v>0.444055418732</v>
      </c>
      <c r="H1641" s="26" t="n">
        <v>0.757573517536</v>
      </c>
      <c r="I1641" s="26" t="n">
        <v>0.672220288447</v>
      </c>
    </row>
    <row r="1642" customFormat="false" ht="15" hidden="false" customHeight="false" outlineLevel="0" collapsed="false">
      <c r="B1642" s="2" t="n">
        <v>1637</v>
      </c>
      <c r="C1642" s="26" t="n">
        <v>0.611146697414</v>
      </c>
      <c r="D1642" s="26" t="n">
        <v>0.508283566968</v>
      </c>
      <c r="E1642" s="26" t="n">
        <v>0.002061964318</v>
      </c>
      <c r="F1642" s="26" t="n">
        <v>0.363919217811</v>
      </c>
      <c r="G1642" s="26" t="n">
        <v>0.001324580707</v>
      </c>
      <c r="H1642" s="26" t="n">
        <v>0.283640786806</v>
      </c>
      <c r="I1642" s="26" t="n">
        <v>0.704501555291</v>
      </c>
    </row>
    <row r="1643" customFormat="false" ht="15" hidden="false" customHeight="false" outlineLevel="0" collapsed="false">
      <c r="B1643" s="2" t="n">
        <v>1638</v>
      </c>
      <c r="C1643" s="26" t="n">
        <v>0.940202103761</v>
      </c>
      <c r="D1643" s="26" t="n">
        <v>-0.364306658402</v>
      </c>
      <c r="E1643" s="26" t="n">
        <v>-0.826428786197</v>
      </c>
      <c r="F1643" s="26" t="n">
        <v>0.098237091503</v>
      </c>
      <c r="G1643" s="26" t="n">
        <v>0.500582027781</v>
      </c>
      <c r="H1643" s="26" t="n">
        <v>0.632846221155</v>
      </c>
      <c r="I1643" s="26" t="n">
        <v>0.249086965499</v>
      </c>
    </row>
    <row r="1644" customFormat="false" ht="15" hidden="false" customHeight="false" outlineLevel="0" collapsed="false">
      <c r="B1644" s="2" t="n">
        <v>1639</v>
      </c>
      <c r="C1644" s="26" t="n">
        <v>0.143101520433</v>
      </c>
      <c r="D1644" s="26" t="n">
        <v>-1.717816045848</v>
      </c>
      <c r="E1644" s="26" t="n">
        <v>-0.004346169482</v>
      </c>
      <c r="F1644" s="26" t="n">
        <v>0.711661213135</v>
      </c>
      <c r="G1644" s="26" t="n">
        <v>0.912001976189</v>
      </c>
      <c r="H1644" s="26" t="n">
        <v>0.89132368458</v>
      </c>
      <c r="I1644" s="26" t="n">
        <v>0.633838828575</v>
      </c>
    </row>
    <row r="1645" customFormat="false" ht="15" hidden="false" customHeight="false" outlineLevel="0" collapsed="false">
      <c r="B1645" s="2" t="n">
        <v>1640</v>
      </c>
      <c r="C1645" s="26" t="n">
        <v>-0.496361286752</v>
      </c>
      <c r="D1645" s="26" t="n">
        <v>0.002200622313</v>
      </c>
      <c r="E1645" s="26" t="n">
        <v>1.153374597646</v>
      </c>
      <c r="F1645" s="26" t="n">
        <v>0.596025350039</v>
      </c>
      <c r="G1645" s="26" t="n">
        <v>0.451418221877</v>
      </c>
      <c r="H1645" s="26" t="n">
        <v>0.323274475992</v>
      </c>
      <c r="I1645" s="26" t="n">
        <v>0.147234811109</v>
      </c>
    </row>
    <row r="1646" customFormat="false" ht="15" hidden="false" customHeight="false" outlineLevel="0" collapsed="false">
      <c r="B1646" s="2" t="n">
        <v>1641</v>
      </c>
      <c r="C1646" s="26" t="n">
        <v>1.218748904211</v>
      </c>
      <c r="D1646" s="26" t="n">
        <v>0.679501441064</v>
      </c>
      <c r="E1646" s="26" t="n">
        <v>0.329720950055</v>
      </c>
      <c r="F1646" s="26" t="n">
        <v>0.773263461004</v>
      </c>
      <c r="G1646" s="26" t="n">
        <v>0.392608139583</v>
      </c>
      <c r="H1646" s="26" t="n">
        <v>0.947368676913</v>
      </c>
      <c r="I1646" s="26" t="n">
        <v>0.065342147955</v>
      </c>
    </row>
    <row r="1647" customFormat="false" ht="15" hidden="false" customHeight="false" outlineLevel="0" collapsed="false">
      <c r="B1647" s="2" t="n">
        <v>1642</v>
      </c>
      <c r="C1647" s="26" t="n">
        <v>-0.193352158614</v>
      </c>
      <c r="D1647" s="26" t="n">
        <v>-0.606135493625</v>
      </c>
      <c r="E1647" s="26" t="n">
        <v>-1.271369853534</v>
      </c>
      <c r="F1647" s="26" t="n">
        <v>0.670069174779</v>
      </c>
      <c r="G1647" s="26" t="n">
        <v>0.872812443541</v>
      </c>
      <c r="H1647" s="26" t="n">
        <v>0.178259484671</v>
      </c>
      <c r="I1647" s="26" t="n">
        <v>0.60893463607</v>
      </c>
    </row>
    <row r="1648" customFormat="false" ht="15" hidden="false" customHeight="false" outlineLevel="0" collapsed="false">
      <c r="B1648" s="2" t="n">
        <v>1643</v>
      </c>
      <c r="C1648" s="26" t="n">
        <v>-0.462891658111</v>
      </c>
      <c r="D1648" s="26" t="n">
        <v>-0.647983296461</v>
      </c>
      <c r="E1648" s="26" t="n">
        <v>0.958595098075</v>
      </c>
      <c r="F1648" s="26" t="n">
        <v>0.555936413773</v>
      </c>
      <c r="G1648" s="26" t="n">
        <v>0.425360557665</v>
      </c>
      <c r="H1648" s="26" t="n">
        <v>0.33054764876</v>
      </c>
      <c r="I1648" s="26" t="n">
        <v>0.315444778091</v>
      </c>
    </row>
    <row r="1649" customFormat="false" ht="15" hidden="false" customHeight="false" outlineLevel="0" collapsed="false">
      <c r="B1649" s="2" t="n">
        <v>1644</v>
      </c>
      <c r="C1649" s="26" t="n">
        <v>-0.082107673237</v>
      </c>
      <c r="D1649" s="26" t="n">
        <v>1.754454504754</v>
      </c>
      <c r="E1649" s="26" t="n">
        <v>-0.183645553115</v>
      </c>
      <c r="F1649" s="26" t="n">
        <v>0.865219492479</v>
      </c>
      <c r="G1649" s="26" t="n">
        <v>0.555094812016</v>
      </c>
      <c r="H1649" s="26" t="n">
        <v>0.527999381242</v>
      </c>
      <c r="I1649" s="26" t="n">
        <v>0.547229165537</v>
      </c>
    </row>
    <row r="1650" customFormat="false" ht="15" hidden="false" customHeight="false" outlineLevel="0" collapsed="false">
      <c r="B1650" s="2" t="n">
        <v>1645</v>
      </c>
      <c r="C1650" s="26" t="n">
        <v>0.307720501857</v>
      </c>
      <c r="D1650" s="26" t="n">
        <v>0.437797194878</v>
      </c>
      <c r="E1650" s="26" t="n">
        <v>-0.511063681676</v>
      </c>
      <c r="F1650" s="26" t="n">
        <v>0.358839676523</v>
      </c>
      <c r="G1650" s="26" t="n">
        <v>0.688768155672</v>
      </c>
      <c r="H1650" s="26" t="n">
        <v>0.500782820162</v>
      </c>
      <c r="I1650" s="26" t="n">
        <v>0.049225880574</v>
      </c>
    </row>
    <row r="1651" customFormat="false" ht="15" hidden="false" customHeight="false" outlineLevel="0" collapsed="false">
      <c r="B1651" s="2" t="n">
        <v>1646</v>
      </c>
      <c r="C1651" s="26" t="n">
        <v>-1.006765447314</v>
      </c>
      <c r="D1651" s="26" t="n">
        <v>-0.429355386395</v>
      </c>
      <c r="E1651" s="26" t="n">
        <v>-0.064407663943</v>
      </c>
      <c r="F1651" s="26" t="n">
        <v>0.6396356758</v>
      </c>
      <c r="G1651" s="26" t="n">
        <v>0.130342983221</v>
      </c>
      <c r="H1651" s="26" t="n">
        <v>0.771956714671</v>
      </c>
      <c r="I1651" s="26" t="n">
        <v>0.96677238319</v>
      </c>
    </row>
    <row r="1652" customFormat="false" ht="15" hidden="false" customHeight="false" outlineLevel="0" collapsed="false">
      <c r="B1652" s="2" t="n">
        <v>1647</v>
      </c>
      <c r="C1652" s="26" t="n">
        <v>1.233115364373</v>
      </c>
      <c r="D1652" s="26" t="n">
        <v>1.187490389213</v>
      </c>
      <c r="E1652" s="26" t="n">
        <v>1.563692832936</v>
      </c>
      <c r="F1652" s="26" t="n">
        <v>0.72066338102</v>
      </c>
      <c r="G1652" s="26" t="n">
        <v>0.604971041191</v>
      </c>
      <c r="H1652" s="26" t="n">
        <v>0.891461677566</v>
      </c>
      <c r="I1652" s="26" t="n">
        <v>0.610372603883</v>
      </c>
    </row>
    <row r="1653" customFormat="false" ht="15" hidden="false" customHeight="false" outlineLevel="0" collapsed="false">
      <c r="B1653" s="2" t="n">
        <v>1648</v>
      </c>
      <c r="C1653" s="26" t="n">
        <v>-2.029927469179</v>
      </c>
      <c r="D1653" s="26" t="n">
        <v>-0.266836090735</v>
      </c>
      <c r="E1653" s="26" t="n">
        <v>0.117224043169</v>
      </c>
      <c r="F1653" s="26" t="n">
        <v>0.861571731391</v>
      </c>
      <c r="G1653" s="26" t="n">
        <v>0.03410037604</v>
      </c>
      <c r="H1653" s="26" t="n">
        <v>0.541559829609</v>
      </c>
      <c r="I1653" s="26" t="n">
        <v>0.155619140843</v>
      </c>
    </row>
    <row r="1654" customFormat="false" ht="15" hidden="false" customHeight="false" outlineLevel="0" collapsed="false">
      <c r="B1654" s="2" t="n">
        <v>1649</v>
      </c>
      <c r="C1654" s="26" t="n">
        <v>1.093756486002</v>
      </c>
      <c r="D1654" s="26" t="n">
        <v>-0.176106224903</v>
      </c>
      <c r="E1654" s="26" t="n">
        <v>-0.068130602441</v>
      </c>
      <c r="F1654" s="26" t="n">
        <v>0.398598336601</v>
      </c>
      <c r="G1654" s="26" t="n">
        <v>0.705886714048</v>
      </c>
      <c r="H1654" s="26" t="n">
        <v>0.546464915455</v>
      </c>
      <c r="I1654" s="26" t="n">
        <v>0.653631557646</v>
      </c>
    </row>
    <row r="1655" customFormat="false" ht="15" hidden="false" customHeight="false" outlineLevel="0" collapsed="false">
      <c r="B1655" s="2" t="n">
        <v>1650</v>
      </c>
      <c r="C1655" s="26" t="n">
        <v>-0.424381814165</v>
      </c>
      <c r="D1655" s="26" t="n">
        <v>0.363089667134</v>
      </c>
      <c r="E1655" s="26" t="n">
        <v>0.266704255943</v>
      </c>
      <c r="F1655" s="26" t="n">
        <v>0.725496543606</v>
      </c>
      <c r="G1655" s="26" t="n">
        <v>0.180563336736</v>
      </c>
      <c r="H1655" s="26" t="n">
        <v>0.748256517406</v>
      </c>
      <c r="I1655" s="26" t="n">
        <v>0.326027538729</v>
      </c>
    </row>
    <row r="1656" customFormat="false" ht="15" hidden="false" customHeight="false" outlineLevel="0" collapsed="false">
      <c r="B1656" s="2" t="n">
        <v>1651</v>
      </c>
      <c r="C1656" s="26" t="n">
        <v>-0.053606809222</v>
      </c>
      <c r="D1656" s="26" t="n">
        <v>1.696510862336</v>
      </c>
      <c r="E1656" s="26" t="n">
        <v>2.818053270277</v>
      </c>
      <c r="F1656" s="26" t="n">
        <v>0.270077584469</v>
      </c>
      <c r="G1656" s="26" t="n">
        <v>0.665483481025</v>
      </c>
      <c r="H1656" s="26" t="n">
        <v>0.726613235634</v>
      </c>
      <c r="I1656" s="26" t="n">
        <v>0.30442049832</v>
      </c>
    </row>
    <row r="1657" customFormat="false" ht="15" hidden="false" customHeight="false" outlineLevel="0" collapsed="false">
      <c r="B1657" s="2" t="n">
        <v>1652</v>
      </c>
      <c r="C1657" s="26" t="n">
        <v>-0.274692499037</v>
      </c>
      <c r="D1657" s="26" t="n">
        <v>1.142949281998</v>
      </c>
      <c r="E1657" s="26" t="n">
        <v>0.318497637657</v>
      </c>
      <c r="F1657" s="26" t="n">
        <v>0.755617163294</v>
      </c>
      <c r="G1657" s="26" t="n">
        <v>0.425748756465</v>
      </c>
      <c r="H1657" s="26" t="n">
        <v>0.198823638643</v>
      </c>
      <c r="I1657" s="26" t="n">
        <v>0.403722549917</v>
      </c>
    </row>
    <row r="1658" customFormat="false" ht="15" hidden="false" customHeight="false" outlineLevel="0" collapsed="false">
      <c r="B1658" s="2" t="n">
        <v>1653</v>
      </c>
      <c r="C1658" s="26" t="n">
        <v>-0.410061795219</v>
      </c>
      <c r="D1658" s="26" t="n">
        <v>-0.009247359582</v>
      </c>
      <c r="E1658" s="26" t="n">
        <v>-0.092825653073</v>
      </c>
      <c r="F1658" s="26" t="n">
        <v>0.400217277909</v>
      </c>
      <c r="G1658" s="26" t="n">
        <v>0.225503042515</v>
      </c>
      <c r="H1658" s="26" t="n">
        <v>0.062461388323</v>
      </c>
      <c r="I1658" s="26" t="n">
        <v>0.855078782746</v>
      </c>
    </row>
    <row r="1659" customFormat="false" ht="15" hidden="false" customHeight="false" outlineLevel="0" collapsed="false">
      <c r="B1659" s="2" t="n">
        <v>1654</v>
      </c>
      <c r="C1659" s="26" t="n">
        <v>-0.726385526923</v>
      </c>
      <c r="D1659" s="26" t="n">
        <v>-0.436404151086</v>
      </c>
      <c r="E1659" s="26" t="n">
        <v>-1.579733545801</v>
      </c>
      <c r="F1659" s="26" t="n">
        <v>0.230187583445</v>
      </c>
      <c r="G1659" s="26" t="n">
        <v>0.816961318191</v>
      </c>
      <c r="H1659" s="26" t="n">
        <v>0.955129667689</v>
      </c>
      <c r="I1659" s="26" t="n">
        <v>0.483238094739</v>
      </c>
    </row>
    <row r="1660" customFormat="false" ht="15" hidden="false" customHeight="false" outlineLevel="0" collapsed="false">
      <c r="B1660" s="2" t="n">
        <v>1655</v>
      </c>
      <c r="C1660" s="26" t="n">
        <v>0.338495478749</v>
      </c>
      <c r="D1660" s="26" t="n">
        <v>-0.058647935088</v>
      </c>
      <c r="E1660" s="26" t="n">
        <v>1.155344873491</v>
      </c>
      <c r="F1660" s="26" t="n">
        <v>0.369947765476</v>
      </c>
      <c r="G1660" s="26" t="n">
        <v>0.744292930463</v>
      </c>
      <c r="H1660" s="26" t="n">
        <v>0.551743427384</v>
      </c>
      <c r="I1660" s="26" t="n">
        <v>0.928909240239</v>
      </c>
    </row>
    <row r="1661" customFormat="false" ht="15" hidden="false" customHeight="false" outlineLevel="0" collapsed="false">
      <c r="B1661" s="2" t="n">
        <v>1656</v>
      </c>
      <c r="C1661" s="26" t="n">
        <v>-1.002225989944</v>
      </c>
      <c r="D1661" s="26" t="n">
        <v>1.368708705014</v>
      </c>
      <c r="E1661" s="26" t="n">
        <v>-0.649802524012</v>
      </c>
      <c r="F1661" s="26" t="n">
        <v>0.898552779785</v>
      </c>
      <c r="G1661" s="26" t="n">
        <v>0.918081538082</v>
      </c>
      <c r="H1661" s="26" t="n">
        <v>0.077548865254</v>
      </c>
      <c r="I1661" s="26" t="n">
        <v>0.334457818155</v>
      </c>
    </row>
    <row r="1662" customFormat="false" ht="15" hidden="false" customHeight="false" outlineLevel="0" collapsed="false">
      <c r="B1662" s="2" t="n">
        <v>1657</v>
      </c>
      <c r="C1662" s="26" t="n">
        <v>1.018981686071</v>
      </c>
      <c r="D1662" s="26" t="n">
        <v>-0.764189325516</v>
      </c>
      <c r="E1662" s="26" t="n">
        <v>-1.512941116241</v>
      </c>
      <c r="F1662" s="26" t="n">
        <v>0.660487491628</v>
      </c>
      <c r="G1662" s="26" t="n">
        <v>0.020104142999</v>
      </c>
      <c r="H1662" s="26" t="n">
        <v>0.410808107712</v>
      </c>
      <c r="I1662" s="26" t="n">
        <v>0.287617868631</v>
      </c>
    </row>
    <row r="1663" customFormat="false" ht="15" hidden="false" customHeight="false" outlineLevel="0" collapsed="false">
      <c r="B1663" s="2" t="n">
        <v>1658</v>
      </c>
      <c r="C1663" s="26" t="n">
        <v>-1.808839619842</v>
      </c>
      <c r="D1663" s="26" t="n">
        <v>-0.11831400408</v>
      </c>
      <c r="E1663" s="26" t="n">
        <v>0.486199552495</v>
      </c>
      <c r="F1663" s="26" t="n">
        <v>0.804994305958</v>
      </c>
      <c r="G1663" s="26" t="n">
        <v>0.769838924894</v>
      </c>
      <c r="H1663" s="26" t="n">
        <v>0.51705435393</v>
      </c>
      <c r="I1663" s="26" t="n">
        <v>0.028551336125</v>
      </c>
    </row>
    <row r="1664" customFormat="false" ht="15" hidden="false" customHeight="false" outlineLevel="0" collapsed="false">
      <c r="B1664" s="2" t="n">
        <v>1659</v>
      </c>
      <c r="C1664" s="26" t="n">
        <v>-0.330343280253</v>
      </c>
      <c r="D1664" s="26" t="n">
        <v>0.462243762809</v>
      </c>
      <c r="E1664" s="26" t="n">
        <v>0.616349695755</v>
      </c>
      <c r="F1664" s="26" t="n">
        <v>0.135164068155</v>
      </c>
      <c r="G1664" s="26" t="n">
        <v>0.33346982656</v>
      </c>
      <c r="H1664" s="26" t="n">
        <v>0.664675066683</v>
      </c>
      <c r="I1664" s="26" t="n">
        <v>0.206741014649</v>
      </c>
    </row>
    <row r="1665" customFormat="false" ht="15" hidden="false" customHeight="false" outlineLevel="0" collapsed="false">
      <c r="B1665" s="2" t="n">
        <v>1660</v>
      </c>
      <c r="C1665" s="26" t="n">
        <v>-0.477070602908</v>
      </c>
      <c r="D1665" s="26" t="n">
        <v>-0.656657738435</v>
      </c>
      <c r="E1665" s="26" t="n">
        <v>0.248625828845</v>
      </c>
      <c r="F1665" s="26" t="n">
        <v>0.504683743202</v>
      </c>
      <c r="G1665" s="26" t="n">
        <v>0.972230602758</v>
      </c>
      <c r="H1665" s="26" t="n">
        <v>0.969039126977</v>
      </c>
      <c r="I1665" s="26" t="n">
        <v>0.860971987726</v>
      </c>
    </row>
    <row r="1666" customFormat="false" ht="15" hidden="false" customHeight="false" outlineLevel="0" collapsed="false">
      <c r="B1666" s="2" t="n">
        <v>1661</v>
      </c>
      <c r="C1666" s="26" t="n">
        <v>1.362551705676</v>
      </c>
      <c r="D1666" s="26" t="n">
        <v>0.817468345401</v>
      </c>
      <c r="E1666" s="26" t="n">
        <v>1.25923311686</v>
      </c>
      <c r="F1666" s="26" t="n">
        <v>0.263965023279</v>
      </c>
      <c r="G1666" s="26" t="n">
        <v>0.695035156892</v>
      </c>
      <c r="H1666" s="26" t="n">
        <v>0.013666731</v>
      </c>
      <c r="I1666" s="26" t="n">
        <v>0.644855687491</v>
      </c>
    </row>
    <row r="1667" customFormat="false" ht="15" hidden="false" customHeight="false" outlineLevel="0" collapsed="false">
      <c r="B1667" s="2" t="n">
        <v>1662</v>
      </c>
      <c r="C1667" s="26" t="n">
        <v>0.350546028554</v>
      </c>
      <c r="D1667" s="26" t="n">
        <v>-0.182454250015</v>
      </c>
      <c r="E1667" s="26" t="n">
        <v>-2.533640737019</v>
      </c>
      <c r="F1667" s="26" t="n">
        <v>0.192320533175</v>
      </c>
      <c r="G1667" s="26" t="n">
        <v>0.545775914794</v>
      </c>
      <c r="H1667" s="26" t="n">
        <v>0.184973031504</v>
      </c>
      <c r="I1667" s="26" t="n">
        <v>0.386499642535</v>
      </c>
    </row>
    <row r="1668" customFormat="false" ht="15" hidden="false" customHeight="false" outlineLevel="0" collapsed="false">
      <c r="B1668" s="2" t="n">
        <v>1663</v>
      </c>
      <c r="C1668" s="26" t="n">
        <v>-1.030782795145</v>
      </c>
      <c r="D1668" s="26" t="n">
        <v>1.338528426516</v>
      </c>
      <c r="E1668" s="26" t="n">
        <v>-0.115080908648</v>
      </c>
      <c r="F1668" s="26" t="n">
        <v>0.593459157999</v>
      </c>
      <c r="G1668" s="26" t="n">
        <v>0.772723288243</v>
      </c>
      <c r="H1668" s="26" t="n">
        <v>0.471246722117</v>
      </c>
      <c r="I1668" s="26" t="n">
        <v>0.695166571386</v>
      </c>
    </row>
    <row r="1669" customFormat="false" ht="15" hidden="false" customHeight="false" outlineLevel="0" collapsed="false">
      <c r="B1669" s="2" t="n">
        <v>1664</v>
      </c>
      <c r="C1669" s="26" t="n">
        <v>-0.413986904427</v>
      </c>
      <c r="D1669" s="26" t="n">
        <v>1.63576647066</v>
      </c>
      <c r="E1669" s="26" t="n">
        <v>0.731356122058</v>
      </c>
      <c r="F1669" s="26" t="n">
        <v>0.62848712011</v>
      </c>
      <c r="G1669" s="26" t="n">
        <v>0.624580779582</v>
      </c>
      <c r="H1669" s="26" t="n">
        <v>0.035965679055</v>
      </c>
      <c r="I1669" s="26" t="n">
        <v>0.698500435345</v>
      </c>
    </row>
    <row r="1670" customFormat="false" ht="15" hidden="false" customHeight="false" outlineLevel="0" collapsed="false">
      <c r="B1670" s="2" t="n">
        <v>1665</v>
      </c>
      <c r="C1670" s="26" t="n">
        <v>0.290607764993</v>
      </c>
      <c r="D1670" s="26" t="n">
        <v>1.615576515828</v>
      </c>
      <c r="E1670" s="26" t="n">
        <v>-1.106869794457</v>
      </c>
      <c r="F1670" s="26" t="n">
        <v>0.113025005454</v>
      </c>
      <c r="G1670" s="26" t="n">
        <v>0.162922271006</v>
      </c>
      <c r="H1670" s="26" t="n">
        <v>0.078629598622</v>
      </c>
      <c r="I1670" s="26" t="n">
        <v>0.134755484195</v>
      </c>
    </row>
    <row r="1671" customFormat="false" ht="15" hidden="false" customHeight="false" outlineLevel="0" collapsed="false">
      <c r="B1671" s="2" t="n">
        <v>1666</v>
      </c>
      <c r="C1671" s="26" t="n">
        <v>0.766584943407</v>
      </c>
      <c r="D1671" s="26" t="n">
        <v>0.10207977839</v>
      </c>
      <c r="E1671" s="26" t="n">
        <v>1.705691471313</v>
      </c>
      <c r="F1671" s="26" t="n">
        <v>0.280192665861</v>
      </c>
      <c r="G1671" s="26" t="n">
        <v>0.957494022468</v>
      </c>
      <c r="H1671" s="26" t="n">
        <v>0.473297551702</v>
      </c>
      <c r="I1671" s="26" t="n">
        <v>0.0439186179</v>
      </c>
    </row>
    <row r="1672" customFormat="false" ht="15" hidden="false" customHeight="false" outlineLevel="0" collapsed="false">
      <c r="B1672" s="2" t="n">
        <v>1667</v>
      </c>
      <c r="C1672" s="26" t="n">
        <v>0.531912138779</v>
      </c>
      <c r="D1672" s="26" t="n">
        <v>0.699240752407</v>
      </c>
      <c r="E1672" s="26" t="n">
        <v>0.660113122029</v>
      </c>
      <c r="F1672" s="26" t="n">
        <v>0.230677578268</v>
      </c>
      <c r="G1672" s="26" t="n">
        <v>0.219377698077</v>
      </c>
      <c r="H1672" s="26" t="n">
        <v>0.522878606291</v>
      </c>
      <c r="I1672" s="26" t="n">
        <v>0.600470481094</v>
      </c>
    </row>
    <row r="1673" customFormat="false" ht="15" hidden="false" customHeight="false" outlineLevel="0" collapsed="false">
      <c r="B1673" s="2" t="n">
        <v>1668</v>
      </c>
      <c r="C1673" s="26" t="n">
        <v>0.126622980002</v>
      </c>
      <c r="D1673" s="26" t="n">
        <v>0.304442837793</v>
      </c>
      <c r="E1673" s="26" t="n">
        <v>-0.759892903436</v>
      </c>
      <c r="F1673" s="26" t="n">
        <v>0.633050796717</v>
      </c>
      <c r="G1673" s="26" t="n">
        <v>0.809124846569</v>
      </c>
      <c r="H1673" s="26" t="n">
        <v>0.729869420939</v>
      </c>
      <c r="I1673" s="26" t="n">
        <v>0.837571922563</v>
      </c>
    </row>
    <row r="1674" customFormat="false" ht="15" hidden="false" customHeight="false" outlineLevel="0" collapsed="false">
      <c r="B1674" s="2" t="n">
        <v>1669</v>
      </c>
      <c r="C1674" s="26" t="n">
        <v>0.854100619654</v>
      </c>
      <c r="D1674" s="26" t="n">
        <v>1.322619613077</v>
      </c>
      <c r="E1674" s="26" t="n">
        <v>2.038512294468</v>
      </c>
      <c r="F1674" s="26" t="n">
        <v>0.286032467456</v>
      </c>
      <c r="G1674" s="26" t="n">
        <v>0.744602854959</v>
      </c>
      <c r="H1674" s="26" t="n">
        <v>0.71771471719</v>
      </c>
      <c r="I1674" s="26" t="n">
        <v>0.761726551776</v>
      </c>
    </row>
    <row r="1675" customFormat="false" ht="15" hidden="false" customHeight="false" outlineLevel="0" collapsed="false">
      <c r="B1675" s="2" t="n">
        <v>1670</v>
      </c>
      <c r="C1675" s="26" t="n">
        <v>0.750391081201</v>
      </c>
      <c r="D1675" s="26" t="n">
        <v>0.766220011642</v>
      </c>
      <c r="E1675" s="26" t="n">
        <v>1.87084080206</v>
      </c>
      <c r="F1675" s="26" t="n">
        <v>0.801446766032</v>
      </c>
      <c r="G1675" s="26" t="n">
        <v>0.880235748285</v>
      </c>
      <c r="H1675" s="26" t="n">
        <v>0.465913400491</v>
      </c>
      <c r="I1675" s="26" t="n">
        <v>0.45131390775</v>
      </c>
    </row>
    <row r="1676" customFormat="false" ht="15" hidden="false" customHeight="false" outlineLevel="0" collapsed="false">
      <c r="B1676" s="2" t="n">
        <v>1671</v>
      </c>
      <c r="C1676" s="26" t="n">
        <v>-0.688696554528</v>
      </c>
      <c r="D1676" s="26" t="n">
        <v>0.151746745921</v>
      </c>
      <c r="E1676" s="26" t="n">
        <v>0.299341247013</v>
      </c>
      <c r="F1676" s="26" t="n">
        <v>0.353617556219</v>
      </c>
      <c r="G1676" s="26" t="n">
        <v>0.091586822859</v>
      </c>
      <c r="H1676" s="26" t="n">
        <v>0.093893457926</v>
      </c>
      <c r="I1676" s="26" t="n">
        <v>0.202194726912</v>
      </c>
    </row>
    <row r="1677" customFormat="false" ht="15" hidden="false" customHeight="false" outlineLevel="0" collapsed="false">
      <c r="B1677" s="2" t="n">
        <v>1672</v>
      </c>
      <c r="C1677" s="26" t="n">
        <v>1.418950079</v>
      </c>
      <c r="D1677" s="26" t="n">
        <v>0.962290433907</v>
      </c>
      <c r="E1677" s="26" t="n">
        <v>0.304763386804</v>
      </c>
      <c r="F1677" s="26" t="n">
        <v>0.703786166908</v>
      </c>
      <c r="G1677" s="26" t="n">
        <v>0.785570228456</v>
      </c>
      <c r="H1677" s="26" t="n">
        <v>0.822005708769</v>
      </c>
      <c r="I1677" s="26" t="n">
        <v>0.531342449522</v>
      </c>
    </row>
    <row r="1678" customFormat="false" ht="15" hidden="false" customHeight="false" outlineLevel="0" collapsed="false">
      <c r="B1678" s="2" t="n">
        <v>1673</v>
      </c>
      <c r="C1678" s="26" t="n">
        <v>0.16440864105</v>
      </c>
      <c r="D1678" s="26" t="n">
        <v>-0.568713492233</v>
      </c>
      <c r="E1678" s="26" t="n">
        <v>-0.837758496018</v>
      </c>
      <c r="F1678" s="26" t="n">
        <v>0.591835249932</v>
      </c>
      <c r="G1678" s="26" t="n">
        <v>0.919623221471</v>
      </c>
      <c r="H1678" s="26" t="n">
        <v>0.212375084802</v>
      </c>
      <c r="I1678" s="26" t="n">
        <v>0.636273280183</v>
      </c>
    </row>
    <row r="1679" customFormat="false" ht="15" hidden="false" customHeight="false" outlineLevel="0" collapsed="false">
      <c r="B1679" s="2" t="n">
        <v>1674</v>
      </c>
      <c r="C1679" s="26" t="n">
        <v>2.790972924437</v>
      </c>
      <c r="D1679" s="26" t="n">
        <v>-1.326563234403</v>
      </c>
      <c r="E1679" s="26" t="n">
        <v>-0.031374648172</v>
      </c>
      <c r="F1679" s="26" t="n">
        <v>0.7256168781</v>
      </c>
      <c r="G1679" s="26" t="n">
        <v>0.756796824816</v>
      </c>
      <c r="H1679" s="26" t="n">
        <v>0.845259646924</v>
      </c>
      <c r="I1679" s="26" t="n">
        <v>0.235789739902</v>
      </c>
    </row>
    <row r="1680" customFormat="false" ht="15" hidden="false" customHeight="false" outlineLevel="0" collapsed="false">
      <c r="B1680" s="2" t="n">
        <v>1675</v>
      </c>
      <c r="C1680" s="26" t="n">
        <v>-1.016858045308</v>
      </c>
      <c r="D1680" s="26" t="n">
        <v>-0.530074405137</v>
      </c>
      <c r="E1680" s="26" t="n">
        <v>0.016149010678</v>
      </c>
      <c r="F1680" s="26" t="n">
        <v>0.060487990082</v>
      </c>
      <c r="G1680" s="26" t="n">
        <v>0.789730355042</v>
      </c>
      <c r="H1680" s="26" t="n">
        <v>0.877339787131</v>
      </c>
      <c r="I1680" s="26" t="n">
        <v>0.762459863437</v>
      </c>
    </row>
    <row r="1681" customFormat="false" ht="15" hidden="false" customHeight="false" outlineLevel="0" collapsed="false">
      <c r="B1681" s="2" t="n">
        <v>1676</v>
      </c>
      <c r="C1681" s="26" t="n">
        <v>-0.616094982822</v>
      </c>
      <c r="D1681" s="26" t="n">
        <v>-0.628250570535</v>
      </c>
      <c r="E1681" s="26" t="n">
        <v>-0.430577150132</v>
      </c>
      <c r="F1681" s="26" t="n">
        <v>0.351247418833</v>
      </c>
      <c r="G1681" s="26" t="n">
        <v>0.018805033088</v>
      </c>
      <c r="H1681" s="26" t="n">
        <v>0.769436698331</v>
      </c>
      <c r="I1681" s="26" t="n">
        <v>0.189753062787</v>
      </c>
    </row>
    <row r="1682" customFormat="false" ht="15" hidden="false" customHeight="false" outlineLevel="0" collapsed="false">
      <c r="B1682" s="2" t="n">
        <v>1677</v>
      </c>
      <c r="C1682" s="26" t="n">
        <v>-0.079139078654</v>
      </c>
      <c r="D1682" s="26" t="n">
        <v>0.736453070241</v>
      </c>
      <c r="E1682" s="26" t="n">
        <v>-0.668244357702</v>
      </c>
      <c r="F1682" s="26" t="n">
        <v>0.488156139519</v>
      </c>
      <c r="G1682" s="26" t="n">
        <v>0.113321788726</v>
      </c>
      <c r="H1682" s="26" t="n">
        <v>0.996535501508</v>
      </c>
      <c r="I1682" s="26" t="n">
        <v>0.400359104819</v>
      </c>
    </row>
    <row r="1683" customFormat="false" ht="15" hidden="false" customHeight="false" outlineLevel="0" collapsed="false">
      <c r="B1683" s="2" t="n">
        <v>1678</v>
      </c>
      <c r="C1683" s="26" t="n">
        <v>-0.240878824416</v>
      </c>
      <c r="D1683" s="26" t="n">
        <v>0.713149416665</v>
      </c>
      <c r="E1683" s="26" t="n">
        <v>-0.918127131881</v>
      </c>
      <c r="F1683" s="26" t="n">
        <v>0.880449852905</v>
      </c>
      <c r="G1683" s="26" t="n">
        <v>0.086312105776</v>
      </c>
      <c r="H1683" s="26" t="n">
        <v>0.070775080084</v>
      </c>
      <c r="I1683" s="26" t="n">
        <v>0.575431988588</v>
      </c>
    </row>
    <row r="1684" customFormat="false" ht="15" hidden="false" customHeight="false" outlineLevel="0" collapsed="false">
      <c r="B1684" s="2" t="n">
        <v>1679</v>
      </c>
      <c r="C1684" s="26" t="n">
        <v>1.604098166012</v>
      </c>
      <c r="D1684" s="26" t="n">
        <v>0.942531947764</v>
      </c>
      <c r="E1684" s="26" t="n">
        <v>-1.282704630552</v>
      </c>
      <c r="F1684" s="26" t="n">
        <v>0.766237944816</v>
      </c>
      <c r="G1684" s="26" t="n">
        <v>0.593640169624</v>
      </c>
      <c r="H1684" s="26" t="n">
        <v>0.719593935427</v>
      </c>
      <c r="I1684" s="26" t="n">
        <v>0.616252487231</v>
      </c>
    </row>
    <row r="1685" customFormat="false" ht="15" hidden="false" customHeight="false" outlineLevel="0" collapsed="false">
      <c r="B1685" s="2" t="n">
        <v>1680</v>
      </c>
      <c r="C1685" s="26" t="n">
        <v>0.858926268498</v>
      </c>
      <c r="D1685" s="26" t="n">
        <v>1.452083641958</v>
      </c>
      <c r="E1685" s="26" t="n">
        <v>-0.753195630383</v>
      </c>
      <c r="F1685" s="26" t="n">
        <v>0.389568737383</v>
      </c>
      <c r="G1685" s="26" t="n">
        <v>0.101068469944</v>
      </c>
      <c r="H1685" s="26" t="n">
        <v>0.538450955874</v>
      </c>
      <c r="I1685" s="26" t="n">
        <v>0.473596808991</v>
      </c>
    </row>
    <row r="1686" customFormat="false" ht="15" hidden="false" customHeight="false" outlineLevel="0" collapsed="false">
      <c r="B1686" s="2" t="n">
        <v>1681</v>
      </c>
      <c r="C1686" s="26" t="n">
        <v>1.139922759347</v>
      </c>
      <c r="D1686" s="26" t="n">
        <v>-0.311665058029</v>
      </c>
      <c r="E1686" s="26" t="n">
        <v>2.277206557581</v>
      </c>
      <c r="F1686" s="26" t="n">
        <v>0.968777483784</v>
      </c>
      <c r="G1686" s="26" t="n">
        <v>0.243497538326</v>
      </c>
      <c r="H1686" s="26" t="n">
        <v>0.09699018092</v>
      </c>
      <c r="I1686" s="26" t="n">
        <v>0.630099174415</v>
      </c>
    </row>
    <row r="1687" customFormat="false" ht="15" hidden="false" customHeight="false" outlineLevel="0" collapsed="false">
      <c r="B1687" s="2" t="n">
        <v>1682</v>
      </c>
      <c r="C1687" s="26" t="n">
        <v>1.085286843962</v>
      </c>
      <c r="D1687" s="26" t="n">
        <v>1.558068285835</v>
      </c>
      <c r="E1687" s="26" t="n">
        <v>-0.965223452809</v>
      </c>
      <c r="F1687" s="26" t="n">
        <v>0.761913717543</v>
      </c>
      <c r="G1687" s="26" t="n">
        <v>0.767515655312</v>
      </c>
      <c r="H1687" s="26" t="n">
        <v>0.559560937022</v>
      </c>
      <c r="I1687" s="26" t="n">
        <v>0.166104985221</v>
      </c>
    </row>
    <row r="1688" customFormat="false" ht="15" hidden="false" customHeight="false" outlineLevel="0" collapsed="false">
      <c r="B1688" s="2" t="n">
        <v>1683</v>
      </c>
      <c r="C1688" s="26" t="n">
        <v>0.807786134661</v>
      </c>
      <c r="D1688" s="26" t="n">
        <v>0.35986040564</v>
      </c>
      <c r="E1688" s="26" t="n">
        <v>-2.008215096338</v>
      </c>
      <c r="F1688" s="26" t="n">
        <v>0.14866151965</v>
      </c>
      <c r="G1688" s="26" t="n">
        <v>0.143081255515</v>
      </c>
      <c r="H1688" s="26" t="n">
        <v>0.491019718149</v>
      </c>
      <c r="I1688" s="26" t="n">
        <v>0.818221691868</v>
      </c>
    </row>
    <row r="1689" customFormat="false" ht="15" hidden="false" customHeight="false" outlineLevel="0" collapsed="false">
      <c r="B1689" s="2" t="n">
        <v>1684</v>
      </c>
      <c r="C1689" s="26" t="n">
        <v>0.070036115484</v>
      </c>
      <c r="D1689" s="26" t="n">
        <v>0.203856136353</v>
      </c>
      <c r="E1689" s="26" t="n">
        <v>-0.344256881485</v>
      </c>
      <c r="F1689" s="26" t="n">
        <v>0.754675594097</v>
      </c>
      <c r="G1689" s="26" t="n">
        <v>0.739960504309</v>
      </c>
      <c r="H1689" s="26" t="n">
        <v>0.445674372595</v>
      </c>
      <c r="I1689" s="26" t="n">
        <v>0.861873115617</v>
      </c>
    </row>
    <row r="1690" customFormat="false" ht="15" hidden="false" customHeight="false" outlineLevel="0" collapsed="false">
      <c r="B1690" s="2" t="n">
        <v>1685</v>
      </c>
      <c r="C1690" s="26" t="n">
        <v>-1.531459076796</v>
      </c>
      <c r="D1690" s="26" t="n">
        <v>-0.996819134238</v>
      </c>
      <c r="E1690" s="26" t="n">
        <v>-0.85732254762</v>
      </c>
      <c r="F1690" s="26" t="n">
        <v>0.475544826757</v>
      </c>
      <c r="G1690" s="26" t="n">
        <v>0.939441638197</v>
      </c>
      <c r="H1690" s="26" t="n">
        <v>0.06594863246</v>
      </c>
      <c r="I1690" s="26" t="n">
        <v>0.685967683678</v>
      </c>
    </row>
    <row r="1691" customFormat="false" ht="15" hidden="false" customHeight="false" outlineLevel="0" collapsed="false">
      <c r="B1691" s="2" t="n">
        <v>1686</v>
      </c>
      <c r="C1691" s="26" t="n">
        <v>0.813827656228</v>
      </c>
      <c r="D1691" s="26" t="n">
        <v>-2.047977075491</v>
      </c>
      <c r="E1691" s="26" t="n">
        <v>0.286332984684</v>
      </c>
      <c r="F1691" s="26" t="n">
        <v>0.434363704255</v>
      </c>
      <c r="G1691" s="26" t="n">
        <v>0.262823938375</v>
      </c>
      <c r="H1691" s="26" t="n">
        <v>0.701948495729</v>
      </c>
      <c r="I1691" s="26" t="n">
        <v>0.256929696883</v>
      </c>
    </row>
    <row r="1692" customFormat="false" ht="15" hidden="false" customHeight="false" outlineLevel="0" collapsed="false">
      <c r="B1692" s="2" t="n">
        <v>1687</v>
      </c>
      <c r="C1692" s="26" t="n">
        <v>1.909542987218</v>
      </c>
      <c r="D1692" s="26" t="n">
        <v>-2.371399451664</v>
      </c>
      <c r="E1692" s="26" t="n">
        <v>0.012633114234</v>
      </c>
      <c r="F1692" s="26" t="n">
        <v>0.154655393694</v>
      </c>
      <c r="G1692" s="26" t="n">
        <v>0.067451068167</v>
      </c>
      <c r="H1692" s="26" t="n">
        <v>0.764530620765</v>
      </c>
      <c r="I1692" s="26" t="n">
        <v>0.675384697022</v>
      </c>
    </row>
    <row r="1693" customFormat="false" ht="15" hidden="false" customHeight="false" outlineLevel="0" collapsed="false">
      <c r="B1693" s="2" t="n">
        <v>1688</v>
      </c>
      <c r="C1693" s="26" t="n">
        <v>-0.726753940735</v>
      </c>
      <c r="D1693" s="26" t="n">
        <v>-1.387830840215</v>
      </c>
      <c r="E1693" s="26" t="n">
        <v>0.608882716346</v>
      </c>
      <c r="F1693" s="26" t="n">
        <v>0.736377742333</v>
      </c>
      <c r="G1693" s="26" t="n">
        <v>0.012596508423</v>
      </c>
      <c r="H1693" s="26" t="n">
        <v>0.901863599505</v>
      </c>
      <c r="I1693" s="26" t="n">
        <v>0.183685563756</v>
      </c>
    </row>
    <row r="1694" customFormat="false" ht="15" hidden="false" customHeight="false" outlineLevel="0" collapsed="false">
      <c r="B1694" s="2" t="n">
        <v>1689</v>
      </c>
      <c r="C1694" s="26" t="n">
        <v>1.858366065267</v>
      </c>
      <c r="D1694" s="26" t="n">
        <v>0.534382088088</v>
      </c>
      <c r="E1694" s="26" t="n">
        <v>1.423202482708</v>
      </c>
      <c r="F1694" s="26" t="n">
        <v>0.374042073977</v>
      </c>
      <c r="G1694" s="26" t="n">
        <v>0.863594624342</v>
      </c>
      <c r="H1694" s="26" t="n">
        <v>0.569188488955</v>
      </c>
      <c r="I1694" s="26" t="n">
        <v>0.504916168369</v>
      </c>
    </row>
    <row r="1695" customFormat="false" ht="15" hidden="false" customHeight="false" outlineLevel="0" collapsed="false">
      <c r="B1695" s="2" t="n">
        <v>1690</v>
      </c>
      <c r="C1695" s="26" t="n">
        <v>-0.220193813299</v>
      </c>
      <c r="D1695" s="26" t="n">
        <v>-1.481673671866</v>
      </c>
      <c r="E1695" s="26" t="n">
        <v>-0.142805159761</v>
      </c>
      <c r="F1695" s="26" t="n">
        <v>0.184842329799</v>
      </c>
      <c r="G1695" s="26" t="n">
        <v>0.296529474683</v>
      </c>
      <c r="H1695" s="26" t="n">
        <v>0.944495547088</v>
      </c>
      <c r="I1695" s="26" t="n">
        <v>0.366641235492</v>
      </c>
    </row>
    <row r="1696" customFormat="false" ht="15" hidden="false" customHeight="false" outlineLevel="0" collapsed="false">
      <c r="B1696" s="2" t="n">
        <v>1691</v>
      </c>
      <c r="C1696" s="26" t="n">
        <v>1.558423263796</v>
      </c>
      <c r="D1696" s="26" t="n">
        <v>-1.111050487179</v>
      </c>
      <c r="E1696" s="26" t="n">
        <v>1.050306877911</v>
      </c>
      <c r="F1696" s="26" t="n">
        <v>0.203544201464</v>
      </c>
      <c r="G1696" s="26" t="n">
        <v>0.987240841343</v>
      </c>
      <c r="H1696" s="26" t="n">
        <v>0.386241070247</v>
      </c>
      <c r="I1696" s="26" t="n">
        <v>0.622235388873</v>
      </c>
    </row>
    <row r="1697" customFormat="false" ht="15" hidden="false" customHeight="false" outlineLevel="0" collapsed="false">
      <c r="B1697" s="2" t="n">
        <v>1692</v>
      </c>
      <c r="C1697" s="26" t="n">
        <v>0.274978038228</v>
      </c>
      <c r="D1697" s="26" t="n">
        <v>0.500243910278</v>
      </c>
      <c r="E1697" s="26" t="n">
        <v>0.885265340485</v>
      </c>
      <c r="F1697" s="26" t="n">
        <v>0.40474661232</v>
      </c>
      <c r="G1697" s="26" t="n">
        <v>0.481653465765</v>
      </c>
      <c r="H1697" s="26" t="n">
        <v>0.315000573894</v>
      </c>
      <c r="I1697" s="26" t="n">
        <v>0.688474975979</v>
      </c>
    </row>
    <row r="1698" customFormat="false" ht="15" hidden="false" customHeight="false" outlineLevel="0" collapsed="false">
      <c r="B1698" s="2" t="n">
        <v>1693</v>
      </c>
      <c r="C1698" s="26" t="n">
        <v>0.398892138577</v>
      </c>
      <c r="D1698" s="26" t="n">
        <v>-0.178678482904</v>
      </c>
      <c r="E1698" s="26" t="n">
        <v>-0.983658187107</v>
      </c>
      <c r="F1698" s="26" t="n">
        <v>0.50940242176</v>
      </c>
      <c r="G1698" s="26" t="n">
        <v>0.769860718242</v>
      </c>
      <c r="H1698" s="26" t="n">
        <v>0.550784208261</v>
      </c>
      <c r="I1698" s="26" t="n">
        <v>0.847322821663</v>
      </c>
    </row>
    <row r="1699" customFormat="false" ht="15" hidden="false" customHeight="false" outlineLevel="0" collapsed="false">
      <c r="B1699" s="2" t="n">
        <v>1694</v>
      </c>
      <c r="C1699" s="26" t="n">
        <v>0.966972320643</v>
      </c>
      <c r="D1699" s="26" t="n">
        <v>-0.177325871751</v>
      </c>
      <c r="E1699" s="26" t="n">
        <v>-0.850778609331</v>
      </c>
      <c r="F1699" s="26" t="n">
        <v>0.08331076394</v>
      </c>
      <c r="G1699" s="26" t="n">
        <v>0.487309058459</v>
      </c>
      <c r="H1699" s="26" t="n">
        <v>0.589497799095</v>
      </c>
      <c r="I1699" s="26" t="n">
        <v>0.284766225151</v>
      </c>
    </row>
    <row r="1700" customFormat="false" ht="15" hidden="false" customHeight="false" outlineLevel="0" collapsed="false">
      <c r="B1700" s="2" t="n">
        <v>1695</v>
      </c>
      <c r="C1700" s="26" t="n">
        <v>0.096276853117</v>
      </c>
      <c r="D1700" s="26" t="n">
        <v>0.065757985926</v>
      </c>
      <c r="E1700" s="26" t="n">
        <v>-1.381064798618</v>
      </c>
      <c r="F1700" s="26" t="n">
        <v>0.155237392461</v>
      </c>
      <c r="G1700" s="26" t="n">
        <v>0.775114286432</v>
      </c>
      <c r="H1700" s="26" t="n">
        <v>0.109140241406</v>
      </c>
      <c r="I1700" s="26" t="n">
        <v>0.865513566334</v>
      </c>
    </row>
    <row r="1701" customFormat="false" ht="15" hidden="false" customHeight="false" outlineLevel="0" collapsed="false">
      <c r="B1701" s="2" t="n">
        <v>1696</v>
      </c>
      <c r="C1701" s="26" t="n">
        <v>-1.125018714906</v>
      </c>
      <c r="D1701" s="26" t="n">
        <v>-1.692741203829</v>
      </c>
      <c r="E1701" s="26" t="n">
        <v>1.273214199963</v>
      </c>
      <c r="F1701" s="26" t="n">
        <v>0.841832418697</v>
      </c>
      <c r="G1701" s="26" t="n">
        <v>0.535999859964</v>
      </c>
      <c r="H1701" s="26" t="n">
        <v>0.027986275825</v>
      </c>
      <c r="I1701" s="26" t="n">
        <v>0.120488985568</v>
      </c>
    </row>
    <row r="1702" customFormat="false" ht="15" hidden="false" customHeight="false" outlineLevel="0" collapsed="false">
      <c r="B1702" s="2" t="n">
        <v>1697</v>
      </c>
      <c r="C1702" s="26" t="n">
        <v>0.22911987035</v>
      </c>
      <c r="D1702" s="26" t="n">
        <v>1.069683656608</v>
      </c>
      <c r="E1702" s="26" t="n">
        <v>0.921963474166</v>
      </c>
      <c r="F1702" s="26" t="n">
        <v>0.394793758586</v>
      </c>
      <c r="G1702" s="26" t="n">
        <v>0.986668637288</v>
      </c>
      <c r="H1702" s="26" t="n">
        <v>0.032969300312</v>
      </c>
      <c r="I1702" s="26" t="n">
        <v>0.010782131393</v>
      </c>
    </row>
    <row r="1703" customFormat="false" ht="15" hidden="false" customHeight="false" outlineLevel="0" collapsed="false">
      <c r="B1703" s="2" t="n">
        <v>1698</v>
      </c>
      <c r="C1703" s="26" t="n">
        <v>-0.391804699881</v>
      </c>
      <c r="D1703" s="26" t="n">
        <v>-0.446847684658</v>
      </c>
      <c r="E1703" s="26" t="n">
        <v>0.837889376739</v>
      </c>
      <c r="F1703" s="26" t="n">
        <v>0.156888824251</v>
      </c>
      <c r="G1703" s="26" t="n">
        <v>0.354579626415</v>
      </c>
      <c r="H1703" s="26" t="n">
        <v>0.470112038259</v>
      </c>
      <c r="I1703" s="26" t="n">
        <v>0.232269931148</v>
      </c>
    </row>
    <row r="1704" customFormat="false" ht="15" hidden="false" customHeight="false" outlineLevel="0" collapsed="false">
      <c r="B1704" s="2" t="n">
        <v>1699</v>
      </c>
      <c r="C1704" s="26" t="n">
        <v>-1.204217831633</v>
      </c>
      <c r="D1704" s="26" t="n">
        <v>-0.440080320737</v>
      </c>
      <c r="E1704" s="26" t="n">
        <v>-0.781453350921</v>
      </c>
      <c r="F1704" s="26" t="n">
        <v>0.23410966615</v>
      </c>
      <c r="G1704" s="26" t="n">
        <v>0.940787012398</v>
      </c>
      <c r="H1704" s="26" t="n">
        <v>0.126315549269</v>
      </c>
      <c r="I1704" s="26" t="n">
        <v>0.7246220419</v>
      </c>
    </row>
    <row r="1705" customFormat="false" ht="15" hidden="false" customHeight="false" outlineLevel="0" collapsed="false">
      <c r="B1705" s="2" t="n">
        <v>1700</v>
      </c>
      <c r="C1705" s="26" t="n">
        <v>1.400851312227</v>
      </c>
      <c r="D1705" s="26" t="n">
        <v>0.014537323635</v>
      </c>
      <c r="E1705" s="26" t="n">
        <v>-1.054071299207</v>
      </c>
      <c r="F1705" s="26" t="n">
        <v>0.314002419506</v>
      </c>
      <c r="G1705" s="26" t="n">
        <v>0.81848259053</v>
      </c>
      <c r="H1705" s="26" t="n">
        <v>0.476920524049</v>
      </c>
      <c r="I1705" s="26" t="n">
        <v>0.366619410258</v>
      </c>
    </row>
    <row r="1706" customFormat="false" ht="15" hidden="false" customHeight="false" outlineLevel="0" collapsed="false">
      <c r="B1706" s="2" t="n">
        <v>1701</v>
      </c>
      <c r="C1706" s="26" t="n">
        <v>0.124739953747</v>
      </c>
      <c r="D1706" s="26" t="n">
        <v>0.79367404992</v>
      </c>
      <c r="E1706" s="26" t="n">
        <v>0.474740589966</v>
      </c>
      <c r="F1706" s="26" t="n">
        <v>0.96026308942</v>
      </c>
      <c r="G1706" s="26" t="n">
        <v>0.293880199256</v>
      </c>
      <c r="H1706" s="26" t="n">
        <v>0.712445067856</v>
      </c>
      <c r="I1706" s="26" t="n">
        <v>0.582451235721</v>
      </c>
    </row>
    <row r="1707" customFormat="false" ht="15" hidden="false" customHeight="false" outlineLevel="0" collapsed="false">
      <c r="B1707" s="2" t="n">
        <v>1702</v>
      </c>
      <c r="C1707" s="26" t="n">
        <v>-1.133825490918</v>
      </c>
      <c r="D1707" s="26" t="n">
        <v>-1.712378657622</v>
      </c>
      <c r="E1707" s="26" t="n">
        <v>-0.330002425299</v>
      </c>
      <c r="F1707" s="26" t="n">
        <v>0.722153991782</v>
      </c>
      <c r="G1707" s="26" t="n">
        <v>0.640946658658</v>
      </c>
      <c r="H1707" s="26" t="n">
        <v>0.075535380389</v>
      </c>
      <c r="I1707" s="26" t="n">
        <v>0.111462982683</v>
      </c>
    </row>
    <row r="1708" customFormat="false" ht="15" hidden="false" customHeight="false" outlineLevel="0" collapsed="false">
      <c r="B1708" s="2" t="n">
        <v>1703</v>
      </c>
      <c r="C1708" s="26" t="n">
        <v>1.445193087925</v>
      </c>
      <c r="D1708" s="26" t="n">
        <v>-0.230661792226</v>
      </c>
      <c r="E1708" s="26" t="n">
        <v>0.031441454083</v>
      </c>
      <c r="F1708" s="26" t="n">
        <v>0.723176538915</v>
      </c>
      <c r="G1708" s="26" t="n">
        <v>0.674207666164</v>
      </c>
      <c r="H1708" s="26" t="n">
        <v>0.163249127584</v>
      </c>
      <c r="I1708" s="26" t="n">
        <v>0.893750578174</v>
      </c>
    </row>
    <row r="1709" customFormat="false" ht="15" hidden="false" customHeight="false" outlineLevel="0" collapsed="false">
      <c r="B1709" s="2" t="n">
        <v>1704</v>
      </c>
      <c r="C1709" s="26" t="n">
        <v>0.199540794998</v>
      </c>
      <c r="D1709" s="26" t="n">
        <v>0.50030375387</v>
      </c>
      <c r="E1709" s="26" t="n">
        <v>-0.06634024343</v>
      </c>
      <c r="F1709" s="26" t="n">
        <v>0.647128795643</v>
      </c>
      <c r="G1709" s="26" t="n">
        <v>0.521390458784</v>
      </c>
      <c r="H1709" s="26" t="n">
        <v>0.082280530987</v>
      </c>
      <c r="I1709" s="26" t="n">
        <v>0.486365248857</v>
      </c>
    </row>
    <row r="1710" customFormat="false" ht="15" hidden="false" customHeight="false" outlineLevel="0" collapsed="false">
      <c r="B1710" s="2" t="n">
        <v>1705</v>
      </c>
      <c r="C1710" s="26" t="n">
        <v>0.41741539106</v>
      </c>
      <c r="D1710" s="26" t="n">
        <v>0.123065684692</v>
      </c>
      <c r="E1710" s="26" t="n">
        <v>1.357826097174</v>
      </c>
      <c r="F1710" s="26" t="n">
        <v>0.222402486795</v>
      </c>
      <c r="G1710" s="26" t="n">
        <v>0.631552598552</v>
      </c>
      <c r="H1710" s="26" t="n">
        <v>0.8994311409</v>
      </c>
      <c r="I1710" s="26" t="n">
        <v>0.837881912299</v>
      </c>
    </row>
    <row r="1711" customFormat="false" ht="15" hidden="false" customHeight="false" outlineLevel="0" collapsed="false">
      <c r="B1711" s="2" t="n">
        <v>1706</v>
      </c>
      <c r="C1711" s="26" t="n">
        <v>-0.409081606082</v>
      </c>
      <c r="D1711" s="26" t="n">
        <v>-1.268986085616</v>
      </c>
      <c r="E1711" s="26" t="n">
        <v>-0.562973103896</v>
      </c>
      <c r="F1711" s="26" t="n">
        <v>0.41998687124</v>
      </c>
      <c r="G1711" s="26" t="n">
        <v>0.361212098755</v>
      </c>
      <c r="H1711" s="26" t="n">
        <v>0.102852175652</v>
      </c>
      <c r="I1711" s="26" t="n">
        <v>0.324392678979</v>
      </c>
    </row>
    <row r="1712" customFormat="false" ht="15" hidden="false" customHeight="false" outlineLevel="0" collapsed="false">
      <c r="B1712" s="2" t="n">
        <v>1707</v>
      </c>
      <c r="C1712" s="26" t="n">
        <v>0.780374419281</v>
      </c>
      <c r="D1712" s="26" t="n">
        <v>0.46034165676</v>
      </c>
      <c r="E1712" s="26" t="n">
        <v>-0.350045481727</v>
      </c>
      <c r="F1712" s="26" t="n">
        <v>0.972236350832</v>
      </c>
      <c r="G1712" s="26" t="n">
        <v>0.851462282501</v>
      </c>
      <c r="H1712" s="26" t="n">
        <v>0.399918870635</v>
      </c>
      <c r="I1712" s="26" t="n">
        <v>0.253282446314</v>
      </c>
    </row>
    <row r="1713" customFormat="false" ht="15" hidden="false" customHeight="false" outlineLevel="0" collapsed="false">
      <c r="B1713" s="2" t="n">
        <v>1708</v>
      </c>
      <c r="C1713" s="26" t="n">
        <v>1.167374810992</v>
      </c>
      <c r="D1713" s="26" t="n">
        <v>-0.591515665818</v>
      </c>
      <c r="E1713" s="26" t="n">
        <v>1.084263101849</v>
      </c>
      <c r="F1713" s="26" t="n">
        <v>0.032239029309</v>
      </c>
      <c r="G1713" s="26" t="n">
        <v>0.594471581491</v>
      </c>
      <c r="H1713" s="26" t="n">
        <v>0.035911592092</v>
      </c>
      <c r="I1713" s="26" t="n">
        <v>0.236819112198</v>
      </c>
    </row>
    <row r="1714" customFormat="false" ht="15" hidden="false" customHeight="false" outlineLevel="0" collapsed="false">
      <c r="B1714" s="2" t="n">
        <v>1709</v>
      </c>
      <c r="C1714" s="26" t="n">
        <v>-0.759094043197</v>
      </c>
      <c r="D1714" s="26" t="n">
        <v>0.029915145543</v>
      </c>
      <c r="E1714" s="26" t="n">
        <v>-0.832250730603</v>
      </c>
      <c r="F1714" s="26" t="n">
        <v>0.842389515835</v>
      </c>
      <c r="G1714" s="26" t="n">
        <v>0.295334373385</v>
      </c>
      <c r="H1714" s="26" t="n">
        <v>0.769755396355</v>
      </c>
      <c r="I1714" s="26" t="n">
        <v>0.750028367398</v>
      </c>
    </row>
    <row r="1715" customFormat="false" ht="15" hidden="false" customHeight="false" outlineLevel="0" collapsed="false">
      <c r="B1715" s="2" t="n">
        <v>1710</v>
      </c>
      <c r="C1715" s="26" t="n">
        <v>0.495122985726</v>
      </c>
      <c r="D1715" s="26" t="n">
        <v>-0.883608539067</v>
      </c>
      <c r="E1715" s="26" t="n">
        <v>-1.499373506671</v>
      </c>
      <c r="F1715" s="26" t="n">
        <v>0.645610803102</v>
      </c>
      <c r="G1715" s="26" t="n">
        <v>0.107538084088</v>
      </c>
      <c r="H1715" s="26" t="n">
        <v>0.561670914607</v>
      </c>
      <c r="I1715" s="26" t="n">
        <v>0.221656384222</v>
      </c>
    </row>
    <row r="1716" customFormat="false" ht="15" hidden="false" customHeight="false" outlineLevel="0" collapsed="false">
      <c r="B1716" s="2" t="n">
        <v>1711</v>
      </c>
      <c r="C1716" s="26" t="n">
        <v>-1.510070165176</v>
      </c>
      <c r="D1716" s="26" t="n">
        <v>0.763562616293</v>
      </c>
      <c r="E1716" s="26" t="n">
        <v>-0.139280633258</v>
      </c>
      <c r="F1716" s="26" t="n">
        <v>0.124156772656</v>
      </c>
      <c r="G1716" s="26" t="n">
        <v>0.568473039766</v>
      </c>
      <c r="H1716" s="26" t="n">
        <v>0.311448510996</v>
      </c>
      <c r="I1716" s="26" t="n">
        <v>0.241134262408</v>
      </c>
    </row>
    <row r="1717" customFormat="false" ht="15" hidden="false" customHeight="false" outlineLevel="0" collapsed="false">
      <c r="B1717" s="2" t="n">
        <v>1712</v>
      </c>
      <c r="C1717" s="26" t="n">
        <v>1.447022587728</v>
      </c>
      <c r="D1717" s="26" t="n">
        <v>1.163059109859</v>
      </c>
      <c r="E1717" s="26" t="n">
        <v>-0.987570580868</v>
      </c>
      <c r="F1717" s="26" t="n">
        <v>0.497309908289</v>
      </c>
      <c r="G1717" s="26" t="n">
        <v>0.349372075375</v>
      </c>
      <c r="H1717" s="26" t="n">
        <v>0.774455874504</v>
      </c>
      <c r="I1717" s="26" t="n">
        <v>0.465828665436</v>
      </c>
    </row>
    <row r="1718" customFormat="false" ht="15" hidden="false" customHeight="false" outlineLevel="0" collapsed="false">
      <c r="B1718" s="2" t="n">
        <v>1713</v>
      </c>
      <c r="C1718" s="26" t="n">
        <v>-0.095110503054</v>
      </c>
      <c r="D1718" s="26" t="n">
        <v>-1.057438382935</v>
      </c>
      <c r="E1718" s="26" t="n">
        <v>0.752118206653</v>
      </c>
      <c r="F1718" s="26" t="n">
        <v>0.251601584468</v>
      </c>
      <c r="G1718" s="26" t="n">
        <v>0.917647571189</v>
      </c>
      <c r="H1718" s="26" t="n">
        <v>0.305322532476</v>
      </c>
      <c r="I1718" s="26" t="n">
        <v>0.882923416583</v>
      </c>
    </row>
    <row r="1719" customFormat="false" ht="15" hidden="false" customHeight="false" outlineLevel="0" collapsed="false">
      <c r="B1719" s="2" t="n">
        <v>1714</v>
      </c>
      <c r="C1719" s="26" t="n">
        <v>-0.858521363304</v>
      </c>
      <c r="D1719" s="26" t="n">
        <v>-0.67900274798</v>
      </c>
      <c r="E1719" s="26" t="n">
        <v>-0.664585720284</v>
      </c>
      <c r="F1719" s="26" t="n">
        <v>0.913039475126</v>
      </c>
      <c r="G1719" s="26" t="n">
        <v>0.843804100264</v>
      </c>
      <c r="H1719" s="26" t="n">
        <v>0.865439098963</v>
      </c>
      <c r="I1719" s="26" t="n">
        <v>0.31380154646</v>
      </c>
    </row>
    <row r="1720" customFormat="false" ht="15" hidden="false" customHeight="false" outlineLevel="0" collapsed="false">
      <c r="B1720" s="2" t="n">
        <v>1715</v>
      </c>
      <c r="C1720" s="26" t="n">
        <v>0.811461555639</v>
      </c>
      <c r="D1720" s="26" t="n">
        <v>2.05276414415</v>
      </c>
      <c r="E1720" s="26" t="n">
        <v>-1.02552948936</v>
      </c>
      <c r="F1720" s="26" t="n">
        <v>0.320353459775</v>
      </c>
      <c r="G1720" s="26" t="n">
        <v>0.881303475375</v>
      </c>
      <c r="H1720" s="26" t="n">
        <v>0.33245890856</v>
      </c>
      <c r="I1720" s="26" t="n">
        <v>0.999800794098</v>
      </c>
    </row>
    <row r="1721" customFormat="false" ht="15" hidden="false" customHeight="false" outlineLevel="0" collapsed="false">
      <c r="B1721" s="2" t="n">
        <v>1716</v>
      </c>
      <c r="C1721" s="26" t="n">
        <v>1.233391642202</v>
      </c>
      <c r="D1721" s="26" t="n">
        <v>-0.409528917503</v>
      </c>
      <c r="E1721" s="26" t="n">
        <v>-0.103047865621</v>
      </c>
      <c r="F1721" s="26" t="n">
        <v>0.208295301476</v>
      </c>
      <c r="G1721" s="26" t="n">
        <v>0.524585463793</v>
      </c>
      <c r="H1721" s="26" t="n">
        <v>0.53103597629</v>
      </c>
      <c r="I1721" s="26" t="n">
        <v>0.14451747829</v>
      </c>
    </row>
    <row r="1722" customFormat="false" ht="15" hidden="false" customHeight="false" outlineLevel="0" collapsed="false">
      <c r="B1722" s="2" t="n">
        <v>1717</v>
      </c>
      <c r="C1722" s="26" t="n">
        <v>1.107812547443</v>
      </c>
      <c r="D1722" s="26" t="n">
        <v>-0.290467734898</v>
      </c>
      <c r="E1722" s="26" t="n">
        <v>1.598009456623</v>
      </c>
      <c r="F1722" s="26" t="n">
        <v>0.803046917432</v>
      </c>
      <c r="G1722" s="26" t="n">
        <v>0.732004188026</v>
      </c>
      <c r="H1722" s="26" t="n">
        <v>0.61656639895</v>
      </c>
      <c r="I1722" s="26" t="n">
        <v>0.614502981815</v>
      </c>
    </row>
    <row r="1723" customFormat="false" ht="15" hidden="false" customHeight="false" outlineLevel="0" collapsed="false">
      <c r="B1723" s="2" t="n">
        <v>1718</v>
      </c>
      <c r="C1723" s="26" t="n">
        <v>-1.043156850683</v>
      </c>
      <c r="D1723" s="26" t="n">
        <v>-0.213769500036</v>
      </c>
      <c r="E1723" s="26" t="n">
        <v>0.10935278963</v>
      </c>
      <c r="F1723" s="26" t="n">
        <v>0.383229555115</v>
      </c>
      <c r="G1723" s="26" t="n">
        <v>0.957684469194</v>
      </c>
      <c r="H1723" s="26" t="n">
        <v>0.583612340186</v>
      </c>
      <c r="I1723" s="26" t="n">
        <v>0.701577210846</v>
      </c>
    </row>
    <row r="1724" customFormat="false" ht="15" hidden="false" customHeight="false" outlineLevel="0" collapsed="false">
      <c r="B1724" s="2" t="n">
        <v>1719</v>
      </c>
      <c r="C1724" s="26" t="n">
        <v>-1.1545562293</v>
      </c>
      <c r="D1724" s="26" t="n">
        <v>1.848985782757</v>
      </c>
      <c r="E1724" s="26" t="n">
        <v>-0.589035145914</v>
      </c>
      <c r="F1724" s="26" t="n">
        <v>0.95337712028</v>
      </c>
      <c r="G1724" s="26" t="n">
        <v>0.361461842936</v>
      </c>
      <c r="H1724" s="26" t="n">
        <v>0.218865413623</v>
      </c>
      <c r="I1724" s="26" t="n">
        <v>0.45715824867</v>
      </c>
    </row>
    <row r="1725" customFormat="false" ht="15" hidden="false" customHeight="false" outlineLevel="0" collapsed="false">
      <c r="B1725" s="2" t="n">
        <v>1720</v>
      </c>
      <c r="C1725" s="26" t="n">
        <v>0.33462739936</v>
      </c>
      <c r="D1725" s="26" t="n">
        <v>2.961043946744</v>
      </c>
      <c r="E1725" s="26" t="n">
        <v>0.346655646578</v>
      </c>
      <c r="F1725" s="26" t="n">
        <v>0.743938377592</v>
      </c>
      <c r="G1725" s="26" t="n">
        <v>0.57266597973</v>
      </c>
      <c r="H1725" s="26" t="n">
        <v>0.816921371982</v>
      </c>
      <c r="I1725" s="26" t="n">
        <v>0.721600735474</v>
      </c>
    </row>
    <row r="1726" customFormat="false" ht="15" hidden="false" customHeight="false" outlineLevel="0" collapsed="false">
      <c r="B1726" s="2" t="n">
        <v>1721</v>
      </c>
      <c r="C1726" s="26" t="n">
        <v>0.281789380662</v>
      </c>
      <c r="D1726" s="26" t="n">
        <v>0.241410061125</v>
      </c>
      <c r="E1726" s="26" t="n">
        <v>-0.018096551099</v>
      </c>
      <c r="F1726" s="26" t="n">
        <v>0.126020884237</v>
      </c>
      <c r="G1726" s="26" t="n">
        <v>0.979993078967</v>
      </c>
      <c r="H1726" s="26" t="n">
        <v>0.359833879036</v>
      </c>
      <c r="I1726" s="26" t="n">
        <v>0.497788854217</v>
      </c>
    </row>
    <row r="1727" customFormat="false" ht="15" hidden="false" customHeight="false" outlineLevel="0" collapsed="false">
      <c r="B1727" s="2" t="n">
        <v>1722</v>
      </c>
      <c r="C1727" s="26" t="n">
        <v>-0.30850293956</v>
      </c>
      <c r="D1727" s="26" t="n">
        <v>1.109810873012</v>
      </c>
      <c r="E1727" s="26" t="n">
        <v>-1.397030169213</v>
      </c>
      <c r="F1727" s="26" t="n">
        <v>0.769932888228</v>
      </c>
      <c r="G1727" s="26" t="n">
        <v>0.198537691069</v>
      </c>
      <c r="H1727" s="26" t="n">
        <v>0.376703797181</v>
      </c>
      <c r="I1727" s="26" t="n">
        <v>0.246900142838</v>
      </c>
    </row>
    <row r="1728" customFormat="false" ht="15" hidden="false" customHeight="false" outlineLevel="0" collapsed="false">
      <c r="B1728" s="2" t="n">
        <v>1723</v>
      </c>
      <c r="C1728" s="26" t="n">
        <v>1.526115792486</v>
      </c>
      <c r="D1728" s="26" t="n">
        <v>-1.889595357957</v>
      </c>
      <c r="E1728" s="26" t="n">
        <v>0.262201279234</v>
      </c>
      <c r="F1728" s="26" t="n">
        <v>0.958102397946</v>
      </c>
      <c r="G1728" s="26" t="n">
        <v>0.39879163804</v>
      </c>
      <c r="H1728" s="26" t="n">
        <v>0.409059287907</v>
      </c>
      <c r="I1728" s="26" t="n">
        <v>0.09274712007</v>
      </c>
    </row>
    <row r="1729" customFormat="false" ht="15" hidden="false" customHeight="false" outlineLevel="0" collapsed="false">
      <c r="B1729" s="2" t="n">
        <v>1724</v>
      </c>
      <c r="C1729" s="26" t="n">
        <v>-0.990906534402</v>
      </c>
      <c r="D1729" s="26" t="n">
        <v>-0.117421345294</v>
      </c>
      <c r="E1729" s="26" t="n">
        <v>3.100836765127</v>
      </c>
      <c r="F1729" s="26" t="n">
        <v>0.706194065229</v>
      </c>
      <c r="G1729" s="26" t="n">
        <v>0.251469669239</v>
      </c>
      <c r="H1729" s="26" t="n">
        <v>0.609182580686</v>
      </c>
      <c r="I1729" s="26" t="n">
        <v>0.916251661061</v>
      </c>
    </row>
    <row r="1730" customFormat="false" ht="15" hidden="false" customHeight="false" outlineLevel="0" collapsed="false">
      <c r="B1730" s="2" t="n">
        <v>1725</v>
      </c>
      <c r="C1730" s="26" t="n">
        <v>1.719630164785</v>
      </c>
      <c r="D1730" s="26" t="n">
        <v>0.539975847742</v>
      </c>
      <c r="E1730" s="26" t="n">
        <v>0.288257367036</v>
      </c>
      <c r="F1730" s="26" t="n">
        <v>0.746006280978</v>
      </c>
      <c r="G1730" s="26" t="n">
        <v>0.706714699824</v>
      </c>
      <c r="H1730" s="26" t="n">
        <v>0.145811615023</v>
      </c>
      <c r="I1730" s="26" t="n">
        <v>0.038787959624</v>
      </c>
    </row>
    <row r="1731" customFormat="false" ht="15" hidden="false" customHeight="false" outlineLevel="0" collapsed="false">
      <c r="B1731" s="2" t="n">
        <v>1726</v>
      </c>
      <c r="C1731" s="26" t="n">
        <v>0.58376760303</v>
      </c>
      <c r="D1731" s="26" t="n">
        <v>-0.206891888483</v>
      </c>
      <c r="E1731" s="26" t="n">
        <v>1.043607920246</v>
      </c>
      <c r="F1731" s="26" t="n">
        <v>0.412806061936</v>
      </c>
      <c r="G1731" s="26" t="n">
        <v>0.132566212341</v>
      </c>
      <c r="H1731" s="26" t="n">
        <v>0.00993808795</v>
      </c>
      <c r="I1731" s="26" t="n">
        <v>0.275001013388</v>
      </c>
    </row>
    <row r="1732" customFormat="false" ht="15" hidden="false" customHeight="false" outlineLevel="0" collapsed="false">
      <c r="B1732" s="2" t="n">
        <v>1727</v>
      </c>
      <c r="C1732" s="26" t="n">
        <v>0.192758757254</v>
      </c>
      <c r="D1732" s="26" t="n">
        <v>-0.559220023046</v>
      </c>
      <c r="E1732" s="26" t="n">
        <v>1.125263090647</v>
      </c>
      <c r="F1732" s="26" t="n">
        <v>0.107893427653</v>
      </c>
      <c r="G1732" s="26" t="n">
        <v>0.424598972294</v>
      </c>
      <c r="H1732" s="26" t="n">
        <v>0.14161257481</v>
      </c>
      <c r="I1732" s="26" t="n">
        <v>0.113018126335</v>
      </c>
    </row>
    <row r="1733" customFormat="false" ht="15" hidden="false" customHeight="false" outlineLevel="0" collapsed="false">
      <c r="B1733" s="2" t="n">
        <v>1728</v>
      </c>
      <c r="C1733" s="26" t="n">
        <v>0.874904250284</v>
      </c>
      <c r="D1733" s="26" t="n">
        <v>0.780637069506</v>
      </c>
      <c r="E1733" s="26" t="n">
        <v>-0.88837090697</v>
      </c>
      <c r="F1733" s="26" t="n">
        <v>0.658601547917</v>
      </c>
      <c r="G1733" s="26" t="n">
        <v>0.092836866329</v>
      </c>
      <c r="H1733" s="26" t="n">
        <v>0.110905873149</v>
      </c>
      <c r="I1733" s="26" t="n">
        <v>0.080505746202</v>
      </c>
    </row>
    <row r="1734" customFormat="false" ht="15" hidden="false" customHeight="false" outlineLevel="0" collapsed="false">
      <c r="B1734" s="2" t="n">
        <v>1729</v>
      </c>
      <c r="C1734" s="26" t="n">
        <v>1.760754823909</v>
      </c>
      <c r="D1734" s="26" t="n">
        <v>-0.517124480597</v>
      </c>
      <c r="E1734" s="26" t="n">
        <v>-0.904515236757</v>
      </c>
      <c r="F1734" s="26" t="n">
        <v>0.647259578766</v>
      </c>
      <c r="G1734" s="26" t="n">
        <v>0.412191217677</v>
      </c>
      <c r="H1734" s="26" t="n">
        <v>0.005454959564</v>
      </c>
      <c r="I1734" s="26" t="n">
        <v>0.427644004306</v>
      </c>
    </row>
    <row r="1735" customFormat="false" ht="15" hidden="false" customHeight="false" outlineLevel="0" collapsed="false">
      <c r="B1735" s="2" t="n">
        <v>1730</v>
      </c>
      <c r="C1735" s="26" t="n">
        <v>0.940895433501</v>
      </c>
      <c r="D1735" s="26" t="n">
        <v>0.188782842971</v>
      </c>
      <c r="E1735" s="26" t="n">
        <v>-1.5705578343</v>
      </c>
      <c r="F1735" s="26" t="n">
        <v>0.378225504577</v>
      </c>
      <c r="G1735" s="26" t="n">
        <v>0.434407943719</v>
      </c>
      <c r="H1735" s="26" t="n">
        <v>0.890195416373</v>
      </c>
      <c r="I1735" s="26" t="n">
        <v>0.362637802714</v>
      </c>
    </row>
    <row r="1736" customFormat="false" ht="15" hidden="false" customHeight="false" outlineLevel="0" collapsed="false">
      <c r="B1736" s="2" t="n">
        <v>1731</v>
      </c>
      <c r="C1736" s="26" t="n">
        <v>-0.72843584055</v>
      </c>
      <c r="D1736" s="26" t="n">
        <v>1.249668276856</v>
      </c>
      <c r="E1736" s="26" t="n">
        <v>-0.907507332311</v>
      </c>
      <c r="F1736" s="26" t="n">
        <v>0.226965357261</v>
      </c>
      <c r="G1736" s="26" t="n">
        <v>0.050335917264</v>
      </c>
      <c r="H1736" s="26" t="n">
        <v>0.378069553312</v>
      </c>
      <c r="I1736" s="26" t="n">
        <v>0.145934398769</v>
      </c>
    </row>
    <row r="1737" customFormat="false" ht="15" hidden="false" customHeight="false" outlineLevel="0" collapsed="false">
      <c r="B1737" s="2" t="n">
        <v>1732</v>
      </c>
      <c r="C1737" s="26" t="n">
        <v>-0.561750341231</v>
      </c>
      <c r="D1737" s="26" t="n">
        <v>-0.810294268858</v>
      </c>
      <c r="E1737" s="26" t="n">
        <v>-1.843242274626</v>
      </c>
      <c r="F1737" s="26" t="n">
        <v>0.464211878551</v>
      </c>
      <c r="G1737" s="26" t="n">
        <v>0.031917543053</v>
      </c>
      <c r="H1737" s="26" t="n">
        <v>0.963976123389</v>
      </c>
      <c r="I1737" s="26" t="n">
        <v>0.751569519748</v>
      </c>
    </row>
    <row r="1738" customFormat="false" ht="15" hidden="false" customHeight="false" outlineLevel="0" collapsed="false">
      <c r="B1738" s="2" t="n">
        <v>1733</v>
      </c>
      <c r="C1738" s="26" t="n">
        <v>-0.032944106113</v>
      </c>
      <c r="D1738" s="26" t="n">
        <v>0.244767128591</v>
      </c>
      <c r="E1738" s="26" t="n">
        <v>0.456010594619</v>
      </c>
      <c r="F1738" s="26" t="n">
        <v>0.191492906783</v>
      </c>
      <c r="G1738" s="26" t="n">
        <v>0.160244976199</v>
      </c>
      <c r="H1738" s="26" t="n">
        <v>0.272092573845</v>
      </c>
      <c r="I1738" s="26" t="n">
        <v>0.532143738117</v>
      </c>
    </row>
    <row r="1739" customFormat="false" ht="15" hidden="false" customHeight="false" outlineLevel="0" collapsed="false">
      <c r="B1739" s="2" t="n">
        <v>1734</v>
      </c>
      <c r="C1739" s="26" t="n">
        <v>0.576892940051</v>
      </c>
      <c r="D1739" s="26" t="n">
        <v>1.137108443389</v>
      </c>
      <c r="E1739" s="26" t="n">
        <v>-0.558707792166</v>
      </c>
      <c r="F1739" s="26" t="n">
        <v>0.459917538843</v>
      </c>
      <c r="G1739" s="26" t="n">
        <v>0.950616230765</v>
      </c>
      <c r="H1739" s="26" t="n">
        <v>0.900840955613</v>
      </c>
      <c r="I1739" s="26" t="n">
        <v>0.508037626562</v>
      </c>
    </row>
    <row r="1740" customFormat="false" ht="15" hidden="false" customHeight="false" outlineLevel="0" collapsed="false">
      <c r="B1740" s="2" t="n">
        <v>1735</v>
      </c>
      <c r="C1740" s="26" t="n">
        <v>0.332266463847</v>
      </c>
      <c r="D1740" s="26" t="n">
        <v>-0.140709742884</v>
      </c>
      <c r="E1740" s="26" t="n">
        <v>-0.709141962211</v>
      </c>
      <c r="F1740" s="26" t="n">
        <v>0.405159246789</v>
      </c>
      <c r="G1740" s="26" t="n">
        <v>0.772052096196</v>
      </c>
      <c r="H1740" s="26" t="n">
        <v>0.406704843018</v>
      </c>
      <c r="I1740" s="26" t="n">
        <v>0.891897309866</v>
      </c>
    </row>
    <row r="1741" customFormat="false" ht="15" hidden="false" customHeight="false" outlineLevel="0" collapsed="false">
      <c r="B1741" s="2" t="n">
        <v>1736</v>
      </c>
      <c r="C1741" s="26" t="n">
        <v>-0.313691784349</v>
      </c>
      <c r="D1741" s="26" t="n">
        <v>0.815859125456</v>
      </c>
      <c r="E1741" s="26" t="n">
        <v>-0.175436552733</v>
      </c>
      <c r="F1741" s="26" t="n">
        <v>0.257197050851</v>
      </c>
      <c r="G1741" s="26" t="n">
        <v>0.487267942385</v>
      </c>
      <c r="H1741" s="26" t="n">
        <v>0.813628403692</v>
      </c>
      <c r="I1741" s="26" t="n">
        <v>0.657272918332</v>
      </c>
    </row>
    <row r="1742" customFormat="false" ht="15" hidden="false" customHeight="false" outlineLevel="0" collapsed="false">
      <c r="B1742" s="2" t="n">
        <v>1737</v>
      </c>
      <c r="C1742" s="26" t="n">
        <v>-1.294406797359</v>
      </c>
      <c r="D1742" s="26" t="n">
        <v>1.462690686177</v>
      </c>
      <c r="E1742" s="26" t="n">
        <v>2.1625995837</v>
      </c>
      <c r="F1742" s="26" t="n">
        <v>0.884316383443</v>
      </c>
      <c r="G1742" s="26" t="n">
        <v>0.847975950657</v>
      </c>
      <c r="H1742" s="26" t="n">
        <v>0.913273799699</v>
      </c>
      <c r="I1742" s="26" t="n">
        <v>0.7686120092</v>
      </c>
    </row>
    <row r="1743" customFormat="false" ht="15" hidden="false" customHeight="false" outlineLevel="0" collapsed="false">
      <c r="B1743" s="2" t="n">
        <v>1738</v>
      </c>
      <c r="C1743" s="26" t="n">
        <v>-0.645206480246</v>
      </c>
      <c r="D1743" s="26" t="n">
        <v>-0.435118624448</v>
      </c>
      <c r="E1743" s="26" t="n">
        <v>-0.321661746236</v>
      </c>
      <c r="F1743" s="26" t="n">
        <v>0.235118827805</v>
      </c>
      <c r="G1743" s="26" t="n">
        <v>0.01136139946</v>
      </c>
      <c r="H1743" s="26" t="n">
        <v>0.060972809482</v>
      </c>
      <c r="I1743" s="26" t="n">
        <v>0.757536469082</v>
      </c>
    </row>
    <row r="1744" customFormat="false" ht="15" hidden="false" customHeight="false" outlineLevel="0" collapsed="false">
      <c r="B1744" s="2" t="n">
        <v>1739</v>
      </c>
      <c r="C1744" s="26" t="n">
        <v>0.153485218727</v>
      </c>
      <c r="D1744" s="26" t="n">
        <v>0.691830125215</v>
      </c>
      <c r="E1744" s="26" t="n">
        <v>-0.83720261362</v>
      </c>
      <c r="F1744" s="26" t="n">
        <v>0.667850890506</v>
      </c>
      <c r="G1744" s="26" t="n">
        <v>0.831025953796</v>
      </c>
      <c r="H1744" s="26" t="n">
        <v>0.556314675614</v>
      </c>
      <c r="I1744" s="26" t="n">
        <v>0.165687842362</v>
      </c>
    </row>
    <row r="1745" customFormat="false" ht="15" hidden="false" customHeight="false" outlineLevel="0" collapsed="false">
      <c r="B1745" s="2" t="n">
        <v>1740</v>
      </c>
      <c r="C1745" s="26" t="n">
        <v>-0.156408932424</v>
      </c>
      <c r="D1745" s="26" t="n">
        <v>-0.110763760368</v>
      </c>
      <c r="E1745" s="26" t="n">
        <v>1.508468674601</v>
      </c>
      <c r="F1745" s="26" t="n">
        <v>0.921964080506</v>
      </c>
      <c r="G1745" s="26" t="n">
        <v>0.907491908946</v>
      </c>
      <c r="H1745" s="26" t="n">
        <v>0.420987310181</v>
      </c>
      <c r="I1745" s="26" t="n">
        <v>0.828219961037</v>
      </c>
    </row>
    <row r="1746" customFormat="false" ht="15" hidden="false" customHeight="false" outlineLevel="0" collapsed="false">
      <c r="B1746" s="2" t="n">
        <v>1741</v>
      </c>
      <c r="C1746" s="26" t="n">
        <v>-0.502273224072</v>
      </c>
      <c r="D1746" s="26" t="n">
        <v>-0.69094063241</v>
      </c>
      <c r="E1746" s="26" t="n">
        <v>-1.260726467901</v>
      </c>
      <c r="F1746" s="26" t="n">
        <v>0.373432666538</v>
      </c>
      <c r="G1746" s="26" t="n">
        <v>0.801440294831</v>
      </c>
      <c r="H1746" s="26" t="n">
        <v>0.128470472008</v>
      </c>
      <c r="I1746" s="26" t="n">
        <v>0.934065882265</v>
      </c>
    </row>
    <row r="1747" customFormat="false" ht="15" hidden="false" customHeight="false" outlineLevel="0" collapsed="false">
      <c r="B1747" s="2" t="n">
        <v>1742</v>
      </c>
      <c r="C1747" s="26" t="n">
        <v>-2.483940467731</v>
      </c>
      <c r="D1747" s="26" t="n">
        <v>-0.461640521667</v>
      </c>
      <c r="E1747" s="26" t="n">
        <v>1.558103416881</v>
      </c>
      <c r="F1747" s="26" t="n">
        <v>0.758469569128</v>
      </c>
      <c r="G1747" s="26" t="n">
        <v>0.872088801267</v>
      </c>
      <c r="H1747" s="26" t="n">
        <v>0.241807497689</v>
      </c>
      <c r="I1747" s="26" t="n">
        <v>0.847922339153</v>
      </c>
    </row>
    <row r="1748" customFormat="false" ht="15" hidden="false" customHeight="false" outlineLevel="0" collapsed="false">
      <c r="B1748" s="2" t="n">
        <v>1743</v>
      </c>
      <c r="C1748" s="26" t="n">
        <v>-0.375447549796</v>
      </c>
      <c r="D1748" s="26" t="n">
        <v>1.107901250673</v>
      </c>
      <c r="E1748" s="26" t="n">
        <v>-0.639992796673</v>
      </c>
      <c r="F1748" s="26" t="n">
        <v>0.870324877301</v>
      </c>
      <c r="G1748" s="26" t="n">
        <v>0.59643145936</v>
      </c>
      <c r="H1748" s="26" t="n">
        <v>0.612223366321</v>
      </c>
      <c r="I1748" s="26" t="n">
        <v>0.162452773653</v>
      </c>
    </row>
    <row r="1749" customFormat="false" ht="15" hidden="false" customHeight="false" outlineLevel="0" collapsed="false">
      <c r="B1749" s="2" t="n">
        <v>1744</v>
      </c>
      <c r="C1749" s="26" t="n">
        <v>-0.859404441518</v>
      </c>
      <c r="D1749" s="26" t="n">
        <v>-0.281812929381</v>
      </c>
      <c r="E1749" s="26" t="n">
        <v>-0.777534926459</v>
      </c>
      <c r="F1749" s="26" t="n">
        <v>0.533649535266</v>
      </c>
      <c r="G1749" s="26" t="n">
        <v>0.126781554511</v>
      </c>
      <c r="H1749" s="26" t="n">
        <v>0.16292325565</v>
      </c>
      <c r="I1749" s="26" t="n">
        <v>0.773003815545</v>
      </c>
    </row>
    <row r="1750" customFormat="false" ht="15" hidden="false" customHeight="false" outlineLevel="0" collapsed="false">
      <c r="B1750" s="2" t="n">
        <v>1745</v>
      </c>
      <c r="C1750" s="26" t="n">
        <v>-1.465285136905</v>
      </c>
      <c r="D1750" s="26" t="n">
        <v>-0.330559297616</v>
      </c>
      <c r="E1750" s="26" t="n">
        <v>1.484256626858</v>
      </c>
      <c r="F1750" s="26" t="n">
        <v>0.232244535849</v>
      </c>
      <c r="G1750" s="26" t="n">
        <v>0.468778273931</v>
      </c>
      <c r="H1750" s="26" t="n">
        <v>0.107342559674</v>
      </c>
      <c r="I1750" s="26" t="n">
        <v>4.447287E-006</v>
      </c>
    </row>
    <row r="1751" customFormat="false" ht="15" hidden="false" customHeight="false" outlineLevel="0" collapsed="false">
      <c r="B1751" s="2" t="n">
        <v>1746</v>
      </c>
      <c r="C1751" s="26" t="n">
        <v>-0.063225291657</v>
      </c>
      <c r="D1751" s="26" t="n">
        <v>0.720498311808</v>
      </c>
      <c r="E1751" s="26" t="n">
        <v>1.450263235378</v>
      </c>
      <c r="F1751" s="26" t="n">
        <v>0.370355299039</v>
      </c>
      <c r="G1751" s="26" t="n">
        <v>0.444894626399</v>
      </c>
      <c r="H1751" s="26" t="n">
        <v>0.907599060165</v>
      </c>
      <c r="I1751" s="26" t="n">
        <v>0.270625406364</v>
      </c>
    </row>
    <row r="1752" customFormat="false" ht="15" hidden="false" customHeight="false" outlineLevel="0" collapsed="false">
      <c r="B1752" s="2" t="n">
        <v>1747</v>
      </c>
      <c r="C1752" s="26" t="n">
        <v>-0.016071399452</v>
      </c>
      <c r="D1752" s="26" t="n">
        <v>2.335868195211</v>
      </c>
      <c r="E1752" s="26" t="n">
        <v>-1.609515775779</v>
      </c>
      <c r="F1752" s="26" t="n">
        <v>0.652253286957</v>
      </c>
      <c r="G1752" s="26" t="n">
        <v>0.710978292606</v>
      </c>
      <c r="H1752" s="26" t="n">
        <v>0.067586645352</v>
      </c>
      <c r="I1752" s="26" t="n">
        <v>0.432565895401</v>
      </c>
    </row>
    <row r="1753" customFormat="false" ht="15" hidden="false" customHeight="false" outlineLevel="0" collapsed="false">
      <c r="B1753" s="2" t="n">
        <v>1748</v>
      </c>
      <c r="C1753" s="26" t="n">
        <v>2.719444941361</v>
      </c>
      <c r="D1753" s="26" t="n">
        <v>0.33388349169</v>
      </c>
      <c r="E1753" s="26" t="n">
        <v>0.079004723762</v>
      </c>
      <c r="F1753" s="26" t="n">
        <v>0.955239741524</v>
      </c>
      <c r="G1753" s="26" t="n">
        <v>0.503995773839</v>
      </c>
      <c r="H1753" s="26" t="n">
        <v>0.316999487514</v>
      </c>
      <c r="I1753" s="26" t="n">
        <v>0.293596643684</v>
      </c>
    </row>
    <row r="1754" customFormat="false" ht="15" hidden="false" customHeight="false" outlineLevel="0" collapsed="false">
      <c r="B1754" s="2" t="n">
        <v>1749</v>
      </c>
      <c r="C1754" s="26" t="n">
        <v>-0.641536239359</v>
      </c>
      <c r="D1754" s="26" t="n">
        <v>2.649441080158</v>
      </c>
      <c r="E1754" s="26" t="n">
        <v>0.155891781071</v>
      </c>
      <c r="F1754" s="26" t="n">
        <v>0.034789978441</v>
      </c>
      <c r="G1754" s="26" t="n">
        <v>0.379297395356</v>
      </c>
      <c r="H1754" s="26" t="n">
        <v>0.129489812575</v>
      </c>
      <c r="I1754" s="26" t="n">
        <v>0.842327757591</v>
      </c>
    </row>
    <row r="1755" customFormat="false" ht="15" hidden="false" customHeight="false" outlineLevel="0" collapsed="false">
      <c r="B1755" s="2" t="n">
        <v>1750</v>
      </c>
      <c r="C1755" s="26" t="n">
        <v>1.081787001213</v>
      </c>
      <c r="D1755" s="26" t="n">
        <v>-0.427498279542</v>
      </c>
      <c r="E1755" s="26" t="n">
        <v>1.714723362536</v>
      </c>
      <c r="F1755" s="26" t="n">
        <v>0.692852099744</v>
      </c>
      <c r="G1755" s="26" t="n">
        <v>0.70865988696</v>
      </c>
      <c r="H1755" s="26" t="n">
        <v>0.825196875238</v>
      </c>
      <c r="I1755" s="26" t="n">
        <v>0.912613279783</v>
      </c>
    </row>
    <row r="1756" customFormat="false" ht="15" hidden="false" customHeight="false" outlineLevel="0" collapsed="false">
      <c r="B1756" s="2" t="n">
        <v>1751</v>
      </c>
      <c r="C1756" s="26" t="n">
        <v>1.17004096986</v>
      </c>
      <c r="D1756" s="26" t="n">
        <v>0.717340402092</v>
      </c>
      <c r="E1756" s="26" t="n">
        <v>-1.872231235101</v>
      </c>
      <c r="F1756" s="26" t="n">
        <v>0.458034781571</v>
      </c>
      <c r="G1756" s="26" t="n">
        <v>0.574897583484</v>
      </c>
      <c r="H1756" s="26" t="n">
        <v>0.334763491807</v>
      </c>
      <c r="I1756" s="26" t="n">
        <v>0.007102103092</v>
      </c>
    </row>
    <row r="1757" customFormat="false" ht="15" hidden="false" customHeight="false" outlineLevel="0" collapsed="false">
      <c r="B1757" s="2" t="n">
        <v>1752</v>
      </c>
      <c r="C1757" s="26" t="n">
        <v>-0.680713673601</v>
      </c>
      <c r="D1757" s="26" t="n">
        <v>-0.580631562709</v>
      </c>
      <c r="E1757" s="26" t="n">
        <v>-0.22858023682</v>
      </c>
      <c r="F1757" s="26" t="n">
        <v>0.49571694625</v>
      </c>
      <c r="G1757" s="26" t="n">
        <v>0.284835052804</v>
      </c>
      <c r="H1757" s="26" t="n">
        <v>0.553243223176</v>
      </c>
      <c r="I1757" s="26" t="n">
        <v>0.754001612964</v>
      </c>
    </row>
    <row r="1758" customFormat="false" ht="15" hidden="false" customHeight="false" outlineLevel="0" collapsed="false">
      <c r="B1758" s="2" t="n">
        <v>1753</v>
      </c>
      <c r="C1758" s="26" t="n">
        <v>-0.572002925323</v>
      </c>
      <c r="D1758" s="26" t="n">
        <v>0.513741370638</v>
      </c>
      <c r="E1758" s="26" t="n">
        <v>1.229741949574</v>
      </c>
      <c r="F1758" s="26" t="n">
        <v>0.836717357462</v>
      </c>
      <c r="G1758" s="26" t="n">
        <v>0.861935822049</v>
      </c>
      <c r="H1758" s="26" t="n">
        <v>0.373684318748</v>
      </c>
      <c r="I1758" s="26" t="n">
        <v>0.933160140858</v>
      </c>
    </row>
    <row r="1759" customFormat="false" ht="15" hidden="false" customHeight="false" outlineLevel="0" collapsed="false">
      <c r="B1759" s="2" t="n">
        <v>1754</v>
      </c>
      <c r="C1759" s="26" t="n">
        <v>1.750666673375</v>
      </c>
      <c r="D1759" s="26" t="n">
        <v>0.08406407697</v>
      </c>
      <c r="E1759" s="26" t="n">
        <v>0.107771698882</v>
      </c>
      <c r="F1759" s="26" t="n">
        <v>0.868282574262</v>
      </c>
      <c r="G1759" s="26" t="n">
        <v>0.452488010509</v>
      </c>
      <c r="H1759" s="26" t="n">
        <v>0.06818196049</v>
      </c>
      <c r="I1759" s="26" t="n">
        <v>0.674121093056</v>
      </c>
    </row>
    <row r="1760" customFormat="false" ht="15" hidden="false" customHeight="false" outlineLevel="0" collapsed="false">
      <c r="B1760" s="2" t="n">
        <v>1755</v>
      </c>
      <c r="C1760" s="26" t="n">
        <v>0.055301478954</v>
      </c>
      <c r="D1760" s="26" t="n">
        <v>0.231290019021</v>
      </c>
      <c r="E1760" s="26" t="n">
        <v>0.291887580386</v>
      </c>
      <c r="F1760" s="26" t="n">
        <v>0.702656731183</v>
      </c>
      <c r="G1760" s="26" t="n">
        <v>0.624108412177</v>
      </c>
      <c r="H1760" s="26" t="n">
        <v>0.834183096605</v>
      </c>
      <c r="I1760" s="26" t="n">
        <v>0.646477284283</v>
      </c>
    </row>
    <row r="1761" customFormat="false" ht="15" hidden="false" customHeight="false" outlineLevel="0" collapsed="false">
      <c r="B1761" s="2" t="n">
        <v>1756</v>
      </c>
      <c r="C1761" s="26" t="n">
        <v>0.950733990232</v>
      </c>
      <c r="D1761" s="26" t="n">
        <v>0.73784701033</v>
      </c>
      <c r="E1761" s="26" t="n">
        <v>0.639759462106</v>
      </c>
      <c r="F1761" s="26" t="n">
        <v>0.257952590528</v>
      </c>
      <c r="G1761" s="26" t="n">
        <v>0.228636162677</v>
      </c>
      <c r="H1761" s="26" t="n">
        <v>0.334922509321</v>
      </c>
      <c r="I1761" s="26" t="n">
        <v>0.382012775036</v>
      </c>
    </row>
    <row r="1762" customFormat="false" ht="15" hidden="false" customHeight="false" outlineLevel="0" collapsed="false">
      <c r="B1762" s="2" t="n">
        <v>1757</v>
      </c>
      <c r="C1762" s="26" t="n">
        <v>-0.324478956568</v>
      </c>
      <c r="D1762" s="26" t="n">
        <v>1.302178656647</v>
      </c>
      <c r="E1762" s="26" t="n">
        <v>-1.641101935822</v>
      </c>
      <c r="F1762" s="26" t="n">
        <v>0.269980915392</v>
      </c>
      <c r="G1762" s="26" t="n">
        <v>0.393534446469</v>
      </c>
      <c r="H1762" s="26" t="n">
        <v>0.245655253572</v>
      </c>
      <c r="I1762" s="26" t="n">
        <v>0.712799549463</v>
      </c>
    </row>
    <row r="1763" customFormat="false" ht="15" hidden="false" customHeight="false" outlineLevel="0" collapsed="false">
      <c r="B1763" s="2" t="n">
        <v>1758</v>
      </c>
      <c r="C1763" s="26" t="n">
        <v>0.127697662364</v>
      </c>
      <c r="D1763" s="26" t="n">
        <v>-0.905275940638</v>
      </c>
      <c r="E1763" s="26" t="n">
        <v>0.06524442241</v>
      </c>
      <c r="F1763" s="26" t="n">
        <v>0.981468430283</v>
      </c>
      <c r="G1763" s="26" t="n">
        <v>0.274399650171</v>
      </c>
      <c r="H1763" s="26" t="n">
        <v>0.293590082025</v>
      </c>
      <c r="I1763" s="26" t="n">
        <v>0.178672632613</v>
      </c>
    </row>
    <row r="1764" customFormat="false" ht="15" hidden="false" customHeight="false" outlineLevel="0" collapsed="false">
      <c r="B1764" s="2" t="n">
        <v>1759</v>
      </c>
      <c r="C1764" s="26" t="n">
        <v>0.931072617944</v>
      </c>
      <c r="D1764" s="26" t="n">
        <v>-0.705185884996</v>
      </c>
      <c r="E1764" s="26" t="n">
        <v>-1.073189794519</v>
      </c>
      <c r="F1764" s="26" t="n">
        <v>0.367409722609</v>
      </c>
      <c r="G1764" s="26" t="n">
        <v>0.298828887194</v>
      </c>
      <c r="H1764" s="26" t="n">
        <v>0.09383485255</v>
      </c>
      <c r="I1764" s="26" t="n">
        <v>0.886361957453</v>
      </c>
    </row>
    <row r="1765" customFormat="false" ht="15" hidden="false" customHeight="false" outlineLevel="0" collapsed="false">
      <c r="B1765" s="2" t="n">
        <v>1760</v>
      </c>
      <c r="C1765" s="26" t="n">
        <v>-0.20275144686</v>
      </c>
      <c r="D1765" s="26" t="n">
        <v>0.496183307399</v>
      </c>
      <c r="E1765" s="26" t="n">
        <v>0.38106621749</v>
      </c>
      <c r="F1765" s="26" t="n">
        <v>0.89818908874</v>
      </c>
      <c r="G1765" s="26" t="n">
        <v>0.532588664901</v>
      </c>
      <c r="H1765" s="26" t="n">
        <v>0.71497203552</v>
      </c>
      <c r="I1765" s="26" t="n">
        <v>0.672287238788</v>
      </c>
    </row>
    <row r="1766" customFormat="false" ht="15" hidden="false" customHeight="false" outlineLevel="0" collapsed="false">
      <c r="B1766" s="2" t="n">
        <v>1761</v>
      </c>
      <c r="C1766" s="26" t="n">
        <v>0.859088635081</v>
      </c>
      <c r="D1766" s="26" t="n">
        <v>0.88420243398</v>
      </c>
      <c r="E1766" s="26" t="n">
        <v>-0.200944317446</v>
      </c>
      <c r="F1766" s="26" t="n">
        <v>0.333445906359</v>
      </c>
      <c r="G1766" s="26" t="n">
        <v>0.077779338695</v>
      </c>
      <c r="H1766" s="26" t="n">
        <v>0.714701099951</v>
      </c>
      <c r="I1766" s="26" t="n">
        <v>0.75294684118</v>
      </c>
    </row>
    <row r="1767" customFormat="false" ht="15" hidden="false" customHeight="false" outlineLevel="0" collapsed="false">
      <c r="B1767" s="2" t="n">
        <v>1762</v>
      </c>
      <c r="C1767" s="26" t="n">
        <v>0.601934873208</v>
      </c>
      <c r="D1767" s="26" t="n">
        <v>0.876248752552</v>
      </c>
      <c r="E1767" s="26" t="n">
        <v>-0.664292788498</v>
      </c>
      <c r="F1767" s="26" t="n">
        <v>0.986066671701</v>
      </c>
      <c r="G1767" s="26" t="n">
        <v>0.643002530231</v>
      </c>
      <c r="H1767" s="26" t="n">
        <v>0.319470465822</v>
      </c>
      <c r="I1767" s="26" t="n">
        <v>0.062694153017</v>
      </c>
    </row>
    <row r="1768" customFormat="false" ht="15" hidden="false" customHeight="false" outlineLevel="0" collapsed="false">
      <c r="B1768" s="2" t="n">
        <v>1763</v>
      </c>
      <c r="C1768" s="26" t="n">
        <v>1.731178644456</v>
      </c>
      <c r="D1768" s="26" t="n">
        <v>0.109357608215</v>
      </c>
      <c r="E1768" s="26" t="n">
        <v>-0.893019629823</v>
      </c>
      <c r="F1768" s="26" t="n">
        <v>0.925776913346</v>
      </c>
      <c r="G1768" s="26" t="n">
        <v>0.703558227221</v>
      </c>
      <c r="H1768" s="26" t="n">
        <v>0.467523863531</v>
      </c>
      <c r="I1768" s="26" t="n">
        <v>0.276137259419</v>
      </c>
    </row>
    <row r="1769" customFormat="false" ht="15" hidden="false" customHeight="false" outlineLevel="0" collapsed="false">
      <c r="B1769" s="2" t="n">
        <v>1764</v>
      </c>
      <c r="C1769" s="26" t="n">
        <v>0.14746454227</v>
      </c>
      <c r="D1769" s="26" t="n">
        <v>0.4350942206</v>
      </c>
      <c r="E1769" s="26" t="n">
        <v>-0.19873056532</v>
      </c>
      <c r="F1769" s="26" t="n">
        <v>0.266701437251</v>
      </c>
      <c r="G1769" s="26" t="n">
        <v>0.319933898883</v>
      </c>
      <c r="H1769" s="26" t="n">
        <v>0.633482100319</v>
      </c>
      <c r="I1769" s="26" t="n">
        <v>0.063172313008</v>
      </c>
    </row>
    <row r="1770" customFormat="false" ht="15" hidden="false" customHeight="false" outlineLevel="0" collapsed="false">
      <c r="B1770" s="2" t="n">
        <v>1765</v>
      </c>
      <c r="C1770" s="26" t="n">
        <v>-2.148867885235</v>
      </c>
      <c r="D1770" s="26" t="n">
        <v>-0.707545381015</v>
      </c>
      <c r="E1770" s="26" t="n">
        <v>0.153173661919</v>
      </c>
      <c r="F1770" s="26" t="n">
        <v>0.735743786141</v>
      </c>
      <c r="G1770" s="26" t="n">
        <v>0.156330729281</v>
      </c>
      <c r="H1770" s="26" t="n">
        <v>0.253958145552</v>
      </c>
      <c r="I1770" s="26" t="n">
        <v>0.009510787953</v>
      </c>
    </row>
    <row r="1771" customFormat="false" ht="15" hidden="false" customHeight="false" outlineLevel="0" collapsed="false">
      <c r="B1771" s="2" t="n">
        <v>1766</v>
      </c>
      <c r="C1771" s="26" t="n">
        <v>0.810372153451</v>
      </c>
      <c r="D1771" s="26" t="n">
        <v>-0.948177214986</v>
      </c>
      <c r="E1771" s="26" t="n">
        <v>0.554038671581</v>
      </c>
      <c r="F1771" s="26" t="n">
        <v>0.448196980566</v>
      </c>
      <c r="G1771" s="26" t="n">
        <v>0.470746654313</v>
      </c>
      <c r="H1771" s="26" t="n">
        <v>0.332554786074</v>
      </c>
      <c r="I1771" s="26" t="n">
        <v>0.318072352249</v>
      </c>
    </row>
    <row r="1772" customFormat="false" ht="15" hidden="false" customHeight="false" outlineLevel="0" collapsed="false">
      <c r="B1772" s="2" t="n">
        <v>1767</v>
      </c>
      <c r="C1772" s="26" t="n">
        <v>1.187450483441</v>
      </c>
      <c r="D1772" s="26" t="n">
        <v>0.460837561611</v>
      </c>
      <c r="E1772" s="26" t="n">
        <v>0.241524744439</v>
      </c>
      <c r="F1772" s="26" t="n">
        <v>0.34268651021</v>
      </c>
      <c r="G1772" s="26" t="n">
        <v>0.013645668654</v>
      </c>
      <c r="H1772" s="26" t="n">
        <v>0.767661288655</v>
      </c>
      <c r="I1772" s="26" t="n">
        <v>0.761771042587</v>
      </c>
    </row>
    <row r="1773" customFormat="false" ht="15" hidden="false" customHeight="false" outlineLevel="0" collapsed="false">
      <c r="B1773" s="2" t="n">
        <v>1768</v>
      </c>
      <c r="C1773" s="26" t="n">
        <v>0.378641821193</v>
      </c>
      <c r="D1773" s="26" t="n">
        <v>0.753434953105</v>
      </c>
      <c r="E1773" s="26" t="n">
        <v>0.960831316469</v>
      </c>
      <c r="F1773" s="26" t="n">
        <v>0.969692326143</v>
      </c>
      <c r="G1773" s="26" t="n">
        <v>0.078170284362</v>
      </c>
      <c r="H1773" s="26" t="n">
        <v>0.293496142097</v>
      </c>
      <c r="I1773" s="26" t="n">
        <v>0.631377523206</v>
      </c>
    </row>
    <row r="1774" customFormat="false" ht="15" hidden="false" customHeight="false" outlineLevel="0" collapsed="false">
      <c r="B1774" s="2" t="n">
        <v>1769</v>
      </c>
      <c r="C1774" s="26" t="n">
        <v>-0.406481113821</v>
      </c>
      <c r="D1774" s="26" t="n">
        <v>-0.834674581309</v>
      </c>
      <c r="E1774" s="26" t="n">
        <v>0.327019234646</v>
      </c>
      <c r="F1774" s="26" t="n">
        <v>0.491207101709</v>
      </c>
      <c r="G1774" s="26" t="n">
        <v>0.085421487625</v>
      </c>
      <c r="H1774" s="26" t="n">
        <v>0.758929063756</v>
      </c>
      <c r="I1774" s="26" t="n">
        <v>0.616232362924</v>
      </c>
    </row>
    <row r="1775" customFormat="false" ht="15" hidden="false" customHeight="false" outlineLevel="0" collapsed="false">
      <c r="B1775" s="2" t="n">
        <v>1770</v>
      </c>
      <c r="C1775" s="26" t="n">
        <v>1.1628270333</v>
      </c>
      <c r="D1775" s="26" t="n">
        <v>0.046371888536</v>
      </c>
      <c r="E1775" s="26" t="n">
        <v>-1.264887241643</v>
      </c>
      <c r="F1775" s="26" t="n">
        <v>0.981326840114</v>
      </c>
      <c r="G1775" s="26" t="n">
        <v>0.996138353625</v>
      </c>
      <c r="H1775" s="26" t="n">
        <v>0.623615098138</v>
      </c>
      <c r="I1775" s="26" t="n">
        <v>0.263146961641</v>
      </c>
    </row>
    <row r="1776" customFormat="false" ht="15" hidden="false" customHeight="false" outlineLevel="0" collapsed="false">
      <c r="B1776" s="2" t="n">
        <v>1771</v>
      </c>
      <c r="C1776" s="26" t="n">
        <v>0.48294672721</v>
      </c>
      <c r="D1776" s="26" t="n">
        <v>-0.063482353347</v>
      </c>
      <c r="E1776" s="26" t="n">
        <v>-1.492352707532</v>
      </c>
      <c r="F1776" s="26" t="n">
        <v>0.784172876042</v>
      </c>
      <c r="G1776" s="26" t="n">
        <v>0.920117801573</v>
      </c>
      <c r="H1776" s="26" t="n">
        <v>0.470013441209</v>
      </c>
      <c r="I1776" s="26" t="n">
        <v>0.160825479584</v>
      </c>
    </row>
    <row r="1777" customFormat="false" ht="15" hidden="false" customHeight="false" outlineLevel="0" collapsed="false">
      <c r="B1777" s="2" t="n">
        <v>1772</v>
      </c>
      <c r="C1777" s="26" t="n">
        <v>-0.785300664484</v>
      </c>
      <c r="D1777" s="26" t="n">
        <v>-0.163857872859</v>
      </c>
      <c r="E1777" s="26" t="n">
        <v>-0.84045749805</v>
      </c>
      <c r="F1777" s="26" t="n">
        <v>0.491348204411</v>
      </c>
      <c r="G1777" s="26" t="n">
        <v>0.709522439263</v>
      </c>
      <c r="H1777" s="26" t="n">
        <v>0.314125938789</v>
      </c>
      <c r="I1777" s="26" t="n">
        <v>0.212966449223</v>
      </c>
    </row>
    <row r="1778" customFormat="false" ht="15" hidden="false" customHeight="false" outlineLevel="0" collapsed="false">
      <c r="B1778" s="2" t="n">
        <v>1773</v>
      </c>
      <c r="C1778" s="26" t="n">
        <v>0.980083708224</v>
      </c>
      <c r="D1778" s="26" t="n">
        <v>1.524689167552</v>
      </c>
      <c r="E1778" s="26" t="n">
        <v>0.401366369003</v>
      </c>
      <c r="F1778" s="26" t="n">
        <v>0.097530920367</v>
      </c>
      <c r="G1778" s="26" t="n">
        <v>0.414422698262</v>
      </c>
      <c r="H1778" s="26" t="n">
        <v>0.51045521072</v>
      </c>
      <c r="I1778" s="26" t="n">
        <v>0.212963044872</v>
      </c>
    </row>
    <row r="1779" customFormat="false" ht="15" hidden="false" customHeight="false" outlineLevel="0" collapsed="false">
      <c r="B1779" s="2" t="n">
        <v>1774</v>
      </c>
      <c r="C1779" s="26" t="n">
        <v>0.341423127391</v>
      </c>
      <c r="D1779" s="26" t="n">
        <v>0.626652066524</v>
      </c>
      <c r="E1779" s="26" t="n">
        <v>-1.150367494963</v>
      </c>
      <c r="F1779" s="26" t="n">
        <v>0.307375905184</v>
      </c>
      <c r="G1779" s="26" t="n">
        <v>0.422441647227</v>
      </c>
      <c r="H1779" s="26" t="n">
        <v>0.893139303686</v>
      </c>
      <c r="I1779" s="26" t="n">
        <v>0.0991494449</v>
      </c>
    </row>
    <row r="1780" customFormat="false" ht="15" hidden="false" customHeight="false" outlineLevel="0" collapsed="false">
      <c r="B1780" s="2" t="n">
        <v>1775</v>
      </c>
      <c r="C1780" s="26" t="n">
        <v>1.056917198764</v>
      </c>
      <c r="D1780" s="26" t="n">
        <v>-0.037332495171</v>
      </c>
      <c r="E1780" s="26" t="n">
        <v>2.207354401378</v>
      </c>
      <c r="F1780" s="26" t="n">
        <v>0.749278023305</v>
      </c>
      <c r="G1780" s="26" t="n">
        <v>0.259922849145</v>
      </c>
      <c r="H1780" s="26" t="n">
        <v>0.506136040261</v>
      </c>
      <c r="I1780" s="26" t="n">
        <v>0.976846351181</v>
      </c>
    </row>
    <row r="1781" customFormat="false" ht="15" hidden="false" customHeight="false" outlineLevel="0" collapsed="false">
      <c r="B1781" s="2" t="n">
        <v>1776</v>
      </c>
      <c r="C1781" s="26" t="n">
        <v>-0.619233662497</v>
      </c>
      <c r="D1781" s="26" t="n">
        <v>0.46464421679</v>
      </c>
      <c r="E1781" s="26" t="n">
        <v>0.01034276407</v>
      </c>
      <c r="F1781" s="26" t="n">
        <v>0.164122455764</v>
      </c>
      <c r="G1781" s="26" t="n">
        <v>0.971744303713</v>
      </c>
      <c r="H1781" s="26" t="n">
        <v>0.54331458193</v>
      </c>
      <c r="I1781" s="26" t="n">
        <v>0.399598746384</v>
      </c>
    </row>
    <row r="1782" customFormat="false" ht="15" hidden="false" customHeight="false" outlineLevel="0" collapsed="false">
      <c r="B1782" s="2" t="n">
        <v>1777</v>
      </c>
      <c r="C1782" s="26" t="n">
        <v>0.165229536973</v>
      </c>
      <c r="D1782" s="26" t="n">
        <v>-0.34338876132</v>
      </c>
      <c r="E1782" s="26" t="n">
        <v>0.408574091121</v>
      </c>
      <c r="F1782" s="26" t="n">
        <v>0.905857329432</v>
      </c>
      <c r="G1782" s="26" t="n">
        <v>0.815352008858</v>
      </c>
      <c r="H1782" s="26" t="n">
        <v>0.303032394707</v>
      </c>
      <c r="I1782" s="26" t="n">
        <v>0.576322058348</v>
      </c>
    </row>
    <row r="1783" customFormat="false" ht="15" hidden="false" customHeight="false" outlineLevel="0" collapsed="false">
      <c r="B1783" s="2" t="n">
        <v>1778</v>
      </c>
      <c r="C1783" s="26" t="n">
        <v>0.88467819629</v>
      </c>
      <c r="D1783" s="26" t="n">
        <v>-1.444879625731</v>
      </c>
      <c r="E1783" s="26" t="n">
        <v>1.243546770104</v>
      </c>
      <c r="F1783" s="26" t="n">
        <v>0.141630830871</v>
      </c>
      <c r="G1783" s="26" t="n">
        <v>0.902634217088</v>
      </c>
      <c r="H1783" s="26" t="n">
        <v>0.706099258741</v>
      </c>
      <c r="I1783" s="26" t="n">
        <v>0.574054871573</v>
      </c>
    </row>
    <row r="1784" customFormat="false" ht="15" hidden="false" customHeight="false" outlineLevel="0" collapsed="false">
      <c r="B1784" s="2" t="n">
        <v>1779</v>
      </c>
      <c r="C1784" s="26" t="n">
        <v>0.226924674788</v>
      </c>
      <c r="D1784" s="26" t="n">
        <v>0.447130718888</v>
      </c>
      <c r="E1784" s="26" t="n">
        <v>-0.36085928832</v>
      </c>
      <c r="F1784" s="26" t="n">
        <v>0.277981357715</v>
      </c>
      <c r="G1784" s="26" t="n">
        <v>0.50169620903</v>
      </c>
      <c r="H1784" s="26" t="n">
        <v>0.147593004892</v>
      </c>
      <c r="I1784" s="26" t="n">
        <v>0.51788185628</v>
      </c>
    </row>
    <row r="1785" customFormat="false" ht="15" hidden="false" customHeight="false" outlineLevel="0" collapsed="false">
      <c r="B1785" s="2" t="n">
        <v>1780</v>
      </c>
      <c r="C1785" s="26" t="n">
        <v>-0.819806274713</v>
      </c>
      <c r="D1785" s="26" t="n">
        <v>-2.027632693788</v>
      </c>
      <c r="E1785" s="26" t="n">
        <v>-1.372101783841</v>
      </c>
      <c r="F1785" s="26" t="n">
        <v>0.319961547996</v>
      </c>
      <c r="G1785" s="26" t="n">
        <v>0.560159289474</v>
      </c>
      <c r="H1785" s="26" t="n">
        <v>0.441664226032</v>
      </c>
      <c r="I1785" s="26" t="n">
        <v>0.626480257395</v>
      </c>
    </row>
    <row r="1786" customFormat="false" ht="15" hidden="false" customHeight="false" outlineLevel="0" collapsed="false">
      <c r="B1786" s="2" t="n">
        <v>1781</v>
      </c>
      <c r="C1786" s="26" t="n">
        <v>-2.710157213884</v>
      </c>
      <c r="D1786" s="26" t="n">
        <v>0.333856900536</v>
      </c>
      <c r="E1786" s="26" t="n">
        <v>2.496214905138</v>
      </c>
      <c r="F1786" s="26" t="n">
        <v>0.954747320202</v>
      </c>
      <c r="G1786" s="26" t="n">
        <v>0.458819680703</v>
      </c>
      <c r="H1786" s="26" t="n">
        <v>0.675195465734</v>
      </c>
      <c r="I1786" s="26" t="n">
        <v>0.914507171883</v>
      </c>
    </row>
    <row r="1787" customFormat="false" ht="15" hidden="false" customHeight="false" outlineLevel="0" collapsed="false">
      <c r="B1787" s="2" t="n">
        <v>1782</v>
      </c>
      <c r="C1787" s="26" t="n">
        <v>1.007700970843</v>
      </c>
      <c r="D1787" s="26" t="n">
        <v>-0.35340237181</v>
      </c>
      <c r="E1787" s="26" t="n">
        <v>-0.435627744424</v>
      </c>
      <c r="F1787" s="26" t="n">
        <v>0.425297039679</v>
      </c>
      <c r="G1787" s="26" t="n">
        <v>0.7060852351</v>
      </c>
      <c r="H1787" s="26" t="n">
        <v>0.897806744313</v>
      </c>
      <c r="I1787" s="26" t="n">
        <v>0.498544243065</v>
      </c>
    </row>
    <row r="1788" customFormat="false" ht="15" hidden="false" customHeight="false" outlineLevel="0" collapsed="false">
      <c r="B1788" s="2" t="n">
        <v>1783</v>
      </c>
      <c r="C1788" s="26" t="n">
        <v>1.438019789009</v>
      </c>
      <c r="D1788" s="26" t="n">
        <v>-0.823658578254</v>
      </c>
      <c r="E1788" s="26" t="n">
        <v>0.47526299747</v>
      </c>
      <c r="F1788" s="26" t="n">
        <v>0.216286117042</v>
      </c>
      <c r="G1788" s="26" t="n">
        <v>0.040302787771</v>
      </c>
      <c r="H1788" s="26" t="n">
        <v>0.319688390886</v>
      </c>
      <c r="I1788" s="26" t="n">
        <v>0.300246054502</v>
      </c>
    </row>
    <row r="1789" customFormat="false" ht="15" hidden="false" customHeight="false" outlineLevel="0" collapsed="false">
      <c r="B1789" s="2" t="n">
        <v>1784</v>
      </c>
      <c r="C1789" s="26" t="n">
        <v>0.176803816417</v>
      </c>
      <c r="D1789" s="26" t="n">
        <v>0.682243421515</v>
      </c>
      <c r="E1789" s="26" t="n">
        <v>-0.472488828514</v>
      </c>
      <c r="F1789" s="26" t="n">
        <v>0.681151271853</v>
      </c>
      <c r="G1789" s="26" t="n">
        <v>0.838393620949</v>
      </c>
      <c r="H1789" s="26" t="n">
        <v>0.542726647693</v>
      </c>
      <c r="I1789" s="26" t="n">
        <v>0.463286318192</v>
      </c>
    </row>
    <row r="1790" customFormat="false" ht="15" hidden="false" customHeight="false" outlineLevel="0" collapsed="false">
      <c r="B1790" s="2" t="n">
        <v>1785</v>
      </c>
      <c r="C1790" s="26" t="n">
        <v>1.316703881291</v>
      </c>
      <c r="D1790" s="26" t="n">
        <v>0.925089722835</v>
      </c>
      <c r="E1790" s="26" t="n">
        <v>-1.288145140282</v>
      </c>
      <c r="F1790" s="26" t="n">
        <v>0.442172278704</v>
      </c>
      <c r="G1790" s="26" t="n">
        <v>0.661014792188</v>
      </c>
      <c r="H1790" s="26" t="n">
        <v>0.052033397643</v>
      </c>
      <c r="I1790" s="26" t="n">
        <v>0.883826713063</v>
      </c>
    </row>
    <row r="1791" customFormat="false" ht="15" hidden="false" customHeight="false" outlineLevel="0" collapsed="false">
      <c r="B1791" s="2" t="n">
        <v>1786</v>
      </c>
      <c r="C1791" s="26" t="n">
        <v>-0.585889123598</v>
      </c>
      <c r="D1791" s="26" t="n">
        <v>0.927526039948</v>
      </c>
      <c r="E1791" s="26" t="n">
        <v>0.33899671773</v>
      </c>
      <c r="F1791" s="26" t="n">
        <v>0.832406532742</v>
      </c>
      <c r="G1791" s="26" t="n">
        <v>0.673423515944</v>
      </c>
      <c r="H1791" s="26" t="n">
        <v>0.549571982613</v>
      </c>
      <c r="I1791" s="26" t="n">
        <v>0.61849299157</v>
      </c>
    </row>
    <row r="1792" customFormat="false" ht="15" hidden="false" customHeight="false" outlineLevel="0" collapsed="false">
      <c r="B1792" s="2" t="n">
        <v>1787</v>
      </c>
      <c r="C1792" s="26" t="n">
        <v>-1.817345680966</v>
      </c>
      <c r="D1792" s="26" t="n">
        <v>0.302418701313</v>
      </c>
      <c r="E1792" s="26" t="n">
        <v>-0.434647871289</v>
      </c>
      <c r="F1792" s="26" t="n">
        <v>0.514770739377</v>
      </c>
      <c r="G1792" s="26" t="n">
        <v>0.117403124263</v>
      </c>
      <c r="H1792" s="26" t="n">
        <v>0.773760333184</v>
      </c>
      <c r="I1792" s="26" t="n">
        <v>0.990927149958</v>
      </c>
    </row>
    <row r="1793" customFormat="false" ht="15" hidden="false" customHeight="false" outlineLevel="0" collapsed="false">
      <c r="B1793" s="2" t="n">
        <v>1788</v>
      </c>
      <c r="C1793" s="26" t="n">
        <v>1.168860276568</v>
      </c>
      <c r="D1793" s="26" t="n">
        <v>-0.419583766644</v>
      </c>
      <c r="E1793" s="26" t="n">
        <v>-1.66854843632</v>
      </c>
      <c r="F1793" s="26" t="n">
        <v>0.475535711144</v>
      </c>
      <c r="G1793" s="26" t="n">
        <v>0.397116008999</v>
      </c>
      <c r="H1793" s="26" t="n">
        <v>0.473882039497</v>
      </c>
      <c r="I1793" s="26" t="n">
        <v>0.317931874328</v>
      </c>
    </row>
    <row r="1794" customFormat="false" ht="15" hidden="false" customHeight="false" outlineLevel="0" collapsed="false">
      <c r="B1794" s="2" t="n">
        <v>1789</v>
      </c>
      <c r="C1794" s="26" t="n">
        <v>0.867260656253</v>
      </c>
      <c r="D1794" s="26" t="n">
        <v>1.344741023732</v>
      </c>
      <c r="E1794" s="26" t="n">
        <v>1.816793375311</v>
      </c>
      <c r="F1794" s="26" t="n">
        <v>0.882074505812</v>
      </c>
      <c r="G1794" s="26" t="n">
        <v>0.250526745199</v>
      </c>
      <c r="H1794" s="26" t="n">
        <v>0.364804094478</v>
      </c>
      <c r="I1794" s="26" t="n">
        <v>0.173035882063</v>
      </c>
    </row>
    <row r="1795" customFormat="false" ht="15" hidden="false" customHeight="false" outlineLevel="0" collapsed="false">
      <c r="B1795" s="2" t="n">
        <v>1790</v>
      </c>
      <c r="C1795" s="26" t="n">
        <v>-1.342421467963</v>
      </c>
      <c r="D1795" s="26" t="n">
        <v>0.249617672401</v>
      </c>
      <c r="E1795" s="26" t="n">
        <v>-0.275988573111</v>
      </c>
      <c r="F1795" s="26" t="n">
        <v>0.626533183314</v>
      </c>
      <c r="G1795" s="26" t="n">
        <v>0.481311954014</v>
      </c>
      <c r="H1795" s="26" t="n">
        <v>0.367648259842</v>
      </c>
      <c r="I1795" s="26" t="n">
        <v>0.21316022618</v>
      </c>
    </row>
    <row r="1796" customFormat="false" ht="15" hidden="false" customHeight="false" outlineLevel="0" collapsed="false">
      <c r="B1796" s="2" t="n">
        <v>1791</v>
      </c>
      <c r="C1796" s="26" t="n">
        <v>-0.488512467148</v>
      </c>
      <c r="D1796" s="26" t="n">
        <v>0.112300806466</v>
      </c>
      <c r="E1796" s="26" t="n">
        <v>0.229432896964</v>
      </c>
      <c r="F1796" s="26" t="n">
        <v>0.432009171026</v>
      </c>
      <c r="G1796" s="26" t="n">
        <v>0.228030566508</v>
      </c>
      <c r="H1796" s="26" t="n">
        <v>0.146033780999</v>
      </c>
      <c r="I1796" s="26" t="n">
        <v>0.634130926356</v>
      </c>
    </row>
    <row r="1797" customFormat="false" ht="15" hidden="false" customHeight="false" outlineLevel="0" collapsed="false">
      <c r="B1797" s="2" t="n">
        <v>1792</v>
      </c>
      <c r="C1797" s="26" t="n">
        <v>-0.735685739756</v>
      </c>
      <c r="D1797" s="26" t="n">
        <v>-0.369160665754</v>
      </c>
      <c r="E1797" s="26" t="n">
        <v>0.224617408534</v>
      </c>
      <c r="F1797" s="26" t="n">
        <v>0.708751214633</v>
      </c>
      <c r="G1797" s="26" t="n">
        <v>0.554545315784</v>
      </c>
      <c r="H1797" s="26" t="n">
        <v>0.801841103749</v>
      </c>
      <c r="I1797" s="26" t="n">
        <v>0.293675226007</v>
      </c>
    </row>
    <row r="1798" customFormat="false" ht="15" hidden="false" customHeight="false" outlineLevel="0" collapsed="false">
      <c r="B1798" s="2" t="n">
        <v>1793</v>
      </c>
      <c r="C1798" s="26" t="n">
        <v>-0.634292191675</v>
      </c>
      <c r="D1798" s="26" t="n">
        <v>0.61200625254</v>
      </c>
      <c r="E1798" s="26" t="n">
        <v>-0.48887320806</v>
      </c>
      <c r="F1798" s="26" t="n">
        <v>0.706291559899</v>
      </c>
      <c r="G1798" s="26" t="n">
        <v>0.281141934689</v>
      </c>
      <c r="H1798" s="26" t="n">
        <v>0.827014930333</v>
      </c>
      <c r="I1798" s="26" t="n">
        <v>0.471878393232</v>
      </c>
    </row>
    <row r="1799" customFormat="false" ht="15" hidden="false" customHeight="false" outlineLevel="0" collapsed="false">
      <c r="B1799" s="2" t="n">
        <v>1794</v>
      </c>
      <c r="C1799" s="26" t="n">
        <v>0.356224733235</v>
      </c>
      <c r="D1799" s="26" t="n">
        <v>-0.348860045154</v>
      </c>
      <c r="E1799" s="26" t="n">
        <v>-1.578052384524</v>
      </c>
      <c r="F1799" s="26" t="n">
        <v>0.089455176108</v>
      </c>
      <c r="G1799" s="26" t="n">
        <v>0.441416845651</v>
      </c>
      <c r="H1799" s="26" t="n">
        <v>0.734655996065</v>
      </c>
      <c r="I1799" s="26" t="n">
        <v>0.509189013283</v>
      </c>
    </row>
    <row r="1800" customFormat="false" ht="15" hidden="false" customHeight="false" outlineLevel="0" collapsed="false">
      <c r="B1800" s="2" t="n">
        <v>1795</v>
      </c>
      <c r="C1800" s="26" t="n">
        <v>0.619841830996</v>
      </c>
      <c r="D1800" s="26" t="n">
        <v>-0.817542554105</v>
      </c>
      <c r="E1800" s="26" t="n">
        <v>1.214248343777</v>
      </c>
      <c r="F1800" s="26" t="n">
        <v>0.796090209843</v>
      </c>
      <c r="G1800" s="26" t="n">
        <v>0.703918524438</v>
      </c>
      <c r="H1800" s="26" t="n">
        <v>0.171971560903</v>
      </c>
      <c r="I1800" s="26" t="n">
        <v>0.333296972543</v>
      </c>
    </row>
    <row r="1801" customFormat="false" ht="15" hidden="false" customHeight="false" outlineLevel="0" collapsed="false">
      <c r="B1801" s="2" t="n">
        <v>1796</v>
      </c>
      <c r="C1801" s="26" t="n">
        <v>-0.106908772069</v>
      </c>
      <c r="D1801" s="26" t="n">
        <v>-0.532242781859</v>
      </c>
      <c r="E1801" s="26" t="n">
        <v>-2.235759244562</v>
      </c>
      <c r="F1801" s="26" t="n">
        <v>0.573100513843</v>
      </c>
      <c r="G1801" s="26" t="n">
        <v>0.871367381182</v>
      </c>
      <c r="H1801" s="26" t="n">
        <v>0.044847613518</v>
      </c>
      <c r="I1801" s="26" t="n">
        <v>0.992464755172</v>
      </c>
    </row>
    <row r="1802" customFormat="false" ht="15" hidden="false" customHeight="false" outlineLevel="0" collapsed="false">
      <c r="B1802" s="2" t="n">
        <v>1797</v>
      </c>
      <c r="C1802" s="26" t="n">
        <v>-2.479789798599</v>
      </c>
      <c r="D1802" s="26" t="n">
        <v>-0.269203688539</v>
      </c>
      <c r="E1802" s="26" t="n">
        <v>0.022359197807</v>
      </c>
      <c r="F1802" s="26" t="n">
        <v>0.548794275281</v>
      </c>
      <c r="G1802" s="26" t="n">
        <v>0.041939029632</v>
      </c>
      <c r="H1802" s="26" t="n">
        <v>0.624583854491</v>
      </c>
      <c r="I1802" s="26" t="n">
        <v>0.054533842241</v>
      </c>
    </row>
    <row r="1803" customFormat="false" ht="15" hidden="false" customHeight="false" outlineLevel="0" collapsed="false">
      <c r="B1803" s="2" t="n">
        <v>1798</v>
      </c>
      <c r="C1803" s="26" t="n">
        <v>0.294269879967</v>
      </c>
      <c r="D1803" s="26" t="n">
        <v>0.096392605623</v>
      </c>
      <c r="E1803" s="26" t="n">
        <v>1.657805726537</v>
      </c>
      <c r="F1803" s="26" t="n">
        <v>0.883771315912</v>
      </c>
      <c r="G1803" s="26" t="n">
        <v>0.133733918586</v>
      </c>
      <c r="H1803" s="26" t="n">
        <v>0.854192932072</v>
      </c>
      <c r="I1803" s="26" t="n">
        <v>0.5230656945</v>
      </c>
    </row>
    <row r="1804" customFormat="false" ht="15" hidden="false" customHeight="false" outlineLevel="0" collapsed="false">
      <c r="B1804" s="2" t="n">
        <v>1799</v>
      </c>
      <c r="C1804" s="26" t="n">
        <v>-1.322242815326</v>
      </c>
      <c r="D1804" s="26" t="n">
        <v>-0.588612402905</v>
      </c>
      <c r="E1804" s="26" t="n">
        <v>-0.046187998483</v>
      </c>
      <c r="F1804" s="26" t="n">
        <v>0.439177268168</v>
      </c>
      <c r="G1804" s="26" t="n">
        <v>0.490550561211</v>
      </c>
      <c r="H1804" s="26" t="n">
        <v>0.115724917844</v>
      </c>
      <c r="I1804" s="26" t="n">
        <v>0.710065705017</v>
      </c>
    </row>
    <row r="1805" customFormat="false" ht="15" hidden="false" customHeight="false" outlineLevel="0" collapsed="false">
      <c r="B1805" s="2" t="n">
        <v>1800</v>
      </c>
      <c r="C1805" s="26" t="n">
        <v>0.331137907902</v>
      </c>
      <c r="D1805" s="26" t="n">
        <v>-2.307860891836</v>
      </c>
      <c r="E1805" s="26" t="n">
        <v>0.402734454254</v>
      </c>
      <c r="F1805" s="26" t="n">
        <v>0.15186553169</v>
      </c>
      <c r="G1805" s="26" t="n">
        <v>0.322403013759</v>
      </c>
      <c r="H1805" s="26" t="n">
        <v>0.926974107337</v>
      </c>
      <c r="I1805" s="26" t="n">
        <v>0.962025087817</v>
      </c>
    </row>
    <row r="1806" customFormat="false" ht="15" hidden="false" customHeight="false" outlineLevel="0" collapsed="false">
      <c r="B1806" s="2" t="n">
        <v>1801</v>
      </c>
      <c r="C1806" s="26" t="n">
        <v>-1.44102153625</v>
      </c>
      <c r="D1806" s="26" t="n">
        <v>0.388960968195</v>
      </c>
      <c r="E1806" s="26" t="n">
        <v>0.446019144825</v>
      </c>
      <c r="F1806" s="26" t="n">
        <v>0.696001561913</v>
      </c>
      <c r="G1806" s="26" t="n">
        <v>0.729232603066</v>
      </c>
      <c r="H1806" s="26" t="n">
        <v>0.70980443559</v>
      </c>
      <c r="I1806" s="26" t="n">
        <v>0.339344578192</v>
      </c>
    </row>
    <row r="1807" customFormat="false" ht="15" hidden="false" customHeight="false" outlineLevel="0" collapsed="false">
      <c r="B1807" s="2" t="n">
        <v>1802</v>
      </c>
      <c r="C1807" s="26" t="n">
        <v>1.886166826984</v>
      </c>
      <c r="D1807" s="26" t="n">
        <v>-2.366902813546</v>
      </c>
      <c r="E1807" s="26" t="n">
        <v>-0.558973081902</v>
      </c>
      <c r="F1807" s="26" t="n">
        <v>0.147601948941</v>
      </c>
      <c r="G1807" s="26" t="n">
        <v>0.535138562871</v>
      </c>
      <c r="H1807" s="26" t="n">
        <v>0.619309622422</v>
      </c>
      <c r="I1807" s="26" t="n">
        <v>0.91755353883</v>
      </c>
    </row>
    <row r="1808" customFormat="false" ht="15" hidden="false" customHeight="false" outlineLevel="0" collapsed="false">
      <c r="B1808" s="2" t="n">
        <v>1803</v>
      </c>
      <c r="C1808" s="26" t="n">
        <v>0.353128925503</v>
      </c>
      <c r="D1808" s="26" t="n">
        <v>0.312918076982</v>
      </c>
      <c r="E1808" s="26" t="n">
        <v>0.202628553466</v>
      </c>
      <c r="F1808" s="26" t="n">
        <v>0.331770525874</v>
      </c>
      <c r="G1808" s="26" t="n">
        <v>0.945716179075</v>
      </c>
      <c r="H1808" s="26" t="n">
        <v>0.415838997662</v>
      </c>
      <c r="I1808" s="26" t="n">
        <v>0.027972382101</v>
      </c>
    </row>
    <row r="1809" customFormat="false" ht="15" hidden="false" customHeight="false" outlineLevel="0" collapsed="false">
      <c r="B1809" s="2" t="n">
        <v>1804</v>
      </c>
      <c r="C1809" s="26" t="n">
        <v>-0.761799004276</v>
      </c>
      <c r="D1809" s="26" t="n">
        <v>-0.018510898034</v>
      </c>
      <c r="E1809" s="26" t="n">
        <v>0.188491368571</v>
      </c>
      <c r="F1809" s="26" t="n">
        <v>0.562014916732</v>
      </c>
      <c r="G1809" s="26" t="n">
        <v>0.275826949297</v>
      </c>
      <c r="H1809" s="26" t="n">
        <v>0.403194295511</v>
      </c>
      <c r="I1809" s="26" t="n">
        <v>0.231870111475</v>
      </c>
    </row>
    <row r="1810" customFormat="false" ht="15" hidden="false" customHeight="false" outlineLevel="0" collapsed="false">
      <c r="B1810" s="2" t="n">
        <v>1805</v>
      </c>
      <c r="C1810" s="26" t="n">
        <v>-0.379938403214</v>
      </c>
      <c r="D1810" s="26" t="n">
        <v>0.810230215109</v>
      </c>
      <c r="E1810" s="26" t="n">
        <v>0.414352183942</v>
      </c>
      <c r="F1810" s="26" t="n">
        <v>0.94571838694</v>
      </c>
      <c r="G1810" s="26" t="n">
        <v>0.934780387947</v>
      </c>
      <c r="H1810" s="26" t="n">
        <v>0.377887166628</v>
      </c>
      <c r="I1810" s="26" t="n">
        <v>0.694487610882</v>
      </c>
    </row>
    <row r="1811" customFormat="false" ht="15" hidden="false" customHeight="false" outlineLevel="0" collapsed="false">
      <c r="B1811" s="2" t="n">
        <v>1806</v>
      </c>
      <c r="C1811" s="26" t="n">
        <v>0.123265301787</v>
      </c>
      <c r="D1811" s="26" t="n">
        <v>-1.945152938428</v>
      </c>
      <c r="E1811" s="26" t="n">
        <v>0.896546200927</v>
      </c>
      <c r="F1811" s="26" t="n">
        <v>0.477982443437</v>
      </c>
      <c r="G1811" s="26" t="n">
        <v>0.911400963729</v>
      </c>
      <c r="H1811" s="26" t="n">
        <v>0.760907664682</v>
      </c>
      <c r="I1811" s="26" t="n">
        <v>0.242672426968</v>
      </c>
    </row>
    <row r="1812" customFormat="false" ht="15" hidden="false" customHeight="false" outlineLevel="0" collapsed="false">
      <c r="B1812" s="2" t="n">
        <v>1807</v>
      </c>
      <c r="C1812" s="26" t="n">
        <v>-0.594228757911</v>
      </c>
      <c r="D1812" s="26" t="n">
        <v>0.842556081638</v>
      </c>
      <c r="E1812" s="26" t="n">
        <v>0.440550638221</v>
      </c>
      <c r="F1812" s="26" t="n">
        <v>0.103925495141</v>
      </c>
      <c r="G1812" s="26" t="n">
        <v>0.19170824619</v>
      </c>
      <c r="H1812" s="26" t="n">
        <v>0.434869299613</v>
      </c>
      <c r="I1812" s="26" t="n">
        <v>0.64314255706</v>
      </c>
    </row>
    <row r="1813" customFormat="false" ht="15" hidden="false" customHeight="false" outlineLevel="0" collapsed="false">
      <c r="B1813" s="2" t="n">
        <v>1808</v>
      </c>
      <c r="C1813" s="26" t="n">
        <v>-0.180179414188</v>
      </c>
      <c r="D1813" s="26" t="n">
        <v>-0.090970323062</v>
      </c>
      <c r="E1813" s="26" t="n">
        <v>-1.349473307151</v>
      </c>
      <c r="F1813" s="26" t="n">
        <v>0.517520897629</v>
      </c>
      <c r="G1813" s="26" t="n">
        <v>0.30347083181</v>
      </c>
      <c r="H1813" s="26" t="n">
        <v>0.11950668331</v>
      </c>
      <c r="I1813" s="26" t="n">
        <v>0.334134611993</v>
      </c>
    </row>
    <row r="1814" customFormat="false" ht="15" hidden="false" customHeight="false" outlineLevel="0" collapsed="false">
      <c r="B1814" s="2" t="n">
        <v>1809</v>
      </c>
      <c r="C1814" s="26" t="n">
        <v>-1.361666311219</v>
      </c>
      <c r="D1814" s="26" t="n">
        <v>0.344116750833</v>
      </c>
      <c r="E1814" s="26" t="n">
        <v>-0.932557102543</v>
      </c>
      <c r="F1814" s="26" t="n">
        <v>0.830550050357</v>
      </c>
      <c r="G1814" s="26" t="n">
        <v>0.483217646703</v>
      </c>
      <c r="H1814" s="26" t="n">
        <v>0.924712667388</v>
      </c>
      <c r="I1814" s="26" t="n">
        <v>0.832842597181</v>
      </c>
    </row>
    <row r="1815" customFormat="false" ht="15" hidden="false" customHeight="false" outlineLevel="0" collapsed="false">
      <c r="B1815" s="2" t="n">
        <v>1810</v>
      </c>
      <c r="C1815" s="26" t="n">
        <v>-1.359998558439</v>
      </c>
      <c r="D1815" s="26" t="n">
        <v>-0.485180381821</v>
      </c>
      <c r="E1815" s="26" t="n">
        <v>1.999670505205</v>
      </c>
      <c r="F1815" s="26" t="n">
        <v>0.423570851646</v>
      </c>
      <c r="G1815" s="26" t="n">
        <v>0.383132311861</v>
      </c>
      <c r="H1815" s="26" t="n">
        <v>0.379676296517</v>
      </c>
      <c r="I1815" s="26" t="n">
        <v>0.42422631724</v>
      </c>
    </row>
    <row r="1816" customFormat="false" ht="15" hidden="false" customHeight="false" outlineLevel="0" collapsed="false">
      <c r="B1816" s="2" t="n">
        <v>1811</v>
      </c>
      <c r="C1816" s="26" t="n">
        <v>0.163202896686</v>
      </c>
      <c r="D1816" s="26" t="n">
        <v>1.627267500253</v>
      </c>
      <c r="E1816" s="26" t="n">
        <v>0.382635874483</v>
      </c>
      <c r="F1816" s="26" t="n">
        <v>0.984917056585</v>
      </c>
      <c r="G1816" s="26" t="n">
        <v>0.217600651314</v>
      </c>
      <c r="H1816" s="26" t="n">
        <v>0.072385495381</v>
      </c>
      <c r="I1816" s="26" t="n">
        <v>0.900866380637</v>
      </c>
    </row>
    <row r="1817" customFormat="false" ht="15" hidden="false" customHeight="false" outlineLevel="0" collapsed="false">
      <c r="B1817" s="2" t="n">
        <v>1812</v>
      </c>
      <c r="C1817" s="26" t="n">
        <v>0.19111833025</v>
      </c>
      <c r="D1817" s="26" t="n">
        <v>-1.342540207498</v>
      </c>
      <c r="E1817" s="26" t="n">
        <v>-1.326896846998</v>
      </c>
      <c r="F1817" s="26" t="n">
        <v>0.926650081112</v>
      </c>
      <c r="G1817" s="26" t="n">
        <v>0.744238020372</v>
      </c>
      <c r="H1817" s="26" t="n">
        <v>0.244426828134</v>
      </c>
      <c r="I1817" s="26" t="n">
        <v>0.350192314023</v>
      </c>
    </row>
    <row r="1818" customFormat="false" ht="15" hidden="false" customHeight="false" outlineLevel="0" collapsed="false">
      <c r="B1818" s="2" t="n">
        <v>1813</v>
      </c>
      <c r="C1818" s="26" t="n">
        <v>0.406440922201</v>
      </c>
      <c r="D1818" s="26" t="n">
        <v>1.293668352656</v>
      </c>
      <c r="E1818" s="26" t="n">
        <v>0.401053430868</v>
      </c>
      <c r="F1818" s="26" t="n">
        <v>0.301066251952</v>
      </c>
      <c r="G1818" s="26" t="n">
        <v>0.50320203325</v>
      </c>
      <c r="H1818" s="26" t="n">
        <v>0.430848461713</v>
      </c>
      <c r="I1818" s="26" t="n">
        <v>0.436745030637</v>
      </c>
    </row>
    <row r="1819" customFormat="false" ht="15" hidden="false" customHeight="false" outlineLevel="0" collapsed="false">
      <c r="B1819" s="2" t="n">
        <v>1814</v>
      </c>
      <c r="C1819" s="26" t="n">
        <v>0.173954975559</v>
      </c>
      <c r="D1819" s="26" t="n">
        <v>-1.383053750878</v>
      </c>
      <c r="E1819" s="26" t="n">
        <v>0.816136416501</v>
      </c>
      <c r="F1819" s="26" t="n">
        <v>0.680420610078</v>
      </c>
      <c r="G1819" s="26" t="n">
        <v>0.20796111745</v>
      </c>
      <c r="H1819" s="26" t="n">
        <v>0.80992845994</v>
      </c>
      <c r="I1819" s="26" t="n">
        <v>0.949382954085</v>
      </c>
    </row>
    <row r="1820" customFormat="false" ht="15" hidden="false" customHeight="false" outlineLevel="0" collapsed="false">
      <c r="B1820" s="2" t="n">
        <v>1815</v>
      </c>
      <c r="C1820" s="26" t="n">
        <v>1.467941164191</v>
      </c>
      <c r="D1820" s="26" t="n">
        <v>0.492691245406</v>
      </c>
      <c r="E1820" s="26" t="n">
        <v>0.447181295009</v>
      </c>
      <c r="F1820" s="26" t="n">
        <v>0.784984886719</v>
      </c>
      <c r="G1820" s="26" t="n">
        <v>0.551381796714</v>
      </c>
      <c r="H1820" s="26" t="n">
        <v>0.802337623461</v>
      </c>
      <c r="I1820" s="26" t="n">
        <v>0.097892246746</v>
      </c>
    </row>
    <row r="1821" customFormat="false" ht="15" hidden="false" customHeight="false" outlineLevel="0" collapsed="false">
      <c r="B1821" s="2" t="n">
        <v>1816</v>
      </c>
      <c r="C1821" s="26" t="n">
        <v>0.424279176328</v>
      </c>
      <c r="D1821" s="26" t="n">
        <v>0.167544820199</v>
      </c>
      <c r="E1821" s="26" t="n">
        <v>1.82957581695</v>
      </c>
      <c r="F1821" s="26" t="n">
        <v>0.937008580434</v>
      </c>
      <c r="G1821" s="26" t="n">
        <v>0.273938183775</v>
      </c>
      <c r="H1821" s="26" t="n">
        <v>0.16348295247</v>
      </c>
      <c r="I1821" s="26" t="n">
        <v>0.396718336771</v>
      </c>
    </row>
    <row r="1822" customFormat="false" ht="15" hidden="false" customHeight="false" outlineLevel="0" collapsed="false">
      <c r="B1822" s="2" t="n">
        <v>1817</v>
      </c>
      <c r="C1822" s="26" t="n">
        <v>1.366230988838</v>
      </c>
      <c r="D1822" s="26" t="n">
        <v>0.581819398187</v>
      </c>
      <c r="E1822" s="26" t="n">
        <v>0.022244137429</v>
      </c>
      <c r="F1822" s="26" t="n">
        <v>0.75009410291</v>
      </c>
      <c r="G1822" s="26" t="n">
        <v>0.928313035201</v>
      </c>
      <c r="H1822" s="26" t="n">
        <v>0.010684392573</v>
      </c>
      <c r="I1822" s="26" t="n">
        <v>0.856743039628</v>
      </c>
    </row>
    <row r="1823" customFormat="false" ht="15" hidden="false" customHeight="false" outlineLevel="0" collapsed="false">
      <c r="B1823" s="2" t="n">
        <v>1818</v>
      </c>
      <c r="C1823" s="26" t="n">
        <v>-0.256618127331</v>
      </c>
      <c r="D1823" s="26" t="n">
        <v>0.758776171595</v>
      </c>
      <c r="E1823" s="26" t="n">
        <v>-0.192874867208</v>
      </c>
      <c r="F1823" s="26" t="n">
        <v>0.587096365573</v>
      </c>
      <c r="G1823" s="26" t="n">
        <v>0.491944108639</v>
      </c>
      <c r="H1823" s="26" t="n">
        <v>0.595672347532</v>
      </c>
      <c r="I1823" s="26" t="n">
        <v>0.820991342528</v>
      </c>
    </row>
    <row r="1824" customFormat="false" ht="15" hidden="false" customHeight="false" outlineLevel="0" collapsed="false">
      <c r="B1824" s="2" t="n">
        <v>1819</v>
      </c>
      <c r="C1824" s="26" t="n">
        <v>-0.064186244678</v>
      </c>
      <c r="D1824" s="26" t="n">
        <v>-0.760878532892</v>
      </c>
      <c r="E1824" s="26" t="n">
        <v>0.779326043267</v>
      </c>
      <c r="F1824" s="26" t="n">
        <v>0.055550559434</v>
      </c>
      <c r="G1824" s="26" t="n">
        <v>0.447265985553</v>
      </c>
      <c r="H1824" s="26" t="n">
        <v>0.354369769597</v>
      </c>
      <c r="I1824" s="26" t="n">
        <v>0.24726348217</v>
      </c>
    </row>
    <row r="1825" customFormat="false" ht="15" hidden="false" customHeight="false" outlineLevel="0" collapsed="false">
      <c r="B1825" s="2" t="n">
        <v>1820</v>
      </c>
      <c r="C1825" s="26" t="n">
        <v>-0.588364982355</v>
      </c>
      <c r="D1825" s="26" t="n">
        <v>-1.093019667071</v>
      </c>
      <c r="E1825" s="26" t="n">
        <v>1.762378019243</v>
      </c>
      <c r="F1825" s="26" t="n">
        <v>0.103988084175</v>
      </c>
      <c r="G1825" s="26" t="n">
        <v>0.801125517247</v>
      </c>
      <c r="H1825" s="26" t="n">
        <v>0.344194119522</v>
      </c>
      <c r="I1825" s="26" t="n">
        <v>0.87907480061</v>
      </c>
    </row>
    <row r="1826" customFormat="false" ht="15" hidden="false" customHeight="false" outlineLevel="0" collapsed="false">
      <c r="B1826" s="2" t="n">
        <v>1821</v>
      </c>
      <c r="C1826" s="26" t="n">
        <v>-0.062896571306</v>
      </c>
      <c r="D1826" s="26" t="n">
        <v>-2.372710121582</v>
      </c>
      <c r="E1826" s="26" t="n">
        <v>-0.700815779207</v>
      </c>
      <c r="F1826" s="26" t="n">
        <v>0.520728785028</v>
      </c>
      <c r="G1826" s="26" t="n">
        <v>0.776847065651</v>
      </c>
      <c r="H1826" s="26" t="n">
        <v>0.493473387662</v>
      </c>
      <c r="I1826" s="26" t="n">
        <v>0.479902867732</v>
      </c>
    </row>
    <row r="1827" customFormat="false" ht="15" hidden="false" customHeight="false" outlineLevel="0" collapsed="false">
      <c r="B1827" s="2" t="n">
        <v>1822</v>
      </c>
      <c r="C1827" s="26" t="n">
        <v>2.799254392575</v>
      </c>
      <c r="D1827" s="26" t="n">
        <v>1.297377141815</v>
      </c>
      <c r="E1827" s="26" t="n">
        <v>1.913793998275</v>
      </c>
      <c r="F1827" s="26" t="n">
        <v>0.183638583989</v>
      </c>
      <c r="G1827" s="26" t="n">
        <v>0.005166624937</v>
      </c>
      <c r="H1827" s="26" t="n">
        <v>0.70908129292</v>
      </c>
      <c r="I1827" s="26" t="n">
        <v>0.70069579045</v>
      </c>
    </row>
    <row r="1828" customFormat="false" ht="15" hidden="false" customHeight="false" outlineLevel="0" collapsed="false">
      <c r="B1828" s="2" t="n">
        <v>1823</v>
      </c>
      <c r="C1828" s="26" t="n">
        <v>-1.519309747074</v>
      </c>
      <c r="D1828" s="26" t="n">
        <v>-0.497528149003</v>
      </c>
      <c r="E1828" s="26" t="n">
        <v>0.36882462599</v>
      </c>
      <c r="F1828" s="26" t="n">
        <v>0.650600958886</v>
      </c>
      <c r="G1828" s="26" t="n">
        <v>0.921051067843</v>
      </c>
      <c r="H1828" s="26" t="n">
        <v>0.926526220657</v>
      </c>
      <c r="I1828" s="26" t="n">
        <v>0.118398970441</v>
      </c>
    </row>
    <row r="1829" customFormat="false" ht="15" hidden="false" customHeight="false" outlineLevel="0" collapsed="false">
      <c r="B1829" s="2" t="n">
        <v>1824</v>
      </c>
      <c r="C1829" s="26" t="n">
        <v>0.118290634937</v>
      </c>
      <c r="D1829" s="26" t="n">
        <v>-0.482313634399</v>
      </c>
      <c r="E1829" s="26" t="n">
        <v>1.236914578734</v>
      </c>
      <c r="F1829" s="26" t="n">
        <v>0.315518600091</v>
      </c>
      <c r="G1829" s="26" t="n">
        <v>0.92859343315</v>
      </c>
      <c r="H1829" s="26" t="n">
        <v>0.869056223887</v>
      </c>
      <c r="I1829" s="26" t="n">
        <v>0.554080018391</v>
      </c>
    </row>
    <row r="1830" customFormat="false" ht="15" hidden="false" customHeight="false" outlineLevel="0" collapsed="false">
      <c r="B1830" s="2" t="n">
        <v>1825</v>
      </c>
      <c r="C1830" s="26" t="n">
        <v>0.478482266684</v>
      </c>
      <c r="D1830" s="26" t="n">
        <v>-1.474620358002</v>
      </c>
      <c r="E1830" s="26" t="n">
        <v>0.209318965988</v>
      </c>
      <c r="F1830" s="26" t="n">
        <v>0.132796970442</v>
      </c>
      <c r="G1830" s="26" t="n">
        <v>0.936453948561</v>
      </c>
      <c r="H1830" s="26" t="n">
        <v>0.830720583569</v>
      </c>
      <c r="I1830" s="26" t="n">
        <v>0.86252911916</v>
      </c>
    </row>
    <row r="1831" customFormat="false" ht="15" hidden="false" customHeight="false" outlineLevel="0" collapsed="false">
      <c r="B1831" s="2" t="n">
        <v>1826</v>
      </c>
      <c r="C1831" s="26" t="n">
        <v>0.234527897176</v>
      </c>
      <c r="D1831" s="26" t="n">
        <v>-2.52591345758</v>
      </c>
      <c r="E1831" s="26" t="n">
        <v>0.510073586836</v>
      </c>
      <c r="F1831" s="26" t="n">
        <v>0.995939920174</v>
      </c>
      <c r="G1831" s="26" t="n">
        <v>0.29100010187</v>
      </c>
      <c r="H1831" s="26" t="n">
        <v>0.451498390774</v>
      </c>
      <c r="I1831" s="26" t="n">
        <v>0.178560528829</v>
      </c>
    </row>
    <row r="1832" customFormat="false" ht="15" hidden="false" customHeight="false" outlineLevel="0" collapsed="false">
      <c r="B1832" s="2" t="n">
        <v>1827</v>
      </c>
      <c r="C1832" s="26" t="n">
        <v>-0.592835400542</v>
      </c>
      <c r="D1832" s="26" t="n">
        <v>0.762706512677</v>
      </c>
      <c r="E1832" s="26" t="n">
        <v>1.361946671814</v>
      </c>
      <c r="F1832" s="26" t="n">
        <v>0.02442032395</v>
      </c>
      <c r="G1832" s="26" t="n">
        <v>0.798187578597</v>
      </c>
      <c r="H1832" s="26" t="n">
        <v>0.95620094034</v>
      </c>
      <c r="I1832" s="26" t="n">
        <v>0.583669779419</v>
      </c>
    </row>
    <row r="1833" customFormat="false" ht="15" hidden="false" customHeight="false" outlineLevel="0" collapsed="false">
      <c r="B1833" s="2" t="n">
        <v>1828</v>
      </c>
      <c r="C1833" s="26" t="n">
        <v>-0.613767183451</v>
      </c>
      <c r="D1833" s="26" t="n">
        <v>0.340126090867</v>
      </c>
      <c r="E1833" s="26" t="n">
        <v>-0.32819300132</v>
      </c>
      <c r="F1833" s="26" t="n">
        <v>0.035318707854</v>
      </c>
      <c r="G1833" s="26" t="n">
        <v>0.371511901023</v>
      </c>
      <c r="H1833" s="26" t="n">
        <v>0.454470229063</v>
      </c>
      <c r="I1833" s="26" t="n">
        <v>0.125427899295</v>
      </c>
    </row>
    <row r="1834" customFormat="false" ht="15" hidden="false" customHeight="false" outlineLevel="0" collapsed="false">
      <c r="B1834" s="2" t="n">
        <v>1829</v>
      </c>
      <c r="C1834" s="26" t="n">
        <v>-0.623226892787</v>
      </c>
      <c r="D1834" s="26" t="n">
        <v>-0.752971900576</v>
      </c>
      <c r="E1834" s="26" t="n">
        <v>-0.673867466076</v>
      </c>
      <c r="F1834" s="26" t="n">
        <v>0.777890285444</v>
      </c>
      <c r="G1834" s="26" t="n">
        <v>0.995395979763</v>
      </c>
      <c r="H1834" s="26" t="n">
        <v>0.034327520601</v>
      </c>
      <c r="I1834" s="26" t="n">
        <v>0.18913944218</v>
      </c>
    </row>
    <row r="1835" customFormat="false" ht="15" hidden="false" customHeight="false" outlineLevel="0" collapsed="false">
      <c r="B1835" s="2" t="n">
        <v>1830</v>
      </c>
      <c r="C1835" s="26" t="n">
        <v>1.484491502975</v>
      </c>
      <c r="D1835" s="26" t="n">
        <v>1.13588646924</v>
      </c>
      <c r="E1835" s="26" t="n">
        <v>-0.503577525101</v>
      </c>
      <c r="F1835" s="26" t="n">
        <v>0.278312325444</v>
      </c>
      <c r="G1835" s="26" t="n">
        <v>0.362075901589</v>
      </c>
      <c r="H1835" s="26" t="n">
        <v>0.511710881321</v>
      </c>
      <c r="I1835" s="26" t="n">
        <v>0.563022844831</v>
      </c>
    </row>
    <row r="1836" customFormat="false" ht="15" hidden="false" customHeight="false" outlineLevel="0" collapsed="false">
      <c r="B1836" s="2" t="n">
        <v>1831</v>
      </c>
      <c r="C1836" s="26" t="n">
        <v>-0.733572239967</v>
      </c>
      <c r="D1836" s="26" t="n">
        <v>-0.067215280562</v>
      </c>
      <c r="E1836" s="26" t="n">
        <v>-1.211498972199</v>
      </c>
      <c r="F1836" s="26" t="n">
        <v>0.428569983229</v>
      </c>
      <c r="G1836" s="26" t="n">
        <v>0.570369841505</v>
      </c>
      <c r="H1836" s="26" t="n">
        <v>0.272871990079</v>
      </c>
      <c r="I1836" s="26" t="n">
        <v>0.800283044801</v>
      </c>
    </row>
    <row r="1837" customFormat="false" ht="15" hidden="false" customHeight="false" outlineLevel="0" collapsed="false">
      <c r="B1837" s="2" t="n">
        <v>1832</v>
      </c>
      <c r="C1837" s="26" t="n">
        <v>2.334323676754</v>
      </c>
      <c r="D1837" s="26" t="n">
        <v>1.536547997469</v>
      </c>
      <c r="E1837" s="26" t="n">
        <v>-1.577178645317</v>
      </c>
      <c r="F1837" s="26" t="n">
        <v>0.23245696831</v>
      </c>
      <c r="G1837" s="26" t="n">
        <v>0.274619865155</v>
      </c>
      <c r="H1837" s="26" t="n">
        <v>0.270662408895</v>
      </c>
      <c r="I1837" s="26" t="n">
        <v>0.873440585304</v>
      </c>
    </row>
    <row r="1838" customFormat="false" ht="15" hidden="false" customHeight="false" outlineLevel="0" collapsed="false">
      <c r="B1838" s="2" t="n">
        <v>1833</v>
      </c>
      <c r="C1838" s="26" t="n">
        <v>-0.919195609103</v>
      </c>
      <c r="D1838" s="26" t="n">
        <v>0.97592998474</v>
      </c>
      <c r="E1838" s="26" t="n">
        <v>0.284705017815</v>
      </c>
      <c r="F1838" s="26" t="n">
        <v>0.152784862867</v>
      </c>
      <c r="G1838" s="26" t="n">
        <v>0.640754277166</v>
      </c>
      <c r="H1838" s="26" t="n">
        <v>0.460307477972</v>
      </c>
      <c r="I1838" s="26" t="n">
        <v>0.530693181834</v>
      </c>
    </row>
    <row r="1839" customFormat="false" ht="15" hidden="false" customHeight="false" outlineLevel="0" collapsed="false">
      <c r="B1839" s="2" t="n">
        <v>1834</v>
      </c>
      <c r="C1839" s="26" t="n">
        <v>0.45062620532</v>
      </c>
      <c r="D1839" s="26" t="n">
        <v>-1.204123014624</v>
      </c>
      <c r="E1839" s="26" t="n">
        <v>0.672858006272</v>
      </c>
      <c r="F1839" s="26" t="n">
        <v>0.393144447381</v>
      </c>
      <c r="G1839" s="26" t="n">
        <v>0.304288716977</v>
      </c>
      <c r="H1839" s="26" t="n">
        <v>0.132032767999</v>
      </c>
      <c r="I1839" s="26" t="n">
        <v>0.703894719073</v>
      </c>
    </row>
    <row r="1840" customFormat="false" ht="15" hidden="false" customHeight="false" outlineLevel="0" collapsed="false">
      <c r="B1840" s="2" t="n">
        <v>1835</v>
      </c>
      <c r="C1840" s="26" t="n">
        <v>-0.916813900946</v>
      </c>
      <c r="D1840" s="26" t="n">
        <v>0.759916037977</v>
      </c>
      <c r="E1840" s="26" t="n">
        <v>-1.265978396672</v>
      </c>
      <c r="F1840" s="26" t="n">
        <v>0.049494891132</v>
      </c>
      <c r="G1840" s="26" t="n">
        <v>0.09103972097</v>
      </c>
      <c r="H1840" s="26" t="n">
        <v>0.716186203623</v>
      </c>
      <c r="I1840" s="26" t="n">
        <v>0.944186188205</v>
      </c>
    </row>
    <row r="1841" customFormat="false" ht="15" hidden="false" customHeight="false" outlineLevel="0" collapsed="false">
      <c r="B1841" s="2" t="n">
        <v>1836</v>
      </c>
      <c r="C1841" s="26" t="n">
        <v>-0.467226395014</v>
      </c>
      <c r="D1841" s="26" t="n">
        <v>0.147237488567</v>
      </c>
      <c r="E1841" s="26" t="n">
        <v>-1.116932138115</v>
      </c>
      <c r="F1841" s="26" t="n">
        <v>0.90427084458</v>
      </c>
      <c r="G1841" s="26" t="n">
        <v>0.501449164595</v>
      </c>
      <c r="H1841" s="26" t="n">
        <v>0.191607566271</v>
      </c>
      <c r="I1841" s="26" t="n">
        <v>0.596462256138</v>
      </c>
    </row>
    <row r="1842" customFormat="false" ht="15" hidden="false" customHeight="false" outlineLevel="0" collapsed="false">
      <c r="B1842" s="2" t="n">
        <v>1837</v>
      </c>
      <c r="C1842" s="26" t="n">
        <v>0.572126029687</v>
      </c>
      <c r="D1842" s="26" t="n">
        <v>0.387833926321</v>
      </c>
      <c r="E1842" s="26" t="n">
        <v>0.743298449078</v>
      </c>
      <c r="F1842" s="26" t="n">
        <v>0.177570768025</v>
      </c>
      <c r="G1842" s="26" t="n">
        <v>0.90768964546</v>
      </c>
      <c r="H1842" s="26" t="n">
        <v>0.589466422522</v>
      </c>
      <c r="I1842" s="26" t="n">
        <v>0.219812534456</v>
      </c>
    </row>
    <row r="1843" customFormat="false" ht="15" hidden="false" customHeight="false" outlineLevel="0" collapsed="false">
      <c r="B1843" s="2" t="n">
        <v>1838</v>
      </c>
      <c r="C1843" s="26" t="n">
        <v>2.35887193397</v>
      </c>
      <c r="D1843" s="26" t="n">
        <v>-1.612533774774</v>
      </c>
      <c r="E1843" s="26" t="n">
        <v>-0.19692575868</v>
      </c>
      <c r="F1843" s="26" t="n">
        <v>0.342018343619</v>
      </c>
      <c r="G1843" s="26" t="n">
        <v>0.766040150094</v>
      </c>
      <c r="H1843" s="26" t="n">
        <v>0.260762543739</v>
      </c>
      <c r="I1843" s="26" t="n">
        <v>0.12775413613</v>
      </c>
    </row>
    <row r="1844" customFormat="false" ht="15" hidden="false" customHeight="false" outlineLevel="0" collapsed="false">
      <c r="B1844" s="2" t="n">
        <v>1839</v>
      </c>
      <c r="C1844" s="26" t="n">
        <v>-0.889962584466</v>
      </c>
      <c r="D1844" s="26" t="n">
        <v>0.227731326799</v>
      </c>
      <c r="E1844" s="26" t="n">
        <v>-0.072943753455</v>
      </c>
      <c r="F1844" s="26" t="n">
        <v>0.397222345762</v>
      </c>
      <c r="G1844" s="26" t="n">
        <v>0.395505024189</v>
      </c>
      <c r="H1844" s="26" t="n">
        <v>0.917945902047</v>
      </c>
      <c r="I1844" s="26" t="n">
        <v>0.354329973322</v>
      </c>
    </row>
    <row r="1845" customFormat="false" ht="15" hidden="false" customHeight="false" outlineLevel="0" collapsed="false">
      <c r="B1845" s="2" t="n">
        <v>1840</v>
      </c>
      <c r="C1845" s="26" t="n">
        <v>-1.238049806865</v>
      </c>
      <c r="D1845" s="26" t="n">
        <v>-0.363758933991</v>
      </c>
      <c r="E1845" s="26" t="n">
        <v>-1.235432302759</v>
      </c>
      <c r="F1845" s="26" t="n">
        <v>0.134829030908</v>
      </c>
      <c r="G1845" s="26" t="n">
        <v>0.5016400253</v>
      </c>
      <c r="H1845" s="26" t="n">
        <v>0.373412904786</v>
      </c>
      <c r="I1845" s="26" t="n">
        <v>0.27980142997</v>
      </c>
    </row>
    <row r="1846" customFormat="false" ht="15" hidden="false" customHeight="false" outlineLevel="0" collapsed="false">
      <c r="B1846" s="2" t="n">
        <v>1841</v>
      </c>
      <c r="C1846" s="26" t="n">
        <v>-0.659954834737</v>
      </c>
      <c r="D1846" s="26" t="n">
        <v>0.985943965371</v>
      </c>
      <c r="E1846" s="26" t="n">
        <v>-0.436862875716</v>
      </c>
      <c r="F1846" s="26" t="n">
        <v>0.247857098957</v>
      </c>
      <c r="G1846" s="26" t="n">
        <v>0.140759356102</v>
      </c>
      <c r="H1846" s="26" t="n">
        <v>0.869243498729</v>
      </c>
      <c r="I1846" s="26" t="n">
        <v>0.441266525611</v>
      </c>
    </row>
    <row r="1847" customFormat="false" ht="15" hidden="false" customHeight="false" outlineLevel="0" collapsed="false">
      <c r="B1847" s="2" t="n">
        <v>1842</v>
      </c>
      <c r="C1847" s="26" t="n">
        <v>-0.418741727809</v>
      </c>
      <c r="D1847" s="26" t="n">
        <v>0.856010366589</v>
      </c>
      <c r="E1847" s="26" t="n">
        <v>0.824245963148</v>
      </c>
      <c r="F1847" s="26" t="n">
        <v>0.155707555325</v>
      </c>
      <c r="G1847" s="26" t="n">
        <v>0.3109481538</v>
      </c>
      <c r="H1847" s="26" t="n">
        <v>0.970630045257</v>
      </c>
      <c r="I1847" s="26" t="n">
        <v>0.639586546684</v>
      </c>
    </row>
    <row r="1848" customFormat="false" ht="15" hidden="false" customHeight="false" outlineLevel="0" collapsed="false">
      <c r="B1848" s="2" t="n">
        <v>1843</v>
      </c>
      <c r="C1848" s="26" t="n">
        <v>0.257749661733</v>
      </c>
      <c r="D1848" s="26" t="n">
        <v>-0.240770530211</v>
      </c>
      <c r="E1848" s="26" t="n">
        <v>1.3401172923</v>
      </c>
      <c r="F1848" s="26" t="n">
        <v>0.678653145689</v>
      </c>
      <c r="G1848" s="26" t="n">
        <v>0.912227345955</v>
      </c>
      <c r="H1848" s="26" t="n">
        <v>0.737922316958</v>
      </c>
      <c r="I1848" s="26" t="n">
        <v>0.004101319243</v>
      </c>
    </row>
    <row r="1849" customFormat="false" ht="15" hidden="false" customHeight="false" outlineLevel="0" collapsed="false">
      <c r="B1849" s="2" t="n">
        <v>1844</v>
      </c>
      <c r="C1849" s="26" t="n">
        <v>-0.943865515713</v>
      </c>
      <c r="D1849" s="26" t="n">
        <v>0.864734735806</v>
      </c>
      <c r="E1849" s="26" t="n">
        <v>-0.520095070472</v>
      </c>
      <c r="F1849" s="26" t="n">
        <v>0.849557405742</v>
      </c>
      <c r="G1849" s="26" t="n">
        <v>0.316511951348</v>
      </c>
      <c r="H1849" s="26" t="n">
        <v>0.625270077136</v>
      </c>
      <c r="I1849" s="26" t="n">
        <v>0.845098454029</v>
      </c>
    </row>
    <row r="1850" customFormat="false" ht="15" hidden="false" customHeight="false" outlineLevel="0" collapsed="false">
      <c r="B1850" s="2" t="n">
        <v>1845</v>
      </c>
      <c r="C1850" s="26" t="n">
        <v>-1.164049584496</v>
      </c>
      <c r="D1850" s="26" t="n">
        <v>0.853150984374</v>
      </c>
      <c r="E1850" s="26" t="n">
        <v>-0.273142567934</v>
      </c>
      <c r="F1850" s="26" t="n">
        <v>0.983717406768</v>
      </c>
      <c r="G1850" s="26" t="n">
        <v>0.103635820727</v>
      </c>
      <c r="H1850" s="26" t="n">
        <v>0.659312088592</v>
      </c>
      <c r="I1850" s="26" t="n">
        <v>0.877521258333</v>
      </c>
    </row>
    <row r="1851" customFormat="false" ht="15" hidden="false" customHeight="false" outlineLevel="0" collapsed="false">
      <c r="B1851" s="2" t="n">
        <v>1846</v>
      </c>
      <c r="C1851" s="26" t="n">
        <v>0.541644374601</v>
      </c>
      <c r="D1851" s="26" t="n">
        <v>1.857292770045</v>
      </c>
      <c r="E1851" s="26" t="n">
        <v>0.243958007119</v>
      </c>
      <c r="F1851" s="26" t="n">
        <v>0.946144065395</v>
      </c>
      <c r="G1851" s="26" t="n">
        <v>0.989716873573</v>
      </c>
      <c r="H1851" s="26" t="n">
        <v>0.99249410757</v>
      </c>
      <c r="I1851" s="26" t="n">
        <v>0.150064493453</v>
      </c>
    </row>
    <row r="1852" customFormat="false" ht="15" hidden="false" customHeight="false" outlineLevel="0" collapsed="false">
      <c r="B1852" s="2" t="n">
        <v>1847</v>
      </c>
      <c r="C1852" s="26" t="n">
        <v>0.126044618869</v>
      </c>
      <c r="D1852" s="26" t="n">
        <v>0.906128788113</v>
      </c>
      <c r="E1852" s="26" t="n">
        <v>0.016568801818</v>
      </c>
      <c r="F1852" s="26" t="n">
        <v>0.62881269106</v>
      </c>
      <c r="G1852" s="26" t="n">
        <v>0.048210477093</v>
      </c>
      <c r="H1852" s="26" t="n">
        <v>0.442005844502</v>
      </c>
      <c r="I1852" s="26" t="n">
        <v>0.782755933285</v>
      </c>
    </row>
    <row r="1853" customFormat="false" ht="15" hidden="false" customHeight="false" outlineLevel="0" collapsed="false">
      <c r="B1853" s="2" t="n">
        <v>1848</v>
      </c>
      <c r="C1853" s="26" t="n">
        <v>1.156548846596</v>
      </c>
      <c r="D1853" s="26" t="n">
        <v>0.838050352684</v>
      </c>
      <c r="E1853" s="26" t="n">
        <v>1.60327698758</v>
      </c>
      <c r="F1853" s="26" t="n">
        <v>0.315542059727</v>
      </c>
      <c r="G1853" s="26" t="n">
        <v>0.372194709262</v>
      </c>
      <c r="H1853" s="26" t="n">
        <v>0.688990630929</v>
      </c>
      <c r="I1853" s="26" t="n">
        <v>0.884000658138</v>
      </c>
    </row>
    <row r="1854" customFormat="false" ht="15" hidden="false" customHeight="false" outlineLevel="0" collapsed="false">
      <c r="B1854" s="2" t="n">
        <v>1849</v>
      </c>
      <c r="C1854" s="26" t="n">
        <v>-0.795295634333</v>
      </c>
      <c r="D1854" s="26" t="n">
        <v>-0.513696426053</v>
      </c>
      <c r="E1854" s="26" t="n">
        <v>0.816451371373</v>
      </c>
      <c r="F1854" s="26" t="n">
        <v>0.357084187964</v>
      </c>
      <c r="G1854" s="26" t="n">
        <v>0.135154219122</v>
      </c>
      <c r="H1854" s="26" t="n">
        <v>0.282712643821</v>
      </c>
      <c r="I1854" s="26" t="n">
        <v>0.337681251784</v>
      </c>
    </row>
    <row r="1855" customFormat="false" ht="15" hidden="false" customHeight="false" outlineLevel="0" collapsed="false">
      <c r="B1855" s="2" t="n">
        <v>1850</v>
      </c>
      <c r="C1855" s="26" t="n">
        <v>1.320964059729</v>
      </c>
      <c r="D1855" s="26" t="n">
        <v>-0.885446315857</v>
      </c>
      <c r="E1855" s="26" t="n">
        <v>0.6182275378</v>
      </c>
      <c r="F1855" s="26" t="n">
        <v>0.584706119021</v>
      </c>
      <c r="G1855" s="26" t="n">
        <v>0.411476338339</v>
      </c>
      <c r="H1855" s="26" t="n">
        <v>0.289472592699</v>
      </c>
      <c r="I1855" s="26" t="n">
        <v>0.288804272605</v>
      </c>
    </row>
    <row r="1856" customFormat="false" ht="15" hidden="false" customHeight="false" outlineLevel="0" collapsed="false">
      <c r="B1856" s="2" t="n">
        <v>1851</v>
      </c>
      <c r="C1856" s="26" t="n">
        <v>-0.008018319908</v>
      </c>
      <c r="D1856" s="26" t="n">
        <v>-0.586167131502</v>
      </c>
      <c r="E1856" s="26" t="n">
        <v>0.914641118894</v>
      </c>
      <c r="F1856" s="26" t="n">
        <v>0.725814225763</v>
      </c>
      <c r="G1856" s="26" t="n">
        <v>0.043706931333</v>
      </c>
      <c r="H1856" s="26" t="n">
        <v>0.759909702659</v>
      </c>
      <c r="I1856" s="26" t="n">
        <v>0.181314119949</v>
      </c>
    </row>
    <row r="1857" customFormat="false" ht="15" hidden="false" customHeight="false" outlineLevel="0" collapsed="false">
      <c r="B1857" s="2" t="n">
        <v>1852</v>
      </c>
      <c r="C1857" s="26" t="n">
        <v>-1.54497859026</v>
      </c>
      <c r="D1857" s="26" t="n">
        <v>0.589881840055</v>
      </c>
      <c r="E1857" s="26" t="n">
        <v>-0.749802996416</v>
      </c>
      <c r="F1857" s="26" t="n">
        <v>0.523048918433</v>
      </c>
      <c r="G1857" s="26" t="n">
        <v>0.41670195567</v>
      </c>
      <c r="H1857" s="26" t="n">
        <v>0.07680764602</v>
      </c>
      <c r="I1857" s="26" t="n">
        <v>0.530649820525</v>
      </c>
    </row>
    <row r="1858" customFormat="false" ht="15" hidden="false" customHeight="false" outlineLevel="0" collapsed="false">
      <c r="B1858" s="2" t="n">
        <v>1853</v>
      </c>
      <c r="C1858" s="26" t="n">
        <v>1.082585997476</v>
      </c>
      <c r="D1858" s="26" t="n">
        <v>-0.543877382488</v>
      </c>
      <c r="E1858" s="26" t="n">
        <v>-0.555475354882</v>
      </c>
      <c r="F1858" s="26" t="n">
        <v>0.809758899768</v>
      </c>
      <c r="G1858" s="26" t="n">
        <v>0.438318790635</v>
      </c>
      <c r="H1858" s="26" t="n">
        <v>0.850868051482</v>
      </c>
      <c r="I1858" s="26" t="n">
        <v>0.622834575852</v>
      </c>
    </row>
    <row r="1859" customFormat="false" ht="15" hidden="false" customHeight="false" outlineLevel="0" collapsed="false">
      <c r="B1859" s="2" t="n">
        <v>1854</v>
      </c>
      <c r="C1859" s="26" t="n">
        <v>-0.391395484347</v>
      </c>
      <c r="D1859" s="26" t="n">
        <v>1.464278810005</v>
      </c>
      <c r="E1859" s="26" t="n">
        <v>-1.523859604498</v>
      </c>
      <c r="F1859" s="26" t="n">
        <v>0.144121032093</v>
      </c>
      <c r="G1859" s="26" t="n">
        <v>0.89902351853</v>
      </c>
      <c r="H1859" s="26" t="n">
        <v>0.267488978337</v>
      </c>
      <c r="I1859" s="26" t="n">
        <v>0.792549641155</v>
      </c>
    </row>
    <row r="1860" customFormat="false" ht="15" hidden="false" customHeight="false" outlineLevel="0" collapsed="false">
      <c r="B1860" s="2" t="n">
        <v>1855</v>
      </c>
      <c r="C1860" s="26" t="n">
        <v>0.248733730164</v>
      </c>
      <c r="D1860" s="26" t="n">
        <v>0.370387664358</v>
      </c>
      <c r="E1860" s="26" t="n">
        <v>0.53672792066</v>
      </c>
      <c r="F1860" s="26" t="n">
        <v>0.44398839088</v>
      </c>
      <c r="G1860" s="26" t="n">
        <v>0.872555135896</v>
      </c>
      <c r="H1860" s="26" t="n">
        <v>0.191583797999</v>
      </c>
      <c r="I1860" s="26" t="n">
        <v>0.26964825255</v>
      </c>
    </row>
    <row r="1861" customFormat="false" ht="15" hidden="false" customHeight="false" outlineLevel="0" collapsed="false">
      <c r="B1861" s="2" t="n">
        <v>1856</v>
      </c>
      <c r="C1861" s="26" t="n">
        <v>-0.355096416419</v>
      </c>
      <c r="D1861" s="26" t="n">
        <v>-0.037426406889</v>
      </c>
      <c r="E1861" s="26" t="n">
        <v>0.954230553529</v>
      </c>
      <c r="F1861" s="26" t="n">
        <v>0.138433298446</v>
      </c>
      <c r="G1861" s="26" t="n">
        <v>0.411537903548</v>
      </c>
      <c r="H1861" s="26" t="n">
        <v>0.38409921361</v>
      </c>
      <c r="I1861" s="26" t="n">
        <v>0.849132199094</v>
      </c>
    </row>
    <row r="1862" customFormat="false" ht="15" hidden="false" customHeight="false" outlineLevel="0" collapsed="false">
      <c r="B1862" s="2" t="n">
        <v>1857</v>
      </c>
      <c r="C1862" s="26" t="n">
        <v>-0.121777376379</v>
      </c>
      <c r="D1862" s="26" t="n">
        <v>0.48043664915</v>
      </c>
      <c r="E1862" s="26" t="n">
        <v>-1.023285906711</v>
      </c>
      <c r="F1862" s="26" t="n">
        <v>0.070936747561</v>
      </c>
      <c r="G1862" s="26" t="n">
        <v>0.325994087763</v>
      </c>
      <c r="H1862" s="26" t="n">
        <v>0.724816195304</v>
      </c>
      <c r="I1862" s="26" t="n">
        <v>0.344860796098</v>
      </c>
    </row>
    <row r="1863" customFormat="false" ht="15" hidden="false" customHeight="false" outlineLevel="0" collapsed="false">
      <c r="B1863" s="2" t="n">
        <v>1858</v>
      </c>
      <c r="C1863" s="26" t="n">
        <v>-0.296636093544</v>
      </c>
      <c r="D1863" s="26" t="n">
        <v>-2.212482296883</v>
      </c>
      <c r="E1863" s="26" t="n">
        <v>2.827954429013</v>
      </c>
      <c r="F1863" s="26" t="n">
        <v>0.206276546093</v>
      </c>
      <c r="G1863" s="26" t="n">
        <v>0.119334139708</v>
      </c>
      <c r="H1863" s="26" t="n">
        <v>0.171518985207</v>
      </c>
      <c r="I1863" s="26" t="n">
        <v>0.799553751438</v>
      </c>
    </row>
    <row r="1864" customFormat="false" ht="15" hidden="false" customHeight="false" outlineLevel="0" collapsed="false">
      <c r="B1864" s="2" t="n">
        <v>1859</v>
      </c>
      <c r="C1864" s="26" t="n">
        <v>0.348885685565</v>
      </c>
      <c r="D1864" s="26" t="n">
        <v>-2.383193774904</v>
      </c>
      <c r="E1864" s="26" t="n">
        <v>0.440176956938</v>
      </c>
      <c r="F1864" s="26" t="n">
        <v>0.283859597687</v>
      </c>
      <c r="G1864" s="26" t="n">
        <v>0.465311889064</v>
      </c>
      <c r="H1864" s="26" t="n">
        <v>0.542948009614</v>
      </c>
      <c r="I1864" s="26" t="n">
        <v>0.629070179759</v>
      </c>
    </row>
    <row r="1865" customFormat="false" ht="15" hidden="false" customHeight="false" outlineLevel="0" collapsed="false">
      <c r="B1865" s="2" t="n">
        <v>1860</v>
      </c>
      <c r="C1865" s="26" t="n">
        <v>0.009095488917</v>
      </c>
      <c r="D1865" s="26" t="n">
        <v>0.373265177978</v>
      </c>
      <c r="E1865" s="26" t="n">
        <v>-0.569018766481</v>
      </c>
      <c r="F1865" s="26" t="n">
        <v>0.363608787105</v>
      </c>
      <c r="G1865" s="26" t="n">
        <v>0.61536533457</v>
      </c>
      <c r="H1865" s="26" t="n">
        <v>0.966077558886</v>
      </c>
      <c r="I1865" s="26" t="n">
        <v>0.118383869465</v>
      </c>
    </row>
    <row r="1866" customFormat="false" ht="15" hidden="false" customHeight="false" outlineLevel="0" collapsed="false">
      <c r="B1866" s="2" t="n">
        <v>1861</v>
      </c>
      <c r="C1866" s="26" t="n">
        <v>0.078505005192</v>
      </c>
      <c r="D1866" s="26" t="n">
        <v>-0.486364458665</v>
      </c>
      <c r="E1866" s="26" t="n">
        <v>-0.521708423738</v>
      </c>
      <c r="F1866" s="26" t="n">
        <v>0.950333271926</v>
      </c>
      <c r="G1866" s="26" t="n">
        <v>0.894839393745</v>
      </c>
      <c r="H1866" s="26" t="n">
        <v>0.874581016844</v>
      </c>
      <c r="I1866" s="26" t="n">
        <v>0.897985567197</v>
      </c>
    </row>
    <row r="1867" customFormat="false" ht="15" hidden="false" customHeight="false" outlineLevel="0" collapsed="false">
      <c r="B1867" s="2" t="n">
        <v>1862</v>
      </c>
      <c r="C1867" s="26" t="n">
        <v>1.413054759383</v>
      </c>
      <c r="D1867" s="26" t="n">
        <v>-0.164165193614</v>
      </c>
      <c r="E1867" s="26" t="n">
        <v>1.350237371501</v>
      </c>
      <c r="F1867" s="26" t="n">
        <v>0.883071978749</v>
      </c>
      <c r="G1867" s="26" t="n">
        <v>0.610900639521</v>
      </c>
      <c r="H1867" s="26" t="n">
        <v>0.280116976148</v>
      </c>
      <c r="I1867" s="26" t="n">
        <v>0.039289669719</v>
      </c>
    </row>
    <row r="1868" customFormat="false" ht="15" hidden="false" customHeight="false" outlineLevel="0" collapsed="false">
      <c r="B1868" s="2" t="n">
        <v>1863</v>
      </c>
      <c r="C1868" s="26" t="n">
        <v>0.943430693923</v>
      </c>
      <c r="D1868" s="26" t="n">
        <v>0.382967468145</v>
      </c>
      <c r="E1868" s="26" t="n">
        <v>-2.004080073548</v>
      </c>
      <c r="F1868" s="26" t="n">
        <v>0.932802318878</v>
      </c>
      <c r="G1868" s="26" t="n">
        <v>0.712378882673</v>
      </c>
      <c r="H1868" s="26" t="n">
        <v>0.938624286166</v>
      </c>
      <c r="I1868" s="26" t="n">
        <v>0.003547201861</v>
      </c>
    </row>
    <row r="1869" customFormat="false" ht="15" hidden="false" customHeight="false" outlineLevel="0" collapsed="false">
      <c r="B1869" s="2" t="n">
        <v>1864</v>
      </c>
      <c r="C1869" s="26" t="n">
        <v>0.320545142439</v>
      </c>
      <c r="D1869" s="26" t="n">
        <v>-1.898101208072</v>
      </c>
      <c r="E1869" s="26" t="n">
        <v>0.860626791883</v>
      </c>
      <c r="F1869" s="26" t="n">
        <v>0.92428174066</v>
      </c>
      <c r="G1869" s="26" t="n">
        <v>0.55907481771</v>
      </c>
      <c r="H1869" s="26" t="n">
        <v>0.308049240567</v>
      </c>
      <c r="I1869" s="26" t="n">
        <v>0.319409747259</v>
      </c>
    </row>
    <row r="1870" customFormat="false" ht="15" hidden="false" customHeight="false" outlineLevel="0" collapsed="false">
      <c r="B1870" s="2" t="n">
        <v>1865</v>
      </c>
      <c r="C1870" s="26" t="n">
        <v>-0.290573720979</v>
      </c>
      <c r="D1870" s="26" t="n">
        <v>1.157584225838</v>
      </c>
      <c r="E1870" s="26" t="n">
        <v>1.363898035622</v>
      </c>
      <c r="F1870" s="26" t="n">
        <v>0.272157590644</v>
      </c>
      <c r="G1870" s="26" t="n">
        <v>0.843096997576</v>
      </c>
      <c r="H1870" s="26" t="n">
        <v>0.636136702089</v>
      </c>
      <c r="I1870" s="26" t="n">
        <v>0.476469978636</v>
      </c>
    </row>
    <row r="1871" customFormat="false" ht="15" hidden="false" customHeight="false" outlineLevel="0" collapsed="false">
      <c r="B1871" s="2" t="n">
        <v>1866</v>
      </c>
      <c r="C1871" s="26" t="n">
        <v>0.958546420404</v>
      </c>
      <c r="D1871" s="26" t="n">
        <v>0.369192565273</v>
      </c>
      <c r="E1871" s="26" t="n">
        <v>1.018276996086</v>
      </c>
      <c r="F1871" s="26" t="n">
        <v>0.879670553979</v>
      </c>
      <c r="G1871" s="26" t="n">
        <v>0.790951676234</v>
      </c>
      <c r="H1871" s="26" t="n">
        <v>0.307043678099</v>
      </c>
      <c r="I1871" s="26" t="n">
        <v>0.695700274537</v>
      </c>
    </row>
    <row r="1872" customFormat="false" ht="15" hidden="false" customHeight="false" outlineLevel="0" collapsed="false">
      <c r="B1872" s="2" t="n">
        <v>1867</v>
      </c>
      <c r="C1872" s="26" t="n">
        <v>0.18090841977</v>
      </c>
      <c r="D1872" s="26" t="n">
        <v>0.516872505652</v>
      </c>
      <c r="E1872" s="26" t="n">
        <v>-0.385192458605</v>
      </c>
      <c r="F1872" s="26" t="n">
        <v>0.039510872704</v>
      </c>
      <c r="G1872" s="26" t="n">
        <v>0.715459214962</v>
      </c>
      <c r="H1872" s="26" t="n">
        <v>0.615527860326</v>
      </c>
      <c r="I1872" s="26" t="n">
        <v>0.109017518638</v>
      </c>
    </row>
    <row r="1873" customFormat="false" ht="15" hidden="false" customHeight="false" outlineLevel="0" collapsed="false">
      <c r="B1873" s="2" t="n">
        <v>1868</v>
      </c>
      <c r="C1873" s="26" t="n">
        <v>-1.048974668522</v>
      </c>
      <c r="D1873" s="26" t="n">
        <v>-1.46248084436</v>
      </c>
      <c r="E1873" s="26" t="n">
        <v>-0.527608279693</v>
      </c>
      <c r="F1873" s="26" t="n">
        <v>0.939820459878</v>
      </c>
      <c r="G1873" s="26" t="n">
        <v>0.719086369522</v>
      </c>
      <c r="H1873" s="26" t="n">
        <v>0.420352966173</v>
      </c>
      <c r="I1873" s="26" t="n">
        <v>0.61835562828</v>
      </c>
    </row>
    <row r="1874" customFormat="false" ht="15" hidden="false" customHeight="false" outlineLevel="0" collapsed="false">
      <c r="B1874" s="2" t="n">
        <v>1869</v>
      </c>
      <c r="C1874" s="26" t="n">
        <v>2.033484307036</v>
      </c>
      <c r="D1874" s="26" t="n">
        <v>-0.422993405833</v>
      </c>
      <c r="E1874" s="26" t="n">
        <v>1.092255017056</v>
      </c>
      <c r="F1874" s="26" t="n">
        <v>0.985006643955</v>
      </c>
      <c r="G1874" s="26" t="n">
        <v>0.980380030185</v>
      </c>
      <c r="H1874" s="26" t="n">
        <v>0.552246232047</v>
      </c>
      <c r="I1874" s="26" t="n">
        <v>0.158726818697</v>
      </c>
    </row>
    <row r="1875" customFormat="false" ht="15" hidden="false" customHeight="false" outlineLevel="0" collapsed="false">
      <c r="B1875" s="2" t="n">
        <v>1870</v>
      </c>
      <c r="C1875" s="26" t="n">
        <v>-0.397050617406</v>
      </c>
      <c r="D1875" s="26" t="n">
        <v>0.377325352848</v>
      </c>
      <c r="E1875" s="26" t="n">
        <v>0.566874473077</v>
      </c>
      <c r="F1875" s="26" t="n">
        <v>0.570395978032</v>
      </c>
      <c r="G1875" s="26" t="n">
        <v>0.822994824756</v>
      </c>
      <c r="H1875" s="26" t="n">
        <v>0.224803979823</v>
      </c>
      <c r="I1875" s="26" t="n">
        <v>0.967866996964</v>
      </c>
    </row>
    <row r="1876" customFormat="false" ht="15" hidden="false" customHeight="false" outlineLevel="0" collapsed="false">
      <c r="B1876" s="2" t="n">
        <v>1871</v>
      </c>
      <c r="C1876" s="26" t="n">
        <v>-0.022399221374</v>
      </c>
      <c r="D1876" s="26" t="n">
        <v>-1.004589377283</v>
      </c>
      <c r="E1876" s="26" t="n">
        <v>-1.080438658049</v>
      </c>
      <c r="F1876" s="26" t="n">
        <v>0.635264332091</v>
      </c>
      <c r="G1876" s="26" t="n">
        <v>0.215735695214</v>
      </c>
      <c r="H1876" s="26" t="n">
        <v>0.350541598253</v>
      </c>
      <c r="I1876" s="26" t="n">
        <v>0.602983291639</v>
      </c>
    </row>
    <row r="1877" customFormat="false" ht="15" hidden="false" customHeight="false" outlineLevel="0" collapsed="false">
      <c r="B1877" s="2" t="n">
        <v>1872</v>
      </c>
      <c r="C1877" s="26" t="n">
        <v>-0.074395475802</v>
      </c>
      <c r="D1877" s="26" t="n">
        <v>1.352257499464</v>
      </c>
      <c r="E1877" s="26" t="n">
        <v>0.164693298922</v>
      </c>
      <c r="F1877" s="26" t="n">
        <v>0.458748971304</v>
      </c>
      <c r="G1877" s="26" t="n">
        <v>0.315182494749</v>
      </c>
      <c r="H1877" s="26" t="n">
        <v>0.946530880397</v>
      </c>
      <c r="I1877" s="26" t="n">
        <v>0.71679062139</v>
      </c>
    </row>
    <row r="1878" customFormat="false" ht="15" hidden="false" customHeight="false" outlineLevel="0" collapsed="false">
      <c r="B1878" s="2" t="n">
        <v>1873</v>
      </c>
      <c r="C1878" s="26" t="n">
        <v>2.009268082975</v>
      </c>
      <c r="D1878" s="26" t="n">
        <v>0.352119922012</v>
      </c>
      <c r="E1878" s="26" t="n">
        <v>0.974436009554</v>
      </c>
      <c r="F1878" s="26" t="n">
        <v>0.913541381721</v>
      </c>
      <c r="G1878" s="26" t="n">
        <v>0.61970271913</v>
      </c>
      <c r="H1878" s="26" t="n">
        <v>0.815595540703</v>
      </c>
      <c r="I1878" s="26" t="n">
        <v>0.158491273303</v>
      </c>
    </row>
    <row r="1879" customFormat="false" ht="15" hidden="false" customHeight="false" outlineLevel="0" collapsed="false">
      <c r="B1879" s="2" t="n">
        <v>1874</v>
      </c>
      <c r="C1879" s="26" t="n">
        <v>0.227585735031</v>
      </c>
      <c r="D1879" s="26" t="n">
        <v>-0.370230839081</v>
      </c>
      <c r="E1879" s="26" t="n">
        <v>-0.327730052901</v>
      </c>
      <c r="F1879" s="26" t="n">
        <v>0.224632258287</v>
      </c>
      <c r="G1879" s="26" t="n">
        <v>0.226223280343</v>
      </c>
      <c r="H1879" s="26" t="n">
        <v>0.409109387183</v>
      </c>
      <c r="I1879" s="26" t="n">
        <v>0.630095975152</v>
      </c>
    </row>
    <row r="1880" customFormat="false" ht="15" hidden="false" customHeight="false" outlineLevel="0" collapsed="false">
      <c r="B1880" s="2" t="n">
        <v>1875</v>
      </c>
      <c r="C1880" s="26" t="n">
        <v>0.528953586242</v>
      </c>
      <c r="D1880" s="26" t="n">
        <v>0.834596873866</v>
      </c>
      <c r="E1880" s="26" t="n">
        <v>-0.367808858259</v>
      </c>
      <c r="F1880" s="26" t="n">
        <v>0.257855544587</v>
      </c>
      <c r="G1880" s="26" t="n">
        <v>0.195700268045</v>
      </c>
      <c r="H1880" s="26" t="n">
        <v>0.166012913912</v>
      </c>
      <c r="I1880" s="26" t="n">
        <v>0.784904046702</v>
      </c>
    </row>
    <row r="1881" customFormat="false" ht="15" hidden="false" customHeight="false" outlineLevel="0" collapsed="false">
      <c r="B1881" s="2" t="n">
        <v>1876</v>
      </c>
      <c r="C1881" s="26" t="n">
        <v>0.526673809525</v>
      </c>
      <c r="D1881" s="26" t="n">
        <v>0.867549863355</v>
      </c>
      <c r="E1881" s="26" t="n">
        <v>0.222135395372</v>
      </c>
      <c r="F1881" s="26" t="n">
        <v>0.583165458997</v>
      </c>
      <c r="G1881" s="26" t="n">
        <v>0.047736867966</v>
      </c>
      <c r="H1881" s="26" t="n">
        <v>0.748152964338</v>
      </c>
      <c r="I1881" s="26" t="n">
        <v>0.922815649127</v>
      </c>
    </row>
    <row r="1882" customFormat="false" ht="15" hidden="false" customHeight="false" outlineLevel="0" collapsed="false">
      <c r="B1882" s="2" t="n">
        <v>1877</v>
      </c>
      <c r="C1882" s="26" t="n">
        <v>0.126723900715</v>
      </c>
      <c r="D1882" s="26" t="n">
        <v>-0.258793404214</v>
      </c>
      <c r="E1882" s="26" t="n">
        <v>-0.189302701009</v>
      </c>
      <c r="F1882" s="26" t="n">
        <v>0.89271651298</v>
      </c>
      <c r="G1882" s="26" t="n">
        <v>0.923190831865</v>
      </c>
      <c r="H1882" s="26" t="n">
        <v>0.718476064361</v>
      </c>
      <c r="I1882" s="26" t="n">
        <v>0.963917322793</v>
      </c>
    </row>
    <row r="1883" customFormat="false" ht="15" hidden="false" customHeight="false" outlineLevel="0" collapsed="false">
      <c r="B1883" s="2" t="n">
        <v>1878</v>
      </c>
      <c r="C1883" s="26" t="n">
        <v>0.436840933985</v>
      </c>
      <c r="D1883" s="26" t="n">
        <v>-2.349523783833</v>
      </c>
      <c r="E1883" s="26" t="n">
        <v>1.144958497065</v>
      </c>
      <c r="F1883" s="26" t="n">
        <v>0.231643456767</v>
      </c>
      <c r="G1883" s="26" t="n">
        <v>0.11880034511</v>
      </c>
      <c r="H1883" s="26" t="n">
        <v>0.309835915122</v>
      </c>
      <c r="I1883" s="26" t="n">
        <v>0.695340597517</v>
      </c>
    </row>
    <row r="1884" customFormat="false" ht="15" hidden="false" customHeight="false" outlineLevel="0" collapsed="false">
      <c r="B1884" s="2" t="n">
        <v>1879</v>
      </c>
      <c r="C1884" s="26" t="n">
        <v>-0.385835138022</v>
      </c>
      <c r="D1884" s="26" t="n">
        <v>-0.714734522735</v>
      </c>
      <c r="E1884" s="26" t="n">
        <v>0.223076253477</v>
      </c>
      <c r="F1884" s="26" t="n">
        <v>0.481598652047</v>
      </c>
      <c r="G1884" s="26" t="n">
        <v>0.341553214057</v>
      </c>
      <c r="H1884" s="26" t="n">
        <v>0.984096755306</v>
      </c>
      <c r="I1884" s="26" t="n">
        <v>0.093831729151</v>
      </c>
    </row>
    <row r="1885" customFormat="false" ht="15" hidden="false" customHeight="false" outlineLevel="0" collapsed="false">
      <c r="B1885" s="2" t="n">
        <v>1880</v>
      </c>
      <c r="C1885" s="26" t="n">
        <v>1.53627732887</v>
      </c>
      <c r="D1885" s="26" t="n">
        <v>1.324098333275</v>
      </c>
      <c r="E1885" s="26" t="n">
        <v>0.824768889324</v>
      </c>
      <c r="F1885" s="26" t="n">
        <v>0.187795990539</v>
      </c>
      <c r="G1885" s="26" t="n">
        <v>0.866184507181</v>
      </c>
      <c r="H1885" s="26" t="n">
        <v>0.63445840336</v>
      </c>
      <c r="I1885" s="26" t="n">
        <v>0.224992563692</v>
      </c>
    </row>
    <row r="1886" customFormat="false" ht="15" hidden="false" customHeight="false" outlineLevel="0" collapsed="false">
      <c r="B1886" s="2" t="n">
        <v>1881</v>
      </c>
      <c r="C1886" s="26" t="n">
        <v>1.975895770242</v>
      </c>
      <c r="D1886" s="26" t="n">
        <v>0.395796888859</v>
      </c>
      <c r="E1886" s="26" t="n">
        <v>0.441419001984</v>
      </c>
      <c r="F1886" s="26" t="n">
        <v>0.220555237309</v>
      </c>
      <c r="G1886" s="26" t="n">
        <v>0.141924475666</v>
      </c>
      <c r="H1886" s="26" t="n">
        <v>0.794074197036</v>
      </c>
      <c r="I1886" s="26" t="n">
        <v>0.857554667719</v>
      </c>
    </row>
    <row r="1887" customFormat="false" ht="15" hidden="false" customHeight="false" outlineLevel="0" collapsed="false">
      <c r="B1887" s="2" t="n">
        <v>1882</v>
      </c>
      <c r="C1887" s="26" t="n">
        <v>0.14934743012</v>
      </c>
      <c r="D1887" s="26" t="n">
        <v>-0.297356639411</v>
      </c>
      <c r="E1887" s="26" t="n">
        <v>1.25172048327</v>
      </c>
      <c r="F1887" s="26" t="n">
        <v>0.040657590047</v>
      </c>
      <c r="G1887" s="26" t="n">
        <v>0.744294202807</v>
      </c>
      <c r="H1887" s="26" t="n">
        <v>0.697263288986</v>
      </c>
      <c r="I1887" s="26" t="n">
        <v>0.663758882012</v>
      </c>
    </row>
    <row r="1888" customFormat="false" ht="15" hidden="false" customHeight="false" outlineLevel="0" collapsed="false">
      <c r="B1888" s="2" t="n">
        <v>1883</v>
      </c>
      <c r="C1888" s="26" t="n">
        <v>1.507464534289</v>
      </c>
      <c r="D1888" s="26" t="n">
        <v>-1.125300234076</v>
      </c>
      <c r="E1888" s="26" t="n">
        <v>-1.299157889054</v>
      </c>
      <c r="F1888" s="26" t="n">
        <v>0.525629484916</v>
      </c>
      <c r="G1888" s="26" t="n">
        <v>0.166765353366</v>
      </c>
      <c r="H1888" s="26" t="n">
        <v>0.816710059007</v>
      </c>
      <c r="I1888" s="26" t="n">
        <v>0.719633831872</v>
      </c>
    </row>
    <row r="1889" customFormat="false" ht="15" hidden="false" customHeight="false" outlineLevel="0" collapsed="false">
      <c r="B1889" s="2" t="n">
        <v>1884</v>
      </c>
      <c r="C1889" s="26" t="n">
        <v>1.503615952338</v>
      </c>
      <c r="D1889" s="26" t="n">
        <v>-0.818401798163</v>
      </c>
      <c r="E1889" s="26" t="n">
        <v>-1.336989276072</v>
      </c>
      <c r="F1889" s="26" t="n">
        <v>0.896367116841</v>
      </c>
      <c r="G1889" s="26" t="n">
        <v>0.265753641257</v>
      </c>
      <c r="H1889" s="26" t="n">
        <v>0.696456986867</v>
      </c>
      <c r="I1889" s="26" t="n">
        <v>0.751801809701</v>
      </c>
    </row>
    <row r="1890" customFormat="false" ht="15" hidden="false" customHeight="false" outlineLevel="0" collapsed="false">
      <c r="B1890" s="2" t="n">
        <v>1885</v>
      </c>
      <c r="C1890" s="26" t="n">
        <v>-0.079120286958</v>
      </c>
      <c r="D1890" s="26" t="n">
        <v>0.741898412265</v>
      </c>
      <c r="E1890" s="26" t="n">
        <v>-1.04582057573</v>
      </c>
      <c r="F1890" s="26" t="n">
        <v>0.61492090052</v>
      </c>
      <c r="G1890" s="26" t="n">
        <v>0.081395620216</v>
      </c>
      <c r="H1890" s="26" t="n">
        <v>0.115008639426</v>
      </c>
      <c r="I1890" s="26" t="n">
        <v>0.018881838716</v>
      </c>
    </row>
    <row r="1891" customFormat="false" ht="15" hidden="false" customHeight="false" outlineLevel="0" collapsed="false">
      <c r="B1891" s="2" t="n">
        <v>1886</v>
      </c>
      <c r="C1891" s="26" t="n">
        <v>0.562544529849</v>
      </c>
      <c r="D1891" s="26" t="n">
        <v>-0.262486286358</v>
      </c>
      <c r="E1891" s="26" t="n">
        <v>-0.96103409369</v>
      </c>
      <c r="F1891" s="26" t="n">
        <v>0.345755061999</v>
      </c>
      <c r="G1891" s="26" t="n">
        <v>0.571274669902</v>
      </c>
      <c r="H1891" s="26" t="n">
        <v>0.902976227512</v>
      </c>
      <c r="I1891" s="26" t="n">
        <v>0.643017259753</v>
      </c>
    </row>
    <row r="1892" customFormat="false" ht="15" hidden="false" customHeight="false" outlineLevel="0" collapsed="false">
      <c r="B1892" s="2" t="n">
        <v>1887</v>
      </c>
      <c r="C1892" s="26" t="n">
        <v>-0.276804342487</v>
      </c>
      <c r="D1892" s="26" t="n">
        <v>-0.52630354287</v>
      </c>
      <c r="E1892" s="26" t="n">
        <v>0.39401403533</v>
      </c>
      <c r="F1892" s="26" t="n">
        <v>0.129500090442</v>
      </c>
      <c r="G1892" s="26" t="n">
        <v>0.021118461413</v>
      </c>
      <c r="H1892" s="26" t="n">
        <v>0.232938252339</v>
      </c>
      <c r="I1892" s="26" t="n">
        <v>0.000811770171</v>
      </c>
    </row>
    <row r="1893" customFormat="false" ht="15" hidden="false" customHeight="false" outlineLevel="0" collapsed="false">
      <c r="B1893" s="2" t="n">
        <v>1888</v>
      </c>
      <c r="C1893" s="26" t="n">
        <v>0.037143292086</v>
      </c>
      <c r="D1893" s="26" t="n">
        <v>-1.011875464747</v>
      </c>
      <c r="E1893" s="26" t="n">
        <v>-1.38683662098</v>
      </c>
      <c r="F1893" s="26" t="n">
        <v>0.620975765364</v>
      </c>
      <c r="G1893" s="26" t="n">
        <v>0.684954664944</v>
      </c>
      <c r="H1893" s="26" t="n">
        <v>0.054102531099</v>
      </c>
      <c r="I1893" s="26" t="n">
        <v>0.861504242556</v>
      </c>
    </row>
    <row r="1894" customFormat="false" ht="15" hidden="false" customHeight="false" outlineLevel="0" collapsed="false">
      <c r="B1894" s="2" t="n">
        <v>1889</v>
      </c>
      <c r="C1894" s="26" t="n">
        <v>-0.960120603977</v>
      </c>
      <c r="D1894" s="26" t="n">
        <v>0.291905197585</v>
      </c>
      <c r="E1894" s="26" t="n">
        <v>1.026285182457</v>
      </c>
      <c r="F1894" s="26" t="n">
        <v>0.599886992107</v>
      </c>
      <c r="G1894" s="26" t="n">
        <v>0.812969470722</v>
      </c>
      <c r="H1894" s="26" t="n">
        <v>0.585809190781</v>
      </c>
      <c r="I1894" s="26" t="n">
        <v>0.68237226498</v>
      </c>
    </row>
    <row r="1895" customFormat="false" ht="15" hidden="false" customHeight="false" outlineLevel="0" collapsed="false">
      <c r="B1895" s="2" t="n">
        <v>1890</v>
      </c>
      <c r="C1895" s="26" t="n">
        <v>-1.068257937348</v>
      </c>
      <c r="D1895" s="26" t="n">
        <v>-0.889226552613</v>
      </c>
      <c r="E1895" s="26" t="n">
        <v>-0.343305958484</v>
      </c>
      <c r="F1895" s="26" t="n">
        <v>0.082719770107</v>
      </c>
      <c r="G1895" s="26" t="n">
        <v>0.611813032479</v>
      </c>
      <c r="H1895" s="26" t="n">
        <v>0.465829220519</v>
      </c>
      <c r="I1895" s="26" t="n">
        <v>0.471493973563</v>
      </c>
    </row>
    <row r="1896" customFormat="false" ht="15" hidden="false" customHeight="false" outlineLevel="0" collapsed="false">
      <c r="B1896" s="2" t="n">
        <v>1891</v>
      </c>
      <c r="C1896" s="26" t="n">
        <v>-1.780255060894</v>
      </c>
      <c r="D1896" s="26" t="n">
        <v>0.107530008607</v>
      </c>
      <c r="E1896" s="26" t="n">
        <v>0.278096999793</v>
      </c>
      <c r="F1896" s="26" t="n">
        <v>0.095729099774</v>
      </c>
      <c r="G1896" s="26" t="n">
        <v>0.342106964056</v>
      </c>
      <c r="H1896" s="26" t="n">
        <v>0.02982037937</v>
      </c>
      <c r="I1896" s="26" t="n">
        <v>0.247106299218</v>
      </c>
    </row>
    <row r="1897" customFormat="false" ht="15" hidden="false" customHeight="false" outlineLevel="0" collapsed="false">
      <c r="B1897" s="2" t="n">
        <v>1892</v>
      </c>
      <c r="C1897" s="26" t="n">
        <v>-0.783009137192</v>
      </c>
      <c r="D1897" s="26" t="n">
        <v>-0.058883503728</v>
      </c>
      <c r="E1897" s="26" t="n">
        <v>1.017511191239</v>
      </c>
      <c r="F1897" s="26" t="n">
        <v>0.136547700999</v>
      </c>
      <c r="G1897" s="26" t="n">
        <v>0.372823873029</v>
      </c>
      <c r="H1897" s="26" t="n">
        <v>0.127582165752</v>
      </c>
      <c r="I1897" s="26" t="n">
        <v>0.948567157556</v>
      </c>
    </row>
    <row r="1898" customFormat="false" ht="15" hidden="false" customHeight="false" outlineLevel="0" collapsed="false">
      <c r="B1898" s="2" t="n">
        <v>1893</v>
      </c>
      <c r="C1898" s="26" t="n">
        <v>-0.303350358088</v>
      </c>
      <c r="D1898" s="26" t="n">
        <v>-0.245913323214</v>
      </c>
      <c r="E1898" s="26" t="n">
        <v>1.137314716875</v>
      </c>
      <c r="F1898" s="26" t="n">
        <v>0.280369293257</v>
      </c>
      <c r="G1898" s="26" t="n">
        <v>0.449845710764</v>
      </c>
      <c r="H1898" s="26" t="n">
        <v>0.471482483009</v>
      </c>
      <c r="I1898" s="26" t="n">
        <v>0.919174482528</v>
      </c>
    </row>
    <row r="1899" customFormat="false" ht="15" hidden="false" customHeight="false" outlineLevel="0" collapsed="false">
      <c r="B1899" s="2" t="n">
        <v>1894</v>
      </c>
      <c r="C1899" s="26" t="n">
        <v>-0.004871876161</v>
      </c>
      <c r="D1899" s="26" t="n">
        <v>-0.69883073025</v>
      </c>
      <c r="E1899" s="26" t="n">
        <v>-0.749156972187</v>
      </c>
      <c r="F1899" s="26" t="n">
        <v>0.962239196586</v>
      </c>
      <c r="G1899" s="26" t="n">
        <v>0.555998551532</v>
      </c>
      <c r="H1899" s="26" t="n">
        <v>0.589460969995</v>
      </c>
      <c r="I1899" s="26" t="n">
        <v>0.722277925789</v>
      </c>
    </row>
    <row r="1900" customFormat="false" ht="15" hidden="false" customHeight="false" outlineLevel="0" collapsed="false">
      <c r="B1900" s="2" t="n">
        <v>1895</v>
      </c>
      <c r="C1900" s="26" t="n">
        <v>0.080658062061</v>
      </c>
      <c r="D1900" s="26" t="n">
        <v>0.319708564421</v>
      </c>
      <c r="E1900" s="26" t="n">
        <v>-0.027414047767</v>
      </c>
      <c r="F1900" s="26" t="n">
        <v>0.104401927599</v>
      </c>
      <c r="G1900" s="26" t="n">
        <v>0.034402867851</v>
      </c>
      <c r="H1900" s="26" t="n">
        <v>0.008750339503</v>
      </c>
      <c r="I1900" s="26" t="n">
        <v>0.754559221556</v>
      </c>
    </row>
    <row r="1901" customFormat="false" ht="15" hidden="false" customHeight="false" outlineLevel="0" collapsed="false">
      <c r="B1901" s="2" t="n">
        <v>1896</v>
      </c>
      <c r="C1901" s="26" t="n">
        <v>0.104317724362</v>
      </c>
      <c r="D1901" s="26" t="n">
        <v>-2.327906075839</v>
      </c>
      <c r="E1901" s="26" t="n">
        <v>-0.097436484375</v>
      </c>
      <c r="F1901" s="26" t="n">
        <v>0.664162434393</v>
      </c>
      <c r="G1901" s="26" t="n">
        <v>0.373422320228</v>
      </c>
      <c r="H1901" s="26" t="n">
        <v>0.749663031854</v>
      </c>
      <c r="I1901" s="26" t="n">
        <v>0.996172675686</v>
      </c>
    </row>
    <row r="1902" customFormat="false" ht="15" hidden="false" customHeight="false" outlineLevel="0" collapsed="false">
      <c r="B1902" s="2" t="n">
        <v>1897</v>
      </c>
      <c r="C1902" s="26" t="n">
        <v>0.222807943742</v>
      </c>
      <c r="D1902" s="26" t="n">
        <v>-1.0165564401</v>
      </c>
      <c r="E1902" s="26" t="n">
        <v>-2.141071465557</v>
      </c>
      <c r="F1902" s="26" t="n">
        <v>0.963486778913</v>
      </c>
      <c r="G1902" s="26" t="n">
        <v>0.446526007701</v>
      </c>
      <c r="H1902" s="26" t="n">
        <v>0.528125906944</v>
      </c>
      <c r="I1902" s="26" t="n">
        <v>0.504893654916</v>
      </c>
    </row>
    <row r="1903" customFormat="false" ht="15" hidden="false" customHeight="false" outlineLevel="0" collapsed="false">
      <c r="B1903" s="2" t="n">
        <v>1898</v>
      </c>
      <c r="C1903" s="26" t="n">
        <v>0.745851499302</v>
      </c>
      <c r="D1903" s="26" t="n">
        <v>-0.890433835151</v>
      </c>
      <c r="E1903" s="26" t="n">
        <v>-1.887895949674</v>
      </c>
      <c r="F1903" s="26" t="n">
        <v>0.616796728489</v>
      </c>
      <c r="G1903" s="26" t="n">
        <v>0.160930812166</v>
      </c>
      <c r="H1903" s="26" t="n">
        <v>0.284376953143</v>
      </c>
      <c r="I1903" s="26" t="n">
        <v>0.560502189063</v>
      </c>
    </row>
    <row r="1904" customFormat="false" ht="15" hidden="false" customHeight="false" outlineLevel="0" collapsed="false">
      <c r="B1904" s="2" t="n">
        <v>1899</v>
      </c>
      <c r="C1904" s="26" t="n">
        <v>-1.420194534322</v>
      </c>
      <c r="D1904" s="26" t="n">
        <v>0.217543869602</v>
      </c>
      <c r="E1904" s="26" t="n">
        <v>1.010267176389</v>
      </c>
      <c r="F1904" s="26" t="n">
        <v>0.693125918858</v>
      </c>
      <c r="G1904" s="26" t="n">
        <v>0.479122571367</v>
      </c>
      <c r="H1904" s="26" t="n">
        <v>0.2195091577</v>
      </c>
      <c r="I1904" s="26" t="n">
        <v>0.661456537486</v>
      </c>
    </row>
    <row r="1905" customFormat="false" ht="15" hidden="false" customHeight="false" outlineLevel="0" collapsed="false">
      <c r="B1905" s="2" t="n">
        <v>1900</v>
      </c>
      <c r="C1905" s="26" t="n">
        <v>-0.97741662952</v>
      </c>
      <c r="D1905" s="26" t="n">
        <v>-1.354564915912</v>
      </c>
      <c r="E1905" s="26" t="n">
        <v>-0.514880831981</v>
      </c>
      <c r="F1905" s="26" t="n">
        <v>0.152913545676</v>
      </c>
      <c r="G1905" s="26" t="n">
        <v>0.149399923326</v>
      </c>
      <c r="H1905" s="26" t="n">
        <v>0.653725550451</v>
      </c>
      <c r="I1905" s="26" t="n">
        <v>0.635505945469</v>
      </c>
    </row>
    <row r="1906" customFormat="false" ht="15" hidden="false" customHeight="false" outlineLevel="0" collapsed="false">
      <c r="B1906" s="2" t="n">
        <v>1901</v>
      </c>
      <c r="C1906" s="26" t="n">
        <v>-0.622936717325</v>
      </c>
      <c r="D1906" s="26" t="n">
        <v>0.202919241134</v>
      </c>
      <c r="E1906" s="26" t="n">
        <v>1.044739749627</v>
      </c>
      <c r="F1906" s="26" t="n">
        <v>0.286777265399</v>
      </c>
      <c r="G1906" s="26" t="n">
        <v>0.07728904266</v>
      </c>
      <c r="H1906" s="26" t="n">
        <v>0.967570293406</v>
      </c>
      <c r="I1906" s="26" t="n">
        <v>0.894907067006</v>
      </c>
    </row>
    <row r="1907" customFormat="false" ht="15" hidden="false" customHeight="false" outlineLevel="0" collapsed="false">
      <c r="B1907" s="2" t="n">
        <v>1902</v>
      </c>
      <c r="C1907" s="26" t="n">
        <v>-1.374632318088</v>
      </c>
      <c r="D1907" s="26" t="n">
        <v>-0.514547998024</v>
      </c>
      <c r="E1907" s="26" t="n">
        <v>-1.618440245334</v>
      </c>
      <c r="F1907" s="26" t="n">
        <v>0.992020309474</v>
      </c>
      <c r="G1907" s="26" t="n">
        <v>0.020486678588</v>
      </c>
      <c r="H1907" s="26" t="n">
        <v>0.331021877397</v>
      </c>
      <c r="I1907" s="26" t="n">
        <v>0.224930170361</v>
      </c>
    </row>
    <row r="1908" customFormat="false" ht="15" hidden="false" customHeight="false" outlineLevel="0" collapsed="false">
      <c r="B1908" s="2" t="n">
        <v>1903</v>
      </c>
      <c r="C1908" s="26" t="n">
        <v>-0.216369821197</v>
      </c>
      <c r="D1908" s="26" t="n">
        <v>0.257708290218</v>
      </c>
      <c r="E1908" s="26" t="n">
        <v>1.546708791573</v>
      </c>
      <c r="F1908" s="26" t="n">
        <v>0.797983083421</v>
      </c>
      <c r="G1908" s="26" t="n">
        <v>0.934351570521</v>
      </c>
      <c r="H1908" s="26" t="n">
        <v>0.640424048753</v>
      </c>
      <c r="I1908" s="26" t="n">
        <v>0.624897491614</v>
      </c>
    </row>
    <row r="1909" customFormat="false" ht="15" hidden="false" customHeight="false" outlineLevel="0" collapsed="false">
      <c r="B1909" s="2" t="n">
        <v>1904</v>
      </c>
      <c r="C1909" s="26" t="n">
        <v>-0.541682549075</v>
      </c>
      <c r="D1909" s="26" t="n">
        <v>1.373787139702</v>
      </c>
      <c r="E1909" s="26" t="n">
        <v>0.313412684429</v>
      </c>
      <c r="F1909" s="26" t="n">
        <v>0.845993192346</v>
      </c>
      <c r="G1909" s="26" t="n">
        <v>0.842664219764</v>
      </c>
      <c r="H1909" s="26" t="n">
        <v>0.22999001449</v>
      </c>
      <c r="I1909" s="26" t="n">
        <v>0.496067623318</v>
      </c>
    </row>
    <row r="1910" customFormat="false" ht="15" hidden="false" customHeight="false" outlineLevel="0" collapsed="false">
      <c r="B1910" s="2" t="n">
        <v>1905</v>
      </c>
      <c r="C1910" s="26" t="n">
        <v>0.052693692897</v>
      </c>
      <c r="D1910" s="26" t="n">
        <v>1.208672395816</v>
      </c>
      <c r="E1910" s="26" t="n">
        <v>0.506647020559</v>
      </c>
      <c r="F1910" s="26" t="n">
        <v>0.297051767292</v>
      </c>
      <c r="G1910" s="26" t="n">
        <v>0.064333805785</v>
      </c>
      <c r="H1910" s="26" t="n">
        <v>0.305007358625</v>
      </c>
      <c r="I1910" s="26" t="n">
        <v>0.117178267859</v>
      </c>
    </row>
    <row r="1911" customFormat="false" ht="15" hidden="false" customHeight="false" outlineLevel="0" collapsed="false">
      <c r="B1911" s="2" t="n">
        <v>1906</v>
      </c>
      <c r="C1911" s="26" t="n">
        <v>0.188971740605</v>
      </c>
      <c r="D1911" s="26" t="n">
        <v>-1.048321301922</v>
      </c>
      <c r="E1911" s="26" t="n">
        <v>1.09925709592</v>
      </c>
      <c r="F1911" s="26" t="n">
        <v>0.212931147933</v>
      </c>
      <c r="G1911" s="26" t="n">
        <v>0.17017243249</v>
      </c>
      <c r="H1911" s="26" t="n">
        <v>0.082200291402</v>
      </c>
      <c r="I1911" s="26" t="n">
        <v>0.653755525767</v>
      </c>
    </row>
    <row r="1912" customFormat="false" ht="15" hidden="false" customHeight="false" outlineLevel="0" collapsed="false">
      <c r="B1912" s="2" t="n">
        <v>1907</v>
      </c>
      <c r="C1912" s="26" t="n">
        <v>-1.018125017763</v>
      </c>
      <c r="D1912" s="26" t="n">
        <v>0.920302660748</v>
      </c>
      <c r="E1912" s="26" t="n">
        <v>-1.849692513526</v>
      </c>
      <c r="F1912" s="26" t="n">
        <v>0.262631188605</v>
      </c>
      <c r="G1912" s="26" t="n">
        <v>0.426020909248</v>
      </c>
      <c r="H1912" s="26" t="n">
        <v>0.438638001556</v>
      </c>
      <c r="I1912" s="26" t="n">
        <v>0.626020950981</v>
      </c>
    </row>
    <row r="1913" customFormat="false" ht="15" hidden="false" customHeight="false" outlineLevel="0" collapsed="false">
      <c r="B1913" s="2" t="n">
        <v>1908</v>
      </c>
      <c r="C1913" s="26" t="n">
        <v>-0.112078724438</v>
      </c>
      <c r="D1913" s="26" t="n">
        <v>-1.004669508001</v>
      </c>
      <c r="E1913" s="26" t="n">
        <v>1.187524534058</v>
      </c>
      <c r="F1913" s="26" t="n">
        <v>0.860207491307</v>
      </c>
      <c r="G1913" s="26" t="n">
        <v>0.568495431046</v>
      </c>
      <c r="H1913" s="26" t="n">
        <v>0.127709028128</v>
      </c>
      <c r="I1913" s="26" t="n">
        <v>0.103717062127</v>
      </c>
    </row>
    <row r="1914" customFormat="false" ht="15" hidden="false" customHeight="false" outlineLevel="0" collapsed="false">
      <c r="B1914" s="2" t="n">
        <v>1909</v>
      </c>
      <c r="C1914" s="26" t="n">
        <v>1.202393878827</v>
      </c>
      <c r="D1914" s="26" t="n">
        <v>0.28188640753</v>
      </c>
      <c r="E1914" s="26" t="n">
        <v>-1.31158016456</v>
      </c>
      <c r="F1914" s="26" t="n">
        <v>0.241579604366</v>
      </c>
      <c r="G1914" s="26" t="n">
        <v>0.012919813728</v>
      </c>
      <c r="H1914" s="26" t="n">
        <v>0.852652326675</v>
      </c>
      <c r="I1914" s="26" t="n">
        <v>0.3663307766</v>
      </c>
    </row>
    <row r="1915" customFormat="false" ht="15" hidden="false" customHeight="false" outlineLevel="0" collapsed="false">
      <c r="B1915" s="2" t="n">
        <v>1910</v>
      </c>
      <c r="C1915" s="26" t="n">
        <v>0.18634618533</v>
      </c>
      <c r="D1915" s="26" t="n">
        <v>-0.491026545598</v>
      </c>
      <c r="E1915" s="26" t="n">
        <v>0.26405260114</v>
      </c>
      <c r="F1915" s="26" t="n">
        <v>0.833607055893</v>
      </c>
      <c r="G1915" s="26" t="n">
        <v>0.723200308603</v>
      </c>
      <c r="H1915" s="26" t="n">
        <v>0.790938737707</v>
      </c>
      <c r="I1915" s="26" t="n">
        <v>0.004873604947</v>
      </c>
    </row>
    <row r="1916" customFormat="false" ht="15" hidden="false" customHeight="false" outlineLevel="0" collapsed="false">
      <c r="B1916" s="2" t="n">
        <v>1911</v>
      </c>
      <c r="C1916" s="26" t="n">
        <v>-0.870317811443</v>
      </c>
      <c r="D1916" s="26" t="n">
        <v>-0.430261663528</v>
      </c>
      <c r="E1916" s="26" t="n">
        <v>-0.487178447934</v>
      </c>
      <c r="F1916" s="26" t="n">
        <v>0.884555225776</v>
      </c>
      <c r="G1916" s="26" t="n">
        <v>0.129769644511</v>
      </c>
      <c r="H1916" s="26" t="n">
        <v>0.690287189395</v>
      </c>
      <c r="I1916" s="26" t="n">
        <v>0.221954682163</v>
      </c>
    </row>
    <row r="1917" customFormat="false" ht="15" hidden="false" customHeight="false" outlineLevel="0" collapsed="false">
      <c r="B1917" s="2" t="n">
        <v>1912</v>
      </c>
      <c r="C1917" s="26" t="n">
        <v>-1.615923275034</v>
      </c>
      <c r="D1917" s="26" t="n">
        <v>0.910937012503</v>
      </c>
      <c r="E1917" s="26" t="n">
        <v>-0.916385345596</v>
      </c>
      <c r="F1917" s="26" t="n">
        <v>0.020230066776</v>
      </c>
      <c r="G1917" s="26" t="n">
        <v>0.722343154253</v>
      </c>
      <c r="H1917" s="26" t="n">
        <v>0.020588340582</v>
      </c>
      <c r="I1917" s="26" t="n">
        <v>0.508935037352</v>
      </c>
    </row>
    <row r="1918" customFormat="false" ht="15" hidden="false" customHeight="false" outlineLevel="0" collapsed="false">
      <c r="B1918" s="2" t="n">
        <v>1913</v>
      </c>
      <c r="C1918" s="26" t="n">
        <v>-1.348067542273</v>
      </c>
      <c r="D1918" s="26" t="n">
        <v>0.133301761429</v>
      </c>
      <c r="E1918" s="26" t="n">
        <v>1.324831024419</v>
      </c>
      <c r="F1918" s="26" t="n">
        <v>0.569197520989</v>
      </c>
      <c r="G1918" s="26" t="n">
        <v>0.819139017882</v>
      </c>
      <c r="H1918" s="26" t="n">
        <v>0.821708764341</v>
      </c>
      <c r="I1918" s="26" t="n">
        <v>0.217617101321</v>
      </c>
    </row>
    <row r="1919" customFormat="false" ht="15" hidden="false" customHeight="false" outlineLevel="0" collapsed="false">
      <c r="B1919" s="2" t="n">
        <v>1914</v>
      </c>
      <c r="C1919" s="26" t="n">
        <v>0.653596503092</v>
      </c>
      <c r="D1919" s="26" t="n">
        <v>1.658241832179</v>
      </c>
      <c r="E1919" s="26" t="n">
        <v>-1.220630411797</v>
      </c>
      <c r="F1919" s="26" t="n">
        <v>0.537670219178</v>
      </c>
      <c r="G1919" s="26" t="n">
        <v>0.215824863649</v>
      </c>
      <c r="H1919" s="26" t="n">
        <v>0.493519849186</v>
      </c>
      <c r="I1919" s="26" t="n">
        <v>0.119710058569</v>
      </c>
    </row>
    <row r="1920" customFormat="false" ht="15" hidden="false" customHeight="false" outlineLevel="0" collapsed="false">
      <c r="B1920" s="2" t="n">
        <v>1915</v>
      </c>
      <c r="C1920" s="26" t="n">
        <v>-0.193262089658</v>
      </c>
      <c r="D1920" s="26" t="n">
        <v>0.652006506468</v>
      </c>
      <c r="E1920" s="26" t="n">
        <v>0.106468484857</v>
      </c>
      <c r="F1920" s="26" t="n">
        <v>0.147238846226</v>
      </c>
      <c r="G1920" s="26" t="n">
        <v>0.826467639179</v>
      </c>
      <c r="H1920" s="26" t="n">
        <v>0.552879783076</v>
      </c>
      <c r="I1920" s="26" t="n">
        <v>0.518917194431</v>
      </c>
    </row>
    <row r="1921" customFormat="false" ht="15" hidden="false" customHeight="false" outlineLevel="0" collapsed="false">
      <c r="B1921" s="2" t="n">
        <v>1916</v>
      </c>
      <c r="C1921" s="26" t="n">
        <v>-1.875942034347</v>
      </c>
      <c r="D1921" s="26" t="n">
        <v>0.076220321813</v>
      </c>
      <c r="E1921" s="26" t="n">
        <v>0.225422081178</v>
      </c>
      <c r="F1921" s="26" t="n">
        <v>0.071915381942</v>
      </c>
      <c r="G1921" s="26" t="n">
        <v>0.547458824969</v>
      </c>
      <c r="H1921" s="26" t="n">
        <v>0.736575592878</v>
      </c>
      <c r="I1921" s="26" t="n">
        <v>0.110936440458</v>
      </c>
    </row>
    <row r="1922" customFormat="false" ht="15" hidden="false" customHeight="false" outlineLevel="0" collapsed="false">
      <c r="B1922" s="2" t="n">
        <v>1917</v>
      </c>
      <c r="C1922" s="26" t="n">
        <v>-1.036019362662</v>
      </c>
      <c r="D1922" s="26" t="n">
        <v>1.698887526776</v>
      </c>
      <c r="E1922" s="26" t="n">
        <v>-0.380674148482</v>
      </c>
      <c r="F1922" s="26" t="n">
        <v>0.408982403243</v>
      </c>
      <c r="G1922" s="26" t="n">
        <v>0.67851142612</v>
      </c>
      <c r="H1922" s="26" t="n">
        <v>0.0937923927</v>
      </c>
      <c r="I1922" s="26" t="n">
        <v>0.734578960768</v>
      </c>
    </row>
    <row r="1923" customFormat="false" ht="15" hidden="false" customHeight="false" outlineLevel="0" collapsed="false">
      <c r="B1923" s="2" t="n">
        <v>1918</v>
      </c>
      <c r="C1923" s="26" t="n">
        <v>-0.829409346562</v>
      </c>
      <c r="D1923" s="26" t="n">
        <v>-1.722971666052</v>
      </c>
      <c r="E1923" s="26" t="n">
        <v>-0.160105394855</v>
      </c>
      <c r="F1923" s="26" t="n">
        <v>0.282451947806</v>
      </c>
      <c r="G1923" s="26" t="n">
        <v>0.682674496596</v>
      </c>
      <c r="H1923" s="26" t="n">
        <v>0.843952292567</v>
      </c>
      <c r="I1923" s="26" t="n">
        <v>0.596408257682</v>
      </c>
    </row>
    <row r="1924" customFormat="false" ht="15" hidden="false" customHeight="false" outlineLevel="0" collapsed="false">
      <c r="B1924" s="2" t="n">
        <v>1919</v>
      </c>
      <c r="C1924" s="26" t="n">
        <v>1.308166350244</v>
      </c>
      <c r="D1924" s="26" t="n">
        <v>-0.470827831884</v>
      </c>
      <c r="E1924" s="26" t="n">
        <v>-0.639250151198</v>
      </c>
      <c r="F1924" s="26" t="n">
        <v>0.417875323176</v>
      </c>
      <c r="G1924" s="26" t="n">
        <v>0.710011037695</v>
      </c>
      <c r="H1924" s="26" t="n">
        <v>0.649540064974</v>
      </c>
      <c r="I1924" s="26" t="n">
        <v>0.040920310469</v>
      </c>
    </row>
    <row r="1925" customFormat="false" ht="15" hidden="false" customHeight="false" outlineLevel="0" collapsed="false">
      <c r="B1925" s="2" t="n">
        <v>1920</v>
      </c>
      <c r="C1925" s="26" t="n">
        <v>-0.274721839444</v>
      </c>
      <c r="D1925" s="26" t="n">
        <v>1.339040804861</v>
      </c>
      <c r="E1925" s="26" t="n">
        <v>0.162206832149</v>
      </c>
      <c r="F1925" s="26" t="n">
        <v>0.981553272748</v>
      </c>
      <c r="G1925" s="26" t="n">
        <v>0.600452125053</v>
      </c>
      <c r="H1925" s="26" t="n">
        <v>0.264431271033</v>
      </c>
      <c r="I1925" s="26" t="n">
        <v>0.135090519614</v>
      </c>
    </row>
    <row r="1926" customFormat="false" ht="15" hidden="false" customHeight="false" outlineLevel="0" collapsed="false">
      <c r="B1926" s="2" t="n">
        <v>1921</v>
      </c>
      <c r="C1926" s="26" t="n">
        <v>2.466034618033</v>
      </c>
      <c r="D1926" s="26" t="n">
        <v>-1.466329551057</v>
      </c>
      <c r="E1926" s="26" t="n">
        <v>0.684147096914</v>
      </c>
      <c r="F1926" s="26" t="n">
        <v>0.922120718401</v>
      </c>
      <c r="G1926" s="26" t="n">
        <v>0.864702599793</v>
      </c>
      <c r="H1926" s="26" t="n">
        <v>0.033786287455</v>
      </c>
      <c r="I1926" s="26" t="n">
        <v>0.522664913665</v>
      </c>
    </row>
    <row r="1927" customFormat="false" ht="15" hidden="false" customHeight="false" outlineLevel="0" collapsed="false">
      <c r="B1927" s="2" t="n">
        <v>1922</v>
      </c>
      <c r="C1927" s="26" t="n">
        <v>-0.067480997651</v>
      </c>
      <c r="D1927" s="26" t="n">
        <v>0.929542915525</v>
      </c>
      <c r="E1927" s="26" t="n">
        <v>-0.773991732184</v>
      </c>
      <c r="F1927" s="26" t="n">
        <v>0.752326590656</v>
      </c>
      <c r="G1927" s="26" t="n">
        <v>0.92989754347</v>
      </c>
      <c r="H1927" s="26" t="n">
        <v>0.146669033916</v>
      </c>
      <c r="I1927" s="26" t="n">
        <v>0.350163600534</v>
      </c>
    </row>
    <row r="1928" customFormat="false" ht="15" hidden="false" customHeight="false" outlineLevel="0" collapsed="false">
      <c r="B1928" s="2" t="n">
        <v>1923</v>
      </c>
      <c r="C1928" s="26" t="n">
        <v>-1.504643887574</v>
      </c>
      <c r="D1928" s="26" t="n">
        <v>2.045626180135</v>
      </c>
      <c r="E1928" s="26" t="n">
        <v>-1.42175646886</v>
      </c>
      <c r="F1928" s="26" t="n">
        <v>0.501169607685</v>
      </c>
      <c r="G1928" s="26" t="n">
        <v>0.343071548617</v>
      </c>
      <c r="H1928" s="26" t="n">
        <v>0.112507618731</v>
      </c>
      <c r="I1928" s="26" t="n">
        <v>0.221080544291</v>
      </c>
    </row>
    <row r="1929" customFormat="false" ht="15" hidden="false" customHeight="false" outlineLevel="0" collapsed="false">
      <c r="B1929" s="2" t="n">
        <v>1924</v>
      </c>
      <c r="C1929" s="26" t="n">
        <v>-1.610027004694</v>
      </c>
      <c r="D1929" s="26" t="n">
        <v>0.162259064566</v>
      </c>
      <c r="E1929" s="26" t="n">
        <v>-0.64993880614</v>
      </c>
      <c r="F1929" s="26" t="n">
        <v>0.14738974422</v>
      </c>
      <c r="G1929" s="26" t="n">
        <v>0.108403037344</v>
      </c>
      <c r="H1929" s="26" t="n">
        <v>0.697742941299</v>
      </c>
      <c r="I1929" s="26" t="n">
        <v>0.99880119998</v>
      </c>
    </row>
    <row r="1930" customFormat="false" ht="15" hidden="false" customHeight="false" outlineLevel="0" collapsed="false">
      <c r="B1930" s="2" t="n">
        <v>1925</v>
      </c>
      <c r="C1930" s="26" t="n">
        <v>-0.83606809434</v>
      </c>
      <c r="D1930" s="26" t="n">
        <v>0.709121673207</v>
      </c>
      <c r="E1930" s="26" t="n">
        <v>0.073208468754</v>
      </c>
      <c r="F1930" s="26" t="n">
        <v>0.974565138729</v>
      </c>
      <c r="G1930" s="26" t="n">
        <v>0.304035172554</v>
      </c>
      <c r="H1930" s="26" t="n">
        <v>0.018108605079</v>
      </c>
      <c r="I1930" s="26" t="n">
        <v>0.534168263518</v>
      </c>
    </row>
    <row r="1931" customFormat="false" ht="15" hidden="false" customHeight="false" outlineLevel="0" collapsed="false">
      <c r="B1931" s="2" t="n">
        <v>1926</v>
      </c>
      <c r="C1931" s="26" t="n">
        <v>-0.320581213482</v>
      </c>
      <c r="D1931" s="26" t="n">
        <v>0.328527761184</v>
      </c>
      <c r="E1931" s="26" t="n">
        <v>0.389625385458</v>
      </c>
      <c r="F1931" s="26" t="n">
        <v>0.623958745119</v>
      </c>
      <c r="G1931" s="26" t="n">
        <v>0.097288842412</v>
      </c>
      <c r="H1931" s="26" t="n">
        <v>0.611850534415</v>
      </c>
      <c r="I1931" s="26" t="n">
        <v>0.999803378574</v>
      </c>
    </row>
    <row r="1932" customFormat="false" ht="15" hidden="false" customHeight="false" outlineLevel="0" collapsed="false">
      <c r="B1932" s="2" t="n">
        <v>1927</v>
      </c>
      <c r="C1932" s="26" t="n">
        <v>-1.103975824434</v>
      </c>
      <c r="D1932" s="26" t="n">
        <v>-1.034134524071</v>
      </c>
      <c r="E1932" s="26" t="n">
        <v>-0.488471003343</v>
      </c>
      <c r="F1932" s="26" t="n">
        <v>0.270136478331</v>
      </c>
      <c r="G1932" s="26" t="n">
        <v>0.611117894508</v>
      </c>
      <c r="H1932" s="26" t="n">
        <v>0.753791923257</v>
      </c>
      <c r="I1932" s="26" t="n">
        <v>0.701054361929</v>
      </c>
    </row>
    <row r="1933" customFormat="false" ht="15" hidden="false" customHeight="false" outlineLevel="0" collapsed="false">
      <c r="B1933" s="2" t="n">
        <v>1928</v>
      </c>
      <c r="C1933" s="26" t="n">
        <v>0.12376408737</v>
      </c>
      <c r="D1933" s="26" t="n">
        <v>1.523154753521</v>
      </c>
      <c r="E1933" s="26" t="n">
        <v>-1.185595234773</v>
      </c>
      <c r="F1933" s="26" t="n">
        <v>0.894807843415</v>
      </c>
      <c r="G1933" s="26" t="n">
        <v>0.071087668865</v>
      </c>
      <c r="H1933" s="26" t="n">
        <v>0.696009275777</v>
      </c>
      <c r="I1933" s="26" t="n">
        <v>0.938223395257</v>
      </c>
    </row>
    <row r="1934" customFormat="false" ht="15" hidden="false" customHeight="false" outlineLevel="0" collapsed="false">
      <c r="B1934" s="2" t="n">
        <v>1929</v>
      </c>
      <c r="C1934" s="26" t="n">
        <v>0.497953737326</v>
      </c>
      <c r="D1934" s="26" t="n">
        <v>1.821117728896</v>
      </c>
      <c r="E1934" s="26" t="n">
        <v>0.637777640595</v>
      </c>
      <c r="F1934" s="26" t="n">
        <v>0.103443138585</v>
      </c>
      <c r="G1934" s="26" t="n">
        <v>0.790845214145</v>
      </c>
      <c r="H1934" s="26" t="n">
        <v>0.780669393405</v>
      </c>
      <c r="I1934" s="26" t="n">
        <v>0.421674701403</v>
      </c>
    </row>
    <row r="1935" customFormat="false" ht="15" hidden="false" customHeight="false" outlineLevel="0" collapsed="false">
      <c r="B1935" s="2" t="n">
        <v>1930</v>
      </c>
      <c r="C1935" s="26" t="n">
        <v>-1.112100478882</v>
      </c>
      <c r="D1935" s="26" t="n">
        <v>-1.546481685342</v>
      </c>
      <c r="E1935" s="26" t="n">
        <v>-0.976929213208</v>
      </c>
      <c r="F1935" s="26" t="n">
        <v>0.46408298377</v>
      </c>
      <c r="G1935" s="26" t="n">
        <v>0.873504089314</v>
      </c>
      <c r="H1935" s="26" t="n">
        <v>0.299871580661</v>
      </c>
      <c r="I1935" s="26" t="n">
        <v>0.988114559822</v>
      </c>
    </row>
    <row r="1936" customFormat="false" ht="15" hidden="false" customHeight="false" outlineLevel="0" collapsed="false">
      <c r="B1936" s="2" t="n">
        <v>1931</v>
      </c>
      <c r="C1936" s="26" t="n">
        <v>-0.390315328785</v>
      </c>
      <c r="D1936" s="26" t="n">
        <v>0.341741027802</v>
      </c>
      <c r="E1936" s="26" t="n">
        <v>0.479721119771</v>
      </c>
      <c r="F1936" s="26" t="n">
        <v>0.014433823386</v>
      </c>
      <c r="G1936" s="26" t="n">
        <v>0.116809231867</v>
      </c>
      <c r="H1936" s="26" t="n">
        <v>0.886148390029</v>
      </c>
      <c r="I1936" s="26" t="n">
        <v>0.371793603641</v>
      </c>
    </row>
    <row r="1937" customFormat="false" ht="15" hidden="false" customHeight="false" outlineLevel="0" collapsed="false">
      <c r="B1937" s="2" t="n">
        <v>1932</v>
      </c>
      <c r="C1937" s="26" t="n">
        <v>0.482189394777</v>
      </c>
      <c r="D1937" s="26" t="n">
        <v>-0.605989036308</v>
      </c>
      <c r="E1937" s="26" t="n">
        <v>1.32499628021</v>
      </c>
      <c r="F1937" s="26" t="n">
        <v>0.215616764558</v>
      </c>
      <c r="G1937" s="26" t="n">
        <v>0.43737159107</v>
      </c>
      <c r="H1937" s="26" t="n">
        <v>0.336612931549</v>
      </c>
      <c r="I1937" s="26" t="n">
        <v>0.218271262441</v>
      </c>
    </row>
    <row r="1938" customFormat="false" ht="15" hidden="false" customHeight="false" outlineLevel="0" collapsed="false">
      <c r="B1938" s="2" t="n">
        <v>1933</v>
      </c>
      <c r="C1938" s="26" t="n">
        <v>-0.274901571104</v>
      </c>
      <c r="D1938" s="26" t="n">
        <v>-0.653136428721</v>
      </c>
      <c r="E1938" s="26" t="n">
        <v>-1.750859783085</v>
      </c>
      <c r="F1938" s="26" t="n">
        <v>0.909714691321</v>
      </c>
      <c r="G1938" s="26" t="n">
        <v>0.091251235795</v>
      </c>
      <c r="H1938" s="26" t="n">
        <v>0.497172293372</v>
      </c>
      <c r="I1938" s="26" t="n">
        <v>0.407778884794</v>
      </c>
    </row>
    <row r="1939" customFormat="false" ht="15" hidden="false" customHeight="false" outlineLevel="0" collapsed="false">
      <c r="B1939" s="2" t="n">
        <v>1934</v>
      </c>
      <c r="C1939" s="26" t="n">
        <v>-2.854037393385</v>
      </c>
      <c r="D1939" s="26" t="n">
        <v>0.570531281934</v>
      </c>
      <c r="E1939" s="26" t="n">
        <v>1.463278065195</v>
      </c>
      <c r="F1939" s="26" t="n">
        <v>0.31647582207</v>
      </c>
      <c r="G1939" s="26" t="n">
        <v>0.432480337587</v>
      </c>
      <c r="H1939" s="26" t="n">
        <v>0.815674144366</v>
      </c>
      <c r="I1939" s="26" t="n">
        <v>0.913829030408</v>
      </c>
    </row>
    <row r="1940" customFormat="false" ht="15" hidden="false" customHeight="false" outlineLevel="0" collapsed="false">
      <c r="B1940" s="2" t="n">
        <v>1935</v>
      </c>
      <c r="C1940" s="26" t="n">
        <v>-1.652750372155</v>
      </c>
      <c r="D1940" s="26" t="n">
        <v>-0.511930149476</v>
      </c>
      <c r="E1940" s="26" t="n">
        <v>0.314610241066</v>
      </c>
      <c r="F1940" s="26" t="n">
        <v>0.004143533</v>
      </c>
      <c r="G1940" s="26" t="n">
        <v>0.895382120755</v>
      </c>
      <c r="H1940" s="26" t="n">
        <v>0.4309854295</v>
      </c>
      <c r="I1940" s="26" t="n">
        <v>0.441929157269</v>
      </c>
    </row>
    <row r="1941" customFormat="false" ht="15" hidden="false" customHeight="false" outlineLevel="0" collapsed="false">
      <c r="B1941" s="2" t="n">
        <v>1936</v>
      </c>
      <c r="C1941" s="26" t="n">
        <v>0.111102331808</v>
      </c>
      <c r="D1941" s="26" t="n">
        <v>-0.147174843273</v>
      </c>
      <c r="E1941" s="26" t="n">
        <v>0.734577825332</v>
      </c>
      <c r="F1941" s="26" t="n">
        <v>0.863697990656</v>
      </c>
      <c r="G1941" s="26" t="n">
        <v>0.126471260892</v>
      </c>
      <c r="H1941" s="26" t="n">
        <v>0.314521863089</v>
      </c>
      <c r="I1941" s="26" t="n">
        <v>0.544885055997</v>
      </c>
    </row>
    <row r="1942" customFormat="false" ht="15" hidden="false" customHeight="false" outlineLevel="0" collapsed="false">
      <c r="B1942" s="2" t="n">
        <v>1937</v>
      </c>
      <c r="C1942" s="26" t="n">
        <v>0.060916223153</v>
      </c>
      <c r="D1942" s="26" t="n">
        <v>-0.93220342263</v>
      </c>
      <c r="E1942" s="26" t="n">
        <v>0.344533066289</v>
      </c>
      <c r="F1942" s="26" t="n">
        <v>0.872099509335</v>
      </c>
      <c r="G1942" s="26" t="n">
        <v>0.207246700743</v>
      </c>
      <c r="H1942" s="26" t="n">
        <v>0.333641935806</v>
      </c>
      <c r="I1942" s="26" t="n">
        <v>0.669567553771</v>
      </c>
    </row>
    <row r="1943" customFormat="false" ht="15" hidden="false" customHeight="false" outlineLevel="0" collapsed="false">
      <c r="B1943" s="2" t="n">
        <v>1938</v>
      </c>
      <c r="C1943" s="26" t="n">
        <v>-0.586528102821</v>
      </c>
      <c r="D1943" s="26" t="n">
        <v>0.879530542342</v>
      </c>
      <c r="E1943" s="26" t="n">
        <v>-0.725986683088</v>
      </c>
      <c r="F1943" s="26" t="n">
        <v>0.013858737237</v>
      </c>
      <c r="G1943" s="26" t="n">
        <v>0.655481095372</v>
      </c>
      <c r="H1943" s="26" t="n">
        <v>0.309338667685</v>
      </c>
      <c r="I1943" s="26" t="n">
        <v>0.454364326323</v>
      </c>
    </row>
    <row r="1944" customFormat="false" ht="15" hidden="false" customHeight="false" outlineLevel="0" collapsed="false">
      <c r="B1944" s="2" t="n">
        <v>1939</v>
      </c>
      <c r="C1944" s="26" t="n">
        <v>0.998050922808</v>
      </c>
      <c r="D1944" s="26" t="n">
        <v>0.512193106998</v>
      </c>
      <c r="E1944" s="26" t="n">
        <v>-0.281726540557</v>
      </c>
      <c r="F1944" s="26" t="n">
        <v>0.003649151546</v>
      </c>
      <c r="G1944" s="26" t="n">
        <v>0.338406922884</v>
      </c>
      <c r="H1944" s="26" t="n">
        <v>0.273287390599</v>
      </c>
      <c r="I1944" s="26" t="n">
        <v>0.89871905833</v>
      </c>
    </row>
    <row r="1945" customFormat="false" ht="15" hidden="false" customHeight="false" outlineLevel="0" collapsed="false">
      <c r="B1945" s="2" t="n">
        <v>1940</v>
      </c>
      <c r="C1945" s="26" t="n">
        <v>-2.739030606339</v>
      </c>
      <c r="D1945" s="26" t="n">
        <v>-1.417764672966</v>
      </c>
      <c r="E1945" s="26" t="n">
        <v>-1.558846849191</v>
      </c>
      <c r="F1945" s="26" t="n">
        <v>0.703158365568</v>
      </c>
      <c r="G1945" s="26" t="n">
        <v>0.09222253488</v>
      </c>
      <c r="H1945" s="26" t="n">
        <v>0.668205451424</v>
      </c>
      <c r="I1945" s="26" t="n">
        <v>0.122647383221</v>
      </c>
    </row>
    <row r="1946" customFormat="false" ht="15" hidden="false" customHeight="false" outlineLevel="0" collapsed="false">
      <c r="B1946" s="2" t="n">
        <v>1941</v>
      </c>
      <c r="C1946" s="26" t="n">
        <v>-1.534812991012</v>
      </c>
      <c r="D1946" s="26" t="n">
        <v>-0.060136773561</v>
      </c>
      <c r="E1946" s="26" t="n">
        <v>0.326753645607</v>
      </c>
      <c r="F1946" s="26" t="n">
        <v>0.441801246021</v>
      </c>
      <c r="G1946" s="26" t="n">
        <v>0.160938499032</v>
      </c>
      <c r="H1946" s="26" t="n">
        <v>0.325048725539</v>
      </c>
      <c r="I1946" s="26" t="n">
        <v>0.31013706706</v>
      </c>
    </row>
    <row r="1947" customFormat="false" ht="15" hidden="false" customHeight="false" outlineLevel="0" collapsed="false">
      <c r="B1947" s="2" t="n">
        <v>1942</v>
      </c>
      <c r="C1947" s="26" t="n">
        <v>-0.815464261647</v>
      </c>
      <c r="D1947" s="26" t="n">
        <v>-0.269111997121</v>
  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0.422716983898</v>
      </c>
      <c r="I1947" s="26" t="n">
        <v>0.450617812983</v>
      </c>
    </row>
    <row r="1948" customFormat="false" ht="15" hidden="false" customHeight="false" outlineLevel="0" collapsed="false">
      <c r="B1948" s="2" t="n">
        <v>1943</v>
      </c>
      <c r="C1948" s="26" t="n">
        <v>-0.210339611971</v>
      </c>
      <c r="D1948" s="26" t="n">
        <v>-0.273514942022</v>
      </c>
      <c r="E1948" s="26" t="n">
        <v>0.550166610933</v>
      </c>
      <c r="F1948" s="26" t="n">
        <v>0.282406611323</v>
      </c>
      <c r="G1948" s="26" t="n">
        <v>0.368351016941</v>
      </c>
      <c r="H1948" s="26" t="n">
        <v>0.00316506185</v>
      </c>
      <c r="I1948" s="26" t="n">
        <v>0.575634598188</v>
      </c>
    </row>
    <row r="1949" customFormat="false" ht="15" hidden="false" customHeight="false" outlineLevel="0" collapsed="false">
      <c r="B1949" s="2" t="n">
        <v>1944</v>
      </c>
      <c r="C1949" s="26" t="n">
        <v>-0.150386306163</v>
      </c>
      <c r="D1949" s="26" t="n">
        <v>-0.037622641903</v>
      </c>
      <c r="E1949" s="26" t="n">
        <v>0.292938830884</v>
      </c>
      <c r="F1949" s="26" t="n">
        <v>0.587843362099</v>
      </c>
      <c r="G1949" s="26" t="n">
        <v>0.289447854934</v>
      </c>
      <c r="H1949" s="26" t="n">
        <v>0.206248030431</v>
      </c>
      <c r="I1949" s="26" t="n">
        <v>0.850691733213</v>
      </c>
    </row>
    <row r="1950" customFormat="false" ht="15" hidden="false" customHeight="false" outlineLevel="0" collapsed="false">
      <c r="B1950" s="2" t="n">
        <v>1945</v>
      </c>
      <c r="C1950" s="26" t="n">
        <v>-0.404848764487</v>
      </c>
      <c r="D1950" s="26" t="n">
        <v>-1.262018165636</v>
      </c>
      <c r="E1950" s="26" t="n">
        <v>2.485211612015</v>
      </c>
      <c r="F1950" s="26" t="n">
        <v>0.901615798982</v>
      </c>
      <c r="G1950" s="26" t="n">
        <v>0.892525575512</v>
      </c>
      <c r="H1950" s="26" t="n">
        <v>0.343190967101</v>
      </c>
      <c r="I1950" s="26" t="n">
        <v>0.467496109133</v>
      </c>
    </row>
    <row r="1951" customFormat="false" ht="15" hidden="false" customHeight="false" outlineLevel="0" collapsed="false">
      <c r="B1951" s="2" t="n">
        <v>1946</v>
      </c>
      <c r="C1951" s="26" t="n">
        <v>-1.481514925416</v>
      </c>
      <c r="D1951" s="26" t="n">
        <v>-0.616141121068</v>
      </c>
      <c r="E1951" s="26" t="n">
        <v>-0.657110921504</v>
      </c>
      <c r="F1951" s="26" t="n">
        <v>0.476792750969</v>
      </c>
      <c r="G1951" s="26" t="n">
        <v>0.412294240014</v>
      </c>
      <c r="H1951" s="26" t="n">
        <v>0.858407256525</v>
      </c>
      <c r="I1951" s="26" t="n">
        <v>0.145547165486</v>
      </c>
    </row>
    <row r="1952" customFormat="false" ht="15" hidden="false" customHeight="false" outlineLevel="0" collapsed="false">
      <c r="B1952" s="2" t="n">
        <v>1947</v>
      </c>
      <c r="C1952" s="26" t="n">
        <v>-0.902332951469</v>
      </c>
      <c r="D1952" s="26" t="n">
        <v>0.606439712298</v>
      </c>
      <c r="E1952" s="26" t="n">
        <v>0.677384124554</v>
      </c>
      <c r="F1952" s="26" t="n">
        <v>0.544670429745</v>
      </c>
      <c r="G1952" s="26" t="n">
        <v>0.567963141139</v>
      </c>
      <c r="H1952" s="26" t="n">
        <v>0.312940767967</v>
      </c>
      <c r="I1952" s="26" t="n">
        <v>0.215076891245</v>
      </c>
    </row>
    <row r="1953" customFormat="false" ht="15" hidden="false" customHeight="false" outlineLevel="0" collapsed="false">
      <c r="B1953" s="2" t="n">
        <v>1948</v>
      </c>
      <c r="C1953" s="26" t="n">
        <v>-2.113209229552</v>
      </c>
      <c r="D1953" s="26" t="n">
        <v>0.585791577846</v>
      </c>
      <c r="E1953" s="26" t="n">
        <v>0.049256813238</v>
      </c>
      <c r="F1953" s="26" t="n">
        <v>0.089248915942</v>
      </c>
      <c r="G1953" s="26" t="n">
        <v>0.101019436448</v>
      </c>
      <c r="H1953" s="26" t="n">
        <v>0.482471051366</v>
      </c>
      <c r="I1953" s="26" t="n">
        <v>0.379509510428</v>
      </c>
    </row>
    <row r="1954" customFormat="false" ht="15" hidden="false" customHeight="false" outlineLevel="0" collapsed="false">
      <c r="B1954" s="2" t="n">
        <v>1949</v>
      </c>
      <c r="C1954" s="26" t="n">
        <v>0.418923987486</v>
      </c>
      <c r="D1954" s="26" t="n">
        <v>1.359019075228</v>
      </c>
      <c r="E1954" s="26" t="n">
        <v>-1.339139612283</v>
      </c>
      <c r="F1954" s="26" t="n">
        <v>0.694229549072</v>
      </c>
      <c r="G1954" s="26" t="n">
        <v>0.603615746585</v>
      </c>
      <c r="H1954" s="26" t="n">
        <v>0.705415539085</v>
      </c>
      <c r="I1954" s="26" t="n">
        <v>0.280919246161</v>
      </c>
    </row>
    <row r="1955" customFormat="false" ht="15" hidden="false" customHeight="false" outlineLevel="0" collapsed="false">
      <c r="B1955" s="2" t="n">
        <v>1950</v>
      </c>
      <c r="C1955" s="26" t="n">
        <v>3.037382265832</v>
      </c>
      <c r="D1955" s="26" t="n">
        <v>0.436866876134</v>
      </c>
      <c r="E1955" s="26" t="n">
        <v>-0.239468373959</v>
      </c>
      <c r="F1955" s="26" t="n">
        <v>0.356551044288</v>
      </c>
      <c r="G1955" s="26" t="n">
        <v>0.816279611626</v>
      </c>
      <c r="H1955" s="26" t="n">
        <v>0.540209036374</v>
      </c>
      <c r="I1955" s="26" t="n">
        <v>0.938812264569</v>
      </c>
    </row>
    <row r="1956" customFormat="false" ht="15" hidden="false" customHeight="false" outlineLevel="0" collapsed="false">
      <c r="B1956" s="2" t="n">
        <v>1951</v>
      </c>
      <c r="C1956" s="26" t="n">
        <v>0.452158278804</v>
      </c>
      <c r="D1956" s="26" t="n">
        <v>-0.398014100083</v>
      </c>
      <c r="E1956" s="26" t="n">
        <v>-0.232968927277</v>
      </c>
      <c r="F1956" s="26" t="n">
        <v>0.325413935082</v>
      </c>
      <c r="G1956" s="26" t="n">
        <v>0.522281414923</v>
      </c>
      <c r="H1956" s="26" t="n">
        <v>0.039337342001</v>
      </c>
      <c r="I1956" s="26" t="n">
        <v>0.934389126438</v>
      </c>
    </row>
    <row r="1957" customFormat="false" ht="15" hidden="false" customHeight="false" outlineLevel="0" collapsed="false">
      <c r="B1957" s="2" t="n">
        <v>1952</v>
      </c>
      <c r="C1957" s="26" t="n">
        <v>0.026624613615</v>
      </c>
      <c r="D1957" s="26" t="n">
        <v>1.386349538883</v>
      </c>
      <c r="E1957" s="26" t="n">
        <v>1.341788179787</v>
      </c>
      <c r="F1957" s="26" t="n">
        <v>0.761495969406</v>
      </c>
      <c r="G1957" s="26" t="n">
        <v>0.08837808786</v>
      </c>
      <c r="H1957" s="26" t="n">
        <v>0.557408757302</v>
      </c>
      <c r="I1957" s="26" t="n">
        <v>0.816207325619</v>
      </c>
    </row>
    <row r="1958" customFormat="false" ht="15" hidden="false" customHeight="false" outlineLevel="0" collapsed="false">
      <c r="B1958" s="2" t="n">
        <v>1953</v>
      </c>
      <c r="C1958" s="26" t="n">
        <v>0.452381313102</v>
      </c>
      <c r="D1958" s="26" t="n">
        <v>-0.48883572209</v>
      </c>
      <c r="E1958" s="26" t="n">
        <v>-0.570316231836</v>
      </c>
      <c r="F1958" s="26" t="n">
        <v>0.904499616507</v>
      </c>
      <c r="G1958" s="26" t="n">
        <v>0.147187482319</v>
      </c>
      <c r="H1958" s="26" t="n">
        <v>0.677126917687</v>
      </c>
      <c r="I1958" s="26" t="n">
        <v>0.153031491792</v>
      </c>
    </row>
    <row r="1959" customFormat="false" ht="15" hidden="false" customHeight="false" outlineLevel="0" collapsed="false">
      <c r="B1959" s="2" t="n">
        <v>1954</v>
      </c>
      <c r="C1959" s="26" t="n">
        <v>0.520499718613</v>
      </c>
      <c r="D1959" s="26" t="n">
        <v>-0.8542467562</v>
      </c>
      <c r="E1959" s="26" t="n">
        <v>1.152917050981</v>
      </c>
      <c r="F1959" s="26" t="n">
        <v>0.578414611898</v>
      </c>
      <c r="G1959" s="26" t="n">
        <v>0.516478542617</v>
      </c>
      <c r="H1959" s="26" t="n">
        <v>0.728907592154</v>
      </c>
      <c r="I1959" s="26" t="n">
        <v>0.221800303999</v>
      </c>
    </row>
    <row r="1960" customFormat="false" ht="15" hidden="false" customHeight="false" outlineLevel="0" collapsed="false">
      <c r="B1960" s="2" t="n">
        <v>1955</v>
      </c>
      <c r="C1960" s="26" t="n">
        <v>-0.278821040173</v>
      </c>
      <c r="D1960" s="26" t="n">
        <v>0.586148207717</v>
      </c>
      <c r="E1960" s="26" t="n">
        <v>0.100734377574</v>
      </c>
      <c r="F1960" s="26" t="n">
        <v>0.132787686228</v>
      </c>
      <c r="G1960" s="26" t="n">
        <v>0.945442936228</v>
      </c>
      <c r="H1960" s="26" t="n">
        <v>0.885827231174</v>
      </c>
      <c r="I1960" s="26" t="n">
        <v>0.197852392194</v>
      </c>
    </row>
    <row r="1961" customFormat="false" ht="15" hidden="false" customHeight="false" outlineLevel="0" collapsed="false">
      <c r="B1961" s="2" t="n">
        <v>1956</v>
      </c>
      <c r="C1961" s="26" t="n">
        <v>-0.10454847242</v>
      </c>
      <c r="D1961" s="26" t="n">
        <v>-0.40480309095</v>
      </c>
      <c r="E1961" s="26" t="n">
        <v>-0.59785960224</v>
      </c>
      <c r="F1961" s="26" t="n">
        <v>0.967576691793</v>
      </c>
      <c r="G1961" s="26" t="n">
        <v>0.447606311036</v>
      </c>
      <c r="H1961" s="26" t="n">
        <v>0.777628611251</v>
      </c>
      <c r="I1961" s="26" t="n">
        <v>0.221124323187</v>
      </c>
    </row>
    <row r="1962" customFormat="false" ht="15" hidden="false" customHeight="false" outlineLevel="0" collapsed="false">
      <c r="B1962" s="2" t="n">
        <v>1957</v>
      </c>
      <c r="C1962" s="26" t="n">
        <v>0.744732799731</v>
      </c>
      <c r="D1962" s="26" t="n">
        <v>-0.576134682321</v>
      </c>
      <c r="E1962" s="26" t="n">
        <v>-0.165170671813</v>
      </c>
      <c r="F1962" s="26" t="n">
        <v>0.326545825593</v>
      </c>
      <c r="G1962" s="26" t="n">
        <v>0.53898741207</v>
      </c>
      <c r="H1962" s="26" t="n">
        <v>0.506140387819</v>
      </c>
      <c r="I1962" s="26" t="n">
        <v>0.846303541578</v>
      </c>
    </row>
    <row r="1963" customFormat="false" ht="15" hidden="false" customHeight="false" outlineLevel="0" collapsed="false">
      <c r="B1963" s="2" t="n">
        <v>1958</v>
      </c>
      <c r="C1963" s="26" t="n">
        <v>-0.137905507757</v>
      </c>
      <c r="D1963" s="26" t="n">
        <v>0.1966540993</v>
      </c>
      <c r="E1963" s="26" t="n">
        <v>0.124674373879</v>
      </c>
      <c r="F1963" s="26" t="n">
        <v>0.278686869911</v>
      </c>
      <c r="G1963" s="26" t="n">
        <v>0.599253470506</v>
      </c>
      <c r="H1963" s="26" t="n">
        <v>0.682715089884</v>
      </c>
      <c r="I1963" s="26" t="n">
        <v>0.154467616583</v>
      </c>
    </row>
    <row r="1964" customFormat="false" ht="15" hidden="false" customHeight="false" outlineLevel="0" collapsed="false">
      <c r="B1964" s="2" t="n">
        <v>1959</v>
      </c>
      <c r="C1964" s="26" t="n">
        <v>1.093562810715</v>
      </c>
      <c r="D1964" s="26" t="n">
        <v>-0.91134126105</v>
      </c>
      <c r="E1964" s="26" t="n">
        <v>-0.282750522719</v>
      </c>
      <c r="F1964" s="26" t="n">
        <v>0.486347123833</v>
      </c>
      <c r="G1964" s="26" t="n">
        <v>0.595615195265</v>
      </c>
      <c r="H1964" s="26" t="n">
        <v>0.87519730566</v>
      </c>
      <c r="I1964" s="26" t="n">
        <v>0.939411441341</v>
      </c>
    </row>
    <row r="1965" customFormat="false" ht="15" hidden="false" customHeight="false" outlineLevel="0" collapsed="false">
      <c r="B1965" s="2" t="n">
        <v>1960</v>
      </c>
      <c r="C1965" s="26" t="n">
        <v>0.546211842564</v>
      </c>
      <c r="D1965" s="26" t="n">
        <v>-0.07878671632</v>
      </c>
      <c r="E1965" s="26" t="n">
        <v>-0.228085721458</v>
      </c>
      <c r="F1965" s="26" t="n">
        <v>0.73743944348</v>
      </c>
      <c r="G1965" s="26" t="n">
        <v>0.105253185075</v>
      </c>
      <c r="H1965" s="26" t="n">
        <v>0.372929916783</v>
      </c>
      <c r="I1965" s="26" t="n">
        <v>0.623406325656</v>
      </c>
    </row>
    <row r="1966" customFormat="false" ht="15" hidden="false" customHeight="false" outlineLevel="0" collapsed="false">
      <c r="B1966" s="2" t="n">
        <v>1961</v>
      </c>
      <c r="C1966" s="26" t="n">
        <v>0.649087472539</v>
      </c>
      <c r="D1966" s="26" t="n">
        <v>-0.349076926272</v>
      </c>
      <c r="E1966" s="26" t="n">
        <v>-0.796814666844</v>
      </c>
      <c r="F1966" s="26" t="n">
        <v>0.293323015617</v>
      </c>
      <c r="G1966" s="26" t="n">
        <v>0.527427131433</v>
      </c>
      <c r="H1966" s="26" t="n">
        <v>0.331068248993</v>
      </c>
      <c r="I1966" s="26" t="n">
        <v>0.469567652876</v>
      </c>
    </row>
    <row r="1967" customFormat="false" ht="15" hidden="false" customHeight="false" outlineLevel="0" collapsed="false">
      <c r="B1967" s="2" t="n">
        <v>1962</v>
      </c>
      <c r="C1967" s="26" t="n">
        <v>-1.91822630247</v>
      </c>
      <c r="D1967" s="26" t="n">
        <v>0.141322596334</v>
      </c>
      <c r="E1967" s="26" t="n">
        <v>0.011855036651</v>
      </c>
      <c r="F1967" s="26" t="n">
        <v>0.656417331802</v>
      </c>
      <c r="G1967" s="26" t="n">
        <v>0.843336649278</v>
      </c>
      <c r="H1967" s="26" t="n">
        <v>0.268615166598</v>
      </c>
      <c r="I1967" s="26" t="n">
        <v>0.271179300753</v>
      </c>
    </row>
    <row r="1968" customFormat="false" ht="15" hidden="false" customHeight="false" outlineLevel="0" collapsed="false">
      <c r="B1968" s="2" t="n">
        <v>1963</v>
      </c>
      <c r="C1968" s="26" t="n">
        <v>2.217827633427</v>
      </c>
      <c r="D1968" s="26" t="n">
        <v>0.655438456699</v>
      </c>
      <c r="E1968" s="26" t="n">
        <v>-0.304494618113</v>
      </c>
      <c r="F1968" s="26" t="n">
        <v>0.979854140318</v>
      </c>
      <c r="G1968" s="26" t="n">
        <v>0.285103861758</v>
      </c>
      <c r="H1968" s="26" t="n">
        <v>0.54898592288</v>
      </c>
      <c r="I1968" s="26" t="n">
        <v>0.552012233628</v>
      </c>
    </row>
    <row r="1969" customFormat="false" ht="15" hidden="false" customHeight="false" outlineLevel="0" collapsed="false">
      <c r="B1969" s="2" t="n">
        <v>1964</v>
      </c>
      <c r="C1969" s="26" t="n">
        <v>-0.730308836855</v>
      </c>
      <c r="D1969" s="26" t="n">
        <v>0.756372745818</v>
      </c>
      <c r="E1969" s="26" t="n">
        <v>-3.043801845363</v>
      </c>
      <c r="F1969" s="26" t="n">
        <v>0.764005981026</v>
      </c>
      <c r="G1969" s="26" t="n">
        <v>0.99987748583</v>
      </c>
      <c r="H1969" s="26" t="n">
        <v>0.116726500722</v>
      </c>
      <c r="I1969" s="26" t="n">
        <v>0.354689793249</v>
      </c>
    </row>
    <row r="1970" customFormat="false" ht="15" hidden="false" customHeight="false" outlineLevel="0" collapsed="false">
      <c r="B1970" s="2" t="n">
        <v>1965</v>
      </c>
      <c r="C1970" s="26" t="n">
        <v>-1.479922244667</v>
      </c>
      <c r="D1970" s="26" t="n">
        <v>2.006574012772</v>
      </c>
      <c r="E1970" s="26" t="n">
        <v>1.07629392804</v>
      </c>
      <c r="F1970" s="26" t="n">
        <v>0.013769988662</v>
      </c>
      <c r="G1970" s="26" t="n">
        <v>0.008944939427</v>
      </c>
      <c r="H1970" s="26" t="n">
        <v>0.692622135903</v>
      </c>
      <c r="I1970" s="26" t="n">
        <v>0.640020655248</v>
      </c>
    </row>
    <row r="1971" customFormat="false" ht="15" hidden="false" customHeight="false" outlineLevel="0" collapsed="false">
      <c r="B1971" s="2" t="n">
        <v>1966</v>
      </c>
      <c r="C1971" s="26" t="n">
        <v>0.09853013294</v>
      </c>
      <c r="D1971" s="26" t="n">
        <v>0.56806913927</v>
      </c>
      <c r="E1971" s="26" t="n">
        <v>0.284055855609</v>
      </c>
      <c r="F1971" s="26" t="n">
        <v>0.48964315929</v>
      </c>
      <c r="G1971" s="26" t="n">
        <v>0.630593326516</v>
      </c>
      <c r="H1971" s="26" t="n">
        <v>0.30559054351</v>
      </c>
      <c r="I1971" s="26" t="n">
        <v>0.778692239236</v>
      </c>
    </row>
    <row r="1972" customFormat="false" ht="15" hidden="false" customHeight="false" outlineLevel="0" collapsed="false">
      <c r="B1972" s="2" t="n">
        <v>1967</v>
      </c>
      <c r="C1972" s="26" t="n">
        <v>1.193636567356</v>
      </c>
      <c r="D1972" s="26" t="n">
        <v>0.43522421356</v>
      </c>
      <c r="E1972" s="26" t="n">
        <v>1.149765846758</v>
      </c>
      <c r="F1972" s="26" t="n">
        <v>0.880332544477</v>
      </c>
      <c r="G1972" s="26" t="n">
        <v>0.818770648651</v>
      </c>
      <c r="H1972" s="26" t="n">
        <v>0.802415219843</v>
      </c>
      <c r="I1972" s="26" t="n">
        <v>0.73593751126</v>
      </c>
    </row>
    <row r="1973" customFormat="false" ht="15" hidden="false" customHeight="false" outlineLevel="0" collapsed="false">
      <c r="B1973" s="2" t="n">
        <v>1968</v>
      </c>
      <c r="C1973" s="26" t="n">
        <v>-0.329747623543</v>
      </c>
      <c r="D1973" s="26" t="n">
        <v>0.147632655573</v>
      </c>
      <c r="E1973" s="26" t="n">
        <v>0.53786721079</v>
      </c>
      <c r="F1973" s="26" t="n">
        <v>0.685503005367</v>
      </c>
      <c r="G1973" s="26" t="n">
        <v>0.585262363511</v>
      </c>
      <c r="H1973" s="26" t="n">
        <v>0.257886172865</v>
      </c>
      <c r="I1973" s="26" t="n">
        <v>0.181937839119</v>
      </c>
    </row>
    <row r="1974" customFormat="false" ht="15" hidden="false" customHeight="false" outlineLevel="0" collapsed="false">
      <c r="B1974" s="2" t="n">
        <v>1969</v>
      </c>
      <c r="C1974" s="26" t="n">
        <v>-1.204393294147</v>
      </c>
      <c r="D1974" s="26" t="n">
        <v>-1.794439794307</v>
      </c>
      <c r="E1974" s="26" t="n">
        <v>0.092825022037</v>
      </c>
      <c r="F1974" s="26" t="n">
        <v>0.76402598857</v>
      </c>
      <c r="G1974" s="26" t="n">
        <v>0.083934160024</v>
      </c>
      <c r="H1974" s="26" t="n">
        <v>0.297669420162</v>
      </c>
      <c r="I1974" s="26" t="n">
        <v>0.928021353633</v>
      </c>
    </row>
    <row r="1975" customFormat="false" ht="15" hidden="false" customHeight="false" outlineLevel="0" collapsed="false">
      <c r="B1975" s="2" t="n">
        <v>1970</v>
      </c>
      <c r="C1975" s="26" t="n">
        <v>0.109154840218</v>
      </c>
      <c r="D1975" s="26" t="n">
        <v>-0.585289897476</v>
      </c>
      <c r="E1975" s="26" t="n">
        <v>0.149236438839</v>
      </c>
      <c r="F1975" s="26" t="n">
        <v>0.322134097327</v>
      </c>
      <c r="G1975" s="26" t="n">
        <v>0.081649834208</v>
      </c>
      <c r="H1975" s="26" t="n">
        <v>0.054503354315</v>
      </c>
      <c r="I1975" s="26" t="n">
        <v>0.854805891993</v>
      </c>
    </row>
    <row r="1976" customFormat="false" ht="15" hidden="false" customHeight="false" outlineLevel="0" collapsed="false">
      <c r="B1976" s="2" t="n">
        <v>1971</v>
      </c>
      <c r="C1976" s="26" t="n">
        <v>0.159342864206</v>
      </c>
      <c r="D1976" s="26" t="n">
        <v>-0.839810897946</v>
      </c>
      <c r="E1976" s="26" t="n">
        <v>-0.569383726492</v>
      </c>
      <c r="F1976" s="26" t="n">
        <v>0.648812002487</v>
      </c>
      <c r="G1976" s="26" t="n">
        <v>0.678621421616</v>
      </c>
      <c r="H1976" s="26" t="n">
        <v>0.100647579212</v>
      </c>
      <c r="I1976" s="26" t="n">
        <v>0.509843452236</v>
      </c>
    </row>
    <row r="1977" customFormat="false" ht="15" hidden="false" customHeight="false" outlineLevel="0" collapsed="false">
      <c r="B1977" s="2" t="n">
        <v>1972</v>
      </c>
      <c r="C1977" s="26" t="n">
        <v>0.25615229342</v>
      </c>
      <c r="D1977" s="26" t="n">
        <v>2.254649939097</v>
      </c>
      <c r="E1977" s="26" t="n">
        <v>1.426474673011</v>
      </c>
      <c r="F1977" s="26" t="n">
        <v>0.501135477445</v>
      </c>
      <c r="G1977" s="26" t="n">
        <v>0.868448436661</v>
      </c>
      <c r="H1977" s="26" t="n">
        <v>0.208237156404</v>
      </c>
      <c r="I1977" s="26" t="n">
        <v>0.601503293599</v>
      </c>
    </row>
    <row r="1978" customFormat="false" ht="15" hidden="false" customHeight="false" outlineLevel="0" collapsed="false">
      <c r="B1978" s="2" t="n">
        <v>1973</v>
      </c>
      <c r="C1978" s="26" t="n">
        <v>-0.892429136879</v>
      </c>
      <c r="D1978" s="26" t="n">
        <v>0.185717046191</v>
      </c>
      <c r="E1978" s="26" t="n">
        <v>-0.2776470644</v>
      </c>
      <c r="F1978" s="26" t="n">
        <v>0.981491181051</v>
      </c>
      <c r="G1978" s="26" t="n">
        <v>0.364439471881</v>
      </c>
      <c r="H1978" s="26" t="n">
        <v>0.793689547013</v>
      </c>
      <c r="I1978" s="26" t="n">
        <v>0.894003930109</v>
      </c>
    </row>
    <row r="1979" customFormat="false" ht="15" hidden="false" customHeight="false" outlineLevel="0" collapsed="false">
      <c r="B1979" s="2" t="n">
        <v>1974</v>
      </c>
      <c r="C1979" s="26" t="n">
        <v>-0.364447320173</v>
      </c>
      <c r="D1979" s="26" t="n">
        <v>0.327382824302</v>
      </c>
      <c r="E1979" s="26" t="n">
        <v>-0.511130580448</v>
      </c>
      <c r="F1979" s="26" t="n">
        <v>0.911858905115</v>
      </c>
      <c r="G1979" s="26" t="n">
        <v>0.533890583722</v>
      </c>
      <c r="H1979" s="26" t="n">
        <v>0.110763053218</v>
      </c>
      <c r="I1979" s="26" t="n">
        <v>0.69013423983</v>
      </c>
    </row>
    <row r="1980" customFormat="false" ht="15" hidden="false" customHeight="false" outlineLevel="0" collapsed="false">
      <c r="B1980" s="2" t="n">
        <v>1975</v>
      </c>
      <c r="C1980" s="26" t="n">
        <v>-0.385476580556</v>
      </c>
      <c r="D1980" s="26" t="n">
        <v>0.304164256371</v>
      </c>
      <c r="E1980" s="26" t="n">
        <v>-1.947861950336</v>
      </c>
      <c r="F1980" s="26" t="n">
        <v>0.054685148701</v>
      </c>
      <c r="G1980" s="26" t="n">
        <v>0.759942802428</v>
      </c>
      <c r="H1980" s="26" t="n">
        <v>0.762003443053</v>
      </c>
      <c r="I1980" s="26" t="n">
        <v>0.188902304599</v>
      </c>
    </row>
    <row r="1981" customFormat="false" ht="15" hidden="false" customHeight="false" outlineLevel="0" collapsed="false">
      <c r="B1981" s="2" t="n">
        <v>1976</v>
      </c>
      <c r="C1981" s="26" t="n">
        <v>-1.724302514813</v>
      </c>
      <c r="D1981" s="26" t="n">
        <v>-0.103924552195</v>
      </c>
      <c r="E1981" s="26" t="n">
        <v>0.69243133337</v>
      </c>
      <c r="F1981" s="26" t="n">
        <v>0.650371159229</v>
      </c>
      <c r="G1981" s="26" t="n">
        <v>0.651729993424</v>
      </c>
      <c r="H1981" s="26" t="n">
        <v>0.057138509666</v>
      </c>
      <c r="I1981" s="26" t="n">
        <v>0.053803382298</v>
      </c>
    </row>
    <row r="1982" customFormat="false" ht="15" hidden="false" customHeight="false" outlineLevel="0" collapsed="false">
      <c r="B1982" s="2" t="n">
        <v>1977</v>
      </c>
      <c r="C1982" s="26" t="n">
        <v>-0.746684975426</v>
      </c>
      <c r="D1982" s="26" t="n">
        <v>-0.19131607513</v>
      </c>
      <c r="E1982" s="26" t="n">
        <v>-1.209114077431</v>
      </c>
      <c r="F1982" s="26" t="n">
        <v>0.330527203277</v>
      </c>
      <c r="G1982" s="26" t="n">
        <v>0.415471988783</v>
      </c>
      <c r="H1982" s="26" t="n">
        <v>0.224294195746</v>
      </c>
      <c r="I1982" s="26" t="n">
        <v>0.838536637771</v>
      </c>
    </row>
    <row r="1983" customFormat="false" ht="15" hidden="false" customHeight="false" outlineLevel="0" collapsed="false">
      <c r="B1983" s="2" t="n">
        <v>1978</v>
      </c>
      <c r="C1983" s="26" t="n">
        <v>0.679259163771</v>
      </c>
      <c r="D1983" s="26" t="n">
        <v>0.410841886064</v>
      </c>
      <c r="E1983" s="26" t="n">
        <v>-0.09722663698</v>
      </c>
      <c r="F1983" s="26" t="n">
        <v>0.502618059207</v>
      </c>
      <c r="G1983" s="26" t="n">
        <v>0.395933527036</v>
      </c>
      <c r="H1983" s="26" t="n">
        <v>0.355403568188</v>
      </c>
      <c r="I1983" s="26" t="n">
        <v>0.544333587877</v>
      </c>
    </row>
    <row r="1984" customFormat="false" ht="15" hidden="false" customHeight="false" outlineLevel="0" collapsed="false">
      <c r="B1984" s="2" t="n">
        <v>1979</v>
      </c>
      <c r="C1984" s="26" t="n">
        <v>-0.767906142906</v>
      </c>
      <c r="D1984" s="26" t="n">
        <v>-0.010777711325</v>
      </c>
      <c r="E1984" s="26" t="n">
        <v>0.295723237871</v>
      </c>
      <c r="F1984" s="26" t="n">
        <v>0.763587498566</v>
      </c>
      <c r="G1984" s="26" t="n">
        <v>0.080249166935</v>
      </c>
      <c r="H1984" s="26" t="n">
        <v>0.541831576569</v>
      </c>
      <c r="I1984" s="26" t="n">
        <v>0.785724512551</v>
      </c>
    </row>
    <row r="1985" customFormat="false" ht="15" hidden="false" customHeight="false" outlineLevel="0" collapsed="false">
      <c r="B1985" s="2" t="n">
        <v>1980</v>
      </c>
      <c r="C1985" s="26" t="n">
        <v>-0.967651151511</v>
      </c>
      <c r="D1985" s="26" t="n">
        <v>0.527626849733</v>
      </c>
      <c r="E1985" s="26" t="n">
        <v>-1.459716084717</v>
      </c>
      <c r="F1985" s="26" t="n">
        <v>0.377627856676</v>
      </c>
      <c r="G1985" s="26" t="n">
        <v>0.399437204087</v>
      </c>
      <c r="H1985" s="26" t="n">
        <v>0.005686776179</v>
      </c>
      <c r="I1985" s="26" t="n">
        <v>0.899895403508</v>
      </c>
    </row>
    <row r="1986" customFormat="false" ht="15" hidden="false" customHeight="false" outlineLevel="0" collapsed="false">
      <c r="B1986" s="2" t="n">
        <v>1981</v>
      </c>
      <c r="C1986" s="26" t="n">
        <v>0.991387074525</v>
      </c>
      <c r="D1986" s="26" t="n">
        <v>0.657153087394</v>
      </c>
      <c r="E1986" s="26" t="n">
        <v>-0.928691849568</v>
      </c>
      <c r="F1986" s="26" t="n">
        <v>0.082976669666</v>
      </c>
      <c r="G1986" s="26" t="n">
        <v>0.630865145729</v>
      </c>
      <c r="H1986" s="26" t="n">
        <v>0.674078745468</v>
      </c>
      <c r="I1986" s="26" t="n">
        <v>0.105655338126</v>
      </c>
    </row>
    <row r="1987" customFormat="false" ht="15" hidden="false" customHeight="false" outlineLevel="0" collapsed="false">
      <c r="B1987" s="2" t="n">
        <v>1982</v>
      </c>
      <c r="C1987" s="26" t="n">
        <v>-0.836663950755</v>
      </c>
      <c r="D1987" s="26" t="n">
        <v>0.347067939459</v>
      </c>
      <c r="E1987" s="26" t="n">
        <v>1.672727348136</v>
      </c>
      <c r="F1987" s="26" t="n">
        <v>0.8184305614</v>
      </c>
      <c r="G1987" s="26" t="n">
        <v>0.822023231181</v>
      </c>
      <c r="H1987" s="26" t="n">
        <v>0.924700936916</v>
      </c>
      <c r="I1987" s="26" t="n">
        <v>0.513871116005</v>
      </c>
    </row>
    <row r="1988" customFormat="false" ht="15" hidden="false" customHeight="false" outlineLevel="0" collapsed="false">
      <c r="B1988" s="2" t="n">
        <v>1983</v>
      </c>
      <c r="C1988" s="26" t="n">
        <v>0.796995810165</v>
      </c>
      <c r="D1988" s="26" t="n">
        <v>-0.722465465264</v>
      </c>
      <c r="E1988" s="26" t="n">
        <v>-0.870689269245</v>
      </c>
      <c r="F1988" s="26" t="n">
        <v>0.355431853946</v>
      </c>
      <c r="G1988" s="26" t="n">
        <v>0.179915353216</v>
      </c>
      <c r="H1988" s="26" t="n">
        <v>0.717506402614</v>
      </c>
      <c r="I1988" s="26" t="n">
        <v>0.054855706899</v>
      </c>
    </row>
    <row r="1989" customFormat="false" ht="15" hidden="false" customHeight="false" outlineLevel="0" collapsed="false">
      <c r="B1989" s="2" t="n">
        <v>1984</v>
      </c>
      <c r="C1989" s="26" t="n">
        <v>1.4107043128</v>
      </c>
      <c r="D1989" s="26" t="n">
        <v>0.100283003678</v>
      </c>
      <c r="E1989" s="26" t="n">
        <v>-0.843900686639</v>
      </c>
      <c r="F1989" s="26" t="n">
        <v>0.571319003215</v>
      </c>
      <c r="G1989" s="26" t="n">
        <v>0.795771003905</v>
      </c>
      <c r="H1989" s="26" t="n">
        <v>0.760898415465</v>
      </c>
      <c r="I1989" s="26" t="n">
        <v>0.729973750125</v>
      </c>
    </row>
    <row r="1990" customFormat="false" ht="15" hidden="false" customHeight="false" outlineLevel="0" collapsed="false">
      <c r="B1990" s="2" t="n">
        <v>1985</v>
      </c>
      <c r="C1990" s="26" t="n">
        <v>0.672390350353</v>
      </c>
      <c r="D1990" s="26" t="n">
        <v>-1.012098510101</v>
      </c>
      <c r="E1990" s="26" t="n">
        <v>-0.513535956542</v>
      </c>
      <c r="F1990" s="26" t="n">
        <v>0.203437076606</v>
      </c>
      <c r="G1990" s="26" t="n">
        <v>0.485298230028</v>
      </c>
      <c r="H1990" s="26" t="n">
        <v>0.858180989856</v>
      </c>
      <c r="I1990" s="26" t="n">
        <v>0.060603349676</v>
      </c>
    </row>
    <row r="1991" customFormat="false" ht="15" hidden="false" customHeight="false" outlineLevel="0" collapsed="false">
      <c r="B1991" s="2" t="n">
        <v>1986</v>
      </c>
      <c r="C1991" s="26" t="n">
        <v>0.266311321368</v>
      </c>
      <c r="D1991" s="26" t="n">
        <v>1.514011304178</v>
      </c>
      <c r="E1991" s="26" t="n">
        <v>0.413164929452</v>
      </c>
      <c r="F1991" s="26" t="n">
        <v>0.026887485606</v>
      </c>
      <c r="G1991" s="26" t="n">
        <v>0.631337731792</v>
      </c>
      <c r="H1991" s="26" t="n">
        <v>0.615563702474</v>
      </c>
      <c r="I1991" s="26" t="n">
        <v>0.031840503879</v>
      </c>
    </row>
    <row r="1992" customFormat="false" ht="15" hidden="false" customHeight="false" outlineLevel="0" collapsed="false">
      <c r="B1992" s="2" t="n">
        <v>1987</v>
      </c>
      <c r="C1992" s="26" t="n">
        <v>2.930114043294</v>
      </c>
      <c r="D1992" s="26" t="n">
        <v>-0.309669839231</v>
      </c>
      <c r="E1992" s="26" t="n">
        <v>1.435886772237</v>
      </c>
      <c r="F1992" s="26" t="n">
        <v>0.49443908967</v>
      </c>
      <c r="G1992" s="26" t="n">
        <v>0.622868162378</v>
      </c>
      <c r="H1992" s="26" t="n">
        <v>0.868380317884</v>
      </c>
      <c r="I1992" s="26" t="n">
        <v>0.782159449814</v>
      </c>
    </row>
    <row r="1993" customFormat="false" ht="15" hidden="false" customHeight="false" outlineLevel="0" collapsed="false">
      <c r="B1993" s="2" t="n">
        <v>1988</v>
      </c>
      <c r="C1993" s="26" t="n">
        <v>-0.424992989367</v>
      </c>
      <c r="D1993" s="26" t="n">
        <v>0.426885430729</v>
      </c>
      <c r="E1993" s="26" t="n">
        <v>-0.218391829831</v>
      </c>
      <c r="F1993" s="26" t="n">
        <v>0.478014709953</v>
      </c>
      <c r="G1993" s="26" t="n">
        <v>0.600130939763</v>
      </c>
      <c r="H1993" s="26" t="n">
        <v>0.642776013579</v>
      </c>
      <c r="I1993" s="26" t="n">
        <v>0.364335695187</v>
      </c>
    </row>
    <row r="1994" customFormat="false" ht="15" hidden="false" customHeight="false" outlineLevel="0" collapsed="false">
      <c r="B1994" s="2" t="n">
        <v>1989</v>
      </c>
      <c r="C1994" s="26" t="n">
        <v>2.554925945135</v>
      </c>
      <c r="D1994" s="26" t="n">
        <v>-0.101016498856</v>
      </c>
      <c r="E1994" s="26" t="n">
        <v>1.024577404718</v>
      </c>
      <c r="F1994" s="26" t="n">
        <v>0.239778247351</v>
      </c>
      <c r="G1994" s="26" t="n">
        <v>0.778902287845</v>
      </c>
      <c r="H1994" s="26" t="n">
        <v>0.491264225656</v>
      </c>
      <c r="I1994" s="26" t="n">
        <v>0.944049537193</v>
      </c>
    </row>
    <row r="1995" customFormat="false" ht="15" hidden="false" customHeight="false" outlineLevel="0" collapsed="false">
      <c r="B1995" s="2" t="n">
        <v>1990</v>
      </c>
      <c r="C1995" s="26" t="n">
        <v>1.278562486339</v>
      </c>
      <c r="D1995" s="26" t="n">
        <v>0.607034047247</v>
      </c>
      <c r="E1995" s="26" t="n">
        <v>-0.755715829161</v>
      </c>
      <c r="F1995" s="26" t="n">
        <v>0.661636753845</v>
      </c>
      <c r="G1995" s="26" t="n">
        <v>0.321142990224</v>
      </c>
      <c r="H1995" s="26" t="n">
        <v>0.038554016162</v>
      </c>
      <c r="I1995" s="26" t="n">
        <v>0.776719879946</v>
      </c>
    </row>
    <row r="1996" customFormat="false" ht="15" hidden="false" customHeight="false" outlineLevel="0" collapsed="false">
      <c r="B1996" s="2" t="n">
        <v>1991</v>
      </c>
      <c r="C1996" s="26" t="n">
        <v>1.030997611842</v>
      </c>
      <c r="D1996" s="26" t="n">
        <v>0.267793526581</v>
      </c>
      <c r="E1996" s="26" t="n">
        <v>-0.738275832707</v>
      </c>
      <c r="F1996" s="26" t="n">
        <v>0.576764762153</v>
      </c>
      <c r="G1996" s="26" t="n">
        <v>0.816983751385</v>
      </c>
      <c r="H1996" s="26" t="n">
        <v>0.774174946859</v>
      </c>
      <c r="I1996" s="26" t="n">
        <v>0.411207375662</v>
      </c>
    </row>
    <row r="1997" customFormat="false" ht="15" hidden="false" customHeight="false" outlineLevel="0" collapsed="false">
      <c r="B1997" s="2" t="n">
        <v>1992</v>
      </c>
      <c r="C1997" s="26" t="n">
        <v>-0.162366719304</v>
      </c>
      <c r="D1997" s="26" t="n">
        <v>1.171863806822</v>
      </c>
      <c r="E1997" s="26" t="n">
        <v>-0.565777227824</v>
      </c>
      <c r="F1997" s="26" t="n">
        <v>0.877215509498</v>
      </c>
      <c r="G1997" s="26" t="n">
        <v>0.803249861159</v>
      </c>
      <c r="H1997" s="26" t="n">
        <v>0.753690515694</v>
      </c>
      <c r="I1997" s="26" t="n">
        <v>0.701417052475</v>
      </c>
    </row>
    <row r="1998" customFormat="false" ht="15" hidden="false" customHeight="false" outlineLevel="0" collapsed="false">
      <c r="B1998" s="2" t="n">
        <v>1993</v>
      </c>
      <c r="C1998" s="26" t="n">
        <v>-0.340183261344</v>
      </c>
      <c r="D1998" s="26" t="n">
        <v>-0.178557218694</v>
      </c>
      <c r="E1998" s="26" t="n">
        <v>-0.622857992555</v>
      </c>
      <c r="F1998" s="26" t="n">
        <v>0.528711536586</v>
      </c>
      <c r="G1998" s="26" t="n">
        <v>0.843236883786</v>
      </c>
      <c r="H1998" s="26" t="n">
        <v>0.378608856878</v>
      </c>
      <c r="I1998" s="26" t="n">
        <v>0.635553349096</v>
      </c>
    </row>
    <row r="1999" customFormat="false" ht="15" hidden="false" customHeight="false" outlineLevel="0" collapsed="false">
      <c r="B1999" s="2" t="n">
        <v>1994</v>
      </c>
      <c r="C1999" s="26" t="n">
        <v>1.51156079391</v>
      </c>
      <c r="D1999" s="26" t="n">
        <v>-0.049394896562</v>
      </c>
      <c r="E1999" s="26" t="n">
        <v>0.739083989481</v>
      </c>
      <c r="F1999" s="26" t="n">
        <v>0.101431203393</v>
      </c>
      <c r="G1999" s="26" t="n">
        <v>0.745134234327</v>
      </c>
      <c r="H1999" s="26" t="n">
        <v>0.206262887768</v>
      </c>
      <c r="I1999" s="26" t="n">
        <v>0.591354016012</v>
      </c>
    </row>
    <row r="2000" customFormat="false" ht="15" hidden="false" customHeight="false" outlineLevel="0" collapsed="false">
      <c r="B2000" s="2" t="n">
        <v>1995</v>
      </c>
      <c r="C2000" s="26" t="n">
        <v>-0.701128454735</v>
      </c>
      <c r="D2000" s="26" t="n">
        <v>-0.575232027436</v>
      </c>
      <c r="E2000" s="26" t="n">
        <v>0.271356967332</v>
      </c>
      <c r="F2000" s="26" t="n">
        <v>0.456156628762</v>
      </c>
      <c r="G2000" s="26" t="n">
        <v>0.536369487511</v>
      </c>
      <c r="H2000" s="26" t="n">
        <v>0.273118812425</v>
      </c>
      <c r="I2000" s="26" t="n">
        <v>0.65755670642</v>
      </c>
    </row>
    <row r="2001" customFormat="false" ht="15" hidden="false" customHeight="false" outlineLevel="0" collapsed="false">
      <c r="B2001" s="2" t="n">
        <v>1996</v>
      </c>
      <c r="C2001" s="26" t="n">
        <v>0.687713507885</v>
      </c>
      <c r="D2001" s="26" t="n">
        <v>-0.362020411968</v>
      </c>
      <c r="E2001" s="26" t="n">
        <v>-1.394394856764</v>
      </c>
      <c r="F2001" s="26" t="n">
        <v>0.333727020758</v>
      </c>
      <c r="G2001" s="26" t="n">
        <v>0.790769441844</v>
      </c>
      <c r="H2001" s="26" t="n">
        <v>0.105319883841</v>
      </c>
      <c r="I2001" s="26" t="n">
        <v>0.529272115613</v>
      </c>
    </row>
    <row r="2002" customFormat="false" ht="15" hidden="false" customHeight="false" outlineLevel="0" collapsed="false">
      <c r="B2002" s="2" t="n">
        <v>1997</v>
      </c>
      <c r="C2002" s="26" t="n">
        <v>1.065874857218</v>
      </c>
      <c r="D2002" s="26" t="n">
        <v>-0.172689146155</v>
      </c>
      <c r="E2002" s="26" t="n">
        <v>0.661139746011</v>
      </c>
      <c r="F2002" s="26" t="n">
        <v>0.197956525489</v>
      </c>
      <c r="G2002" s="26" t="n">
        <v>0.767952265703</v>
      </c>
      <c r="H2002" s="26" t="n">
        <v>0.469715445472</v>
      </c>
      <c r="I2002" s="26" t="n">
        <v>0.420481864866</v>
      </c>
    </row>
    <row r="2003" customFormat="false" ht="15" hidden="false" customHeight="false" outlineLevel="0" collapsed="false">
      <c r="B2003" s="2" t="n">
        <v>1998</v>
      </c>
      <c r="C2003" s="26" t="n">
        <v>0.556342525724</v>
      </c>
      <c r="D2003" s="26" t="n">
        <v>-0.134937486818</v>
      </c>
      <c r="E2003" s="26" t="n">
        <v>-0.286698340122</v>
      </c>
      <c r="F2003" s="26" t="n">
        <v>0.284528686574</v>
      </c>
      <c r="G2003" s="26" t="n">
        <v>0.351315752373</v>
      </c>
      <c r="H2003" s="26" t="n">
        <v>0.910820068132</v>
      </c>
      <c r="I2003" s="26" t="n">
        <v>0.807037585014</v>
      </c>
    </row>
    <row r="2004" customFormat="false" ht="15" hidden="false" customHeight="false" outlineLevel="0" collapsed="false">
      <c r="B2004" s="2" t="n">
        <v>1999</v>
      </c>
      <c r="C2004" s="26" t="n">
        <v>-0.790813912716</v>
      </c>
      <c r="D2004" s="26" t="n">
        <v>0.110642475298</v>
      </c>
      <c r="E2004" s="26" t="n">
        <v>1.66732430908</v>
      </c>
      <c r="F2004" s="26" t="n">
        <v>0.158722328882</v>
      </c>
      <c r="G2004" s="26" t="n">
        <v>0.388601722343</v>
      </c>
      <c r="H2004" s="26" t="n">
        <v>0.889256173266</v>
      </c>
      <c r="I2004" s="26" t="n">
        <v>0.835555235378</v>
      </c>
    </row>
    <row r="2005" customFormat="false" ht="15" hidden="false" customHeight="false" outlineLevel="0" collapsed="false">
      <c r="B2005" s="2" t="n">
        <v>2000</v>
      </c>
      <c r="C2005" s="26" t="n">
        <v>-0.945852544462</v>
      </c>
      <c r="D2005" s="26" t="n">
        <v>2.133313620688</v>
      </c>
      <c r="E2005" s="26" t="n">
        <v>-1.402943973049</v>
      </c>
      <c r="F2005" s="26" t="n">
        <v>0.042543053997</v>
      </c>
      <c r="G2005" s="26" t="n">
        <v>0.592440450691</v>
      </c>
      <c r="H2005" s="26" t="n">
        <v>0.136116430192</v>
      </c>
      <c r="I2005" s="26" t="n">
        <v>0.21981452914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U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7"/>
    <col collapsed="false" customWidth="true" hidden="false" outlineLevel="0" max="22" min="3" style="0" width="11.5"/>
  </cols>
  <sheetData>
    <row r="2" customFormat="false" ht="17.35" hidden="false" customHeight="false" outlineLevel="0" collapsed="false">
      <c r="B2" s="1" t="s">
        <v>8</v>
      </c>
    </row>
    <row r="3" customFormat="false" ht="15" hidden="false" customHeight="false" outlineLevel="0" collapsed="false">
      <c r="B3" s="2" t="s">
        <v>125</v>
      </c>
    </row>
    <row r="5" customFormat="false" ht="23.85" hidden="false" customHeight="false" outlineLevel="0" collapsed="false">
      <c r="B5" s="3" t="s">
        <v>117</v>
      </c>
      <c r="C5" s="4" t="s">
        <v>126</v>
      </c>
      <c r="D5" s="4" t="s">
        <v>127</v>
      </c>
      <c r="E5" s="4" t="s">
        <v>128</v>
      </c>
      <c r="F5" s="4" t="s">
        <v>129</v>
      </c>
      <c r="G5" s="4" t="s">
        <v>56</v>
      </c>
      <c r="H5" s="4" t="s">
        <v>130</v>
      </c>
      <c r="I5" s="4" t="s">
        <v>131</v>
      </c>
      <c r="J5" s="4" t="s">
        <v>132</v>
      </c>
      <c r="K5" s="4" t="s">
        <v>133</v>
      </c>
      <c r="L5" s="4" t="s">
        <v>134</v>
      </c>
      <c r="M5" s="4" t="s">
        <v>135</v>
      </c>
      <c r="N5" s="4" t="s">
        <v>136</v>
      </c>
      <c r="O5" s="4" t="s">
        <v>137</v>
      </c>
      <c r="P5" s="4" t="s">
        <v>138</v>
      </c>
      <c r="Q5" s="4" t="s">
        <v>139</v>
      </c>
      <c r="R5" s="4" t="s">
        <v>140</v>
      </c>
      <c r="S5" s="4" t="s">
        <v>141</v>
      </c>
      <c r="T5" s="4" t="s">
        <v>109</v>
      </c>
      <c r="U5" s="4" t="s">
        <v>26</v>
      </c>
    </row>
    <row r="6" customFormat="false" ht="15" hidden="false" customHeight="false" outlineLevel="0" collapsed="false">
      <c r="B6" s="2" t="n">
        <v>1</v>
      </c>
      <c r="C6" s="27" t="n">
        <f aca="false">NORMSDIST('Random Draws'!C6)</f>
        <v>0.944517055929848</v>
      </c>
      <c r="D6" s="27" t="n">
        <f aca="false">NORMSDIST(Assumptions!$D$22*'Random Draws'!C6+SQRT(1-Assumptions!$D$22^2)*'Random Draws'!D6)</f>
        <v>0.881606106545784</v>
      </c>
      <c r="E6" s="19" t="n">
        <f aca="false">IF(C6&lt;(Assumptions!$E$6-Assumptions!$D$6)/(Assumptions!$F$6-Assumptions!$D$6),Assumptions!$D$6+SQRT(C6*(Assumptions!$F$6-Assumptions!$D$6)*(Assumptions!$E$6-Assumptions!$D$6)),Assumptions!$F$6-SQRT((1-C6)*(Assumptions!$F$6-Assumptions!$D$6)*(Assumptions!$F$6-Assumptions!$E$6)))</f>
        <v>0.12334422861736</v>
      </c>
      <c r="F6" s="19" t="n">
        <f aca="false">IF(D6&lt;(Assumptions!$E$7-Assumptions!$D$7)/(Assumptions!$F$7-Assumptions!$D$7),Assumptions!$D$7+SQRT(D6*(Assumptions!$F$7-Assumptions!$D$7)*(Assumptions!$E$7-Assumptions!$D$7)),Assumptions!$F$7-SQRT((1-D6)*(Assumptions!$F$7-Assumptions!$D$7)*(Assumptions!$F$7-Assumptions!$E$7)))</f>
        <v>0.438238208395978</v>
      </c>
      <c r="G6" s="19" t="n">
        <f aca="false">MIN(Assumptions!$D$24,MAX(Assumptions!$D$23,Assumptions!$D$8+Assumptions!$E$8*'Random Draws'!E6))</f>
        <v>0.077677311849024</v>
      </c>
      <c r="H6" s="19" t="n">
        <f aca="false">IF('Random Draws'!F6&lt;(Assumptions!$E$9-Assumptions!$D$9)/(Assumptions!$F$9-Assumptions!$D$9),Assumptions!$D$9+SQRT('Random Draws'!F6*(Assumptions!$F$9-Assumptions!$D$9)*(Assumptions!$E$9-Assumptions!$D$9)),Assumptions!$F$9-SQRT((1-'Random Draws'!F6)*(Assumptions!$F$9-Assumptions!$D$9)*(Assumptions!$F$9-Assumptions!$E$9)))</f>
        <v>0.330182069716562</v>
      </c>
      <c r="I6" s="19" t="n">
        <f aca="false">IF('Random Draws'!G6&lt;(Assumptions!$E$10-Assumptions!$D$10)/(Assumptions!$F$10-Assumptions!$D$10),Assumptions!$D$10+SQRT('Random Draws'!G6*(Assumptions!$F$10-Assumptions!$D$10)*(Assumptions!$E$10-Assumptions!$D$10)),Assumptions!$F$10-SQRT((1-'Random Draws'!G6)*(Assumptions!$F$10-Assumptions!$D$10)*(Assumptions!$F$10-Assumptions!$E$10)))</f>
        <v>0.0165624402611548</v>
      </c>
      <c r="J6" s="19" t="n">
        <f aca="false">IF('Random Draws'!H6&lt;(Assumptions!$E$11-Assumptions!$D$11)/(Assumptions!$F$11-Assumptions!$D$11),Assumptions!$D$11+SQRT('Random Draws'!H6*(Assumptions!$F$11-Assumptions!$D$11)*(Assumptions!$E$11-Assumptions!$D$11)),Assumptions!$F$11-SQRT((1-'Random Draws'!H6)*(Assumptions!$F$11-Assumptions!$D$11)*(Assumptions!$F$11-Assumptions!$E$11)))</f>
        <v>0.190587442046398</v>
      </c>
      <c r="K6" s="19" t="n">
        <f aca="false">MAX(G6,I6+Assumptions!$D$21)</f>
        <v>0.077677311849024</v>
      </c>
      <c r="L6" s="28" t="n">
        <f aca="false">(F6-Assumptions!$D$15)*(1-H6)+Assumptions!$D$15-J6</f>
        <v>0.145876036735671</v>
      </c>
      <c r="M6" s="21" t="n">
        <f aca="false">Assumptions!$D$14*(1+E6)^1*L6-Assumptions!$D$14*(1+E6)^0*E6*Assumptions!$D$16</f>
        <v>23.2244581798001</v>
      </c>
      <c r="N6" s="21" t="n">
        <f aca="false">Assumptions!$D$14*(1+E6)^2*L6-Assumptions!$D$14*(1+E6)^1*E6*Assumptions!$D$16</f>
        <v>26.0890610590437</v>
      </c>
      <c r="O6" s="21" t="n">
        <f aca="false">Assumptions!$D$14*(1+E6)^3*L6-Assumptions!$D$14*(1+E6)^2*E6*Assumptions!$D$16</f>
        <v>29.3069961707226</v>
      </c>
      <c r="P6" s="21" t="n">
        <f aca="false">Assumptions!$D$14*(1+E6)^4*L6-Assumptions!$D$14*(1+E6)^3*E6*Assumptions!$D$16</f>
        <v>32.9218450064923</v>
      </c>
      <c r="Q6" s="21" t="n">
        <f aca="false">Assumptions!$D$14*(1+E6)^5*L6-Assumptions!$D$14*(1+E6)^4*E6*Assumptions!$D$16</f>
        <v>36.9825645834784</v>
      </c>
      <c r="R6" s="21" t="n">
        <f aca="false">M6/(1+K6)+N6/(1+K6)^2+O6/(1+K6)^3+P6/(1+K6)^4+Q6/(1+K6)^5</f>
        <v>117.279701418003</v>
      </c>
      <c r="S6" s="21" t="n">
        <f aca="false">Q6*(1+I6)/(K6-I6)</f>
        <v>615.154464425953</v>
      </c>
      <c r="T6" s="21" t="n">
        <f aca="false">R6+S6/(1+K6)^5</f>
        <v>540.474655763339</v>
      </c>
      <c r="U6" s="8" t="n">
        <f aca="false">(T6-Assumptions!$D$17)/Assumptions!$D$18</f>
        <v>14.2189862305336</v>
      </c>
    </row>
    <row r="7" customFormat="false" ht="15" hidden="false" customHeight="false" outlineLevel="0" collapsed="false">
      <c r="B7" s="2" t="n">
        <v>2</v>
      </c>
      <c r="C7" s="27" t="n">
        <f aca="false">NORMSDIST('Random Draws'!C7)</f>
        <v>0.701099519950989</v>
      </c>
      <c r="D7" s="27" t="n">
        <f aca="false">NORMSDIST(Assumptions!$D$22*'Random Draws'!C7+SQRT(1-Assumptions!$D$22^2)*'Random Draws'!D7)</f>
        <v>0.416026504815675</v>
      </c>
      <c r="E7" s="19" t="n">
        <f aca="false">IF(C7&lt;(Assumptions!$E$6-Assumptions!$D$6)/(Assumptions!$F$6-Assumptions!$D$6),Assumptions!$D$6+SQRT(C7*(Assumptions!$F$6-Assumptions!$D$6)*(Assumptions!$E$6-Assumptions!$D$6)),Assumptions!$F$6-SQRT((1-C7)*(Assumptions!$F$6-Assumptions!$D$6)*(Assumptions!$F$6-Assumptions!$E$6)))</f>
        <v>0.10134120539586</v>
      </c>
      <c r="F7" s="19" t="n">
        <f aca="false">IF(D7&lt;(Assumptions!$E$7-Assumptions!$D$7)/(Assumptions!$F$7-Assumptions!$D$7),Assumptions!$D$7+SQRT(D7*(Assumptions!$F$7-Assumptions!$D$7)*(Assumptions!$E$7-Assumptions!$D$7)),Assumptions!$F$7-SQRT((1-D7)*(Assumptions!$F$7-Assumptions!$D$7)*(Assumptions!$F$7-Assumptions!$E$7)))</f>
        <v>0.409961575524537</v>
      </c>
      <c r="G7" s="19" t="n">
        <f aca="false">MIN(Assumptions!$D$24,MAX(Assumptions!$D$23,Assumptions!$D$8+Assumptions!$E$8*'Random Draws'!E7))</f>
        <v>0.074326111795427</v>
      </c>
      <c r="H7" s="19" t="n">
        <f aca="false">IF('Random Draws'!F7&lt;(Assumptions!$E$9-Assumptions!$D$9)/(Assumptions!$F$9-Assumptions!$D$9),Assumptions!$D$9+SQRT('Random Draws'!F7*(Assumptions!$F$9-Assumptions!$D$9)*(Assumptions!$E$9-Assumptions!$D$9)),Assumptions!$F$9-SQRT((1-'Random Draws'!F7)*(Assumptions!$F$9-Assumptions!$D$9)*(Assumptions!$F$9-Assumptions!$E$9)))</f>
        <v>0.315590043522743</v>
      </c>
      <c r="I7" s="19" t="n">
        <f aca="false">IF('Random Draws'!G7&lt;(Assumptions!$E$10-Assumptions!$D$10)/(Assumptions!$F$10-Assumptions!$D$10),Assumptions!$D$10+SQRT('Random Draws'!G7*(Assumptions!$F$10-Assumptions!$D$10)*(Assumptions!$E$10-Assumptions!$D$10)),Assumptions!$F$10-SQRT((1-'Random Draws'!G7)*(Assumptions!$F$10-Assumptions!$D$10)*(Assumptions!$F$10-Assumptions!$E$10)))</f>
        <v>0.0257435310232244</v>
      </c>
      <c r="J7" s="19" t="n">
        <f aca="false">IF('Random Draws'!H7&lt;(Assumptions!$E$11-Assumptions!$D$11)/(Assumptions!$F$11-Assumptions!$D$11),Assumptions!$D$11+SQRT('Random Draws'!H7*(Assumptions!$F$11-Assumptions!$D$11)*(Assumptions!$E$11-Assumptions!$D$11)),Assumptions!$F$11-SQRT((1-'Random Draws'!H7)*(Assumptions!$F$11-Assumptions!$D$11)*(Assumptions!$F$11-Assumptions!$E$11)))</f>
        <v>0.176134773003665</v>
      </c>
      <c r="K7" s="19" t="n">
        <f aca="false">MAX(G7,I7+Assumptions!$D$21)</f>
        <v>0.074326111795427</v>
      </c>
      <c r="L7" s="28" t="n">
        <f aca="false">(F7-Assumptions!$D$15)*(1-H7)+Assumptions!$D$15-J7</f>
        <v>0.145473716716388</v>
      </c>
      <c r="M7" s="21" t="n">
        <f aca="false">Assumptions!$D$14*(1+E7)^1*L7-Assumptions!$D$14*(1+E7)^0*E7*Assumptions!$D$16</f>
        <v>22.7905145421952</v>
      </c>
      <c r="N7" s="21" t="n">
        <f aca="false">Assumptions!$D$14*(1+E7)^2*L7-Assumptions!$D$14*(1+E7)^1*E7*Assumptions!$D$16</f>
        <v>25.1001327574931</v>
      </c>
      <c r="O7" s="21" t="n">
        <f aca="false">Assumptions!$D$14*(1+E7)^3*L7-Assumptions!$D$14*(1+E7)^2*E7*Assumptions!$D$16</f>
        <v>27.6438104667336</v>
      </c>
      <c r="P7" s="21" t="n">
        <f aca="false">Assumptions!$D$14*(1+E7)^4*L7-Assumptions!$D$14*(1+E7)^3*E7*Assumptions!$D$16</f>
        <v>30.4452675411671</v>
      </c>
      <c r="Q7" s="21" t="n">
        <f aca="false">Assumptions!$D$14*(1+E7)^5*L7-Assumptions!$D$14*(1+E7)^4*E7*Assumptions!$D$16</f>
        <v>33.5306276523884</v>
      </c>
      <c r="R7" s="21" t="n">
        <f aca="false">M7/(1+K7)+N7/(1+K7)^2+O7/(1+K7)^3+P7/(1+K7)^4+Q7/(1+K7)^5</f>
        <v>111.539154036025</v>
      </c>
      <c r="S7" s="21" t="n">
        <f aca="false">Q7*(1+I7)/(K7-I7)</f>
        <v>707.945602290131</v>
      </c>
      <c r="T7" s="21" t="n">
        <f aca="false">R7+S7/(1+K7)^5</f>
        <v>606.213320617345</v>
      </c>
      <c r="U7" s="8" t="n">
        <f aca="false">(T7-Assumptions!$D$17)/Assumptions!$D$18</f>
        <v>16.8485328246938</v>
      </c>
    </row>
    <row r="8" customFormat="false" ht="15" hidden="false" customHeight="false" outlineLevel="0" collapsed="false">
      <c r="B8" s="2" t="n">
        <v>3</v>
      </c>
      <c r="C8" s="27" t="n">
        <f aca="false">NORMSDIST('Random Draws'!C8)</f>
        <v>0.476353611024082</v>
      </c>
      <c r="D8" s="27" t="n">
        <f aca="false">NORMSDIST(Assumptions!$D$22*'Random Draws'!C8+SQRT(1-Assumptions!$D$22^2)*'Random Draws'!D8)</f>
        <v>0.634317694919398</v>
      </c>
      <c r="E8" s="19" t="n">
        <f aca="false">IF(C8&lt;(Assumptions!$E$6-Assumptions!$D$6)/(Assumptions!$F$6-Assumptions!$D$6),Assumptions!$D$6+SQRT(C8*(Assumptions!$F$6-Assumptions!$D$6)*(Assumptions!$E$6-Assumptions!$D$6)),Assumptions!$F$6-SQRT((1-C8)*(Assumptions!$F$6-Assumptions!$D$6)*(Assumptions!$F$6-Assumptions!$E$6)))</f>
        <v>0.0888033611047478</v>
      </c>
      <c r="F8" s="19" t="n">
        <f aca="false">IF(D8&lt;(Assumptions!$E$7-Assumptions!$D$7)/(Assumptions!$F$7-Assumptions!$D$7),Assumptions!$D$7+SQRT(D8*(Assumptions!$F$7-Assumptions!$D$7)*(Assumptions!$E$7-Assumptions!$D$7)),Assumptions!$F$7-SQRT((1-D8)*(Assumptions!$F$7-Assumptions!$D$7)*(Assumptions!$F$7-Assumptions!$E$7)))</f>
        <v>0.421754356845225</v>
      </c>
      <c r="G8" s="19" t="n">
        <f aca="false">MIN(Assumptions!$D$24,MAX(Assumptions!$D$23,Assumptions!$D$8+Assumptions!$E$8*'Random Draws'!E8))</f>
        <v>0.081999485257115</v>
      </c>
      <c r="H8" s="19" t="n">
        <f aca="false">IF('Random Draws'!F8&lt;(Assumptions!$E$9-Assumptions!$D$9)/(Assumptions!$F$9-Assumptions!$D$9),Assumptions!$D$9+SQRT('Random Draws'!F8*(Assumptions!$F$9-Assumptions!$D$9)*(Assumptions!$E$9-Assumptions!$D$9)),Assumptions!$F$9-SQRT((1-'Random Draws'!F8)*(Assumptions!$F$9-Assumptions!$D$9)*(Assumptions!$F$9-Assumptions!$E$9)))</f>
        <v>0.277275384884851</v>
      </c>
      <c r="I8" s="19" t="n">
        <f aca="false">IF('Random Draws'!G8&lt;(Assumptions!$E$10-Assumptions!$D$10)/(Assumptions!$F$10-Assumptions!$D$10),Assumptions!$D$10+SQRT('Random Draws'!G8*(Assumptions!$F$10-Assumptions!$D$10)*(Assumptions!$E$10-Assumptions!$D$10)),Assumptions!$F$10-SQRT((1-'Random Draws'!G8)*(Assumptions!$F$10-Assumptions!$D$10)*(Assumptions!$F$10-Assumptions!$E$10)))</f>
        <v>0.0140711753797399</v>
      </c>
      <c r="J8" s="19" t="n">
        <f aca="false">IF('Random Draws'!H8&lt;(Assumptions!$E$11-Assumptions!$D$11)/(Assumptions!$F$11-Assumptions!$D$11),Assumptions!$D$11+SQRT('Random Draws'!H8*(Assumptions!$F$11-Assumptions!$D$11)*(Assumptions!$E$11-Assumptions!$D$11)),Assumptions!$F$11-SQRT((1-'Random Draws'!H8)*(Assumptions!$F$11-Assumptions!$D$11)*(Assumptions!$F$11-Assumptions!$E$11)))</f>
        <v>0.194581297062989</v>
      </c>
      <c r="K8" s="19" t="n">
        <f aca="false">MAX(G8,I8+Assumptions!$D$21)</f>
        <v>0.081999485257115</v>
      </c>
      <c r="L8" s="28" t="n">
        <f aca="false">(F8-Assumptions!$D$15)*(1-H8)+Assumptions!$D$15-J8</f>
        <v>0.146276758196144</v>
      </c>
      <c r="M8" s="21" t="n">
        <f aca="false">Assumptions!$D$14*(1+E8)^1*L8-Assumptions!$D$14*(1+E8)^0*E8*Assumptions!$D$16</f>
        <v>22.7073661456372</v>
      </c>
      <c r="N8" s="21" t="n">
        <f aca="false">Assumptions!$D$14*(1+E8)^2*L8-Assumptions!$D$14*(1+E8)^1*E8*Assumptions!$D$16</f>
        <v>24.7238565812059</v>
      </c>
      <c r="O8" s="21" t="n">
        <f aca="false">Assumptions!$D$14*(1+E8)^3*L8-Assumptions!$D$14*(1+E8)^2*E8*Assumptions!$D$16</f>
        <v>26.9194181450887</v>
      </c>
      <c r="P8" s="21" t="n">
        <f aca="false">Assumptions!$D$14*(1+E8)^4*L8-Assumptions!$D$14*(1+E8)^3*E8*Assumptions!$D$16</f>
        <v>29.3099529553568</v>
      </c>
      <c r="Q8" s="21" t="n">
        <f aca="false">Assumptions!$D$14*(1+E8)^5*L8-Assumptions!$D$14*(1+E8)^4*E8*Assumptions!$D$16</f>
        <v>31.9127752916145</v>
      </c>
      <c r="R8" s="21" t="n">
        <f aca="false">M8/(1+K8)+N8/(1+K8)^2+O8/(1+K8)^3+P8/(1+K8)^4+Q8/(1+K8)^5</f>
        <v>106.260431639493</v>
      </c>
      <c r="S8" s="21" t="n">
        <f aca="false">Q8*(1+I8)/(K8-I8)</f>
        <v>476.411463909773</v>
      </c>
      <c r="T8" s="21" t="n">
        <f aca="false">R8+S8/(1+K8)^5</f>
        <v>427.513239745502</v>
      </c>
      <c r="U8" s="8" t="n">
        <f aca="false">(T8-Assumptions!$D$17)/Assumptions!$D$18</f>
        <v>9.70052958982008</v>
      </c>
    </row>
    <row r="9" customFormat="false" ht="15" hidden="false" customHeight="false" outlineLevel="0" collapsed="false">
      <c r="B9" s="2" t="n">
        <v>4</v>
      </c>
      <c r="C9" s="27" t="n">
        <f aca="false">NORMSDIST('Random Draws'!C9)</f>
        <v>0.0126610794289857</v>
      </c>
      <c r="D9" s="27" t="n">
        <f aca="false">NORMSDIST(Assumptions!$D$22*'Random Draws'!C9+SQRT(1-Assumptions!$D$22^2)*'Random Draws'!D9)</f>
        <v>0.37093783051842</v>
      </c>
      <c r="E9" s="19" t="n">
        <f aca="false">IF(C9&lt;(Assumptions!$E$6-Assumptions!$D$6)/(Assumptions!$F$6-Assumptions!$D$6),Assumptions!$D$6+SQRT(C9*(Assumptions!$F$6-Assumptions!$D$6)*(Assumptions!$E$6-Assumptions!$D$6)),Assumptions!$F$6-SQRT((1-C9)*(Assumptions!$F$6-Assumptions!$D$6)*(Assumptions!$F$6-Assumptions!$E$6)))</f>
        <v>0.0479564688866939</v>
      </c>
      <c r="F9" s="19" t="n">
        <f aca="false">IF(D9&lt;(Assumptions!$E$7-Assumptions!$D$7)/(Assumptions!$F$7-Assumptions!$D$7),Assumptions!$D$7+SQRT(D9*(Assumptions!$F$7-Assumptions!$D$7)*(Assumptions!$E$7-Assumptions!$D$7)),Assumptions!$F$7-SQRT((1-D9)*(Assumptions!$F$7-Assumptions!$D$7)*(Assumptions!$F$7-Assumptions!$E$7)))</f>
        <v>0.407176551199834</v>
      </c>
      <c r="G9" s="19" t="n">
        <f aca="false">MIN(Assumptions!$D$24,MAX(Assumptions!$D$23,Assumptions!$D$8+Assumptions!$E$8*'Random Draws'!E9))</f>
        <v>0.082794202844614</v>
      </c>
      <c r="H9" s="19" t="n">
        <f aca="false">IF('Random Draws'!F9&lt;(Assumptions!$E$9-Assumptions!$D$9)/(Assumptions!$F$9-Assumptions!$D$9),Assumptions!$D$9+SQRT('Random Draws'!F9*(Assumptions!$F$9-Assumptions!$D$9)*(Assumptions!$E$9-Assumptions!$D$9)),Assumptions!$F$9-SQRT((1-'Random Draws'!F9)*(Assumptions!$F$9-Assumptions!$D$9)*(Assumptions!$F$9-Assumptions!$E$9)))</f>
        <v>0.297152086657879</v>
      </c>
      <c r="I9" s="19" t="n">
        <f aca="false">IF('Random Draws'!G9&lt;(Assumptions!$E$10-Assumptions!$D$10)/(Assumptions!$F$10-Assumptions!$D$10),Assumptions!$D$10+SQRT('Random Draws'!G9*(Assumptions!$F$10-Assumptions!$D$10)*(Assumptions!$E$10-Assumptions!$D$10)),Assumptions!$F$10-SQRT((1-'Random Draws'!G9)*(Assumptions!$F$10-Assumptions!$D$10)*(Assumptions!$F$10-Assumptions!$E$10)))</f>
        <v>0.0155432427748341</v>
      </c>
      <c r="J9" s="19" t="n">
        <f aca="false">IF('Random Draws'!H9&lt;(Assumptions!$E$11-Assumptions!$D$11)/(Assumptions!$F$11-Assumptions!$D$11),Assumptions!$D$11+SQRT('Random Draws'!H9*(Assumptions!$F$11-Assumptions!$D$11)*(Assumptions!$E$11-Assumptions!$D$11)),Assumptions!$F$11-SQRT((1-'Random Draws'!H9)*(Assumptions!$F$11-Assumptions!$D$11)*(Assumptions!$F$11-Assumptions!$E$11)))</f>
        <v>0.132085553379966</v>
      </c>
      <c r="K9" s="19" t="n">
        <f aca="false">MAX(G9,I9+Assumptions!$D$21)</f>
        <v>0.082794202844614</v>
      </c>
      <c r="L9" s="28" t="n">
        <f aca="false">(F9-Assumptions!$D$15)*(1-H9)+Assumptions!$D$15-J9</f>
        <v>0.192727407258203</v>
      </c>
      <c r="M9" s="21" t="n">
        <f aca="false">Assumptions!$D$14*(1+E9)^1*L9-Assumptions!$D$14*(1+E9)^0*E9*Assumptions!$D$16</f>
        <v>29.077029669702</v>
      </c>
      <c r="N9" s="21" t="n">
        <f aca="false">Assumptions!$D$14*(1+E9)^2*L9-Assumptions!$D$14*(1+E9)^1*E9*Assumptions!$D$16</f>
        <v>30.4714613383746</v>
      </c>
      <c r="O9" s="21" t="n">
        <f aca="false">Assumptions!$D$14*(1+E9)^3*L9-Assumptions!$D$14*(1+E9)^2*E9*Assumptions!$D$16</f>
        <v>31.9327650259804</v>
      </c>
      <c r="P9" s="21" t="n">
        <f aca="false">Assumptions!$D$14*(1+E9)^4*L9-Assumptions!$D$14*(1+E9)^3*E9*Assumptions!$D$16</f>
        <v>33.464147678415</v>
      </c>
      <c r="Q9" s="21" t="n">
        <f aca="false">Assumptions!$D$14*(1+E9)^5*L9-Assumptions!$D$14*(1+E9)^4*E9*Assumptions!$D$16</f>
        <v>35.0689700353746</v>
      </c>
      <c r="R9" s="21" t="n">
        <f aca="false">M9/(1+K9)+N9/(1+K9)^2+O9/(1+K9)^3+P9/(1+K9)^4+Q9/(1+K9)^5</f>
        <v>125.902143673628</v>
      </c>
      <c r="S9" s="21" t="n">
        <f aca="false">Q9*(1+I9)/(K9-I9)</f>
        <v>529.569474005196</v>
      </c>
      <c r="T9" s="21" t="n">
        <f aca="false">R9+S9/(1+K9)^5</f>
        <v>481.691812663126</v>
      </c>
      <c r="U9" s="8" t="n">
        <f aca="false">(T9-Assumptions!$D$17)/Assumptions!$D$18</f>
        <v>11.867672506525</v>
      </c>
    </row>
    <row r="10" customFormat="false" ht="15" hidden="false" customHeight="false" outlineLevel="0" collapsed="false">
      <c r="B10" s="2" t="n">
        <v>5</v>
      </c>
      <c r="C10" s="27" t="n">
        <f aca="false">NORMSDIST('Random Draws'!C10)</f>
        <v>0.838476278629804</v>
      </c>
      <c r="D10" s="27" t="n">
        <f aca="false">NORMSDIST(Assumptions!$D$22*'Random Draws'!C10+SQRT(1-Assumptions!$D$22^2)*'Random Draws'!D10)</f>
        <v>0.215249244282381</v>
      </c>
      <c r="E10" s="19" t="n">
        <f aca="false">IF(C10&lt;(Assumptions!$E$6-Assumptions!$D$6)/(Assumptions!$F$6-Assumptions!$D$6),Assumptions!$D$6+SQRT(C10*(Assumptions!$F$6-Assumptions!$D$6)*(Assumptions!$E$6-Assumptions!$D$6)),Assumptions!$F$6-SQRT((1-C10)*(Assumptions!$F$6-Assumptions!$D$6)*(Assumptions!$F$6-Assumptions!$E$6)))</f>
        <v>0.111581368666824</v>
      </c>
      <c r="F10" s="19" t="n">
        <f aca="false">IF(D10&lt;(Assumptions!$E$7-Assumptions!$D$7)/(Assumptions!$F$7-Assumptions!$D$7),Assumptions!$D$7+SQRT(D10*(Assumptions!$F$7-Assumptions!$D$7)*(Assumptions!$E$7-Assumptions!$D$7)),Assumptions!$F$7-SQRT((1-D10)*(Assumptions!$F$7-Assumptions!$D$7)*(Assumptions!$F$7-Assumptions!$E$7)))</f>
        <v>0.39593738256599</v>
      </c>
      <c r="G10" s="19" t="n">
        <f aca="false">MIN(Assumptions!$D$24,MAX(Assumptions!$D$23,Assumptions!$D$8+Assumptions!$E$8*'Random Draws'!E10))</f>
        <v>0.100798765964333</v>
      </c>
      <c r="H10" s="19" t="n">
        <f aca="false">IF('Random Draws'!F10&lt;(Assumptions!$E$9-Assumptions!$D$9)/(Assumptions!$F$9-Assumptions!$D$9),Assumptions!$D$9+SQRT('Random Draws'!F10*(Assumptions!$F$9-Assumptions!$D$9)*(Assumptions!$E$9-Assumptions!$D$9)),Assumptions!$F$9-SQRT((1-'Random Draws'!F10)*(Assumptions!$F$9-Assumptions!$D$9)*(Assumptions!$F$9-Assumptions!$E$9)))</f>
        <v>0.257640199358114</v>
      </c>
      <c r="I10" s="19" t="n">
        <f aca="false">IF('Random Draws'!G10&lt;(Assumptions!$E$10-Assumptions!$D$10)/(Assumptions!$F$10-Assumptions!$D$10),Assumptions!$D$10+SQRT('Random Draws'!G10*(Assumptions!$F$10-Assumptions!$D$10)*(Assumptions!$E$10-Assumptions!$D$10)),Assumptions!$F$10-SQRT((1-'Random Draws'!G10)*(Assumptions!$F$10-Assumptions!$D$10)*(Assumptions!$F$10-Assumptions!$E$10)))</f>
        <v>0.016446405163628</v>
      </c>
      <c r="J10" s="19" t="n">
        <f aca="false">IF('Random Draws'!H10&lt;(Assumptions!$E$11-Assumptions!$D$11)/(Assumptions!$F$11-Assumptions!$D$11),Assumptions!$D$11+SQRT('Random Draws'!H10*(Assumptions!$F$11-Assumptions!$D$11)*(Assumptions!$E$11-Assumptions!$D$11)),Assumptions!$F$11-SQRT((1-'Random Draws'!H10)*(Assumptions!$F$11-Assumptions!$D$11)*(Assumptions!$F$11-Assumptions!$E$11)))</f>
        <v>0.167387929705589</v>
      </c>
      <c r="K10" s="19" t="n">
        <f aca="false">MAX(G10,I10+Assumptions!$D$21)</f>
        <v>0.100798765964333</v>
      </c>
      <c r="L10" s="28" t="n">
        <f aca="false">(F10-Assumptions!$D$15)*(1-H10)+Assumptions!$D$15-J10</f>
        <v>0.160033292599324</v>
      </c>
      <c r="M10" s="21" t="n">
        <f aca="false">Assumptions!$D$14*(1+E10)^1*L10-Assumptions!$D$14*(1+E10)^0*E10*Assumptions!$D$16</f>
        <v>25.3086748771724</v>
      </c>
      <c r="N10" s="21" t="n">
        <f aca="false">Assumptions!$D$14*(1+E10)^2*L10-Assumptions!$D$14*(1+E10)^1*E10*Assumptions!$D$16</f>
        <v>28.132651459111</v>
      </c>
      <c r="O10" s="21" t="n">
        <f aca="false">Assumptions!$D$14*(1+E10)^3*L10-Assumptions!$D$14*(1+E10)^2*E10*Assumptions!$D$16</f>
        <v>31.2717312131453</v>
      </c>
      <c r="P10" s="21" t="n">
        <f aca="false">Assumptions!$D$14*(1+E10)^4*L10-Assumptions!$D$14*(1+E10)^3*E10*Assumptions!$D$16</f>
        <v>34.7610737824891</v>
      </c>
      <c r="Q10" s="21" t="n">
        <f aca="false">Assumptions!$D$14*(1+E10)^5*L10-Assumptions!$D$14*(1+E10)^4*E10*Assumptions!$D$16</f>
        <v>38.6397619714677</v>
      </c>
      <c r="R10" s="21" t="n">
        <f aca="false">M10/(1+K10)+N10/(1+K10)^2+O10/(1+K10)^3+P10/(1+K10)^4+Q10/(1+K10)^5</f>
        <v>117.230168900688</v>
      </c>
      <c r="S10" s="21" t="n">
        <f aca="false">Q10*(1+I10)/(K10-I10)</f>
        <v>465.609341332724</v>
      </c>
      <c r="T10" s="21" t="n">
        <f aca="false">R10+S10/(1+K10)^5</f>
        <v>405.289544283547</v>
      </c>
      <c r="U10" s="8" t="n">
        <f aca="false">(T10-Assumptions!$D$17)/Assumptions!$D$18</f>
        <v>8.81158177134188</v>
      </c>
    </row>
    <row r="11" customFormat="false" ht="15" hidden="false" customHeight="false" outlineLevel="0" collapsed="false">
      <c r="B11" s="2" t="n">
        <v>6</v>
      </c>
      <c r="C11" s="27" t="n">
        <f aca="false">NORMSDIST('Random Draws'!C11)</f>
        <v>0.992925978181718</v>
      </c>
      <c r="D11" s="27" t="n">
        <f aca="false">NORMSDIST(Assumptions!$D$22*'Random Draws'!C11+SQRT(1-Assumptions!$D$22^2)*'Random Draws'!D11)</f>
        <v>0.617159555557118</v>
      </c>
      <c r="E11" s="19" t="n">
        <f aca="false">IF(C11&lt;(Assumptions!$E$6-Assumptions!$D$6)/(Assumptions!$F$6-Assumptions!$D$6),Assumptions!$D$6+SQRT(C11*(Assumptions!$F$6-Assumptions!$D$6)*(Assumptions!$E$6-Assumptions!$D$6)),Assumptions!$F$6-SQRT((1-C11)*(Assumptions!$F$6-Assumptions!$D$6)*(Assumptions!$F$6-Assumptions!$E$6)))</f>
        <v>0.134052722547971</v>
      </c>
      <c r="F11" s="19" t="n">
        <f aca="false">IF(D11&lt;(Assumptions!$E$7-Assumptions!$D$7)/(Assumptions!$F$7-Assumptions!$D$7),Assumptions!$D$7+SQRT(D11*(Assumptions!$F$7-Assumptions!$D$7)*(Assumptions!$E$7-Assumptions!$D$7)),Assumptions!$F$7-SQRT((1-D11)*(Assumptions!$F$7-Assumptions!$D$7)*(Assumptions!$F$7-Assumptions!$E$7)))</f>
        <v>0.420867382175843</v>
      </c>
      <c r="G11" s="19" t="n">
        <f aca="false">MIN(Assumptions!$D$24,MAX(Assumptions!$D$23,Assumptions!$D$8+Assumptions!$E$8*'Random Draws'!E11))</f>
        <v>0.101424489356957</v>
      </c>
      <c r="H11" s="19" t="n">
        <f aca="false">IF('Random Draws'!F11&lt;(Assumptions!$E$9-Assumptions!$D$9)/(Assumptions!$F$9-Assumptions!$D$9),Assumptions!$D$9+SQRT('Random Draws'!F11*(Assumptions!$F$9-Assumptions!$D$9)*(Assumptions!$E$9-Assumptions!$D$9)),Assumptions!$F$9-SQRT((1-'Random Draws'!F11)*(Assumptions!$F$9-Assumptions!$D$9)*(Assumptions!$F$9-Assumptions!$E$9)))</f>
        <v>0.323330188058599</v>
      </c>
      <c r="I11" s="19" t="n">
        <f aca="false">IF('Random Draws'!G11&lt;(Assumptions!$E$10-Assumptions!$D$10)/(Assumptions!$F$10-Assumptions!$D$10),Assumptions!$D$10+SQRT('Random Draws'!G11*(Assumptions!$F$10-Assumptions!$D$10)*(Assumptions!$E$10-Assumptions!$D$10)),Assumptions!$F$10-SQRT((1-'Random Draws'!G11)*(Assumptions!$F$10-Assumptions!$D$10)*(Assumptions!$F$10-Assumptions!$E$10)))</f>
        <v>0.01907002028346</v>
      </c>
      <c r="J11" s="19" t="n">
        <f aca="false">IF('Random Draws'!H11&lt;(Assumptions!$E$11-Assumptions!$D$11)/(Assumptions!$F$11-Assumptions!$D$11),Assumptions!$D$11+SQRT('Random Draws'!H11*(Assumptions!$F$11-Assumptions!$D$11)*(Assumptions!$E$11-Assumptions!$D$11)),Assumptions!$F$11-SQRT((1-'Random Draws'!H11)*(Assumptions!$F$11-Assumptions!$D$11)*(Assumptions!$F$11-Assumptions!$E$11)))</f>
        <v>0.209797991153699</v>
      </c>
      <c r="K11" s="19" t="n">
        <f aca="false">MAX(G11,I11+Assumptions!$D$21)</f>
        <v>0.101424489356957</v>
      </c>
      <c r="L11" s="28" t="n">
        <f aca="false">(F11-Assumptions!$D$15)*(1-H11)+Assumptions!$D$15-J11</f>
        <v>0.117023185643116</v>
      </c>
      <c r="M11" s="21" t="n">
        <f aca="false">Assumptions!$D$14*(1+E11)^1*L11-Assumptions!$D$14*(1+E11)^0*E11*Assumptions!$D$16</f>
        <v>18.6598876874892</v>
      </c>
      <c r="N11" s="21" t="n">
        <f aca="false">Assumptions!$D$14*(1+E11)^2*L11-Assumptions!$D$14*(1+E11)^1*E11*Assumptions!$D$16</f>
        <v>21.1612964344364</v>
      </c>
      <c r="O11" s="21" t="n">
        <f aca="false">Assumptions!$D$14*(1+E11)^3*L11-Assumptions!$D$14*(1+E11)^2*E11*Assumptions!$D$16</f>
        <v>23.9980258341173</v>
      </c>
      <c r="P11" s="21" t="n">
        <f aca="false">Assumptions!$D$14*(1+E11)^4*L11-Assumptions!$D$14*(1+E11)^3*E11*Assumptions!$D$16</f>
        <v>27.2150265329573</v>
      </c>
      <c r="Q11" s="21" t="n">
        <f aca="false">Assumptions!$D$14*(1+E11)^5*L11-Assumptions!$D$14*(1+E11)^4*E11*Assumptions!$D$16</f>
        <v>30.8632749339155</v>
      </c>
      <c r="R11" s="21" t="n">
        <f aca="false">M11/(1+K11)+N11/(1+K11)^2+O11/(1+K11)^3+P11/(1+K11)^4+Q11/(1+K11)^5</f>
        <v>89.8775852552978</v>
      </c>
      <c r="S11" s="21" t="n">
        <f aca="false">Q11*(1+I11)/(K11-I11)</f>
        <v>381.9080927454</v>
      </c>
      <c r="T11" s="21" t="n">
        <f aca="false">R11+S11/(1+K11)^5</f>
        <v>325.482973774919</v>
      </c>
      <c r="U11" s="8" t="n">
        <f aca="false">(T11-Assumptions!$D$17)/Assumptions!$D$18</f>
        <v>5.61931895099677</v>
      </c>
    </row>
    <row r="12" customFormat="false" ht="15" hidden="false" customHeight="false" outlineLevel="0" collapsed="false">
      <c r="B12" s="2" t="n">
        <v>7</v>
      </c>
      <c r="C12" s="27" t="n">
        <f aca="false">NORMSDIST('Random Draws'!C12)</f>
        <v>0.993477230546265</v>
      </c>
      <c r="D12" s="27" t="n">
        <f aca="false">NORMSDIST(Assumptions!$D$22*'Random Draws'!C12+SQRT(1-Assumptions!$D$22^2)*'Random Draws'!D12)</f>
        <v>0.648528855142488</v>
      </c>
      <c r="E12" s="19" t="n">
        <f aca="false">IF(C12&lt;(Assumptions!$E$6-Assumptions!$D$6)/(Assumptions!$F$6-Assumptions!$D$6),Assumptions!$D$6+SQRT(C12*(Assumptions!$F$6-Assumptions!$D$6)*(Assumptions!$E$6-Assumptions!$D$6)),Assumptions!$F$6-SQRT((1-C12)*(Assumptions!$F$6-Assumptions!$D$6)*(Assumptions!$F$6-Assumptions!$E$6)))</f>
        <v>0.134289146537629</v>
      </c>
      <c r="F12" s="19" t="n">
        <f aca="false">IF(D12&lt;(Assumptions!$E$7-Assumptions!$D$7)/(Assumptions!$F$7-Assumptions!$D$7),Assumptions!$D$7+SQRT(D12*(Assumptions!$F$7-Assumptions!$D$7)*(Assumptions!$E$7-Assumptions!$D$7)),Assumptions!$F$7-SQRT((1-D12)*(Assumptions!$F$7-Assumptions!$D$7)*(Assumptions!$F$7-Assumptions!$E$7)))</f>
        <v>0.422504872590828</v>
      </c>
      <c r="G12" s="19" t="n">
        <f aca="false">MIN(Assumptions!$D$24,MAX(Assumptions!$D$23,Assumptions!$D$8+Assumptions!$E$8*'Random Draws'!E12))</f>
        <v>0.086375776416949</v>
      </c>
      <c r="H12" s="19" t="n">
        <f aca="false">IF('Random Draws'!F12&lt;(Assumptions!$E$9-Assumptions!$D$9)/(Assumptions!$F$9-Assumptions!$D$9),Assumptions!$D$9+SQRT('Random Draws'!F12*(Assumptions!$F$9-Assumptions!$D$9)*(Assumptions!$E$9-Assumptions!$D$9)),Assumptions!$F$9-SQRT((1-'Random Draws'!F12)*(Assumptions!$F$9-Assumptions!$D$9)*(Assumptions!$F$9-Assumptions!$E$9)))</f>
        <v>0.255269190277883</v>
      </c>
      <c r="I12" s="19" t="n">
        <f aca="false">IF('Random Draws'!G12&lt;(Assumptions!$E$10-Assumptions!$D$10)/(Assumptions!$F$10-Assumptions!$D$10),Assumptions!$D$10+SQRT('Random Draws'!G12*(Assumptions!$F$10-Assumptions!$D$10)*(Assumptions!$E$10-Assumptions!$D$10)),Assumptions!$F$10-SQRT((1-'Random Draws'!G12)*(Assumptions!$F$10-Assumptions!$D$10)*(Assumptions!$F$10-Assumptions!$E$10)))</f>
        <v>0.0212947582611377</v>
      </c>
      <c r="J12" s="19" t="n">
        <f aca="false">IF('Random Draws'!H12&lt;(Assumptions!$E$11-Assumptions!$D$11)/(Assumptions!$F$11-Assumptions!$D$11),Assumptions!$D$11+SQRT('Random Draws'!H12*(Assumptions!$F$11-Assumptions!$D$11)*(Assumptions!$E$11-Assumptions!$D$11)),Assumptions!$F$11-SQRT((1-'Random Draws'!H12)*(Assumptions!$F$11-Assumptions!$D$11)*(Assumptions!$F$11-Assumptions!$E$11)))</f>
        <v>0.161628558708869</v>
      </c>
      <c r="K12" s="19" t="n">
        <f aca="false">MAX(G12,I12+Assumptions!$D$21)</f>
        <v>0.086375776416949</v>
      </c>
      <c r="L12" s="28" t="n">
        <f aca="false">(F12-Assumptions!$D$15)*(1-H12)+Assumptions!$D$15-J12</f>
        <v>0.186208831903363</v>
      </c>
      <c r="M12" s="21" t="n">
        <f aca="false">Assumptions!$D$14*(1+E12)^1*L12-Assumptions!$D$14*(1+E12)^0*E12*Assumptions!$D$16</f>
        <v>30.0419674800894</v>
      </c>
      <c r="N12" s="21" t="n">
        <f aca="false">Assumptions!$D$14*(1+E12)^2*L12-Assumptions!$D$14*(1+E12)^1*E12*Assumptions!$D$16</f>
        <v>34.0762776533018</v>
      </c>
      <c r="O12" s="21" t="n">
        <f aca="false">Assumptions!$D$14*(1+E12)^3*L12-Assumptions!$D$14*(1+E12)^2*E12*Assumptions!$D$16</f>
        <v>38.6523518965429</v>
      </c>
      <c r="P12" s="21" t="n">
        <f aca="false">Assumptions!$D$14*(1+E12)^4*L12-Assumptions!$D$14*(1+E12)^3*E12*Assumptions!$D$16</f>
        <v>43.8429432444018</v>
      </c>
      <c r="Q12" s="21" t="n">
        <f aca="false">Assumptions!$D$14*(1+E12)^5*L12-Assumptions!$D$14*(1+E12)^4*E12*Assumptions!$D$16</f>
        <v>49.7305746743902</v>
      </c>
      <c r="R12" s="21" t="n">
        <f aca="false">M12/(1+K12)+N12/(1+K12)^2+O12/(1+K12)^3+P12/(1+K12)^4+Q12/(1+K12)^5</f>
        <v>151.013002292787</v>
      </c>
      <c r="S12" s="21" t="n">
        <f aca="false">Q12*(1+I12)/(K12-I12)</f>
        <v>780.405357498754</v>
      </c>
      <c r="T12" s="21" t="n">
        <f aca="false">R12+S12/(1+K12)^5</f>
        <v>666.740010430832</v>
      </c>
      <c r="U12" s="8" t="n">
        <f aca="false">(T12-Assumptions!$D$17)/Assumptions!$D$18</f>
        <v>19.2696004172333</v>
      </c>
    </row>
    <row r="13" customFormat="false" ht="15" hidden="false" customHeight="false" outlineLevel="0" collapsed="false">
      <c r="B13" s="2" t="n">
        <v>8</v>
      </c>
      <c r="C13" s="27" t="n">
        <f aca="false">NORMSDIST('Random Draws'!C13)</f>
        <v>0.69139486700012</v>
      </c>
      <c r="D13" s="27" t="n">
        <f aca="false">NORMSDIST(Assumptions!$D$22*'Random Draws'!C13+SQRT(1-Assumptions!$D$22^2)*'Random Draws'!D13)</f>
        <v>0.526193851904518</v>
      </c>
      <c r="E13" s="19" t="n">
        <f aca="false">IF(C13&lt;(Assumptions!$E$6-Assumptions!$D$6)/(Assumptions!$F$6-Assumptions!$D$6),Assumptions!$D$6+SQRT(C13*(Assumptions!$F$6-Assumptions!$D$6)*(Assumptions!$E$6-Assumptions!$D$6)),Assumptions!$F$6-SQRT((1-C13)*(Assumptions!$F$6-Assumptions!$D$6)*(Assumptions!$F$6-Assumptions!$E$6)))</f>
        <v>0.100718634634226</v>
      </c>
      <c r="F13" s="19" t="n">
        <f aca="false">IF(D13&lt;(Assumptions!$E$7-Assumptions!$D$7)/(Assumptions!$F$7-Assumptions!$D$7),Assumptions!$D$7+SQRT(D13*(Assumptions!$F$7-Assumptions!$D$7)*(Assumptions!$E$7-Assumptions!$D$7)),Assumptions!$F$7-SQRT((1-D13)*(Assumptions!$F$7-Assumptions!$D$7)*(Assumptions!$F$7-Assumptions!$E$7)))</f>
        <v>0.416188638632976</v>
      </c>
      <c r="G13" s="19" t="n">
        <f aca="false">MIN(Assumptions!$D$24,MAX(Assumptions!$D$23,Assumptions!$D$8+Assumptions!$E$8*'Random Draws'!E13))</f>
        <v>0.070837630027337</v>
      </c>
      <c r="H13" s="19" t="n">
        <f aca="false">IF('Random Draws'!F13&lt;(Assumptions!$E$9-Assumptions!$D$9)/(Assumptions!$F$9-Assumptions!$D$9),Assumptions!$D$9+SQRT('Random Draws'!F13*(Assumptions!$F$9-Assumptions!$D$9)*(Assumptions!$E$9-Assumptions!$D$9)),Assumptions!$F$9-SQRT((1-'Random Draws'!F13)*(Assumptions!$F$9-Assumptions!$D$9)*(Assumptions!$F$9-Assumptions!$E$9)))</f>
        <v>0.299875484793712</v>
      </c>
      <c r="I13" s="19" t="n">
        <f aca="false">IF('Random Draws'!G13&lt;(Assumptions!$E$10-Assumptions!$D$10)/(Assumptions!$F$10-Assumptions!$D$10),Assumptions!$D$10+SQRT('Random Draws'!G13*(Assumptions!$F$10-Assumptions!$D$10)*(Assumptions!$E$10-Assumptions!$D$10)),Assumptions!$F$10-SQRT((1-'Random Draws'!G13)*(Assumptions!$F$10-Assumptions!$D$10)*(Assumptions!$F$10-Assumptions!$E$10)))</f>
        <v>0.0143092913970165</v>
      </c>
      <c r="J13" s="19" t="n">
        <f aca="false">IF('Random Draws'!H13&lt;(Assumptions!$E$11-Assumptions!$D$11)/(Assumptions!$F$11-Assumptions!$D$11),Assumptions!$D$11+SQRT('Random Draws'!H13*(Assumptions!$F$11-Assumptions!$D$11)*(Assumptions!$E$11-Assumptions!$D$11)),Assumptions!$F$11-SQRT((1-'Random Draws'!H13)*(Assumptions!$F$11-Assumptions!$D$11)*(Assumptions!$F$11-Assumptions!$E$11)))</f>
        <v>0.154071209395617</v>
      </c>
      <c r="K13" s="19" t="n">
        <f aca="false">MAX(G13,I13+Assumptions!$D$21)</f>
        <v>0.070837630027337</v>
      </c>
      <c r="L13" s="28" t="n">
        <f aca="false">(F13-Assumptions!$D$15)*(1-H13)+Assumptions!$D$15-J13</f>
        <v>0.176296472484842</v>
      </c>
      <c r="M13" s="21" t="n">
        <f aca="false">Assumptions!$D$14*(1+E13)^1*L13-Assumptions!$D$14*(1+E13)^0*E13*Assumptions!$D$16</f>
        <v>27.6995317495713</v>
      </c>
      <c r="N13" s="21" t="n">
        <f aca="false">Assumptions!$D$14*(1+E13)^2*L13-Assumptions!$D$14*(1+E13)^1*E13*Assumptions!$D$16</f>
        <v>30.4893907673955</v>
      </c>
      <c r="O13" s="21" t="n">
        <f aca="false">Assumptions!$D$14*(1+E13)^3*L13-Assumptions!$D$14*(1+E13)^2*E13*Assumptions!$D$16</f>
        <v>33.560240576317</v>
      </c>
      <c r="P13" s="21" t="n">
        <f aca="false">Assumptions!$D$14*(1+E13)^4*L13-Assumptions!$D$14*(1+E13)^3*E13*Assumptions!$D$16</f>
        <v>36.9403821851598</v>
      </c>
      <c r="Q13" s="21" t="n">
        <f aca="false">Assumptions!$D$14*(1+E13)^5*L13-Assumptions!$D$14*(1+E13)^4*E13*Assumptions!$D$16</f>
        <v>40.6609670417156</v>
      </c>
      <c r="R13" s="21" t="n">
        <f aca="false">M13/(1+K13)+N13/(1+K13)^2+O13/(1+K13)^3+P13/(1+K13)^4+Q13/(1+K13)^5</f>
        <v>136.758115083197</v>
      </c>
      <c r="S13" s="21" t="n">
        <f aca="false">Q13*(1+I13)/(K13-I13)</f>
        <v>729.595060936007</v>
      </c>
      <c r="T13" s="21" t="n">
        <f aca="false">R13+S13/(1+K13)^5</f>
        <v>654.917972175606</v>
      </c>
      <c r="U13" s="8" t="n">
        <f aca="false">(T13-Assumptions!$D$17)/Assumptions!$D$18</f>
        <v>18.7967188870243</v>
      </c>
    </row>
    <row r="14" customFormat="false" ht="15" hidden="false" customHeight="false" outlineLevel="0" collapsed="false">
      <c r="B14" s="2" t="n">
        <v>9</v>
      </c>
      <c r="C14" s="27" t="n">
        <f aca="false">NORMSDIST('Random Draws'!C14)</f>
        <v>0.269796526657753</v>
      </c>
      <c r="D14" s="27" t="n">
        <f aca="false">NORMSDIST(Assumptions!$D$22*'Random Draws'!C14+SQRT(1-Assumptions!$D$22^2)*'Random Draws'!D14)</f>
        <v>0.292060468668447</v>
      </c>
      <c r="E14" s="19" t="n">
        <f aca="false">IF(C14&lt;(Assumptions!$E$6-Assumptions!$D$6)/(Assumptions!$F$6-Assumptions!$D$6),Assumptions!$D$6+SQRT(C14*(Assumptions!$F$6-Assumptions!$D$6)*(Assumptions!$E$6-Assumptions!$D$6)),Assumptions!$F$6-SQRT((1-C14)*(Assumptions!$F$6-Assumptions!$D$6)*(Assumptions!$F$6-Assumptions!$E$6)))</f>
        <v>0.0767284989250686</v>
      </c>
      <c r="F14" s="19" t="n">
        <f aca="false">IF(D14&lt;(Assumptions!$E$7-Assumptions!$D$7)/(Assumptions!$F$7-Assumptions!$D$7),Assumptions!$D$7+SQRT(D14*(Assumptions!$F$7-Assumptions!$D$7)*(Assumptions!$E$7-Assumptions!$D$7)),Assumptions!$F$7-SQRT((1-D14)*(Assumptions!$F$7-Assumptions!$D$7)*(Assumptions!$F$7-Assumptions!$E$7)))</f>
        <v>0.401861232805672</v>
      </c>
      <c r="G14" s="19" t="n">
        <f aca="false">MIN(Assumptions!$D$24,MAX(Assumptions!$D$23,Assumptions!$D$8+Assumptions!$E$8*'Random Draws'!E14))</f>
        <v>0.085893585522104</v>
      </c>
      <c r="H14" s="19" t="n">
        <f aca="false">IF('Random Draws'!F14&lt;(Assumptions!$E$9-Assumptions!$D$9)/(Assumptions!$F$9-Assumptions!$D$9),Assumptions!$D$9+SQRT('Random Draws'!F14*(Assumptions!$F$9-Assumptions!$D$9)*(Assumptions!$E$9-Assumptions!$D$9)),Assumptions!$F$9-SQRT((1-'Random Draws'!F14)*(Assumptions!$F$9-Assumptions!$D$9)*(Assumptions!$F$9-Assumptions!$E$9)))</f>
        <v>0.284387653933001</v>
      </c>
      <c r="I14" s="19" t="n">
        <f aca="false">IF('Random Draws'!G14&lt;(Assumptions!$E$10-Assumptions!$D$10)/(Assumptions!$F$10-Assumptions!$D$10),Assumptions!$D$10+SQRT('Random Draws'!G14*(Assumptions!$F$10-Assumptions!$D$10)*(Assumptions!$E$10-Assumptions!$D$10)),Assumptions!$F$10-SQRT((1-'Random Draws'!G14)*(Assumptions!$F$10-Assumptions!$D$10)*(Assumptions!$F$10-Assumptions!$E$10)))</f>
        <v>0.0169642089762119</v>
      </c>
      <c r="J14" s="19" t="n">
        <f aca="false">IF('Random Draws'!H14&lt;(Assumptions!$E$11-Assumptions!$D$11)/(Assumptions!$F$11-Assumptions!$D$11),Assumptions!$D$11+SQRT('Random Draws'!H14*(Assumptions!$F$11-Assumptions!$D$11)*(Assumptions!$E$11-Assumptions!$D$11)),Assumptions!$F$11-SQRT((1-'Random Draws'!H14)*(Assumptions!$F$11-Assumptions!$D$11)*(Assumptions!$F$11-Assumptions!$E$11)))</f>
        <v>0.166470236381</v>
      </c>
      <c r="K14" s="19" t="n">
        <f aca="false">MAX(G14,I14+Assumptions!$D$21)</f>
        <v>0.085893585522104</v>
      </c>
      <c r="L14" s="28" t="n">
        <f aca="false">(F14-Assumptions!$D$15)*(1-H14)+Assumptions!$D$15-J14</f>
        <v>0.158077018231733</v>
      </c>
      <c r="M14" s="21" t="n">
        <f aca="false">Assumptions!$D$14*(1+E14)^1*L14-Assumptions!$D$14*(1+E14)^0*E14*Assumptions!$D$16</f>
        <v>24.3461054601807</v>
      </c>
      <c r="N14" s="21" t="n">
        <f aca="false">Assumptions!$D$14*(1+E14)^2*L14-Assumptions!$D$14*(1+E14)^1*E14*Assumptions!$D$16</f>
        <v>26.2141455868118</v>
      </c>
      <c r="O14" s="21" t="n">
        <f aca="false">Assumptions!$D$14*(1+E14)^3*L14-Assumptions!$D$14*(1+E14)^2*E14*Assumptions!$D$16</f>
        <v>28.225517628291</v>
      </c>
      <c r="P14" s="21" t="n">
        <f aca="false">Assumptions!$D$14*(1+E14)^4*L14-Assumptions!$D$14*(1+E14)^3*E14*Assumptions!$D$16</f>
        <v>30.3912192272929</v>
      </c>
      <c r="Q14" s="21" t="n">
        <f aca="false">Assumptions!$D$14*(1+E14)^5*L14-Assumptions!$D$14*(1+E14)^4*E14*Assumptions!$D$16</f>
        <v>32.7230918591057</v>
      </c>
      <c r="R14" s="21" t="n">
        <f aca="false">M14/(1+K14)+N14/(1+K14)^2+O14/(1+K14)^3+P14/(1+K14)^4+Q14/(1+K14)^5</f>
        <v>110.225306821201</v>
      </c>
      <c r="S14" s="21" t="n">
        <f aca="false">Q14*(1+I14)/(K14-I14)</f>
        <v>482.787091590699</v>
      </c>
      <c r="T14" s="21" t="n">
        <f aca="false">R14+S14/(1+K14)^5</f>
        <v>429.981754977874</v>
      </c>
      <c r="U14" s="8" t="n">
        <f aca="false">(T14-Assumptions!$D$17)/Assumptions!$D$18</f>
        <v>9.79927019911497</v>
      </c>
    </row>
    <row r="15" customFormat="false" ht="15" hidden="false" customHeight="false" outlineLevel="0" collapsed="false">
      <c r="B15" s="2" t="n">
        <v>10</v>
      </c>
      <c r="C15" s="27" t="n">
        <f aca="false">NORMSDIST('Random Draws'!C15)</f>
        <v>0.823045000009754</v>
      </c>
      <c r="D15" s="27" t="n">
        <f aca="false">NORMSDIST(Assumptions!$D$22*'Random Draws'!C15+SQRT(1-Assumptions!$D$22^2)*'Random Draws'!D15)</f>
        <v>0.745184491135504</v>
      </c>
      <c r="E15" s="19" t="n">
        <f aca="false">IF(C15&lt;(Assumptions!$E$6-Assumptions!$D$6)/(Assumptions!$F$6-Assumptions!$D$6),Assumptions!$D$6+SQRT(C15*(Assumptions!$F$6-Assumptions!$D$6)*(Assumptions!$E$6-Assumptions!$D$6)),Assumptions!$F$6-SQRT((1-C15)*(Assumptions!$F$6-Assumptions!$D$6)*(Assumptions!$F$6-Assumptions!$E$6)))</f>
        <v>0.110254832326053</v>
      </c>
      <c r="F15" s="19" t="n">
        <f aca="false">IF(D15&lt;(Assumptions!$E$7-Assumptions!$D$7)/(Assumptions!$F$7-Assumptions!$D$7),Assumptions!$D$7+SQRT(D15*(Assumptions!$F$7-Assumptions!$D$7)*(Assumptions!$E$7-Assumptions!$D$7)),Assumptions!$F$7-SQRT((1-D15)*(Assumptions!$F$7-Assumptions!$D$7)*(Assumptions!$F$7-Assumptions!$E$7)))</f>
        <v>0.428074116528153</v>
      </c>
      <c r="G15" s="19" t="n">
        <f aca="false">MIN(Assumptions!$D$24,MAX(Assumptions!$D$23,Assumptions!$D$8+Assumptions!$E$8*'Random Draws'!E15))</f>
        <v>0.072684625460103</v>
      </c>
      <c r="H15" s="19" t="n">
        <f aca="false">IF('Random Draws'!F15&lt;(Assumptions!$E$9-Assumptions!$D$9)/(Assumptions!$F$9-Assumptions!$D$9),Assumptions!$D$9+SQRT('Random Draws'!F15*(Assumptions!$F$9-Assumptions!$D$9)*(Assumptions!$E$9-Assumptions!$D$9)),Assumptions!$F$9-SQRT((1-'Random Draws'!F15)*(Assumptions!$F$9-Assumptions!$D$9)*(Assumptions!$F$9-Assumptions!$E$9)))</f>
        <v>0.274544764371506</v>
      </c>
      <c r="I15" s="19" t="n">
        <f aca="false">IF('Random Draws'!G15&lt;(Assumptions!$E$10-Assumptions!$D$10)/(Assumptions!$F$10-Assumptions!$D$10),Assumptions!$D$10+SQRT('Random Draws'!G15*(Assumptions!$F$10-Assumptions!$D$10)*(Assumptions!$E$10-Assumptions!$D$10)),Assumptions!$F$10-SQRT((1-'Random Draws'!G15)*(Assumptions!$F$10-Assumptions!$D$10)*(Assumptions!$F$10-Assumptions!$E$10)))</f>
        <v>0.0231083144069781</v>
      </c>
      <c r="J15" s="19" t="n">
        <f aca="false">IF('Random Draws'!H15&lt;(Assumptions!$E$11-Assumptions!$D$11)/(Assumptions!$F$11-Assumptions!$D$11),Assumptions!$D$11+SQRT('Random Draws'!H15*(Assumptions!$F$11-Assumptions!$D$11)*(Assumptions!$E$11-Assumptions!$D$11)),Assumptions!$F$11-SQRT((1-'Random Draws'!H15)*(Assumptions!$F$11-Assumptions!$D$11)*(Assumptions!$F$11-Assumptions!$E$11)))</f>
        <v>0.184279834806093</v>
      </c>
      <c r="K15" s="19" t="n">
        <f aca="false">MAX(G15,I15+Assumptions!$D$21)</f>
        <v>0.072684625460103</v>
      </c>
      <c r="L15" s="28" t="n">
        <f aca="false">(F15-Assumptions!$D$15)*(1-H15)+Assumptions!$D$15-J15</f>
        <v>0.161959593634593</v>
      </c>
      <c r="M15" s="21" t="n">
        <f aca="false">Assumptions!$D$14*(1+E15)^1*L15-Assumptions!$D$14*(1+E15)^0*E15*Assumptions!$D$16</f>
        <v>25.5937725931654</v>
      </c>
      <c r="N15" s="21" t="n">
        <f aca="false">Assumptions!$D$14*(1+E15)^2*L15-Assumptions!$D$14*(1+E15)^1*E15*Assumptions!$D$16</f>
        <v>28.415609699016</v>
      </c>
      <c r="O15" s="21" t="n">
        <f aca="false">Assumptions!$D$14*(1+E15)^3*L15-Assumptions!$D$14*(1+E15)^2*E15*Assumptions!$D$16</f>
        <v>31.5485679818236</v>
      </c>
      <c r="P15" s="21" t="n">
        <f aca="false">Assumptions!$D$14*(1+E15)^4*L15-Assumptions!$D$14*(1+E15)^3*E15*Assumptions!$D$16</f>
        <v>35.0269500547866</v>
      </c>
      <c r="Q15" s="21" t="n">
        <f aca="false">Assumptions!$D$14*(1+E15)^5*L15-Assumptions!$D$14*(1+E15)^4*E15*Assumptions!$D$16</f>
        <v>38.8888405599701</v>
      </c>
      <c r="R15" s="21" t="n">
        <f aca="false">M15/(1+K15)+N15/(1+K15)^2+O15/(1+K15)^3+P15/(1+K15)^4+Q15/(1+K15)^5</f>
        <v>127.952280609764</v>
      </c>
      <c r="S15" s="21" t="n">
        <f aca="false">Q15*(1+I15)/(K15-I15)</f>
        <v>802.550558308328</v>
      </c>
      <c r="T15" s="21" t="n">
        <f aca="false">R15+S15/(1+K15)^5</f>
        <v>693.035123084476</v>
      </c>
      <c r="U15" s="8" t="n">
        <f aca="false">(T15-Assumptions!$D$17)/Assumptions!$D$18</f>
        <v>20.321404923379</v>
      </c>
    </row>
    <row r="16" customFormat="false" ht="15" hidden="false" customHeight="false" outlineLevel="0" collapsed="false">
      <c r="B16" s="2" t="n">
        <v>11</v>
      </c>
      <c r="C16" s="27" t="n">
        <f aca="false">NORMSDIST('Random Draws'!C16)</f>
        <v>0.0219736194664261</v>
      </c>
      <c r="D16" s="27" t="n">
        <f aca="false">NORMSDIST(Assumptions!$D$22*'Random Draws'!C16+SQRT(1-Assumptions!$D$22^2)*'Random Draws'!D16)</f>
        <v>0.116179853021452</v>
      </c>
      <c r="E16" s="19" t="n">
        <f aca="false">IF(C16&lt;(Assumptions!$E$6-Assumptions!$D$6)/(Assumptions!$F$6-Assumptions!$D$6),Assumptions!$D$6+SQRT(C16*(Assumptions!$F$6-Assumptions!$D$6)*(Assumptions!$E$6-Assumptions!$D$6)),Assumptions!$F$6-SQRT((1-C16)*(Assumptions!$F$6-Assumptions!$D$6)*(Assumptions!$F$6-Assumptions!$E$6)))</f>
        <v>0.0504817983825358</v>
      </c>
      <c r="F16" s="19" t="n">
        <f aca="false">IF(D16&lt;(Assumptions!$E$7-Assumptions!$D$7)/(Assumptions!$F$7-Assumptions!$D$7),Assumptions!$D$7+SQRT(D16*(Assumptions!$F$7-Assumptions!$D$7)*(Assumptions!$E$7-Assumptions!$D$7)),Assumptions!$F$7-SQRT((1-D16)*(Assumptions!$F$7-Assumptions!$D$7)*(Assumptions!$F$7-Assumptions!$E$7)))</f>
        <v>0.386402255928778</v>
      </c>
      <c r="G16" s="19" t="n">
        <f aca="false">MIN(Assumptions!$D$24,MAX(Assumptions!$D$23,Assumptions!$D$8+Assumptions!$E$8*'Random Draws'!E16))</f>
        <v>0.078816548193314</v>
      </c>
      <c r="H16" s="19" t="n">
        <f aca="false">IF('Random Draws'!F16&lt;(Assumptions!$E$9-Assumptions!$D$9)/(Assumptions!$F$9-Assumptions!$D$9),Assumptions!$D$9+SQRT('Random Draws'!F16*(Assumptions!$F$9-Assumptions!$D$9)*(Assumptions!$E$9-Assumptions!$D$9)),Assumptions!$F$9-SQRT((1-'Random Draws'!F16)*(Assumptions!$F$9-Assumptions!$D$9)*(Assumptions!$F$9-Assumptions!$E$9)))</f>
        <v>0.277743525426404</v>
      </c>
      <c r="I16" s="19" t="n">
        <f aca="false">IF('Random Draws'!G16&lt;(Assumptions!$E$10-Assumptions!$D$10)/(Assumptions!$F$10-Assumptions!$D$10),Assumptions!$D$10+SQRT('Random Draws'!G16*(Assumptions!$F$10-Assumptions!$D$10)*(Assumptions!$E$10-Assumptions!$D$10)),Assumptions!$F$10-SQRT((1-'Random Draws'!G16)*(Assumptions!$F$10-Assumptions!$D$10)*(Assumptions!$F$10-Assumptions!$E$10)))</f>
        <v>0.0140623124939897</v>
      </c>
      <c r="J16" s="19" t="n">
        <f aca="false">IF('Random Draws'!H16&lt;(Assumptions!$E$11-Assumptions!$D$11)/(Assumptions!$F$11-Assumptions!$D$11),Assumptions!$D$11+SQRT('Random Draws'!H16*(Assumptions!$F$11-Assumptions!$D$11)*(Assumptions!$E$11-Assumptions!$D$11)),Assumptions!$F$11-SQRT((1-'Random Draws'!H16)*(Assumptions!$F$11-Assumptions!$D$11)*(Assumptions!$F$11-Assumptions!$E$11)))</f>
        <v>0.141500301762999</v>
      </c>
      <c r="K16" s="19" t="n">
        <f aca="false">MAX(G16,I16+Assumptions!$D$21)</f>
        <v>0.078816548193314</v>
      </c>
      <c r="L16" s="28" t="n">
        <f aca="false">(F16-Assumptions!$D$15)*(1-H16)+Assumptions!$D$15-J16</f>
        <v>0.173687887676838</v>
      </c>
      <c r="M16" s="21" t="n">
        <f aca="false">Assumptions!$D$14*(1+E16)^1*L16-Assumptions!$D$14*(1+E16)^0*E16*Assumptions!$D$16</f>
        <v>26.2365190446201</v>
      </c>
      <c r="N16" s="21" t="n">
        <f aca="false">Assumptions!$D$14*(1+E16)^2*L16-Assumptions!$D$14*(1+E16)^1*E16*Assumptions!$D$16</f>
        <v>27.5609857092902</v>
      </c>
      <c r="O16" s="21" t="n">
        <f aca="false">Assumptions!$D$14*(1+E16)^3*L16-Assumptions!$D$14*(1+E16)^2*E16*Assumptions!$D$16</f>
        <v>28.9523138330905</v>
      </c>
      <c r="P16" s="21" t="n">
        <f aca="false">Assumptions!$D$14*(1+E16)^4*L16-Assumptions!$D$14*(1+E16)^3*E16*Assumptions!$D$16</f>
        <v>30.4138787027205</v>
      </c>
      <c r="Q16" s="21" t="n">
        <f aca="false">Assumptions!$D$14*(1+E16)^5*L16-Assumptions!$D$14*(1+E16)^4*E16*Assumptions!$D$16</f>
        <v>31.9492259954221</v>
      </c>
      <c r="R16" s="21" t="n">
        <f aca="false">M16/(1+K16)+N16/(1+K16)^2+O16/(1+K16)^3+P16/(1+K16)^4+Q16/(1+K16)^5</f>
        <v>115.376693661528</v>
      </c>
      <c r="S16" s="21" t="n">
        <f aca="false">Q16*(1+I16)/(K16-I16)</f>
        <v>500.330297244925</v>
      </c>
      <c r="T16" s="21" t="n">
        <f aca="false">R16+S16/(1+K16)^5</f>
        <v>457.764905886313</v>
      </c>
      <c r="U16" s="8" t="n">
        <f aca="false">(T16-Assumptions!$D$17)/Assumptions!$D$18</f>
        <v>10.9105962354525</v>
      </c>
    </row>
    <row r="17" customFormat="false" ht="15" hidden="false" customHeight="false" outlineLevel="0" collapsed="false">
      <c r="B17" s="2" t="n">
        <v>12</v>
      </c>
      <c r="C17" s="27" t="n">
        <f aca="false">NORMSDIST('Random Draws'!C17)</f>
        <v>0.314476273488931</v>
      </c>
      <c r="D17" s="27" t="n">
        <f aca="false">NORMSDIST(Assumptions!$D$22*'Random Draws'!C17+SQRT(1-Assumptions!$D$22^2)*'Random Draws'!D17)</f>
        <v>0.959745990969514</v>
      </c>
      <c r="E17" s="19" t="n">
        <f aca="false">IF(C17&lt;(Assumptions!$E$6-Assumptions!$D$6)/(Assumptions!$F$6-Assumptions!$D$6),Assumptions!$D$6+SQRT(C17*(Assumptions!$F$6-Assumptions!$D$6)*(Assumptions!$E$6-Assumptions!$D$6)),Assumptions!$F$6-SQRT((1-C17)*(Assumptions!$F$6-Assumptions!$D$6)*(Assumptions!$F$6-Assumptions!$E$6)))</f>
        <v>0.0796532642722469</v>
      </c>
      <c r="F17" s="19" t="n">
        <f aca="false">IF(D17&lt;(Assumptions!$E$7-Assumptions!$D$7)/(Assumptions!$F$7-Assumptions!$D$7),Assumptions!$D$7+SQRT(D17*(Assumptions!$F$7-Assumptions!$D$7)*(Assumptions!$E$7-Assumptions!$D$7)),Assumptions!$F$7-SQRT((1-D17)*(Assumptions!$F$7-Assumptions!$D$7)*(Assumptions!$F$7-Assumptions!$E$7)))</f>
        <v>0.447310790563556</v>
      </c>
      <c r="G17" s="19" t="n">
        <f aca="false">MIN(Assumptions!$D$24,MAX(Assumptions!$D$23,Assumptions!$D$8+Assumptions!$E$8*'Random Draws'!E17))</f>
        <v>0.076183310649069</v>
      </c>
      <c r="H17" s="19" t="n">
        <f aca="false">IF('Random Draws'!F17&lt;(Assumptions!$E$9-Assumptions!$D$9)/(Assumptions!$F$9-Assumptions!$D$9),Assumptions!$D$9+SQRT('Random Draws'!F17*(Assumptions!$F$9-Assumptions!$D$9)*(Assumptions!$E$9-Assumptions!$D$9)),Assumptions!$F$9-SQRT((1-'Random Draws'!F17)*(Assumptions!$F$9-Assumptions!$D$9)*(Assumptions!$F$9-Assumptions!$E$9)))</f>
        <v>0.259116545145449</v>
      </c>
      <c r="I17" s="19" t="n">
        <f aca="false">IF('Random Draws'!G17&lt;(Assumptions!$E$10-Assumptions!$D$10)/(Assumptions!$F$10-Assumptions!$D$10),Assumptions!$D$10+SQRT('Random Draws'!G17*(Assumptions!$F$10-Assumptions!$D$10)*(Assumptions!$E$10-Assumptions!$D$10)),Assumptions!$F$10-SQRT((1-'Random Draws'!G17)*(Assumptions!$F$10-Assumptions!$D$10)*(Assumptions!$F$10-Assumptions!$E$10)))</f>
        <v>0.0148788210975091</v>
      </c>
      <c r="J17" s="19" t="n">
        <f aca="false">IF('Random Draws'!H17&lt;(Assumptions!$E$11-Assumptions!$D$11)/(Assumptions!$F$11-Assumptions!$D$11),Assumptions!$D$11+SQRT('Random Draws'!H17*(Assumptions!$F$11-Assumptions!$D$11)*(Assumptions!$E$11-Assumptions!$D$11)),Assumptions!$F$11-SQRT((1-'Random Draws'!H17)*(Assumptions!$F$11-Assumptions!$D$11)*(Assumptions!$F$11-Assumptions!$E$11)))</f>
        <v>0.151862012273427</v>
      </c>
      <c r="K17" s="19" t="n">
        <f aca="false">MAX(G17,I17+Assumptions!$D$21)</f>
        <v>0.076183310649069</v>
      </c>
      <c r="L17" s="28" t="n">
        <f aca="false">(F17-Assumptions!$D$15)*(1-H17)+Assumptions!$D$15-J17</f>
        <v>0.213228302501929</v>
      </c>
      <c r="M17" s="21" t="n">
        <f aca="false">Assumptions!$D$14*(1+E17)^1*L17-Assumptions!$D$14*(1+E17)^0*E17*Assumptions!$D$16</f>
        <v>33.0343400609742</v>
      </c>
      <c r="N17" s="21" t="n">
        <f aca="false">Assumptions!$D$14*(1+E17)^2*L17-Assumptions!$D$14*(1+E17)^1*E17*Assumptions!$D$16</f>
        <v>35.6656330799103</v>
      </c>
      <c r="O17" s="21" t="n">
        <f aca="false">Assumptions!$D$14*(1+E17)^3*L17-Assumptions!$D$14*(1+E17)^2*E17*Assumptions!$D$16</f>
        <v>38.5065171770614</v>
      </c>
      <c r="P17" s="21" t="n">
        <f aca="false">Assumptions!$D$14*(1+E17)^4*L17-Assumptions!$D$14*(1+E17)^3*E17*Assumptions!$D$16</f>
        <v>41.5736869659697</v>
      </c>
      <c r="Q17" s="21" t="n">
        <f aca="false">Assumptions!$D$14*(1+E17)^5*L17-Assumptions!$D$14*(1+E17)^4*E17*Assumptions!$D$16</f>
        <v>44.8851668406417</v>
      </c>
      <c r="R17" s="21" t="n">
        <f aca="false">M17/(1+K17)+N17/(1+K17)^2+O17/(1+K17)^3+P17/(1+K17)^4+Q17/(1+K17)^5</f>
        <v>154.472077002665</v>
      </c>
      <c r="S17" s="21" t="n">
        <f aca="false">Q17*(1+I17)/(K17-I17)</f>
        <v>743.061487685715</v>
      </c>
      <c r="T17" s="21" t="n">
        <f aca="false">R17+S17/(1+K17)^5</f>
        <v>669.21867962513</v>
      </c>
      <c r="U17" s="8" t="n">
        <f aca="false">(T17-Assumptions!$D$17)/Assumptions!$D$18</f>
        <v>19.3687471850052</v>
      </c>
    </row>
    <row r="18" customFormat="false" ht="15" hidden="false" customHeight="false" outlineLevel="0" collapsed="false">
      <c r="B18" s="2" t="n">
        <v>13</v>
      </c>
      <c r="C18" s="27" t="n">
        <f aca="false">NORMSDIST('Random Draws'!C18)</f>
        <v>0.738615346468328</v>
      </c>
      <c r="D18" s="27" t="n">
        <f aca="false">NORMSDIST(Assumptions!$D$22*'Random Draws'!C18+SQRT(1-Assumptions!$D$22^2)*'Random Draws'!D18)</f>
        <v>0.71498765450127</v>
      </c>
      <c r="E18" s="19" t="n">
        <f aca="false">IF(C18&lt;(Assumptions!$E$6-Assumptions!$D$6)/(Assumptions!$F$6-Assumptions!$D$6),Assumptions!$D$6+SQRT(C18*(Assumptions!$F$6-Assumptions!$D$6)*(Assumptions!$E$6-Assumptions!$D$6)),Assumptions!$F$6-SQRT((1-C18)*(Assumptions!$F$6-Assumptions!$D$6)*(Assumptions!$F$6-Assumptions!$E$6)))</f>
        <v>0.103848606283321</v>
      </c>
      <c r="F18" s="19" t="n">
        <f aca="false">IF(D18&lt;(Assumptions!$E$7-Assumptions!$D$7)/(Assumptions!$F$7-Assumptions!$D$7),Assumptions!$D$7+SQRT(D18*(Assumptions!$F$7-Assumptions!$D$7)*(Assumptions!$E$7-Assumptions!$D$7)),Assumptions!$F$7-SQRT((1-D18)*(Assumptions!$F$7-Assumptions!$D$7)*(Assumptions!$F$7-Assumptions!$E$7)))</f>
        <v>0.426235382691419</v>
      </c>
      <c r="G18" s="19" t="n">
        <f aca="false">MIN(Assumptions!$D$24,MAX(Assumptions!$D$23,Assumptions!$D$8+Assumptions!$E$8*'Random Draws'!E18))</f>
        <v>0.090612489164766</v>
      </c>
      <c r="H18" s="19" t="n">
        <f aca="false">IF('Random Draws'!F18&lt;(Assumptions!$E$9-Assumptions!$D$9)/(Assumptions!$F$9-Assumptions!$D$9),Assumptions!$D$9+SQRT('Random Draws'!F18*(Assumptions!$F$9-Assumptions!$D$9)*(Assumptions!$E$9-Assumptions!$D$9)),Assumptions!$F$9-SQRT((1-'Random Draws'!F18)*(Assumptions!$F$9-Assumptions!$D$9)*(Assumptions!$F$9-Assumptions!$E$9)))</f>
        <v>0.25463747274461</v>
      </c>
      <c r="I18" s="19" t="n">
        <f aca="false">IF('Random Draws'!G18&lt;(Assumptions!$E$10-Assumptions!$D$10)/(Assumptions!$F$10-Assumptions!$D$10),Assumptions!$D$10+SQRT('Random Draws'!G18*(Assumptions!$F$10-Assumptions!$D$10)*(Assumptions!$E$10-Assumptions!$D$10)),Assumptions!$F$10-SQRT((1-'Random Draws'!G18)*(Assumptions!$F$10-Assumptions!$D$10)*(Assumptions!$F$10-Assumptions!$E$10)))</f>
        <v>0.0211498068112793</v>
      </c>
      <c r="J18" s="19" t="n">
        <f aca="false">IF('Random Draws'!H18&lt;(Assumptions!$E$11-Assumptions!$D$11)/(Assumptions!$F$11-Assumptions!$D$11),Assumptions!$D$11+SQRT('Random Draws'!H18*(Assumptions!$F$11-Assumptions!$D$11)*(Assumptions!$E$11-Assumptions!$D$11)),Assumptions!$F$11-SQRT((1-'Random Draws'!H18)*(Assumptions!$F$11-Assumptions!$D$11)*(Assumptions!$F$11-Assumptions!$E$11)))</f>
        <v>0.141157742527879</v>
      </c>
      <c r="K18" s="19" t="n">
        <f aca="false">MAX(G18,I18+Assumptions!$D$21)</f>
        <v>0.090612489164766</v>
      </c>
      <c r="L18" s="28" t="n">
        <f aca="false">(F18-Assumptions!$D$15)*(1-H18)+Assumptions!$D$15-J18</f>
        <v>0.209645010977465</v>
      </c>
      <c r="M18" s="21" t="n">
        <f aca="false">Assumptions!$D$14*(1+E18)^1*L18-Assumptions!$D$14*(1+E18)^0*E18*Assumptions!$D$16</f>
        <v>33.1036297740179</v>
      </c>
      <c r="N18" s="21" t="n">
        <f aca="false">Assumptions!$D$14*(1+E18)^2*L18-Assumptions!$D$14*(1+E18)^1*E18*Assumptions!$D$16</f>
        <v>36.5413955889687</v>
      </c>
      <c r="O18" s="21" t="n">
        <f aca="false">Assumptions!$D$14*(1+E18)^3*L18-Assumptions!$D$14*(1+E18)^2*E18*Assumptions!$D$16</f>
        <v>40.3361685925306</v>
      </c>
      <c r="P18" s="21" t="n">
        <f aca="false">Assumptions!$D$14*(1+E18)^4*L18-Assumptions!$D$14*(1+E18)^3*E18*Assumptions!$D$16</f>
        <v>44.5250234836739</v>
      </c>
      <c r="Q18" s="21" t="n">
        <f aca="false">Assumptions!$D$14*(1+E18)^5*L18-Assumptions!$D$14*(1+E18)^4*E18*Assumptions!$D$16</f>
        <v>49.1488851171856</v>
      </c>
      <c r="R18" s="21" t="n">
        <f aca="false">M18/(1+K18)+N18/(1+K18)^2+O18/(1+K18)^3+P18/(1+K18)^4+Q18/(1+K18)^5</f>
        <v>155.495006282243</v>
      </c>
      <c r="S18" s="21" t="n">
        <f aca="false">Q18*(1+I18)/(K18-I18)</f>
        <v>722.522840206509</v>
      </c>
      <c r="T18" s="21" t="n">
        <f aca="false">R18+S18/(1+K18)^5</f>
        <v>623.76814564108</v>
      </c>
      <c r="U18" s="8" t="n">
        <f aca="false">(T18-Assumptions!$D$17)/Assumptions!$D$18</f>
        <v>17.5507258256432</v>
      </c>
    </row>
    <row r="19" customFormat="false" ht="15" hidden="false" customHeight="false" outlineLevel="0" collapsed="false">
      <c r="B19" s="2" t="n">
        <v>14</v>
      </c>
      <c r="C19" s="27" t="n">
        <f aca="false">NORMSDIST('Random Draws'!C19)</f>
        <v>0.680335334824136</v>
      </c>
      <c r="D19" s="27" t="n">
        <f aca="false">NORMSDIST(Assumptions!$D$22*'Random Draws'!C19+SQRT(1-Assumptions!$D$22^2)*'Random Draws'!D19)</f>
        <v>0.469027486756508</v>
      </c>
      <c r="E19" s="19" t="n">
        <f aca="false">IF(C19&lt;(Assumptions!$E$6-Assumptions!$D$6)/(Assumptions!$F$6-Assumptions!$D$6),Assumptions!$D$6+SQRT(C19*(Assumptions!$F$6-Assumptions!$D$6)*(Assumptions!$E$6-Assumptions!$D$6)),Assumptions!$F$6-SQRT((1-C19)*(Assumptions!$F$6-Assumptions!$D$6)*(Assumptions!$F$6-Assumptions!$E$6)))</f>
        <v>0.100020963920083</v>
      </c>
      <c r="F19" s="19" t="n">
        <f aca="false">IF(D19&lt;(Assumptions!$E$7-Assumptions!$D$7)/(Assumptions!$F$7-Assumptions!$D$7),Assumptions!$D$7+SQRT(D19*(Assumptions!$F$7-Assumptions!$D$7)*(Assumptions!$E$7-Assumptions!$D$7)),Assumptions!$F$7-SQRT((1-D19)*(Assumptions!$F$7-Assumptions!$D$7)*(Assumptions!$F$7-Assumptions!$E$7)))</f>
        <v>0.413048703288007</v>
      </c>
      <c r="G19" s="19" t="n">
        <f aca="false">MIN(Assumptions!$D$24,MAX(Assumptions!$D$23,Assumptions!$D$8+Assumptions!$E$8*'Random Draws'!E19))</f>
        <v>0.07817519420813</v>
      </c>
      <c r="H19" s="19" t="n">
        <f aca="false">IF('Random Draws'!F19&lt;(Assumptions!$E$9-Assumptions!$D$9)/(Assumptions!$F$9-Assumptions!$D$9),Assumptions!$D$9+SQRT('Random Draws'!F19*(Assumptions!$F$9-Assumptions!$D$9)*(Assumptions!$E$9-Assumptions!$D$9)),Assumptions!$F$9-SQRT((1-'Random Draws'!F19)*(Assumptions!$F$9-Assumptions!$D$9)*(Assumptions!$F$9-Assumptions!$E$9)))</f>
        <v>0.31454464957827</v>
      </c>
      <c r="I19" s="19" t="n">
        <f aca="false">IF('Random Draws'!G19&lt;(Assumptions!$E$10-Assumptions!$D$10)/(Assumptions!$F$10-Assumptions!$D$10),Assumptions!$D$10+SQRT('Random Draws'!G19*(Assumptions!$F$10-Assumptions!$D$10)*(Assumptions!$E$10-Assumptions!$D$10)),Assumptions!$F$10-SQRT((1-'Random Draws'!G19)*(Assumptions!$F$10-Assumptions!$D$10)*(Assumptions!$F$10-Assumptions!$E$10)))</f>
        <v>0.0237628307541486</v>
      </c>
      <c r="J19" s="19" t="n">
        <f aca="false">IF('Random Draws'!H19&lt;(Assumptions!$E$11-Assumptions!$D$11)/(Assumptions!$F$11-Assumptions!$D$11),Assumptions!$D$11+SQRT('Random Draws'!H19*(Assumptions!$F$11-Assumptions!$D$11)*(Assumptions!$E$11-Assumptions!$D$11)),Assumptions!$F$11-SQRT((1-'Random Draws'!H19)*(Assumptions!$F$11-Assumptions!$D$11)*(Assumptions!$F$11-Assumptions!$E$11)))</f>
        <v>0.209414153297161</v>
      </c>
      <c r="K19" s="19" t="n">
        <f aca="false">MAX(G19,I19+Assumptions!$D$21)</f>
        <v>0.07817519420813</v>
      </c>
      <c r="L19" s="28" t="n">
        <f aca="false">(F19-Assumptions!$D$15)*(1-H19)+Assumptions!$D$15-J19</f>
        <v>0.114603094801536</v>
      </c>
      <c r="M19" s="21" t="n">
        <f aca="false">Assumptions!$D$14*(1+E19)^1*L19-Assumptions!$D$14*(1+E19)^0*E19*Assumptions!$D$16</f>
        <v>17.8444507946602</v>
      </c>
      <c r="N19" s="21" t="n">
        <f aca="false">Assumptions!$D$14*(1+E19)^2*L19-Assumptions!$D$14*(1+E19)^1*E19*Assumptions!$D$16</f>
        <v>19.6292699637666</v>
      </c>
      <c r="O19" s="21" t="n">
        <f aca="false">Assumptions!$D$14*(1+E19)^3*L19-Assumptions!$D$14*(1+E19)^2*E19*Assumptions!$D$16</f>
        <v>21.59260846659</v>
      </c>
      <c r="P19" s="21" t="n">
        <f aca="false">Assumptions!$D$14*(1+E19)^4*L19-Assumptions!$D$14*(1+E19)^3*E19*Assumptions!$D$16</f>
        <v>23.7523219789673</v>
      </c>
      <c r="Q19" s="21" t="n">
        <f aca="false">Assumptions!$D$14*(1+E19)^5*L19-Assumptions!$D$14*(1+E19)^4*E19*Assumptions!$D$16</f>
        <v>26.1280521186438</v>
      </c>
      <c r="R19" s="21" t="n">
        <f aca="false">M19/(1+K19)+N19/(1+K19)^2+O19/(1+K19)^3+P19/(1+K19)^4+Q19/(1+K19)^5</f>
        <v>86.1751088475585</v>
      </c>
      <c r="S19" s="21" t="n">
        <f aca="false">Q19*(1+I19)/(K19-I19)</f>
        <v>491.596521472501</v>
      </c>
      <c r="T19" s="21" t="n">
        <f aca="false">R19+S19/(1+K19)^5</f>
        <v>423.588350748884</v>
      </c>
      <c r="U19" s="8" t="n">
        <f aca="false">(T19-Assumptions!$D$17)/Assumptions!$D$18</f>
        <v>9.54353402995534</v>
      </c>
    </row>
    <row r="20" customFormat="false" ht="15" hidden="false" customHeight="false" outlineLevel="0" collapsed="false">
      <c r="B20" s="2" t="n">
        <v>15</v>
      </c>
      <c r="C20" s="27" t="n">
        <f aca="false">NORMSDIST('Random Draws'!C20)</f>
        <v>0.65302590519677</v>
      </c>
      <c r="D20" s="27" t="n">
        <f aca="false">NORMSDIST(Assumptions!$D$22*'Random Draws'!C20+SQRT(1-Assumptions!$D$22^2)*'Random Draws'!D20)</f>
        <v>0.815737095100717</v>
      </c>
      <c r="E20" s="19" t="n">
        <f aca="false">IF(C20&lt;(Assumptions!$E$6-Assumptions!$D$6)/(Assumptions!$F$6-Assumptions!$D$6),Assumptions!$D$6+SQRT(C20*(Assumptions!$F$6-Assumptions!$D$6)*(Assumptions!$E$6-Assumptions!$D$6)),Assumptions!$F$6-SQRT((1-C20)*(Assumptions!$F$6-Assumptions!$D$6)*(Assumptions!$F$6-Assumptions!$E$6)))</f>
        <v>0.0983482236391274</v>
      </c>
      <c r="F20" s="19" t="n">
        <f aca="false">IF(D20&lt;(Assumptions!$E$7-Assumptions!$D$7)/(Assumptions!$F$7-Assumptions!$D$7),Assumptions!$D$7+SQRT(D20*(Assumptions!$F$7-Assumptions!$D$7)*(Assumptions!$E$7-Assumptions!$D$7)),Assumptions!$F$7-SQRT((1-D20)*(Assumptions!$F$7-Assumptions!$D$7)*(Assumptions!$F$7-Assumptions!$E$7)))</f>
        <v>0.432851305379501</v>
      </c>
      <c r="G20" s="19" t="n">
        <f aca="false">MIN(Assumptions!$D$24,MAX(Assumptions!$D$23,Assumptions!$D$8+Assumptions!$E$8*'Random Draws'!E20))</f>
        <v>0.096150736379057</v>
      </c>
      <c r="H20" s="19" t="n">
        <f aca="false">IF('Random Draws'!F20&lt;(Assumptions!$E$9-Assumptions!$D$9)/(Assumptions!$F$9-Assumptions!$D$9),Assumptions!$D$9+SQRT('Random Draws'!F20*(Assumptions!$F$9-Assumptions!$D$9)*(Assumptions!$E$9-Assumptions!$D$9)),Assumptions!$F$9-SQRT((1-'Random Draws'!F20)*(Assumptions!$F$9-Assumptions!$D$9)*(Assumptions!$F$9-Assumptions!$E$9)))</f>
        <v>0.325908320986457</v>
      </c>
      <c r="I20" s="19" t="n">
        <f aca="false">IF('Random Draws'!G20&lt;(Assumptions!$E$10-Assumptions!$D$10)/(Assumptions!$F$10-Assumptions!$D$10),Assumptions!$D$10+SQRT('Random Draws'!G20*(Assumptions!$F$10-Assumptions!$D$10)*(Assumptions!$E$10-Assumptions!$D$10)),Assumptions!$F$10-SQRT((1-'Random Draws'!G20)*(Assumptions!$F$10-Assumptions!$D$10)*(Assumptions!$F$10-Assumptions!$E$10)))</f>
        <v>0.0141077441217261</v>
      </c>
      <c r="J20" s="19" t="n">
        <f aca="false">IF('Random Draws'!H20&lt;(Assumptions!$E$11-Assumptions!$D$11)/(Assumptions!$F$11-Assumptions!$D$11),Assumptions!$D$11+SQRT('Random Draws'!H20*(Assumptions!$F$11-Assumptions!$D$11)*(Assumptions!$E$11-Assumptions!$D$11)),Assumptions!$F$11-SQRT((1-'Random Draws'!H20)*(Assumptions!$F$11-Assumptions!$D$11)*(Assumptions!$F$11-Assumptions!$E$11)))</f>
        <v>0.158094364699467</v>
      </c>
      <c r="K20" s="19" t="n">
        <f aca="false">MAX(G20,I20+Assumptions!$D$21)</f>
        <v>0.096150736379057</v>
      </c>
      <c r="L20" s="28" t="n">
        <f aca="false">(F20-Assumptions!$D$15)*(1-H20)+Assumptions!$D$15-J20</f>
        <v>0.176055180235244</v>
      </c>
      <c r="M20" s="21" t="n">
        <f aca="false">Assumptions!$D$14*(1+E20)^1*L20-Assumptions!$D$14*(1+E20)^0*E20*Assumptions!$D$16</f>
        <v>27.6108199258775</v>
      </c>
      <c r="N20" s="21" t="n">
        <f aca="false">Assumptions!$D$14*(1+E20)^2*L20-Assumptions!$D$14*(1+E20)^1*E20*Assumptions!$D$16</f>
        <v>30.3262950188074</v>
      </c>
      <c r="O20" s="21" t="n">
        <f aca="false">Assumptions!$D$14*(1+E20)^3*L20-Assumptions!$D$14*(1+E20)^2*E20*Assumptions!$D$16</f>
        <v>33.3088322634632</v>
      </c>
      <c r="P20" s="21" t="n">
        <f aca="false">Assumptions!$D$14*(1+E20)^4*L20-Assumptions!$D$14*(1+E20)^3*E20*Assumptions!$D$16</f>
        <v>36.5846967480685</v>
      </c>
      <c r="Q20" s="21" t="n">
        <f aca="false">Assumptions!$D$14*(1+E20)^5*L20-Assumptions!$D$14*(1+E20)^4*E20*Assumptions!$D$16</f>
        <v>40.1827366856172</v>
      </c>
      <c r="R20" s="21" t="n">
        <f aca="false">M20/(1+K20)+N20/(1+K20)^2+O20/(1+K20)^3+P20/(1+K20)^4+Q20/(1+K20)^5</f>
        <v>126.450430991543</v>
      </c>
      <c r="S20" s="21" t="n">
        <f aca="false">Q20*(1+I20)/(K20-I20)</f>
        <v>496.686229155025</v>
      </c>
      <c r="T20" s="21" t="n">
        <f aca="false">R20+S20/(1+K20)^5</f>
        <v>440.306636176457</v>
      </c>
      <c r="U20" s="8" t="n">
        <f aca="false">(T20-Assumptions!$D$17)/Assumptions!$D$18</f>
        <v>10.2122654470583</v>
      </c>
    </row>
    <row r="21" customFormat="false" ht="15" hidden="false" customHeight="false" outlineLevel="0" collapsed="false">
      <c r="B21" s="2" t="n">
        <v>16</v>
      </c>
      <c r="C21" s="27" t="n">
        <f aca="false">NORMSDIST('Random Draws'!C21)</f>
        <v>0.0676767827028715</v>
      </c>
      <c r="D21" s="27" t="n">
        <f aca="false">NORMSDIST(Assumptions!$D$22*'Random Draws'!C21+SQRT(1-Assumptions!$D$22^2)*'Random Draws'!D21)</f>
        <v>0.170311918259669</v>
      </c>
      <c r="E21" s="19" t="n">
        <f aca="false">IF(C21&lt;(Assumptions!$E$6-Assumptions!$D$6)/(Assumptions!$F$6-Assumptions!$D$6),Assumptions!$D$6+SQRT(C21*(Assumptions!$F$6-Assumptions!$D$6)*(Assumptions!$E$6-Assumptions!$D$6)),Assumptions!$F$6-SQRT((1-C21)*(Assumptions!$F$6-Assumptions!$D$6)*(Assumptions!$F$6-Assumptions!$E$6)))</f>
        <v>0.0583952144188199</v>
      </c>
      <c r="F21" s="19" t="n">
        <f aca="false">IF(D21&lt;(Assumptions!$E$7-Assumptions!$D$7)/(Assumptions!$F$7-Assumptions!$D$7),Assumptions!$D$7+SQRT(D21*(Assumptions!$F$7-Assumptions!$D$7)*(Assumptions!$E$7-Assumptions!$D$7)),Assumptions!$F$7-SQRT((1-D21)*(Assumptions!$F$7-Assumptions!$D$7)*(Assumptions!$F$7-Assumptions!$E$7)))</f>
        <v>0.391966725036482</v>
      </c>
      <c r="G21" s="19" t="n">
        <f aca="false">MIN(Assumptions!$D$24,MAX(Assumptions!$D$23,Assumptions!$D$8+Assumptions!$E$8*'Random Draws'!E21))</f>
        <v>0.084938624832817</v>
      </c>
      <c r="H21" s="19" t="n">
        <f aca="false">IF('Random Draws'!F21&lt;(Assumptions!$E$9-Assumptions!$D$9)/(Assumptions!$F$9-Assumptions!$D$9),Assumptions!$D$9+SQRT('Random Draws'!F21*(Assumptions!$F$9-Assumptions!$D$9)*(Assumptions!$E$9-Assumptions!$D$9)),Assumptions!$F$9-SQRT((1-'Random Draws'!F21)*(Assumptions!$F$9-Assumptions!$D$9)*(Assumptions!$F$9-Assumptions!$E$9)))</f>
        <v>0.28234762053192</v>
      </c>
      <c r="I21" s="19" t="n">
        <f aca="false">IF('Random Draws'!G21&lt;(Assumptions!$E$10-Assumptions!$D$10)/(Assumptions!$F$10-Assumptions!$D$10),Assumptions!$D$10+SQRT('Random Draws'!G21*(Assumptions!$F$10-Assumptions!$D$10)*(Assumptions!$E$10-Assumptions!$D$10)),Assumptions!$F$10-SQRT((1-'Random Draws'!G21)*(Assumptions!$F$10-Assumptions!$D$10)*(Assumptions!$F$10-Assumptions!$E$10)))</f>
        <v>0.0148038665290056</v>
      </c>
      <c r="J21" s="19" t="n">
        <f aca="false">IF('Random Draws'!H21&lt;(Assumptions!$E$11-Assumptions!$D$11)/(Assumptions!$F$11-Assumptions!$D$11),Assumptions!$D$11+SQRT('Random Draws'!H21*(Assumptions!$F$11-Assumptions!$D$11)*(Assumptions!$E$11-Assumptions!$D$11)),Assumptions!$F$11-SQRT((1-'Random Draws'!H21)*(Assumptions!$F$11-Assumptions!$D$11)*(Assumptions!$F$11-Assumptions!$E$11)))</f>
        <v>0.143548243591996</v>
      </c>
      <c r="K21" s="19" t="n">
        <f aca="false">MAX(G21,I21+Assumptions!$D$21)</f>
        <v>0.084938624832817</v>
      </c>
      <c r="L21" s="28" t="n">
        <f aca="false">(F21-Assumptions!$D$15)*(1-H21)+Assumptions!$D$15-J21</f>
        <v>0.174452799971895</v>
      </c>
      <c r="M21" s="21" t="n">
        <f aca="false">Assumptions!$D$14*(1+E21)^1*L21-Assumptions!$D$14*(1+E21)^0*E21*Assumptions!$D$16</f>
        <v>26.5187820689496</v>
      </c>
      <c r="N21" s="21" t="n">
        <f aca="false">Assumptions!$D$14*(1+E21)^2*L21-Assumptions!$D$14*(1+E21)^1*E21*Assumptions!$D$16</f>
        <v>28.0673520339919</v>
      </c>
      <c r="O21" s="21" t="n">
        <f aca="false">Assumptions!$D$14*(1+E21)^3*L21-Assumptions!$D$14*(1+E21)^2*E21*Assumptions!$D$16</f>
        <v>29.7063510741853</v>
      </c>
      <c r="P21" s="21" t="n">
        <f aca="false">Assumptions!$D$14*(1+E21)^4*L21-Assumptions!$D$14*(1+E21)^3*E21*Assumptions!$D$16</f>
        <v>31.4410598147631</v>
      </c>
      <c r="Q21" s="21" t="n">
        <f aca="false">Assumptions!$D$14*(1+E21)^5*L21-Assumptions!$D$14*(1+E21)^4*E21*Assumptions!$D$16</f>
        <v>33.2770672442012</v>
      </c>
      <c r="R21" s="21" t="n">
        <f aca="false">M21/(1+K21)+N21/(1+K21)^2+O21/(1+K21)^3+P21/(1+K21)^4+Q21/(1+K21)^5</f>
        <v>116.377820645519</v>
      </c>
      <c r="S21" s="21" t="n">
        <f aca="false">Q21*(1+I21)/(K21-I21)</f>
        <v>481.497296388713</v>
      </c>
      <c r="T21" s="21" t="n">
        <f aca="false">R21+S21/(1+K21)^5</f>
        <v>436.685978002502</v>
      </c>
      <c r="U21" s="8" t="n">
        <f aca="false">(T21-Assumptions!$D$17)/Assumptions!$D$18</f>
        <v>10.0674391201001</v>
      </c>
    </row>
    <row r="22" customFormat="false" ht="15" hidden="false" customHeight="false" outlineLevel="0" collapsed="false">
      <c r="B22" s="2" t="n">
        <v>17</v>
      </c>
      <c r="C22" s="27" t="n">
        <f aca="false">NORMSDIST('Random Draws'!C22)</f>
        <v>0.0274051871123407</v>
      </c>
      <c r="D22" s="27" t="n">
        <f aca="false">NORMSDIST(Assumptions!$D$22*'Random Draws'!C22+SQRT(1-Assumptions!$D$22^2)*'Random Draws'!D22)</f>
        <v>0.776591057446257</v>
      </c>
      <c r="E22" s="19" t="n">
        <f aca="false">IF(C22&lt;(Assumptions!$E$6-Assumptions!$D$6)/(Assumptions!$F$6-Assumptions!$D$6),Assumptions!$D$6+SQRT(C22*(Assumptions!$F$6-Assumptions!$D$6)*(Assumptions!$E$6-Assumptions!$D$6)),Assumptions!$F$6-SQRT((1-C22)*(Assumptions!$F$6-Assumptions!$D$6)*(Assumptions!$F$6-Assumptions!$E$6)))</f>
        <v>0.0517058077705771</v>
      </c>
      <c r="F22" s="19" t="n">
        <f aca="false">IF(D22&lt;(Assumptions!$E$7-Assumptions!$D$7)/(Assumptions!$F$7-Assumptions!$D$7),Assumptions!$D$7+SQRT(D22*(Assumptions!$F$7-Assumptions!$D$7)*(Assumptions!$E$7-Assumptions!$D$7)),Assumptions!$F$7-SQRT((1-D22)*(Assumptions!$F$7-Assumptions!$D$7)*(Assumptions!$F$7-Assumptions!$E$7)))</f>
        <v>0.430106258678195</v>
      </c>
      <c r="G22" s="19" t="n">
        <f aca="false">MIN(Assumptions!$D$24,MAX(Assumptions!$D$23,Assumptions!$D$8+Assumptions!$E$8*'Random Draws'!E22))</f>
        <v>0.083140839514191</v>
      </c>
      <c r="H22" s="19" t="n">
        <f aca="false">IF('Random Draws'!F22&lt;(Assumptions!$E$9-Assumptions!$D$9)/(Assumptions!$F$9-Assumptions!$D$9),Assumptions!$D$9+SQRT('Random Draws'!F22*(Assumptions!$F$9-Assumptions!$D$9)*(Assumptions!$E$9-Assumptions!$D$9)),Assumptions!$F$9-SQRT((1-'Random Draws'!F22)*(Assumptions!$F$9-Assumptions!$D$9)*(Assumptions!$F$9-Assumptions!$E$9)))</f>
        <v>0.274632544194363</v>
      </c>
      <c r="I22" s="19" t="n">
        <f aca="false">IF('Random Draws'!G22&lt;(Assumptions!$E$10-Assumptions!$D$10)/(Assumptions!$F$10-Assumptions!$D$10),Assumptions!$D$10+SQRT('Random Draws'!G22*(Assumptions!$F$10-Assumptions!$D$10)*(Assumptions!$E$10-Assumptions!$D$10)),Assumptions!$F$10-SQRT((1-'Random Draws'!G22)*(Assumptions!$F$10-Assumptions!$D$10)*(Assumptions!$F$10-Assumptions!$E$10)))</f>
        <v>0.0240298014719589</v>
      </c>
      <c r="J22" s="19" t="n">
        <f aca="false">IF('Random Draws'!H22&lt;(Assumptions!$E$11-Assumptions!$D$11)/(Assumptions!$F$11-Assumptions!$D$11),Assumptions!$D$11+SQRT('Random Draws'!H22*(Assumptions!$F$11-Assumptions!$D$11)*(Assumptions!$E$11-Assumptions!$D$11)),Assumptions!$F$11-SQRT((1-'Random Draws'!H22)*(Assumptions!$F$11-Assumptions!$D$11)*(Assumptions!$F$11-Assumptions!$E$11)))</f>
        <v>0.185950033256228</v>
      </c>
      <c r="K22" s="19" t="n">
        <f aca="false">MAX(G22,I22+Assumptions!$D$21)</f>
        <v>0.083140839514191</v>
      </c>
      <c r="L22" s="28" t="n">
        <f aca="false">(F22-Assumptions!$D$15)*(1-H22)+Assumptions!$D$15-J22</f>
        <v>0.161737280072523</v>
      </c>
      <c r="M22" s="21" t="n">
        <f aca="false">Assumptions!$D$14*(1+E22)^1*L22-Assumptions!$D$14*(1+E22)^0*E22*Assumptions!$D$16</f>
        <v>24.4395850700649</v>
      </c>
      <c r="N22" s="21" t="n">
        <f aca="false">Assumptions!$D$14*(1+E22)^2*L22-Assumptions!$D$14*(1+E22)^1*E22*Assumptions!$D$16</f>
        <v>25.7032535576904</v>
      </c>
      <c r="O22" s="21" t="n">
        <f aca="false">Assumptions!$D$14*(1+E22)^3*L22-Assumptions!$D$14*(1+E22)^2*E22*Assumptions!$D$16</f>
        <v>27.0322610452227</v>
      </c>
      <c r="P22" s="21" t="n">
        <f aca="false">Assumptions!$D$14*(1+E22)^4*L22-Assumptions!$D$14*(1+E22)^3*E22*Assumptions!$D$16</f>
        <v>28.4299859384311</v>
      </c>
      <c r="Q22" s="21" t="n">
        <f aca="false">Assumptions!$D$14*(1+E22)^5*L22-Assumptions!$D$14*(1+E22)^4*E22*Assumptions!$D$16</f>
        <v>29.8999813262838</v>
      </c>
      <c r="R22" s="21" t="n">
        <f aca="false">M22/(1+K22)+N22/(1+K22)^2+O22/(1+K22)^3+P22/(1+K22)^4+Q22/(1+K22)^5</f>
        <v>106.456998693937</v>
      </c>
      <c r="S22" s="21" t="n">
        <f aca="false">Q22*(1+I22)/(K22-I22)</f>
        <v>517.982308476704</v>
      </c>
      <c r="T22" s="21" t="n">
        <f aca="false">R22+S22/(1+K22)^5</f>
        <v>453.905362896392</v>
      </c>
      <c r="U22" s="8" t="n">
        <f aca="false">(T22-Assumptions!$D$17)/Assumptions!$D$18</f>
        <v>10.7562145158557</v>
      </c>
    </row>
    <row r="23" customFormat="false" ht="15" hidden="false" customHeight="false" outlineLevel="0" collapsed="false">
      <c r="B23" s="2" t="n">
        <v>18</v>
      </c>
      <c r="C23" s="27" t="n">
        <f aca="false">NORMSDIST('Random Draws'!C23)</f>
        <v>0.614937948680214</v>
      </c>
      <c r="D23" s="27" t="n">
        <f aca="false">NORMSDIST(Assumptions!$D$22*'Random Draws'!C23+SQRT(1-Assumptions!$D$22^2)*'Random Draws'!D23)</f>
        <v>0.968828245278701</v>
      </c>
      <c r="E23" s="19" t="n">
        <f aca="false">IF(C23&lt;(Assumptions!$E$6-Assumptions!$D$6)/(Assumptions!$F$6-Assumptions!$D$6),Assumptions!$D$6+SQRT(C23*(Assumptions!$F$6-Assumptions!$D$6)*(Assumptions!$E$6-Assumptions!$D$6)),Assumptions!$F$6-SQRT((1-C23)*(Assumptions!$F$6-Assumptions!$D$6)*(Assumptions!$F$6-Assumptions!$E$6)))</f>
        <v>0.0961216425034057</v>
      </c>
      <c r="F23" s="19" t="n">
        <f aca="false">IF(D23&lt;(Assumptions!$E$7-Assumptions!$D$7)/(Assumptions!$F$7-Assumptions!$D$7),Assumptions!$D$7+SQRT(D23*(Assumptions!$F$7-Assumptions!$D$7)*(Assumptions!$E$7-Assumptions!$D$7)),Assumptions!$F$7-SQRT((1-D23)*(Assumptions!$F$7-Assumptions!$D$7)*(Assumptions!$F$7-Assumptions!$E$7)))</f>
        <v>0.448833665826011</v>
      </c>
      <c r="G23" s="19" t="n">
        <f aca="false">MIN(Assumptions!$D$24,MAX(Assumptions!$D$23,Assumptions!$D$8+Assumptions!$E$8*'Random Draws'!E23))</f>
        <v>0.086520210414492</v>
      </c>
      <c r="H23" s="19" t="n">
        <f aca="false">IF('Random Draws'!F23&lt;(Assumptions!$E$9-Assumptions!$D$9)/(Assumptions!$F$9-Assumptions!$D$9),Assumptions!$D$9+SQRT('Random Draws'!F23*(Assumptions!$F$9-Assumptions!$D$9)*(Assumptions!$E$9-Assumptions!$D$9)),Assumptions!$F$9-SQRT((1-'Random Draws'!F23)*(Assumptions!$F$9-Assumptions!$D$9)*(Assumptions!$F$9-Assumptions!$E$9)))</f>
        <v>0.26829179484321</v>
      </c>
      <c r="I23" s="19" t="n">
        <f aca="false">IF('Random Draws'!G23&lt;(Assumptions!$E$10-Assumptions!$D$10)/(Assumptions!$F$10-Assumptions!$D$10),Assumptions!$D$10+SQRT('Random Draws'!G23*(Assumptions!$F$10-Assumptions!$D$10)*(Assumptions!$E$10-Assumptions!$D$10)),Assumptions!$F$10-SQRT((1-'Random Draws'!G23)*(Assumptions!$F$10-Assumptions!$D$10)*(Assumptions!$F$10-Assumptions!$E$10)))</f>
        <v>0.0140401072780961</v>
      </c>
      <c r="J23" s="19" t="n">
        <f aca="false">IF('Random Draws'!H23&lt;(Assumptions!$E$11-Assumptions!$D$11)/(Assumptions!$F$11-Assumptions!$D$11),Assumptions!$D$11+SQRT('Random Draws'!H23*(Assumptions!$F$11-Assumptions!$D$11)*(Assumptions!$E$11-Assumptions!$D$11)),Assumptions!$F$11-SQRT((1-'Random Draws'!H23)*(Assumptions!$F$11-Assumptions!$D$11)*(Assumptions!$F$11-Assumptions!$E$11)))</f>
        <v>0.166002790414041</v>
      </c>
      <c r="K23" s="19" t="n">
        <f aca="false">MAX(G23,I23+Assumptions!$D$21)</f>
        <v>0.086520210414492</v>
      </c>
      <c r="L23" s="28" t="n">
        <f aca="false">(F23-Assumptions!$D$15)*(1-H23)+Assumptions!$D$15-J23</f>
        <v>0.197290418951069</v>
      </c>
      <c r="M23" s="21" t="n">
        <f aca="false">Assumptions!$D$14*(1+E23)^1*L23-Assumptions!$D$14*(1+E23)^0*E23*Assumptions!$D$16</f>
        <v>30.9387440753807</v>
      </c>
      <c r="N23" s="21" t="n">
        <f aca="false">Assumptions!$D$14*(1+E23)^2*L23-Assumptions!$D$14*(1+E23)^1*E23*Assumptions!$D$16</f>
        <v>33.9126269728988</v>
      </c>
      <c r="O23" s="21" t="n">
        <f aca="false">Assumptions!$D$14*(1+E23)^3*L23-Assumptions!$D$14*(1+E23)^2*E23*Assumptions!$D$16</f>
        <v>37.1723643791392</v>
      </c>
      <c r="P23" s="21" t="n">
        <f aca="false">Assumptions!$D$14*(1+E23)^4*L23-Assumptions!$D$14*(1+E23)^3*E23*Assumptions!$D$16</f>
        <v>40.7454330989971</v>
      </c>
      <c r="Q23" s="21" t="n">
        <f aca="false">Assumptions!$D$14*(1+E23)^5*L23-Assumptions!$D$14*(1+E23)^4*E23*Assumptions!$D$16</f>
        <v>44.6619510529853</v>
      </c>
      <c r="R23" s="21" t="n">
        <f aca="false">M23/(1+K23)+N23/(1+K23)^2+O23/(1+K23)^3+P23/(1+K23)^4+Q23/(1+K23)^5</f>
        <v>144.914011611584</v>
      </c>
      <c r="S23" s="21" t="n">
        <f aca="false">Q23*(1+I23)/(K23-I23)</f>
        <v>624.847477821488</v>
      </c>
      <c r="T23" s="21" t="n">
        <f aca="false">R23+S23/(1+K23)^5</f>
        <v>557.566982188229</v>
      </c>
      <c r="U23" s="8" t="n">
        <f aca="false">(T23-Assumptions!$D$17)/Assumptions!$D$18</f>
        <v>14.9026792875291</v>
      </c>
    </row>
    <row r="24" customFormat="false" ht="15" hidden="false" customHeight="false" outlineLevel="0" collapsed="false">
      <c r="B24" s="2" t="n">
        <v>19</v>
      </c>
      <c r="C24" s="27" t="n">
        <f aca="false">NORMSDIST('Random Draws'!C24)</f>
        <v>0.830587205805304</v>
      </c>
      <c r="D24" s="27" t="n">
        <f aca="false">NORMSDIST(Assumptions!$D$22*'Random Draws'!C24+SQRT(1-Assumptions!$D$22^2)*'Random Draws'!D24)</f>
        <v>0.70771442868201</v>
      </c>
      <c r="E24" s="19" t="n">
        <f aca="false">IF(C24&lt;(Assumptions!$E$6-Assumptions!$D$6)/(Assumptions!$F$6-Assumptions!$D$6),Assumptions!$D$6+SQRT(C24*(Assumptions!$F$6-Assumptions!$D$6)*(Assumptions!$E$6-Assumptions!$D$6)),Assumptions!$F$6-SQRT((1-C24)*(Assumptions!$F$6-Assumptions!$D$6)*(Assumptions!$F$6-Assumptions!$E$6)))</f>
        <v>0.110895636564709</v>
      </c>
      <c r="F24" s="19" t="n">
        <f aca="false">IF(D24&lt;(Assumptions!$E$7-Assumptions!$D$7)/(Assumptions!$F$7-Assumptions!$D$7),Assumptions!$D$7+SQRT(D24*(Assumptions!$F$7-Assumptions!$D$7)*(Assumptions!$E$7-Assumptions!$D$7)),Assumptions!$F$7-SQRT((1-D24)*(Assumptions!$F$7-Assumptions!$D$7)*(Assumptions!$F$7-Assumptions!$E$7)))</f>
        <v>0.425807277305369</v>
      </c>
      <c r="G24" s="19" t="n">
        <f aca="false">MIN(Assumptions!$D$24,MAX(Assumptions!$D$23,Assumptions!$D$8+Assumptions!$E$8*'Random Draws'!E24))</f>
        <v>0.078758490330847</v>
      </c>
      <c r="H24" s="19" t="n">
        <f aca="false">IF('Random Draws'!F24&lt;(Assumptions!$E$9-Assumptions!$D$9)/(Assumptions!$F$9-Assumptions!$D$9),Assumptions!$D$9+SQRT('Random Draws'!F24*(Assumptions!$F$9-Assumptions!$D$9)*(Assumptions!$E$9-Assumptions!$D$9)),Assumptions!$F$9-SQRT((1-'Random Draws'!F24)*(Assumptions!$F$9-Assumptions!$D$9)*(Assumptions!$F$9-Assumptions!$E$9)))</f>
        <v>0.315641051620902</v>
      </c>
      <c r="I24" s="19" t="n">
        <f aca="false">IF('Random Draws'!G24&lt;(Assumptions!$E$10-Assumptions!$D$10)/(Assumptions!$F$10-Assumptions!$D$10),Assumptions!$D$10+SQRT('Random Draws'!G24*(Assumptions!$F$10-Assumptions!$D$10)*(Assumptions!$E$10-Assumptions!$D$10)),Assumptions!$F$10-SQRT((1-'Random Draws'!G24)*(Assumptions!$F$10-Assumptions!$D$10)*(Assumptions!$F$10-Assumptions!$E$10)))</f>
        <v>0.0250934496857496</v>
      </c>
      <c r="J24" s="19" t="n">
        <f aca="false">IF('Random Draws'!H24&lt;(Assumptions!$E$11-Assumptions!$D$11)/(Assumptions!$F$11-Assumptions!$D$11),Assumptions!$D$11+SQRT('Random Draws'!H24*(Assumptions!$F$11-Assumptions!$D$11)*(Assumptions!$E$11-Assumptions!$D$11)),Assumptions!$F$11-SQRT((1-'Random Draws'!H24)*(Assumptions!$F$11-Assumptions!$D$11)*(Assumptions!$F$11-Assumptions!$E$11)))</f>
        <v>0.137325564095175</v>
      </c>
      <c r="K24" s="19" t="n">
        <f aca="false">MAX(G24,I24+Assumptions!$D$21)</f>
        <v>0.078758490330847</v>
      </c>
      <c r="L24" s="28" t="n">
        <f aca="false">(F24-Assumptions!$D$15)*(1-H24)+Assumptions!$D$15-J24</f>
        <v>0.195112793124412</v>
      </c>
      <c r="M24" s="21" t="n">
        <f aca="false">Assumptions!$D$14*(1+E24)^1*L24-Assumptions!$D$14*(1+E24)^0*E24*Assumptions!$D$16</f>
        <v>30.9463468063235</v>
      </c>
      <c r="N24" s="21" t="n">
        <f aca="false">Assumptions!$D$14*(1+E24)^2*L24-Assumptions!$D$14*(1+E24)^1*E24*Assumptions!$D$16</f>
        <v>34.378161634763</v>
      </c>
      <c r="O24" s="21" t="n">
        <f aca="false">Assumptions!$D$14*(1+E24)^3*L24-Assumptions!$D$14*(1+E24)^2*E24*Assumptions!$D$16</f>
        <v>38.1905497531745</v>
      </c>
      <c r="P24" s="21" t="n">
        <f aca="false">Assumptions!$D$14*(1+E24)^4*L24-Assumptions!$D$14*(1+E24)^3*E24*Assumptions!$D$16</f>
        <v>42.425715078809</v>
      </c>
      <c r="Q24" s="21" t="n">
        <f aca="false">Assumptions!$D$14*(1+E24)^5*L24-Assumptions!$D$14*(1+E24)^4*E24*Assumptions!$D$16</f>
        <v>47.1305417591865</v>
      </c>
      <c r="R24" s="21" t="n">
        <f aca="false">M24/(1+K24)+N24/(1+K24)^2+O24/(1+K24)^3+P24/(1+K24)^4+Q24/(1+K24)^5</f>
        <v>152.239525383093</v>
      </c>
      <c r="S24" s="21" t="n">
        <f aca="false">Q24*(1+I24)/(K24-I24)</f>
        <v>900.27341928225</v>
      </c>
      <c r="T24" s="21" t="n">
        <f aca="false">R24+S24/(1+K24)^5</f>
        <v>768.484362138908</v>
      </c>
      <c r="U24" s="8" t="n">
        <f aca="false">(T24-Assumptions!$D$17)/Assumptions!$D$18</f>
        <v>23.3393744855563</v>
      </c>
    </row>
    <row r="25" customFormat="false" ht="15" hidden="false" customHeight="false" outlineLevel="0" collapsed="false">
      <c r="B25" s="2" t="n">
        <v>20</v>
      </c>
      <c r="C25" s="27" t="n">
        <f aca="false">NORMSDIST('Random Draws'!C25)</f>
        <v>0.366728431653389</v>
      </c>
      <c r="D25" s="27" t="n">
        <f aca="false">NORMSDIST(Assumptions!$D$22*'Random Draws'!C25+SQRT(1-Assumptions!$D$22^2)*'Random Draws'!D25)</f>
        <v>0.523042966515973</v>
      </c>
      <c r="E25" s="19" t="n">
        <f aca="false">IF(C25&lt;(Assumptions!$E$6-Assumptions!$D$6)/(Assumptions!$F$6-Assumptions!$D$6),Assumptions!$D$6+SQRT(C25*(Assumptions!$F$6-Assumptions!$D$6)*(Assumptions!$E$6-Assumptions!$D$6)),Assumptions!$F$6-SQRT((1-C25)*(Assumptions!$F$6-Assumptions!$D$6)*(Assumptions!$F$6-Assumptions!$E$6)))</f>
        <v>0.0828210480752976</v>
      </c>
      <c r="F25" s="19" t="n">
        <f aca="false">IF(D25&lt;(Assumptions!$E$7-Assumptions!$D$7)/(Assumptions!$F$7-Assumptions!$D$7),Assumptions!$D$7+SQRT(D25*(Assumptions!$F$7-Assumptions!$D$7)*(Assumptions!$E$7-Assumptions!$D$7)),Assumptions!$F$7-SQRT((1-D25)*(Assumptions!$F$7-Assumptions!$D$7)*(Assumptions!$F$7-Assumptions!$E$7)))</f>
        <v>0.416020155293393</v>
      </c>
      <c r="G25" s="19" t="n">
        <f aca="false">MIN(Assumptions!$D$24,MAX(Assumptions!$D$23,Assumptions!$D$8+Assumptions!$E$8*'Random Draws'!E25))</f>
        <v>0.096696502459081</v>
      </c>
      <c r="H25" s="19" t="n">
        <f aca="false">IF('Random Draws'!F25&lt;(Assumptions!$E$9-Assumptions!$D$9)/(Assumptions!$F$9-Assumptions!$D$9),Assumptions!$D$9+SQRT('Random Draws'!F25*(Assumptions!$F$9-Assumptions!$D$9)*(Assumptions!$E$9-Assumptions!$D$9)),Assumptions!$F$9-SQRT((1-'Random Draws'!F25)*(Assumptions!$F$9-Assumptions!$D$9)*(Assumptions!$F$9-Assumptions!$E$9)))</f>
        <v>0.304757559346346</v>
      </c>
      <c r="I25" s="19" t="n">
        <f aca="false">IF('Random Draws'!G25&lt;(Assumptions!$E$10-Assumptions!$D$10)/(Assumptions!$F$10-Assumptions!$D$10),Assumptions!$D$10+SQRT('Random Draws'!G25*(Assumptions!$F$10-Assumptions!$D$10)*(Assumptions!$E$10-Assumptions!$D$10)),Assumptions!$F$10-SQRT((1-'Random Draws'!G25)*(Assumptions!$F$10-Assumptions!$D$10)*(Assumptions!$F$10-Assumptions!$E$10)))</f>
        <v>0.0154812051157182</v>
      </c>
      <c r="J25" s="19" t="n">
        <f aca="false">IF('Random Draws'!H25&lt;(Assumptions!$E$11-Assumptions!$D$11)/(Assumptions!$F$11-Assumptions!$D$11),Assumptions!$D$11+SQRT('Random Draws'!H25*(Assumptions!$F$11-Assumptions!$D$11)*(Assumptions!$E$11-Assumptions!$D$11)),Assumptions!$F$11-SQRT((1-'Random Draws'!H25)*(Assumptions!$F$11-Assumptions!$D$11)*(Assumptions!$F$11-Assumptions!$E$11)))</f>
        <v>0.164820573898019</v>
      </c>
      <c r="K25" s="19" t="n">
        <f aca="false">MAX(G25,I25+Assumptions!$D$21)</f>
        <v>0.096696502459081</v>
      </c>
      <c r="L25" s="28" t="n">
        <f aca="false">(F25-Assumptions!$D$15)*(1-H25)+Assumptions!$D$15-J25</f>
        <v>0.164032776944297</v>
      </c>
      <c r="M25" s="21" t="n">
        <f aca="false">Assumptions!$D$14*(1+E25)^1*L25-Assumptions!$D$14*(1+E25)^0*E25*Assumptions!$D$16</f>
        <v>25.3943592410536</v>
      </c>
      <c r="N25" s="21" t="n">
        <f aca="false">Assumptions!$D$14*(1+E25)^2*L25-Assumptions!$D$14*(1+E25)^1*E25*Assumptions!$D$16</f>
        <v>27.4975466885982</v>
      </c>
      <c r="O25" s="21" t="n">
        <f aca="false">Assumptions!$D$14*(1+E25)^3*L25-Assumptions!$D$14*(1+E25)^2*E25*Assumptions!$D$16</f>
        <v>29.7749223248474</v>
      </c>
      <c r="P25" s="21" t="n">
        <f aca="false">Assumptions!$D$14*(1+E25)^4*L25-Assumptions!$D$14*(1+E25)^3*E25*Assumptions!$D$16</f>
        <v>32.2409125981518</v>
      </c>
      <c r="Q25" s="21" t="n">
        <f aca="false">Assumptions!$D$14*(1+E25)^5*L25-Assumptions!$D$14*(1+E25)^4*E25*Assumptions!$D$16</f>
        <v>34.9111387704348</v>
      </c>
      <c r="R25" s="21" t="n">
        <f aca="false">M25/(1+K25)+N25/(1+K25)^2+O25/(1+K25)^3+P25/(1+K25)^4+Q25/(1+K25)^5</f>
        <v>112.883813613736</v>
      </c>
      <c r="S25" s="21" t="n">
        <f aca="false">Q25*(1+I25)/(K25-I25)</f>
        <v>436.513888765075</v>
      </c>
      <c r="T25" s="21" t="n">
        <f aca="false">R25+S25/(1+K25)^5</f>
        <v>388.031442271249</v>
      </c>
      <c r="U25" s="8" t="n">
        <f aca="false">(T25-Assumptions!$D$17)/Assumptions!$D$18</f>
        <v>8.12125769084996</v>
      </c>
    </row>
    <row r="26" customFormat="false" ht="15" hidden="false" customHeight="false" outlineLevel="0" collapsed="false">
      <c r="B26" s="2" t="n">
        <v>21</v>
      </c>
      <c r="C26" s="27" t="n">
        <f aca="false">NORMSDIST('Random Draws'!C26)</f>
        <v>0.123701206890718</v>
      </c>
      <c r="D26" s="27" t="n">
        <f aca="false">NORMSDIST(Assumptions!$D$22*'Random Draws'!C26+SQRT(1-Assumptions!$D$22^2)*'Random Draws'!D26)</f>
        <v>0.0974984781391131</v>
      </c>
      <c r="E26" s="19" t="n">
        <f aca="false">IF(C26&lt;(Assumptions!$E$6-Assumptions!$D$6)/(Assumptions!$F$6-Assumptions!$D$6),Assumptions!$D$6+SQRT(C26*(Assumptions!$F$6-Assumptions!$D$6)*(Assumptions!$E$6-Assumptions!$D$6)),Assumptions!$F$6-SQRT((1-C26)*(Assumptions!$F$6-Assumptions!$D$6)*(Assumptions!$F$6-Assumptions!$E$6)))</f>
        <v>0.0648697815521888</v>
      </c>
      <c r="F26" s="19" t="n">
        <f aca="false">IF(D26&lt;(Assumptions!$E$7-Assumptions!$D$7)/(Assumptions!$F$7-Assumptions!$D$7),Assumptions!$D$7+SQRT(D26*(Assumptions!$F$7-Assumptions!$D$7)*(Assumptions!$E$7-Assumptions!$D$7)),Assumptions!$F$7-SQRT((1-D26)*(Assumptions!$F$7-Assumptions!$D$7)*(Assumptions!$F$7-Assumptions!$E$7)))</f>
        <v>0.384186584480548</v>
      </c>
      <c r="G26" s="19" t="n">
        <f aca="false">MIN(Assumptions!$D$24,MAX(Assumptions!$D$23,Assumptions!$D$8+Assumptions!$E$8*'Random Draws'!E26))</f>
        <v>0.081596342138242</v>
      </c>
      <c r="H26" s="19" t="n">
        <f aca="false">IF('Random Draws'!F26&lt;(Assumptions!$E$9-Assumptions!$D$9)/(Assumptions!$F$9-Assumptions!$D$9),Assumptions!$D$9+SQRT('Random Draws'!F26*(Assumptions!$F$9-Assumptions!$D$9)*(Assumptions!$E$9-Assumptions!$D$9)),Assumptions!$F$9-SQRT((1-'Random Draws'!F26)*(Assumptions!$F$9-Assumptions!$D$9)*(Assumptions!$F$9-Assumptions!$E$9)))</f>
        <v>0.25554065864814</v>
      </c>
      <c r="I26" s="19" t="n">
        <f aca="false">IF('Random Draws'!G26&lt;(Assumptions!$E$10-Assumptions!$D$10)/(Assumptions!$F$10-Assumptions!$D$10),Assumptions!$D$10+SQRT('Random Draws'!G26*(Assumptions!$F$10-Assumptions!$D$10)*(Assumptions!$E$10-Assumptions!$D$10)),Assumptions!$F$10-SQRT((1-'Random Draws'!G26)*(Assumptions!$F$10-Assumptions!$D$10)*(Assumptions!$F$10-Assumptions!$E$10)))</f>
        <v>0.0204361033700257</v>
      </c>
      <c r="J26" s="19" t="n">
        <f aca="false">IF('Random Draws'!H26&lt;(Assumptions!$E$11-Assumptions!$D$11)/(Assumptions!$F$11-Assumptions!$D$11),Assumptions!$D$11+SQRT('Random Draws'!H26*(Assumptions!$F$11-Assumptions!$D$11)*(Assumptions!$E$11-Assumptions!$D$11)),Assumptions!$F$11-SQRT((1-'Random Draws'!H26)*(Assumptions!$F$11-Assumptions!$D$11)*(Assumptions!$F$11-Assumptions!$E$11)))</f>
        <v>0.194497064306163</v>
      </c>
      <c r="K26" s="19" t="n">
        <f aca="false">MAX(G26,I26+Assumptions!$D$21)</f>
        <v>0.081596342138242</v>
      </c>
      <c r="L26" s="28" t="n">
        <f aca="false">(F26-Assumptions!$D$15)*(1-H26)+Assumptions!$D$15-J26</f>
        <v>0.124734512956705</v>
      </c>
      <c r="M26" s="21" t="n">
        <f aca="false">Assumptions!$D$14*(1+E26)^1*L26-Assumptions!$D$14*(1+E26)^0*E26*Assumptions!$D$16</f>
        <v>18.9775884170606</v>
      </c>
      <c r="N26" s="21" t="n">
        <f aca="false">Assumptions!$D$14*(1+E26)^2*L26-Assumptions!$D$14*(1+E26)^1*E26*Assumptions!$D$16</f>
        <v>20.2086604320627</v>
      </c>
      <c r="O26" s="21" t="n">
        <f aca="false">Assumptions!$D$14*(1+E26)^3*L26-Assumptions!$D$14*(1+E26)^2*E26*Assumptions!$D$16</f>
        <v>21.519591819753</v>
      </c>
      <c r="P26" s="21" t="n">
        <f aca="false">Assumptions!$D$14*(1+E26)^4*L26-Assumptions!$D$14*(1+E26)^3*E26*Assumptions!$D$16</f>
        <v>22.9155630401926</v>
      </c>
      <c r="Q26" s="21" t="n">
        <f aca="false">Assumptions!$D$14*(1+E26)^5*L26-Assumptions!$D$14*(1+E26)^4*E26*Assumptions!$D$16</f>
        <v>24.4020906087553</v>
      </c>
      <c r="R26" s="21" t="n">
        <f aca="false">M26/(1+K26)+N26/(1+K26)^2+O26/(1+K26)^3+P26/(1+K26)^4+Q26/(1+K26)^5</f>
        <v>85.0577504304185</v>
      </c>
      <c r="S26" s="21" t="n">
        <f aca="false">Q26*(1+I26)/(K26-I26)</f>
        <v>407.139912406963</v>
      </c>
      <c r="T26" s="21" t="n">
        <f aca="false">R26+S26/(1+K26)^5</f>
        <v>360.111537940369</v>
      </c>
      <c r="U26" s="8" t="n">
        <f aca="false">(T26-Assumptions!$D$17)/Assumptions!$D$18</f>
        <v>7.00446151761475</v>
      </c>
    </row>
    <row r="27" customFormat="false" ht="15" hidden="false" customHeight="false" outlineLevel="0" collapsed="false">
      <c r="B27" s="2" t="n">
        <v>22</v>
      </c>
      <c r="C27" s="27" t="n">
        <f aca="false">NORMSDIST('Random Draws'!C27)</f>
        <v>0.648662393809945</v>
      </c>
      <c r="D27" s="27" t="n">
        <f aca="false">NORMSDIST(Assumptions!$D$22*'Random Draws'!C27+SQRT(1-Assumptions!$D$22^2)*'Random Draws'!D27)</f>
        <v>0.920722331074118</v>
      </c>
      <c r="E27" s="19" t="n">
        <f aca="false">IF(C27&lt;(Assumptions!$E$6-Assumptions!$D$6)/(Assumptions!$F$6-Assumptions!$D$6),Assumptions!$D$6+SQRT(C27*(Assumptions!$F$6-Assumptions!$D$6)*(Assumptions!$E$6-Assumptions!$D$6)),Assumptions!$F$6-SQRT((1-C27)*(Assumptions!$F$6-Assumptions!$D$6)*(Assumptions!$F$6-Assumptions!$E$6)))</f>
        <v>0.0980871376430782</v>
      </c>
      <c r="F27" s="19" t="n">
        <f aca="false">IF(D27&lt;(Assumptions!$E$7-Assumptions!$D$7)/(Assumptions!$F$7-Assumptions!$D$7),Assumptions!$D$7+SQRT(D27*(Assumptions!$F$7-Assumptions!$D$7)*(Assumptions!$E$7-Assumptions!$D$7)),Assumptions!$F$7-SQRT((1-D27)*(Assumptions!$F$7-Assumptions!$D$7)*(Assumptions!$F$7-Assumptions!$E$7)))</f>
        <v>0.442192398373067</v>
      </c>
      <c r="G27" s="19" t="n">
        <f aca="false">MIN(Assumptions!$D$24,MAX(Assumptions!$D$23,Assumptions!$D$8+Assumptions!$E$8*'Random Draws'!E27))</f>
        <v>0.102078952469535</v>
      </c>
      <c r="H27" s="19" t="n">
        <f aca="false">IF('Random Draws'!F27&lt;(Assumptions!$E$9-Assumptions!$D$9)/(Assumptions!$F$9-Assumptions!$D$9),Assumptions!$D$9+SQRT('Random Draws'!F27*(Assumptions!$F$9-Assumptions!$D$9)*(Assumptions!$E$9-Assumptions!$D$9)),Assumptions!$F$9-SQRT((1-'Random Draws'!F27)*(Assumptions!$F$9-Assumptions!$D$9)*(Assumptions!$F$9-Assumptions!$E$9)))</f>
        <v>0.283669701967237</v>
      </c>
      <c r="I27" s="19" t="n">
        <f aca="false">IF('Random Draws'!G27&lt;(Assumptions!$E$10-Assumptions!$D$10)/(Assumptions!$F$10-Assumptions!$D$10),Assumptions!$D$10+SQRT('Random Draws'!G27*(Assumptions!$F$10-Assumptions!$D$10)*(Assumptions!$E$10-Assumptions!$D$10)),Assumptions!$F$10-SQRT((1-'Random Draws'!G27)*(Assumptions!$F$10-Assumptions!$D$10)*(Assumptions!$F$10-Assumptions!$E$10)))</f>
        <v>0.0245528829194501</v>
      </c>
      <c r="J27" s="19" t="n">
        <f aca="false">IF('Random Draws'!H27&lt;(Assumptions!$E$11-Assumptions!$D$11)/(Assumptions!$F$11-Assumptions!$D$11),Assumptions!$D$11+SQRT('Random Draws'!H27*(Assumptions!$F$11-Assumptions!$D$11)*(Assumptions!$E$11-Assumptions!$D$11)),Assumptions!$F$11-SQRT((1-'Random Draws'!H27)*(Assumptions!$F$11-Assumptions!$D$11)*(Assumptions!$F$11-Assumptions!$E$11)))</f>
        <v>0.175542599242848</v>
      </c>
      <c r="K27" s="19" t="n">
        <f aca="false">MAX(G27,I27+Assumptions!$D$21)</f>
        <v>0.102078952469535</v>
      </c>
      <c r="L27" s="28" t="n">
        <f aca="false">(F27-Assumptions!$D$15)*(1-H27)+Assumptions!$D$15-J27</f>
        <v>0.178090274527294</v>
      </c>
      <c r="M27" s="21" t="n">
        <f aca="false">Assumptions!$D$14*(1+E27)^1*L27-Assumptions!$D$14*(1+E27)^0*E27*Assumptions!$D$16</f>
        <v>27.9293237219259</v>
      </c>
      <c r="N27" s="21" t="n">
        <f aca="false">Assumptions!$D$14*(1+E27)^2*L27-Assumptions!$D$14*(1+E27)^1*E27*Assumptions!$D$16</f>
        <v>30.6688311421165</v>
      </c>
      <c r="O27" s="21" t="n">
        <f aca="false">Assumptions!$D$14*(1+E27)^3*L27-Assumptions!$D$14*(1+E27)^2*E27*Assumptions!$D$16</f>
        <v>33.6770490037056</v>
      </c>
      <c r="P27" s="21" t="n">
        <f aca="false">Assumptions!$D$14*(1+E27)^4*L27-Assumptions!$D$14*(1+E27)^3*E27*Assumptions!$D$16</f>
        <v>36.9803343447448</v>
      </c>
      <c r="Q27" s="21" t="n">
        <f aca="false">Assumptions!$D$14*(1+E27)^5*L27-Assumptions!$D$14*(1+E27)^4*E27*Assumptions!$D$16</f>
        <v>40.6076294897048</v>
      </c>
      <c r="R27" s="21" t="n">
        <f aca="false">M27/(1+K27)+N27/(1+K27)^2+O27/(1+K27)^3+P27/(1+K27)^4+Q27/(1+K27)^5</f>
        <v>125.797388860633</v>
      </c>
      <c r="S27" s="21" t="n">
        <f aca="false">Q27*(1+I27)/(K27-I27)</f>
        <v>536.653852099696</v>
      </c>
      <c r="T27" s="21" t="n">
        <f aca="false">R27+S27/(1+K27)^5</f>
        <v>455.88612859014</v>
      </c>
      <c r="U27" s="8" t="n">
        <f aca="false">(T27-Assumptions!$D$17)/Assumptions!$D$18</f>
        <v>10.8354451436056</v>
      </c>
    </row>
    <row r="28" customFormat="false" ht="15" hidden="false" customHeight="false" outlineLevel="0" collapsed="false">
      <c r="B28" s="2" t="n">
        <v>23</v>
      </c>
      <c r="C28" s="27" t="n">
        <f aca="false">NORMSDIST('Random Draws'!C28)</f>
        <v>0.901019645885099</v>
      </c>
      <c r="D28" s="27" t="n">
        <f aca="false">NORMSDIST(Assumptions!$D$22*'Random Draws'!C28+SQRT(1-Assumptions!$D$22^2)*'Random Draws'!D28)</f>
        <v>0.0674894010450998</v>
      </c>
      <c r="E28" s="19" t="n">
        <f aca="false">IF(C28&lt;(Assumptions!$E$6-Assumptions!$D$6)/(Assumptions!$F$6-Assumptions!$D$6),Assumptions!$D$6+SQRT(C28*(Assumptions!$F$6-Assumptions!$D$6)*(Assumptions!$E$6-Assumptions!$D$6)),Assumptions!$F$6-SQRT((1-C28)*(Assumptions!$F$6-Assumptions!$D$6)*(Assumptions!$F$6-Assumptions!$E$6)))</f>
        <v>0.117753612190414</v>
      </c>
      <c r="F28" s="19" t="n">
        <f aca="false">IF(D28&lt;(Assumptions!$E$7-Assumptions!$D$7)/(Assumptions!$F$7-Assumptions!$D$7),Assumptions!$D$7+SQRT(D28*(Assumptions!$F$7-Assumptions!$D$7)*(Assumptions!$E$7-Assumptions!$D$7)),Assumptions!$F$7-SQRT((1-D28)*(Assumptions!$F$7-Assumptions!$D$7)*(Assumptions!$F$7-Assumptions!$E$7)))</f>
        <v>0.38012303173656</v>
      </c>
      <c r="G28" s="19" t="n">
        <f aca="false">MIN(Assumptions!$D$24,MAX(Assumptions!$D$23,Assumptions!$D$8+Assumptions!$E$8*'Random Draws'!E28))</f>
        <v>0.069900040118235</v>
      </c>
      <c r="H28" s="19" t="n">
        <f aca="false">IF('Random Draws'!F28&lt;(Assumptions!$E$9-Assumptions!$D$9)/(Assumptions!$F$9-Assumptions!$D$9),Assumptions!$D$9+SQRT('Random Draws'!F28*(Assumptions!$F$9-Assumptions!$D$9)*(Assumptions!$E$9-Assumptions!$D$9)),Assumptions!$F$9-SQRT((1-'Random Draws'!F28)*(Assumptions!$F$9-Assumptions!$D$9)*(Assumptions!$F$9-Assumptions!$E$9)))</f>
        <v>0.297159290043322</v>
      </c>
      <c r="I28" s="19" t="n">
        <f aca="false">IF('Random Draws'!G28&lt;(Assumptions!$E$10-Assumptions!$D$10)/(Assumptions!$F$10-Assumptions!$D$10),Assumptions!$D$10+SQRT('Random Draws'!G28*(Assumptions!$F$10-Assumptions!$D$10)*(Assumptions!$E$10-Assumptions!$D$10)),Assumptions!$F$10-SQRT((1-'Random Draws'!G28)*(Assumptions!$F$10-Assumptions!$D$10)*(Assumptions!$F$10-Assumptions!$E$10)))</f>
        <v>0.0146131497061444</v>
      </c>
      <c r="J28" s="19" t="n">
        <f aca="false">IF('Random Draws'!H28&lt;(Assumptions!$E$11-Assumptions!$D$11)/(Assumptions!$F$11-Assumptions!$D$11),Assumptions!$D$11+SQRT('Random Draws'!H28*(Assumptions!$F$11-Assumptions!$D$11)*(Assumptions!$E$11-Assumptions!$D$11)),Assumptions!$F$11-SQRT((1-'Random Draws'!H28)*(Assumptions!$F$11-Assumptions!$D$11)*(Assumptions!$F$11-Assumptions!$E$11)))</f>
        <v>0.171776405991755</v>
      </c>
      <c r="K28" s="19" t="n">
        <f aca="false">MAX(G28,I28+Assumptions!$D$21)</f>
        <v>0.069900040118235</v>
      </c>
      <c r="L28" s="28" t="n">
        <f aca="false">(F28-Assumptions!$D$15)*(1-H28)+Assumptions!$D$15-J28</f>
        <v>0.134020243210485</v>
      </c>
      <c r="M28" s="21" t="n">
        <f aca="false">Assumptions!$D$14*(1+E28)^1*L28-Assumptions!$D$14*(1+E28)^0*E28*Assumptions!$D$16</f>
        <v>21.2090053754695</v>
      </c>
      <c r="N28" s="21" t="n">
        <f aca="false">Assumptions!$D$14*(1+E28)^2*L28-Assumptions!$D$14*(1+E28)^1*E28*Assumptions!$D$16</f>
        <v>23.706442369397</v>
      </c>
      <c r="O28" s="21" t="n">
        <f aca="false">Assumptions!$D$14*(1+E28)^3*L28-Assumptions!$D$14*(1+E28)^2*E28*Assumptions!$D$16</f>
        <v>26.4979615905774</v>
      </c>
      <c r="P28" s="21" t="n">
        <f aca="false">Assumptions!$D$14*(1+E28)^4*L28-Assumptions!$D$14*(1+E28)^3*E28*Assumptions!$D$16</f>
        <v>29.6181922835507</v>
      </c>
      <c r="Q28" s="21" t="n">
        <f aca="false">Assumptions!$D$14*(1+E28)^5*L28-Assumptions!$D$14*(1+E28)^4*E28*Assumptions!$D$16</f>
        <v>33.105841411489</v>
      </c>
      <c r="R28" s="21" t="n">
        <f aca="false">M28/(1+K28)+N28/(1+K28)^2+O28/(1+K28)^3+P28/(1+K28)^4+Q28/(1+K28)^5</f>
        <v>108.388698037374</v>
      </c>
      <c r="S28" s="21" t="n">
        <f aca="false">Q28*(1+I28)/(K28-I28)</f>
        <v>607.551297926449</v>
      </c>
      <c r="T28" s="21" t="n">
        <f aca="false">R28+S28/(1+K28)^5</f>
        <v>541.766770840721</v>
      </c>
      <c r="U28" s="8" t="n">
        <f aca="false">(T28-Assumptions!$D$17)/Assumptions!$D$18</f>
        <v>14.2706708336288</v>
      </c>
    </row>
    <row r="29" customFormat="false" ht="15" hidden="false" customHeight="false" outlineLevel="0" collapsed="false">
      <c r="B29" s="2" t="n">
        <v>24</v>
      </c>
      <c r="C29" s="27" t="n">
        <f aca="false">NORMSDIST('Random Draws'!C29)</f>
        <v>0.52285944092634</v>
      </c>
      <c r="D29" s="27" t="n">
        <f aca="false">NORMSDIST(Assumptions!$D$22*'Random Draws'!C29+SQRT(1-Assumptions!$D$22^2)*'Random Draws'!D29)</f>
        <v>0.575420347137071</v>
      </c>
      <c r="E29" s="19" t="n">
        <f aca="false">IF(C29&lt;(Assumptions!$E$6-Assumptions!$D$6)/(Assumptions!$F$6-Assumptions!$D$6),Assumptions!$D$6+SQRT(C29*(Assumptions!$F$6-Assumptions!$D$6)*(Assumptions!$E$6-Assumptions!$D$6)),Assumptions!$F$6-SQRT((1-C29)*(Assumptions!$F$6-Assumptions!$D$6)*(Assumptions!$F$6-Assumptions!$E$6)))</f>
        <v>0.0911563433456472</v>
      </c>
      <c r="F29" s="19" t="n">
        <f aca="false">IF(D29&lt;(Assumptions!$E$7-Assumptions!$D$7)/(Assumptions!$F$7-Assumptions!$D$7),Assumptions!$D$7+SQRT(D29*(Assumptions!$F$7-Assumptions!$D$7)*(Assumptions!$E$7-Assumptions!$D$7)),Assumptions!$F$7-SQRT((1-D29)*(Assumptions!$F$7-Assumptions!$D$7)*(Assumptions!$F$7-Assumptions!$E$7)))</f>
        <v>0.418758166094786</v>
      </c>
      <c r="G29" s="19" t="n">
        <f aca="false">MIN(Assumptions!$D$24,MAX(Assumptions!$D$23,Assumptions!$D$8+Assumptions!$E$8*'Random Draws'!E29))</f>
        <v>0.075105031295093</v>
      </c>
      <c r="H29" s="19" t="n">
        <f aca="false">IF('Random Draws'!F29&lt;(Assumptions!$E$9-Assumptions!$D$9)/(Assumptions!$F$9-Assumptions!$D$9),Assumptions!$D$9+SQRT('Random Draws'!F29*(Assumptions!$F$9-Assumptions!$D$9)*(Assumptions!$E$9-Assumptions!$D$9)),Assumptions!$F$9-SQRT((1-'Random Draws'!F29)*(Assumptions!$F$9-Assumptions!$D$9)*(Assumptions!$F$9-Assumptions!$E$9)))</f>
        <v>0.25220059300185</v>
      </c>
      <c r="I29" s="19" t="n">
        <f aca="false">IF('Random Draws'!G29&lt;(Assumptions!$E$10-Assumptions!$D$10)/(Assumptions!$F$10-Assumptions!$D$10),Assumptions!$D$10+SQRT('Random Draws'!G29*(Assumptions!$F$10-Assumptions!$D$10)*(Assumptions!$E$10-Assumptions!$D$10)),Assumptions!$F$10-SQRT((1-'Random Draws'!G29)*(Assumptions!$F$10-Assumptions!$D$10)*(Assumptions!$F$10-Assumptions!$E$10)))</f>
        <v>0.0223466116991906</v>
      </c>
      <c r="J29" s="19" t="n">
        <f aca="false">IF('Random Draws'!H29&lt;(Assumptions!$E$11-Assumptions!$D$11)/(Assumptions!$F$11-Assumptions!$D$11),Assumptions!$D$11+SQRT('Random Draws'!H29*(Assumptions!$F$11-Assumptions!$D$11)*(Assumptions!$E$11-Assumptions!$D$11)),Assumptions!$F$11-SQRT((1-'Random Draws'!H29)*(Assumptions!$F$11-Assumptions!$D$11)*(Assumptions!$F$11-Assumptions!$E$11)))</f>
        <v>0.203718077329259</v>
      </c>
      <c r="K29" s="19" t="n">
        <f aca="false">MAX(G29,I29+Assumptions!$D$21)</f>
        <v>0.075105031295093</v>
      </c>
      <c r="L29" s="28" t="n">
        <f aca="false">(F29-Assumptions!$D$15)*(1-H29)+Assumptions!$D$15-J29</f>
        <v>0.142215108042295</v>
      </c>
      <c r="M29" s="21" t="n">
        <f aca="false">Assumptions!$D$14*(1+E29)^1*L29-Assumptions!$D$14*(1+E29)^0*E29*Assumptions!$D$16</f>
        <v>22.1044129091373</v>
      </c>
      <c r="N29" s="21" t="n">
        <f aca="false">Assumptions!$D$14*(1+E29)^2*L29-Assumptions!$D$14*(1+E29)^1*E29*Assumptions!$D$16</f>
        <v>24.1193703617366</v>
      </c>
      <c r="O29" s="21" t="n">
        <f aca="false">Assumptions!$D$14*(1+E29)^3*L29-Assumptions!$D$14*(1+E29)^2*E29*Assumptions!$D$16</f>
        <v>26.3180039677119</v>
      </c>
      <c r="P29" s="21" t="n">
        <f aca="false">Assumptions!$D$14*(1+E29)^4*L29-Assumptions!$D$14*(1+E29)^3*E29*Assumptions!$D$16</f>
        <v>28.7170569735647</v>
      </c>
      <c r="Q29" s="21" t="n">
        <f aca="false">Assumptions!$D$14*(1+E29)^5*L29-Assumptions!$D$14*(1+E29)^4*E29*Assumptions!$D$16</f>
        <v>31.3347988789235</v>
      </c>
      <c r="R29" s="21" t="n">
        <f aca="false">M29/(1+K29)+N29/(1+K29)^2+O29/(1+K29)^3+P29/(1+K29)^4+Q29/(1+K29)^5</f>
        <v>105.91699371249</v>
      </c>
      <c r="S29" s="21" t="n">
        <f aca="false">Q29*(1+I29)/(K29-I29)</f>
        <v>607.202143421126</v>
      </c>
      <c r="T29" s="21" t="n">
        <f aca="false">R29+S29/(1+K29)^5</f>
        <v>528.66232937624</v>
      </c>
      <c r="U29" s="8" t="n">
        <f aca="false">(T29-Assumptions!$D$17)/Assumptions!$D$18</f>
        <v>13.7464931750496</v>
      </c>
    </row>
    <row r="30" customFormat="false" ht="15" hidden="false" customHeight="false" outlineLevel="0" collapsed="false">
      <c r="B30" s="2" t="n">
        <v>25</v>
      </c>
      <c r="C30" s="27" t="n">
        <f aca="false">NORMSDIST('Random Draws'!C30)</f>
        <v>0.179822308673931</v>
      </c>
      <c r="D30" s="27" t="n">
        <f aca="false">NORMSDIST(Assumptions!$D$22*'Random Draws'!C30+SQRT(1-Assumptions!$D$22^2)*'Random Draws'!D30)</f>
        <v>0.729263923474965</v>
      </c>
      <c r="E30" s="19" t="n">
        <f aca="false">IF(C30&lt;(Assumptions!$E$6-Assumptions!$D$6)/(Assumptions!$F$6-Assumptions!$D$6),Assumptions!$D$6+SQRT(C30*(Assumptions!$F$6-Assumptions!$D$6)*(Assumptions!$E$6-Assumptions!$D$6)),Assumptions!$F$6-SQRT((1-C30)*(Assumptions!$F$6-Assumptions!$D$6)*(Assumptions!$F$6-Assumptions!$E$6)))</f>
        <v>0.0699851887332672</v>
      </c>
      <c r="F30" s="19" t="n">
        <f aca="false">IF(D30&lt;(Assumptions!$E$7-Assumptions!$D$7)/(Assumptions!$F$7-Assumptions!$D$7),Assumptions!$D$7+SQRT(D30*(Assumptions!$F$7-Assumptions!$D$7)*(Assumptions!$E$7-Assumptions!$D$7)),Assumptions!$F$7-SQRT((1-D30)*(Assumptions!$F$7-Assumptions!$D$7)*(Assumptions!$F$7-Assumptions!$E$7)))</f>
        <v>0.427091880848336</v>
      </c>
      <c r="G30" s="19" t="n">
        <f aca="false">MIN(Assumptions!$D$24,MAX(Assumptions!$D$23,Assumptions!$D$8+Assumptions!$E$8*'Random Draws'!E30))</f>
        <v>0.083793048643741</v>
      </c>
      <c r="H30" s="19" t="n">
        <f aca="false">IF('Random Draws'!F30&lt;(Assumptions!$E$9-Assumptions!$D$9)/(Assumptions!$F$9-Assumptions!$D$9),Assumptions!$D$9+SQRT('Random Draws'!F30*(Assumptions!$F$9-Assumptions!$D$9)*(Assumptions!$E$9-Assumptions!$D$9)),Assumptions!$F$9-SQRT((1-'Random Draws'!F30)*(Assumptions!$F$9-Assumptions!$D$9)*(Assumptions!$F$9-Assumptions!$E$9)))</f>
        <v>0.261800835375374</v>
      </c>
      <c r="I30" s="19" t="n">
        <f aca="false">IF('Random Draws'!G30&lt;(Assumptions!$E$10-Assumptions!$D$10)/(Assumptions!$F$10-Assumptions!$D$10),Assumptions!$D$10+SQRT('Random Draws'!G30*(Assumptions!$F$10-Assumptions!$D$10)*(Assumptions!$E$10-Assumptions!$D$10)),Assumptions!$F$10-SQRT((1-'Random Draws'!G30)*(Assumptions!$F$10-Assumptions!$D$10)*(Assumptions!$F$10-Assumptions!$E$10)))</f>
        <v>0.0217090341760754</v>
      </c>
      <c r="J30" s="19" t="n">
        <f aca="false">IF('Random Draws'!H30&lt;(Assumptions!$E$11-Assumptions!$D$11)/(Assumptions!$F$11-Assumptions!$D$11),Assumptions!$D$11+SQRT('Random Draws'!H30*(Assumptions!$F$11-Assumptions!$D$11)*(Assumptions!$E$11-Assumptions!$D$11)),Assumptions!$F$11-SQRT((1-'Random Draws'!H30)*(Assumptions!$F$11-Assumptions!$D$11)*(Assumptions!$F$11-Assumptions!$E$11)))</f>
        <v>0.155996702818897</v>
      </c>
      <c r="K30" s="19" t="n">
        <f aca="false">MAX(G30,I30+Assumptions!$D$21)</f>
        <v>0.083793048643741</v>
      </c>
      <c r="L30" s="28" t="n">
        <f aca="false">(F30-Assumptions!$D$15)*(1-H30)+Assumptions!$D$15-J30</f>
        <v>0.193316275440103</v>
      </c>
      <c r="M30" s="21" t="n">
        <f aca="false">Assumptions!$D$14*(1+E30)^1*L30-Assumptions!$D$14*(1+E30)^0*E30*Assumptions!$D$16</f>
        <v>29.688169390999</v>
      </c>
      <c r="N30" s="21" t="n">
        <f aca="false">Assumptions!$D$14*(1+E30)^2*L30-Assumptions!$D$14*(1+E30)^1*E30*Assumptions!$D$16</f>
        <v>31.7659015289732</v>
      </c>
      <c r="O30" s="21" t="n">
        <f aca="false">Assumptions!$D$14*(1+E30)^3*L30-Assumptions!$D$14*(1+E30)^2*E30*Assumptions!$D$16</f>
        <v>33.9890441427608</v>
      </c>
      <c r="P30" s="21" t="n">
        <f aca="false">Assumptions!$D$14*(1+E30)^4*L30-Assumptions!$D$14*(1+E30)^3*E30*Assumptions!$D$16</f>
        <v>36.3677738119553</v>
      </c>
      <c r="Q30" s="21" t="n">
        <f aca="false">Assumptions!$D$14*(1+E30)^5*L30-Assumptions!$D$14*(1+E30)^4*E30*Assumptions!$D$16</f>
        <v>38.9129793259937</v>
      </c>
      <c r="R30" s="21" t="n">
        <f aca="false">M30/(1+K30)+N30/(1+K30)^2+O30/(1+K30)^3+P30/(1+K30)^4+Q30/(1+K30)^5</f>
        <v>133.518446630021</v>
      </c>
      <c r="S30" s="21" t="n">
        <f aca="false">Q30*(1+I30)/(K30-I30)</f>
        <v>640.38614231013</v>
      </c>
      <c r="T30" s="21" t="n">
        <f aca="false">R30+S30/(1+K30)^5</f>
        <v>561.781017360926</v>
      </c>
      <c r="U30" s="8" t="n">
        <f aca="false">(T30-Assumptions!$D$17)/Assumptions!$D$18</f>
        <v>15.071240694437</v>
      </c>
    </row>
    <row r="31" customFormat="false" ht="15" hidden="false" customHeight="false" outlineLevel="0" collapsed="false">
      <c r="B31" s="2" t="n">
        <v>26</v>
      </c>
      <c r="C31" s="27" t="n">
        <f aca="false">NORMSDIST('Random Draws'!C31)</f>
        <v>0.975949747868325</v>
      </c>
      <c r="D31" s="27" t="n">
        <f aca="false">NORMSDIST(Assumptions!$D$22*'Random Draws'!C31+SQRT(1-Assumptions!$D$22^2)*'Random Draws'!D31)</f>
        <v>0.343186228165724</v>
      </c>
      <c r="E31" s="19" t="n">
        <f aca="false">IF(C31&lt;(Assumptions!$E$6-Assumptions!$D$6)/(Assumptions!$F$6-Assumptions!$D$6),Assumptions!$D$6+SQRT(C31*(Assumptions!$F$6-Assumptions!$D$6)*(Assumptions!$E$6-Assumptions!$D$6)),Assumptions!$F$6-SQRT((1-C31)*(Assumptions!$F$6-Assumptions!$D$6)*(Assumptions!$F$6-Assumptions!$E$6)))</f>
        <v>0.129034086419346</v>
      </c>
      <c r="F31" s="19" t="n">
        <f aca="false">IF(D31&lt;(Assumptions!$E$7-Assumptions!$D$7)/(Assumptions!$F$7-Assumptions!$D$7),Assumptions!$D$7+SQRT(D31*(Assumptions!$F$7-Assumptions!$D$7)*(Assumptions!$E$7-Assumptions!$D$7)),Assumptions!$F$7-SQRT((1-D31)*(Assumptions!$F$7-Assumptions!$D$7)*(Assumptions!$F$7-Assumptions!$E$7)))</f>
        <v>0.405377498487624</v>
      </c>
      <c r="G31" s="19" t="n">
        <f aca="false">MIN(Assumptions!$D$24,MAX(Assumptions!$D$23,Assumptions!$D$8+Assumptions!$E$8*'Random Draws'!E31))</f>
        <v>0.078519946746348</v>
      </c>
      <c r="H31" s="19" t="n">
        <f aca="false">IF('Random Draws'!F31&lt;(Assumptions!$E$9-Assumptions!$D$9)/(Assumptions!$F$9-Assumptions!$D$9),Assumptions!$D$9+SQRT('Random Draws'!F31*(Assumptions!$F$9-Assumptions!$D$9)*(Assumptions!$E$9-Assumptions!$D$9)),Assumptions!$F$9-SQRT((1-'Random Draws'!F31)*(Assumptions!$F$9-Assumptions!$D$9)*(Assumptions!$F$9-Assumptions!$E$9)))</f>
        <v>0.26543363683476</v>
      </c>
      <c r="I31" s="19" t="n">
        <f aca="false">IF('Random Draws'!G31&lt;(Assumptions!$E$10-Assumptions!$D$10)/(Assumptions!$F$10-Assumptions!$D$10),Assumptions!$D$10+SQRT('Random Draws'!G31*(Assumptions!$F$10-Assumptions!$D$10)*(Assumptions!$E$10-Assumptions!$D$10)),Assumptions!$F$10-SQRT((1-'Random Draws'!G31)*(Assumptions!$F$10-Assumptions!$D$10)*(Assumptions!$F$10-Assumptions!$E$10)))</f>
        <v>0.017503974740221</v>
      </c>
      <c r="J31" s="19" t="n">
        <f aca="false">IF('Random Draws'!H31&lt;(Assumptions!$E$11-Assumptions!$D$11)/(Assumptions!$F$11-Assumptions!$D$11),Assumptions!$D$11+SQRT('Random Draws'!H31*(Assumptions!$F$11-Assumptions!$D$11)*(Assumptions!$E$11-Assumptions!$D$11)),Assumptions!$F$11-SQRT((1-'Random Draws'!H31)*(Assumptions!$F$11-Assumptions!$D$11)*(Assumptions!$F$11-Assumptions!$E$11)))</f>
        <v>0.139547000698624</v>
      </c>
      <c r="K31" s="19" t="n">
        <f aca="false">MAX(G31,I31+Assumptions!$D$21)</f>
        <v>0.078519946746348</v>
      </c>
      <c r="L31" s="28" t="n">
        <f aca="false">(F31-Assumptions!$D$15)*(1-H31)+Assumptions!$D$15-J31</f>
        <v>0.192736046862972</v>
      </c>
      <c r="M31" s="21" t="n">
        <f aca="false">Assumptions!$D$14*(1+E31)^1*L31-Assumptions!$D$14*(1+E31)^0*E31*Assumptions!$D$16</f>
        <v>30.9915088796275</v>
      </c>
      <c r="N31" s="21" t="n">
        <f aca="false">Assumptions!$D$14*(1+E31)^2*L31-Assumptions!$D$14*(1+E31)^1*E31*Assumptions!$D$16</f>
        <v>34.9904699146673</v>
      </c>
      <c r="O31" s="21" t="n">
        <f aca="false">Assumptions!$D$14*(1+E31)^3*L31-Assumptions!$D$14*(1+E31)^2*E31*Assumptions!$D$16</f>
        <v>39.50543323349</v>
      </c>
      <c r="P31" s="21" t="n">
        <f aca="false">Assumptions!$D$14*(1+E31)^4*L31-Assumptions!$D$14*(1+E31)^3*E31*Assumptions!$D$16</f>
        <v>44.6029807193738</v>
      </c>
      <c r="Q31" s="21" t="n">
        <f aca="false">Assumptions!$D$14*(1+E31)^5*L31-Assumptions!$D$14*(1+E31)^4*E31*Assumptions!$D$16</f>
        <v>50.3582855880779</v>
      </c>
      <c r="R31" s="21" t="n">
        <f aca="false">M31/(1+K31)+N31/(1+K31)^2+O31/(1+K31)^3+P31/(1+K31)^4+Q31/(1+K31)^5</f>
        <v>157.779940226372</v>
      </c>
      <c r="S31" s="21" t="n">
        <f aca="false">Q31*(1+I31)/(K31-I31)</f>
        <v>839.776112094505</v>
      </c>
      <c r="T31" s="21" t="n">
        <f aca="false">R31+S31/(1+K31)^5</f>
        <v>733.249834918805</v>
      </c>
      <c r="U31" s="8" t="n">
        <f aca="false">(T31-Assumptions!$D$17)/Assumptions!$D$18</f>
        <v>21.9299933967522</v>
      </c>
    </row>
    <row r="32" customFormat="false" ht="15" hidden="false" customHeight="false" outlineLevel="0" collapsed="false">
      <c r="B32" s="2" t="n">
        <v>27</v>
      </c>
      <c r="C32" s="27" t="n">
        <f aca="false">NORMSDIST('Random Draws'!C32)</f>
        <v>0.853992325337215</v>
      </c>
      <c r="D32" s="27" t="n">
        <f aca="false">NORMSDIST(Assumptions!$D$22*'Random Draws'!C32+SQRT(1-Assumptions!$D$22^2)*'Random Draws'!D32)</f>
        <v>0.540305349820083</v>
      </c>
      <c r="E32" s="19" t="n">
        <f aca="false">IF(C32&lt;(Assumptions!$E$6-Assumptions!$D$6)/(Assumptions!$F$6-Assumptions!$D$6),Assumptions!$D$6+SQRT(C32*(Assumptions!$F$6-Assumptions!$D$6)*(Assumptions!$E$6-Assumptions!$D$6)),Assumptions!$F$6-SQRT((1-C32)*(Assumptions!$F$6-Assumptions!$D$6)*(Assumptions!$F$6-Assumptions!$E$6)))</f>
        <v>0.112980777707086</v>
      </c>
      <c r="F32" s="19" t="n">
        <f aca="false">IF(D32&lt;(Assumptions!$E$7-Assumptions!$D$7)/(Assumptions!$F$7-Assumptions!$D$7),Assumptions!$D$7+SQRT(D32*(Assumptions!$F$7-Assumptions!$D$7)*(Assumptions!$E$7-Assumptions!$D$7)),Assumptions!$F$7-SQRT((1-D32)*(Assumptions!$F$7-Assumptions!$D$7)*(Assumptions!$F$7-Assumptions!$E$7)))</f>
        <v>0.416937088957203</v>
      </c>
      <c r="G32" s="19" t="n">
        <f aca="false">MIN(Assumptions!$D$24,MAX(Assumptions!$D$23,Assumptions!$D$8+Assumptions!$E$8*'Random Draws'!E32))</f>
        <v>0.072490030982465</v>
      </c>
      <c r="H32" s="19" t="n">
        <f aca="false">IF('Random Draws'!F32&lt;(Assumptions!$E$9-Assumptions!$D$9)/(Assumptions!$F$9-Assumptions!$D$9),Assumptions!$D$9+SQRT('Random Draws'!F32*(Assumptions!$F$9-Assumptions!$D$9)*(Assumptions!$E$9-Assumptions!$D$9)),Assumptions!$F$9-SQRT((1-'Random Draws'!F32)*(Assumptions!$F$9-Assumptions!$D$9)*(Assumptions!$F$9-Assumptions!$E$9)))</f>
        <v>0.294386706679056</v>
      </c>
      <c r="I32" s="19" t="n">
        <f aca="false">IF('Random Draws'!G32&lt;(Assumptions!$E$10-Assumptions!$D$10)/(Assumptions!$F$10-Assumptions!$D$10),Assumptions!$D$10+SQRT('Random Draws'!G32*(Assumptions!$F$10-Assumptions!$D$10)*(Assumptions!$E$10-Assumptions!$D$10)),Assumptions!$F$10-SQRT((1-'Random Draws'!G32)*(Assumptions!$F$10-Assumptions!$D$10)*(Assumptions!$F$10-Assumptions!$E$10)))</f>
        <v>0.0185280710052552</v>
      </c>
      <c r="J32" s="19" t="n">
        <f aca="false">IF('Random Draws'!H32&lt;(Assumptions!$E$11-Assumptions!$D$11)/(Assumptions!$F$11-Assumptions!$D$11),Assumptions!$D$11+SQRT('Random Draws'!H32*(Assumptions!$F$11-Assumptions!$D$11)*(Assumptions!$E$11-Assumptions!$D$11)),Assumptions!$F$11-SQRT((1-'Random Draws'!H32)*(Assumptions!$F$11-Assumptions!$D$11)*(Assumptions!$F$11-Assumptions!$E$11)))</f>
        <v>0.148960335043849</v>
      </c>
      <c r="K32" s="19" t="n">
        <f aca="false">MAX(G32,I32+Assumptions!$D$21)</f>
        <v>0.072490030982465</v>
      </c>
      <c r="L32" s="28" t="n">
        <f aca="false">(F32-Assumptions!$D$15)*(1-H32)+Assumptions!$D$15-J32</f>
        <v>0.183506289271168</v>
      </c>
      <c r="M32" s="21" t="n">
        <f aca="false">Assumptions!$D$14*(1+E32)^1*L32-Assumptions!$D$14*(1+E32)^0*E32*Assumptions!$D$16</f>
        <v>29.1231846363132</v>
      </c>
      <c r="N32" s="21" t="n">
        <f aca="false">Assumptions!$D$14*(1+E32)^2*L32-Assumptions!$D$14*(1+E32)^1*E32*Assumptions!$D$16</f>
        <v>32.413544685831</v>
      </c>
      <c r="O32" s="21" t="n">
        <f aca="false">Assumptions!$D$14*(1+E32)^3*L32-Assumptions!$D$14*(1+E32)^2*E32*Assumptions!$D$16</f>
        <v>36.0756521726795</v>
      </c>
      <c r="P32" s="21" t="n">
        <f aca="false">Assumptions!$D$14*(1+E32)^4*L32-Assumptions!$D$14*(1+E32)^3*E32*Assumptions!$D$16</f>
        <v>40.1515074114391</v>
      </c>
      <c r="Q32" s="21" t="n">
        <f aca="false">Assumptions!$D$14*(1+E32)^5*L32-Assumptions!$D$14*(1+E32)^4*E32*Assumptions!$D$16</f>
        <v>44.6878559448953</v>
      </c>
      <c r="R32" s="21" t="n">
        <f aca="false">M32/(1+K32)+N32/(1+K32)^2+O32/(1+K32)^3+P32/(1+K32)^4+Q32/(1+K32)^5</f>
        <v>146.420088092652</v>
      </c>
      <c r="S32" s="21" t="n">
        <f aca="false">Q32*(1+I32)/(K32-I32)</f>
        <v>843.480031713787</v>
      </c>
      <c r="T32" s="21" t="n">
        <f aca="false">R32+S32/(1+K32)^5</f>
        <v>740.860717846428</v>
      </c>
      <c r="U32" s="8" t="n">
        <f aca="false">(T32-Assumptions!$D$17)/Assumptions!$D$18</f>
        <v>22.2344287138571</v>
      </c>
    </row>
    <row r="33" customFormat="false" ht="15" hidden="false" customHeight="false" outlineLevel="0" collapsed="false">
      <c r="B33" s="2" t="n">
        <v>28</v>
      </c>
      <c r="C33" s="27" t="n">
        <f aca="false">NORMSDIST('Random Draws'!C33)</f>
        <v>0.405589150970597</v>
      </c>
      <c r="D33" s="27" t="n">
        <f aca="false">NORMSDIST(Assumptions!$D$22*'Random Draws'!C33+SQRT(1-Assumptions!$D$22^2)*'Random Draws'!D33)</f>
        <v>0.176698844743353</v>
      </c>
      <c r="E33" s="19" t="n">
        <f aca="false">IF(C33&lt;(Assumptions!$E$6-Assumptions!$D$6)/(Assumptions!$F$6-Assumptions!$D$6),Assumptions!$D$6+SQRT(C33*(Assumptions!$F$6-Assumptions!$D$6)*(Assumptions!$E$6-Assumptions!$D$6)),Assumptions!$F$6-SQRT((1-C33)*(Assumptions!$F$6-Assumptions!$D$6)*(Assumptions!$F$6-Assumptions!$E$6)))</f>
        <v>0.0850327187148743</v>
      </c>
      <c r="F33" s="19" t="n">
        <f aca="false">IF(D33&lt;(Assumptions!$E$7-Assumptions!$D$7)/(Assumptions!$F$7-Assumptions!$D$7),Assumptions!$D$7+SQRT(D33*(Assumptions!$F$7-Assumptions!$D$7)*(Assumptions!$E$7-Assumptions!$D$7)),Assumptions!$F$7-SQRT((1-D33)*(Assumptions!$F$7-Assumptions!$D$7)*(Assumptions!$F$7-Assumptions!$E$7)))</f>
        <v>0.392560606082506</v>
      </c>
      <c r="G33" s="19" t="n">
        <f aca="false">MIN(Assumptions!$D$24,MAX(Assumptions!$D$23,Assumptions!$D$8+Assumptions!$E$8*'Random Draws'!E33))</f>
        <v>0.095871749566502</v>
      </c>
      <c r="H33" s="19" t="n">
        <f aca="false">IF('Random Draws'!F33&lt;(Assumptions!$E$9-Assumptions!$D$9)/(Assumptions!$F$9-Assumptions!$D$9),Assumptions!$D$9+SQRT('Random Draws'!F33*(Assumptions!$F$9-Assumptions!$D$9)*(Assumptions!$E$9-Assumptions!$D$9)),Assumptions!$F$9-SQRT((1-'Random Draws'!F33)*(Assumptions!$F$9-Assumptions!$D$9)*(Assumptions!$F$9-Assumptions!$E$9)))</f>
        <v>0.246495967865792</v>
      </c>
      <c r="I33" s="19" t="n">
        <f aca="false">IF('Random Draws'!G33&lt;(Assumptions!$E$10-Assumptions!$D$10)/(Assumptions!$F$10-Assumptions!$D$10),Assumptions!$D$10+SQRT('Random Draws'!G33*(Assumptions!$F$10-Assumptions!$D$10)*(Assumptions!$E$10-Assumptions!$D$10)),Assumptions!$F$10-SQRT((1-'Random Draws'!G33)*(Assumptions!$F$10-Assumptions!$D$10)*(Assumptions!$F$10-Assumptions!$E$10)))</f>
        <v>0.0216077413730276</v>
      </c>
      <c r="J33" s="19" t="n">
        <f aca="false">IF('Random Draws'!H33&lt;(Assumptions!$E$11-Assumptions!$D$11)/(Assumptions!$F$11-Assumptions!$D$11),Assumptions!$D$11+SQRT('Random Draws'!H33*(Assumptions!$F$11-Assumptions!$D$11)*(Assumptions!$E$11-Assumptions!$D$11)),Assumptions!$F$11-SQRT((1-'Random Draws'!H33)*(Assumptions!$F$11-Assumptions!$D$11)*(Assumptions!$F$11-Assumptions!$E$11)))</f>
        <v>0.1644358277187</v>
      </c>
      <c r="K33" s="19" t="n">
        <f aca="false">MAX(G33,I33+Assumptions!$D$21)</f>
        <v>0.095871749566502</v>
      </c>
      <c r="L33" s="28" t="n">
        <f aca="false">(F33-Assumptions!$D$15)*(1-H33)+Assumptions!$D$15-J33</f>
        <v>0.16340464764407</v>
      </c>
      <c r="M33" s="21" t="n">
        <f aca="false">Assumptions!$D$14*(1+E33)^1*L33-Assumptions!$D$14*(1+E33)^0*E33*Assumptions!$D$16</f>
        <v>25.3385190907545</v>
      </c>
      <c r="N33" s="21" t="n">
        <f aca="false">Assumptions!$D$14*(1+E33)^2*L33-Assumptions!$D$14*(1+E33)^1*E33*Assumptions!$D$16</f>
        <v>27.4931222572501</v>
      </c>
      <c r="O33" s="21" t="n">
        <f aca="false">Assumptions!$D$14*(1+E33)^3*L33-Assumptions!$D$14*(1+E33)^2*E33*Assumptions!$D$16</f>
        <v>29.8309371887445</v>
      </c>
      <c r="P33" s="21" t="n">
        <f aca="false">Assumptions!$D$14*(1+E33)^4*L33-Assumptions!$D$14*(1+E33)^3*E33*Assumptions!$D$16</f>
        <v>32.3675428797161</v>
      </c>
      <c r="Q33" s="21" t="n">
        <f aca="false">Assumptions!$D$14*(1+E33)^5*L33-Assumptions!$D$14*(1+E33)^4*E33*Assumptions!$D$16</f>
        <v>35.1198430488986</v>
      </c>
      <c r="R33" s="21" t="n">
        <f aca="false">M33/(1+K33)+N33/(1+K33)^2+O33/(1+K33)^3+P33/(1+K33)^4+Q33/(1+K33)^5</f>
        <v>113.344543295812</v>
      </c>
      <c r="S33" s="21" t="n">
        <f aca="false">Q33*(1+I33)/(K33-I33)</f>
        <v>483.123715071889</v>
      </c>
      <c r="T33" s="21" t="n">
        <f aca="false">R33+S33/(1+K33)^5</f>
        <v>419.019387215101</v>
      </c>
      <c r="U33" s="8" t="n">
        <f aca="false">(T33-Assumptions!$D$17)/Assumptions!$D$18</f>
        <v>9.36077548860403</v>
      </c>
    </row>
    <row r="34" customFormat="false" ht="15" hidden="false" customHeight="false" outlineLevel="0" collapsed="false">
      <c r="B34" s="2" t="n">
        <v>29</v>
      </c>
      <c r="C34" s="27" t="n">
        <f aca="false">NORMSDIST('Random Draws'!C34)</f>
        <v>0.483205265290376</v>
      </c>
      <c r="D34" s="27" t="n">
        <f aca="false">NORMSDIST(Assumptions!$D$22*'Random Draws'!C34+SQRT(1-Assumptions!$D$22^2)*'Random Draws'!D34)</f>
        <v>0.963804322921936</v>
      </c>
      <c r="E34" s="19" t="n">
        <f aca="false">IF(C34&lt;(Assumptions!$E$6-Assumptions!$D$6)/(Assumptions!$F$6-Assumptions!$D$6),Assumptions!$D$6+SQRT(C34*(Assumptions!$F$6-Assumptions!$D$6)*(Assumptions!$E$6-Assumptions!$D$6)),Assumptions!$F$6-SQRT((1-C34)*(Assumptions!$F$6-Assumptions!$D$6)*(Assumptions!$F$6-Assumptions!$E$6)))</f>
        <v>0.0891530907110823</v>
      </c>
      <c r="F34" s="19" t="n">
        <f aca="false">IF(D34&lt;(Assumptions!$E$7-Assumptions!$D$7)/(Assumptions!$F$7-Assumptions!$D$7),Assumptions!$D$7+SQRT(D34*(Assumptions!$F$7-Assumptions!$D$7)*(Assumptions!$E$7-Assumptions!$D$7)),Assumptions!$F$7-SQRT((1-D34)*(Assumptions!$F$7-Assumptions!$D$7)*(Assumptions!$F$7-Assumptions!$E$7)))</f>
        <v>0.447967431350196</v>
      </c>
      <c r="G34" s="19" t="n">
        <f aca="false">MIN(Assumptions!$D$24,MAX(Assumptions!$D$23,Assumptions!$D$8+Assumptions!$E$8*'Random Draws'!E34))</f>
        <v>0.077667020972791</v>
      </c>
      <c r="H34" s="19" t="n">
        <f aca="false">IF('Random Draws'!F34&lt;(Assumptions!$E$9-Assumptions!$D$9)/(Assumptions!$F$9-Assumptions!$D$9),Assumptions!$D$9+SQRT('Random Draws'!F34*(Assumptions!$F$9-Assumptions!$D$9)*(Assumptions!$E$9-Assumptions!$D$9)),Assumptions!$F$9-SQRT((1-'Random Draws'!F34)*(Assumptions!$F$9-Assumptions!$D$9)*(Assumptions!$F$9-Assumptions!$E$9)))</f>
        <v>0.28303738501885</v>
      </c>
      <c r="I34" s="19" t="n">
        <f aca="false">IF('Random Draws'!G34&lt;(Assumptions!$E$10-Assumptions!$D$10)/(Assumptions!$F$10-Assumptions!$D$10),Assumptions!$D$10+SQRT('Random Draws'!G34*(Assumptions!$F$10-Assumptions!$D$10)*(Assumptions!$E$10-Assumptions!$D$10)),Assumptions!$F$10-SQRT((1-'Random Draws'!G34)*(Assumptions!$F$10-Assumptions!$D$10)*(Assumptions!$F$10-Assumptions!$E$10)))</f>
        <v>0.021426553563491</v>
      </c>
      <c r="J34" s="19" t="n">
        <f aca="false">IF('Random Draws'!H34&lt;(Assumptions!$E$11-Assumptions!$D$11)/(Assumptions!$F$11-Assumptions!$D$11),Assumptions!$D$11+SQRT('Random Draws'!H34*(Assumptions!$F$11-Assumptions!$D$11)*(Assumptions!$E$11-Assumptions!$D$11)),Assumptions!$F$11-SQRT((1-'Random Draws'!H34)*(Assumptions!$F$11-Assumptions!$D$11)*(Assumptions!$F$11-Assumptions!$E$11)))</f>
        <v>0.182570782882887</v>
      </c>
      <c r="K34" s="19" t="n">
        <f aca="false">MAX(G34,I34+Assumptions!$D$21)</f>
        <v>0.077667020972791</v>
      </c>
      <c r="L34" s="28" t="n">
        <f aca="false">(F34-Assumptions!$D$15)*(1-H34)+Assumptions!$D$15-J34</f>
        <v>0.175399978176789</v>
      </c>
      <c r="M34" s="21" t="n">
        <f aca="false">Assumptions!$D$14*(1+E34)^1*L34-Assumptions!$D$14*(1+E34)^0*E34*Assumptions!$D$16</f>
        <v>27.3126111649831</v>
      </c>
      <c r="N34" s="21" t="n">
        <f aca="false">Assumptions!$D$14*(1+E34)^2*L34-Assumptions!$D$14*(1+E34)^1*E34*Assumptions!$D$16</f>
        <v>29.7476148657314</v>
      </c>
      <c r="O34" s="21" t="n">
        <f aca="false">Assumptions!$D$14*(1+E34)^3*L34-Assumptions!$D$14*(1+E34)^2*E34*Assumptions!$D$16</f>
        <v>32.3997066722943</v>
      </c>
      <c r="P34" s="21" t="n">
        <f aca="false">Assumptions!$D$14*(1+E34)^4*L34-Assumptions!$D$14*(1+E34)^3*E34*Assumptions!$D$16</f>
        <v>35.2882406602618</v>
      </c>
      <c r="Q34" s="21" t="n">
        <f aca="false">Assumptions!$D$14*(1+E34)^5*L34-Assumptions!$D$14*(1+E34)^4*E34*Assumptions!$D$16</f>
        <v>38.4342963808806</v>
      </c>
      <c r="R34" s="21" t="n">
        <f aca="false">M34/(1+K34)+N34/(1+K34)^2+O34/(1+K34)^3+P34/(1+K34)^4+Q34/(1+K34)^5</f>
        <v>129.451211157081</v>
      </c>
      <c r="S34" s="21" t="n">
        <f aca="false">Q34*(1+I34)/(K34-I34)</f>
        <v>698.03493284035</v>
      </c>
      <c r="T34" s="21" t="n">
        <f aca="false">R34+S34/(1+K34)^5</f>
        <v>609.686637076483</v>
      </c>
      <c r="U34" s="8" t="n">
        <f aca="false">(T34-Assumptions!$D$17)/Assumptions!$D$18</f>
        <v>16.9874654830593</v>
      </c>
    </row>
    <row r="35" customFormat="false" ht="15" hidden="false" customHeight="false" outlineLevel="0" collapsed="false">
      <c r="B35" s="2" t="n">
        <v>30</v>
      </c>
      <c r="C35" s="27" t="n">
        <f aca="false">NORMSDIST('Random Draws'!C35)</f>
        <v>0.199463903922066</v>
      </c>
      <c r="D35" s="27" t="n">
        <f aca="false">NORMSDIST(Assumptions!$D$22*'Random Draws'!C35+SQRT(1-Assumptions!$D$22^2)*'Random Draws'!D35)</f>
        <v>0.501073761860055</v>
      </c>
      <c r="E35" s="19" t="n">
        <f aca="false">IF(C35&lt;(Assumptions!$E$6-Assumptions!$D$6)/(Assumptions!$F$6-Assumptions!$D$6),Assumptions!$D$6+SQRT(C35*(Assumptions!$F$6-Assumptions!$D$6)*(Assumptions!$E$6-Assumptions!$D$6)),Assumptions!$F$6-SQRT((1-C35)*(Assumptions!$F$6-Assumptions!$D$6)*(Assumptions!$F$6-Assumptions!$E$6)))</f>
        <v>0.0715803660461738</v>
      </c>
      <c r="F35" s="19" t="n">
        <f aca="false">IF(D35&lt;(Assumptions!$E$7-Assumptions!$D$7)/(Assumptions!$F$7-Assumptions!$D$7),Assumptions!$D$7+SQRT(D35*(Assumptions!$F$7-Assumptions!$D$7)*(Assumptions!$E$7-Assumptions!$D$7)),Assumptions!$F$7-SQRT((1-D35)*(Assumptions!$F$7-Assumptions!$D$7)*(Assumptions!$F$7-Assumptions!$E$7)))</f>
        <v>0.414831036568355</v>
      </c>
      <c r="G35" s="19" t="n">
        <f aca="false">MIN(Assumptions!$D$24,MAX(Assumptions!$D$23,Assumptions!$D$8+Assumptions!$E$8*'Random Draws'!E35))</f>
        <v>0.096152381753205</v>
      </c>
      <c r="H35" s="19" t="n">
        <f aca="false">IF('Random Draws'!F35&lt;(Assumptions!$E$9-Assumptions!$D$9)/(Assumptions!$F$9-Assumptions!$D$9),Assumptions!$D$9+SQRT('Random Draws'!F35*(Assumptions!$F$9-Assumptions!$D$9)*(Assumptions!$E$9-Assumptions!$D$9)),Assumptions!$F$9-SQRT((1-'Random Draws'!F35)*(Assumptions!$F$9-Assumptions!$D$9)*(Assumptions!$F$9-Assumptions!$E$9)))</f>
        <v>0.255066491570946</v>
      </c>
      <c r="I35" s="19" t="n">
        <f aca="false">IF('Random Draws'!G35&lt;(Assumptions!$E$10-Assumptions!$D$10)/(Assumptions!$F$10-Assumptions!$D$10),Assumptions!$D$10+SQRT('Random Draws'!G35*(Assumptions!$F$10-Assumptions!$D$10)*(Assumptions!$E$10-Assumptions!$D$10)),Assumptions!$F$10-SQRT((1-'Random Draws'!G35)*(Assumptions!$F$10-Assumptions!$D$10)*(Assumptions!$F$10-Assumptions!$E$10)))</f>
        <v>0.0189928130168791</v>
      </c>
      <c r="J35" s="19" t="n">
        <f aca="false">IF('Random Draws'!H35&lt;(Assumptions!$E$11-Assumptions!$D$11)/(Assumptions!$F$11-Assumptions!$D$11),Assumptions!$D$11+SQRT('Random Draws'!H35*(Assumptions!$F$11-Assumptions!$D$11)*(Assumptions!$E$11-Assumptions!$D$11)),Assumptions!$F$11-SQRT((1-'Random Draws'!H35)*(Assumptions!$F$11-Assumptions!$D$11)*(Assumptions!$F$11-Assumptions!$E$11)))</f>
        <v>0.193989289692052</v>
      </c>
      <c r="K35" s="19" t="n">
        <f aca="false">MAX(G35,I35+Assumptions!$D$21)</f>
        <v>0.096152381753205</v>
      </c>
      <c r="L35" s="28" t="n">
        <f aca="false">(F35-Assumptions!$D$15)*(1-H35)+Assumptions!$D$15-J35</f>
        <v>0.148190893688297</v>
      </c>
      <c r="M35" s="21" t="n">
        <f aca="false">Assumptions!$D$14*(1+E35)^1*L35-Assumptions!$D$14*(1+E35)^0*E35*Assumptions!$D$16</f>
        <v>22.7144009626653</v>
      </c>
      <c r="N35" s="21" t="n">
        <f aca="false">Assumptions!$D$14*(1+E35)^2*L35-Assumptions!$D$14*(1+E35)^1*E35*Assumptions!$D$16</f>
        <v>24.3403060980925</v>
      </c>
      <c r="O35" s="21" t="n">
        <f aca="false">Assumptions!$D$14*(1+E35)^3*L35-Assumptions!$D$14*(1+E35)^2*E35*Assumptions!$D$16</f>
        <v>26.0825941182699</v>
      </c>
      <c r="P35" s="21" t="n">
        <f aca="false">Assumptions!$D$14*(1+E35)^4*L35-Assumptions!$D$14*(1+E35)^3*E35*Assumptions!$D$16</f>
        <v>27.9495957526894</v>
      </c>
      <c r="Q35" s="21" t="n">
        <f aca="false">Assumptions!$D$14*(1+E35)^5*L35-Assumptions!$D$14*(1+E35)^4*E35*Assumptions!$D$16</f>
        <v>29.9502380475095</v>
      </c>
      <c r="R35" s="21" t="n">
        <f aca="false">M35/(1+K35)+N35/(1+K35)^2+O35/(1+K35)^3+P35/(1+K35)^4+Q35/(1+K35)^5</f>
        <v>99.0674984212937</v>
      </c>
      <c r="S35" s="21" t="n">
        <f aca="false">Q35*(1+I35)/(K35-I35)</f>
        <v>395.531984151549</v>
      </c>
      <c r="T35" s="21" t="n">
        <f aca="false">R35+S35/(1+K35)^5</f>
        <v>349.002424318287</v>
      </c>
      <c r="U35" s="8" t="n">
        <f aca="false">(T35-Assumptions!$D$17)/Assumptions!$D$18</f>
        <v>6.56009697273149</v>
      </c>
    </row>
    <row r="36" customFormat="false" ht="15" hidden="false" customHeight="false" outlineLevel="0" collapsed="false">
      <c r="B36" s="2" t="n">
        <v>31</v>
      </c>
      <c r="C36" s="27" t="n">
        <f aca="false">NORMSDIST('Random Draws'!C36)</f>
        <v>0.929139797674241</v>
      </c>
      <c r="D36" s="27" t="n">
        <f aca="false">NORMSDIST(Assumptions!$D$22*'Random Draws'!C36+SQRT(1-Assumptions!$D$22^2)*'Random Draws'!D36)</f>
        <v>0.985451742776743</v>
      </c>
      <c r="E36" s="19" t="n">
        <f aca="false">IF(C36&lt;(Assumptions!$E$6-Assumptions!$D$6)/(Assumptions!$F$6-Assumptions!$D$6),Assumptions!$D$6+SQRT(C36*(Assumptions!$F$6-Assumptions!$D$6)*(Assumptions!$E$6-Assumptions!$D$6)),Assumptions!$F$6-SQRT((1-C36)*(Assumptions!$F$6-Assumptions!$D$6)*(Assumptions!$F$6-Assumptions!$E$6)))</f>
        <v>0.121177114683747</v>
      </c>
      <c r="F36" s="19" t="n">
        <f aca="false">IF(D36&lt;(Assumptions!$E$7-Assumptions!$D$7)/(Assumptions!$F$7-Assumptions!$D$7),Assumptions!$D$7+SQRT(D36*(Assumptions!$F$7-Assumptions!$D$7)*(Assumptions!$E$7-Assumptions!$D$7)),Assumptions!$F$7-SQRT((1-D36)*(Assumptions!$F$7-Assumptions!$D$7)*(Assumptions!$F$7-Assumptions!$E$7)))</f>
        <v>0.452371564453112</v>
      </c>
      <c r="G36" s="19" t="n">
        <f aca="false">MIN(Assumptions!$D$24,MAX(Assumptions!$D$23,Assumptions!$D$8+Assumptions!$E$8*'Random Draws'!E36))</f>
        <v>0.097292736725434</v>
      </c>
      <c r="H36" s="19" t="n">
        <f aca="false">IF('Random Draws'!F36&lt;(Assumptions!$E$9-Assumptions!$D$9)/(Assumptions!$F$9-Assumptions!$D$9),Assumptions!$D$9+SQRT('Random Draws'!F36*(Assumptions!$F$9-Assumptions!$D$9)*(Assumptions!$E$9-Assumptions!$D$9)),Assumptions!$F$9-SQRT((1-'Random Draws'!F36)*(Assumptions!$F$9-Assumptions!$D$9)*(Assumptions!$F$9-Assumptions!$E$9)))</f>
        <v>0.25934136681772</v>
      </c>
      <c r="I36" s="19" t="n">
        <f aca="false">IF('Random Draws'!G36&lt;(Assumptions!$E$10-Assumptions!$D$10)/(Assumptions!$F$10-Assumptions!$D$10),Assumptions!$D$10+SQRT('Random Draws'!G36*(Assumptions!$F$10-Assumptions!$D$10)*(Assumptions!$E$10-Assumptions!$D$10)),Assumptions!$F$10-SQRT((1-'Random Draws'!G36)*(Assumptions!$F$10-Assumptions!$D$10)*(Assumptions!$F$10-Assumptions!$E$10)))</f>
        <v>0.015070109522461</v>
      </c>
      <c r="J36" s="19" t="n">
        <f aca="false">IF('Random Draws'!H36&lt;(Assumptions!$E$11-Assumptions!$D$11)/(Assumptions!$F$11-Assumptions!$D$11),Assumptions!$D$11+SQRT('Random Draws'!H36*(Assumptions!$F$11-Assumptions!$D$11)*(Assumptions!$E$11-Assumptions!$D$11)),Assumptions!$F$11-SQRT((1-'Random Draws'!H36)*(Assumptions!$F$11-Assumptions!$D$11)*(Assumptions!$F$11-Assumptions!$E$11)))</f>
        <v>0.183386000595565</v>
      </c>
      <c r="K36" s="19" t="n">
        <f aca="false">MAX(G36,I36+Assumptions!$D$21)</f>
        <v>0.097292736725434</v>
      </c>
      <c r="L36" s="28" t="n">
        <f aca="false">(F36-Assumptions!$D$15)*(1-H36)+Assumptions!$D$15-J36</f>
        <v>0.185381281709111</v>
      </c>
      <c r="M36" s="21" t="n">
        <f aca="false">Assumptions!$D$14*(1+E36)^1*L36-Assumptions!$D$14*(1+E36)^0*E36*Assumptions!$D$16</f>
        <v>29.61044087986</v>
      </c>
      <c r="N36" s="21" t="n">
        <f aca="false">Assumptions!$D$14*(1+E36)^2*L36-Assumptions!$D$14*(1+E36)^1*E36*Assumptions!$D$16</f>
        <v>33.1985486701952</v>
      </c>
      <c r="O36" s="21" t="n">
        <f aca="false">Assumptions!$D$14*(1+E36)^3*L36-Assumptions!$D$14*(1+E36)^2*E36*Assumptions!$D$16</f>
        <v>37.2214530097374</v>
      </c>
      <c r="P36" s="21" t="n">
        <f aca="false">Assumptions!$D$14*(1+E36)^4*L36-Assumptions!$D$14*(1+E36)^3*E36*Assumptions!$D$16</f>
        <v>41.731841289794</v>
      </c>
      <c r="Q36" s="21" t="n">
        <f aca="false">Assumptions!$D$14*(1+E36)^5*L36-Assumptions!$D$14*(1+E36)^4*E36*Assumptions!$D$16</f>
        <v>46.7887854077314</v>
      </c>
      <c r="R36" s="21" t="n">
        <f aca="false">M36/(1+K36)+N36/(1+K36)^2+O36/(1+K36)^3+P36/(1+K36)^4+Q36/(1+K36)^5</f>
        <v>140.927959903903</v>
      </c>
      <c r="S36" s="21" t="n">
        <f aca="false">Q36*(1+I36)/(K36-I36)</f>
        <v>577.625638390347</v>
      </c>
      <c r="T36" s="21" t="n">
        <f aca="false">R36+S36/(1+K36)^5</f>
        <v>504.034389417884</v>
      </c>
      <c r="U36" s="8" t="n">
        <f aca="false">(T36-Assumptions!$D$17)/Assumptions!$D$18</f>
        <v>12.7613755767154</v>
      </c>
    </row>
    <row r="37" customFormat="false" ht="15" hidden="false" customHeight="false" outlineLevel="0" collapsed="false">
      <c r="B37" s="2" t="n">
        <v>32</v>
      </c>
      <c r="C37" s="27" t="n">
        <f aca="false">NORMSDIST('Random Draws'!C37)</f>
        <v>0.26123242842304</v>
      </c>
      <c r="D37" s="27" t="n">
        <f aca="false">NORMSDIST(Assumptions!$D$22*'Random Draws'!C37+SQRT(1-Assumptions!$D$22^2)*'Random Draws'!D37)</f>
        <v>0.558096325483987</v>
      </c>
      <c r="E37" s="19" t="n">
        <f aca="false">IF(C37&lt;(Assumptions!$E$6-Assumptions!$D$6)/(Assumptions!$F$6-Assumptions!$D$6),Assumptions!$D$6+SQRT(C37*(Assumptions!$F$6-Assumptions!$D$6)*(Assumptions!$E$6-Assumptions!$D$6)),Assumptions!$F$6-SQRT((1-C37)*(Assumptions!$F$6-Assumptions!$D$6)*(Assumptions!$F$6-Assumptions!$E$6)))</f>
        <v>0.0761408652651704</v>
      </c>
      <c r="F37" s="19" t="n">
        <f aca="false">IF(D37&lt;(Assumptions!$E$7-Assumptions!$D$7)/(Assumptions!$F$7-Assumptions!$D$7),Assumptions!$D$7+SQRT(D37*(Assumptions!$F$7-Assumptions!$D$7)*(Assumptions!$E$7-Assumptions!$D$7)),Assumptions!$F$7-SQRT((1-D37)*(Assumptions!$F$7-Assumptions!$D$7)*(Assumptions!$F$7-Assumptions!$E$7)))</f>
        <v>0.417866898594135</v>
      </c>
      <c r="G37" s="19" t="n">
        <f aca="false">MIN(Assumptions!$D$24,MAX(Assumptions!$D$23,Assumptions!$D$8+Assumptions!$E$8*'Random Draws'!E37))</f>
        <v>0.095206692489433</v>
      </c>
      <c r="H37" s="19" t="n">
        <f aca="false">IF('Random Draws'!F37&lt;(Assumptions!$E$9-Assumptions!$D$9)/(Assumptions!$F$9-Assumptions!$D$9),Assumptions!$D$9+SQRT('Random Draws'!F37*(Assumptions!$F$9-Assumptions!$D$9)*(Assumptions!$E$9-Assumptions!$D$9)),Assumptions!$F$9-SQRT((1-'Random Draws'!F37)*(Assumptions!$F$9-Assumptions!$D$9)*(Assumptions!$F$9-Assumptions!$E$9)))</f>
        <v>0.251634352220764</v>
      </c>
      <c r="I37" s="19" t="n">
        <f aca="false">IF('Random Draws'!G37&lt;(Assumptions!$E$10-Assumptions!$D$10)/(Assumptions!$F$10-Assumptions!$D$10),Assumptions!$D$10+SQRT('Random Draws'!G37*(Assumptions!$F$10-Assumptions!$D$10)*(Assumptions!$E$10-Assumptions!$D$10)),Assumptions!$F$10-SQRT((1-'Random Draws'!G37)*(Assumptions!$F$10-Assumptions!$D$10)*(Assumptions!$F$10-Assumptions!$E$10)))</f>
        <v>0.0234468002347806</v>
      </c>
      <c r="J37" s="19" t="n">
        <f aca="false">IF('Random Draws'!H37&lt;(Assumptions!$E$11-Assumptions!$D$11)/(Assumptions!$F$11-Assumptions!$D$11),Assumptions!$D$11+SQRT('Random Draws'!H37*(Assumptions!$F$11-Assumptions!$D$11)*(Assumptions!$E$11-Assumptions!$D$11)),Assumptions!$F$11-SQRT((1-'Random Draws'!H37)*(Assumptions!$F$11-Assumptions!$D$11)*(Assumptions!$F$11-Assumptions!$E$11)))</f>
        <v>0.178570549111677</v>
      </c>
      <c r="K37" s="19" t="n">
        <f aca="false">MAX(G37,I37+Assumptions!$D$21)</f>
        <v>0.095206692489433</v>
      </c>
      <c r="L37" s="28" t="n">
        <f aca="false">(F37-Assumptions!$D$15)*(1-H37)+Assumptions!$D$15-J37</f>
        <v>0.166859148928923</v>
      </c>
      <c r="M37" s="21" t="n">
        <f aca="false">Assumptions!$D$14*(1+E37)^1*L37-Assumptions!$D$14*(1+E37)^0*E37*Assumptions!$D$16</f>
        <v>25.7055598274348</v>
      </c>
      <c r="N37" s="21" t="n">
        <f aca="false">Assumptions!$D$14*(1+E37)^2*L37-Assumptions!$D$14*(1+E37)^1*E37*Assumptions!$D$16</f>
        <v>27.6628033948213</v>
      </c>
      <c r="O37" s="21" t="n">
        <f aca="false">Assumptions!$D$14*(1+E37)^3*L37-Assumptions!$D$14*(1+E37)^2*E37*Assumptions!$D$16</f>
        <v>29.7690731809632</v>
      </c>
      <c r="P37" s="21" t="n">
        <f aca="false">Assumptions!$D$14*(1+E37)^4*L37-Assumptions!$D$14*(1+E37)^3*E37*Assumptions!$D$16</f>
        <v>32.035716171104</v>
      </c>
      <c r="Q37" s="21" t="n">
        <f aca="false">Assumptions!$D$14*(1+E37)^5*L37-Assumptions!$D$14*(1+E37)^4*E37*Assumptions!$D$16</f>
        <v>34.4749433197612</v>
      </c>
      <c r="R37" s="21" t="n">
        <f aca="false">M37/(1+K37)+N37/(1+K37)^2+O37/(1+K37)^3+P37/(1+K37)^4+Q37/(1+K37)^5</f>
        <v>113.339419748294</v>
      </c>
      <c r="S37" s="21" t="n">
        <f aca="false">Q37*(1+I37)/(K37-I37)</f>
        <v>491.685108774637</v>
      </c>
      <c r="T37" s="21" t="n">
        <f aca="false">R37+S37/(1+K37)^5</f>
        <v>425.37679096445</v>
      </c>
      <c r="U37" s="8" t="n">
        <f aca="false">(T37-Assumptions!$D$17)/Assumptions!$D$18</f>
        <v>9.61507163857801</v>
      </c>
    </row>
    <row r="38" customFormat="false" ht="15" hidden="false" customHeight="false" outlineLevel="0" collapsed="false">
      <c r="B38" s="2" t="n">
        <v>33</v>
      </c>
      <c r="C38" s="27" t="n">
        <f aca="false">NORMSDIST('Random Draws'!C38)</f>
        <v>0.126170778499042</v>
      </c>
      <c r="D38" s="27" t="n">
        <f aca="false">NORMSDIST(Assumptions!$D$22*'Random Draws'!C38+SQRT(1-Assumptions!$D$22^2)*'Random Draws'!D38)</f>
        <v>0.586637226514576</v>
      </c>
      <c r="E38" s="19" t="n">
        <f aca="false">IF(C38&lt;(Assumptions!$E$6-Assumptions!$D$6)/(Assumptions!$F$6-Assumptions!$D$6),Assumptions!$D$6+SQRT(C38*(Assumptions!$F$6-Assumptions!$D$6)*(Assumptions!$E$6-Assumptions!$D$6)),Assumptions!$F$6-SQRT((1-C38)*(Assumptions!$F$6-Assumptions!$D$6)*(Assumptions!$F$6-Assumptions!$E$6)))</f>
        <v>0.0651168049818287</v>
      </c>
      <c r="F38" s="19" t="n">
        <f aca="false">IF(D38&lt;(Assumptions!$E$7-Assumptions!$D$7)/(Assumptions!$F$7-Assumptions!$D$7),Assumptions!$D$7+SQRT(D38*(Assumptions!$F$7-Assumptions!$D$7)*(Assumptions!$E$7-Assumptions!$D$7)),Assumptions!$F$7-SQRT((1-D38)*(Assumptions!$F$7-Assumptions!$D$7)*(Assumptions!$F$7-Assumptions!$E$7)))</f>
        <v>0.419328099237102</v>
      </c>
      <c r="G38" s="19" t="n">
        <f aca="false">MIN(Assumptions!$D$24,MAX(Assumptions!$D$23,Assumptions!$D$8+Assumptions!$E$8*'Random Draws'!E38))</f>
        <v>0.087145857368556</v>
      </c>
      <c r="H38" s="19" t="n">
        <f aca="false">IF('Random Draws'!F38&lt;(Assumptions!$E$9-Assumptions!$D$9)/(Assumptions!$F$9-Assumptions!$D$9),Assumptions!$D$9+SQRT('Random Draws'!F38*(Assumptions!$F$9-Assumptions!$D$9)*(Assumptions!$E$9-Assumptions!$D$9)),Assumptions!$F$9-SQRT((1-'Random Draws'!F38)*(Assumptions!$F$9-Assumptions!$D$9)*(Assumptions!$F$9-Assumptions!$E$9)))</f>
        <v>0.268835177357067</v>
      </c>
      <c r="I38" s="19" t="n">
        <f aca="false">IF('Random Draws'!G38&lt;(Assumptions!$E$10-Assumptions!$D$10)/(Assumptions!$F$10-Assumptions!$D$10),Assumptions!$D$10+SQRT('Random Draws'!G38*(Assumptions!$F$10-Assumptions!$D$10)*(Assumptions!$E$10-Assumptions!$D$10)),Assumptions!$F$10-SQRT((1-'Random Draws'!G38)*(Assumptions!$F$10-Assumptions!$D$10)*(Assumptions!$F$10-Assumptions!$E$10)))</f>
        <v>0.0154398564189646</v>
      </c>
      <c r="J38" s="19" t="n">
        <f aca="false">IF('Random Draws'!H38&lt;(Assumptions!$E$11-Assumptions!$D$11)/(Assumptions!$F$11-Assumptions!$D$11),Assumptions!$D$11+SQRT('Random Draws'!H38*(Assumptions!$F$11-Assumptions!$D$11)*(Assumptions!$E$11-Assumptions!$D$11)),Assumptions!$F$11-SQRT((1-'Random Draws'!H38)*(Assumptions!$F$11-Assumptions!$D$11)*(Assumptions!$F$11-Assumptions!$E$11)))</f>
        <v>0.179619188979021</v>
      </c>
      <c r="K38" s="19" t="n">
        <f aca="false">MAX(G38,I38+Assumptions!$D$21)</f>
        <v>0.087145857368556</v>
      </c>
      <c r="L38" s="28" t="n">
        <f aca="false">(F38-Assumptions!$D$15)*(1-H38)+Assumptions!$D$15-J38</f>
        <v>0.161927339385292</v>
      </c>
      <c r="M38" s="21" t="n">
        <f aca="false">Assumptions!$D$14*(1+E38)^1*L38-Assumptions!$D$14*(1+E38)^0*E38*Assumptions!$D$16</f>
        <v>24.7251138012932</v>
      </c>
      <c r="N38" s="21" t="n">
        <f aca="false">Assumptions!$D$14*(1+E38)^2*L38-Assumptions!$D$14*(1+E38)^1*E38*Assumptions!$D$16</f>
        <v>26.3351342148455</v>
      </c>
      <c r="O38" s="21" t="n">
        <f aca="false">Assumptions!$D$14*(1+E38)^3*L38-Assumptions!$D$14*(1+E38)^2*E38*Assumptions!$D$16</f>
        <v>28.0499940136839</v>
      </c>
      <c r="P38" s="21" t="n">
        <f aca="false">Assumptions!$D$14*(1+E38)^4*L38-Assumptions!$D$14*(1+E38)^3*E38*Assumptions!$D$16</f>
        <v>29.8765200036144</v>
      </c>
      <c r="Q38" s="21" t="n">
        <f aca="false">Assumptions!$D$14*(1+E38)^5*L38-Assumptions!$D$14*(1+E38)^4*E38*Assumptions!$D$16</f>
        <v>31.8219835302255</v>
      </c>
      <c r="R38" s="21" t="n">
        <f aca="false">M38/(1+K38)+N38/(1+K38)^2+O38/(1+K38)^3+P38/(1+K38)^4+Q38/(1+K38)^5</f>
        <v>109.199667667162</v>
      </c>
      <c r="S38" s="21" t="n">
        <f aca="false">Q38*(1+I38)/(K38-I38)</f>
        <v>450.636068933962</v>
      </c>
      <c r="T38" s="21" t="n">
        <f aca="false">R38+S38/(1+K38)^5</f>
        <v>405.94703402785</v>
      </c>
      <c r="U38" s="8" t="n">
        <f aca="false">(T38-Assumptions!$D$17)/Assumptions!$D$18</f>
        <v>8.83788136111402</v>
      </c>
    </row>
    <row r="39" customFormat="false" ht="15" hidden="false" customHeight="false" outlineLevel="0" collapsed="false">
      <c r="B39" s="2" t="n">
        <v>34</v>
      </c>
      <c r="C39" s="27" t="n">
        <f aca="false">NORMSDIST('Random Draws'!C39)</f>
        <v>0.47803300232174</v>
      </c>
      <c r="D39" s="27" t="n">
        <f aca="false">NORMSDIST(Assumptions!$D$22*'Random Draws'!C39+SQRT(1-Assumptions!$D$22^2)*'Random Draws'!D39)</f>
        <v>0.645885899726858</v>
      </c>
      <c r="E39" s="19" t="n">
        <f aca="false">IF(C39&lt;(Assumptions!$E$6-Assumptions!$D$6)/(Assumptions!$F$6-Assumptions!$D$6),Assumptions!$D$6+SQRT(C39*(Assumptions!$F$6-Assumptions!$D$6)*(Assumptions!$E$6-Assumptions!$D$6)),Assumptions!$F$6-SQRT((1-C39)*(Assumptions!$F$6-Assumptions!$D$6)*(Assumptions!$F$6-Assumptions!$E$6)))</f>
        <v>0.0888893138795044</v>
      </c>
      <c r="F39" s="19" t="n">
        <f aca="false">IF(D39&lt;(Assumptions!$E$7-Assumptions!$D$7)/(Assumptions!$F$7-Assumptions!$D$7),Assumptions!$D$7+SQRT(D39*(Assumptions!$F$7-Assumptions!$D$7)*(Assumptions!$E$7-Assumptions!$D$7)),Assumptions!$F$7-SQRT((1-D39)*(Assumptions!$F$7-Assumptions!$D$7)*(Assumptions!$F$7-Assumptions!$E$7)))</f>
        <v>0.422364160683033</v>
      </c>
      <c r="G39" s="19" t="n">
        <f aca="false">MIN(Assumptions!$D$24,MAX(Assumptions!$D$23,Assumptions!$D$8+Assumptions!$E$8*'Random Draws'!E39))</f>
        <v>0.084112899825853</v>
      </c>
      <c r="H39" s="19" t="n">
        <f aca="false">IF('Random Draws'!F39&lt;(Assumptions!$E$9-Assumptions!$D$9)/(Assumptions!$F$9-Assumptions!$D$9),Assumptions!$D$9+SQRT('Random Draws'!F39*(Assumptions!$F$9-Assumptions!$D$9)*(Assumptions!$E$9-Assumptions!$D$9)),Assumptions!$F$9-SQRT((1-'Random Draws'!F39)*(Assumptions!$F$9-Assumptions!$D$9)*(Assumptions!$F$9-Assumptions!$E$9)))</f>
        <v>0.244864292022422</v>
      </c>
      <c r="I39" s="19" t="n">
        <f aca="false">IF('Random Draws'!G39&lt;(Assumptions!$E$10-Assumptions!$D$10)/(Assumptions!$F$10-Assumptions!$D$10),Assumptions!$D$10+SQRT('Random Draws'!G39*(Assumptions!$F$10-Assumptions!$D$10)*(Assumptions!$E$10-Assumptions!$D$10)),Assumptions!$F$10-SQRT((1-'Random Draws'!G39)*(Assumptions!$F$10-Assumptions!$D$10)*(Assumptions!$F$10-Assumptions!$E$10)))</f>
        <v>0.0190134146660131</v>
      </c>
      <c r="J39" s="19" t="n">
        <f aca="false">IF('Random Draws'!H39&lt;(Assumptions!$E$11-Assumptions!$D$11)/(Assumptions!$F$11-Assumptions!$D$11),Assumptions!$D$11+SQRT('Random Draws'!H39*(Assumptions!$F$11-Assumptions!$D$11)*(Assumptions!$E$11-Assumptions!$D$11)),Assumptions!$F$11-SQRT((1-'Random Draws'!H39)*(Assumptions!$F$11-Assumptions!$D$11)*(Assumptions!$F$11-Assumptions!$E$11)))</f>
        <v>0.181448448546083</v>
      </c>
      <c r="K39" s="19" t="n">
        <f aca="false">MAX(G39,I39+Assumptions!$D$21)</f>
        <v>0.084112899825853</v>
      </c>
      <c r="L39" s="28" t="n">
        <f aca="false">(F39-Assumptions!$D$15)*(1-H39)+Assumptions!$D$15-J39</f>
        <v>0.169326168918569</v>
      </c>
      <c r="M39" s="21" t="n">
        <f aca="false">Assumptions!$D$14*(1+E39)^1*L39-Assumptions!$D$14*(1+E39)^0*E39*Assumptions!$D$16</f>
        <v>26.3480625894841</v>
      </c>
      <c r="N39" s="21" t="n">
        <f aca="false">Assumptions!$D$14*(1+E39)^2*L39-Assumptions!$D$14*(1+E39)^1*E39*Assumptions!$D$16</f>
        <v>28.6901237951176</v>
      </c>
      <c r="O39" s="21" t="n">
        <f aca="false">Assumptions!$D$14*(1+E39)^3*L39-Assumptions!$D$14*(1+E39)^2*E39*Assumptions!$D$16</f>
        <v>31.2403692143836</v>
      </c>
      <c r="P39" s="21" t="n">
        <f aca="false">Assumptions!$D$14*(1+E39)^4*L39-Assumptions!$D$14*(1+E39)^3*E39*Assumptions!$D$16</f>
        <v>34.0173041991926</v>
      </c>
      <c r="Q39" s="21" t="n">
        <f aca="false">Assumptions!$D$14*(1+E39)^5*L39-Assumptions!$D$14*(1+E39)^4*E39*Assumptions!$D$16</f>
        <v>37.0410790294892</v>
      </c>
      <c r="R39" s="21" t="n">
        <f aca="false">M39/(1+K39)+N39/(1+K39)^2+O39/(1+K39)^3+P39/(1+K39)^4+Q39/(1+K39)^5</f>
        <v>122.594509157577</v>
      </c>
      <c r="S39" s="21" t="n">
        <f aca="false">Q39*(1+I39)/(K39-I39)</f>
        <v>579.810367656159</v>
      </c>
      <c r="T39" s="21" t="n">
        <f aca="false">R39+S39/(1+K39)^5</f>
        <v>509.774955561785</v>
      </c>
      <c r="U39" s="8" t="n">
        <f aca="false">(T39-Assumptions!$D$17)/Assumptions!$D$18</f>
        <v>12.9909982224714</v>
      </c>
    </row>
    <row r="40" customFormat="false" ht="15" hidden="false" customHeight="false" outlineLevel="0" collapsed="false">
      <c r="B40" s="2" t="n">
        <v>35</v>
      </c>
      <c r="C40" s="27" t="n">
        <f aca="false">NORMSDIST('Random Draws'!C40)</f>
        <v>0.988643763648258</v>
      </c>
      <c r="D40" s="27" t="n">
        <f aca="false">NORMSDIST(Assumptions!$D$22*'Random Draws'!C40+SQRT(1-Assumptions!$D$22^2)*'Random Draws'!D40)</f>
        <v>0.599190762842391</v>
      </c>
      <c r="E40" s="19" t="n">
        <f aca="false">IF(C40&lt;(Assumptions!$E$6-Assumptions!$D$6)/(Assumptions!$F$6-Assumptions!$D$6),Assumptions!$D$6+SQRT(C40*(Assumptions!$F$6-Assumptions!$D$6)*(Assumptions!$E$6-Assumptions!$D$6)),Assumptions!$F$6-SQRT((1-C40)*(Assumptions!$F$6-Assumptions!$D$6)*(Assumptions!$F$6-Assumptions!$E$6)))</f>
        <v>0.132464671091537</v>
      </c>
      <c r="F40" s="19" t="n">
        <f aca="false">IF(D40&lt;(Assumptions!$E$7-Assumptions!$D$7)/(Assumptions!$F$7-Assumptions!$D$7),Assumptions!$D$7+SQRT(D40*(Assumptions!$F$7-Assumptions!$D$7)*(Assumptions!$E$7-Assumptions!$D$7)),Assumptions!$F$7-SQRT((1-D40)*(Assumptions!$F$7-Assumptions!$D$7)*(Assumptions!$F$7-Assumptions!$E$7)))</f>
        <v>0.419959524489895</v>
      </c>
      <c r="G40" s="19" t="n">
        <f aca="false">MIN(Assumptions!$D$24,MAX(Assumptions!$D$23,Assumptions!$D$8+Assumptions!$E$8*'Random Draws'!E40))</f>
        <v>0.086870077863522</v>
      </c>
      <c r="H40" s="19" t="n">
        <f aca="false">IF('Random Draws'!F40&lt;(Assumptions!$E$9-Assumptions!$D$9)/(Assumptions!$F$9-Assumptions!$D$9),Assumptions!$D$9+SQRT('Random Draws'!F40*(Assumptions!$F$9-Assumptions!$D$9)*(Assumptions!$E$9-Assumptions!$D$9)),Assumptions!$F$9-SQRT((1-'Random Draws'!F40)*(Assumptions!$F$9-Assumptions!$D$9)*(Assumptions!$F$9-Assumptions!$E$9)))</f>
        <v>0.289207022456009</v>
      </c>
      <c r="I40" s="19" t="n">
        <f aca="false">IF('Random Draws'!G40&lt;(Assumptions!$E$10-Assumptions!$D$10)/(Assumptions!$F$10-Assumptions!$D$10),Assumptions!$D$10+SQRT('Random Draws'!G40*(Assumptions!$F$10-Assumptions!$D$10)*(Assumptions!$E$10-Assumptions!$D$10)),Assumptions!$F$10-SQRT((1-'Random Draws'!G40)*(Assumptions!$F$10-Assumptions!$D$10)*(Assumptions!$F$10-Assumptions!$E$10)))</f>
        <v>0.0240911930104049</v>
      </c>
      <c r="J40" s="19" t="n">
        <f aca="false">IF('Random Draws'!H40&lt;(Assumptions!$E$11-Assumptions!$D$11)/(Assumptions!$F$11-Assumptions!$D$11),Assumptions!$D$11+SQRT('Random Draws'!H40*(Assumptions!$F$11-Assumptions!$D$11)*(Assumptions!$E$11-Assumptions!$D$11)),Assumptions!$F$11-SQRT((1-'Random Draws'!H40)*(Assumptions!$F$11-Assumptions!$D$11)*(Assumptions!$F$11-Assumptions!$E$11)))</f>
        <v>0.149275427749292</v>
      </c>
      <c r="K40" s="19" t="n">
        <f aca="false">MAX(G40,I40+Assumptions!$D$21)</f>
        <v>0.086870077863522</v>
      </c>
      <c r="L40" s="28" t="n">
        <f aca="false">(F40-Assumptions!$D$15)*(1-H40)+Assumptions!$D$15-J40</f>
        <v>0.186825766030121</v>
      </c>
      <c r="M40" s="21" t="n">
        <f aca="false">Assumptions!$D$14*(1+E40)^1*L40-Assumptions!$D$14*(1+E40)^0*E40*Assumptions!$D$16</f>
        <v>30.101947734167</v>
      </c>
      <c r="N40" s="21" t="n">
        <f aca="false">Assumptions!$D$14*(1+E40)^2*L40-Assumptions!$D$14*(1+E40)^1*E40*Assumptions!$D$16</f>
        <v>34.089392339988</v>
      </c>
      <c r="O40" s="21" t="n">
        <f aca="false">Assumptions!$D$14*(1+E40)^3*L40-Assumptions!$D$14*(1+E40)^2*E40*Assumptions!$D$16</f>
        <v>38.6050324840149</v>
      </c>
      <c r="P40" s="21" t="n">
        <f aca="false">Assumptions!$D$14*(1+E40)^4*L40-Assumptions!$D$14*(1+E40)^3*E40*Assumptions!$D$16</f>
        <v>43.7188354144881</v>
      </c>
      <c r="Q40" s="21" t="n">
        <f aca="false">Assumptions!$D$14*(1+E40)^5*L40-Assumptions!$D$14*(1+E40)^4*E40*Assumptions!$D$16</f>
        <v>49.5100365681733</v>
      </c>
      <c r="R40" s="21" t="n">
        <f aca="false">M40/(1+K40)+N40/(1+K40)^2+O40/(1+K40)^3+P40/(1+K40)^4+Q40/(1+K40)^5</f>
        <v>150.596254994539</v>
      </c>
      <c r="S40" s="21" t="n">
        <f aca="false">Q40*(1+I40)/(K40-I40)</f>
        <v>807.640857809405</v>
      </c>
      <c r="T40" s="21" t="n">
        <f aca="false">R40+S40/(1+K40)^5</f>
        <v>683.109137476544</v>
      </c>
      <c r="U40" s="8" t="n">
        <f aca="false">(T40-Assumptions!$D$17)/Assumptions!$D$18</f>
        <v>19.9243654990618</v>
      </c>
    </row>
    <row r="41" customFormat="false" ht="15" hidden="false" customHeight="false" outlineLevel="0" collapsed="false">
      <c r="B41" s="2" t="n">
        <v>36</v>
      </c>
      <c r="C41" s="27" t="n">
        <f aca="false">NORMSDIST('Random Draws'!C41)</f>
        <v>0.000629695729627117</v>
      </c>
      <c r="D41" s="27" t="n">
        <f aca="false">NORMSDIST(Assumptions!$D$22*'Random Draws'!C41+SQRT(1-Assumptions!$D$22^2)*'Random Draws'!D41)</f>
        <v>0.0183066846274107</v>
      </c>
      <c r="E41" s="19" t="n">
        <f aca="false">IF(C41&lt;(Assumptions!$E$6-Assumptions!$D$6)/(Assumptions!$F$6-Assumptions!$D$6),Assumptions!$D$6+SQRT(C41*(Assumptions!$F$6-Assumptions!$D$6)*(Assumptions!$E$6-Assumptions!$D$6)),Assumptions!$F$6-SQRT((1-C41)*(Assumptions!$F$6-Assumptions!$D$6)*(Assumptions!$F$6-Assumptions!$E$6)))</f>
        <v>0.0417743952908345</v>
      </c>
      <c r="F41" s="19" t="n">
        <f aca="false">IF(D41&lt;(Assumptions!$E$7-Assumptions!$D$7)/(Assumptions!$F$7-Assumptions!$D$7),Assumptions!$D$7+SQRT(D41*(Assumptions!$F$7-Assumptions!$D$7)*(Assumptions!$E$7-Assumptions!$D$7)),Assumptions!$F$7-SQRT((1-D41)*(Assumptions!$F$7-Assumptions!$D$7)*(Assumptions!$F$7-Assumptions!$E$7)))</f>
        <v>0.370480463146468</v>
      </c>
      <c r="G41" s="19" t="n">
        <f aca="false">MIN(Assumptions!$D$24,MAX(Assumptions!$D$23,Assumptions!$D$8+Assumptions!$E$8*'Random Draws'!E41))</f>
        <v>0.089246387314026</v>
      </c>
      <c r="H41" s="19" t="n">
        <f aca="false">IF('Random Draws'!F41&lt;(Assumptions!$E$9-Assumptions!$D$9)/(Assumptions!$F$9-Assumptions!$D$9),Assumptions!$D$9+SQRT('Random Draws'!F41*(Assumptions!$F$9-Assumptions!$D$9)*(Assumptions!$E$9-Assumptions!$D$9)),Assumptions!$F$9-SQRT((1-'Random Draws'!F41)*(Assumptions!$F$9-Assumptions!$D$9)*(Assumptions!$F$9-Assumptions!$E$9)))</f>
        <v>0.301945835141958</v>
      </c>
      <c r="I41" s="19" t="n">
        <f aca="false">IF('Random Draws'!G41&lt;(Assumptions!$E$10-Assumptions!$D$10)/(Assumptions!$F$10-Assumptions!$D$10),Assumptions!$D$10+SQRT('Random Draws'!G41*(Assumptions!$F$10-Assumptions!$D$10)*(Assumptions!$E$10-Assumptions!$D$10)),Assumptions!$F$10-SQRT((1-'Random Draws'!G41)*(Assumptions!$F$10-Assumptions!$D$10)*(Assumptions!$F$10-Assumptions!$E$10)))</f>
        <v>0.0190648815919004</v>
      </c>
      <c r="J41" s="19" t="n">
        <f aca="false">IF('Random Draws'!H41&lt;(Assumptions!$E$11-Assumptions!$D$11)/(Assumptions!$F$11-Assumptions!$D$11),Assumptions!$D$11+SQRT('Random Draws'!H41*(Assumptions!$F$11-Assumptions!$D$11)*(Assumptions!$E$11-Assumptions!$D$11)),Assumptions!$F$11-SQRT((1-'Random Draws'!H41)*(Assumptions!$F$11-Assumptions!$D$11)*(Assumptions!$F$11-Assumptions!$E$11)))</f>
        <v>0.192765892029626</v>
      </c>
      <c r="K41" s="19" t="n">
        <f aca="false">MAX(G41,I41+Assumptions!$D$21)</f>
        <v>0.089246387314026</v>
      </c>
      <c r="L41" s="28" t="n">
        <f aca="false">(F41-Assumptions!$D$15)*(1-H41)+Assumptions!$D$15-J41</f>
        <v>0.105102496836757</v>
      </c>
      <c r="M41" s="21" t="n">
        <f aca="false">Assumptions!$D$14*(1+E41)^1*L41-Assumptions!$D$14*(1+E41)^0*E41*Assumptions!$D$16</f>
        <v>15.6947794429069</v>
      </c>
      <c r="N41" s="21" t="n">
        <f aca="false">Assumptions!$D$14*(1+E41)^2*L41-Assumptions!$D$14*(1+E41)^1*E41*Assumptions!$D$16</f>
        <v>16.3504193633573</v>
      </c>
      <c r="O41" s="21" t="n">
        <f aca="false">Assumptions!$D$14*(1+E41)^3*L41-Assumptions!$D$14*(1+E41)^2*E41*Assumptions!$D$16</f>
        <v>17.0334482450132</v>
      </c>
      <c r="P41" s="21" t="n">
        <f aca="false">Assumptions!$D$14*(1+E41)^4*L41-Assumptions!$D$14*(1+E41)^3*E41*Assumptions!$D$16</f>
        <v>17.7450102451663</v>
      </c>
      <c r="Q41" s="21" t="n">
        <f aca="false">Assumptions!$D$14*(1+E41)^5*L41-Assumptions!$D$14*(1+E41)^4*E41*Assumptions!$D$16</f>
        <v>18.4862973175878</v>
      </c>
      <c r="R41" s="21" t="n">
        <f aca="false">M41/(1+K41)+N41/(1+K41)^2+O41/(1+K41)^3+P41/(1+K41)^4+Q41/(1+K41)^5</f>
        <v>66.0322631441007</v>
      </c>
      <c r="S41" s="21" t="n">
        <f aca="false">Q41*(1+I41)/(K41-I41)</f>
        <v>268.428786090879</v>
      </c>
      <c r="T41" s="21" t="n">
        <f aca="false">R41+S41/(1+K41)^5</f>
        <v>241.09690773456</v>
      </c>
      <c r="U41" s="8" t="n">
        <f aca="false">(T41-Assumptions!$D$17)/Assumptions!$D$18</f>
        <v>2.24387630938241</v>
      </c>
    </row>
    <row r="42" customFormat="false" ht="15" hidden="false" customHeight="false" outlineLevel="0" collapsed="false">
      <c r="B42" s="2" t="n">
        <v>37</v>
      </c>
      <c r="C42" s="27" t="n">
        <f aca="false">NORMSDIST('Random Draws'!C42)</f>
        <v>0.0913462112648678</v>
      </c>
      <c r="D42" s="27" t="n">
        <f aca="false">NORMSDIST(Assumptions!$D$22*'Random Draws'!C42+SQRT(1-Assumptions!$D$22^2)*'Random Draws'!D42)</f>
        <v>0.118103064082194</v>
      </c>
      <c r="E42" s="19" t="n">
        <f aca="false">IF(C42&lt;(Assumptions!$E$6-Assumptions!$D$6)/(Assumptions!$F$6-Assumptions!$D$6),Assumptions!$D$6+SQRT(C42*(Assumptions!$F$6-Assumptions!$D$6)*(Assumptions!$E$6-Assumptions!$D$6)),Assumptions!$F$6-SQRT((1-C42)*(Assumptions!$F$6-Assumptions!$D$6)*(Assumptions!$F$6-Assumptions!$E$6)))</f>
        <v>0.0613712670734409</v>
      </c>
      <c r="F42" s="19" t="n">
        <f aca="false">IF(D42&lt;(Assumptions!$E$7-Assumptions!$D$7)/(Assumptions!$F$7-Assumptions!$D$7),Assumptions!$D$7+SQRT(D42*(Assumptions!$F$7-Assumptions!$D$7)*(Assumptions!$E$7-Assumptions!$D$7)),Assumptions!$F$7-SQRT((1-D42)*(Assumptions!$F$7-Assumptions!$D$7)*(Assumptions!$F$7-Assumptions!$E$7)))</f>
        <v>0.386619887011277</v>
      </c>
      <c r="G42" s="19" t="n">
        <f aca="false">MIN(Assumptions!$D$24,MAX(Assumptions!$D$23,Assumptions!$D$8+Assumptions!$E$8*'Random Draws'!E42))</f>
        <v>0.083961289139164</v>
      </c>
      <c r="H42" s="19" t="n">
        <f aca="false">IF('Random Draws'!F42&lt;(Assumptions!$E$9-Assumptions!$D$9)/(Assumptions!$F$9-Assumptions!$D$9),Assumptions!$D$9+SQRT('Random Draws'!F42*(Assumptions!$F$9-Assumptions!$D$9)*(Assumptions!$E$9-Assumptions!$D$9)),Assumptions!$F$9-SQRT((1-'Random Draws'!F42)*(Assumptions!$F$9-Assumptions!$D$9)*(Assumptions!$F$9-Assumptions!$E$9)))</f>
        <v>0.314950599486586</v>
      </c>
      <c r="I42" s="19" t="n">
        <f aca="false">IF('Random Draws'!G42&lt;(Assumptions!$E$10-Assumptions!$D$10)/(Assumptions!$F$10-Assumptions!$D$10),Assumptions!$D$10+SQRT('Random Draws'!G42*(Assumptions!$F$10-Assumptions!$D$10)*(Assumptions!$E$10-Assumptions!$D$10)),Assumptions!$F$10-SQRT((1-'Random Draws'!G42)*(Assumptions!$F$10-Assumptions!$D$10)*(Assumptions!$F$10-Assumptions!$E$10)))</f>
        <v>0.0179697877671256</v>
      </c>
      <c r="J42" s="19" t="n">
        <f aca="false">IF('Random Draws'!H42&lt;(Assumptions!$E$11-Assumptions!$D$11)/(Assumptions!$F$11-Assumptions!$D$11),Assumptions!$D$11+SQRT('Random Draws'!H42*(Assumptions!$F$11-Assumptions!$D$11)*(Assumptions!$E$11-Assumptions!$D$11)),Assumptions!$F$11-SQRT((1-'Random Draws'!H42)*(Assumptions!$F$11-Assumptions!$D$11)*(Assumptions!$F$11-Assumptions!$E$11)))</f>
        <v>0.189131676006041</v>
      </c>
      <c r="K42" s="19" t="n">
        <f aca="false">MAX(G42,I42+Assumptions!$D$21)</f>
        <v>0.083961289139164</v>
      </c>
      <c r="L42" s="28" t="n">
        <f aca="false">(F42-Assumptions!$D$15)*(1-H42)+Assumptions!$D$15-J42</f>
        <v>0.116665623750854</v>
      </c>
      <c r="M42" s="21" t="n">
        <f aca="false">Assumptions!$D$14*(1+E42)^1*L42-Assumptions!$D$14*(1+E42)^0*E42*Assumptions!$D$16</f>
        <v>17.6877384193623</v>
      </c>
      <c r="N42" s="21" t="n">
        <f aca="false">Assumptions!$D$14*(1+E42)^2*L42-Assumptions!$D$14*(1+E42)^1*E42*Assumptions!$D$16</f>
        <v>18.7732573378222</v>
      </c>
      <c r="O42" s="21" t="n">
        <f aca="false">Assumptions!$D$14*(1+E42)^3*L42-Assumptions!$D$14*(1+E42)^2*E42*Assumptions!$D$16</f>
        <v>19.9253959277401</v>
      </c>
      <c r="P42" s="21" t="n">
        <f aca="false">Assumptions!$D$14*(1+E42)^4*L42-Assumptions!$D$14*(1+E42)^3*E42*Assumptions!$D$16</f>
        <v>21.1482427227655</v>
      </c>
      <c r="Q42" s="21" t="n">
        <f aca="false">Assumptions!$D$14*(1+E42)^5*L42-Assumptions!$D$14*(1+E42)^4*E42*Assumptions!$D$16</f>
        <v>22.4461371750383</v>
      </c>
      <c r="R42" s="21" t="n">
        <f aca="false">M42/(1+K42)+N42/(1+K42)^2+O42/(1+K42)^3+P42/(1+K42)^4+Q42/(1+K42)^5</f>
        <v>78.2579119018682</v>
      </c>
      <c r="S42" s="21" t="n">
        <f aca="false">Q42*(1+I42)/(K42-I42)</f>
        <v>346.248971779678</v>
      </c>
      <c r="T42" s="21" t="n">
        <f aca="false">R42+S42/(1+K42)^5</f>
        <v>309.634615000806</v>
      </c>
      <c r="U42" s="8" t="n">
        <f aca="false">(T42-Assumptions!$D$17)/Assumptions!$D$18</f>
        <v>4.98538460003225</v>
      </c>
    </row>
    <row r="43" customFormat="false" ht="15" hidden="false" customHeight="false" outlineLevel="0" collapsed="false">
      <c r="B43" s="2" t="n">
        <v>38</v>
      </c>
      <c r="C43" s="27" t="n">
        <f aca="false">NORMSDIST('Random Draws'!C43)</f>
        <v>0.824814466799011</v>
      </c>
      <c r="D43" s="27" t="n">
        <f aca="false">NORMSDIST(Assumptions!$D$22*'Random Draws'!C43+SQRT(1-Assumptions!$D$22^2)*'Random Draws'!D43)</f>
        <v>0.641854923807755</v>
      </c>
      <c r="E43" s="19" t="n">
        <f aca="false">IF(C43&lt;(Assumptions!$E$6-Assumptions!$D$6)/(Assumptions!$F$6-Assumptions!$D$6),Assumptions!$D$6+SQRT(C43*(Assumptions!$F$6-Assumptions!$D$6)*(Assumptions!$E$6-Assumptions!$D$6)),Assumptions!$F$6-SQRT((1-C43)*(Assumptions!$F$6-Assumptions!$D$6)*(Assumptions!$F$6-Assumptions!$E$6)))</f>
        <v>0.110403924820934</v>
      </c>
      <c r="F43" s="19" t="n">
        <f aca="false">IF(D43&lt;(Assumptions!$E$7-Assumptions!$D$7)/(Assumptions!$F$7-Assumptions!$D$7),Assumptions!$D$7+SQRT(D43*(Assumptions!$F$7-Assumptions!$D$7)*(Assumptions!$E$7-Assumptions!$D$7)),Assumptions!$F$7-SQRT((1-D43)*(Assumptions!$F$7-Assumptions!$D$7)*(Assumptions!$F$7-Assumptions!$E$7)))</f>
        <v>0.422150557404778</v>
      </c>
      <c r="G43" s="19" t="n">
        <f aca="false">MIN(Assumptions!$D$24,MAX(Assumptions!$D$23,Assumptions!$D$8+Assumptions!$E$8*'Random Draws'!E43))</f>
        <v>0.078944346567919</v>
      </c>
      <c r="H43" s="19" t="n">
        <f aca="false">IF('Random Draws'!F43&lt;(Assumptions!$E$9-Assumptions!$D$9)/(Assumptions!$F$9-Assumptions!$D$9),Assumptions!$D$9+SQRT('Random Draws'!F43*(Assumptions!$F$9-Assumptions!$D$9)*(Assumptions!$E$9-Assumptions!$D$9)),Assumptions!$F$9-SQRT((1-'Random Draws'!F43)*(Assumptions!$F$9-Assumptions!$D$9)*(Assumptions!$F$9-Assumptions!$E$9)))</f>
        <v>0.300755658283919</v>
      </c>
      <c r="I43" s="19" t="n">
        <f aca="false">IF('Random Draws'!G43&lt;(Assumptions!$E$10-Assumptions!$D$10)/(Assumptions!$F$10-Assumptions!$D$10),Assumptions!$D$10+SQRT('Random Draws'!G43*(Assumptions!$F$10-Assumptions!$D$10)*(Assumptions!$E$10-Assumptions!$D$10)),Assumptions!$F$10-SQRT((1-'Random Draws'!G43)*(Assumptions!$F$10-Assumptions!$D$10)*(Assumptions!$F$10-Assumptions!$E$10)))</f>
        <v>0.0156795782232244</v>
      </c>
      <c r="J43" s="19" t="n">
        <f aca="false">IF('Random Draws'!H43&lt;(Assumptions!$E$11-Assumptions!$D$11)/(Assumptions!$F$11-Assumptions!$D$11),Assumptions!$D$11+SQRT('Random Draws'!H43*(Assumptions!$F$11-Assumptions!$D$11)*(Assumptions!$E$11-Assumptions!$D$11)),Assumptions!$F$11-SQRT((1-'Random Draws'!H43)*(Assumptions!$F$11-Assumptions!$D$11)*(Assumptions!$F$11-Assumptions!$E$11)))</f>
        <v>0.168429205139459</v>
      </c>
      <c r="K43" s="19" t="n">
        <f aca="false">MAX(G43,I43+Assumptions!$D$21)</f>
        <v>0.078944346567919</v>
      </c>
      <c r="L43" s="28" t="n">
        <f aca="false">(F43-Assumptions!$D$15)*(1-H43)+Assumptions!$D$15-J43</f>
        <v>0.165855419055031</v>
      </c>
      <c r="M43" s="21" t="n">
        <f aca="false">Assumptions!$D$14*(1+E43)^1*L43-Assumptions!$D$14*(1+E43)^0*E43*Assumptions!$D$16</f>
        <v>26.2238866264004</v>
      </c>
      <c r="N43" s="21" t="n">
        <f aca="false">Assumptions!$D$14*(1+E43)^2*L43-Assumptions!$D$14*(1+E43)^1*E43*Assumptions!$D$16</f>
        <v>29.1191066340142</v>
      </c>
      <c r="O43" s="21" t="n">
        <f aca="false">Assumptions!$D$14*(1+E43)^3*L43-Assumptions!$D$14*(1+E43)^2*E43*Assumptions!$D$16</f>
        <v>32.3339702936887</v>
      </c>
      <c r="P43" s="21" t="n">
        <f aca="false">Assumptions!$D$14*(1+E43)^4*L43-Assumptions!$D$14*(1+E43)^3*E43*Assumptions!$D$16</f>
        <v>35.9037675191554</v>
      </c>
      <c r="Q43" s="21" t="n">
        <f aca="false">Assumptions!$D$14*(1+E43)^5*L43-Assumptions!$D$14*(1+E43)^4*E43*Assumptions!$D$16</f>
        <v>39.8676843691285</v>
      </c>
      <c r="R43" s="21" t="n">
        <f aca="false">M43/(1+K43)+N43/(1+K43)^2+O43/(1+K43)^3+P43/(1+K43)^4+Q43/(1+K43)^5</f>
        <v>128.822162179707</v>
      </c>
      <c r="S43" s="21" t="n">
        <f aca="false">Q43*(1+I43)/(K43-I43)</f>
        <v>640.05281145029</v>
      </c>
      <c r="T43" s="21" t="n">
        <f aca="false">R43+S43/(1+K43)^5</f>
        <v>566.566553987663</v>
      </c>
      <c r="U43" s="8" t="n">
        <f aca="false">(T43-Assumptions!$D$17)/Assumptions!$D$18</f>
        <v>15.2626621595065</v>
      </c>
    </row>
    <row r="44" customFormat="false" ht="15" hidden="false" customHeight="false" outlineLevel="0" collapsed="false">
      <c r="B44" s="2" t="n">
        <v>39</v>
      </c>
      <c r="C44" s="27" t="n">
        <f aca="false">NORMSDIST('Random Draws'!C44)</f>
        <v>0.658866590447452</v>
      </c>
      <c r="D44" s="27" t="n">
        <f aca="false">NORMSDIST(Assumptions!$D$22*'Random Draws'!C44+SQRT(1-Assumptions!$D$22^2)*'Random Draws'!D44)</f>
        <v>0.972606151320071</v>
      </c>
      <c r="E44" s="19" t="n">
        <f aca="false">IF(C44&lt;(Assumptions!$E$6-Assumptions!$D$6)/(Assumptions!$F$6-Assumptions!$D$6),Assumptions!$D$6+SQRT(C44*(Assumptions!$F$6-Assumptions!$D$6)*(Assumptions!$E$6-Assumptions!$D$6)),Assumptions!$F$6-SQRT((1-C44)*(Assumptions!$F$6-Assumptions!$D$6)*(Assumptions!$F$6-Assumptions!$E$6)))</f>
        <v>0.0987002778730566</v>
      </c>
      <c r="F44" s="19" t="n">
        <f aca="false">IF(D44&lt;(Assumptions!$E$7-Assumptions!$D$7)/(Assumptions!$F$7-Assumptions!$D$7),Assumptions!$D$7+SQRT(D44*(Assumptions!$F$7-Assumptions!$D$7)*(Assumptions!$E$7-Assumptions!$D$7)),Assumptions!$F$7-SQRT((1-D44)*(Assumptions!$F$7-Assumptions!$D$7)*(Assumptions!$F$7-Assumptions!$E$7)))</f>
        <v>0.449532173352614</v>
      </c>
      <c r="G44" s="19" t="n">
        <f aca="false">MIN(Assumptions!$D$24,MAX(Assumptions!$D$23,Assumptions!$D$8+Assumptions!$E$8*'Random Draws'!E44))</f>
        <v>0.086994879266017</v>
      </c>
      <c r="H44" s="19" t="n">
        <f aca="false">IF('Random Draws'!F44&lt;(Assumptions!$E$9-Assumptions!$D$9)/(Assumptions!$F$9-Assumptions!$D$9),Assumptions!$D$9+SQRT('Random Draws'!F44*(Assumptions!$F$9-Assumptions!$D$9)*(Assumptions!$E$9-Assumptions!$D$9)),Assumptions!$F$9-SQRT((1-'Random Draws'!F44)*(Assumptions!$F$9-Assumptions!$D$9)*(Assumptions!$F$9-Assumptions!$E$9)))</f>
        <v>0.268106925571543</v>
      </c>
      <c r="I44" s="19" t="n">
        <f aca="false">IF('Random Draws'!G44&lt;(Assumptions!$E$10-Assumptions!$D$10)/(Assumptions!$F$10-Assumptions!$D$10),Assumptions!$D$10+SQRT('Random Draws'!G44*(Assumptions!$F$10-Assumptions!$D$10)*(Assumptions!$E$10-Assumptions!$D$10)),Assumptions!$F$10-SQRT((1-'Random Draws'!G44)*(Assumptions!$F$10-Assumptions!$D$10)*(Assumptions!$F$10-Assumptions!$E$10)))</f>
        <v>0.0217643204403167</v>
      </c>
      <c r="J44" s="19" t="n">
        <f aca="false">IF('Random Draws'!H44&lt;(Assumptions!$E$11-Assumptions!$D$11)/(Assumptions!$F$11-Assumptions!$D$11),Assumptions!$D$11+SQRT('Random Draws'!H44*(Assumptions!$F$11-Assumptions!$D$11)*(Assumptions!$E$11-Assumptions!$D$11)),Assumptions!$F$11-SQRT((1-'Random Draws'!H44)*(Assumptions!$F$11-Assumptions!$D$11)*(Assumptions!$F$11-Assumptions!$E$11)))</f>
        <v>0.198935137834488</v>
      </c>
      <c r="K44" s="19" t="n">
        <f aca="false">MAX(G44,I44+Assumptions!$D$21)</f>
        <v>0.086994879266017</v>
      </c>
      <c r="L44" s="28" t="n">
        <f aca="false">(F44-Assumptions!$D$15)*(1-H44)+Assumptions!$D$15-J44</f>
        <v>0.164928246899363</v>
      </c>
      <c r="M44" s="21" t="n">
        <f aca="false">Assumptions!$D$14*(1+E44)^1*L44-Assumptions!$D$14*(1+E44)^0*E44*Assumptions!$D$16</f>
        <v>25.8456268423819</v>
      </c>
      <c r="N44" s="21" t="n">
        <f aca="false">Assumptions!$D$14*(1+E44)^2*L44-Assumptions!$D$14*(1+E44)^1*E44*Assumptions!$D$16</f>
        <v>28.3965973935284</v>
      </c>
      <c r="O44" s="21" t="n">
        <f aca="false">Assumptions!$D$14*(1+E44)^3*L44-Assumptions!$D$14*(1+E44)^2*E44*Assumptions!$D$16</f>
        <v>31.1993494469189</v>
      </c>
      <c r="P44" s="21" t="n">
        <f aca="false">Assumptions!$D$14*(1+E44)^4*L44-Assumptions!$D$14*(1+E44)^3*E44*Assumptions!$D$16</f>
        <v>34.2787339067884</v>
      </c>
      <c r="Q44" s="21" t="n">
        <f aca="false">Assumptions!$D$14*(1+E44)^5*L44-Assumptions!$D$14*(1+E44)^4*E44*Assumptions!$D$16</f>
        <v>37.662054468525</v>
      </c>
      <c r="R44" s="21" t="n">
        <f aca="false">M44/(1+K44)+N44/(1+K44)^2+O44/(1+K44)^3+P44/(1+K44)^4+Q44/(1+K44)^5</f>
        <v>121.473871140481</v>
      </c>
      <c r="S44" s="21" t="n">
        <f aca="false">Q44*(1+I44)/(K44-I44)</f>
        <v>589.934291276639</v>
      </c>
      <c r="T44" s="21" t="n">
        <f aca="false">R44+S44/(1+K44)^5</f>
        <v>510.220065405789</v>
      </c>
      <c r="U44" s="8" t="n">
        <f aca="false">(T44-Assumptions!$D$17)/Assumptions!$D$18</f>
        <v>13.0088026162315</v>
      </c>
    </row>
    <row r="45" customFormat="false" ht="15" hidden="false" customHeight="false" outlineLevel="0" collapsed="false">
      <c r="B45" s="2" t="n">
        <v>40</v>
      </c>
      <c r="C45" s="27" t="n">
        <f aca="false">NORMSDIST('Random Draws'!C45)</f>
        <v>0.588980006778555</v>
      </c>
      <c r="D45" s="27" t="n">
        <f aca="false">NORMSDIST(Assumptions!$D$22*'Random Draws'!C45+SQRT(1-Assumptions!$D$22^2)*'Random Draws'!D45)</f>
        <v>0.670490896041044</v>
      </c>
      <c r="E45" s="19" t="n">
        <f aca="false">IF(C45&lt;(Assumptions!$E$6-Assumptions!$D$6)/(Assumptions!$F$6-Assumptions!$D$6),Assumptions!$D$6+SQRT(C45*(Assumptions!$F$6-Assumptions!$D$6)*(Assumptions!$E$6-Assumptions!$D$6)),Assumptions!$F$6-SQRT((1-C45)*(Assumptions!$F$6-Assumptions!$D$6)*(Assumptions!$F$6-Assumptions!$E$6)))</f>
        <v>0.0946667895896703</v>
      </c>
      <c r="F45" s="19" t="n">
        <f aca="false">IF(D45&lt;(Assumptions!$E$7-Assumptions!$D$7)/(Assumptions!$F$7-Assumptions!$D$7),Assumptions!$D$7+SQRT(D45*(Assumptions!$F$7-Assumptions!$D$7)*(Assumptions!$E$7-Assumptions!$D$7)),Assumptions!$F$7-SQRT((1-D45)*(Assumptions!$F$7-Assumptions!$D$7)*(Assumptions!$F$7-Assumptions!$E$7)))</f>
        <v>0.423695228745579</v>
      </c>
      <c r="G45" s="19" t="n">
        <f aca="false">MIN(Assumptions!$D$24,MAX(Assumptions!$D$23,Assumptions!$D$8+Assumptions!$E$8*'Random Draws'!E45))</f>
        <v>0.074222861274999</v>
      </c>
      <c r="H45" s="19" t="n">
        <f aca="false">IF('Random Draws'!F45&lt;(Assumptions!$E$9-Assumptions!$D$9)/(Assumptions!$F$9-Assumptions!$D$9),Assumptions!$D$9+SQRT('Random Draws'!F45*(Assumptions!$F$9-Assumptions!$D$9)*(Assumptions!$E$9-Assumptions!$D$9)),Assumptions!$F$9-SQRT((1-'Random Draws'!F45)*(Assumptions!$F$9-Assumptions!$D$9)*(Assumptions!$F$9-Assumptions!$E$9)))</f>
        <v>0.341841215474956</v>
      </c>
      <c r="I45" s="19" t="n">
        <f aca="false">IF('Random Draws'!G45&lt;(Assumptions!$E$10-Assumptions!$D$10)/(Assumptions!$F$10-Assumptions!$D$10),Assumptions!$D$10+SQRT('Random Draws'!G45*(Assumptions!$F$10-Assumptions!$D$10)*(Assumptions!$E$10-Assumptions!$D$10)),Assumptions!$F$10-SQRT((1-'Random Draws'!G45)*(Assumptions!$F$10-Assumptions!$D$10)*(Assumptions!$F$10-Assumptions!$E$10)))</f>
        <v>0.0206451458476319</v>
      </c>
      <c r="J45" s="19" t="n">
        <f aca="false">IF('Random Draws'!H45&lt;(Assumptions!$E$11-Assumptions!$D$11)/(Assumptions!$F$11-Assumptions!$D$11),Assumptions!$D$11+SQRT('Random Draws'!H45*(Assumptions!$F$11-Assumptions!$D$11)*(Assumptions!$E$11-Assumptions!$D$11)),Assumptions!$F$11-SQRT((1-'Random Draws'!H45)*(Assumptions!$F$11-Assumptions!$D$11)*(Assumptions!$F$11-Assumptions!$E$11)))</f>
        <v>0.209739453967161</v>
      </c>
      <c r="K45" s="19" t="n">
        <f aca="false">MAX(G45,I45+Assumptions!$D$21)</f>
        <v>0.074222861274999</v>
      </c>
      <c r="L45" s="28" t="n">
        <f aca="false">(F45-Assumptions!$D$15)*(1-H45)+Assumptions!$D$15-J45</f>
        <v>0.113558640804834</v>
      </c>
      <c r="M45" s="21" t="n">
        <f aca="false">Assumptions!$D$14*(1+E45)^1*L45-Assumptions!$D$14*(1+E45)^0*E45*Assumptions!$D$16</f>
        <v>17.612986015484</v>
      </c>
      <c r="N45" s="21" t="n">
        <f aca="false">Assumptions!$D$14*(1+E45)^2*L45-Assumptions!$D$14*(1+E45)^1*E45*Assumptions!$D$16</f>
        <v>19.2803508566577</v>
      </c>
      <c r="O45" s="21" t="n">
        <f aca="false">Assumptions!$D$14*(1+E45)^3*L45-Assumptions!$D$14*(1+E45)^2*E45*Assumptions!$D$16</f>
        <v>21.1055597744199</v>
      </c>
      <c r="P45" s="21" t="n">
        <f aca="false">Assumptions!$D$14*(1+E45)^4*L45-Assumptions!$D$14*(1+E45)^3*E45*Assumptions!$D$16</f>
        <v>23.1035553607571</v>
      </c>
      <c r="Q45" s="21" t="n">
        <f aca="false">Assumptions!$D$14*(1+E45)^5*L45-Assumptions!$D$14*(1+E45)^4*E45*Assumptions!$D$16</f>
        <v>25.2906947748672</v>
      </c>
      <c r="R45" s="21" t="n">
        <f aca="false">M45/(1+K45)+N45/(1+K45)^2+O45/(1+K45)^3+P45/(1+K45)^4+Q45/(1+K45)^5</f>
        <v>85.1604704331289</v>
      </c>
      <c r="S45" s="21" t="n">
        <f aca="false">Q45*(1+I45)/(K45-I45)</f>
        <v>481.782857876342</v>
      </c>
      <c r="T45" s="21" t="n">
        <f aca="false">R45+S45/(1+K45)^5</f>
        <v>421.966137420261</v>
      </c>
      <c r="U45" s="8" t="n">
        <f aca="false">(T45-Assumptions!$D$17)/Assumptions!$D$18</f>
        <v>9.47864549681046</v>
      </c>
    </row>
    <row r="46" customFormat="false" ht="15" hidden="false" customHeight="false" outlineLevel="0" collapsed="false">
      <c r="B46" s="2" t="n">
        <v>41</v>
      </c>
      <c r="C46" s="27" t="n">
        <f aca="false">NORMSDIST('Random Draws'!C46)</f>
        <v>0.547821613312789</v>
      </c>
      <c r="D46" s="27" t="n">
        <f aca="false">NORMSDIST(Assumptions!$D$22*'Random Draws'!C46+SQRT(1-Assumptions!$D$22^2)*'Random Draws'!D46)</f>
        <v>0.456372512269302</v>
      </c>
      <c r="E46" s="19" t="n">
        <f aca="false">IF(C46&lt;(Assumptions!$E$6-Assumptions!$D$6)/(Assumptions!$F$6-Assumptions!$D$6),Assumptions!$D$6+SQRT(C46*(Assumptions!$F$6-Assumptions!$D$6)*(Assumptions!$E$6-Assumptions!$D$6)),Assumptions!$F$6-SQRT((1-C46)*(Assumptions!$F$6-Assumptions!$D$6)*(Assumptions!$F$6-Assumptions!$E$6)))</f>
        <v>0.0924511626489558</v>
      </c>
      <c r="F46" s="19" t="n">
        <f aca="false">IF(D46&lt;(Assumptions!$E$7-Assumptions!$D$7)/(Assumptions!$F$7-Assumptions!$D$7),Assumptions!$D$7+SQRT(D46*(Assumptions!$F$7-Assumptions!$D$7)*(Assumptions!$E$7-Assumptions!$D$7)),Assumptions!$F$7-SQRT((1-D46)*(Assumptions!$F$7-Assumptions!$D$7)*(Assumptions!$F$7-Assumptions!$E$7)))</f>
        <v>0.412328148004834</v>
      </c>
      <c r="G46" s="19" t="n">
        <f aca="false">MIN(Assumptions!$D$24,MAX(Assumptions!$D$23,Assumptions!$D$8+Assumptions!$E$8*'Random Draws'!E46))</f>
        <v>0.089832996416424</v>
      </c>
      <c r="H46" s="19" t="n">
        <f aca="false">IF('Random Draws'!F46&lt;(Assumptions!$E$9-Assumptions!$D$9)/(Assumptions!$F$9-Assumptions!$D$9),Assumptions!$D$9+SQRT('Random Draws'!F46*(Assumptions!$F$9-Assumptions!$D$9)*(Assumptions!$E$9-Assumptions!$D$9)),Assumptions!$F$9-SQRT((1-'Random Draws'!F46)*(Assumptions!$F$9-Assumptions!$D$9)*(Assumptions!$F$9-Assumptions!$E$9)))</f>
        <v>0.258906123713527</v>
      </c>
      <c r="I46" s="19" t="n">
        <f aca="false">IF('Random Draws'!G46&lt;(Assumptions!$E$10-Assumptions!$D$10)/(Assumptions!$F$10-Assumptions!$D$10),Assumptions!$D$10+SQRT('Random Draws'!G46*(Assumptions!$F$10-Assumptions!$D$10)*(Assumptions!$E$10-Assumptions!$D$10)),Assumptions!$F$10-SQRT((1-'Random Draws'!G46)*(Assumptions!$F$10-Assumptions!$D$10)*(Assumptions!$F$10-Assumptions!$E$10)))</f>
        <v>0.0184081803166336</v>
      </c>
      <c r="J46" s="19" t="n">
        <f aca="false">IF('Random Draws'!H46&lt;(Assumptions!$E$11-Assumptions!$D$11)/(Assumptions!$F$11-Assumptions!$D$11),Assumptions!$D$11+SQRT('Random Draws'!H46*(Assumptions!$F$11-Assumptions!$D$11)*(Assumptions!$E$11-Assumptions!$D$11)),Assumptions!$F$11-SQRT((1-'Random Draws'!H46)*(Assumptions!$F$11-Assumptions!$D$11)*(Assumptions!$F$11-Assumptions!$E$11)))</f>
        <v>0.154752586945953</v>
      </c>
      <c r="K46" s="19" t="n">
        <f aca="false">MAX(G46,I46+Assumptions!$D$21)</f>
        <v>0.089832996416424</v>
      </c>
      <c r="L46" s="28" t="n">
        <f aca="false">(F46-Assumptions!$D$15)*(1-H46)+Assumptions!$D$15-J46</f>
        <v>0.184479074643731</v>
      </c>
      <c r="M46" s="21" t="n">
        <f aca="false">Assumptions!$D$14*(1+E46)^1*L46-Assumptions!$D$14*(1+E46)^0*E46*Assumptions!$D$16</f>
        <v>28.8203224814244</v>
      </c>
      <c r="N46" s="21" t="n">
        <f aca="false">Assumptions!$D$14*(1+E46)^2*L46-Assumptions!$D$14*(1+E46)^1*E46*Assumptions!$D$16</f>
        <v>31.4847948027499</v>
      </c>
      <c r="O46" s="21" t="n">
        <f aca="false">Assumptions!$D$14*(1+E46)^3*L46-Assumptions!$D$14*(1+E46)^2*E46*Assumptions!$D$16</f>
        <v>34.3956006880279</v>
      </c>
      <c r="P46" s="21" t="n">
        <f aca="false">Assumptions!$D$14*(1+E46)^4*L46-Assumptions!$D$14*(1+E46)^3*E46*Assumptions!$D$16</f>
        <v>37.5755139616453</v>
      </c>
      <c r="Q46" s="21" t="n">
        <f aca="false">Assumptions!$D$14*(1+E46)^5*L46-Assumptions!$D$14*(1+E46)^4*E46*Assumptions!$D$16</f>
        <v>41.0494139145315</v>
      </c>
      <c r="R46" s="21" t="n">
        <f aca="false">M46/(1+K46)+N46/(1+K46)^2+O46/(1+K46)^3+P46/(1+K46)^4+Q46/(1+K46)^5</f>
        <v>132.860396757137</v>
      </c>
      <c r="S46" s="21" t="n">
        <f aca="false">Q46*(1+I46)/(K46-I46)</f>
        <v>585.301596987731</v>
      </c>
      <c r="T46" s="21" t="n">
        <f aca="false">R46+S46/(1+K46)^5</f>
        <v>513.557827182014</v>
      </c>
      <c r="U46" s="8" t="n">
        <f aca="false">(T46-Assumptions!$D$17)/Assumptions!$D$18</f>
        <v>13.1423130872806</v>
      </c>
    </row>
    <row r="47" customFormat="false" ht="15" hidden="false" customHeight="false" outlineLevel="0" collapsed="false">
      <c r="B47" s="2" t="n">
        <v>42</v>
      </c>
      <c r="C47" s="27" t="n">
        <f aca="false">NORMSDIST('Random Draws'!C47)</f>
        <v>0.380458596560838</v>
      </c>
      <c r="D47" s="27" t="n">
        <f aca="false">NORMSDIST(Assumptions!$D$22*'Random Draws'!C47+SQRT(1-Assumptions!$D$22^2)*'Random Draws'!D47)</f>
        <v>0.155767338688884</v>
      </c>
      <c r="E47" s="19" t="n">
        <f aca="false">IF(C47&lt;(Assumptions!$E$6-Assumptions!$D$6)/(Assumptions!$F$6-Assumptions!$D$6),Assumptions!$D$6+SQRT(C47*(Assumptions!$F$6-Assumptions!$D$6)*(Assumptions!$E$6-Assumptions!$D$6)),Assumptions!$F$6-SQRT((1-C47)*(Assumptions!$F$6-Assumptions!$D$6)*(Assumptions!$F$6-Assumptions!$E$6)))</f>
        <v>0.0836152838212041</v>
      </c>
      <c r="F47" s="19" t="n">
        <f aca="false">IF(D47&lt;(Assumptions!$E$7-Assumptions!$D$7)/(Assumptions!$F$7-Assumptions!$D$7),Assumptions!$D$7+SQRT(D47*(Assumptions!$F$7-Assumptions!$D$7)*(Assumptions!$E$7-Assumptions!$D$7)),Assumptions!$F$7-SQRT((1-D47)*(Assumptions!$F$7-Assumptions!$D$7)*(Assumptions!$F$7-Assumptions!$E$7)))</f>
        <v>0.390571294250216</v>
      </c>
      <c r="G47" s="19" t="n">
        <f aca="false">MIN(Assumptions!$D$24,MAX(Assumptions!$D$23,Assumptions!$D$8+Assumptions!$E$8*'Random Draws'!E47))</f>
        <v>0.069684814405258</v>
      </c>
      <c r="H47" s="19" t="n">
        <f aca="false">IF('Random Draws'!F47&lt;(Assumptions!$E$9-Assumptions!$D$9)/(Assumptions!$F$9-Assumptions!$D$9),Assumptions!$D$9+SQRT('Random Draws'!F47*(Assumptions!$F$9-Assumptions!$D$9)*(Assumptions!$E$9-Assumptions!$D$9)),Assumptions!$F$9-SQRT((1-'Random Draws'!F47)*(Assumptions!$F$9-Assumptions!$D$9)*(Assumptions!$F$9-Assumptions!$E$9)))</f>
        <v>0.296362793902342</v>
      </c>
      <c r="I47" s="19" t="n">
        <f aca="false">IF('Random Draws'!G47&lt;(Assumptions!$E$10-Assumptions!$D$10)/(Assumptions!$F$10-Assumptions!$D$10),Assumptions!$D$10+SQRT('Random Draws'!G47*(Assumptions!$F$10-Assumptions!$D$10)*(Assumptions!$E$10-Assumptions!$D$10)),Assumptions!$F$10-SQRT((1-'Random Draws'!G47)*(Assumptions!$F$10-Assumptions!$D$10)*(Assumptions!$F$10-Assumptions!$E$10)))</f>
        <v>0.0221082908040371</v>
      </c>
      <c r="J47" s="19" t="n">
        <f aca="false">IF('Random Draws'!H47&lt;(Assumptions!$E$11-Assumptions!$D$11)/(Assumptions!$F$11-Assumptions!$D$11),Assumptions!$D$11+SQRT('Random Draws'!H47*(Assumptions!$F$11-Assumptions!$D$11)*(Assumptions!$E$11-Assumptions!$D$11)),Assumptions!$F$11-SQRT((1-'Random Draws'!H47)*(Assumptions!$F$11-Assumptions!$D$11)*(Assumptions!$F$11-Assumptions!$E$11)))</f>
        <v>0.139124622194125</v>
      </c>
      <c r="K47" s="19" t="n">
        <f aca="false">MAX(G47,I47+Assumptions!$D$21)</f>
        <v>0.069684814405258</v>
      </c>
      <c r="L47" s="28" t="n">
        <f aca="false">(F47-Assumptions!$D$15)*(1-H47)+Assumptions!$D$15-J47</f>
        <v>0.174223035281348</v>
      </c>
      <c r="M47" s="21" t="n">
        <f aca="false">Assumptions!$D$14*(1+E47)^1*L47-Assumptions!$D$14*(1+E47)^0*E47*Assumptions!$D$16</f>
        <v>27.0109313699433</v>
      </c>
      <c r="N47" s="21" t="n">
        <f aca="false">Assumptions!$D$14*(1+E47)^2*L47-Assumptions!$D$14*(1+E47)^1*E47*Assumptions!$D$16</f>
        <v>29.2694580627162</v>
      </c>
      <c r="O47" s="21" t="n">
        <f aca="false">Assumptions!$D$14*(1+E47)^3*L47-Assumptions!$D$14*(1+E47)^2*E47*Assumptions!$D$16</f>
        <v>31.716832105923</v>
      </c>
      <c r="P47" s="21" t="n">
        <f aca="false">Assumptions!$D$14*(1+E47)^4*L47-Assumptions!$D$14*(1+E47)^3*E47*Assumptions!$D$16</f>
        <v>34.3688440243692</v>
      </c>
      <c r="Q47" s="21" t="n">
        <f aca="false">Assumptions!$D$14*(1+E47)^5*L47-Assumptions!$D$14*(1+E47)^4*E47*Assumptions!$D$16</f>
        <v>37.2426046720736</v>
      </c>
      <c r="R47" s="21" t="n">
        <f aca="false">M47/(1+K47)+N47/(1+K47)^2+O47/(1+K47)^3+P47/(1+K47)^4+Q47/(1+K47)^5</f>
        <v>129.588069754626</v>
      </c>
      <c r="S47" s="21" t="n">
        <f aca="false">Q47*(1+I47)/(K47-I47)</f>
        <v>800.099967907001</v>
      </c>
      <c r="T47" s="21" t="n">
        <f aca="false">R47+S47/(1+K47)^5</f>
        <v>700.88922292068</v>
      </c>
      <c r="U47" s="8" t="n">
        <f aca="false">(T47-Assumptions!$D$17)/Assumptions!$D$18</f>
        <v>20.6355689168272</v>
      </c>
    </row>
    <row r="48" customFormat="false" ht="15" hidden="false" customHeight="false" outlineLevel="0" collapsed="false">
      <c r="B48" s="2" t="n">
        <v>43</v>
      </c>
      <c r="C48" s="27" t="n">
        <f aca="false">NORMSDIST('Random Draws'!C48)</f>
        <v>0.684975994198872</v>
      </c>
      <c r="D48" s="27" t="n">
        <f aca="false">NORMSDIST(Assumptions!$D$22*'Random Draws'!C48+SQRT(1-Assumptions!$D$22^2)*'Random Draws'!D48)</f>
        <v>0.731301186092109</v>
      </c>
      <c r="E48" s="19" t="n">
        <f aca="false">IF(C48&lt;(Assumptions!$E$6-Assumptions!$D$6)/(Assumptions!$F$6-Assumptions!$D$6),Assumptions!$D$6+SQRT(C48*(Assumptions!$F$6-Assumptions!$D$6)*(Assumptions!$E$6-Assumptions!$D$6)),Assumptions!$F$6-SQRT((1-C48)*(Assumptions!$F$6-Assumptions!$D$6)*(Assumptions!$F$6-Assumptions!$E$6)))</f>
        <v>0.100312218139513</v>
      </c>
      <c r="F48" s="19" t="n">
        <f aca="false">IF(D48&lt;(Assumptions!$E$7-Assumptions!$D$7)/(Assumptions!$F$7-Assumptions!$D$7),Assumptions!$D$7+SQRT(D48*(Assumptions!$F$7-Assumptions!$D$7)*(Assumptions!$E$7-Assumptions!$D$7)),Assumptions!$F$7-SQRT((1-D48)*(Assumptions!$F$7-Assumptions!$D$7)*(Assumptions!$F$7-Assumptions!$E$7)))</f>
        <v>0.42721592984952</v>
      </c>
      <c r="G48" s="19" t="n">
        <f aca="false">MIN(Assumptions!$D$24,MAX(Assumptions!$D$23,Assumptions!$D$8+Assumptions!$E$8*'Random Draws'!E48))</f>
        <v>0.0799272330139</v>
      </c>
      <c r="H48" s="19" t="n">
        <f aca="false">IF('Random Draws'!F48&lt;(Assumptions!$E$9-Assumptions!$D$9)/(Assumptions!$F$9-Assumptions!$D$9),Assumptions!$D$9+SQRT('Random Draws'!F48*(Assumptions!$F$9-Assumptions!$D$9)*(Assumptions!$E$9-Assumptions!$D$9)),Assumptions!$F$9-SQRT((1-'Random Draws'!F48)*(Assumptions!$F$9-Assumptions!$D$9)*(Assumptions!$F$9-Assumptions!$E$9)))</f>
        <v>0.259693574950603</v>
      </c>
      <c r="I48" s="19" t="n">
        <f aca="false">IF('Random Draws'!G48&lt;(Assumptions!$E$10-Assumptions!$D$10)/(Assumptions!$F$10-Assumptions!$D$10),Assumptions!$D$10+SQRT('Random Draws'!G48*(Assumptions!$F$10-Assumptions!$D$10)*(Assumptions!$E$10-Assumptions!$D$10)),Assumptions!$F$10-SQRT((1-'Random Draws'!G48)*(Assumptions!$F$10-Assumptions!$D$10)*(Assumptions!$F$10-Assumptions!$E$10)))</f>
        <v>0.019876747001074</v>
      </c>
      <c r="J48" s="19" t="n">
        <f aca="false">IF('Random Draws'!H48&lt;(Assumptions!$E$11-Assumptions!$D$11)/(Assumptions!$F$11-Assumptions!$D$11),Assumptions!$D$11+SQRT('Random Draws'!H48*(Assumptions!$F$11-Assumptions!$D$11)*(Assumptions!$E$11-Assumptions!$D$11)),Assumptions!$F$11-SQRT((1-'Random Draws'!H48)*(Assumptions!$F$11-Assumptions!$D$11)*(Assumptions!$F$11-Assumptions!$E$11)))</f>
        <v>0.125692404007798</v>
      </c>
      <c r="K48" s="19" t="n">
        <f aca="false">MAX(G48,I48+Assumptions!$D$21)</f>
        <v>0.0799272330139</v>
      </c>
      <c r="L48" s="28" t="n">
        <f aca="false">(F48-Assumptions!$D$15)*(1-H48)+Assumptions!$D$15-J48</f>
        <v>0.224338458486833</v>
      </c>
      <c r="M48" s="21" t="n">
        <f aca="false">Assumptions!$D$14*(1+E48)^1*L48-Assumptions!$D$14*(1+E48)^0*E48*Assumptions!$D$16</f>
        <v>35.3557821474817</v>
      </c>
      <c r="N48" s="21" t="n">
        <f aca="false">Assumptions!$D$14*(1+E48)^2*L48-Assumptions!$D$14*(1+E48)^1*E48*Assumptions!$D$16</f>
        <v>38.902399078753</v>
      </c>
      <c r="O48" s="21" t="n">
        <f aca="false">Assumptions!$D$14*(1+E48)^3*L48-Assumptions!$D$14*(1+E48)^2*E48*Assumptions!$D$16</f>
        <v>42.8047850212912</v>
      </c>
      <c r="P48" s="21" t="n">
        <f aca="false">Assumptions!$D$14*(1+E48)^4*L48-Assumptions!$D$14*(1+E48)^3*E48*Assumptions!$D$16</f>
        <v>47.0986279537619</v>
      </c>
      <c r="Q48" s="21" t="n">
        <f aca="false">Assumptions!$D$14*(1+E48)^5*L48-Assumptions!$D$14*(1+E48)^4*E48*Assumptions!$D$16</f>
        <v>51.8231957951315</v>
      </c>
      <c r="R48" s="21" t="n">
        <f aca="false">M48/(1+K48)+N48/(1+K48)^2+O48/(1+K48)^3+P48/(1+K48)^4+Q48/(1+K48)^5</f>
        <v>169.992870415196</v>
      </c>
      <c r="S48" s="21" t="n">
        <f aca="false">Q48*(1+I48)/(K48-I48)</f>
        <v>880.147286991976</v>
      </c>
      <c r="T48" s="21" t="n">
        <f aca="false">R48+S48/(1+K48)^5</f>
        <v>769.208163818099</v>
      </c>
      <c r="U48" s="8" t="n">
        <f aca="false">(T48-Assumptions!$D$17)/Assumptions!$D$18</f>
        <v>23.368326552724</v>
      </c>
    </row>
    <row r="49" customFormat="false" ht="15" hidden="false" customHeight="false" outlineLevel="0" collapsed="false">
      <c r="B49" s="2" t="n">
        <v>44</v>
      </c>
      <c r="C49" s="27" t="n">
        <f aca="false">NORMSDIST('Random Draws'!C49)</f>
        <v>0.663836342506212</v>
      </c>
      <c r="D49" s="27" t="n">
        <f aca="false">NORMSDIST(Assumptions!$D$22*'Random Draws'!C49+SQRT(1-Assumptions!$D$22^2)*'Random Draws'!D49)</f>
        <v>0.023944977586925</v>
      </c>
      <c r="E49" s="19" t="n">
        <f aca="false">IF(C49&lt;(Assumptions!$E$6-Assumptions!$D$6)/(Assumptions!$F$6-Assumptions!$D$6),Assumptions!$D$6+SQRT(C49*(Assumptions!$F$6-Assumptions!$D$6)*(Assumptions!$E$6-Assumptions!$D$6)),Assumptions!$F$6-SQRT((1-C49)*(Assumptions!$F$6-Assumptions!$D$6)*(Assumptions!$F$6-Assumptions!$E$6)))</f>
        <v>0.099002216066366</v>
      </c>
      <c r="F49" s="19" t="n">
        <f aca="false">IF(D49&lt;(Assumptions!$E$7-Assumptions!$D$7)/(Assumptions!$F$7-Assumptions!$D$7),Assumptions!$D$7+SQRT(D49*(Assumptions!$F$7-Assumptions!$D$7)*(Assumptions!$E$7-Assumptions!$D$7)),Assumptions!$F$7-SQRT((1-D49)*(Assumptions!$F$7-Assumptions!$D$7)*(Assumptions!$F$7-Assumptions!$E$7)))</f>
        <v>0.371986236503655</v>
      </c>
      <c r="G49" s="19" t="n">
        <f aca="false">MIN(Assumptions!$D$24,MAX(Assumptions!$D$23,Assumptions!$D$8+Assumptions!$E$8*'Random Draws'!E49))</f>
        <v>0.103493868108826</v>
      </c>
      <c r="H49" s="19" t="n">
        <f aca="false">IF('Random Draws'!F49&lt;(Assumptions!$E$9-Assumptions!$D$9)/(Assumptions!$F$9-Assumptions!$D$9),Assumptions!$D$9+SQRT('Random Draws'!F49*(Assumptions!$F$9-Assumptions!$D$9)*(Assumptions!$E$9-Assumptions!$D$9)),Assumptions!$F$9-SQRT((1-'Random Draws'!F49)*(Assumptions!$F$9-Assumptions!$D$9)*(Assumptions!$F$9-Assumptions!$E$9)))</f>
        <v>0.295052355360583</v>
      </c>
      <c r="I49" s="19" t="n">
        <f aca="false">IF('Random Draws'!G49&lt;(Assumptions!$E$10-Assumptions!$D$10)/(Assumptions!$F$10-Assumptions!$D$10),Assumptions!$D$10+SQRT('Random Draws'!G49*(Assumptions!$F$10-Assumptions!$D$10)*(Assumptions!$E$10-Assumptions!$D$10)),Assumptions!$F$10-SQRT((1-'Random Draws'!G49)*(Assumptions!$F$10-Assumptions!$D$10)*(Assumptions!$F$10-Assumptions!$E$10)))</f>
        <v>0.013194143233353</v>
      </c>
      <c r="J49" s="19" t="n">
        <f aca="false">IF('Random Draws'!H49&lt;(Assumptions!$E$11-Assumptions!$D$11)/(Assumptions!$F$11-Assumptions!$D$11),Assumptions!$D$11+SQRT('Random Draws'!H49*(Assumptions!$F$11-Assumptions!$D$11)*(Assumptions!$E$11-Assumptions!$D$11)),Assumptions!$F$11-SQRT((1-'Random Draws'!H49)*(Assumptions!$F$11-Assumptions!$D$11)*(Assumptions!$F$11-Assumptions!$E$11)))</f>
        <v>0.14539921338467</v>
      </c>
      <c r="K49" s="19" t="n">
        <f aca="false">MAX(G49,I49+Assumptions!$D$21)</f>
        <v>0.103493868108826</v>
      </c>
      <c r="L49" s="28" t="n">
        <f aca="false">(F49-Assumptions!$D$15)*(1-H49)+Assumptions!$D$15-J49</f>
        <v>0.155188414073738</v>
      </c>
      <c r="M49" s="21" t="n">
        <f aca="false">Assumptions!$D$14*(1+E49)^1*L49-Assumptions!$D$14*(1+E49)^0*E49*Assumptions!$D$16</f>
        <v>24.2994399514665</v>
      </c>
      <c r="N49" s="21" t="n">
        <f aca="false">Assumptions!$D$14*(1+E49)^2*L49-Assumptions!$D$14*(1+E49)^1*E49*Assumptions!$D$16</f>
        <v>26.7051383558333</v>
      </c>
      <c r="O49" s="21" t="n">
        <f aca="false">Assumptions!$D$14*(1+E49)^3*L49-Assumptions!$D$14*(1+E49)^2*E49*Assumptions!$D$16</f>
        <v>29.3490062334196</v>
      </c>
      <c r="P49" s="21" t="n">
        <f aca="false">Assumptions!$D$14*(1+E49)^4*L49-Assumptions!$D$14*(1+E49)^3*E49*Assumptions!$D$16</f>
        <v>32.2546228898738</v>
      </c>
      <c r="Q49" s="21" t="n">
        <f aca="false">Assumptions!$D$14*(1+E49)^5*L49-Assumptions!$D$14*(1+E49)^4*E49*Assumptions!$D$16</f>
        <v>35.4479020343562</v>
      </c>
      <c r="R49" s="21" t="n">
        <f aca="false">M49/(1+K49)+N49/(1+K49)^2+O49/(1+K49)^3+P49/(1+K49)^4+Q49/(1+K49)^5</f>
        <v>109.20961019476</v>
      </c>
      <c r="S49" s="21" t="n">
        <f aca="false">Q49*(1+I49)/(K49-I49)</f>
        <v>397.737720470893</v>
      </c>
      <c r="T49" s="21" t="n">
        <f aca="false">R49+S49/(1+K49)^5</f>
        <v>352.288452487</v>
      </c>
      <c r="U49" s="8" t="n">
        <f aca="false">(T49-Assumptions!$D$17)/Assumptions!$D$18</f>
        <v>6.69153809947998</v>
      </c>
    </row>
    <row r="50" customFormat="false" ht="15" hidden="false" customHeight="false" outlineLevel="0" collapsed="false">
      <c r="B50" s="2" t="n">
        <v>45</v>
      </c>
      <c r="C50" s="27" t="n">
        <f aca="false">NORMSDIST('Random Draws'!C50)</f>
        <v>0.408190535204545</v>
      </c>
      <c r="D50" s="27" t="n">
        <f aca="false">NORMSDIST(Assumptions!$D$22*'Random Draws'!C50+SQRT(1-Assumptions!$D$22^2)*'Random Draws'!D50)</f>
        <v>0.160658679363132</v>
      </c>
      <c r="E50" s="19" t="n">
        <f aca="false">IF(C50&lt;(Assumptions!$E$6-Assumptions!$D$6)/(Assumptions!$F$6-Assumptions!$D$6),Assumptions!$D$6+SQRT(C50*(Assumptions!$F$6-Assumptions!$D$6)*(Assumptions!$E$6-Assumptions!$D$6)),Assumptions!$F$6-SQRT((1-C50)*(Assumptions!$F$6-Assumptions!$D$6)*(Assumptions!$F$6-Assumptions!$E$6)))</f>
        <v>0.0851769042323921</v>
      </c>
      <c r="F50" s="19" t="n">
        <f aca="false">IF(D50&lt;(Assumptions!$E$7-Assumptions!$D$7)/(Assumptions!$F$7-Assumptions!$D$7),Assumptions!$D$7+SQRT(D50*(Assumptions!$F$7-Assumptions!$D$7)*(Assumptions!$E$7-Assumptions!$D$7)),Assumptions!$F$7-SQRT((1-D50)*(Assumptions!$F$7-Assumptions!$D$7)*(Assumptions!$F$7-Assumptions!$E$7)))</f>
        <v>0.391047577621753</v>
      </c>
      <c r="G50" s="19" t="n">
        <f aca="false">MIN(Assumptions!$D$24,MAX(Assumptions!$D$23,Assumptions!$D$8+Assumptions!$E$8*'Random Draws'!E50))</f>
        <v>0.0926483547195</v>
      </c>
      <c r="H50" s="19" t="n">
        <f aca="false">IF('Random Draws'!F50&lt;(Assumptions!$E$9-Assumptions!$D$9)/(Assumptions!$F$9-Assumptions!$D$9),Assumptions!$D$9+SQRT('Random Draws'!F50*(Assumptions!$F$9-Assumptions!$D$9)*(Assumptions!$E$9-Assumptions!$D$9)),Assumptions!$F$9-SQRT((1-'Random Draws'!F50)*(Assumptions!$F$9-Assumptions!$D$9)*(Assumptions!$F$9-Assumptions!$E$9)))</f>
        <v>0.268943491926945</v>
      </c>
      <c r="I50" s="19" t="n">
        <f aca="false">IF('Random Draws'!G50&lt;(Assumptions!$E$10-Assumptions!$D$10)/(Assumptions!$F$10-Assumptions!$D$10),Assumptions!$D$10+SQRT('Random Draws'!G50*(Assumptions!$F$10-Assumptions!$D$10)*(Assumptions!$E$10-Assumptions!$D$10)),Assumptions!$F$10-SQRT((1-'Random Draws'!G50)*(Assumptions!$F$10-Assumptions!$D$10)*(Assumptions!$F$10-Assumptions!$E$10)))</f>
        <v>0.0151415546468505</v>
      </c>
      <c r="J50" s="19" t="n">
        <f aca="false">IF('Random Draws'!H50&lt;(Assumptions!$E$11-Assumptions!$D$11)/(Assumptions!$F$11-Assumptions!$D$11),Assumptions!$D$11+SQRT('Random Draws'!H50*(Assumptions!$F$11-Assumptions!$D$11)*(Assumptions!$E$11-Assumptions!$D$11)),Assumptions!$F$11-SQRT((1-'Random Draws'!H50)*(Assumptions!$F$11-Assumptions!$D$11)*(Assumptions!$F$11-Assumptions!$E$11)))</f>
        <v>0.159096385906782</v>
      </c>
      <c r="K50" s="19" t="n">
        <f aca="false">MAX(G50,I50+Assumptions!$D$21)</f>
        <v>0.0926483547195</v>
      </c>
      <c r="L50" s="28" t="n">
        <f aca="false">(F50-Assumptions!$D$15)*(1-H50)+Assumptions!$D$15-J50</f>
        <v>0.161744144630307</v>
      </c>
      <c r="M50" s="21" t="n">
        <f aca="false">Assumptions!$D$14*(1+E50)^1*L50-Assumptions!$D$14*(1+E50)^0*E50*Assumptions!$D$16</f>
        <v>25.0800269379958</v>
      </c>
      <c r="N50" s="21" t="n">
        <f aca="false">Assumptions!$D$14*(1+E50)^2*L50-Assumptions!$D$14*(1+E50)^1*E50*Assumptions!$D$16</f>
        <v>27.2162659906393</v>
      </c>
      <c r="O50" s="21" t="n">
        <f aca="false">Assumptions!$D$14*(1+E50)^3*L50-Assumptions!$D$14*(1+E50)^2*E50*Assumptions!$D$16</f>
        <v>29.5344632724873</v>
      </c>
      <c r="P50" s="21" t="n">
        <f aca="false">Assumptions!$D$14*(1+E50)^4*L50-Assumptions!$D$14*(1+E50)^3*E50*Assumptions!$D$16</f>
        <v>32.0501174222031</v>
      </c>
      <c r="Q50" s="21" t="n">
        <f aca="false">Assumptions!$D$14*(1+E50)^5*L50-Assumptions!$D$14*(1+E50)^4*E50*Assumptions!$D$16</f>
        <v>34.780047204511</v>
      </c>
      <c r="R50" s="21" t="n">
        <f aca="false">M50/(1+K50)+N50/(1+K50)^2+O50/(1+K50)^3+P50/(1+K50)^4+Q50/(1+K50)^5</f>
        <v>113.208304146657</v>
      </c>
      <c r="S50" s="21" t="n">
        <f aca="false">Q50*(1+I50)/(K50-I50)</f>
        <v>455.529981327885</v>
      </c>
      <c r="T50" s="21" t="n">
        <f aca="false">R50+S50/(1+K50)^5</f>
        <v>405.700905671986</v>
      </c>
      <c r="U50" s="8" t="n">
        <f aca="false">(T50-Assumptions!$D$17)/Assumptions!$D$18</f>
        <v>8.82803622687945</v>
      </c>
    </row>
    <row r="51" customFormat="false" ht="15" hidden="false" customHeight="false" outlineLevel="0" collapsed="false">
      <c r="B51" s="2" t="n">
        <v>46</v>
      </c>
      <c r="C51" s="27" t="n">
        <f aca="false">NORMSDIST('Random Draws'!C51)</f>
        <v>0.11568661932639</v>
      </c>
      <c r="D51" s="27" t="n">
        <f aca="false">NORMSDIST(Assumptions!$D$22*'Random Draws'!C51+SQRT(1-Assumptions!$D$22^2)*'Random Draws'!D51)</f>
        <v>0.0522611451010669</v>
      </c>
      <c r="E51" s="19" t="n">
        <f aca="false">IF(C51&lt;(Assumptions!$E$6-Assumptions!$D$6)/(Assumptions!$F$6-Assumptions!$D$6),Assumptions!$D$6+SQRT(C51*(Assumptions!$F$6-Assumptions!$D$6)*(Assumptions!$E$6-Assumptions!$D$6)),Assumptions!$F$6-SQRT((1-C51)*(Assumptions!$F$6-Assumptions!$D$6)*(Assumptions!$F$6-Assumptions!$E$6)))</f>
        <v>0.0640506360962023</v>
      </c>
      <c r="F51" s="19" t="n">
        <f aca="false">IF(D51&lt;(Assumptions!$E$7-Assumptions!$D$7)/(Assumptions!$F$7-Assumptions!$D$7),Assumptions!$D$7+SQRT(D51*(Assumptions!$F$7-Assumptions!$D$7)*(Assumptions!$E$7-Assumptions!$D$7)),Assumptions!$F$7-SQRT((1-D51)*(Assumptions!$F$7-Assumptions!$D$7)*(Assumptions!$F$7-Assumptions!$E$7)))</f>
        <v>0.377707819476333</v>
      </c>
      <c r="G51" s="19" t="n">
        <f aca="false">MIN(Assumptions!$D$24,MAX(Assumptions!$D$23,Assumptions!$D$8+Assumptions!$E$8*'Random Draws'!E51))</f>
        <v>0.074467328727382</v>
      </c>
      <c r="H51" s="19" t="n">
        <f aca="false">IF('Random Draws'!F51&lt;(Assumptions!$E$9-Assumptions!$D$9)/(Assumptions!$F$9-Assumptions!$D$9),Assumptions!$D$9+SQRT('Random Draws'!F51*(Assumptions!$F$9-Assumptions!$D$9)*(Assumptions!$E$9-Assumptions!$D$9)),Assumptions!$F$9-SQRT((1-'Random Draws'!F51)*(Assumptions!$F$9-Assumptions!$D$9)*(Assumptions!$F$9-Assumptions!$E$9)))</f>
        <v>0.279942412038417</v>
      </c>
      <c r="I51" s="19" t="n">
        <f aca="false">IF('Random Draws'!G51&lt;(Assumptions!$E$10-Assumptions!$D$10)/(Assumptions!$F$10-Assumptions!$D$10),Assumptions!$D$10+SQRT('Random Draws'!G51*(Assumptions!$F$10-Assumptions!$D$10)*(Assumptions!$E$10-Assumptions!$D$10)),Assumptions!$F$10-SQRT((1-'Random Draws'!G51)*(Assumptions!$F$10-Assumptions!$D$10)*(Assumptions!$F$10-Assumptions!$E$10)))</f>
        <v>0.0188735832751713</v>
      </c>
      <c r="J51" s="19" t="n">
        <f aca="false">IF('Random Draws'!H51&lt;(Assumptions!$E$11-Assumptions!$D$11)/(Assumptions!$F$11-Assumptions!$D$11),Assumptions!$D$11+SQRT('Random Draws'!H51*(Assumptions!$F$11-Assumptions!$D$11)*(Assumptions!$E$11-Assumptions!$D$11)),Assumptions!$F$11-SQRT((1-'Random Draws'!H51)*(Assumptions!$F$11-Assumptions!$D$11)*(Assumptions!$F$11-Assumptions!$E$11)))</f>
        <v>0.13244595158419</v>
      </c>
      <c r="K51" s="19" t="n">
        <f aca="false">MAX(G51,I51+Assumptions!$D$21)</f>
        <v>0.074467328727382</v>
      </c>
      <c r="L51" s="28" t="n">
        <f aca="false">(F51-Assumptions!$D$15)*(1-H51)+Assumptions!$D$15-J51</f>
        <v>0.175917943427162</v>
      </c>
      <c r="M51" s="21" t="n">
        <f aca="false">Assumptions!$D$14*(1+E51)^1*L51-Assumptions!$D$14*(1+E51)^0*E51*Assumptions!$D$16</f>
        <v>26.8632916756205</v>
      </c>
      <c r="N51" s="21" t="n">
        <f aca="false">Assumptions!$D$14*(1+E51)^2*L51-Assumptions!$D$14*(1+E51)^1*E51*Assumptions!$D$16</f>
        <v>28.5839025950819</v>
      </c>
      <c r="O51" s="21" t="n">
        <f aca="false">Assumptions!$D$14*(1+E51)^3*L51-Assumptions!$D$14*(1+E51)^2*E51*Assumptions!$D$16</f>
        <v>30.4147197384087</v>
      </c>
      <c r="P51" s="21" t="n">
        <f aca="false">Assumptions!$D$14*(1+E51)^4*L51-Assumptions!$D$14*(1+E51)^3*E51*Assumptions!$D$16</f>
        <v>32.3628018843415</v>
      </c>
      <c r="Q51" s="21" t="n">
        <f aca="false">Assumptions!$D$14*(1+E51)^5*L51-Assumptions!$D$14*(1+E51)^4*E51*Assumptions!$D$16</f>
        <v>34.435659930889</v>
      </c>
      <c r="R51" s="21" t="n">
        <f aca="false">M51/(1+K51)+N51/(1+K51)^2+O51/(1+K51)^3+P51/(1+K51)^4+Q51/(1+K51)^5</f>
        <v>122.607036930856</v>
      </c>
      <c r="S51" s="21" t="n">
        <f aca="false">Q51*(1+I51)/(K51-I51)</f>
        <v>631.106681890866</v>
      </c>
      <c r="T51" s="21" t="n">
        <f aca="false">R51+S51/(1+K51)^5</f>
        <v>563.30059892563</v>
      </c>
      <c r="U51" s="8" t="n">
        <f aca="false">(T51-Assumptions!$D$17)/Assumptions!$D$18</f>
        <v>15.1320239570252</v>
      </c>
    </row>
    <row r="52" customFormat="false" ht="15" hidden="false" customHeight="false" outlineLevel="0" collapsed="false">
      <c r="B52" s="2" t="n">
        <v>47</v>
      </c>
      <c r="C52" s="27" t="n">
        <f aca="false">NORMSDIST('Random Draws'!C52)</f>
        <v>0.240878395147984</v>
      </c>
      <c r="D52" s="27" t="n">
        <f aca="false">NORMSDIST(Assumptions!$D$22*'Random Draws'!C52+SQRT(1-Assumptions!$D$22^2)*'Random Draws'!D52)</f>
        <v>0.0504139520906884</v>
      </c>
      <c r="E52" s="19" t="n">
        <f aca="false">IF(C52&lt;(Assumptions!$E$6-Assumptions!$D$6)/(Assumptions!$F$6-Assumptions!$D$6),Assumptions!$D$6+SQRT(C52*(Assumptions!$F$6-Assumptions!$D$6)*(Assumptions!$E$6-Assumptions!$D$6)),Assumptions!$F$6-SQRT((1-C52)*(Assumptions!$F$6-Assumptions!$D$6)*(Assumptions!$F$6-Assumptions!$E$6)))</f>
        <v>0.0747043509626664</v>
      </c>
      <c r="F52" s="19" t="n">
        <f aca="false">IF(D52&lt;(Assumptions!$E$7-Assumptions!$D$7)/(Assumptions!$F$7-Assumptions!$D$7),Assumptions!$D$7+SQRT(D52*(Assumptions!$F$7-Assumptions!$D$7)*(Assumptions!$E$7-Assumptions!$D$7)),Assumptions!$F$7-SQRT((1-D52)*(Assumptions!$F$7-Assumptions!$D$7)*(Assumptions!$F$7-Assumptions!$E$7)))</f>
        <v>0.377392058893188</v>
      </c>
      <c r="G52" s="19" t="n">
        <f aca="false">MIN(Assumptions!$D$24,MAX(Assumptions!$D$23,Assumptions!$D$8+Assumptions!$E$8*'Random Draws'!E52))</f>
        <v>0.089896988098992</v>
      </c>
      <c r="H52" s="19" t="n">
        <f aca="false">IF('Random Draws'!F52&lt;(Assumptions!$E$9-Assumptions!$D$9)/(Assumptions!$F$9-Assumptions!$D$9),Assumptions!$D$9+SQRT('Random Draws'!F52*(Assumptions!$F$9-Assumptions!$D$9)*(Assumptions!$E$9-Assumptions!$D$9)),Assumptions!$F$9-SQRT((1-'Random Draws'!F52)*(Assumptions!$F$9-Assumptions!$D$9)*(Assumptions!$F$9-Assumptions!$E$9)))</f>
        <v>0.254917394300393</v>
      </c>
      <c r="I52" s="19" t="n">
        <f aca="false">IF('Random Draws'!G52&lt;(Assumptions!$E$10-Assumptions!$D$10)/(Assumptions!$F$10-Assumptions!$D$10),Assumptions!$D$10+SQRT('Random Draws'!G52*(Assumptions!$F$10-Assumptions!$D$10)*(Assumptions!$E$10-Assumptions!$D$10)),Assumptions!$F$10-SQRT((1-'Random Draws'!G52)*(Assumptions!$F$10-Assumptions!$D$10)*(Assumptions!$F$10-Assumptions!$E$10)))</f>
        <v>0.017375674777939</v>
      </c>
      <c r="J52" s="19" t="n">
        <f aca="false">IF('Random Draws'!H52&lt;(Assumptions!$E$11-Assumptions!$D$11)/(Assumptions!$F$11-Assumptions!$D$11),Assumptions!$D$11+SQRT('Random Draws'!H52*(Assumptions!$F$11-Assumptions!$D$11)*(Assumptions!$E$11-Assumptions!$D$11)),Assumptions!$F$11-SQRT((1-'Random Draws'!H52)*(Assumptions!$F$11-Assumptions!$D$11)*(Assumptions!$F$11-Assumptions!$E$11)))</f>
        <v>0.149294496918363</v>
      </c>
      <c r="K52" s="19" t="n">
        <f aca="false">MAX(G52,I52+Assumptions!$D$21)</f>
        <v>0.089896988098992</v>
      </c>
      <c r="L52" s="28" t="n">
        <f aca="false">(F52-Assumptions!$D$15)*(1-H52)+Assumptions!$D$15-J52</f>
        <v>0.165033022951164</v>
      </c>
      <c r="M52" s="21" t="n">
        <f aca="false">Assumptions!$D$14*(1+E52)^1*L52-Assumptions!$D$14*(1+E52)^0*E52*Assumptions!$D$16</f>
        <v>25.3924837069423</v>
      </c>
      <c r="N52" s="21" t="n">
        <f aca="false">Assumptions!$D$14*(1+E52)^2*L52-Assumptions!$D$14*(1+E52)^1*E52*Assumptions!$D$16</f>
        <v>27.2894127215995</v>
      </c>
      <c r="O52" s="21" t="n">
        <f aca="false">Assumptions!$D$14*(1+E52)^3*L52-Assumptions!$D$14*(1+E52)^2*E52*Assumptions!$D$16</f>
        <v>29.328050587119</v>
      </c>
      <c r="P52" s="21" t="n">
        <f aca="false">Assumptions!$D$14*(1+E52)^4*L52-Assumptions!$D$14*(1+E52)^3*E52*Assumptions!$D$16</f>
        <v>31.5189835712299</v>
      </c>
      <c r="Q52" s="21" t="n">
        <f aca="false">Assumptions!$D$14*(1+E52)^5*L52-Assumptions!$D$14*(1+E52)^4*E52*Assumptions!$D$16</f>
        <v>33.8735887819216</v>
      </c>
      <c r="R52" s="21" t="n">
        <f aca="false">M52/(1+K52)+N52/(1+K52)^2+O52/(1+K52)^3+P52/(1+K52)^4+Q52/(1+K52)^5</f>
        <v>113.287611253525</v>
      </c>
      <c r="S52" s="21" t="n">
        <f aca="false">Q52*(1+I52)/(K52-I52)</f>
        <v>475.200512318266</v>
      </c>
      <c r="T52" s="21" t="n">
        <f aca="false">R52+S52/(1+K52)^5</f>
        <v>422.281320708443</v>
      </c>
      <c r="U52" s="8" t="n">
        <f aca="false">(T52-Assumptions!$D$17)/Assumptions!$D$18</f>
        <v>9.4912528283377</v>
      </c>
    </row>
    <row r="53" customFormat="false" ht="15" hidden="false" customHeight="false" outlineLevel="0" collapsed="false">
      <c r="B53" s="2" t="n">
        <v>48</v>
      </c>
      <c r="C53" s="27" t="n">
        <f aca="false">NORMSDIST('Random Draws'!C53)</f>
        <v>0.0587449042277592</v>
      </c>
      <c r="D53" s="27" t="n">
        <f aca="false">NORMSDIST(Assumptions!$D$22*'Random Draws'!C53+SQRT(1-Assumptions!$D$22^2)*'Random Draws'!D53)</f>
        <v>0.0217229825223317</v>
      </c>
      <c r="E53" s="19" t="n">
        <f aca="false">IF(C53&lt;(Assumptions!$E$6-Assumptions!$D$6)/(Assumptions!$F$6-Assumptions!$D$6),Assumptions!$D$6+SQRT(C53*(Assumptions!$F$6-Assumptions!$D$6)*(Assumptions!$E$6-Assumptions!$D$6)),Assumptions!$F$6-SQRT((1-C53)*(Assumptions!$F$6-Assumptions!$D$6)*(Assumptions!$F$6-Assumptions!$E$6)))</f>
        <v>0.0571383931901096</v>
      </c>
      <c r="F53" s="19" t="n">
        <f aca="false">IF(D53&lt;(Assumptions!$E$7-Assumptions!$D$7)/(Assumptions!$F$7-Assumptions!$D$7),Assumptions!$D$7+SQRT(D53*(Assumptions!$F$7-Assumptions!$D$7)*(Assumptions!$E$7-Assumptions!$D$7)),Assumptions!$F$7-SQRT((1-D53)*(Assumptions!$F$7-Assumptions!$D$7)*(Assumptions!$F$7-Assumptions!$E$7)))</f>
        <v>0.371416562316827</v>
      </c>
      <c r="G53" s="19" t="n">
        <f aca="false">MIN(Assumptions!$D$24,MAX(Assumptions!$D$23,Assumptions!$D$8+Assumptions!$E$8*'Random Draws'!E53))</f>
        <v>0.080834250972241</v>
      </c>
      <c r="H53" s="19" t="n">
        <f aca="false">IF('Random Draws'!F53&lt;(Assumptions!$E$9-Assumptions!$D$9)/(Assumptions!$F$9-Assumptions!$D$9),Assumptions!$D$9+SQRT('Random Draws'!F53*(Assumptions!$F$9-Assumptions!$D$9)*(Assumptions!$E$9-Assumptions!$D$9)),Assumptions!$F$9-SQRT((1-'Random Draws'!F53)*(Assumptions!$F$9-Assumptions!$D$9)*(Assumptions!$F$9-Assumptions!$E$9)))</f>
        <v>0.255828545715371</v>
      </c>
      <c r="I53" s="19" t="n">
        <f aca="false">IF('Random Draws'!G53&lt;(Assumptions!$E$10-Assumptions!$D$10)/(Assumptions!$F$10-Assumptions!$D$10),Assumptions!$D$10+SQRT('Random Draws'!G53*(Assumptions!$F$10-Assumptions!$D$10)*(Assumptions!$E$10-Assumptions!$D$10)),Assumptions!$F$10-SQRT((1-'Random Draws'!G53)*(Assumptions!$F$10-Assumptions!$D$10)*(Assumptions!$F$10-Assumptions!$E$10)))</f>
        <v>0.0194188171077424</v>
      </c>
      <c r="J53" s="19" t="n">
        <f aca="false">IF('Random Draws'!H53&lt;(Assumptions!$E$11-Assumptions!$D$11)/(Assumptions!$F$11-Assumptions!$D$11),Assumptions!$D$11+SQRT('Random Draws'!H53*(Assumptions!$F$11-Assumptions!$D$11)*(Assumptions!$E$11-Assumptions!$D$11)),Assumptions!$F$11-SQRT((1-'Random Draws'!H53)*(Assumptions!$F$11-Assumptions!$D$11)*(Assumptions!$F$11-Assumptions!$E$11)))</f>
        <v>0.166437620891114</v>
      </c>
      <c r="K53" s="19" t="n">
        <f aca="false">MAX(G53,I53+Assumptions!$D$21)</f>
        <v>0.080834250972241</v>
      </c>
      <c r="L53" s="28" t="n">
        <f aca="false">(F53-Assumptions!$D$15)*(1-H53)+Assumptions!$D$15-J53</f>
        <v>0.143217693376594</v>
      </c>
      <c r="M53" s="21" t="n">
        <f aca="false">Assumptions!$D$14*(1+E53)^1*L53-Assumptions!$D$14*(1+E53)^0*E53*Assumptions!$D$16</f>
        <v>21.7045817162394</v>
      </c>
      <c r="N53" s="21" t="n">
        <f aca="false">Assumptions!$D$14*(1+E53)^2*L53-Assumptions!$D$14*(1+E53)^1*E53*Assumptions!$D$16</f>
        <v>22.9447466403688</v>
      </c>
      <c r="O53" s="21" t="n">
        <f aca="false">Assumptions!$D$14*(1+E53)^3*L53-Assumptions!$D$14*(1+E53)^2*E53*Assumptions!$D$16</f>
        <v>24.2557725955536</v>
      </c>
      <c r="P53" s="21" t="n">
        <f aca="false">Assumptions!$D$14*(1+E53)^4*L53-Assumptions!$D$14*(1+E53)^3*E53*Assumptions!$D$16</f>
        <v>25.6417084672482</v>
      </c>
      <c r="Q53" s="21" t="n">
        <f aca="false">Assumptions!$D$14*(1+E53)^5*L53-Assumptions!$D$14*(1+E53)^4*E53*Assumptions!$D$16</f>
        <v>27.106834487716</v>
      </c>
      <c r="R53" s="21" t="n">
        <f aca="false">M53/(1+K53)+N53/(1+K53)^2+O53/(1+K53)^3+P53/(1+K53)^4+Q53/(1+K53)^5</f>
        <v>96.0995182372701</v>
      </c>
      <c r="S53" s="21" t="n">
        <f aca="false">Q53*(1+I53)/(K53-I53)</f>
        <v>449.93929718009</v>
      </c>
      <c r="T53" s="21" t="n">
        <f aca="false">R53+S53/(1+K53)^5</f>
        <v>401.140669828831</v>
      </c>
      <c r="U53" s="8" t="n">
        <f aca="false">(T53-Assumptions!$D$17)/Assumptions!$D$18</f>
        <v>8.64562679315325</v>
      </c>
    </row>
    <row r="54" customFormat="false" ht="15" hidden="false" customHeight="false" outlineLevel="0" collapsed="false">
      <c r="B54" s="2" t="n">
        <v>49</v>
      </c>
      <c r="C54" s="27" t="n">
        <f aca="false">NORMSDIST('Random Draws'!C54)</f>
        <v>0.696036022207887</v>
      </c>
      <c r="D54" s="27" t="n">
        <f aca="false">NORMSDIST(Assumptions!$D$22*'Random Draws'!C54+SQRT(1-Assumptions!$D$22^2)*'Random Draws'!D54)</f>
        <v>0.871817692844548</v>
      </c>
      <c r="E54" s="19" t="n">
        <f aca="false">IF(C54&lt;(Assumptions!$E$6-Assumptions!$D$6)/(Assumptions!$F$6-Assumptions!$D$6),Assumptions!$D$6+SQRT(C54*(Assumptions!$F$6-Assumptions!$D$6)*(Assumptions!$E$6-Assumptions!$D$6)),Assumptions!$F$6-SQRT((1-C54)*(Assumptions!$F$6-Assumptions!$D$6)*(Assumptions!$F$6-Assumptions!$E$6)))</f>
        <v>0.101015132564538</v>
      </c>
      <c r="F54" s="19" t="n">
        <f aca="false">IF(D54&lt;(Assumptions!$E$7-Assumptions!$D$7)/(Assumptions!$F$7-Assumptions!$D$7),Assumptions!$D$7+SQRT(D54*(Assumptions!$F$7-Assumptions!$D$7)*(Assumptions!$E$7-Assumptions!$D$7)),Assumptions!$F$7-SQRT((1-D54)*(Assumptions!$F$7-Assumptions!$D$7)*(Assumptions!$F$7-Assumptions!$E$7)))</f>
        <v>0.437356474907343</v>
      </c>
      <c r="G54" s="19" t="n">
        <f aca="false">MIN(Assumptions!$D$24,MAX(Assumptions!$D$23,Assumptions!$D$8+Assumptions!$E$8*'Random Draws'!E54))</f>
        <v>0.070933517012399</v>
      </c>
      <c r="H54" s="19" t="n">
        <f aca="false">IF('Random Draws'!F54&lt;(Assumptions!$E$9-Assumptions!$D$9)/(Assumptions!$F$9-Assumptions!$D$9),Assumptions!$D$9+SQRT('Random Draws'!F54*(Assumptions!$F$9-Assumptions!$D$9)*(Assumptions!$E$9-Assumptions!$D$9)),Assumptions!$F$9-SQRT((1-'Random Draws'!F54)*(Assumptions!$F$9-Assumptions!$D$9)*(Assumptions!$F$9-Assumptions!$E$9)))</f>
        <v>0.262637866203326</v>
      </c>
      <c r="I54" s="19" t="n">
        <f aca="false">IF('Random Draws'!G54&lt;(Assumptions!$E$10-Assumptions!$D$10)/(Assumptions!$F$10-Assumptions!$D$10),Assumptions!$D$10+SQRT('Random Draws'!G54*(Assumptions!$F$10-Assumptions!$D$10)*(Assumptions!$E$10-Assumptions!$D$10)),Assumptions!$F$10-SQRT((1-'Random Draws'!G54)*(Assumptions!$F$10-Assumptions!$D$10)*(Assumptions!$F$10-Assumptions!$E$10)))</f>
        <v>0.0210654443828381</v>
      </c>
      <c r="J54" s="19" t="n">
        <f aca="false">IF('Random Draws'!H54&lt;(Assumptions!$E$11-Assumptions!$D$11)/(Assumptions!$F$11-Assumptions!$D$11),Assumptions!$D$11+SQRT('Random Draws'!H54*(Assumptions!$F$11-Assumptions!$D$11)*(Assumptions!$E$11-Assumptions!$D$11)),Assumptions!$F$11-SQRT((1-'Random Draws'!H54)*(Assumptions!$F$11-Assumptions!$D$11)*(Assumptions!$F$11-Assumptions!$E$11)))</f>
        <v>0.170584994011454</v>
      </c>
      <c r="K54" s="19" t="n">
        <f aca="false">MAX(G54,I54+Assumptions!$D$21)</f>
        <v>0.070933517012399</v>
      </c>
      <c r="L54" s="28" t="n">
        <f aca="false">(F54-Assumptions!$D$15)*(1-H54)+Assumptions!$D$15-J54</f>
        <v>0.186048032162448</v>
      </c>
      <c r="M54" s="21" t="n">
        <f aca="false">Assumptions!$D$14*(1+E54)^1*L54-Assumptions!$D$14*(1+E54)^0*E54*Assumptions!$D$16</f>
        <v>29.262630498577</v>
      </c>
      <c r="N54" s="21" t="n">
        <f aca="false">Assumptions!$D$14*(1+E54)^2*L54-Assumptions!$D$14*(1+E54)^1*E54*Assumptions!$D$16</f>
        <v>32.2185989975779</v>
      </c>
      <c r="O54" s="21" t="n">
        <f aca="false">Assumptions!$D$14*(1+E54)^3*L54-Assumptions!$D$14*(1+E54)^2*E54*Assumptions!$D$16</f>
        <v>35.4731650463619</v>
      </c>
      <c r="P54" s="21" t="n">
        <f aca="false">Assumptions!$D$14*(1+E54)^4*L54-Assumptions!$D$14*(1+E54)^3*E54*Assumptions!$D$16</f>
        <v>39.0564915160039</v>
      </c>
      <c r="Q54" s="21" t="n">
        <f aca="false">Assumptions!$D$14*(1+E54)^5*L54-Assumptions!$D$14*(1+E54)^4*E54*Assumptions!$D$16</f>
        <v>43.0017881839987</v>
      </c>
      <c r="R54" s="21" t="n">
        <f aca="false">M54/(1+K54)+N54/(1+K54)^2+O54/(1+K54)^3+P54/(1+K54)^4+Q54/(1+K54)^5</f>
        <v>144.515899721003</v>
      </c>
      <c r="S54" s="21" t="n">
        <f aca="false">Q54*(1+I54)/(K54-I54)</f>
        <v>880.475976834198</v>
      </c>
      <c r="T54" s="21" t="n">
        <f aca="false">R54+S54/(1+K54)^5</f>
        <v>769.551791174518</v>
      </c>
      <c r="U54" s="8" t="n">
        <f aca="false">(T54-Assumptions!$D$17)/Assumptions!$D$18</f>
        <v>23.3820716469807</v>
      </c>
    </row>
    <row r="55" customFormat="false" ht="15" hidden="false" customHeight="false" outlineLevel="0" collapsed="false">
      <c r="B55" s="2" t="n">
        <v>50</v>
      </c>
      <c r="C55" s="27" t="n">
        <f aca="false">NORMSDIST('Random Draws'!C55)</f>
        <v>0.507184541344706</v>
      </c>
      <c r="D55" s="27" t="n">
        <f aca="false">NORMSDIST(Assumptions!$D$22*'Random Draws'!C55+SQRT(1-Assumptions!$D$22^2)*'Random Draws'!D55)</f>
        <v>0.633545231249474</v>
      </c>
      <c r="E55" s="19" t="n">
        <f aca="false">IF(C55&lt;(Assumptions!$E$6-Assumptions!$D$6)/(Assumptions!$F$6-Assumptions!$D$6),Assumptions!$D$6+SQRT(C55*(Assumptions!$F$6-Assumptions!$D$6)*(Assumptions!$E$6-Assumptions!$D$6)),Assumptions!$F$6-SQRT((1-C55)*(Assumptions!$F$6-Assumptions!$D$6)*(Assumptions!$F$6-Assumptions!$E$6)))</f>
        <v>0.0903605268634278</v>
      </c>
      <c r="F55" s="19" t="n">
        <f aca="false">IF(D55&lt;(Assumptions!$E$7-Assumptions!$D$7)/(Assumptions!$F$7-Assumptions!$D$7),Assumptions!$D$7+SQRT(D55*(Assumptions!$F$7-Assumptions!$D$7)*(Assumptions!$E$7-Assumptions!$D$7)),Assumptions!$F$7-SQRT((1-D55)*(Assumptions!$F$7-Assumptions!$D$7)*(Assumptions!$F$7-Assumptions!$E$7)))</f>
        <v>0.421713983296743</v>
      </c>
      <c r="G55" s="19" t="n">
        <f aca="false">MIN(Assumptions!$D$24,MAX(Assumptions!$D$23,Assumptions!$D$8+Assumptions!$E$8*'Random Draws'!E55))</f>
        <v>0.106330673687796</v>
      </c>
      <c r="H55" s="19" t="n">
        <f aca="false">IF('Random Draws'!F55&lt;(Assumptions!$E$9-Assumptions!$D$9)/(Assumptions!$F$9-Assumptions!$D$9),Assumptions!$D$9+SQRT('Random Draws'!F55*(Assumptions!$F$9-Assumptions!$D$9)*(Assumptions!$E$9-Assumptions!$D$9)),Assumptions!$F$9-SQRT((1-'Random Draws'!F55)*(Assumptions!$F$9-Assumptions!$D$9)*(Assumptions!$F$9-Assumptions!$E$9)))</f>
        <v>0.250258060549831</v>
      </c>
      <c r="I55" s="19" t="n">
        <f aca="false">IF('Random Draws'!G55&lt;(Assumptions!$E$10-Assumptions!$D$10)/(Assumptions!$F$10-Assumptions!$D$10),Assumptions!$D$10+SQRT('Random Draws'!G55*(Assumptions!$F$10-Assumptions!$D$10)*(Assumptions!$E$10-Assumptions!$D$10)),Assumptions!$F$10-SQRT((1-'Random Draws'!G55)*(Assumptions!$F$10-Assumptions!$D$10)*(Assumptions!$F$10-Assumptions!$E$10)))</f>
        <v>0.0156433368294498</v>
      </c>
      <c r="J55" s="19" t="n">
        <f aca="false">IF('Random Draws'!H55&lt;(Assumptions!$E$11-Assumptions!$D$11)/(Assumptions!$F$11-Assumptions!$D$11),Assumptions!$D$11+SQRT('Random Draws'!H55*(Assumptions!$F$11-Assumptions!$D$11)*(Assumptions!$E$11-Assumptions!$D$11)),Assumptions!$F$11-SQRT((1-'Random Draws'!H55)*(Assumptions!$F$11-Assumptions!$D$11)*(Assumptions!$F$11-Assumptions!$E$11)))</f>
        <v>0.15499665959191</v>
      </c>
      <c r="K55" s="19" t="n">
        <f aca="false">MAX(G55,I55+Assumptions!$D$21)</f>
        <v>0.106330673687796</v>
      </c>
      <c r="L55" s="28" t="n">
        <f aca="false">(F55-Assumptions!$D$15)*(1-H55)+Assumptions!$D$15-J55</f>
        <v>0.193713548009724</v>
      </c>
      <c r="M55" s="21" t="n">
        <f aca="false">Assumptions!$D$14*(1+E55)^1*L55-Assumptions!$D$14*(1+E55)^0*E55*Assumptions!$D$16</f>
        <v>30.2334846170718</v>
      </c>
      <c r="N55" s="21" t="n">
        <f aca="false">Assumptions!$D$14*(1+E55)^2*L55-Assumptions!$D$14*(1+E55)^1*E55*Assumptions!$D$16</f>
        <v>32.9653982159878</v>
      </c>
      <c r="O55" s="21" t="n">
        <f aca="false">Assumptions!$D$14*(1+E55)^3*L55-Assumptions!$D$14*(1+E55)^2*E55*Assumptions!$D$16</f>
        <v>35.9441689670471</v>
      </c>
      <c r="P55" s="21" t="n">
        <f aca="false">Assumptions!$D$14*(1+E55)^4*L55-Assumptions!$D$14*(1+E55)^3*E55*Assumptions!$D$16</f>
        <v>39.1921030125775</v>
      </c>
      <c r="Q55" s="21" t="n">
        <f aca="false">Assumptions!$D$14*(1+E55)^5*L55-Assumptions!$D$14*(1+E55)^4*E55*Assumptions!$D$16</f>
        <v>42.7335220896798</v>
      </c>
      <c r="R55" s="21" t="n">
        <f aca="false">M55/(1+K55)+N55/(1+K55)^2+O55/(1+K55)^3+P55/(1+K55)^4+Q55/(1+K55)^5</f>
        <v>132.750268085318</v>
      </c>
      <c r="S55" s="21" t="n">
        <f aca="false">Q55*(1+I55)/(K55-I55)</f>
        <v>478.589607691661</v>
      </c>
      <c r="T55" s="21" t="n">
        <f aca="false">R55+S55/(1+K55)^5</f>
        <v>421.511240558411</v>
      </c>
      <c r="U55" s="8" t="n">
        <f aca="false">(T55-Assumptions!$D$17)/Assumptions!$D$18</f>
        <v>9.46044962233643</v>
      </c>
    </row>
    <row r="56" customFormat="false" ht="15" hidden="false" customHeight="false" outlineLevel="0" collapsed="false">
      <c r="B56" s="2" t="n">
        <v>51</v>
      </c>
      <c r="C56" s="27" t="n">
        <f aca="false">NORMSDIST('Random Draws'!C56)</f>
        <v>0.807907689053928</v>
      </c>
      <c r="D56" s="27" t="n">
        <f aca="false">NORMSDIST(Assumptions!$D$22*'Random Draws'!C56+SQRT(1-Assumptions!$D$22^2)*'Random Draws'!D56)</f>
        <v>0.0304182118708372</v>
      </c>
      <c r="E56" s="19" t="n">
        <f aca="false">IF(C56&lt;(Assumptions!$E$6-Assumptions!$D$6)/(Assumptions!$F$6-Assumptions!$D$6),Assumptions!$D$6+SQRT(C56*(Assumptions!$F$6-Assumptions!$D$6)*(Assumptions!$E$6-Assumptions!$D$6)),Assumptions!$F$6-SQRT((1-C56)*(Assumptions!$F$6-Assumptions!$D$6)*(Assumptions!$F$6-Assumptions!$E$6)))</f>
        <v>0.109008685817953</v>
      </c>
      <c r="F56" s="19" t="n">
        <f aca="false">IF(D56&lt;(Assumptions!$E$7-Assumptions!$D$7)/(Assumptions!$F$7-Assumptions!$D$7),Assumptions!$D$7+SQRT(D56*(Assumptions!$F$7-Assumptions!$D$7)*(Assumptions!$E$7-Assumptions!$D$7)),Assumptions!$F$7-SQRT((1-D56)*(Assumptions!$F$7-Assumptions!$D$7)*(Assumptions!$F$7-Assumptions!$E$7)))</f>
        <v>0.373509599225181</v>
      </c>
      <c r="G56" s="19" t="n">
        <f aca="false">MIN(Assumptions!$D$24,MAX(Assumptions!$D$23,Assumptions!$D$8+Assumptions!$E$8*'Random Draws'!E56))</f>
        <v>0.067273725946897</v>
      </c>
      <c r="H56" s="19" t="n">
        <f aca="false">IF('Random Draws'!F56&lt;(Assumptions!$E$9-Assumptions!$D$9)/(Assumptions!$F$9-Assumptions!$D$9),Assumptions!$D$9+SQRT('Random Draws'!F56*(Assumptions!$F$9-Assumptions!$D$9)*(Assumptions!$E$9-Assumptions!$D$9)),Assumptions!$F$9-SQRT((1-'Random Draws'!F56)*(Assumptions!$F$9-Assumptions!$D$9)*(Assumptions!$F$9-Assumptions!$E$9)))</f>
        <v>0.269274431917505</v>
      </c>
      <c r="I56" s="19" t="n">
        <f aca="false">IF('Random Draws'!G56&lt;(Assumptions!$E$10-Assumptions!$D$10)/(Assumptions!$F$10-Assumptions!$D$10),Assumptions!$D$10+SQRT('Random Draws'!G56*(Assumptions!$F$10-Assumptions!$D$10)*(Assumptions!$E$10-Assumptions!$D$10)),Assumptions!$F$10-SQRT((1-'Random Draws'!G56)*(Assumptions!$F$10-Assumptions!$D$10)*(Assumptions!$F$10-Assumptions!$E$10)))</f>
        <v>0.0209325553109533</v>
      </c>
      <c r="J56" s="19" t="n">
        <f aca="false">IF('Random Draws'!H56&lt;(Assumptions!$E$11-Assumptions!$D$11)/(Assumptions!$F$11-Assumptions!$D$11),Assumptions!$D$11+SQRT('Random Draws'!H56*(Assumptions!$F$11-Assumptions!$D$11)*(Assumptions!$E$11-Assumptions!$D$11)),Assumptions!$F$11-SQRT((1-'Random Draws'!H56)*(Assumptions!$F$11-Assumptions!$D$11)*(Assumptions!$F$11-Assumptions!$E$11)))</f>
        <v>0.164267335361083</v>
      </c>
      <c r="K56" s="19" t="n">
        <f aca="false">MAX(G56,I56+Assumptions!$D$21)</f>
        <v>0.067273725946897</v>
      </c>
      <c r="L56" s="28" t="n">
        <f aca="false">(F56-Assumptions!$D$15)*(1-H56)+Assumptions!$D$15-J56</f>
        <v>0.143671354866279</v>
      </c>
      <c r="M56" s="21" t="n">
        <f aca="false">Assumptions!$D$14*(1+E56)^1*L56-Assumptions!$D$14*(1+E56)^0*E56*Assumptions!$D$16</f>
        <v>22.6290653819327</v>
      </c>
      <c r="N56" s="21" t="n">
        <f aca="false">Assumptions!$D$14*(1+E56)^2*L56-Assumptions!$D$14*(1+E56)^1*E56*Assumptions!$D$16</f>
        <v>25.0958300605057</v>
      </c>
      <c r="O56" s="21" t="n">
        <f aca="false">Assumptions!$D$14*(1+E56)^3*L56-Assumptions!$D$14*(1+E56)^2*E56*Assumptions!$D$16</f>
        <v>27.8314935149121</v>
      </c>
      <c r="P56" s="21" t="n">
        <f aca="false">Assumptions!$D$14*(1+E56)^4*L56-Assumptions!$D$14*(1+E56)^3*E56*Assumptions!$D$16</f>
        <v>30.8653680473235</v>
      </c>
      <c r="Q56" s="21" t="n">
        <f aca="false">Assumptions!$D$14*(1+E56)^5*L56-Assumptions!$D$14*(1+E56)^4*E56*Assumptions!$D$16</f>
        <v>34.2299612554497</v>
      </c>
      <c r="R56" s="21" t="n">
        <f aca="false">M56/(1+K56)+N56/(1+K56)^2+O56/(1+K56)^3+P56/(1+K56)^4+Q56/(1+K56)^5</f>
        <v>114.635172104279</v>
      </c>
      <c r="S56" s="21" t="n">
        <f aca="false">Q56*(1+I56)/(K56-I56)</f>
        <v>754.113056125855</v>
      </c>
      <c r="T56" s="21" t="n">
        <f aca="false">R56+S56/(1+K56)^5</f>
        <v>659.209757144982</v>
      </c>
      <c r="U56" s="8" t="n">
        <f aca="false">(T56-Assumptions!$D$17)/Assumptions!$D$18</f>
        <v>18.9683902857993</v>
      </c>
    </row>
    <row r="57" customFormat="false" ht="15" hidden="false" customHeight="false" outlineLevel="0" collapsed="false">
      <c r="B57" s="2" t="n">
        <v>52</v>
      </c>
      <c r="C57" s="27" t="n">
        <f aca="false">NORMSDIST('Random Draws'!C57)</f>
        <v>0.922393566918646</v>
      </c>
      <c r="D57" s="27" t="n">
        <f aca="false">NORMSDIST(Assumptions!$D$22*'Random Draws'!C57+SQRT(1-Assumptions!$D$22^2)*'Random Draws'!D57)</f>
        <v>0.952302357465487</v>
      </c>
      <c r="E57" s="19" t="n">
        <f aca="false">IF(C57&lt;(Assumptions!$E$6-Assumptions!$D$6)/(Assumptions!$F$6-Assumptions!$D$6),Assumptions!$D$6+SQRT(C57*(Assumptions!$F$6-Assumptions!$D$6)*(Assumptions!$E$6-Assumptions!$D$6)),Assumptions!$F$6-SQRT((1-C57)*(Assumptions!$F$6-Assumptions!$D$6)*(Assumptions!$F$6-Assumptions!$E$6)))</f>
        <v>0.120301467937768</v>
      </c>
      <c r="F57" s="19" t="n">
        <f aca="false">IF(D57&lt;(Assumptions!$E$7-Assumptions!$D$7)/(Assumptions!$F$7-Assumptions!$D$7),Assumptions!$D$7+SQRT(D57*(Assumptions!$F$7-Assumptions!$D$7)*(Assumptions!$E$7-Assumptions!$D$7)),Assumptions!$F$7-SQRT((1-D57)*(Assumptions!$F$7-Assumptions!$D$7)*(Assumptions!$F$7-Assumptions!$E$7)))</f>
        <v>0.446187304023542</v>
      </c>
      <c r="G57" s="19" t="n">
        <f aca="false">MIN(Assumptions!$D$24,MAX(Assumptions!$D$23,Assumptions!$D$8+Assumptions!$E$8*'Random Draws'!E57))</f>
        <v>0.084232982526096</v>
      </c>
      <c r="H57" s="19" t="n">
        <f aca="false">IF('Random Draws'!F57&lt;(Assumptions!$E$9-Assumptions!$D$9)/(Assumptions!$F$9-Assumptions!$D$9),Assumptions!$D$9+SQRT('Random Draws'!F57*(Assumptions!$F$9-Assumptions!$D$9)*(Assumptions!$E$9-Assumptions!$D$9)),Assumptions!$F$9-SQRT((1-'Random Draws'!F57)*(Assumptions!$F$9-Assumptions!$D$9)*(Assumptions!$F$9-Assumptions!$E$9)))</f>
        <v>0.273603983180287</v>
      </c>
      <c r="I57" s="19" t="n">
        <f aca="false">IF('Random Draws'!G57&lt;(Assumptions!$E$10-Assumptions!$D$10)/(Assumptions!$F$10-Assumptions!$D$10),Assumptions!$D$10+SQRT('Random Draws'!G57*(Assumptions!$F$10-Assumptions!$D$10)*(Assumptions!$E$10-Assumptions!$D$10)),Assumptions!$F$10-SQRT((1-'Random Draws'!G57)*(Assumptions!$F$10-Assumptions!$D$10)*(Assumptions!$F$10-Assumptions!$E$10)))</f>
        <v>0.0258633775623598</v>
      </c>
      <c r="J57" s="19" t="n">
        <f aca="false">IF('Random Draws'!H57&lt;(Assumptions!$E$11-Assumptions!$D$11)/(Assumptions!$F$11-Assumptions!$D$11),Assumptions!$D$11+SQRT('Random Draws'!H57*(Assumptions!$F$11-Assumptions!$D$11)*(Assumptions!$E$11-Assumptions!$D$11)),Assumptions!$F$11-SQRT((1-'Random Draws'!H57)*(Assumptions!$F$11-Assumptions!$D$11)*(Assumptions!$F$11-Assumptions!$E$11)))</f>
        <v>0.159555479586171</v>
      </c>
      <c r="K57" s="19" t="n">
        <f aca="false">MAX(G57,I57+Assumptions!$D$21)</f>
        <v>0.084232982526096</v>
      </c>
      <c r="L57" s="28" t="n">
        <f aca="false">(F57-Assumptions!$D$15)*(1-H57)+Assumptions!$D$15-J57</f>
        <v>0.200121718625493</v>
      </c>
      <c r="M57" s="21" t="n">
        <f aca="false">Assumptions!$D$14*(1+E57)^1*L57-Assumptions!$D$14*(1+E57)^0*E57*Assumptions!$D$16</f>
        <v>31.9852036101143</v>
      </c>
      <c r="N57" s="21" t="n">
        <f aca="false">Assumptions!$D$14*(1+E57)^2*L57-Assumptions!$D$14*(1+E57)^1*E57*Assumptions!$D$16</f>
        <v>35.8330705566994</v>
      </c>
      <c r="O57" s="21" t="n">
        <f aca="false">Assumptions!$D$14*(1+E57)^3*L57-Assumptions!$D$14*(1+E57)^2*E57*Assumptions!$D$16</f>
        <v>40.143841545388</v>
      </c>
      <c r="P57" s="21" t="n">
        <f aca="false">Assumptions!$D$14*(1+E57)^4*L57-Assumptions!$D$14*(1+E57)^3*E57*Assumptions!$D$16</f>
        <v>44.9732046119593</v>
      </c>
      <c r="Q57" s="21" t="n">
        <f aca="false">Assumptions!$D$14*(1+E57)^5*L57-Assumptions!$D$14*(1+E57)^4*E57*Assumptions!$D$16</f>
        <v>50.3835471446436</v>
      </c>
      <c r="R57" s="21" t="n">
        <f aca="false">M57/(1+K57)+N57/(1+K57)^2+O57/(1+K57)^3+P57/(1+K57)^4+Q57/(1+K57)^5</f>
        <v>157.64713415961</v>
      </c>
      <c r="S57" s="21" t="n">
        <f aca="false">Q57*(1+I57)/(K57-I57)</f>
        <v>885.506007441515</v>
      </c>
      <c r="T57" s="21" t="n">
        <f aca="false">R57+S57/(1+K57)^5</f>
        <v>748.634830710323</v>
      </c>
      <c r="U57" s="8" t="n">
        <f aca="false">(T57-Assumptions!$D$17)/Assumptions!$D$18</f>
        <v>22.5453932284129</v>
      </c>
    </row>
    <row r="58" customFormat="false" ht="15" hidden="false" customHeight="false" outlineLevel="0" collapsed="false">
      <c r="B58" s="2" t="n">
        <v>53</v>
      </c>
      <c r="C58" s="27" t="n">
        <f aca="false">NORMSDIST('Random Draws'!C58)</f>
        <v>0.471453139739954</v>
      </c>
      <c r="D58" s="27" t="n">
        <f aca="false">NORMSDIST(Assumptions!$D$22*'Random Draws'!C58+SQRT(1-Assumptions!$D$22^2)*'Random Draws'!D58)</f>
        <v>0.361392549794768</v>
      </c>
      <c r="E58" s="19" t="n">
        <f aca="false">IF(C58&lt;(Assumptions!$E$6-Assumptions!$D$6)/(Assumptions!$F$6-Assumptions!$D$6),Assumptions!$D$6+SQRT(C58*(Assumptions!$F$6-Assumptions!$D$6)*(Assumptions!$E$6-Assumptions!$D$6)),Assumptions!$F$6-SQRT((1-C58)*(Assumptions!$F$6-Assumptions!$D$6)*(Assumptions!$F$6-Assumptions!$E$6)))</f>
        <v>0.0885516806990218</v>
      </c>
      <c r="F58" s="19" t="n">
        <f aca="false">IF(D58&lt;(Assumptions!$E$7-Assumptions!$D$7)/(Assumptions!$F$7-Assumptions!$D$7),Assumptions!$D$7+SQRT(D58*(Assumptions!$F$7-Assumptions!$D$7)*(Assumptions!$E$7-Assumptions!$D$7)),Assumptions!$F$7-SQRT((1-D58)*(Assumptions!$F$7-Assumptions!$D$7)*(Assumptions!$F$7-Assumptions!$E$7)))</f>
        <v>0.406565602098208</v>
      </c>
      <c r="G58" s="19" t="n">
        <f aca="false">MIN(Assumptions!$D$24,MAX(Assumptions!$D$23,Assumptions!$D$8+Assumptions!$E$8*'Random Draws'!E58))</f>
        <v>0.080699526642094</v>
      </c>
      <c r="H58" s="19" t="n">
        <f aca="false">IF('Random Draws'!F58&lt;(Assumptions!$E$9-Assumptions!$D$9)/(Assumptions!$F$9-Assumptions!$D$9),Assumptions!$D$9+SQRT('Random Draws'!F58*(Assumptions!$F$9-Assumptions!$D$9)*(Assumptions!$E$9-Assumptions!$D$9)),Assumptions!$F$9-SQRT((1-'Random Draws'!F58)*(Assumptions!$F$9-Assumptions!$D$9)*(Assumptions!$F$9-Assumptions!$E$9)))</f>
        <v>0.280095370100752</v>
      </c>
      <c r="I58" s="19" t="n">
        <f aca="false">IF('Random Draws'!G58&lt;(Assumptions!$E$10-Assumptions!$D$10)/(Assumptions!$F$10-Assumptions!$D$10),Assumptions!$D$10+SQRT('Random Draws'!G58*(Assumptions!$F$10-Assumptions!$D$10)*(Assumptions!$E$10-Assumptions!$D$10)),Assumptions!$F$10-SQRT((1-'Random Draws'!G58)*(Assumptions!$F$10-Assumptions!$D$10)*(Assumptions!$F$10-Assumptions!$E$10)))</f>
        <v>0.0221946782679847</v>
      </c>
      <c r="J58" s="19" t="n">
        <f aca="false">IF('Random Draws'!H58&lt;(Assumptions!$E$11-Assumptions!$D$11)/(Assumptions!$F$11-Assumptions!$D$11),Assumptions!$D$11+SQRT('Random Draws'!H58*(Assumptions!$F$11-Assumptions!$D$11)*(Assumptions!$E$11-Assumptions!$D$11)),Assumptions!$F$11-SQRT((1-'Random Draws'!H58)*(Assumptions!$F$11-Assumptions!$D$11)*(Assumptions!$F$11-Assumptions!$E$11)))</f>
        <v>0.18344407653452</v>
      </c>
      <c r="K58" s="19" t="n">
        <f aca="false">MAX(G58,I58+Assumptions!$D$21)</f>
        <v>0.080699526642094</v>
      </c>
      <c r="L58" s="28" t="n">
        <f aca="false">(F58-Assumptions!$D$15)*(1-H58)+Assumptions!$D$15-J58</f>
        <v>0.145656780886853</v>
      </c>
      <c r="M58" s="21" t="n">
        <f aca="false">Assumptions!$D$14*(1+E58)^1*L58-Assumptions!$D$14*(1+E58)^0*E58*Assumptions!$D$16</f>
        <v>22.6052655667002</v>
      </c>
      <c r="N58" s="21" t="n">
        <f aca="false">Assumptions!$D$14*(1+E58)^2*L58-Assumptions!$D$14*(1+E58)^1*E58*Assumptions!$D$16</f>
        <v>24.6069998252792</v>
      </c>
      <c r="O58" s="21" t="n">
        <f aca="false">Assumptions!$D$14*(1+E58)^3*L58-Assumptions!$D$14*(1+E58)^2*E58*Assumptions!$D$16</f>
        <v>26.7859910167682</v>
      </c>
      <c r="P58" s="21" t="n">
        <f aca="false">Assumptions!$D$14*(1+E58)^4*L58-Assumptions!$D$14*(1+E58)^3*E58*Assumptions!$D$16</f>
        <v>29.1579355404919</v>
      </c>
      <c r="Q58" s="21" t="n">
        <f aca="false">Assumptions!$D$14*(1+E58)^5*L58-Assumptions!$D$14*(1+E58)^4*E58*Assumptions!$D$16</f>
        <v>31.7399197383162</v>
      </c>
      <c r="R58" s="21" t="n">
        <f aca="false">M58/(1+K58)+N58/(1+K58)^2+O58/(1+K58)^3+P58/(1+K58)^4+Q58/(1+K58)^5</f>
        <v>106.117155717139</v>
      </c>
      <c r="S58" s="21" t="n">
        <f aca="false">Q58*(1+I58)/(K58-I58)</f>
        <v>554.558774987232</v>
      </c>
      <c r="T58" s="21" t="n">
        <f aca="false">R58+S58/(1+K58)^5</f>
        <v>482.320607027234</v>
      </c>
      <c r="U58" s="8" t="n">
        <f aca="false">(T58-Assumptions!$D$17)/Assumptions!$D$18</f>
        <v>11.8928242810894</v>
      </c>
    </row>
    <row r="59" customFormat="false" ht="15" hidden="false" customHeight="false" outlineLevel="0" collapsed="false">
      <c r="B59" s="2" t="n">
        <v>54</v>
      </c>
      <c r="C59" s="27" t="n">
        <f aca="false">NORMSDIST('Random Draws'!C59)</f>
        <v>0.750349070359273</v>
      </c>
      <c r="D59" s="27" t="n">
        <f aca="false">NORMSDIST(Assumptions!$D$22*'Random Draws'!C59+SQRT(1-Assumptions!$D$22^2)*'Random Draws'!D59)</f>
        <v>0.698068831721962</v>
      </c>
      <c r="E59" s="19" t="n">
        <f aca="false">IF(C59&lt;(Assumptions!$E$6-Assumptions!$D$6)/(Assumptions!$F$6-Assumptions!$D$6),Assumptions!$D$6+SQRT(C59*(Assumptions!$F$6-Assumptions!$D$6)*(Assumptions!$E$6-Assumptions!$D$6)),Assumptions!$F$6-SQRT((1-C59)*(Assumptions!$F$6-Assumptions!$D$6)*(Assumptions!$F$6-Assumptions!$E$6)))</f>
        <v>0.104669352564613</v>
      </c>
      <c r="F59" s="19" t="n">
        <f aca="false">IF(D59&lt;(Assumptions!$E$7-Assumptions!$D$7)/(Assumptions!$F$7-Assumptions!$D$7),Assumptions!$D$7+SQRT(D59*(Assumptions!$F$7-Assumptions!$D$7)*(Assumptions!$E$7-Assumptions!$D$7)),Assumptions!$F$7-SQRT((1-D59)*(Assumptions!$F$7-Assumptions!$D$7)*(Assumptions!$F$7-Assumptions!$E$7)))</f>
        <v>0.425247666652264</v>
      </c>
      <c r="G59" s="19" t="n">
        <f aca="false">MIN(Assumptions!$D$24,MAX(Assumptions!$D$23,Assumptions!$D$8+Assumptions!$E$8*'Random Draws'!E59))</f>
        <v>0.097303520456634</v>
      </c>
      <c r="H59" s="19" t="n">
        <f aca="false">IF('Random Draws'!F59&lt;(Assumptions!$E$9-Assumptions!$D$9)/(Assumptions!$F$9-Assumptions!$D$9),Assumptions!$D$9+SQRT('Random Draws'!F59*(Assumptions!$F$9-Assumptions!$D$9)*(Assumptions!$E$9-Assumptions!$D$9)),Assumptions!$F$9-SQRT((1-'Random Draws'!F59)*(Assumptions!$F$9-Assumptions!$D$9)*(Assumptions!$F$9-Assumptions!$E$9)))</f>
        <v>0.272838648781242</v>
      </c>
      <c r="I59" s="19" t="n">
        <f aca="false">IF('Random Draws'!G59&lt;(Assumptions!$E$10-Assumptions!$D$10)/(Assumptions!$F$10-Assumptions!$D$10),Assumptions!$D$10+SQRT('Random Draws'!G59*(Assumptions!$F$10-Assumptions!$D$10)*(Assumptions!$E$10-Assumptions!$D$10)),Assumptions!$F$10-SQRT((1-'Random Draws'!G59)*(Assumptions!$F$10-Assumptions!$D$10)*(Assumptions!$F$10-Assumptions!$E$10)))</f>
        <v>0.0184865156514452</v>
      </c>
      <c r="J59" s="19" t="n">
        <f aca="false">IF('Random Draws'!H59&lt;(Assumptions!$E$11-Assumptions!$D$11)/(Assumptions!$F$11-Assumptions!$D$11),Assumptions!$D$11+SQRT('Random Draws'!H59*(Assumptions!$F$11-Assumptions!$D$11)*(Assumptions!$E$11-Assumptions!$D$11)),Assumptions!$F$11-SQRT((1-'Random Draws'!H59)*(Assumptions!$F$11-Assumptions!$D$11)*(Assumptions!$F$11-Assumptions!$E$11)))</f>
        <v>0.183392412735609</v>
      </c>
      <c r="K59" s="19" t="n">
        <f aca="false">MAX(G59,I59+Assumptions!$D$21)</f>
        <v>0.097303520456634</v>
      </c>
      <c r="L59" s="28" t="n">
        <f aca="false">(F59-Assumptions!$D$15)*(1-H59)+Assumptions!$D$15-J59</f>
        <v>0.161300279491437</v>
      </c>
      <c r="M59" s="21" t="n">
        <f aca="false">Assumptions!$D$14*(1+E59)^1*L59-Assumptions!$D$14*(1+E59)^0*E59*Assumptions!$D$16</f>
        <v>25.3812922369169</v>
      </c>
      <c r="N59" s="21" t="n">
        <f aca="false">Assumptions!$D$14*(1+E59)^2*L59-Assumptions!$D$14*(1+E59)^1*E59*Assumptions!$D$16</f>
        <v>28.0379356626083</v>
      </c>
      <c r="O59" s="21" t="n">
        <f aca="false">Assumptions!$D$14*(1+E59)^3*L59-Assumptions!$D$14*(1+E59)^2*E59*Assumptions!$D$16</f>
        <v>30.9726482356617</v>
      </c>
      <c r="P59" s="21" t="n">
        <f aca="false">Assumptions!$D$14*(1+E59)^4*L59-Assumptions!$D$14*(1+E59)^3*E59*Assumptions!$D$16</f>
        <v>34.2145352736999</v>
      </c>
      <c r="Q59" s="21" t="n">
        <f aca="false">Assumptions!$D$14*(1+E59)^5*L59-Assumptions!$D$14*(1+E59)^4*E59*Assumptions!$D$16</f>
        <v>37.7957485290972</v>
      </c>
      <c r="R59" s="21" t="n">
        <f aca="false">M59/(1+K59)+N59/(1+K59)^2+O59/(1+K59)^3+P59/(1+K59)^4+Q59/(1+K59)^5</f>
        <v>117.21615341315</v>
      </c>
      <c r="S59" s="21" t="n">
        <f aca="false">Q59*(1+I59)/(K59-I59)</f>
        <v>488.402982592207</v>
      </c>
      <c r="T59" s="21" t="n">
        <f aca="false">R59+S59/(1+K59)^5</f>
        <v>424.220443767186</v>
      </c>
      <c r="U59" s="8" t="n">
        <f aca="false">(T59-Assumptions!$D$17)/Assumptions!$D$18</f>
        <v>9.56881775068742</v>
      </c>
    </row>
    <row r="60" customFormat="false" ht="15" hidden="false" customHeight="false" outlineLevel="0" collapsed="false">
      <c r="B60" s="2" t="n">
        <v>55</v>
      </c>
      <c r="C60" s="27" t="n">
        <f aca="false">NORMSDIST('Random Draws'!C60)</f>
        <v>0.39132343829684</v>
      </c>
      <c r="D60" s="27" t="n">
        <f aca="false">NORMSDIST(Assumptions!$D$22*'Random Draws'!C60+SQRT(1-Assumptions!$D$22^2)*'Random Draws'!D60)</f>
        <v>0.712463558735073</v>
      </c>
      <c r="E60" s="19" t="n">
        <f aca="false">IF(C60&lt;(Assumptions!$E$6-Assumptions!$D$6)/(Assumptions!$F$6-Assumptions!$D$6),Assumptions!$D$6+SQRT(C60*(Assumptions!$F$6-Assumptions!$D$6)*(Assumptions!$E$6-Assumptions!$D$6)),Assumptions!$F$6-SQRT((1-C60)*(Assumptions!$F$6-Assumptions!$D$6)*(Assumptions!$F$6-Assumptions!$E$6)))</f>
        <v>0.0842336658155776</v>
      </c>
      <c r="F60" s="19" t="n">
        <f aca="false">IF(D60&lt;(Assumptions!$E$7-Assumptions!$D$7)/(Assumptions!$F$7-Assumptions!$D$7),Assumptions!$D$7+SQRT(D60*(Assumptions!$F$7-Assumptions!$D$7)*(Assumptions!$E$7-Assumptions!$D$7)),Assumptions!$F$7-SQRT((1-D60)*(Assumptions!$F$7-Assumptions!$D$7)*(Assumptions!$F$7-Assumptions!$E$7)))</f>
        <v>0.426086200963919</v>
      </c>
      <c r="G60" s="19" t="n">
        <f aca="false">MIN(Assumptions!$D$24,MAX(Assumptions!$D$23,Assumptions!$D$8+Assumptions!$E$8*'Random Draws'!E60))</f>
        <v>0.085583392202261</v>
      </c>
      <c r="H60" s="19" t="n">
        <f aca="false">IF('Random Draws'!F60&lt;(Assumptions!$E$9-Assumptions!$D$9)/(Assumptions!$F$9-Assumptions!$D$9),Assumptions!$D$9+SQRT('Random Draws'!F60*(Assumptions!$F$9-Assumptions!$D$9)*(Assumptions!$E$9-Assumptions!$D$9)),Assumptions!$F$9-SQRT((1-'Random Draws'!F60)*(Assumptions!$F$9-Assumptions!$D$9)*(Assumptions!$F$9-Assumptions!$E$9)))</f>
        <v>0.298551033603295</v>
      </c>
      <c r="I60" s="19" t="n">
        <f aca="false">IF('Random Draws'!G60&lt;(Assumptions!$E$10-Assumptions!$D$10)/(Assumptions!$F$10-Assumptions!$D$10),Assumptions!$D$10+SQRT('Random Draws'!G60*(Assumptions!$F$10-Assumptions!$D$10)*(Assumptions!$E$10-Assumptions!$D$10)),Assumptions!$F$10-SQRT((1-'Random Draws'!G60)*(Assumptions!$F$10-Assumptions!$D$10)*(Assumptions!$F$10-Assumptions!$E$10)))</f>
        <v>0.016344455779732</v>
      </c>
      <c r="J60" s="19" t="n">
        <f aca="false">IF('Random Draws'!H60&lt;(Assumptions!$E$11-Assumptions!$D$11)/(Assumptions!$F$11-Assumptions!$D$11),Assumptions!$D$11+SQRT('Random Draws'!H60*(Assumptions!$F$11-Assumptions!$D$11)*(Assumptions!$E$11-Assumptions!$D$11)),Assumptions!$F$11-SQRT((1-'Random Draws'!H60)*(Assumptions!$F$11-Assumptions!$D$11)*(Assumptions!$F$11-Assumptions!$E$11)))</f>
        <v>0.140768900931152</v>
      </c>
      <c r="K60" s="19" t="n">
        <f aca="false">MAX(G60,I60+Assumptions!$D$21)</f>
        <v>0.085583392202261</v>
      </c>
      <c r="L60" s="28" t="n">
        <f aca="false">(F60-Assumptions!$D$15)*(1-H60)+Assumptions!$D$15-J60</f>
        <v>0.196920458699316</v>
      </c>
      <c r="M60" s="21" t="n">
        <f aca="false">Assumptions!$D$14*(1+E60)^1*L60-Assumptions!$D$14*(1+E60)^0*E60*Assumptions!$D$16</f>
        <v>30.5922132211007</v>
      </c>
      <c r="N60" s="21" t="n">
        <f aca="false">Assumptions!$D$14*(1+E60)^2*L60-Assumptions!$D$14*(1+E60)^1*E60*Assumptions!$D$16</f>
        <v>33.1691074861258</v>
      </c>
      <c r="O60" s="21" t="n">
        <f aca="false">Assumptions!$D$14*(1+E60)^3*L60-Assumptions!$D$14*(1+E60)^2*E60*Assumptions!$D$16</f>
        <v>35.9630630015131</v>
      </c>
      <c r="P60" s="21" t="n">
        <f aca="false">Assumptions!$D$14*(1+E60)^4*L60-Assumptions!$D$14*(1+E60)^3*E60*Assumptions!$D$16</f>
        <v>38.9923636320871</v>
      </c>
      <c r="Q60" s="21" t="n">
        <f aca="false">Assumptions!$D$14*(1+E60)^5*L60-Assumptions!$D$14*(1+E60)^4*E60*Assumptions!$D$16</f>
        <v>42.2768333596318</v>
      </c>
      <c r="R60" s="21" t="n">
        <f aca="false">M60/(1+K60)+N60/(1+K60)^2+O60/(1+K60)^3+P60/(1+K60)^4+Q60/(1+K60)^5</f>
        <v>140.552242264703</v>
      </c>
      <c r="S60" s="21" t="n">
        <f aca="false">Q60*(1+I60)/(K60-I60)</f>
        <v>620.573154543785</v>
      </c>
      <c r="T60" s="21" t="n">
        <f aca="false">R60+S60/(1+K60)^5</f>
        <v>552.153820375455</v>
      </c>
      <c r="U60" s="8" t="n">
        <f aca="false">(T60-Assumptions!$D$17)/Assumptions!$D$18</f>
        <v>14.6861528150182</v>
      </c>
    </row>
    <row r="61" customFormat="false" ht="15" hidden="false" customHeight="false" outlineLevel="0" collapsed="false">
      <c r="B61" s="2" t="n">
        <v>56</v>
      </c>
      <c r="C61" s="27" t="n">
        <f aca="false">NORMSDIST('Random Draws'!C61)</f>
        <v>0.758390031280923</v>
      </c>
      <c r="D61" s="27" t="n">
        <f aca="false">NORMSDIST(Assumptions!$D$22*'Random Draws'!C61+SQRT(1-Assumptions!$D$22^2)*'Random Draws'!D61)</f>
        <v>0.367564730609171</v>
      </c>
      <c r="E61" s="19" t="n">
        <f aca="false">IF(C61&lt;(Assumptions!$E$6-Assumptions!$D$6)/(Assumptions!$F$6-Assumptions!$D$6),Assumptions!$D$6+SQRT(C61*(Assumptions!$F$6-Assumptions!$D$6)*(Assumptions!$E$6-Assumptions!$D$6)),Assumptions!$F$6-SQRT((1-C61)*(Assumptions!$F$6-Assumptions!$D$6)*(Assumptions!$F$6-Assumptions!$E$6)))</f>
        <v>0.105242988569277</v>
      </c>
      <c r="F61" s="19" t="n">
        <f aca="false">IF(D61&lt;(Assumptions!$E$7-Assumptions!$D$7)/(Assumptions!$F$7-Assumptions!$D$7),Assumptions!$D$7+SQRT(D61*(Assumptions!$F$7-Assumptions!$D$7)*(Assumptions!$E$7-Assumptions!$D$7)),Assumptions!$F$7-SQRT((1-D61)*(Assumptions!$F$7-Assumptions!$D$7)*(Assumptions!$F$7-Assumptions!$E$7)))</f>
        <v>0.406961562832332</v>
      </c>
      <c r="G61" s="19" t="n">
        <f aca="false">MIN(Assumptions!$D$24,MAX(Assumptions!$D$23,Assumptions!$D$8+Assumptions!$E$8*'Random Draws'!E61))</f>
        <v>0.077906312245286</v>
      </c>
      <c r="H61" s="19" t="n">
        <f aca="false">IF('Random Draws'!F61&lt;(Assumptions!$E$9-Assumptions!$D$9)/(Assumptions!$F$9-Assumptions!$D$9),Assumptions!$D$9+SQRT('Random Draws'!F61*(Assumptions!$F$9-Assumptions!$D$9)*(Assumptions!$E$9-Assumptions!$D$9)),Assumptions!$F$9-SQRT((1-'Random Draws'!F61)*(Assumptions!$F$9-Assumptions!$D$9)*(Assumptions!$F$9-Assumptions!$E$9)))</f>
        <v>0.299444129144388</v>
      </c>
      <c r="I61" s="19" t="n">
        <f aca="false">IF('Random Draws'!G61&lt;(Assumptions!$E$10-Assumptions!$D$10)/(Assumptions!$F$10-Assumptions!$D$10),Assumptions!$D$10+SQRT('Random Draws'!G61*(Assumptions!$F$10-Assumptions!$D$10)*(Assumptions!$E$10-Assumptions!$D$10)),Assumptions!$F$10-SQRT((1-'Random Draws'!G61)*(Assumptions!$F$10-Assumptions!$D$10)*(Assumptions!$F$10-Assumptions!$E$10)))</f>
        <v>0.0185554522712464</v>
      </c>
      <c r="J61" s="19" t="n">
        <f aca="false">IF('Random Draws'!H61&lt;(Assumptions!$E$11-Assumptions!$D$11)/(Assumptions!$F$11-Assumptions!$D$11),Assumptions!$D$11+SQRT('Random Draws'!H61*(Assumptions!$F$11-Assumptions!$D$11)*(Assumptions!$E$11-Assumptions!$D$11)),Assumptions!$F$11-SQRT((1-'Random Draws'!H61)*(Assumptions!$F$11-Assumptions!$D$11)*(Assumptions!$F$11-Assumptions!$E$11)))</f>
        <v>0.211128093129885</v>
      </c>
      <c r="K61" s="19" t="n">
        <f aca="false">MAX(G61,I61+Assumptions!$D$21)</f>
        <v>0.077906312245286</v>
      </c>
      <c r="L61" s="28" t="n">
        <f aca="false">(F61-Assumptions!$D$15)*(1-H61)+Assumptions!$D$15-J61</f>
        <v>0.112898955713651</v>
      </c>
      <c r="M61" s="21" t="n">
        <f aca="false">Assumptions!$D$14*(1+E61)^1*L61-Assumptions!$D$14*(1+E61)^0*E61*Assumptions!$D$16</f>
        <v>17.635405986523</v>
      </c>
      <c r="N61" s="21" t="n">
        <f aca="false">Assumptions!$D$14*(1+E61)^2*L61-Assumptions!$D$14*(1+E61)^1*E61*Assumptions!$D$16</f>
        <v>19.4914088171772</v>
      </c>
      <c r="O61" s="21" t="n">
        <f aca="false">Assumptions!$D$14*(1+E61)^3*L61-Assumptions!$D$14*(1+E61)^2*E61*Assumptions!$D$16</f>
        <v>21.5427429325225</v>
      </c>
      <c r="P61" s="21" t="n">
        <f aca="false">Assumptions!$D$14*(1+E61)^4*L61-Assumptions!$D$14*(1+E61)^3*E61*Assumptions!$D$16</f>
        <v>23.8099655807208</v>
      </c>
      <c r="Q61" s="21" t="n">
        <f aca="false">Assumptions!$D$14*(1+E61)^5*L61-Assumptions!$D$14*(1+E61)^4*E61*Assumptions!$D$16</f>
        <v>26.3157975161675</v>
      </c>
      <c r="R61" s="21" t="n">
        <f aca="false">M61/(1+K61)+N61/(1+K61)^2+O61/(1+K61)^3+P61/(1+K61)^4+Q61/(1+K61)^5</f>
        <v>86.0597985962558</v>
      </c>
      <c r="S61" s="21" t="n">
        <f aca="false">Q61*(1+I61)/(K61-I61)</f>
        <v>451.621072595793</v>
      </c>
      <c r="T61" s="21" t="n">
        <f aca="false">R61+S61/(1+K61)^5</f>
        <v>396.422213209225</v>
      </c>
      <c r="U61" s="8" t="n">
        <f aca="false">(T61-Assumptions!$D$17)/Assumptions!$D$18</f>
        <v>8.45688852836901</v>
      </c>
    </row>
    <row r="62" customFormat="false" ht="15" hidden="false" customHeight="false" outlineLevel="0" collapsed="false">
      <c r="B62" s="2" t="n">
        <v>57</v>
      </c>
      <c r="C62" s="27" t="n">
        <f aca="false">NORMSDIST('Random Draws'!C62)</f>
        <v>0.112518403333346</v>
      </c>
      <c r="D62" s="27" t="n">
        <f aca="false">NORMSDIST(Assumptions!$D$22*'Random Draws'!C62+SQRT(1-Assumptions!$D$22^2)*'Random Draws'!D62)</f>
        <v>0.349160735629872</v>
      </c>
      <c r="E62" s="19" t="n">
        <f aca="false">IF(C62&lt;(Assumptions!$E$6-Assumptions!$D$6)/(Assumptions!$F$6-Assumptions!$D$6),Assumptions!$D$6+SQRT(C62*(Assumptions!$F$6-Assumptions!$D$6)*(Assumptions!$E$6-Assumptions!$D$6)),Assumptions!$F$6-SQRT((1-C62)*(Assumptions!$F$6-Assumptions!$D$6)*(Assumptions!$F$6-Assumptions!$E$6)))</f>
        <v>0.0637190222535991</v>
      </c>
      <c r="F62" s="19" t="n">
        <f aca="false">IF(D62&lt;(Assumptions!$E$7-Assumptions!$D$7)/(Assumptions!$F$7-Assumptions!$D$7),Assumptions!$D$7+SQRT(D62*(Assumptions!$F$7-Assumptions!$D$7)*(Assumptions!$E$7-Assumptions!$D$7)),Assumptions!$F$7-SQRT((1-D62)*(Assumptions!$F$7-Assumptions!$D$7)*(Assumptions!$F$7-Assumptions!$E$7)))</f>
        <v>0.405770781223169</v>
      </c>
      <c r="G62" s="19" t="n">
        <f aca="false">MIN(Assumptions!$D$24,MAX(Assumptions!$D$23,Assumptions!$D$8+Assumptions!$E$8*'Random Draws'!E62))</f>
        <v>0.1056623757582</v>
      </c>
      <c r="H62" s="19" t="n">
        <f aca="false">IF('Random Draws'!F62&lt;(Assumptions!$E$9-Assumptions!$D$9)/(Assumptions!$F$9-Assumptions!$D$9),Assumptions!$D$9+SQRT('Random Draws'!F62*(Assumptions!$F$9-Assumptions!$D$9)*(Assumptions!$E$9-Assumptions!$D$9)),Assumptions!$F$9-SQRT((1-'Random Draws'!F62)*(Assumptions!$F$9-Assumptions!$D$9)*(Assumptions!$F$9-Assumptions!$E$9)))</f>
        <v>0.258449323149005</v>
      </c>
      <c r="I62" s="19" t="n">
        <f aca="false">IF('Random Draws'!G62&lt;(Assumptions!$E$10-Assumptions!$D$10)/(Assumptions!$F$10-Assumptions!$D$10),Assumptions!$D$10+SQRT('Random Draws'!G62*(Assumptions!$F$10-Assumptions!$D$10)*(Assumptions!$E$10-Assumptions!$D$10)),Assumptions!$F$10-SQRT((1-'Random Draws'!G62)*(Assumptions!$F$10-Assumptions!$D$10)*(Assumptions!$F$10-Assumptions!$E$10)))</f>
        <v>0.0127048857485114</v>
      </c>
      <c r="J62" s="19" t="n">
        <f aca="false">IF('Random Draws'!H62&lt;(Assumptions!$E$11-Assumptions!$D$11)/(Assumptions!$F$11-Assumptions!$D$11),Assumptions!$D$11+SQRT('Random Draws'!H62*(Assumptions!$F$11-Assumptions!$D$11)*(Assumptions!$E$11-Assumptions!$D$11)),Assumptions!$F$11-SQRT((1-'Random Draws'!H62)*(Assumptions!$F$11-Assumptions!$D$11)*(Assumptions!$F$11-Assumptions!$E$11)))</f>
        <v>0.159969505123631</v>
      </c>
      <c r="K62" s="19" t="n">
        <f aca="false">MAX(G62,I62+Assumptions!$D$21)</f>
        <v>0.1056623757582</v>
      </c>
      <c r="L62" s="28" t="n">
        <f aca="false">(F62-Assumptions!$D$15)*(1-H62)+Assumptions!$D$15-J62</f>
        <v>0.174528504348138</v>
      </c>
      <c r="M62" s="21" t="n">
        <f aca="false">Assumptions!$D$14*(1+E62)^1*L62-Assumptions!$D$14*(1+E62)^0*E62*Assumptions!$D$16</f>
        <v>26.6419693032815</v>
      </c>
      <c r="N62" s="21" t="n">
        <f aca="false">Assumptions!$D$14*(1+E62)^2*L62-Assumptions!$D$14*(1+E62)^1*E62*Assumptions!$D$16</f>
        <v>28.339569538197</v>
      </c>
      <c r="O62" s="21" t="n">
        <f aca="false">Assumptions!$D$14*(1+E62)^3*L62-Assumptions!$D$14*(1+E62)^2*E62*Assumptions!$D$16</f>
        <v>30.1453392002588</v>
      </c>
      <c r="P62" s="21" t="n">
        <f aca="false">Assumptions!$D$14*(1+E62)^4*L62-Assumptions!$D$14*(1+E62)^3*E62*Assumptions!$D$16</f>
        <v>32.0661707396024</v>
      </c>
      <c r="Q62" s="21" t="n">
        <f aca="false">Assumptions!$D$14*(1+E62)^5*L62-Assumptions!$D$14*(1+E62)^4*E62*Assumptions!$D$16</f>
        <v>34.1093957865468</v>
      </c>
      <c r="R62" s="21" t="n">
        <f aca="false">M62/(1+K62)+N62/(1+K62)^2+O62/(1+K62)^3+P62/(1+K62)^4+Q62/(1+K62)^5</f>
        <v>111.679102861452</v>
      </c>
      <c r="S62" s="21" t="n">
        <f aca="false">Q62*(1+I62)/(K62-I62)</f>
        <v>371.597294197223</v>
      </c>
      <c r="T62" s="21" t="n">
        <f aca="false">R62+S62/(1+K62)^5</f>
        <v>336.563790881155</v>
      </c>
      <c r="U62" s="8" t="n">
        <f aca="false">(T62-Assumptions!$D$17)/Assumptions!$D$18</f>
        <v>6.06255163524618</v>
      </c>
    </row>
    <row r="63" customFormat="false" ht="15" hidden="false" customHeight="false" outlineLevel="0" collapsed="false">
      <c r="B63" s="2" t="n">
        <v>58</v>
      </c>
      <c r="C63" s="27" t="n">
        <f aca="false">NORMSDIST('Random Draws'!C63)</f>
        <v>0.550004071228113</v>
      </c>
      <c r="D63" s="27" t="n">
        <f aca="false">NORMSDIST(Assumptions!$D$22*'Random Draws'!C63+SQRT(1-Assumptions!$D$22^2)*'Random Draws'!D63)</f>
        <v>0.398414105074346</v>
      </c>
      <c r="E63" s="19" t="n">
        <f aca="false">IF(C63&lt;(Assumptions!$E$6-Assumptions!$D$6)/(Assumptions!$F$6-Assumptions!$D$6),Assumptions!$D$6+SQRT(C63*(Assumptions!$F$6-Assumptions!$D$6)*(Assumptions!$E$6-Assumptions!$D$6)),Assumptions!$F$6-SQRT((1-C63)*(Assumptions!$F$6-Assumptions!$D$6)*(Assumptions!$F$6-Assumptions!$E$6)))</f>
        <v>0.0925660496705215</v>
      </c>
      <c r="F63" s="19" t="n">
        <f aca="false">IF(D63&lt;(Assumptions!$E$7-Assumptions!$D$7)/(Assumptions!$F$7-Assumptions!$D$7),Assumptions!$D$7+SQRT(D63*(Assumptions!$F$7-Assumptions!$D$7)*(Assumptions!$E$7-Assumptions!$D$7)),Assumptions!$F$7-SQRT((1-D63)*(Assumptions!$F$7-Assumptions!$D$7)*(Assumptions!$F$7-Assumptions!$E$7)))</f>
        <v>0.408892582570837</v>
      </c>
      <c r="G63" s="19" t="n">
        <f aca="false">MIN(Assumptions!$D$24,MAX(Assumptions!$D$23,Assumptions!$D$8+Assumptions!$E$8*'Random Draws'!E63))</f>
        <v>0.097353037875629</v>
      </c>
      <c r="H63" s="19" t="n">
        <f aca="false">IF('Random Draws'!F63&lt;(Assumptions!$E$9-Assumptions!$D$9)/(Assumptions!$F$9-Assumptions!$D$9),Assumptions!$D$9+SQRT('Random Draws'!F63*(Assumptions!$F$9-Assumptions!$D$9)*(Assumptions!$E$9-Assumptions!$D$9)),Assumptions!$F$9-SQRT((1-'Random Draws'!F63)*(Assumptions!$F$9-Assumptions!$D$9)*(Assumptions!$F$9-Assumptions!$E$9)))</f>
        <v>0.281851552138265</v>
      </c>
      <c r="I63" s="19" t="n">
        <f aca="false">IF('Random Draws'!G63&lt;(Assumptions!$E$10-Assumptions!$D$10)/(Assumptions!$F$10-Assumptions!$D$10),Assumptions!$D$10+SQRT('Random Draws'!G63*(Assumptions!$F$10-Assumptions!$D$10)*(Assumptions!$E$10-Assumptions!$D$10)),Assumptions!$F$10-SQRT((1-'Random Draws'!G63)*(Assumptions!$F$10-Assumptions!$D$10)*(Assumptions!$F$10-Assumptions!$E$10)))</f>
        <v>0.0211406031290386</v>
      </c>
      <c r="J63" s="19" t="n">
        <f aca="false">IF('Random Draws'!H63&lt;(Assumptions!$E$11-Assumptions!$D$11)/(Assumptions!$F$11-Assumptions!$D$11),Assumptions!$D$11+SQRT('Random Draws'!H63*(Assumptions!$F$11-Assumptions!$D$11)*(Assumptions!$E$11-Assumptions!$D$11)),Assumptions!$F$11-SQRT((1-'Random Draws'!H63)*(Assumptions!$F$11-Assumptions!$D$11)*(Assumptions!$F$11-Assumptions!$E$11)))</f>
        <v>0.180936834930462</v>
      </c>
      <c r="K63" s="19" t="n">
        <f aca="false">MAX(G63,I63+Assumptions!$D$21)</f>
        <v>0.097353037875629</v>
      </c>
      <c r="L63" s="28" t="n">
        <f aca="false">(F63-Assumptions!$D$15)*(1-H63)+Assumptions!$D$15-J63</f>
        <v>0.149349440362935</v>
      </c>
      <c r="M63" s="21" t="n">
        <f aca="false">Assumptions!$D$14*(1+E63)^1*L63-Assumptions!$D$14*(1+E63)^0*E63*Assumptions!$D$16</f>
        <v>23.2575862552194</v>
      </c>
      <c r="N63" s="21" t="n">
        <f aca="false">Assumptions!$D$14*(1+E63)^2*L63-Assumptions!$D$14*(1+E63)^1*E63*Assumptions!$D$16</f>
        <v>25.4104491397364</v>
      </c>
      <c r="O63" s="21" t="n">
        <f aca="false">Assumptions!$D$14*(1+E63)^3*L63-Assumptions!$D$14*(1+E63)^2*E63*Assumptions!$D$16</f>
        <v>27.7625940369555</v>
      </c>
      <c r="P63" s="21" t="n">
        <f aca="false">Assumptions!$D$14*(1+E63)^4*L63-Assumptions!$D$14*(1+E63)^3*E63*Assumptions!$D$16</f>
        <v>30.3324676955629</v>
      </c>
      <c r="Q63" s="21" t="n">
        <f aca="false">Assumptions!$D$14*(1+E63)^5*L63-Assumptions!$D$14*(1+E63)^4*E63*Assumptions!$D$16</f>
        <v>33.1402244068999</v>
      </c>
      <c r="R63" s="21" t="n">
        <f aca="false">M63/(1+K63)+N63/(1+K63)^2+O63/(1+K63)^3+P63/(1+K63)^4+Q63/(1+K63)^5</f>
        <v>105.050769211305</v>
      </c>
      <c r="S63" s="21" t="n">
        <f aca="false">Q63*(1+I63)/(K63-I63)</f>
        <v>444.032904226398</v>
      </c>
      <c r="T63" s="21" t="n">
        <f aca="false">R63+S63/(1+K63)^5</f>
        <v>384.101588889369</v>
      </c>
      <c r="U63" s="8" t="n">
        <f aca="false">(T63-Assumptions!$D$17)/Assumptions!$D$18</f>
        <v>7.96406355557475</v>
      </c>
    </row>
    <row r="64" customFormat="false" ht="15" hidden="false" customHeight="false" outlineLevel="0" collapsed="false">
      <c r="B64" s="2" t="n">
        <v>59</v>
      </c>
      <c r="C64" s="27" t="n">
        <f aca="false">NORMSDIST('Random Draws'!C64)</f>
        <v>0.368883789725298</v>
      </c>
      <c r="D64" s="27" t="n">
        <f aca="false">NORMSDIST(Assumptions!$D$22*'Random Draws'!C64+SQRT(1-Assumptions!$D$22^2)*'Random Draws'!D64)</f>
        <v>0.00612478959606096</v>
      </c>
      <c r="E64" s="19" t="n">
        <f aca="false">IF(C64&lt;(Assumptions!$E$6-Assumptions!$D$6)/(Assumptions!$F$6-Assumptions!$D$6),Assumptions!$D$6+SQRT(C64*(Assumptions!$F$6-Assumptions!$D$6)*(Assumptions!$E$6-Assumptions!$D$6)),Assumptions!$F$6-SQRT((1-C64)*(Assumptions!$F$6-Assumptions!$D$6)*(Assumptions!$F$6-Assumptions!$E$6)))</f>
        <v>0.082946698925837</v>
      </c>
      <c r="F64" s="19" t="n">
        <f aca="false">IF(D64&lt;(Assumptions!$E$7-Assumptions!$D$7)/(Assumptions!$F$7-Assumptions!$D$7),Assumptions!$D$7+SQRT(D64*(Assumptions!$F$7-Assumptions!$D$7)*(Assumptions!$E$7-Assumptions!$D$7)),Assumptions!$F$7-SQRT((1-D64)*(Assumptions!$F$7-Assumptions!$D$7)*(Assumptions!$F$7-Assumptions!$E$7)))</f>
        <v>0.36606207370265</v>
      </c>
      <c r="G64" s="19" t="n">
        <f aca="false">MIN(Assumptions!$D$24,MAX(Assumptions!$D$23,Assumptions!$D$8+Assumptions!$E$8*'Random Draws'!E64))</f>
        <v>0.095405000035452</v>
      </c>
      <c r="H64" s="19" t="n">
        <f aca="false">IF('Random Draws'!F64&lt;(Assumptions!$E$9-Assumptions!$D$9)/(Assumptions!$F$9-Assumptions!$D$9),Assumptions!$D$9+SQRT('Random Draws'!F64*(Assumptions!$F$9-Assumptions!$D$9)*(Assumptions!$E$9-Assumptions!$D$9)),Assumptions!$F$9-SQRT((1-'Random Draws'!F64)*(Assumptions!$F$9-Assumptions!$D$9)*(Assumptions!$F$9-Assumptions!$E$9)))</f>
        <v>0.316281777147823</v>
      </c>
      <c r="I64" s="19" t="n">
        <f aca="false">IF('Random Draws'!G64&lt;(Assumptions!$E$10-Assumptions!$D$10)/(Assumptions!$F$10-Assumptions!$D$10),Assumptions!$D$10+SQRT('Random Draws'!G64*(Assumptions!$F$10-Assumptions!$D$10)*(Assumptions!$E$10-Assumptions!$D$10)),Assumptions!$F$10-SQRT((1-'Random Draws'!G64)*(Assumptions!$F$10-Assumptions!$D$10)*(Assumptions!$F$10-Assumptions!$E$10)))</f>
        <v>0.0204622139037741</v>
      </c>
      <c r="J64" s="19" t="n">
        <f aca="false">IF('Random Draws'!H64&lt;(Assumptions!$E$11-Assumptions!$D$11)/(Assumptions!$F$11-Assumptions!$D$11),Assumptions!$D$11+SQRT('Random Draws'!H64*(Assumptions!$F$11-Assumptions!$D$11)*(Assumptions!$E$11-Assumptions!$D$11)),Assumptions!$F$11-SQRT((1-'Random Draws'!H64)*(Assumptions!$F$11-Assumptions!$D$11)*(Assumptions!$F$11-Assumptions!$E$11)))</f>
        <v>0.143398774812883</v>
      </c>
      <c r="K64" s="19" t="n">
        <f aca="false">MAX(G64,I64+Assumptions!$D$21)</f>
        <v>0.095405000035452</v>
      </c>
      <c r="L64" s="28" t="n">
        <f aca="false">(F64-Assumptions!$D$15)*(1-H64)+Assumptions!$D$15-J64</f>
        <v>0.148001166701893</v>
      </c>
      <c r="M64" s="21" t="n">
        <f aca="false">Assumptions!$D$14*(1+E64)^1*L64-Assumptions!$D$14*(1+E64)^0*E64*Assumptions!$D$16</f>
        <v>22.8794012226358</v>
      </c>
      <c r="N64" s="21" t="n">
        <f aca="false">Assumptions!$D$14*(1+E64)^2*L64-Assumptions!$D$14*(1+E64)^1*E64*Assumptions!$D$16</f>
        <v>24.7771720274532</v>
      </c>
      <c r="O64" s="21" t="n">
        <f aca="false">Assumptions!$D$14*(1+E64)^3*L64-Assumptions!$D$14*(1+E64)^2*E64*Assumptions!$D$16</f>
        <v>26.832356655848</v>
      </c>
      <c r="P64" s="21" t="n">
        <f aca="false">Assumptions!$D$14*(1+E64)^4*L64-Assumptions!$D$14*(1+E64)^3*E64*Assumptions!$D$16</f>
        <v>29.0580120648513</v>
      </c>
      <c r="Q64" s="21" t="n">
        <f aca="false">Assumptions!$D$14*(1+E64)^5*L64-Assumptions!$D$14*(1+E64)^4*E64*Assumptions!$D$16</f>
        <v>31.4682782429779</v>
      </c>
      <c r="R64" s="21" t="n">
        <f aca="false">M64/(1+K64)+N64/(1+K64)^2+O64/(1+K64)^3+P64/(1+K64)^4+Q64/(1+K64)^5</f>
        <v>102.084894819518</v>
      </c>
      <c r="S64" s="21" t="n">
        <f aca="false">Q64*(1+I64)/(K64-I64)</f>
        <v>428.489392256469</v>
      </c>
      <c r="T64" s="21" t="n">
        <f aca="false">R64+S64/(1+K64)^5</f>
        <v>373.770407105231</v>
      </c>
      <c r="U64" s="8" t="n">
        <f aca="false">(T64-Assumptions!$D$17)/Assumptions!$D$18</f>
        <v>7.55081628420925</v>
      </c>
    </row>
    <row r="65" customFormat="false" ht="15" hidden="false" customHeight="false" outlineLevel="0" collapsed="false">
      <c r="B65" s="2" t="n">
        <v>60</v>
      </c>
      <c r="C65" s="27" t="n">
        <f aca="false">NORMSDIST('Random Draws'!C65)</f>
        <v>0.692007604157489</v>
      </c>
      <c r="D65" s="27" t="n">
        <f aca="false">NORMSDIST(Assumptions!$D$22*'Random Draws'!C65+SQRT(1-Assumptions!$D$22^2)*'Random Draws'!D65)</f>
        <v>0.650390844666114</v>
      </c>
      <c r="E65" s="19" t="n">
        <f aca="false">IF(C65&lt;(Assumptions!$E$6-Assumptions!$D$6)/(Assumptions!$F$6-Assumptions!$D$6),Assumptions!$D$6+SQRT(C65*(Assumptions!$F$6-Assumptions!$D$6)*(Assumptions!$E$6-Assumptions!$D$6)),Assumptions!$F$6-SQRT((1-C65)*(Assumptions!$F$6-Assumptions!$D$6)*(Assumptions!$F$6-Assumptions!$E$6)))</f>
        <v>0.100757650691981</v>
      </c>
      <c r="F65" s="19" t="n">
        <f aca="false">IF(D65&lt;(Assumptions!$E$7-Assumptions!$D$7)/(Assumptions!$F$7-Assumptions!$D$7),Assumptions!$D$7+SQRT(D65*(Assumptions!$F$7-Assumptions!$D$7)*(Assumptions!$E$7-Assumptions!$D$7)),Assumptions!$F$7-SQRT((1-D65)*(Assumptions!$F$7-Assumptions!$D$7)*(Assumptions!$F$7-Assumptions!$E$7)))</f>
        <v>0.422604323494078</v>
      </c>
      <c r="G65" s="19" t="n">
        <f aca="false">MIN(Assumptions!$D$24,MAX(Assumptions!$D$23,Assumptions!$D$8+Assumptions!$E$8*'Random Draws'!E65))</f>
        <v>0.087723769817164</v>
      </c>
      <c r="H65" s="19" t="n">
        <f aca="false">IF('Random Draws'!F65&lt;(Assumptions!$E$9-Assumptions!$D$9)/(Assumptions!$F$9-Assumptions!$D$9),Assumptions!$D$9+SQRT('Random Draws'!F65*(Assumptions!$F$9-Assumptions!$D$9)*(Assumptions!$E$9-Assumptions!$D$9)),Assumptions!$F$9-SQRT((1-'Random Draws'!F65)*(Assumptions!$F$9-Assumptions!$D$9)*(Assumptions!$F$9-Assumptions!$E$9)))</f>
        <v>0.263194258822096</v>
      </c>
      <c r="I65" s="19" t="n">
        <f aca="false">IF('Random Draws'!G65&lt;(Assumptions!$E$10-Assumptions!$D$10)/(Assumptions!$F$10-Assumptions!$D$10),Assumptions!$D$10+SQRT('Random Draws'!G65*(Assumptions!$F$10-Assumptions!$D$10)*(Assumptions!$E$10-Assumptions!$D$10)),Assumptions!$F$10-SQRT((1-'Random Draws'!G65)*(Assumptions!$F$10-Assumptions!$D$10)*(Assumptions!$F$10-Assumptions!$E$10)))</f>
        <v>0.0208899558562967</v>
      </c>
      <c r="J65" s="19" t="n">
        <f aca="false">IF('Random Draws'!H65&lt;(Assumptions!$E$11-Assumptions!$D$11)/(Assumptions!$F$11-Assumptions!$D$11),Assumptions!$D$11+SQRT('Random Draws'!H65*(Assumptions!$F$11-Assumptions!$D$11)*(Assumptions!$E$11-Assumptions!$D$11)),Assumptions!$F$11-SQRT((1-'Random Draws'!H65)*(Assumptions!$F$11-Assumptions!$D$11)*(Assumptions!$F$11-Assumptions!$E$11)))</f>
        <v>0.16396054855595</v>
      </c>
      <c r="K65" s="19" t="n">
        <f aca="false">MAX(G65,I65+Assumptions!$D$21)</f>
        <v>0.087723769817164</v>
      </c>
      <c r="L65" s="28" t="n">
        <f aca="false">(F65-Assumptions!$D$15)*(1-H65)+Assumptions!$D$15-J65</f>
        <v>0.181631996887963</v>
      </c>
      <c r="M65" s="21" t="n">
        <f aca="false">Assumptions!$D$14*(1+E65)^1*L65-Assumptions!$D$14*(1+E65)^0*E65*Assumptions!$D$16</f>
        <v>28.5519616962986</v>
      </c>
      <c r="N65" s="21" t="n">
        <f aca="false">Assumptions!$D$14*(1+E65)^2*L65-Assumptions!$D$14*(1+E65)^1*E65*Assumptions!$D$16</f>
        <v>31.4287902794651</v>
      </c>
      <c r="O65" s="21" t="n">
        <f aca="false">Assumptions!$D$14*(1+E65)^3*L65-Assumptions!$D$14*(1+E65)^2*E65*Assumptions!$D$16</f>
        <v>34.5954813521149</v>
      </c>
      <c r="P65" s="21" t="n">
        <f aca="false">Assumptions!$D$14*(1+E65)^4*L65-Assumptions!$D$14*(1+E65)^3*E65*Assumptions!$D$16</f>
        <v>38.0812407777123</v>
      </c>
      <c r="Q65" s="21" t="n">
        <f aca="false">Assumptions!$D$14*(1+E65)^5*L65-Assumptions!$D$14*(1+E65)^4*E65*Assumptions!$D$16</f>
        <v>41.9182171339103</v>
      </c>
      <c r="R65" s="21" t="n">
        <f aca="false">M65/(1+K65)+N65/(1+K65)^2+O65/(1+K65)^3+P65/(1+K65)^4+Q65/(1+K65)^5</f>
        <v>134.429672856513</v>
      </c>
      <c r="S65" s="21" t="n">
        <f aca="false">Q65*(1+I65)/(K65-I65)</f>
        <v>640.302929060267</v>
      </c>
      <c r="T65" s="21" t="n">
        <f aca="false">R65+S65/(1+K65)^5</f>
        <v>554.955227753768</v>
      </c>
      <c r="U65" s="8" t="n">
        <f aca="false">(T65-Assumptions!$D$17)/Assumptions!$D$18</f>
        <v>14.7982091101507</v>
      </c>
    </row>
    <row r="66" customFormat="false" ht="15" hidden="false" customHeight="false" outlineLevel="0" collapsed="false">
      <c r="B66" s="2" t="n">
        <v>61</v>
      </c>
      <c r="C66" s="27" t="n">
        <f aca="false">NORMSDIST('Random Draws'!C66)</f>
        <v>0.57177475970758</v>
      </c>
      <c r="D66" s="27" t="n">
        <f aca="false">NORMSDIST(Assumptions!$D$22*'Random Draws'!C66+SQRT(1-Assumptions!$D$22^2)*'Random Draws'!D66)</f>
        <v>0.326772040721435</v>
      </c>
      <c r="E66" s="19" t="n">
        <f aca="false">IF(C66&lt;(Assumptions!$E$6-Assumptions!$D$6)/(Assumptions!$F$6-Assumptions!$D$6),Assumptions!$D$6+SQRT(C66*(Assumptions!$F$6-Assumptions!$D$6)*(Assumptions!$E$6-Assumptions!$D$6)),Assumptions!$F$6-SQRT((1-C66)*(Assumptions!$F$6-Assumptions!$D$6)*(Assumptions!$F$6-Assumptions!$E$6)))</f>
        <v>0.0937276950923979</v>
      </c>
      <c r="F66" s="19" t="n">
        <f aca="false">IF(D66&lt;(Assumptions!$E$7-Assumptions!$D$7)/(Assumptions!$F$7-Assumptions!$D$7),Assumptions!$D$7+SQRT(D66*(Assumptions!$F$7-Assumptions!$D$7)*(Assumptions!$E$7-Assumptions!$D$7)),Assumptions!$F$7-SQRT((1-D66)*(Assumptions!$F$7-Assumptions!$D$7)*(Assumptions!$F$7-Assumptions!$E$7)))</f>
        <v>0.404279027138462</v>
      </c>
      <c r="G66" s="19" t="n">
        <f aca="false">MIN(Assumptions!$D$24,MAX(Assumptions!$D$23,Assumptions!$D$8+Assumptions!$E$8*'Random Draws'!E66))</f>
        <v>0.07592632687599</v>
      </c>
      <c r="H66" s="19" t="n">
        <f aca="false">IF('Random Draws'!F66&lt;(Assumptions!$E$9-Assumptions!$D$9)/(Assumptions!$F$9-Assumptions!$D$9),Assumptions!$D$9+SQRT('Random Draws'!F66*(Assumptions!$F$9-Assumptions!$D$9)*(Assumptions!$E$9-Assumptions!$D$9)),Assumptions!$F$9-SQRT((1-'Random Draws'!F66)*(Assumptions!$F$9-Assumptions!$D$9)*(Assumptions!$F$9-Assumptions!$E$9)))</f>
        <v>0.261364892171328</v>
      </c>
      <c r="I66" s="19" t="n">
        <f aca="false">IF('Random Draws'!G66&lt;(Assumptions!$E$10-Assumptions!$D$10)/(Assumptions!$F$10-Assumptions!$D$10),Assumptions!$D$10+SQRT('Random Draws'!G66*(Assumptions!$F$10-Assumptions!$D$10)*(Assumptions!$E$10-Assumptions!$D$10)),Assumptions!$F$10-SQRT((1-'Random Draws'!G66)*(Assumptions!$F$10-Assumptions!$D$10)*(Assumptions!$F$10-Assumptions!$E$10)))</f>
        <v>0.0140685870612106</v>
      </c>
      <c r="J66" s="19" t="n">
        <f aca="false">IF('Random Draws'!H66&lt;(Assumptions!$E$11-Assumptions!$D$11)/(Assumptions!$F$11-Assumptions!$D$11),Assumptions!$D$11+SQRT('Random Draws'!H66*(Assumptions!$F$11-Assumptions!$D$11)*(Assumptions!$E$11-Assumptions!$D$11)),Assumptions!$F$11-SQRT((1-'Random Draws'!H66)*(Assumptions!$F$11-Assumptions!$D$11)*(Assumptions!$F$11-Assumptions!$E$11)))</f>
        <v>0.176788992801741</v>
      </c>
      <c r="K66" s="19" t="n">
        <f aca="false">MAX(G66,I66+Assumptions!$D$21)</f>
        <v>0.07592632687599</v>
      </c>
      <c r="L66" s="28" t="n">
        <f aca="false">(F66-Assumptions!$D$15)*(1-H66)+Assumptions!$D$15-J66</f>
        <v>0.15580312598382</v>
      </c>
      <c r="M66" s="21" t="n">
        <f aca="false">Assumptions!$D$14*(1+E66)^1*L66-Assumptions!$D$14*(1+E66)^0*E66*Assumptions!$D$16</f>
        <v>24.3011826375668</v>
      </c>
      <c r="N66" s="21" t="n">
        <f aca="false">Assumptions!$D$14*(1+E66)^2*L66-Assumptions!$D$14*(1+E66)^1*E66*Assumptions!$D$16</f>
        <v>26.5788764742053</v>
      </c>
      <c r="O66" s="21" t="n">
        <f aca="false">Assumptions!$D$14*(1+E66)^3*L66-Assumptions!$D$14*(1+E66)^2*E66*Assumptions!$D$16</f>
        <v>29.0700533042781</v>
      </c>
      <c r="P66" s="21" t="n">
        <f aca="false">Assumptions!$D$14*(1+E66)^4*L66-Assumptions!$D$14*(1+E66)^3*E66*Assumptions!$D$16</f>
        <v>31.7947223967013</v>
      </c>
      <c r="Q66" s="21" t="n">
        <f aca="false">Assumptions!$D$14*(1+E66)^5*L66-Assumptions!$D$14*(1+E66)^4*E66*Assumptions!$D$16</f>
        <v>34.7747684430467</v>
      </c>
      <c r="R66" s="21" t="n">
        <f aca="false">M66/(1+K66)+N66/(1+K66)^2+O66/(1+K66)^3+P66/(1+K66)^4+Q66/(1+K66)^5</f>
        <v>116.73072141288</v>
      </c>
      <c r="S66" s="21" t="n">
        <f aca="false">Q66*(1+I66)/(K66-I66)</f>
        <v>570.0822630444</v>
      </c>
      <c r="T66" s="21" t="n">
        <f aca="false">R66+S66/(1+K66)^5</f>
        <v>512.11997105317</v>
      </c>
      <c r="U66" s="8" t="n">
        <f aca="false">(T66-Assumptions!$D$17)/Assumptions!$D$18</f>
        <v>13.0847988421268</v>
      </c>
    </row>
    <row r="67" customFormat="false" ht="15" hidden="false" customHeight="false" outlineLevel="0" collapsed="false">
      <c r="B67" s="2" t="n">
        <v>62</v>
      </c>
      <c r="C67" s="27" t="n">
        <f aca="false">NORMSDIST('Random Draws'!C67)</f>
        <v>0.1370172682177</v>
      </c>
      <c r="D67" s="27" t="n">
        <f aca="false">NORMSDIST(Assumptions!$D$22*'Random Draws'!C67+SQRT(1-Assumptions!$D$22^2)*'Random Draws'!D67)</f>
        <v>0.0517125755146876</v>
      </c>
      <c r="E67" s="19" t="n">
        <f aca="false">IF(C67&lt;(Assumptions!$E$6-Assumptions!$D$6)/(Assumptions!$F$6-Assumptions!$D$6),Assumptions!$D$6+SQRT(C67*(Assumptions!$F$6-Assumptions!$D$6)*(Assumptions!$E$6-Assumptions!$D$6)),Assumptions!$F$6-SQRT((1-C67)*(Assumptions!$F$6-Assumptions!$D$6)*(Assumptions!$F$6-Assumptions!$E$6)))</f>
        <v>0.06617415406634</v>
      </c>
      <c r="F67" s="19" t="n">
        <f aca="false">IF(D67&lt;(Assumptions!$E$7-Assumptions!$D$7)/(Assumptions!$F$7-Assumptions!$D$7),Assumptions!$D$7+SQRT(D67*(Assumptions!$F$7-Assumptions!$D$7)*(Assumptions!$E$7-Assumptions!$D$7)),Assumptions!$F$7-SQRT((1-D67)*(Assumptions!$F$7-Assumptions!$D$7)*(Assumptions!$F$7-Assumptions!$E$7)))</f>
        <v>0.377614637466838</v>
      </c>
      <c r="G67" s="19" t="n">
        <f aca="false">MIN(Assumptions!$D$24,MAX(Assumptions!$D$23,Assumptions!$D$8+Assumptions!$E$8*'Random Draws'!E67))</f>
        <v>0.090620694835327</v>
      </c>
      <c r="H67" s="19" t="n">
        <f aca="false">IF('Random Draws'!F67&lt;(Assumptions!$E$9-Assumptions!$D$9)/(Assumptions!$F$9-Assumptions!$D$9),Assumptions!$D$9+SQRT('Random Draws'!F67*(Assumptions!$F$9-Assumptions!$D$9)*(Assumptions!$E$9-Assumptions!$D$9)),Assumptions!$F$9-SQRT((1-'Random Draws'!F67)*(Assumptions!$F$9-Assumptions!$D$9)*(Assumptions!$F$9-Assumptions!$E$9)))</f>
        <v>0.260512354788593</v>
      </c>
      <c r="I67" s="19" t="n">
        <f aca="false">IF('Random Draws'!G67&lt;(Assumptions!$E$10-Assumptions!$D$10)/(Assumptions!$F$10-Assumptions!$D$10),Assumptions!$D$10+SQRT('Random Draws'!G67*(Assumptions!$F$10-Assumptions!$D$10)*(Assumptions!$E$10-Assumptions!$D$10)),Assumptions!$F$10-SQRT((1-'Random Draws'!G67)*(Assumptions!$F$10-Assumptions!$D$10)*(Assumptions!$F$10-Assumptions!$E$10)))</f>
        <v>0.0196940698362723</v>
      </c>
      <c r="J67" s="19" t="n">
        <f aca="false">IF('Random Draws'!H67&lt;(Assumptions!$E$11-Assumptions!$D$11)/(Assumptions!$F$11-Assumptions!$D$11),Assumptions!$D$11+SQRT('Random Draws'!H67*(Assumptions!$F$11-Assumptions!$D$11)*(Assumptions!$E$11-Assumptions!$D$11)),Assumptions!$F$11-SQRT((1-'Random Draws'!H67)*(Assumptions!$F$11-Assumptions!$D$11)*(Assumptions!$F$11-Assumptions!$E$11)))</f>
        <v>0.168815710101419</v>
      </c>
      <c r="K67" s="19" t="n">
        <f aca="false">MAX(G67,I67+Assumptions!$D$21)</f>
        <v>0.090620694835327</v>
      </c>
      <c r="L67" s="28" t="n">
        <f aca="false">(F67-Assumptions!$D$15)*(1-H67)+Assumptions!$D$15-J67</f>
        <v>0.144292255078809</v>
      </c>
      <c r="M67" s="21" t="n">
        <f aca="false">Assumptions!$D$14*(1+E67)^1*L67-Assumptions!$D$14*(1+E67)^0*E67*Assumptions!$D$16</f>
        <v>22.0190400143727</v>
      </c>
      <c r="N67" s="21" t="n">
        <f aca="false">Assumptions!$D$14*(1+E67)^2*L67-Assumptions!$D$14*(1+E67)^1*E67*Assumptions!$D$16</f>
        <v>23.4761313606767</v>
      </c>
      <c r="O67" s="21" t="n">
        <f aca="false">Assumptions!$D$14*(1+E67)^3*L67-Assumptions!$D$14*(1+E67)^2*E67*Assumptions!$D$16</f>
        <v>25.0296444942197</v>
      </c>
      <c r="P67" s="21" t="n">
        <f aca="false">Assumptions!$D$14*(1+E67)^4*L67-Assumptions!$D$14*(1+E67)^3*E67*Assumptions!$D$16</f>
        <v>26.6859600452059</v>
      </c>
      <c r="Q67" s="21" t="n">
        <f aca="false">Assumptions!$D$14*(1+E67)^5*L67-Assumptions!$D$14*(1+E67)^4*E67*Assumptions!$D$16</f>
        <v>28.4518808766456</v>
      </c>
      <c r="R67" s="21" t="n">
        <f aca="false">M67/(1+K67)+N67/(1+K67)^2+O67/(1+K67)^3+P67/(1+K67)^4+Q67/(1+K67)^5</f>
        <v>96.5220773234389</v>
      </c>
      <c r="S67" s="21" t="n">
        <f aca="false">Q67*(1+I67)/(K67-I67)</f>
        <v>409.045463618073</v>
      </c>
      <c r="T67" s="21" t="n">
        <f aca="false">R67+S67/(1+K67)^5</f>
        <v>361.617915206832</v>
      </c>
      <c r="U67" s="8" t="n">
        <f aca="false">(T67-Assumptions!$D$17)/Assumptions!$D$18</f>
        <v>7.06471660827329</v>
      </c>
    </row>
    <row r="68" customFormat="false" ht="15" hidden="false" customHeight="false" outlineLevel="0" collapsed="false">
      <c r="B68" s="2" t="n">
        <v>63</v>
      </c>
      <c r="C68" s="27" t="n">
        <f aca="false">NORMSDIST('Random Draws'!C68)</f>
        <v>0.944819354666369</v>
      </c>
      <c r="D68" s="27" t="n">
        <f aca="false">NORMSDIST(Assumptions!$D$22*'Random Draws'!C68+SQRT(1-Assumptions!$D$22^2)*'Random Draws'!D68)</f>
        <v>0.655129360863777</v>
      </c>
      <c r="E68" s="19" t="n">
        <f aca="false">IF(C68&lt;(Assumptions!$E$6-Assumptions!$D$6)/(Assumptions!$F$6-Assumptions!$D$6),Assumptions!$D$6+SQRT(C68*(Assumptions!$F$6-Assumptions!$D$6)*(Assumptions!$E$6-Assumptions!$D$6)),Assumptions!$F$6-SQRT((1-C68)*(Assumptions!$F$6-Assumptions!$D$6)*(Assumptions!$F$6-Assumptions!$E$6)))</f>
        <v>0.12338966506454</v>
      </c>
      <c r="F68" s="19" t="n">
        <f aca="false">IF(D68&lt;(Assumptions!$E$7-Assumptions!$D$7)/(Assumptions!$F$7-Assumptions!$D$7),Assumptions!$D$7+SQRT(D68*(Assumptions!$F$7-Assumptions!$D$7)*(Assumptions!$E$7-Assumptions!$D$7)),Assumptions!$F$7-SQRT((1-D68)*(Assumptions!$F$7-Assumptions!$D$7)*(Assumptions!$F$7-Assumptions!$E$7)))</f>
        <v>0.422858613965754</v>
      </c>
      <c r="G68" s="19" t="n">
        <f aca="false">MIN(Assumptions!$D$24,MAX(Assumptions!$D$23,Assumptions!$D$8+Assumptions!$E$8*'Random Draws'!E68))</f>
        <v>0.069305938138159</v>
      </c>
      <c r="H68" s="19" t="n">
        <f aca="false">IF('Random Draws'!F68&lt;(Assumptions!$E$9-Assumptions!$D$9)/(Assumptions!$F$9-Assumptions!$D$9),Assumptions!$D$9+SQRT('Random Draws'!F68*(Assumptions!$F$9-Assumptions!$D$9)*(Assumptions!$E$9-Assumptions!$D$9)),Assumptions!$F$9-SQRT((1-'Random Draws'!F68)*(Assumptions!$F$9-Assumptions!$D$9)*(Assumptions!$F$9-Assumptions!$E$9)))</f>
        <v>0.317242811741035</v>
      </c>
      <c r="I68" s="19" t="n">
        <f aca="false">IF('Random Draws'!G68&lt;(Assumptions!$E$10-Assumptions!$D$10)/(Assumptions!$F$10-Assumptions!$D$10),Assumptions!$D$10+SQRT('Random Draws'!G68*(Assumptions!$F$10-Assumptions!$D$10)*(Assumptions!$E$10-Assumptions!$D$10)),Assumptions!$F$10-SQRT((1-'Random Draws'!G68)*(Assumptions!$F$10-Assumptions!$D$10)*(Assumptions!$F$10-Assumptions!$E$10)))</f>
        <v>0.0164791965947485</v>
      </c>
      <c r="J68" s="19" t="n">
        <f aca="false">IF('Random Draws'!H68&lt;(Assumptions!$E$11-Assumptions!$D$11)/(Assumptions!$F$11-Assumptions!$D$11),Assumptions!$D$11+SQRT('Random Draws'!H68*(Assumptions!$F$11-Assumptions!$D$11)*(Assumptions!$E$11-Assumptions!$D$11)),Assumptions!$F$11-SQRT((1-'Random Draws'!H68)*(Assumptions!$F$11-Assumptions!$D$11)*(Assumptions!$F$11-Assumptions!$E$11)))</f>
        <v>0.19688952187656</v>
      </c>
      <c r="K68" s="19" t="n">
        <f aca="false">MAX(G68,I68+Assumptions!$D$21)</f>
        <v>0.069305938138159</v>
      </c>
      <c r="L68" s="28" t="n">
        <f aca="false">(F68-Assumptions!$D$15)*(1-H68)+Assumptions!$D$15-J68</f>
        <v>0.133061801952116</v>
      </c>
      <c r="M68" s="21" t="n">
        <f aca="false">Assumptions!$D$14*(1+E68)^1*L68-Assumptions!$D$14*(1+E68)^0*E68*Assumptions!$D$16</f>
        <v>21.1378916605106</v>
      </c>
      <c r="N68" s="21" t="n">
        <f aca="false">Assumptions!$D$14*(1+E68)^2*L68-Assumptions!$D$14*(1+E68)^1*E68*Assumptions!$D$16</f>
        <v>23.7460890326716</v>
      </c>
      <c r="O68" s="21" t="n">
        <f aca="false">Assumptions!$D$14*(1+E68)^3*L68-Assumptions!$D$14*(1+E68)^2*E68*Assumptions!$D$16</f>
        <v>26.6761110050057</v>
      </c>
      <c r="P68" s="21" t="n">
        <f aca="false">Assumptions!$D$14*(1+E68)^4*L68-Assumptions!$D$14*(1+E68)^3*E68*Assumptions!$D$16</f>
        <v>29.9676674071378</v>
      </c>
      <c r="Q68" s="21" t="n">
        <f aca="false">Assumptions!$D$14*(1+E68)^5*L68-Assumptions!$D$14*(1+E68)^4*E68*Assumptions!$D$16</f>
        <v>33.6653678512701</v>
      </c>
      <c r="R68" s="21" t="n">
        <f aca="false">M68/(1+K68)+N68/(1+K68)^2+O68/(1+K68)^3+P68/(1+K68)^4+Q68/(1+K68)^5</f>
        <v>109.35617830316</v>
      </c>
      <c r="S68" s="21" t="n">
        <f aca="false">Q68*(1+I68)/(K68-I68)</f>
        <v>647.780746393476</v>
      </c>
      <c r="T68" s="21" t="n">
        <f aca="false">R68+S68/(1+K68)^5</f>
        <v>572.715754194473</v>
      </c>
      <c r="U68" s="8" t="n">
        <f aca="false">(T68-Assumptions!$D$17)/Assumptions!$D$18</f>
        <v>15.5086301677789</v>
      </c>
    </row>
    <row r="69" customFormat="false" ht="15" hidden="false" customHeight="false" outlineLevel="0" collapsed="false">
      <c r="B69" s="2" t="n">
        <v>64</v>
      </c>
      <c r="C69" s="27" t="n">
        <f aca="false">NORMSDIST('Random Draws'!C69)</f>
        <v>0.559561799218238</v>
      </c>
      <c r="D69" s="27" t="n">
        <f aca="false">NORMSDIST(Assumptions!$D$22*'Random Draws'!C69+SQRT(1-Assumptions!$D$22^2)*'Random Draws'!D69)</f>
        <v>0.323514480400925</v>
      </c>
      <c r="E69" s="19" t="n">
        <f aca="false">IF(C69&lt;(Assumptions!$E$6-Assumptions!$D$6)/(Assumptions!$F$6-Assumptions!$D$6),Assumptions!$D$6+SQRT(C69*(Assumptions!$F$6-Assumptions!$D$6)*(Assumptions!$E$6-Assumptions!$D$6)),Assumptions!$F$6-SQRT((1-C69)*(Assumptions!$F$6-Assumptions!$D$6)*(Assumptions!$F$6-Assumptions!$E$6)))</f>
        <v>0.0930724920338954</v>
      </c>
      <c r="F69" s="19" t="n">
        <f aca="false">IF(D69&lt;(Assumptions!$E$7-Assumptions!$D$7)/(Assumptions!$F$7-Assumptions!$D$7),Assumptions!$D$7+SQRT(D69*(Assumptions!$F$7-Assumptions!$D$7)*(Assumptions!$E$7-Assumptions!$D$7)),Assumptions!$F$7-SQRT((1-D69)*(Assumptions!$F$7-Assumptions!$D$7)*(Assumptions!$F$7-Assumptions!$E$7)))</f>
        <v>0.404057767560392</v>
      </c>
      <c r="G69" s="19" t="n">
        <f aca="false">MIN(Assumptions!$D$24,MAX(Assumptions!$D$23,Assumptions!$D$8+Assumptions!$E$8*'Random Draws'!E69))</f>
        <v>0.085950081825935</v>
      </c>
      <c r="H69" s="19" t="n">
        <f aca="false">IF('Random Draws'!F69&lt;(Assumptions!$E$9-Assumptions!$D$9)/(Assumptions!$F$9-Assumptions!$D$9),Assumptions!$D$9+SQRT('Random Draws'!F69*(Assumptions!$F$9-Assumptions!$D$9)*(Assumptions!$E$9-Assumptions!$D$9)),Assumptions!$F$9-SQRT((1-'Random Draws'!F69)*(Assumptions!$F$9-Assumptions!$D$9)*(Assumptions!$F$9-Assumptions!$E$9)))</f>
        <v>0.27729893427313</v>
      </c>
      <c r="I69" s="19" t="n">
        <f aca="false">IF('Random Draws'!G69&lt;(Assumptions!$E$10-Assumptions!$D$10)/(Assumptions!$F$10-Assumptions!$D$10),Assumptions!$D$10+SQRT('Random Draws'!G69*(Assumptions!$F$10-Assumptions!$D$10)*(Assumptions!$E$10-Assumptions!$D$10)),Assumptions!$F$10-SQRT((1-'Random Draws'!G69)*(Assumptions!$F$10-Assumptions!$D$10)*(Assumptions!$F$10-Assumptions!$E$10)))</f>
        <v>0.0209833857936895</v>
      </c>
      <c r="J69" s="19" t="n">
        <f aca="false">IF('Random Draws'!H69&lt;(Assumptions!$E$11-Assumptions!$D$11)/(Assumptions!$F$11-Assumptions!$D$11),Assumptions!$D$11+SQRT('Random Draws'!H69*(Assumptions!$F$11-Assumptions!$D$11)*(Assumptions!$E$11-Assumptions!$D$11)),Assumptions!$F$11-SQRT((1-'Random Draws'!H69)*(Assumptions!$F$11-Assumptions!$D$11)*(Assumptions!$F$11-Assumptions!$E$11)))</f>
        <v>0.153667117480236</v>
      </c>
      <c r="K69" s="19" t="n">
        <f aca="false">MAX(G69,I69+Assumptions!$D$21)</f>
        <v>0.085950081825935</v>
      </c>
      <c r="L69" s="28" t="n">
        <f aca="false">(F69-Assumptions!$D$15)*(1-H69)+Assumptions!$D$15-J69</f>
        <v>0.174394723206387</v>
      </c>
      <c r="M69" s="21" t="n">
        <f aca="false">Assumptions!$D$14*(1+E69)^1*L69-Assumptions!$D$14*(1+E69)^0*E69*Assumptions!$D$16</f>
        <v>27.2359154901037</v>
      </c>
      <c r="N69" s="21" t="n">
        <f aca="false">Assumptions!$D$14*(1+E69)^2*L69-Assumptions!$D$14*(1+E69)^1*E69*Assumptions!$D$16</f>
        <v>29.7708300175922</v>
      </c>
      <c r="O69" s="21" t="n">
        <f aca="false">Assumptions!$D$14*(1+E69)^3*L69-Assumptions!$D$14*(1+E69)^2*E69*Assumptions!$D$16</f>
        <v>32.541675357247</v>
      </c>
      <c r="P69" s="21" t="n">
        <f aca="false">Assumptions!$D$14*(1+E69)^4*L69-Assumptions!$D$14*(1+E69)^3*E69*Assumptions!$D$16</f>
        <v>35.570410177704</v>
      </c>
      <c r="Q69" s="21" t="n">
        <f aca="false">Assumptions!$D$14*(1+E69)^5*L69-Assumptions!$D$14*(1+E69)^4*E69*Assumptions!$D$16</f>
        <v>38.8810368956107</v>
      </c>
      <c r="R69" s="21" t="n">
        <f aca="false">M69/(1+K69)+N69/(1+K69)^2+O69/(1+K69)^3+P69/(1+K69)^4+Q69/(1+K69)^5</f>
        <v>127.057084370715</v>
      </c>
      <c r="S69" s="21" t="n">
        <f aca="false">Q69*(1+I69)/(K69-I69)</f>
        <v>611.034501017982</v>
      </c>
      <c r="T69" s="21" t="n">
        <f aca="false">R69+S69/(1+K69)^5</f>
        <v>531.648273448973</v>
      </c>
      <c r="U69" s="8" t="n">
        <f aca="false">(T69-Assumptions!$D$17)/Assumptions!$D$18</f>
        <v>13.8659309379589</v>
      </c>
    </row>
    <row r="70" customFormat="false" ht="15" hidden="false" customHeight="false" outlineLevel="0" collapsed="false">
      <c r="B70" s="2" t="n">
        <v>65</v>
      </c>
      <c r="C70" s="27" t="n">
        <f aca="false">NORMSDIST('Random Draws'!C70)</f>
        <v>0.215148770539616</v>
      </c>
      <c r="D70" s="27" t="n">
        <f aca="false">NORMSDIST(Assumptions!$D$22*'Random Draws'!C70+SQRT(1-Assumptions!$D$22^2)*'Random Draws'!D70)</f>
        <v>0.327847092882514</v>
      </c>
      <c r="E70" s="19" t="n">
        <f aca="false">IF(C70&lt;(Assumptions!$E$6-Assumptions!$D$6)/(Assumptions!$F$6-Assumptions!$D$6),Assumptions!$D$6+SQRT(C70*(Assumptions!$F$6-Assumptions!$D$6)*(Assumptions!$E$6-Assumptions!$D$6)),Assumptions!$F$6-SQRT((1-C70)*(Assumptions!$F$6-Assumptions!$D$6)*(Assumptions!$F$6-Assumptions!$E$6)))</f>
        <v>0.072798534307162</v>
      </c>
      <c r="F70" s="19" t="n">
        <f aca="false">IF(D70&lt;(Assumptions!$E$7-Assumptions!$D$7)/(Assumptions!$F$7-Assumptions!$D$7),Assumptions!$D$7+SQRT(D70*(Assumptions!$F$7-Assumptions!$D$7)*(Assumptions!$E$7-Assumptions!$D$7)),Assumptions!$F$7-SQRT((1-D70)*(Assumptions!$F$7-Assumptions!$D$7)*(Assumptions!$F$7-Assumptions!$E$7)))</f>
        <v>0.40435180444238</v>
      </c>
      <c r="G70" s="19" t="n">
        <f aca="false">MIN(Assumptions!$D$24,MAX(Assumptions!$D$23,Assumptions!$D$8+Assumptions!$E$8*'Random Draws'!E70))</f>
        <v>0.085984421707467</v>
      </c>
      <c r="H70" s="19" t="n">
        <f aca="false">IF('Random Draws'!F70&lt;(Assumptions!$E$9-Assumptions!$D$9)/(Assumptions!$F$9-Assumptions!$D$9),Assumptions!$D$9+SQRT('Random Draws'!F70*(Assumptions!$F$9-Assumptions!$D$9)*(Assumptions!$E$9-Assumptions!$D$9)),Assumptions!$F$9-SQRT((1-'Random Draws'!F70)*(Assumptions!$F$9-Assumptions!$D$9)*(Assumptions!$F$9-Assumptions!$E$9)))</f>
        <v>0.302391345940849</v>
      </c>
      <c r="I70" s="19" t="n">
        <f aca="false">IF('Random Draws'!G70&lt;(Assumptions!$E$10-Assumptions!$D$10)/(Assumptions!$F$10-Assumptions!$D$10),Assumptions!$D$10+SQRT('Random Draws'!G70*(Assumptions!$F$10-Assumptions!$D$10)*(Assumptions!$E$10-Assumptions!$D$10)),Assumptions!$F$10-SQRT((1-'Random Draws'!G70)*(Assumptions!$F$10-Assumptions!$D$10)*(Assumptions!$F$10-Assumptions!$E$10)))</f>
        <v>0.0163853171042224</v>
      </c>
      <c r="J70" s="19" t="n">
        <f aca="false">IF('Random Draws'!H70&lt;(Assumptions!$E$11-Assumptions!$D$11)/(Assumptions!$F$11-Assumptions!$D$11),Assumptions!$D$11+SQRT('Random Draws'!H70*(Assumptions!$F$11-Assumptions!$D$11)*(Assumptions!$E$11-Assumptions!$D$11)),Assumptions!$F$11-SQRT((1-'Random Draws'!H70)*(Assumptions!$F$11-Assumptions!$D$11)*(Assumptions!$F$11-Assumptions!$E$11)))</f>
        <v>0.16002901879487</v>
      </c>
      <c r="K70" s="19" t="n">
        <f aca="false">MAX(G70,I70+Assumptions!$D$21)</f>
        <v>0.085984421707467</v>
      </c>
      <c r="L70" s="28" t="n">
        <f aca="false">(F70-Assumptions!$D$15)*(1-H70)+Assumptions!$D$15-J70</f>
        <v>0.161361174240877</v>
      </c>
      <c r="M70" s="21" t="n">
        <f aca="false">Assumptions!$D$14*(1+E70)^1*L70-Assumptions!$D$14*(1+E70)^0*E70*Assumptions!$D$16</f>
        <v>24.7839909026197</v>
      </c>
      <c r="N70" s="21" t="n">
        <f aca="false">Assumptions!$D$14*(1+E70)^2*L70-Assumptions!$D$14*(1+E70)^1*E70*Assumptions!$D$16</f>
        <v>26.5882291146125</v>
      </c>
      <c r="O70" s="21" t="n">
        <f aca="false">Assumptions!$D$14*(1+E70)^3*L70-Assumptions!$D$14*(1+E70)^2*E70*Assumptions!$D$16</f>
        <v>28.5238132239793</v>
      </c>
      <c r="P70" s="21" t="n">
        <f aca="false">Assumptions!$D$14*(1+E70)^4*L70-Assumptions!$D$14*(1+E70)^3*E70*Assumptions!$D$16</f>
        <v>30.6003050195362</v>
      </c>
      <c r="Q70" s="21" t="n">
        <f aca="false">Assumptions!$D$14*(1+E70)^5*L70-Assumptions!$D$14*(1+E70)^4*E70*Assumptions!$D$16</f>
        <v>32.8279623743105</v>
      </c>
      <c r="R70" s="21" t="n">
        <f aca="false">M70/(1+K70)+N70/(1+K70)^2+O70/(1+K70)^3+P70/(1+K70)^4+Q70/(1+K70)^5</f>
        <v>111.370869953115</v>
      </c>
      <c r="S70" s="21" t="n">
        <f aca="false">Q70*(1+I70)/(K70-I70)</f>
        <v>479.400692550629</v>
      </c>
      <c r="T70" s="21" t="n">
        <f aca="false">R70+S70/(1+K70)^5</f>
        <v>428.751691556406</v>
      </c>
      <c r="U70" s="8" t="n">
        <f aca="false">(T70-Assumptions!$D$17)/Assumptions!$D$18</f>
        <v>9.75006766225624</v>
      </c>
    </row>
    <row r="71" customFormat="false" ht="15" hidden="false" customHeight="false" outlineLevel="0" collapsed="false">
      <c r="B71" s="2" t="n">
        <v>66</v>
      </c>
      <c r="C71" s="27" t="n">
        <f aca="false">NORMSDIST('Random Draws'!C71)</f>
        <v>0.773693467957026</v>
      </c>
      <c r="D71" s="27" t="n">
        <f aca="false">NORMSDIST(Assumptions!$D$22*'Random Draws'!C71+SQRT(1-Assumptions!$D$22^2)*'Random Draws'!D71)</f>
        <v>0.359374638851993</v>
      </c>
      <c r="E71" s="19" t="n">
        <f aca="false">IF(C71&lt;(Assumptions!$E$6-Assumptions!$D$6)/(Assumptions!$F$6-Assumptions!$D$6),Assumptions!$D$6+SQRT(C71*(Assumptions!$F$6-Assumptions!$D$6)*(Assumptions!$E$6-Assumptions!$D$6)),Assumptions!$F$6-SQRT((1-C71)*(Assumptions!$F$6-Assumptions!$D$6)*(Assumptions!$F$6-Assumptions!$E$6)))</f>
        <v>0.106361738151104</v>
      </c>
      <c r="F71" s="19" t="n">
        <f aca="false">IF(D71&lt;(Assumptions!$E$7-Assumptions!$D$7)/(Assumptions!$F$7-Assumptions!$D$7),Assumptions!$D$7+SQRT(D71*(Assumptions!$F$7-Assumptions!$D$7)*(Assumptions!$E$7-Assumptions!$D$7)),Assumptions!$F$7-SQRT((1-D71)*(Assumptions!$F$7-Assumptions!$D$7)*(Assumptions!$F$7-Assumptions!$E$7)))</f>
        <v>0.406435415720245</v>
      </c>
      <c r="G71" s="19" t="n">
        <f aca="false">MIN(Assumptions!$D$24,MAX(Assumptions!$D$23,Assumptions!$D$8+Assumptions!$E$8*'Random Draws'!E71))</f>
        <v>0.083700772828604</v>
      </c>
      <c r="H71" s="19" t="n">
        <f aca="false">IF('Random Draws'!F71&lt;(Assumptions!$E$9-Assumptions!$D$9)/(Assumptions!$F$9-Assumptions!$D$9),Assumptions!$D$9+SQRT('Random Draws'!F71*(Assumptions!$F$9-Assumptions!$D$9)*(Assumptions!$E$9-Assumptions!$D$9)),Assumptions!$F$9-SQRT((1-'Random Draws'!F71)*(Assumptions!$F$9-Assumptions!$D$9)*(Assumptions!$F$9-Assumptions!$E$9)))</f>
        <v>0.300544775451119</v>
      </c>
      <c r="I71" s="19" t="n">
        <f aca="false">IF('Random Draws'!G71&lt;(Assumptions!$E$10-Assumptions!$D$10)/(Assumptions!$F$10-Assumptions!$D$10),Assumptions!$D$10+SQRT('Random Draws'!G71*(Assumptions!$F$10-Assumptions!$D$10)*(Assumptions!$E$10-Assumptions!$D$10)),Assumptions!$F$10-SQRT((1-'Random Draws'!G71)*(Assumptions!$F$10-Assumptions!$D$10)*(Assumptions!$F$10-Assumptions!$E$10)))</f>
        <v>0.0196312508059195</v>
      </c>
      <c r="J71" s="19" t="n">
        <f aca="false">IF('Random Draws'!H71&lt;(Assumptions!$E$11-Assumptions!$D$11)/(Assumptions!$F$11-Assumptions!$D$11),Assumptions!$D$11+SQRT('Random Draws'!H71*(Assumptions!$F$11-Assumptions!$D$11)*(Assumptions!$E$11-Assumptions!$D$11)),Assumptions!$F$11-SQRT((1-'Random Draws'!H71)*(Assumptions!$F$11-Assumptions!$D$11)*(Assumptions!$F$11-Assumptions!$E$11)))</f>
        <v>0.132808520033322</v>
      </c>
      <c r="K71" s="19" t="n">
        <f aca="false">MAX(G71,I71+Assumptions!$D$21)</f>
        <v>0.083700772828604</v>
      </c>
      <c r="L71" s="28" t="n">
        <f aca="false">(F71-Assumptions!$D$15)*(1-H71)+Assumptions!$D$15-J71</f>
        <v>0.190545675742545</v>
      </c>
      <c r="M71" s="21" t="n">
        <f aca="false">Assumptions!$D$14*(1+E71)^1*L71-Assumptions!$D$14*(1+E71)^0*E71*Assumptions!$D$16</f>
        <v>30.1051309657391</v>
      </c>
      <c r="N71" s="21" t="n">
        <f aca="false">Assumptions!$D$14*(1+E71)^2*L71-Assumptions!$D$14*(1+E71)^1*E71*Assumptions!$D$16</f>
        <v>33.3071650225217</v>
      </c>
      <c r="O71" s="21" t="n">
        <f aca="false">Assumptions!$D$14*(1+E71)^3*L71-Assumptions!$D$14*(1+E71)^2*E71*Assumptions!$D$16</f>
        <v>36.8497729872028</v>
      </c>
      <c r="P71" s="21" t="n">
        <f aca="false">Assumptions!$D$14*(1+E71)^4*L71-Assumptions!$D$14*(1+E71)^3*E71*Assumptions!$D$16</f>
        <v>40.7691788925953</v>
      </c>
      <c r="Q71" s="21" t="n">
        <f aca="false">Assumptions!$D$14*(1+E71)^5*L71-Assumptions!$D$14*(1+E71)^4*E71*Assumptions!$D$16</f>
        <v>45.1054596226051</v>
      </c>
      <c r="R71" s="21" t="n">
        <f aca="false">M71/(1+K71)+N71/(1+K71)^2+O71/(1+K71)^3+P71/(1+K71)^4+Q71/(1+K71)^5</f>
        <v>144.831376134815</v>
      </c>
      <c r="S71" s="21" t="n">
        <f aca="false">Q71*(1+I71)/(K71-I71)</f>
        <v>717.828614311952</v>
      </c>
      <c r="T71" s="21" t="n">
        <f aca="false">R71+S71/(1+K71)^5</f>
        <v>625.08853899664</v>
      </c>
      <c r="U71" s="8" t="n">
        <f aca="false">(T71-Assumptions!$D$17)/Assumptions!$D$18</f>
        <v>17.6035415598656</v>
      </c>
    </row>
    <row r="72" customFormat="false" ht="15" hidden="false" customHeight="false" outlineLevel="0" collapsed="false">
      <c r="B72" s="2" t="n">
        <v>67</v>
      </c>
      <c r="C72" s="27" t="n">
        <f aca="false">NORMSDIST('Random Draws'!C72)</f>
        <v>0.257497884547109</v>
      </c>
      <c r="D72" s="27" t="n">
        <f aca="false">NORMSDIST(Assumptions!$D$22*'Random Draws'!C72+SQRT(1-Assumptions!$D$22^2)*'Random Draws'!D72)</f>
        <v>0.502139716129822</v>
      </c>
      <c r="E72" s="19" t="n">
        <f aca="false">IF(C72&lt;(Assumptions!$E$6-Assumptions!$D$6)/(Assumptions!$F$6-Assumptions!$D$6),Assumptions!$D$6+SQRT(C72*(Assumptions!$F$6-Assumptions!$D$6)*(Assumptions!$E$6-Assumptions!$D$6)),Assumptions!$F$6-SQRT((1-C72)*(Assumptions!$F$6-Assumptions!$D$6)*(Assumptions!$F$6-Assumptions!$E$6)))</f>
        <v>0.0758816028451287</v>
      </c>
      <c r="F72" s="19" t="n">
        <f aca="false">IF(D72&lt;(Assumptions!$E$7-Assumptions!$D$7)/(Assumptions!$F$7-Assumptions!$D$7),Assumptions!$D$7+SQRT(D72*(Assumptions!$F$7-Assumptions!$D$7)*(Assumptions!$E$7-Assumptions!$D$7)),Assumptions!$F$7-SQRT((1-D72)*(Assumptions!$F$7-Assumptions!$D$7)*(Assumptions!$F$7-Assumptions!$E$7)))</f>
        <v>0.414889327712944</v>
      </c>
      <c r="G72" s="19" t="n">
        <f aca="false">MIN(Assumptions!$D$24,MAX(Assumptions!$D$23,Assumptions!$D$8+Assumptions!$E$8*'Random Draws'!E72))</f>
        <v>0.097229511543854</v>
      </c>
      <c r="H72" s="19" t="n">
        <f aca="false">IF('Random Draws'!F72&lt;(Assumptions!$E$9-Assumptions!$D$9)/(Assumptions!$F$9-Assumptions!$D$9),Assumptions!$D$9+SQRT('Random Draws'!F72*(Assumptions!$F$9-Assumptions!$D$9)*(Assumptions!$E$9-Assumptions!$D$9)),Assumptions!$F$9-SQRT((1-'Random Draws'!F72)*(Assumptions!$F$9-Assumptions!$D$9)*(Assumptions!$F$9-Assumptions!$E$9)))</f>
        <v>0.28127046592001</v>
      </c>
      <c r="I72" s="19" t="n">
        <f aca="false">IF('Random Draws'!G72&lt;(Assumptions!$E$10-Assumptions!$D$10)/(Assumptions!$F$10-Assumptions!$D$10),Assumptions!$D$10+SQRT('Random Draws'!G72*(Assumptions!$F$10-Assumptions!$D$10)*(Assumptions!$E$10-Assumptions!$D$10)),Assumptions!$F$10-SQRT((1-'Random Draws'!G72)*(Assumptions!$F$10-Assumptions!$D$10)*(Assumptions!$F$10-Assumptions!$E$10)))</f>
        <v>0.0232115284391355</v>
      </c>
      <c r="J72" s="19" t="n">
        <f aca="false">IF('Random Draws'!H72&lt;(Assumptions!$E$11-Assumptions!$D$11)/(Assumptions!$F$11-Assumptions!$D$11),Assumptions!$D$11+SQRT('Random Draws'!H72*(Assumptions!$F$11-Assumptions!$D$11)*(Assumptions!$E$11-Assumptions!$D$11)),Assumptions!$F$11-SQRT((1-'Random Draws'!H72)*(Assumptions!$F$11-Assumptions!$D$11)*(Assumptions!$F$11-Assumptions!$E$11)))</f>
        <v>0.209905564427369</v>
      </c>
      <c r="K72" s="19" t="n">
        <f aca="false">MAX(G72,I72+Assumptions!$D$21)</f>
        <v>0.097229511543854</v>
      </c>
      <c r="L72" s="28" t="n">
        <f aca="false">(F72-Assumptions!$D$15)*(1-H72)+Assumptions!$D$15-J72</f>
        <v>0.124852809344117</v>
      </c>
      <c r="M72" s="21" t="n">
        <f aca="false">Assumptions!$D$14*(1+E72)^1*L72-Assumptions!$D$14*(1+E72)^0*E72*Assumptions!$D$16</f>
        <v>19.1473069199692</v>
      </c>
      <c r="N72" s="21" t="n">
        <f aca="false">Assumptions!$D$14*(1+E72)^2*L72-Assumptions!$D$14*(1+E72)^1*E72*Assumptions!$D$16</f>
        <v>20.6002352592241</v>
      </c>
      <c r="O72" s="21" t="n">
        <f aca="false">Assumptions!$D$14*(1+E72)^3*L72-Assumptions!$D$14*(1+E72)^2*E72*Assumptions!$D$16</f>
        <v>22.1634141296808</v>
      </c>
      <c r="P72" s="21" t="n">
        <f aca="false">Assumptions!$D$14*(1+E72)^4*L72-Assumptions!$D$14*(1+E72)^3*E72*Assumptions!$D$16</f>
        <v>23.8452095183613</v>
      </c>
      <c r="Q72" s="21" t="n">
        <f aca="false">Assumptions!$D$14*(1+E72)^5*L72-Assumptions!$D$14*(1+E72)^4*E72*Assumptions!$D$16</f>
        <v>25.6546222367925</v>
      </c>
      <c r="R72" s="21" t="n">
        <f aca="false">M72/(1+K72)+N72/(1+K72)^2+O72/(1+K72)^3+P72/(1+K72)^4+Q72/(1+K72)^5</f>
        <v>83.9231676098519</v>
      </c>
      <c r="S72" s="21" t="n">
        <f aca="false">Q72*(1+I72)/(K72-I72)</f>
        <v>354.644967741139</v>
      </c>
      <c r="T72" s="21" t="n">
        <f aca="false">R72+S72/(1+K72)^5</f>
        <v>306.923957569653</v>
      </c>
      <c r="U72" s="8" t="n">
        <f aca="false">(T72-Assumptions!$D$17)/Assumptions!$D$18</f>
        <v>4.87695830278611</v>
      </c>
    </row>
    <row r="73" customFormat="false" ht="15" hidden="false" customHeight="false" outlineLevel="0" collapsed="false">
      <c r="B73" s="2" t="n">
        <v>68</v>
      </c>
      <c r="C73" s="27" t="n">
        <f aca="false">NORMSDIST('Random Draws'!C73)</f>
        <v>0.140609432396297</v>
      </c>
      <c r="D73" s="27" t="n">
        <f aca="false">NORMSDIST(Assumptions!$D$22*'Random Draws'!C73+SQRT(1-Assumptions!$D$22^2)*'Random Draws'!D73)</f>
        <v>0.260513064934993</v>
      </c>
      <c r="E73" s="19" t="n">
        <f aca="false">IF(C73&lt;(Assumptions!$E$6-Assumptions!$D$6)/(Assumptions!$F$6-Assumptions!$D$6),Assumptions!$D$6+SQRT(C73*(Assumptions!$F$6-Assumptions!$D$6)*(Assumptions!$E$6-Assumptions!$D$6)),Assumptions!$F$6-SQRT((1-C73)*(Assumptions!$F$6-Assumptions!$D$6)*(Assumptions!$F$6-Assumptions!$E$6)))</f>
        <v>0.0665150365261201</v>
      </c>
      <c r="F73" s="19" t="n">
        <f aca="false">IF(D73&lt;(Assumptions!$E$7-Assumptions!$D$7)/(Assumptions!$F$7-Assumptions!$D$7),Assumptions!$D$7+SQRT(D73*(Assumptions!$F$7-Assumptions!$D$7)*(Assumptions!$E$7-Assumptions!$D$7)),Assumptions!$F$7-SQRT((1-D73)*(Assumptions!$F$7-Assumptions!$D$7)*(Assumptions!$F$7-Assumptions!$E$7)))</f>
        <v>0.39953578618935</v>
      </c>
      <c r="G73" s="19" t="n">
        <f aca="false">MIN(Assumptions!$D$24,MAX(Assumptions!$D$23,Assumptions!$D$8+Assumptions!$E$8*'Random Draws'!E73))</f>
        <v>0.110257753549699</v>
      </c>
      <c r="H73" s="19" t="n">
        <f aca="false">IF('Random Draws'!F73&lt;(Assumptions!$E$9-Assumptions!$D$9)/(Assumptions!$F$9-Assumptions!$D$9),Assumptions!$D$9+SQRT('Random Draws'!F73*(Assumptions!$F$9-Assumptions!$D$9)*(Assumptions!$E$9-Assumptions!$D$9)),Assumptions!$F$9-SQRT((1-'Random Draws'!F73)*(Assumptions!$F$9-Assumptions!$D$9)*(Assumptions!$F$9-Assumptions!$E$9)))</f>
        <v>0.284688059356366</v>
      </c>
      <c r="I73" s="19" t="n">
        <f aca="false">IF('Random Draws'!G73&lt;(Assumptions!$E$10-Assumptions!$D$10)/(Assumptions!$F$10-Assumptions!$D$10),Assumptions!$D$10+SQRT('Random Draws'!G73*(Assumptions!$F$10-Assumptions!$D$10)*(Assumptions!$E$10-Assumptions!$D$10)),Assumptions!$F$10-SQRT((1-'Random Draws'!G73)*(Assumptions!$F$10-Assumptions!$D$10)*(Assumptions!$F$10-Assumptions!$E$10)))</f>
        <v>0.0174777900062</v>
      </c>
      <c r="J73" s="19" t="n">
        <f aca="false">IF('Random Draws'!H73&lt;(Assumptions!$E$11-Assumptions!$D$11)/(Assumptions!$F$11-Assumptions!$D$11),Assumptions!$D$11+SQRT('Random Draws'!H73*(Assumptions!$F$11-Assumptions!$D$11)*(Assumptions!$E$11-Assumptions!$D$11)),Assumptions!$F$11-SQRT((1-'Random Draws'!H73)*(Assumptions!$F$11-Assumptions!$D$11)*(Assumptions!$F$11-Assumptions!$E$11)))</f>
        <v>0.170938580680152</v>
      </c>
      <c r="K73" s="19" t="n">
        <f aca="false">MAX(G73,I73+Assumptions!$D$21)</f>
        <v>0.110257753549699</v>
      </c>
      <c r="L73" s="28" t="n">
        <f aca="false">(F73-Assumptions!$D$15)*(1-H73)+Assumptions!$D$15-J73</f>
        <v>0.15186358561186</v>
      </c>
      <c r="M73" s="21" t="n">
        <f aca="false">Assumptions!$D$14*(1+E73)^1*L73-Assumptions!$D$14*(1+E73)^0*E73*Assumptions!$D$16</f>
        <v>23.1955552367053</v>
      </c>
      <c r="N73" s="21" t="n">
        <f aca="false">Assumptions!$D$14*(1+E73)^2*L73-Assumptions!$D$14*(1+E73)^1*E73*Assumptions!$D$16</f>
        <v>24.7384084405184</v>
      </c>
      <c r="O73" s="21" t="n">
        <f aca="false">Assumptions!$D$14*(1+E73)^3*L73-Assumptions!$D$14*(1+E73)^2*E73*Assumptions!$D$16</f>
        <v>26.3838845815375</v>
      </c>
      <c r="P73" s="21" t="n">
        <f aca="false">Assumptions!$D$14*(1+E73)^4*L73-Assumptions!$D$14*(1+E73)^3*E73*Assumptions!$D$16</f>
        <v>28.1388096281795</v>
      </c>
      <c r="Q73" s="21" t="n">
        <f aca="false">Assumptions!$D$14*(1+E73)^5*L73-Assumptions!$D$14*(1+E73)^4*E73*Assumptions!$D$16</f>
        <v>30.0104635783994</v>
      </c>
      <c r="R73" s="21" t="n">
        <f aca="false">M73/(1+K73)+N73/(1+K73)^2+O73/(1+K73)^3+P73/(1+K73)^4+Q73/(1+K73)^5</f>
        <v>96.5469914401026</v>
      </c>
      <c r="S73" s="21" t="n">
        <f aca="false">Q73*(1+I73)/(K73-I73)</f>
        <v>329.111793027331</v>
      </c>
      <c r="T73" s="21" t="n">
        <f aca="false">R73+S73/(1+K73)^5</f>
        <v>291.632212782844</v>
      </c>
      <c r="U73" s="8" t="n">
        <f aca="false">(T73-Assumptions!$D$17)/Assumptions!$D$18</f>
        <v>4.26528851131375</v>
      </c>
    </row>
    <row r="74" customFormat="false" ht="15" hidden="false" customHeight="false" outlineLevel="0" collapsed="false">
      <c r="B74" s="2" t="n">
        <v>69</v>
      </c>
      <c r="C74" s="27" t="n">
        <f aca="false">NORMSDIST('Random Draws'!C74)</f>
        <v>0.894104878294465</v>
      </c>
      <c r="D74" s="27" t="n">
        <f aca="false">NORMSDIST(Assumptions!$D$22*'Random Draws'!C74+SQRT(1-Assumptions!$D$22^2)*'Random Draws'!D74)</f>
        <v>0.771704251642852</v>
      </c>
      <c r="E74" s="19" t="n">
        <f aca="false">IF(C74&lt;(Assumptions!$E$6-Assumptions!$D$6)/(Assumptions!$F$6-Assumptions!$D$6),Assumptions!$D$6+SQRT(C74*(Assumptions!$F$6-Assumptions!$D$6)*(Assumptions!$E$6-Assumptions!$D$6)),Assumptions!$F$6-SQRT((1-C74)*(Assumptions!$F$6-Assumptions!$D$6)*(Assumptions!$F$6-Assumptions!$E$6)))</f>
        <v>0.116989663007081</v>
      </c>
      <c r="F74" s="19" t="n">
        <f aca="false">IF(D74&lt;(Assumptions!$E$7-Assumptions!$D$7)/(Assumptions!$F$7-Assumptions!$D$7),Assumptions!$D$7+SQRT(D74*(Assumptions!$F$7-Assumptions!$D$7)*(Assumptions!$E$7-Assumptions!$D$7)),Assumptions!$F$7-SQRT((1-D74)*(Assumptions!$F$7-Assumptions!$D$7)*(Assumptions!$F$7-Assumptions!$E$7)))</f>
        <v>0.429781082192961</v>
      </c>
      <c r="G74" s="19" t="n">
        <f aca="false">MIN(Assumptions!$D$24,MAX(Assumptions!$D$23,Assumptions!$D$8+Assumptions!$E$8*'Random Draws'!E74))</f>
        <v>0.08860976217151</v>
      </c>
      <c r="H74" s="19" t="n">
        <f aca="false">IF('Random Draws'!F74&lt;(Assumptions!$E$9-Assumptions!$D$9)/(Assumptions!$F$9-Assumptions!$D$9),Assumptions!$D$9+SQRT('Random Draws'!F74*(Assumptions!$F$9-Assumptions!$D$9)*(Assumptions!$E$9-Assumptions!$D$9)),Assumptions!$F$9-SQRT((1-'Random Draws'!F74)*(Assumptions!$F$9-Assumptions!$D$9)*(Assumptions!$F$9-Assumptions!$E$9)))</f>
        <v>0.297836905457962</v>
      </c>
      <c r="I74" s="19" t="n">
        <f aca="false">IF('Random Draws'!G74&lt;(Assumptions!$E$10-Assumptions!$D$10)/(Assumptions!$F$10-Assumptions!$D$10),Assumptions!$D$10+SQRT('Random Draws'!G74*(Assumptions!$F$10-Assumptions!$D$10)*(Assumptions!$E$10-Assumptions!$D$10)),Assumptions!$F$10-SQRT((1-'Random Draws'!G74)*(Assumptions!$F$10-Assumptions!$D$10)*(Assumptions!$F$10-Assumptions!$E$10)))</f>
        <v>0.0230492301836866</v>
      </c>
      <c r="J74" s="19" t="n">
        <f aca="false">IF('Random Draws'!H74&lt;(Assumptions!$E$11-Assumptions!$D$11)/(Assumptions!$F$11-Assumptions!$D$11),Assumptions!$D$11+SQRT('Random Draws'!H74*(Assumptions!$F$11-Assumptions!$D$11)*(Assumptions!$E$11-Assumptions!$D$11)),Assumptions!$F$11-SQRT((1-'Random Draws'!H74)*(Assumptions!$F$11-Assumptions!$D$11)*(Assumptions!$F$11-Assumptions!$E$11)))</f>
        <v>0.175944191220839</v>
      </c>
      <c r="K74" s="19" t="n">
        <f aca="false">MAX(G74,I74+Assumptions!$D$21)</f>
        <v>0.08860976217151</v>
      </c>
      <c r="L74" s="28" t="n">
        <f aca="false">(F74-Assumptions!$D$15)*(1-H74)+Assumptions!$D$15-J74</f>
        <v>0.164551021136931</v>
      </c>
      <c r="M74" s="21" t="n">
        <f aca="false">Assumptions!$D$14*(1+E74)^1*L74-Assumptions!$D$14*(1+E74)^0*E74*Assumptions!$D$16</f>
        <v>26.142354464765</v>
      </c>
      <c r="N74" s="21" t="n">
        <f aca="false">Assumptions!$D$14*(1+E74)^2*L74-Assumptions!$D$14*(1+E74)^1*E74*Assumptions!$D$16</f>
        <v>29.2007397038095</v>
      </c>
      <c r="O74" s="21" t="n">
        <f aca="false">Assumptions!$D$14*(1+E74)^3*L74-Assumptions!$D$14*(1+E74)^2*E74*Assumptions!$D$16</f>
        <v>32.6169244013157</v>
      </c>
      <c r="P74" s="21" t="n">
        <f aca="false">Assumptions!$D$14*(1+E74)^4*L74-Assumptions!$D$14*(1+E74)^3*E74*Assumptions!$D$16</f>
        <v>36.432767395353</v>
      </c>
      <c r="Q74" s="21" t="n">
        <f aca="false">Assumptions!$D$14*(1+E74)^5*L74-Assumptions!$D$14*(1+E74)^4*E74*Assumptions!$D$16</f>
        <v>40.6950245753508</v>
      </c>
      <c r="R74" s="21" t="n">
        <f aca="false">M74/(1+K74)+N74/(1+K74)^2+O74/(1+K74)^3+P74/(1+K74)^4+Q74/(1+K74)^5</f>
        <v>126.498082966993</v>
      </c>
      <c r="S74" s="21" t="n">
        <f aca="false">Q74*(1+I74)/(K74-I74)</f>
        <v>635.0316616078</v>
      </c>
      <c r="T74" s="21" t="n">
        <f aca="false">R74+S74/(1+K74)^5</f>
        <v>541.867250599732</v>
      </c>
      <c r="U74" s="8" t="n">
        <f aca="false">(T74-Assumptions!$D$17)/Assumptions!$D$18</f>
        <v>14.2746900239893</v>
      </c>
    </row>
    <row r="75" customFormat="false" ht="15" hidden="false" customHeight="false" outlineLevel="0" collapsed="false">
      <c r="B75" s="2" t="n">
        <v>70</v>
      </c>
      <c r="C75" s="27" t="n">
        <f aca="false">NORMSDIST('Random Draws'!C75)</f>
        <v>0.729371737850124</v>
      </c>
      <c r="D75" s="27" t="n">
        <f aca="false">NORMSDIST(Assumptions!$D$22*'Random Draws'!C75+SQRT(1-Assumptions!$D$22^2)*'Random Draws'!D75)</f>
        <v>0.733601851664676</v>
      </c>
      <c r="E75" s="19" t="n">
        <f aca="false">IF(C75&lt;(Assumptions!$E$6-Assumptions!$D$6)/(Assumptions!$F$6-Assumptions!$D$6),Assumptions!$D$6+SQRT(C75*(Assumptions!$F$6-Assumptions!$D$6)*(Assumptions!$E$6-Assumptions!$D$6)),Assumptions!$F$6-SQRT((1-C75)*(Assumptions!$F$6-Assumptions!$D$6)*(Assumptions!$F$6-Assumptions!$E$6)))</f>
        <v>0.103214930872032</v>
      </c>
      <c r="F75" s="19" t="n">
        <f aca="false">IF(D75&lt;(Assumptions!$E$7-Assumptions!$D$7)/(Assumptions!$F$7-Assumptions!$D$7),Assumptions!$D$7+SQRT(D75*(Assumptions!$F$7-Assumptions!$D$7)*(Assumptions!$E$7-Assumptions!$D$7)),Assumptions!$F$7-SQRT((1-D75)*(Assumptions!$F$7-Assumptions!$D$7)*(Assumptions!$F$7-Assumptions!$E$7)))</f>
        <v>0.427356584226811</v>
      </c>
      <c r="G75" s="19" t="n">
        <f aca="false">MIN(Assumptions!$D$24,MAX(Assumptions!$D$23,Assumptions!$D$8+Assumptions!$E$8*'Random Draws'!E75))</f>
        <v>0.091201039086737</v>
      </c>
      <c r="H75" s="19" t="n">
        <f aca="false">IF('Random Draws'!F75&lt;(Assumptions!$E$9-Assumptions!$D$9)/(Assumptions!$F$9-Assumptions!$D$9),Assumptions!$D$9+SQRT('Random Draws'!F75*(Assumptions!$F$9-Assumptions!$D$9)*(Assumptions!$E$9-Assumptions!$D$9)),Assumptions!$F$9-SQRT((1-'Random Draws'!F75)*(Assumptions!$F$9-Assumptions!$D$9)*(Assumptions!$F$9-Assumptions!$E$9)))</f>
        <v>0.256177341053678</v>
      </c>
      <c r="I75" s="19" t="n">
        <f aca="false">IF('Random Draws'!G75&lt;(Assumptions!$E$10-Assumptions!$D$10)/(Assumptions!$F$10-Assumptions!$D$10),Assumptions!$D$10+SQRT('Random Draws'!G75*(Assumptions!$F$10-Assumptions!$D$10)*(Assumptions!$E$10-Assumptions!$D$10)),Assumptions!$F$10-SQRT((1-'Random Draws'!G75)*(Assumptions!$F$10-Assumptions!$D$10)*(Assumptions!$F$10-Assumptions!$E$10)))</f>
        <v>0.0170515548274086</v>
      </c>
      <c r="J75" s="19" t="n">
        <f aca="false">IF('Random Draws'!H75&lt;(Assumptions!$E$11-Assumptions!$D$11)/(Assumptions!$F$11-Assumptions!$D$11),Assumptions!$D$11+SQRT('Random Draws'!H75*(Assumptions!$F$11-Assumptions!$D$11)*(Assumptions!$E$11-Assumptions!$D$11)),Assumptions!$F$11-SQRT((1-'Random Draws'!H75)*(Assumptions!$F$11-Assumptions!$D$11)*(Assumptions!$F$11-Assumptions!$E$11)))</f>
        <v>0.16941807258103</v>
      </c>
      <c r="K75" s="19" t="n">
        <f aca="false">MAX(G75,I75+Assumptions!$D$21)</f>
        <v>0.091201039086737</v>
      </c>
      <c r="L75" s="28" t="n">
        <f aca="false">(F75-Assumptions!$D$15)*(1-H75)+Assumptions!$D$15-J75</f>
        <v>0.181762492553753</v>
      </c>
      <c r="M75" s="21" t="n">
        <f aca="false">Assumptions!$D$14*(1+E75)^1*L75-Assumptions!$D$14*(1+E75)^0*E75*Assumptions!$D$16</f>
        <v>28.6268639210901</v>
      </c>
      <c r="N75" s="21" t="n">
        <f aca="false">Assumptions!$D$14*(1+E75)^2*L75-Assumptions!$D$14*(1+E75)^1*E75*Assumptions!$D$16</f>
        <v>31.5815837017885</v>
      </c>
      <c r="O75" s="21" t="n">
        <f aca="false">Assumptions!$D$14*(1+E75)^3*L75-Assumptions!$D$14*(1+E75)^2*E75*Assumptions!$D$16</f>
        <v>34.8412746803979</v>
      </c>
      <c r="P75" s="21" t="n">
        <f aca="false">Assumptions!$D$14*(1+E75)^4*L75-Assumptions!$D$14*(1+E75)^3*E75*Assumptions!$D$16</f>
        <v>38.4374144380286</v>
      </c>
      <c r="Q75" s="21" t="n">
        <f aca="false">Assumptions!$D$14*(1+E75)^5*L75-Assumptions!$D$14*(1+E75)^4*E75*Assumptions!$D$16</f>
        <v>42.4047295121494</v>
      </c>
      <c r="R75" s="21" t="n">
        <f aca="false">M75/(1+K75)+N75/(1+K75)^2+O75/(1+K75)^3+P75/(1+K75)^4+Q75/(1+K75)^5</f>
        <v>134.091668652434</v>
      </c>
      <c r="S75" s="21" t="n">
        <f aca="false">Q75*(1+I75)/(K75-I75)</f>
        <v>581.633122781182</v>
      </c>
      <c r="T75" s="21" t="n">
        <f aca="false">R75+S75/(1+K75)^5</f>
        <v>510.0375024601</v>
      </c>
      <c r="U75" s="8" t="n">
        <f aca="false">(T75-Assumptions!$D$17)/Assumptions!$D$18</f>
        <v>13.001500098404</v>
      </c>
    </row>
    <row r="76" customFormat="false" ht="15" hidden="false" customHeight="false" outlineLevel="0" collapsed="false">
      <c r="B76" s="2" t="n">
        <v>71</v>
      </c>
      <c r="C76" s="27" t="n">
        <f aca="false">NORMSDIST('Random Draws'!C76)</f>
        <v>0.172140786267165</v>
      </c>
      <c r="D76" s="27" t="n">
        <f aca="false">NORMSDIST(Assumptions!$D$22*'Random Draws'!C76+SQRT(1-Assumptions!$D$22^2)*'Random Draws'!D76)</f>
        <v>0.0871394509943502</v>
      </c>
      <c r="E76" s="19" t="n">
        <f aca="false">IF(C76&lt;(Assumptions!$E$6-Assumptions!$D$6)/(Assumptions!$F$6-Assumptions!$D$6),Assumptions!$D$6+SQRT(C76*(Assumptions!$F$6-Assumptions!$D$6)*(Assumptions!$E$6-Assumptions!$D$6)),Assumptions!$F$6-SQRT((1-C76)*(Assumptions!$F$6-Assumptions!$D$6)*(Assumptions!$F$6-Assumptions!$E$6)))</f>
        <v>0.0693377560719259</v>
      </c>
      <c r="F76" s="19" t="n">
        <f aca="false">IF(D76&lt;(Assumptions!$E$7-Assumptions!$D$7)/(Assumptions!$F$7-Assumptions!$D$7),Assumptions!$D$7+SQRT(D76*(Assumptions!$F$7-Assumptions!$D$7)*(Assumptions!$E$7-Assumptions!$D$7)),Assumptions!$F$7-SQRT((1-D76)*(Assumptions!$F$7-Assumptions!$D$7)*(Assumptions!$F$7-Assumptions!$E$7)))</f>
        <v>0.382865622798562</v>
      </c>
      <c r="G76" s="19" t="n">
        <f aca="false">MIN(Assumptions!$D$24,MAX(Assumptions!$D$23,Assumptions!$D$8+Assumptions!$E$8*'Random Draws'!E76))</f>
        <v>0.069779422753829</v>
      </c>
      <c r="H76" s="19" t="n">
        <f aca="false">IF('Random Draws'!F76&lt;(Assumptions!$E$9-Assumptions!$D$9)/(Assumptions!$F$9-Assumptions!$D$9),Assumptions!$D$9+SQRT('Random Draws'!F76*(Assumptions!$F$9-Assumptions!$D$9)*(Assumptions!$E$9-Assumptions!$D$9)),Assumptions!$F$9-SQRT((1-'Random Draws'!F76)*(Assumptions!$F$9-Assumptions!$D$9)*(Assumptions!$F$9-Assumptions!$E$9)))</f>
        <v>0.312766003735567</v>
      </c>
      <c r="I76" s="19" t="n">
        <f aca="false">IF('Random Draws'!G76&lt;(Assumptions!$E$10-Assumptions!$D$10)/(Assumptions!$F$10-Assumptions!$D$10),Assumptions!$D$10+SQRT('Random Draws'!G76*(Assumptions!$F$10-Assumptions!$D$10)*(Assumptions!$E$10-Assumptions!$D$10)),Assumptions!$F$10-SQRT((1-'Random Draws'!G76)*(Assumptions!$F$10-Assumptions!$D$10)*(Assumptions!$F$10-Assumptions!$E$10)))</f>
        <v>0.0172401960942937</v>
      </c>
      <c r="J76" s="19" t="n">
        <f aca="false">IF('Random Draws'!H76&lt;(Assumptions!$E$11-Assumptions!$D$11)/(Assumptions!$F$11-Assumptions!$D$11),Assumptions!$D$11+SQRT('Random Draws'!H76*(Assumptions!$F$11-Assumptions!$D$11)*(Assumptions!$E$11-Assumptions!$D$11)),Assumptions!$F$11-SQRT((1-'Random Draws'!H76)*(Assumptions!$F$11-Assumptions!$D$11)*(Assumptions!$F$11-Assumptions!$E$11)))</f>
        <v>0.176283600730893</v>
      </c>
      <c r="K76" s="19" t="n">
        <f aca="false">MAX(G76,I76+Assumptions!$D$21)</f>
        <v>0.069779422753829</v>
      </c>
      <c r="L76" s="28" t="n">
        <f aca="false">(F76-Assumptions!$D$15)*(1-H76)+Assumptions!$D$15-J76</f>
        <v>0.127494251742857</v>
      </c>
      <c r="M76" s="21" t="n">
        <f aca="false">Assumptions!$D$14*(1+E76)^1*L76-Assumptions!$D$14*(1+E76)^0*E76*Assumptions!$D$16</f>
        <v>19.4668712363497</v>
      </c>
      <c r="N76" s="21" t="n">
        <f aca="false">Assumptions!$D$14*(1+E76)^2*L76-Assumptions!$D$14*(1+E76)^1*E76*Assumptions!$D$16</f>
        <v>20.8166604056193</v>
      </c>
      <c r="O76" s="21" t="n">
        <f aca="false">Assumptions!$D$14*(1+E76)^3*L76-Assumptions!$D$14*(1+E76)^2*E76*Assumptions!$D$16</f>
        <v>22.2600409270563</v>
      </c>
      <c r="P76" s="21" t="n">
        <f aca="false">Assumptions!$D$14*(1+E76)^4*L76-Assumptions!$D$14*(1+E76)^3*E76*Assumptions!$D$16</f>
        <v>23.8035022150076</v>
      </c>
      <c r="Q76" s="21" t="n">
        <f aca="false">Assumptions!$D$14*(1+E76)^5*L76-Assumptions!$D$14*(1+E76)^4*E76*Assumptions!$D$16</f>
        <v>25.4539836452493</v>
      </c>
      <c r="R76" s="21" t="n">
        <f aca="false">M76/(1+K76)+N76/(1+K76)^2+O76/(1+K76)^3+P76/(1+K76)^4+Q76/(1+K76)^5</f>
        <v>90.9103473195124</v>
      </c>
      <c r="S76" s="21" t="n">
        <f aca="false">Q76*(1+I76)/(K76-I76)</f>
        <v>492.828253496477</v>
      </c>
      <c r="T76" s="21" t="n">
        <f aca="false">R76+S76/(1+K76)^5</f>
        <v>442.652484333602</v>
      </c>
      <c r="U76" s="8" t="n">
        <f aca="false">(T76-Assumptions!$D$17)/Assumptions!$D$18</f>
        <v>10.3060993733441</v>
      </c>
    </row>
    <row r="77" customFormat="false" ht="15" hidden="false" customHeight="false" outlineLevel="0" collapsed="false">
      <c r="B77" s="2" t="n">
        <v>72</v>
      </c>
      <c r="C77" s="27" t="n">
        <f aca="false">NORMSDIST('Random Draws'!C77)</f>
        <v>0.499968164384515</v>
      </c>
      <c r="D77" s="27" t="n">
        <f aca="false">NORMSDIST(Assumptions!$D$22*'Random Draws'!C77+SQRT(1-Assumptions!$D$22^2)*'Random Draws'!D77)</f>
        <v>0.148927593734414</v>
      </c>
      <c r="E77" s="19" t="n">
        <f aca="false">IF(C77&lt;(Assumptions!$E$6-Assumptions!$D$6)/(Assumptions!$F$6-Assumptions!$D$6),Assumptions!$D$6+SQRT(C77*(Assumptions!$F$6-Assumptions!$D$6)*(Assumptions!$E$6-Assumptions!$D$6)),Assumptions!$F$6-SQRT((1-C77)*(Assumptions!$F$6-Assumptions!$D$6)*(Assumptions!$F$6-Assumptions!$E$6)))</f>
        <v>0.0899984081938873</v>
      </c>
      <c r="F77" s="19" t="n">
        <f aca="false">IF(D77&lt;(Assumptions!$E$7-Assumptions!$D$7)/(Assumptions!$F$7-Assumptions!$D$7),Assumptions!$D$7+SQRT(D77*(Assumptions!$F$7-Assumptions!$D$7)*(Assumptions!$E$7-Assumptions!$D$7)),Assumptions!$F$7-SQRT((1-D77)*(Assumptions!$F$7-Assumptions!$D$7)*(Assumptions!$F$7-Assumptions!$E$7)))</f>
        <v>0.389892567009317</v>
      </c>
      <c r="G77" s="19" t="n">
        <f aca="false">MIN(Assumptions!$D$24,MAX(Assumptions!$D$23,Assumptions!$D$8+Assumptions!$E$8*'Random Draws'!E77))</f>
        <v>0.098960125657577</v>
      </c>
      <c r="H77" s="19" t="n">
        <f aca="false">IF('Random Draws'!F77&lt;(Assumptions!$E$9-Assumptions!$D$9)/(Assumptions!$F$9-Assumptions!$D$9),Assumptions!$D$9+SQRT('Random Draws'!F77*(Assumptions!$F$9-Assumptions!$D$9)*(Assumptions!$E$9-Assumptions!$D$9)),Assumptions!$F$9-SQRT((1-'Random Draws'!F77)*(Assumptions!$F$9-Assumptions!$D$9)*(Assumptions!$F$9-Assumptions!$E$9)))</f>
        <v>0.269045918718326</v>
      </c>
      <c r="I77" s="19" t="n">
        <f aca="false">IF('Random Draws'!G77&lt;(Assumptions!$E$10-Assumptions!$D$10)/(Assumptions!$F$10-Assumptions!$D$10),Assumptions!$D$10+SQRT('Random Draws'!G77*(Assumptions!$F$10-Assumptions!$D$10)*(Assumptions!$E$10-Assumptions!$D$10)),Assumptions!$F$10-SQRT((1-'Random Draws'!G77)*(Assumptions!$F$10-Assumptions!$D$10)*(Assumptions!$F$10-Assumptions!$E$10)))</f>
        <v>0.0210224546931554</v>
      </c>
      <c r="J77" s="19" t="n">
        <f aca="false">IF('Random Draws'!H77&lt;(Assumptions!$E$11-Assumptions!$D$11)/(Assumptions!$F$11-Assumptions!$D$11),Assumptions!$D$11+SQRT('Random Draws'!H77*(Assumptions!$F$11-Assumptions!$D$11)*(Assumptions!$E$11-Assumptions!$D$11)),Assumptions!$F$11-SQRT((1-'Random Draws'!H77)*(Assumptions!$F$11-Assumptions!$D$11)*(Assumptions!$F$11-Assumptions!$E$11)))</f>
        <v>0.173728884160159</v>
      </c>
      <c r="K77" s="19" t="n">
        <f aca="false">MAX(G77,I77+Assumptions!$D$21)</f>
        <v>0.098960125657577</v>
      </c>
      <c r="L77" s="28" t="n">
        <f aca="false">(F77-Assumptions!$D$15)*(1-H77)+Assumptions!$D$15-J77</f>
        <v>0.146240648390072</v>
      </c>
      <c r="M77" s="21" t="n">
        <f aca="false">Assumptions!$D$14*(1+E77)^1*L77-Assumptions!$D$14*(1+E77)^0*E77*Assumptions!$D$16</f>
        <v>22.7218076483276</v>
      </c>
      <c r="N77" s="21" t="n">
        <f aca="false">Assumptions!$D$14*(1+E77)^2*L77-Assumptions!$D$14*(1+E77)^1*E77*Assumptions!$D$16</f>
        <v>24.7667341679648</v>
      </c>
      <c r="O77" s="21" t="n">
        <f aca="false">Assumptions!$D$14*(1+E77)^3*L77-Assumptions!$D$14*(1+E77)^2*E77*Assumptions!$D$16</f>
        <v>26.9957008192427</v>
      </c>
      <c r="P77" s="21" t="n">
        <f aca="false">Assumptions!$D$14*(1+E77)^4*L77-Assumptions!$D$14*(1+E77)^3*E77*Assumptions!$D$16</f>
        <v>29.425270921053</v>
      </c>
      <c r="Q77" s="21" t="n">
        <f aca="false">Assumptions!$D$14*(1+E77)^5*L77-Assumptions!$D$14*(1+E77)^4*E77*Assumptions!$D$16</f>
        <v>32.0734984646216</v>
      </c>
      <c r="R77" s="21" t="n">
        <f aca="false">M77/(1+K77)+N77/(1+K77)^2+O77/(1+K77)^3+P77/(1+K77)^4+Q77/(1+K77)^5</f>
        <v>101.706315927876</v>
      </c>
      <c r="S77" s="21" t="n">
        <f aca="false">Q77*(1+I77)/(K77-I77)</f>
        <v>420.178865081745</v>
      </c>
      <c r="T77" s="21" t="n">
        <f aca="false">R77+S77/(1+K77)^5</f>
        <v>363.841024891504</v>
      </c>
      <c r="U77" s="8" t="n">
        <f aca="false">(T77-Assumptions!$D$17)/Assumptions!$D$18</f>
        <v>7.15364099566014</v>
      </c>
    </row>
    <row r="78" customFormat="false" ht="15" hidden="false" customHeight="false" outlineLevel="0" collapsed="false">
      <c r="B78" s="2" t="n">
        <v>73</v>
      </c>
      <c r="C78" s="27" t="n">
        <f aca="false">NORMSDIST('Random Draws'!C78)</f>
        <v>0.892854609479752</v>
      </c>
      <c r="D78" s="27" t="n">
        <f aca="false">NORMSDIST(Assumptions!$D$22*'Random Draws'!C78+SQRT(1-Assumptions!$D$22^2)*'Random Draws'!D78)</f>
        <v>0.657859728498406</v>
      </c>
      <c r="E78" s="19" t="n">
        <f aca="false">IF(C78&lt;(Assumptions!$E$6-Assumptions!$D$6)/(Assumptions!$F$6-Assumptions!$D$6),Assumptions!$D$6+SQRT(C78*(Assumptions!$F$6-Assumptions!$D$6)*(Assumptions!$E$6-Assumptions!$D$6)),Assumptions!$F$6-SQRT((1-C78)*(Assumptions!$F$6-Assumptions!$D$6)*(Assumptions!$F$6-Assumptions!$E$6)))</f>
        <v>0.116854223871271</v>
      </c>
      <c r="F78" s="19" t="n">
        <f aca="false">IF(D78&lt;(Assumptions!$E$7-Assumptions!$D$7)/(Assumptions!$F$7-Assumptions!$D$7),Assumptions!$D$7+SQRT(D78*(Assumptions!$F$7-Assumptions!$D$7)*(Assumptions!$E$7-Assumptions!$D$7)),Assumptions!$F$7-SQRT((1-D78)*(Assumptions!$F$7-Assumptions!$D$7)*(Assumptions!$F$7-Assumptions!$E$7)))</f>
        <v>0.423005931745665</v>
      </c>
      <c r="G78" s="19" t="n">
        <f aca="false">MIN(Assumptions!$D$24,MAX(Assumptions!$D$23,Assumptions!$D$8+Assumptions!$E$8*'Random Draws'!E78))</f>
        <v>0.092570660086671</v>
      </c>
      <c r="H78" s="19" t="n">
        <f aca="false">IF('Random Draws'!F78&lt;(Assumptions!$E$9-Assumptions!$D$9)/(Assumptions!$F$9-Assumptions!$D$9),Assumptions!$D$9+SQRT('Random Draws'!F78*(Assumptions!$F$9-Assumptions!$D$9)*(Assumptions!$E$9-Assumptions!$D$9)),Assumptions!$F$9-SQRT((1-'Random Draws'!F78)*(Assumptions!$F$9-Assumptions!$D$9)*(Assumptions!$F$9-Assumptions!$E$9)))</f>
        <v>0.289782553401974</v>
      </c>
      <c r="I78" s="19" t="n">
        <f aca="false">IF('Random Draws'!G78&lt;(Assumptions!$E$10-Assumptions!$D$10)/(Assumptions!$F$10-Assumptions!$D$10),Assumptions!$D$10+SQRT('Random Draws'!G78*(Assumptions!$F$10-Assumptions!$D$10)*(Assumptions!$E$10-Assumptions!$D$10)),Assumptions!$F$10-SQRT((1-'Random Draws'!G78)*(Assumptions!$F$10-Assumptions!$D$10)*(Assumptions!$F$10-Assumptions!$E$10)))</f>
        <v>0.017665912621024</v>
      </c>
      <c r="J78" s="19" t="n">
        <f aca="false">IF('Random Draws'!H78&lt;(Assumptions!$E$11-Assumptions!$D$11)/(Assumptions!$F$11-Assumptions!$D$11),Assumptions!$D$11+SQRT('Random Draws'!H78*(Assumptions!$F$11-Assumptions!$D$11)*(Assumptions!$E$11-Assumptions!$D$11)),Assumptions!$F$11-SQRT((1-'Random Draws'!H78)*(Assumptions!$F$11-Assumptions!$D$11)*(Assumptions!$F$11-Assumptions!$E$11)))</f>
        <v>0.156030979363265</v>
      </c>
      <c r="K78" s="19" t="n">
        <f aca="false">MAX(G78,I78+Assumptions!$D$21)</f>
        <v>0.092570660086671</v>
      </c>
      <c r="L78" s="28" t="n">
        <f aca="false">(F78-Assumptions!$D$15)*(1-H78)+Assumptions!$D$15-J78</f>
        <v>0.182066945319217</v>
      </c>
      <c r="M78" s="21" t="n">
        <f aca="false">Assumptions!$D$14*(1+E78)^1*L78-Assumptions!$D$14*(1+E78)^0*E78*Assumptions!$D$16</f>
        <v>28.9763084776906</v>
      </c>
      <c r="N78" s="21" t="n">
        <f aca="false">Assumptions!$D$14*(1+E78)^2*L78-Assumptions!$D$14*(1+E78)^1*E78*Assumptions!$D$16</f>
        <v>32.3623125155056</v>
      </c>
      <c r="O78" s="21" t="n">
        <f aca="false">Assumptions!$D$14*(1+E78)^3*L78-Assumptions!$D$14*(1+E78)^2*E78*Assumptions!$D$16</f>
        <v>36.1439854271846</v>
      </c>
      <c r="P78" s="21" t="n">
        <f aca="false">Assumptions!$D$14*(1+E78)^4*L78-Assumptions!$D$14*(1+E78)^3*E78*Assumptions!$D$16</f>
        <v>40.3675627918927</v>
      </c>
      <c r="Q78" s="21" t="n">
        <f aca="false">Assumptions!$D$14*(1+E78)^5*L78-Assumptions!$D$14*(1+E78)^4*E78*Assumptions!$D$16</f>
        <v>45.0846830115142</v>
      </c>
      <c r="R78" s="21" t="n">
        <f aca="false">M78/(1+K78)+N78/(1+K78)^2+O78/(1+K78)^3+P78/(1+K78)^4+Q78/(1+K78)^5</f>
        <v>138.633212531704</v>
      </c>
      <c r="S78" s="21" t="n">
        <f aca="false">Q78*(1+I78)/(K78-I78)</f>
        <v>612.52653048706</v>
      </c>
      <c r="T78" s="21" t="n">
        <f aca="false">R78+S78/(1+K78)^5</f>
        <v>532.072056405604</v>
      </c>
      <c r="U78" s="8" t="n">
        <f aca="false">(T78-Assumptions!$D$17)/Assumptions!$D$18</f>
        <v>13.8828822562242</v>
      </c>
    </row>
    <row r="79" customFormat="false" ht="15" hidden="false" customHeight="false" outlineLevel="0" collapsed="false">
      <c r="B79" s="2" t="n">
        <v>74</v>
      </c>
      <c r="C79" s="27" t="n">
        <f aca="false">NORMSDIST('Random Draws'!C79)</f>
        <v>0.600809287685198</v>
      </c>
      <c r="D79" s="27" t="n">
        <f aca="false">NORMSDIST(Assumptions!$D$22*'Random Draws'!C79+SQRT(1-Assumptions!$D$22^2)*'Random Draws'!D79)</f>
        <v>0.263445018904077</v>
      </c>
      <c r="E79" s="19" t="n">
        <f aca="false">IF(C79&lt;(Assumptions!$E$6-Assumptions!$D$6)/(Assumptions!$F$6-Assumptions!$D$6),Assumptions!$D$6+SQRT(C79*(Assumptions!$F$6-Assumptions!$D$6)*(Assumptions!$E$6-Assumptions!$D$6)),Assumptions!$F$6-SQRT((1-C79)*(Assumptions!$F$6-Assumptions!$D$6)*(Assumptions!$F$6-Assumptions!$E$6)))</f>
        <v>0.0953239039130095</v>
      </c>
      <c r="F79" s="19" t="n">
        <f aca="false">IF(D79&lt;(Assumptions!$E$7-Assumptions!$D$7)/(Assumptions!$F$7-Assumptions!$D$7),Assumptions!$D$7+SQRT(D79*(Assumptions!$F$7-Assumptions!$D$7)*(Assumptions!$E$7-Assumptions!$D$7)),Assumptions!$F$7-SQRT((1-D79)*(Assumptions!$F$7-Assumptions!$D$7)*(Assumptions!$F$7-Assumptions!$E$7)))</f>
        <v>0.399757642201525</v>
      </c>
      <c r="G79" s="19" t="n">
        <f aca="false">MIN(Assumptions!$D$24,MAX(Assumptions!$D$23,Assumptions!$D$8+Assumptions!$E$8*'Random Draws'!E79))</f>
        <v>0.113333940859202</v>
      </c>
      <c r="H79" s="19" t="n">
        <f aca="false">IF('Random Draws'!F79&lt;(Assumptions!$E$9-Assumptions!$D$9)/(Assumptions!$F$9-Assumptions!$D$9),Assumptions!$D$9+SQRT('Random Draws'!F79*(Assumptions!$F$9-Assumptions!$D$9)*(Assumptions!$E$9-Assumptions!$D$9)),Assumptions!$F$9-SQRT((1-'Random Draws'!F79)*(Assumptions!$F$9-Assumptions!$D$9)*(Assumptions!$F$9-Assumptions!$E$9)))</f>
        <v>0.243806214205533</v>
      </c>
      <c r="I79" s="19" t="n">
        <f aca="false">IF('Random Draws'!G79&lt;(Assumptions!$E$10-Assumptions!$D$10)/(Assumptions!$F$10-Assumptions!$D$10),Assumptions!$D$10+SQRT('Random Draws'!G79*(Assumptions!$F$10-Assumptions!$D$10)*(Assumptions!$E$10-Assumptions!$D$10)),Assumptions!$F$10-SQRT((1-'Random Draws'!G79)*(Assumptions!$F$10-Assumptions!$D$10)*(Assumptions!$F$10-Assumptions!$E$10)))</f>
        <v>0.0248125998027357</v>
      </c>
      <c r="J79" s="19" t="n">
        <f aca="false">IF('Random Draws'!H79&lt;(Assumptions!$E$11-Assumptions!$D$11)/(Assumptions!$F$11-Assumptions!$D$11),Assumptions!$D$11+SQRT('Random Draws'!H79*(Assumptions!$F$11-Assumptions!$D$11)*(Assumptions!$E$11-Assumptions!$D$11)),Assumptions!$F$11-SQRT((1-'Random Draws'!H79)*(Assumptions!$F$11-Assumptions!$D$11)*(Assumptions!$F$11-Assumptions!$E$11)))</f>
        <v>0.181415016381836</v>
      </c>
      <c r="K79" s="19" t="n">
        <f aca="false">MAX(G79,I79+Assumptions!$D$21)</f>
        <v>0.113333940859202</v>
      </c>
      <c r="L79" s="28" t="n">
        <f aca="false">(F79-Assumptions!$D$15)*(1-H79)+Assumptions!$D$15-J79</f>
        <v>0.152574036321525</v>
      </c>
      <c r="M79" s="21" t="n">
        <f aca="false">Assumptions!$D$14*(1+E79)^1*L79-Assumptions!$D$14*(1+E79)^0*E79*Assumptions!$D$16</f>
        <v>23.8174494373998</v>
      </c>
      <c r="N79" s="21" t="n">
        <f aca="false">Assumptions!$D$14*(1+E79)^2*L79-Assumptions!$D$14*(1+E79)^1*E79*Assumptions!$D$16</f>
        <v>26.0878216990234</v>
      </c>
      <c r="O79" s="21" t="n">
        <f aca="false">Assumptions!$D$14*(1+E79)^3*L79-Assumptions!$D$14*(1+E79)^2*E79*Assumptions!$D$16</f>
        <v>28.5746147079608</v>
      </c>
      <c r="P79" s="21" t="n">
        <f aca="false">Assumptions!$D$14*(1+E79)^4*L79-Assumptions!$D$14*(1+E79)^3*E79*Assumptions!$D$16</f>
        <v>31.2984585347338</v>
      </c>
      <c r="Q79" s="21" t="n">
        <f aca="false">Assumptions!$D$14*(1+E79)^5*L79-Assumptions!$D$14*(1+E79)^4*E79*Assumptions!$D$16</f>
        <v>34.281949788724</v>
      </c>
      <c r="R79" s="21" t="n">
        <f aca="false">M79/(1+K79)+N79/(1+K79)^2+O79/(1+K79)^3+P79/(1+K79)^4+Q79/(1+K79)^5</f>
        <v>103.559405345107</v>
      </c>
      <c r="S79" s="21" t="n">
        <f aca="false">Q79*(1+I79)/(K79-I79)</f>
        <v>396.882533296447</v>
      </c>
      <c r="T79" s="21" t="n">
        <f aca="false">R79+S79/(1+K79)^5</f>
        <v>335.584383652712</v>
      </c>
      <c r="U79" s="8" t="n">
        <f aca="false">(T79-Assumptions!$D$17)/Assumptions!$D$18</f>
        <v>6.02337534610847</v>
      </c>
    </row>
    <row r="80" customFormat="false" ht="15" hidden="false" customHeight="false" outlineLevel="0" collapsed="false">
      <c r="B80" s="2" t="n">
        <v>75</v>
      </c>
      <c r="C80" s="27" t="n">
        <f aca="false">NORMSDIST('Random Draws'!C80)</f>
        <v>0.714231125434164</v>
      </c>
      <c r="D80" s="27" t="n">
        <f aca="false">NORMSDIST(Assumptions!$D$22*'Random Draws'!C80+SQRT(1-Assumptions!$D$22^2)*'Random Draws'!D80)</f>
        <v>0.680767744388627</v>
      </c>
      <c r="E80" s="19" t="n">
        <f aca="false">IF(C80&lt;(Assumptions!$E$6-Assumptions!$D$6)/(Assumptions!$F$6-Assumptions!$D$6),Assumptions!$D$6+SQRT(C80*(Assumptions!$F$6-Assumptions!$D$6)*(Assumptions!$E$6-Assumptions!$D$6)),Assumptions!$F$6-SQRT((1-C80)*(Assumptions!$F$6-Assumptions!$D$6)*(Assumptions!$F$6-Assumptions!$E$6)))</f>
        <v>0.102199942158388</v>
      </c>
      <c r="F80" s="19" t="n">
        <f aca="false">IF(D80&lt;(Assumptions!$E$7-Assumptions!$D$7)/(Assumptions!$F$7-Assumptions!$D$7),Assumptions!$D$7+SQRT(D80*(Assumptions!$F$7-Assumptions!$D$7)*(Assumptions!$E$7-Assumptions!$D$7)),Assumptions!$F$7-SQRT((1-D80)*(Assumptions!$F$7-Assumptions!$D$7)*(Assumptions!$F$7-Assumptions!$E$7)))</f>
        <v>0.424265856349347</v>
      </c>
      <c r="G80" s="19" t="n">
        <f aca="false">MIN(Assumptions!$D$24,MAX(Assumptions!$D$23,Assumptions!$D$8+Assumptions!$E$8*'Random Draws'!E80))</f>
        <v>0.061601874766781</v>
      </c>
      <c r="H80" s="19" t="n">
        <f aca="false">IF('Random Draws'!F80&lt;(Assumptions!$E$9-Assumptions!$D$9)/(Assumptions!$F$9-Assumptions!$D$9),Assumptions!$D$9+SQRT('Random Draws'!F80*(Assumptions!$F$9-Assumptions!$D$9)*(Assumptions!$E$9-Assumptions!$D$9)),Assumptions!$F$9-SQRT((1-'Random Draws'!F80)*(Assumptions!$F$9-Assumptions!$D$9)*(Assumptions!$F$9-Assumptions!$E$9)))</f>
        <v>0.269406882628063</v>
      </c>
      <c r="I80" s="19" t="n">
        <f aca="false">IF('Random Draws'!G80&lt;(Assumptions!$E$10-Assumptions!$D$10)/(Assumptions!$F$10-Assumptions!$D$10),Assumptions!$D$10+SQRT('Random Draws'!G80*(Assumptions!$F$10-Assumptions!$D$10)*(Assumptions!$E$10-Assumptions!$D$10)),Assumptions!$F$10-SQRT((1-'Random Draws'!G80)*(Assumptions!$F$10-Assumptions!$D$10)*(Assumptions!$F$10-Assumptions!$E$10)))</f>
        <v>0.0183917095855374</v>
      </c>
      <c r="J80" s="19" t="n">
        <f aca="false">IF('Random Draws'!H80&lt;(Assumptions!$E$11-Assumptions!$D$11)/(Assumptions!$F$11-Assumptions!$D$11),Assumptions!$D$11+SQRT('Random Draws'!H80*(Assumptions!$F$11-Assumptions!$D$11)*(Assumptions!$E$11-Assumptions!$D$11)),Assumptions!$F$11-SQRT((1-'Random Draws'!H80)*(Assumptions!$F$11-Assumptions!$D$11)*(Assumptions!$F$11-Assumptions!$E$11)))</f>
        <v>0.211096194670255</v>
      </c>
      <c r="K80" s="19" t="n">
        <f aca="false">MAX(G80,I80+Assumptions!$D$21)</f>
        <v>0.061601874766781</v>
      </c>
      <c r="L80" s="28" t="n">
        <f aca="false">(F80-Assumptions!$D$15)*(1-H80)+Assumptions!$D$15-J80</f>
        <v>0.133892414656137</v>
      </c>
      <c r="M80" s="21" t="n">
        <f aca="false">Assumptions!$D$14*(1+E80)^1*L80-Assumptions!$D$14*(1+E80)^0*E80*Assumptions!$D$16</f>
        <v>20.95398094658</v>
      </c>
      <c r="N80" s="21" t="n">
        <f aca="false">Assumptions!$D$14*(1+E80)^2*L80-Assumptions!$D$14*(1+E80)^1*E80*Assumptions!$D$16</f>
        <v>23.0954765873085</v>
      </c>
      <c r="O80" s="21" t="n">
        <f aca="false">Assumptions!$D$14*(1+E80)^3*L80-Assumptions!$D$14*(1+E80)^2*E80*Assumptions!$D$16</f>
        <v>25.4558329586518</v>
      </c>
      <c r="P80" s="21" t="n">
        <f aca="false">Assumptions!$D$14*(1+E80)^4*L80-Assumptions!$D$14*(1+E80)^3*E80*Assumptions!$D$16</f>
        <v>28.0574176146196</v>
      </c>
      <c r="Q80" s="21" t="n">
        <f aca="false">Assumptions!$D$14*(1+E80)^5*L80-Assumptions!$D$14*(1+E80)^4*E80*Assumptions!$D$16</f>
        <v>30.9248840719475</v>
      </c>
      <c r="R80" s="21" t="n">
        <f aca="false">M80/(1+K80)+N80/(1+K80)^2+O80/(1+K80)^3+P80/(1+K80)^4+Q80/(1+K80)^5</f>
        <v>106.532906674382</v>
      </c>
      <c r="S80" s="21" t="n">
        <f aca="false">Q80*(1+I80)/(K80-I80)</f>
        <v>728.848071435647</v>
      </c>
      <c r="T80" s="21" t="n">
        <f aca="false">R80+S80/(1+K80)^5</f>
        <v>647.073886947185</v>
      </c>
      <c r="U80" s="8" t="n">
        <f aca="false">(T80-Assumptions!$D$17)/Assumptions!$D$18</f>
        <v>18.4829554778874</v>
      </c>
    </row>
    <row r="81" customFormat="false" ht="15" hidden="false" customHeight="false" outlineLevel="0" collapsed="false">
      <c r="B81" s="2" t="n">
        <v>76</v>
      </c>
      <c r="C81" s="27" t="n">
        <f aca="false">NORMSDIST('Random Draws'!C81)</f>
        <v>0.503817227776781</v>
      </c>
      <c r="D81" s="27" t="n">
        <f aca="false">NORMSDIST(Assumptions!$D$22*'Random Draws'!C81+SQRT(1-Assumptions!$D$22^2)*'Random Draws'!D81)</f>
        <v>0.935727505414971</v>
      </c>
      <c r="E81" s="19" t="n">
        <f aca="false">IF(C81&lt;(Assumptions!$E$6-Assumptions!$D$6)/(Assumptions!$F$6-Assumptions!$D$6),Assumptions!$D$6+SQRT(C81*(Assumptions!$F$6-Assumptions!$D$6)*(Assumptions!$E$6-Assumptions!$D$6)),Assumptions!$F$6-SQRT((1-C81)*(Assumptions!$F$6-Assumptions!$D$6)*(Assumptions!$F$6-Assumptions!$E$6)))</f>
        <v>0.0901912270667496</v>
      </c>
      <c r="F81" s="19" t="n">
        <f aca="false">IF(D81&lt;(Assumptions!$E$7-Assumptions!$D$7)/(Assumptions!$F$7-Assumptions!$D$7),Assumptions!$D$7+SQRT(D81*(Assumptions!$F$7-Assumptions!$D$7)*(Assumptions!$E$7-Assumptions!$D$7)),Assumptions!$F$7-SQRT((1-D81)*(Assumptions!$F$7-Assumptions!$D$7)*(Assumptions!$F$7-Assumptions!$E$7)))</f>
        <v>0.443965974356385</v>
      </c>
      <c r="G81" s="19" t="n">
        <f aca="false">MIN(Assumptions!$D$24,MAX(Assumptions!$D$23,Assumptions!$D$8+Assumptions!$E$8*'Random Draws'!E81))</f>
        <v>0.103545657604969</v>
      </c>
      <c r="H81" s="19" t="n">
        <f aca="false">IF('Random Draws'!F81&lt;(Assumptions!$E$9-Assumptions!$D$9)/(Assumptions!$F$9-Assumptions!$D$9),Assumptions!$D$9+SQRT('Random Draws'!F81*(Assumptions!$F$9-Assumptions!$D$9)*(Assumptions!$E$9-Assumptions!$D$9)),Assumptions!$F$9-SQRT((1-'Random Draws'!F81)*(Assumptions!$F$9-Assumptions!$D$9)*(Assumptions!$F$9-Assumptions!$E$9)))</f>
        <v>0.286190955260839</v>
      </c>
      <c r="I81" s="19" t="n">
        <f aca="false">IF('Random Draws'!G81&lt;(Assumptions!$E$10-Assumptions!$D$10)/(Assumptions!$F$10-Assumptions!$D$10),Assumptions!$D$10+SQRT('Random Draws'!G81*(Assumptions!$F$10-Assumptions!$D$10)*(Assumptions!$E$10-Assumptions!$D$10)),Assumptions!$F$10-SQRT((1-'Random Draws'!G81)*(Assumptions!$F$10-Assumptions!$D$10)*(Assumptions!$F$10-Assumptions!$E$10)))</f>
        <v>0.0209791412740686</v>
      </c>
      <c r="J81" s="19" t="n">
        <f aca="false">IF('Random Draws'!H81&lt;(Assumptions!$E$11-Assumptions!$D$11)/(Assumptions!$F$11-Assumptions!$D$11),Assumptions!$D$11+SQRT('Random Draws'!H81*(Assumptions!$F$11-Assumptions!$D$11)*(Assumptions!$E$11-Assumptions!$D$11)),Assumptions!$F$11-SQRT((1-'Random Draws'!H81)*(Assumptions!$F$11-Assumptions!$D$11)*(Assumptions!$F$11-Assumptions!$E$11)))</f>
        <v>0.167644572620195</v>
      </c>
      <c r="K81" s="19" t="n">
        <f aca="false">MAX(G81,I81+Assumptions!$D$21)</f>
        <v>0.103545657604969</v>
      </c>
      <c r="L81" s="28" t="n">
        <f aca="false">(F81-Assumptions!$D$15)*(1-H81)+Assumptions!$D$15-J81</f>
        <v>0.186467179615736</v>
      </c>
      <c r="M81" s="21" t="n">
        <f aca="false">Assumptions!$D$14*(1+E81)^1*L81-Assumptions!$D$14*(1+E81)^0*E81*Assumptions!$D$16</f>
        <v>29.0839762484381</v>
      </c>
      <c r="N81" s="21" t="n">
        <f aca="false">Assumptions!$D$14*(1+E81)^2*L81-Assumptions!$D$14*(1+E81)^1*E81*Assumptions!$D$16</f>
        <v>31.7070957542649</v>
      </c>
      <c r="O81" s="21" t="n">
        <f aca="false">Assumptions!$D$14*(1+E81)^3*L81-Assumptions!$D$14*(1+E81)^2*E81*Assumptions!$D$16</f>
        <v>34.566797627065</v>
      </c>
      <c r="P81" s="21" t="n">
        <f aca="false">Assumptions!$D$14*(1+E81)^4*L81-Assumptions!$D$14*(1+E81)^3*E81*Assumptions!$D$16</f>
        <v>37.684419520818</v>
      </c>
      <c r="Q81" s="21" t="n">
        <f aca="false">Assumptions!$D$14*(1+E81)^5*L81-Assumptions!$D$14*(1+E81)^4*E81*Assumptions!$D$16</f>
        <v>41.0832235586987</v>
      </c>
      <c r="R81" s="21" t="n">
        <f aca="false">M81/(1+K81)+N81/(1+K81)^2+O81/(1+K81)^3+P81/(1+K81)^4+Q81/(1+K81)^5</f>
        <v>128.624176918249</v>
      </c>
      <c r="S81" s="21" t="n">
        <f aca="false">Q81*(1+I81)/(K81-I81)</f>
        <v>508.016035721164</v>
      </c>
      <c r="T81" s="21" t="n">
        <f aca="false">R81+S81/(1+K81)^5</f>
        <v>439.027162835548</v>
      </c>
      <c r="U81" s="8" t="n">
        <f aca="false">(T81-Assumptions!$D$17)/Assumptions!$D$18</f>
        <v>10.1610865134219</v>
      </c>
    </row>
    <row r="82" customFormat="false" ht="15" hidden="false" customHeight="false" outlineLevel="0" collapsed="false">
      <c r="B82" s="2" t="n">
        <v>77</v>
      </c>
      <c r="C82" s="27" t="n">
        <f aca="false">NORMSDIST('Random Draws'!C82)</f>
        <v>0.783918552730962</v>
      </c>
      <c r="D82" s="27" t="n">
        <f aca="false">NORMSDIST(Assumptions!$D$22*'Random Draws'!C82+SQRT(1-Assumptions!$D$22^2)*'Random Draws'!D82)</f>
        <v>0.191476406039751</v>
      </c>
      <c r="E82" s="19" t="n">
        <f aca="false">IF(C82&lt;(Assumptions!$E$6-Assumptions!$D$6)/(Assumptions!$F$6-Assumptions!$D$6),Assumptions!$D$6+SQRT(C82*(Assumptions!$F$6-Assumptions!$D$6)*(Assumptions!$E$6-Assumptions!$D$6)),Assumptions!$F$6-SQRT((1-C82)*(Assumptions!$F$6-Assumptions!$D$6)*(Assumptions!$F$6-Assumptions!$E$6)))</f>
        <v>0.107130451229973</v>
      </c>
      <c r="F82" s="19" t="n">
        <f aca="false">IF(D82&lt;(Assumptions!$E$7-Assumptions!$D$7)/(Assumptions!$F$7-Assumptions!$D$7),Assumptions!$D$7+SQRT(D82*(Assumptions!$F$7-Assumptions!$D$7)*(Assumptions!$E$7-Assumptions!$D$7)),Assumptions!$F$7-SQRT((1-D82)*(Assumptions!$F$7-Assumptions!$D$7)*(Assumptions!$F$7-Assumptions!$E$7)))</f>
        <v>0.393894814297153</v>
      </c>
      <c r="G82" s="19" t="n">
        <f aca="false">MIN(Assumptions!$D$24,MAX(Assumptions!$D$23,Assumptions!$D$8+Assumptions!$E$8*'Random Draws'!E82))</f>
        <v>0.090640294946616</v>
      </c>
      <c r="H82" s="19" t="n">
        <f aca="false">IF('Random Draws'!F82&lt;(Assumptions!$E$9-Assumptions!$D$9)/(Assumptions!$F$9-Assumptions!$D$9),Assumptions!$D$9+SQRT('Random Draws'!F82*(Assumptions!$F$9-Assumptions!$D$9)*(Assumptions!$E$9-Assumptions!$D$9)),Assumptions!$F$9-SQRT((1-'Random Draws'!F82)*(Assumptions!$F$9-Assumptions!$D$9)*(Assumptions!$F$9-Assumptions!$E$9)))</f>
        <v>0.251327374325756</v>
      </c>
      <c r="I82" s="19" t="n">
        <f aca="false">IF('Random Draws'!G82&lt;(Assumptions!$E$10-Assumptions!$D$10)/(Assumptions!$F$10-Assumptions!$D$10),Assumptions!$D$10+SQRT('Random Draws'!G82*(Assumptions!$F$10-Assumptions!$D$10)*(Assumptions!$E$10-Assumptions!$D$10)),Assumptions!$F$10-SQRT((1-'Random Draws'!G82)*(Assumptions!$F$10-Assumptions!$D$10)*(Assumptions!$F$10-Assumptions!$E$10)))</f>
        <v>0.0176847603049526</v>
      </c>
      <c r="J82" s="19" t="n">
        <f aca="false">IF('Random Draws'!H82&lt;(Assumptions!$E$11-Assumptions!$D$11)/(Assumptions!$F$11-Assumptions!$D$11),Assumptions!$D$11+SQRT('Random Draws'!H82*(Assumptions!$F$11-Assumptions!$D$11)*(Assumptions!$E$11-Assumptions!$D$11)),Assumptions!$F$11-SQRT((1-'Random Draws'!H82)*(Assumptions!$F$11-Assumptions!$D$11)*(Assumptions!$F$11-Assumptions!$E$11)))</f>
        <v>0.143701637147843</v>
      </c>
      <c r="K82" s="19" t="n">
        <f aca="false">MAX(G82,I82+Assumptions!$D$21)</f>
        <v>0.090640294946616</v>
      </c>
      <c r="L82" s="28" t="n">
        <f aca="false">(F82-Assumptions!$D$15)*(1-H82)+Assumptions!$D$15-J82</f>
        <v>0.183869186373824</v>
      </c>
      <c r="M82" s="21" t="n">
        <f aca="false">Assumptions!$D$14*(1+E82)^1*L82-Assumptions!$D$14*(1+E82)^0*E82*Assumptions!$D$16</f>
        <v>29.0512229523639</v>
      </c>
      <c r="N82" s="21" t="n">
        <f aca="false">Assumptions!$D$14*(1+E82)^2*L82-Assumptions!$D$14*(1+E82)^1*E82*Assumptions!$D$16</f>
        <v>32.1634935760332</v>
      </c>
      <c r="O82" s="21" t="n">
        <f aca="false">Assumptions!$D$14*(1+E82)^3*L82-Assumptions!$D$14*(1+E82)^2*E82*Assumptions!$D$16</f>
        <v>35.6091831559659</v>
      </c>
      <c r="P82" s="21" t="n">
        <f aca="false">Assumptions!$D$14*(1+E82)^4*L82-Assumptions!$D$14*(1+E82)^3*E82*Assumptions!$D$16</f>
        <v>39.4240110153953</v>
      </c>
      <c r="Q82" s="21" t="n">
        <f aca="false">Assumptions!$D$14*(1+E82)^5*L82-Assumptions!$D$14*(1+E82)^4*E82*Assumptions!$D$16</f>
        <v>43.64752310477</v>
      </c>
      <c r="R82" s="21" t="n">
        <f aca="false">M82/(1+K82)+N82/(1+K82)^2+O82/(1+K82)^3+P82/(1+K82)^4+Q82/(1+K82)^5</f>
        <v>137.273022142976</v>
      </c>
      <c r="S82" s="21" t="n">
        <f aca="false">Q82*(1+I82)/(K82-I82)</f>
        <v>608.856056047813</v>
      </c>
      <c r="T82" s="21" t="n">
        <f aca="false">R82+S82/(1+K82)^5</f>
        <v>531.827461638641</v>
      </c>
      <c r="U82" s="8" t="n">
        <f aca="false">(T82-Assumptions!$D$17)/Assumptions!$D$18</f>
        <v>13.8730984655456</v>
      </c>
    </row>
    <row r="83" customFormat="false" ht="15" hidden="false" customHeight="false" outlineLevel="0" collapsed="false">
      <c r="B83" s="2" t="n">
        <v>78</v>
      </c>
      <c r="C83" s="27" t="n">
        <f aca="false">NORMSDIST('Random Draws'!C83)</f>
        <v>0.953862086977936</v>
      </c>
      <c r="D83" s="27" t="n">
        <f aca="false">NORMSDIST(Assumptions!$D$22*'Random Draws'!C83+SQRT(1-Assumptions!$D$22^2)*'Random Draws'!D83)</f>
        <v>0.566824151181069</v>
      </c>
      <c r="E83" s="19" t="n">
        <f aca="false">IF(C83&lt;(Assumptions!$E$6-Assumptions!$D$6)/(Assumptions!$F$6-Assumptions!$D$6),Assumptions!$D$6+SQRT(C83*(Assumptions!$F$6-Assumptions!$D$6)*(Assumptions!$E$6-Assumptions!$D$6)),Assumptions!$F$6-SQRT((1-C83)*(Assumptions!$F$6-Assumptions!$D$6)*(Assumptions!$F$6-Assumptions!$E$6)))</f>
        <v>0.124811531837926</v>
      </c>
      <c r="F83" s="19" t="n">
        <f aca="false">IF(D83&lt;(Assumptions!$E$7-Assumptions!$D$7)/(Assumptions!$F$7-Assumptions!$D$7),Assumptions!$D$7+SQRT(D83*(Assumptions!$F$7-Assumptions!$D$7)*(Assumptions!$E$7-Assumptions!$D$7)),Assumptions!$F$7-SQRT((1-D83)*(Assumptions!$F$7-Assumptions!$D$7)*(Assumptions!$F$7-Assumptions!$E$7)))</f>
        <v>0.418317620897002</v>
      </c>
      <c r="G83" s="19" t="n">
        <f aca="false">MIN(Assumptions!$D$24,MAX(Assumptions!$D$23,Assumptions!$D$8+Assumptions!$E$8*'Random Draws'!E83))</f>
        <v>0.089318243152784</v>
      </c>
      <c r="H83" s="19" t="n">
        <f aca="false">IF('Random Draws'!F83&lt;(Assumptions!$E$9-Assumptions!$D$9)/(Assumptions!$F$9-Assumptions!$D$9),Assumptions!$D$9+SQRT('Random Draws'!F83*(Assumptions!$F$9-Assumptions!$D$9)*(Assumptions!$E$9-Assumptions!$D$9)),Assumptions!$F$9-SQRT((1-'Random Draws'!F83)*(Assumptions!$F$9-Assumptions!$D$9)*(Assumptions!$F$9-Assumptions!$E$9)))</f>
        <v>0.265866267607871</v>
      </c>
      <c r="I83" s="19" t="n">
        <f aca="false">IF('Random Draws'!G83&lt;(Assumptions!$E$10-Assumptions!$D$10)/(Assumptions!$F$10-Assumptions!$D$10),Assumptions!$D$10+SQRT('Random Draws'!G83*(Assumptions!$F$10-Assumptions!$D$10)*(Assumptions!$E$10-Assumptions!$D$10)),Assumptions!$F$10-SQRT((1-'Random Draws'!G83)*(Assumptions!$F$10-Assumptions!$D$10)*(Assumptions!$F$10-Assumptions!$E$10)))</f>
        <v>0.021339766454271</v>
      </c>
      <c r="J83" s="19" t="n">
        <f aca="false">IF('Random Draws'!H83&lt;(Assumptions!$E$11-Assumptions!$D$11)/(Assumptions!$F$11-Assumptions!$D$11),Assumptions!$D$11+SQRT('Random Draws'!H83*(Assumptions!$F$11-Assumptions!$D$11)*(Assumptions!$E$11-Assumptions!$D$11)),Assumptions!$F$11-SQRT((1-'Random Draws'!H83)*(Assumptions!$F$11-Assumptions!$D$11)*(Assumptions!$F$11-Assumptions!$E$11)))</f>
        <v>0.175451922542561</v>
      </c>
      <c r="K83" s="19" t="n">
        <f aca="false">MAX(G83,I83+Assumptions!$D$21)</f>
        <v>0.089318243152784</v>
      </c>
      <c r="L83" s="28" t="n">
        <f aca="false">(F83-Assumptions!$D$15)*(1-H83)+Assumptions!$D$15-J83</f>
        <v>0.166211768600974</v>
      </c>
      <c r="M83" s="21" t="n">
        <f aca="false">Assumptions!$D$14*(1+E83)^1*L83-Assumptions!$D$14*(1+E83)^0*E83*Assumptions!$D$16</f>
        <v>26.5658223736901</v>
      </c>
      <c r="N83" s="21" t="n">
        <f aca="false">Assumptions!$D$14*(1+E83)^2*L83-Assumptions!$D$14*(1+E83)^1*E83*Assumptions!$D$16</f>
        <v>29.8815433586846</v>
      </c>
      <c r="O83" s="21" t="n">
        <f aca="false">Assumptions!$D$14*(1+E83)^3*L83-Assumptions!$D$14*(1+E83)^2*E83*Assumptions!$D$16</f>
        <v>33.6111045589635</v>
      </c>
      <c r="P83" s="21" t="n">
        <f aca="false">Assumptions!$D$14*(1+E83)^4*L83-Assumptions!$D$14*(1+E83)^3*E83*Assumptions!$D$16</f>
        <v>37.8061580057324</v>
      </c>
      <c r="Q83" s="21" t="n">
        <f aca="false">Assumptions!$D$14*(1+E83)^5*L83-Assumptions!$D$14*(1+E83)^4*E83*Assumptions!$D$16</f>
        <v>42.5248024993345</v>
      </c>
      <c r="R83" s="21" t="n">
        <f aca="false">M83/(1+K83)+N83/(1+K83)^2+O83/(1+K83)^3+P83/(1+K83)^4+Q83/(1+K83)^5</f>
        <v>130.147203887071</v>
      </c>
      <c r="S83" s="21" t="n">
        <f aca="false">Q83*(1+I83)/(K83-I83)</f>
        <v>638.91210810457</v>
      </c>
      <c r="T83" s="21" t="n">
        <f aca="false">R83+S83/(1+K83)^5</f>
        <v>546.697294986644</v>
      </c>
      <c r="U83" s="8" t="n">
        <f aca="false">(T83-Assumptions!$D$17)/Assumptions!$D$18</f>
        <v>14.4678917994658</v>
      </c>
    </row>
    <row r="84" customFormat="false" ht="15" hidden="false" customHeight="false" outlineLevel="0" collapsed="false">
      <c r="B84" s="2" t="n">
        <v>79</v>
      </c>
      <c r="C84" s="27" t="n">
        <f aca="false">NORMSDIST('Random Draws'!C84)</f>
        <v>0.740994004567684</v>
      </c>
      <c r="D84" s="27" t="n">
        <f aca="false">NORMSDIST(Assumptions!$D$22*'Random Draws'!C84+SQRT(1-Assumptions!$D$22^2)*'Random Draws'!D84)</f>
        <v>0.356063414281388</v>
      </c>
      <c r="E84" s="19" t="n">
        <f aca="false">IF(C84&lt;(Assumptions!$E$6-Assumptions!$D$6)/(Assumptions!$F$6-Assumptions!$D$6),Assumptions!$D$6+SQRT(C84*(Assumptions!$F$6-Assumptions!$D$6)*(Assumptions!$E$6-Assumptions!$D$6)),Assumptions!$F$6-SQRT((1-C84)*(Assumptions!$F$6-Assumptions!$D$6)*(Assumptions!$F$6-Assumptions!$E$6)))</f>
        <v>0.104013475061329</v>
      </c>
      <c r="F84" s="19" t="n">
        <f aca="false">IF(D84&lt;(Assumptions!$E$7-Assumptions!$D$7)/(Assumptions!$F$7-Assumptions!$D$7),Assumptions!$D$7+SQRT(D84*(Assumptions!$F$7-Assumptions!$D$7)*(Assumptions!$E$7-Assumptions!$D$7)),Assumptions!$F$7-SQRT((1-D84)*(Assumptions!$F$7-Assumptions!$D$7)*(Assumptions!$F$7-Assumptions!$E$7)))</f>
        <v>0.406220996156383</v>
      </c>
      <c r="G84" s="19" t="n">
        <f aca="false">MIN(Assumptions!$D$24,MAX(Assumptions!$D$23,Assumptions!$D$8+Assumptions!$E$8*'Random Draws'!E84))</f>
        <v>0.085936847205833</v>
      </c>
      <c r="H84" s="19" t="n">
        <f aca="false">IF('Random Draws'!F84&lt;(Assumptions!$E$9-Assumptions!$D$9)/(Assumptions!$F$9-Assumptions!$D$9),Assumptions!$D$9+SQRT('Random Draws'!F84*(Assumptions!$F$9-Assumptions!$D$9)*(Assumptions!$E$9-Assumptions!$D$9)),Assumptions!$F$9-SQRT((1-'Random Draws'!F84)*(Assumptions!$F$9-Assumptions!$D$9)*(Assumptions!$F$9-Assumptions!$E$9)))</f>
        <v>0.2926837772033</v>
      </c>
      <c r="I84" s="19" t="n">
        <f aca="false">IF('Random Draws'!G84&lt;(Assumptions!$E$10-Assumptions!$D$10)/(Assumptions!$F$10-Assumptions!$D$10),Assumptions!$D$10+SQRT('Random Draws'!G84*(Assumptions!$F$10-Assumptions!$D$10)*(Assumptions!$E$10-Assumptions!$D$10)),Assumptions!$F$10-SQRT((1-'Random Draws'!G84)*(Assumptions!$F$10-Assumptions!$D$10)*(Assumptions!$F$10-Assumptions!$E$10)))</f>
        <v>0.018342463313415</v>
      </c>
      <c r="J84" s="19" t="n">
        <f aca="false">IF('Random Draws'!H84&lt;(Assumptions!$E$11-Assumptions!$D$11)/(Assumptions!$F$11-Assumptions!$D$11),Assumptions!$D$11+SQRT('Random Draws'!H84*(Assumptions!$F$11-Assumptions!$D$11)*(Assumptions!$E$11-Assumptions!$D$11)),Assumptions!$F$11-SQRT((1-'Random Draws'!H84)*(Assumptions!$F$11-Assumptions!$D$11)*(Assumptions!$F$11-Assumptions!$E$11)))</f>
        <v>0.157745586950053</v>
      </c>
      <c r="K84" s="19" t="n">
        <f aca="false">MAX(G84,I84+Assumptions!$D$21)</f>
        <v>0.085936847205833</v>
      </c>
      <c r="L84" s="28" t="n">
        <f aca="false">(F84-Assumptions!$D$15)*(1-H84)+Assumptions!$D$15-J84</f>
        <v>0.167630004708421</v>
      </c>
      <c r="M84" s="21" t="n">
        <f aca="false">Assumptions!$D$14*(1+E84)^1*L84-Assumptions!$D$14*(1+E84)^0*E84*Assumptions!$D$16</f>
        <v>26.3820800667734</v>
      </c>
      <c r="N84" s="21" t="n">
        <f aca="false">Assumptions!$D$14*(1+E84)^2*L84-Assumptions!$D$14*(1+E84)^1*E84*Assumptions!$D$16</f>
        <v>29.1261718938648</v>
      </c>
      <c r="O84" s="21" t="n">
        <f aca="false">Assumptions!$D$14*(1+E84)^3*L84-Assumptions!$D$14*(1+E84)^2*E84*Assumptions!$D$16</f>
        <v>32.1556862477793</v>
      </c>
      <c r="P84" s="21" t="n">
        <f aca="false">Assumptions!$D$14*(1+E84)^4*L84-Assumptions!$D$14*(1+E84)^3*E84*Assumptions!$D$16</f>
        <v>35.5003109173926</v>
      </c>
      <c r="Q84" s="21" t="n">
        <f aca="false">Assumptions!$D$14*(1+E84)^5*L84-Assumptions!$D$14*(1+E84)^4*E84*Assumptions!$D$16</f>
        <v>39.1928216216682</v>
      </c>
      <c r="R84" s="21" t="n">
        <f aca="false">M84/(1+K84)+N84/(1+K84)^2+O84/(1+K84)^3+P84/(1+K84)^4+Q84/(1+K84)^5</f>
        <v>125.583458213456</v>
      </c>
      <c r="S84" s="21" t="n">
        <f aca="false">Q84*(1+I84)/(K84-I84)</f>
        <v>590.459032483167</v>
      </c>
      <c r="T84" s="21" t="n">
        <f aca="false">R84+S84/(1+K84)^5</f>
        <v>516.574604191922</v>
      </c>
      <c r="U84" s="8" t="n">
        <f aca="false">(T84-Assumptions!$D$17)/Assumptions!$D$18</f>
        <v>13.2629841676769</v>
      </c>
    </row>
    <row r="85" customFormat="false" ht="15" hidden="false" customHeight="false" outlineLevel="0" collapsed="false">
      <c r="B85" s="2" t="n">
        <v>80</v>
      </c>
      <c r="C85" s="27" t="n">
        <f aca="false">NORMSDIST('Random Draws'!C85)</f>
        <v>0.433178318757038</v>
      </c>
      <c r="D85" s="27" t="n">
        <f aca="false">NORMSDIST(Assumptions!$D$22*'Random Draws'!C85+SQRT(1-Assumptions!$D$22^2)*'Random Draws'!D85)</f>
        <v>0.0462436888600991</v>
      </c>
      <c r="E85" s="19" t="n">
        <f aca="false">IF(C85&lt;(Assumptions!$E$6-Assumptions!$D$6)/(Assumptions!$F$6-Assumptions!$D$6),Assumptions!$D$6+SQRT(C85*(Assumptions!$F$6-Assumptions!$D$6)*(Assumptions!$E$6-Assumptions!$D$6)),Assumptions!$F$6-SQRT((1-C85)*(Assumptions!$F$6-Assumptions!$D$6)*(Assumptions!$F$6-Assumptions!$E$6)))</f>
        <v>0.0865391404495741</v>
      </c>
      <c r="F85" s="19" t="n">
        <f aca="false">IF(D85&lt;(Assumptions!$E$7-Assumptions!$D$7)/(Assumptions!$F$7-Assumptions!$D$7),Assumptions!$D$7+SQRT(D85*(Assumptions!$F$7-Assumptions!$D$7)*(Assumptions!$E$7-Assumptions!$D$7)),Assumptions!$F$7-SQRT((1-D85)*(Assumptions!$F$7-Assumptions!$D$7)*(Assumptions!$F$7-Assumptions!$E$7)))</f>
        <v>0.376657194636571</v>
      </c>
      <c r="G85" s="19" t="n">
        <f aca="false">MIN(Assumptions!$D$24,MAX(Assumptions!$D$23,Assumptions!$D$8+Assumptions!$E$8*'Random Draws'!E85))</f>
        <v>0.085404808598392</v>
      </c>
      <c r="H85" s="19" t="n">
        <f aca="false">IF('Random Draws'!F85&lt;(Assumptions!$E$9-Assumptions!$D$9)/(Assumptions!$F$9-Assumptions!$D$9),Assumptions!$D$9+SQRT('Random Draws'!F85*(Assumptions!$F$9-Assumptions!$D$9)*(Assumptions!$E$9-Assumptions!$D$9)),Assumptions!$F$9-SQRT((1-'Random Draws'!F85)*(Assumptions!$F$9-Assumptions!$D$9)*(Assumptions!$F$9-Assumptions!$E$9)))</f>
        <v>0.293161400136848</v>
      </c>
      <c r="I85" s="19" t="n">
        <f aca="false">IF('Random Draws'!G85&lt;(Assumptions!$E$10-Assumptions!$D$10)/(Assumptions!$F$10-Assumptions!$D$10),Assumptions!$D$10+SQRT('Random Draws'!G85*(Assumptions!$F$10-Assumptions!$D$10)*(Assumptions!$E$10-Assumptions!$D$10)),Assumptions!$F$10-SQRT((1-'Random Draws'!G85)*(Assumptions!$F$10-Assumptions!$D$10)*(Assumptions!$F$10-Assumptions!$E$10)))</f>
        <v>0.0182249152887021</v>
      </c>
      <c r="J85" s="19" t="n">
        <f aca="false">IF('Random Draws'!H85&lt;(Assumptions!$E$11-Assumptions!$D$11)/(Assumptions!$F$11-Assumptions!$D$11),Assumptions!$D$11+SQRT('Random Draws'!H85*(Assumptions!$F$11-Assumptions!$D$11)*(Assumptions!$E$11-Assumptions!$D$11)),Assumptions!$F$11-SQRT((1-'Random Draws'!H85)*(Assumptions!$F$11-Assumptions!$D$11)*(Assumptions!$F$11-Assumptions!$E$11)))</f>
        <v>0.173180604621717</v>
      </c>
      <c r="K85" s="19" t="n">
        <f aca="false">MAX(G85,I85+Assumptions!$D$21)</f>
        <v>0.085404808598392</v>
      </c>
      <c r="L85" s="28" t="n">
        <f aca="false">(F85-Assumptions!$D$15)*(1-H85)+Assumptions!$D$15-J85</f>
        <v>0.13116622148137</v>
      </c>
      <c r="M85" s="21" t="n">
        <f aca="false">Assumptions!$D$14*(1+E85)^1*L85-Assumptions!$D$14*(1+E85)^0*E85*Assumptions!$D$16</f>
        <v>20.2885536029803</v>
      </c>
      <c r="N85" s="21" t="n">
        <f aca="false">Assumptions!$D$14*(1+E85)^2*L85-Assumptions!$D$14*(1+E85)^1*E85*Assumptions!$D$16</f>
        <v>22.0443075927473</v>
      </c>
      <c r="O85" s="21" t="n">
        <f aca="false">Assumptions!$D$14*(1+E85)^3*L85-Assumptions!$D$14*(1+E85)^2*E85*Assumptions!$D$16</f>
        <v>23.9520030236297</v>
      </c>
      <c r="P85" s="21" t="n">
        <f aca="false">Assumptions!$D$14*(1+E85)^4*L85-Assumptions!$D$14*(1+E85)^3*E85*Assumptions!$D$16</f>
        <v>26.0247887773402</v>
      </c>
      <c r="Q85" s="21" t="n">
        <f aca="false">Assumptions!$D$14*(1+E85)^5*L85-Assumptions!$D$14*(1+E85)^4*E85*Assumptions!$D$16</f>
        <v>28.276951628513</v>
      </c>
      <c r="R85" s="21" t="n">
        <f aca="false">M85/(1+K85)+N85/(1+K85)^2+O85/(1+K85)^3+P85/(1+K85)^4+Q85/(1+K85)^5</f>
        <v>93.6563206356929</v>
      </c>
      <c r="S85" s="21" t="n">
        <f aca="false">Q85*(1+I85)/(K85-I85)</f>
        <v>428.585031295552</v>
      </c>
      <c r="T85" s="21" t="n">
        <f aca="false">R85+S85/(1+K85)^5</f>
        <v>378.153714557779</v>
      </c>
      <c r="U85" s="8" t="n">
        <f aca="false">(T85-Assumptions!$D$17)/Assumptions!$D$18</f>
        <v>7.72614858231115</v>
      </c>
    </row>
    <row r="86" customFormat="false" ht="15" hidden="false" customHeight="false" outlineLevel="0" collapsed="false">
      <c r="B86" s="2" t="n">
        <v>81</v>
      </c>
      <c r="C86" s="27" t="n">
        <f aca="false">NORMSDIST('Random Draws'!C86)</f>
        <v>0.395466510326096</v>
      </c>
      <c r="D86" s="27" t="n">
        <f aca="false">NORMSDIST(Assumptions!$D$22*'Random Draws'!C86+SQRT(1-Assumptions!$D$22^2)*'Random Draws'!D86)</f>
        <v>0.793016859994074</v>
      </c>
      <c r="E86" s="19" t="n">
        <f aca="false">IF(C86&lt;(Assumptions!$E$6-Assumptions!$D$6)/(Assumptions!$F$6-Assumptions!$D$6),Assumptions!$D$6+SQRT(C86*(Assumptions!$F$6-Assumptions!$D$6)*(Assumptions!$E$6-Assumptions!$D$6)),Assumptions!$F$6-SQRT((1-C86)*(Assumptions!$F$6-Assumptions!$D$6)*(Assumptions!$F$6-Assumptions!$E$6)))</f>
        <v>0.0844672075987517</v>
      </c>
      <c r="F86" s="19" t="n">
        <f aca="false">IF(D86&lt;(Assumptions!$E$7-Assumptions!$D$7)/(Assumptions!$F$7-Assumptions!$D$7),Assumptions!$D$7+SQRT(D86*(Assumptions!$F$7-Assumptions!$D$7)*(Assumptions!$E$7-Assumptions!$D$7)),Assumptions!$F$7-SQRT((1-D86)*(Assumptions!$F$7-Assumptions!$D$7)*(Assumptions!$F$7-Assumptions!$E$7)))</f>
        <v>0.431226182734581</v>
      </c>
      <c r="G86" s="19" t="n">
        <f aca="false">MIN(Assumptions!$D$24,MAX(Assumptions!$D$23,Assumptions!$D$8+Assumptions!$E$8*'Random Draws'!E86))</f>
        <v>0.085213587823581</v>
      </c>
      <c r="H86" s="19" t="n">
        <f aca="false">IF('Random Draws'!F86&lt;(Assumptions!$E$9-Assumptions!$D$9)/(Assumptions!$F$9-Assumptions!$D$9),Assumptions!$D$9+SQRT('Random Draws'!F86*(Assumptions!$F$9-Assumptions!$D$9)*(Assumptions!$E$9-Assumptions!$D$9)),Assumptions!$F$9-SQRT((1-'Random Draws'!F86)*(Assumptions!$F$9-Assumptions!$D$9)*(Assumptions!$F$9-Assumptions!$E$9)))</f>
        <v>0.2616441763303</v>
      </c>
      <c r="I86" s="19" t="n">
        <f aca="false">IF('Random Draws'!G86&lt;(Assumptions!$E$10-Assumptions!$D$10)/(Assumptions!$F$10-Assumptions!$D$10),Assumptions!$D$10+SQRT('Random Draws'!G86*(Assumptions!$F$10-Assumptions!$D$10)*(Assumptions!$E$10-Assumptions!$D$10)),Assumptions!$F$10-SQRT((1-'Random Draws'!G86)*(Assumptions!$F$10-Assumptions!$D$10)*(Assumptions!$F$10-Assumptions!$E$10)))</f>
        <v>0.0157366647091363</v>
      </c>
      <c r="J86" s="19" t="n">
        <f aca="false">IF('Random Draws'!H86&lt;(Assumptions!$E$11-Assumptions!$D$11)/(Assumptions!$F$11-Assumptions!$D$11),Assumptions!$D$11+SQRT('Random Draws'!H86*(Assumptions!$F$11-Assumptions!$D$11)*(Assumptions!$E$11-Assumptions!$D$11)),Assumptions!$F$11-SQRT((1-'Random Draws'!H86)*(Assumptions!$F$11-Assumptions!$D$11)*(Assumptions!$F$11-Assumptions!$E$11)))</f>
        <v>0.151328447559495</v>
      </c>
      <c r="K86" s="19" t="n">
        <f aca="false">MAX(G86,I86+Assumptions!$D$21)</f>
        <v>0.085213587823581</v>
      </c>
      <c r="L86" s="28" t="n">
        <f aca="false">(F86-Assumptions!$D$15)*(1-H86)+Assumptions!$D$15-J86</f>
        <v>0.201083658704377</v>
      </c>
      <c r="M86" s="21" t="n">
        <f aca="false">Assumptions!$D$14*(1+E86)^1*L86-Assumptions!$D$14*(1+E86)^0*E86*Assumptions!$D$16</f>
        <v>31.2525195550325</v>
      </c>
      <c r="N86" s="21" t="n">
        <f aca="false">Assumptions!$D$14*(1+E86)^2*L86-Assumptions!$D$14*(1+E86)^1*E86*Assumptions!$D$16</f>
        <v>33.8923326122714</v>
      </c>
      <c r="O86" s="21" t="n">
        <f aca="false">Assumptions!$D$14*(1+E86)^3*L86-Assumptions!$D$14*(1+E86)^2*E86*Assumptions!$D$16</f>
        <v>36.7551233070381</v>
      </c>
      <c r="P86" s="21" t="n">
        <f aca="false">Assumptions!$D$14*(1+E86)^4*L86-Assumptions!$D$14*(1+E86)^3*E86*Assumptions!$D$16</f>
        <v>39.8597259377314</v>
      </c>
      <c r="Q86" s="21" t="n">
        <f aca="false">Assumptions!$D$14*(1+E86)^5*L86-Assumptions!$D$14*(1+E86)^4*E86*Assumptions!$D$16</f>
        <v>43.2265656833431</v>
      </c>
      <c r="R86" s="21" t="n">
        <f aca="false">M86/(1+K86)+N86/(1+K86)^2+O86/(1+K86)^3+P86/(1+K86)^4+Q86/(1+K86)^5</f>
        <v>143.794549780388</v>
      </c>
      <c r="S86" s="21" t="n">
        <f aca="false">Q86*(1+I86)/(K86-I86)</f>
        <v>631.962465892518</v>
      </c>
      <c r="T86" s="21" t="n">
        <f aca="false">R86+S86/(1+K86)^5</f>
        <v>563.664864530797</v>
      </c>
      <c r="U86" s="8" t="n">
        <f aca="false">(T86-Assumptions!$D$17)/Assumptions!$D$18</f>
        <v>15.1465945812319</v>
      </c>
    </row>
    <row r="87" customFormat="false" ht="15" hidden="false" customHeight="false" outlineLevel="0" collapsed="false">
      <c r="B87" s="2" t="n">
        <v>82</v>
      </c>
      <c r="C87" s="27" t="n">
        <f aca="false">NORMSDIST('Random Draws'!C87)</f>
        <v>0.680073654905179</v>
      </c>
      <c r="D87" s="27" t="n">
        <f aca="false">NORMSDIST(Assumptions!$D$22*'Random Draws'!C87+SQRT(1-Assumptions!$D$22^2)*'Random Draws'!D87)</f>
        <v>0.67089697798434</v>
      </c>
      <c r="E87" s="19" t="n">
        <f aca="false">IF(C87&lt;(Assumptions!$E$6-Assumptions!$D$6)/(Assumptions!$F$6-Assumptions!$D$6),Assumptions!$D$6+SQRT(C87*(Assumptions!$F$6-Assumptions!$D$6)*(Assumptions!$E$6-Assumptions!$D$6)),Assumptions!$F$6-SQRT((1-C87)*(Assumptions!$F$6-Assumptions!$D$6)*(Assumptions!$F$6-Assumptions!$E$6)))</f>
        <v>0.100004603696499</v>
      </c>
      <c r="F87" s="19" t="n">
        <f aca="false">IF(D87&lt;(Assumptions!$E$7-Assumptions!$D$7)/(Assumptions!$F$7-Assumptions!$D$7),Assumptions!$D$7+SQRT(D87*(Assumptions!$F$7-Assumptions!$D$7)*(Assumptions!$E$7-Assumptions!$D$7)),Assumptions!$F$7-SQRT((1-D87)*(Assumptions!$F$7-Assumptions!$D$7)*(Assumptions!$F$7-Assumptions!$E$7)))</f>
        <v>0.423717606362553</v>
      </c>
      <c r="G87" s="19" t="n">
        <f aca="false">MIN(Assumptions!$D$24,MAX(Assumptions!$D$23,Assumptions!$D$8+Assumptions!$E$8*'Random Draws'!E87))</f>
        <v>0.086978203855001</v>
      </c>
      <c r="H87" s="19" t="n">
        <f aca="false">IF('Random Draws'!F87&lt;(Assumptions!$E$9-Assumptions!$D$9)/(Assumptions!$F$9-Assumptions!$D$9),Assumptions!$D$9+SQRT('Random Draws'!F87*(Assumptions!$F$9-Assumptions!$D$9)*(Assumptions!$E$9-Assumptions!$D$9)),Assumptions!$F$9-SQRT((1-'Random Draws'!F87)*(Assumptions!$F$9-Assumptions!$D$9)*(Assumptions!$F$9-Assumptions!$E$9)))</f>
        <v>0.260307112599285</v>
      </c>
      <c r="I87" s="19" t="n">
        <f aca="false">IF('Random Draws'!G87&lt;(Assumptions!$E$10-Assumptions!$D$10)/(Assumptions!$F$10-Assumptions!$D$10),Assumptions!$D$10+SQRT('Random Draws'!G87*(Assumptions!$F$10-Assumptions!$D$10)*(Assumptions!$E$10-Assumptions!$D$10)),Assumptions!$F$10-SQRT((1-'Random Draws'!G87)*(Assumptions!$F$10-Assumptions!$D$10)*(Assumptions!$F$10-Assumptions!$E$10)))</f>
        <v>0.016895055135376</v>
      </c>
      <c r="J87" s="19" t="n">
        <f aca="false">IF('Random Draws'!H87&lt;(Assumptions!$E$11-Assumptions!$D$11)/(Assumptions!$F$11-Assumptions!$D$11),Assumptions!$D$11+SQRT('Random Draws'!H87*(Assumptions!$F$11-Assumptions!$D$11)*(Assumptions!$E$11-Assumptions!$D$11)),Assumptions!$F$11-SQRT((1-'Random Draws'!H87)*(Assumptions!$F$11-Assumptions!$D$11)*(Assumptions!$F$11-Assumptions!$E$11)))</f>
        <v>0.13284155766533</v>
      </c>
      <c r="K87" s="19" t="n">
        <f aca="false">MAX(G87,I87+Assumptions!$D$21)</f>
        <v>0.086978203855001</v>
      </c>
      <c r="L87" s="28" t="n">
        <f aca="false">(F87-Assumptions!$D$15)*(1-H87)+Assumptions!$D$15-J87</f>
        <v>0.214419266665414</v>
      </c>
      <c r="M87" s="21" t="n">
        <f aca="false">Assumptions!$D$14*(1+E87)^1*L87-Assumptions!$D$14*(1+E87)^0*E87*Assumptions!$D$16</f>
        <v>33.7649961396316</v>
      </c>
      <c r="N87" s="21" t="n">
        <f aca="false">Assumptions!$D$14*(1+E87)^2*L87-Assumptions!$D$14*(1+E87)^1*E87*Assumptions!$D$16</f>
        <v>37.1416511973893</v>
      </c>
      <c r="O87" s="21" t="n">
        <f aca="false">Assumptions!$D$14*(1+E87)^3*L87-Assumptions!$D$14*(1+E87)^2*E87*Assumptions!$D$16</f>
        <v>40.8559873060178</v>
      </c>
      <c r="P87" s="21" t="n">
        <f aca="false">Assumptions!$D$14*(1+E87)^4*L87-Assumptions!$D$14*(1+E87)^3*E87*Assumptions!$D$16</f>
        <v>44.9417741251853</v>
      </c>
      <c r="Q87" s="21" t="n">
        <f aca="false">Assumptions!$D$14*(1+E87)^5*L87-Assumptions!$D$14*(1+E87)^4*E87*Assumptions!$D$16</f>
        <v>49.4361584359921</v>
      </c>
      <c r="R87" s="21" t="n">
        <f aca="false">M87/(1+K87)+N87/(1+K87)^2+O87/(1+K87)^3+P87/(1+K87)^4+Q87/(1+K87)^5</f>
        <v>159.083390432872</v>
      </c>
      <c r="S87" s="21" t="n">
        <f aca="false">Q87*(1+I87)/(K87-I87)</f>
        <v>717.310594299427</v>
      </c>
      <c r="T87" s="21" t="n">
        <f aca="false">R87+S87/(1+K87)^5</f>
        <v>631.802399727891</v>
      </c>
      <c r="U87" s="8" t="n">
        <f aca="false">(T87-Assumptions!$D$17)/Assumptions!$D$18</f>
        <v>17.8720959891157</v>
      </c>
    </row>
    <row r="88" customFormat="false" ht="15" hidden="false" customHeight="false" outlineLevel="0" collapsed="false">
      <c r="B88" s="2" t="n">
        <v>83</v>
      </c>
      <c r="C88" s="27" t="n">
        <f aca="false">NORMSDIST('Random Draws'!C88)</f>
        <v>0.491108471674406</v>
      </c>
      <c r="D88" s="27" t="n">
        <f aca="false">NORMSDIST(Assumptions!$D$22*'Random Draws'!C88+SQRT(1-Assumptions!$D$22^2)*'Random Draws'!D88)</f>
        <v>0.899402418730223</v>
      </c>
      <c r="E88" s="19" t="n">
        <f aca="false">IF(C88&lt;(Assumptions!$E$6-Assumptions!$D$6)/(Assumptions!$F$6-Assumptions!$D$6),Assumptions!$D$6+SQRT(C88*(Assumptions!$F$6-Assumptions!$D$6)*(Assumptions!$E$6-Assumptions!$D$6)),Assumptions!$F$6-SQRT((1-C88)*(Assumptions!$F$6-Assumptions!$D$6)*(Assumptions!$F$6-Assumptions!$E$6)))</f>
        <v>0.089553429330088</v>
      </c>
      <c r="F88" s="19" t="n">
        <f aca="false">IF(D88&lt;(Assumptions!$E$7-Assumptions!$D$7)/(Assumptions!$F$7-Assumptions!$D$7),Assumptions!$D$7+SQRT(D88*(Assumptions!$F$7-Assumptions!$D$7)*(Assumptions!$E$7-Assumptions!$D$7)),Assumptions!$F$7-SQRT((1-D88)*(Assumptions!$F$7-Assumptions!$D$7)*(Assumptions!$F$7-Assumptions!$E$7)))</f>
        <v>0.43994033088311</v>
      </c>
      <c r="G88" s="19" t="n">
        <f aca="false">MIN(Assumptions!$D$24,MAX(Assumptions!$D$23,Assumptions!$D$8+Assumptions!$E$8*'Random Draws'!E88))</f>
        <v>0.101156977097712</v>
      </c>
      <c r="H88" s="19" t="n">
        <f aca="false">IF('Random Draws'!F88&lt;(Assumptions!$E$9-Assumptions!$D$9)/(Assumptions!$F$9-Assumptions!$D$9),Assumptions!$D$9+SQRT('Random Draws'!F88*(Assumptions!$F$9-Assumptions!$D$9)*(Assumptions!$E$9-Assumptions!$D$9)),Assumptions!$F$9-SQRT((1-'Random Draws'!F88)*(Assumptions!$F$9-Assumptions!$D$9)*(Assumptions!$F$9-Assumptions!$E$9)))</f>
        <v>0.272538553371076</v>
      </c>
      <c r="I88" s="19" t="n">
        <f aca="false">IF('Random Draws'!G88&lt;(Assumptions!$E$10-Assumptions!$D$10)/(Assumptions!$F$10-Assumptions!$D$10),Assumptions!$D$10+SQRT('Random Draws'!G88*(Assumptions!$F$10-Assumptions!$D$10)*(Assumptions!$E$10-Assumptions!$D$10)),Assumptions!$F$10-SQRT((1-'Random Draws'!G88)*(Assumptions!$F$10-Assumptions!$D$10)*(Assumptions!$F$10-Assumptions!$E$10)))</f>
        <v>0.0212335670193458</v>
      </c>
      <c r="J88" s="19" t="n">
        <f aca="false">IF('Random Draws'!H88&lt;(Assumptions!$E$11-Assumptions!$D$11)/(Assumptions!$F$11-Assumptions!$D$11),Assumptions!$D$11+SQRT('Random Draws'!H88*(Assumptions!$F$11-Assumptions!$D$11)*(Assumptions!$E$11-Assumptions!$D$11)),Assumptions!$F$11-SQRT((1-'Random Draws'!H88)*(Assumptions!$F$11-Assumptions!$D$11)*(Assumptions!$F$11-Assumptions!$E$11)))</f>
        <v>0.164175677631359</v>
      </c>
      <c r="K88" s="19" t="n">
        <f aca="false">MAX(G88,I88+Assumptions!$D$21)</f>
        <v>0.101156977097712</v>
      </c>
      <c r="L88" s="28" t="n">
        <f aca="false">(F88-Assumptions!$D$15)*(1-H88)+Assumptions!$D$15-J88</f>
        <v>0.191293963841516</v>
      </c>
      <c r="M88" s="21" t="n">
        <f aca="false">Assumptions!$D$14*(1+E88)^1*L88-Assumptions!$D$14*(1+E88)^0*E88*Assumptions!$D$16</f>
        <v>29.8320667578962</v>
      </c>
      <c r="N88" s="21" t="n">
        <f aca="false">Assumptions!$D$14*(1+E88)^2*L88-Assumptions!$D$14*(1+E88)^1*E88*Assumptions!$D$16</f>
        <v>32.5036306400699</v>
      </c>
      <c r="O88" s="21" t="n">
        <f aca="false">Assumptions!$D$14*(1+E88)^3*L88-Assumptions!$D$14*(1+E88)^2*E88*Assumptions!$D$16</f>
        <v>35.4144422295667</v>
      </c>
      <c r="P88" s="21" t="n">
        <f aca="false">Assumptions!$D$14*(1+E88)^4*L88-Assumptions!$D$14*(1+E88)^3*E88*Assumptions!$D$16</f>
        <v>38.5859269790367</v>
      </c>
      <c r="Q88" s="21" t="n">
        <f aca="false">Assumptions!$D$14*(1+E88)^5*L88-Assumptions!$D$14*(1+E88)^4*E88*Assumptions!$D$16</f>
        <v>42.0414290638898</v>
      </c>
      <c r="R88" s="21" t="n">
        <f aca="false">M88/(1+K88)+N88/(1+K88)^2+O88/(1+K88)^3+P88/(1+K88)^4+Q88/(1+K88)^5</f>
        <v>132.632953959964</v>
      </c>
      <c r="S88" s="21" t="n">
        <f aca="false">Q88*(1+I88)/(K88-I88)</f>
        <v>537.190774560412</v>
      </c>
      <c r="T88" s="21" t="n">
        <f aca="false">R88+S88/(1+K88)^5</f>
        <v>464.437530004168</v>
      </c>
      <c r="U88" s="8" t="n">
        <f aca="false">(T88-Assumptions!$D$17)/Assumptions!$D$18</f>
        <v>11.1775012001667</v>
      </c>
    </row>
    <row r="89" customFormat="false" ht="15" hidden="false" customHeight="false" outlineLevel="0" collapsed="false">
      <c r="B89" s="2" t="n">
        <v>84</v>
      </c>
      <c r="C89" s="27" t="n">
        <f aca="false">NORMSDIST('Random Draws'!C89)</f>
        <v>0.756147500599243</v>
      </c>
      <c r="D89" s="27" t="n">
        <f aca="false">NORMSDIST(Assumptions!$D$22*'Random Draws'!C89+SQRT(1-Assumptions!$D$22^2)*'Random Draws'!D89)</f>
        <v>0.419801065713297</v>
      </c>
      <c r="E89" s="19" t="n">
        <f aca="false">IF(C89&lt;(Assumptions!$E$6-Assumptions!$D$6)/(Assumptions!$F$6-Assumptions!$D$6),Assumptions!$D$6+SQRT(C89*(Assumptions!$F$6-Assumptions!$D$6)*(Assumptions!$E$6-Assumptions!$D$6)),Assumptions!$F$6-SQRT((1-C89)*(Assumptions!$F$6-Assumptions!$D$6)*(Assumptions!$F$6-Assumptions!$E$6)))</f>
        <v>0.10508206052752</v>
      </c>
      <c r="F89" s="19" t="n">
        <f aca="false">IF(D89&lt;(Assumptions!$E$7-Assumptions!$D$7)/(Assumptions!$F$7-Assumptions!$D$7),Assumptions!$D$7+SQRT(D89*(Assumptions!$F$7-Assumptions!$D$7)*(Assumptions!$E$7-Assumptions!$D$7)),Assumptions!$F$7-SQRT((1-D89)*(Assumptions!$F$7-Assumptions!$D$7)*(Assumptions!$F$7-Assumptions!$E$7)))</f>
        <v>0.410187711586401</v>
      </c>
      <c r="G89" s="19" t="n">
        <f aca="false">MIN(Assumptions!$D$24,MAX(Assumptions!$D$23,Assumptions!$D$8+Assumptions!$E$8*'Random Draws'!E89))</f>
        <v>0.079999027544411</v>
      </c>
      <c r="H89" s="19" t="n">
        <f aca="false">IF('Random Draws'!F89&lt;(Assumptions!$E$9-Assumptions!$D$9)/(Assumptions!$F$9-Assumptions!$D$9),Assumptions!$D$9+SQRT('Random Draws'!F89*(Assumptions!$F$9-Assumptions!$D$9)*(Assumptions!$E$9-Assumptions!$D$9)),Assumptions!$F$9-SQRT((1-'Random Draws'!F89)*(Assumptions!$F$9-Assumptions!$D$9)*(Assumptions!$F$9-Assumptions!$E$9)))</f>
        <v>0.305816300269662</v>
      </c>
      <c r="I89" s="19" t="n">
        <f aca="false">IF('Random Draws'!G89&lt;(Assumptions!$E$10-Assumptions!$D$10)/(Assumptions!$F$10-Assumptions!$D$10),Assumptions!$D$10+SQRT('Random Draws'!G89*(Assumptions!$F$10-Assumptions!$D$10)*(Assumptions!$E$10-Assumptions!$D$10)),Assumptions!$F$10-SQRT((1-'Random Draws'!G89)*(Assumptions!$F$10-Assumptions!$D$10)*(Assumptions!$F$10-Assumptions!$E$10)))</f>
        <v>0.016396124610563</v>
      </c>
      <c r="J89" s="19" t="n">
        <f aca="false">IF('Random Draws'!H89&lt;(Assumptions!$E$11-Assumptions!$D$11)/(Assumptions!$F$11-Assumptions!$D$11),Assumptions!$D$11+SQRT('Random Draws'!H89*(Assumptions!$F$11-Assumptions!$D$11)*(Assumptions!$E$11-Assumptions!$D$11)),Assumptions!$F$11-SQRT((1-'Random Draws'!H89)*(Assumptions!$F$11-Assumptions!$D$11)*(Assumptions!$F$11-Assumptions!$E$11)))</f>
        <v>0.192281574466034</v>
      </c>
      <c r="K89" s="19" t="n">
        <f aca="false">MAX(G89,I89+Assumptions!$D$21)</f>
        <v>0.079999027544411</v>
      </c>
      <c r="L89" s="28" t="n">
        <f aca="false">(F89-Assumptions!$D$15)*(1-H89)+Assumptions!$D$15-J89</f>
        <v>0.132220167781991</v>
      </c>
      <c r="M89" s="21" t="n">
        <f aca="false">Assumptions!$D$14*(1+E89)^1*L89-Assumptions!$D$14*(1+E89)^0*E89*Assumptions!$D$16</f>
        <v>20.7294426777987</v>
      </c>
      <c r="N89" s="21" t="n">
        <f aca="false">Assumptions!$D$14*(1+E89)^2*L89-Assumptions!$D$14*(1+E89)^1*E89*Assumptions!$D$16</f>
        <v>22.9077352279689</v>
      </c>
      <c r="O89" s="21" t="n">
        <f aca="false">Assumptions!$D$14*(1+E89)^3*L89-Assumptions!$D$14*(1+E89)^2*E89*Assumptions!$D$16</f>
        <v>25.3149272477427</v>
      </c>
      <c r="P89" s="21" t="n">
        <f aca="false">Assumptions!$D$14*(1+E89)^4*L89-Assumptions!$D$14*(1+E89)^3*E89*Assumptions!$D$16</f>
        <v>27.9750719650398</v>
      </c>
      <c r="Q89" s="21" t="n">
        <f aca="false">Assumptions!$D$14*(1+E89)^5*L89-Assumptions!$D$14*(1+E89)^4*E89*Assumptions!$D$16</f>
        <v>30.9147501705318</v>
      </c>
      <c r="R89" s="21" t="n">
        <f aca="false">M89/(1+K89)+N89/(1+K89)^2+O89/(1+K89)^3+P89/(1+K89)^4+Q89/(1+K89)^5</f>
        <v>100.532272784558</v>
      </c>
      <c r="S89" s="21" t="n">
        <f aca="false">Q89*(1+I89)/(K89-I89)</f>
        <v>494.028272566635</v>
      </c>
      <c r="T89" s="21" t="n">
        <f aca="false">R89+S89/(1+K89)^5</f>
        <v>436.761127689319</v>
      </c>
      <c r="U89" s="8" t="n">
        <f aca="false">(T89-Assumptions!$D$17)/Assumptions!$D$18</f>
        <v>10.0704451075728</v>
      </c>
    </row>
    <row r="90" customFormat="false" ht="15" hidden="false" customHeight="false" outlineLevel="0" collapsed="false">
      <c r="B90" s="2" t="n">
        <v>85</v>
      </c>
      <c r="C90" s="27" t="n">
        <f aca="false">NORMSDIST('Random Draws'!C90)</f>
        <v>0.74666027770114</v>
      </c>
      <c r="D90" s="27" t="n">
        <f aca="false">NORMSDIST(Assumptions!$D$22*'Random Draws'!C90+SQRT(1-Assumptions!$D$22^2)*'Random Draws'!D90)</f>
        <v>0.811158313501199</v>
      </c>
      <c r="E90" s="19" t="n">
        <f aca="false">IF(C90&lt;(Assumptions!$E$6-Assumptions!$D$6)/(Assumptions!$F$6-Assumptions!$D$6),Assumptions!$D$6+SQRT(C90*(Assumptions!$F$6-Assumptions!$D$6)*(Assumptions!$E$6-Assumptions!$D$6)),Assumptions!$F$6-SQRT((1-C90)*(Assumptions!$F$6-Assumptions!$D$6)*(Assumptions!$F$6-Assumptions!$E$6)))</f>
        <v>0.10440929037664</v>
      </c>
      <c r="F90" s="19" t="n">
        <f aca="false">IF(D90&lt;(Assumptions!$E$7-Assumptions!$D$7)/(Assumptions!$F$7-Assumptions!$D$7),Assumptions!$D$7+SQRT(D90*(Assumptions!$F$7-Assumptions!$D$7)*(Assumptions!$E$7-Assumptions!$D$7)),Assumptions!$F$7-SQRT((1-D90)*(Assumptions!$F$7-Assumptions!$D$7)*(Assumptions!$F$7-Assumptions!$E$7)))</f>
        <v>0.432516063855495</v>
      </c>
      <c r="G90" s="19" t="n">
        <f aca="false">MIN(Assumptions!$D$24,MAX(Assumptions!$D$23,Assumptions!$D$8+Assumptions!$E$8*'Random Draws'!E90))</f>
        <v>0.093159368301381</v>
      </c>
      <c r="H90" s="19" t="n">
        <f aca="false">IF('Random Draws'!F90&lt;(Assumptions!$E$9-Assumptions!$D$9)/(Assumptions!$F$9-Assumptions!$D$9),Assumptions!$D$9+SQRT('Random Draws'!F90*(Assumptions!$F$9-Assumptions!$D$9)*(Assumptions!$E$9-Assumptions!$D$9)),Assumptions!$F$9-SQRT((1-'Random Draws'!F90)*(Assumptions!$F$9-Assumptions!$D$9)*(Assumptions!$F$9-Assumptions!$E$9)))</f>
        <v>0.304116101590687</v>
      </c>
      <c r="I90" s="19" t="n">
        <f aca="false">IF('Random Draws'!G90&lt;(Assumptions!$E$10-Assumptions!$D$10)/(Assumptions!$F$10-Assumptions!$D$10),Assumptions!$D$10+SQRT('Random Draws'!G90*(Assumptions!$F$10-Assumptions!$D$10)*(Assumptions!$E$10-Assumptions!$D$10)),Assumptions!$F$10-SQRT((1-'Random Draws'!G90)*(Assumptions!$F$10-Assumptions!$D$10)*(Assumptions!$F$10-Assumptions!$E$10)))</f>
        <v>0.0168323220688943</v>
      </c>
      <c r="J90" s="19" t="n">
        <f aca="false">IF('Random Draws'!H90&lt;(Assumptions!$E$11-Assumptions!$D$11)/(Assumptions!$F$11-Assumptions!$D$11),Assumptions!$D$11+SQRT('Random Draws'!H90*(Assumptions!$F$11-Assumptions!$D$11)*(Assumptions!$E$11-Assumptions!$D$11)),Assumptions!$F$11-SQRT((1-'Random Draws'!H90)*(Assumptions!$F$11-Assumptions!$D$11)*(Assumptions!$F$11-Assumptions!$E$11)))</f>
        <v>0.155442351305521</v>
      </c>
      <c r="K90" s="19" t="n">
        <f aca="false">MAX(G90,I90+Assumptions!$D$21)</f>
        <v>0.093159368301381</v>
      </c>
      <c r="L90" s="28" t="n">
        <f aca="false">(F90-Assumptions!$D$15)*(1-H90)+Assumptions!$D$15-J90</f>
        <v>0.185073706541681</v>
      </c>
      <c r="M90" s="21" t="n">
        <f aca="false">Assumptions!$D$14*(1+E90)^1*L90-Assumptions!$D$14*(1+E90)^0*E90*Assumptions!$D$16</f>
        <v>29.1834021186772</v>
      </c>
      <c r="N90" s="21" t="n">
        <f aca="false">Assumptions!$D$14*(1+E90)^2*L90-Assumptions!$D$14*(1+E90)^1*E90*Assumptions!$D$16</f>
        <v>32.2304204246644</v>
      </c>
      <c r="O90" s="21" t="n">
        <f aca="false">Assumptions!$D$14*(1+E90)^3*L90-Assumptions!$D$14*(1+E90)^2*E90*Assumptions!$D$16</f>
        <v>35.5955757497444</v>
      </c>
      <c r="P90" s="21" t="n">
        <f aca="false">Assumptions!$D$14*(1+E90)^4*L90-Assumptions!$D$14*(1+E90)^3*E90*Assumptions!$D$16</f>
        <v>39.3120845543232</v>
      </c>
      <c r="Q90" s="21" t="n">
        <f aca="false">Assumptions!$D$14*(1+E90)^5*L90-Assumptions!$D$14*(1+E90)^4*E90*Assumptions!$D$16</f>
        <v>43.4166314058666</v>
      </c>
      <c r="R90" s="21" t="n">
        <f aca="false">M90/(1+K90)+N90/(1+K90)^2+O90/(1+K90)^3+P90/(1+K90)^4+Q90/(1+K90)^5</f>
        <v>136.257717266851</v>
      </c>
      <c r="S90" s="21" t="n">
        <f aca="false">Q90*(1+I90)/(K90-I90)</f>
        <v>578.398304506199</v>
      </c>
      <c r="T90" s="21" t="n">
        <f aca="false">R90+S90/(1+K90)^5</f>
        <v>506.775968992988</v>
      </c>
      <c r="U90" s="8" t="n">
        <f aca="false">(T90-Assumptions!$D$17)/Assumptions!$D$18</f>
        <v>12.8710387597195</v>
      </c>
    </row>
    <row r="91" customFormat="false" ht="15" hidden="false" customHeight="false" outlineLevel="0" collapsed="false">
      <c r="B91" s="2" t="n">
        <v>86</v>
      </c>
      <c r="C91" s="27" t="n">
        <f aca="false">NORMSDIST('Random Draws'!C91)</f>
        <v>0.742169168973692</v>
      </c>
      <c r="D91" s="27" t="n">
        <f aca="false">NORMSDIST(Assumptions!$D$22*'Random Draws'!C91+SQRT(1-Assumptions!$D$22^2)*'Random Draws'!D91)</f>
        <v>0.456670135544819</v>
      </c>
      <c r="E91" s="19" t="n">
        <f aca="false">IF(C91&lt;(Assumptions!$E$6-Assumptions!$D$6)/(Assumptions!$F$6-Assumptions!$D$6),Assumptions!$D$6+SQRT(C91*(Assumptions!$F$6-Assumptions!$D$6)*(Assumptions!$E$6-Assumptions!$D$6)),Assumptions!$F$6-SQRT((1-C91)*(Assumptions!$F$6-Assumptions!$D$6)*(Assumptions!$F$6-Assumptions!$E$6)))</f>
        <v>0.104095207072989</v>
      </c>
      <c r="F91" s="19" t="n">
        <f aca="false">IF(D91&lt;(Assumptions!$E$7-Assumptions!$D$7)/(Assumptions!$F$7-Assumptions!$D$7),Assumptions!$D$7+SQRT(D91*(Assumptions!$F$7-Assumptions!$D$7)*(Assumptions!$E$7-Assumptions!$D$7)),Assumptions!$F$7-SQRT((1-D91)*(Assumptions!$F$7-Assumptions!$D$7)*(Assumptions!$F$7-Assumptions!$E$7)))</f>
        <v>0.412345208121364</v>
      </c>
      <c r="G91" s="19" t="n">
        <f aca="false">MIN(Assumptions!$D$24,MAX(Assumptions!$D$23,Assumptions!$D$8+Assumptions!$E$8*'Random Draws'!E91))</f>
        <v>0.087998750527498</v>
      </c>
      <c r="H91" s="19" t="n">
        <f aca="false">IF('Random Draws'!F91&lt;(Assumptions!$E$9-Assumptions!$D$9)/(Assumptions!$F$9-Assumptions!$D$9),Assumptions!$D$9+SQRT('Random Draws'!F91*(Assumptions!$F$9-Assumptions!$D$9)*(Assumptions!$E$9-Assumptions!$D$9)),Assumptions!$F$9-SQRT((1-'Random Draws'!F91)*(Assumptions!$F$9-Assumptions!$D$9)*(Assumptions!$F$9-Assumptions!$E$9)))</f>
        <v>0.278132866477443</v>
      </c>
      <c r="I91" s="19" t="n">
        <f aca="false">IF('Random Draws'!G91&lt;(Assumptions!$E$10-Assumptions!$D$10)/(Assumptions!$F$10-Assumptions!$D$10),Assumptions!$D$10+SQRT('Random Draws'!G91*(Assumptions!$F$10-Assumptions!$D$10)*(Assumptions!$E$10-Assumptions!$D$10)),Assumptions!$F$10-SQRT((1-'Random Draws'!G91)*(Assumptions!$F$10-Assumptions!$D$10)*(Assumptions!$F$10-Assumptions!$E$10)))</f>
        <v>0.0116623208637174</v>
      </c>
      <c r="J91" s="19" t="n">
        <f aca="false">IF('Random Draws'!H91&lt;(Assumptions!$E$11-Assumptions!$D$11)/(Assumptions!$F$11-Assumptions!$D$11),Assumptions!$D$11+SQRT('Random Draws'!H91*(Assumptions!$F$11-Assumptions!$D$11)*(Assumptions!$E$11-Assumptions!$D$11)),Assumptions!$F$11-SQRT((1-'Random Draws'!H91)*(Assumptions!$F$11-Assumptions!$D$11)*(Assumptions!$F$11-Assumptions!$E$11)))</f>
        <v>0.174221923446632</v>
      </c>
      <c r="K91" s="19" t="n">
        <f aca="false">MAX(G91,I91+Assumptions!$D$21)</f>
        <v>0.087998750527498</v>
      </c>
      <c r="L91" s="28" t="n">
        <f aca="false">(F91-Assumptions!$D$15)*(1-H91)+Assumptions!$D$15-J91</f>
        <v>0.159593802603767</v>
      </c>
      <c r="M91" s="21" t="n">
        <f aca="false">Assumptions!$D$14*(1+E91)^1*L91-Assumptions!$D$14*(1+E91)^0*E91*Assumptions!$D$16</f>
        <v>25.0971649665713</v>
      </c>
      <c r="N91" s="21" t="n">
        <f aca="false">Assumptions!$D$14*(1+E91)^2*L91-Assumptions!$D$14*(1+E91)^1*E91*Assumptions!$D$16</f>
        <v>27.7096595507116</v>
      </c>
      <c r="O91" s="21" t="n">
        <f aca="false">Assumptions!$D$14*(1+E91)^3*L91-Assumptions!$D$14*(1+E91)^2*E91*Assumptions!$D$16</f>
        <v>30.5941022995649</v>
      </c>
      <c r="P91" s="21" t="n">
        <f aca="false">Assumptions!$D$14*(1+E91)^4*L91-Assumptions!$D$14*(1+E91)^3*E91*Assumptions!$D$16</f>
        <v>33.7788017136503</v>
      </c>
      <c r="Q91" s="21" t="n">
        <f aca="false">Assumptions!$D$14*(1+E91)^5*L91-Assumptions!$D$14*(1+E91)^4*E91*Assumptions!$D$16</f>
        <v>37.2950130727102</v>
      </c>
      <c r="R91" s="21" t="n">
        <f aca="false">M91/(1+K91)+N91/(1+K91)^2+O91/(1+K91)^3+P91/(1+K91)^4+Q91/(1+K91)^5</f>
        <v>118.799932805839</v>
      </c>
      <c r="S91" s="21" t="n">
        <f aca="false">Q91*(1+I91)/(K91-I91)</f>
        <v>494.258896413679</v>
      </c>
      <c r="T91" s="21" t="n">
        <f aca="false">R91+S91/(1+K91)^5</f>
        <v>442.999560724364</v>
      </c>
      <c r="U91" s="8" t="n">
        <f aca="false">(T91-Assumptions!$D$17)/Assumptions!$D$18</f>
        <v>10.3199824289746</v>
      </c>
    </row>
    <row r="92" customFormat="false" ht="15" hidden="false" customHeight="false" outlineLevel="0" collapsed="false">
      <c r="B92" s="2" t="n">
        <v>87</v>
      </c>
      <c r="C92" s="27" t="n">
        <f aca="false">NORMSDIST('Random Draws'!C92)</f>
        <v>0.648588847684729</v>
      </c>
      <c r="D92" s="27" t="n">
        <f aca="false">NORMSDIST(Assumptions!$D$22*'Random Draws'!C92+SQRT(1-Assumptions!$D$22^2)*'Random Draws'!D92)</f>
        <v>0.256273949497645</v>
      </c>
      <c r="E92" s="19" t="n">
        <f aca="false">IF(C92&lt;(Assumptions!$E$6-Assumptions!$D$6)/(Assumptions!$F$6-Assumptions!$D$6),Assumptions!$D$6+SQRT(C92*(Assumptions!$F$6-Assumptions!$D$6)*(Assumptions!$E$6-Assumptions!$D$6)),Assumptions!$F$6-SQRT((1-C92)*(Assumptions!$F$6-Assumptions!$D$6)*(Assumptions!$F$6-Assumptions!$E$6)))</f>
        <v>0.0980827510256654</v>
      </c>
      <c r="F92" s="19" t="n">
        <f aca="false">IF(D92&lt;(Assumptions!$E$7-Assumptions!$D$7)/(Assumptions!$F$7-Assumptions!$D$7),Assumptions!$D$7+SQRT(D92*(Assumptions!$F$7-Assumptions!$D$7)*(Assumptions!$E$7-Assumptions!$D$7)),Assumptions!$F$7-SQRT((1-D92)*(Assumptions!$F$7-Assumptions!$D$7)*(Assumptions!$F$7-Assumptions!$E$7)))</f>
        <v>0.399212800167622</v>
      </c>
      <c r="G92" s="19" t="n">
        <f aca="false">MIN(Assumptions!$D$24,MAX(Assumptions!$D$23,Assumptions!$D$8+Assumptions!$E$8*'Random Draws'!E92))</f>
        <v>0.060888121738188</v>
      </c>
      <c r="H92" s="19" t="n">
        <f aca="false">IF('Random Draws'!F92&lt;(Assumptions!$E$9-Assumptions!$D$9)/(Assumptions!$F$9-Assumptions!$D$9),Assumptions!$D$9+SQRT('Random Draws'!F92*(Assumptions!$F$9-Assumptions!$D$9)*(Assumptions!$E$9-Assumptions!$D$9)),Assumptions!$F$9-SQRT((1-'Random Draws'!F92)*(Assumptions!$F$9-Assumptions!$D$9)*(Assumptions!$F$9-Assumptions!$E$9)))</f>
        <v>0.290200070758733</v>
      </c>
      <c r="I92" s="19" t="n">
        <f aca="false">IF('Random Draws'!G92&lt;(Assumptions!$E$10-Assumptions!$D$10)/(Assumptions!$F$10-Assumptions!$D$10),Assumptions!$D$10+SQRT('Random Draws'!G92*(Assumptions!$F$10-Assumptions!$D$10)*(Assumptions!$E$10-Assumptions!$D$10)),Assumptions!$F$10-SQRT((1-'Random Draws'!G92)*(Assumptions!$F$10-Assumptions!$D$10)*(Assumptions!$F$10-Assumptions!$E$10)))</f>
        <v>0.0194727092126039</v>
      </c>
      <c r="J92" s="19" t="n">
        <f aca="false">IF('Random Draws'!H92&lt;(Assumptions!$E$11-Assumptions!$D$11)/(Assumptions!$F$11-Assumptions!$D$11),Assumptions!$D$11+SQRT('Random Draws'!H92*(Assumptions!$F$11-Assumptions!$D$11)*(Assumptions!$E$11-Assumptions!$D$11)),Assumptions!$F$11-SQRT((1-'Random Draws'!H92)*(Assumptions!$F$11-Assumptions!$D$11)*(Assumptions!$F$11-Assumptions!$E$11)))</f>
        <v>0.13133976080947</v>
      </c>
      <c r="K92" s="19" t="n">
        <f aca="false">MAX(G92,I92+Assumptions!$D$21)</f>
        <v>0.060888121738188</v>
      </c>
      <c r="L92" s="28" t="n">
        <f aca="false">(F92-Assumptions!$D$15)*(1-H92)+Assumptions!$D$15-J92</f>
        <v>0.189747465700351</v>
      </c>
      <c r="M92" s="21" t="n">
        <f aca="false">Assumptions!$D$14*(1+E92)^1*L92-Assumptions!$D$14*(1+E92)^0*E92*Assumptions!$D$16</f>
        <v>29.7853108078149</v>
      </c>
      <c r="N92" s="21" t="n">
        <f aca="false">Assumptions!$D$14*(1+E92)^2*L92-Assumptions!$D$14*(1+E92)^1*E92*Assumptions!$D$16</f>
        <v>32.7067360319999</v>
      </c>
      <c r="O92" s="21" t="n">
        <f aca="false">Assumptions!$D$14*(1+E92)^3*L92-Assumptions!$D$14*(1+E92)^2*E92*Assumptions!$D$16</f>
        <v>35.9147026790887</v>
      </c>
      <c r="P92" s="21" t="n">
        <f aca="false">Assumptions!$D$14*(1+E92)^4*L92-Assumptions!$D$14*(1+E92)^3*E92*Assumptions!$D$16</f>
        <v>39.4373155201225</v>
      </c>
      <c r="Q92" s="21" t="n">
        <f aca="false">Assumptions!$D$14*(1+E92)^5*L92-Assumptions!$D$14*(1+E92)^4*E92*Assumptions!$D$16</f>
        <v>43.3054359194033</v>
      </c>
      <c r="R92" s="21" t="n">
        <f aca="false">M92/(1+K92)+N92/(1+K92)^2+O92/(1+K92)^3+P92/(1+K92)^4+Q92/(1+K92)^5</f>
        <v>150.573687639037</v>
      </c>
      <c r="S92" s="21" t="n">
        <f aca="false">Q92*(1+I92)/(K92-I92)</f>
        <v>1065.99711045047</v>
      </c>
      <c r="T92" s="21" t="n">
        <f aca="false">R92+S92/(1+K92)^5</f>
        <v>943.820057350528</v>
      </c>
      <c r="U92" s="8" t="n">
        <f aca="false">(T92-Assumptions!$D$17)/Assumptions!$D$18</f>
        <v>30.3528022940211</v>
      </c>
    </row>
    <row r="93" customFormat="false" ht="15" hidden="false" customHeight="false" outlineLevel="0" collapsed="false">
      <c r="B93" s="2" t="n">
        <v>88</v>
      </c>
      <c r="C93" s="27" t="n">
        <f aca="false">NORMSDIST('Random Draws'!C93)</f>
        <v>0.861593021628252</v>
      </c>
      <c r="D93" s="27" t="n">
        <f aca="false">NORMSDIST(Assumptions!$D$22*'Random Draws'!C93+SQRT(1-Assumptions!$D$22^2)*'Random Draws'!D93)</f>
        <v>0.256208357360952</v>
      </c>
      <c r="E93" s="19" t="n">
        <f aca="false">IF(C93&lt;(Assumptions!$E$6-Assumptions!$D$6)/(Assumptions!$F$6-Assumptions!$D$6),Assumptions!$D$6+SQRT(C93*(Assumptions!$F$6-Assumptions!$D$6)*(Assumptions!$E$6-Assumptions!$D$6)),Assumptions!$F$6-SQRT((1-C93)*(Assumptions!$F$6-Assumptions!$D$6)*(Assumptions!$F$6-Assumptions!$E$6)))</f>
        <v>0.113693443937704</v>
      </c>
      <c r="F93" s="19" t="n">
        <f aca="false">IF(D93&lt;(Assumptions!$E$7-Assumptions!$D$7)/(Assumptions!$F$7-Assumptions!$D$7),Assumptions!$D$7+SQRT(D93*(Assumptions!$F$7-Assumptions!$D$7)*(Assumptions!$E$7-Assumptions!$D$7)),Assumptions!$F$7-SQRT((1-D93)*(Assumptions!$F$7-Assumptions!$D$7)*(Assumptions!$F$7-Assumptions!$E$7)))</f>
        <v>0.399207781678714</v>
      </c>
      <c r="G93" s="19" t="n">
        <f aca="false">MIN(Assumptions!$D$24,MAX(Assumptions!$D$23,Assumptions!$D$8+Assumptions!$E$8*'Random Draws'!E93))</f>
        <v>0.083505296168126</v>
      </c>
      <c r="H93" s="19" t="n">
        <f aca="false">IF('Random Draws'!F93&lt;(Assumptions!$E$9-Assumptions!$D$9)/(Assumptions!$F$9-Assumptions!$D$9),Assumptions!$D$9+SQRT('Random Draws'!F93*(Assumptions!$F$9-Assumptions!$D$9)*(Assumptions!$E$9-Assumptions!$D$9)),Assumptions!$F$9-SQRT((1-'Random Draws'!F93)*(Assumptions!$F$9-Assumptions!$D$9)*(Assumptions!$F$9-Assumptions!$E$9)))</f>
        <v>0.285720768729239</v>
      </c>
      <c r="I93" s="19" t="n">
        <f aca="false">IF('Random Draws'!G93&lt;(Assumptions!$E$10-Assumptions!$D$10)/(Assumptions!$F$10-Assumptions!$D$10),Assumptions!$D$10+SQRT('Random Draws'!G93*(Assumptions!$F$10-Assumptions!$D$10)*(Assumptions!$E$10-Assumptions!$D$10)),Assumptions!$F$10-SQRT((1-'Random Draws'!G93)*(Assumptions!$F$10-Assumptions!$D$10)*(Assumptions!$F$10-Assumptions!$E$10)))</f>
        <v>0.0215487451464639</v>
      </c>
      <c r="J93" s="19" t="n">
        <f aca="false">IF('Random Draws'!H93&lt;(Assumptions!$E$11-Assumptions!$D$11)/(Assumptions!$F$11-Assumptions!$D$11),Assumptions!$D$11+SQRT('Random Draws'!H93*(Assumptions!$F$11-Assumptions!$D$11)*(Assumptions!$E$11-Assumptions!$D$11)),Assumptions!$F$11-SQRT((1-'Random Draws'!H93)*(Assumptions!$F$11-Assumptions!$D$11)*(Assumptions!$F$11-Assumptions!$E$11)))</f>
        <v>0.172627523798729</v>
      </c>
      <c r="K93" s="19" t="n">
        <f aca="false">MAX(G93,I93+Assumptions!$D$21)</f>
        <v>0.083505296168126</v>
      </c>
      <c r="L93" s="28" t="n">
        <f aca="false">(F93-Assumptions!$D$15)*(1-H93)+Assumptions!$D$15-J93</f>
        <v>0.14966200355085</v>
      </c>
      <c r="M93" s="21" t="n">
        <f aca="false">Assumptions!$D$14*(1+E93)^1*L93-Assumptions!$D$14*(1+E93)^0*E93*Assumptions!$D$16</f>
        <v>23.6736843822396</v>
      </c>
      <c r="N93" s="21" t="n">
        <f aca="false">Assumptions!$D$14*(1+E93)^2*L93-Assumptions!$D$14*(1+E93)^1*E93*Assumptions!$D$16</f>
        <v>26.3652270903507</v>
      </c>
      <c r="O93" s="21" t="n">
        <f aca="false">Assumptions!$D$14*(1+E93)^3*L93-Assumptions!$D$14*(1+E93)^2*E93*Assumptions!$D$16</f>
        <v>29.3627805584523</v>
      </c>
      <c r="P93" s="21" t="n">
        <f aca="false">Assumptions!$D$14*(1+E93)^4*L93-Assumptions!$D$14*(1+E93)^3*E93*Assumptions!$D$16</f>
        <v>32.7011362037298</v>
      </c>
      <c r="Q93" s="21" t="n">
        <f aca="false">Assumptions!$D$14*(1+E93)^5*L93-Assumptions!$D$14*(1+E93)^4*E93*Assumptions!$D$16</f>
        <v>36.4190409994077</v>
      </c>
      <c r="R93" s="21" t="n">
        <f aca="false">M93/(1+K93)+N93/(1+K93)^2+O93/(1+K93)^3+P93/(1+K93)^4+Q93/(1+K93)^5</f>
        <v>115.505319028159</v>
      </c>
      <c r="S93" s="21" t="n">
        <f aca="false">Q93*(1+I93)/(K93-I93)</f>
        <v>600.482515874308</v>
      </c>
      <c r="T93" s="21" t="n">
        <f aca="false">R93+S93/(1+K93)^5</f>
        <v>517.615597335013</v>
      </c>
      <c r="U93" s="8" t="n">
        <f aca="false">(T93-Assumptions!$D$17)/Assumptions!$D$18</f>
        <v>13.3046238934005</v>
      </c>
    </row>
    <row r="94" customFormat="false" ht="15" hidden="false" customHeight="false" outlineLevel="0" collapsed="false">
      <c r="B94" s="2" t="n">
        <v>89</v>
      </c>
      <c r="C94" s="27" t="n">
        <f aca="false">NORMSDIST('Random Draws'!C94)</f>
        <v>0.894591882012964</v>
      </c>
      <c r="D94" s="27" t="n">
        <f aca="false">NORMSDIST(Assumptions!$D$22*'Random Draws'!C94+SQRT(1-Assumptions!$D$22^2)*'Random Draws'!D94)</f>
        <v>0.612562196496132</v>
      </c>
      <c r="E94" s="19" t="n">
        <f aca="false">IF(C94&lt;(Assumptions!$E$6-Assumptions!$D$6)/(Assumptions!$F$6-Assumptions!$D$6),Assumptions!$D$6+SQRT(C94*(Assumptions!$F$6-Assumptions!$D$6)*(Assumptions!$E$6-Assumptions!$D$6)),Assumptions!$F$6-SQRT((1-C94)*(Assumptions!$F$6-Assumptions!$D$6)*(Assumptions!$F$6-Assumptions!$E$6)))</f>
        <v>0.11704263538785</v>
      </c>
      <c r="F94" s="19" t="n">
        <f aca="false">IF(D94&lt;(Assumptions!$E$7-Assumptions!$D$7)/(Assumptions!$F$7-Assumptions!$D$7),Assumptions!$D$7+SQRT(D94*(Assumptions!$F$7-Assumptions!$D$7)*(Assumptions!$E$7-Assumptions!$D$7)),Assumptions!$F$7-SQRT((1-D94)*(Assumptions!$F$7-Assumptions!$D$7)*(Assumptions!$F$7-Assumptions!$E$7)))</f>
        <v>0.420633120341898</v>
      </c>
      <c r="G94" s="19" t="n">
        <f aca="false">MIN(Assumptions!$D$24,MAX(Assumptions!$D$23,Assumptions!$D$8+Assumptions!$E$8*'Random Draws'!E94))</f>
        <v>0.089991767651717</v>
      </c>
      <c r="H94" s="19" t="n">
        <f aca="false">IF('Random Draws'!F94&lt;(Assumptions!$E$9-Assumptions!$D$9)/(Assumptions!$F$9-Assumptions!$D$9),Assumptions!$D$9+SQRT('Random Draws'!F94*(Assumptions!$F$9-Assumptions!$D$9)*(Assumptions!$E$9-Assumptions!$D$9)),Assumptions!$F$9-SQRT((1-'Random Draws'!F94)*(Assumptions!$F$9-Assumptions!$D$9)*(Assumptions!$F$9-Assumptions!$E$9)))</f>
        <v>0.304567346740433</v>
      </c>
      <c r="I94" s="19" t="n">
        <f aca="false">IF('Random Draws'!G94&lt;(Assumptions!$E$10-Assumptions!$D$10)/(Assumptions!$F$10-Assumptions!$D$10),Assumptions!$D$10+SQRT('Random Draws'!G94*(Assumptions!$F$10-Assumptions!$D$10)*(Assumptions!$E$10-Assumptions!$D$10)),Assumptions!$F$10-SQRT((1-'Random Draws'!G94)*(Assumptions!$F$10-Assumptions!$D$10)*(Assumptions!$F$10-Assumptions!$E$10)))</f>
        <v>0.0175008749092256</v>
      </c>
      <c r="J94" s="19" t="n">
        <f aca="false">IF('Random Draws'!H94&lt;(Assumptions!$E$11-Assumptions!$D$11)/(Assumptions!$F$11-Assumptions!$D$11),Assumptions!$D$11+SQRT('Random Draws'!H94*(Assumptions!$F$11-Assumptions!$D$11)*(Assumptions!$E$11-Assumptions!$D$11)),Assumptions!$F$11-SQRT((1-'Random Draws'!H94)*(Assumptions!$F$11-Assumptions!$D$11)*(Assumptions!$F$11-Assumptions!$E$11)))</f>
        <v>0.150200247263624</v>
      </c>
      <c r="K94" s="19" t="n">
        <f aca="false">MAX(G94,I94+Assumptions!$D$21)</f>
        <v>0.089991767651717</v>
      </c>
      <c r="L94" s="28" t="n">
        <f aca="false">(F94-Assumptions!$D$15)*(1-H94)+Assumptions!$D$15-J94</f>
        <v>0.18191551474085</v>
      </c>
      <c r="M94" s="21" t="n">
        <f aca="false">Assumptions!$D$14*(1+E94)^1*L94-Assumptions!$D$14*(1+E94)^0*E94*Assumptions!$D$16</f>
        <v>28.955935506651</v>
      </c>
      <c r="N94" s="21" t="n">
        <f aca="false">Assumptions!$D$14*(1+E94)^2*L94-Assumptions!$D$14*(1+E94)^1*E94*Assumptions!$D$16</f>
        <v>32.34501450847</v>
      </c>
      <c r="O94" s="21" t="n">
        <f aca="false">Assumptions!$D$14*(1+E94)^3*L94-Assumptions!$D$14*(1+E94)^2*E94*Assumptions!$D$16</f>
        <v>36.1307602481996</v>
      </c>
      <c r="P94" s="21" t="n">
        <f aca="false">Assumptions!$D$14*(1+E94)^4*L94-Assumptions!$D$14*(1+E94)^3*E94*Assumptions!$D$16</f>
        <v>40.3595996462155</v>
      </c>
      <c r="Q94" s="21" t="n">
        <f aca="false">Assumptions!$D$14*(1+E94)^5*L94-Assumptions!$D$14*(1+E94)^4*E94*Assumptions!$D$16</f>
        <v>45.0833935520071</v>
      </c>
      <c r="R94" s="21" t="n">
        <f aca="false">M94/(1+K94)+N94/(1+K94)^2+O94/(1+K94)^3+P94/(1+K94)^4+Q94/(1+K94)^5</f>
        <v>139.584890927755</v>
      </c>
      <c r="S94" s="21" t="n">
        <f aca="false">Q94*(1+I94)/(K94-I94)</f>
        <v>632.802144484496</v>
      </c>
      <c r="T94" s="21" t="n">
        <f aca="false">R94+S94/(1+K94)^5</f>
        <v>550.878397414154</v>
      </c>
      <c r="U94" s="8" t="n">
        <f aca="false">(T94-Assumptions!$D$17)/Assumptions!$D$18</f>
        <v>14.6351358965662</v>
      </c>
    </row>
    <row r="95" customFormat="false" ht="15" hidden="false" customHeight="false" outlineLevel="0" collapsed="false">
      <c r="B95" s="2" t="n">
        <v>90</v>
      </c>
      <c r="C95" s="27" t="n">
        <f aca="false">NORMSDIST('Random Draws'!C95)</f>
        <v>0.000795856183120538</v>
      </c>
      <c r="D95" s="27" t="n">
        <f aca="false">NORMSDIST(Assumptions!$D$22*'Random Draws'!C95+SQRT(1-Assumptions!$D$22^2)*'Random Draws'!D95)</f>
        <v>0.0034593455460054</v>
      </c>
      <c r="E95" s="19" t="n">
        <f aca="false">IF(C95&lt;(Assumptions!$E$6-Assumptions!$D$6)/(Assumptions!$F$6-Assumptions!$D$6),Assumptions!$D$6+SQRT(C95*(Assumptions!$F$6-Assumptions!$D$6)*(Assumptions!$E$6-Assumptions!$D$6)),Assumptions!$F$6-SQRT((1-C95)*(Assumptions!$F$6-Assumptions!$D$6)*(Assumptions!$F$6-Assumptions!$E$6)))</f>
        <v>0.0419948135039654</v>
      </c>
      <c r="F95" s="19" t="n">
        <f aca="false">IF(D95&lt;(Assumptions!$E$7-Assumptions!$D$7)/(Assumptions!$F$7-Assumptions!$D$7),Assumptions!$D$7+SQRT(D95*(Assumptions!$F$7-Assumptions!$D$7)*(Assumptions!$E$7-Assumptions!$D$7)),Assumptions!$F$7-SQRT((1-D95)*(Assumptions!$F$7-Assumptions!$D$7)*(Assumptions!$F$7-Assumptions!$E$7)))</f>
        <v>0.36455588336945</v>
      </c>
      <c r="G95" s="19" t="n">
        <f aca="false">MIN(Assumptions!$D$24,MAX(Assumptions!$D$23,Assumptions!$D$8+Assumptions!$E$8*'Random Draws'!E95))</f>
        <v>0.090772907606642</v>
      </c>
      <c r="H95" s="19" t="n">
        <f aca="false">IF('Random Draws'!F95&lt;(Assumptions!$E$9-Assumptions!$D$9)/(Assumptions!$F$9-Assumptions!$D$9),Assumptions!$D$9+SQRT('Random Draws'!F95*(Assumptions!$F$9-Assumptions!$D$9)*(Assumptions!$E$9-Assumptions!$D$9)),Assumptions!$F$9-SQRT((1-'Random Draws'!F95)*(Assumptions!$F$9-Assumptions!$D$9)*(Assumptions!$F$9-Assumptions!$E$9)))</f>
        <v>0.262321641681439</v>
      </c>
      <c r="I95" s="19" t="n">
        <f aca="false">IF('Random Draws'!G95&lt;(Assumptions!$E$10-Assumptions!$D$10)/(Assumptions!$F$10-Assumptions!$D$10),Assumptions!$D$10+SQRT('Random Draws'!G95*(Assumptions!$F$10-Assumptions!$D$10)*(Assumptions!$E$10-Assumptions!$D$10)),Assumptions!$F$10-SQRT((1-'Random Draws'!G95)*(Assumptions!$F$10-Assumptions!$D$10)*(Assumptions!$F$10-Assumptions!$E$10)))</f>
        <v>0.0163775800764436</v>
      </c>
      <c r="J95" s="19" t="n">
        <f aca="false">IF('Random Draws'!H95&lt;(Assumptions!$E$11-Assumptions!$D$11)/(Assumptions!$F$11-Assumptions!$D$11),Assumptions!$D$11+SQRT('Random Draws'!H95*(Assumptions!$F$11-Assumptions!$D$11)*(Assumptions!$E$11-Assumptions!$D$11)),Assumptions!$F$11-SQRT((1-'Random Draws'!H95)*(Assumptions!$F$11-Assumptions!$D$11)*(Assumptions!$F$11-Assumptions!$E$11)))</f>
        <v>0.127968336810402</v>
      </c>
      <c r="K95" s="19" t="n">
        <f aca="false">MAX(G95,I95+Assumptions!$D$21)</f>
        <v>0.090772907606642</v>
      </c>
      <c r="L95" s="28" t="n">
        <f aca="false">(F95-Assumptions!$D$15)*(1-H95)+Assumptions!$D$15-J95</f>
        <v>0.175058462167534</v>
      </c>
      <c r="M95" s="21" t="n">
        <f aca="false">Assumptions!$D$14*(1+E95)^1*L95-Assumptions!$D$14*(1+E95)^0*E95*Assumptions!$D$16</f>
        <v>26.2667739588476</v>
      </c>
      <c r="N95" s="21" t="n">
        <f aca="false">Assumptions!$D$14*(1+E95)^2*L95-Assumptions!$D$14*(1+E95)^1*E95*Assumptions!$D$16</f>
        <v>27.3698422326002</v>
      </c>
      <c r="O95" s="21" t="n">
        <f aca="false">Assumptions!$D$14*(1+E95)^3*L95-Assumptions!$D$14*(1+E95)^2*E95*Assumptions!$D$16</f>
        <v>28.5192336527912</v>
      </c>
      <c r="P95" s="21" t="n">
        <f aca="false">Assumptions!$D$14*(1+E95)^4*L95-Assumptions!$D$14*(1+E95)^3*E95*Assumptions!$D$16</f>
        <v>29.7168935513162</v>
      </c>
      <c r="Q95" s="21" t="n">
        <f aca="false">Assumptions!$D$14*(1+E95)^5*L95-Assumptions!$D$14*(1+E95)^4*E95*Assumptions!$D$16</f>
        <v>30.9648489539209</v>
      </c>
      <c r="R95" s="21" t="n">
        <f aca="false">M95/(1+K95)+N95/(1+K95)^2+O95/(1+K95)^3+P95/(1+K95)^4+Q95/(1+K95)^5</f>
        <v>110.106613302103</v>
      </c>
      <c r="S95" s="21" t="n">
        <f aca="false">Q95*(1+I95)/(K95-I95)</f>
        <v>423.037027889201</v>
      </c>
      <c r="T95" s="21" t="n">
        <f aca="false">R95+S95/(1+K95)^5</f>
        <v>384.078922259096</v>
      </c>
      <c r="U95" s="8" t="n">
        <f aca="false">(T95-Assumptions!$D$17)/Assumptions!$D$18</f>
        <v>7.96315689036382</v>
      </c>
    </row>
    <row r="96" customFormat="false" ht="15" hidden="false" customHeight="false" outlineLevel="0" collapsed="false">
      <c r="B96" s="2" t="n">
        <v>91</v>
      </c>
      <c r="C96" s="27" t="n">
        <f aca="false">NORMSDIST('Random Draws'!C96)</f>
        <v>0.048093843356928</v>
      </c>
      <c r="D96" s="27" t="n">
        <f aca="false">NORMSDIST(Assumptions!$D$22*'Random Draws'!C96+SQRT(1-Assumptions!$D$22^2)*'Random Draws'!D96)</f>
        <v>0.67050162264831</v>
      </c>
      <c r="E96" s="19" t="n">
        <f aca="false">IF(C96&lt;(Assumptions!$E$6-Assumptions!$D$6)/(Assumptions!$F$6-Assumptions!$D$6),Assumptions!$D$6+SQRT(C96*(Assumptions!$F$6-Assumptions!$D$6)*(Assumptions!$E$6-Assumptions!$D$6)),Assumptions!$F$6-SQRT((1-C96)*(Assumptions!$F$6-Assumptions!$D$6)*(Assumptions!$F$6-Assumptions!$E$6)))</f>
        <v>0.0555070698968129</v>
      </c>
      <c r="F96" s="19" t="n">
        <f aca="false">IF(D96&lt;(Assumptions!$E$7-Assumptions!$D$7)/(Assumptions!$F$7-Assumptions!$D$7),Assumptions!$D$7+SQRT(D96*(Assumptions!$F$7-Assumptions!$D$7)*(Assumptions!$E$7-Assumptions!$D$7)),Assumptions!$F$7-SQRT((1-D96)*(Assumptions!$F$7-Assumptions!$D$7)*(Assumptions!$F$7-Assumptions!$E$7)))</f>
        <v>0.423695819670364</v>
      </c>
      <c r="G96" s="19" t="n">
        <f aca="false">MIN(Assumptions!$D$24,MAX(Assumptions!$D$23,Assumptions!$D$8+Assumptions!$E$8*'Random Draws'!E96))</f>
        <v>0.081429287713848</v>
      </c>
      <c r="H96" s="19" t="n">
        <f aca="false">IF('Random Draws'!F96&lt;(Assumptions!$E$9-Assumptions!$D$9)/(Assumptions!$F$9-Assumptions!$D$9),Assumptions!$D$9+SQRT('Random Draws'!F96*(Assumptions!$F$9-Assumptions!$D$9)*(Assumptions!$E$9-Assumptions!$D$9)),Assumptions!$F$9-SQRT((1-'Random Draws'!F96)*(Assumptions!$F$9-Assumptions!$D$9)*(Assumptions!$F$9-Assumptions!$E$9)))</f>
        <v>0.299197736864878</v>
      </c>
      <c r="I96" s="19" t="n">
        <f aca="false">IF('Random Draws'!G96&lt;(Assumptions!$E$10-Assumptions!$D$10)/(Assumptions!$F$10-Assumptions!$D$10),Assumptions!$D$10+SQRT('Random Draws'!G96*(Assumptions!$F$10-Assumptions!$D$10)*(Assumptions!$E$10-Assumptions!$D$10)),Assumptions!$F$10-SQRT((1-'Random Draws'!G96)*(Assumptions!$F$10-Assumptions!$D$10)*(Assumptions!$F$10-Assumptions!$E$10)))</f>
        <v>0.0208152174889731</v>
      </c>
      <c r="J96" s="19" t="n">
        <f aca="false">IF('Random Draws'!H96&lt;(Assumptions!$E$11-Assumptions!$D$11)/(Assumptions!$F$11-Assumptions!$D$11),Assumptions!$D$11+SQRT('Random Draws'!H96*(Assumptions!$F$11-Assumptions!$D$11)*(Assumptions!$E$11-Assumptions!$D$11)),Assumptions!$F$11-SQRT((1-'Random Draws'!H96)*(Assumptions!$F$11-Assumptions!$D$11)*(Assumptions!$F$11-Assumptions!$E$11)))</f>
        <v>0.146931245396528</v>
      </c>
      <c r="K96" s="19" t="n">
        <f aca="false">MAX(G96,I96+Assumptions!$D$21)</f>
        <v>0.081429287713848</v>
      </c>
      <c r="L96" s="28" t="n">
        <f aca="false">(F96-Assumptions!$D$15)*(1-H96)+Assumptions!$D$15-J96</f>
        <v>0.188891449701788</v>
      </c>
      <c r="M96" s="21" t="n">
        <f aca="false">Assumptions!$D$14*(1+E96)^1*L96-Assumptions!$D$14*(1+E96)^0*E96*Assumptions!$D$16</f>
        <v>28.6681020334267</v>
      </c>
      <c r="N96" s="21" t="n">
        <f aca="false">Assumptions!$D$14*(1+E96)^2*L96-Assumptions!$D$14*(1+E96)^1*E96*Assumptions!$D$16</f>
        <v>30.2593843768051</v>
      </c>
      <c r="O96" s="21" t="n">
        <f aca="false">Assumptions!$D$14*(1+E96)^3*L96-Assumptions!$D$14*(1+E96)^2*E96*Assumptions!$D$16</f>
        <v>31.9389941404429</v>
      </c>
      <c r="P96" s="21" t="n">
        <f aca="false">Assumptions!$D$14*(1+E96)^4*L96-Assumptions!$D$14*(1+E96)^3*E96*Assumptions!$D$16</f>
        <v>33.7118341206304</v>
      </c>
      <c r="Q96" s="21" t="n">
        <f aca="false">Assumptions!$D$14*(1+E96)^5*L96-Assumptions!$D$14*(1+E96)^4*E96*Assumptions!$D$16</f>
        <v>35.583079253514</v>
      </c>
      <c r="R96" s="21" t="n">
        <f aca="false">M96/(1+K96)+N96/(1+K96)^2+O96/(1+K96)^3+P96/(1+K96)^4+Q96/(1+K96)^5</f>
        <v>126.343375688785</v>
      </c>
      <c r="S96" s="21" t="n">
        <f aca="false">Q96*(1+I96)/(K96-I96)</f>
        <v>599.262657207214</v>
      </c>
      <c r="T96" s="21" t="n">
        <f aca="false">R96+S96/(1+K96)^5</f>
        <v>531.503392015251</v>
      </c>
      <c r="U96" s="8" t="n">
        <f aca="false">(T96-Assumptions!$D$17)/Assumptions!$D$18</f>
        <v>13.86013568061</v>
      </c>
    </row>
    <row r="97" customFormat="false" ht="15" hidden="false" customHeight="false" outlineLevel="0" collapsed="false">
      <c r="B97" s="2" t="n">
        <v>92</v>
      </c>
      <c r="C97" s="27" t="n">
        <f aca="false">NORMSDIST('Random Draws'!C97)</f>
        <v>0.547024468432051</v>
      </c>
      <c r="D97" s="27" t="n">
        <f aca="false">NORMSDIST(Assumptions!$D$22*'Random Draws'!C97+SQRT(1-Assumptions!$D$22^2)*'Random Draws'!D97)</f>
        <v>0.590660830236994</v>
      </c>
      <c r="E97" s="19" t="n">
        <f aca="false">IF(C97&lt;(Assumptions!$E$6-Assumptions!$D$6)/(Assumptions!$F$6-Assumptions!$D$6),Assumptions!$D$6+SQRT(C97*(Assumptions!$F$6-Assumptions!$D$6)*(Assumptions!$E$6-Assumptions!$D$6)),Assumptions!$F$6-SQRT((1-C97)*(Assumptions!$F$6-Assumptions!$D$6)*(Assumptions!$F$6-Assumptions!$E$6)))</f>
        <v>0.0924092692025039</v>
      </c>
      <c r="F97" s="19" t="n">
        <f aca="false">IF(D97&lt;(Assumptions!$E$7-Assumptions!$D$7)/(Assumptions!$F$7-Assumptions!$D$7),Assumptions!$D$7+SQRT(D97*(Assumptions!$F$7-Assumptions!$D$7)*(Assumptions!$E$7-Assumptions!$D$7)),Assumptions!$F$7-SQRT((1-D97)*(Assumptions!$F$7-Assumptions!$D$7)*(Assumptions!$F$7-Assumptions!$E$7)))</f>
        <v>0.419531210145788</v>
      </c>
      <c r="G97" s="19" t="n">
        <f aca="false">MIN(Assumptions!$D$24,MAX(Assumptions!$D$23,Assumptions!$D$8+Assumptions!$E$8*'Random Draws'!E97))</f>
        <v>0.068369285840017</v>
      </c>
      <c r="H97" s="19" t="n">
        <f aca="false">IF('Random Draws'!F97&lt;(Assumptions!$E$9-Assumptions!$D$9)/(Assumptions!$F$9-Assumptions!$D$9),Assumptions!$D$9+SQRT('Random Draws'!F97*(Assumptions!$F$9-Assumptions!$D$9)*(Assumptions!$E$9-Assumptions!$D$9)),Assumptions!$F$9-SQRT((1-'Random Draws'!F97)*(Assumptions!$F$9-Assumptions!$D$9)*(Assumptions!$F$9-Assumptions!$E$9)))</f>
        <v>0.285690154117535</v>
      </c>
      <c r="I97" s="19" t="n">
        <f aca="false">IF('Random Draws'!G97&lt;(Assumptions!$E$10-Assumptions!$D$10)/(Assumptions!$F$10-Assumptions!$D$10),Assumptions!$D$10+SQRT('Random Draws'!G97*(Assumptions!$F$10-Assumptions!$D$10)*(Assumptions!$E$10-Assumptions!$D$10)),Assumptions!$F$10-SQRT((1-'Random Draws'!G97)*(Assumptions!$F$10-Assumptions!$D$10)*(Assumptions!$F$10-Assumptions!$E$10)))</f>
        <v>0.0115318456621997</v>
      </c>
      <c r="J97" s="19" t="n">
        <f aca="false">IF('Random Draws'!H97&lt;(Assumptions!$E$11-Assumptions!$D$11)/(Assumptions!$F$11-Assumptions!$D$11),Assumptions!$D$11+SQRT('Random Draws'!H97*(Assumptions!$F$11-Assumptions!$D$11)*(Assumptions!$E$11-Assumptions!$D$11)),Assumptions!$F$11-SQRT((1-'Random Draws'!H97)*(Assumptions!$F$11-Assumptions!$D$11)*(Assumptions!$F$11-Assumptions!$E$11)))</f>
        <v>0.167013875792921</v>
      </c>
      <c r="K97" s="19" t="n">
        <f aca="false">MAX(G97,I97+Assumptions!$D$21)</f>
        <v>0.068369285840017</v>
      </c>
      <c r="L97" s="28" t="n">
        <f aca="false">(F97-Assumptions!$D$15)*(1-H97)+Assumptions!$D$15-J97</f>
        <v>0.16980111830448</v>
      </c>
      <c r="M97" s="21" t="n">
        <f aca="false">Assumptions!$D$14*(1+E97)^1*L97-Assumptions!$D$14*(1+E97)^0*E97*Assumptions!$D$16</f>
        <v>26.4944054347001</v>
      </c>
      <c r="N97" s="21" t="n">
        <f aca="false">Assumptions!$D$14*(1+E97)^2*L97-Assumptions!$D$14*(1+E97)^1*E97*Assumptions!$D$16</f>
        <v>28.9427340788755</v>
      </c>
      <c r="O97" s="21" t="n">
        <f aca="false">Assumptions!$D$14*(1+E97)^3*L97-Assumptions!$D$14*(1+E97)^2*E97*Assumptions!$D$16</f>
        <v>31.6173109838268</v>
      </c>
      <c r="P97" s="21" t="n">
        <f aca="false">Assumptions!$D$14*(1+E97)^4*L97-Assumptions!$D$14*(1+E97)^3*E97*Assumptions!$D$16</f>
        <v>34.5390435859906</v>
      </c>
      <c r="Q97" s="21" t="n">
        <f aca="false">Assumptions!$D$14*(1+E97)^5*L97-Assumptions!$D$14*(1+E97)^4*E97*Assumptions!$D$16</f>
        <v>37.7307713627254</v>
      </c>
      <c r="R97" s="21" t="n">
        <f aca="false">M97/(1+K97)+N97/(1+K97)^2+O97/(1+K97)^3+P97/(1+K97)^4+Q97/(1+K97)^5</f>
        <v>129.701731540183</v>
      </c>
      <c r="S97" s="21" t="n">
        <f aca="false">Q97*(1+I97)/(K97-I97)</f>
        <v>671.491831359632</v>
      </c>
      <c r="T97" s="21" t="n">
        <f aca="false">R97+S97/(1+K97)^5</f>
        <v>612.131127748546</v>
      </c>
      <c r="U97" s="8" t="n">
        <f aca="false">(T97-Assumptions!$D$17)/Assumptions!$D$18</f>
        <v>17.0852451099419</v>
      </c>
    </row>
    <row r="98" customFormat="false" ht="15" hidden="false" customHeight="false" outlineLevel="0" collapsed="false">
      <c r="B98" s="2" t="n">
        <v>93</v>
      </c>
      <c r="C98" s="27" t="n">
        <f aca="false">NORMSDIST('Random Draws'!C98)</f>
        <v>0.744845019179262</v>
      </c>
      <c r="D98" s="27" t="n">
        <f aca="false">NORMSDIST(Assumptions!$D$22*'Random Draws'!C98+SQRT(1-Assumptions!$D$22^2)*'Random Draws'!D98)</f>
        <v>0.183195222162029</v>
      </c>
      <c r="E98" s="19" t="n">
        <f aca="false">IF(C98&lt;(Assumptions!$E$6-Assumptions!$D$6)/(Assumptions!$F$6-Assumptions!$D$6),Assumptions!$D$6+SQRT(C98*(Assumptions!$F$6-Assumptions!$D$6)*(Assumptions!$E$6-Assumptions!$D$6)),Assumptions!$F$6-SQRT((1-C98)*(Assumptions!$F$6-Assumptions!$D$6)*(Assumptions!$F$6-Assumptions!$E$6)))</f>
        <v>0.104282008677647</v>
      </c>
      <c r="F98" s="19" t="n">
        <f aca="false">IF(D98&lt;(Assumptions!$E$7-Assumptions!$D$7)/(Assumptions!$F$7-Assumptions!$D$7),Assumptions!$D$7+SQRT(D98*(Assumptions!$F$7-Assumptions!$D$7)*(Assumptions!$E$7-Assumptions!$D$7)),Assumptions!$F$7-SQRT((1-D98)*(Assumptions!$F$7-Assumptions!$D$7)*(Assumptions!$F$7-Assumptions!$E$7)))</f>
        <v>0.3931537529244</v>
      </c>
      <c r="G98" s="19" t="n">
        <f aca="false">MIN(Assumptions!$D$24,MAX(Assumptions!$D$23,Assumptions!$D$8+Assumptions!$E$8*'Random Draws'!E98))</f>
        <v>0.08915610099058</v>
      </c>
      <c r="H98" s="19" t="n">
        <f aca="false">IF('Random Draws'!F98&lt;(Assumptions!$E$9-Assumptions!$D$9)/(Assumptions!$F$9-Assumptions!$D$9),Assumptions!$D$9+SQRT('Random Draws'!F98*(Assumptions!$F$9-Assumptions!$D$9)*(Assumptions!$E$9-Assumptions!$D$9)),Assumptions!$F$9-SQRT((1-'Random Draws'!F98)*(Assumptions!$F$9-Assumptions!$D$9)*(Assumptions!$F$9-Assumptions!$E$9)))</f>
        <v>0.308945278845532</v>
      </c>
      <c r="I98" s="19" t="n">
        <f aca="false">IF('Random Draws'!G98&lt;(Assumptions!$E$10-Assumptions!$D$10)/(Assumptions!$F$10-Assumptions!$D$10),Assumptions!$D$10+SQRT('Random Draws'!G98*(Assumptions!$F$10-Assumptions!$D$10)*(Assumptions!$E$10-Assumptions!$D$10)),Assumptions!$F$10-SQRT((1-'Random Draws'!G98)*(Assumptions!$F$10-Assumptions!$D$10)*(Assumptions!$F$10-Assumptions!$E$10)))</f>
        <v>0.0160619713616673</v>
      </c>
      <c r="J98" s="19" t="n">
        <f aca="false">IF('Random Draws'!H98&lt;(Assumptions!$E$11-Assumptions!$D$11)/(Assumptions!$F$11-Assumptions!$D$11),Assumptions!$D$11+SQRT('Random Draws'!H98*(Assumptions!$F$11-Assumptions!$D$11)*(Assumptions!$E$11-Assumptions!$D$11)),Assumptions!$F$11-SQRT((1-'Random Draws'!H98)*(Assumptions!$F$11-Assumptions!$D$11)*(Assumptions!$F$11-Assumptions!$E$11)))</f>
        <v>0.158665391674726</v>
      </c>
      <c r="K98" s="19" t="n">
        <f aca="false">MAX(G98,I98+Assumptions!$D$21)</f>
        <v>0.08915610099058</v>
      </c>
      <c r="L98" s="28" t="n">
        <f aca="false">(F98-Assumptions!$D$15)*(1-H98)+Assumptions!$D$15-J98</f>
        <v>0.153188251673197</v>
      </c>
      <c r="M98" s="21" t="n">
        <f aca="false">Assumptions!$D$14*(1+E98)^1*L98-Assumptions!$D$14*(1+E98)^0*E98*Assumptions!$D$16</f>
        <v>24.0750126504589</v>
      </c>
      <c r="N98" s="21" t="n">
        <f aca="false">Assumptions!$D$14*(1+E98)^2*L98-Assumptions!$D$14*(1+E98)^1*E98*Assumptions!$D$16</f>
        <v>26.5856033285886</v>
      </c>
      <c r="O98" s="21" t="n">
        <f aca="false">Assumptions!$D$14*(1+E98)^3*L98-Assumptions!$D$14*(1+E98)^2*E98*Assumptions!$D$16</f>
        <v>29.3580034456009</v>
      </c>
      <c r="P98" s="21" t="n">
        <f aca="false">Assumptions!$D$14*(1+E98)^4*L98-Assumptions!$D$14*(1+E98)^3*E98*Assumptions!$D$16</f>
        <v>32.4195150156735</v>
      </c>
      <c r="Q98" s="21" t="n">
        <f aca="false">Assumptions!$D$14*(1+E98)^5*L98-Assumptions!$D$14*(1+E98)^4*E98*Assumptions!$D$16</f>
        <v>35.8002871618631</v>
      </c>
      <c r="R98" s="21" t="n">
        <f aca="false">M98/(1+K98)+N98/(1+K98)^2+O98/(1+K98)^3+P98/(1+K98)^4+Q98/(1+K98)^5</f>
        <v>113.634118083051</v>
      </c>
      <c r="S98" s="21" t="n">
        <f aca="false">Q98*(1+I98)/(K98-I98)</f>
        <v>497.650229008377</v>
      </c>
      <c r="T98" s="21" t="n">
        <f aca="false">R98+S98/(1+K98)^5</f>
        <v>438.327596303451</v>
      </c>
      <c r="U98" s="8" t="n">
        <f aca="false">(T98-Assumptions!$D$17)/Assumptions!$D$18</f>
        <v>10.133103852138</v>
      </c>
    </row>
    <row r="99" customFormat="false" ht="15" hidden="false" customHeight="false" outlineLevel="0" collapsed="false">
      <c r="B99" s="2" t="n">
        <v>94</v>
      </c>
      <c r="C99" s="27" t="n">
        <f aca="false">NORMSDIST('Random Draws'!C99)</f>
        <v>0.781406489895739</v>
      </c>
      <c r="D99" s="27" t="n">
        <f aca="false">NORMSDIST(Assumptions!$D$22*'Random Draws'!C99+SQRT(1-Assumptions!$D$22^2)*'Random Draws'!D99)</f>
        <v>0.657012116532491</v>
      </c>
      <c r="E99" s="19" t="n">
        <f aca="false">IF(C99&lt;(Assumptions!$E$6-Assumptions!$D$6)/(Assumptions!$F$6-Assumptions!$D$6),Assumptions!$D$6+SQRT(C99*(Assumptions!$F$6-Assumptions!$D$6)*(Assumptions!$E$6-Assumptions!$D$6)),Assumptions!$F$6-SQRT((1-C99)*(Assumptions!$F$6-Assumptions!$D$6)*(Assumptions!$F$6-Assumptions!$E$6)))</f>
        <v>0.106939940252303</v>
      </c>
      <c r="F99" s="19" t="n">
        <f aca="false">IF(D99&lt;(Assumptions!$E$7-Assumptions!$D$7)/(Assumptions!$F$7-Assumptions!$D$7),Assumptions!$D$7+SQRT(D99*(Assumptions!$F$7-Assumptions!$D$7)*(Assumptions!$E$7-Assumptions!$D$7)),Assumptions!$F$7-SQRT((1-D99)*(Assumptions!$F$7-Assumptions!$D$7)*(Assumptions!$F$7-Assumptions!$E$7)))</f>
        <v>0.422960135882133</v>
      </c>
      <c r="G99" s="19" t="n">
        <f aca="false">MIN(Assumptions!$D$24,MAX(Assumptions!$D$23,Assumptions!$D$8+Assumptions!$E$8*'Random Draws'!E99))</f>
        <v>0.088869320119181</v>
      </c>
      <c r="H99" s="19" t="n">
        <f aca="false">IF('Random Draws'!F99&lt;(Assumptions!$E$9-Assumptions!$D$9)/(Assumptions!$F$9-Assumptions!$D$9),Assumptions!$D$9+SQRT('Random Draws'!F99*(Assumptions!$F$9-Assumptions!$D$9)*(Assumptions!$E$9-Assumptions!$D$9)),Assumptions!$F$9-SQRT((1-'Random Draws'!F99)*(Assumptions!$F$9-Assumptions!$D$9)*(Assumptions!$F$9-Assumptions!$E$9)))</f>
        <v>0.278651341625058</v>
      </c>
      <c r="I99" s="19" t="n">
        <f aca="false">IF('Random Draws'!G99&lt;(Assumptions!$E$10-Assumptions!$D$10)/(Assumptions!$F$10-Assumptions!$D$10),Assumptions!$D$10+SQRT('Random Draws'!G99*(Assumptions!$F$10-Assumptions!$D$10)*(Assumptions!$E$10-Assumptions!$D$10)),Assumptions!$F$10-SQRT((1-'Random Draws'!G99)*(Assumptions!$F$10-Assumptions!$D$10)*(Assumptions!$F$10-Assumptions!$E$10)))</f>
        <v>0.0207197669277824</v>
      </c>
      <c r="J99" s="19" t="n">
        <f aca="false">IF('Random Draws'!H99&lt;(Assumptions!$E$11-Assumptions!$D$11)/(Assumptions!$F$11-Assumptions!$D$11),Assumptions!$D$11+SQRT('Random Draws'!H99*(Assumptions!$F$11-Assumptions!$D$11)*(Assumptions!$E$11-Assumptions!$D$11)),Assumptions!$F$11-SQRT((1-'Random Draws'!H99)*(Assumptions!$F$11-Assumptions!$D$11)*(Assumptions!$F$11-Assumptions!$E$11)))</f>
        <v>0.180413263464084</v>
      </c>
      <c r="K99" s="19" t="n">
        <f aca="false">MAX(G99,I99+Assumptions!$D$21)</f>
        <v>0.088869320119181</v>
      </c>
      <c r="L99" s="28" t="n">
        <f aca="false">(F99-Assumptions!$D$15)*(1-H99)+Assumptions!$D$15-J99</f>
        <v>0.160913137511833</v>
      </c>
      <c r="M99" s="21" t="n">
        <f aca="false">Assumptions!$D$14*(1+E99)^1*L99-Assumptions!$D$14*(1+E99)^0*E99*Assumptions!$D$16</f>
        <v>25.3623821892606</v>
      </c>
      <c r="N99" s="21" t="n">
        <f aca="false">Assumptions!$D$14*(1+E99)^2*L99-Assumptions!$D$14*(1+E99)^1*E99*Assumptions!$D$16</f>
        <v>28.0746338252362</v>
      </c>
      <c r="O99" s="21" t="n">
        <f aca="false">Assumptions!$D$14*(1+E99)^3*L99-Assumptions!$D$14*(1+E99)^2*E99*Assumptions!$D$16</f>
        <v>31.0769334891122</v>
      </c>
      <c r="P99" s="21" t="n">
        <f aca="false">Assumptions!$D$14*(1+E99)^4*L99-Assumptions!$D$14*(1+E99)^3*E99*Assumptions!$D$16</f>
        <v>34.4002988996626</v>
      </c>
      <c r="Q99" s="21" t="n">
        <f aca="false">Assumptions!$D$14*(1+E99)^5*L99-Assumptions!$D$14*(1+E99)^4*E99*Assumptions!$D$16</f>
        <v>38.0790648086539</v>
      </c>
      <c r="R99" s="21" t="n">
        <f aca="false">M99/(1+K99)+N99/(1+K99)^2+O99/(1+K99)^3+P99/(1+K99)^4+Q99/(1+K99)^5</f>
        <v>120.392249592068</v>
      </c>
      <c r="S99" s="21" t="n">
        <f aca="false">Q99*(1+I99)/(K99-I99)</f>
        <v>570.334687993564</v>
      </c>
      <c r="T99" s="21" t="n">
        <f aca="false">R99+S99/(1+K99)^5</f>
        <v>492.999223970412</v>
      </c>
      <c r="U99" s="8" t="n">
        <f aca="false">(T99-Assumptions!$D$17)/Assumptions!$D$18</f>
        <v>12.3199689588165</v>
      </c>
    </row>
    <row r="100" customFormat="false" ht="15" hidden="false" customHeight="false" outlineLevel="0" collapsed="false">
      <c r="B100" s="2" t="n">
        <v>95</v>
      </c>
      <c r="C100" s="27" t="n">
        <f aca="false">NORMSDIST('Random Draws'!C100)</f>
        <v>0.137343592750291</v>
      </c>
      <c r="D100" s="27" t="n">
        <f aca="false">NORMSDIST(Assumptions!$D$22*'Random Draws'!C100+SQRT(1-Assumptions!$D$22^2)*'Random Draws'!D100)</f>
        <v>0.0339368229285194</v>
      </c>
      <c r="E100" s="19" t="n">
        <f aca="false">IF(C100&lt;(Assumptions!$E$6-Assumptions!$D$6)/(Assumptions!$F$6-Assumptions!$D$6),Assumptions!$D$6+SQRT(C100*(Assumptions!$F$6-Assumptions!$D$6)*(Assumptions!$E$6-Assumptions!$D$6)),Assumptions!$F$6-SQRT((1-C100)*(Assumptions!$F$6-Assumptions!$D$6)*(Assumptions!$F$6-Assumptions!$E$6)))</f>
        <v>0.0662053041148439</v>
      </c>
      <c r="F100" s="19" t="n">
        <f aca="false">IF(D100&lt;(Assumptions!$E$7-Assumptions!$D$7)/(Assumptions!$F$7-Assumptions!$D$7),Assumptions!$D$7+SQRT(D100*(Assumptions!$F$7-Assumptions!$D$7)*(Assumptions!$E$7-Assumptions!$D$7)),Assumptions!$F$7-SQRT((1-D100)*(Assumptions!$F$7-Assumptions!$D$7)*(Assumptions!$F$7-Assumptions!$E$7)))</f>
        <v>0.374269580847773</v>
      </c>
      <c r="G100" s="19" t="n">
        <f aca="false">MIN(Assumptions!$D$24,MAX(Assumptions!$D$23,Assumptions!$D$8+Assumptions!$E$8*'Random Draws'!E100))</f>
        <v>0.073809216224103</v>
      </c>
      <c r="H100" s="19" t="n">
        <f aca="false">IF('Random Draws'!F100&lt;(Assumptions!$E$9-Assumptions!$D$9)/(Assumptions!$F$9-Assumptions!$D$9),Assumptions!$D$9+SQRT('Random Draws'!F100*(Assumptions!$F$9-Assumptions!$D$9)*(Assumptions!$E$9-Assumptions!$D$9)),Assumptions!$F$9-SQRT((1-'Random Draws'!F100)*(Assumptions!$F$9-Assumptions!$D$9)*(Assumptions!$F$9-Assumptions!$E$9)))</f>
        <v>0.319423824153322</v>
      </c>
      <c r="I100" s="19" t="n">
        <f aca="false">IF('Random Draws'!G100&lt;(Assumptions!$E$10-Assumptions!$D$10)/(Assumptions!$F$10-Assumptions!$D$10),Assumptions!$D$10+SQRT('Random Draws'!G100*(Assumptions!$F$10-Assumptions!$D$10)*(Assumptions!$E$10-Assumptions!$D$10)),Assumptions!$F$10-SQRT((1-'Random Draws'!G100)*(Assumptions!$F$10-Assumptions!$D$10)*(Assumptions!$F$10-Assumptions!$E$10)))</f>
        <v>0.0256786467222677</v>
      </c>
      <c r="J100" s="19" t="n">
        <f aca="false">IF('Random Draws'!H100&lt;(Assumptions!$E$11-Assumptions!$D$11)/(Assumptions!$F$11-Assumptions!$D$11),Assumptions!$D$11+SQRT('Random Draws'!H100*(Assumptions!$F$11-Assumptions!$D$11)*(Assumptions!$E$11-Assumptions!$D$11)),Assumptions!$F$11-SQRT((1-'Random Draws'!H100)*(Assumptions!$F$11-Assumptions!$D$11)*(Assumptions!$F$11-Assumptions!$E$11)))</f>
        <v>0.204145819822142</v>
      </c>
      <c r="K100" s="19" t="n">
        <f aca="false">MAX(G100,I100+Assumptions!$D$21)</f>
        <v>0.073809216224103</v>
      </c>
      <c r="L100" s="28" t="n">
        <f aca="false">(F100-Assumptions!$D$15)*(1-H100)+Assumptions!$D$15-J100</f>
        <v>0.0920982373869065</v>
      </c>
      <c r="M100" s="21" t="n">
        <f aca="false">Assumptions!$D$14*(1+E100)^1*L100-Assumptions!$D$14*(1+E100)^0*E100*Assumptions!$D$16</f>
        <v>13.9503731613249</v>
      </c>
      <c r="N100" s="21" t="n">
        <f aca="false">Assumptions!$D$14*(1+E100)^2*L100-Assumptions!$D$14*(1+E100)^1*E100*Assumptions!$D$16</f>
        <v>14.8739618589859</v>
      </c>
      <c r="O100" s="21" t="n">
        <f aca="false">Assumptions!$D$14*(1+E100)^3*L100-Assumptions!$D$14*(1+E100)^2*E100*Assumptions!$D$16</f>
        <v>15.8586970272527</v>
      </c>
      <c r="P100" s="21" t="n">
        <f aca="false">Assumptions!$D$14*(1+E100)^4*L100-Assumptions!$D$14*(1+E100)^3*E100*Assumptions!$D$16</f>
        <v>16.9086268868071</v>
      </c>
      <c r="Q100" s="21" t="n">
        <f aca="false">Assumptions!$D$14*(1+E100)^5*L100-Assumptions!$D$14*(1+E100)^4*E100*Assumptions!$D$16</f>
        <v>18.0280676720126</v>
      </c>
      <c r="R100" s="21" t="n">
        <f aca="false">M100/(1+K100)+N100/(1+K100)^2+O100/(1+K100)^3+P100/(1+K100)^4+Q100/(1+K100)^5</f>
        <v>64.0439423021331</v>
      </c>
      <c r="S100" s="21" t="n">
        <f aca="false">Q100*(1+I100)/(K100-I100)</f>
        <v>384.184194042047</v>
      </c>
      <c r="T100" s="21" t="n">
        <f aca="false">R100+S100/(1+K100)^5</f>
        <v>333.137845351875</v>
      </c>
      <c r="U100" s="8" t="n">
        <f aca="false">(T100-Assumptions!$D$17)/Assumptions!$D$18</f>
        <v>5.925513814075</v>
      </c>
    </row>
    <row r="101" customFormat="false" ht="15" hidden="false" customHeight="false" outlineLevel="0" collapsed="false">
      <c r="B101" s="2" t="n">
        <v>96</v>
      </c>
      <c r="C101" s="27" t="n">
        <f aca="false">NORMSDIST('Random Draws'!C101)</f>
        <v>0.290416358891358</v>
      </c>
      <c r="D101" s="27" t="n">
        <f aca="false">NORMSDIST(Assumptions!$D$22*'Random Draws'!C101+SQRT(1-Assumptions!$D$22^2)*'Random Draws'!D101)</f>
        <v>0.781402002459865</v>
      </c>
      <c r="E101" s="19" t="n">
        <f aca="false">IF(C101&lt;(Assumptions!$E$6-Assumptions!$D$6)/(Assumptions!$F$6-Assumptions!$D$6),Assumptions!$D$6+SQRT(C101*(Assumptions!$F$6-Assumptions!$D$6)*(Assumptions!$E$6-Assumptions!$D$6)),Assumptions!$F$6-SQRT((1-C101)*(Assumptions!$F$6-Assumptions!$D$6)*(Assumptions!$F$6-Assumptions!$E$6)))</f>
        <v>0.0781061910253018</v>
      </c>
      <c r="F101" s="19" t="n">
        <f aca="false">IF(D101&lt;(Assumptions!$E$7-Assumptions!$D$7)/(Assumptions!$F$7-Assumptions!$D$7),Assumptions!$D$7+SQRT(D101*(Assumptions!$F$7-Assumptions!$D$7)*(Assumptions!$E$7-Assumptions!$D$7)),Assumptions!$F$7-SQRT((1-D101)*(Assumptions!$F$7-Assumptions!$D$7)*(Assumptions!$F$7-Assumptions!$E$7)))</f>
        <v>0.43042988011251</v>
      </c>
      <c r="G101" s="19" t="n">
        <f aca="false">MIN(Assumptions!$D$24,MAX(Assumptions!$D$23,Assumptions!$D$8+Assumptions!$E$8*'Random Draws'!E101))</f>
        <v>0.072880367497066</v>
      </c>
      <c r="H101" s="19" t="n">
        <f aca="false">IF('Random Draws'!F101&lt;(Assumptions!$E$9-Assumptions!$D$9)/(Assumptions!$F$9-Assumptions!$D$9),Assumptions!$D$9+SQRT('Random Draws'!F101*(Assumptions!$F$9-Assumptions!$D$9)*(Assumptions!$E$9-Assumptions!$D$9)),Assumptions!$F$9-SQRT((1-'Random Draws'!F101)*(Assumptions!$F$9-Assumptions!$D$9)*(Assumptions!$F$9-Assumptions!$E$9)))</f>
        <v>0.265962824668151</v>
      </c>
      <c r="I101" s="19" t="n">
        <f aca="false">IF('Random Draws'!G101&lt;(Assumptions!$E$10-Assumptions!$D$10)/(Assumptions!$F$10-Assumptions!$D$10),Assumptions!$D$10+SQRT('Random Draws'!G101*(Assumptions!$F$10-Assumptions!$D$10)*(Assumptions!$E$10-Assumptions!$D$10)),Assumptions!$F$10-SQRT((1-'Random Draws'!G101)*(Assumptions!$F$10-Assumptions!$D$10)*(Assumptions!$F$10-Assumptions!$E$10)))</f>
        <v>0.0229658079573706</v>
      </c>
      <c r="J101" s="19" t="n">
        <f aca="false">IF('Random Draws'!H101&lt;(Assumptions!$E$11-Assumptions!$D$11)/(Assumptions!$F$11-Assumptions!$D$11),Assumptions!$D$11+SQRT('Random Draws'!H101*(Assumptions!$F$11-Assumptions!$D$11)*(Assumptions!$E$11-Assumptions!$D$11)),Assumptions!$F$11-SQRT((1-'Random Draws'!H101)*(Assumptions!$F$11-Assumptions!$D$11)*(Assumptions!$F$11-Assumptions!$E$11)))</f>
        <v>0.152309686115034</v>
      </c>
      <c r="K101" s="19" t="n">
        <f aca="false">MAX(G101,I101+Assumptions!$D$21)</f>
        <v>0.072880367497066</v>
      </c>
      <c r="L101" s="28" t="n">
        <f aca="false">(F101-Assumptions!$D$15)*(1-H101)+Assumptions!$D$15-J101</f>
        <v>0.198217014468039</v>
      </c>
      <c r="M101" s="21" t="n">
        <f aca="false">Assumptions!$D$14*(1+E101)^1*L101-Assumptions!$D$14*(1+E101)^0*E101*Assumptions!$D$16</f>
        <v>30.6465916863989</v>
      </c>
      <c r="N101" s="21" t="n">
        <f aca="false">Assumptions!$D$14*(1+E101)^2*L101-Assumptions!$D$14*(1+E101)^1*E101*Assumptions!$D$16</f>
        <v>33.0402802309313</v>
      </c>
      <c r="O101" s="21" t="n">
        <f aca="false">Assumptions!$D$14*(1+E101)^3*L101-Assumptions!$D$14*(1+E101)^2*E101*Assumptions!$D$16</f>
        <v>35.6209306701779</v>
      </c>
      <c r="P101" s="21" t="n">
        <f aca="false">Assumptions!$D$14*(1+E101)^4*L101-Assumptions!$D$14*(1+E101)^3*E101*Assumptions!$D$16</f>
        <v>38.4031458856018</v>
      </c>
      <c r="Q101" s="21" t="n">
        <f aca="false">Assumptions!$D$14*(1+E101)^5*L101-Assumptions!$D$14*(1+E101)^4*E101*Assumptions!$D$16</f>
        <v>41.4026693341152</v>
      </c>
      <c r="R101" s="21" t="n">
        <f aca="false">M101/(1+K101)+N101/(1+K101)^2+O101/(1+K101)^3+P101/(1+K101)^4+Q101/(1+K101)^5</f>
        <v>144.22203700868</v>
      </c>
      <c r="S101" s="21" t="n">
        <f aca="false">Q101*(1+I101)/(K101-I101)</f>
        <v>848.520260972805</v>
      </c>
      <c r="T101" s="21" t="n">
        <f aca="false">R101+S101/(1+K101)^5</f>
        <v>741.127736250929</v>
      </c>
      <c r="U101" s="8" t="n">
        <f aca="false">(T101-Assumptions!$D$17)/Assumptions!$D$18</f>
        <v>22.2451094500372</v>
      </c>
    </row>
    <row r="102" customFormat="false" ht="15" hidden="false" customHeight="false" outlineLevel="0" collapsed="false">
      <c r="B102" s="2" t="n">
        <v>97</v>
      </c>
      <c r="C102" s="27" t="n">
        <f aca="false">NORMSDIST('Random Draws'!C102)</f>
        <v>0.140392991308198</v>
      </c>
      <c r="D102" s="27" t="n">
        <f aca="false">NORMSDIST(Assumptions!$D$22*'Random Draws'!C102+SQRT(1-Assumptions!$D$22^2)*'Random Draws'!D102)</f>
        <v>0.000507606886577116</v>
      </c>
      <c r="E102" s="19" t="n">
        <f aca="false">IF(C102&lt;(Assumptions!$E$6-Assumptions!$D$6)/(Assumptions!$F$6-Assumptions!$D$6),Assumptions!$D$6+SQRT(C102*(Assumptions!$F$6-Assumptions!$D$6)*(Assumptions!$E$6-Assumptions!$D$6)),Assumptions!$F$6-SQRT((1-C102)*(Assumptions!$F$6-Assumptions!$D$6)*(Assumptions!$F$6-Assumptions!$E$6)))</f>
        <v>0.0664946212756663</v>
      </c>
      <c r="F102" s="19" t="n">
        <f aca="false">IF(D102&lt;(Assumptions!$E$7-Assumptions!$D$7)/(Assumptions!$F$7-Assumptions!$D$7),Assumptions!$D$7+SQRT(D102*(Assumptions!$F$7-Assumptions!$D$7)*(Assumptions!$E$7-Assumptions!$D$7)),Assumptions!$F$7-SQRT((1-D102)*(Assumptions!$F$7-Assumptions!$D$7)*(Assumptions!$F$7-Assumptions!$E$7)))</f>
        <v>0.3617451765869</v>
      </c>
      <c r="G102" s="19" t="n">
        <f aca="false">MIN(Assumptions!$D$24,MAX(Assumptions!$D$23,Assumptions!$D$8+Assumptions!$E$8*'Random Draws'!E102))</f>
        <v>0.072150815015562</v>
      </c>
      <c r="H102" s="19" t="n">
        <f aca="false">IF('Random Draws'!F102&lt;(Assumptions!$E$9-Assumptions!$D$9)/(Assumptions!$F$9-Assumptions!$D$9),Assumptions!$D$9+SQRT('Random Draws'!F102*(Assumptions!$F$9-Assumptions!$D$9)*(Assumptions!$E$9-Assumptions!$D$9)),Assumptions!$F$9-SQRT((1-'Random Draws'!F102)*(Assumptions!$F$9-Assumptions!$D$9)*(Assumptions!$F$9-Assumptions!$E$9)))</f>
        <v>0.262427043623511</v>
      </c>
      <c r="I102" s="19" t="n">
        <f aca="false">IF('Random Draws'!G102&lt;(Assumptions!$E$10-Assumptions!$D$10)/(Assumptions!$F$10-Assumptions!$D$10),Assumptions!$D$10+SQRT('Random Draws'!G102*(Assumptions!$F$10-Assumptions!$D$10)*(Assumptions!$E$10-Assumptions!$D$10)),Assumptions!$F$10-SQRT((1-'Random Draws'!G102)*(Assumptions!$F$10-Assumptions!$D$10)*(Assumptions!$F$10-Assumptions!$E$10)))</f>
        <v>0.0226839105703116</v>
      </c>
      <c r="J102" s="19" t="n">
        <f aca="false">IF('Random Draws'!H102&lt;(Assumptions!$E$11-Assumptions!$D$11)/(Assumptions!$F$11-Assumptions!$D$11),Assumptions!$D$11+SQRT('Random Draws'!H102*(Assumptions!$F$11-Assumptions!$D$11)*(Assumptions!$E$11-Assumptions!$D$11)),Assumptions!$F$11-SQRT((1-'Random Draws'!H102)*(Assumptions!$F$11-Assumptions!$D$11)*(Assumptions!$F$11-Assumptions!$E$11)))</f>
        <v>0.155485732504769</v>
      </c>
      <c r="K102" s="19" t="n">
        <f aca="false">MAX(G102,I102+Assumptions!$D$21)</f>
        <v>0.072150815015562</v>
      </c>
      <c r="L102" s="28" t="n">
        <f aca="false">(F102-Assumptions!$D$15)*(1-H102)+Assumptions!$D$15-J102</f>
        <v>0.145443242516422</v>
      </c>
      <c r="M102" s="21" t="n">
        <f aca="false">Assumptions!$D$14*(1+E102)^1*L102-Assumptions!$D$14*(1+E102)^0*E102*Assumptions!$D$16</f>
        <v>22.2023415949261</v>
      </c>
      <c r="N102" s="21" t="n">
        <f aca="false">Assumptions!$D$14*(1+E102)^2*L102-Assumptions!$D$14*(1+E102)^1*E102*Assumptions!$D$16</f>
        <v>23.6786778907136</v>
      </c>
      <c r="O102" s="21" t="n">
        <f aca="false">Assumptions!$D$14*(1+E102)^3*L102-Assumptions!$D$14*(1+E102)^2*E102*Assumptions!$D$16</f>
        <v>25.2531826093651</v>
      </c>
      <c r="P102" s="21" t="n">
        <f aca="false">Assumptions!$D$14*(1+E102)^4*L102-Assumptions!$D$14*(1+E102)^3*E102*Assumptions!$D$16</f>
        <v>26.9323834229801</v>
      </c>
      <c r="Q102" s="21" t="n">
        <f aca="false">Assumptions!$D$14*(1+E102)^5*L102-Assumptions!$D$14*(1+E102)^4*E102*Assumptions!$D$16</f>
        <v>28.7232420587422</v>
      </c>
      <c r="R102" s="21" t="n">
        <f aca="false">M102/(1+K102)+N102/(1+K102)^2+O102/(1+K102)^3+P102/(1+K102)^4+Q102/(1+K102)^5</f>
        <v>102.454404741736</v>
      </c>
      <c r="S102" s="21" t="n">
        <f aca="false">Q102*(1+I102)/(K102-I102)</f>
        <v>593.827283965261</v>
      </c>
      <c r="T102" s="21" t="n">
        <f aca="false">R102+S102/(1+K102)^5</f>
        <v>521.615288637403</v>
      </c>
      <c r="U102" s="8" t="n">
        <f aca="false">(T102-Assumptions!$D$17)/Assumptions!$D$18</f>
        <v>13.4646115454961</v>
      </c>
    </row>
    <row r="103" customFormat="false" ht="15" hidden="false" customHeight="false" outlineLevel="0" collapsed="false">
      <c r="B103" s="2" t="n">
        <v>98</v>
      </c>
      <c r="C103" s="27" t="n">
        <f aca="false">NORMSDIST('Random Draws'!C103)</f>
        <v>0.874873045602883</v>
      </c>
      <c r="D103" s="27" t="n">
        <f aca="false">NORMSDIST(Assumptions!$D$22*'Random Draws'!C103+SQRT(1-Assumptions!$D$22^2)*'Random Draws'!D103)</f>
        <v>0.484495167455973</v>
      </c>
      <c r="E103" s="19" t="n">
        <f aca="false">IF(C103&lt;(Assumptions!$E$6-Assumptions!$D$6)/(Assumptions!$F$6-Assumptions!$D$6),Assumptions!$D$6+SQRT(C103*(Assumptions!$F$6-Assumptions!$D$6)*(Assumptions!$E$6-Assumptions!$D$6)),Assumptions!$F$6-SQRT((1-C103)*(Assumptions!$F$6-Assumptions!$D$6)*(Assumptions!$F$6-Assumptions!$E$6)))</f>
        <v>0.114987307782136</v>
      </c>
      <c r="F103" s="19" t="n">
        <f aca="false">IF(D103&lt;(Assumptions!$E$7-Assumptions!$D$7)/(Assumptions!$F$7-Assumptions!$D$7),Assumptions!$D$7+SQRT(D103*(Assumptions!$F$7-Assumptions!$D$7)*(Assumptions!$E$7-Assumptions!$D$7)),Assumptions!$F$7-SQRT((1-D103)*(Assumptions!$F$7-Assumptions!$D$7)*(Assumptions!$F$7-Assumptions!$E$7)))</f>
        <v>0.413916333376221</v>
      </c>
      <c r="G103" s="19" t="n">
        <f aca="false">MIN(Assumptions!$D$24,MAX(Assumptions!$D$23,Assumptions!$D$8+Assumptions!$E$8*'Random Draws'!E103))</f>
        <v>0.083339354346619</v>
      </c>
      <c r="H103" s="19" t="n">
        <f aca="false">IF('Random Draws'!F103&lt;(Assumptions!$E$9-Assumptions!$D$9)/(Assumptions!$F$9-Assumptions!$D$9),Assumptions!$D$9+SQRT('Random Draws'!F103*(Assumptions!$F$9-Assumptions!$D$9)*(Assumptions!$E$9-Assumptions!$D$9)),Assumptions!$F$9-SQRT((1-'Random Draws'!F103)*(Assumptions!$F$9-Assumptions!$D$9)*(Assumptions!$F$9-Assumptions!$E$9)))</f>
        <v>0.263743858029723</v>
      </c>
      <c r="I103" s="19" t="n">
        <f aca="false">IF('Random Draws'!G103&lt;(Assumptions!$E$10-Assumptions!$D$10)/(Assumptions!$F$10-Assumptions!$D$10),Assumptions!$D$10+SQRT('Random Draws'!G103*(Assumptions!$F$10-Assumptions!$D$10)*(Assumptions!$E$10-Assumptions!$D$10)),Assumptions!$F$10-SQRT((1-'Random Draws'!G103)*(Assumptions!$F$10-Assumptions!$D$10)*(Assumptions!$F$10-Assumptions!$E$10)))</f>
        <v>0.0152620095632467</v>
      </c>
      <c r="J103" s="19" t="n">
        <f aca="false">IF('Random Draws'!H103&lt;(Assumptions!$E$11-Assumptions!$D$11)/(Assumptions!$F$11-Assumptions!$D$11),Assumptions!$D$11+SQRT('Random Draws'!H103*(Assumptions!$F$11-Assumptions!$D$11)*(Assumptions!$E$11-Assumptions!$D$11)),Assumptions!$F$11-SQRT((1-'Random Draws'!H103)*(Assumptions!$F$11-Assumptions!$D$11)*(Assumptions!$F$11-Assumptions!$E$11)))</f>
        <v>0.18090538227152</v>
      </c>
      <c r="K103" s="19" t="n">
        <f aca="false">MAX(G103,I103+Assumptions!$D$21)</f>
        <v>0.083339354346619</v>
      </c>
      <c r="L103" s="28" t="n">
        <f aca="false">(F103-Assumptions!$D$15)*(1-H103)+Assumptions!$D$15-J103</f>
        <v>0.158129761982404</v>
      </c>
      <c r="M103" s="21" t="n">
        <f aca="false">Assumptions!$D$14*(1+E103)^1*L103-Assumptions!$D$14*(1+E103)^0*E103*Assumptions!$D$16</f>
        <v>25.0651434621313</v>
      </c>
      <c r="N103" s="21" t="n">
        <f aca="false">Assumptions!$D$14*(1+E103)^2*L103-Assumptions!$D$14*(1+E103)^1*E103*Assumptions!$D$16</f>
        <v>27.9473168280148</v>
      </c>
      <c r="O103" s="21" t="n">
        <f aca="false">Assumptions!$D$14*(1+E103)^3*L103-Assumptions!$D$14*(1+E103)^2*E103*Assumptions!$D$16</f>
        <v>31.1609035498026</v>
      </c>
      <c r="P103" s="21" t="n">
        <f aca="false">Assumptions!$D$14*(1+E103)^4*L103-Assumptions!$D$14*(1+E103)^3*E103*Assumptions!$D$16</f>
        <v>34.7440119570532</v>
      </c>
      <c r="Q103" s="21" t="n">
        <f aca="false">Assumptions!$D$14*(1+E103)^5*L103-Assumptions!$D$14*(1+E103)^4*E103*Assumptions!$D$16</f>
        <v>38.7391323535451</v>
      </c>
      <c r="R103" s="21" t="n">
        <f aca="false">M103/(1+K103)+N103/(1+K103)^2+O103/(1+K103)^3+P103/(1+K103)^4+Q103/(1+K103)^5</f>
        <v>122.64405799037</v>
      </c>
      <c r="S103" s="21" t="n">
        <f aca="false">Q103*(1+I103)/(K103-I103)</f>
        <v>577.730660429682</v>
      </c>
      <c r="T103" s="21" t="n">
        <f aca="false">R103+S103/(1+K103)^5</f>
        <v>509.815054570025</v>
      </c>
      <c r="U103" s="8" t="n">
        <f aca="false">(T103-Assumptions!$D$17)/Assumptions!$D$18</f>
        <v>12.992602182801</v>
      </c>
    </row>
    <row r="104" customFormat="false" ht="15" hidden="false" customHeight="false" outlineLevel="0" collapsed="false">
      <c r="B104" s="2" t="n">
        <v>99</v>
      </c>
      <c r="C104" s="27" t="n">
        <f aca="false">NORMSDIST('Random Draws'!C104)</f>
        <v>0.494080895092567</v>
      </c>
      <c r="D104" s="27" t="n">
        <f aca="false">NORMSDIST(Assumptions!$D$22*'Random Draws'!C104+SQRT(1-Assumptions!$D$22^2)*'Random Draws'!D104)</f>
        <v>0.0617091450854853</v>
      </c>
      <c r="E104" s="19" t="n">
        <f aca="false">IF(C104&lt;(Assumptions!$E$6-Assumptions!$D$6)/(Assumptions!$F$6-Assumptions!$D$6),Assumptions!$D$6+SQRT(C104*(Assumptions!$F$6-Assumptions!$D$6)*(Assumptions!$E$6-Assumptions!$D$6)),Assumptions!$F$6-SQRT((1-C104)*(Assumptions!$F$6-Assumptions!$D$6)*(Assumptions!$F$6-Assumptions!$E$6)))</f>
        <v>0.0897031636363606</v>
      </c>
      <c r="F104" s="19" t="n">
        <f aca="false">IF(D104&lt;(Assumptions!$E$7-Assumptions!$D$7)/(Assumptions!$F$7-Assumptions!$D$7),Assumptions!$D$7+SQRT(D104*(Assumptions!$F$7-Assumptions!$D$7)*(Assumptions!$E$7-Assumptions!$D$7)),Assumptions!$F$7-SQRT((1-D104)*(Assumptions!$F$7-Assumptions!$D$7)*(Assumptions!$F$7-Assumptions!$E$7)))</f>
        <v>0.379242007964683</v>
      </c>
      <c r="G104" s="19" t="n">
        <f aca="false">MIN(Assumptions!$D$24,MAX(Assumptions!$D$23,Assumptions!$D$8+Assumptions!$E$8*'Random Draws'!E104))</f>
        <v>0.083863598268942</v>
      </c>
      <c r="H104" s="19" t="n">
        <f aca="false">IF('Random Draws'!F104&lt;(Assumptions!$E$9-Assumptions!$D$9)/(Assumptions!$F$9-Assumptions!$D$9),Assumptions!$D$9+SQRT('Random Draws'!F104*(Assumptions!$F$9-Assumptions!$D$9)*(Assumptions!$E$9-Assumptions!$D$9)),Assumptions!$F$9-SQRT((1-'Random Draws'!F104)*(Assumptions!$F$9-Assumptions!$D$9)*(Assumptions!$F$9-Assumptions!$E$9)))</f>
        <v>0.261173965006135</v>
      </c>
      <c r="I104" s="19" t="n">
        <f aca="false">IF('Random Draws'!G104&lt;(Assumptions!$E$10-Assumptions!$D$10)/(Assumptions!$F$10-Assumptions!$D$10),Assumptions!$D$10+SQRT('Random Draws'!G104*(Assumptions!$F$10-Assumptions!$D$10)*(Assumptions!$E$10-Assumptions!$D$10)),Assumptions!$F$10-SQRT((1-'Random Draws'!G104)*(Assumptions!$F$10-Assumptions!$D$10)*(Assumptions!$F$10-Assumptions!$E$10)))</f>
        <v>0.0186558419971861</v>
      </c>
      <c r="J104" s="19" t="n">
        <f aca="false">IF('Random Draws'!H104&lt;(Assumptions!$E$11-Assumptions!$D$11)/(Assumptions!$F$11-Assumptions!$D$11),Assumptions!$D$11+SQRT('Random Draws'!H104*(Assumptions!$F$11-Assumptions!$D$11)*(Assumptions!$E$11-Assumptions!$D$11)),Assumptions!$F$11-SQRT((1-'Random Draws'!H104)*(Assumptions!$F$11-Assumptions!$D$11)*(Assumptions!$F$11-Assumptions!$E$11)))</f>
        <v>0.149886166346991</v>
      </c>
      <c r="K104" s="19" t="n">
        <f aca="false">MAX(G104,I104+Assumptions!$D$21)</f>
        <v>0.083863598268942</v>
      </c>
      <c r="L104" s="28" t="n">
        <f aca="false">(F104-Assumptions!$D$15)*(1-H104)+Assumptions!$D$15-J104</f>
        <v>0.164260318151465</v>
      </c>
      <c r="M104" s="21" t="n">
        <f aca="false">Assumptions!$D$14*(1+E104)^1*L104-Assumptions!$D$14*(1+E104)^0*E104*Assumptions!$D$16</f>
        <v>25.564064548869</v>
      </c>
      <c r="N104" s="21" t="n">
        <f aca="false">Assumptions!$D$14*(1+E104)^2*L104-Assumptions!$D$14*(1+E104)^1*E104*Assumptions!$D$16</f>
        <v>27.8572420143067</v>
      </c>
      <c r="O104" s="21" t="n">
        <f aca="false">Assumptions!$D$14*(1+E104)^3*L104-Assumptions!$D$14*(1+E104)^2*E104*Assumptions!$D$16</f>
        <v>30.3561247531737</v>
      </c>
      <c r="P104" s="21" t="n">
        <f aca="false">Assumptions!$D$14*(1+E104)^4*L104-Assumptions!$D$14*(1+E104)^3*E104*Assumptions!$D$16</f>
        <v>33.0791651792734</v>
      </c>
      <c r="Q104" s="21" t="n">
        <f aca="false">Assumptions!$D$14*(1+E104)^5*L104-Assumptions!$D$14*(1+E104)^4*E104*Assumptions!$D$16</f>
        <v>36.046470946304</v>
      </c>
      <c r="R104" s="21" t="n">
        <f aca="false">M104/(1+K104)+N104/(1+K104)^2+O104/(1+K104)^3+P104/(1+K104)^4+Q104/(1+K104)^5</f>
        <v>119.207884281247</v>
      </c>
      <c r="S104" s="21" t="n">
        <f aca="false">Q104*(1+I104)/(K104-I104)</f>
        <v>563.107064438879</v>
      </c>
      <c r="T104" s="21" t="n">
        <f aca="false">R104+S104/(1+K104)^5</f>
        <v>495.667003999303</v>
      </c>
      <c r="U104" s="8" t="n">
        <f aca="false">(T104-Assumptions!$D$17)/Assumptions!$D$18</f>
        <v>12.4266801599721</v>
      </c>
    </row>
    <row r="105" customFormat="false" ht="15" hidden="false" customHeight="false" outlineLevel="0" collapsed="false">
      <c r="B105" s="2" t="n">
        <v>100</v>
      </c>
      <c r="C105" s="27" t="n">
        <f aca="false">NORMSDIST('Random Draws'!C105)</f>
        <v>0.026548572439646</v>
      </c>
      <c r="D105" s="27" t="n">
        <f aca="false">NORMSDIST(Assumptions!$D$22*'Random Draws'!C105+SQRT(1-Assumptions!$D$22^2)*'Random Draws'!D105)</f>
        <v>0.0289155512211335</v>
      </c>
      <c r="E105" s="19" t="n">
        <f aca="false">IF(C105&lt;(Assumptions!$E$6-Assumptions!$D$6)/(Assumptions!$F$6-Assumptions!$D$6),Assumptions!$D$6+SQRT(C105*(Assumptions!$F$6-Assumptions!$D$6)*(Assumptions!$E$6-Assumptions!$D$6)),Assumptions!$F$6-SQRT((1-C105)*(Assumptions!$F$6-Assumptions!$D$6)*(Assumptions!$F$6-Assumptions!$E$6)))</f>
        <v>0.0515214088634259</v>
      </c>
      <c r="F105" s="19" t="n">
        <f aca="false">IF(D105&lt;(Assumptions!$E$7-Assumptions!$D$7)/(Assumptions!$F$7-Assumptions!$D$7),Assumptions!$D$7+SQRT(D105*(Assumptions!$F$7-Assumptions!$D$7)*(Assumptions!$E$7-Assumptions!$D$7)),Assumptions!$F$7-SQRT((1-D105)*(Assumptions!$F$7-Assumptions!$D$7)*(Assumptions!$F$7-Assumptions!$E$7)))</f>
        <v>0.373171685819469</v>
      </c>
      <c r="G105" s="19" t="n">
        <f aca="false">MIN(Assumptions!$D$24,MAX(Assumptions!$D$23,Assumptions!$D$8+Assumptions!$E$8*'Random Draws'!E105))</f>
        <v>0.089994072337485</v>
      </c>
      <c r="H105" s="19" t="n">
        <f aca="false">IF('Random Draws'!F105&lt;(Assumptions!$E$9-Assumptions!$D$9)/(Assumptions!$F$9-Assumptions!$D$9),Assumptions!$D$9+SQRT('Random Draws'!F105*(Assumptions!$F$9-Assumptions!$D$9)*(Assumptions!$E$9-Assumptions!$D$9)),Assumptions!$F$9-SQRT((1-'Random Draws'!F105)*(Assumptions!$F$9-Assumptions!$D$9)*(Assumptions!$F$9-Assumptions!$E$9)))</f>
        <v>0.2876485658058</v>
      </c>
      <c r="I105" s="19" t="n">
        <f aca="false">IF('Random Draws'!G105&lt;(Assumptions!$E$10-Assumptions!$D$10)/(Assumptions!$F$10-Assumptions!$D$10),Assumptions!$D$10+SQRT('Random Draws'!G105*(Assumptions!$F$10-Assumptions!$D$10)*(Assumptions!$E$10-Assumptions!$D$10)),Assumptions!$F$10-SQRT((1-'Random Draws'!G105)*(Assumptions!$F$10-Assumptions!$D$10)*(Assumptions!$F$10-Assumptions!$E$10)))</f>
        <v>0.023517709519704</v>
      </c>
      <c r="J105" s="19" t="n">
        <f aca="false">IF('Random Draws'!H105&lt;(Assumptions!$E$11-Assumptions!$D$11)/(Assumptions!$F$11-Assumptions!$D$11),Assumptions!$D$11+SQRT('Random Draws'!H105*(Assumptions!$F$11-Assumptions!$D$11)*(Assumptions!$E$11-Assumptions!$D$11)),Assumptions!$F$11-SQRT((1-'Random Draws'!H105)*(Assumptions!$F$11-Assumptions!$D$11)*(Assumptions!$F$11-Assumptions!$E$11)))</f>
        <v>0.159543250649789</v>
      </c>
      <c r="K105" s="19" t="n">
        <f aca="false">MAX(G105,I105+Assumptions!$D$21)</f>
        <v>0.089994072337485</v>
      </c>
      <c r="L105" s="28" t="n">
        <f aca="false">(F105-Assumptions!$D$15)*(1-H105)+Assumptions!$D$15-J105</f>
        <v>0.143680448499131</v>
      </c>
      <c r="M105" s="21" t="n">
        <f aca="false">Assumptions!$D$14*(1+E105)^1*L105-Assumptions!$D$14*(1+E105)^0*E105*Assumptions!$D$16</f>
        <v>21.6829266780748</v>
      </c>
      <c r="N105" s="21" t="n">
        <f aca="false">Assumptions!$D$14*(1+E105)^2*L105-Assumptions!$D$14*(1+E105)^1*E105*Assumptions!$D$16</f>
        <v>22.8000616088115</v>
      </c>
      <c r="O105" s="21" t="n">
        <f aca="false">Assumptions!$D$14*(1+E105)^3*L105-Assumptions!$D$14*(1+E105)^2*E105*Assumptions!$D$16</f>
        <v>23.9747529050704</v>
      </c>
      <c r="P105" s="21" t="n">
        <f aca="false">Assumptions!$D$14*(1+E105)^4*L105-Assumptions!$D$14*(1+E105)^3*E105*Assumptions!$D$16</f>
        <v>25.2099659518922</v>
      </c>
      <c r="Q105" s="21" t="n">
        <f aca="false">Assumptions!$D$14*(1+E105)^5*L105-Assumptions!$D$14*(1+E105)^4*E105*Assumptions!$D$16</f>
        <v>26.5088189151326</v>
      </c>
      <c r="R105" s="21" t="n">
        <f aca="false">M105/(1+K105)+N105/(1+K105)^2+O105/(1+K105)^3+P105/(1+K105)^4+Q105/(1+K105)^5</f>
        <v>92.6856219129087</v>
      </c>
      <c r="S105" s="21" t="n">
        <f aca="false">Q105*(1+I105)/(K105-I105)</f>
        <v>408.148768494775</v>
      </c>
      <c r="T105" s="21" t="n">
        <f aca="false">R105+S105/(1+K105)^5</f>
        <v>357.961529905273</v>
      </c>
      <c r="U105" s="8" t="n">
        <f aca="false">(T105-Assumptions!$D$17)/Assumptions!$D$18</f>
        <v>6.91846119621091</v>
      </c>
    </row>
    <row r="106" customFormat="false" ht="15" hidden="false" customHeight="false" outlineLevel="0" collapsed="false">
      <c r="B106" s="2" t="n">
        <v>101</v>
      </c>
      <c r="C106" s="27" t="n">
        <f aca="false">NORMSDIST('Random Draws'!C106)</f>
        <v>0.459602057416088</v>
      </c>
      <c r="D106" s="27" t="n">
        <f aca="false">NORMSDIST(Assumptions!$D$22*'Random Draws'!C106+SQRT(1-Assumptions!$D$22^2)*'Random Draws'!D106)</f>
        <v>0.493187970493549</v>
      </c>
      <c r="E106" s="19" t="n">
        <f aca="false">IF(C106&lt;(Assumptions!$E$6-Assumptions!$D$6)/(Assumptions!$F$6-Assumptions!$D$6),Assumptions!$D$6+SQRT(C106*(Assumptions!$F$6-Assumptions!$D$6)*(Assumptions!$E$6-Assumptions!$D$6)),Assumptions!$F$6-SQRT((1-C106)*(Assumptions!$F$6-Assumptions!$D$6)*(Assumptions!$F$6-Assumptions!$E$6)))</f>
        <v>0.087937566553596</v>
      </c>
      <c r="F106" s="19" t="n">
        <f aca="false">IF(D106&lt;(Assumptions!$E$7-Assumptions!$D$7)/(Assumptions!$F$7-Assumptions!$D$7),Assumptions!$D$7+SQRT(D106*(Assumptions!$F$7-Assumptions!$D$7)*(Assumptions!$E$7-Assumptions!$D$7)),Assumptions!$F$7-SQRT((1-D106)*(Assumptions!$F$7-Assumptions!$D$7)*(Assumptions!$F$7-Assumptions!$E$7)))</f>
        <v>0.414397865978008</v>
      </c>
      <c r="G106" s="19" t="n">
        <f aca="false">MIN(Assumptions!$D$24,MAX(Assumptions!$D$23,Assumptions!$D$8+Assumptions!$E$8*'Random Draws'!E106))</f>
        <v>0.068704713435234</v>
      </c>
      <c r="H106" s="19" t="n">
        <f aca="false">IF('Random Draws'!F106&lt;(Assumptions!$E$9-Assumptions!$D$9)/(Assumptions!$F$9-Assumptions!$D$9),Assumptions!$D$9+SQRT('Random Draws'!F106*(Assumptions!$F$9-Assumptions!$D$9)*(Assumptions!$E$9-Assumptions!$D$9)),Assumptions!$F$9-SQRT((1-'Random Draws'!F106)*(Assumptions!$F$9-Assumptions!$D$9)*(Assumptions!$F$9-Assumptions!$E$9)))</f>
        <v>0.313447653158138</v>
      </c>
      <c r="I106" s="19" t="n">
        <f aca="false">IF('Random Draws'!G106&lt;(Assumptions!$E$10-Assumptions!$D$10)/(Assumptions!$F$10-Assumptions!$D$10),Assumptions!$D$10+SQRT('Random Draws'!G106*(Assumptions!$F$10-Assumptions!$D$10)*(Assumptions!$E$10-Assumptions!$D$10)),Assumptions!$F$10-SQRT((1-'Random Draws'!G106)*(Assumptions!$F$10-Assumptions!$D$10)*(Assumptions!$F$10-Assumptions!$E$10)))</f>
        <v>0.0183725199227353</v>
      </c>
      <c r="J106" s="19" t="n">
        <f aca="false">IF('Random Draws'!H106&lt;(Assumptions!$E$11-Assumptions!$D$11)/(Assumptions!$F$11-Assumptions!$D$11),Assumptions!$D$11+SQRT('Random Draws'!H106*(Assumptions!$F$11-Assumptions!$D$11)*(Assumptions!$E$11-Assumptions!$D$11)),Assumptions!$F$11-SQRT((1-'Random Draws'!H106)*(Assumptions!$F$11-Assumptions!$D$11)*(Assumptions!$F$11-Assumptions!$E$11)))</f>
        <v>0.146404763570841</v>
      </c>
      <c r="K106" s="19" t="n">
        <f aca="false">MAX(G106,I106+Assumptions!$D$21)</f>
        <v>0.068704713435234</v>
      </c>
      <c r="L106" s="28" t="n">
        <f aca="false">(F106-Assumptions!$D$15)*(1-H106)+Assumptions!$D$15-J106</f>
        <v>0.178849258753178</v>
      </c>
      <c r="M106" s="21" t="n">
        <f aca="false">Assumptions!$D$14*(1+E106)^1*L106-Assumptions!$D$14*(1+E106)^0*E106*Assumptions!$D$16</f>
        <v>27.8311115509296</v>
      </c>
      <c r="N106" s="21" t="n">
        <f aca="false">Assumptions!$D$14*(1+E106)^2*L106-Assumptions!$D$14*(1+E106)^1*E106*Assumptions!$D$16</f>
        <v>30.2785117752001</v>
      </c>
      <c r="O106" s="21" t="n">
        <f aca="false">Assumptions!$D$14*(1+E106)^3*L106-Assumptions!$D$14*(1+E106)^2*E106*Assumptions!$D$16</f>
        <v>32.9411304195756</v>
      </c>
      <c r="P106" s="21" t="n">
        <f aca="false">Assumptions!$D$14*(1+E106)^4*L106-Assumptions!$D$14*(1+E106)^3*E106*Assumptions!$D$16</f>
        <v>35.8378932681977</v>
      </c>
      <c r="Q106" s="21" t="n">
        <f aca="false">Assumptions!$D$14*(1+E106)^5*L106-Assumptions!$D$14*(1+E106)^4*E106*Assumptions!$D$16</f>
        <v>38.9893903926105</v>
      </c>
      <c r="R106" s="21" t="n">
        <f aca="false">M106/(1+K106)+N106/(1+K106)^2+O106/(1+K106)^3+P106/(1+K106)^4+Q106/(1+K106)^5</f>
        <v>134.9812619316</v>
      </c>
      <c r="S106" s="21" t="n">
        <f aca="false">Q106*(1+I106)/(K106-I106)</f>
        <v>788.873303018557</v>
      </c>
      <c r="T106" s="21" t="n">
        <f aca="false">R106+S106/(1+K106)^5</f>
        <v>700.853821951339</v>
      </c>
      <c r="U106" s="8" t="n">
        <f aca="false">(T106-Assumptions!$D$17)/Assumptions!$D$18</f>
        <v>20.6341528780535</v>
      </c>
    </row>
    <row r="107" customFormat="false" ht="15" hidden="false" customHeight="false" outlineLevel="0" collapsed="false">
      <c r="B107" s="2" t="n">
        <v>102</v>
      </c>
      <c r="C107" s="27" t="n">
        <f aca="false">NORMSDIST('Random Draws'!C107)</f>
        <v>0.296180326282516</v>
      </c>
      <c r="D107" s="27" t="n">
        <f aca="false">NORMSDIST(Assumptions!$D$22*'Random Draws'!C107+SQRT(1-Assumptions!$D$22^2)*'Random Draws'!D107)</f>
        <v>0.401050706053554</v>
      </c>
      <c r="E107" s="19" t="n">
        <f aca="false">IF(C107&lt;(Assumptions!$E$6-Assumptions!$D$6)/(Assumptions!$F$6-Assumptions!$D$6),Assumptions!$D$6+SQRT(C107*(Assumptions!$F$6-Assumptions!$D$6)*(Assumptions!$E$6-Assumptions!$D$6)),Assumptions!$F$6-SQRT((1-C107)*(Assumptions!$F$6-Assumptions!$D$6)*(Assumptions!$F$6-Assumptions!$E$6)))</f>
        <v>0.0784824847354297</v>
      </c>
      <c r="F107" s="19" t="n">
        <f aca="false">IF(D107&lt;(Assumptions!$E$7-Assumptions!$D$7)/(Assumptions!$F$7-Assumptions!$D$7),Assumptions!$D$7+SQRT(D107*(Assumptions!$F$7-Assumptions!$D$7)*(Assumptions!$E$7-Assumptions!$D$7)),Assumptions!$F$7-SQRT((1-D107)*(Assumptions!$F$7-Assumptions!$D$7)*(Assumptions!$F$7-Assumptions!$E$7)))</f>
        <v>0.409054095000533</v>
      </c>
      <c r="G107" s="19" t="n">
        <f aca="false">MIN(Assumptions!$D$24,MAX(Assumptions!$D$23,Assumptions!$D$8+Assumptions!$E$8*'Random Draws'!E107))</f>
        <v>0.096831414762607</v>
      </c>
      <c r="H107" s="19" t="n">
        <f aca="false">IF('Random Draws'!F107&lt;(Assumptions!$E$9-Assumptions!$D$9)/(Assumptions!$F$9-Assumptions!$D$9),Assumptions!$D$9+SQRT('Random Draws'!F107*(Assumptions!$F$9-Assumptions!$D$9)*(Assumptions!$E$9-Assumptions!$D$9)),Assumptions!$F$9-SQRT((1-'Random Draws'!F107)*(Assumptions!$F$9-Assumptions!$D$9)*(Assumptions!$F$9-Assumptions!$E$9)))</f>
        <v>0.297350556654772</v>
      </c>
      <c r="I107" s="19" t="n">
        <f aca="false">IF('Random Draws'!G107&lt;(Assumptions!$E$10-Assumptions!$D$10)/(Assumptions!$F$10-Assumptions!$D$10),Assumptions!$D$10+SQRT('Random Draws'!G107*(Assumptions!$F$10-Assumptions!$D$10)*(Assumptions!$E$10-Assumptions!$D$10)),Assumptions!$F$10-SQRT((1-'Random Draws'!G107)*(Assumptions!$F$10-Assumptions!$D$10)*(Assumptions!$F$10-Assumptions!$E$10)))</f>
        <v>0.0170766595536065</v>
      </c>
      <c r="J107" s="19" t="n">
        <f aca="false">IF('Random Draws'!H107&lt;(Assumptions!$E$11-Assumptions!$D$11)/(Assumptions!$F$11-Assumptions!$D$11),Assumptions!$D$11+SQRT('Random Draws'!H107*(Assumptions!$F$11-Assumptions!$D$11)*(Assumptions!$E$11-Assumptions!$D$11)),Assumptions!$F$11-SQRT((1-'Random Draws'!H107)*(Assumptions!$F$11-Assumptions!$D$11)*(Assumptions!$F$11-Assumptions!$E$11)))</f>
        <v>0.146656281695165</v>
      </c>
      <c r="K107" s="19" t="n">
        <f aca="false">MAX(G107,I107+Assumptions!$D$21)</f>
        <v>0.096831414762607</v>
      </c>
      <c r="L107" s="28" t="n">
        <f aca="false">(F107-Assumptions!$D$15)*(1-H107)+Assumptions!$D$15-J107</f>
        <v>0.179420922820166</v>
      </c>
      <c r="M107" s="21" t="n">
        <f aca="false">Assumptions!$D$14*(1+E107)^1*L107-Assumptions!$D$14*(1+E107)^0*E107*Assumptions!$D$16</f>
        <v>27.7164379766102</v>
      </c>
      <c r="N107" s="21" t="n">
        <f aca="false">Assumptions!$D$14*(1+E107)^2*L107-Assumptions!$D$14*(1+E107)^1*E107*Assumptions!$D$16</f>
        <v>29.89169289703</v>
      </c>
      <c r="O107" s="21" t="n">
        <f aca="false">Assumptions!$D$14*(1+E107)^3*L107-Assumptions!$D$14*(1+E107)^2*E107*Assumptions!$D$16</f>
        <v>32.2376672285373</v>
      </c>
      <c r="P107" s="21" t="n">
        <f aca="false">Assumptions!$D$14*(1+E107)^4*L107-Assumptions!$D$14*(1+E107)^3*E107*Assumptions!$D$16</f>
        <v>34.7677594547069</v>
      </c>
      <c r="Q107" s="21" t="n">
        <f aca="false">Assumptions!$D$14*(1+E107)^5*L107-Assumptions!$D$14*(1+E107)^4*E107*Assumptions!$D$16</f>
        <v>37.496419605396</v>
      </c>
      <c r="R107" s="21" t="n">
        <f aca="false">M107/(1+K107)+N107/(1+K107)^2+O107/(1+K107)^3+P107/(1+K107)^4+Q107/(1+K107)^5</f>
        <v>122.190535836173</v>
      </c>
      <c r="S107" s="21" t="n">
        <f aca="false">Q107*(1+I107)/(K107-I107)</f>
        <v>478.175039187791</v>
      </c>
      <c r="T107" s="21" t="n">
        <f aca="false">R107+S107/(1+K107)^5</f>
        <v>423.413098077858</v>
      </c>
      <c r="U107" s="8" t="n">
        <f aca="false">(T107-Assumptions!$D$17)/Assumptions!$D$18</f>
        <v>9.53652392311432</v>
      </c>
    </row>
    <row r="108" customFormat="false" ht="15" hidden="false" customHeight="false" outlineLevel="0" collapsed="false">
      <c r="B108" s="2" t="n">
        <v>103</v>
      </c>
      <c r="C108" s="27" t="n">
        <f aca="false">NORMSDIST('Random Draws'!C108)</f>
        <v>0.84239023730659</v>
      </c>
      <c r="D108" s="27" t="n">
        <f aca="false">NORMSDIST(Assumptions!$D$22*'Random Draws'!C108+SQRT(1-Assumptions!$D$22^2)*'Random Draws'!D108)</f>
        <v>0.129415073441984</v>
      </c>
      <c r="E108" s="19" t="n">
        <f aca="false">IF(C108&lt;(Assumptions!$E$6-Assumptions!$D$6)/(Assumptions!$F$6-Assumptions!$D$6),Assumptions!$D$6+SQRT(C108*(Assumptions!$F$6-Assumptions!$D$6)*(Assumptions!$E$6-Assumptions!$D$6)),Assumptions!$F$6-SQRT((1-C108)*(Assumptions!$F$6-Assumptions!$D$6)*(Assumptions!$F$6-Assumptions!$E$6)))</f>
        <v>0.111927792864346</v>
      </c>
      <c r="F108" s="19" t="n">
        <f aca="false">IF(D108&lt;(Assumptions!$E$7-Assumptions!$D$7)/(Assumptions!$F$7-Assumptions!$D$7),Assumptions!$D$7+SQRT(D108*(Assumptions!$F$7-Assumptions!$D$7)*(Assumptions!$E$7-Assumptions!$D$7)),Assumptions!$F$7-SQRT((1-D108)*(Assumptions!$F$7-Assumptions!$D$7)*(Assumptions!$F$7-Assumptions!$E$7)))</f>
        <v>0.387865578060609</v>
      </c>
      <c r="G108" s="19" t="n">
        <f aca="false">MIN(Assumptions!$D$24,MAX(Assumptions!$D$23,Assumptions!$D$8+Assumptions!$E$8*'Random Draws'!E108))</f>
        <v>0.065313472151705</v>
      </c>
      <c r="H108" s="19" t="n">
        <f aca="false">IF('Random Draws'!F108&lt;(Assumptions!$E$9-Assumptions!$D$9)/(Assumptions!$F$9-Assumptions!$D$9),Assumptions!$D$9+SQRT('Random Draws'!F108*(Assumptions!$F$9-Assumptions!$D$9)*(Assumptions!$E$9-Assumptions!$D$9)),Assumptions!$F$9-SQRT((1-'Random Draws'!F108)*(Assumptions!$F$9-Assumptions!$D$9)*(Assumptions!$F$9-Assumptions!$E$9)))</f>
        <v>0.26267398360052</v>
      </c>
      <c r="I108" s="19" t="n">
        <f aca="false">IF('Random Draws'!G108&lt;(Assumptions!$E$10-Assumptions!$D$10)/(Assumptions!$F$10-Assumptions!$D$10),Assumptions!$D$10+SQRT('Random Draws'!G108*(Assumptions!$F$10-Assumptions!$D$10)*(Assumptions!$E$10-Assumptions!$D$10)),Assumptions!$F$10-SQRT((1-'Random Draws'!G108)*(Assumptions!$F$10-Assumptions!$D$10)*(Assumptions!$F$10-Assumptions!$E$10)))</f>
        <v>0.0233677004223034</v>
      </c>
      <c r="J108" s="19" t="n">
        <f aca="false">IF('Random Draws'!H108&lt;(Assumptions!$E$11-Assumptions!$D$11)/(Assumptions!$F$11-Assumptions!$D$11),Assumptions!$D$11+SQRT('Random Draws'!H108*(Assumptions!$F$11-Assumptions!$D$11)*(Assumptions!$E$11-Assumptions!$D$11)),Assumptions!$F$11-SQRT((1-'Random Draws'!H108)*(Assumptions!$F$11-Assumptions!$D$11)*(Assumptions!$F$11-Assumptions!$E$11)))</f>
        <v>0.184667413940669</v>
      </c>
      <c r="K108" s="19" t="n">
        <f aca="false">MAX(G108,I108+Assumptions!$D$21)</f>
        <v>0.065313472151705</v>
      </c>
      <c r="L108" s="28" t="n">
        <f aca="false">(F108-Assumptions!$D$15)*(1-H108)+Assumptions!$D$15-J108</f>
        <v>0.135463585497309</v>
      </c>
      <c r="M108" s="21" t="n">
        <f aca="false">Assumptions!$D$14*(1+E108)^1*L108-Assumptions!$D$14*(1+E108)^0*E108*Assumptions!$D$16</f>
        <v>21.3538443181895</v>
      </c>
      <c r="N108" s="21" t="n">
        <f aca="false">Assumptions!$D$14*(1+E108)^2*L108-Assumptions!$D$14*(1+E108)^1*E108*Assumptions!$D$16</f>
        <v>23.7439329818933</v>
      </c>
      <c r="O108" s="21" t="n">
        <f aca="false">Assumptions!$D$14*(1+E108)^3*L108-Assumptions!$D$14*(1+E108)^2*E108*Assumptions!$D$16</f>
        <v>26.4015389944756</v>
      </c>
      <c r="P108" s="21" t="n">
        <f aca="false">Assumptions!$D$14*(1+E108)^4*L108-Assumptions!$D$14*(1+E108)^3*E108*Assumptions!$D$16</f>
        <v>29.3566049823492</v>
      </c>
      <c r="Q108" s="21" t="n">
        <f aca="false">Assumptions!$D$14*(1+E108)^5*L108-Assumptions!$D$14*(1+E108)^4*E108*Assumptions!$D$16</f>
        <v>32.642424984014</v>
      </c>
      <c r="R108" s="21" t="n">
        <f aca="false">M108/(1+K108)+N108/(1+K108)^2+O108/(1+K108)^3+P108/(1+K108)^4+Q108/(1+K108)^5</f>
        <v>109.386368559835</v>
      </c>
      <c r="S108" s="21" t="n">
        <f aca="false">Q108*(1+I108)/(K108-I108)</f>
        <v>796.39024423248</v>
      </c>
      <c r="T108" s="21" t="n">
        <f aca="false">R108+S108/(1+K108)^5</f>
        <v>689.801645915803</v>
      </c>
      <c r="U108" s="8" t="n">
        <f aca="false">(T108-Assumptions!$D$17)/Assumptions!$D$18</f>
        <v>20.1920658366321</v>
      </c>
    </row>
    <row r="109" customFormat="false" ht="15" hidden="false" customHeight="false" outlineLevel="0" collapsed="false">
      <c r="B109" s="2" t="n">
        <v>104</v>
      </c>
      <c r="C109" s="27" t="n">
        <f aca="false">NORMSDIST('Random Draws'!C109)</f>
        <v>0.312215315960189</v>
      </c>
      <c r="D109" s="27" t="n">
        <f aca="false">NORMSDIST(Assumptions!$D$22*'Random Draws'!C109+SQRT(1-Assumptions!$D$22^2)*'Random Draws'!D109)</f>
        <v>0.786077671011588</v>
      </c>
      <c r="E109" s="19" t="n">
        <f aca="false">IF(C109&lt;(Assumptions!$E$6-Assumptions!$D$6)/(Assumptions!$F$6-Assumptions!$D$6),Assumptions!$D$6+SQRT(C109*(Assumptions!$F$6-Assumptions!$D$6)*(Assumptions!$E$6-Assumptions!$D$6)),Assumptions!$F$6-SQRT((1-C109)*(Assumptions!$F$6-Assumptions!$D$6)*(Assumptions!$F$6-Assumptions!$E$6)))</f>
        <v>0.0795104616500611</v>
      </c>
      <c r="F109" s="19" t="n">
        <f aca="false">IF(D109&lt;(Assumptions!$E$7-Assumptions!$D$7)/(Assumptions!$F$7-Assumptions!$D$7),Assumptions!$D$7+SQRT(D109*(Assumptions!$F$7-Assumptions!$D$7)*(Assumptions!$E$7-Assumptions!$D$7)),Assumptions!$F$7-SQRT((1-D109)*(Assumptions!$F$7-Assumptions!$D$7)*(Assumptions!$F$7-Assumptions!$E$7)))</f>
        <v>0.430747832286245</v>
      </c>
      <c r="G109" s="19" t="n">
        <f aca="false">MIN(Assumptions!$D$24,MAX(Assumptions!$D$23,Assumptions!$D$8+Assumptions!$E$8*'Random Draws'!E109))</f>
        <v>0.091287799183908</v>
      </c>
      <c r="H109" s="19" t="n">
        <f aca="false">IF('Random Draws'!F109&lt;(Assumptions!$E$9-Assumptions!$D$9)/(Assumptions!$F$9-Assumptions!$D$9),Assumptions!$D$9+SQRT('Random Draws'!F109*(Assumptions!$F$9-Assumptions!$D$9)*(Assumptions!$E$9-Assumptions!$D$9)),Assumptions!$F$9-SQRT((1-'Random Draws'!F109)*(Assumptions!$F$9-Assumptions!$D$9)*(Assumptions!$F$9-Assumptions!$E$9)))</f>
        <v>0.254461581565348</v>
      </c>
      <c r="I109" s="19" t="n">
        <f aca="false">IF('Random Draws'!G109&lt;(Assumptions!$E$10-Assumptions!$D$10)/(Assumptions!$F$10-Assumptions!$D$10),Assumptions!$D$10+SQRT('Random Draws'!G109*(Assumptions!$F$10-Assumptions!$D$10)*(Assumptions!$E$10-Assumptions!$D$10)),Assumptions!$F$10-SQRT((1-'Random Draws'!G109)*(Assumptions!$F$10-Assumptions!$D$10)*(Assumptions!$F$10-Assumptions!$E$10)))</f>
        <v>0.0194495562557482</v>
      </c>
      <c r="J109" s="19" t="n">
        <f aca="false">IF('Random Draws'!H109&lt;(Assumptions!$E$11-Assumptions!$D$11)/(Assumptions!$F$11-Assumptions!$D$11),Assumptions!$D$11+SQRT('Random Draws'!H109*(Assumptions!$F$11-Assumptions!$D$11)*(Assumptions!$E$11-Assumptions!$D$11)),Assumptions!$F$11-SQRT((1-'Random Draws'!H109)*(Assumptions!$F$11-Assumptions!$D$11)*(Assumptions!$F$11-Assumptions!$E$11)))</f>
        <v>0.172015197697625</v>
      </c>
      <c r="K109" s="19" t="n">
        <f aca="false">MAX(G109,I109+Assumptions!$D$21)</f>
        <v>0.091287799183908</v>
      </c>
      <c r="L109" s="28" t="n">
        <f aca="false">(F109-Assumptions!$D$15)*(1-H109)+Assumptions!$D$15-J109</f>
        <v>0.182203865532712</v>
      </c>
      <c r="M109" s="21" t="n">
        <f aca="false">Assumptions!$D$14*(1+E109)^1*L109-Assumptions!$D$14*(1+E109)^0*E109*Assumptions!$D$16</f>
        <v>28.1743214461906</v>
      </c>
      <c r="N109" s="21" t="n">
        <f aca="false">Assumptions!$D$14*(1+E109)^2*L109-Assumptions!$D$14*(1+E109)^1*E109*Assumptions!$D$16</f>
        <v>30.4144747510544</v>
      </c>
      <c r="O109" s="21" t="n">
        <f aca="false">Assumptions!$D$14*(1+E109)^3*L109-Assumptions!$D$14*(1+E109)^2*E109*Assumptions!$D$16</f>
        <v>32.8327436793549</v>
      </c>
      <c r="P109" s="21" t="n">
        <f aca="false">Assumptions!$D$14*(1+E109)^4*L109-Assumptions!$D$14*(1+E109)^3*E109*Assumptions!$D$16</f>
        <v>35.4432902865385</v>
      </c>
      <c r="Q109" s="21" t="n">
        <f aca="false">Assumptions!$D$14*(1+E109)^5*L109-Assumptions!$D$14*(1+E109)^4*E109*Assumptions!$D$16</f>
        <v>38.2614026596183</v>
      </c>
      <c r="R109" s="21" t="n">
        <f aca="false">M109/(1+K109)+N109/(1+K109)^2+O109/(1+K109)^3+P109/(1+K109)^4+Q109/(1+K109)^5</f>
        <v>126.331139612924</v>
      </c>
      <c r="S109" s="21" t="n">
        <f aca="false">Q109*(1+I109)/(K109-I109)</f>
        <v>542.963863997579</v>
      </c>
      <c r="T109" s="21" t="n">
        <f aca="false">R109+S109/(1+K109)^5</f>
        <v>477.143129606893</v>
      </c>
      <c r="U109" s="8" t="n">
        <f aca="false">(T109-Assumptions!$D$17)/Assumptions!$D$18</f>
        <v>11.6857251842757</v>
      </c>
    </row>
    <row r="110" customFormat="false" ht="15" hidden="false" customHeight="false" outlineLevel="0" collapsed="false">
      <c r="B110" s="2" t="n">
        <v>105</v>
      </c>
      <c r="C110" s="27" t="n">
        <f aca="false">NORMSDIST('Random Draws'!C110)</f>
        <v>0.275413066030258</v>
      </c>
      <c r="D110" s="27" t="n">
        <f aca="false">NORMSDIST(Assumptions!$D$22*'Random Draws'!C110+SQRT(1-Assumptions!$D$22^2)*'Random Draws'!D110)</f>
        <v>0.106173494683214</v>
      </c>
      <c r="E110" s="19" t="n">
        <f aca="false">IF(C110&lt;(Assumptions!$E$6-Assumptions!$D$6)/(Assumptions!$F$6-Assumptions!$D$6),Assumptions!$D$6+SQRT(C110*(Assumptions!$F$6-Assumptions!$D$6)*(Assumptions!$E$6-Assumptions!$D$6)),Assumptions!$F$6-SQRT((1-C110)*(Assumptions!$F$6-Assumptions!$D$6)*(Assumptions!$F$6-Assumptions!$E$6)))</f>
        <v>0.0771088308917337</v>
      </c>
      <c r="F110" s="19" t="n">
        <f aca="false">IF(D110&lt;(Assumptions!$E$7-Assumptions!$D$7)/(Assumptions!$F$7-Assumptions!$D$7),Assumptions!$D$7+SQRT(D110*(Assumptions!$F$7-Assumptions!$D$7)*(Assumptions!$E$7-Assumptions!$D$7)),Assumptions!$F$7-SQRT((1-D110)*(Assumptions!$F$7-Assumptions!$D$7)*(Assumptions!$F$7-Assumptions!$E$7)))</f>
        <v>0.385239670522796</v>
      </c>
      <c r="G110" s="19" t="n">
        <f aca="false">MIN(Assumptions!$D$24,MAX(Assumptions!$D$23,Assumptions!$D$8+Assumptions!$E$8*'Random Draws'!E110))</f>
        <v>0.074701202292483</v>
      </c>
      <c r="H110" s="19" t="n">
        <f aca="false">IF('Random Draws'!F110&lt;(Assumptions!$E$9-Assumptions!$D$9)/(Assumptions!$F$9-Assumptions!$D$9),Assumptions!$D$9+SQRT('Random Draws'!F110*(Assumptions!$F$9-Assumptions!$D$9)*(Assumptions!$E$9-Assumptions!$D$9)),Assumptions!$F$9-SQRT((1-'Random Draws'!F110)*(Assumptions!$F$9-Assumptions!$D$9)*(Assumptions!$F$9-Assumptions!$E$9)))</f>
        <v>0.327866422025587</v>
      </c>
      <c r="I110" s="19" t="n">
        <f aca="false">IF('Random Draws'!G110&lt;(Assumptions!$E$10-Assumptions!$D$10)/(Assumptions!$F$10-Assumptions!$D$10),Assumptions!$D$10+SQRT('Random Draws'!G110*(Assumptions!$F$10-Assumptions!$D$10)*(Assumptions!$E$10-Assumptions!$D$10)),Assumptions!$F$10-SQRT((1-'Random Draws'!G110)*(Assumptions!$F$10-Assumptions!$D$10)*(Assumptions!$F$10-Assumptions!$E$10)))</f>
        <v>0.0220915509980067</v>
      </c>
      <c r="J110" s="19" t="n">
        <f aca="false">IF('Random Draws'!H110&lt;(Assumptions!$E$11-Assumptions!$D$11)/(Assumptions!$F$11-Assumptions!$D$11),Assumptions!$D$11+SQRT('Random Draws'!H110*(Assumptions!$F$11-Assumptions!$D$11)*(Assumptions!$E$11-Assumptions!$D$11)),Assumptions!$F$11-SQRT((1-'Random Draws'!H110)*(Assumptions!$F$11-Assumptions!$D$11)*(Assumptions!$F$11-Assumptions!$E$11)))</f>
        <v>0.208797432858224</v>
      </c>
      <c r="K110" s="19" t="n">
        <f aca="false">MAX(G110,I110+Assumptions!$D$21)</f>
        <v>0.074701202292483</v>
      </c>
      <c r="L110" s="28" t="n">
        <f aca="false">(F110-Assumptions!$D$15)*(1-H110)+Assumptions!$D$15-J110</f>
        <v>0.0927577201312729</v>
      </c>
      <c r="M110" s="21" t="n">
        <f aca="false">Assumptions!$D$14*(1+E110)^1*L110-Assumptions!$D$14*(1+E110)^0*E110*Assumptions!$D$16</f>
        <v>14.1515497112038</v>
      </c>
      <c r="N110" s="21" t="n">
        <f aca="false">Assumptions!$D$14*(1+E110)^2*L110-Assumptions!$D$14*(1+E110)^1*E110*Assumptions!$D$16</f>
        <v>15.2427591647409</v>
      </c>
      <c r="O110" s="21" t="n">
        <f aca="false">Assumptions!$D$14*(1+E110)^3*L110-Assumptions!$D$14*(1+E110)^2*E110*Assumptions!$D$16</f>
        <v>16.4181105034984</v>
      </c>
      <c r="P110" s="21" t="n">
        <f aca="false">Assumptions!$D$14*(1+E110)^4*L110-Assumptions!$D$14*(1+E110)^3*E110*Assumptions!$D$16</f>
        <v>17.6840918098744</v>
      </c>
      <c r="Q110" s="21" t="n">
        <f aca="false">Assumptions!$D$14*(1+E110)^5*L110-Assumptions!$D$14*(1+E110)^4*E110*Assumptions!$D$16</f>
        <v>19.0476914547159</v>
      </c>
      <c r="R110" s="21" t="n">
        <f aca="false">M110/(1+K110)+N110/(1+K110)^2+O110/(1+K110)^3+P110/(1+K110)^4+Q110/(1+K110)^5</f>
        <v>66.1351205206909</v>
      </c>
      <c r="S110" s="21" t="n">
        <f aca="false">Q110*(1+I110)/(K110-I110)</f>
        <v>370.055380008309</v>
      </c>
      <c r="T110" s="21" t="n">
        <f aca="false">R110+S110/(1+K110)^5</f>
        <v>324.258919849889</v>
      </c>
      <c r="U110" s="8" t="n">
        <f aca="false">(T110-Assumptions!$D$17)/Assumptions!$D$18</f>
        <v>5.57035679399557</v>
      </c>
    </row>
    <row r="111" customFormat="false" ht="15" hidden="false" customHeight="false" outlineLevel="0" collapsed="false">
      <c r="B111" s="2" t="n">
        <v>106</v>
      </c>
      <c r="C111" s="27" t="n">
        <f aca="false">NORMSDIST('Random Draws'!C111)</f>
        <v>0.346342419934497</v>
      </c>
      <c r="D111" s="27" t="n">
        <f aca="false">NORMSDIST(Assumptions!$D$22*'Random Draws'!C111+SQRT(1-Assumptions!$D$22^2)*'Random Draws'!D111)</f>
        <v>0.526546363983981</v>
      </c>
      <c r="E111" s="19" t="n">
        <f aca="false">IF(C111&lt;(Assumptions!$E$6-Assumptions!$D$6)/(Assumptions!$F$6-Assumptions!$D$6),Assumptions!$D$6+SQRT(C111*(Assumptions!$F$6-Assumptions!$D$6)*(Assumptions!$E$6-Assumptions!$D$6)),Assumptions!$F$6-SQRT((1-C111)*(Assumptions!$F$6-Assumptions!$D$6)*(Assumptions!$F$6-Assumptions!$E$6)))</f>
        <v>0.0816138450479223</v>
      </c>
      <c r="F111" s="19" t="n">
        <f aca="false">IF(D111&lt;(Assumptions!$E$7-Assumptions!$D$7)/(Assumptions!$F$7-Assumptions!$D$7),Assumptions!$D$7+SQRT(D111*(Assumptions!$F$7-Assumptions!$D$7)*(Assumptions!$E$7-Assumptions!$D$7)),Assumptions!$F$7-SQRT((1-D111)*(Assumptions!$F$7-Assumptions!$D$7)*(Assumptions!$F$7-Assumptions!$E$7)))</f>
        <v>0.416207456657492</v>
      </c>
      <c r="G111" s="19" t="n">
        <f aca="false">MIN(Assumptions!$D$24,MAX(Assumptions!$D$23,Assumptions!$D$8+Assumptions!$E$8*'Random Draws'!E111))</f>
        <v>0.095567974140933</v>
      </c>
      <c r="H111" s="19" t="n">
        <f aca="false">IF('Random Draws'!F111&lt;(Assumptions!$E$9-Assumptions!$D$9)/(Assumptions!$F$9-Assumptions!$D$9),Assumptions!$D$9+SQRT('Random Draws'!F111*(Assumptions!$F$9-Assumptions!$D$9)*(Assumptions!$E$9-Assumptions!$D$9)),Assumptions!$F$9-SQRT((1-'Random Draws'!F111)*(Assumptions!$F$9-Assumptions!$D$9)*(Assumptions!$F$9-Assumptions!$E$9)))</f>
        <v>0.315185337423436</v>
      </c>
      <c r="I111" s="19" t="n">
        <f aca="false">IF('Random Draws'!G111&lt;(Assumptions!$E$10-Assumptions!$D$10)/(Assumptions!$F$10-Assumptions!$D$10),Assumptions!$D$10+SQRT('Random Draws'!G111*(Assumptions!$F$10-Assumptions!$D$10)*(Assumptions!$E$10-Assumptions!$D$10)),Assumptions!$F$10-SQRT((1-'Random Draws'!G111)*(Assumptions!$F$10-Assumptions!$D$10)*(Assumptions!$F$10-Assumptions!$E$10)))</f>
        <v>0.0227815958916063</v>
      </c>
      <c r="J111" s="19" t="n">
        <f aca="false">IF('Random Draws'!H111&lt;(Assumptions!$E$11-Assumptions!$D$11)/(Assumptions!$F$11-Assumptions!$D$11),Assumptions!$D$11+SQRT('Random Draws'!H111*(Assumptions!$F$11-Assumptions!$D$11)*(Assumptions!$E$11-Assumptions!$D$11)),Assumptions!$F$11-SQRT((1-'Random Draws'!H111)*(Assumptions!$F$11-Assumptions!$D$11)*(Assumptions!$F$11-Assumptions!$E$11)))</f>
        <v>0.160908790366113</v>
      </c>
      <c r="K111" s="19" t="n">
        <f aca="false">MAX(G111,I111+Assumptions!$D$21)</f>
        <v>0.095567974140933</v>
      </c>
      <c r="L111" s="28" t="n">
        <f aca="false">(F111-Assumptions!$D$15)*(1-H111)+Assumptions!$D$15-J111</f>
        <v>0.165090272491684</v>
      </c>
      <c r="M111" s="21" t="n">
        <f aca="false">Assumptions!$D$14*(1+E111)^1*L111-Assumptions!$D$14*(1+E111)^0*E111*Assumptions!$D$16</f>
        <v>25.5367488134538</v>
      </c>
      <c r="N111" s="21" t="n">
        <f aca="false">Assumptions!$D$14*(1+E111)^2*L111-Assumptions!$D$14*(1+E111)^1*E111*Assumptions!$D$16</f>
        <v>27.6209010741428</v>
      </c>
      <c r="O111" s="21" t="n">
        <f aca="false">Assumptions!$D$14*(1+E111)^3*L111-Assumptions!$D$14*(1+E111)^2*E111*Assumptions!$D$16</f>
        <v>29.8751490144918</v>
      </c>
      <c r="P111" s="21" t="n">
        <f aca="false">Assumptions!$D$14*(1+E111)^4*L111-Assumptions!$D$14*(1+E111)^3*E111*Assumptions!$D$16</f>
        <v>32.3133747969442</v>
      </c>
      <c r="Q111" s="21" t="n">
        <f aca="false">Assumptions!$D$14*(1+E111)^5*L111-Assumptions!$D$14*(1+E111)^4*E111*Assumptions!$D$16</f>
        <v>34.9505935605974</v>
      </c>
      <c r="R111" s="21" t="n">
        <f aca="false">M111/(1+K111)+N111/(1+K111)^2+O111/(1+K111)^3+P111/(1+K111)^4+Q111/(1+K111)^5</f>
        <v>113.614421029531</v>
      </c>
      <c r="S111" s="21" t="n">
        <f aca="false">Q111*(1+I111)/(K111-I111)</f>
        <v>491.119694633211</v>
      </c>
      <c r="T111" s="21" t="n">
        <f aca="false">R111+S111/(1+K111)^5</f>
        <v>424.779397395183</v>
      </c>
      <c r="U111" s="8" t="n">
        <f aca="false">(T111-Assumptions!$D$17)/Assumptions!$D$18</f>
        <v>9.59117589580731</v>
      </c>
    </row>
    <row r="112" customFormat="false" ht="15" hidden="false" customHeight="false" outlineLevel="0" collapsed="false">
      <c r="B112" s="2" t="n">
        <v>107</v>
      </c>
      <c r="C112" s="27" t="n">
        <f aca="false">NORMSDIST('Random Draws'!C112)</f>
        <v>0.860307796162575</v>
      </c>
      <c r="D112" s="27" t="n">
        <f aca="false">NORMSDIST(Assumptions!$D$22*'Random Draws'!C112+SQRT(1-Assumptions!$D$22^2)*'Random Draws'!D112)</f>
        <v>0.175094787959706</v>
      </c>
      <c r="E112" s="19" t="n">
        <f aca="false">IF(C112&lt;(Assumptions!$E$6-Assumptions!$D$6)/(Assumptions!$F$6-Assumptions!$D$6),Assumptions!$D$6+SQRT(C112*(Assumptions!$F$6-Assumptions!$D$6)*(Assumptions!$E$6-Assumptions!$D$6)),Assumptions!$F$6-SQRT((1-C112)*(Assumptions!$F$6-Assumptions!$D$6)*(Assumptions!$F$6-Assumptions!$E$6)))</f>
        <v>0.113571586896162</v>
      </c>
      <c r="F112" s="19" t="n">
        <f aca="false">IF(D112&lt;(Assumptions!$E$7-Assumptions!$D$7)/(Assumptions!$F$7-Assumptions!$D$7),Assumptions!$D$7+SQRT(D112*(Assumptions!$F$7-Assumptions!$D$7)*(Assumptions!$E$7-Assumptions!$D$7)),Assumptions!$F$7-SQRT((1-D112)*(Assumptions!$F$7-Assumptions!$D$7)*(Assumptions!$F$7-Assumptions!$E$7)))</f>
        <v>0.392412477963868</v>
      </c>
      <c r="G112" s="19" t="n">
        <f aca="false">MIN(Assumptions!$D$24,MAX(Assumptions!$D$23,Assumptions!$D$8+Assumptions!$E$8*'Random Draws'!E112))</f>
        <v>0.06749266121073</v>
      </c>
      <c r="H112" s="19" t="n">
        <f aca="false">IF('Random Draws'!F112&lt;(Assumptions!$E$9-Assumptions!$D$9)/(Assumptions!$F$9-Assumptions!$D$9),Assumptions!$D$9+SQRT('Random Draws'!F112*(Assumptions!$F$9-Assumptions!$D$9)*(Assumptions!$E$9-Assumptions!$D$9)),Assumptions!$F$9-SQRT((1-'Random Draws'!F112)*(Assumptions!$F$9-Assumptions!$D$9)*(Assumptions!$F$9-Assumptions!$E$9)))</f>
        <v>0.28828482980843</v>
      </c>
      <c r="I112" s="19" t="n">
        <f aca="false">IF('Random Draws'!G112&lt;(Assumptions!$E$10-Assumptions!$D$10)/(Assumptions!$F$10-Assumptions!$D$10),Assumptions!$D$10+SQRT('Random Draws'!G112*(Assumptions!$F$10-Assumptions!$D$10)*(Assumptions!$E$10-Assumptions!$D$10)),Assumptions!$F$10-SQRT((1-'Random Draws'!G112)*(Assumptions!$F$10-Assumptions!$D$10)*(Assumptions!$F$10-Assumptions!$E$10)))</f>
        <v>0.0214981181715909</v>
      </c>
      <c r="J112" s="19" t="n">
        <f aca="false">IF('Random Draws'!H112&lt;(Assumptions!$E$11-Assumptions!$D$11)/(Assumptions!$F$11-Assumptions!$D$11),Assumptions!$D$11+SQRT('Random Draws'!H112*(Assumptions!$F$11-Assumptions!$D$11)*(Assumptions!$E$11-Assumptions!$D$11)),Assumptions!$F$11-SQRT((1-'Random Draws'!H112)*(Assumptions!$F$11-Assumptions!$D$11)*(Assumptions!$F$11-Assumptions!$E$11)))</f>
        <v>0.191725652061736</v>
      </c>
      <c r="K112" s="19" t="n">
        <f aca="false">MAX(G112,I112+Assumptions!$D$21)</f>
        <v>0.06749266121073</v>
      </c>
      <c r="L112" s="28" t="n">
        <f aca="false">(F112-Assumptions!$D$15)*(1-H112)+Assumptions!$D$15-J112</f>
        <v>0.12503728935271</v>
      </c>
      <c r="M112" s="21" t="n">
        <f aca="false">Assumptions!$D$14*(1+E112)^1*L112-Assumptions!$D$14*(1+E112)^0*E112*Assumptions!$D$16</f>
        <v>19.695469642227</v>
      </c>
      <c r="N112" s="21" t="n">
        <f aca="false">Assumptions!$D$14*(1+E112)^2*L112-Assumptions!$D$14*(1+E112)^1*E112*Assumptions!$D$16</f>
        <v>21.9323153841599</v>
      </c>
      <c r="O112" s="21" t="n">
        <f aca="false">Assumptions!$D$14*(1+E112)^3*L112-Assumptions!$D$14*(1+E112)^2*E112*Assumptions!$D$16</f>
        <v>24.423203246646</v>
      </c>
      <c r="P112" s="21" t="n">
        <f aca="false">Assumptions!$D$14*(1+E112)^4*L112-Assumptions!$D$14*(1+E112)^3*E112*Assumptions!$D$16</f>
        <v>27.1969851964551</v>
      </c>
      <c r="Q112" s="21" t="n">
        <f aca="false">Assumptions!$D$14*(1+E112)^5*L112-Assumptions!$D$14*(1+E112)^4*E112*Assumptions!$D$16</f>
        <v>30.2857899640079</v>
      </c>
      <c r="R112" s="21" t="n">
        <f aca="false">M112/(1+K112)+N112/(1+K112)^2+O112/(1+K112)^3+P112/(1+K112)^4+Q112/(1+K112)^5</f>
        <v>100.566477902687</v>
      </c>
      <c r="S112" s="21" t="n">
        <f aca="false">Q112*(1+I112)/(K112-I112)</f>
        <v>672.620606954359</v>
      </c>
      <c r="T112" s="21" t="n">
        <f aca="false">R112+S112/(1+K112)^5</f>
        <v>585.794281997312</v>
      </c>
      <c r="U112" s="8" t="n">
        <f aca="false">(T112-Assumptions!$D$17)/Assumptions!$D$18</f>
        <v>16.0317712798925</v>
      </c>
    </row>
    <row r="113" customFormat="false" ht="15" hidden="false" customHeight="false" outlineLevel="0" collapsed="false">
      <c r="B113" s="2" t="n">
        <v>108</v>
      </c>
      <c r="C113" s="27" t="n">
        <f aca="false">NORMSDIST('Random Draws'!C113)</f>
        <v>0.17775172550105</v>
      </c>
      <c r="D113" s="27" t="n">
        <f aca="false">NORMSDIST(Assumptions!$D$22*'Random Draws'!C113+SQRT(1-Assumptions!$D$22^2)*'Random Draws'!D113)</f>
        <v>0.15018217090271</v>
      </c>
      <c r="E113" s="19" t="n">
        <f aca="false">IF(C113&lt;(Assumptions!$E$6-Assumptions!$D$6)/(Assumptions!$F$6-Assumptions!$D$6),Assumptions!$D$6+SQRT(C113*(Assumptions!$F$6-Assumptions!$D$6)*(Assumptions!$E$6-Assumptions!$D$6)),Assumptions!$F$6-SQRT((1-C113)*(Assumptions!$F$6-Assumptions!$D$6)*(Assumptions!$F$6-Assumptions!$E$6)))</f>
        <v>0.0698120550701432</v>
      </c>
      <c r="F113" s="19" t="n">
        <f aca="false">IF(D113&lt;(Assumptions!$E$7-Assumptions!$D$7)/(Assumptions!$F$7-Assumptions!$D$7),Assumptions!$D$7+SQRT(D113*(Assumptions!$F$7-Assumptions!$D$7)*(Assumptions!$E$7-Assumptions!$D$7)),Assumptions!$F$7-SQRT((1-D113)*(Assumptions!$F$7-Assumptions!$D$7)*(Assumptions!$F$7-Assumptions!$E$7)))</f>
        <v>0.390018211562587</v>
      </c>
      <c r="G113" s="19" t="n">
        <f aca="false">MIN(Assumptions!$D$24,MAX(Assumptions!$D$23,Assumptions!$D$8+Assumptions!$E$8*'Random Draws'!E113))</f>
        <v>0.110638984628796</v>
      </c>
      <c r="H113" s="19" t="n">
        <f aca="false">IF('Random Draws'!F113&lt;(Assumptions!$E$9-Assumptions!$D$9)/(Assumptions!$F$9-Assumptions!$D$9),Assumptions!$D$9+SQRT('Random Draws'!F113*(Assumptions!$F$9-Assumptions!$D$9)*(Assumptions!$E$9-Assumptions!$D$9)),Assumptions!$F$9-SQRT((1-'Random Draws'!F113)*(Assumptions!$F$9-Assumptions!$D$9)*(Assumptions!$F$9-Assumptions!$E$9)))</f>
        <v>0.28503428650075</v>
      </c>
      <c r="I113" s="19" t="n">
        <f aca="false">IF('Random Draws'!G113&lt;(Assumptions!$E$10-Assumptions!$D$10)/(Assumptions!$F$10-Assumptions!$D$10),Assumptions!$D$10+SQRT('Random Draws'!G113*(Assumptions!$F$10-Assumptions!$D$10)*(Assumptions!$E$10-Assumptions!$D$10)),Assumptions!$F$10-SQRT((1-'Random Draws'!G113)*(Assumptions!$F$10-Assumptions!$D$10)*(Assumptions!$F$10-Assumptions!$E$10)))</f>
        <v>0.0222082745960255</v>
      </c>
      <c r="J113" s="19" t="n">
        <f aca="false">IF('Random Draws'!H113&lt;(Assumptions!$E$11-Assumptions!$D$11)/(Assumptions!$F$11-Assumptions!$D$11),Assumptions!$D$11+SQRT('Random Draws'!H113*(Assumptions!$F$11-Assumptions!$D$11)*(Assumptions!$E$11-Assumptions!$D$11)),Assumptions!$F$11-SQRT((1-'Random Draws'!H113)*(Assumptions!$F$11-Assumptions!$D$11)*(Assumptions!$F$11-Assumptions!$E$11)))</f>
        <v>0.178561583467005</v>
      </c>
      <c r="K113" s="19" t="n">
        <f aca="false">MAX(G113,I113+Assumptions!$D$21)</f>
        <v>0.110638984628796</v>
      </c>
      <c r="L113" s="28" t="n">
        <f aca="false">(F113-Assumptions!$D$15)*(1-H113)+Assumptions!$D$15-J113</f>
        <v>0.137342522685639</v>
      </c>
      <c r="M113" s="21" t="n">
        <f aca="false">Assumptions!$D$14*(1+E113)^1*L113-Assumptions!$D$14*(1+E113)^0*E113*Assumptions!$D$16</f>
        <v>21.0012670946569</v>
      </c>
      <c r="N113" s="21" t="n">
        <f aca="false">Assumptions!$D$14*(1+E113)^2*L113-Assumptions!$D$14*(1+E113)^1*E113*Assumptions!$D$16</f>
        <v>22.4674087096119</v>
      </c>
      <c r="O113" s="21" t="n">
        <f aca="false">Assumptions!$D$14*(1+E113)^3*L113-Assumptions!$D$14*(1+E113)^2*E113*Assumptions!$D$16</f>
        <v>24.0359046837307</v>
      </c>
      <c r="P113" s="21" t="n">
        <f aca="false">Assumptions!$D$14*(1+E113)^4*L113-Assumptions!$D$14*(1+E113)^3*E113*Assumptions!$D$16</f>
        <v>25.713900585172</v>
      </c>
      <c r="Q113" s="21" t="n">
        <f aca="false">Assumptions!$D$14*(1+E113)^5*L113-Assumptions!$D$14*(1+E113)^4*E113*Assumptions!$D$16</f>
        <v>27.5090408288922</v>
      </c>
      <c r="R113" s="21" t="n">
        <f aca="false">M113/(1+K113)+N113/(1+K113)^2+O113/(1+K113)^3+P113/(1+K113)^4+Q113/(1+K113)^5</f>
        <v>87.8457455205557</v>
      </c>
      <c r="S113" s="21" t="n">
        <f aca="false">Q113*(1+I113)/(K113-I113)</f>
        <v>317.98872983235</v>
      </c>
      <c r="T113" s="21" t="n">
        <f aca="false">R113+S113/(1+K113)^5</f>
        <v>276.014348213977</v>
      </c>
      <c r="U113" s="8" t="n">
        <f aca="false">(T113-Assumptions!$D$17)/Assumptions!$D$18</f>
        <v>3.6405739285591</v>
      </c>
    </row>
    <row r="114" customFormat="false" ht="15" hidden="false" customHeight="false" outlineLevel="0" collapsed="false">
      <c r="B114" s="2" t="n">
        <v>109</v>
      </c>
      <c r="C114" s="27" t="n">
        <f aca="false">NORMSDIST('Random Draws'!C114)</f>
        <v>0.327488182792064</v>
      </c>
      <c r="D114" s="27" t="n">
        <f aca="false">NORMSDIST(Assumptions!$D$22*'Random Draws'!C114+SQRT(1-Assumptions!$D$22^2)*'Random Draws'!D114)</f>
        <v>0.902534195874442</v>
      </c>
      <c r="E114" s="19" t="n">
        <f aca="false">IF(C114&lt;(Assumptions!$E$6-Assumptions!$D$6)/(Assumptions!$F$6-Assumptions!$D$6),Assumptions!$D$6+SQRT(C114*(Assumptions!$F$6-Assumptions!$D$6)*(Assumptions!$E$6-Assumptions!$D$6)),Assumptions!$F$6-SQRT((1-C114)*(Assumptions!$F$6-Assumptions!$D$6)*(Assumptions!$F$6-Assumptions!$E$6)))</f>
        <v>0.0804653050644663</v>
      </c>
      <c r="F114" s="19" t="n">
        <f aca="false">IF(D114&lt;(Assumptions!$E$7-Assumptions!$D$7)/(Assumptions!$F$7-Assumptions!$D$7),Assumptions!$D$7+SQRT(D114*(Assumptions!$F$7-Assumptions!$D$7)*(Assumptions!$E$7-Assumptions!$D$7)),Assumptions!$F$7-SQRT((1-D114)*(Assumptions!$F$7-Assumptions!$D$7)*(Assumptions!$F$7-Assumptions!$E$7)))</f>
        <v>0.440255045796401</v>
      </c>
      <c r="G114" s="19" t="n">
        <f aca="false">MIN(Assumptions!$D$24,MAX(Assumptions!$D$23,Assumptions!$D$8+Assumptions!$E$8*'Random Draws'!E114))</f>
        <v>0.07579884406361</v>
      </c>
      <c r="H114" s="19" t="n">
        <f aca="false">IF('Random Draws'!F114&lt;(Assumptions!$E$9-Assumptions!$D$9)/(Assumptions!$F$9-Assumptions!$D$9),Assumptions!$D$9+SQRT('Random Draws'!F114*(Assumptions!$F$9-Assumptions!$D$9)*(Assumptions!$E$9-Assumptions!$D$9)),Assumptions!$F$9-SQRT((1-'Random Draws'!F114)*(Assumptions!$F$9-Assumptions!$D$9)*(Assumptions!$F$9-Assumptions!$E$9)))</f>
        <v>0.264032906485281</v>
      </c>
      <c r="I114" s="19" t="n">
        <f aca="false">IF('Random Draws'!G114&lt;(Assumptions!$E$10-Assumptions!$D$10)/(Assumptions!$F$10-Assumptions!$D$10),Assumptions!$D$10+SQRT('Random Draws'!G114*(Assumptions!$F$10-Assumptions!$D$10)*(Assumptions!$E$10-Assumptions!$D$10)),Assumptions!$F$10-SQRT((1-'Random Draws'!G114)*(Assumptions!$F$10-Assumptions!$D$10)*(Assumptions!$F$10-Assumptions!$E$10)))</f>
        <v>0.0147011363899992</v>
      </c>
      <c r="J114" s="19" t="n">
        <f aca="false">IF('Random Draws'!H114&lt;(Assumptions!$E$11-Assumptions!$D$11)/(Assumptions!$F$11-Assumptions!$D$11),Assumptions!$D$11+SQRT('Random Draws'!H114*(Assumptions!$F$11-Assumptions!$D$11)*(Assumptions!$E$11-Assumptions!$D$11)),Assumptions!$F$11-SQRT((1-'Random Draws'!H114)*(Assumptions!$F$11-Assumptions!$D$11)*(Assumptions!$F$11-Assumptions!$E$11)))</f>
        <v>0.156947616629331</v>
      </c>
      <c r="K114" s="19" t="n">
        <f aca="false">MAX(G114,I114+Assumptions!$D$21)</f>
        <v>0.07579884406361</v>
      </c>
      <c r="L114" s="28" t="n">
        <f aca="false">(F114-Assumptions!$D$15)*(1-H114)+Assumptions!$D$15-J114</f>
        <v>0.201389887673722</v>
      </c>
      <c r="M114" s="21" t="n">
        <f aca="false">Assumptions!$D$14*(1+E114)^1*L114-Assumptions!$D$14*(1+E114)^0*E114*Assumptions!$D$16</f>
        <v>31.2012199542012</v>
      </c>
      <c r="N114" s="21" t="n">
        <f aca="false">Assumptions!$D$14*(1+E114)^2*L114-Assumptions!$D$14*(1+E114)^1*E114*Assumptions!$D$16</f>
        <v>33.7118356361995</v>
      </c>
      <c r="O114" s="21" t="n">
        <f aca="false">Assumptions!$D$14*(1+E114)^3*L114-Assumptions!$D$14*(1+E114)^2*E114*Assumptions!$D$16</f>
        <v>36.4244687749495</v>
      </c>
      <c r="P114" s="21" t="n">
        <f aca="false">Assumptions!$D$14*(1+E114)^4*L114-Assumptions!$D$14*(1+E114)^3*E114*Assumptions!$D$16</f>
        <v>39.3553747667369</v>
      </c>
      <c r="Q114" s="21" t="n">
        <f aca="false">Assumptions!$D$14*(1+E114)^5*L114-Assumptions!$D$14*(1+E114)^4*E114*Assumptions!$D$16</f>
        <v>42.5221170032688</v>
      </c>
      <c r="R114" s="21" t="n">
        <f aca="false">M114/(1+K114)+N114/(1+K114)^2+O114/(1+K114)^3+P114/(1+K114)^4+Q114/(1+K114)^5</f>
        <v>146.277708098349</v>
      </c>
      <c r="S114" s="21" t="n">
        <f aca="false">Q114*(1+I114)/(K114-I114)</f>
        <v>706.200642999924</v>
      </c>
      <c r="T114" s="21" t="n">
        <f aca="false">R114+S114/(1+K114)^5</f>
        <v>636.364211054337</v>
      </c>
      <c r="U114" s="8" t="n">
        <f aca="false">(T114-Assumptions!$D$17)/Assumptions!$D$18</f>
        <v>18.0545684421735</v>
      </c>
    </row>
    <row r="115" customFormat="false" ht="15" hidden="false" customHeight="false" outlineLevel="0" collapsed="false">
      <c r="B115" s="2" t="n">
        <v>110</v>
      </c>
      <c r="C115" s="27" t="n">
        <f aca="false">NORMSDIST('Random Draws'!C115)</f>
        <v>0.244163470066462</v>
      </c>
      <c r="D115" s="27" t="n">
        <f aca="false">NORMSDIST(Assumptions!$D$22*'Random Draws'!C115+SQRT(1-Assumptions!$D$22^2)*'Random Draws'!D115)</f>
        <v>0.652213334961115</v>
      </c>
      <c r="E115" s="19" t="n">
        <f aca="false">IF(C115&lt;(Assumptions!$E$6-Assumptions!$D$6)/(Assumptions!$F$6-Assumptions!$D$6),Assumptions!$D$6+SQRT(C115*(Assumptions!$F$6-Assumptions!$D$6)*(Assumptions!$E$6-Assumptions!$D$6)),Assumptions!$F$6-SQRT((1-C115)*(Assumptions!$F$6-Assumptions!$D$6)*(Assumptions!$F$6-Assumptions!$E$6)))</f>
        <v>0.0749401967700858</v>
      </c>
      <c r="F115" s="19" t="n">
        <f aca="false">IF(D115&lt;(Assumptions!$E$7-Assumptions!$D$7)/(Assumptions!$F$7-Assumptions!$D$7),Assumptions!$D$7+SQRT(D115*(Assumptions!$F$7-Assumptions!$D$7)*(Assumptions!$E$7-Assumptions!$D$7)),Assumptions!$F$7-SQRT((1-D115)*(Assumptions!$F$7-Assumptions!$D$7)*(Assumptions!$F$7-Assumptions!$E$7)))</f>
        <v>0.422701921495129</v>
      </c>
      <c r="G115" s="19" t="n">
        <f aca="false">MIN(Assumptions!$D$24,MAX(Assumptions!$D$23,Assumptions!$D$8+Assumptions!$E$8*'Random Draws'!E115))</f>
        <v>0.090952463526405</v>
      </c>
      <c r="H115" s="19" t="n">
        <f aca="false">IF('Random Draws'!F115&lt;(Assumptions!$E$9-Assumptions!$D$9)/(Assumptions!$F$9-Assumptions!$D$9),Assumptions!$D$9+SQRT('Random Draws'!F115*(Assumptions!$F$9-Assumptions!$D$9)*(Assumptions!$E$9-Assumptions!$D$9)),Assumptions!$F$9-SQRT((1-'Random Draws'!F115)*(Assumptions!$F$9-Assumptions!$D$9)*(Assumptions!$F$9-Assumptions!$E$9)))</f>
        <v>0.277033744012066</v>
      </c>
      <c r="I115" s="19" t="n">
        <f aca="false">IF('Random Draws'!G115&lt;(Assumptions!$E$10-Assumptions!$D$10)/(Assumptions!$F$10-Assumptions!$D$10),Assumptions!$D$10+SQRT('Random Draws'!G115*(Assumptions!$F$10-Assumptions!$D$10)*(Assumptions!$E$10-Assumptions!$D$10)),Assumptions!$F$10-SQRT((1-'Random Draws'!G115)*(Assumptions!$F$10-Assumptions!$D$10)*(Assumptions!$F$10-Assumptions!$E$10)))</f>
        <v>0.0154928316534234</v>
      </c>
      <c r="J115" s="19" t="n">
        <f aca="false">IF('Random Draws'!H115&lt;(Assumptions!$E$11-Assumptions!$D$11)/(Assumptions!$F$11-Assumptions!$D$11),Assumptions!$D$11+SQRT('Random Draws'!H115*(Assumptions!$F$11-Assumptions!$D$11)*(Assumptions!$E$11-Assumptions!$D$11)),Assumptions!$F$11-SQRT((1-'Random Draws'!H115)*(Assumptions!$F$11-Assumptions!$D$11)*(Assumptions!$F$11-Assumptions!$E$11)))</f>
        <v>0.19331947964458</v>
      </c>
      <c r="K115" s="19" t="n">
        <f aca="false">MAX(G115,I115+Assumptions!$D$21)</f>
        <v>0.090952463526405</v>
      </c>
      <c r="L115" s="28" t="n">
        <f aca="false">(F115-Assumptions!$D$15)*(1-H115)+Assumptions!$D$15-J115</f>
        <v>0.148294132659228</v>
      </c>
      <c r="M115" s="21" t="n">
        <f aca="false">Assumptions!$D$14*(1+E115)^1*L115-Assumptions!$D$14*(1+E115)^0*E115*Assumptions!$D$16</f>
        <v>22.7880721444313</v>
      </c>
      <c r="N115" s="21" t="n">
        <f aca="false">Assumptions!$D$14*(1+E115)^2*L115-Assumptions!$D$14*(1+E115)^1*E115*Assumptions!$D$16</f>
        <v>24.4958147549458</v>
      </c>
      <c r="O115" s="21" t="n">
        <f aca="false">Assumptions!$D$14*(1+E115)^3*L115-Assumptions!$D$14*(1+E115)^2*E115*Assumptions!$D$16</f>
        <v>26.3315359327251</v>
      </c>
      <c r="P115" s="21" t="n">
        <f aca="false">Assumptions!$D$14*(1+E115)^4*L115-Assumptions!$D$14*(1+E115)^3*E115*Assumptions!$D$16</f>
        <v>28.3048264167821</v>
      </c>
      <c r="Q115" s="21" t="n">
        <f aca="false">Assumptions!$D$14*(1+E115)^5*L115-Assumptions!$D$14*(1+E115)^4*E115*Assumptions!$D$16</f>
        <v>30.4259956779988</v>
      </c>
      <c r="R115" s="21" t="n">
        <f aca="false">M115/(1+K115)+N115/(1+K115)^2+O115/(1+K115)^3+P115/(1+K115)^4+Q115/(1+K115)^5</f>
        <v>101.420012482433</v>
      </c>
      <c r="S115" s="21" t="n">
        <f aca="false">Q115*(1+I115)/(K115-I115)</f>
        <v>409.455754554094</v>
      </c>
      <c r="T115" s="21" t="n">
        <f aca="false">R115+S115/(1+K115)^5</f>
        <v>366.378503966796</v>
      </c>
      <c r="U115" s="8" t="n">
        <f aca="false">(T115-Assumptions!$D$17)/Assumptions!$D$18</f>
        <v>7.25514015867183</v>
      </c>
    </row>
    <row r="116" customFormat="false" ht="15" hidden="false" customHeight="false" outlineLevel="0" collapsed="false">
      <c r="B116" s="2" t="n">
        <v>111</v>
      </c>
      <c r="C116" s="27" t="n">
        <f aca="false">NORMSDIST('Random Draws'!C116)</f>
        <v>0.425431064224254</v>
      </c>
      <c r="D116" s="27" t="n">
        <f aca="false">NORMSDIST(Assumptions!$D$22*'Random Draws'!C116+SQRT(1-Assumptions!$D$22^2)*'Random Draws'!D116)</f>
        <v>0.623955666876938</v>
      </c>
      <c r="E116" s="19" t="n">
        <f aca="false">IF(C116&lt;(Assumptions!$E$6-Assumptions!$D$6)/(Assumptions!$F$6-Assumptions!$D$6),Assumptions!$D$6+SQRT(C116*(Assumptions!$F$6-Assumptions!$D$6)*(Assumptions!$E$6-Assumptions!$D$6)),Assumptions!$F$6-SQRT((1-C116)*(Assumptions!$F$6-Assumptions!$D$6)*(Assumptions!$F$6-Assumptions!$E$6)))</f>
        <v>0.0861210941015201</v>
      </c>
      <c r="F116" s="19" t="n">
        <f aca="false">IF(D116&lt;(Assumptions!$E$7-Assumptions!$D$7)/(Assumptions!$F$7-Assumptions!$D$7),Assumptions!$D$7+SQRT(D116*(Assumptions!$F$7-Assumptions!$D$7)*(Assumptions!$E$7-Assumptions!$D$7)),Assumptions!$F$7-SQRT((1-D116)*(Assumptions!$F$7-Assumptions!$D$7)*(Assumptions!$F$7-Assumptions!$E$7)))</f>
        <v>0.421216274901806</v>
      </c>
      <c r="G116" s="19" t="n">
        <f aca="false">MIN(Assumptions!$D$24,MAX(Assumptions!$D$23,Assumptions!$D$8+Assumptions!$E$8*'Random Draws'!E116))</f>
        <v>0.084515953587623</v>
      </c>
      <c r="H116" s="19" t="n">
        <f aca="false">IF('Random Draws'!F116&lt;(Assumptions!$E$9-Assumptions!$D$9)/(Assumptions!$F$9-Assumptions!$D$9),Assumptions!$D$9+SQRT('Random Draws'!F116*(Assumptions!$F$9-Assumptions!$D$9)*(Assumptions!$E$9-Assumptions!$D$9)),Assumptions!$F$9-SQRT((1-'Random Draws'!F116)*(Assumptions!$F$9-Assumptions!$D$9)*(Assumptions!$F$9-Assumptions!$E$9)))</f>
        <v>0.2580028209197</v>
      </c>
      <c r="I116" s="19" t="n">
        <f aca="false">IF('Random Draws'!G116&lt;(Assumptions!$E$10-Assumptions!$D$10)/(Assumptions!$F$10-Assumptions!$D$10),Assumptions!$D$10+SQRT('Random Draws'!G116*(Assumptions!$F$10-Assumptions!$D$10)*(Assumptions!$E$10-Assumptions!$D$10)),Assumptions!$F$10-SQRT((1-'Random Draws'!G116)*(Assumptions!$F$10-Assumptions!$D$10)*(Assumptions!$F$10-Assumptions!$E$10)))</f>
        <v>0.0194519883585664</v>
      </c>
      <c r="J116" s="19" t="n">
        <f aca="false">IF('Random Draws'!H116&lt;(Assumptions!$E$11-Assumptions!$D$11)/(Assumptions!$F$11-Assumptions!$D$11),Assumptions!$D$11+SQRT('Random Draws'!H116*(Assumptions!$F$11-Assumptions!$D$11)*(Assumptions!$E$11-Assumptions!$D$11)),Assumptions!$F$11-SQRT((1-'Random Draws'!H116)*(Assumptions!$F$11-Assumptions!$D$11)*(Assumptions!$F$11-Assumptions!$E$11)))</f>
        <v>0.148095060904721</v>
      </c>
      <c r="K116" s="19" t="n">
        <f aca="false">MAX(G116,I116+Assumptions!$D$21)</f>
        <v>0.084515953587623</v>
      </c>
      <c r="L116" s="28" t="n">
        <f aca="false">(F116-Assumptions!$D$15)*(1-H116)+Assumptions!$D$15-J116</f>
        <v>0.197986593574692</v>
      </c>
      <c r="M116" s="21" t="n">
        <f aca="false">Assumptions!$D$14*(1+E116)^1*L116-Assumptions!$D$14*(1+E116)^0*E116*Assumptions!$D$16</f>
        <v>30.8057985071211</v>
      </c>
      <c r="N116" s="21" t="n">
        <f aca="false">Assumptions!$D$14*(1+E116)^2*L116-Assumptions!$D$14*(1+E116)^1*E116*Assumptions!$D$16</f>
        <v>33.4588275792254</v>
      </c>
      <c r="O116" s="21" t="n">
        <f aca="false">Assumptions!$D$14*(1+E116)^3*L116-Assumptions!$D$14*(1+E116)^2*E116*Assumptions!$D$16</f>
        <v>36.3403384177024</v>
      </c>
      <c r="P116" s="21" t="n">
        <f aca="false">Assumptions!$D$14*(1+E116)^4*L116-Assumptions!$D$14*(1+E116)^3*E116*Assumptions!$D$16</f>
        <v>39.4700081222544</v>
      </c>
      <c r="Q116" s="21" t="n">
        <f aca="false">Assumptions!$D$14*(1+E116)^5*L116-Assumptions!$D$14*(1+E116)^4*E116*Assumptions!$D$16</f>
        <v>42.8692084059389</v>
      </c>
      <c r="R116" s="21" t="n">
        <f aca="false">M116/(1+K116)+N116/(1+K116)^2+O116/(1+K116)^3+P116/(1+K116)^4+Q116/(1+K116)^5</f>
        <v>142.446599631196</v>
      </c>
      <c r="S116" s="21" t="n">
        <f aca="false">Q116*(1+I116)/(K116-I116)</f>
        <v>671.69437944546</v>
      </c>
      <c r="T116" s="21" t="n">
        <f aca="false">R116+S116/(1+K116)^5</f>
        <v>590.151645560831</v>
      </c>
      <c r="U116" s="8" t="n">
        <f aca="false">(T116-Assumptions!$D$17)/Assumptions!$D$18</f>
        <v>16.2060658224332</v>
      </c>
    </row>
    <row r="117" customFormat="false" ht="15" hidden="false" customHeight="false" outlineLevel="0" collapsed="false">
      <c r="B117" s="2" t="n">
        <v>112</v>
      </c>
      <c r="C117" s="27" t="n">
        <f aca="false">NORMSDIST('Random Draws'!C117)</f>
        <v>0.873331811448636</v>
      </c>
      <c r="D117" s="27" t="n">
        <f aca="false">NORMSDIST(Assumptions!$D$22*'Random Draws'!C117+SQRT(1-Assumptions!$D$22^2)*'Random Draws'!D117)</f>
        <v>0.58918730812229</v>
      </c>
      <c r="E117" s="19" t="n">
        <f aca="false">IF(C117&lt;(Assumptions!$E$6-Assumptions!$D$6)/(Assumptions!$F$6-Assumptions!$D$6),Assumptions!$D$6+SQRT(C117*(Assumptions!$F$6-Assumptions!$D$6)*(Assumptions!$E$6-Assumptions!$D$6)),Assumptions!$F$6-SQRT((1-C117)*(Assumptions!$F$6-Assumptions!$D$6)*(Assumptions!$F$6-Assumptions!$E$6)))</f>
        <v>0.114833734032304</v>
      </c>
      <c r="F117" s="19" t="n">
        <f aca="false">IF(D117&lt;(Assumptions!$E$7-Assumptions!$D$7)/(Assumptions!$F$7-Assumptions!$D$7),Assumptions!$D$7+SQRT(D117*(Assumptions!$F$7-Assumptions!$D$7)*(Assumptions!$E$7-Assumptions!$D$7)),Assumptions!$F$7-SQRT((1-D117)*(Assumptions!$F$7-Assumptions!$D$7)*(Assumptions!$F$7-Assumptions!$E$7)))</f>
        <v>0.419456907493863</v>
      </c>
      <c r="G117" s="19" t="n">
        <f aca="false">MIN(Assumptions!$D$24,MAX(Assumptions!$D$23,Assumptions!$D$8+Assumptions!$E$8*'Random Draws'!E117))</f>
        <v>0.08327178212477</v>
      </c>
      <c r="H117" s="19" t="n">
        <f aca="false">IF('Random Draws'!F117&lt;(Assumptions!$E$9-Assumptions!$D$9)/(Assumptions!$F$9-Assumptions!$D$9),Assumptions!$D$9+SQRT('Random Draws'!F117*(Assumptions!$F$9-Assumptions!$D$9)*(Assumptions!$E$9-Assumptions!$D$9)),Assumptions!$F$9-SQRT((1-'Random Draws'!F117)*(Assumptions!$F$9-Assumptions!$D$9)*(Assumptions!$F$9-Assumptions!$E$9)))</f>
        <v>0.290234694350246</v>
      </c>
      <c r="I117" s="19" t="n">
        <f aca="false">IF('Random Draws'!G117&lt;(Assumptions!$E$10-Assumptions!$D$10)/(Assumptions!$F$10-Assumptions!$D$10),Assumptions!$D$10+SQRT('Random Draws'!G117*(Assumptions!$F$10-Assumptions!$D$10)*(Assumptions!$E$10-Assumptions!$D$10)),Assumptions!$F$10-SQRT((1-'Random Draws'!G117)*(Assumptions!$F$10-Assumptions!$D$10)*(Assumptions!$F$10-Assumptions!$E$10)))</f>
        <v>0.016702834939934</v>
      </c>
      <c r="J117" s="19" t="n">
        <f aca="false">IF('Random Draws'!H117&lt;(Assumptions!$E$11-Assumptions!$D$11)/(Assumptions!$F$11-Assumptions!$D$11),Assumptions!$D$11+SQRT('Random Draws'!H117*(Assumptions!$F$11-Assumptions!$D$11)*(Assumptions!$E$11-Assumptions!$D$11)),Assumptions!$F$11-SQRT((1-'Random Draws'!H117)*(Assumptions!$F$11-Assumptions!$D$11)*(Assumptions!$F$11-Assumptions!$E$11)))</f>
        <v>0.149201000063902</v>
      </c>
      <c r="K117" s="19" t="n">
        <f aca="false">MAX(G117,I117+Assumptions!$D$21)</f>
        <v>0.08327178212477</v>
      </c>
      <c r="L117" s="28" t="n">
        <f aca="false">(F117-Assumptions!$D$15)*(1-H117)+Assumptions!$D$15-J117</f>
        <v>0.186245470355912</v>
      </c>
      <c r="M117" s="21" t="n">
        <f aca="false">Assumptions!$D$14*(1+E117)^1*L117-Assumptions!$D$14*(1+E117)^0*E117*Assumptions!$D$16</f>
        <v>29.6072195656647</v>
      </c>
      <c r="N117" s="21" t="n">
        <f aca="false">Assumptions!$D$14*(1+E117)^2*L117-Assumptions!$D$14*(1+E117)^1*E117*Assumptions!$D$16</f>
        <v>33.0071271427042</v>
      </c>
      <c r="O117" s="21" t="n">
        <f aca="false">Assumptions!$D$14*(1+E117)^3*L117-Assumptions!$D$14*(1+E117)^2*E117*Assumptions!$D$16</f>
        <v>36.79745880218</v>
      </c>
      <c r="P117" s="21" t="n">
        <f aca="false">Assumptions!$D$14*(1+E117)^4*L117-Assumptions!$D$14*(1+E117)^3*E117*Assumptions!$D$16</f>
        <v>41.0230483993342</v>
      </c>
      <c r="Q117" s="21" t="n">
        <f aca="false">Assumptions!$D$14*(1+E117)^5*L117-Assumptions!$D$14*(1+E117)^4*E117*Assumptions!$D$16</f>
        <v>45.7338782284176</v>
      </c>
      <c r="R117" s="21" t="n">
        <f aca="false">M117/(1+K117)+N117/(1+K117)^2+O117/(1+K117)^3+P117/(1+K117)^4+Q117/(1+K117)^5</f>
        <v>144.855064605056</v>
      </c>
      <c r="S117" s="21" t="n">
        <f aca="false">Q117*(1+I117)/(K117-I117)</f>
        <v>698.490296361812</v>
      </c>
      <c r="T117" s="21" t="n">
        <f aca="false">R117+S117/(1+K117)^5</f>
        <v>613.100146774956</v>
      </c>
      <c r="U117" s="8" t="n">
        <f aca="false">(T117-Assumptions!$D$17)/Assumptions!$D$18</f>
        <v>17.1240058709982</v>
      </c>
    </row>
    <row r="118" customFormat="false" ht="15" hidden="false" customHeight="false" outlineLevel="0" collapsed="false">
      <c r="B118" s="2" t="n">
        <v>113</v>
      </c>
      <c r="C118" s="27" t="n">
        <f aca="false">NORMSDIST('Random Draws'!C118)</f>
        <v>0.723817081288877</v>
      </c>
      <c r="D118" s="27" t="n">
        <f aca="false">NORMSDIST(Assumptions!$D$22*'Random Draws'!C118+SQRT(1-Assumptions!$D$22^2)*'Random Draws'!D118)</f>
        <v>0.0783343057089706</v>
      </c>
      <c r="E118" s="19" t="n">
        <f aca="false">IF(C118&lt;(Assumptions!$E$6-Assumptions!$D$6)/(Assumptions!$F$6-Assumptions!$D$6),Assumptions!$D$6+SQRT(C118*(Assumptions!$F$6-Assumptions!$D$6)*(Assumptions!$E$6-Assumptions!$D$6)),Assumptions!$F$6-SQRT((1-C118)*(Assumptions!$F$6-Assumptions!$D$6)*(Assumptions!$F$6-Assumptions!$E$6)))</f>
        <v>0.102839340781471</v>
      </c>
      <c r="F118" s="19" t="n">
        <f aca="false">IF(D118&lt;(Assumptions!$E$7-Assumptions!$D$7)/(Assumptions!$F$7-Assumptions!$D$7),Assumptions!$D$7+SQRT(D118*(Assumptions!$F$7-Assumptions!$D$7)*(Assumptions!$E$7-Assumptions!$D$7)),Assumptions!$F$7-SQRT((1-D118)*(Assumptions!$F$7-Assumptions!$D$7)*(Assumptions!$F$7-Assumptions!$E$7)))</f>
        <v>0.381679617945292</v>
      </c>
      <c r="G118" s="19" t="n">
        <f aca="false">MIN(Assumptions!$D$24,MAX(Assumptions!$D$23,Assumptions!$D$8+Assumptions!$E$8*'Random Draws'!E118))</f>
        <v>0.095840196647632</v>
      </c>
      <c r="H118" s="19" t="n">
        <f aca="false">IF('Random Draws'!F118&lt;(Assumptions!$E$9-Assumptions!$D$9)/(Assumptions!$F$9-Assumptions!$D$9),Assumptions!$D$9+SQRT('Random Draws'!F118*(Assumptions!$F$9-Assumptions!$D$9)*(Assumptions!$E$9-Assumptions!$D$9)),Assumptions!$F$9-SQRT((1-'Random Draws'!F118)*(Assumptions!$F$9-Assumptions!$D$9)*(Assumptions!$F$9-Assumptions!$E$9)))</f>
        <v>0.302037656918233</v>
      </c>
      <c r="I118" s="19" t="n">
        <f aca="false">IF('Random Draws'!G118&lt;(Assumptions!$E$10-Assumptions!$D$10)/(Assumptions!$F$10-Assumptions!$D$10),Assumptions!$D$10+SQRT('Random Draws'!G118*(Assumptions!$F$10-Assumptions!$D$10)*(Assumptions!$E$10-Assumptions!$D$10)),Assumptions!$F$10-SQRT((1-'Random Draws'!G118)*(Assumptions!$F$10-Assumptions!$D$10)*(Assumptions!$F$10-Assumptions!$E$10)))</f>
        <v>0.0208003012111327</v>
      </c>
      <c r="J118" s="19" t="n">
        <f aca="false">IF('Random Draws'!H118&lt;(Assumptions!$E$11-Assumptions!$D$11)/(Assumptions!$F$11-Assumptions!$D$11),Assumptions!$D$11+SQRT('Random Draws'!H118*(Assumptions!$F$11-Assumptions!$D$11)*(Assumptions!$E$11-Assumptions!$D$11)),Assumptions!$F$11-SQRT((1-'Random Draws'!H118)*(Assumptions!$F$11-Assumptions!$D$11)*(Assumptions!$F$11-Assumptions!$E$11)))</f>
        <v>0.204835567798364</v>
      </c>
      <c r="K118" s="19" t="n">
        <f aca="false">MAX(G118,I118+Assumptions!$D$21)</f>
        <v>0.095840196647632</v>
      </c>
      <c r="L118" s="28" t="n">
        <f aca="false">(F118-Assumptions!$D$15)*(1-H118)+Assumptions!$D$15-J118</f>
        <v>0.100827328048655</v>
      </c>
      <c r="M118" s="21" t="n">
        <f aca="false">Assumptions!$D$14*(1+E118)^1*L118-Assumptions!$D$14*(1+E118)^0*E118*Assumptions!$D$16</f>
        <v>15.6761187473014</v>
      </c>
      <c r="N118" s="21" t="n">
        <f aca="false">Assumptions!$D$14*(1+E118)^2*L118-Assumptions!$D$14*(1+E118)^1*E118*Assumptions!$D$16</f>
        <v>17.2882404652859</v>
      </c>
      <c r="O118" s="21" t="n">
        <f aca="false">Assumptions!$D$14*(1+E118)^3*L118-Assumptions!$D$14*(1+E118)^2*E118*Assumptions!$D$16</f>
        <v>19.0661517180075</v>
      </c>
      <c r="P118" s="21" t="n">
        <f aca="false">Assumptions!$D$14*(1+E118)^4*L118-Assumptions!$D$14*(1+E118)^3*E118*Assumptions!$D$16</f>
        <v>21.0269021919269</v>
      </c>
      <c r="Q118" s="21" t="n">
        <f aca="false">Assumptions!$D$14*(1+E118)^5*L118-Assumptions!$D$14*(1+E118)^4*E118*Assumptions!$D$16</f>
        <v>23.1892949520211</v>
      </c>
      <c r="R118" s="21" t="n">
        <f aca="false">M118/(1+K118)+N118/(1+K118)^2+O118/(1+K118)^3+P118/(1+K118)^4+Q118/(1+K118)^5</f>
        <v>72.4450926930862</v>
      </c>
      <c r="S118" s="21" t="n">
        <f aca="false">Q118*(1+I118)/(K118-I118)</f>
        <v>315.454054595911</v>
      </c>
      <c r="T118" s="21" t="n">
        <f aca="false">R118+S118/(1+K118)^5</f>
        <v>272.06322131697</v>
      </c>
      <c r="U118" s="8" t="n">
        <f aca="false">(T118-Assumptions!$D$17)/Assumptions!$D$18</f>
        <v>3.48252885267882</v>
      </c>
    </row>
    <row r="119" customFormat="false" ht="15" hidden="false" customHeight="false" outlineLevel="0" collapsed="false">
      <c r="B119" s="2" t="n">
        <v>114</v>
      </c>
      <c r="C119" s="27" t="n">
        <f aca="false">NORMSDIST('Random Draws'!C119)</f>
        <v>0.950852406705327</v>
      </c>
      <c r="D119" s="27" t="n">
        <f aca="false">NORMSDIST(Assumptions!$D$22*'Random Draws'!C119+SQRT(1-Assumptions!$D$22^2)*'Random Draws'!D119)</f>
        <v>0.222751851607046</v>
      </c>
      <c r="E119" s="19" t="n">
        <f aca="false">IF(C119&lt;(Assumptions!$E$6-Assumptions!$D$6)/(Assumptions!$F$6-Assumptions!$D$6),Assumptions!$D$6+SQRT(C119*(Assumptions!$F$6-Assumptions!$D$6)*(Assumptions!$E$6-Assumptions!$D$6)),Assumptions!$F$6-SQRT((1-C119)*(Assumptions!$F$6-Assumptions!$D$6)*(Assumptions!$F$6-Assumptions!$E$6)))</f>
        <v>0.124323968408001</v>
      </c>
      <c r="F119" s="19" t="n">
        <f aca="false">IF(D119&lt;(Assumptions!$E$7-Assumptions!$D$7)/(Assumptions!$F$7-Assumptions!$D$7),Assumptions!$D$7+SQRT(D119*(Assumptions!$F$7-Assumptions!$D$7)*(Assumptions!$E$7-Assumptions!$D$7)),Assumptions!$F$7-SQRT((1-D119)*(Assumptions!$F$7-Assumptions!$D$7)*(Assumptions!$F$7-Assumptions!$E$7)))</f>
        <v>0.396558324765261</v>
      </c>
      <c r="G119" s="19" t="n">
        <f aca="false">MIN(Assumptions!$D$24,MAX(Assumptions!$D$23,Assumptions!$D$8+Assumptions!$E$8*'Random Draws'!E119))</f>
        <v>0.06493890108797</v>
      </c>
      <c r="H119" s="19" t="n">
        <f aca="false">IF('Random Draws'!F119&lt;(Assumptions!$E$9-Assumptions!$D$9)/(Assumptions!$F$9-Assumptions!$D$9),Assumptions!$D$9+SQRT('Random Draws'!F119*(Assumptions!$F$9-Assumptions!$D$9)*(Assumptions!$E$9-Assumptions!$D$9)),Assumptions!$F$9-SQRT((1-'Random Draws'!F119)*(Assumptions!$F$9-Assumptions!$D$9)*(Assumptions!$F$9-Assumptions!$E$9)))</f>
        <v>0.272071112226754</v>
      </c>
      <c r="I119" s="19" t="n">
        <f aca="false">IF('Random Draws'!G119&lt;(Assumptions!$E$10-Assumptions!$D$10)/(Assumptions!$F$10-Assumptions!$D$10),Assumptions!$D$10+SQRT('Random Draws'!G119*(Assumptions!$F$10-Assumptions!$D$10)*(Assumptions!$E$10-Assumptions!$D$10)),Assumptions!$F$10-SQRT((1-'Random Draws'!G119)*(Assumptions!$F$10-Assumptions!$D$10)*(Assumptions!$F$10-Assumptions!$E$10)))</f>
        <v>0.021517490829236</v>
      </c>
      <c r="J119" s="19" t="n">
        <f aca="false">IF('Random Draws'!H119&lt;(Assumptions!$E$11-Assumptions!$D$11)/(Assumptions!$F$11-Assumptions!$D$11),Assumptions!$D$11+SQRT('Random Draws'!H119*(Assumptions!$F$11-Assumptions!$D$11)*(Assumptions!$E$11-Assumptions!$D$11)),Assumptions!$F$11-SQRT((1-'Random Draws'!H119)*(Assumptions!$F$11-Assumptions!$D$11)*(Assumptions!$F$11-Assumptions!$E$11)))</f>
        <v>0.176439078437985</v>
      </c>
      <c r="K119" s="19" t="n">
        <f aca="false">MAX(G119,I119+Assumptions!$D$21)</f>
        <v>0.06493890108797</v>
      </c>
      <c r="L119" s="28" t="n">
        <f aca="false">(F119-Assumptions!$D$15)*(1-H119)+Assumptions!$D$15-J119</f>
        <v>0.147596426435091</v>
      </c>
      <c r="M119" s="21" t="n">
        <f aca="false">Assumptions!$D$14*(1+E119)^1*L119-Assumptions!$D$14*(1+E119)^0*E119*Assumptions!$D$16</f>
        <v>23.5213897218146</v>
      </c>
      <c r="N119" s="21" t="n">
        <f aca="false">Assumptions!$D$14*(1+E119)^2*L119-Assumptions!$D$14*(1+E119)^1*E119*Assumptions!$D$16</f>
        <v>26.4456622345018</v>
      </c>
      <c r="O119" s="21" t="n">
        <f aca="false">Assumptions!$D$14*(1+E119)^3*L119-Assumptions!$D$14*(1+E119)^2*E119*Assumptions!$D$16</f>
        <v>29.7334919106726</v>
      </c>
      <c r="P119" s="21" t="n">
        <f aca="false">Assumptions!$D$14*(1+E119)^4*L119-Assumptions!$D$14*(1+E119)^3*E119*Assumptions!$D$16</f>
        <v>33.4300776196346</v>
      </c>
      <c r="Q119" s="21" t="n">
        <f aca="false">Assumptions!$D$14*(1+E119)^5*L119-Assumptions!$D$14*(1+E119)^4*E119*Assumptions!$D$16</f>
        <v>37.5862375334951</v>
      </c>
      <c r="R119" s="21" t="n">
        <f aca="false">M119/(1+K119)+N119/(1+K119)^2+O119/(1+K119)^3+P119/(1+K119)^4+Q119/(1+K119)^5</f>
        <v>123.45817988573</v>
      </c>
      <c r="S119" s="21" t="n">
        <f aca="false">Q119*(1+I119)/(K119-I119)</f>
        <v>884.241180241367</v>
      </c>
      <c r="T119" s="21" t="n">
        <f aca="false">R119+S119/(1+K119)^5</f>
        <v>769.03403397552</v>
      </c>
      <c r="U119" s="8" t="n">
        <f aca="false">(T119-Assumptions!$D$17)/Assumptions!$D$18</f>
        <v>23.3613613590208</v>
      </c>
    </row>
    <row r="120" customFormat="false" ht="15" hidden="false" customHeight="false" outlineLevel="0" collapsed="false">
      <c r="B120" s="2" t="n">
        <v>115</v>
      </c>
      <c r="C120" s="27" t="n">
        <f aca="false">NORMSDIST('Random Draws'!C120)</f>
        <v>0.7075032287664</v>
      </c>
      <c r="D120" s="27" t="n">
        <f aca="false">NORMSDIST(Assumptions!$D$22*'Random Draws'!C120+SQRT(1-Assumptions!$D$22^2)*'Random Draws'!D120)</f>
        <v>0.157418014345895</v>
      </c>
      <c r="E120" s="19" t="n">
        <f aca="false">IF(C120&lt;(Assumptions!$E$6-Assumptions!$D$6)/(Assumptions!$F$6-Assumptions!$D$6),Assumptions!$D$6+SQRT(C120*(Assumptions!$F$6-Assumptions!$D$6)*(Assumptions!$E$6-Assumptions!$D$6)),Assumptions!$F$6-SQRT((1-C120)*(Assumptions!$F$6-Assumptions!$D$6)*(Assumptions!$F$6-Assumptions!$E$6)))</f>
        <v>0.101757564719699</v>
      </c>
      <c r="F120" s="19" t="n">
        <f aca="false">IF(D120&lt;(Assumptions!$E$7-Assumptions!$D$7)/(Assumptions!$F$7-Assumptions!$D$7),Assumptions!$D$7+SQRT(D120*(Assumptions!$F$7-Assumptions!$D$7)*(Assumptions!$E$7-Assumptions!$D$7)),Assumptions!$F$7-SQRT((1-D120)*(Assumptions!$F$7-Assumptions!$D$7)*(Assumptions!$F$7-Assumptions!$E$7)))</f>
        <v>0.39073285027581</v>
      </c>
      <c r="G120" s="19" t="n">
        <f aca="false">MIN(Assumptions!$D$24,MAX(Assumptions!$D$23,Assumptions!$D$8+Assumptions!$E$8*'Random Draws'!E120))</f>
        <v>0.082176886346277</v>
      </c>
      <c r="H120" s="19" t="n">
        <f aca="false">IF('Random Draws'!F120&lt;(Assumptions!$E$9-Assumptions!$D$9)/(Assumptions!$F$9-Assumptions!$D$9),Assumptions!$D$9+SQRT('Random Draws'!F120*(Assumptions!$F$9-Assumptions!$D$9)*(Assumptions!$E$9-Assumptions!$D$9)),Assumptions!$F$9-SQRT((1-'Random Draws'!F120)*(Assumptions!$F$9-Assumptions!$D$9)*(Assumptions!$F$9-Assumptions!$E$9)))</f>
        <v>0.282230486832784</v>
      </c>
      <c r="I120" s="19" t="n">
        <f aca="false">IF('Random Draws'!G120&lt;(Assumptions!$E$10-Assumptions!$D$10)/(Assumptions!$F$10-Assumptions!$D$10),Assumptions!$D$10+SQRT('Random Draws'!G120*(Assumptions!$F$10-Assumptions!$D$10)*(Assumptions!$E$10-Assumptions!$D$10)),Assumptions!$F$10-SQRT((1-'Random Draws'!G120)*(Assumptions!$F$10-Assumptions!$D$10)*(Assumptions!$F$10-Assumptions!$E$10)))</f>
        <v>0.0209676668528958</v>
      </c>
      <c r="J120" s="19" t="n">
        <f aca="false">IF('Random Draws'!H120&lt;(Assumptions!$E$11-Assumptions!$D$11)/(Assumptions!$F$11-Assumptions!$D$11),Assumptions!$D$11+SQRT('Random Draws'!H120*(Assumptions!$F$11-Assumptions!$D$11)*(Assumptions!$E$11-Assumptions!$D$11)),Assumptions!$F$11-SQRT((1-'Random Draws'!H120)*(Assumptions!$F$11-Assumptions!$D$11)*(Assumptions!$F$11-Assumptions!$E$11)))</f>
        <v>0.166930140134611</v>
      </c>
      <c r="K120" s="19" t="n">
        <f aca="false">MAX(G120,I120+Assumptions!$D$21)</f>
        <v>0.082176886346277</v>
      </c>
      <c r="L120" s="28" t="n">
        <f aca="false">(F120-Assumptions!$D$15)*(1-H120)+Assumptions!$D$15-J120</f>
        <v>0.150215950874558</v>
      </c>
      <c r="M120" s="21" t="n">
        <f aca="false">Assumptions!$D$14*(1+E120)^1*L120-Assumptions!$D$14*(1+E120)^0*E120*Assumptions!$D$16</f>
        <v>23.5550808250222</v>
      </c>
      <c r="N120" s="21" t="n">
        <f aca="false">Assumptions!$D$14*(1+E120)^2*L120-Assumptions!$D$14*(1+E120)^1*E120*Assumptions!$D$16</f>
        <v>25.9519884865522</v>
      </c>
      <c r="O120" s="21" t="n">
        <f aca="false">Assumptions!$D$14*(1+E120)^3*L120-Assumptions!$D$14*(1+E120)^2*E120*Assumptions!$D$16</f>
        <v>28.5927996345774</v>
      </c>
      <c r="P120" s="21" t="n">
        <f aca="false">Assumptions!$D$14*(1+E120)^4*L120-Assumptions!$D$14*(1+E120)^3*E120*Assumptions!$D$16</f>
        <v>31.5023332939103</v>
      </c>
      <c r="Q120" s="21" t="n">
        <f aca="false">Assumptions!$D$14*(1+E120)^5*L120-Assumptions!$D$14*(1+E120)^4*E120*Assumptions!$D$16</f>
        <v>34.7079340128869</v>
      </c>
      <c r="R120" s="21" t="n">
        <f aca="false">M120/(1+K120)+N120/(1+K120)^2+O120/(1+K120)^3+P120/(1+K120)^4+Q120/(1+K120)^5</f>
        <v>112.842205280446</v>
      </c>
      <c r="S120" s="21" t="n">
        <f aca="false">Q120*(1+I120)/(K120-I120)</f>
        <v>578.92714044905</v>
      </c>
      <c r="T120" s="21" t="n">
        <f aca="false">R120+S120/(1+K120)^5</f>
        <v>502.903305041934</v>
      </c>
      <c r="U120" s="8" t="n">
        <f aca="false">(T120-Assumptions!$D$17)/Assumptions!$D$18</f>
        <v>12.7161322016774</v>
      </c>
    </row>
    <row r="121" customFormat="false" ht="15" hidden="false" customHeight="false" outlineLevel="0" collapsed="false">
      <c r="B121" s="2" t="n">
        <v>116</v>
      </c>
      <c r="C121" s="27" t="n">
        <f aca="false">NORMSDIST('Random Draws'!C121)</f>
        <v>0.451041815442764</v>
      </c>
      <c r="D121" s="27" t="n">
        <f aca="false">NORMSDIST(Assumptions!$D$22*'Random Draws'!C121+SQRT(1-Assumptions!$D$22^2)*'Random Draws'!D121)</f>
        <v>0.445455844862751</v>
      </c>
      <c r="E121" s="19" t="n">
        <f aca="false">IF(C121&lt;(Assumptions!$E$6-Assumptions!$D$6)/(Assumptions!$F$6-Assumptions!$D$6),Assumptions!$D$6+SQRT(C121*(Assumptions!$F$6-Assumptions!$D$6)*(Assumptions!$E$6-Assumptions!$D$6)),Assumptions!$F$6-SQRT((1-C121)*(Assumptions!$F$6-Assumptions!$D$6)*(Assumptions!$F$6-Assumptions!$E$6)))</f>
        <v>0.0874890416539839</v>
      </c>
      <c r="F121" s="19" t="n">
        <f aca="false">IF(D121&lt;(Assumptions!$E$7-Assumptions!$D$7)/(Assumptions!$F$7-Assumptions!$D$7),Assumptions!$D$7+SQRT(D121*(Assumptions!$F$7-Assumptions!$D$7)*(Assumptions!$E$7-Assumptions!$D$7)),Assumptions!$F$7-SQRT((1-D121)*(Assumptions!$F$7-Assumptions!$D$7)*(Assumptions!$F$7-Assumptions!$E$7)))</f>
        <v>0.411698501614423</v>
      </c>
      <c r="G121" s="19" t="n">
        <f aca="false">MIN(Assumptions!$D$24,MAX(Assumptions!$D$23,Assumptions!$D$8+Assumptions!$E$8*'Random Draws'!E121))</f>
        <v>0.087527960657024</v>
      </c>
      <c r="H121" s="19" t="n">
        <f aca="false">IF('Random Draws'!F121&lt;(Assumptions!$E$9-Assumptions!$D$9)/(Assumptions!$F$9-Assumptions!$D$9),Assumptions!$D$9+SQRT('Random Draws'!F121*(Assumptions!$F$9-Assumptions!$D$9)*(Assumptions!$E$9-Assumptions!$D$9)),Assumptions!$F$9-SQRT((1-'Random Draws'!F121)*(Assumptions!$F$9-Assumptions!$D$9)*(Assumptions!$F$9-Assumptions!$E$9)))</f>
        <v>0.305550036544157</v>
      </c>
      <c r="I121" s="19" t="n">
        <f aca="false">IF('Random Draws'!G121&lt;(Assumptions!$E$10-Assumptions!$D$10)/(Assumptions!$F$10-Assumptions!$D$10),Assumptions!$D$10+SQRT('Random Draws'!G121*(Assumptions!$F$10-Assumptions!$D$10)*(Assumptions!$E$10-Assumptions!$D$10)),Assumptions!$F$10-SQRT((1-'Random Draws'!G121)*(Assumptions!$F$10-Assumptions!$D$10)*(Assumptions!$F$10-Assumptions!$E$10)))</f>
        <v>0.0152382615319374</v>
      </c>
      <c r="J121" s="19" t="n">
        <f aca="false">IF('Random Draws'!H121&lt;(Assumptions!$E$11-Assumptions!$D$11)/(Assumptions!$F$11-Assumptions!$D$11),Assumptions!$D$11+SQRT('Random Draws'!H121*(Assumptions!$F$11-Assumptions!$D$11)*(Assumptions!$E$11-Assumptions!$D$11)),Assumptions!$F$11-SQRT((1-'Random Draws'!H121)*(Assumptions!$F$11-Assumptions!$D$11)*(Assumptions!$F$11-Assumptions!$E$11)))</f>
        <v>0.141781740126445</v>
      </c>
      <c r="K121" s="19" t="n">
        <f aca="false">MAX(G121,I121+Assumptions!$D$21)</f>
        <v>0.087527960657024</v>
      </c>
      <c r="L121" s="28" t="n">
        <f aca="false">(F121-Assumptions!$D$15)*(1-H121)+Assumptions!$D$15-J121</f>
        <v>0.183843774025257</v>
      </c>
      <c r="M121" s="21" t="n">
        <f aca="false">Assumptions!$D$14*(1+E121)^1*L121-Assumptions!$D$14*(1+E121)^0*E121*Assumptions!$D$16</f>
        <v>28.608995664978</v>
      </c>
      <c r="N121" s="21" t="n">
        <f aca="false">Assumptions!$D$14*(1+E121)^2*L121-Assumptions!$D$14*(1+E121)^1*E121*Assumptions!$D$16</f>
        <v>31.1119692783899</v>
      </c>
      <c r="O121" s="21" t="n">
        <f aca="false">Assumptions!$D$14*(1+E121)^3*L121-Assumptions!$D$14*(1+E121)^2*E121*Assumptions!$D$16</f>
        <v>33.8339256545244</v>
      </c>
      <c r="P121" s="21" t="n">
        <f aca="false">Assumptions!$D$14*(1+E121)^4*L121-Assumptions!$D$14*(1+E121)^3*E121*Assumptions!$D$16</f>
        <v>36.7940233854309</v>
      </c>
      <c r="Q121" s="21" t="n">
        <f aca="false">Assumptions!$D$14*(1+E121)^5*L121-Assumptions!$D$14*(1+E121)^4*E121*Assumptions!$D$16</f>
        <v>40.0130972300165</v>
      </c>
      <c r="R121" s="21" t="n">
        <f aca="false">M121/(1+K121)+N121/(1+K121)^2+O121/(1+K121)^3+P121/(1+K121)^4+Q121/(1+K121)^5</f>
        <v>131.522816570444</v>
      </c>
      <c r="S121" s="21" t="n">
        <f aca="false">Q121*(1+I121)/(K121-I121)</f>
        <v>561.944893421378</v>
      </c>
      <c r="T121" s="21" t="n">
        <f aca="false">R121+S121/(1+K121)^5</f>
        <v>500.918291416651</v>
      </c>
      <c r="U121" s="8" t="n">
        <f aca="false">(T121-Assumptions!$D$17)/Assumptions!$D$18</f>
        <v>12.636731656666</v>
      </c>
    </row>
    <row r="122" customFormat="false" ht="15" hidden="false" customHeight="false" outlineLevel="0" collapsed="false">
      <c r="B122" s="2" t="n">
        <v>117</v>
      </c>
      <c r="C122" s="27" t="n">
        <f aca="false">NORMSDIST('Random Draws'!C122)</f>
        <v>0.945673882916549</v>
      </c>
      <c r="D122" s="27" t="n">
        <f aca="false">NORMSDIST(Assumptions!$D$22*'Random Draws'!C122+SQRT(1-Assumptions!$D$22^2)*'Random Draws'!D122)</f>
        <v>0.154651608056492</v>
      </c>
      <c r="E122" s="19" t="n">
        <f aca="false">IF(C122&lt;(Assumptions!$E$6-Assumptions!$D$6)/(Assumptions!$F$6-Assumptions!$D$6),Assumptions!$D$6+SQRT(C122*(Assumptions!$F$6-Assumptions!$D$6)*(Assumptions!$E$6-Assumptions!$D$6)),Assumptions!$F$6-SQRT((1-C122)*(Assumptions!$F$6-Assumptions!$D$6)*(Assumptions!$F$6-Assumptions!$E$6)))</f>
        <v>0.12351878082734</v>
      </c>
      <c r="F122" s="19" t="n">
        <f aca="false">IF(D122&lt;(Assumptions!$E$7-Assumptions!$D$7)/(Assumptions!$F$7-Assumptions!$D$7),Assumptions!$D$7+SQRT(D122*(Assumptions!$F$7-Assumptions!$D$7)*(Assumptions!$E$7-Assumptions!$D$7)),Assumptions!$F$7-SQRT((1-D122)*(Assumptions!$F$7-Assumptions!$D$7)*(Assumptions!$F$7-Assumptions!$E$7)))</f>
        <v>0.390461609418068</v>
      </c>
      <c r="G122" s="19" t="n">
        <f aca="false">MIN(Assumptions!$D$24,MAX(Assumptions!$D$23,Assumptions!$D$8+Assumptions!$E$8*'Random Draws'!E122))</f>
        <v>0.082205390322151</v>
      </c>
      <c r="H122" s="19" t="n">
        <f aca="false">IF('Random Draws'!F122&lt;(Assumptions!$E$9-Assumptions!$D$9)/(Assumptions!$F$9-Assumptions!$D$9),Assumptions!$D$9+SQRT('Random Draws'!F122*(Assumptions!$F$9-Assumptions!$D$9)*(Assumptions!$E$9-Assumptions!$D$9)),Assumptions!$F$9-SQRT((1-'Random Draws'!F122)*(Assumptions!$F$9-Assumptions!$D$9)*(Assumptions!$F$9-Assumptions!$E$9)))</f>
        <v>0.31301579161619</v>
      </c>
      <c r="I122" s="19" t="n">
        <f aca="false">IF('Random Draws'!G122&lt;(Assumptions!$E$10-Assumptions!$D$10)/(Assumptions!$F$10-Assumptions!$D$10),Assumptions!$D$10+SQRT('Random Draws'!G122*(Assumptions!$F$10-Assumptions!$D$10)*(Assumptions!$E$10-Assumptions!$D$10)),Assumptions!$F$10-SQRT((1-'Random Draws'!G122)*(Assumptions!$F$10-Assumptions!$D$10)*(Assumptions!$F$10-Assumptions!$E$10)))</f>
        <v>0.0203943615417834</v>
      </c>
      <c r="J122" s="19" t="n">
        <f aca="false">IF('Random Draws'!H122&lt;(Assumptions!$E$11-Assumptions!$D$11)/(Assumptions!$F$11-Assumptions!$D$11),Assumptions!$D$11+SQRT('Random Draws'!H122*(Assumptions!$F$11-Assumptions!$D$11)*(Assumptions!$E$11-Assumptions!$D$11)),Assumptions!$F$11-SQRT((1-'Random Draws'!H122)*(Assumptions!$F$11-Assumptions!$D$11)*(Assumptions!$F$11-Assumptions!$E$11)))</f>
        <v>0.176692119778428</v>
      </c>
      <c r="K122" s="19" t="n">
        <f aca="false">MAX(G122,I122+Assumptions!$D$21)</f>
        <v>0.082205390322151</v>
      </c>
      <c r="L122" s="28" t="n">
        <f aca="false">(F122-Assumptions!$D$15)*(1-H122)+Assumptions!$D$15-J122</f>
        <v>0.132240892782017</v>
      </c>
      <c r="M122" s="21" t="n">
        <f aca="false">Assumptions!$D$14*(1+E122)^1*L122-Assumptions!$D$14*(1+E122)^0*E122*Assumptions!$D$16</f>
        <v>21.0060866653268</v>
      </c>
      <c r="N122" s="21" t="n">
        <f aca="false">Assumptions!$D$14*(1+E122)^2*L122-Assumptions!$D$14*(1+E122)^1*E122*Assumptions!$D$16</f>
        <v>23.6007328801814</v>
      </c>
      <c r="O122" s="21" t="n">
        <f aca="false">Assumptions!$D$14*(1+E122)^3*L122-Assumptions!$D$14*(1+E122)^2*E122*Assumptions!$D$16</f>
        <v>26.5158666321731</v>
      </c>
      <c r="P122" s="21" t="n">
        <f aca="false">Assumptions!$D$14*(1+E122)^4*L122-Assumptions!$D$14*(1+E122)^3*E122*Assumptions!$D$16</f>
        <v>29.7910741511594</v>
      </c>
      <c r="Q122" s="21" t="n">
        <f aca="false">Assumptions!$D$14*(1+E122)^5*L122-Assumptions!$D$14*(1+E122)^4*E122*Assumptions!$D$16</f>
        <v>33.4708313098475</v>
      </c>
      <c r="R122" s="21" t="n">
        <f aca="false">M122/(1+K122)+N122/(1+K122)^2+O122/(1+K122)^3+P122/(1+K122)^4+Q122/(1+K122)^5</f>
        <v>104.750508273859</v>
      </c>
      <c r="S122" s="21" t="n">
        <f aca="false">Q122*(1+I122)/(K122-I122)</f>
        <v>552.546175311879</v>
      </c>
      <c r="T122" s="21" t="n">
        <f aca="false">R122+S122/(1+K122)^5</f>
        <v>476.988000149337</v>
      </c>
      <c r="U122" s="8" t="n">
        <f aca="false">(T122-Assumptions!$D$17)/Assumptions!$D$18</f>
        <v>11.6795200059735</v>
      </c>
    </row>
    <row r="123" customFormat="false" ht="15" hidden="false" customHeight="false" outlineLevel="0" collapsed="false">
      <c r="B123" s="2" t="n">
        <v>118</v>
      </c>
      <c r="C123" s="27" t="n">
        <f aca="false">NORMSDIST('Random Draws'!C123)</f>
        <v>0.434307849700916</v>
      </c>
      <c r="D123" s="27" t="n">
        <f aca="false">NORMSDIST(Assumptions!$D$22*'Random Draws'!C123+SQRT(1-Assumptions!$D$22^2)*'Random Draws'!D123)</f>
        <v>0.105042418025107</v>
      </c>
      <c r="E123" s="19" t="n">
        <f aca="false">IF(C123&lt;(Assumptions!$E$6-Assumptions!$D$6)/(Assumptions!$F$6-Assumptions!$D$6),Assumptions!$D$6+SQRT(C123*(Assumptions!$F$6-Assumptions!$D$6)*(Assumptions!$E$6-Assumptions!$D$6)),Assumptions!$F$6-SQRT((1-C123)*(Assumptions!$F$6-Assumptions!$D$6)*(Assumptions!$F$6-Assumptions!$E$6)))</f>
        <v>0.0865997773439378</v>
      </c>
      <c r="F123" s="19" t="n">
        <f aca="false">IF(D123&lt;(Assumptions!$E$7-Assumptions!$D$7)/(Assumptions!$F$7-Assumptions!$D$7),Assumptions!$D$7+SQRT(D123*(Assumptions!$F$7-Assumptions!$D$7)*(Assumptions!$E$7-Assumptions!$D$7)),Assumptions!$F$7-SQRT((1-D123)*(Assumptions!$F$7-Assumptions!$D$7)*(Assumptions!$F$7-Assumptions!$E$7)))</f>
        <v>0.385104870207803</v>
      </c>
      <c r="G123" s="19" t="n">
        <f aca="false">MIN(Assumptions!$D$24,MAX(Assumptions!$D$23,Assumptions!$D$8+Assumptions!$E$8*'Random Draws'!E123))</f>
        <v>0.086526577822462</v>
      </c>
      <c r="H123" s="19" t="n">
        <f aca="false">IF('Random Draws'!F123&lt;(Assumptions!$E$9-Assumptions!$D$9)/(Assumptions!$F$9-Assumptions!$D$9),Assumptions!$D$9+SQRT('Random Draws'!F123*(Assumptions!$F$9-Assumptions!$D$9)*(Assumptions!$E$9-Assumptions!$D$9)),Assumptions!$F$9-SQRT((1-'Random Draws'!F123)*(Assumptions!$F$9-Assumptions!$D$9)*(Assumptions!$F$9-Assumptions!$E$9)))</f>
        <v>0.293670732420313</v>
      </c>
      <c r="I123" s="19" t="n">
        <f aca="false">IF('Random Draws'!G123&lt;(Assumptions!$E$10-Assumptions!$D$10)/(Assumptions!$F$10-Assumptions!$D$10),Assumptions!$D$10+SQRT('Random Draws'!G123*(Assumptions!$F$10-Assumptions!$D$10)*(Assumptions!$E$10-Assumptions!$D$10)),Assumptions!$F$10-SQRT((1-'Random Draws'!G123)*(Assumptions!$F$10-Assumptions!$D$10)*(Assumptions!$F$10-Assumptions!$E$10)))</f>
        <v>0.0199437713014115</v>
      </c>
      <c r="J123" s="19" t="n">
        <f aca="false">IF('Random Draws'!H123&lt;(Assumptions!$E$11-Assumptions!$D$11)/(Assumptions!$F$11-Assumptions!$D$11),Assumptions!$D$11+SQRT('Random Draws'!H123*(Assumptions!$F$11-Assumptions!$D$11)*(Assumptions!$E$11-Assumptions!$D$11)),Assumptions!$F$11-SQRT((1-'Random Draws'!H123)*(Assumptions!$F$11-Assumptions!$D$11)*(Assumptions!$F$11-Assumptions!$E$11)))</f>
        <v>0.153463363320862</v>
      </c>
      <c r="K123" s="19" t="n">
        <f aca="false">MAX(G123,I123+Assumptions!$D$21)</f>
        <v>0.086526577822462</v>
      </c>
      <c r="L123" s="28" t="n">
        <f aca="false">(F123-Assumptions!$D$15)*(1-H123)+Assumptions!$D$15-J123</f>
        <v>0.156724672809027</v>
      </c>
      <c r="M123" s="21" t="n">
        <f aca="false">Assumptions!$D$14*(1+E123)^1*L123-Assumptions!$D$14*(1+E123)^0*E123*Assumptions!$D$16</f>
        <v>24.3163551824495</v>
      </c>
      <c r="N123" s="21" t="n">
        <f aca="false">Assumptions!$D$14*(1+E123)^2*L123-Assumptions!$D$14*(1+E123)^1*E123*Assumptions!$D$16</f>
        <v>26.4221461270657</v>
      </c>
      <c r="O123" s="21" t="n">
        <f aca="false">Assumptions!$D$14*(1+E123)^3*L123-Assumptions!$D$14*(1+E123)^2*E123*Assumptions!$D$16</f>
        <v>28.7102980986186</v>
      </c>
      <c r="P123" s="21" t="n">
        <f aca="false">Assumptions!$D$14*(1+E123)^4*L123-Assumptions!$D$14*(1+E123)^3*E123*Assumptions!$D$16</f>
        <v>31.196603521437</v>
      </c>
      <c r="Q123" s="21" t="n">
        <f aca="false">Assumptions!$D$14*(1+E123)^5*L123-Assumptions!$D$14*(1+E123)^4*E123*Assumptions!$D$16</f>
        <v>33.8982224402806</v>
      </c>
      <c r="R123" s="21" t="n">
        <f aca="false">M123/(1+K123)+N123/(1+K123)^2+O123/(1+K123)^3+P123/(1+K123)^4+Q123/(1+K123)^5</f>
        <v>111.91457390641</v>
      </c>
      <c r="S123" s="21" t="n">
        <f aca="false">Q123*(1+I123)/(K123-I123)</f>
        <v>519.267400139149</v>
      </c>
      <c r="T123" s="21" t="n">
        <f aca="false">R123+S123/(1+K123)^5</f>
        <v>454.831788410504</v>
      </c>
      <c r="U123" s="8" t="n">
        <f aca="false">(T123-Assumptions!$D$17)/Assumptions!$D$18</f>
        <v>10.7932715364202</v>
      </c>
    </row>
    <row r="124" customFormat="false" ht="15" hidden="false" customHeight="false" outlineLevel="0" collapsed="false">
      <c r="B124" s="2" t="n">
        <v>119</v>
      </c>
      <c r="C124" s="27" t="n">
        <f aca="false">NORMSDIST('Random Draws'!C124)</f>
        <v>0.954488780708431</v>
      </c>
      <c r="D124" s="27" t="n">
        <f aca="false">NORMSDIST(Assumptions!$D$22*'Random Draws'!C124+SQRT(1-Assumptions!$D$22^2)*'Random Draws'!D124)</f>
        <v>0.66807480654536</v>
      </c>
      <c r="E124" s="19" t="n">
        <f aca="false">IF(C124&lt;(Assumptions!$E$6-Assumptions!$D$6)/(Assumptions!$F$6-Assumptions!$D$6),Assumptions!$D$6+SQRT(C124*(Assumptions!$F$6-Assumptions!$D$6)*(Assumptions!$E$6-Assumptions!$D$6)),Assumptions!$F$6-SQRT((1-C124)*(Assumptions!$F$6-Assumptions!$D$6)*(Assumptions!$F$6-Assumptions!$E$6)))</f>
        <v>0.12491503740615</v>
      </c>
      <c r="F124" s="19" t="n">
        <f aca="false">IF(D124&lt;(Assumptions!$E$7-Assumptions!$D$7)/(Assumptions!$F$7-Assumptions!$D$7),Assumptions!$D$7+SQRT(D124*(Assumptions!$F$7-Assumptions!$D$7)*(Assumptions!$E$7-Assumptions!$D$7)),Assumptions!$F$7-SQRT((1-D124)*(Assumptions!$F$7-Assumptions!$D$7)*(Assumptions!$F$7-Assumptions!$E$7)))</f>
        <v>0.423562371457262</v>
      </c>
      <c r="G124" s="19" t="n">
        <f aca="false">MIN(Assumptions!$D$24,MAX(Assumptions!$D$23,Assumptions!$D$8+Assumptions!$E$8*'Random Draws'!E124))</f>
        <v>0.076982105675021</v>
      </c>
      <c r="H124" s="19" t="n">
        <f aca="false">IF('Random Draws'!F124&lt;(Assumptions!$E$9-Assumptions!$D$9)/(Assumptions!$F$9-Assumptions!$D$9),Assumptions!$D$9+SQRT('Random Draws'!F124*(Assumptions!$F$9-Assumptions!$D$9)*(Assumptions!$E$9-Assumptions!$D$9)),Assumptions!$F$9-SQRT((1-'Random Draws'!F124)*(Assumptions!$F$9-Assumptions!$D$9)*(Assumptions!$F$9-Assumptions!$E$9)))</f>
        <v>0.271348044655075</v>
      </c>
      <c r="I124" s="19" t="n">
        <f aca="false">IF('Random Draws'!G124&lt;(Assumptions!$E$10-Assumptions!$D$10)/(Assumptions!$F$10-Assumptions!$D$10),Assumptions!$D$10+SQRT('Random Draws'!G124*(Assumptions!$F$10-Assumptions!$D$10)*(Assumptions!$E$10-Assumptions!$D$10)),Assumptions!$F$10-SQRT((1-'Random Draws'!G124)*(Assumptions!$F$10-Assumptions!$D$10)*(Assumptions!$F$10-Assumptions!$E$10)))</f>
        <v>0.0166250053003507</v>
      </c>
      <c r="J124" s="19" t="n">
        <f aca="false">IF('Random Draws'!H124&lt;(Assumptions!$E$11-Assumptions!$D$11)/(Assumptions!$F$11-Assumptions!$D$11),Assumptions!$D$11+SQRT('Random Draws'!H124*(Assumptions!$F$11-Assumptions!$D$11)*(Assumptions!$E$11-Assumptions!$D$11)),Assumptions!$F$11-SQRT((1-'Random Draws'!H124)*(Assumptions!$F$11-Assumptions!$D$11)*(Assumptions!$F$11-Assumptions!$E$11)))</f>
        <v>0.182442212386963</v>
      </c>
      <c r="K124" s="19" t="n">
        <f aca="false">MAX(G124,I124+Assumptions!$D$21)</f>
        <v>0.076982105675021</v>
      </c>
      <c r="L124" s="28" t="n">
        <f aca="false">(F124-Assumptions!$D$15)*(1-H124)+Assumptions!$D$15-J124</f>
        <v>0.161462583591064</v>
      </c>
      <c r="M124" s="21" t="n">
        <f aca="false">Assumptions!$D$14*(1+E124)^1*L124-Assumptions!$D$14*(1+E124)^0*E124*Assumptions!$D$16</f>
        <v>25.7932143849884</v>
      </c>
      <c r="N124" s="21" t="n">
        <f aca="false">Assumptions!$D$14*(1+E124)^2*L124-Assumptions!$D$14*(1+E124)^1*E124*Assumptions!$D$16</f>
        <v>29.0151747247141</v>
      </c>
      <c r="O124" s="21" t="n">
        <f aca="false">Assumptions!$D$14*(1+E124)^3*L124-Assumptions!$D$14*(1+E124)^2*E124*Assumptions!$D$16</f>
        <v>32.6396063607977</v>
      </c>
      <c r="P124" s="21" t="n">
        <f aca="false">Assumptions!$D$14*(1+E124)^4*L124-Assumptions!$D$14*(1+E124)^3*E124*Assumptions!$D$16</f>
        <v>36.7167840102788</v>
      </c>
      <c r="Q124" s="21" t="n">
        <f aca="false">Assumptions!$D$14*(1+E124)^5*L124-Assumptions!$D$14*(1+E124)^4*E124*Assumptions!$D$16</f>
        <v>41.3032624583563</v>
      </c>
      <c r="R124" s="21" t="n">
        <f aca="false">M124/(1+K124)+N124/(1+K124)^2+O124/(1+K124)^3+P124/(1+K124)^4+Q124/(1+K124)^5</f>
        <v>130.891848483013</v>
      </c>
      <c r="S124" s="21" t="n">
        <f aca="false">Q124*(1+I124)/(K124-I124)</f>
        <v>695.691627911103</v>
      </c>
      <c r="T124" s="21" t="n">
        <f aca="false">R124+S124/(1+K124)^5</f>
        <v>611.038981228927</v>
      </c>
      <c r="U124" s="8" t="n">
        <f aca="false">(T124-Assumptions!$D$17)/Assumptions!$D$18</f>
        <v>17.0415592491571</v>
      </c>
    </row>
    <row r="125" customFormat="false" ht="15" hidden="false" customHeight="false" outlineLevel="0" collapsed="false">
      <c r="B125" s="2" t="n">
        <v>120</v>
      </c>
      <c r="C125" s="27" t="n">
        <f aca="false">NORMSDIST('Random Draws'!C125)</f>
        <v>0.661880364862484</v>
      </c>
      <c r="D125" s="27" t="n">
        <f aca="false">NORMSDIST(Assumptions!$D$22*'Random Draws'!C125+SQRT(1-Assumptions!$D$22^2)*'Random Draws'!D125)</f>
        <v>0.834303654260415</v>
      </c>
      <c r="E125" s="19" t="n">
        <f aca="false">IF(C125&lt;(Assumptions!$E$6-Assumptions!$D$6)/(Assumptions!$F$6-Assumptions!$D$6),Assumptions!$D$6+SQRT(C125*(Assumptions!$F$6-Assumptions!$D$6)*(Assumptions!$E$6-Assumptions!$D$6)),Assumptions!$F$6-SQRT((1-C125)*(Assumptions!$F$6-Assumptions!$D$6)*(Assumptions!$F$6-Assumptions!$E$6)))</f>
        <v>0.0988831156860399</v>
      </c>
      <c r="F125" s="19" t="n">
        <f aca="false">IF(D125&lt;(Assumptions!$E$7-Assumptions!$D$7)/(Assumptions!$F$7-Assumptions!$D$7),Assumptions!$D$7+SQRT(D125*(Assumptions!$F$7-Assumptions!$D$7)*(Assumptions!$E$7-Assumptions!$D$7)),Assumptions!$F$7-SQRT((1-D125)*(Assumptions!$F$7-Assumptions!$D$7)*(Assumptions!$F$7-Assumptions!$E$7)))</f>
        <v>0.434255381475766</v>
      </c>
      <c r="G125" s="19" t="n">
        <f aca="false">MIN(Assumptions!$D$24,MAX(Assumptions!$D$23,Assumptions!$D$8+Assumptions!$E$8*'Random Draws'!E125))</f>
        <v>0.098274288111029</v>
      </c>
      <c r="H125" s="19" t="n">
        <f aca="false">IF('Random Draws'!F125&lt;(Assumptions!$E$9-Assumptions!$D$9)/(Assumptions!$F$9-Assumptions!$D$9),Assumptions!$D$9+SQRT('Random Draws'!F125*(Assumptions!$F$9-Assumptions!$D$9)*(Assumptions!$E$9-Assumptions!$D$9)),Assumptions!$F$9-SQRT((1-'Random Draws'!F125)*(Assumptions!$F$9-Assumptions!$D$9)*(Assumptions!$F$9-Assumptions!$E$9)))</f>
        <v>0.338079611095044</v>
      </c>
      <c r="I125" s="19" t="n">
        <f aca="false">IF('Random Draws'!G125&lt;(Assumptions!$E$10-Assumptions!$D$10)/(Assumptions!$F$10-Assumptions!$D$10),Assumptions!$D$10+SQRT('Random Draws'!G125*(Assumptions!$F$10-Assumptions!$D$10)*(Assumptions!$E$10-Assumptions!$D$10)),Assumptions!$F$10-SQRT((1-'Random Draws'!G125)*(Assumptions!$F$10-Assumptions!$D$10)*(Assumptions!$F$10-Assumptions!$E$10)))</f>
        <v>0.0174728475870096</v>
      </c>
      <c r="J125" s="19" t="n">
        <f aca="false">IF('Random Draws'!H125&lt;(Assumptions!$E$11-Assumptions!$D$11)/(Assumptions!$F$11-Assumptions!$D$11),Assumptions!$D$11+SQRT('Random Draws'!H125*(Assumptions!$F$11-Assumptions!$D$11)*(Assumptions!$E$11-Assumptions!$D$11)),Assumptions!$F$11-SQRT((1-'Random Draws'!H125)*(Assumptions!$F$11-Assumptions!$D$11)*(Assumptions!$F$11-Assumptions!$E$11)))</f>
        <v>0.171391205201877</v>
      </c>
      <c r="K125" s="19" t="n">
        <f aca="false">MAX(G125,I125+Assumptions!$D$21)</f>
        <v>0.098274288111029</v>
      </c>
      <c r="L125" s="28" t="n">
        <f aca="false">(F125-Assumptions!$D$15)*(1-H125)+Assumptions!$D$15-J125</f>
        <v>0.160001635230987</v>
      </c>
      <c r="M125" s="21" t="n">
        <f aca="false">Assumptions!$D$14*(1+E125)^1*L125-Assumptions!$D$14*(1+E125)^0*E125*Assumptions!$D$16</f>
        <v>25.0642072852016</v>
      </c>
      <c r="N125" s="21" t="n">
        <f aca="false">Assumptions!$D$14*(1+E125)^2*L125-Assumptions!$D$14*(1+E125)^1*E125*Assumptions!$D$16</f>
        <v>27.5426341937631</v>
      </c>
      <c r="O125" s="21" t="n">
        <f aca="false">Assumptions!$D$14*(1+E125)^3*L125-Assumptions!$D$14*(1+E125)^2*E125*Assumptions!$D$16</f>
        <v>30.2661356770432</v>
      </c>
      <c r="P125" s="21" t="n">
        <f aca="false">Assumptions!$D$14*(1+E125)^4*L125-Assumptions!$D$14*(1+E125)^3*E125*Assumptions!$D$16</f>
        <v>33.2589454725657</v>
      </c>
      <c r="Q125" s="21" t="n">
        <f aca="false">Assumptions!$D$14*(1+E125)^5*L125-Assumptions!$D$14*(1+E125)^4*E125*Assumptions!$D$16</f>
        <v>36.5476936253251</v>
      </c>
      <c r="R125" s="21" t="n">
        <f aca="false">M125/(1+K125)+N125/(1+K125)^2+O125/(1+K125)^3+P125/(1+K125)^4+Q125/(1+K125)^5</f>
        <v>114.233810337209</v>
      </c>
      <c r="S125" s="21" t="n">
        <f aca="false">Q125*(1+I125)/(K125-I125)</f>
        <v>460.218105822543</v>
      </c>
      <c r="T125" s="21" t="n">
        <f aca="false">R125+S125/(1+K125)^5</f>
        <v>402.245170865725</v>
      </c>
      <c r="U125" s="8" t="n">
        <f aca="false">(T125-Assumptions!$D$17)/Assumptions!$D$18</f>
        <v>8.689806834629</v>
      </c>
    </row>
    <row r="126" customFormat="false" ht="15" hidden="false" customHeight="false" outlineLevel="0" collapsed="false">
      <c r="B126" s="2" t="n">
        <v>121</v>
      </c>
      <c r="C126" s="27" t="n">
        <f aca="false">NORMSDIST('Random Draws'!C126)</f>
        <v>0.140487069088048</v>
      </c>
      <c r="D126" s="27" t="n">
        <f aca="false">NORMSDIST(Assumptions!$D$22*'Random Draws'!C126+SQRT(1-Assumptions!$D$22^2)*'Random Draws'!D126)</f>
        <v>0.372742297819821</v>
      </c>
      <c r="E126" s="19" t="n">
        <f aca="false">IF(C126&lt;(Assumptions!$E$6-Assumptions!$D$6)/(Assumptions!$F$6-Assumptions!$D$6),Assumptions!$D$6+SQRT(C126*(Assumptions!$F$6-Assumptions!$D$6)*(Assumptions!$E$6-Assumptions!$D$6)),Assumptions!$F$6-SQRT((1-C126)*(Assumptions!$F$6-Assumptions!$D$6)*(Assumptions!$F$6-Assumptions!$E$6)))</f>
        <v>0.0665034968530615</v>
      </c>
      <c r="F126" s="19" t="n">
        <f aca="false">IF(D126&lt;(Assumptions!$E$7-Assumptions!$D$7)/(Assumptions!$F$7-Assumptions!$D$7),Assumptions!$D$7+SQRT(D126*(Assumptions!$F$7-Assumptions!$D$7)*(Assumptions!$E$7-Assumptions!$D$7)),Assumptions!$F$7-SQRT((1-D126)*(Assumptions!$F$7-Assumptions!$D$7)*(Assumptions!$F$7-Assumptions!$E$7)))</f>
        <v>0.407291159712138</v>
      </c>
      <c r="G126" s="19" t="n">
        <f aca="false">MIN(Assumptions!$D$24,MAX(Assumptions!$D$23,Assumptions!$D$8+Assumptions!$E$8*'Random Draws'!E126))</f>
        <v>0.068293889325472</v>
      </c>
      <c r="H126" s="19" t="n">
        <f aca="false">IF('Random Draws'!F126&lt;(Assumptions!$E$9-Assumptions!$D$9)/(Assumptions!$F$9-Assumptions!$D$9),Assumptions!$D$9+SQRT('Random Draws'!F126*(Assumptions!$F$9-Assumptions!$D$9)*(Assumptions!$E$9-Assumptions!$D$9)),Assumptions!$F$9-SQRT((1-'Random Draws'!F126)*(Assumptions!$F$9-Assumptions!$D$9)*(Assumptions!$F$9-Assumptions!$E$9)))</f>
        <v>0.290617493609313</v>
      </c>
      <c r="I126" s="19" t="n">
        <f aca="false">IF('Random Draws'!G126&lt;(Assumptions!$E$10-Assumptions!$D$10)/(Assumptions!$F$10-Assumptions!$D$10),Assumptions!$D$10+SQRT('Random Draws'!G126*(Assumptions!$F$10-Assumptions!$D$10)*(Assumptions!$E$10-Assumptions!$D$10)),Assumptions!$F$10-SQRT((1-'Random Draws'!G126)*(Assumptions!$F$10-Assumptions!$D$10)*(Assumptions!$F$10-Assumptions!$E$10)))</f>
        <v>0.0147044190877674</v>
      </c>
      <c r="J126" s="19" t="n">
        <f aca="false">IF('Random Draws'!H126&lt;(Assumptions!$E$11-Assumptions!$D$11)/(Assumptions!$F$11-Assumptions!$D$11),Assumptions!$D$11+SQRT('Random Draws'!H126*(Assumptions!$F$11-Assumptions!$D$11)*(Assumptions!$E$11-Assumptions!$D$11)),Assumptions!$F$11-SQRT((1-'Random Draws'!H126)*(Assumptions!$F$11-Assumptions!$D$11)*(Assumptions!$F$11-Assumptions!$E$11)))</f>
        <v>0.151830194015557</v>
      </c>
      <c r="K126" s="19" t="n">
        <f aca="false">MAX(G126,I126+Assumptions!$D$21)</f>
        <v>0.068293889325472</v>
      </c>
      <c r="L126" s="28" t="n">
        <f aca="false">(F126-Assumptions!$D$15)*(1-H126)+Assumptions!$D$15-J126</f>
        <v>0.17487530386102</v>
      </c>
      <c r="M126" s="21" t="n">
        <f aca="false">Assumptions!$D$14*(1+E126)^1*L126-Assumptions!$D$14*(1+E126)^0*E126*Assumptions!$D$16</f>
        <v>26.753952635437</v>
      </c>
      <c r="N126" s="21" t="n">
        <f aca="false">Assumptions!$D$14*(1+E126)^2*L126-Assumptions!$D$14*(1+E126)^1*E126*Assumptions!$D$16</f>
        <v>28.5331840403347</v>
      </c>
      <c r="O126" s="21" t="n">
        <f aca="false">Assumptions!$D$14*(1+E126)^3*L126-Assumptions!$D$14*(1+E126)^2*E126*Assumptions!$D$16</f>
        <v>30.4307405553689</v>
      </c>
      <c r="P126" s="21" t="n">
        <f aca="false">Assumptions!$D$14*(1+E126)^4*L126-Assumptions!$D$14*(1+E126)^3*E126*Assumptions!$D$16</f>
        <v>32.4544912141292</v>
      </c>
      <c r="Q126" s="21" t="n">
        <f aca="false">Assumptions!$D$14*(1+E126)^5*L126-Assumptions!$D$14*(1+E126)^4*E126*Assumptions!$D$16</f>
        <v>34.6128283684558</v>
      </c>
      <c r="R126" s="21" t="n">
        <f aca="false">M126/(1+K126)+N126/(1+K126)^2+O126/(1+K126)^3+P126/(1+K126)^4+Q126/(1+K126)^5</f>
        <v>124.799117677153</v>
      </c>
      <c r="S126" s="21" t="n">
        <f aca="false">Q126*(1+I126)/(K126-I126)</f>
        <v>655.386025404062</v>
      </c>
      <c r="T126" s="21" t="n">
        <f aca="false">R126+S126/(1+K126)^5</f>
        <v>595.823572635577</v>
      </c>
      <c r="U126" s="8" t="n">
        <f aca="false">(T126-Assumptions!$D$17)/Assumptions!$D$18</f>
        <v>16.4329429054231</v>
      </c>
    </row>
    <row r="127" customFormat="false" ht="15" hidden="false" customHeight="false" outlineLevel="0" collapsed="false">
      <c r="B127" s="2" t="n">
        <v>122</v>
      </c>
      <c r="C127" s="27" t="n">
        <f aca="false">NORMSDIST('Random Draws'!C127)</f>
        <v>0.915588387728828</v>
      </c>
      <c r="D127" s="27" t="n">
        <f aca="false">NORMSDIST(Assumptions!$D$22*'Random Draws'!C127+SQRT(1-Assumptions!$D$22^2)*'Random Draws'!D127)</f>
        <v>0.414420568877022</v>
      </c>
      <c r="E127" s="19" t="n">
        <f aca="false">IF(C127&lt;(Assumptions!$E$6-Assumptions!$D$6)/(Assumptions!$F$6-Assumptions!$D$6),Assumptions!$D$6+SQRT(C127*(Assumptions!$F$6-Assumptions!$D$6)*(Assumptions!$E$6-Assumptions!$D$6)),Assumptions!$F$6-SQRT((1-C127)*(Assumptions!$F$6-Assumptions!$D$6)*(Assumptions!$F$6-Assumptions!$E$6)))</f>
        <v>0.119455948273141</v>
      </c>
      <c r="F127" s="19" t="n">
        <f aca="false">IF(D127&lt;(Assumptions!$E$7-Assumptions!$D$7)/(Assumptions!$F$7-Assumptions!$D$7),Assumptions!$D$7+SQRT(D127*(Assumptions!$F$7-Assumptions!$D$7)*(Assumptions!$E$7-Assumptions!$D$7)),Assumptions!$F$7-SQRT((1-D127)*(Assumptions!$F$7-Assumptions!$D$7)*(Assumptions!$F$7-Assumptions!$E$7)))</f>
        <v>0.409865052023057</v>
      </c>
      <c r="G127" s="19" t="n">
        <f aca="false">MIN(Assumptions!$D$24,MAX(Assumptions!$D$23,Assumptions!$D$8+Assumptions!$E$8*'Random Draws'!E127))</f>
        <v>0.0671095199684</v>
      </c>
      <c r="H127" s="19" t="n">
        <f aca="false">IF('Random Draws'!F127&lt;(Assumptions!$E$9-Assumptions!$D$9)/(Assumptions!$F$9-Assumptions!$D$9),Assumptions!$D$9+SQRT('Random Draws'!F127*(Assumptions!$F$9-Assumptions!$D$9)*(Assumptions!$E$9-Assumptions!$D$9)),Assumptions!$F$9-SQRT((1-'Random Draws'!F127)*(Assumptions!$F$9-Assumptions!$D$9)*(Assumptions!$F$9-Assumptions!$E$9)))</f>
        <v>0.253790571871224</v>
      </c>
      <c r="I127" s="19" t="n">
        <f aca="false">IF('Random Draws'!G127&lt;(Assumptions!$E$10-Assumptions!$D$10)/(Assumptions!$F$10-Assumptions!$D$10),Assumptions!$D$10+SQRT('Random Draws'!G127*(Assumptions!$F$10-Assumptions!$D$10)*(Assumptions!$E$10-Assumptions!$D$10)),Assumptions!$F$10-SQRT((1-'Random Draws'!G127)*(Assumptions!$F$10-Assumptions!$D$10)*(Assumptions!$F$10-Assumptions!$E$10)))</f>
        <v>0.0224073911763045</v>
      </c>
      <c r="J127" s="19" t="n">
        <f aca="false">IF('Random Draws'!H127&lt;(Assumptions!$E$11-Assumptions!$D$11)/(Assumptions!$F$11-Assumptions!$D$11),Assumptions!$D$11+SQRT('Random Draws'!H127*(Assumptions!$F$11-Assumptions!$D$11)*(Assumptions!$E$11-Assumptions!$D$11)),Assumptions!$F$11-SQRT((1-'Random Draws'!H127)*(Assumptions!$F$11-Assumptions!$D$11)*(Assumptions!$F$11-Assumptions!$E$11)))</f>
        <v>0.135585434777638</v>
      </c>
      <c r="K127" s="19" t="n">
        <f aca="false">MAX(G127,I127+Assumptions!$D$21)</f>
        <v>0.0671095199684</v>
      </c>
      <c r="L127" s="28" t="n">
        <f aca="false">(F127-Assumptions!$D$15)*(1-H127)+Assumptions!$D$15-J127</f>
        <v>0.203252505645717</v>
      </c>
      <c r="M127" s="21" t="n">
        <f aca="false">Assumptions!$D$14*(1+E127)^1*L127-Assumptions!$D$14*(1+E127)^0*E127*Assumptions!$D$16</f>
        <v>32.472539459757</v>
      </c>
      <c r="N127" s="21" t="n">
        <f aca="false">Assumptions!$D$14*(1+E127)^2*L127-Assumptions!$D$14*(1+E127)^1*E127*Assumptions!$D$16</f>
        <v>36.3515774537593</v>
      </c>
      <c r="O127" s="21" t="n">
        <f aca="false">Assumptions!$D$14*(1+E127)^3*L127-Assumptions!$D$14*(1+E127)^2*E127*Assumptions!$D$16</f>
        <v>40.6939896097226</v>
      </c>
      <c r="P127" s="21" t="n">
        <f aca="false">Assumptions!$D$14*(1+E127)^4*L127-Assumptions!$D$14*(1+E127)^3*E127*Assumptions!$D$16</f>
        <v>45.5551287275694</v>
      </c>
      <c r="Q127" s="21" t="n">
        <f aca="false">Assumptions!$D$14*(1+E127)^5*L127-Assumptions!$D$14*(1+E127)^4*E127*Assumptions!$D$16</f>
        <v>50.9969598284262</v>
      </c>
      <c r="R127" s="21" t="n">
        <f aca="false">M127/(1+K127)+N127/(1+K127)^2+O127/(1+K127)^3+P127/(1+K127)^4+Q127/(1+K127)^5</f>
        <v>167.829691700212</v>
      </c>
      <c r="S127" s="21" t="n">
        <f aca="false">Q127*(1+I127)/(K127-I127)</f>
        <v>1166.37999274262</v>
      </c>
      <c r="T127" s="21" t="n">
        <f aca="false">R127+S127/(1+K127)^5</f>
        <v>1010.76663797343</v>
      </c>
      <c r="U127" s="8" t="n">
        <f aca="false">(T127-Assumptions!$D$17)/Assumptions!$D$18</f>
        <v>33.0306655189373</v>
      </c>
    </row>
    <row r="128" customFormat="false" ht="15" hidden="false" customHeight="false" outlineLevel="0" collapsed="false">
      <c r="B128" s="2" t="n">
        <v>123</v>
      </c>
      <c r="C128" s="27" t="n">
        <f aca="false">NORMSDIST('Random Draws'!C128)</f>
        <v>0.591900415265285</v>
      </c>
      <c r="D128" s="27" t="n">
        <f aca="false">NORMSDIST(Assumptions!$D$22*'Random Draws'!C128+SQRT(1-Assumptions!$D$22^2)*'Random Draws'!D128)</f>
        <v>0.628291408393481</v>
      </c>
      <c r="E128" s="19" t="n">
        <f aca="false">IF(C128&lt;(Assumptions!$E$6-Assumptions!$D$6)/(Assumptions!$F$6-Assumptions!$D$6),Assumptions!$D$6+SQRT(C128*(Assumptions!$F$6-Assumptions!$D$6)*(Assumptions!$E$6-Assumptions!$D$6)),Assumptions!$F$6-SQRT((1-C128)*(Assumptions!$F$6-Assumptions!$D$6)*(Assumptions!$F$6-Assumptions!$E$6)))</f>
        <v>0.0948281290660485</v>
      </c>
      <c r="F128" s="19" t="n">
        <f aca="false">IF(D128&lt;(Assumptions!$E$7-Assumptions!$D$7)/(Assumptions!$F$7-Assumptions!$D$7),Assumptions!$D$7+SQRT(D128*(Assumptions!$F$7-Assumptions!$D$7)*(Assumptions!$E$7-Assumptions!$D$7)),Assumptions!$F$7-SQRT((1-D128)*(Assumptions!$F$7-Assumptions!$D$7)*(Assumptions!$F$7-Assumptions!$E$7)))</f>
        <v>0.421440508737458</v>
      </c>
      <c r="G128" s="19" t="n">
        <f aca="false">MIN(Assumptions!$D$24,MAX(Assumptions!$D$23,Assumptions!$D$8+Assumptions!$E$8*'Random Draws'!E128))</f>
        <v>0.085973926268744</v>
      </c>
      <c r="H128" s="19" t="n">
        <f aca="false">IF('Random Draws'!F128&lt;(Assumptions!$E$9-Assumptions!$D$9)/(Assumptions!$F$9-Assumptions!$D$9),Assumptions!$D$9+SQRT('Random Draws'!F128*(Assumptions!$F$9-Assumptions!$D$9)*(Assumptions!$E$9-Assumptions!$D$9)),Assumptions!$F$9-SQRT((1-'Random Draws'!F128)*(Assumptions!$F$9-Assumptions!$D$9)*(Assumptions!$F$9-Assumptions!$E$9)))</f>
        <v>0.281296519682514</v>
      </c>
      <c r="I128" s="19" t="n">
        <f aca="false">IF('Random Draws'!G128&lt;(Assumptions!$E$10-Assumptions!$D$10)/(Assumptions!$F$10-Assumptions!$D$10),Assumptions!$D$10+SQRT('Random Draws'!G128*(Assumptions!$F$10-Assumptions!$D$10)*(Assumptions!$E$10-Assumptions!$D$10)),Assumptions!$F$10-SQRT((1-'Random Draws'!G128)*(Assumptions!$F$10-Assumptions!$D$10)*(Assumptions!$F$10-Assumptions!$E$10)))</f>
        <v>0.0205730918483948</v>
      </c>
      <c r="J128" s="19" t="n">
        <f aca="false">IF('Random Draws'!H128&lt;(Assumptions!$E$11-Assumptions!$D$11)/(Assumptions!$F$11-Assumptions!$D$11),Assumptions!$D$11+SQRT('Random Draws'!H128*(Assumptions!$F$11-Assumptions!$D$11)*(Assumptions!$E$11-Assumptions!$D$11)),Assumptions!$F$11-SQRT((1-'Random Draws'!H128)*(Assumptions!$F$11-Assumptions!$D$11)*(Assumptions!$F$11-Assumptions!$E$11)))</f>
        <v>0.194208922440852</v>
      </c>
      <c r="K128" s="19" t="n">
        <f aca="false">MAX(G128,I128+Assumptions!$D$21)</f>
        <v>0.085973926268744</v>
      </c>
      <c r="L128" s="28" t="n">
        <f aca="false">(F128-Assumptions!$D$15)*(1-H128)+Assumptions!$D$15-J128</f>
        <v>0.145250385494258</v>
      </c>
      <c r="M128" s="21" t="n">
        <f aca="false">Assumptions!$D$14*(1+E128)^1*L128-Assumptions!$D$14*(1+E128)^0*E128*Assumptions!$D$16</f>
        <v>22.6460077690988</v>
      </c>
      <c r="N128" s="21" t="n">
        <f aca="false">Assumptions!$D$14*(1+E128)^2*L128-Assumptions!$D$14*(1+E128)^1*E128*Assumptions!$D$16</f>
        <v>24.7934863166576</v>
      </c>
      <c r="O128" s="21" t="n">
        <f aca="false">Assumptions!$D$14*(1+E128)^3*L128-Assumptions!$D$14*(1+E128)^2*E128*Assumptions!$D$16</f>
        <v>27.1446062370909</v>
      </c>
      <c r="P128" s="21" t="n">
        <f aca="false">Assumptions!$D$14*(1+E128)^4*L128-Assumptions!$D$14*(1+E128)^3*E128*Assumptions!$D$16</f>
        <v>29.7186784607889</v>
      </c>
      <c r="Q128" s="21" t="n">
        <f aca="false">Assumptions!$D$14*(1+E128)^5*L128-Assumptions!$D$14*(1+E128)^4*E128*Assumptions!$D$16</f>
        <v>32.5368451375409</v>
      </c>
      <c r="R128" s="21" t="n">
        <f aca="false">M128/(1+K128)+N128/(1+K128)^2+O128/(1+K128)^3+P128/(1+K128)^4+Q128/(1+K128)^5</f>
        <v>105.980018682957</v>
      </c>
      <c r="S128" s="21" t="n">
        <f aca="false">Q128*(1+I128)/(K128-I128)</f>
        <v>507.734021061367</v>
      </c>
      <c r="T128" s="21" t="n">
        <f aca="false">R128+S128/(1+K128)^5</f>
        <v>442.134785204411</v>
      </c>
      <c r="U128" s="8" t="n">
        <f aca="false">(T128-Assumptions!$D$17)/Assumptions!$D$18</f>
        <v>10.2853914081764</v>
      </c>
    </row>
    <row r="129" customFormat="false" ht="15" hidden="false" customHeight="false" outlineLevel="0" collapsed="false">
      <c r="B129" s="2" t="n">
        <v>124</v>
      </c>
      <c r="C129" s="27" t="n">
        <f aca="false">NORMSDIST('Random Draws'!C129)</f>
        <v>0.780030043293879</v>
      </c>
      <c r="D129" s="27" t="n">
        <f aca="false">NORMSDIST(Assumptions!$D$22*'Random Draws'!C129+SQRT(1-Assumptions!$D$22^2)*'Random Draws'!D129)</f>
        <v>0.849269550306093</v>
      </c>
      <c r="E129" s="19" t="n">
        <f aca="false">IF(C129&lt;(Assumptions!$E$6-Assumptions!$D$6)/(Assumptions!$F$6-Assumptions!$D$6),Assumptions!$D$6+SQRT(C129*(Assumptions!$F$6-Assumptions!$D$6)*(Assumptions!$E$6-Assumptions!$D$6)),Assumptions!$F$6-SQRT((1-C129)*(Assumptions!$F$6-Assumptions!$D$6)*(Assumptions!$F$6-Assumptions!$E$6)))</f>
        <v>0.106836016772248</v>
      </c>
      <c r="F129" s="19" t="n">
        <f aca="false">IF(D129&lt;(Assumptions!$E$7-Assumptions!$D$7)/(Assumptions!$F$7-Assumptions!$D$7),Assumptions!$D$7+SQRT(D129*(Assumptions!$F$7-Assumptions!$D$7)*(Assumptions!$E$7-Assumptions!$D$7)),Assumptions!$F$7-SQRT((1-D129)*(Assumptions!$F$7-Assumptions!$D$7)*(Assumptions!$F$7-Assumptions!$E$7)))</f>
        <v>0.435445534036033</v>
      </c>
      <c r="G129" s="19" t="n">
        <f aca="false">MIN(Assumptions!$D$24,MAX(Assumptions!$D$23,Assumptions!$D$8+Assumptions!$E$8*'Random Draws'!E129))</f>
        <v>0.096019033970615</v>
      </c>
      <c r="H129" s="19" t="n">
        <f aca="false">IF('Random Draws'!F129&lt;(Assumptions!$E$9-Assumptions!$D$9)/(Assumptions!$F$9-Assumptions!$D$9),Assumptions!$D$9+SQRT('Random Draws'!F129*(Assumptions!$F$9-Assumptions!$D$9)*(Assumptions!$E$9-Assumptions!$D$9)),Assumptions!$F$9-SQRT((1-'Random Draws'!F129)*(Assumptions!$F$9-Assumptions!$D$9)*(Assumptions!$F$9-Assumptions!$E$9)))</f>
        <v>0.245852481251076</v>
      </c>
      <c r="I129" s="19" t="n">
        <f aca="false">IF('Random Draws'!G129&lt;(Assumptions!$E$10-Assumptions!$D$10)/(Assumptions!$F$10-Assumptions!$D$10),Assumptions!$D$10+SQRT('Random Draws'!G129*(Assumptions!$F$10-Assumptions!$D$10)*(Assumptions!$E$10-Assumptions!$D$10)),Assumptions!$F$10-SQRT((1-'Random Draws'!G129)*(Assumptions!$F$10-Assumptions!$D$10)*(Assumptions!$F$10-Assumptions!$E$10)))</f>
        <v>0.0206346073459889</v>
      </c>
      <c r="J129" s="19" t="n">
        <f aca="false">IF('Random Draws'!H129&lt;(Assumptions!$E$11-Assumptions!$D$11)/(Assumptions!$F$11-Assumptions!$D$11),Assumptions!$D$11+SQRT('Random Draws'!H129*(Assumptions!$F$11-Assumptions!$D$11)*(Assumptions!$E$11-Assumptions!$D$11)),Assumptions!$F$11-SQRT((1-'Random Draws'!H129)*(Assumptions!$F$11-Assumptions!$D$11)*(Assumptions!$F$11-Assumptions!$E$11)))</f>
        <v>0.150149713066827</v>
      </c>
      <c r="K129" s="19" t="n">
        <f aca="false">MAX(G129,I129+Assumptions!$D$21)</f>
        <v>0.096019033970615</v>
      </c>
      <c r="L129" s="28" t="n">
        <f aca="false">(F129-Assumptions!$D$15)*(1-H129)+Assumptions!$D$15-J129</f>
        <v>0.210201278539387</v>
      </c>
      <c r="M129" s="21" t="n">
        <f aca="false">Assumptions!$D$14*(1+E129)^1*L129-Assumptions!$D$14*(1+E129)^0*E129*Assumptions!$D$16</f>
        <v>33.2707234765912</v>
      </c>
      <c r="N129" s="21" t="n">
        <f aca="false">Assumptions!$D$14*(1+E129)^2*L129-Assumptions!$D$14*(1+E129)^1*E129*Assumptions!$D$16</f>
        <v>36.8252350479612</v>
      </c>
      <c r="O129" s="21" t="n">
        <f aca="false">Assumptions!$D$14*(1+E129)^3*L129-Assumptions!$D$14*(1+E129)^2*E129*Assumptions!$D$16</f>
        <v>40.7594964771871</v>
      </c>
      <c r="P129" s="21" t="n">
        <f aca="false">Assumptions!$D$14*(1+E129)^4*L129-Assumptions!$D$14*(1+E129)^3*E129*Assumptions!$D$16</f>
        <v>45.1140787264523</v>
      </c>
      <c r="Q129" s="21" t="n">
        <f aca="false">Assumptions!$D$14*(1+E129)^5*L129-Assumptions!$D$14*(1+E129)^4*E129*Assumptions!$D$16</f>
        <v>49.933887197936</v>
      </c>
      <c r="R129" s="21" t="n">
        <f aca="false">M129/(1+K129)+N129/(1+K129)^2+O129/(1+K129)^3+P129/(1+K129)^4+Q129/(1+K129)^5</f>
        <v>154.805509418377</v>
      </c>
      <c r="S129" s="21" t="n">
        <f aca="false">Q129*(1+I129)/(K129-I129)</f>
        <v>676.058114858376</v>
      </c>
      <c r="T129" s="21" t="n">
        <f aca="false">R129+S129/(1+K129)^5</f>
        <v>582.263606645524</v>
      </c>
      <c r="U129" s="8" t="n">
        <f aca="false">(T129-Assumptions!$D$17)/Assumptions!$D$18</f>
        <v>15.890544265821</v>
      </c>
    </row>
    <row r="130" customFormat="false" ht="15" hidden="false" customHeight="false" outlineLevel="0" collapsed="false">
      <c r="B130" s="2" t="n">
        <v>125</v>
      </c>
      <c r="C130" s="27" t="n">
        <f aca="false">NORMSDIST('Random Draws'!C130)</f>
        <v>0.743327360502086</v>
      </c>
      <c r="D130" s="27" t="n">
        <f aca="false">NORMSDIST(Assumptions!$D$22*'Random Draws'!C130+SQRT(1-Assumptions!$D$22^2)*'Random Draws'!D130)</f>
        <v>0.314533853947154</v>
      </c>
      <c r="E130" s="19" t="n">
        <f aca="false">IF(C130&lt;(Assumptions!$E$6-Assumptions!$D$6)/(Assumptions!$F$6-Assumptions!$D$6),Assumptions!$D$6+SQRT(C130*(Assumptions!$F$6-Assumptions!$D$6)*(Assumptions!$E$6-Assumptions!$D$6)),Assumptions!$F$6-SQRT((1-C130)*(Assumptions!$F$6-Assumptions!$D$6)*(Assumptions!$F$6-Assumptions!$E$6)))</f>
        <v>0.104175941080196</v>
      </c>
      <c r="F130" s="19" t="n">
        <f aca="false">IF(D130&lt;(Assumptions!$E$7-Assumptions!$D$7)/(Assumptions!$F$7-Assumptions!$D$7),Assumptions!$D$7+SQRT(D130*(Assumptions!$F$7-Assumptions!$D$7)*(Assumptions!$E$7-Assumptions!$D$7)),Assumptions!$F$7-SQRT((1-D130)*(Assumptions!$F$7-Assumptions!$D$7)*(Assumptions!$F$7-Assumptions!$E$7)))</f>
        <v>0.403441951195623</v>
      </c>
      <c r="G130" s="19" t="n">
        <f aca="false">MIN(Assumptions!$D$24,MAX(Assumptions!$D$23,Assumptions!$D$8+Assumptions!$E$8*'Random Draws'!E130))</f>
        <v>0.096052261779394</v>
      </c>
      <c r="H130" s="19" t="n">
        <f aca="false">IF('Random Draws'!F130&lt;(Assumptions!$E$9-Assumptions!$D$9)/(Assumptions!$F$9-Assumptions!$D$9),Assumptions!$D$9+SQRT('Random Draws'!F130*(Assumptions!$F$9-Assumptions!$D$9)*(Assumptions!$E$9-Assumptions!$D$9)),Assumptions!$F$9-SQRT((1-'Random Draws'!F130)*(Assumptions!$F$9-Assumptions!$D$9)*(Assumptions!$F$9-Assumptions!$E$9)))</f>
        <v>0.305960531068658</v>
      </c>
      <c r="I130" s="19" t="n">
        <f aca="false">IF('Random Draws'!G130&lt;(Assumptions!$E$10-Assumptions!$D$10)/(Assumptions!$F$10-Assumptions!$D$10),Assumptions!$D$10+SQRT('Random Draws'!G130*(Assumptions!$F$10-Assumptions!$D$10)*(Assumptions!$E$10-Assumptions!$D$10)),Assumptions!$F$10-SQRT((1-'Random Draws'!G130)*(Assumptions!$F$10-Assumptions!$D$10)*(Assumptions!$F$10-Assumptions!$E$10)))</f>
        <v>0.0243880592331734</v>
      </c>
      <c r="J130" s="19" t="n">
        <f aca="false">IF('Random Draws'!H130&lt;(Assumptions!$E$11-Assumptions!$D$11)/(Assumptions!$F$11-Assumptions!$D$11),Assumptions!$D$11+SQRT('Random Draws'!H130*(Assumptions!$F$11-Assumptions!$D$11)*(Assumptions!$E$11-Assumptions!$D$11)),Assumptions!$F$11-SQRT((1-'Random Draws'!H130)*(Assumptions!$F$11-Assumptions!$D$11)*(Assumptions!$F$11-Assumptions!$E$11)))</f>
        <v>0.182639764943486</v>
      </c>
      <c r="K130" s="19" t="n">
        <f aca="false">MAX(G130,I130+Assumptions!$D$21)</f>
        <v>0.096052261779394</v>
      </c>
      <c r="L130" s="28" t="n">
        <f aca="false">(F130-Assumptions!$D$15)*(1-H130)+Assumptions!$D$15-J130</f>
        <v>0.137139741647875</v>
      </c>
      <c r="M130" s="21" t="n">
        <f aca="false">Assumptions!$D$14*(1+E130)^1*L130-Assumptions!$D$14*(1+E130)^0*E130*Assumptions!$D$16</f>
        <v>21.503663133864</v>
      </c>
      <c r="N130" s="21" t="n">
        <f aca="false">Assumptions!$D$14*(1+E130)^2*L130-Assumptions!$D$14*(1+E130)^1*E130*Assumptions!$D$16</f>
        <v>23.7438274775058</v>
      </c>
      <c r="O130" s="21" t="n">
        <f aca="false">Assumptions!$D$14*(1+E130)^3*L130-Assumptions!$D$14*(1+E130)^2*E130*Assumptions!$D$16</f>
        <v>26.2173630498208</v>
      </c>
      <c r="P130" s="21" t="n">
        <f aca="false">Assumptions!$D$14*(1+E130)^4*L130-Assumptions!$D$14*(1+E130)^3*E130*Assumptions!$D$16</f>
        <v>28.948581518177</v>
      </c>
      <c r="Q130" s="21" t="n">
        <f aca="false">Assumptions!$D$14*(1+E130)^5*L130-Assumptions!$D$14*(1+E130)^4*E130*Assumptions!$D$16</f>
        <v>31.9643272407699</v>
      </c>
      <c r="R130" s="21" t="n">
        <f aca="false">M130/(1+K130)+N130/(1+K130)^2+O130/(1+K130)^3+P130/(1+K130)^4+Q130/(1+K130)^5</f>
        <v>99.5609212049147</v>
      </c>
      <c r="S130" s="21" t="n">
        <f aca="false">Q130*(1+I130)/(K130-I130)</f>
        <v>456.906990986857</v>
      </c>
      <c r="T130" s="21" t="n">
        <f aca="false">R130+S130/(1+K130)^5</f>
        <v>388.410334743521</v>
      </c>
      <c r="U130" s="8" t="n">
        <f aca="false">(T130-Assumptions!$D$17)/Assumptions!$D$18</f>
        <v>8.13641338974086</v>
      </c>
    </row>
    <row r="131" customFormat="false" ht="15" hidden="false" customHeight="false" outlineLevel="0" collapsed="false">
      <c r="B131" s="2" t="n">
        <v>126</v>
      </c>
      <c r="C131" s="27" t="n">
        <f aca="false">NORMSDIST('Random Draws'!C131)</f>
        <v>0.489403909228348</v>
      </c>
      <c r="D131" s="27" t="n">
        <f aca="false">NORMSDIST(Assumptions!$D$22*'Random Draws'!C131+SQRT(1-Assumptions!$D$22^2)*'Random Draws'!D131)</f>
        <v>0.192842318894766</v>
      </c>
      <c r="E131" s="19" t="n">
        <f aca="false">IF(C131&lt;(Assumptions!$E$6-Assumptions!$D$6)/(Assumptions!$F$6-Assumptions!$D$6),Assumptions!$D$6+SQRT(C131*(Assumptions!$F$6-Assumptions!$D$6)*(Assumptions!$E$6-Assumptions!$D$6)),Assumptions!$F$6-SQRT((1-C131)*(Assumptions!$F$6-Assumptions!$D$6)*(Assumptions!$F$6-Assumptions!$E$6)))</f>
        <v>0.0894673583905765</v>
      </c>
      <c r="F131" s="19" t="n">
        <f aca="false">IF(D131&lt;(Assumptions!$E$7-Assumptions!$D$7)/(Assumptions!$F$7-Assumptions!$D$7),Assumptions!$D$7+SQRT(D131*(Assumptions!$F$7-Assumptions!$D$7)*(Assumptions!$E$7-Assumptions!$D$7)),Assumptions!$F$7-SQRT((1-D131)*(Assumptions!$F$7-Assumptions!$D$7)*(Assumptions!$F$7-Assumptions!$E$7)))</f>
        <v>0.394015495195111</v>
      </c>
      <c r="G131" s="19" t="n">
        <f aca="false">MIN(Assumptions!$D$24,MAX(Assumptions!$D$23,Assumptions!$D$8+Assumptions!$E$8*'Random Draws'!E131))</f>
        <v>0.103663635542376</v>
      </c>
      <c r="H131" s="19" t="n">
        <f aca="false">IF('Random Draws'!F131&lt;(Assumptions!$E$9-Assumptions!$D$9)/(Assumptions!$F$9-Assumptions!$D$9),Assumptions!$D$9+SQRT('Random Draws'!F131*(Assumptions!$F$9-Assumptions!$D$9)*(Assumptions!$E$9-Assumptions!$D$9)),Assumptions!$F$9-SQRT((1-'Random Draws'!F131)*(Assumptions!$F$9-Assumptions!$D$9)*(Assumptions!$F$9-Assumptions!$E$9)))</f>
        <v>0.292332281490543</v>
      </c>
      <c r="I131" s="19" t="n">
        <f aca="false">IF('Random Draws'!G131&lt;(Assumptions!$E$10-Assumptions!$D$10)/(Assumptions!$F$10-Assumptions!$D$10),Assumptions!$D$10+SQRT('Random Draws'!G131*(Assumptions!$F$10-Assumptions!$D$10)*(Assumptions!$E$10-Assumptions!$D$10)),Assumptions!$F$10-SQRT((1-'Random Draws'!G131)*(Assumptions!$F$10-Assumptions!$D$10)*(Assumptions!$F$10-Assumptions!$E$10)))</f>
        <v>0.0118095976638054</v>
      </c>
      <c r="J131" s="19" t="n">
        <f aca="false">IF('Random Draws'!H131&lt;(Assumptions!$E$11-Assumptions!$D$11)/(Assumptions!$F$11-Assumptions!$D$11),Assumptions!$D$11+SQRT('Random Draws'!H131*(Assumptions!$F$11-Assumptions!$D$11)*(Assumptions!$E$11-Assumptions!$D$11)),Assumptions!$F$11-SQRT((1-'Random Draws'!H131)*(Assumptions!$F$11-Assumptions!$D$11)*(Assumptions!$F$11-Assumptions!$E$11)))</f>
        <v>0.136459391327628</v>
      </c>
      <c r="K131" s="19" t="n">
        <f aca="false">MAX(G131,I131+Assumptions!$D$21)</f>
        <v>0.103663635542376</v>
      </c>
      <c r="L131" s="28" t="n">
        <f aca="false">(F131-Assumptions!$D$15)*(1-H131)+Assumptions!$D$15-J131</f>
        <v>0.18037585180824</v>
      </c>
      <c r="M131" s="21" t="n">
        <f aca="false">Assumptions!$D$14*(1+E131)^1*L131-Assumptions!$D$14*(1+E131)^0*E131*Assumptions!$D$16</f>
        <v>28.1052893951122</v>
      </c>
      <c r="N131" s="21" t="n">
        <f aca="false">Assumptions!$D$14*(1+E131)^2*L131-Assumptions!$D$14*(1+E131)^1*E131*Assumptions!$D$16</f>
        <v>30.6197953940956</v>
      </c>
      <c r="O131" s="21" t="n">
        <f aca="false">Assumptions!$D$14*(1+E131)^3*L131-Assumptions!$D$14*(1+E131)^2*E131*Assumptions!$D$16</f>
        <v>33.3592676024652</v>
      </c>
      <c r="P131" s="21" t="n">
        <f aca="false">Assumptions!$D$14*(1+E131)^4*L131-Assumptions!$D$14*(1+E131)^3*E131*Assumptions!$D$16</f>
        <v>36.3438331527022</v>
      </c>
      <c r="Q131" s="21" t="n">
        <f aca="false">Assumptions!$D$14*(1+E131)^5*L131-Assumptions!$D$14*(1+E131)^4*E131*Assumptions!$D$16</f>
        <v>39.5954198986623</v>
      </c>
      <c r="R131" s="21" t="n">
        <f aca="false">M131/(1+K131)+N131/(1+K131)^2+O131/(1+K131)^3+P131/(1+K131)^4+Q131/(1+K131)^5</f>
        <v>124.093518859613</v>
      </c>
      <c r="S131" s="21" t="n">
        <f aca="false">Q131*(1+I131)/(K131-I131)</f>
        <v>436.159659414837</v>
      </c>
      <c r="T131" s="21" t="n">
        <f aca="false">R131+S131/(1+K131)^5</f>
        <v>390.44911676197</v>
      </c>
      <c r="U131" s="8" t="n">
        <f aca="false">(T131-Assumptions!$D$17)/Assumptions!$D$18</f>
        <v>8.21796467047882</v>
      </c>
    </row>
    <row r="132" customFormat="false" ht="15" hidden="false" customHeight="false" outlineLevel="0" collapsed="false">
      <c r="B132" s="2" t="n">
        <v>127</v>
      </c>
      <c r="C132" s="27" t="n">
        <f aca="false">NORMSDIST('Random Draws'!C132)</f>
        <v>0.187974168084459</v>
      </c>
      <c r="D132" s="27" t="n">
        <f aca="false">NORMSDIST(Assumptions!$D$22*'Random Draws'!C132+SQRT(1-Assumptions!$D$22^2)*'Random Draws'!D132)</f>
        <v>0.431211761814977</v>
      </c>
      <c r="E132" s="19" t="n">
        <f aca="false">IF(C132&lt;(Assumptions!$E$6-Assumptions!$D$6)/(Assumptions!$F$6-Assumptions!$D$6),Assumptions!$D$6+SQRT(C132*(Assumptions!$F$6-Assumptions!$D$6)*(Assumptions!$E$6-Assumptions!$D$6)),Assumptions!$F$6-SQRT((1-C132)*(Assumptions!$F$6-Assumptions!$D$6)*(Assumptions!$F$6-Assumptions!$E$6)))</f>
        <v>0.0706573130006903</v>
      </c>
      <c r="F132" s="19" t="n">
        <f aca="false">IF(D132&lt;(Assumptions!$E$7-Assumptions!$D$7)/(Assumptions!$F$7-Assumptions!$D$7),Assumptions!$D$7+SQRT(D132*(Assumptions!$F$7-Assumptions!$D$7)*(Assumptions!$E$7-Assumptions!$D$7)),Assumptions!$F$7-SQRT((1-D132)*(Assumptions!$F$7-Assumptions!$D$7)*(Assumptions!$F$7-Assumptions!$E$7)))</f>
        <v>0.410865219658327</v>
      </c>
      <c r="G132" s="19" t="n">
        <f aca="false">MIN(Assumptions!$D$24,MAX(Assumptions!$D$23,Assumptions!$D$8+Assumptions!$E$8*'Random Draws'!E132))</f>
        <v>0.107340582881705</v>
      </c>
      <c r="H132" s="19" t="n">
        <f aca="false">IF('Random Draws'!F132&lt;(Assumptions!$E$9-Assumptions!$D$9)/(Assumptions!$F$9-Assumptions!$D$9),Assumptions!$D$9+SQRT('Random Draws'!F132*(Assumptions!$F$9-Assumptions!$D$9)*(Assumptions!$E$9-Assumptions!$D$9)),Assumptions!$F$9-SQRT((1-'Random Draws'!F132)*(Assumptions!$F$9-Assumptions!$D$9)*(Assumptions!$F$9-Assumptions!$E$9)))</f>
        <v>0.249794018262327</v>
      </c>
      <c r="I132" s="19" t="n">
        <f aca="false">IF('Random Draws'!G132&lt;(Assumptions!$E$10-Assumptions!$D$10)/(Assumptions!$F$10-Assumptions!$D$10),Assumptions!$D$10+SQRT('Random Draws'!G132*(Assumptions!$F$10-Assumptions!$D$10)*(Assumptions!$E$10-Assumptions!$D$10)),Assumptions!$F$10-SQRT((1-'Random Draws'!G132)*(Assumptions!$F$10-Assumptions!$D$10)*(Assumptions!$F$10-Assumptions!$E$10)))</f>
        <v>0.0212538262996685</v>
      </c>
      <c r="J132" s="19" t="n">
        <f aca="false">IF('Random Draws'!H132&lt;(Assumptions!$E$11-Assumptions!$D$11)/(Assumptions!$F$11-Assumptions!$D$11),Assumptions!$D$11+SQRT('Random Draws'!H132*(Assumptions!$F$11-Assumptions!$D$11)*(Assumptions!$E$11-Assumptions!$D$11)),Assumptions!$F$11-SQRT((1-'Random Draws'!H132)*(Assumptions!$F$11-Assumptions!$D$11)*(Assumptions!$F$11-Assumptions!$E$11)))</f>
        <v>0.193396764942662</v>
      </c>
      <c r="K132" s="19" t="n">
        <f aca="false">MAX(G132,I132+Assumptions!$D$21)</f>
        <v>0.107340582881705</v>
      </c>
      <c r="L132" s="28" t="n">
        <f aca="false">(F132-Assumptions!$D$15)*(1-H132)+Assumptions!$D$15-J132</f>
        <v>0.147310002907081</v>
      </c>
      <c r="M132" s="21" t="n">
        <f aca="false">Assumptions!$D$14*(1+E132)^1*L132-Assumptions!$D$14*(1+E132)^0*E132*Assumptions!$D$16</f>
        <v>22.5618278125867</v>
      </c>
      <c r="N132" s="21" t="n">
        <f aca="false">Assumptions!$D$14*(1+E132)^2*L132-Assumptions!$D$14*(1+E132)^1*E132*Assumptions!$D$16</f>
        <v>24.1559859422084</v>
      </c>
      <c r="O132" s="21" t="n">
        <f aca="false">Assumptions!$D$14*(1+E132)^3*L132-Assumptions!$D$14*(1+E132)^2*E132*Assumptions!$D$16</f>
        <v>25.8627830017673</v>
      </c>
      <c r="P132" s="21" t="n">
        <f aca="false">Assumptions!$D$14*(1+E132)^4*L132-Assumptions!$D$14*(1+E132)^3*E132*Assumptions!$D$16</f>
        <v>27.6901777553921</v>
      </c>
      <c r="Q132" s="21" t="n">
        <f aca="false">Assumptions!$D$14*(1+E132)^5*L132-Assumptions!$D$14*(1+E132)^4*E132*Assumptions!$D$16</f>
        <v>29.6466913120995</v>
      </c>
      <c r="R132" s="21" t="n">
        <f aca="false">M132/(1+K132)+N132/(1+K132)^2+O132/(1+K132)^3+P132/(1+K132)^4+Q132/(1+K132)^5</f>
        <v>95.3442213794043</v>
      </c>
      <c r="S132" s="21" t="n">
        <f aca="false">Q132*(1+I132)/(K132-I132)</f>
        <v>351.700983306933</v>
      </c>
      <c r="T132" s="21" t="n">
        <f aca="false">R132+S132/(1+K132)^5</f>
        <v>306.580009450795</v>
      </c>
      <c r="U132" s="8" t="n">
        <f aca="false">(T132-Assumptions!$D$17)/Assumptions!$D$18</f>
        <v>4.86320037803179</v>
      </c>
    </row>
    <row r="133" customFormat="false" ht="15" hidden="false" customHeight="false" outlineLevel="0" collapsed="false">
      <c r="B133" s="2" t="n">
        <v>128</v>
      </c>
      <c r="C133" s="27" t="n">
        <f aca="false">NORMSDIST('Random Draws'!C133)</f>
        <v>0.875258358437752</v>
      </c>
      <c r="D133" s="27" t="n">
        <f aca="false">NORMSDIST(Assumptions!$D$22*'Random Draws'!C133+SQRT(1-Assumptions!$D$22^2)*'Random Draws'!D133)</f>
        <v>0.61719332572218</v>
      </c>
      <c r="E133" s="19" t="n">
        <f aca="false">IF(C133&lt;(Assumptions!$E$6-Assumptions!$D$6)/(Assumptions!$F$6-Assumptions!$D$6),Assumptions!$D$6+SQRT(C133*(Assumptions!$F$6-Assumptions!$D$6)*(Assumptions!$E$6-Assumptions!$D$6)),Assumptions!$F$6-SQRT((1-C133)*(Assumptions!$F$6-Assumptions!$D$6)*(Assumptions!$F$6-Assumptions!$E$6)))</f>
        <v>0.115025849207406</v>
      </c>
      <c r="F133" s="19" t="n">
        <f aca="false">IF(D133&lt;(Assumptions!$E$7-Assumptions!$D$7)/(Assumptions!$F$7-Assumptions!$D$7),Assumptions!$D$7+SQRT(D133*(Assumptions!$F$7-Assumptions!$D$7)*(Assumptions!$E$7-Assumptions!$D$7)),Assumptions!$F$7-SQRT((1-D133)*(Assumptions!$F$7-Assumptions!$D$7)*(Assumptions!$F$7-Assumptions!$E$7)))</f>
        <v>0.420869108148277</v>
      </c>
      <c r="G133" s="19" t="n">
        <f aca="false">MIN(Assumptions!$D$24,MAX(Assumptions!$D$23,Assumptions!$D$8+Assumptions!$E$8*'Random Draws'!E133))</f>
        <v>0.081540913872118</v>
      </c>
      <c r="H133" s="19" t="n">
        <f aca="false">IF('Random Draws'!F133&lt;(Assumptions!$E$9-Assumptions!$D$9)/(Assumptions!$F$9-Assumptions!$D$9),Assumptions!$D$9+SQRT('Random Draws'!F133*(Assumptions!$F$9-Assumptions!$D$9)*(Assumptions!$E$9-Assumptions!$D$9)),Assumptions!$F$9-SQRT((1-'Random Draws'!F133)*(Assumptions!$F$9-Assumptions!$D$9)*(Assumptions!$F$9-Assumptions!$E$9)))</f>
        <v>0.309230025678485</v>
      </c>
      <c r="I133" s="19" t="n">
        <f aca="false">IF('Random Draws'!G133&lt;(Assumptions!$E$10-Assumptions!$D$10)/(Assumptions!$F$10-Assumptions!$D$10),Assumptions!$D$10+SQRT('Random Draws'!G133*(Assumptions!$F$10-Assumptions!$D$10)*(Assumptions!$E$10-Assumptions!$D$10)),Assumptions!$F$10-SQRT((1-'Random Draws'!G133)*(Assumptions!$F$10-Assumptions!$D$10)*(Assumptions!$F$10-Assumptions!$E$10)))</f>
        <v>0.0164638129331417</v>
      </c>
      <c r="J133" s="19" t="n">
        <f aca="false">IF('Random Draws'!H133&lt;(Assumptions!$E$11-Assumptions!$D$11)/(Assumptions!$F$11-Assumptions!$D$11),Assumptions!$D$11+SQRT('Random Draws'!H133*(Assumptions!$F$11-Assumptions!$D$11)*(Assumptions!$E$11-Assumptions!$D$11)),Assumptions!$F$11-SQRT((1-'Random Draws'!H133)*(Assumptions!$F$11-Assumptions!$D$11)*(Assumptions!$F$11-Assumptions!$E$11)))</f>
        <v>0.166064637230922</v>
      </c>
      <c r="K133" s="19" t="n">
        <f aca="false">MAX(G133,I133+Assumptions!$D$21)</f>
        <v>0.081540913872118</v>
      </c>
      <c r="L133" s="28" t="n">
        <f aca="false">(F133-Assumptions!$D$15)*(1-H133)+Assumptions!$D$15-J133</f>
        <v>0.164859009135585</v>
      </c>
      <c r="M133" s="21" t="n">
        <f aca="false">Assumptions!$D$14*(1+E133)^1*L133-Assumptions!$D$14*(1+E133)^0*E133*Assumptions!$D$16</f>
        <v>26.1538357717778</v>
      </c>
      <c r="N133" s="21" t="n">
        <f aca="false">Assumptions!$D$14*(1+E133)^2*L133-Assumptions!$D$14*(1+E133)^1*E133*Assumptions!$D$16</f>
        <v>29.1622029414576</v>
      </c>
      <c r="O133" s="21" t="n">
        <f aca="false">Assumptions!$D$14*(1+E133)^3*L133-Assumptions!$D$14*(1+E133)^2*E133*Assumptions!$D$16</f>
        <v>32.5166100995574</v>
      </c>
      <c r="P133" s="21" t="n">
        <f aca="false">Assumptions!$D$14*(1+E133)^4*L133-Assumptions!$D$14*(1+E133)^3*E133*Assumptions!$D$16</f>
        <v>36.2568607896051</v>
      </c>
      <c r="Q133" s="21" t="n">
        <f aca="false">Assumptions!$D$14*(1+E133)^5*L133-Assumptions!$D$14*(1+E133)^4*E133*Assumptions!$D$16</f>
        <v>40.4273369915241</v>
      </c>
      <c r="R133" s="21" t="n">
        <f aca="false">M133/(1+K133)+N133/(1+K133)^2+O133/(1+K133)^3+P133/(1+K133)^4+Q133/(1+K133)^5</f>
        <v>128.63231499638</v>
      </c>
      <c r="S133" s="21" t="n">
        <f aca="false">Q133*(1+I133)/(K133-I133)</f>
        <v>631.449841990827</v>
      </c>
      <c r="T133" s="21" t="n">
        <f aca="false">R133+S133/(1+K133)^5</f>
        <v>555.333740103036</v>
      </c>
      <c r="U133" s="8" t="n">
        <f aca="false">(T133-Assumptions!$D$17)/Assumptions!$D$18</f>
        <v>14.8133496041214</v>
      </c>
    </row>
    <row r="134" customFormat="false" ht="15" hidden="false" customHeight="false" outlineLevel="0" collapsed="false">
      <c r="B134" s="2" t="n">
        <v>129</v>
      </c>
      <c r="C134" s="27" t="n">
        <f aca="false">NORMSDIST('Random Draws'!C134)</f>
        <v>0.338119265493056</v>
      </c>
      <c r="D134" s="27" t="n">
        <f aca="false">NORMSDIST(Assumptions!$D$22*'Random Draws'!C134+SQRT(1-Assumptions!$D$22^2)*'Random Draws'!D134)</f>
        <v>0.778485881699012</v>
      </c>
      <c r="E134" s="19" t="n">
        <f aca="false">IF(C134&lt;(Assumptions!$E$6-Assumptions!$D$6)/(Assumptions!$F$6-Assumptions!$D$6),Assumptions!$D$6+SQRT(C134*(Assumptions!$F$6-Assumptions!$D$6)*(Assumptions!$E$6-Assumptions!$D$6)),Assumptions!$F$6-SQRT((1-C134)*(Assumptions!$F$6-Assumptions!$D$6)*(Assumptions!$F$6-Assumptions!$E$6)))</f>
        <v>0.0811168618387308</v>
      </c>
      <c r="F134" s="19" t="n">
        <f aca="false">IF(D134&lt;(Assumptions!$E$7-Assumptions!$D$7)/(Assumptions!$F$7-Assumptions!$D$7),Assumptions!$D$7+SQRT(D134*(Assumptions!$F$7-Assumptions!$D$7)*(Assumptions!$E$7-Assumptions!$D$7)),Assumptions!$F$7-SQRT((1-D134)*(Assumptions!$F$7-Assumptions!$D$7)*(Assumptions!$F$7-Assumptions!$E$7)))</f>
        <v>0.430233299255646</v>
      </c>
      <c r="G134" s="19" t="n">
        <f aca="false">MIN(Assumptions!$D$24,MAX(Assumptions!$D$23,Assumptions!$D$8+Assumptions!$E$8*'Random Draws'!E134))</f>
        <v>0.089490751704835</v>
      </c>
      <c r="H134" s="19" t="n">
        <f aca="false">IF('Random Draws'!F134&lt;(Assumptions!$E$9-Assumptions!$D$9)/(Assumptions!$F$9-Assumptions!$D$9),Assumptions!$D$9+SQRT('Random Draws'!F134*(Assumptions!$F$9-Assumptions!$D$9)*(Assumptions!$E$9-Assumptions!$D$9)),Assumptions!$F$9-SQRT((1-'Random Draws'!F134)*(Assumptions!$F$9-Assumptions!$D$9)*(Assumptions!$F$9-Assumptions!$E$9)))</f>
        <v>0.260197508897304</v>
      </c>
      <c r="I134" s="19" t="n">
        <f aca="false">IF('Random Draws'!G134&lt;(Assumptions!$E$10-Assumptions!$D$10)/(Assumptions!$F$10-Assumptions!$D$10),Assumptions!$D$10+SQRT('Random Draws'!G134*(Assumptions!$F$10-Assumptions!$D$10)*(Assumptions!$E$10-Assumptions!$D$10)),Assumptions!$F$10-SQRT((1-'Random Draws'!G134)*(Assumptions!$F$10-Assumptions!$D$10)*(Assumptions!$F$10-Assumptions!$E$10)))</f>
        <v>0.0206939650535931</v>
      </c>
      <c r="J134" s="19" t="n">
        <f aca="false">IF('Random Draws'!H134&lt;(Assumptions!$E$11-Assumptions!$D$11)/(Assumptions!$F$11-Assumptions!$D$11),Assumptions!$D$11+SQRT('Random Draws'!H134*(Assumptions!$F$11-Assumptions!$D$11)*(Assumptions!$E$11-Assumptions!$D$11)),Assumptions!$F$11-SQRT((1-'Random Draws'!H134)*(Assumptions!$F$11-Assumptions!$D$11)*(Assumptions!$F$11-Assumptions!$E$11)))</f>
        <v>0.163538262915032</v>
      </c>
      <c r="K134" s="19" t="n">
        <f aca="false">MAX(G134,I134+Assumptions!$D$21)</f>
        <v>0.089490751704835</v>
      </c>
      <c r="L134" s="28" t="n">
        <f aca="false">(F134-Assumptions!$D$15)*(1-H134)+Assumptions!$D$15-J134</f>
        <v>0.188575079786275</v>
      </c>
      <c r="M134" s="21" t="n">
        <f aca="false">Assumptions!$D$14*(1+E134)^1*L134-Assumptions!$D$14*(1+E134)^0*E134*Assumptions!$D$16</f>
        <v>29.2085379305328</v>
      </c>
      <c r="N134" s="21" t="n">
        <f aca="false">Assumptions!$D$14*(1+E134)^2*L134-Assumptions!$D$14*(1+E134)^1*E134*Assumptions!$D$16</f>
        <v>31.5778428663552</v>
      </c>
      <c r="O134" s="21" t="n">
        <f aca="false">Assumptions!$D$14*(1+E134)^3*L134-Assumptions!$D$14*(1+E134)^2*E134*Assumptions!$D$16</f>
        <v>34.1393383833105</v>
      </c>
      <c r="P134" s="21" t="n">
        <f aca="false">Assumptions!$D$14*(1+E134)^4*L134-Assumptions!$D$14*(1+E134)^3*E134*Assumptions!$D$16</f>
        <v>36.9086143782152</v>
      </c>
      <c r="Q134" s="21" t="n">
        <f aca="false">Assumptions!$D$14*(1+E134)^5*L134-Assumptions!$D$14*(1+E134)^4*E134*Assumptions!$D$16</f>
        <v>39.9025253513918</v>
      </c>
      <c r="R134" s="21" t="n">
        <f aca="false">M134/(1+K134)+N134/(1+K134)^2+O134/(1+K134)^3+P134/(1+K134)^4+Q134/(1+K134)^5</f>
        <v>132.001940298756</v>
      </c>
      <c r="S134" s="21" t="n">
        <f aca="false">Q134*(1+I134)/(K134-I134)</f>
        <v>592.008272465272</v>
      </c>
      <c r="T134" s="21" t="n">
        <f aca="false">R134+S134/(1+K134)^5</f>
        <v>517.666769664858</v>
      </c>
      <c r="U134" s="8" t="n">
        <f aca="false">(T134-Assumptions!$D$17)/Assumptions!$D$18</f>
        <v>13.3066707865943</v>
      </c>
    </row>
    <row r="135" customFormat="false" ht="15" hidden="false" customHeight="false" outlineLevel="0" collapsed="false">
      <c r="B135" s="2" t="n">
        <v>130</v>
      </c>
      <c r="C135" s="27" t="n">
        <f aca="false">NORMSDIST('Random Draws'!C135)</f>
        <v>0.363769711190285</v>
      </c>
      <c r="D135" s="27" t="n">
        <f aca="false">NORMSDIST(Assumptions!$D$22*'Random Draws'!C135+SQRT(1-Assumptions!$D$22^2)*'Random Draws'!D135)</f>
        <v>0.436158635852654</v>
      </c>
      <c r="E135" s="19" t="n">
        <f aca="false">IF(C135&lt;(Assumptions!$E$6-Assumptions!$D$6)/(Assumptions!$F$6-Assumptions!$D$6),Assumptions!$D$6+SQRT(C135*(Assumptions!$F$6-Assumptions!$D$6)*(Assumptions!$E$6-Assumptions!$D$6)),Assumptions!$F$6-SQRT((1-C135)*(Assumptions!$F$6-Assumptions!$D$6)*(Assumptions!$F$6-Assumptions!$E$6)))</f>
        <v>0.0826479607478649</v>
      </c>
      <c r="F135" s="19" t="n">
        <f aca="false">IF(D135&lt;(Assumptions!$E$7-Assumptions!$D$7)/(Assumptions!$F$7-Assumptions!$D$7),Assumptions!$D$7+SQRT(D135*(Assumptions!$F$7-Assumptions!$D$7)*(Assumptions!$E$7-Assumptions!$D$7)),Assumptions!$F$7-SQRT((1-D135)*(Assumptions!$F$7-Assumptions!$D$7)*(Assumptions!$F$7-Assumptions!$E$7)))</f>
        <v>0.411156151293035</v>
      </c>
      <c r="G135" s="19" t="n">
        <f aca="false">MIN(Assumptions!$D$24,MAX(Assumptions!$D$23,Assumptions!$D$8+Assumptions!$E$8*'Random Draws'!E135))</f>
        <v>0.085180814292791</v>
      </c>
      <c r="H135" s="19" t="n">
        <f aca="false">IF('Random Draws'!F135&lt;(Assumptions!$E$9-Assumptions!$D$9)/(Assumptions!$F$9-Assumptions!$D$9),Assumptions!$D$9+SQRT('Random Draws'!F135*(Assumptions!$F$9-Assumptions!$D$9)*(Assumptions!$E$9-Assumptions!$D$9)),Assumptions!$F$9-SQRT((1-'Random Draws'!F135)*(Assumptions!$F$9-Assumptions!$D$9)*(Assumptions!$F$9-Assumptions!$E$9)))</f>
        <v>0.270965655431256</v>
      </c>
      <c r="I135" s="19" t="n">
        <f aca="false">IF('Random Draws'!G135&lt;(Assumptions!$E$10-Assumptions!$D$10)/(Assumptions!$F$10-Assumptions!$D$10),Assumptions!$D$10+SQRT('Random Draws'!G135*(Assumptions!$F$10-Assumptions!$D$10)*(Assumptions!$E$10-Assumptions!$D$10)),Assumptions!$F$10-SQRT((1-'Random Draws'!G135)*(Assumptions!$F$10-Assumptions!$D$10)*(Assumptions!$F$10-Assumptions!$E$10)))</f>
        <v>0.0233509372483573</v>
      </c>
      <c r="J135" s="19" t="n">
        <f aca="false">IF('Random Draws'!H135&lt;(Assumptions!$E$11-Assumptions!$D$11)/(Assumptions!$F$11-Assumptions!$D$11),Assumptions!$D$11+SQRT('Random Draws'!H135*(Assumptions!$F$11-Assumptions!$D$11)*(Assumptions!$E$11-Assumptions!$D$11)),Assumptions!$F$11-SQRT((1-'Random Draws'!H135)*(Assumptions!$F$11-Assumptions!$D$11)*(Assumptions!$F$11-Assumptions!$E$11)))</f>
        <v>0.191189463383894</v>
      </c>
      <c r="K135" s="19" t="n">
        <f aca="false">MAX(G135,I135+Assumptions!$D$21)</f>
        <v>0.085180814292791</v>
      </c>
      <c r="L135" s="28" t="n">
        <f aca="false">(F135-Assumptions!$D$15)*(1-H135)+Assumptions!$D$15-J135</f>
        <v>0.143783027095495</v>
      </c>
      <c r="M135" s="21" t="n">
        <f aca="false">Assumptions!$D$14*(1+E135)^1*L135-Assumptions!$D$14*(1+E135)^0*E135*Assumptions!$D$16</f>
        <v>22.2121095266352</v>
      </c>
      <c r="N135" s="21" t="n">
        <f aca="false">Assumptions!$D$14*(1+E135)^2*L135-Assumptions!$D$14*(1+E135)^1*E135*Assumptions!$D$16</f>
        <v>24.0478950829198</v>
      </c>
      <c r="O135" s="21" t="n">
        <f aca="false">Assumptions!$D$14*(1+E135)^3*L135-Assumptions!$D$14*(1+E135)^2*E135*Assumptions!$D$16</f>
        <v>26.0354045718018</v>
      </c>
      <c r="P135" s="21" t="n">
        <f aca="false">Assumptions!$D$14*(1+E135)^4*L135-Assumptions!$D$14*(1+E135)^3*E135*Assumptions!$D$16</f>
        <v>28.1871776669068</v>
      </c>
      <c r="Q135" s="21" t="n">
        <f aca="false">Assumptions!$D$14*(1+E135)^5*L135-Assumptions!$D$14*(1+E135)^4*E135*Assumptions!$D$16</f>
        <v>30.5167904203144</v>
      </c>
      <c r="R135" s="21" t="n">
        <f aca="false">M135/(1+K135)+N135/(1+K135)^2+O135/(1+K135)^3+P135/(1+K135)^4+Q135/(1+K135)^5</f>
        <v>101.866265682828</v>
      </c>
      <c r="S135" s="21" t="n">
        <f aca="false">Q135*(1+I135)/(K135-I135)</f>
        <v>505.085689495996</v>
      </c>
      <c r="T135" s="21" t="n">
        <f aca="false">R135+S135/(1+K135)^5</f>
        <v>437.491440429126</v>
      </c>
      <c r="U135" s="8" t="n">
        <f aca="false">(T135-Assumptions!$D$17)/Assumptions!$D$18</f>
        <v>10.099657617165</v>
      </c>
    </row>
    <row r="136" customFormat="false" ht="15" hidden="false" customHeight="false" outlineLevel="0" collapsed="false">
      <c r="B136" s="2" t="n">
        <v>131</v>
      </c>
      <c r="C136" s="27" t="n">
        <f aca="false">NORMSDIST('Random Draws'!C136)</f>
        <v>0.0573742250139302</v>
      </c>
      <c r="D136" s="27" t="n">
        <f aca="false">NORMSDIST(Assumptions!$D$22*'Random Draws'!C136+SQRT(1-Assumptions!$D$22^2)*'Random Draws'!D136)</f>
        <v>0.473266545361375</v>
      </c>
      <c r="E136" s="19" t="n">
        <f aca="false">IF(C136&lt;(Assumptions!$E$6-Assumptions!$D$6)/(Assumptions!$F$6-Assumptions!$D$6),Assumptions!$D$6+SQRT(C136*(Assumptions!$F$6-Assumptions!$D$6)*(Assumptions!$E$6-Assumptions!$D$6)),Assumptions!$F$6-SQRT((1-C136)*(Assumptions!$F$6-Assumptions!$D$6)*(Assumptions!$F$6-Assumptions!$E$6)))</f>
        <v>0.0569372702957015</v>
      </c>
      <c r="F136" s="19" t="n">
        <f aca="false">IF(D136&lt;(Assumptions!$E$7-Assumptions!$D$7)/(Assumptions!$F$7-Assumptions!$D$7),Assumptions!$D$7+SQRT(D136*(Assumptions!$F$7-Assumptions!$D$7)*(Assumptions!$E$7-Assumptions!$D$7)),Assumptions!$F$7-SQRT((1-D136)*(Assumptions!$F$7-Assumptions!$D$7)*(Assumptions!$F$7-Assumptions!$E$7)))</f>
        <v>0.413287890483376</v>
      </c>
      <c r="G136" s="19" t="n">
        <f aca="false">MIN(Assumptions!$D$24,MAX(Assumptions!$D$23,Assumptions!$D$8+Assumptions!$E$8*'Random Draws'!E136))</f>
        <v>0.077866884065891</v>
      </c>
      <c r="H136" s="19" t="n">
        <f aca="false">IF('Random Draws'!F136&lt;(Assumptions!$E$9-Assumptions!$D$9)/(Assumptions!$F$9-Assumptions!$D$9),Assumptions!$D$9+SQRT('Random Draws'!F136*(Assumptions!$F$9-Assumptions!$D$9)*(Assumptions!$E$9-Assumptions!$D$9)),Assumptions!$F$9-SQRT((1-'Random Draws'!F136)*(Assumptions!$F$9-Assumptions!$D$9)*(Assumptions!$F$9-Assumptions!$E$9)))</f>
        <v>0.285216627189719</v>
      </c>
      <c r="I136" s="19" t="n">
        <f aca="false">IF('Random Draws'!G136&lt;(Assumptions!$E$10-Assumptions!$D$10)/(Assumptions!$F$10-Assumptions!$D$10),Assumptions!$D$10+SQRT('Random Draws'!G136*(Assumptions!$F$10-Assumptions!$D$10)*(Assumptions!$E$10-Assumptions!$D$10)),Assumptions!$F$10-SQRT((1-'Random Draws'!G136)*(Assumptions!$F$10-Assumptions!$D$10)*(Assumptions!$F$10-Assumptions!$E$10)))</f>
        <v>0.013261295746563</v>
      </c>
      <c r="J136" s="19" t="n">
        <f aca="false">IF('Random Draws'!H136&lt;(Assumptions!$E$11-Assumptions!$D$11)/(Assumptions!$F$11-Assumptions!$D$11),Assumptions!$D$11+SQRT('Random Draws'!H136*(Assumptions!$F$11-Assumptions!$D$11)*(Assumptions!$E$11-Assumptions!$D$11)),Assumptions!$F$11-SQRT((1-'Random Draws'!H136)*(Assumptions!$F$11-Assumptions!$D$11)*(Assumptions!$F$11-Assumptions!$E$11)))</f>
        <v>0.160623356908091</v>
      </c>
      <c r="K136" s="19" t="n">
        <f aca="false">MAX(G136,I136+Assumptions!$D$21)</f>
        <v>0.077866884065891</v>
      </c>
      <c r="L136" s="28" t="n">
        <f aca="false">(F136-Assumptions!$D$15)*(1-H136)+Assumptions!$D$15-J136</f>
        <v>0.171866116927926</v>
      </c>
      <c r="M136" s="21" t="n">
        <f aca="false">Assumptions!$D$14*(1+E136)^1*L136-Assumptions!$D$14*(1+E136)^0*E136*Assumptions!$D$16</f>
        <v>26.0918200241217</v>
      </c>
      <c r="N136" s="21" t="n">
        <f aca="false">Assumptions!$D$14*(1+E136)^2*L136-Assumptions!$D$14*(1+E136)^1*E136*Assumptions!$D$16</f>
        <v>27.5774170333419</v>
      </c>
      <c r="O136" s="21" t="n">
        <f aca="false">Assumptions!$D$14*(1+E136)^3*L136-Assumptions!$D$14*(1+E136)^2*E136*Assumptions!$D$16</f>
        <v>29.1475998810266</v>
      </c>
      <c r="P136" s="21" t="n">
        <f aca="false">Assumptions!$D$14*(1+E136)^4*L136-Assumptions!$D$14*(1+E136)^3*E136*Assumptions!$D$16</f>
        <v>30.8071846539235</v>
      </c>
      <c r="Q136" s="21" t="n">
        <f aca="false">Assumptions!$D$14*(1+E136)^5*L136-Assumptions!$D$14*(1+E136)^4*E136*Assumptions!$D$16</f>
        <v>32.5612616536136</v>
      </c>
      <c r="R136" s="21" t="n">
        <f aca="false">M136/(1+K136)+N136/(1+K136)^2+O136/(1+K136)^3+P136/(1+K136)^4+Q136/(1+K136)^5</f>
        <v>116.424501713639</v>
      </c>
      <c r="S136" s="21" t="n">
        <f aca="false">Q136*(1+I136)/(K136-I136)</f>
        <v>510.684401033662</v>
      </c>
      <c r="T136" s="21" t="n">
        <f aca="false">R136+S136/(1+K136)^5</f>
        <v>467.440529431348</v>
      </c>
      <c r="U136" s="8" t="n">
        <f aca="false">(T136-Assumptions!$D$17)/Assumptions!$D$18</f>
        <v>11.2976211772539</v>
      </c>
    </row>
    <row r="137" customFormat="false" ht="15" hidden="false" customHeight="false" outlineLevel="0" collapsed="false">
      <c r="B137" s="2" t="n">
        <v>132</v>
      </c>
      <c r="C137" s="27" t="n">
        <f aca="false">NORMSDIST('Random Draws'!C137)</f>
        <v>0.687428502172965</v>
      </c>
      <c r="D137" s="27" t="n">
        <f aca="false">NORMSDIST(Assumptions!$D$22*'Random Draws'!C137+SQRT(1-Assumptions!$D$22^2)*'Random Draws'!D137)</f>
        <v>0.11249117866136</v>
      </c>
      <c r="E137" s="19" t="n">
        <f aca="false">IF(C137&lt;(Assumptions!$E$6-Assumptions!$D$6)/(Assumptions!$F$6-Assumptions!$D$6),Assumptions!$D$6+SQRT(C137*(Assumptions!$F$6-Assumptions!$D$6)*(Assumptions!$E$6-Assumptions!$D$6)),Assumptions!$F$6-SQRT((1-C137)*(Assumptions!$F$6-Assumptions!$D$6)*(Assumptions!$F$6-Assumptions!$E$6)))</f>
        <v>0.100467007586888</v>
      </c>
      <c r="F137" s="19" t="n">
        <f aca="false">IF(D137&lt;(Assumptions!$E$7-Assumptions!$D$7)/(Assumptions!$F$7-Assumptions!$D$7),Assumptions!$D$7+SQRT(D137*(Assumptions!$F$7-Assumptions!$D$7)*(Assumptions!$E$7-Assumptions!$D$7)),Assumptions!$F$7-SQRT((1-D137)*(Assumptions!$F$7-Assumptions!$D$7)*(Assumptions!$F$7-Assumptions!$E$7)))</f>
        <v>0.385979743493117</v>
      </c>
      <c r="G137" s="19" t="n">
        <f aca="false">MIN(Assumptions!$D$24,MAX(Assumptions!$D$23,Assumptions!$D$8+Assumptions!$E$8*'Random Draws'!E137))</f>
        <v>0.076186652903204</v>
      </c>
      <c r="H137" s="19" t="n">
        <f aca="false">IF('Random Draws'!F137&lt;(Assumptions!$E$9-Assumptions!$D$9)/(Assumptions!$F$9-Assumptions!$D$9),Assumptions!$D$9+SQRT('Random Draws'!F137*(Assumptions!$F$9-Assumptions!$D$9)*(Assumptions!$E$9-Assumptions!$D$9)),Assumptions!$F$9-SQRT((1-'Random Draws'!F137)*(Assumptions!$F$9-Assumptions!$D$9)*(Assumptions!$F$9-Assumptions!$E$9)))</f>
        <v>0.312853155006586</v>
      </c>
      <c r="I137" s="19" t="n">
        <f aca="false">IF('Random Draws'!G137&lt;(Assumptions!$E$10-Assumptions!$D$10)/(Assumptions!$F$10-Assumptions!$D$10),Assumptions!$D$10+SQRT('Random Draws'!G137*(Assumptions!$F$10-Assumptions!$D$10)*(Assumptions!$E$10-Assumptions!$D$10)),Assumptions!$F$10-SQRT((1-'Random Draws'!G137)*(Assumptions!$F$10-Assumptions!$D$10)*(Assumptions!$F$10-Assumptions!$E$10)))</f>
        <v>0.0198861398050339</v>
      </c>
      <c r="J137" s="19" t="n">
        <f aca="false">IF('Random Draws'!H137&lt;(Assumptions!$E$11-Assumptions!$D$11)/(Assumptions!$F$11-Assumptions!$D$11),Assumptions!$D$11+SQRT('Random Draws'!H137*(Assumptions!$F$11-Assumptions!$D$11)*(Assumptions!$E$11-Assumptions!$D$11)),Assumptions!$F$11-SQRT((1-'Random Draws'!H137)*(Assumptions!$F$11-Assumptions!$D$11)*(Assumptions!$F$11-Assumptions!$E$11)))</f>
        <v>0.165162458575188</v>
      </c>
      <c r="K137" s="19" t="n">
        <f aca="false">MAX(G137,I137+Assumptions!$D$21)</f>
        <v>0.076186652903204</v>
      </c>
      <c r="L137" s="28" t="n">
        <f aca="false">(F137-Assumptions!$D$15)*(1-H137)+Assumptions!$D$15-J137</f>
        <v>0.140733214548331</v>
      </c>
      <c r="M137" s="21" t="n">
        <f aca="false">Assumptions!$D$14*(1+E137)^1*L137-Assumptions!$D$14*(1+E137)^0*E137*Assumptions!$D$16</f>
        <v>22.0194461418994</v>
      </c>
      <c r="N137" s="21" t="n">
        <f aca="false">Assumptions!$D$14*(1+E137)^2*L137-Assumptions!$D$14*(1+E137)^1*E137*Assumptions!$D$16</f>
        <v>24.2316740044967</v>
      </c>
      <c r="O137" s="21" t="n">
        <f aca="false">Assumptions!$D$14*(1+E137)^3*L137-Assumptions!$D$14*(1+E137)^2*E137*Assumptions!$D$16</f>
        <v>26.6661577805494</v>
      </c>
      <c r="P137" s="21" t="n">
        <f aca="false">Assumptions!$D$14*(1+E137)^4*L137-Assumptions!$D$14*(1+E137)^3*E137*Assumptions!$D$16</f>
        <v>29.3452268566011</v>
      </c>
      <c r="Q137" s="21" t="n">
        <f aca="false">Assumptions!$D$14*(1+E137)^5*L137-Assumptions!$D$14*(1+E137)^4*E137*Assumptions!$D$16</f>
        <v>32.2934539858421</v>
      </c>
      <c r="R137" s="21" t="n">
        <f aca="false">M137/(1+K137)+N137/(1+K137)^2+O137/(1+K137)^3+P137/(1+K137)^4+Q137/(1+K137)^5</f>
        <v>107.024645749393</v>
      </c>
      <c r="S137" s="21" t="n">
        <f aca="false">Q137*(1+I137)/(K137-I137)</f>
        <v>584.99726404203</v>
      </c>
      <c r="T137" s="21" t="n">
        <f aca="false">R137+S137/(1+K137)^5</f>
        <v>512.267930841585</v>
      </c>
      <c r="U137" s="8" t="n">
        <f aca="false">(T137-Assumptions!$D$17)/Assumptions!$D$18</f>
        <v>13.0907172336634</v>
      </c>
    </row>
    <row r="138" customFormat="false" ht="15" hidden="false" customHeight="false" outlineLevel="0" collapsed="false">
      <c r="B138" s="2" t="n">
        <v>133</v>
      </c>
      <c r="C138" s="27" t="n">
        <f aca="false">NORMSDIST('Random Draws'!C138)</f>
        <v>0.710741854310204</v>
      </c>
      <c r="D138" s="27" t="n">
        <f aca="false">NORMSDIST(Assumptions!$D$22*'Random Draws'!C138+SQRT(1-Assumptions!$D$22^2)*'Random Draws'!D138)</f>
        <v>0.926376899492792</v>
      </c>
      <c r="E138" s="19" t="n">
        <f aca="false">IF(C138&lt;(Assumptions!$E$6-Assumptions!$D$6)/(Assumptions!$F$6-Assumptions!$D$6),Assumptions!$D$6+SQRT(C138*(Assumptions!$F$6-Assumptions!$D$6)*(Assumptions!$E$6-Assumptions!$D$6)),Assumptions!$F$6-SQRT((1-C138)*(Assumptions!$F$6-Assumptions!$D$6)*(Assumptions!$F$6-Assumptions!$E$6)))</f>
        <v>0.101969870780538</v>
      </c>
      <c r="F138" s="19" t="n">
        <f aca="false">IF(D138&lt;(Assumptions!$E$7-Assumptions!$D$7)/(Assumptions!$F$7-Assumptions!$D$7),Assumptions!$D$7+SQRT(D138*(Assumptions!$F$7-Assumptions!$D$7)*(Assumptions!$E$7-Assumptions!$D$7)),Assumptions!$F$7-SQRT((1-D138)*(Assumptions!$F$7-Assumptions!$D$7)*(Assumptions!$F$7-Assumptions!$E$7)))</f>
        <v>0.442839219072873</v>
      </c>
      <c r="G138" s="19" t="n">
        <f aca="false">MIN(Assumptions!$D$24,MAX(Assumptions!$D$23,Assumptions!$D$8+Assumptions!$E$8*'Random Draws'!E138))</f>
        <v>0.069082461337359</v>
      </c>
      <c r="H138" s="19" t="n">
        <f aca="false">IF('Random Draws'!F138&lt;(Assumptions!$E$9-Assumptions!$D$9)/(Assumptions!$F$9-Assumptions!$D$9),Assumptions!$D$9+SQRT('Random Draws'!F138*(Assumptions!$F$9-Assumptions!$D$9)*(Assumptions!$E$9-Assumptions!$D$9)),Assumptions!$F$9-SQRT((1-'Random Draws'!F138)*(Assumptions!$F$9-Assumptions!$D$9)*(Assumptions!$F$9-Assumptions!$E$9)))</f>
        <v>0.275754165286499</v>
      </c>
      <c r="I138" s="19" t="n">
        <f aca="false">IF('Random Draws'!G138&lt;(Assumptions!$E$10-Assumptions!$D$10)/(Assumptions!$F$10-Assumptions!$D$10),Assumptions!$D$10+SQRT('Random Draws'!G138*(Assumptions!$F$10-Assumptions!$D$10)*(Assumptions!$E$10-Assumptions!$D$10)),Assumptions!$F$10-SQRT((1-'Random Draws'!G138)*(Assumptions!$F$10-Assumptions!$D$10)*(Assumptions!$F$10-Assumptions!$E$10)))</f>
        <v>0.0194479845733508</v>
      </c>
      <c r="J138" s="19" t="n">
        <f aca="false">IF('Random Draws'!H138&lt;(Assumptions!$E$11-Assumptions!$D$11)/(Assumptions!$F$11-Assumptions!$D$11),Assumptions!$D$11+SQRT('Random Draws'!H138*(Assumptions!$F$11-Assumptions!$D$11)*(Assumptions!$E$11-Assumptions!$D$11)),Assumptions!$F$11-SQRT((1-'Random Draws'!H138)*(Assumptions!$F$11-Assumptions!$D$11)*(Assumptions!$F$11-Assumptions!$E$11)))</f>
        <v>0.187715964224682</v>
      </c>
      <c r="K138" s="19" t="n">
        <f aca="false">MAX(G138,I138+Assumptions!$D$21)</f>
        <v>0.069082461337359</v>
      </c>
      <c r="L138" s="28" t="n">
        <f aca="false">(F138-Assumptions!$D$15)*(1-H138)+Assumptions!$D$15-J138</f>
        <v>0.168856537123871</v>
      </c>
      <c r="M138" s="21" t="n">
        <f aca="false">Assumptions!$D$14*(1+E138)^1*L138-Assumptions!$D$14*(1+E138)^0*E138*Assumptions!$D$16</f>
        <v>26.5372794393566</v>
      </c>
      <c r="N138" s="21" t="n">
        <f aca="false">Assumptions!$D$14*(1+E138)^2*L138-Assumptions!$D$14*(1+E138)^1*E138*Assumptions!$D$16</f>
        <v>29.2432823946548</v>
      </c>
      <c r="O138" s="21" t="n">
        <f aca="false">Assumptions!$D$14*(1+E138)^3*L138-Assumptions!$D$14*(1+E138)^2*E138*Assumptions!$D$16</f>
        <v>32.2252161216366</v>
      </c>
      <c r="P138" s="21" t="n">
        <f aca="false">Assumptions!$D$14*(1+E138)^4*L138-Assumptions!$D$14*(1+E138)^3*E138*Assumptions!$D$16</f>
        <v>35.5112172454348</v>
      </c>
      <c r="Q138" s="21" t="n">
        <f aca="false">Assumptions!$D$14*(1+E138)^5*L138-Assumptions!$D$14*(1+E138)^4*E138*Assumptions!$D$16</f>
        <v>39.1322914792114</v>
      </c>
      <c r="R138" s="21" t="n">
        <f aca="false">M138/(1+K138)+N138/(1+K138)^2+O138/(1+K138)^3+P138/(1+K138)^4+Q138/(1+K138)^5</f>
        <v>131.986901572296</v>
      </c>
      <c r="S138" s="21" t="n">
        <f aca="false">Q138*(1+I138)/(K138-I138)</f>
        <v>803.742444387911</v>
      </c>
      <c r="T138" s="21" t="n">
        <f aca="false">R138+S138/(1+K138)^5</f>
        <v>707.5075092969</v>
      </c>
      <c r="U138" s="8" t="n">
        <f aca="false">(T138-Assumptions!$D$17)/Assumptions!$D$18</f>
        <v>20.900300371876</v>
      </c>
    </row>
    <row r="139" customFormat="false" ht="15" hidden="false" customHeight="false" outlineLevel="0" collapsed="false">
      <c r="B139" s="2" t="n">
        <v>134</v>
      </c>
      <c r="C139" s="27" t="n">
        <f aca="false">NORMSDIST('Random Draws'!C139)</f>
        <v>0.00364735627052851</v>
      </c>
      <c r="D139" s="27" t="n">
        <f aca="false">NORMSDIST(Assumptions!$D$22*'Random Draws'!C139+SQRT(1-Assumptions!$D$22^2)*'Random Draws'!D139)</f>
        <v>0.0339458225663876</v>
      </c>
      <c r="E139" s="19" t="n">
        <f aca="false">IF(C139&lt;(Assumptions!$E$6-Assumptions!$D$6)/(Assumptions!$F$6-Assumptions!$D$6),Assumptions!$D$6+SQRT(C139*(Assumptions!$F$6-Assumptions!$D$6)*(Assumptions!$E$6-Assumptions!$D$6)),Assumptions!$F$6-SQRT((1-C139)*(Assumptions!$F$6-Assumptions!$D$6)*(Assumptions!$F$6-Assumptions!$E$6)))</f>
        <v>0.0442704544667567</v>
      </c>
      <c r="F139" s="19" t="n">
        <f aca="false">IF(D139&lt;(Assumptions!$E$7-Assumptions!$D$7)/(Assumptions!$F$7-Assumptions!$D$7),Assumptions!$D$7+SQRT(D139*(Assumptions!$F$7-Assumptions!$D$7)*(Assumptions!$E$7-Assumptions!$D$7)),Assumptions!$F$7-SQRT((1-D139)*(Assumptions!$F$7-Assumptions!$D$7)*(Assumptions!$F$7-Assumptions!$E$7)))</f>
        <v>0.374271472783085</v>
      </c>
      <c r="G139" s="19" t="n">
        <f aca="false">MIN(Assumptions!$D$24,MAX(Assumptions!$D$23,Assumptions!$D$8+Assumptions!$E$8*'Random Draws'!E139))</f>
        <v>0.056272324810963</v>
      </c>
      <c r="H139" s="19" t="n">
        <f aca="false">IF('Random Draws'!F139&lt;(Assumptions!$E$9-Assumptions!$D$9)/(Assumptions!$F$9-Assumptions!$D$9),Assumptions!$D$9+SQRT('Random Draws'!F139*(Assumptions!$F$9-Assumptions!$D$9)*(Assumptions!$E$9-Assumptions!$D$9)),Assumptions!$F$9-SQRT((1-'Random Draws'!F139)*(Assumptions!$F$9-Assumptions!$D$9)*(Assumptions!$F$9-Assumptions!$E$9)))</f>
        <v>0.277351869164185</v>
      </c>
      <c r="I139" s="19" t="n">
        <f aca="false">IF('Random Draws'!G139&lt;(Assumptions!$E$10-Assumptions!$D$10)/(Assumptions!$F$10-Assumptions!$D$10),Assumptions!$D$10+SQRT('Random Draws'!G139*(Assumptions!$F$10-Assumptions!$D$10)*(Assumptions!$E$10-Assumptions!$D$10)),Assumptions!$F$10-SQRT((1-'Random Draws'!G139)*(Assumptions!$F$10-Assumptions!$D$10)*(Assumptions!$F$10-Assumptions!$E$10)))</f>
        <v>0.0233332985166726</v>
      </c>
      <c r="J139" s="19" t="n">
        <f aca="false">IF('Random Draws'!H139&lt;(Assumptions!$E$11-Assumptions!$D$11)/(Assumptions!$F$11-Assumptions!$D$11),Assumptions!$D$11+SQRT('Random Draws'!H139*(Assumptions!$F$11-Assumptions!$D$11)*(Assumptions!$E$11-Assumptions!$D$11)),Assumptions!$F$11-SQRT((1-'Random Draws'!H139)*(Assumptions!$F$11-Assumptions!$D$11)*(Assumptions!$F$11-Assumptions!$E$11)))</f>
        <v>0.151900435501792</v>
      </c>
      <c r="K139" s="19" t="n">
        <f aca="false">MAX(G139,I139+Assumptions!$D$21)</f>
        <v>0.056272324810963</v>
      </c>
      <c r="L139" s="28" t="n">
        <f aca="false">(F139-Assumptions!$D$15)*(1-H139)+Assumptions!$D$15-J139</f>
        <v>0.154621887721416</v>
      </c>
      <c r="M139" s="21" t="n">
        <f aca="false">Assumptions!$D$14*(1+E139)^1*L139-Assumptions!$D$14*(1+E139)^0*E139*Assumptions!$D$16</f>
        <v>23.2201485224654</v>
      </c>
      <c r="N139" s="21" t="n">
        <f aca="false">Assumptions!$D$14*(1+E139)^2*L139-Assumptions!$D$14*(1+E139)^1*E139*Assumptions!$D$16</f>
        <v>24.2481150503406</v>
      </c>
      <c r="O139" s="21" t="n">
        <f aca="false">Assumptions!$D$14*(1+E139)^3*L139-Assumptions!$D$14*(1+E139)^2*E139*Assumptions!$D$16</f>
        <v>25.3215901235813</v>
      </c>
      <c r="P139" s="21" t="n">
        <f aca="false">Assumptions!$D$14*(1+E139)^4*L139-Assumptions!$D$14*(1+E139)^3*E139*Assumptions!$D$16</f>
        <v>26.4425884261732</v>
      </c>
      <c r="Q139" s="21" t="n">
        <f aca="false">Assumptions!$D$14*(1+E139)^5*L139-Assumptions!$D$14*(1+E139)^4*E139*Assumptions!$D$16</f>
        <v>27.6132138330773</v>
      </c>
      <c r="R139" s="21" t="n">
        <f aca="false">M139/(1+K139)+N139/(1+K139)^2+O139/(1+K139)^3+P139/(1+K139)^4+Q139/(1+K139)^5</f>
        <v>107.445934619351</v>
      </c>
      <c r="S139" s="21" t="n">
        <f aca="false">Q139*(1+I139)/(K139-I139)</f>
        <v>857.873603851713</v>
      </c>
      <c r="T139" s="21" t="n">
        <f aca="false">R139+S139/(1+K139)^5</f>
        <v>759.890773082835</v>
      </c>
      <c r="U139" s="8" t="n">
        <f aca="false">(T139-Assumptions!$D$17)/Assumptions!$D$18</f>
        <v>22.9956309233134</v>
      </c>
    </row>
    <row r="140" customFormat="false" ht="15" hidden="false" customHeight="false" outlineLevel="0" collapsed="false">
      <c r="B140" s="2" t="n">
        <v>135</v>
      </c>
      <c r="C140" s="27" t="n">
        <f aca="false">NORMSDIST('Random Draws'!C140)</f>
        <v>0.00901162729961718</v>
      </c>
      <c r="D140" s="27" t="n">
        <f aca="false">NORMSDIST(Assumptions!$D$22*'Random Draws'!C140+SQRT(1-Assumptions!$D$22^2)*'Random Draws'!D140)</f>
        <v>0.12200074616534</v>
      </c>
      <c r="E140" s="19" t="n">
        <f aca="false">IF(C140&lt;(Assumptions!$E$6-Assumptions!$D$6)/(Assumptions!$F$6-Assumptions!$D$6),Assumptions!$D$6+SQRT(C140*(Assumptions!$F$6-Assumptions!$D$6)*(Assumptions!$E$6-Assumptions!$D$6)),Assumptions!$F$6-SQRT((1-C140)*(Assumptions!$F$6-Assumptions!$D$6)*(Assumptions!$F$6-Assumptions!$E$6)))</f>
        <v>0.046712535772574</v>
      </c>
      <c r="F140" s="19" t="n">
        <f aca="false">IF(D140&lt;(Assumptions!$E$7-Assumptions!$D$7)/(Assumptions!$F$7-Assumptions!$D$7),Assumptions!$D$7+SQRT(D140*(Assumptions!$F$7-Assumptions!$D$7)*(Assumptions!$E$7-Assumptions!$D$7)),Assumptions!$F$7-SQRT((1-D140)*(Assumptions!$F$7-Assumptions!$D$7)*(Assumptions!$F$7-Assumptions!$E$7)))</f>
        <v>0.387055581254005</v>
      </c>
      <c r="G140" s="19" t="n">
        <f aca="false">MIN(Assumptions!$D$24,MAX(Assumptions!$D$23,Assumptions!$D$8+Assumptions!$E$8*'Random Draws'!E140))</f>
        <v>0.081187083476881</v>
      </c>
      <c r="H140" s="19" t="n">
        <f aca="false">IF('Random Draws'!F140&lt;(Assumptions!$E$9-Assumptions!$D$9)/(Assumptions!$F$9-Assumptions!$D$9),Assumptions!$D$9+SQRT('Random Draws'!F140*(Assumptions!$F$9-Assumptions!$D$9)*(Assumptions!$E$9-Assumptions!$D$9)),Assumptions!$F$9-SQRT((1-'Random Draws'!F140)*(Assumptions!$F$9-Assumptions!$D$9)*(Assumptions!$F$9-Assumptions!$E$9)))</f>
        <v>0.273779715470999</v>
      </c>
      <c r="I140" s="19" t="n">
        <f aca="false">IF('Random Draws'!G140&lt;(Assumptions!$E$10-Assumptions!$D$10)/(Assumptions!$F$10-Assumptions!$D$10),Assumptions!$D$10+SQRT('Random Draws'!G140*(Assumptions!$F$10-Assumptions!$D$10)*(Assumptions!$E$10-Assumptions!$D$10)),Assumptions!$F$10-SQRT((1-'Random Draws'!G140)*(Assumptions!$F$10-Assumptions!$D$10)*(Assumptions!$F$10-Assumptions!$E$10)))</f>
        <v>0.0224346599017483</v>
      </c>
      <c r="J140" s="19" t="n">
        <f aca="false">IF('Random Draws'!H140&lt;(Assumptions!$E$11-Assumptions!$D$11)/(Assumptions!$F$11-Assumptions!$D$11),Assumptions!$D$11+SQRT('Random Draws'!H140*(Assumptions!$F$11-Assumptions!$D$11)*(Assumptions!$E$11-Assumptions!$D$11)),Assumptions!$F$11-SQRT((1-'Random Draws'!H140)*(Assumptions!$F$11-Assumptions!$D$11)*(Assumptions!$F$11-Assumptions!$E$11)))</f>
        <v>0.14945732794155</v>
      </c>
      <c r="K140" s="19" t="n">
        <f aca="false">MAX(G140,I140+Assumptions!$D$21)</f>
        <v>0.081187083476881</v>
      </c>
      <c r="L140" s="28" t="n">
        <f aca="false">(F140-Assumptions!$D$15)*(1-H140)+Assumptions!$D$15-J140</f>
        <v>0.167221649416501</v>
      </c>
      <c r="M140" s="21" t="n">
        <f aca="false">Assumptions!$D$14*(1+E140)^1*L140-Assumptions!$D$14*(1+E140)^0*E140*Assumptions!$D$16</f>
        <v>25.176584990428</v>
      </c>
      <c r="N140" s="21" t="n">
        <f aca="false">Assumptions!$D$14*(1+E140)^2*L140-Assumptions!$D$14*(1+E140)^1*E140*Assumptions!$D$16</f>
        <v>26.3526471174246</v>
      </c>
      <c r="O140" s="21" t="n">
        <f aca="false">Assumptions!$D$14*(1+E140)^3*L140-Assumptions!$D$14*(1+E140)^2*E140*Assumptions!$D$16</f>
        <v>27.5836460885993</v>
      </c>
      <c r="P140" s="21" t="n">
        <f aca="false">Assumptions!$D$14*(1+E140)^4*L140-Assumptions!$D$14*(1+E140)^3*E140*Assumptions!$D$16</f>
        <v>28.872148143251</v>
      </c>
      <c r="Q140" s="21" t="n">
        <f aca="false">Assumptions!$D$14*(1+E140)^5*L140-Assumptions!$D$14*(1+E140)^4*E140*Assumptions!$D$16</f>
        <v>30.2208393962237</v>
      </c>
      <c r="R140" s="21" t="n">
        <f aca="false">M140/(1+K140)+N140/(1+K140)^2+O140/(1+K140)^3+P140/(1+K140)^4+Q140/(1+K140)^5</f>
        <v>109.238336831526</v>
      </c>
      <c r="S140" s="21" t="n">
        <f aca="false">Q140*(1+I140)/(K140-I140)</f>
        <v>525.915898780071</v>
      </c>
      <c r="T140" s="21" t="n">
        <f aca="false">R140+S140/(1+K140)^5</f>
        <v>465.207236768481</v>
      </c>
      <c r="U140" s="8" t="n">
        <f aca="false">(T140-Assumptions!$D$17)/Assumptions!$D$18</f>
        <v>11.2082894707392</v>
      </c>
    </row>
    <row r="141" customFormat="false" ht="15" hidden="false" customHeight="false" outlineLevel="0" collapsed="false">
      <c r="B141" s="2" t="n">
        <v>136</v>
      </c>
      <c r="C141" s="27" t="n">
        <f aca="false">NORMSDIST('Random Draws'!C141)</f>
        <v>0.106138780803281</v>
      </c>
      <c r="D141" s="27" t="n">
        <f aca="false">NORMSDIST(Assumptions!$D$22*'Random Draws'!C141+SQRT(1-Assumptions!$D$22^2)*'Random Draws'!D141)</f>
        <v>0.256472437430281</v>
      </c>
      <c r="E141" s="19" t="n">
        <f aca="false">IF(C141&lt;(Assumptions!$E$6-Assumptions!$D$6)/(Assumptions!$F$6-Assumptions!$D$6),Assumptions!$D$6+SQRT(C141*(Assumptions!$F$6-Assumptions!$D$6)*(Assumptions!$E$6-Assumptions!$D$6)),Assumptions!$F$6-SQRT((1-C141)*(Assumptions!$F$6-Assumptions!$D$6)*(Assumptions!$F$6-Assumptions!$E$6)))</f>
        <v>0.0630367945690455</v>
      </c>
      <c r="F141" s="19" t="n">
        <f aca="false">IF(D141&lt;(Assumptions!$E$7-Assumptions!$D$7)/(Assumptions!$F$7-Assumptions!$D$7),Assumptions!$D$7+SQRT(D141*(Assumptions!$F$7-Assumptions!$D$7)*(Assumptions!$E$7-Assumptions!$D$7)),Assumptions!$F$7-SQRT((1-D141)*(Assumptions!$F$7-Assumptions!$D$7)*(Assumptions!$F$7-Assumptions!$E$7)))</f>
        <v>0.399227982672853</v>
      </c>
      <c r="G141" s="19" t="n">
        <f aca="false">MIN(Assumptions!$D$24,MAX(Assumptions!$D$23,Assumptions!$D$8+Assumptions!$E$8*'Random Draws'!E141))</f>
        <v>0.077386770820785</v>
      </c>
      <c r="H141" s="19" t="n">
        <f aca="false">IF('Random Draws'!F141&lt;(Assumptions!$E$9-Assumptions!$D$9)/(Assumptions!$F$9-Assumptions!$D$9),Assumptions!$D$9+SQRT('Random Draws'!F141*(Assumptions!$F$9-Assumptions!$D$9)*(Assumptions!$E$9-Assumptions!$D$9)),Assumptions!$F$9-SQRT((1-'Random Draws'!F141)*(Assumptions!$F$9-Assumptions!$D$9)*(Assumptions!$F$9-Assumptions!$E$9)))</f>
        <v>0.318707309011175</v>
      </c>
      <c r="I141" s="19" t="n">
        <f aca="false">IF('Random Draws'!G141&lt;(Assumptions!$E$10-Assumptions!$D$10)/(Assumptions!$F$10-Assumptions!$D$10),Assumptions!$D$10+SQRT('Random Draws'!G141*(Assumptions!$F$10-Assumptions!$D$10)*(Assumptions!$E$10-Assumptions!$D$10)),Assumptions!$F$10-SQRT((1-'Random Draws'!G141)*(Assumptions!$F$10-Assumptions!$D$10)*(Assumptions!$F$10-Assumptions!$E$10)))</f>
        <v>0.0195260540360818</v>
      </c>
      <c r="J141" s="19" t="n">
        <f aca="false">IF('Random Draws'!H141&lt;(Assumptions!$E$11-Assumptions!$D$11)/(Assumptions!$F$11-Assumptions!$D$11),Assumptions!$D$11+SQRT('Random Draws'!H141*(Assumptions!$F$11-Assumptions!$D$11)*(Assumptions!$E$11-Assumptions!$D$11)),Assumptions!$F$11-SQRT((1-'Random Draws'!H141)*(Assumptions!$F$11-Assumptions!$D$11)*(Assumptions!$F$11-Assumptions!$E$11)))</f>
        <v>0.153552435391131</v>
      </c>
      <c r="K141" s="19" t="n">
        <f aca="false">MAX(G141,I141+Assumptions!$D$21)</f>
        <v>0.077386770820785</v>
      </c>
      <c r="L141" s="28" t="n">
        <f aca="false">(F141-Assumptions!$D$15)*(1-H141)+Assumptions!$D$15-J141</f>
        <v>0.15987062141355</v>
      </c>
      <c r="M141" s="21" t="n">
        <f aca="false">Assumptions!$D$14*(1+E141)^1*L141-Assumptions!$D$14*(1+E141)^0*E141*Assumptions!$D$16</f>
        <v>24.3683011189418</v>
      </c>
      <c r="N141" s="21" t="n">
        <f aca="false">Assumptions!$D$14*(1+E141)^2*L141-Assumptions!$D$14*(1+E141)^1*E141*Assumptions!$D$16</f>
        <v>25.9044007105732</v>
      </c>
      <c r="O141" s="21" t="n">
        <f aca="false">Assumptions!$D$14*(1+E141)^3*L141-Assumptions!$D$14*(1+E141)^2*E141*Assumptions!$D$16</f>
        <v>27.5373310965999</v>
      </c>
      <c r="P141" s="21" t="n">
        <f aca="false">Assumptions!$D$14*(1+E141)^4*L141-Assumptions!$D$14*(1+E141)^3*E141*Assumptions!$D$16</f>
        <v>29.273196179916</v>
      </c>
      <c r="Q141" s="21" t="n">
        <f aca="false">Assumptions!$D$14*(1+E141)^5*L141-Assumptions!$D$14*(1+E141)^4*E141*Assumptions!$D$16</f>
        <v>31.1184846338888</v>
      </c>
      <c r="R141" s="21" t="n">
        <f aca="false">M141/(1+K141)+N141/(1+K141)^2+O141/(1+K141)^3+P141/(1+K141)^4+Q141/(1+K141)^5</f>
        <v>110.117163435943</v>
      </c>
      <c r="S141" s="21" t="n">
        <f aca="false">Q141*(1+I141)/(K141-I141)</f>
        <v>548.318576218512</v>
      </c>
      <c r="T141" s="21" t="n">
        <f aca="false">R141+S141/(1+K141)^5</f>
        <v>487.841325615545</v>
      </c>
      <c r="U141" s="8" t="n">
        <f aca="false">(T141-Assumptions!$D$17)/Assumptions!$D$18</f>
        <v>12.1136530246218</v>
      </c>
    </row>
    <row r="142" customFormat="false" ht="15" hidden="false" customHeight="false" outlineLevel="0" collapsed="false">
      <c r="B142" s="2" t="n">
        <v>137</v>
      </c>
      <c r="C142" s="27" t="n">
        <f aca="false">NORMSDIST('Random Draws'!C142)</f>
        <v>0.296366574789408</v>
      </c>
      <c r="D142" s="27" t="n">
        <f aca="false">NORMSDIST(Assumptions!$D$22*'Random Draws'!C142+SQRT(1-Assumptions!$D$22^2)*'Random Draws'!D142)</f>
        <v>0.201696313674712</v>
      </c>
      <c r="E142" s="19" t="n">
        <f aca="false">IF(C142&lt;(Assumptions!$E$6-Assumptions!$D$6)/(Assumptions!$F$6-Assumptions!$D$6),Assumptions!$D$6+SQRT(C142*(Assumptions!$F$6-Assumptions!$D$6)*(Assumptions!$E$6-Assumptions!$D$6)),Assumptions!$F$6-SQRT((1-C142)*(Assumptions!$F$6-Assumptions!$D$6)*(Assumptions!$F$6-Assumptions!$E$6)))</f>
        <v>0.0784945823973587</v>
      </c>
      <c r="F142" s="19" t="n">
        <f aca="false">IF(D142&lt;(Assumptions!$E$7-Assumptions!$D$7)/(Assumptions!$F$7-Assumptions!$D$7),Assumptions!$D$7+SQRT(D142*(Assumptions!$F$7-Assumptions!$D$7)*(Assumptions!$E$7-Assumptions!$D$7)),Assumptions!$F$7-SQRT((1-D142)*(Assumptions!$F$7-Assumptions!$D$7)*(Assumptions!$F$7-Assumptions!$E$7)))</f>
        <v>0.394787611042558</v>
      </c>
      <c r="G142" s="19" t="n">
        <f aca="false">MIN(Assumptions!$D$24,MAX(Assumptions!$D$23,Assumptions!$D$8+Assumptions!$E$8*'Random Draws'!E142))</f>
        <v>0.098847808078093</v>
      </c>
      <c r="H142" s="19" t="n">
        <f aca="false">IF('Random Draws'!F142&lt;(Assumptions!$E$9-Assumptions!$D$9)/(Assumptions!$F$9-Assumptions!$D$9),Assumptions!$D$9+SQRT('Random Draws'!F142*(Assumptions!$F$9-Assumptions!$D$9)*(Assumptions!$E$9-Assumptions!$D$9)),Assumptions!$F$9-SQRT((1-'Random Draws'!F142)*(Assumptions!$F$9-Assumptions!$D$9)*(Assumptions!$F$9-Assumptions!$E$9)))</f>
        <v>0.254243814078511</v>
      </c>
      <c r="I142" s="19" t="n">
        <f aca="false">IF('Random Draws'!G142&lt;(Assumptions!$E$10-Assumptions!$D$10)/(Assumptions!$F$10-Assumptions!$D$10),Assumptions!$D$10+SQRT('Random Draws'!G142*(Assumptions!$F$10-Assumptions!$D$10)*(Assumptions!$E$10-Assumptions!$D$10)),Assumptions!$F$10-SQRT((1-'Random Draws'!G142)*(Assumptions!$F$10-Assumptions!$D$10)*(Assumptions!$F$10-Assumptions!$E$10)))</f>
        <v>0.018645783816896</v>
      </c>
      <c r="J142" s="19" t="n">
        <f aca="false">IF('Random Draws'!H142&lt;(Assumptions!$E$11-Assumptions!$D$11)/(Assumptions!$F$11-Assumptions!$D$11),Assumptions!$D$11+SQRT('Random Draws'!H142*(Assumptions!$F$11-Assumptions!$D$11)*(Assumptions!$E$11-Assumptions!$D$11)),Assumptions!$F$11-SQRT((1-'Random Draws'!H142)*(Assumptions!$F$11-Assumptions!$D$11)*(Assumptions!$F$11-Assumptions!$E$11)))</f>
        <v>0.193142462199301</v>
      </c>
      <c r="K142" s="19" t="n">
        <f aca="false">MAX(G142,I142+Assumptions!$D$21)</f>
        <v>0.098847808078093</v>
      </c>
      <c r="L142" s="28" t="n">
        <f aca="false">(F142-Assumptions!$D$15)*(1-H142)+Assumptions!$D$15-J142</f>
        <v>0.13432453669106</v>
      </c>
      <c r="M142" s="21" t="n">
        <f aca="false">Assumptions!$D$14*(1+E142)^1*L142-Assumptions!$D$14*(1+E142)^0*E142*Assumptions!$D$16</f>
        <v>20.6644499067013</v>
      </c>
      <c r="N142" s="21" t="n">
        <f aca="false">Assumptions!$D$14*(1+E142)^2*L142-Assumptions!$D$14*(1+E142)^1*E142*Assumptions!$D$16</f>
        <v>22.2864972725989</v>
      </c>
      <c r="O142" s="21" t="n">
        <f aca="false">Assumptions!$D$14*(1+E142)^3*L142-Assumptions!$D$14*(1+E142)^2*E142*Assumptions!$D$16</f>
        <v>24.0358665691114</v>
      </c>
      <c r="P142" s="21" t="n">
        <f aca="false">Assumptions!$D$14*(1+E142)^4*L142-Assumptions!$D$14*(1+E142)^3*E142*Assumptions!$D$16</f>
        <v>25.9225518780125</v>
      </c>
      <c r="Q142" s="21" t="n">
        <f aca="false">Assumptions!$D$14*(1+E142)^5*L142-Assumptions!$D$14*(1+E142)^4*E142*Assumptions!$D$16</f>
        <v>27.9573317623509</v>
      </c>
      <c r="R142" s="21" t="n">
        <f aca="false">M142/(1+K142)+N142/(1+K142)^2+O142/(1+K142)^3+P142/(1+K142)^4+Q142/(1+K142)^5</f>
        <v>90.6085003373952</v>
      </c>
      <c r="S142" s="21" t="n">
        <f aca="false">Q142*(1+I142)/(K142-I142)</f>
        <v>355.086026678598</v>
      </c>
      <c r="T142" s="21" t="n">
        <f aca="false">R142+S142/(1+K142)^5</f>
        <v>312.247331535127</v>
      </c>
      <c r="U142" s="8" t="n">
        <f aca="false">(T142-Assumptions!$D$17)/Assumptions!$D$18</f>
        <v>5.08989326140508</v>
      </c>
    </row>
    <row r="143" customFormat="false" ht="15" hidden="false" customHeight="false" outlineLevel="0" collapsed="false">
      <c r="B143" s="2" t="n">
        <v>138</v>
      </c>
      <c r="C143" s="27" t="n">
        <f aca="false">NORMSDIST('Random Draws'!C143)</f>
        <v>0.457311490334509</v>
      </c>
      <c r="D143" s="27" t="n">
        <f aca="false">NORMSDIST(Assumptions!$D$22*'Random Draws'!C143+SQRT(1-Assumptions!$D$22^2)*'Random Draws'!D143)</f>
        <v>0.932068461722317</v>
      </c>
      <c r="E143" s="19" t="n">
        <f aca="false">IF(C143&lt;(Assumptions!$E$6-Assumptions!$D$6)/(Assumptions!$F$6-Assumptions!$D$6),Assumptions!$D$6+SQRT(C143*(Assumptions!$F$6-Assumptions!$D$6)*(Assumptions!$E$6-Assumptions!$D$6)),Assumptions!$F$6-SQRT((1-C143)*(Assumptions!$F$6-Assumptions!$D$6)*(Assumptions!$F$6-Assumptions!$E$6)))</f>
        <v>0.0878179616009774</v>
      </c>
      <c r="F143" s="19" t="n">
        <f aca="false">IF(D143&lt;(Assumptions!$E$7-Assumptions!$D$7)/(Assumptions!$F$7-Assumptions!$D$7),Assumptions!$D$7+SQRT(D143*(Assumptions!$F$7-Assumptions!$D$7)*(Assumptions!$E$7-Assumptions!$D$7)),Assumptions!$F$7-SQRT((1-D143)*(Assumptions!$F$7-Assumptions!$D$7)*(Assumptions!$F$7-Assumptions!$E$7)))</f>
        <v>0.443515881791532</v>
      </c>
      <c r="G143" s="19" t="n">
        <f aca="false">MIN(Assumptions!$D$24,MAX(Assumptions!$D$23,Assumptions!$D$8+Assumptions!$E$8*'Random Draws'!E143))</f>
        <v>0.08895939303793</v>
      </c>
      <c r="H143" s="19" t="n">
        <f aca="false">IF('Random Draws'!F143&lt;(Assumptions!$E$9-Assumptions!$D$9)/(Assumptions!$F$9-Assumptions!$D$9),Assumptions!$D$9+SQRT('Random Draws'!F143*(Assumptions!$F$9-Assumptions!$D$9)*(Assumptions!$E$9-Assumptions!$D$9)),Assumptions!$F$9-SQRT((1-'Random Draws'!F143)*(Assumptions!$F$9-Assumptions!$D$9)*(Assumptions!$F$9-Assumptions!$E$9)))</f>
        <v>0.304209396191037</v>
      </c>
      <c r="I143" s="19" t="n">
        <f aca="false">IF('Random Draws'!G143&lt;(Assumptions!$E$10-Assumptions!$D$10)/(Assumptions!$F$10-Assumptions!$D$10),Assumptions!$D$10+SQRT('Random Draws'!G143*(Assumptions!$F$10-Assumptions!$D$10)*(Assumptions!$E$10-Assumptions!$D$10)),Assumptions!$F$10-SQRT((1-'Random Draws'!G143)*(Assumptions!$F$10-Assumptions!$D$10)*(Assumptions!$F$10-Assumptions!$E$10)))</f>
        <v>0.0237503727859217</v>
      </c>
      <c r="J143" s="19" t="n">
        <f aca="false">IF('Random Draws'!H143&lt;(Assumptions!$E$11-Assumptions!$D$11)/(Assumptions!$F$11-Assumptions!$D$11),Assumptions!$D$11+SQRT('Random Draws'!H143*(Assumptions!$F$11-Assumptions!$D$11)*(Assumptions!$E$11-Assumptions!$D$11)),Assumptions!$F$11-SQRT((1-'Random Draws'!H143)*(Assumptions!$F$11-Assumptions!$D$11)*(Assumptions!$F$11-Assumptions!$E$11)))</f>
        <v>0.190866100846849</v>
      </c>
      <c r="K143" s="19" t="n">
        <f aca="false">MAX(G143,I143+Assumptions!$D$21)</f>
        <v>0.08895939303793</v>
      </c>
      <c r="L143" s="28" t="n">
        <f aca="false">(F143-Assumptions!$D$15)*(1-H143)+Assumptions!$D$15-J143</f>
        <v>0.157275303848581</v>
      </c>
      <c r="M143" s="21" t="n">
        <f aca="false">Assumptions!$D$14*(1+E143)^1*L143-Assumptions!$D$14*(1+E143)^0*E143*Assumptions!$D$16</f>
        <v>24.4255924312328</v>
      </c>
      <c r="N143" s="21" t="n">
        <f aca="false">Assumptions!$D$14*(1+E143)^2*L143-Assumptions!$D$14*(1+E143)^1*E143*Assumptions!$D$16</f>
        <v>26.5705981694399</v>
      </c>
      <c r="O143" s="21" t="n">
        <f aca="false">Assumptions!$D$14*(1+E143)^3*L143-Assumptions!$D$14*(1+E143)^2*E143*Assumptions!$D$16</f>
        <v>28.9039739391988</v>
      </c>
      <c r="P143" s="21" t="n">
        <f aca="false">Assumptions!$D$14*(1+E143)^4*L143-Assumptions!$D$14*(1+E143)^3*E143*Assumptions!$D$16</f>
        <v>31.442262012707</v>
      </c>
      <c r="Q143" s="21" t="n">
        <f aca="false">Assumptions!$D$14*(1+E143)^5*L143-Assumptions!$D$14*(1+E143)^4*E143*Assumptions!$D$16</f>
        <v>34.2034573707867</v>
      </c>
      <c r="R143" s="21" t="n">
        <f aca="false">M143/(1+K143)+N143/(1+K143)^2+O143/(1+K143)^3+P143/(1+K143)^4+Q143/(1+K143)^5</f>
        <v>111.916207014507</v>
      </c>
      <c r="S143" s="21" t="n">
        <f aca="false">Q143*(1+I143)/(K143-I143)</f>
        <v>536.97789199389</v>
      </c>
      <c r="T143" s="21" t="n">
        <f aca="false">R143+S143/(1+K143)^5</f>
        <v>462.585694735013</v>
      </c>
      <c r="U143" s="8" t="n">
        <f aca="false">(T143-Assumptions!$D$17)/Assumptions!$D$18</f>
        <v>11.1034277894005</v>
      </c>
    </row>
    <row r="144" customFormat="false" ht="15" hidden="false" customHeight="false" outlineLevel="0" collapsed="false">
      <c r="B144" s="2" t="n">
        <v>139</v>
      </c>
      <c r="C144" s="27" t="n">
        <f aca="false">NORMSDIST('Random Draws'!C144)</f>
        <v>0.25494722730786</v>
      </c>
      <c r="D144" s="27" t="n">
        <f aca="false">NORMSDIST(Assumptions!$D$22*'Random Draws'!C144+SQRT(1-Assumptions!$D$22^2)*'Random Draws'!D144)</f>
        <v>0.550574443470096</v>
      </c>
      <c r="E144" s="19" t="n">
        <f aca="false">IF(C144&lt;(Assumptions!$E$6-Assumptions!$D$6)/(Assumptions!$F$6-Assumptions!$D$6),Assumptions!$D$6+SQRT(C144*(Assumptions!$F$6-Assumptions!$D$6)*(Assumptions!$E$6-Assumptions!$D$6)),Assumptions!$F$6-SQRT((1-C144)*(Assumptions!$F$6-Assumptions!$D$6)*(Assumptions!$F$6-Assumptions!$E$6)))</f>
        <v>0.0757034471240425</v>
      </c>
      <c r="F144" s="19" t="n">
        <f aca="false">IF(D144&lt;(Assumptions!$E$7-Assumptions!$D$7)/(Assumptions!$F$7-Assumptions!$D$7),Assumptions!$D$7+SQRT(D144*(Assumptions!$F$7-Assumptions!$D$7)*(Assumptions!$E$7-Assumptions!$D$7)),Assumptions!$F$7-SQRT((1-D144)*(Assumptions!$F$7-Assumptions!$D$7)*(Assumptions!$F$7-Assumptions!$E$7)))</f>
        <v>0.417475617968149</v>
      </c>
      <c r="G144" s="19" t="n">
        <f aca="false">MIN(Assumptions!$D$24,MAX(Assumptions!$D$23,Assumptions!$D$8+Assumptions!$E$8*'Random Draws'!E144))</f>
        <v>0.088465306759002</v>
      </c>
      <c r="H144" s="19" t="n">
        <f aca="false">IF('Random Draws'!F144&lt;(Assumptions!$E$9-Assumptions!$D$9)/(Assumptions!$F$9-Assumptions!$D$9),Assumptions!$D$9+SQRT('Random Draws'!F144*(Assumptions!$F$9-Assumptions!$D$9)*(Assumptions!$E$9-Assumptions!$D$9)),Assumptions!$F$9-SQRT((1-'Random Draws'!F144)*(Assumptions!$F$9-Assumptions!$D$9)*(Assumptions!$F$9-Assumptions!$E$9)))</f>
        <v>0.267880551839105</v>
      </c>
      <c r="I144" s="19" t="n">
        <f aca="false">IF('Random Draws'!G144&lt;(Assumptions!$E$10-Assumptions!$D$10)/(Assumptions!$F$10-Assumptions!$D$10),Assumptions!$D$10+SQRT('Random Draws'!G144*(Assumptions!$F$10-Assumptions!$D$10)*(Assumptions!$E$10-Assumptions!$D$10)),Assumptions!$F$10-SQRT((1-'Random Draws'!G144)*(Assumptions!$F$10-Assumptions!$D$10)*(Assumptions!$F$10-Assumptions!$E$10)))</f>
        <v>0.0186388452873894</v>
      </c>
      <c r="J144" s="19" t="n">
        <f aca="false">IF('Random Draws'!H144&lt;(Assumptions!$E$11-Assumptions!$D$11)/(Assumptions!$F$11-Assumptions!$D$11),Assumptions!$D$11+SQRT('Random Draws'!H144*(Assumptions!$F$11-Assumptions!$D$11)*(Assumptions!$E$11-Assumptions!$D$11)),Assumptions!$F$11-SQRT((1-'Random Draws'!H144)*(Assumptions!$F$11-Assumptions!$D$11)*(Assumptions!$F$11-Assumptions!$E$11)))</f>
        <v>0.144401009985654</v>
      </c>
      <c r="K144" s="19" t="n">
        <f aca="false">MAX(G144,I144+Assumptions!$D$21)</f>
        <v>0.088465306759002</v>
      </c>
      <c r="L144" s="28" t="n">
        <f aca="false">(F144-Assumptions!$D$15)*(1-H144)+Assumptions!$D$15-J144</f>
        <v>0.196065480800899</v>
      </c>
      <c r="M144" s="21" t="n">
        <f aca="false">Assumptions!$D$14*(1+E144)^1*L144-Assumptions!$D$14*(1+E144)^0*E144*Assumptions!$D$16</f>
        <v>30.2523954711466</v>
      </c>
      <c r="N144" s="21" t="n">
        <f aca="false">Assumptions!$D$14*(1+E144)^2*L144-Assumptions!$D$14*(1+E144)^1*E144*Assumptions!$D$16</f>
        <v>32.5426060920722</v>
      </c>
      <c r="O144" s="21" t="n">
        <f aca="false">Assumptions!$D$14*(1+E144)^3*L144-Assumptions!$D$14*(1+E144)^2*E144*Assumptions!$D$16</f>
        <v>35.0061935516419</v>
      </c>
      <c r="P144" s="21" t="n">
        <f aca="false">Assumptions!$D$14*(1+E144)^4*L144-Assumptions!$D$14*(1+E144)^3*E144*Assumptions!$D$16</f>
        <v>37.6562830741926</v>
      </c>
      <c r="Q144" s="21" t="n">
        <f aca="false">Assumptions!$D$14*(1+E144)^5*L144-Assumptions!$D$14*(1+E144)^4*E144*Assumptions!$D$16</f>
        <v>40.5069935087877</v>
      </c>
      <c r="R144" s="21" t="n">
        <f aca="false">M144/(1+K144)+N144/(1+K144)^2+O144/(1+K144)^3+P144/(1+K144)^4+Q144/(1+K144)^5</f>
        <v>135.747402346495</v>
      </c>
      <c r="S144" s="21" t="n">
        <f aca="false">Q144*(1+I144)/(K144-I144)</f>
        <v>590.922069144661</v>
      </c>
      <c r="T144" s="21" t="n">
        <f aca="false">R144+S144/(1+K144)^5</f>
        <v>522.521386714575</v>
      </c>
      <c r="U144" s="8" t="n">
        <f aca="false">(T144-Assumptions!$D$17)/Assumptions!$D$18</f>
        <v>13.500855468583</v>
      </c>
    </row>
    <row r="145" customFormat="false" ht="15" hidden="false" customHeight="false" outlineLevel="0" collapsed="false">
      <c r="B145" s="2" t="n">
        <v>140</v>
      </c>
      <c r="C145" s="27" t="n">
        <f aca="false">NORMSDIST('Random Draws'!C145)</f>
        <v>0.876177467743715</v>
      </c>
      <c r="D145" s="27" t="n">
        <f aca="false">NORMSDIST(Assumptions!$D$22*'Random Draws'!C145+SQRT(1-Assumptions!$D$22^2)*'Random Draws'!D145)</f>
        <v>0.872608587853328</v>
      </c>
      <c r="E145" s="19" t="n">
        <f aca="false">IF(C145&lt;(Assumptions!$E$6-Assumptions!$D$6)/(Assumptions!$F$6-Assumptions!$D$6),Assumptions!$D$6+SQRT(C145*(Assumptions!$F$6-Assumptions!$D$6)*(Assumptions!$E$6-Assumptions!$D$6)),Assumptions!$F$6-SQRT((1-C145)*(Assumptions!$F$6-Assumptions!$D$6)*(Assumptions!$F$6-Assumptions!$E$6)))</f>
        <v>0.11511802537415</v>
      </c>
      <c r="F145" s="19" t="n">
        <f aca="false">IF(D145&lt;(Assumptions!$E$7-Assumptions!$D$7)/(Assumptions!$F$7-Assumptions!$D$7),Assumptions!$D$7+SQRT(D145*(Assumptions!$F$7-Assumptions!$D$7)*(Assumptions!$E$7-Assumptions!$D$7)),Assumptions!$F$7-SQRT((1-D145)*(Assumptions!$F$7-Assumptions!$D$7)*(Assumptions!$F$7-Assumptions!$E$7)))</f>
        <v>0.437426439169092</v>
      </c>
      <c r="G145" s="19" t="n">
        <f aca="false">MIN(Assumptions!$D$24,MAX(Assumptions!$D$23,Assumptions!$D$8+Assumptions!$E$8*'Random Draws'!E145))</f>
        <v>0.087529678836575</v>
      </c>
      <c r="H145" s="19" t="n">
        <f aca="false">IF('Random Draws'!F145&lt;(Assumptions!$E$9-Assumptions!$D$9)/(Assumptions!$F$9-Assumptions!$D$9),Assumptions!$D$9+SQRT('Random Draws'!F145*(Assumptions!$F$9-Assumptions!$D$9)*(Assumptions!$E$9-Assumptions!$D$9)),Assumptions!$F$9-SQRT((1-'Random Draws'!F145)*(Assumptions!$F$9-Assumptions!$D$9)*(Assumptions!$F$9-Assumptions!$E$9)))</f>
        <v>0.321936319107542</v>
      </c>
      <c r="I145" s="19" t="n">
        <f aca="false">IF('Random Draws'!G145&lt;(Assumptions!$E$10-Assumptions!$D$10)/(Assumptions!$F$10-Assumptions!$D$10),Assumptions!$D$10+SQRT('Random Draws'!G145*(Assumptions!$F$10-Assumptions!$D$10)*(Assumptions!$E$10-Assumptions!$D$10)),Assumptions!$F$10-SQRT((1-'Random Draws'!G145)*(Assumptions!$F$10-Assumptions!$D$10)*(Assumptions!$F$10-Assumptions!$E$10)))</f>
        <v>0.0134885905810692</v>
      </c>
      <c r="J145" s="19" t="n">
        <f aca="false">IF('Random Draws'!H145&lt;(Assumptions!$E$11-Assumptions!$D$11)/(Assumptions!$F$11-Assumptions!$D$11),Assumptions!$D$11+SQRT('Random Draws'!H145*(Assumptions!$F$11-Assumptions!$D$11)*(Assumptions!$E$11-Assumptions!$D$11)),Assumptions!$F$11-SQRT((1-'Random Draws'!H145)*(Assumptions!$F$11-Assumptions!$D$11)*(Assumptions!$F$11-Assumptions!$E$11)))</f>
        <v>0.168717588981465</v>
      </c>
      <c r="K145" s="19" t="n">
        <f aca="false">MAX(G145,I145+Assumptions!$D$21)</f>
        <v>0.087529678836575</v>
      </c>
      <c r="L145" s="28" t="n">
        <f aca="false">(F145-Assumptions!$D$15)*(1-H145)+Assumptions!$D$15-J145</f>
        <v>0.169737113965191</v>
      </c>
      <c r="M145" s="21" t="n">
        <f aca="false">Assumptions!$D$14*(1+E145)^1*L145-Assumptions!$D$14*(1+E145)^0*E145*Assumptions!$D$16</f>
        <v>26.9443893164703</v>
      </c>
      <c r="N145" s="21" t="n">
        <f aca="false">Assumptions!$D$14*(1+E145)^2*L145-Assumptions!$D$14*(1+E145)^1*E145*Assumptions!$D$16</f>
        <v>30.0461742094947</v>
      </c>
      <c r="O145" s="21" t="n">
        <f aca="false">Assumptions!$D$14*(1+E145)^3*L145-Assumptions!$D$14*(1+E145)^2*E145*Assumptions!$D$16</f>
        <v>33.5050304545395</v>
      </c>
      <c r="P145" s="21" t="n">
        <f aca="false">Assumptions!$D$14*(1+E145)^4*L145-Assumptions!$D$14*(1+E145)^3*E145*Assumptions!$D$16</f>
        <v>37.3620634005668</v>
      </c>
      <c r="Q145" s="21" t="n">
        <f aca="false">Assumptions!$D$14*(1+E145)^5*L145-Assumptions!$D$14*(1+E145)^4*E145*Assumptions!$D$16</f>
        <v>41.6631103631439</v>
      </c>
      <c r="R145" s="21" t="n">
        <f aca="false">M145/(1+K145)+N145/(1+K145)^2+O145/(1+K145)^3+P145/(1+K145)^4+Q145/(1+K145)^5</f>
        <v>130.325435270227</v>
      </c>
      <c r="S145" s="21" t="n">
        <f aca="false">Q145*(1+I145)/(K145-I145)</f>
        <v>570.292630700581</v>
      </c>
      <c r="T145" s="21" t="n">
        <f aca="false">R145+S145/(1+K145)^5</f>
        <v>505.205348696348</v>
      </c>
      <c r="U145" s="8" t="n">
        <f aca="false">(T145-Assumptions!$D$17)/Assumptions!$D$18</f>
        <v>12.8082139478539</v>
      </c>
    </row>
    <row r="146" customFormat="false" ht="15" hidden="false" customHeight="false" outlineLevel="0" collapsed="false">
      <c r="B146" s="2" t="n">
        <v>141</v>
      </c>
      <c r="C146" s="27" t="n">
        <f aca="false">NORMSDIST('Random Draws'!C146)</f>
        <v>0.812201230348692</v>
      </c>
      <c r="D146" s="27" t="n">
        <f aca="false">NORMSDIST(Assumptions!$D$22*'Random Draws'!C146+SQRT(1-Assumptions!$D$22^2)*'Random Draws'!D146)</f>
        <v>0.696797253898244</v>
      </c>
      <c r="E146" s="19" t="n">
        <f aca="false">IF(C146&lt;(Assumptions!$E$6-Assumptions!$D$6)/(Assumptions!$F$6-Assumptions!$D$6),Assumptions!$D$6+SQRT(C146*(Assumptions!$F$6-Assumptions!$D$6)*(Assumptions!$E$6-Assumptions!$D$6)),Assumptions!$F$6-SQRT((1-C146)*(Assumptions!$F$6-Assumptions!$D$6)*(Assumptions!$F$6-Assumptions!$E$6)))</f>
        <v>0.109356993485356</v>
      </c>
      <c r="F146" s="19" t="n">
        <f aca="false">IF(D146&lt;(Assumptions!$E$7-Assumptions!$D$7)/(Assumptions!$F$7-Assumptions!$D$7),Assumptions!$D$7+SQRT(D146*(Assumptions!$F$7-Assumptions!$D$7)*(Assumptions!$E$7-Assumptions!$D$7)),Assumptions!$F$7-SQRT((1-D146)*(Assumptions!$F$7-Assumptions!$D$7)*(Assumptions!$F$7-Assumptions!$E$7)))</f>
        <v>0.425174564117487</v>
      </c>
      <c r="G146" s="19" t="n">
        <f aca="false">MIN(Assumptions!$D$24,MAX(Assumptions!$D$23,Assumptions!$D$8+Assumptions!$E$8*'Random Draws'!E146))</f>
        <v>0.098444812635089</v>
      </c>
      <c r="H146" s="19" t="n">
        <f aca="false">IF('Random Draws'!F146&lt;(Assumptions!$E$9-Assumptions!$D$9)/(Assumptions!$F$9-Assumptions!$D$9),Assumptions!$D$9+SQRT('Random Draws'!F146*(Assumptions!$F$9-Assumptions!$D$9)*(Assumptions!$E$9-Assumptions!$D$9)),Assumptions!$F$9-SQRT((1-'Random Draws'!F146)*(Assumptions!$F$9-Assumptions!$D$9)*(Assumptions!$F$9-Assumptions!$E$9)))</f>
        <v>0.283892638692344</v>
      </c>
      <c r="I146" s="19" t="n">
        <f aca="false">IF('Random Draws'!G146&lt;(Assumptions!$E$10-Assumptions!$D$10)/(Assumptions!$F$10-Assumptions!$D$10),Assumptions!$D$10+SQRT('Random Draws'!G146*(Assumptions!$F$10-Assumptions!$D$10)*(Assumptions!$E$10-Assumptions!$D$10)),Assumptions!$F$10-SQRT((1-'Random Draws'!G146)*(Assumptions!$F$10-Assumptions!$D$10)*(Assumptions!$F$10-Assumptions!$E$10)))</f>
        <v>0.0135439578050924</v>
      </c>
      <c r="J146" s="19" t="n">
        <f aca="false">IF('Random Draws'!H146&lt;(Assumptions!$E$11-Assumptions!$D$11)/(Assumptions!$F$11-Assumptions!$D$11),Assumptions!$D$11+SQRT('Random Draws'!H146*(Assumptions!$F$11-Assumptions!$D$11)*(Assumptions!$E$11-Assumptions!$D$11)),Assumptions!$F$11-SQRT((1-'Random Draws'!H146)*(Assumptions!$F$11-Assumptions!$D$11)*(Assumptions!$F$11-Assumptions!$E$11)))</f>
        <v>0.181626443365854</v>
      </c>
      <c r="K146" s="19" t="n">
        <f aca="false">MAX(G146,I146+Assumptions!$D$21)</f>
        <v>0.098444812635089</v>
      </c>
      <c r="L146" s="28" t="n">
        <f aca="false">(F146-Assumptions!$D$15)*(1-H146)+Assumptions!$D$15-J146</f>
        <v>0.159750234869457</v>
      </c>
      <c r="M146" s="21" t="n">
        <f aca="false">Assumptions!$D$14*(1+E146)^1*L146-Assumptions!$D$14*(1+E146)^0*E146*Assumptions!$D$16</f>
        <v>25.2212029165259</v>
      </c>
      <c r="N146" s="21" t="n">
        <f aca="false">Assumptions!$D$14*(1+E146)^2*L146-Assumptions!$D$14*(1+E146)^1*E146*Assumptions!$D$16</f>
        <v>27.9793178395613</v>
      </c>
      <c r="O146" s="21" t="n">
        <f aca="false">Assumptions!$D$14*(1+E146)^3*L146-Assumptions!$D$14*(1+E146)^2*E146*Assumptions!$D$16</f>
        <v>31.0390519182669</v>
      </c>
      <c r="P146" s="21" t="n">
        <f aca="false">Assumptions!$D$14*(1+E146)^4*L146-Assumptions!$D$14*(1+E146)^3*E146*Assumptions!$D$16</f>
        <v>34.4333893166844</v>
      </c>
      <c r="Q146" s="21" t="n">
        <f aca="false">Assumptions!$D$14*(1+E146)^5*L146-Assumptions!$D$14*(1+E146)^4*E146*Assumptions!$D$16</f>
        <v>38.1989212478678</v>
      </c>
      <c r="R146" s="21" t="n">
        <f aca="false">M146/(1+K146)+N146/(1+K146)^2+O146/(1+K146)^3+P146/(1+K146)^4+Q146/(1+K146)^5</f>
        <v>117.10789157509</v>
      </c>
      <c r="S146" s="21" t="n">
        <f aca="false">Q146*(1+I146)/(K146-I146)</f>
        <v>456.017620823412</v>
      </c>
      <c r="T146" s="21" t="n">
        <f aca="false">R146+S146/(1+K146)^5</f>
        <v>402.269078119372</v>
      </c>
      <c r="U146" s="8" t="n">
        <f aca="false">(T146-Assumptions!$D$17)/Assumptions!$D$18</f>
        <v>8.69076312477488</v>
      </c>
    </row>
    <row r="147" customFormat="false" ht="15" hidden="false" customHeight="false" outlineLevel="0" collapsed="false">
      <c r="B147" s="2" t="n">
        <v>142</v>
      </c>
      <c r="C147" s="27" t="n">
        <f aca="false">NORMSDIST('Random Draws'!C147)</f>
        <v>0.0963916235176336</v>
      </c>
      <c r="D147" s="27" t="n">
        <f aca="false">NORMSDIST(Assumptions!$D$22*'Random Draws'!C147+SQRT(1-Assumptions!$D$22^2)*'Random Draws'!D147)</f>
        <v>0.249536127475295</v>
      </c>
      <c r="E147" s="19" t="n">
        <f aca="false">IF(C147&lt;(Assumptions!$E$6-Assumptions!$D$6)/(Assumptions!$F$6-Assumptions!$D$6),Assumptions!$D$6+SQRT(C147*(Assumptions!$F$6-Assumptions!$D$6)*(Assumptions!$E$6-Assumptions!$D$6)),Assumptions!$F$6-SQRT((1-C147)*(Assumptions!$F$6-Assumptions!$D$6)*(Assumptions!$F$6-Assumptions!$E$6)))</f>
        <v>0.0619535445335866</v>
      </c>
      <c r="F147" s="19" t="n">
        <f aca="false">IF(D147&lt;(Assumptions!$E$7-Assumptions!$D$7)/(Assumptions!$F$7-Assumptions!$D$7),Assumptions!$D$7+SQRT(D147*(Assumptions!$F$7-Assumptions!$D$7)*(Assumptions!$E$7-Assumptions!$D$7)),Assumptions!$F$7-SQRT((1-D147)*(Assumptions!$F$7-Assumptions!$D$7)*(Assumptions!$F$7-Assumptions!$E$7)))</f>
        <v>0.39869388536774</v>
      </c>
      <c r="G147" s="19" t="n">
        <f aca="false">MIN(Assumptions!$D$24,MAX(Assumptions!$D$23,Assumptions!$D$8+Assumptions!$E$8*'Random Draws'!E147))</f>
        <v>0.081066709106336</v>
      </c>
      <c r="H147" s="19" t="n">
        <f aca="false">IF('Random Draws'!F147&lt;(Assumptions!$E$9-Assumptions!$D$9)/(Assumptions!$F$9-Assumptions!$D$9),Assumptions!$D$9+SQRT('Random Draws'!F147*(Assumptions!$F$9-Assumptions!$D$9)*(Assumptions!$E$9-Assumptions!$D$9)),Assumptions!$F$9-SQRT((1-'Random Draws'!F147)*(Assumptions!$F$9-Assumptions!$D$9)*(Assumptions!$F$9-Assumptions!$E$9)))</f>
        <v>0.267452439012719</v>
      </c>
      <c r="I147" s="19" t="n">
        <f aca="false">IF('Random Draws'!G147&lt;(Assumptions!$E$10-Assumptions!$D$10)/(Assumptions!$F$10-Assumptions!$D$10),Assumptions!$D$10+SQRT('Random Draws'!G147*(Assumptions!$F$10-Assumptions!$D$10)*(Assumptions!$E$10-Assumptions!$D$10)),Assumptions!$F$10-SQRT((1-'Random Draws'!G147)*(Assumptions!$F$10-Assumptions!$D$10)*(Assumptions!$F$10-Assumptions!$E$10)))</f>
        <v>0.0209639011904333</v>
      </c>
      <c r="J147" s="19" t="n">
        <f aca="false">IF('Random Draws'!H147&lt;(Assumptions!$E$11-Assumptions!$D$11)/(Assumptions!$F$11-Assumptions!$D$11),Assumptions!$D$11+SQRT('Random Draws'!H147*(Assumptions!$F$11-Assumptions!$D$11)*(Assumptions!$E$11-Assumptions!$D$11)),Assumptions!$F$11-SQRT((1-'Random Draws'!H147)*(Assumptions!$F$11-Assumptions!$D$11)*(Assumptions!$F$11-Assumptions!$E$11)))</f>
        <v>0.174178539759955</v>
      </c>
      <c r="K147" s="19" t="n">
        <f aca="false">MAX(G147,I147+Assumptions!$D$21)</f>
        <v>0.081066709106336</v>
      </c>
      <c r="L147" s="28" t="n">
        <f aca="false">(F147-Assumptions!$D$15)*(1-H147)+Assumptions!$D$15-J147</f>
        <v>0.152652510618378</v>
      </c>
      <c r="M147" s="21" t="n">
        <f aca="false">Assumptions!$D$14*(1+E147)^1*L147-Assumptions!$D$14*(1+E147)^0*E147*Assumptions!$D$16</f>
        <v>23.2364339175839</v>
      </c>
      <c r="N147" s="21" t="n">
        <f aca="false">Assumptions!$D$14*(1+E147)^2*L147-Assumptions!$D$14*(1+E147)^1*E147*Assumptions!$D$16</f>
        <v>24.6760133610987</v>
      </c>
      <c r="O147" s="21" t="n">
        <f aca="false">Assumptions!$D$14*(1+E147)^3*L147-Assumptions!$D$14*(1+E147)^2*E147*Assumptions!$D$16</f>
        <v>26.2047798537769</v>
      </c>
      <c r="P147" s="21" t="n">
        <f aca="false">Assumptions!$D$14*(1+E147)^4*L147-Assumptions!$D$14*(1+E147)^3*E147*Assumptions!$D$16</f>
        <v>27.8282588494407</v>
      </c>
      <c r="Q147" s="21" t="n">
        <f aca="false">Assumptions!$D$14*(1+E147)^5*L147-Assumptions!$D$14*(1+E147)^4*E147*Assumptions!$D$16</f>
        <v>29.5523181233617</v>
      </c>
      <c r="R147" s="21" t="n">
        <f aca="false">M147/(1+K147)+N147/(1+K147)^2+O147/(1+K147)^3+P147/(1+K147)^4+Q147/(1+K147)^5</f>
        <v>103.736411452286</v>
      </c>
      <c r="S147" s="21" t="n">
        <f aca="false">Q147*(1+I147)/(K147-I147)</f>
        <v>502.004000256781</v>
      </c>
      <c r="T147" s="21" t="n">
        <f aca="false">R147+S147/(1+K147)^5</f>
        <v>443.709632123133</v>
      </c>
      <c r="U147" s="8" t="n">
        <f aca="false">(T147-Assumptions!$D$17)/Assumptions!$D$18</f>
        <v>10.3483852849253</v>
      </c>
    </row>
    <row r="148" customFormat="false" ht="15" hidden="false" customHeight="false" outlineLevel="0" collapsed="false">
      <c r="B148" s="2" t="n">
        <v>143</v>
      </c>
      <c r="C148" s="27" t="n">
        <f aca="false">NORMSDIST('Random Draws'!C148)</f>
        <v>0.666395935334808</v>
      </c>
      <c r="D148" s="27" t="n">
        <f aca="false">NORMSDIST(Assumptions!$D$22*'Random Draws'!C148+SQRT(1-Assumptions!$D$22^2)*'Random Draws'!D148)</f>
        <v>0.650063456657812</v>
      </c>
      <c r="E148" s="19" t="n">
        <f aca="false">IF(C148&lt;(Assumptions!$E$6-Assumptions!$D$6)/(Assumptions!$F$6-Assumptions!$D$6),Assumptions!$D$6+SQRT(C148*(Assumptions!$F$6-Assumptions!$D$6)*(Assumptions!$E$6-Assumptions!$D$6)),Assumptions!$F$6-SQRT((1-C148)*(Assumptions!$F$6-Assumptions!$D$6)*(Assumptions!$F$6-Assumptions!$E$6)))</f>
        <v>0.0991585954780451</v>
      </c>
      <c r="F148" s="19" t="n">
        <f aca="false">IF(D148&lt;(Assumptions!$E$7-Assumptions!$D$7)/(Assumptions!$F$7-Assumptions!$D$7),Assumptions!$D$7+SQRT(D148*(Assumptions!$F$7-Assumptions!$D$7)*(Assumptions!$E$7-Assumptions!$D$7)),Assumptions!$F$7-SQRT((1-D148)*(Assumptions!$F$7-Assumptions!$D$7)*(Assumptions!$F$7-Assumptions!$E$7)))</f>
        <v>0.422586818187051</v>
      </c>
      <c r="G148" s="19" t="n">
        <f aca="false">MIN(Assumptions!$D$24,MAX(Assumptions!$D$23,Assumptions!$D$8+Assumptions!$E$8*'Random Draws'!E148))</f>
        <v>0.089917288111901</v>
      </c>
      <c r="H148" s="19" t="n">
        <f aca="false">IF('Random Draws'!F148&lt;(Assumptions!$E$9-Assumptions!$D$9)/(Assumptions!$F$9-Assumptions!$D$9),Assumptions!$D$9+SQRT('Random Draws'!F148*(Assumptions!$F$9-Assumptions!$D$9)*(Assumptions!$E$9-Assumptions!$D$9)),Assumptions!$F$9-SQRT((1-'Random Draws'!F148)*(Assumptions!$F$9-Assumptions!$D$9)*(Assumptions!$F$9-Assumptions!$E$9)))</f>
        <v>0.299704280520022</v>
      </c>
      <c r="I148" s="19" t="n">
        <f aca="false">IF('Random Draws'!G148&lt;(Assumptions!$E$10-Assumptions!$D$10)/(Assumptions!$F$10-Assumptions!$D$10),Assumptions!$D$10+SQRT('Random Draws'!G148*(Assumptions!$F$10-Assumptions!$D$10)*(Assumptions!$E$10-Assumptions!$D$10)),Assumptions!$F$10-SQRT((1-'Random Draws'!G148)*(Assumptions!$F$10-Assumptions!$D$10)*(Assumptions!$F$10-Assumptions!$E$10)))</f>
        <v>0.0183351942375208</v>
      </c>
      <c r="J148" s="19" t="n">
        <f aca="false">IF('Random Draws'!H148&lt;(Assumptions!$E$11-Assumptions!$D$11)/(Assumptions!$F$11-Assumptions!$D$11),Assumptions!$D$11+SQRT('Random Draws'!H148*(Assumptions!$F$11-Assumptions!$D$11)*(Assumptions!$E$11-Assumptions!$D$11)),Assumptions!$F$11-SQRT((1-'Random Draws'!H148)*(Assumptions!$F$11-Assumptions!$D$11)*(Assumptions!$F$11-Assumptions!$E$11)))</f>
        <v>0.152832843360818</v>
      </c>
      <c r="K148" s="19" t="n">
        <f aca="false">MAX(G148,I148+Assumptions!$D$21)</f>
        <v>0.089917288111901</v>
      </c>
      <c r="L148" s="28" t="n">
        <f aca="false">(F148-Assumptions!$D$15)*(1-H148)+Assumptions!$D$15-J148</f>
        <v>0.182064452991841</v>
      </c>
      <c r="M148" s="21" t="n">
        <f aca="false">Assumptions!$D$14*(1+E148)^1*L148-Assumptions!$D$14*(1+E148)^0*E148*Assumptions!$D$16</f>
        <v>28.5857278330341</v>
      </c>
      <c r="N148" s="21" t="n">
        <f aca="false">Assumptions!$D$14*(1+E148)^2*L148-Assumptions!$D$14*(1+E148)^1*E148*Assumptions!$D$16</f>
        <v>31.4202484556754</v>
      </c>
      <c r="O148" s="21" t="n">
        <f aca="false">Assumptions!$D$14*(1+E148)^3*L148-Assumptions!$D$14*(1+E148)^2*E148*Assumptions!$D$16</f>
        <v>34.5358361621114</v>
      </c>
      <c r="P148" s="21" t="n">
        <f aca="false">Assumptions!$D$14*(1+E148)^4*L148-Assumptions!$D$14*(1+E148)^3*E148*Assumptions!$D$16</f>
        <v>37.9603611696062</v>
      </c>
      <c r="Q148" s="21" t="n">
        <f aca="false">Assumptions!$D$14*(1+E148)^5*L148-Assumptions!$D$14*(1+E148)^4*E148*Assumptions!$D$16</f>
        <v>41.7244572670237</v>
      </c>
      <c r="R148" s="21" t="n">
        <f aca="false">M148/(1+K148)+N148/(1+K148)^2+O148/(1+K148)^3+P148/(1+K148)^4+Q148/(1+K148)^5</f>
        <v>133.379877652094</v>
      </c>
      <c r="S148" s="21" t="n">
        <f aca="false">Q148*(1+I148)/(K148-I148)</f>
        <v>593.576982674393</v>
      </c>
      <c r="T148" s="21" t="n">
        <f aca="false">R148+S148/(1+K148)^5</f>
        <v>519.310593528084</v>
      </c>
      <c r="U148" s="8" t="n">
        <f aca="false">(T148-Assumptions!$D$17)/Assumptions!$D$18</f>
        <v>13.3724237411233</v>
      </c>
    </row>
    <row r="149" customFormat="false" ht="15" hidden="false" customHeight="false" outlineLevel="0" collapsed="false">
      <c r="B149" s="2" t="n">
        <v>144</v>
      </c>
      <c r="C149" s="27" t="n">
        <f aca="false">NORMSDIST('Random Draws'!C149)</f>
        <v>0.465448848129533</v>
      </c>
      <c r="D149" s="27" t="n">
        <f aca="false">NORMSDIST(Assumptions!$D$22*'Random Draws'!C149+SQRT(1-Assumptions!$D$22^2)*'Random Draws'!D149)</f>
        <v>0.845473150529088</v>
      </c>
      <c r="E149" s="19" t="n">
        <f aca="false">IF(C149&lt;(Assumptions!$E$6-Assumptions!$D$6)/(Assumptions!$F$6-Assumptions!$D$6),Assumptions!$D$6+SQRT(C149*(Assumptions!$F$6-Assumptions!$D$6)*(Assumptions!$E$6-Assumptions!$D$6)),Assumptions!$F$6-SQRT((1-C149)*(Assumptions!$F$6-Assumptions!$D$6)*(Assumptions!$F$6-Assumptions!$E$6)))</f>
        <v>0.0882415198832672</v>
      </c>
      <c r="F149" s="19" t="n">
        <f aca="false">IF(D149&lt;(Assumptions!$E$7-Assumptions!$D$7)/(Assumptions!$F$7-Assumptions!$D$7),Assumptions!$D$7+SQRT(D149*(Assumptions!$F$7-Assumptions!$D$7)*(Assumptions!$E$7-Assumptions!$D$7)),Assumptions!$F$7-SQRT((1-D149)*(Assumptions!$F$7-Assumptions!$D$7)*(Assumptions!$F$7-Assumptions!$E$7)))</f>
        <v>0.435138234216298</v>
      </c>
      <c r="G149" s="19" t="n">
        <f aca="false">MIN(Assumptions!$D$24,MAX(Assumptions!$D$23,Assumptions!$D$8+Assumptions!$E$8*'Random Draws'!E149))</f>
        <v>0.109156866461794</v>
      </c>
      <c r="H149" s="19" t="n">
        <f aca="false">IF('Random Draws'!F149&lt;(Assumptions!$E$9-Assumptions!$D$9)/(Assumptions!$F$9-Assumptions!$D$9),Assumptions!$D$9+SQRT('Random Draws'!F149*(Assumptions!$F$9-Assumptions!$D$9)*(Assumptions!$E$9-Assumptions!$D$9)),Assumptions!$F$9-SQRT((1-'Random Draws'!F149)*(Assumptions!$F$9-Assumptions!$D$9)*(Assumptions!$F$9-Assumptions!$E$9)))</f>
        <v>0.249660986231384</v>
      </c>
      <c r="I149" s="19" t="n">
        <f aca="false">IF('Random Draws'!G149&lt;(Assumptions!$E$10-Assumptions!$D$10)/(Assumptions!$F$10-Assumptions!$D$10),Assumptions!$D$10+SQRT('Random Draws'!G149*(Assumptions!$F$10-Assumptions!$D$10)*(Assumptions!$E$10-Assumptions!$D$10)),Assumptions!$F$10-SQRT((1-'Random Draws'!G149)*(Assumptions!$F$10-Assumptions!$D$10)*(Assumptions!$F$10-Assumptions!$E$10)))</f>
        <v>0.0207503257401903</v>
      </c>
      <c r="J149" s="19" t="n">
        <f aca="false">IF('Random Draws'!H149&lt;(Assumptions!$E$11-Assumptions!$D$11)/(Assumptions!$F$11-Assumptions!$D$11),Assumptions!$D$11+SQRT('Random Draws'!H149*(Assumptions!$F$11-Assumptions!$D$11)*(Assumptions!$E$11-Assumptions!$D$11)),Assumptions!$F$11-SQRT((1-'Random Draws'!H149)*(Assumptions!$F$11-Assumptions!$D$11)*(Assumptions!$F$11-Assumptions!$E$11)))</f>
        <v>0.125795540258854</v>
      </c>
      <c r="K149" s="19" t="n">
        <f aca="false">MAX(G149,I149+Assumptions!$D$21)</f>
        <v>0.109156866461794</v>
      </c>
      <c r="L149" s="28" t="n">
        <f aca="false">(F149-Assumptions!$D$15)*(1-H149)+Assumptions!$D$15-J149</f>
        <v>0.2331615814661</v>
      </c>
      <c r="M149" s="21" t="n">
        <f aca="false">Assumptions!$D$14*(1+E149)^1*L149-Assumptions!$D$14*(1+E149)^0*E149*Assumptions!$D$16</f>
        <v>36.4078858885007</v>
      </c>
      <c r="N149" s="21" t="n">
        <f aca="false">Assumptions!$D$14*(1+E149)^2*L149-Assumptions!$D$14*(1+E149)^1*E149*Assumptions!$D$16</f>
        <v>39.6205730750386</v>
      </c>
      <c r="O149" s="21" t="n">
        <f aca="false">Assumptions!$D$14*(1+E149)^3*L149-Assumptions!$D$14*(1+E149)^2*E149*Assumptions!$D$16</f>
        <v>43.116752661826</v>
      </c>
      <c r="P149" s="21" t="n">
        <f aca="false">Assumptions!$D$14*(1+E149)^4*L149-Assumptions!$D$14*(1+E149)^3*E149*Assumptions!$D$16</f>
        <v>46.9214404491365</v>
      </c>
      <c r="Q149" s="21" t="n">
        <f aca="false">Assumptions!$D$14*(1+E149)^5*L149-Assumptions!$D$14*(1+E149)^4*E149*Assumptions!$D$16</f>
        <v>51.0618596694805</v>
      </c>
      <c r="R149" s="21" t="n">
        <f aca="false">M149/(1+K149)+N149/(1+K149)^2+O149/(1+K149)^3+P149/(1+K149)^4+Q149/(1+K149)^5</f>
        <v>158.050004389318</v>
      </c>
      <c r="S149" s="21" t="n">
        <f aca="false">Q149*(1+I149)/(K149-I149)</f>
        <v>589.565087210626</v>
      </c>
      <c r="T149" s="21" t="n">
        <f aca="false">R149+S149/(1+K149)^5</f>
        <v>509.260023681809</v>
      </c>
      <c r="U149" s="8" t="n">
        <f aca="false">(T149-Assumptions!$D$17)/Assumptions!$D$18</f>
        <v>12.9704009472724</v>
      </c>
    </row>
    <row r="150" customFormat="false" ht="15" hidden="false" customHeight="false" outlineLevel="0" collapsed="false">
      <c r="B150" s="2" t="n">
        <v>145</v>
      </c>
      <c r="C150" s="27" t="n">
        <f aca="false">NORMSDIST('Random Draws'!C150)</f>
        <v>0.357765006931683</v>
      </c>
      <c r="D150" s="27" t="n">
        <f aca="false">NORMSDIST(Assumptions!$D$22*'Random Draws'!C150+SQRT(1-Assumptions!$D$22^2)*'Random Draws'!D150)</f>
        <v>0.441416134070526</v>
      </c>
      <c r="E150" s="19" t="n">
        <f aca="false">IF(C150&lt;(Assumptions!$E$6-Assumptions!$D$6)/(Assumptions!$F$6-Assumptions!$D$6),Assumptions!$D$6+SQRT(C150*(Assumptions!$F$6-Assumptions!$D$6)*(Assumptions!$E$6-Assumptions!$D$6)),Assumptions!$F$6-SQRT((1-C150)*(Assumptions!$F$6-Assumptions!$D$6)*(Assumptions!$F$6-Assumptions!$E$6)))</f>
        <v>0.082294503598676</v>
      </c>
      <c r="F150" s="19" t="n">
        <f aca="false">IF(D150&lt;(Assumptions!$E$7-Assumptions!$D$7)/(Assumptions!$F$7-Assumptions!$D$7),Assumptions!$D$7+SQRT(D150*(Assumptions!$F$7-Assumptions!$D$7)*(Assumptions!$E$7-Assumptions!$D$7)),Assumptions!$F$7-SQRT((1-D150)*(Assumptions!$F$7-Assumptions!$D$7)*(Assumptions!$F$7-Assumptions!$E$7)))</f>
        <v>0.411463548307741</v>
      </c>
      <c r="G150" s="19" t="n">
        <f aca="false">MIN(Assumptions!$D$24,MAX(Assumptions!$D$23,Assumptions!$D$8+Assumptions!$E$8*'Random Draws'!E150))</f>
        <v>0.085388814503836</v>
      </c>
      <c r="H150" s="19" t="n">
        <f aca="false">IF('Random Draws'!F150&lt;(Assumptions!$E$9-Assumptions!$D$9)/(Assumptions!$F$9-Assumptions!$D$9),Assumptions!$D$9+SQRT('Random Draws'!F150*(Assumptions!$F$9-Assumptions!$D$9)*(Assumptions!$E$9-Assumptions!$D$9)),Assumptions!$F$9-SQRT((1-'Random Draws'!F150)*(Assumptions!$F$9-Assumptions!$D$9)*(Assumptions!$F$9-Assumptions!$E$9)))</f>
        <v>0.271611025231664</v>
      </c>
      <c r="I150" s="19" t="n">
        <f aca="false">IF('Random Draws'!G150&lt;(Assumptions!$E$10-Assumptions!$D$10)/(Assumptions!$F$10-Assumptions!$D$10),Assumptions!$D$10+SQRT('Random Draws'!G150*(Assumptions!$F$10-Assumptions!$D$10)*(Assumptions!$E$10-Assumptions!$D$10)),Assumptions!$F$10-SQRT((1-'Random Draws'!G150)*(Assumptions!$F$10-Assumptions!$D$10)*(Assumptions!$F$10-Assumptions!$E$10)))</f>
        <v>0.0188363061495995</v>
      </c>
      <c r="J150" s="19" t="n">
        <f aca="false">IF('Random Draws'!H150&lt;(Assumptions!$E$11-Assumptions!$D$11)/(Assumptions!$F$11-Assumptions!$D$11),Assumptions!$D$11+SQRT('Random Draws'!H150*(Assumptions!$F$11-Assumptions!$D$11)*(Assumptions!$E$11-Assumptions!$D$11)),Assumptions!$F$11-SQRT((1-'Random Draws'!H150)*(Assumptions!$F$11-Assumptions!$D$11)*(Assumptions!$F$11-Assumptions!$E$11)))</f>
        <v>0.146755127225786</v>
      </c>
      <c r="K150" s="19" t="n">
        <f aca="false">MAX(G150,I150+Assumptions!$D$21)</f>
        <v>0.085388814503836</v>
      </c>
      <c r="L150" s="28" t="n">
        <f aca="false">(F150-Assumptions!$D$15)*(1-H150)+Assumptions!$D$15-J150</f>
        <v>0.188259818160747</v>
      </c>
      <c r="M150" s="21" t="n">
        <f aca="false">Assumptions!$D$14*(1+E150)^1*L150-Assumptions!$D$14*(1+E150)^0*E150*Assumptions!$D$16</f>
        <v>29.1861410437059</v>
      </c>
      <c r="N150" s="21" t="n">
        <f aca="false">Assumptions!$D$14*(1+E150)^2*L150-Assumptions!$D$14*(1+E150)^1*E150*Assumptions!$D$16</f>
        <v>31.5880000328586</v>
      </c>
      <c r="O150" s="21" t="n">
        <f aca="false">Assumptions!$D$14*(1+E150)^3*L150-Assumptions!$D$14*(1+E150)^2*E150*Assumptions!$D$16</f>
        <v>34.1875188152376</v>
      </c>
      <c r="P150" s="21" t="n">
        <f aca="false">Assumptions!$D$14*(1+E150)^4*L150-Assumptions!$D$14*(1+E150)^3*E150*Assumptions!$D$16</f>
        <v>37.000963705408</v>
      </c>
      <c r="Q150" s="21" t="n">
        <f aca="false">Assumptions!$D$14*(1+E150)^5*L150-Assumptions!$D$14*(1+E150)^4*E150*Assumptions!$D$16</f>
        <v>40.0459396462172</v>
      </c>
      <c r="R150" s="21" t="n">
        <f aca="false">M150/(1+K150)+N150/(1+K150)^2+O150/(1+K150)^3+P150/(1+K150)^4+Q150/(1+K150)^5</f>
        <v>133.685745404295</v>
      </c>
      <c r="S150" s="21" t="n">
        <f aca="false">Q150*(1+I150)/(K150-I150)</f>
        <v>613.053635909194</v>
      </c>
      <c r="T150" s="21" t="n">
        <f aca="false">R150+S150/(1+K150)^5</f>
        <v>540.664524232588</v>
      </c>
      <c r="U150" s="8" t="n">
        <f aca="false">(T150-Assumptions!$D$17)/Assumptions!$D$18</f>
        <v>14.2265809693035</v>
      </c>
    </row>
    <row r="151" customFormat="false" ht="15" hidden="false" customHeight="false" outlineLevel="0" collapsed="false">
      <c r="B151" s="2" t="n">
        <v>146</v>
      </c>
      <c r="C151" s="27" t="n">
        <f aca="false">NORMSDIST('Random Draws'!C151)</f>
        <v>0.135423719692904</v>
      </c>
      <c r="D151" s="27" t="n">
        <f aca="false">NORMSDIST(Assumptions!$D$22*'Random Draws'!C151+SQRT(1-Assumptions!$D$22^2)*'Random Draws'!D151)</f>
        <v>0.684534180688234</v>
      </c>
      <c r="E151" s="19" t="n">
        <f aca="false">IF(C151&lt;(Assumptions!$E$6-Assumptions!$D$6)/(Assumptions!$F$6-Assumptions!$D$6),Assumptions!$D$6+SQRT(C151*(Assumptions!$F$6-Assumptions!$D$6)*(Assumptions!$E$6-Assumptions!$D$6)),Assumptions!$F$6-SQRT((1-C151)*(Assumptions!$F$6-Assumptions!$D$6)*(Assumptions!$F$6-Assumptions!$E$6)))</f>
        <v>0.0660215026173455</v>
      </c>
      <c r="F151" s="19" t="n">
        <f aca="false">IF(D151&lt;(Assumptions!$E$7-Assumptions!$D$7)/(Assumptions!$F$7-Assumptions!$D$7),Assumptions!$D$7+SQRT(D151*(Assumptions!$F$7-Assumptions!$D$7)*(Assumptions!$E$7-Assumptions!$D$7)),Assumptions!$F$7-SQRT((1-D151)*(Assumptions!$F$7-Assumptions!$D$7)*(Assumptions!$F$7-Assumptions!$E$7)))</f>
        <v>0.424477285052419</v>
      </c>
      <c r="G151" s="19" t="n">
        <f aca="false">MIN(Assumptions!$D$24,MAX(Assumptions!$D$23,Assumptions!$D$8+Assumptions!$E$8*'Random Draws'!E151))</f>
        <v>0.074811160250791</v>
      </c>
      <c r="H151" s="19" t="n">
        <f aca="false">IF('Random Draws'!F151&lt;(Assumptions!$E$9-Assumptions!$D$9)/(Assumptions!$F$9-Assumptions!$D$9),Assumptions!$D$9+SQRT('Random Draws'!F151*(Assumptions!$F$9-Assumptions!$D$9)*(Assumptions!$E$9-Assumptions!$D$9)),Assumptions!$F$9-SQRT((1-'Random Draws'!F151)*(Assumptions!$F$9-Assumptions!$D$9)*(Assumptions!$F$9-Assumptions!$E$9)))</f>
        <v>0.302712004751707</v>
      </c>
      <c r="I151" s="19" t="n">
        <f aca="false">IF('Random Draws'!G151&lt;(Assumptions!$E$10-Assumptions!$D$10)/(Assumptions!$F$10-Assumptions!$D$10),Assumptions!$D$10+SQRT('Random Draws'!G151*(Assumptions!$F$10-Assumptions!$D$10)*(Assumptions!$E$10-Assumptions!$D$10)),Assumptions!$F$10-SQRT((1-'Random Draws'!G151)*(Assumptions!$F$10-Assumptions!$D$10)*(Assumptions!$F$10-Assumptions!$E$10)))</f>
        <v>0.016999844191391</v>
      </c>
      <c r="J151" s="19" t="n">
        <f aca="false">IF('Random Draws'!H151&lt;(Assumptions!$E$11-Assumptions!$D$11)/(Assumptions!$F$11-Assumptions!$D$11),Assumptions!$D$11+SQRT('Random Draws'!H151*(Assumptions!$F$11-Assumptions!$D$11)*(Assumptions!$E$11-Assumptions!$D$11)),Assumptions!$F$11-SQRT((1-'Random Draws'!H151)*(Assumptions!$F$11-Assumptions!$D$11)*(Assumptions!$F$11-Assumptions!$E$11)))</f>
        <v>0.164663212042114</v>
      </c>
      <c r="K151" s="19" t="n">
        <f aca="false">MAX(G151,I151+Assumptions!$D$21)</f>
        <v>0.074811160250791</v>
      </c>
      <c r="L151" s="28" t="n">
        <f aca="false">(F151-Assumptions!$D$15)*(1-H151)+Assumptions!$D$15-J151</f>
        <v>0.170672263698247</v>
      </c>
      <c r="M151" s="21" t="n">
        <f aca="false">Assumptions!$D$14*(1+E151)^1*L151-Assumptions!$D$14*(1+E151)^0*E151*Assumptions!$D$16</f>
        <v>26.0941503990074</v>
      </c>
      <c r="N151" s="21" t="n">
        <f aca="false">Assumptions!$D$14*(1+E151)^2*L151-Assumptions!$D$14*(1+E151)^1*E151*Assumptions!$D$16</f>
        <v>27.8169254178729</v>
      </c>
      <c r="O151" s="21" t="n">
        <f aca="false">Assumptions!$D$14*(1+E151)^3*L151-Assumptions!$D$14*(1+E151)^2*E151*Assumptions!$D$16</f>
        <v>29.6534406321555</v>
      </c>
      <c r="P151" s="21" t="n">
        <f aca="false">Assumptions!$D$14*(1+E151)^4*L151-Assumptions!$D$14*(1+E151)^3*E151*Assumptions!$D$16</f>
        <v>31.6112053404647</v>
      </c>
      <c r="Q151" s="21" t="n">
        <f aca="false">Assumptions!$D$14*(1+E151)^5*L151-Assumptions!$D$14*(1+E151)^4*E151*Assumptions!$D$16</f>
        <v>33.6982246165876</v>
      </c>
      <c r="R151" s="21" t="n">
        <f aca="false">M151/(1+K151)+N151/(1+K151)^2+O151/(1+K151)^3+P151/(1+K151)^4+Q151/(1+K151)^5</f>
        <v>119.420222751625</v>
      </c>
      <c r="S151" s="21" t="n">
        <f aca="false">Q151*(1+I151)/(K151-I151)</f>
        <v>592.809358454721</v>
      </c>
      <c r="T151" s="21" t="n">
        <f aca="false">R151+S151/(1+K151)^5</f>
        <v>532.709573337192</v>
      </c>
      <c r="U151" s="8" t="n">
        <f aca="false">(T151-Assumptions!$D$17)/Assumptions!$D$18</f>
        <v>13.9083829334877</v>
      </c>
    </row>
    <row r="152" customFormat="false" ht="15" hidden="false" customHeight="false" outlineLevel="0" collapsed="false">
      <c r="B152" s="2" t="n">
        <v>147</v>
      </c>
      <c r="C152" s="27" t="n">
        <f aca="false">NORMSDIST('Random Draws'!C152)</f>
        <v>0.605216209873914</v>
      </c>
      <c r="D152" s="27" t="n">
        <f aca="false">NORMSDIST(Assumptions!$D$22*'Random Draws'!C152+SQRT(1-Assumptions!$D$22^2)*'Random Draws'!D152)</f>
        <v>0.762775754394209</v>
      </c>
      <c r="E152" s="19" t="n">
        <f aca="false">IF(C152&lt;(Assumptions!$E$6-Assumptions!$D$6)/(Assumptions!$F$6-Assumptions!$D$6),Assumptions!$D$6+SQRT(C152*(Assumptions!$F$6-Assumptions!$D$6)*(Assumptions!$E$6-Assumptions!$D$6)),Assumptions!$F$6-SQRT((1-C152)*(Assumptions!$F$6-Assumptions!$D$6)*(Assumptions!$F$6-Assumptions!$E$6)))</f>
        <v>0.0955711923339099</v>
      </c>
      <c r="F152" s="19" t="n">
        <f aca="false">IF(D152&lt;(Assumptions!$E$7-Assumptions!$D$7)/(Assumptions!$F$7-Assumptions!$D$7),Assumptions!$D$7+SQRT(D152*(Assumptions!$F$7-Assumptions!$D$7)*(Assumptions!$E$7-Assumptions!$D$7)),Assumptions!$F$7-SQRT((1-D152)*(Assumptions!$F$7-Assumptions!$D$7)*(Assumptions!$F$7-Assumptions!$E$7)))</f>
        <v>0.429195828489908</v>
      </c>
      <c r="G152" s="19" t="n">
        <f aca="false">MIN(Assumptions!$D$24,MAX(Assumptions!$D$23,Assumptions!$D$8+Assumptions!$E$8*'Random Draws'!E152))</f>
        <v>0.092424111369378</v>
      </c>
      <c r="H152" s="19" t="n">
        <f aca="false">IF('Random Draws'!F152&lt;(Assumptions!$E$9-Assumptions!$D$9)/(Assumptions!$F$9-Assumptions!$D$9),Assumptions!$D$9+SQRT('Random Draws'!F152*(Assumptions!$F$9-Assumptions!$D$9)*(Assumptions!$E$9-Assumptions!$D$9)),Assumptions!$F$9-SQRT((1-'Random Draws'!F152)*(Assumptions!$F$9-Assumptions!$D$9)*(Assumptions!$F$9-Assumptions!$E$9)))</f>
        <v>0.269654253916242</v>
      </c>
      <c r="I152" s="19" t="n">
        <f aca="false">IF('Random Draws'!G152&lt;(Assumptions!$E$10-Assumptions!$D$10)/(Assumptions!$F$10-Assumptions!$D$10),Assumptions!$D$10+SQRT('Random Draws'!G152*(Assumptions!$F$10-Assumptions!$D$10)*(Assumptions!$E$10-Assumptions!$D$10)),Assumptions!$F$10-SQRT((1-'Random Draws'!G152)*(Assumptions!$F$10-Assumptions!$D$10)*(Assumptions!$F$10-Assumptions!$E$10)))</f>
        <v>0.0223087524128268</v>
      </c>
      <c r="J152" s="19" t="n">
        <f aca="false">IF('Random Draws'!H152&lt;(Assumptions!$E$11-Assumptions!$D$11)/(Assumptions!$F$11-Assumptions!$D$11),Assumptions!$D$11+SQRT('Random Draws'!H152*(Assumptions!$F$11-Assumptions!$D$11)*(Assumptions!$E$11-Assumptions!$D$11)),Assumptions!$F$11-SQRT((1-'Random Draws'!H152)*(Assumptions!$F$11-Assumptions!$D$11)*(Assumptions!$F$11-Assumptions!$E$11)))</f>
        <v>0.160708797389646</v>
      </c>
      <c r="K152" s="19" t="n">
        <f aca="false">MAX(G152,I152+Assumptions!$D$21)</f>
        <v>0.092424111369378</v>
      </c>
      <c r="L152" s="28" t="n">
        <f aca="false">(F152-Assumptions!$D$15)*(1-H152)+Assumptions!$D$15-J152</f>
        <v>0.187807603193963</v>
      </c>
      <c r="M152" s="21" t="n">
        <f aca="false">Assumptions!$D$14*(1+E152)^1*L152-Assumptions!$D$14*(1+E152)^0*E152*Assumptions!$D$16</f>
        <v>29.4189722786322</v>
      </c>
      <c r="N152" s="21" t="n">
        <f aca="false">Assumptions!$D$14*(1+E152)^2*L152-Assumptions!$D$14*(1+E152)^1*E152*Assumptions!$D$16</f>
        <v>32.2305785365393</v>
      </c>
      <c r="O152" s="21" t="n">
        <f aca="false">Assumptions!$D$14*(1+E152)^3*L152-Assumptions!$D$14*(1+E152)^2*E152*Assumptions!$D$16</f>
        <v>35.3108933568881</v>
      </c>
      <c r="P152" s="21" t="n">
        <f aca="false">Assumptions!$D$14*(1+E152)^4*L152-Assumptions!$D$14*(1+E152)^3*E152*Assumptions!$D$16</f>
        <v>38.6855975373815</v>
      </c>
      <c r="Q152" s="21" t="n">
        <f aca="false">Assumptions!$D$14*(1+E152)^5*L152-Assumptions!$D$14*(1+E152)^4*E152*Assumptions!$D$16</f>
        <v>42.3828262201788</v>
      </c>
      <c r="R152" s="21" t="n">
        <f aca="false">M152/(1+K152)+N152/(1+K152)^2+O152/(1+K152)^3+P152/(1+K152)^4+Q152/(1+K152)^5</f>
        <v>135.428002310007</v>
      </c>
      <c r="S152" s="21" t="n">
        <f aca="false">Q152*(1+I152)/(K152-I152)</f>
        <v>617.957817540807</v>
      </c>
      <c r="T152" s="21" t="n">
        <f aca="false">R152+S152/(1+K152)^5</f>
        <v>532.621788189763</v>
      </c>
      <c r="U152" s="8" t="n">
        <f aca="false">(T152-Assumptions!$D$17)/Assumptions!$D$18</f>
        <v>13.9048715275905</v>
      </c>
    </row>
    <row r="153" customFormat="false" ht="15" hidden="false" customHeight="false" outlineLevel="0" collapsed="false">
      <c r="B153" s="2" t="n">
        <v>148</v>
      </c>
      <c r="C153" s="27" t="n">
        <f aca="false">NORMSDIST('Random Draws'!C153)</f>
        <v>0.266677815013247</v>
      </c>
      <c r="D153" s="27" t="n">
        <f aca="false">NORMSDIST(Assumptions!$D$22*'Random Draws'!C153+SQRT(1-Assumptions!$D$22^2)*'Random Draws'!D153)</f>
        <v>0.534910425892426</v>
      </c>
      <c r="E153" s="19" t="n">
        <f aca="false">IF(C153&lt;(Assumptions!$E$6-Assumptions!$D$6)/(Assumptions!$F$6-Assumptions!$D$6),Assumptions!$D$6+SQRT(C153*(Assumptions!$F$6-Assumptions!$D$6)*(Assumptions!$E$6-Assumptions!$D$6)),Assumptions!$F$6-SQRT((1-C153)*(Assumptions!$F$6-Assumptions!$D$6)*(Assumptions!$F$6-Assumptions!$E$6)))</f>
        <v>0.0765156004341464</v>
      </c>
      <c r="F153" s="19" t="n">
        <f aca="false">IF(D153&lt;(Assumptions!$E$7-Assumptions!$D$7)/(Assumptions!$F$7-Assumptions!$D$7),Assumptions!$D$7+SQRT(D153*(Assumptions!$F$7-Assumptions!$D$7)*(Assumptions!$E$7-Assumptions!$D$7)),Assumptions!$F$7-SQRT((1-D153)*(Assumptions!$F$7-Assumptions!$D$7)*(Assumptions!$F$7-Assumptions!$E$7)))</f>
        <v>0.416652118719025</v>
      </c>
      <c r="G153" s="19" t="n">
        <f aca="false">MIN(Assumptions!$D$24,MAX(Assumptions!$D$23,Assumptions!$D$8+Assumptions!$E$8*'Random Draws'!E153))</f>
        <v>0.057207251915338</v>
      </c>
      <c r="H153" s="19" t="n">
        <f aca="false">IF('Random Draws'!F153&lt;(Assumptions!$E$9-Assumptions!$D$9)/(Assumptions!$F$9-Assumptions!$D$9),Assumptions!$D$9+SQRT('Random Draws'!F153*(Assumptions!$F$9-Assumptions!$D$9)*(Assumptions!$E$9-Assumptions!$D$9)),Assumptions!$F$9-SQRT((1-'Random Draws'!F153)*(Assumptions!$F$9-Assumptions!$D$9)*(Assumptions!$F$9-Assumptions!$E$9)))</f>
        <v>0.287106359220315</v>
      </c>
      <c r="I153" s="19" t="n">
        <f aca="false">IF('Random Draws'!G153&lt;(Assumptions!$E$10-Assumptions!$D$10)/(Assumptions!$F$10-Assumptions!$D$10),Assumptions!$D$10+SQRT('Random Draws'!G153*(Assumptions!$F$10-Assumptions!$D$10)*(Assumptions!$E$10-Assumptions!$D$10)),Assumptions!$F$10-SQRT((1-'Random Draws'!G153)*(Assumptions!$F$10-Assumptions!$D$10)*(Assumptions!$F$10-Assumptions!$E$10)))</f>
        <v>0.0221833682624452</v>
      </c>
      <c r="J153" s="19" t="n">
        <f aca="false">IF('Random Draws'!H153&lt;(Assumptions!$E$11-Assumptions!$D$11)/(Assumptions!$F$11-Assumptions!$D$11),Assumptions!$D$11+SQRT('Random Draws'!H153*(Assumptions!$F$11-Assumptions!$D$11)*(Assumptions!$E$11-Assumptions!$D$11)),Assumptions!$F$11-SQRT((1-'Random Draws'!H153)*(Assumptions!$F$11-Assumptions!$D$11)*(Assumptions!$F$11-Assumptions!$E$11)))</f>
        <v>0.174626290784971</v>
      </c>
      <c r="K153" s="19" t="n">
        <f aca="false">MAX(G153,I153+Assumptions!$D$21)</f>
        <v>0.057207251915338</v>
      </c>
      <c r="L153" s="28" t="n">
        <f aca="false">(F153-Assumptions!$D$15)*(1-H153)+Assumptions!$D$15-J153</f>
        <v>0.159726181765845</v>
      </c>
      <c r="M153" s="21" t="n">
        <f aca="false">Assumptions!$D$14*(1+E153)^1*L153-Assumptions!$D$14*(1+E153)^0*E153*Assumptions!$D$16</f>
        <v>24.5995774760748</v>
      </c>
      <c r="N153" s="21" t="n">
        <f aca="false">Assumptions!$D$14*(1+E153)^2*L153-Assumptions!$D$14*(1+E153)^1*E153*Assumptions!$D$16</f>
        <v>26.481828917083</v>
      </c>
      <c r="O153" s="21" t="n">
        <f aca="false">Assumptions!$D$14*(1+E153)^3*L153-Assumptions!$D$14*(1+E153)^2*E153*Assumptions!$D$16</f>
        <v>28.5081019572679</v>
      </c>
      <c r="P153" s="21" t="n">
        <f aca="false">Assumptions!$D$14*(1+E153)^4*L153-Assumptions!$D$14*(1+E153)^3*E153*Assumptions!$D$16</f>
        <v>30.6894164957661</v>
      </c>
      <c r="Q153" s="21" t="n">
        <f aca="false">Assumptions!$D$14*(1+E153)^5*L153-Assumptions!$D$14*(1+E153)^4*E153*Assumptions!$D$16</f>
        <v>33.0376356259133</v>
      </c>
      <c r="R153" s="21" t="n">
        <f aca="false">M153/(1+K153)+N153/(1+K153)^2+O153/(1+K153)^3+P153/(1+K153)^4+Q153/(1+K153)^5</f>
        <v>120.670234546499</v>
      </c>
      <c r="S153" s="21" t="n">
        <f aca="false">Q153*(1+I153)/(K153-I153)</f>
        <v>964.214077405265</v>
      </c>
      <c r="T153" s="21" t="n">
        <f aca="false">R153+S153/(1+K153)^5</f>
        <v>850.75418312644</v>
      </c>
      <c r="U153" s="8" t="n">
        <f aca="false">(T153-Assumptions!$D$17)/Assumptions!$D$18</f>
        <v>26.6301673250576</v>
      </c>
    </row>
    <row r="154" customFormat="false" ht="15" hidden="false" customHeight="false" outlineLevel="0" collapsed="false">
      <c r="B154" s="2" t="n">
        <v>149</v>
      </c>
      <c r="C154" s="27" t="n">
        <f aca="false">NORMSDIST('Random Draws'!C154)</f>
        <v>0.0108412708774969</v>
      </c>
      <c r="D154" s="27" t="n">
        <f aca="false">NORMSDIST(Assumptions!$D$22*'Random Draws'!C154+SQRT(1-Assumptions!$D$22^2)*'Random Draws'!D154)</f>
        <v>0.503594461239539</v>
      </c>
      <c r="E154" s="19" t="n">
        <f aca="false">IF(C154&lt;(Assumptions!$E$6-Assumptions!$D$6)/(Assumptions!$F$6-Assumptions!$D$6),Assumptions!$D$6+SQRT(C154*(Assumptions!$F$6-Assumptions!$D$6)*(Assumptions!$E$6-Assumptions!$D$6)),Assumptions!$F$6-SQRT((1-C154)*(Assumptions!$F$6-Assumptions!$D$6)*(Assumptions!$F$6-Assumptions!$E$6)))</f>
        <v>0.0473624964779268</v>
      </c>
      <c r="F154" s="19" t="n">
        <f aca="false">IF(D154&lt;(Assumptions!$E$7-Assumptions!$D$7)/(Assumptions!$F$7-Assumptions!$D$7),Assumptions!$D$7+SQRT(D154*(Assumptions!$F$7-Assumptions!$D$7)*(Assumptions!$E$7-Assumptions!$D$7)),Assumptions!$F$7-SQRT((1-D154)*(Assumptions!$F$7-Assumptions!$D$7)*(Assumptions!$F$7-Assumptions!$E$7)))</f>
        <v>0.414968779934043</v>
      </c>
      <c r="G154" s="19" t="n">
        <f aca="false">MIN(Assumptions!$D$24,MAX(Assumptions!$D$23,Assumptions!$D$8+Assumptions!$E$8*'Random Draws'!E154))</f>
        <v>0.097997977481368</v>
      </c>
      <c r="H154" s="19" t="n">
        <f aca="false">IF('Random Draws'!F154&lt;(Assumptions!$E$9-Assumptions!$D$9)/(Assumptions!$F$9-Assumptions!$D$9),Assumptions!$D$9+SQRT('Random Draws'!F154*(Assumptions!$F$9-Assumptions!$D$9)*(Assumptions!$E$9-Assumptions!$D$9)),Assumptions!$F$9-SQRT((1-'Random Draws'!F154)*(Assumptions!$F$9-Assumptions!$D$9)*(Assumptions!$F$9-Assumptions!$E$9)))</f>
        <v>0.277291042993827</v>
      </c>
      <c r="I154" s="19" t="n">
        <f aca="false">IF('Random Draws'!G154&lt;(Assumptions!$E$10-Assumptions!$D$10)/(Assumptions!$F$10-Assumptions!$D$10),Assumptions!$D$10+SQRT('Random Draws'!G154*(Assumptions!$F$10-Assumptions!$D$10)*(Assumptions!$E$10-Assumptions!$D$10)),Assumptions!$F$10-SQRT((1-'Random Draws'!G154)*(Assumptions!$F$10-Assumptions!$D$10)*(Assumptions!$F$10-Assumptions!$E$10)))</f>
        <v>0.016989205803523</v>
      </c>
      <c r="J154" s="19" t="n">
        <f aca="false">IF('Random Draws'!H154&lt;(Assumptions!$E$11-Assumptions!$D$11)/(Assumptions!$F$11-Assumptions!$D$11),Assumptions!$D$11+SQRT('Random Draws'!H154*(Assumptions!$F$11-Assumptions!$D$11)*(Assumptions!$E$11-Assumptions!$D$11)),Assumptions!$F$11-SQRT((1-'Random Draws'!H154)*(Assumptions!$F$11-Assumptions!$D$11)*(Assumptions!$F$11-Assumptions!$E$11)))</f>
        <v>0.181162236020801</v>
      </c>
      <c r="K154" s="19" t="n">
        <f aca="false">MAX(G154,I154+Assumptions!$D$21)</f>
        <v>0.097997977481368</v>
      </c>
      <c r="L154" s="28" t="n">
        <f aca="false">(F154-Assumptions!$D$15)*(1-H154)+Assumptions!$D$15-J154</f>
        <v>0.154787253704653</v>
      </c>
      <c r="M154" s="21" t="n">
        <f aca="false">Assumptions!$D$14*(1+E154)^1*L154-Assumptions!$D$14*(1+E154)^0*E154*Assumptions!$D$16</f>
        <v>23.3011359874658</v>
      </c>
      <c r="N154" s="21" t="n">
        <f aca="false">Assumptions!$D$14*(1+E154)^2*L154-Assumptions!$D$14*(1+E154)^1*E154*Assumptions!$D$16</f>
        <v>24.4047359586039</v>
      </c>
      <c r="O154" s="21" t="n">
        <f aca="false">Assumptions!$D$14*(1+E154)^3*L154-Assumptions!$D$14*(1+E154)^2*E154*Assumptions!$D$16</f>
        <v>25.560605179488</v>
      </c>
      <c r="P154" s="21" t="n">
        <f aca="false">Assumptions!$D$14*(1+E154)^4*L154-Assumptions!$D$14*(1+E154)^3*E154*Assumptions!$D$16</f>
        <v>26.7712192522752</v>
      </c>
      <c r="Q154" s="21" t="n">
        <f aca="false">Assumptions!$D$14*(1+E154)^5*L154-Assumptions!$D$14*(1+E154)^4*E154*Assumptions!$D$16</f>
        <v>28.0391710298209</v>
      </c>
      <c r="R154" s="21" t="n">
        <f aca="false">M154/(1+K154)+N154/(1+K154)^2+O154/(1+K154)^3+P154/(1+K154)^4+Q154/(1+K154)^5</f>
        <v>96.7618442121616</v>
      </c>
      <c r="S154" s="21" t="n">
        <f aca="false">Q154*(1+I154)/(K154-I154)</f>
        <v>352.005513556075</v>
      </c>
      <c r="T154" s="21" t="n">
        <f aca="false">R154+S154/(1+K154)^5</f>
        <v>317.329468409524</v>
      </c>
      <c r="U154" s="8" t="n">
        <f aca="false">(T154-Assumptions!$D$17)/Assumptions!$D$18</f>
        <v>5.29317873638096</v>
      </c>
    </row>
    <row r="155" customFormat="false" ht="15" hidden="false" customHeight="false" outlineLevel="0" collapsed="false">
      <c r="B155" s="2" t="n">
        <v>150</v>
      </c>
      <c r="C155" s="27" t="n">
        <f aca="false">NORMSDIST('Random Draws'!C155)</f>
        <v>0.695441775506809</v>
      </c>
      <c r="D155" s="27" t="n">
        <f aca="false">NORMSDIST(Assumptions!$D$22*'Random Draws'!C155+SQRT(1-Assumptions!$D$22^2)*'Random Draws'!D155)</f>
        <v>0.37372182935898</v>
      </c>
      <c r="E155" s="19" t="n">
        <f aca="false">IF(C155&lt;(Assumptions!$E$6-Assumptions!$D$6)/(Assumptions!$F$6-Assumptions!$D$6),Assumptions!$D$6+SQRT(C155*(Assumptions!$F$6-Assumptions!$D$6)*(Assumptions!$E$6-Assumptions!$D$6)),Assumptions!$F$6-SQRT((1-C155)*(Assumptions!$F$6-Assumptions!$D$6)*(Assumptions!$F$6-Assumptions!$E$6)))</f>
        <v>0.100977043647797</v>
      </c>
      <c r="F155" s="19" t="n">
        <f aca="false">IF(D155&lt;(Assumptions!$E$7-Assumptions!$D$7)/(Assumptions!$F$7-Assumptions!$D$7),Assumptions!$D$7+SQRT(D155*(Assumptions!$F$7-Assumptions!$D$7)*(Assumptions!$E$7-Assumptions!$D$7)),Assumptions!$F$7-SQRT((1-D155)*(Assumptions!$F$7-Assumptions!$D$7)*(Assumptions!$F$7-Assumptions!$E$7)))</f>
        <v>0.407353257291911</v>
      </c>
      <c r="G155" s="19" t="n">
        <f aca="false">MIN(Assumptions!$D$24,MAX(Assumptions!$D$23,Assumptions!$D$8+Assumptions!$E$8*'Random Draws'!E155))</f>
        <v>0.095993043164917</v>
      </c>
      <c r="H155" s="19" t="n">
        <f aca="false">IF('Random Draws'!F155&lt;(Assumptions!$E$9-Assumptions!$D$9)/(Assumptions!$F$9-Assumptions!$D$9),Assumptions!$D$9+SQRT('Random Draws'!F155*(Assumptions!$F$9-Assumptions!$D$9)*(Assumptions!$E$9-Assumptions!$D$9)),Assumptions!$F$9-SQRT((1-'Random Draws'!F155)*(Assumptions!$F$9-Assumptions!$D$9)*(Assumptions!$F$9-Assumptions!$E$9)))</f>
        <v>0.313220317181066</v>
      </c>
      <c r="I155" s="19" t="n">
        <f aca="false">IF('Random Draws'!G155&lt;(Assumptions!$E$10-Assumptions!$D$10)/(Assumptions!$F$10-Assumptions!$D$10),Assumptions!$D$10+SQRT('Random Draws'!G155*(Assumptions!$F$10-Assumptions!$D$10)*(Assumptions!$E$10-Assumptions!$D$10)),Assumptions!$F$10-SQRT((1-'Random Draws'!G155)*(Assumptions!$F$10-Assumptions!$D$10)*(Assumptions!$F$10-Assumptions!$E$10)))</f>
        <v>0.0118755457323137</v>
      </c>
      <c r="J155" s="19" t="n">
        <f aca="false">IF('Random Draws'!H155&lt;(Assumptions!$E$11-Assumptions!$D$11)/(Assumptions!$F$11-Assumptions!$D$11),Assumptions!$D$11+SQRT('Random Draws'!H155*(Assumptions!$F$11-Assumptions!$D$11)*(Assumptions!$E$11-Assumptions!$D$11)),Assumptions!$F$11-SQRT((1-'Random Draws'!H155)*(Assumptions!$F$11-Assumptions!$D$11)*(Assumptions!$F$11-Assumptions!$E$11)))</f>
        <v>0.216891859076554</v>
      </c>
      <c r="K155" s="19" t="n">
        <f aca="false">MAX(G155,I155+Assumptions!$D$21)</f>
        <v>0.095993043164917</v>
      </c>
      <c r="L155" s="28" t="n">
        <f aca="false">(F155-Assumptions!$D$15)*(1-H155)+Assumptions!$D$15-J155</f>
        <v>0.103588722995183</v>
      </c>
      <c r="M155" s="21" t="n">
        <f aca="false">Assumptions!$D$14*(1+E155)^1*L155-Assumptions!$D$14*(1+E155)^0*E155*Assumptions!$D$16</f>
        <v>16.0978267299127</v>
      </c>
      <c r="N155" s="21" t="n">
        <f aca="false">Assumptions!$D$14*(1+E155)^2*L155-Assumptions!$D$14*(1+E155)^1*E155*Assumptions!$D$16</f>
        <v>17.7233376822537</v>
      </c>
      <c r="O155" s="21" t="n">
        <f aca="false">Assumptions!$D$14*(1+E155)^3*L155-Assumptions!$D$14*(1+E155)^2*E155*Assumptions!$D$16</f>
        <v>19.5129879249793</v>
      </c>
      <c r="P155" s="21" t="n">
        <f aca="false">Assumptions!$D$14*(1+E155)^4*L155-Assumptions!$D$14*(1+E155)^3*E155*Assumptions!$D$16</f>
        <v>21.4833517583789</v>
      </c>
      <c r="Q155" s="21" t="n">
        <f aca="false">Assumptions!$D$14*(1+E155)^5*L155-Assumptions!$D$14*(1+E155)^4*E155*Assumptions!$D$16</f>
        <v>23.6526771065857</v>
      </c>
      <c r="R155" s="21" t="n">
        <f aca="false">M155/(1+K155)+N155/(1+K155)^2+O155/(1+K155)^3+P155/(1+K155)^4+Q155/(1+K155)^5</f>
        <v>74.1104291324423</v>
      </c>
      <c r="S155" s="21" t="n">
        <f aca="false">Q155*(1+I155)/(K155-I155)</f>
        <v>284.52541130854</v>
      </c>
      <c r="T155" s="21" t="n">
        <f aca="false">R155+S155/(1+K155)^5</f>
        <v>254.031518726039</v>
      </c>
      <c r="U155" s="8" t="n">
        <f aca="false">(T155-Assumptions!$D$17)/Assumptions!$D$18</f>
        <v>2.76126074904157</v>
      </c>
    </row>
    <row r="156" customFormat="false" ht="15" hidden="false" customHeight="false" outlineLevel="0" collapsed="false">
      <c r="B156" s="2" t="n">
        <v>151</v>
      </c>
      <c r="C156" s="27" t="n">
        <f aca="false">NORMSDIST('Random Draws'!C156)</f>
        <v>0.418433113668841</v>
      </c>
      <c r="D156" s="27" t="n">
        <f aca="false">NORMSDIST(Assumptions!$D$22*'Random Draws'!C156+SQRT(1-Assumptions!$D$22^2)*'Random Draws'!D156)</f>
        <v>0.549857575797608</v>
      </c>
      <c r="E156" s="19" t="n">
        <f aca="false">IF(C156&lt;(Assumptions!$E$6-Assumptions!$D$6)/(Assumptions!$F$6-Assumptions!$D$6),Assumptions!$D$6+SQRT(C156*(Assumptions!$F$6-Assumptions!$D$6)*(Assumptions!$E$6-Assumptions!$D$6)),Assumptions!$F$6-SQRT((1-C156)*(Assumptions!$F$6-Assumptions!$D$6)*(Assumptions!$F$6-Assumptions!$E$6)))</f>
        <v>0.0857401964178577</v>
      </c>
      <c r="F156" s="19" t="n">
        <f aca="false">IF(D156&lt;(Assumptions!$E$7-Assumptions!$D$7)/(Assumptions!$F$7-Assumptions!$D$7),Assumptions!$D$7+SQRT(D156*(Assumptions!$F$7-Assumptions!$D$7)*(Assumptions!$E$7-Assumptions!$D$7)),Assumptions!$F$7-SQRT((1-D156)*(Assumptions!$F$7-Assumptions!$D$7)*(Assumptions!$F$7-Assumptions!$E$7)))</f>
        <v>0.417438188122413</v>
      </c>
      <c r="G156" s="19" t="n">
        <f aca="false">MIN(Assumptions!$D$24,MAX(Assumptions!$D$23,Assumptions!$D$8+Assumptions!$E$8*'Random Draws'!E156))</f>
        <v>0.099524926284979</v>
      </c>
      <c r="H156" s="19" t="n">
        <f aca="false">IF('Random Draws'!F156&lt;(Assumptions!$E$9-Assumptions!$D$9)/(Assumptions!$F$9-Assumptions!$D$9),Assumptions!$D$9+SQRT('Random Draws'!F156*(Assumptions!$F$9-Assumptions!$D$9)*(Assumptions!$E$9-Assumptions!$D$9)),Assumptions!$F$9-SQRT((1-'Random Draws'!F156)*(Assumptions!$F$9-Assumptions!$D$9)*(Assumptions!$F$9-Assumptions!$E$9)))</f>
        <v>0.278892633166616</v>
      </c>
      <c r="I156" s="19" t="n">
        <f aca="false">IF('Random Draws'!G156&lt;(Assumptions!$E$10-Assumptions!$D$10)/(Assumptions!$F$10-Assumptions!$D$10),Assumptions!$D$10+SQRT('Random Draws'!G156*(Assumptions!$F$10-Assumptions!$D$10)*(Assumptions!$E$10-Assumptions!$D$10)),Assumptions!$F$10-SQRT((1-'Random Draws'!G156)*(Assumptions!$F$10-Assumptions!$D$10)*(Assumptions!$F$10-Assumptions!$E$10)))</f>
        <v>0.019611454270009</v>
      </c>
      <c r="J156" s="19" t="n">
        <f aca="false">IF('Random Draws'!H156&lt;(Assumptions!$E$11-Assumptions!$D$11)/(Assumptions!$F$11-Assumptions!$D$11),Assumptions!$D$11+SQRT('Random Draws'!H156*(Assumptions!$F$11-Assumptions!$D$11)*(Assumptions!$E$11-Assumptions!$D$11)),Assumptions!$F$11-SQRT((1-'Random Draws'!H156)*(Assumptions!$F$11-Assumptions!$D$11)*(Assumptions!$F$11-Assumptions!$E$11)))</f>
        <v>0.169708129572942</v>
      </c>
      <c r="K156" s="19" t="n">
        <f aca="false">MAX(G156,I156+Assumptions!$D$21)</f>
        <v>0.099524926284979</v>
      </c>
      <c r="L156" s="28" t="n">
        <f aca="false">(F156-Assumptions!$D$15)*(1-H156)+Assumptions!$D$15-J156</f>
        <v>0.16756566539137</v>
      </c>
      <c r="M156" s="21" t="n">
        <f aca="false">Assumptions!$D$14*(1+E156)^1*L156-Assumptions!$D$14*(1+E156)^0*E156*Assumptions!$D$16</f>
        <v>26.007283021545</v>
      </c>
      <c r="N156" s="21" t="n">
        <f aca="false">Assumptions!$D$14*(1+E156)^2*L156-Assumptions!$D$14*(1+E156)^1*E156*Assumptions!$D$16</f>
        <v>28.2371525761071</v>
      </c>
      <c r="O156" s="21" t="n">
        <f aca="false">Assumptions!$D$14*(1+E156)^3*L156-Assumptions!$D$14*(1+E156)^2*E156*Assumptions!$D$16</f>
        <v>30.6582115842635</v>
      </c>
      <c r="P156" s="21" t="n">
        <f aca="false">Assumptions!$D$14*(1+E156)^4*L156-Assumptions!$D$14*(1+E156)^3*E156*Assumptions!$D$16</f>
        <v>33.2868526673185</v>
      </c>
      <c r="Q156" s="21" t="n">
        <f aca="false">Assumptions!$D$14*(1+E156)^5*L156-Assumptions!$D$14*(1+E156)^4*E156*Assumptions!$D$16</f>
        <v>36.1408739531467</v>
      </c>
      <c r="R156" s="21" t="n">
        <f aca="false">M156/(1+K156)+N156/(1+K156)^2+O156/(1+K156)^3+P156/(1+K156)^4+Q156/(1+K156)^5</f>
        <v>115.337546216511</v>
      </c>
      <c r="S156" s="21" t="n">
        <f aca="false">Q156*(1+I156)/(K156-I156)</f>
        <v>461.119359737668</v>
      </c>
      <c r="T156" s="21" t="n">
        <f aca="false">R156+S156/(1+K156)^5</f>
        <v>402.275475391805</v>
      </c>
      <c r="U156" s="8" t="n">
        <f aca="false">(T156-Assumptions!$D$17)/Assumptions!$D$18</f>
        <v>8.6910190156722</v>
      </c>
    </row>
    <row r="157" customFormat="false" ht="15" hidden="false" customHeight="false" outlineLevel="0" collapsed="false">
      <c r="B157" s="2" t="n">
        <v>152</v>
      </c>
      <c r="C157" s="27" t="n">
        <f aca="false">NORMSDIST('Random Draws'!C157)</f>
        <v>0.495142502173459</v>
      </c>
      <c r="D157" s="27" t="n">
        <f aca="false">NORMSDIST(Assumptions!$D$22*'Random Draws'!C157+SQRT(1-Assumptions!$D$22^2)*'Random Draws'!D157)</f>
        <v>0.574819217762732</v>
      </c>
      <c r="E157" s="19" t="n">
        <f aca="false">IF(C157&lt;(Assumptions!$E$6-Assumptions!$D$6)/(Assumptions!$F$6-Assumptions!$D$6),Assumptions!$D$6+SQRT(C157*(Assumptions!$F$6-Assumptions!$D$6)*(Assumptions!$E$6-Assumptions!$D$6)),Assumptions!$F$6-SQRT((1-C157)*(Assumptions!$F$6-Assumptions!$D$6)*(Assumptions!$F$6-Assumptions!$E$6)))</f>
        <v>0.0897565323436762</v>
      </c>
      <c r="F157" s="19" t="n">
        <f aca="false">IF(D157&lt;(Assumptions!$E$7-Assumptions!$D$7)/(Assumptions!$F$7-Assumptions!$D$7),Assumptions!$D$7+SQRT(D157*(Assumptions!$F$7-Assumptions!$D$7)*(Assumptions!$E$7-Assumptions!$D$7)),Assumptions!$F$7-SQRT((1-D157)*(Assumptions!$F$7-Assumptions!$D$7)*(Assumptions!$F$7-Assumptions!$E$7)))</f>
        <v>0.418727466372868</v>
      </c>
      <c r="G157" s="19" t="n">
        <f aca="false">MIN(Assumptions!$D$24,MAX(Assumptions!$D$23,Assumptions!$D$8+Assumptions!$E$8*'Random Draws'!E157))</f>
        <v>0.082755894389242</v>
      </c>
      <c r="H157" s="19" t="n">
        <f aca="false">IF('Random Draws'!F157&lt;(Assumptions!$E$9-Assumptions!$D$9)/(Assumptions!$F$9-Assumptions!$D$9),Assumptions!$D$9+SQRT('Random Draws'!F157*(Assumptions!$F$9-Assumptions!$D$9)*(Assumptions!$E$9-Assumptions!$D$9)),Assumptions!$F$9-SQRT((1-'Random Draws'!F157)*(Assumptions!$F$9-Assumptions!$D$9)*(Assumptions!$F$9-Assumptions!$E$9)))</f>
        <v>0.277102778577588</v>
      </c>
      <c r="I157" s="19" t="n">
        <f aca="false">IF('Random Draws'!G157&lt;(Assumptions!$E$10-Assumptions!$D$10)/(Assumptions!$F$10-Assumptions!$D$10),Assumptions!$D$10+SQRT('Random Draws'!G157*(Assumptions!$F$10-Assumptions!$D$10)*(Assumptions!$E$10-Assumptions!$D$10)),Assumptions!$F$10-SQRT((1-'Random Draws'!G157)*(Assumptions!$F$10-Assumptions!$D$10)*(Assumptions!$F$10-Assumptions!$E$10)))</f>
        <v>0.0223469686050351</v>
      </c>
      <c r="J157" s="19" t="n">
        <f aca="false">IF('Random Draws'!H157&lt;(Assumptions!$E$11-Assumptions!$D$11)/(Assumptions!$F$11-Assumptions!$D$11),Assumptions!$D$11+SQRT('Random Draws'!H157*(Assumptions!$F$11-Assumptions!$D$11)*(Assumptions!$E$11-Assumptions!$D$11)),Assumptions!$F$11-SQRT((1-'Random Draws'!H157)*(Assumptions!$F$11-Assumptions!$D$11)*(Assumptions!$F$11-Assumptions!$E$11)))</f>
        <v>0.167873332709831</v>
      </c>
      <c r="K157" s="19" t="n">
        <f aca="false">MAX(G157,I157+Assumptions!$D$21)</f>
        <v>0.082755894389242</v>
      </c>
      <c r="L157" s="28" t="n">
        <f aca="false">(F157-Assumptions!$D$15)*(1-H157)+Assumptions!$D$15-J157</f>
        <v>0.170846950479449</v>
      </c>
      <c r="M157" s="21" t="n">
        <f aca="false">Assumptions!$D$14*(1+E157)^1*L157-Assumptions!$D$14*(1+E157)^0*E157*Assumptions!$D$16</f>
        <v>26.6058882301215</v>
      </c>
      <c r="N157" s="21" t="n">
        <f aca="false">Assumptions!$D$14*(1+E157)^2*L157-Assumptions!$D$14*(1+E157)^1*E157*Assumptions!$D$16</f>
        <v>28.9939404975806</v>
      </c>
      <c r="O157" s="21" t="n">
        <f aca="false">Assumptions!$D$14*(1+E157)^3*L157-Assumptions!$D$14*(1+E157)^2*E157*Assumptions!$D$16</f>
        <v>31.5963360556223</v>
      </c>
      <c r="P157" s="21" t="n">
        <f aca="false">Assumptions!$D$14*(1+E157)^4*L157-Assumptions!$D$14*(1+E157)^3*E157*Assumptions!$D$16</f>
        <v>34.4323136147405</v>
      </c>
      <c r="Q157" s="21" t="n">
        <f aca="false">Assumptions!$D$14*(1+E157)^5*L157-Assumptions!$D$14*(1+E157)^4*E157*Assumptions!$D$16</f>
        <v>37.5228386853695</v>
      </c>
      <c r="R157" s="21" t="n">
        <f aca="false">M157/(1+K157)+N157/(1+K157)^2+O157/(1+K157)^3+P157/(1+K157)^4+Q157/(1+K157)^5</f>
        <v>124.460945790284</v>
      </c>
      <c r="S157" s="21" t="n">
        <f aca="false">Q157*(1+I157)/(K157-I157)</f>
        <v>635.028017556179</v>
      </c>
      <c r="T157" s="21" t="n">
        <f aca="false">R157+S157/(1+K157)^5</f>
        <v>551.178101541279</v>
      </c>
      <c r="U157" s="8" t="n">
        <f aca="false">(T157-Assumptions!$D$17)/Assumptions!$D$18</f>
        <v>14.6471240616511</v>
      </c>
    </row>
    <row r="158" customFormat="false" ht="15" hidden="false" customHeight="false" outlineLevel="0" collapsed="false">
      <c r="B158" s="2" t="n">
        <v>153</v>
      </c>
      <c r="C158" s="27" t="n">
        <f aca="false">NORMSDIST('Random Draws'!C158)</f>
        <v>0.0743985302585156</v>
      </c>
      <c r="D158" s="27" t="n">
        <f aca="false">NORMSDIST(Assumptions!$D$22*'Random Draws'!C158+SQRT(1-Assumptions!$D$22^2)*'Random Draws'!D158)</f>
        <v>0.254900817734495</v>
      </c>
      <c r="E158" s="19" t="n">
        <f aca="false">IF(C158&lt;(Assumptions!$E$6-Assumptions!$D$6)/(Assumptions!$F$6-Assumptions!$D$6),Assumptions!$D$6+SQRT(C158*(Assumptions!$F$6-Assumptions!$D$6)*(Assumptions!$E$6-Assumptions!$D$6)),Assumptions!$F$6-SQRT((1-C158)*(Assumptions!$F$6-Assumptions!$D$6)*(Assumptions!$F$6-Assumptions!$E$6)))</f>
        <v>0.0592871110146797</v>
      </c>
      <c r="F158" s="19" t="n">
        <f aca="false">IF(D158&lt;(Assumptions!$E$7-Assumptions!$D$7)/(Assumptions!$F$7-Assumptions!$D$7),Assumptions!$D$7+SQRT(D158*(Assumptions!$F$7-Assumptions!$D$7)*(Assumptions!$E$7-Assumptions!$D$7)),Assumptions!$F$7-SQRT((1-D158)*(Assumptions!$F$7-Assumptions!$D$7)*(Assumptions!$F$7-Assumptions!$E$7)))</f>
        <v>0.399107606758877</v>
      </c>
      <c r="G158" s="19" t="n">
        <f aca="false">MIN(Assumptions!$D$24,MAX(Assumptions!$D$23,Assumptions!$D$8+Assumptions!$E$8*'Random Draws'!E158))</f>
        <v>0.076578948895039</v>
      </c>
      <c r="H158" s="19" t="n">
        <f aca="false">IF('Random Draws'!F158&lt;(Assumptions!$E$9-Assumptions!$D$9)/(Assumptions!$F$9-Assumptions!$D$9),Assumptions!$D$9+SQRT('Random Draws'!F158*(Assumptions!$F$9-Assumptions!$D$9)*(Assumptions!$E$9-Assumptions!$D$9)),Assumptions!$F$9-SQRT((1-'Random Draws'!F158)*(Assumptions!$F$9-Assumptions!$D$9)*(Assumptions!$F$9-Assumptions!$E$9)))</f>
        <v>0.301759167863371</v>
      </c>
      <c r="I158" s="19" t="n">
        <f aca="false">IF('Random Draws'!G158&lt;(Assumptions!$E$10-Assumptions!$D$10)/(Assumptions!$F$10-Assumptions!$D$10),Assumptions!$D$10+SQRT('Random Draws'!G158*(Assumptions!$F$10-Assumptions!$D$10)*(Assumptions!$E$10-Assumptions!$D$10)),Assumptions!$F$10-SQRT((1-'Random Draws'!G158)*(Assumptions!$F$10-Assumptions!$D$10)*(Assumptions!$F$10-Assumptions!$E$10)))</f>
        <v>0.0192759534304863</v>
      </c>
      <c r="J158" s="19" t="n">
        <f aca="false">IF('Random Draws'!H158&lt;(Assumptions!$E$11-Assumptions!$D$11)/(Assumptions!$F$11-Assumptions!$D$11),Assumptions!$D$11+SQRT('Random Draws'!H158*(Assumptions!$F$11-Assumptions!$D$11)*(Assumptions!$E$11-Assumptions!$D$11)),Assumptions!$F$11-SQRT((1-'Random Draws'!H158)*(Assumptions!$F$11-Assumptions!$D$11)*(Assumptions!$F$11-Assumptions!$E$11)))</f>
        <v>0.133000172095476</v>
      </c>
      <c r="K158" s="19" t="n">
        <f aca="false">MAX(G158,I158+Assumptions!$D$21)</f>
        <v>0.076578948895039</v>
      </c>
      <c r="L158" s="28" t="n">
        <f aca="false">(F158-Assumptions!$D$15)*(1-H158)+Assumptions!$D$15-J158</f>
        <v>0.184901747182139</v>
      </c>
      <c r="M158" s="21" t="n">
        <f aca="false">Assumptions!$D$14*(1+E158)^1*L158-Assumptions!$D$14*(1+E158)^0*E158*Assumptions!$D$16</f>
        <v>28.1423865182356</v>
      </c>
      <c r="N158" s="21" t="n">
        <f aca="false">Assumptions!$D$14*(1+E158)^2*L158-Assumptions!$D$14*(1+E158)^1*E158*Assumptions!$D$16</f>
        <v>29.8108673119603</v>
      </c>
      <c r="O158" s="21" t="n">
        <f aca="false">Assumptions!$D$14*(1+E158)^3*L158-Assumptions!$D$14*(1+E158)^2*E158*Assumptions!$D$16</f>
        <v>31.5782675117284</v>
      </c>
      <c r="P158" s="21" t="n">
        <f aca="false">Assumptions!$D$14*(1+E158)^4*L158-Assumptions!$D$14*(1+E158)^3*E158*Assumptions!$D$16</f>
        <v>33.4504517633475</v>
      </c>
      <c r="Q158" s="21" t="n">
        <f aca="false">Assumptions!$D$14*(1+E158)^5*L158-Assumptions!$D$14*(1+E158)^4*E158*Assumptions!$D$16</f>
        <v>35.4336324105323</v>
      </c>
      <c r="R158" s="21" t="n">
        <f aca="false">M158/(1+K158)+N158/(1+K158)^2+O158/(1+K158)^3+P158/(1+K158)^4+Q158/(1+K158)^5</f>
        <v>126.571088142921</v>
      </c>
      <c r="S158" s="21" t="n">
        <f aca="false">Q158*(1+I158)/(K158-I158)</f>
        <v>630.275069670523</v>
      </c>
      <c r="T158" s="21" t="n">
        <f aca="false">R158+S158/(1+K158)^5</f>
        <v>562.384620790582</v>
      </c>
      <c r="U158" s="8" t="n">
        <f aca="false">(T158-Assumptions!$D$17)/Assumptions!$D$18</f>
        <v>15.0953848316233</v>
      </c>
    </row>
    <row r="159" customFormat="false" ht="15" hidden="false" customHeight="false" outlineLevel="0" collapsed="false">
      <c r="B159" s="2" t="n">
        <v>154</v>
      </c>
      <c r="C159" s="27" t="n">
        <f aca="false">NORMSDIST('Random Draws'!C159)</f>
        <v>0.145313004450882</v>
      </c>
      <c r="D159" s="27" t="n">
        <f aca="false">NORMSDIST(Assumptions!$D$22*'Random Draws'!C159+SQRT(1-Assumptions!$D$22^2)*'Random Draws'!D159)</f>
        <v>0.0399959728535825</v>
      </c>
      <c r="E159" s="19" t="n">
        <f aca="false">IF(C159&lt;(Assumptions!$E$6-Assumptions!$D$6)/(Assumptions!$F$6-Assumptions!$D$6),Assumptions!$D$6+SQRT(C159*(Assumptions!$F$6-Assumptions!$D$6)*(Assumptions!$E$6-Assumptions!$D$6)),Assumptions!$F$6-SQRT((1-C159)*(Assumptions!$F$6-Assumptions!$D$6)*(Assumptions!$F$6-Assumptions!$E$6)))</f>
        <v>0.0669548701027182</v>
      </c>
      <c r="F159" s="19" t="n">
        <f aca="false">IF(D159&lt;(Assumptions!$E$7-Assumptions!$D$7)/(Assumptions!$F$7-Assumptions!$D$7),Assumptions!$D$7+SQRT(D159*(Assumptions!$F$7-Assumptions!$D$7)*(Assumptions!$E$7-Assumptions!$D$7)),Assumptions!$F$7-SQRT((1-D159)*(Assumptions!$F$7-Assumptions!$D$7)*(Assumptions!$F$7-Assumptions!$E$7)))</f>
        <v>0.37549115351165</v>
      </c>
      <c r="G159" s="19" t="n">
        <f aca="false">MIN(Assumptions!$D$24,MAX(Assumptions!$D$23,Assumptions!$D$8+Assumptions!$E$8*'Random Draws'!E159))</f>
        <v>0.095036570654143</v>
      </c>
      <c r="H159" s="19" t="n">
        <f aca="false">IF('Random Draws'!F159&lt;(Assumptions!$E$9-Assumptions!$D$9)/(Assumptions!$F$9-Assumptions!$D$9),Assumptions!$D$9+SQRT('Random Draws'!F159*(Assumptions!$F$9-Assumptions!$D$9)*(Assumptions!$E$9-Assumptions!$D$9)),Assumptions!$F$9-SQRT((1-'Random Draws'!F159)*(Assumptions!$F$9-Assumptions!$D$9)*(Assumptions!$F$9-Assumptions!$E$9)))</f>
        <v>0.269104510749308</v>
      </c>
      <c r="I159" s="19" t="n">
        <f aca="false">IF('Random Draws'!G159&lt;(Assumptions!$E$10-Assumptions!$D$10)/(Assumptions!$F$10-Assumptions!$D$10),Assumptions!$D$10+SQRT('Random Draws'!G159*(Assumptions!$F$10-Assumptions!$D$10)*(Assumptions!$E$10-Assumptions!$D$10)),Assumptions!$F$10-SQRT((1-'Random Draws'!G159)*(Assumptions!$F$10-Assumptions!$D$10)*(Assumptions!$F$10-Assumptions!$E$10)))</f>
        <v>0.0169942272207943</v>
      </c>
      <c r="J159" s="19" t="n">
        <f aca="false">IF('Random Draws'!H159&lt;(Assumptions!$E$11-Assumptions!$D$11)/(Assumptions!$F$11-Assumptions!$D$11),Assumptions!$D$11+SQRT('Random Draws'!H159*(Assumptions!$F$11-Assumptions!$D$11)*(Assumptions!$E$11-Assumptions!$D$11)),Assumptions!$F$11-SQRT((1-'Random Draws'!H159)*(Assumptions!$F$11-Assumptions!$D$11)*(Assumptions!$F$11-Assumptions!$E$11)))</f>
        <v>0.130287657377265</v>
      </c>
      <c r="K159" s="19" t="n">
        <f aca="false">MAX(G159,I159+Assumptions!$D$21)</f>
        <v>0.095036570654143</v>
      </c>
      <c r="L159" s="28" t="n">
        <f aca="false">(F159-Assumptions!$D$15)*(1-H159)+Assumptions!$D$15-J159</f>
        <v>0.179140719375349</v>
      </c>
      <c r="M159" s="21" t="n">
        <f aca="false">Assumptions!$D$14*(1+E159)^1*L159-Assumptions!$D$14*(1+E159)^0*E159*Assumptions!$D$16</f>
        <v>27.4233304458819</v>
      </c>
      <c r="N159" s="21" t="n">
        <f aca="false">Assumptions!$D$14*(1+E159)^2*L159-Assumptions!$D$14*(1+E159)^1*E159*Assumptions!$D$16</f>
        <v>29.2594559736698</v>
      </c>
      <c r="O159" s="21" t="n">
        <f aca="false">Assumptions!$D$14*(1+E159)^3*L159-Assumptions!$D$14*(1+E159)^2*E159*Assumptions!$D$16</f>
        <v>31.2185190476631</v>
      </c>
      <c r="P159" s="21" t="n">
        <f aca="false">Assumptions!$D$14*(1+E159)^4*L159-Assumptions!$D$14*(1+E159)^3*E159*Assumptions!$D$16</f>
        <v>33.3087509352986</v>
      </c>
      <c r="Q159" s="21" t="n">
        <f aca="false">Assumptions!$D$14*(1+E159)^5*L159-Assumptions!$D$14*(1+E159)^4*E159*Assumptions!$D$16</f>
        <v>35.5389340274553</v>
      </c>
      <c r="R159" s="21" t="n">
        <f aca="false">M159/(1+K159)+N159/(1+K159)^2+O159/(1+K159)^3+P159/(1+K159)^4+Q159/(1+K159)^5</f>
        <v>118.95686196307</v>
      </c>
      <c r="S159" s="21" t="n">
        <f aca="false">Q159*(1+I159)/(K159-I159)</f>
        <v>463.118983329482</v>
      </c>
      <c r="T159" s="21" t="n">
        <f aca="false">R159+S159/(1+K159)^5</f>
        <v>413.09373150369</v>
      </c>
      <c r="U159" s="8" t="n">
        <f aca="false">(T159-Assumptions!$D$17)/Assumptions!$D$18</f>
        <v>9.12374926014761</v>
      </c>
    </row>
    <row r="160" customFormat="false" ht="15" hidden="false" customHeight="false" outlineLevel="0" collapsed="false">
      <c r="B160" s="2" t="n">
        <v>155</v>
      </c>
      <c r="C160" s="27" t="n">
        <f aca="false">NORMSDIST('Random Draws'!C160)</f>
        <v>0.202822208395252</v>
      </c>
      <c r="D160" s="27" t="n">
        <f aca="false">NORMSDIST(Assumptions!$D$22*'Random Draws'!C160+SQRT(1-Assumptions!$D$22^2)*'Random Draws'!D160)</f>
        <v>0.296908310350576</v>
      </c>
      <c r="E160" s="19" t="n">
        <f aca="false">IF(C160&lt;(Assumptions!$E$6-Assumptions!$D$6)/(Assumptions!$F$6-Assumptions!$D$6),Assumptions!$D$6+SQRT(C160*(Assumptions!$F$6-Assumptions!$D$6)*(Assumptions!$E$6-Assumptions!$D$6)),Assumptions!$F$6-SQRT((1-C160)*(Assumptions!$F$6-Assumptions!$D$6)*(Assumptions!$F$6-Assumptions!$E$6)))</f>
        <v>0.0718451101737184</v>
      </c>
      <c r="F160" s="19" t="n">
        <f aca="false">IF(D160&lt;(Assumptions!$E$7-Assumptions!$D$7)/(Assumptions!$F$7-Assumptions!$D$7),Assumptions!$D$7+SQRT(D160*(Assumptions!$F$7-Assumptions!$D$7)*(Assumptions!$E$7-Assumptions!$D$7)),Assumptions!$F$7-SQRT((1-D160)*(Assumptions!$F$7-Assumptions!$D$7)*(Assumptions!$F$7-Assumptions!$E$7)))</f>
        <v>0.402207225235775</v>
      </c>
      <c r="G160" s="19" t="n">
        <f aca="false">MIN(Assumptions!$D$24,MAX(Assumptions!$D$23,Assumptions!$D$8+Assumptions!$E$8*'Random Draws'!E160))</f>
        <v>0.094765349756811</v>
      </c>
      <c r="H160" s="19" t="n">
        <f aca="false">IF('Random Draws'!F160&lt;(Assumptions!$E$9-Assumptions!$D$9)/(Assumptions!$F$9-Assumptions!$D$9),Assumptions!$D$9+SQRT('Random Draws'!F160*(Assumptions!$F$9-Assumptions!$D$9)*(Assumptions!$E$9-Assumptions!$D$9)),Assumptions!$F$9-SQRT((1-'Random Draws'!F160)*(Assumptions!$F$9-Assumptions!$D$9)*(Assumptions!$F$9-Assumptions!$E$9)))</f>
        <v>0.263796361550145</v>
      </c>
      <c r="I160" s="19" t="n">
        <f aca="false">IF('Random Draws'!G160&lt;(Assumptions!$E$10-Assumptions!$D$10)/(Assumptions!$F$10-Assumptions!$D$10),Assumptions!$D$10+SQRT('Random Draws'!G160*(Assumptions!$F$10-Assumptions!$D$10)*(Assumptions!$E$10-Assumptions!$D$10)),Assumptions!$F$10-SQRT((1-'Random Draws'!G160)*(Assumptions!$F$10-Assumptions!$D$10)*(Assumptions!$F$10-Assumptions!$E$10)))</f>
        <v>0.0222662216982853</v>
      </c>
      <c r="J160" s="19" t="n">
        <f aca="false">IF('Random Draws'!H160&lt;(Assumptions!$E$11-Assumptions!$D$11)/(Assumptions!$F$11-Assumptions!$D$11),Assumptions!$D$11+SQRT('Random Draws'!H160*(Assumptions!$F$11-Assumptions!$D$11)*(Assumptions!$E$11-Assumptions!$D$11)),Assumptions!$F$11-SQRT((1-'Random Draws'!H160)*(Assumptions!$F$11-Assumptions!$D$11)*(Assumptions!$F$11-Assumptions!$E$11)))</f>
        <v>0.139413884222484</v>
      </c>
      <c r="K160" s="19" t="n">
        <f aca="false">MAX(G160,I160+Assumptions!$D$21)</f>
        <v>0.094765349756811</v>
      </c>
      <c r="L160" s="28" t="n">
        <f aca="false">(F160-Assumptions!$D$15)*(1-H160)+Assumptions!$D$15-J160</f>
        <v>0.190986065408433</v>
      </c>
      <c r="M160" s="21" t="n">
        <f aca="false">Assumptions!$D$14*(1+E160)^1*L160-Assumptions!$D$14*(1+E160)^0*E160*Assumptions!$D$16</f>
        <v>29.3700584170497</v>
      </c>
      <c r="N160" s="21" t="n">
        <f aca="false">Assumptions!$D$14*(1+E160)^2*L160-Assumptions!$D$14*(1+E160)^1*E160*Assumptions!$D$16</f>
        <v>31.4801534998311</v>
      </c>
      <c r="O160" s="21" t="n">
        <f aca="false">Assumptions!$D$14*(1+E160)^3*L160-Assumptions!$D$14*(1+E160)^2*E160*Assumptions!$D$16</f>
        <v>33.741848596312</v>
      </c>
      <c r="P160" s="21" t="n">
        <f aca="false">Assumptions!$D$14*(1+E160)^4*L160-Assumptions!$D$14*(1+E160)^3*E160*Assumptions!$D$16</f>
        <v>36.166035426179</v>
      </c>
      <c r="Q160" s="21" t="n">
        <f aca="false">Assumptions!$D$14*(1+E160)^5*L160-Assumptions!$D$14*(1+E160)^4*E160*Assumptions!$D$16</f>
        <v>38.7643882259194</v>
      </c>
      <c r="R160" s="21" t="n">
        <f aca="false">M160/(1+K160)+N160/(1+K160)^2+O160/(1+K160)^3+P160/(1+K160)^4+Q160/(1+K160)^5</f>
        <v>128.638259062989</v>
      </c>
      <c r="S160" s="21" t="n">
        <f aca="false">Q160*(1+I160)/(K160-I160)</f>
        <v>546.593121177491</v>
      </c>
      <c r="T160" s="21" t="n">
        <f aca="false">R160+S160/(1+K160)^5</f>
        <v>476.22159414609</v>
      </c>
      <c r="U160" s="8" t="n">
        <f aca="false">(T160-Assumptions!$D$17)/Assumptions!$D$18</f>
        <v>11.6488637658436</v>
      </c>
    </row>
    <row r="161" customFormat="false" ht="15" hidden="false" customHeight="false" outlineLevel="0" collapsed="false">
      <c r="B161" s="2" t="n">
        <v>156</v>
      </c>
      <c r="C161" s="27" t="n">
        <f aca="false">NORMSDIST('Random Draws'!C161)</f>
        <v>0.719990445891605</v>
      </c>
      <c r="D161" s="27" t="n">
        <f aca="false">NORMSDIST(Assumptions!$D$22*'Random Draws'!C161+SQRT(1-Assumptions!$D$22^2)*'Random Draws'!D161)</f>
        <v>0.882585968231715</v>
      </c>
      <c r="E161" s="19" t="n">
        <f aca="false">IF(C161&lt;(Assumptions!$E$6-Assumptions!$D$6)/(Assumptions!$F$6-Assumptions!$D$6),Assumptions!$D$6+SQRT(C161*(Assumptions!$F$6-Assumptions!$D$6)*(Assumptions!$E$6-Assumptions!$D$6)),Assumptions!$F$6-SQRT((1-C161)*(Assumptions!$F$6-Assumptions!$D$6)*(Assumptions!$F$6-Assumptions!$E$6)))</f>
        <v>0.102582787776987</v>
      </c>
      <c r="F161" s="19" t="n">
        <f aca="false">IF(D161&lt;(Assumptions!$E$7-Assumptions!$D$7)/(Assumptions!$F$7-Assumptions!$D$7),Assumptions!$D$7+SQRT(D161*(Assumptions!$F$7-Assumptions!$D$7)*(Assumptions!$E$7-Assumptions!$D$7)),Assumptions!$F$7-SQRT((1-D161)*(Assumptions!$F$7-Assumptions!$D$7)*(Assumptions!$F$7-Assumptions!$E$7)))</f>
        <v>0.438328448900156</v>
      </c>
      <c r="G161" s="19" t="n">
        <f aca="false">MIN(Assumptions!$D$24,MAX(Assumptions!$D$23,Assumptions!$D$8+Assumptions!$E$8*'Random Draws'!E161))</f>
        <v>0.072639377774499</v>
      </c>
      <c r="H161" s="19" t="n">
        <f aca="false">IF('Random Draws'!F161&lt;(Assumptions!$E$9-Assumptions!$D$9)/(Assumptions!$F$9-Assumptions!$D$9),Assumptions!$D$9+SQRT('Random Draws'!F161*(Assumptions!$F$9-Assumptions!$D$9)*(Assumptions!$E$9-Assumptions!$D$9)),Assumptions!$F$9-SQRT((1-'Random Draws'!F161)*(Assumptions!$F$9-Assumptions!$D$9)*(Assumptions!$F$9-Assumptions!$E$9)))</f>
        <v>0.276588169222091</v>
      </c>
      <c r="I161" s="19" t="n">
        <f aca="false">IF('Random Draws'!G161&lt;(Assumptions!$E$10-Assumptions!$D$10)/(Assumptions!$F$10-Assumptions!$D$10),Assumptions!$D$10+SQRT('Random Draws'!G161*(Assumptions!$F$10-Assumptions!$D$10)*(Assumptions!$E$10-Assumptions!$D$10)),Assumptions!$F$10-SQRT((1-'Random Draws'!G161)*(Assumptions!$F$10-Assumptions!$D$10)*(Assumptions!$F$10-Assumptions!$E$10)))</f>
        <v>0.0202322693270212</v>
      </c>
      <c r="J161" s="19" t="n">
        <f aca="false">IF('Random Draws'!H161&lt;(Assumptions!$E$11-Assumptions!$D$11)/(Assumptions!$F$11-Assumptions!$D$11),Assumptions!$D$11+SQRT('Random Draws'!H161*(Assumptions!$F$11-Assumptions!$D$11)*(Assumptions!$E$11-Assumptions!$D$11)),Assumptions!$F$11-SQRT((1-'Random Draws'!H161)*(Assumptions!$F$11-Assumptions!$D$11)*(Assumptions!$F$11-Assumptions!$E$11)))</f>
        <v>0.154256671854575</v>
      </c>
      <c r="K161" s="19" t="n">
        <f aca="false">MAX(G161,I161+Assumptions!$D$21)</f>
        <v>0.072639377774499</v>
      </c>
      <c r="L161" s="28" t="n">
        <f aca="false">(F161-Assumptions!$D$15)*(1-H161)+Assumptions!$D$15-J161</f>
        <v>0.1987917758452</v>
      </c>
      <c r="M161" s="21" t="n">
        <f aca="false">Assumptions!$D$14*(1+E161)^1*L161-Assumptions!$D$14*(1+E161)^0*E161*Assumptions!$D$16</f>
        <v>31.3355014809583</v>
      </c>
      <c r="N161" s="21" t="n">
        <f aca="false">Assumptions!$D$14*(1+E161)^2*L161-Assumptions!$D$14*(1+E161)^1*E161*Assumptions!$D$16</f>
        <v>34.5499845792649</v>
      </c>
      <c r="O161" s="21" t="n">
        <f aca="false">Assumptions!$D$14*(1+E161)^3*L161-Assumptions!$D$14*(1+E161)^2*E161*Assumptions!$D$16</f>
        <v>38.0942183150578</v>
      </c>
      <c r="P161" s="21" t="n">
        <f aca="false">Assumptions!$D$14*(1+E161)^4*L161-Assumptions!$D$14*(1+E161)^3*E161*Assumptions!$D$16</f>
        <v>42.0020294280016</v>
      </c>
      <c r="Q161" s="21" t="n">
        <f aca="false">Assumptions!$D$14*(1+E161)^5*L161-Assumptions!$D$14*(1+E161)^4*E161*Assumptions!$D$16</f>
        <v>46.310714699017</v>
      </c>
      <c r="R161" s="21" t="n">
        <f aca="false">M161/(1+K161)+N161/(1+K161)^2+O161/(1+K161)^3+P161/(1+K161)^4+Q161/(1+K161)^5</f>
        <v>154.453243848346</v>
      </c>
      <c r="S161" s="21" t="n">
        <f aca="false">Q161*(1+I161)/(K161-I161)</f>
        <v>901.55108631658</v>
      </c>
      <c r="T161" s="21" t="n">
        <f aca="false">R161+S161/(1+K161)^5</f>
        <v>789.377120519104</v>
      </c>
      <c r="U161" s="8" t="n">
        <f aca="false">(T161-Assumptions!$D$17)/Assumptions!$D$18</f>
        <v>24.1750848207642</v>
      </c>
    </row>
    <row r="162" customFormat="false" ht="15" hidden="false" customHeight="false" outlineLevel="0" collapsed="false">
      <c r="B162" s="2" t="n">
        <v>157</v>
      </c>
      <c r="C162" s="27" t="n">
        <f aca="false">NORMSDIST('Random Draws'!C162)</f>
        <v>0.729144918188637</v>
      </c>
      <c r="D162" s="27" t="n">
        <f aca="false">NORMSDIST(Assumptions!$D$22*'Random Draws'!C162+SQRT(1-Assumptions!$D$22^2)*'Random Draws'!D162)</f>
        <v>0.884994823792262</v>
      </c>
      <c r="E162" s="19" t="n">
        <f aca="false">IF(C162&lt;(Assumptions!$E$6-Assumptions!$D$6)/(Assumptions!$F$6-Assumptions!$D$6),Assumptions!$D$6+SQRT(C162*(Assumptions!$F$6-Assumptions!$D$6)*(Assumptions!$E$6-Assumptions!$D$6)),Assumptions!$F$6-SQRT((1-C162)*(Assumptions!$F$6-Assumptions!$D$6)*(Assumptions!$F$6-Assumptions!$E$6)))</f>
        <v>0.103199518901829</v>
      </c>
      <c r="F162" s="19" t="n">
        <f aca="false">IF(D162&lt;(Assumptions!$E$7-Assumptions!$D$7)/(Assumptions!$F$7-Assumptions!$D$7),Assumptions!$D$7+SQRT(D162*(Assumptions!$F$7-Assumptions!$D$7)*(Assumptions!$E$7-Assumptions!$D$7)),Assumptions!$F$7-SQRT((1-D162)*(Assumptions!$F$7-Assumptions!$D$7)*(Assumptions!$F$7-Assumptions!$E$7)))</f>
        <v>0.438551906732044</v>
      </c>
      <c r="G162" s="19" t="n">
        <f aca="false">MIN(Assumptions!$D$24,MAX(Assumptions!$D$23,Assumptions!$D$8+Assumptions!$E$8*'Random Draws'!E162))</f>
        <v>0.070835801459277</v>
      </c>
      <c r="H162" s="19" t="n">
        <f aca="false">IF('Random Draws'!F162&lt;(Assumptions!$E$9-Assumptions!$D$9)/(Assumptions!$F$9-Assumptions!$D$9),Assumptions!$D$9+SQRT('Random Draws'!F162*(Assumptions!$F$9-Assumptions!$D$9)*(Assumptions!$E$9-Assumptions!$D$9)),Assumptions!$F$9-SQRT((1-'Random Draws'!F162)*(Assumptions!$F$9-Assumptions!$D$9)*(Assumptions!$F$9-Assumptions!$E$9)))</f>
        <v>0.253260829366046</v>
      </c>
      <c r="I162" s="19" t="n">
        <f aca="false">IF('Random Draws'!G162&lt;(Assumptions!$E$10-Assumptions!$D$10)/(Assumptions!$F$10-Assumptions!$D$10),Assumptions!$D$10+SQRT('Random Draws'!G162*(Assumptions!$F$10-Assumptions!$D$10)*(Assumptions!$E$10-Assumptions!$D$10)),Assumptions!$F$10-SQRT((1-'Random Draws'!G162)*(Assumptions!$F$10-Assumptions!$D$10)*(Assumptions!$F$10-Assumptions!$E$10)))</f>
        <v>0.0243052579436195</v>
      </c>
      <c r="J162" s="19" t="n">
        <f aca="false">IF('Random Draws'!H162&lt;(Assumptions!$E$11-Assumptions!$D$11)/(Assumptions!$F$11-Assumptions!$D$11),Assumptions!$D$11+SQRT('Random Draws'!H162*(Assumptions!$F$11-Assumptions!$D$11)*(Assumptions!$E$11-Assumptions!$D$11)),Assumptions!$F$11-SQRT((1-'Random Draws'!H162)*(Assumptions!$F$11-Assumptions!$D$11)*(Assumptions!$F$11-Assumptions!$E$11)))</f>
        <v>0.201865857124143</v>
      </c>
      <c r="K162" s="19" t="n">
        <f aca="false">MAX(G162,I162+Assumptions!$D$21)</f>
        <v>0.070835801459277</v>
      </c>
      <c r="L162" s="28" t="n">
        <f aca="false">(F162-Assumptions!$D$15)*(1-H162)+Assumptions!$D$15-J162</f>
        <v>0.158541937806469</v>
      </c>
      <c r="M162" s="21" t="n">
        <f aca="false">Assumptions!$D$14*(1+E162)^1*L162-Assumptions!$D$14*(1+E162)^0*E162*Assumptions!$D$16</f>
        <v>24.9120735722867</v>
      </c>
      <c r="N162" s="21" t="n">
        <f aca="false">Assumptions!$D$14*(1+E162)^2*L162-Assumptions!$D$14*(1+E162)^1*E162*Assumptions!$D$16</f>
        <v>27.4829875797937</v>
      </c>
      <c r="O162" s="21" t="n">
        <f aca="false">Assumptions!$D$14*(1+E162)^3*L162-Assumptions!$D$14*(1+E162)^2*E162*Assumptions!$D$16</f>
        <v>30.3192186760133</v>
      </c>
      <c r="P162" s="21" t="n">
        <f aca="false">Assumptions!$D$14*(1+E162)^4*L162-Assumptions!$D$14*(1+E162)^3*E162*Assumptions!$D$16</f>
        <v>33.4481474568573</v>
      </c>
      <c r="Q162" s="21" t="n">
        <f aca="false">Assumptions!$D$14*(1+E162)^5*L162-Assumptions!$D$14*(1+E162)^4*E162*Assumptions!$D$16</f>
        <v>36.8999801825624</v>
      </c>
      <c r="R162" s="21" t="n">
        <f aca="false">M162/(1+K162)+N162/(1+K162)^2+O162/(1+K162)^3+P162/(1+K162)^4+Q162/(1+K162)^5</f>
        <v>123.567515807718</v>
      </c>
      <c r="S162" s="21" t="n">
        <f aca="false">Q162*(1+I162)/(K162-I162)</f>
        <v>812.301788529408</v>
      </c>
      <c r="T162" s="21" t="n">
        <f aca="false">R162+S162/(1+K162)^5</f>
        <v>700.470780219596</v>
      </c>
      <c r="U162" s="8" t="n">
        <f aca="false">(T162-Assumptions!$D$17)/Assumptions!$D$18</f>
        <v>20.6188312087838</v>
      </c>
    </row>
    <row r="163" customFormat="false" ht="15" hidden="false" customHeight="false" outlineLevel="0" collapsed="false">
      <c r="B163" s="2" t="n">
        <v>158</v>
      </c>
      <c r="C163" s="27" t="n">
        <f aca="false">NORMSDIST('Random Draws'!C163)</f>
        <v>0.358043526755311</v>
      </c>
      <c r="D163" s="27" t="n">
        <f aca="false">NORMSDIST(Assumptions!$D$22*'Random Draws'!C163+SQRT(1-Assumptions!$D$22^2)*'Random Draws'!D163)</f>
        <v>0.447408482123754</v>
      </c>
      <c r="E163" s="19" t="n">
        <f aca="false">IF(C163&lt;(Assumptions!$E$6-Assumptions!$D$6)/(Assumptions!$F$6-Assumptions!$D$6),Assumptions!$D$6+SQRT(C163*(Assumptions!$F$6-Assumptions!$D$6)*(Assumptions!$E$6-Assumptions!$D$6)),Assumptions!$F$6-SQRT((1-C163)*(Assumptions!$F$6-Assumptions!$D$6)*(Assumptions!$F$6-Assumptions!$E$6)))</f>
        <v>0.0823109635174685</v>
      </c>
      <c r="F163" s="19" t="n">
        <f aca="false">IF(D163&lt;(Assumptions!$E$7-Assumptions!$D$7)/(Assumptions!$F$7-Assumptions!$D$7),Assumptions!$D$7+SQRT(D163*(Assumptions!$F$7-Assumptions!$D$7)*(Assumptions!$E$7-Assumptions!$D$7)),Assumptions!$F$7-SQRT((1-D163)*(Assumptions!$F$7-Assumptions!$D$7)*(Assumptions!$F$7-Assumptions!$E$7)))</f>
        <v>0.411811686835525</v>
      </c>
      <c r="G163" s="19" t="n">
        <f aca="false">MIN(Assumptions!$D$24,MAX(Assumptions!$D$23,Assumptions!$D$8+Assumptions!$E$8*'Random Draws'!E163))</f>
        <v>0.075961968572531</v>
      </c>
      <c r="H163" s="19" t="n">
        <f aca="false">IF('Random Draws'!F163&lt;(Assumptions!$E$9-Assumptions!$D$9)/(Assumptions!$F$9-Assumptions!$D$9),Assumptions!$D$9+SQRT('Random Draws'!F163*(Assumptions!$F$9-Assumptions!$D$9)*(Assumptions!$E$9-Assumptions!$D$9)),Assumptions!$F$9-SQRT((1-'Random Draws'!F163)*(Assumptions!$F$9-Assumptions!$D$9)*(Assumptions!$F$9-Assumptions!$E$9)))</f>
        <v>0.301116220536434</v>
      </c>
      <c r="I163" s="19" t="n">
        <f aca="false">IF('Random Draws'!G163&lt;(Assumptions!$E$10-Assumptions!$D$10)/(Assumptions!$F$10-Assumptions!$D$10),Assumptions!$D$10+SQRT('Random Draws'!G163*(Assumptions!$F$10-Assumptions!$D$10)*(Assumptions!$E$10-Assumptions!$D$10)),Assumptions!$F$10-SQRT((1-'Random Draws'!G163)*(Assumptions!$F$10-Assumptions!$D$10)*(Assumptions!$F$10-Assumptions!$E$10)))</f>
        <v>0.0202948120432722</v>
      </c>
      <c r="J163" s="19" t="n">
        <f aca="false">IF('Random Draws'!H163&lt;(Assumptions!$E$11-Assumptions!$D$11)/(Assumptions!$F$11-Assumptions!$D$11),Assumptions!$D$11+SQRT('Random Draws'!H163*(Assumptions!$F$11-Assumptions!$D$11)*(Assumptions!$E$11-Assumptions!$D$11)),Assumptions!$F$11-SQRT((1-'Random Draws'!H163)*(Assumptions!$F$11-Assumptions!$D$11)*(Assumptions!$F$11-Assumptions!$E$11)))</f>
        <v>0.166452473975972</v>
      </c>
      <c r="K163" s="19" t="n">
        <f aca="false">MAX(G163,I163+Assumptions!$D$21)</f>
        <v>0.075961968572531</v>
      </c>
      <c r="L163" s="28" t="n">
        <f aca="false">(F163-Assumptions!$D$15)*(1-H163)+Assumptions!$D$15-J163</f>
        <v>0.160501142816643</v>
      </c>
      <c r="M163" s="21" t="n">
        <f aca="false">Assumptions!$D$14*(1+E163)^1*L163-Assumptions!$D$14*(1+E163)^0*E163*Assumptions!$D$16</f>
        <v>24.8302085551917</v>
      </c>
      <c r="N163" s="21" t="n">
        <f aca="false">Assumptions!$D$14*(1+E163)^2*L163-Assumptions!$D$14*(1+E163)^1*E163*Assumptions!$D$16</f>
        <v>26.8740069457092</v>
      </c>
      <c r="O163" s="21" t="n">
        <f aca="false">Assumptions!$D$14*(1+E163)^3*L163-Assumptions!$D$14*(1+E163)^2*E163*Assumptions!$D$16</f>
        <v>29.0860323509857</v>
      </c>
      <c r="P163" s="21" t="n">
        <f aca="false">Assumptions!$D$14*(1+E163)^4*L163-Assumptions!$D$14*(1+E163)^3*E163*Assumptions!$D$16</f>
        <v>31.4801316986956</v>
      </c>
      <c r="Q163" s="21" t="n">
        <f aca="false">Assumptions!$D$14*(1+E163)^5*L163-Assumptions!$D$14*(1+E163)^4*E163*Assumptions!$D$16</f>
        <v>34.0712916704721</v>
      </c>
      <c r="R163" s="21" t="n">
        <f aca="false">M163/(1+K163)+N163/(1+K163)^2+O163/(1+K163)^3+P163/(1+K163)^4+Q163/(1+K163)^5</f>
        <v>116.755878919118</v>
      </c>
      <c r="S163" s="21" t="n">
        <f aca="false">Q163*(1+I163)/(K163-I163)</f>
        <v>624.475261507643</v>
      </c>
      <c r="T163" s="21" t="n">
        <f aca="false">R163+S163/(1+K163)^5</f>
        <v>549.798491631957</v>
      </c>
      <c r="U163" s="8" t="n">
        <f aca="false">(T163-Assumptions!$D$17)/Assumptions!$D$18</f>
        <v>14.5919396652783</v>
      </c>
    </row>
    <row r="164" customFormat="false" ht="15" hidden="false" customHeight="false" outlineLevel="0" collapsed="false">
      <c r="B164" s="2" t="n">
        <v>159</v>
      </c>
      <c r="C164" s="27" t="n">
        <f aca="false">NORMSDIST('Random Draws'!C164)</f>
        <v>0.99914229990067</v>
      </c>
      <c r="D164" s="27" t="n">
        <f aca="false">NORMSDIST(Assumptions!$D$22*'Random Draws'!C164+SQRT(1-Assumptions!$D$22^2)*'Random Draws'!D164)</f>
        <v>0.932399682062061</v>
      </c>
      <c r="E164" s="19" t="n">
        <f aca="false">IF(C164&lt;(Assumptions!$E$6-Assumptions!$D$6)/(Assumptions!$F$6-Assumptions!$D$6),Assumptions!$D$6+SQRT(C164*(Assumptions!$F$6-Assumptions!$D$6)*(Assumptions!$E$6-Assumptions!$D$6)),Assumptions!$F$6-SQRT((1-C164)*(Assumptions!$F$6-Assumptions!$D$6)*(Assumptions!$F$6-Assumptions!$E$6)))</f>
        <v>0.137929130497436</v>
      </c>
      <c r="F164" s="19" t="n">
        <f aca="false">IF(D164&lt;(Assumptions!$E$7-Assumptions!$D$7)/(Assumptions!$F$7-Assumptions!$D$7),Assumptions!$D$7+SQRT(D164*(Assumptions!$F$7-Assumptions!$D$7)*(Assumptions!$E$7-Assumptions!$D$7)),Assumptions!$F$7-SQRT((1-D164)*(Assumptions!$F$7-Assumptions!$D$7)*(Assumptions!$F$7-Assumptions!$E$7)))</f>
        <v>0.44355611749763</v>
      </c>
      <c r="G164" s="19" t="n">
        <f aca="false">MIN(Assumptions!$D$24,MAX(Assumptions!$D$23,Assumptions!$D$8+Assumptions!$E$8*'Random Draws'!E164))</f>
        <v>0.077578796372459</v>
      </c>
      <c r="H164" s="19" t="n">
        <f aca="false">IF('Random Draws'!F164&lt;(Assumptions!$E$9-Assumptions!$D$9)/(Assumptions!$F$9-Assumptions!$D$9),Assumptions!$D$9+SQRT('Random Draws'!F164*(Assumptions!$F$9-Assumptions!$D$9)*(Assumptions!$E$9-Assumptions!$D$9)),Assumptions!$F$9-SQRT((1-'Random Draws'!F164)*(Assumptions!$F$9-Assumptions!$D$9)*(Assumptions!$F$9-Assumptions!$E$9)))</f>
        <v>0.272748244139557</v>
      </c>
      <c r="I164" s="19" t="n">
        <f aca="false">IF('Random Draws'!G164&lt;(Assumptions!$E$10-Assumptions!$D$10)/(Assumptions!$F$10-Assumptions!$D$10),Assumptions!$D$10+SQRT('Random Draws'!G164*(Assumptions!$F$10-Assumptions!$D$10)*(Assumptions!$E$10-Assumptions!$D$10)),Assumptions!$F$10-SQRT((1-'Random Draws'!G164)*(Assumptions!$F$10-Assumptions!$D$10)*(Assumptions!$F$10-Assumptions!$E$10)))</f>
        <v>0.0195760871646983</v>
      </c>
      <c r="J164" s="19" t="n">
        <f aca="false">IF('Random Draws'!H164&lt;(Assumptions!$E$11-Assumptions!$D$11)/(Assumptions!$F$11-Assumptions!$D$11),Assumptions!$D$11+SQRT('Random Draws'!H164*(Assumptions!$F$11-Assumptions!$D$11)*(Assumptions!$E$11-Assumptions!$D$11)),Assumptions!$F$11-SQRT((1-'Random Draws'!H164)*(Assumptions!$F$11-Assumptions!$D$11)*(Assumptions!$F$11-Assumptions!$E$11)))</f>
        <v>0.184502465747154</v>
      </c>
      <c r="K164" s="19" t="n">
        <f aca="false">MAX(G164,I164+Assumptions!$D$21)</f>
        <v>0.077578796372459</v>
      </c>
      <c r="L164" s="28" t="n">
        <f aca="false">(F164-Assumptions!$D$15)*(1-H164)+Assumptions!$D$15-J164</f>
        <v>0.173531771263781</v>
      </c>
      <c r="M164" s="21" t="n">
        <f aca="false">Assumptions!$D$14*(1+E164)^1*L164-Assumptions!$D$14*(1+E164)^0*E164*Assumptions!$D$16</f>
        <v>28.0327026325779</v>
      </c>
      <c r="N164" s="21" t="n">
        <f aca="false">Assumptions!$D$14*(1+E164)^2*L164-Assumptions!$D$14*(1+E164)^1*E164*Assumptions!$D$16</f>
        <v>31.8992289321826</v>
      </c>
      <c r="O164" s="21" t="n">
        <f aca="false">Assumptions!$D$14*(1+E164)^3*L164-Assumptions!$D$14*(1+E164)^2*E164*Assumptions!$D$16</f>
        <v>36.2990618423372</v>
      </c>
      <c r="P164" s="21" t="n">
        <f aca="false">Assumptions!$D$14*(1+E164)^4*L164-Assumptions!$D$14*(1+E164)^3*E164*Assumptions!$D$16</f>
        <v>41.3057598801235</v>
      </c>
      <c r="Q164" s="21" t="n">
        <f aca="false">Assumptions!$D$14*(1+E164)^5*L164-Assumptions!$D$14*(1+E164)^4*E164*Assumptions!$D$16</f>
        <v>47.0030274249248</v>
      </c>
      <c r="R164" s="21" t="n">
        <f aca="false">M164/(1+K164)+N164/(1+K164)^2+O164/(1+K164)^3+P164/(1+K164)^4+Q164/(1+K164)^5</f>
        <v>145.481280547601</v>
      </c>
      <c r="S164" s="21" t="n">
        <f aca="false">Q164*(1+I164)/(K164-I164)</f>
        <v>826.22283409458</v>
      </c>
      <c r="T164" s="21" t="n">
        <f aca="false">R164+S164/(1+K164)^5</f>
        <v>714.140399157208</v>
      </c>
      <c r="U164" s="8" t="n">
        <f aca="false">(T164-Assumptions!$D$17)/Assumptions!$D$18</f>
        <v>21.1656159662883</v>
      </c>
    </row>
    <row r="165" customFormat="false" ht="15" hidden="false" customHeight="false" outlineLevel="0" collapsed="false">
      <c r="B165" s="2" t="n">
        <v>160</v>
      </c>
      <c r="C165" s="27" t="n">
        <f aca="false">NORMSDIST('Random Draws'!C165)</f>
        <v>0.290658011301529</v>
      </c>
      <c r="D165" s="27" t="n">
        <f aca="false">NORMSDIST(Assumptions!$D$22*'Random Draws'!C165+SQRT(1-Assumptions!$D$22^2)*'Random Draws'!D165)</f>
        <v>0.170186567666575</v>
      </c>
      <c r="E165" s="19" t="n">
        <f aca="false">IF(C165&lt;(Assumptions!$E$6-Assumptions!$D$6)/(Assumptions!$F$6-Assumptions!$D$6),Assumptions!$D$6+SQRT(C165*(Assumptions!$F$6-Assumptions!$D$6)*(Assumptions!$E$6-Assumptions!$D$6)),Assumptions!$F$6-SQRT((1-C165)*(Assumptions!$F$6-Assumptions!$D$6)*(Assumptions!$F$6-Assumptions!$E$6)))</f>
        <v>0.0781220416099092</v>
      </c>
      <c r="F165" s="19" t="n">
        <f aca="false">IF(D165&lt;(Assumptions!$E$7-Assumptions!$D$7)/(Assumptions!$F$7-Assumptions!$D$7),Assumptions!$D$7+SQRT(D165*(Assumptions!$F$7-Assumptions!$D$7)*(Assumptions!$E$7-Assumptions!$D$7)),Assumptions!$F$7-SQRT((1-D165)*(Assumptions!$F$7-Assumptions!$D$7)*(Assumptions!$F$7-Assumptions!$E$7)))</f>
        <v>0.391954959020463</v>
      </c>
      <c r="G165" s="19" t="n">
        <f aca="false">MIN(Assumptions!$D$24,MAX(Assumptions!$D$23,Assumptions!$D$8+Assumptions!$E$8*'Random Draws'!E165))</f>
        <v>0.08652492502338</v>
      </c>
      <c r="H165" s="19" t="n">
        <f aca="false">IF('Random Draws'!F165&lt;(Assumptions!$E$9-Assumptions!$D$9)/(Assumptions!$F$9-Assumptions!$D$9),Assumptions!$D$9+SQRT('Random Draws'!F165*(Assumptions!$F$9-Assumptions!$D$9)*(Assumptions!$E$9-Assumptions!$D$9)),Assumptions!$F$9-SQRT((1-'Random Draws'!F165)*(Assumptions!$F$9-Assumptions!$D$9)*(Assumptions!$F$9-Assumptions!$E$9)))</f>
        <v>0.295015759675285</v>
      </c>
      <c r="I165" s="19" t="n">
        <f aca="false">IF('Random Draws'!G165&lt;(Assumptions!$E$10-Assumptions!$D$10)/(Assumptions!$F$10-Assumptions!$D$10),Assumptions!$D$10+SQRT('Random Draws'!G165*(Assumptions!$F$10-Assumptions!$D$10)*(Assumptions!$E$10-Assumptions!$D$10)),Assumptions!$F$10-SQRT((1-'Random Draws'!G165)*(Assumptions!$F$10-Assumptions!$D$10)*(Assumptions!$F$10-Assumptions!$E$10)))</f>
        <v>0.0168072883024539</v>
      </c>
      <c r="J165" s="19" t="n">
        <f aca="false">IF('Random Draws'!H165&lt;(Assumptions!$E$11-Assumptions!$D$11)/(Assumptions!$F$11-Assumptions!$D$11),Assumptions!$D$11+SQRT('Random Draws'!H165*(Assumptions!$F$11-Assumptions!$D$11)*(Assumptions!$E$11-Assumptions!$D$11)),Assumptions!$F$11-SQRT((1-'Random Draws'!H165)*(Assumptions!$F$11-Assumptions!$D$11)*(Assumptions!$F$11-Assumptions!$E$11)))</f>
        <v>0.165430873194727</v>
      </c>
      <c r="K165" s="19" t="n">
        <f aca="false">MAX(G165,I165+Assumptions!$D$21)</f>
        <v>0.08652492502338</v>
      </c>
      <c r="L165" s="28" t="n">
        <f aca="false">(F165-Assumptions!$D$15)*(1-H165)+Assumptions!$D$15-J165</f>
        <v>0.149243244589606</v>
      </c>
      <c r="M165" s="21" t="n">
        <f aca="false">Assumptions!$D$14*(1+E165)^1*L165-Assumptions!$D$14*(1+E165)^0*E165*Assumptions!$D$16</f>
        <v>22.9910216942447</v>
      </c>
      <c r="N165" s="21" t="n">
        <f aca="false">Assumptions!$D$14*(1+E165)^2*L165-Assumptions!$D$14*(1+E165)^1*E165*Assumptions!$D$16</f>
        <v>24.7871272476968</v>
      </c>
      <c r="O165" s="21" t="n">
        <f aca="false">Assumptions!$D$14*(1+E165)^3*L165-Assumptions!$D$14*(1+E165)^2*E165*Assumptions!$D$16</f>
        <v>26.7235482339315</v>
      </c>
      <c r="P165" s="21" t="n">
        <f aca="false">Assumptions!$D$14*(1+E165)^4*L165-Assumptions!$D$14*(1+E165)^3*E165*Assumptions!$D$16</f>
        <v>28.8112463810271</v>
      </c>
      <c r="Q165" s="21" t="n">
        <f aca="false">Assumptions!$D$14*(1+E165)^5*L165-Assumptions!$D$14*(1+E165)^4*E165*Assumptions!$D$16</f>
        <v>31.062039769639</v>
      </c>
      <c r="R165" s="21" t="n">
        <f aca="false">M165/(1+K165)+N165/(1+K165)^2+O165/(1+K165)^3+P165/(1+K165)^4+Q165/(1+K165)^5</f>
        <v>104.176850205426</v>
      </c>
      <c r="S165" s="21" t="n">
        <f aca="false">Q165*(1+I165)/(K165-I165)</f>
        <v>453.028959569272</v>
      </c>
      <c r="T165" s="21" t="n">
        <f aca="false">R165+S165/(1+K165)^5</f>
        <v>403.353363989913</v>
      </c>
      <c r="U165" s="8" t="n">
        <f aca="false">(T165-Assumptions!$D$17)/Assumptions!$D$18</f>
        <v>8.7341345595965</v>
      </c>
    </row>
    <row r="166" customFormat="false" ht="15" hidden="false" customHeight="false" outlineLevel="0" collapsed="false">
      <c r="B166" s="2" t="n">
        <v>161</v>
      </c>
      <c r="C166" s="27" t="n">
        <f aca="false">NORMSDIST('Random Draws'!C166)</f>
        <v>0.040662037305112</v>
      </c>
      <c r="D166" s="27" t="n">
        <f aca="false">NORMSDIST(Assumptions!$D$22*'Random Draws'!C166+SQRT(1-Assumptions!$D$22^2)*'Random Draws'!D166)</f>
        <v>0.380387782546604</v>
      </c>
      <c r="E166" s="19" t="n">
        <f aca="false">IF(C166&lt;(Assumptions!$E$6-Assumptions!$D$6)/(Assumptions!$F$6-Assumptions!$D$6),Assumptions!$D$6+SQRT(C166*(Assumptions!$F$6-Assumptions!$D$6)*(Assumptions!$E$6-Assumptions!$D$6)),Assumptions!$F$6-SQRT((1-C166)*(Assumptions!$F$6-Assumptions!$D$6)*(Assumptions!$F$6-Assumptions!$E$6)))</f>
        <v>0.0542586881067495</v>
      </c>
      <c r="F166" s="19" t="n">
        <f aca="false">IF(D166&lt;(Assumptions!$E$7-Assumptions!$D$7)/(Assumptions!$F$7-Assumptions!$D$7),Assumptions!$D$7+SQRT(D166*(Assumptions!$F$7-Assumptions!$D$7)*(Assumptions!$E$7-Assumptions!$D$7)),Assumptions!$F$7-SQRT((1-D166)*(Assumptions!$F$7-Assumptions!$D$7)*(Assumptions!$F$7-Assumptions!$E$7)))</f>
        <v>0.407773702968052</v>
      </c>
      <c r="G166" s="19" t="n">
        <f aca="false">MIN(Assumptions!$D$24,MAX(Assumptions!$D$23,Assumptions!$D$8+Assumptions!$E$8*'Random Draws'!E166))</f>
        <v>0.078174044822409</v>
      </c>
      <c r="H166" s="19" t="n">
        <f aca="false">IF('Random Draws'!F166&lt;(Assumptions!$E$9-Assumptions!$D$9)/(Assumptions!$F$9-Assumptions!$D$9),Assumptions!$D$9+SQRT('Random Draws'!F166*(Assumptions!$F$9-Assumptions!$D$9)*(Assumptions!$E$9-Assumptions!$D$9)),Assumptions!$F$9-SQRT((1-'Random Draws'!F166)*(Assumptions!$F$9-Assumptions!$D$9)*(Assumptions!$F$9-Assumptions!$E$9)))</f>
        <v>0.320959717430523</v>
      </c>
      <c r="I166" s="19" t="n">
        <f aca="false">IF('Random Draws'!G166&lt;(Assumptions!$E$10-Assumptions!$D$10)/(Assumptions!$F$10-Assumptions!$D$10),Assumptions!$D$10+SQRT('Random Draws'!G166*(Assumptions!$F$10-Assumptions!$D$10)*(Assumptions!$E$10-Assumptions!$D$10)),Assumptions!$F$10-SQRT((1-'Random Draws'!G166)*(Assumptions!$F$10-Assumptions!$D$10)*(Assumptions!$F$10-Assumptions!$E$10)))</f>
        <v>0.0201895315905819</v>
      </c>
      <c r="J166" s="19" t="n">
        <f aca="false">IF('Random Draws'!H166&lt;(Assumptions!$E$11-Assumptions!$D$11)/(Assumptions!$F$11-Assumptions!$D$11),Assumptions!$D$11+SQRT('Random Draws'!H166*(Assumptions!$F$11-Assumptions!$D$11)*(Assumptions!$E$11-Assumptions!$D$11)),Assumptions!$F$11-SQRT((1-'Random Draws'!H166)*(Assumptions!$F$11-Assumptions!$D$11)*(Assumptions!$F$11-Assumptions!$E$11)))</f>
        <v>0.199312223752515</v>
      </c>
      <c r="K166" s="19" t="n">
        <f aca="false">MAX(G166,I166+Assumptions!$D$21)</f>
        <v>0.078174044822409</v>
      </c>
      <c r="L166" s="28" t="n">
        <f aca="false">(F166-Assumptions!$D$15)*(1-H166)+Assumptions!$D$15-J166</f>
        <v>0.119307310001281</v>
      </c>
      <c r="M166" s="21" t="n">
        <f aca="false">Assumptions!$D$14*(1+E166)^1*L166-Assumptions!$D$14*(1+E166)^0*E166*Assumptions!$D$16</f>
        <v>18.0021860846425</v>
      </c>
      <c r="N166" s="21" t="n">
        <f aca="false">Assumptions!$D$14*(1+E166)^2*L166-Assumptions!$D$14*(1+E166)^1*E166*Assumptions!$D$16</f>
        <v>18.9789610846488</v>
      </c>
      <c r="O166" s="21" t="n">
        <f aca="false">Assumptions!$D$14*(1+E166)^3*L166-Assumptions!$D$14*(1+E166)^2*E166*Assumptions!$D$16</f>
        <v>20.0087346147309</v>
      </c>
      <c r="P166" s="21" t="n">
        <f aca="false">Assumptions!$D$14*(1+E166)^4*L166-Assumptions!$D$14*(1+E166)^3*E166*Assumptions!$D$16</f>
        <v>21.0943823056023</v>
      </c>
      <c r="Q166" s="21" t="n">
        <f aca="false">Assumptions!$D$14*(1+E166)^5*L166-Assumptions!$D$14*(1+E166)^4*E166*Assumptions!$D$16</f>
        <v>22.2389358159265</v>
      </c>
      <c r="R166" s="21" t="n">
        <f aca="false">M166/(1+K166)+N166/(1+K166)^2+O166/(1+K166)^3+P166/(1+K166)^4+Q166/(1+K166)^5</f>
        <v>79.8622428231901</v>
      </c>
      <c r="S166" s="21" t="n">
        <f aca="false">Q166*(1+I166)/(K166-I166)</f>
        <v>391.275674289353</v>
      </c>
      <c r="T166" s="21" t="n">
        <f aca="false">R166+S166/(1+K166)^5</f>
        <v>348.420484554016</v>
      </c>
      <c r="U166" s="8" t="n">
        <f aca="false">(T166-Assumptions!$D$17)/Assumptions!$D$18</f>
        <v>6.53681938216065</v>
      </c>
    </row>
    <row r="167" customFormat="false" ht="15" hidden="false" customHeight="false" outlineLevel="0" collapsed="false">
      <c r="B167" s="2" t="n">
        <v>162</v>
      </c>
      <c r="C167" s="27" t="n">
        <f aca="false">NORMSDIST('Random Draws'!C167)</f>
        <v>0.866151280169796</v>
      </c>
      <c r="D167" s="27" t="n">
        <f aca="false">NORMSDIST(Assumptions!$D$22*'Random Draws'!C167+SQRT(1-Assumptions!$D$22^2)*'Random Draws'!D167)</f>
        <v>0.826789529649837</v>
      </c>
      <c r="E167" s="19" t="n">
        <f aca="false">IF(C167&lt;(Assumptions!$E$6-Assumptions!$D$6)/(Assumptions!$F$6-Assumptions!$D$6),Assumptions!$D$6+SQRT(C167*(Assumptions!$F$6-Assumptions!$D$6)*(Assumptions!$E$6-Assumptions!$D$6)),Assumptions!$F$6-SQRT((1-C167)*(Assumptions!$F$6-Assumptions!$D$6)*(Assumptions!$F$6-Assumptions!$E$6)))</f>
        <v>0.114130257072189</v>
      </c>
      <c r="F167" s="19" t="n">
        <f aca="false">IF(D167&lt;(Assumptions!$E$7-Assumptions!$D$7)/(Assumptions!$F$7-Assumptions!$D$7),Assumptions!$D$7+SQRT(D167*(Assumptions!$F$7-Assumptions!$D$7)*(Assumptions!$E$7-Assumptions!$D$7)),Assumptions!$F$7-SQRT((1-D167)*(Assumptions!$F$7-Assumptions!$D$7)*(Assumptions!$F$7-Assumptions!$E$7)))</f>
        <v>0.433678110223606</v>
      </c>
      <c r="G167" s="19" t="n">
        <f aca="false">MIN(Assumptions!$D$24,MAX(Assumptions!$D$23,Assumptions!$D$8+Assumptions!$E$8*'Random Draws'!E167))</f>
        <v>0.064966750343778</v>
      </c>
      <c r="H167" s="19" t="n">
        <f aca="false">IF('Random Draws'!F167&lt;(Assumptions!$E$9-Assumptions!$D$9)/(Assumptions!$F$9-Assumptions!$D$9),Assumptions!$D$9+SQRT('Random Draws'!F167*(Assumptions!$F$9-Assumptions!$D$9)*(Assumptions!$E$9-Assumptions!$D$9)),Assumptions!$F$9-SQRT((1-'Random Draws'!F167)*(Assumptions!$F$9-Assumptions!$D$9)*(Assumptions!$F$9-Assumptions!$E$9)))</f>
        <v>0.292383792477023</v>
      </c>
      <c r="I167" s="19" t="n">
        <f aca="false">IF('Random Draws'!G167&lt;(Assumptions!$E$10-Assumptions!$D$10)/(Assumptions!$F$10-Assumptions!$D$10),Assumptions!$D$10+SQRT('Random Draws'!G167*(Assumptions!$F$10-Assumptions!$D$10)*(Assumptions!$E$10-Assumptions!$D$10)),Assumptions!$F$10-SQRT((1-'Random Draws'!G167)*(Assumptions!$F$10-Assumptions!$D$10)*(Assumptions!$F$10-Assumptions!$E$10)))</f>
        <v>0.0195396662576122</v>
      </c>
      <c r="J167" s="19" t="n">
        <f aca="false">IF('Random Draws'!H167&lt;(Assumptions!$E$11-Assumptions!$D$11)/(Assumptions!$F$11-Assumptions!$D$11),Assumptions!$D$11+SQRT('Random Draws'!H167*(Assumptions!$F$11-Assumptions!$D$11)*(Assumptions!$E$11-Assumptions!$D$11)),Assumptions!$F$11-SQRT((1-'Random Draws'!H167)*(Assumptions!$F$11-Assumptions!$D$11)*(Assumptions!$F$11-Assumptions!$E$11)))</f>
        <v>0.153153452967255</v>
      </c>
      <c r="K167" s="19" t="n">
        <f aca="false">MAX(G167,I167+Assumptions!$D$21)</f>
        <v>0.064966750343778</v>
      </c>
      <c r="L167" s="28" t="n">
        <f aca="false">(F167-Assumptions!$D$15)*(1-H167)+Assumptions!$D$15-J167</f>
        <v>0.191734099696917</v>
      </c>
      <c r="M167" s="21" t="n">
        <f aca="false">Assumptions!$D$14*(1+E167)^1*L167-Assumptions!$D$14*(1+E167)^0*E167*Assumptions!$D$16</f>
        <v>30.4779638405365</v>
      </c>
      <c r="N167" s="21" t="n">
        <f aca="false">Assumptions!$D$14*(1+E167)^2*L167-Assumptions!$D$14*(1+E167)^1*E167*Assumptions!$D$16</f>
        <v>33.9564216886938</v>
      </c>
      <c r="O167" s="21" t="n">
        <f aca="false">Assumptions!$D$14*(1+E167)^3*L167-Assumptions!$D$14*(1+E167)^2*E167*Assumptions!$D$16</f>
        <v>37.8318768252761</v>
      </c>
      <c r="P167" s="21" t="n">
        <f aca="false">Assumptions!$D$14*(1+E167)^4*L167-Assumptions!$D$14*(1+E167)^3*E167*Assumptions!$D$16</f>
        <v>42.1496386528683</v>
      </c>
      <c r="Q167" s="21" t="n">
        <f aca="false">Assumptions!$D$14*(1+E167)^5*L167-Assumptions!$D$14*(1+E167)^4*E167*Assumptions!$D$16</f>
        <v>46.96018774782</v>
      </c>
      <c r="R167" s="21" t="n">
        <f aca="false">M167/(1+K167)+N167/(1+K167)^2+O167/(1+K167)^3+P167/(1+K167)^4+Q167/(1+K167)^5</f>
        <v>156.929253537964</v>
      </c>
      <c r="S167" s="21" t="n">
        <f aca="false">Q167*(1+I167)/(K167-I167)</f>
        <v>1053.9477738213</v>
      </c>
      <c r="T167" s="21" t="n">
        <f aca="false">R167+S167/(1+K167)^5</f>
        <v>926.30562978414</v>
      </c>
      <c r="U167" s="8" t="n">
        <f aca="false">(T167-Assumptions!$D$17)/Assumptions!$D$18</f>
        <v>29.6522251913656</v>
      </c>
    </row>
    <row r="168" customFormat="false" ht="15" hidden="false" customHeight="false" outlineLevel="0" collapsed="false">
      <c r="B168" s="2" t="n">
        <v>163</v>
      </c>
      <c r="C168" s="27" t="n">
        <f aca="false">NORMSDIST('Random Draws'!C168)</f>
        <v>0.128983332655038</v>
      </c>
      <c r="D168" s="27" t="n">
        <f aca="false">NORMSDIST(Assumptions!$D$22*'Random Draws'!C168+SQRT(1-Assumptions!$D$22^2)*'Random Draws'!D168)</f>
        <v>0.080133637835635</v>
      </c>
      <c r="E168" s="19" t="n">
        <f aca="false">IF(C168&lt;(Assumptions!$E$6-Assumptions!$D$6)/(Assumptions!$F$6-Assumptions!$D$6),Assumptions!$D$6+SQRT(C168*(Assumptions!$F$6-Assumptions!$D$6)*(Assumptions!$E$6-Assumptions!$D$6)),Assumptions!$F$6-SQRT((1-C168)*(Assumptions!$F$6-Assumptions!$D$6)*(Assumptions!$F$6-Assumptions!$E$6)))</f>
        <v>0.0653952094552337</v>
      </c>
      <c r="F168" s="19" t="n">
        <f aca="false">IF(D168&lt;(Assumptions!$E$7-Assumptions!$D$7)/(Assumptions!$F$7-Assumptions!$D$7),Assumptions!$D$7+SQRT(D168*(Assumptions!$F$7-Assumptions!$D$7)*(Assumptions!$E$7-Assumptions!$D$7)),Assumptions!$F$7-SQRT((1-D168)*(Assumptions!$F$7-Assumptions!$D$7)*(Assumptions!$F$7-Assumptions!$E$7)))</f>
        <v>0.381927193778817</v>
      </c>
      <c r="G168" s="19" t="n">
        <f aca="false">MIN(Assumptions!$D$24,MAX(Assumptions!$D$23,Assumptions!$D$8+Assumptions!$E$8*'Random Draws'!E168))</f>
        <v>0.06888746303805</v>
      </c>
      <c r="H168" s="19" t="n">
        <f aca="false">IF('Random Draws'!F168&lt;(Assumptions!$E$9-Assumptions!$D$9)/(Assumptions!$F$9-Assumptions!$D$9),Assumptions!$D$9+SQRT('Random Draws'!F168*(Assumptions!$F$9-Assumptions!$D$9)*(Assumptions!$E$9-Assumptions!$D$9)),Assumptions!$F$9-SQRT((1-'Random Draws'!F168)*(Assumptions!$F$9-Assumptions!$D$9)*(Assumptions!$F$9-Assumptions!$E$9)))</f>
        <v>0.299817851210534</v>
      </c>
      <c r="I168" s="19" t="n">
        <f aca="false">IF('Random Draws'!G168&lt;(Assumptions!$E$10-Assumptions!$D$10)/(Assumptions!$F$10-Assumptions!$D$10),Assumptions!$D$10+SQRT('Random Draws'!G168*(Assumptions!$F$10-Assumptions!$D$10)*(Assumptions!$E$10-Assumptions!$D$10)),Assumptions!$F$10-SQRT((1-'Random Draws'!G168)*(Assumptions!$F$10-Assumptions!$D$10)*(Assumptions!$F$10-Assumptions!$E$10)))</f>
        <v>0.0196406463006313</v>
      </c>
      <c r="J168" s="19" t="n">
        <f aca="false">IF('Random Draws'!H168&lt;(Assumptions!$E$11-Assumptions!$D$11)/(Assumptions!$F$11-Assumptions!$D$11),Assumptions!$D$11+SQRT('Random Draws'!H168*(Assumptions!$F$11-Assumptions!$D$11)*(Assumptions!$E$11-Assumptions!$D$11)),Assumptions!$F$11-SQRT((1-'Random Draws'!H168)*(Assumptions!$F$11-Assumptions!$D$11)*(Assumptions!$F$11-Assumptions!$E$11)))</f>
        <v>0.168935871077105</v>
      </c>
      <c r="K168" s="19" t="n">
        <f aca="false">MAX(G168,I168+Assumptions!$D$21)</f>
        <v>0.06888746303805</v>
      </c>
      <c r="L168" s="28" t="n">
        <f aca="false">(F168-Assumptions!$D$15)*(1-H168)+Assumptions!$D$15-J168</f>
        <v>0.137459052801447</v>
      </c>
      <c r="M168" s="21" t="n">
        <f aca="false">Assumptions!$D$14*(1+E168)^1*L168-Assumptions!$D$14*(1+E168)^0*E168*Assumptions!$D$16</f>
        <v>20.9505222097525</v>
      </c>
      <c r="N168" s="21" t="n">
        <f aca="false">Assumptions!$D$14*(1+E168)^2*L168-Assumptions!$D$14*(1+E168)^1*E168*Assumptions!$D$16</f>
        <v>22.3205859978558</v>
      </c>
      <c r="O168" s="21" t="n">
        <f aca="false">Assumptions!$D$14*(1+E168)^3*L168-Assumptions!$D$14*(1+E168)^2*E168*Assumptions!$D$16</f>
        <v>23.7802453943492</v>
      </c>
      <c r="P168" s="21" t="n">
        <f aca="false">Assumptions!$D$14*(1+E168)^4*L168-Assumptions!$D$14*(1+E168)^3*E168*Assumptions!$D$16</f>
        <v>25.3353595228095</v>
      </c>
      <c r="Q168" s="21" t="n">
        <f aca="false">Assumptions!$D$14*(1+E168)^5*L168-Assumptions!$D$14*(1+E168)^4*E168*Assumptions!$D$16</f>
        <v>26.9921706654273</v>
      </c>
      <c r="R168" s="21" t="n">
        <f aca="false">M168/(1+K168)+N168/(1+K168)^2+O168/(1+K168)^3+P168/(1+K168)^4+Q168/(1+K168)^5</f>
        <v>97.3632444422831</v>
      </c>
      <c r="S168" s="21" t="n">
        <f aca="false">Q168*(1+I168)/(K168-I168)</f>
        <v>558.86483971341</v>
      </c>
      <c r="T168" s="21" t="n">
        <f aca="false">R168+S168/(1+K168)^5</f>
        <v>497.904146018183</v>
      </c>
      <c r="U168" s="8" t="n">
        <f aca="false">(T168-Assumptions!$D$17)/Assumptions!$D$18</f>
        <v>12.5161658407273</v>
      </c>
    </row>
    <row r="169" customFormat="false" ht="15" hidden="false" customHeight="false" outlineLevel="0" collapsed="false">
      <c r="B169" s="2" t="n">
        <v>164</v>
      </c>
      <c r="C169" s="27" t="n">
        <f aca="false">NORMSDIST('Random Draws'!C169)</f>
        <v>0.204601695568448</v>
      </c>
      <c r="D169" s="27" t="n">
        <f aca="false">NORMSDIST(Assumptions!$D$22*'Random Draws'!C169+SQRT(1-Assumptions!$D$22^2)*'Random Draws'!D169)</f>
        <v>0.471873220960257</v>
      </c>
      <c r="E169" s="19" t="n">
        <f aca="false">IF(C169&lt;(Assumptions!$E$6-Assumptions!$D$6)/(Assumptions!$F$6-Assumptions!$D$6),Assumptions!$D$6+SQRT(C169*(Assumptions!$F$6-Assumptions!$D$6)*(Assumptions!$E$6-Assumptions!$D$6)),Assumptions!$F$6-SQRT((1-C169)*(Assumptions!$F$6-Assumptions!$D$6)*(Assumptions!$F$6-Assumptions!$E$6)))</f>
        <v>0.0719845037141776</v>
      </c>
      <c r="F169" s="19" t="n">
        <f aca="false">IF(D169&lt;(Assumptions!$E$7-Assumptions!$D$7)/(Assumptions!$F$7-Assumptions!$D$7),Assumptions!$D$7+SQRT(D169*(Assumptions!$F$7-Assumptions!$D$7)*(Assumptions!$E$7-Assumptions!$D$7)),Assumptions!$F$7-SQRT((1-D169)*(Assumptions!$F$7-Assumptions!$D$7)*(Assumptions!$F$7-Assumptions!$E$7)))</f>
        <v>0.413209391330493</v>
      </c>
      <c r="G169" s="19" t="n">
        <f aca="false">MIN(Assumptions!$D$24,MAX(Assumptions!$D$23,Assumptions!$D$8+Assumptions!$E$8*'Random Draws'!E169))</f>
        <v>0.088247625767914</v>
      </c>
      <c r="H169" s="19" t="n">
        <f aca="false">IF('Random Draws'!F169&lt;(Assumptions!$E$9-Assumptions!$D$9)/(Assumptions!$F$9-Assumptions!$D$9),Assumptions!$D$9+SQRT('Random Draws'!F169*(Assumptions!$F$9-Assumptions!$D$9)*(Assumptions!$E$9-Assumptions!$D$9)),Assumptions!$F$9-SQRT((1-'Random Draws'!F169)*(Assumptions!$F$9-Assumptions!$D$9)*(Assumptions!$F$9-Assumptions!$E$9)))</f>
        <v>0.27449334248405</v>
      </c>
      <c r="I169" s="19" t="n">
        <f aca="false">IF('Random Draws'!G169&lt;(Assumptions!$E$10-Assumptions!$D$10)/(Assumptions!$F$10-Assumptions!$D$10),Assumptions!$D$10+SQRT('Random Draws'!G169*(Assumptions!$F$10-Assumptions!$D$10)*(Assumptions!$E$10-Assumptions!$D$10)),Assumptions!$F$10-SQRT((1-'Random Draws'!G169)*(Assumptions!$F$10-Assumptions!$D$10)*(Assumptions!$F$10-Assumptions!$E$10)))</f>
        <v>0.021445828752453</v>
      </c>
      <c r="J169" s="19" t="n">
        <f aca="false">IF('Random Draws'!H169&lt;(Assumptions!$E$11-Assumptions!$D$11)/(Assumptions!$F$11-Assumptions!$D$11),Assumptions!$D$11+SQRT('Random Draws'!H169*(Assumptions!$F$11-Assumptions!$D$11)*(Assumptions!$E$11-Assumptions!$D$11)),Assumptions!$F$11-SQRT((1-'Random Draws'!H169)*(Assumptions!$F$11-Assumptions!$D$11)*(Assumptions!$F$11-Assumptions!$E$11)))</f>
        <v>0.171282440082225</v>
      </c>
      <c r="K169" s="19" t="n">
        <f aca="false">MAX(G169,I169+Assumptions!$D$21)</f>
        <v>0.088247625767914</v>
      </c>
      <c r="L169" s="28" t="n">
        <f aca="false">(F169-Assumptions!$D$15)*(1-H169)+Assumptions!$D$15-J169</f>
        <v>0.164187858799088</v>
      </c>
      <c r="M169" s="21" t="n">
        <f aca="false">Assumptions!$D$14*(1+E169)^1*L169-Assumptions!$D$14*(1+E169)^0*E169*Assumptions!$D$16</f>
        <v>25.2078592567852</v>
      </c>
      <c r="N169" s="21" t="n">
        <f aca="false">Assumptions!$D$14*(1+E169)^2*L169-Assumptions!$D$14*(1+E169)^1*E169*Assumptions!$D$16</f>
        <v>27.0224344950817</v>
      </c>
      <c r="O169" s="21" t="n">
        <f aca="false">Assumptions!$D$14*(1+E169)^3*L169-Assumptions!$D$14*(1+E169)^2*E169*Assumptions!$D$16</f>
        <v>28.967631031359</v>
      </c>
      <c r="P169" s="21" t="n">
        <f aca="false">Assumptions!$D$14*(1+E169)^4*L169-Assumptions!$D$14*(1+E169)^3*E169*Assumptions!$D$16</f>
        <v>31.0528515749268</v>
      </c>
      <c r="Q169" s="21" t="n">
        <f aca="false">Assumptions!$D$14*(1+E169)^5*L169-Assumptions!$D$14*(1+E169)^4*E169*Assumptions!$D$16</f>
        <v>33.288175684458</v>
      </c>
      <c r="R169" s="21" t="n">
        <f aca="false">M169/(1+K169)+N169/(1+K169)^2+O169/(1+K169)^3+P169/(1+K169)^4+Q169/(1+K169)^5</f>
        <v>112.408268054753</v>
      </c>
      <c r="S169" s="21" t="n">
        <f aca="false">Q169*(1+I169)/(K169-I169)</f>
        <v>508.999304192352</v>
      </c>
      <c r="T169" s="21" t="n">
        <f aca="false">R169+S169/(1+K169)^5</f>
        <v>445.894990160596</v>
      </c>
      <c r="U169" s="8" t="n">
        <f aca="false">(T169-Assumptions!$D$17)/Assumptions!$D$18</f>
        <v>10.4357996064238</v>
      </c>
    </row>
    <row r="170" customFormat="false" ht="15" hidden="false" customHeight="false" outlineLevel="0" collapsed="false">
      <c r="B170" s="2" t="n">
        <v>165</v>
      </c>
      <c r="C170" s="27" t="n">
        <f aca="false">NORMSDIST('Random Draws'!C170)</f>
        <v>0.745869047934624</v>
      </c>
      <c r="D170" s="27" t="n">
        <f aca="false">NORMSDIST(Assumptions!$D$22*'Random Draws'!C170+SQRT(1-Assumptions!$D$22^2)*'Random Draws'!D170)</f>
        <v>0.841840637698545</v>
      </c>
      <c r="E170" s="19" t="n">
        <f aca="false">IF(C170&lt;(Assumptions!$E$6-Assumptions!$D$6)/(Assumptions!$F$6-Assumptions!$D$6),Assumptions!$D$6+SQRT(C170*(Assumptions!$F$6-Assumptions!$D$6)*(Assumptions!$E$6-Assumptions!$D$6)),Assumptions!$F$6-SQRT((1-C170)*(Assumptions!$F$6-Assumptions!$D$6)*(Assumptions!$F$6-Assumptions!$E$6)))</f>
        <v>0.104353755312419</v>
      </c>
      <c r="F170" s="19" t="n">
        <f aca="false">IF(D170&lt;(Assumptions!$E$7-Assumptions!$D$7)/(Assumptions!$F$7-Assumptions!$D$7),Assumptions!$D$7+SQRT(D170*(Assumptions!$F$7-Assumptions!$D$7)*(Assumptions!$E$7-Assumptions!$D$7)),Assumptions!$F$7-SQRT((1-D170)*(Assumptions!$F$7-Assumptions!$D$7)*(Assumptions!$F$7-Assumptions!$E$7)))</f>
        <v>0.434847714831336</v>
      </c>
      <c r="G170" s="19" t="n">
        <f aca="false">MIN(Assumptions!$D$24,MAX(Assumptions!$D$23,Assumptions!$D$8+Assumptions!$E$8*'Random Draws'!E170))</f>
        <v>0.090042656936405</v>
      </c>
      <c r="H170" s="19" t="n">
        <f aca="false">IF('Random Draws'!F170&lt;(Assumptions!$E$9-Assumptions!$D$9)/(Assumptions!$F$9-Assumptions!$D$9),Assumptions!$D$9+SQRT('Random Draws'!F170*(Assumptions!$F$9-Assumptions!$D$9)*(Assumptions!$E$9-Assumptions!$D$9)),Assumptions!$F$9-SQRT((1-'Random Draws'!F170)*(Assumptions!$F$9-Assumptions!$D$9)*(Assumptions!$F$9-Assumptions!$E$9)))</f>
        <v>0.281892348085515</v>
      </c>
      <c r="I170" s="19" t="n">
        <f aca="false">IF('Random Draws'!G170&lt;(Assumptions!$E$10-Assumptions!$D$10)/(Assumptions!$F$10-Assumptions!$D$10),Assumptions!$D$10+SQRT('Random Draws'!G170*(Assumptions!$F$10-Assumptions!$D$10)*(Assumptions!$E$10-Assumptions!$D$10)),Assumptions!$F$10-SQRT((1-'Random Draws'!G170)*(Assumptions!$F$10-Assumptions!$D$10)*(Assumptions!$F$10-Assumptions!$E$10)))</f>
        <v>0.0239247425372508</v>
      </c>
      <c r="J170" s="19" t="n">
        <f aca="false">IF('Random Draws'!H170&lt;(Assumptions!$E$11-Assumptions!$D$11)/(Assumptions!$F$11-Assumptions!$D$11),Assumptions!$D$11+SQRT('Random Draws'!H170*(Assumptions!$F$11-Assumptions!$D$11)*(Assumptions!$E$11-Assumptions!$D$11)),Assumptions!$F$11-SQRT((1-'Random Draws'!H170)*(Assumptions!$F$11-Assumptions!$D$11)*(Assumptions!$F$11-Assumptions!$E$11)))</f>
        <v>0.161706856542351</v>
      </c>
      <c r="K170" s="19" t="n">
        <f aca="false">MAX(G170,I170+Assumptions!$D$21)</f>
        <v>0.090042656936405</v>
      </c>
      <c r="L170" s="28" t="n">
        <f aca="false">(F170-Assumptions!$D$15)*(1-H170)+Assumptions!$D$15-J170</f>
        <v>0.187206620146676</v>
      </c>
      <c r="M170" s="21" t="n">
        <f aca="false">Assumptions!$D$14*(1+E170)^1*L170-Assumptions!$D$14*(1+E170)^0*E170*Assumptions!$D$16</f>
        <v>29.5236995912484</v>
      </c>
      <c r="N170" s="21" t="n">
        <f aca="false">Assumptions!$D$14*(1+E170)^2*L170-Assumptions!$D$14*(1+E170)^1*E170*Assumptions!$D$16</f>
        <v>32.6046085143109</v>
      </c>
      <c r="O170" s="21" t="n">
        <f aca="false">Assumptions!$D$14*(1+E170)^3*L170-Assumptions!$D$14*(1+E170)^2*E170*Assumptions!$D$16</f>
        <v>36.0070218532705</v>
      </c>
      <c r="P170" s="21" t="n">
        <f aca="false">Assumptions!$D$14*(1+E170)^4*L170-Assumptions!$D$14*(1+E170)^3*E170*Assumptions!$D$16</f>
        <v>39.7644898012756</v>
      </c>
      <c r="Q170" s="21" t="n">
        <f aca="false">Assumptions!$D$14*(1+E170)^5*L170-Assumptions!$D$14*(1+E170)^4*E170*Assumptions!$D$16</f>
        <v>43.9140636401211</v>
      </c>
      <c r="R170" s="21" t="n">
        <f aca="false">M170/(1+K170)+N170/(1+K170)^2+O170/(1+K170)^3+P170/(1+K170)^4+Q170/(1+K170)^5</f>
        <v>139.027467156144</v>
      </c>
      <c r="S170" s="21" t="n">
        <f aca="false">Q170*(1+I170)/(K170-I170)</f>
        <v>680.068279755821</v>
      </c>
      <c r="T170" s="21" t="n">
        <f aca="false">R170+S170/(1+K170)^5</f>
        <v>580.938709677697</v>
      </c>
      <c r="U170" s="8" t="n">
        <f aca="false">(T170-Assumptions!$D$17)/Assumptions!$D$18</f>
        <v>15.8375483871079</v>
      </c>
    </row>
    <row r="171" customFormat="false" ht="15" hidden="false" customHeight="false" outlineLevel="0" collapsed="false">
      <c r="B171" s="2" t="n">
        <v>166</v>
      </c>
      <c r="C171" s="27" t="n">
        <f aca="false">NORMSDIST('Random Draws'!C171)</f>
        <v>0.0619432294501858</v>
      </c>
      <c r="D171" s="27" t="n">
        <f aca="false">NORMSDIST(Assumptions!$D$22*'Random Draws'!C171+SQRT(1-Assumptions!$D$22^2)*'Random Draws'!D171)</f>
        <v>0.309377927938677</v>
      </c>
      <c r="E171" s="19" t="n">
        <f aca="false">IF(C171&lt;(Assumptions!$E$6-Assumptions!$D$6)/(Assumptions!$F$6-Assumptions!$D$6),Assumptions!$D$6+SQRT(C171*(Assumptions!$F$6-Assumptions!$D$6)*(Assumptions!$E$6-Assumptions!$D$6)),Assumptions!$F$6-SQRT((1-C171)*(Assumptions!$F$6-Assumptions!$D$6)*(Assumptions!$F$6-Assumptions!$E$6)))</f>
        <v>0.0575987541391693</v>
      </c>
      <c r="F171" s="19" t="n">
        <f aca="false">IF(D171&lt;(Assumptions!$E$7-Assumptions!$D$7)/(Assumptions!$F$7-Assumptions!$D$7),Assumptions!$D$7+SQRT(D171*(Assumptions!$F$7-Assumptions!$D$7)*(Assumptions!$E$7-Assumptions!$D$7)),Assumptions!$F$7-SQRT((1-D171)*(Assumptions!$F$7-Assumptions!$D$7)*(Assumptions!$F$7-Assumptions!$E$7)))</f>
        <v>0.403084423724033</v>
      </c>
      <c r="G171" s="19" t="n">
        <f aca="false">MIN(Assumptions!$D$24,MAX(Assumptions!$D$23,Assumptions!$D$8+Assumptions!$E$8*'Random Draws'!E171))</f>
        <v>0.100534140919099</v>
      </c>
      <c r="H171" s="19" t="n">
        <f aca="false">IF('Random Draws'!F171&lt;(Assumptions!$E$9-Assumptions!$D$9)/(Assumptions!$F$9-Assumptions!$D$9),Assumptions!$D$9+SQRT('Random Draws'!F171*(Assumptions!$F$9-Assumptions!$D$9)*(Assumptions!$E$9-Assumptions!$D$9)),Assumptions!$F$9-SQRT((1-'Random Draws'!F171)*(Assumptions!$F$9-Assumptions!$D$9)*(Assumptions!$F$9-Assumptions!$E$9)))</f>
        <v>0.318498403677277</v>
      </c>
      <c r="I171" s="19" t="n">
        <f aca="false">IF('Random Draws'!G171&lt;(Assumptions!$E$10-Assumptions!$D$10)/(Assumptions!$F$10-Assumptions!$D$10),Assumptions!$D$10+SQRT('Random Draws'!G171*(Assumptions!$F$10-Assumptions!$D$10)*(Assumptions!$E$10-Assumptions!$D$10)),Assumptions!$F$10-SQRT((1-'Random Draws'!G171)*(Assumptions!$F$10-Assumptions!$D$10)*(Assumptions!$F$10-Assumptions!$E$10)))</f>
        <v>0.0184411196461888</v>
      </c>
      <c r="J171" s="19" t="n">
        <f aca="false">IF('Random Draws'!H171&lt;(Assumptions!$E$11-Assumptions!$D$11)/(Assumptions!$F$11-Assumptions!$D$11),Assumptions!$D$11+SQRT('Random Draws'!H171*(Assumptions!$F$11-Assumptions!$D$11)*(Assumptions!$E$11-Assumptions!$D$11)),Assumptions!$F$11-SQRT((1-'Random Draws'!H171)*(Assumptions!$F$11-Assumptions!$D$11)*(Assumptions!$F$11-Assumptions!$E$11)))</f>
        <v>0.149233533444727</v>
      </c>
      <c r="K171" s="19" t="n">
        <f aca="false">MAX(G171,I171+Assumptions!$D$21)</f>
        <v>0.100534140919099</v>
      </c>
      <c r="L171" s="28" t="n">
        <f aca="false">(F171-Assumptions!$D$15)*(1-H171)+Assumptions!$D$15-J171</f>
        <v>0.166873937254072</v>
      </c>
      <c r="M171" s="21" t="n">
        <f aca="false">Assumptions!$D$14*(1+E171)^1*L171-Assumptions!$D$14*(1+E171)^0*E171*Assumptions!$D$16</f>
        <v>25.3398672995343</v>
      </c>
      <c r="N171" s="21" t="n">
        <f aca="false">Assumptions!$D$14*(1+E171)^2*L171-Assumptions!$D$14*(1+E171)^1*E171*Assumptions!$D$16</f>
        <v>26.7994120860394</v>
      </c>
      <c r="O171" s="21" t="n">
        <f aca="false">Assumptions!$D$14*(1+E171)^3*L171-Assumptions!$D$14*(1+E171)^2*E171*Assumptions!$D$16</f>
        <v>28.3430248338574</v>
      </c>
      <c r="P171" s="21" t="n">
        <f aca="false">Assumptions!$D$14*(1+E171)^4*L171-Assumptions!$D$14*(1+E171)^3*E171*Assumptions!$D$16</f>
        <v>29.9755477528232</v>
      </c>
      <c r="Q171" s="21" t="n">
        <f aca="false">Assumptions!$D$14*(1+E171)^5*L171-Assumptions!$D$14*(1+E171)^4*E171*Assumptions!$D$16</f>
        <v>31.7021019580249</v>
      </c>
      <c r="R171" s="21" t="n">
        <f aca="false">M171/(1+K171)+N171/(1+K171)^2+O171/(1+K171)^3+P171/(1+K171)^4+Q171/(1+K171)^5</f>
        <v>106.486158618574</v>
      </c>
      <c r="S171" s="21" t="n">
        <f aca="false">Q171*(1+I171)/(K171-I171)</f>
        <v>393.294383769048</v>
      </c>
      <c r="T171" s="21" t="n">
        <f aca="false">R171+S171/(1+K171)^5</f>
        <v>350.098982238389</v>
      </c>
      <c r="U171" s="8" t="n">
        <f aca="false">(T171-Assumptions!$D$17)/Assumptions!$D$18</f>
        <v>6.60395928953555</v>
      </c>
    </row>
    <row r="172" customFormat="false" ht="15" hidden="false" customHeight="false" outlineLevel="0" collapsed="false">
      <c r="B172" s="2" t="n">
        <v>167</v>
      </c>
      <c r="C172" s="27" t="n">
        <f aca="false">NORMSDIST('Random Draws'!C172)</f>
        <v>0.349838479352589</v>
      </c>
      <c r="D172" s="27" t="n">
        <f aca="false">NORMSDIST(Assumptions!$D$22*'Random Draws'!C172+SQRT(1-Assumptions!$D$22^2)*'Random Draws'!D172)</f>
        <v>0.755983573624453</v>
      </c>
      <c r="E172" s="19" t="n">
        <f aca="false">IF(C172&lt;(Assumptions!$E$6-Assumptions!$D$6)/(Assumptions!$F$6-Assumptions!$D$6),Assumptions!$D$6+SQRT(C172*(Assumptions!$F$6-Assumptions!$D$6)*(Assumptions!$E$6-Assumptions!$D$6)),Assumptions!$F$6-SQRT((1-C172)*(Assumptions!$F$6-Assumptions!$D$6)*(Assumptions!$F$6-Assumptions!$E$6)))</f>
        <v>0.0818233475078568</v>
      </c>
      <c r="F172" s="19" t="n">
        <f aca="false">IF(D172&lt;(Assumptions!$E$7-Assumptions!$D$7)/(Assumptions!$F$7-Assumptions!$D$7),Assumptions!$D$7+SQRT(D172*(Assumptions!$F$7-Assumptions!$D$7)*(Assumptions!$E$7-Assumptions!$D$7)),Assumptions!$F$7-SQRT((1-D172)*(Assumptions!$F$7-Assumptions!$D$7)*(Assumptions!$F$7-Assumptions!$E$7)))</f>
        <v>0.428757949723135</v>
      </c>
      <c r="G172" s="19" t="n">
        <f aca="false">MIN(Assumptions!$D$24,MAX(Assumptions!$D$23,Assumptions!$D$8+Assumptions!$E$8*'Random Draws'!E172))</f>
        <v>0.070030979012002</v>
      </c>
      <c r="H172" s="19" t="n">
        <f aca="false">IF('Random Draws'!F172&lt;(Assumptions!$E$9-Assumptions!$D$9)/(Assumptions!$F$9-Assumptions!$D$9),Assumptions!$D$9+SQRT('Random Draws'!F172*(Assumptions!$F$9-Assumptions!$D$9)*(Assumptions!$E$9-Assumptions!$D$9)),Assumptions!$F$9-SQRT((1-'Random Draws'!F172)*(Assumptions!$F$9-Assumptions!$D$9)*(Assumptions!$F$9-Assumptions!$E$9)))</f>
        <v>0.256938601919255</v>
      </c>
      <c r="I172" s="19" t="n">
        <f aca="false">IF('Random Draws'!G172&lt;(Assumptions!$E$10-Assumptions!$D$10)/(Assumptions!$F$10-Assumptions!$D$10),Assumptions!$D$10+SQRT('Random Draws'!G172*(Assumptions!$F$10-Assumptions!$D$10)*(Assumptions!$E$10-Assumptions!$D$10)),Assumptions!$F$10-SQRT((1-'Random Draws'!G172)*(Assumptions!$F$10-Assumptions!$D$10)*(Assumptions!$F$10-Assumptions!$E$10)))</f>
        <v>0.0196903483027043</v>
      </c>
      <c r="J172" s="19" t="n">
        <f aca="false">IF('Random Draws'!H172&lt;(Assumptions!$E$11-Assumptions!$D$11)/(Assumptions!$F$11-Assumptions!$D$11),Assumptions!$D$11+SQRT('Random Draws'!H172*(Assumptions!$F$11-Assumptions!$D$11)*(Assumptions!$E$11-Assumptions!$D$11)),Assumptions!$F$11-SQRT((1-'Random Draws'!H172)*(Assumptions!$F$11-Assumptions!$D$11)*(Assumptions!$F$11-Assumptions!$E$11)))</f>
        <v>0.148916636551024</v>
      </c>
      <c r="K172" s="19" t="n">
        <f aca="false">MAX(G172,I172+Assumptions!$D$21)</f>
        <v>0.070030979012002</v>
      </c>
      <c r="L172" s="28" t="n">
        <f aca="false">(F172-Assumptions!$D$15)*(1-H172)+Assumptions!$D$15-J172</f>
        <v>0.203078863257985</v>
      </c>
      <c r="M172" s="21" t="n">
        <f aca="false">Assumptions!$D$14*(1+E172)^1*L172-Assumptions!$D$14*(1+E172)^0*E172*Assumptions!$D$16</f>
        <v>31.4999095087282</v>
      </c>
      <c r="N172" s="21" t="n">
        <f aca="false">Assumptions!$D$14*(1+E172)^2*L172-Assumptions!$D$14*(1+E172)^1*E172*Assumptions!$D$16</f>
        <v>34.0773375509269</v>
      </c>
      <c r="O172" s="21" t="n">
        <f aca="false">Assumptions!$D$14*(1+E172)^3*L172-Assumptions!$D$14*(1+E172)^2*E172*Assumptions!$D$16</f>
        <v>36.865659383499</v>
      </c>
      <c r="P172" s="21" t="n">
        <f aca="false">Assumptions!$D$14*(1+E172)^4*L172-Assumptions!$D$14*(1+E172)^3*E172*Assumptions!$D$16</f>
        <v>39.8821310423413</v>
      </c>
      <c r="Q172" s="21" t="n">
        <f aca="false">Assumptions!$D$14*(1+E172)^5*L172-Assumptions!$D$14*(1+E172)^4*E172*Assumptions!$D$16</f>
        <v>43.1454205099726</v>
      </c>
      <c r="R172" s="21" t="n">
        <f aca="false">M172/(1+K172)+N172/(1+K172)^2+O172/(1+K172)^3+P172/(1+K172)^4+Q172/(1+K172)^5</f>
        <v>150.471803433831</v>
      </c>
      <c r="S172" s="21" t="n">
        <f aca="false">Q172*(1+I172)/(K172-I172)</f>
        <v>873.945523677259</v>
      </c>
      <c r="T172" s="21" t="n">
        <f aca="false">R172+S172/(1+K172)^5</f>
        <v>773.492688628428</v>
      </c>
      <c r="U172" s="8" t="n">
        <f aca="false">(T172-Assumptions!$D$17)/Assumptions!$D$18</f>
        <v>23.5397075451371</v>
      </c>
    </row>
    <row r="173" customFormat="false" ht="15" hidden="false" customHeight="false" outlineLevel="0" collapsed="false">
      <c r="B173" s="2" t="n">
        <v>168</v>
      </c>
      <c r="C173" s="27" t="n">
        <f aca="false">NORMSDIST('Random Draws'!C173)</f>
        <v>0.568113072474403</v>
      </c>
      <c r="D173" s="27" t="n">
        <f aca="false">NORMSDIST(Assumptions!$D$22*'Random Draws'!C173+SQRT(1-Assumptions!$D$22^2)*'Random Draws'!D173)</f>
        <v>0.500527829827299</v>
      </c>
      <c r="E173" s="19" t="n">
        <f aca="false">IF(C173&lt;(Assumptions!$E$6-Assumptions!$D$6)/(Assumptions!$F$6-Assumptions!$D$6),Assumptions!$D$6+SQRT(C173*(Assumptions!$F$6-Assumptions!$D$6)*(Assumptions!$E$6-Assumptions!$D$6)),Assumptions!$F$6-SQRT((1-C173)*(Assumptions!$F$6-Assumptions!$D$6)*(Assumptions!$F$6-Assumptions!$E$6)))</f>
        <v>0.0935302825742615</v>
      </c>
      <c r="F173" s="19" t="n">
        <f aca="false">IF(D173&lt;(Assumptions!$E$7-Assumptions!$D$7)/(Assumptions!$F$7-Assumptions!$D$7),Assumptions!$D$7+SQRT(D173*(Assumptions!$F$7-Assumptions!$D$7)*(Assumptions!$E$7-Assumptions!$D$7)),Assumptions!$F$7-SQRT((1-D173)*(Assumptions!$F$7-Assumptions!$D$7)*(Assumptions!$F$7-Assumptions!$E$7)))</f>
        <v>0.414801158554941</v>
      </c>
      <c r="G173" s="19" t="n">
        <f aca="false">MIN(Assumptions!$D$24,MAX(Assumptions!$D$23,Assumptions!$D$8+Assumptions!$E$8*'Random Draws'!E173))</f>
        <v>0.083434173370886</v>
      </c>
      <c r="H173" s="19" t="n">
        <f aca="false">IF('Random Draws'!F173&lt;(Assumptions!$E$9-Assumptions!$D$9)/(Assumptions!$F$9-Assumptions!$D$9),Assumptions!$D$9+SQRT('Random Draws'!F173*(Assumptions!$F$9-Assumptions!$D$9)*(Assumptions!$E$9-Assumptions!$D$9)),Assumptions!$F$9-SQRT((1-'Random Draws'!F173)*(Assumptions!$F$9-Assumptions!$D$9)*(Assumptions!$F$9-Assumptions!$E$9)))</f>
        <v>0.260747924524033</v>
      </c>
      <c r="I173" s="19" t="n">
        <f aca="false">IF('Random Draws'!G173&lt;(Assumptions!$E$10-Assumptions!$D$10)/(Assumptions!$F$10-Assumptions!$D$10),Assumptions!$D$10+SQRT('Random Draws'!G173*(Assumptions!$F$10-Assumptions!$D$10)*(Assumptions!$E$10-Assumptions!$D$10)),Assumptions!$F$10-SQRT((1-'Random Draws'!G173)*(Assumptions!$F$10-Assumptions!$D$10)*(Assumptions!$F$10-Assumptions!$E$10)))</f>
        <v>0.0161875462619705</v>
      </c>
      <c r="J173" s="19" t="n">
        <f aca="false">IF('Random Draws'!H173&lt;(Assumptions!$E$11-Assumptions!$D$11)/(Assumptions!$F$11-Assumptions!$D$11),Assumptions!$D$11+SQRT('Random Draws'!H173*(Assumptions!$F$11-Assumptions!$D$11)*(Assumptions!$E$11-Assumptions!$D$11)),Assumptions!$F$11-SQRT((1-'Random Draws'!H173)*(Assumptions!$F$11-Assumptions!$D$11)*(Assumptions!$F$11-Assumptions!$E$11)))</f>
        <v>0.162418024464682</v>
      </c>
      <c r="K173" s="19" t="n">
        <f aca="false">MAX(G173,I173+Assumptions!$D$21)</f>
        <v>0.083434173370886</v>
      </c>
      <c r="L173" s="28" t="n">
        <f aca="false">(F173-Assumptions!$D$15)*(1-H173)+Assumptions!$D$15-J173</f>
        <v>0.178121823095018</v>
      </c>
      <c r="M173" s="21" t="n">
        <f aca="false">Assumptions!$D$14*(1+E173)^1*L173-Assumptions!$D$14*(1+E173)^0*E173*Assumptions!$D$16</f>
        <v>27.836476364354</v>
      </c>
      <c r="N173" s="21" t="n">
        <f aca="false">Assumptions!$D$14*(1+E173)^2*L173-Assumptions!$D$14*(1+E173)^1*E173*Assumptions!$D$16</f>
        <v>30.4400298645838</v>
      </c>
      <c r="O173" s="21" t="n">
        <f aca="false">Assumptions!$D$14*(1+E173)^3*L173-Assumptions!$D$14*(1+E173)^2*E173*Assumptions!$D$16</f>
        <v>33.2870944593873</v>
      </c>
      <c r="P173" s="21" t="n">
        <f aca="false">Assumptions!$D$14*(1+E173)^4*L173-Assumptions!$D$14*(1+E173)^3*E173*Assumptions!$D$16</f>
        <v>36.4004458102499</v>
      </c>
      <c r="Q173" s="21" t="n">
        <f aca="false">Assumptions!$D$14*(1+E173)^5*L173-Assumptions!$D$14*(1+E173)^4*E173*Assumptions!$D$16</f>
        <v>39.8049897927116</v>
      </c>
      <c r="R173" s="21" t="n">
        <f aca="false">M173/(1+K173)+N173/(1+K173)^2+O173/(1+K173)^3+P173/(1+K173)^4+Q173/(1+K173)^5</f>
        <v>130.880717356645</v>
      </c>
      <c r="S173" s="21" t="n">
        <f aca="false">Q173*(1+I173)/(K173-I173)</f>
        <v>601.507267285316</v>
      </c>
      <c r="T173" s="21" t="n">
        <f aca="false">R173+S173/(1+K173)^5</f>
        <v>533.809442256138</v>
      </c>
      <c r="U173" s="8" t="n">
        <f aca="false">(T173-Assumptions!$D$17)/Assumptions!$D$18</f>
        <v>13.9523776902455</v>
      </c>
    </row>
    <row r="174" customFormat="false" ht="15" hidden="false" customHeight="false" outlineLevel="0" collapsed="false">
      <c r="B174" s="2" t="n">
        <v>169</v>
      </c>
      <c r="C174" s="27" t="n">
        <f aca="false">NORMSDIST('Random Draws'!C174)</f>
        <v>0.709916737046624</v>
      </c>
      <c r="D174" s="27" t="n">
        <f aca="false">NORMSDIST(Assumptions!$D$22*'Random Draws'!C174+SQRT(1-Assumptions!$D$22^2)*'Random Draws'!D174)</f>
        <v>0.255988844365292</v>
      </c>
      <c r="E174" s="19" t="n">
        <f aca="false">IF(C174&lt;(Assumptions!$E$6-Assumptions!$D$6)/(Assumptions!$F$6-Assumptions!$D$6),Assumptions!$D$6+SQRT(C174*(Assumptions!$F$6-Assumptions!$D$6)*(Assumptions!$E$6-Assumptions!$D$6)),Assumptions!$F$6-SQRT((1-C174)*(Assumptions!$F$6-Assumptions!$D$6)*(Assumptions!$F$6-Assumptions!$E$6)))</f>
        <v>0.101915668382301</v>
      </c>
      <c r="F174" s="19" t="n">
        <f aca="false">IF(D174&lt;(Assumptions!$E$7-Assumptions!$D$7)/(Assumptions!$F$7-Assumptions!$D$7),Assumptions!$D$7+SQRT(D174*(Assumptions!$F$7-Assumptions!$D$7)*(Assumptions!$E$7-Assumptions!$D$7)),Assumptions!$F$7-SQRT((1-D174)*(Assumptions!$F$7-Assumptions!$D$7)*(Assumptions!$F$7-Assumptions!$E$7)))</f>
        <v>0.399190981949828</v>
      </c>
      <c r="G174" s="19" t="n">
        <f aca="false">MIN(Assumptions!$D$24,MAX(Assumptions!$D$23,Assumptions!$D$8+Assumptions!$E$8*'Random Draws'!E174))</f>
        <v>0.095324713118808</v>
      </c>
      <c r="H174" s="19" t="n">
        <f aca="false">IF('Random Draws'!F174&lt;(Assumptions!$E$9-Assumptions!$D$9)/(Assumptions!$F$9-Assumptions!$D$9),Assumptions!$D$9+SQRT('Random Draws'!F174*(Assumptions!$F$9-Assumptions!$D$9)*(Assumptions!$E$9-Assumptions!$D$9)),Assumptions!$F$9-SQRT((1-'Random Draws'!F174)*(Assumptions!$F$9-Assumptions!$D$9)*(Assumptions!$F$9-Assumptions!$E$9)))</f>
        <v>0.268842557674503</v>
      </c>
      <c r="I174" s="19" t="n">
        <f aca="false">IF('Random Draws'!G174&lt;(Assumptions!$E$10-Assumptions!$D$10)/(Assumptions!$F$10-Assumptions!$D$10),Assumptions!$D$10+SQRT('Random Draws'!G174*(Assumptions!$F$10-Assumptions!$D$10)*(Assumptions!$E$10-Assumptions!$D$10)),Assumptions!$F$10-SQRT((1-'Random Draws'!G174)*(Assumptions!$F$10-Assumptions!$D$10)*(Assumptions!$F$10-Assumptions!$E$10)))</f>
        <v>0.0214566736684918</v>
      </c>
      <c r="J174" s="19" t="n">
        <f aca="false">IF('Random Draws'!H174&lt;(Assumptions!$E$11-Assumptions!$D$11)/(Assumptions!$F$11-Assumptions!$D$11),Assumptions!$D$11+SQRT('Random Draws'!H174*(Assumptions!$F$11-Assumptions!$D$11)*(Assumptions!$E$11-Assumptions!$D$11)),Assumptions!$F$11-SQRT((1-'Random Draws'!H174)*(Assumptions!$F$11-Assumptions!$D$11)*(Assumptions!$F$11-Assumptions!$E$11)))</f>
        <v>0.18440142580844</v>
      </c>
      <c r="K174" s="19" t="n">
        <f aca="false">MAX(G174,I174+Assumptions!$D$21)</f>
        <v>0.095324713118808</v>
      </c>
      <c r="L174" s="28" t="n">
        <f aca="false">(F174-Assumptions!$D$15)*(1-H174)+Assumptions!$D$15-J174</f>
        <v>0.142419564051085</v>
      </c>
      <c r="M174" s="21" t="n">
        <f aca="false">Assumptions!$D$14*(1+E174)^1*L174-Assumptions!$D$14*(1+E174)^0*E174*Assumptions!$D$16</f>
        <v>22.3121474637868</v>
      </c>
      <c r="N174" s="21" t="n">
        <f aca="false">Assumptions!$D$14*(1+E174)^2*L174-Assumptions!$D$14*(1+E174)^1*E174*Assumptions!$D$16</f>
        <v>24.5861048856031</v>
      </c>
      <c r="O174" s="21" t="n">
        <f aca="false">Assumptions!$D$14*(1+E174)^3*L174-Assumptions!$D$14*(1+E174)^2*E174*Assumptions!$D$16</f>
        <v>27.0918141979366</v>
      </c>
      <c r="P174" s="21" t="n">
        <f aca="false">Assumptions!$D$14*(1+E174)^4*L174-Assumptions!$D$14*(1+E174)^3*E174*Assumptions!$D$16</f>
        <v>29.8528945496085</v>
      </c>
      <c r="Q174" s="21" t="n">
        <f aca="false">Assumptions!$D$14*(1+E174)^5*L174-Assumptions!$D$14*(1+E174)^4*E174*Assumptions!$D$16</f>
        <v>32.8953722507782</v>
      </c>
      <c r="R174" s="21" t="n">
        <f aca="false">M174/(1+K174)+N174/(1+K174)^2+O174/(1+K174)^3+P174/(1+K174)^4+Q174/(1+K174)^5</f>
        <v>103.084902441696</v>
      </c>
      <c r="S174" s="21" t="n">
        <f aca="false">Q174*(1+I174)/(K174-I174)</f>
        <v>454.881404304319</v>
      </c>
      <c r="T174" s="21" t="n">
        <f aca="false">R174+S174/(1+K174)^5</f>
        <v>391.610102372376</v>
      </c>
      <c r="U174" s="8" t="n">
        <f aca="false">(T174-Assumptions!$D$17)/Assumptions!$D$18</f>
        <v>8.26440409489506</v>
      </c>
    </row>
    <row r="175" customFormat="false" ht="15" hidden="false" customHeight="false" outlineLevel="0" collapsed="false">
      <c r="B175" s="2" t="n">
        <v>170</v>
      </c>
      <c r="C175" s="27" t="n">
        <f aca="false">NORMSDIST('Random Draws'!C175)</f>
        <v>0.830013419241915</v>
      </c>
      <c r="D175" s="27" t="n">
        <f aca="false">NORMSDIST(Assumptions!$D$22*'Random Draws'!C175+SQRT(1-Assumptions!$D$22^2)*'Random Draws'!D175)</f>
        <v>0.993776258987115</v>
      </c>
      <c r="E175" s="19" t="n">
        <f aca="false">IF(C175&lt;(Assumptions!$E$6-Assumptions!$D$6)/(Assumptions!$F$6-Assumptions!$D$6),Assumptions!$D$6+SQRT(C175*(Assumptions!$F$6-Assumptions!$D$6)*(Assumptions!$E$6-Assumptions!$D$6)),Assumptions!$F$6-SQRT((1-C175)*(Assumptions!$F$6-Assumptions!$D$6)*(Assumptions!$F$6-Assumptions!$E$6)))</f>
        <v>0.110846391238983</v>
      </c>
      <c r="F175" s="19" t="n">
        <f aca="false">IF(D175&lt;(Assumptions!$E$7-Assumptions!$D$7)/(Assumptions!$F$7-Assumptions!$D$7),Assumptions!$D$7+SQRT(D175*(Assumptions!$F$7-Assumptions!$D$7)*(Assumptions!$E$7-Assumptions!$D$7)),Assumptions!$F$7-SQRT((1-D175)*(Assumptions!$F$7-Assumptions!$D$7)*(Assumptions!$F$7-Assumptions!$E$7)))</f>
        <v>0.455010514650634</v>
      </c>
      <c r="G175" s="19" t="n">
        <f aca="false">MIN(Assumptions!$D$24,MAX(Assumptions!$D$23,Assumptions!$D$8+Assumptions!$E$8*'Random Draws'!E175))</f>
        <v>0.072042646132729</v>
      </c>
      <c r="H175" s="19" t="n">
        <f aca="false">IF('Random Draws'!F175&lt;(Assumptions!$E$9-Assumptions!$D$9)/(Assumptions!$F$9-Assumptions!$D$9),Assumptions!$D$9+SQRT('Random Draws'!F175*(Assumptions!$F$9-Assumptions!$D$9)*(Assumptions!$E$9-Assumptions!$D$9)),Assumptions!$F$9-SQRT((1-'Random Draws'!F175)*(Assumptions!$F$9-Assumptions!$D$9)*(Assumptions!$F$9-Assumptions!$E$9)))</f>
        <v>0.296438011331168</v>
      </c>
      <c r="I175" s="19" t="n">
        <f aca="false">IF('Random Draws'!G175&lt;(Assumptions!$E$10-Assumptions!$D$10)/(Assumptions!$F$10-Assumptions!$D$10),Assumptions!$D$10+SQRT('Random Draws'!G175*(Assumptions!$F$10-Assumptions!$D$10)*(Assumptions!$E$10-Assumptions!$D$10)),Assumptions!$F$10-SQRT((1-'Random Draws'!G175)*(Assumptions!$F$10-Assumptions!$D$10)*(Assumptions!$F$10-Assumptions!$E$10)))</f>
        <v>0.0175490211068555</v>
      </c>
      <c r="J175" s="19" t="n">
        <f aca="false">IF('Random Draws'!H175&lt;(Assumptions!$E$11-Assumptions!$D$11)/(Assumptions!$F$11-Assumptions!$D$11),Assumptions!$D$11+SQRT('Random Draws'!H175*(Assumptions!$F$11-Assumptions!$D$11)*(Assumptions!$E$11-Assumptions!$D$11)),Assumptions!$F$11-SQRT((1-'Random Draws'!H175)*(Assumptions!$F$11-Assumptions!$D$11)*(Assumptions!$F$11-Assumptions!$E$11)))</f>
        <v>0.170513795966876</v>
      </c>
      <c r="K175" s="19" t="n">
        <f aca="false">MAX(G175,I175+Assumptions!$D$21)</f>
        <v>0.072042646132729</v>
      </c>
      <c r="L175" s="28" t="n">
        <f aca="false">(F175-Assumptions!$D$15)*(1-H175)+Assumptions!$D$15-J175</f>
        <v>0.188151248059005</v>
      </c>
      <c r="M175" s="21" t="n">
        <f aca="false">Assumptions!$D$14*(1+E175)^1*L175-Assumptions!$D$14*(1+E175)^0*E175*Assumptions!$D$16</f>
        <v>29.8238527605616</v>
      </c>
      <c r="N175" s="21" t="n">
        <f aca="false">Assumptions!$D$14*(1+E175)^2*L175-Assumptions!$D$14*(1+E175)^1*E175*Assumptions!$D$16</f>
        <v>33.1297192119126</v>
      </c>
      <c r="O175" s="21" t="n">
        <f aca="false">Assumptions!$D$14*(1+E175)^3*L175-Assumptions!$D$14*(1+E175)^2*E175*Assumptions!$D$16</f>
        <v>36.802029029314</v>
      </c>
      <c r="P175" s="21" t="n">
        <f aca="false">Assumptions!$D$14*(1+E175)^4*L175-Assumptions!$D$14*(1+E175)^3*E175*Assumptions!$D$16</f>
        <v>40.8814011374857</v>
      </c>
      <c r="Q175" s="21" t="n">
        <f aca="false">Assumptions!$D$14*(1+E175)^5*L175-Assumptions!$D$14*(1+E175)^4*E175*Assumptions!$D$16</f>
        <v>45.4129569223693</v>
      </c>
      <c r="R175" s="21" t="n">
        <f aca="false">M175/(1+K175)+N175/(1+K175)^2+O175/(1+K175)^3+P175/(1+K175)^4+Q175/(1+K175)^5</f>
        <v>149.53900664357</v>
      </c>
      <c r="S175" s="21" t="n">
        <f aca="false">Q175*(1+I175)/(K175-I175)</f>
        <v>847.987445136642</v>
      </c>
      <c r="T175" s="21" t="n">
        <f aca="false">R175+S175/(1+K175)^5</f>
        <v>748.404255078321</v>
      </c>
      <c r="U175" s="8" t="n">
        <f aca="false">(T175-Assumptions!$D$17)/Assumptions!$D$18</f>
        <v>22.5361702031328</v>
      </c>
    </row>
    <row r="176" customFormat="false" ht="15" hidden="false" customHeight="false" outlineLevel="0" collapsed="false">
      <c r="B176" s="2" t="n">
        <v>171</v>
      </c>
      <c r="C176" s="27" t="n">
        <f aca="false">NORMSDIST('Random Draws'!C176)</f>
        <v>0.283173651538168</v>
      </c>
      <c r="D176" s="27" t="n">
        <f aca="false">NORMSDIST(Assumptions!$D$22*'Random Draws'!C176+SQRT(1-Assumptions!$D$22^2)*'Random Draws'!D176)</f>
        <v>0.735342157572503</v>
      </c>
      <c r="E176" s="19" t="n">
        <f aca="false">IF(C176&lt;(Assumptions!$E$6-Assumptions!$D$6)/(Assumptions!$F$6-Assumptions!$D$6),Assumptions!$D$6+SQRT(C176*(Assumptions!$F$6-Assumptions!$D$6)*(Assumptions!$E$6-Assumptions!$D$6)),Assumptions!$F$6-SQRT((1-C176)*(Assumptions!$F$6-Assumptions!$D$6)*(Assumptions!$F$6-Assumptions!$E$6)))</f>
        <v>0.0776280248975526</v>
      </c>
      <c r="F176" s="19" t="n">
        <f aca="false">IF(D176&lt;(Assumptions!$E$7-Assumptions!$D$7)/(Assumptions!$F$7-Assumptions!$D$7),Assumptions!$D$7+SQRT(D176*(Assumptions!$F$7-Assumptions!$D$7)*(Assumptions!$E$7-Assumptions!$D$7)),Assumptions!$F$7-SQRT((1-D176)*(Assumptions!$F$7-Assumptions!$D$7)*(Assumptions!$F$7-Assumptions!$E$7)))</f>
        <v>0.42746338416937</v>
      </c>
      <c r="G176" s="19" t="n">
        <f aca="false">MIN(Assumptions!$D$24,MAX(Assumptions!$D$23,Assumptions!$D$8+Assumptions!$E$8*'Random Draws'!E176))</f>
        <v>0.084769820029672</v>
      </c>
      <c r="H176" s="19" t="n">
        <f aca="false">IF('Random Draws'!F176&lt;(Assumptions!$E$9-Assumptions!$D$9)/(Assumptions!$F$9-Assumptions!$D$9),Assumptions!$D$9+SQRT('Random Draws'!F176*(Assumptions!$F$9-Assumptions!$D$9)*(Assumptions!$E$9-Assumptions!$D$9)),Assumptions!$F$9-SQRT((1-'Random Draws'!F176)*(Assumptions!$F$9-Assumptions!$D$9)*(Assumptions!$F$9-Assumptions!$E$9)))</f>
        <v>0.284841921132457</v>
      </c>
      <c r="I176" s="19" t="n">
        <f aca="false">IF('Random Draws'!G176&lt;(Assumptions!$E$10-Assumptions!$D$10)/(Assumptions!$F$10-Assumptions!$D$10),Assumptions!$D$10+SQRT('Random Draws'!G176*(Assumptions!$F$10-Assumptions!$D$10)*(Assumptions!$E$10-Assumptions!$D$10)),Assumptions!$F$10-SQRT((1-'Random Draws'!G176)*(Assumptions!$F$10-Assumptions!$D$10)*(Assumptions!$F$10-Assumptions!$E$10)))</f>
        <v>0.0183622174250091</v>
      </c>
      <c r="J176" s="19" t="n">
        <f aca="false">IF('Random Draws'!H176&lt;(Assumptions!$E$11-Assumptions!$D$11)/(Assumptions!$F$11-Assumptions!$D$11),Assumptions!$D$11+SQRT('Random Draws'!H176*(Assumptions!$F$11-Assumptions!$D$11)*(Assumptions!$E$11-Assumptions!$D$11)),Assumptions!$F$11-SQRT((1-'Random Draws'!H176)*(Assumptions!$F$11-Assumptions!$D$11)*(Assumptions!$F$11-Assumptions!$E$11)))</f>
        <v>0.177365026146179</v>
      </c>
      <c r="K176" s="19" t="n">
        <f aca="false">MAX(G176,I176+Assumptions!$D$21)</f>
        <v>0.084769820029672</v>
      </c>
      <c r="L176" s="28" t="n">
        <f aca="false">(F176-Assumptions!$D$15)*(1-H176)+Assumptions!$D$15-J176</f>
        <v>0.165368316209826</v>
      </c>
      <c r="M176" s="21" t="n">
        <f aca="false">Assumptions!$D$14*(1+E176)^1*L176-Assumptions!$D$14*(1+E176)^0*E176*Assumptions!$D$16</f>
        <v>25.5021202284808</v>
      </c>
      <c r="N176" s="21" t="n">
        <f aca="false">Assumptions!$D$14*(1+E176)^2*L176-Assumptions!$D$14*(1+E176)^1*E176*Assumptions!$D$16</f>
        <v>27.4817994525176</v>
      </c>
      <c r="O176" s="21" t="n">
        <f aca="false">Assumptions!$D$14*(1+E176)^3*L176-Assumptions!$D$14*(1+E176)^2*E176*Assumptions!$D$16</f>
        <v>29.6151572646472</v>
      </c>
      <c r="P176" s="21" t="n">
        <f aca="false">Assumptions!$D$14*(1+E176)^4*L176-Assumptions!$D$14*(1+E176)^3*E176*Assumptions!$D$16</f>
        <v>31.9141234301322</v>
      </c>
      <c r="Q176" s="21" t="n">
        <f aca="false">Assumptions!$D$14*(1+E176)^5*L176-Assumptions!$D$14*(1+E176)^4*E176*Assumptions!$D$16</f>
        <v>34.3915537983501</v>
      </c>
      <c r="R176" s="21" t="n">
        <f aca="false">M176/(1+K176)+N176/(1+K176)^2+O176/(1+K176)^3+P176/(1+K176)^4+Q176/(1+K176)^5</f>
        <v>116.008607745727</v>
      </c>
      <c r="S176" s="21" t="n">
        <f aca="false">Q176*(1+I176)/(K176-I176)</f>
        <v>527.395322419305</v>
      </c>
      <c r="T176" s="21" t="n">
        <f aca="false">R176+S176/(1+K176)^5</f>
        <v>467.12273500651</v>
      </c>
      <c r="U176" s="8" t="n">
        <f aca="false">(T176-Assumptions!$D$17)/Assumptions!$D$18</f>
        <v>11.2849094002604</v>
      </c>
    </row>
    <row r="177" customFormat="false" ht="15" hidden="false" customHeight="false" outlineLevel="0" collapsed="false">
      <c r="B177" s="2" t="n">
        <v>172</v>
      </c>
      <c r="C177" s="27" t="n">
        <f aca="false">NORMSDIST('Random Draws'!C177)</f>
        <v>0.833482769905577</v>
      </c>
      <c r="D177" s="27" t="n">
        <f aca="false">NORMSDIST(Assumptions!$D$22*'Random Draws'!C177+SQRT(1-Assumptions!$D$22^2)*'Random Draws'!D177)</f>
        <v>0.492168204353088</v>
      </c>
      <c r="E177" s="19" t="n">
        <f aca="false">IF(C177&lt;(Assumptions!$E$6-Assumptions!$D$6)/(Assumptions!$F$6-Assumptions!$D$6),Assumptions!$D$6+SQRT(C177*(Assumptions!$F$6-Assumptions!$D$6)*(Assumptions!$E$6-Assumptions!$D$6)),Assumptions!$F$6-SQRT((1-C177)*(Assumptions!$F$6-Assumptions!$D$6)*(Assumptions!$F$6-Assumptions!$E$6)))</f>
        <v>0.111145431029521</v>
      </c>
      <c r="F177" s="19" t="n">
        <f aca="false">IF(D177&lt;(Assumptions!$E$7-Assumptions!$D$7)/(Assumptions!$F$7-Assumptions!$D$7),Assumptions!$D$7+SQRT(D177*(Assumptions!$F$7-Assumptions!$D$7)*(Assumptions!$E$7-Assumptions!$D$7)),Assumptions!$F$7-SQRT((1-D177)*(Assumptions!$F$7-Assumptions!$D$7)*(Assumptions!$F$7-Assumptions!$E$7)))</f>
        <v>0.41434159756686</v>
      </c>
      <c r="G177" s="19" t="n">
        <f aca="false">MIN(Assumptions!$D$24,MAX(Assumptions!$D$23,Assumptions!$D$8+Assumptions!$E$8*'Random Draws'!E177))</f>
        <v>0.09462215431848</v>
      </c>
      <c r="H177" s="19" t="n">
        <f aca="false">IF('Random Draws'!F177&lt;(Assumptions!$E$9-Assumptions!$D$9)/(Assumptions!$F$9-Assumptions!$D$9),Assumptions!$D$9+SQRT('Random Draws'!F177*(Assumptions!$F$9-Assumptions!$D$9)*(Assumptions!$E$9-Assumptions!$D$9)),Assumptions!$F$9-SQRT((1-'Random Draws'!F177)*(Assumptions!$F$9-Assumptions!$D$9)*(Assumptions!$F$9-Assumptions!$E$9)))</f>
        <v>0.271870299252094</v>
      </c>
      <c r="I177" s="19" t="n">
        <f aca="false">IF('Random Draws'!G177&lt;(Assumptions!$E$10-Assumptions!$D$10)/(Assumptions!$F$10-Assumptions!$D$10),Assumptions!$D$10+SQRT('Random Draws'!G177*(Assumptions!$F$10-Assumptions!$D$10)*(Assumptions!$E$10-Assumptions!$D$10)),Assumptions!$F$10-SQRT((1-'Random Draws'!G177)*(Assumptions!$F$10-Assumptions!$D$10)*(Assumptions!$F$10-Assumptions!$E$10)))</f>
        <v>0.0166420302718709</v>
      </c>
      <c r="J177" s="19" t="n">
        <f aca="false">IF('Random Draws'!H177&lt;(Assumptions!$E$11-Assumptions!$D$11)/(Assumptions!$F$11-Assumptions!$D$11),Assumptions!$D$11+SQRT('Random Draws'!H177*(Assumptions!$F$11-Assumptions!$D$11)*(Assumptions!$E$11-Assumptions!$D$11)),Assumptions!$F$11-SQRT((1-'Random Draws'!H177)*(Assumptions!$F$11-Assumptions!$D$11)*(Assumptions!$F$11-Assumptions!$E$11)))</f>
        <v>0.173900112133152</v>
      </c>
      <c r="K177" s="19" t="n">
        <f aca="false">MAX(G177,I177+Assumptions!$D$21)</f>
        <v>0.09462215431848</v>
      </c>
      <c r="L177" s="28" t="n">
        <f aca="false">(F177-Assumptions!$D$15)*(1-H177)+Assumptions!$D$15-J177</f>
        <v>0.163137450213387</v>
      </c>
      <c r="M177" s="21" t="n">
        <f aca="false">Assumptions!$D$14*(1+E177)^1*L177-Assumptions!$D$14*(1+E177)^0*E177*Assumptions!$D$16</f>
        <v>25.8005850780112</v>
      </c>
      <c r="N177" s="21" t="n">
        <f aca="false">Assumptions!$D$14*(1+E177)^2*L177-Assumptions!$D$14*(1+E177)^1*E177*Assumptions!$D$16</f>
        <v>28.6682022273206</v>
      </c>
      <c r="O177" s="21" t="n">
        <f aca="false">Assumptions!$D$14*(1+E177)^3*L177-Assumptions!$D$14*(1+E177)^2*E177*Assumptions!$D$16</f>
        <v>31.8545419207177</v>
      </c>
      <c r="P177" s="21" t="n">
        <f aca="false">Assumptions!$D$14*(1+E177)^4*L177-Assumptions!$D$14*(1+E177)^3*E177*Assumptions!$D$16</f>
        <v>35.3950287127438</v>
      </c>
      <c r="Q177" s="21" t="n">
        <f aca="false">Assumptions!$D$14*(1+E177)^5*L177-Assumptions!$D$14*(1+E177)^4*E177*Assumptions!$D$16</f>
        <v>39.329024435324</v>
      </c>
      <c r="R177" s="21" t="n">
        <f aca="false">M177/(1+K177)+N177/(1+K177)^2+O177/(1+K177)^3+P177/(1+K177)^4+Q177/(1+K177)^5</f>
        <v>121.463599411204</v>
      </c>
      <c r="S177" s="21" t="n">
        <f aca="false">Q177*(1+I177)/(K177-I177)</f>
        <v>512.740133968515</v>
      </c>
      <c r="T177" s="21" t="n">
        <f aca="false">R177+S177/(1+K177)^5</f>
        <v>447.732849012933</v>
      </c>
      <c r="U177" s="8" t="n">
        <f aca="false">(T177-Assumptions!$D$17)/Assumptions!$D$18</f>
        <v>10.5093139605173</v>
      </c>
    </row>
    <row r="178" customFormat="false" ht="15" hidden="false" customHeight="false" outlineLevel="0" collapsed="false">
      <c r="B178" s="2" t="n">
        <v>173</v>
      </c>
      <c r="C178" s="27" t="n">
        <f aca="false">NORMSDIST('Random Draws'!C178)</f>
        <v>0.0234685154498514</v>
      </c>
      <c r="D178" s="27" t="n">
        <f aca="false">NORMSDIST(Assumptions!$D$22*'Random Draws'!C178+SQRT(1-Assumptions!$D$22^2)*'Random Draws'!D178)</f>
        <v>0.466523262360755</v>
      </c>
      <c r="E178" s="19" t="n">
        <f aca="false">IF(C178&lt;(Assumptions!$E$6-Assumptions!$D$6)/(Assumptions!$F$6-Assumptions!$D$6),Assumptions!$D$6+SQRT(C178*(Assumptions!$F$6-Assumptions!$D$6)*(Assumptions!$E$6-Assumptions!$D$6)),Assumptions!$F$6-SQRT((1-C178)*(Assumptions!$F$6-Assumptions!$D$6)*(Assumptions!$F$6-Assumptions!$E$6)))</f>
        <v>0.0508324778905501</v>
      </c>
      <c r="F178" s="19" t="n">
        <f aca="false">IF(D178&lt;(Assumptions!$E$7-Assumptions!$D$7)/(Assumptions!$F$7-Assumptions!$D$7),Assumptions!$D$7+SQRT(D178*(Assumptions!$F$7-Assumptions!$D$7)*(Assumptions!$E$7-Assumptions!$D$7)),Assumptions!$F$7-SQRT((1-D178)*(Assumptions!$F$7-Assumptions!$D$7)*(Assumptions!$F$7-Assumptions!$E$7)))</f>
        <v>0.412906895336662</v>
      </c>
      <c r="G178" s="19" t="n">
        <f aca="false">MIN(Assumptions!$D$24,MAX(Assumptions!$D$23,Assumptions!$D$8+Assumptions!$E$8*'Random Draws'!E178))</f>
        <v>0.094277493889202</v>
      </c>
      <c r="H178" s="19" t="n">
        <f aca="false">IF('Random Draws'!F178&lt;(Assumptions!$E$9-Assumptions!$D$9)/(Assumptions!$F$9-Assumptions!$D$9),Assumptions!$D$9+SQRT('Random Draws'!F178*(Assumptions!$F$9-Assumptions!$D$9)*(Assumptions!$E$9-Assumptions!$D$9)),Assumptions!$F$9-SQRT((1-'Random Draws'!F178)*(Assumptions!$F$9-Assumptions!$D$9)*(Assumptions!$F$9-Assumptions!$E$9)))</f>
        <v>0.286883887254539</v>
      </c>
      <c r="I178" s="19" t="n">
        <f aca="false">IF('Random Draws'!G178&lt;(Assumptions!$E$10-Assumptions!$D$10)/(Assumptions!$F$10-Assumptions!$D$10),Assumptions!$D$10+SQRT('Random Draws'!G178*(Assumptions!$F$10-Assumptions!$D$10)*(Assumptions!$E$10-Assumptions!$D$10)),Assumptions!$F$10-SQRT((1-'Random Draws'!G178)*(Assumptions!$F$10-Assumptions!$D$10)*(Assumptions!$F$10-Assumptions!$E$10)))</f>
        <v>0.0174657659322068</v>
      </c>
      <c r="J178" s="19" t="n">
        <f aca="false">IF('Random Draws'!H178&lt;(Assumptions!$E$11-Assumptions!$D$11)/(Assumptions!$F$11-Assumptions!$D$11),Assumptions!$D$11+SQRT('Random Draws'!H178*(Assumptions!$F$11-Assumptions!$D$11)*(Assumptions!$E$11-Assumptions!$D$11)),Assumptions!$F$11-SQRT((1-'Random Draws'!H178)*(Assumptions!$F$11-Assumptions!$D$11)*(Assumptions!$F$11-Assumptions!$E$11)))</f>
        <v>0.181045955354341</v>
      </c>
      <c r="K178" s="19" t="n">
        <f aca="false">MAX(G178,I178+Assumptions!$D$21)</f>
        <v>0.094277493889202</v>
      </c>
      <c r="L178" s="28" t="n">
        <f aca="false">(F178-Assumptions!$D$15)*(1-H178)+Assumptions!$D$15-J178</f>
        <v>0.150699510117027</v>
      </c>
      <c r="M178" s="21" t="n">
        <f aca="false">Assumptions!$D$14*(1+E178)^1*L178-Assumptions!$D$14*(1+E178)^0*E178*Assumptions!$D$16</f>
        <v>22.7410699679853</v>
      </c>
      <c r="N178" s="21" t="n">
        <f aca="false">Assumptions!$D$14*(1+E178)^2*L178-Assumptions!$D$14*(1+E178)^1*E178*Assumptions!$D$16</f>
        <v>23.8970549043404</v>
      </c>
      <c r="O178" s="21" t="n">
        <f aca="false">Assumptions!$D$14*(1+E178)^3*L178-Assumptions!$D$14*(1+E178)^2*E178*Assumptions!$D$16</f>
        <v>25.1118014194145</v>
      </c>
      <c r="P178" s="21" t="n">
        <f aca="false">Assumptions!$D$14*(1+E178)^4*L178-Assumptions!$D$14*(1+E178)^3*E178*Assumptions!$D$16</f>
        <v>26.3882965098588</v>
      </c>
      <c r="Q178" s="21" t="n">
        <f aca="false">Assumptions!$D$14*(1+E178)^5*L178-Assumptions!$D$14*(1+E178)^4*E178*Assumptions!$D$16</f>
        <v>27.7296790087655</v>
      </c>
      <c r="R178" s="21" t="n">
        <f aca="false">M178/(1+K178)+N178/(1+K178)^2+O178/(1+K178)^3+P178/(1+K178)^4+Q178/(1+K178)^5</f>
        <v>95.9793885629035</v>
      </c>
      <c r="S178" s="21" t="n">
        <f aca="false">Q178*(1+I178)/(K178-I178)</f>
        <v>367.313688184493</v>
      </c>
      <c r="T178" s="21" t="n">
        <f aca="false">R178+S178/(1+K178)^5</f>
        <v>330.078506449988</v>
      </c>
      <c r="U178" s="8" t="n">
        <f aca="false">(T178-Assumptions!$D$17)/Assumptions!$D$18</f>
        <v>5.80314025799954</v>
      </c>
    </row>
    <row r="179" customFormat="false" ht="15" hidden="false" customHeight="false" outlineLevel="0" collapsed="false">
      <c r="B179" s="2" t="n">
        <v>174</v>
      </c>
      <c r="C179" s="27" t="n">
        <f aca="false">NORMSDIST('Random Draws'!C179)</f>
        <v>0.14731860839501</v>
      </c>
      <c r="D179" s="27" t="n">
        <f aca="false">NORMSDIST(Assumptions!$D$22*'Random Draws'!C179+SQRT(1-Assumptions!$D$22^2)*'Random Draws'!D179)</f>
        <v>0.743826480038688</v>
      </c>
      <c r="E179" s="19" t="n">
        <f aca="false">IF(C179&lt;(Assumptions!$E$6-Assumptions!$D$6)/(Assumptions!$F$6-Assumptions!$D$6),Assumptions!$D$6+SQRT(C179*(Assumptions!$F$6-Assumptions!$D$6)*(Assumptions!$E$6-Assumptions!$D$6)),Assumptions!$F$6-SQRT((1-C179)*(Assumptions!$F$6-Assumptions!$D$6)*(Assumptions!$F$6-Assumptions!$E$6)))</f>
        <v>0.0671402476402676</v>
      </c>
      <c r="F179" s="19" t="n">
        <f aca="false">IF(D179&lt;(Assumptions!$E$7-Assumptions!$D$7)/(Assumptions!$F$7-Assumptions!$D$7),Assumptions!$D$7+SQRT(D179*(Assumptions!$F$7-Assumptions!$D$7)*(Assumptions!$E$7-Assumptions!$D$7)),Assumptions!$F$7-SQRT((1-D179)*(Assumptions!$F$7-Assumptions!$D$7)*(Assumptions!$F$7-Assumptions!$E$7)))</f>
        <v>0.427989156839514</v>
      </c>
      <c r="G179" s="19" t="n">
        <f aca="false">MIN(Assumptions!$D$24,MAX(Assumptions!$D$23,Assumptions!$D$8+Assumptions!$E$8*'Random Draws'!E179))</f>
        <v>0.087775246516647</v>
      </c>
      <c r="H179" s="19" t="n">
        <f aca="false">IF('Random Draws'!F179&lt;(Assumptions!$E$9-Assumptions!$D$9)/(Assumptions!$F$9-Assumptions!$D$9),Assumptions!$D$9+SQRT('Random Draws'!F179*(Assumptions!$F$9-Assumptions!$D$9)*(Assumptions!$E$9-Assumptions!$D$9)),Assumptions!$F$9-SQRT((1-'Random Draws'!F179)*(Assumptions!$F$9-Assumptions!$D$9)*(Assumptions!$F$9-Assumptions!$E$9)))</f>
        <v>0.256468710817007</v>
      </c>
      <c r="I179" s="19" t="n">
        <f aca="false">IF('Random Draws'!G179&lt;(Assumptions!$E$10-Assumptions!$D$10)/(Assumptions!$F$10-Assumptions!$D$10),Assumptions!$D$10+SQRT('Random Draws'!G179*(Assumptions!$F$10-Assumptions!$D$10)*(Assumptions!$E$10-Assumptions!$D$10)),Assumptions!$F$10-SQRT((1-'Random Draws'!G179)*(Assumptions!$F$10-Assumptions!$D$10)*(Assumptions!$F$10-Assumptions!$E$10)))</f>
        <v>0.0206483547632106</v>
      </c>
      <c r="J179" s="19" t="n">
        <f aca="false">IF('Random Draws'!H179&lt;(Assumptions!$E$11-Assumptions!$D$11)/(Assumptions!$F$11-Assumptions!$D$11),Assumptions!$D$11+SQRT('Random Draws'!H179*(Assumptions!$F$11-Assumptions!$D$11)*(Assumptions!$E$11-Assumptions!$D$11)),Assumptions!$F$11-SQRT((1-'Random Draws'!H179)*(Assumptions!$F$11-Assumptions!$D$11)*(Assumptions!$F$11-Assumptions!$E$11)))</f>
        <v>0.144847383345616</v>
      </c>
      <c r="K179" s="19" t="n">
        <f aca="false">MAX(G179,I179+Assumptions!$D$21)</f>
        <v>0.087775246516647</v>
      </c>
      <c r="L179" s="28" t="n">
        <f aca="false">(F179-Assumptions!$D$15)*(1-H179)+Assumptions!$D$15-J179</f>
        <v>0.206716878601821</v>
      </c>
      <c r="M179" s="21" t="n">
        <f aca="false">Assumptions!$D$14*(1+E179)^1*L179-Assumptions!$D$14*(1+E179)^0*E179*Assumptions!$D$16</f>
        <v>31.6943455710375</v>
      </c>
      <c r="N179" s="21" t="n">
        <f aca="false">Assumptions!$D$14*(1+E179)^2*L179-Assumptions!$D$14*(1+E179)^1*E179*Assumptions!$D$16</f>
        <v>33.8223117814732</v>
      </c>
      <c r="O179" s="21" t="n">
        <f aca="false">Assumptions!$D$14*(1+E179)^3*L179-Assumptions!$D$14*(1+E179)^2*E179*Assumptions!$D$16</f>
        <v>36.0931501702476</v>
      </c>
      <c r="P179" s="21" t="n">
        <f aca="false">Assumptions!$D$14*(1+E179)^4*L179-Assumptions!$D$14*(1+E179)^3*E179*Assumptions!$D$16</f>
        <v>38.5164532107954</v>
      </c>
      <c r="Q179" s="21" t="n">
        <f aca="false">Assumptions!$D$14*(1+E179)^5*L179-Assumptions!$D$14*(1+E179)^4*E179*Assumptions!$D$16</f>
        <v>41.102457417593</v>
      </c>
      <c r="R179" s="21" t="n">
        <f aca="false">M179/(1+K179)+N179/(1+K179)^2+O179/(1+K179)^3+P179/(1+K179)^4+Q179/(1+K179)^5</f>
        <v>140.260882193746</v>
      </c>
      <c r="S179" s="21" t="n">
        <f aca="false">Q179*(1+I179)/(K179-I179)</f>
        <v>624.953047045317</v>
      </c>
      <c r="T179" s="21" t="n">
        <f aca="false">R179+S179/(1+K179)^5</f>
        <v>550.608135773075</v>
      </c>
      <c r="U179" s="8" t="n">
        <f aca="false">(T179-Assumptions!$D$17)/Assumptions!$D$18</f>
        <v>14.624325430923</v>
      </c>
    </row>
    <row r="180" customFormat="false" ht="15" hidden="false" customHeight="false" outlineLevel="0" collapsed="false">
      <c r="B180" s="2" t="n">
        <v>175</v>
      </c>
      <c r="C180" s="27" t="n">
        <f aca="false">NORMSDIST('Random Draws'!C180)</f>
        <v>0.281350178173513</v>
      </c>
      <c r="D180" s="27" t="n">
        <f aca="false">NORMSDIST(Assumptions!$D$22*'Random Draws'!C180+SQRT(1-Assumptions!$D$22^2)*'Random Draws'!D180)</f>
        <v>0.637036088791798</v>
      </c>
      <c r="E180" s="19" t="n">
        <f aca="false">IF(C180&lt;(Assumptions!$E$6-Assumptions!$D$6)/(Assumptions!$F$6-Assumptions!$D$6),Assumptions!$D$6+SQRT(C180*(Assumptions!$F$6-Assumptions!$D$6)*(Assumptions!$E$6-Assumptions!$D$6)),Assumptions!$F$6-SQRT((1-C180)*(Assumptions!$F$6-Assumptions!$D$6)*(Assumptions!$F$6-Assumptions!$E$6)))</f>
        <v>0.0775066779503006</v>
      </c>
      <c r="F180" s="19" t="n">
        <f aca="false">IF(D180&lt;(Assumptions!$E$7-Assumptions!$D$7)/(Assumptions!$F$7-Assumptions!$D$7),Assumptions!$D$7+SQRT(D180*(Assumptions!$F$7-Assumptions!$D$7)*(Assumptions!$E$7-Assumptions!$D$7)),Assumptions!$F$7-SQRT((1-D180)*(Assumptions!$F$7-Assumptions!$D$7)*(Assumptions!$F$7-Assumptions!$E$7)))</f>
        <v>0.421896776450898</v>
      </c>
      <c r="G180" s="19" t="n">
        <f aca="false">MIN(Assumptions!$D$24,MAX(Assumptions!$D$23,Assumptions!$D$8+Assumptions!$E$8*'Random Draws'!E180))</f>
        <v>0.101003292464874</v>
      </c>
      <c r="H180" s="19" t="n">
        <f aca="false">IF('Random Draws'!F180&lt;(Assumptions!$E$9-Assumptions!$D$9)/(Assumptions!$F$9-Assumptions!$D$9),Assumptions!$D$9+SQRT('Random Draws'!F180*(Assumptions!$F$9-Assumptions!$D$9)*(Assumptions!$E$9-Assumptions!$D$9)),Assumptions!$F$9-SQRT((1-'Random Draws'!F180)*(Assumptions!$F$9-Assumptions!$D$9)*(Assumptions!$F$9-Assumptions!$E$9)))</f>
        <v>0.264597770706223</v>
      </c>
      <c r="I180" s="19" t="n">
        <f aca="false">IF('Random Draws'!G180&lt;(Assumptions!$E$10-Assumptions!$D$10)/(Assumptions!$F$10-Assumptions!$D$10),Assumptions!$D$10+SQRT('Random Draws'!G180*(Assumptions!$F$10-Assumptions!$D$10)*(Assumptions!$E$10-Assumptions!$D$10)),Assumptions!$F$10-SQRT((1-'Random Draws'!G180)*(Assumptions!$F$10-Assumptions!$D$10)*(Assumptions!$F$10-Assumptions!$E$10)))</f>
        <v>0.0150573014898066</v>
      </c>
      <c r="J180" s="19" t="n">
        <f aca="false">IF('Random Draws'!H180&lt;(Assumptions!$E$11-Assumptions!$D$11)/(Assumptions!$F$11-Assumptions!$D$11),Assumptions!$D$11+SQRT('Random Draws'!H180*(Assumptions!$F$11-Assumptions!$D$11)*(Assumptions!$E$11-Assumptions!$D$11)),Assumptions!$F$11-SQRT((1-'Random Draws'!H180)*(Assumptions!$F$11-Assumptions!$D$11)*(Assumptions!$F$11-Assumptions!$E$11)))</f>
        <v>0.158507901858294</v>
      </c>
      <c r="K180" s="19" t="n">
        <f aca="false">MAX(G180,I180+Assumptions!$D$21)</f>
        <v>0.101003292464874</v>
      </c>
      <c r="L180" s="28" t="n">
        <f aca="false">(F180-Assumptions!$D$15)*(1-H180)+Assumptions!$D$15-J180</f>
        <v>0.186153638267364</v>
      </c>
      <c r="M180" s="21" t="n">
        <f aca="false">Assumptions!$D$14*(1+E180)^1*L180-Assumptions!$D$14*(1+E180)^0*E180*Assumptions!$D$16</f>
        <v>28.7472052628014</v>
      </c>
      <c r="N180" s="21" t="n">
        <f aca="false">Assumptions!$D$14*(1+E180)^2*L180-Assumptions!$D$14*(1+E180)^1*E180*Assumptions!$D$16</f>
        <v>30.9753056430766</v>
      </c>
      <c r="O180" s="21" t="n">
        <f aca="false">Assumptions!$D$14*(1+E180)^3*L180-Assumptions!$D$14*(1+E180)^2*E180*Assumptions!$D$16</f>
        <v>33.3760986819666</v>
      </c>
      <c r="P180" s="21" t="n">
        <f aca="false">Assumptions!$D$14*(1+E180)^4*L180-Assumptions!$D$14*(1+E180)^3*E180*Assumptions!$D$16</f>
        <v>35.9629692137473</v>
      </c>
      <c r="Q180" s="21" t="n">
        <f aca="false">Assumptions!$D$14*(1+E180)^5*L180-Assumptions!$D$14*(1+E180)^4*E180*Assumptions!$D$16</f>
        <v>38.7503394867338</v>
      </c>
      <c r="R180" s="21" t="n">
        <f aca="false">M180/(1+K180)+N180/(1+K180)^2+O180/(1+K180)^3+P180/(1+K180)^4+Q180/(1+K180)^5</f>
        <v>125.095533366751</v>
      </c>
      <c r="S180" s="21" t="n">
        <f aca="false">Q180*(1+I180)/(K180-I180)</f>
        <v>457.657356497622</v>
      </c>
      <c r="T180" s="21" t="n">
        <f aca="false">R180+S180/(1+K180)^5</f>
        <v>407.972352093895</v>
      </c>
      <c r="U180" s="8" t="n">
        <f aca="false">(T180-Assumptions!$D$17)/Assumptions!$D$18</f>
        <v>8.91889408375581</v>
      </c>
    </row>
    <row r="181" customFormat="false" ht="15" hidden="false" customHeight="false" outlineLevel="0" collapsed="false">
      <c r="B181" s="2" t="n">
        <v>176</v>
      </c>
      <c r="C181" s="27" t="n">
        <f aca="false">NORMSDIST('Random Draws'!C181)</f>
        <v>0.3789400924306</v>
      </c>
      <c r="D181" s="27" t="n">
        <f aca="false">NORMSDIST(Assumptions!$D$22*'Random Draws'!C181+SQRT(1-Assumptions!$D$22^2)*'Random Draws'!D181)</f>
        <v>0.983541762256767</v>
      </c>
      <c r="E181" s="19" t="n">
        <f aca="false">IF(C181&lt;(Assumptions!$E$6-Assumptions!$D$6)/(Assumptions!$F$6-Assumptions!$D$6),Assumptions!$D$6+SQRT(C181*(Assumptions!$F$6-Assumptions!$D$6)*(Assumptions!$E$6-Assumptions!$D$6)),Assumptions!$F$6-SQRT((1-C181)*(Assumptions!$F$6-Assumptions!$D$6)*(Assumptions!$F$6-Assumptions!$E$6)))</f>
        <v>0.0835281571187318</v>
      </c>
      <c r="F181" s="19" t="n">
        <f aca="false">IF(D181&lt;(Assumptions!$E$7-Assumptions!$D$7)/(Assumptions!$F$7-Assumptions!$D$7),Assumptions!$D$7+SQRT(D181*(Assumptions!$F$7-Assumptions!$D$7)*(Assumptions!$E$7-Assumptions!$D$7)),Assumptions!$F$7-SQRT((1-D181)*(Assumptions!$F$7-Assumptions!$D$7)*(Assumptions!$F$7-Assumptions!$E$7)))</f>
        <v>0.451886249266034</v>
      </c>
      <c r="G181" s="19" t="n">
        <f aca="false">MIN(Assumptions!$D$24,MAX(Assumptions!$D$23,Assumptions!$D$8+Assumptions!$E$8*'Random Draws'!E181))</f>
        <v>0.081103368809878</v>
      </c>
      <c r="H181" s="19" t="n">
        <f aca="false">IF('Random Draws'!F181&lt;(Assumptions!$E$9-Assumptions!$D$9)/(Assumptions!$F$9-Assumptions!$D$9),Assumptions!$D$9+SQRT('Random Draws'!F181*(Assumptions!$F$9-Assumptions!$D$9)*(Assumptions!$E$9-Assumptions!$D$9)),Assumptions!$F$9-SQRT((1-'Random Draws'!F181)*(Assumptions!$F$9-Assumptions!$D$9)*(Assumptions!$F$9-Assumptions!$E$9)))</f>
        <v>0.282817456381381</v>
      </c>
      <c r="I181" s="19" t="n">
        <f aca="false">IF('Random Draws'!G181&lt;(Assumptions!$E$10-Assumptions!$D$10)/(Assumptions!$F$10-Assumptions!$D$10),Assumptions!$D$10+SQRT('Random Draws'!G181*(Assumptions!$F$10-Assumptions!$D$10)*(Assumptions!$E$10-Assumptions!$D$10)),Assumptions!$F$10-SQRT((1-'Random Draws'!G181)*(Assumptions!$F$10-Assumptions!$D$10)*(Assumptions!$F$10-Assumptions!$E$10)))</f>
        <v>0.0231665781159494</v>
      </c>
      <c r="J181" s="19" t="n">
        <f aca="false">IF('Random Draws'!H181&lt;(Assumptions!$E$11-Assumptions!$D$11)/(Assumptions!$F$11-Assumptions!$D$11),Assumptions!$D$11+SQRT('Random Draws'!H181*(Assumptions!$F$11-Assumptions!$D$11)*(Assumptions!$E$11-Assumptions!$D$11)),Assumptions!$F$11-SQRT((1-'Random Draws'!H181)*(Assumptions!$F$11-Assumptions!$D$11)*(Assumptions!$F$11-Assumptions!$E$11)))</f>
        <v>0.144608721860349</v>
      </c>
      <c r="K181" s="19" t="n">
        <f aca="false">MAX(G181,I181+Assumptions!$D$21)</f>
        <v>0.081103368809878</v>
      </c>
      <c r="L181" s="28" t="n">
        <f aca="false">(F181-Assumptions!$D$15)*(1-H181)+Assumptions!$D$15-J181</f>
        <v>0.216242477144123</v>
      </c>
      <c r="M181" s="21" t="n">
        <f aca="false">Assumptions!$D$14*(1+E181)^1*L181-Assumptions!$D$14*(1+E181)^0*E181*Assumptions!$D$16</f>
        <v>33.6108503653938</v>
      </c>
      <c r="N181" s="21" t="n">
        <f aca="false">Assumptions!$D$14*(1+E181)^2*L181-Assumptions!$D$14*(1+E181)^1*E181*Assumptions!$D$16</f>
        <v>36.4183027556086</v>
      </c>
      <c r="O181" s="21" t="n">
        <f aca="false">Assumptions!$D$14*(1+E181)^3*L181-Assumptions!$D$14*(1+E181)^2*E181*Assumptions!$D$16</f>
        <v>39.4602564701766</v>
      </c>
      <c r="P181" s="21" t="n">
        <f aca="false">Assumptions!$D$14*(1+E181)^4*L181-Assumptions!$D$14*(1+E181)^3*E181*Assumptions!$D$16</f>
        <v>42.756298972563</v>
      </c>
      <c r="Q181" s="21" t="n">
        <f aca="false">Assumptions!$D$14*(1+E181)^5*L181-Assumptions!$D$14*(1+E181)^4*E181*Assumptions!$D$16</f>
        <v>46.3276538309587</v>
      </c>
      <c r="R181" s="21" t="n">
        <f aca="false">M181/(1+K181)+N181/(1+K181)^2+O181/(1+K181)^3+P181/(1+K181)^4+Q181/(1+K181)^5</f>
        <v>156.145842688965</v>
      </c>
      <c r="S181" s="21" t="n">
        <f aca="false">Q181*(1+I181)/(K181-I181)</f>
        <v>818.148649150661</v>
      </c>
      <c r="T181" s="21" t="n">
        <f aca="false">R181+S181/(1+K181)^5</f>
        <v>710.128430184331</v>
      </c>
      <c r="U181" s="8" t="n">
        <f aca="false">(T181-Assumptions!$D$17)/Assumptions!$D$18</f>
        <v>21.0051372073732</v>
      </c>
    </row>
    <row r="182" customFormat="false" ht="15" hidden="false" customHeight="false" outlineLevel="0" collapsed="false">
      <c r="B182" s="2" t="n">
        <v>177</v>
      </c>
      <c r="C182" s="27" t="n">
        <f aca="false">NORMSDIST('Random Draws'!C182)</f>
        <v>0.502480969006986</v>
      </c>
      <c r="D182" s="27" t="n">
        <f aca="false">NORMSDIST(Assumptions!$D$22*'Random Draws'!C182+SQRT(1-Assumptions!$D$22^2)*'Random Draws'!D182)</f>
        <v>0.913631499894778</v>
      </c>
      <c r="E182" s="19" t="n">
        <f aca="false">IF(C182&lt;(Assumptions!$E$6-Assumptions!$D$6)/(Assumptions!$F$6-Assumptions!$D$6),Assumptions!$D$6+SQRT(C182*(Assumptions!$F$6-Assumptions!$D$6)*(Assumptions!$E$6-Assumptions!$D$6)),Assumptions!$F$6-SQRT((1-C182)*(Assumptions!$F$6-Assumptions!$D$6)*(Assumptions!$F$6-Assumptions!$E$6)))</f>
        <v>0.0901242027134897</v>
      </c>
      <c r="F182" s="19" t="n">
        <f aca="false">IF(D182&lt;(Assumptions!$E$7-Assumptions!$D$7)/(Assumptions!$F$7-Assumptions!$D$7),Assumptions!$D$7+SQRT(D182*(Assumptions!$F$7-Assumptions!$D$7)*(Assumptions!$E$7-Assumptions!$D$7)),Assumptions!$F$7-SQRT((1-D182)*(Assumptions!$F$7-Assumptions!$D$7)*(Assumptions!$F$7-Assumptions!$E$7)))</f>
        <v>0.441413069096247</v>
      </c>
      <c r="G182" s="19" t="n">
        <f aca="false">MIN(Assumptions!$D$24,MAX(Assumptions!$D$23,Assumptions!$D$8+Assumptions!$E$8*'Random Draws'!E182))</f>
        <v>0.066882292650346</v>
      </c>
      <c r="H182" s="19" t="n">
        <f aca="false">IF('Random Draws'!F182&lt;(Assumptions!$E$9-Assumptions!$D$9)/(Assumptions!$F$9-Assumptions!$D$9),Assumptions!$D$9+SQRT('Random Draws'!F182*(Assumptions!$F$9-Assumptions!$D$9)*(Assumptions!$E$9-Assumptions!$D$9)),Assumptions!$F$9-SQRT((1-'Random Draws'!F182)*(Assumptions!$F$9-Assumptions!$D$9)*(Assumptions!$F$9-Assumptions!$E$9)))</f>
        <v>0.260029492334585</v>
      </c>
      <c r="I182" s="19" t="n">
        <f aca="false">IF('Random Draws'!G182&lt;(Assumptions!$E$10-Assumptions!$D$10)/(Assumptions!$F$10-Assumptions!$D$10),Assumptions!$D$10+SQRT('Random Draws'!G182*(Assumptions!$F$10-Assumptions!$D$10)*(Assumptions!$E$10-Assumptions!$D$10)),Assumptions!$F$10-SQRT((1-'Random Draws'!G182)*(Assumptions!$F$10-Assumptions!$D$10)*(Assumptions!$F$10-Assumptions!$E$10)))</f>
        <v>0.0163386207642002</v>
      </c>
      <c r="J182" s="19" t="n">
        <f aca="false">IF('Random Draws'!H182&lt;(Assumptions!$E$11-Assumptions!$D$11)/(Assumptions!$F$11-Assumptions!$D$11),Assumptions!$D$11+SQRT('Random Draws'!H182*(Assumptions!$F$11-Assumptions!$D$11)*(Assumptions!$E$11-Assumptions!$D$11)),Assumptions!$F$11-SQRT((1-'Random Draws'!H182)*(Assumptions!$F$11-Assumptions!$D$11)*(Assumptions!$F$11-Assumptions!$E$11)))</f>
        <v>0.157131804091048</v>
      </c>
      <c r="K182" s="19" t="n">
        <f aca="false">MAX(G182,I182+Assumptions!$D$21)</f>
        <v>0.066882292650346</v>
      </c>
      <c r="L182" s="28" t="n">
        <f aca="false">(F182-Assumptions!$D$15)*(1-H182)+Assumptions!$D$15-J182</f>
        <v>0.203304682741746</v>
      </c>
      <c r="M182" s="21" t="n">
        <f aca="false">Assumptions!$D$14*(1+E182)^1*L182-Assumptions!$D$14*(1+E182)^0*E182*Assumptions!$D$16</f>
        <v>31.7439262195523</v>
      </c>
      <c r="N182" s="21" t="n">
        <f aca="false">Assumptions!$D$14*(1+E182)^2*L182-Assumptions!$D$14*(1+E182)^1*E182*Assumptions!$D$16</f>
        <v>34.6048222610853</v>
      </c>
      <c r="O182" s="21" t="n">
        <f aca="false">Assumptions!$D$14*(1+E182)^3*L182-Assumptions!$D$14*(1+E182)^2*E182*Assumptions!$D$16</f>
        <v>37.7235542774076</v>
      </c>
      <c r="P182" s="21" t="n">
        <f aca="false">Assumptions!$D$14*(1+E182)^4*L182-Assumptions!$D$14*(1+E182)^3*E182*Assumptions!$D$16</f>
        <v>41.123359530178</v>
      </c>
      <c r="Q182" s="21" t="n">
        <f aca="false">Assumptions!$D$14*(1+E182)^5*L182-Assumptions!$D$14*(1+E182)^4*E182*Assumptions!$D$16</f>
        <v>44.8295695207355</v>
      </c>
      <c r="R182" s="21" t="n">
        <f aca="false">M182/(1+K182)+N182/(1+K182)^2+O182/(1+K182)^3+P182/(1+K182)^4+Q182/(1+K182)^5</f>
        <v>155.394188749723</v>
      </c>
      <c r="S182" s="21" t="n">
        <f aca="false">Q182*(1+I182)/(K182-I182)</f>
        <v>901.438719347295</v>
      </c>
      <c r="T182" s="21" t="n">
        <f aca="false">R182+S182/(1+K182)^5</f>
        <v>807.553460339004</v>
      </c>
      <c r="U182" s="8" t="n">
        <f aca="false">(T182-Assumptions!$D$17)/Assumptions!$D$18</f>
        <v>24.9021384135602</v>
      </c>
    </row>
    <row r="183" customFormat="false" ht="15" hidden="false" customHeight="false" outlineLevel="0" collapsed="false">
      <c r="B183" s="2" t="n">
        <v>178</v>
      </c>
      <c r="C183" s="27" t="n">
        <f aca="false">NORMSDIST('Random Draws'!C183)</f>
        <v>0.861405969141372</v>
      </c>
      <c r="D183" s="27" t="n">
        <f aca="false">NORMSDIST(Assumptions!$D$22*'Random Draws'!C183+SQRT(1-Assumptions!$D$22^2)*'Random Draws'!D183)</f>
        <v>0.941767169104736</v>
      </c>
      <c r="E183" s="19" t="n">
        <f aca="false">IF(C183&lt;(Assumptions!$E$6-Assumptions!$D$6)/(Assumptions!$F$6-Assumptions!$D$6),Assumptions!$D$6+SQRT(C183*(Assumptions!$F$6-Assumptions!$D$6)*(Assumptions!$E$6-Assumptions!$D$6)),Assumptions!$F$6-SQRT((1-C183)*(Assumptions!$F$6-Assumptions!$D$6)*(Assumptions!$F$6-Assumptions!$E$6)))</f>
        <v>0.113675673716254</v>
      </c>
      <c r="F183" s="19" t="n">
        <f aca="false">IF(D183&lt;(Assumptions!$E$7-Assumptions!$D$7)/(Assumptions!$F$7-Assumptions!$D$7),Assumptions!$D$7+SQRT(D183*(Assumptions!$F$7-Assumptions!$D$7)*(Assumptions!$E$7-Assumptions!$D$7)),Assumptions!$F$7-SQRT((1-D183)*(Assumptions!$F$7-Assumptions!$D$7)*(Assumptions!$F$7-Assumptions!$E$7)))</f>
        <v>0.444737912214213</v>
      </c>
      <c r="G183" s="19" t="n">
        <f aca="false">MIN(Assumptions!$D$24,MAX(Assumptions!$D$23,Assumptions!$D$8+Assumptions!$E$8*'Random Draws'!E183))</f>
        <v>0.071990713637906</v>
      </c>
      <c r="H183" s="19" t="n">
        <f aca="false">IF('Random Draws'!F183&lt;(Assumptions!$E$9-Assumptions!$D$9)/(Assumptions!$F$9-Assumptions!$D$9),Assumptions!$D$9+SQRT('Random Draws'!F183*(Assumptions!$F$9-Assumptions!$D$9)*(Assumptions!$E$9-Assumptions!$D$9)),Assumptions!$F$9-SQRT((1-'Random Draws'!F183)*(Assumptions!$F$9-Assumptions!$D$9)*(Assumptions!$F$9-Assumptions!$E$9)))</f>
        <v>0.267311103985733</v>
      </c>
      <c r="I183" s="19" t="n">
        <f aca="false">IF('Random Draws'!G183&lt;(Assumptions!$E$10-Assumptions!$D$10)/(Assumptions!$F$10-Assumptions!$D$10),Assumptions!$D$10+SQRT('Random Draws'!G183*(Assumptions!$F$10-Assumptions!$D$10)*(Assumptions!$E$10-Assumptions!$D$10)),Assumptions!$F$10-SQRT((1-'Random Draws'!G183)*(Assumptions!$F$10-Assumptions!$D$10)*(Assumptions!$F$10-Assumptions!$E$10)))</f>
        <v>0.0166431536150837</v>
      </c>
      <c r="J183" s="19" t="n">
        <f aca="false">IF('Random Draws'!H183&lt;(Assumptions!$E$11-Assumptions!$D$11)/(Assumptions!$F$11-Assumptions!$D$11),Assumptions!$D$11+SQRT('Random Draws'!H183*(Assumptions!$F$11-Assumptions!$D$11)*(Assumptions!$E$11-Assumptions!$D$11)),Assumptions!$F$11-SQRT((1-'Random Draws'!H183)*(Assumptions!$F$11-Assumptions!$D$11)*(Assumptions!$F$11-Assumptions!$E$11)))</f>
        <v>0.181811251185618</v>
      </c>
      <c r="K183" s="19" t="n">
        <f aca="false">MAX(G183,I183+Assumptions!$D$21)</f>
        <v>0.071990713637906</v>
      </c>
      <c r="L183" s="28" t="n">
        <f aca="false">(F183-Assumptions!$D$15)*(1-H183)+Assumptions!$D$15-J183</f>
        <v>0.17879372224845</v>
      </c>
      <c r="M183" s="21" t="n">
        <f aca="false">Assumptions!$D$14*(1+E183)^1*L183-Assumptions!$D$14*(1+E183)^0*E183*Assumptions!$D$16</f>
        <v>28.3776525861198</v>
      </c>
      <c r="N183" s="21" t="n">
        <f aca="false">Assumptions!$D$14*(1+E183)^2*L183-Assumptions!$D$14*(1+E183)^1*E183*Assumptions!$D$16</f>
        <v>31.6035013623327</v>
      </c>
      <c r="O183" s="21" t="n">
        <f aca="false">Assumptions!$D$14*(1+E183)^3*L183-Assumptions!$D$14*(1+E183)^2*E183*Assumptions!$D$16</f>
        <v>35.1960506714884</v>
      </c>
      <c r="P183" s="21" t="n">
        <f aca="false">Assumptions!$D$14*(1+E183)^4*L183-Assumptions!$D$14*(1+E183)^3*E183*Assumptions!$D$16</f>
        <v>39.1969854437213</v>
      </c>
      <c r="Q183" s="21" t="n">
        <f aca="false">Assumptions!$D$14*(1+E183)^5*L183-Assumptions!$D$14*(1+E183)^4*E183*Assumptions!$D$16</f>
        <v>43.6527291716825</v>
      </c>
      <c r="R183" s="21" t="n">
        <f aca="false">M183/(1+K183)+N183/(1+K183)^2+O183/(1+K183)^3+P183/(1+K183)^4+Q183/(1+K183)^5</f>
        <v>143.061476894367</v>
      </c>
      <c r="S183" s="21" t="n">
        <f aca="false">Q183*(1+I183)/(K183-I183)</f>
        <v>801.828449722172</v>
      </c>
      <c r="T183" s="21" t="n">
        <f aca="false">R183+S183/(1+K183)^5</f>
        <v>709.465520844797</v>
      </c>
      <c r="U183" s="8" t="n">
        <f aca="false">(T183-Assumptions!$D$17)/Assumptions!$D$18</f>
        <v>20.9786208337919</v>
      </c>
    </row>
    <row r="184" customFormat="false" ht="15" hidden="false" customHeight="false" outlineLevel="0" collapsed="false">
      <c r="B184" s="2" t="n">
        <v>179</v>
      </c>
      <c r="C184" s="27" t="n">
        <f aca="false">NORMSDIST('Random Draws'!C184)</f>
        <v>0.70096866393839</v>
      </c>
      <c r="D184" s="27" t="n">
        <f aca="false">NORMSDIST(Assumptions!$D$22*'Random Draws'!C184+SQRT(1-Assumptions!$D$22^2)*'Random Draws'!D184)</f>
        <v>0.658546088040302</v>
      </c>
      <c r="E184" s="19" t="n">
        <f aca="false">IF(C184&lt;(Assumptions!$E$6-Assumptions!$D$6)/(Assumptions!$F$6-Assumptions!$D$6),Assumptions!$D$6+SQRT(C184*(Assumptions!$F$6-Assumptions!$D$6)*(Assumptions!$E$6-Assumptions!$D$6)),Assumptions!$F$6-SQRT((1-C184)*(Assumptions!$F$6-Assumptions!$D$6)*(Assumptions!$F$6-Assumptions!$E$6)))</f>
        <v>0.101332744080966</v>
      </c>
      <c r="F184" s="19" t="n">
        <f aca="false">IF(D184&lt;(Assumptions!$E$7-Assumptions!$D$7)/(Assumptions!$F$7-Assumptions!$D$7),Assumptions!$D$7+SQRT(D184*(Assumptions!$F$7-Assumptions!$D$7)*(Assumptions!$E$7-Assumptions!$D$7)),Assumptions!$F$7-SQRT((1-D184)*(Assumptions!$F$7-Assumptions!$D$7)*(Assumptions!$F$7-Assumptions!$E$7)))</f>
        <v>0.423043056838548</v>
      </c>
      <c r="G184" s="19" t="n">
        <f aca="false">MIN(Assumptions!$D$24,MAX(Assumptions!$D$23,Assumptions!$D$8+Assumptions!$E$8*'Random Draws'!E184))</f>
        <v>0.098055220503699</v>
      </c>
      <c r="H184" s="19" t="n">
        <f aca="false">IF('Random Draws'!F184&lt;(Assumptions!$E$9-Assumptions!$D$9)/(Assumptions!$F$9-Assumptions!$D$9),Assumptions!$D$9+SQRT('Random Draws'!F184*(Assumptions!$F$9-Assumptions!$D$9)*(Assumptions!$E$9-Assumptions!$D$9)),Assumptions!$F$9-SQRT((1-'Random Draws'!F184)*(Assumptions!$F$9-Assumptions!$D$9)*(Assumptions!$F$9-Assumptions!$E$9)))</f>
        <v>0.32150567312021</v>
      </c>
      <c r="I184" s="19" t="n">
        <f aca="false">IF('Random Draws'!G184&lt;(Assumptions!$E$10-Assumptions!$D$10)/(Assumptions!$F$10-Assumptions!$D$10),Assumptions!$D$10+SQRT('Random Draws'!G184*(Assumptions!$F$10-Assumptions!$D$10)*(Assumptions!$E$10-Assumptions!$D$10)),Assumptions!$F$10-SQRT((1-'Random Draws'!G184)*(Assumptions!$F$10-Assumptions!$D$10)*(Assumptions!$F$10-Assumptions!$E$10)))</f>
        <v>0.0140624006347263</v>
      </c>
      <c r="J184" s="19" t="n">
        <f aca="false">IF('Random Draws'!H184&lt;(Assumptions!$E$11-Assumptions!$D$11)/(Assumptions!$F$11-Assumptions!$D$11),Assumptions!$D$11+SQRT('Random Draws'!H184*(Assumptions!$F$11-Assumptions!$D$11)*(Assumptions!$E$11-Assumptions!$D$11)),Assumptions!$F$11-SQRT((1-'Random Draws'!H184)*(Assumptions!$F$11-Assumptions!$D$11)*(Assumptions!$F$11-Assumptions!$E$11)))</f>
        <v>0.180855202511573</v>
      </c>
      <c r="K184" s="19" t="n">
        <f aca="false">MAX(G184,I184+Assumptions!$D$21)</f>
        <v>0.098055220503699</v>
      </c>
      <c r="L184" s="28" t="n">
        <f aca="false">(F184-Assumptions!$D$15)*(1-H184)+Assumptions!$D$15-J184</f>
        <v>0.147972849084894</v>
      </c>
      <c r="M184" s="21" t="n">
        <f aca="false">Assumptions!$D$14*(1+E184)^1*L184-Assumptions!$D$14*(1+E184)^0*E184*Assumptions!$D$16</f>
        <v>23.1894674334088</v>
      </c>
      <c r="N184" s="21" t="n">
        <f aca="false">Assumptions!$D$14*(1+E184)^2*L184-Assumptions!$D$14*(1+E184)^1*E184*Assumptions!$D$16</f>
        <v>25.5393198022124</v>
      </c>
      <c r="O184" s="21" t="n">
        <f aca="false">Assumptions!$D$14*(1+E184)^3*L184-Assumptions!$D$14*(1+E184)^2*E184*Assumptions!$D$16</f>
        <v>28.1272891597319</v>
      </c>
      <c r="P184" s="21" t="n">
        <f aca="false">Assumptions!$D$14*(1+E184)^4*L184-Assumptions!$D$14*(1+E184)^3*E184*Assumptions!$D$16</f>
        <v>30.9775045538463</v>
      </c>
      <c r="Q184" s="21" t="n">
        <f aca="false">Assumptions!$D$14*(1+E184)^5*L184-Assumptions!$D$14*(1+E184)^4*E184*Assumptions!$D$16</f>
        <v>34.1165400950682</v>
      </c>
      <c r="R184" s="21" t="n">
        <f aca="false">M184/(1+K184)+N184/(1+K184)^2+O184/(1+K184)^3+P184/(1+K184)^4+Q184/(1+K184)^5</f>
        <v>106.225600978858</v>
      </c>
      <c r="S184" s="21" t="n">
        <f aca="false">Q184*(1+I184)/(K184-I184)</f>
        <v>411.895928772548</v>
      </c>
      <c r="T184" s="21" t="n">
        <f aca="false">R184+S184/(1+K184)^5</f>
        <v>364.253457155906</v>
      </c>
      <c r="U184" s="8" t="n">
        <f aca="false">(T184-Assumptions!$D$17)/Assumptions!$D$18</f>
        <v>7.17013828623624</v>
      </c>
    </row>
    <row r="185" customFormat="false" ht="15" hidden="false" customHeight="false" outlineLevel="0" collapsed="false">
      <c r="B185" s="2" t="n">
        <v>180</v>
      </c>
      <c r="C185" s="27" t="n">
        <f aca="false">NORMSDIST('Random Draws'!C185)</f>
        <v>0.855846623014119</v>
      </c>
      <c r="D185" s="27" t="n">
        <f aca="false">NORMSDIST(Assumptions!$D$22*'Random Draws'!C185+SQRT(1-Assumptions!$D$22^2)*'Random Draws'!D185)</f>
        <v>0.558476467641917</v>
      </c>
      <c r="E185" s="19" t="n">
        <f aca="false">IF(C185&lt;(Assumptions!$E$6-Assumptions!$D$6)/(Assumptions!$F$6-Assumptions!$D$6),Assumptions!$D$6+SQRT(C185*(Assumptions!$F$6-Assumptions!$D$6)*(Assumptions!$E$6-Assumptions!$D$6)),Assumptions!$F$6-SQRT((1-C185)*(Assumptions!$F$6-Assumptions!$D$6)*(Assumptions!$F$6-Assumptions!$E$6)))</f>
        <v>0.113152898016184</v>
      </c>
      <c r="F185" s="19" t="n">
        <f aca="false">IF(D185&lt;(Assumptions!$E$7-Assumptions!$D$7)/(Assumptions!$F$7-Assumptions!$D$7),Assumptions!$D$7+SQRT(D185*(Assumptions!$F$7-Assumptions!$D$7)*(Assumptions!$E$7-Assumptions!$D$7)),Assumptions!$F$7-SQRT((1-D185)*(Assumptions!$F$7-Assumptions!$D$7)*(Assumptions!$F$7-Assumptions!$E$7)))</f>
        <v>0.41788660299112</v>
      </c>
      <c r="G185" s="19" t="n">
        <f aca="false">MIN(Assumptions!$D$24,MAX(Assumptions!$D$23,Assumptions!$D$8+Assumptions!$E$8*'Random Draws'!E185))</f>
        <v>0.07762662694427</v>
      </c>
      <c r="H185" s="19" t="n">
        <f aca="false">IF('Random Draws'!F185&lt;(Assumptions!$E$9-Assumptions!$D$9)/(Assumptions!$F$9-Assumptions!$D$9),Assumptions!$D$9+SQRT('Random Draws'!F185*(Assumptions!$F$9-Assumptions!$D$9)*(Assumptions!$E$9-Assumptions!$D$9)),Assumptions!$F$9-SQRT((1-'Random Draws'!F185)*(Assumptions!$F$9-Assumptions!$D$9)*(Assumptions!$F$9-Assumptions!$E$9)))</f>
        <v>0.26524689708312</v>
      </c>
      <c r="I185" s="19" t="n">
        <f aca="false">IF('Random Draws'!G185&lt;(Assumptions!$E$10-Assumptions!$D$10)/(Assumptions!$F$10-Assumptions!$D$10),Assumptions!$D$10+SQRT('Random Draws'!G185*(Assumptions!$F$10-Assumptions!$D$10)*(Assumptions!$E$10-Assumptions!$D$10)),Assumptions!$F$10-SQRT((1-'Random Draws'!G185)*(Assumptions!$F$10-Assumptions!$D$10)*(Assumptions!$F$10-Assumptions!$E$10)))</f>
        <v>0.0151601760738007</v>
      </c>
      <c r="J185" s="19" t="n">
        <f aca="false">IF('Random Draws'!H185&lt;(Assumptions!$E$11-Assumptions!$D$11)/(Assumptions!$F$11-Assumptions!$D$11),Assumptions!$D$11+SQRT('Random Draws'!H185*(Assumptions!$F$11-Assumptions!$D$11)*(Assumptions!$E$11-Assumptions!$D$11)),Assumptions!$F$11-SQRT((1-'Random Draws'!H185)*(Assumptions!$F$11-Assumptions!$D$11)*(Assumptions!$F$11-Assumptions!$E$11)))</f>
        <v>0.172123708062257</v>
      </c>
      <c r="K185" s="19" t="n">
        <f aca="false">MAX(G185,I185+Assumptions!$D$21)</f>
        <v>0.07762662694427</v>
      </c>
      <c r="L185" s="28" t="n">
        <f aca="false">(F185-Assumptions!$D$15)*(1-H185)+Assumptions!$D$15-J185</f>
        <v>0.169401866773668</v>
      </c>
      <c r="M185" s="21" t="n">
        <f aca="false">Assumptions!$D$14*(1+E185)^1*L185-Assumptions!$D$14*(1+E185)^0*E185*Assumptions!$D$16</f>
        <v>26.8504608382563</v>
      </c>
      <c r="N185" s="21" t="n">
        <f aca="false">Assumptions!$D$14*(1+E185)^2*L185-Assumptions!$D$14*(1+E185)^1*E185*Assumptions!$D$16</f>
        <v>29.8886682951751</v>
      </c>
      <c r="O185" s="21" t="n">
        <f aca="false">Assumptions!$D$14*(1+E185)^3*L185-Assumptions!$D$14*(1+E185)^2*E185*Assumptions!$D$16</f>
        <v>33.2706577306186</v>
      </c>
      <c r="P185" s="21" t="n">
        <f aca="false">Assumptions!$D$14*(1+E185)^4*L185-Assumptions!$D$14*(1+E185)^3*E185*Assumptions!$D$16</f>
        <v>37.0353290717427</v>
      </c>
      <c r="Q185" s="21" t="n">
        <f aca="false">Assumptions!$D$14*(1+E185)^5*L185-Assumptions!$D$14*(1+E185)^4*E185*Assumptions!$D$16</f>
        <v>41.2259838851934</v>
      </c>
      <c r="R185" s="21" t="n">
        <f aca="false">M185/(1+K185)+N185/(1+K185)^2+O185/(1+K185)^3+P185/(1+K185)^4+Q185/(1+K185)^5</f>
        <v>133.070946745119</v>
      </c>
      <c r="S185" s="21" t="n">
        <f aca="false">Q185*(1+I185)/(K185-I185)</f>
        <v>669.975266347226</v>
      </c>
      <c r="T185" s="21" t="n">
        <f aca="false">R185+S185/(1+K185)^5</f>
        <v>594.088223654021</v>
      </c>
      <c r="U185" s="8" t="n">
        <f aca="false">(T185-Assumptions!$D$17)/Assumptions!$D$18</f>
        <v>16.3635289461608</v>
      </c>
    </row>
    <row r="186" customFormat="false" ht="15" hidden="false" customHeight="false" outlineLevel="0" collapsed="false">
      <c r="B186" s="2" t="n">
        <v>181</v>
      </c>
      <c r="C186" s="27" t="n">
        <f aca="false">NORMSDIST('Random Draws'!C186)</f>
        <v>0.665670396227322</v>
      </c>
      <c r="D186" s="27" t="n">
        <f aca="false">NORMSDIST(Assumptions!$D$22*'Random Draws'!C186+SQRT(1-Assumptions!$D$22^2)*'Random Draws'!D186)</f>
        <v>0.0655234319722243</v>
      </c>
      <c r="E186" s="19" t="n">
        <f aca="false">IF(C186&lt;(Assumptions!$E$6-Assumptions!$D$6)/(Assumptions!$F$6-Assumptions!$D$6),Assumptions!$D$6+SQRT(C186*(Assumptions!$F$6-Assumptions!$D$6)*(Assumptions!$E$6-Assumptions!$D$6)),Assumptions!$F$6-SQRT((1-C186)*(Assumptions!$F$6-Assumptions!$D$6)*(Assumptions!$F$6-Assumptions!$E$6)))</f>
        <v>0.0991142076160509</v>
      </c>
      <c r="F186" s="19" t="n">
        <f aca="false">IF(D186&lt;(Assumptions!$E$7-Assumptions!$D$7)/(Assumptions!$F$7-Assumptions!$D$7),Assumptions!$D$7+SQRT(D186*(Assumptions!$F$7-Assumptions!$D$7)*(Assumptions!$E$7-Assumptions!$D$7)),Assumptions!$F$7-SQRT((1-D186)*(Assumptions!$F$7-Assumptions!$D$7)*(Assumptions!$F$7-Assumptions!$E$7)))</f>
        <v>0.37982777324445</v>
      </c>
      <c r="G186" s="19" t="n">
        <f aca="false">MIN(Assumptions!$D$24,MAX(Assumptions!$D$23,Assumptions!$D$8+Assumptions!$E$8*'Random Draws'!E186))</f>
        <v>0.084737862117532</v>
      </c>
      <c r="H186" s="19" t="n">
        <f aca="false">IF('Random Draws'!F186&lt;(Assumptions!$E$9-Assumptions!$D$9)/(Assumptions!$F$9-Assumptions!$D$9),Assumptions!$D$9+SQRT('Random Draws'!F186*(Assumptions!$F$9-Assumptions!$D$9)*(Assumptions!$E$9-Assumptions!$D$9)),Assumptions!$F$9-SQRT((1-'Random Draws'!F186)*(Assumptions!$F$9-Assumptions!$D$9)*(Assumptions!$F$9-Assumptions!$E$9)))</f>
        <v>0.295660051453537</v>
      </c>
      <c r="I186" s="19" t="n">
        <f aca="false">IF('Random Draws'!G186&lt;(Assumptions!$E$10-Assumptions!$D$10)/(Assumptions!$F$10-Assumptions!$D$10),Assumptions!$D$10+SQRT('Random Draws'!G186*(Assumptions!$F$10-Assumptions!$D$10)*(Assumptions!$E$10-Assumptions!$D$10)),Assumptions!$F$10-SQRT((1-'Random Draws'!G186)*(Assumptions!$F$10-Assumptions!$D$10)*(Assumptions!$F$10-Assumptions!$E$10)))</f>
        <v>0.014135428273178</v>
      </c>
      <c r="J186" s="19" t="n">
        <f aca="false">IF('Random Draws'!H186&lt;(Assumptions!$E$11-Assumptions!$D$11)/(Assumptions!$F$11-Assumptions!$D$11),Assumptions!$D$11+SQRT('Random Draws'!H186*(Assumptions!$F$11-Assumptions!$D$11)*(Assumptions!$E$11-Assumptions!$D$11)),Assumptions!$F$11-SQRT((1-'Random Draws'!H186)*(Assumptions!$F$11-Assumptions!$D$11)*(Assumptions!$F$11-Assumptions!$E$11)))</f>
        <v>0.135772572676517</v>
      </c>
      <c r="K186" s="19" t="n">
        <f aca="false">MAX(G186,I186+Assumptions!$D$21)</f>
        <v>0.084737862117532</v>
      </c>
      <c r="L186" s="28" t="n">
        <f aca="false">(F186-Assumptions!$D$15)*(1-H186)+Assumptions!$D$15-J186</f>
        <v>0.170191108275957</v>
      </c>
      <c r="M186" s="21" t="n">
        <f aca="false">Assumptions!$D$14*(1+E186)^1*L186-Assumptions!$D$14*(1+E186)^0*E186*Assumptions!$D$16</f>
        <v>26.692475638694</v>
      </c>
      <c r="N186" s="21" t="n">
        <f aca="false">Assumptions!$D$14*(1+E186)^2*L186-Assumptions!$D$14*(1+E186)^1*E186*Assumptions!$D$16</f>
        <v>29.3380792109339</v>
      </c>
      <c r="O186" s="21" t="n">
        <f aca="false">Assumptions!$D$14*(1+E186)^3*L186-Assumptions!$D$14*(1+E186)^2*E186*Assumptions!$D$16</f>
        <v>32.2458996849025</v>
      </c>
      <c r="P186" s="21" t="n">
        <f aca="false">Assumptions!$D$14*(1+E186)^4*L186-Assumptions!$D$14*(1+E186)^3*E186*Assumptions!$D$16</f>
        <v>35.4419264810383</v>
      </c>
      <c r="Q186" s="21" t="n">
        <f aca="false">Assumptions!$D$14*(1+E186)^5*L186-Assumptions!$D$14*(1+E186)^4*E186*Assumptions!$D$16</f>
        <v>38.9547249405927</v>
      </c>
      <c r="R186" s="21" t="n">
        <f aca="false">M186/(1+K186)+N186/(1+K186)^2+O186/(1+K186)^3+P186/(1+K186)^4+Q186/(1+K186)^5</f>
        <v>126.341313382217</v>
      </c>
      <c r="S186" s="21" t="n">
        <f aca="false">Q186*(1+I186)/(K186-I186)</f>
        <v>559.546810354769</v>
      </c>
      <c r="T186" s="21" t="n">
        <f aca="false">R186+S186/(1+K186)^5</f>
        <v>498.915213804016</v>
      </c>
      <c r="U186" s="8" t="n">
        <f aca="false">(T186-Assumptions!$D$17)/Assumptions!$D$18</f>
        <v>12.5566085521606</v>
      </c>
    </row>
    <row r="187" customFormat="false" ht="15" hidden="false" customHeight="false" outlineLevel="0" collapsed="false">
      <c r="B187" s="2" t="n">
        <v>182</v>
      </c>
      <c r="C187" s="27" t="n">
        <f aca="false">NORMSDIST('Random Draws'!C187)</f>
        <v>0.0268545225769127</v>
      </c>
      <c r="D187" s="27" t="n">
        <f aca="false">NORMSDIST(Assumptions!$D$22*'Random Draws'!C187+SQRT(1-Assumptions!$D$22^2)*'Random Draws'!D187)</f>
        <v>0.103692078762759</v>
      </c>
      <c r="E187" s="19" t="n">
        <f aca="false">IF(C187&lt;(Assumptions!$E$6-Assumptions!$D$6)/(Assumptions!$F$6-Assumptions!$D$6),Assumptions!$D$6+SQRT(C187*(Assumptions!$F$6-Assumptions!$D$6)*(Assumptions!$E$6-Assumptions!$D$6)),Assumptions!$F$6-SQRT((1-C187)*(Assumptions!$F$6-Assumptions!$D$6)*(Assumptions!$F$6-Assumptions!$E$6)))</f>
        <v>0.051587606003164</v>
      </c>
      <c r="F187" s="19" t="n">
        <f aca="false">IF(D187&lt;(Assumptions!$E$7-Assumptions!$D$7)/(Assumptions!$F$7-Assumptions!$D$7),Assumptions!$D$7+SQRT(D187*(Assumptions!$F$7-Assumptions!$D$7)*(Assumptions!$E$7-Assumptions!$D$7)),Assumptions!$F$7-SQRT((1-D187)*(Assumptions!$F$7-Assumptions!$D$7)*(Assumptions!$F$7-Assumptions!$E$7)))</f>
        <v>0.38494298443604</v>
      </c>
      <c r="G187" s="19" t="n">
        <f aca="false">MIN(Assumptions!$D$24,MAX(Assumptions!$D$23,Assumptions!$D$8+Assumptions!$E$8*'Random Draws'!E187))</f>
        <v>0.097010914060211</v>
      </c>
      <c r="H187" s="19" t="n">
        <f aca="false">IF('Random Draws'!F187&lt;(Assumptions!$E$9-Assumptions!$D$9)/(Assumptions!$F$9-Assumptions!$D$9),Assumptions!$D$9+SQRT('Random Draws'!F187*(Assumptions!$F$9-Assumptions!$D$9)*(Assumptions!$E$9-Assumptions!$D$9)),Assumptions!$F$9-SQRT((1-'Random Draws'!F187)*(Assumptions!$F$9-Assumptions!$D$9)*(Assumptions!$F$9-Assumptions!$E$9)))</f>
        <v>0.248773548984556</v>
      </c>
      <c r="I187" s="19" t="n">
        <f aca="false">IF('Random Draws'!G187&lt;(Assumptions!$E$10-Assumptions!$D$10)/(Assumptions!$F$10-Assumptions!$D$10),Assumptions!$D$10+SQRT('Random Draws'!G187*(Assumptions!$F$10-Assumptions!$D$10)*(Assumptions!$E$10-Assumptions!$D$10)),Assumptions!$F$10-SQRT((1-'Random Draws'!G187)*(Assumptions!$F$10-Assumptions!$D$10)*(Assumptions!$F$10-Assumptions!$E$10)))</f>
        <v>0.01570048121745</v>
      </c>
      <c r="J187" s="19" t="n">
        <f aca="false">IF('Random Draws'!H187&lt;(Assumptions!$E$11-Assumptions!$D$11)/(Assumptions!$F$11-Assumptions!$D$11),Assumptions!$D$11+SQRT('Random Draws'!H187*(Assumptions!$F$11-Assumptions!$D$11)*(Assumptions!$E$11-Assumptions!$D$11)),Assumptions!$F$11-SQRT((1-'Random Draws'!H187)*(Assumptions!$F$11-Assumptions!$D$11)*(Assumptions!$F$11-Assumptions!$E$11)))</f>
        <v>0.178614047592184</v>
      </c>
      <c r="K187" s="19" t="n">
        <f aca="false">MAX(G187,I187+Assumptions!$D$21)</f>
        <v>0.097010914060211</v>
      </c>
      <c r="L187" s="28" t="n">
        <f aca="false">(F187-Assumptions!$D$15)*(1-H187)+Assumptions!$D$15-J187</f>
        <v>0.142905865816988</v>
      </c>
      <c r="M187" s="21" t="n">
        <f aca="false">Assumptions!$D$14*(1+E187)^1*L187-Assumptions!$D$14*(1+E187)^0*E187*Assumptions!$D$16</f>
        <v>21.5659093250392</v>
      </c>
      <c r="N187" s="21" t="n">
        <f aca="false">Assumptions!$D$14*(1+E187)^2*L187-Assumptions!$D$14*(1+E187)^1*E187*Assumptions!$D$16</f>
        <v>22.6784429583992</v>
      </c>
      <c r="O187" s="21" t="n">
        <f aca="false">Assumptions!$D$14*(1+E187)^3*L187-Assumptions!$D$14*(1+E187)^2*E187*Assumptions!$D$16</f>
        <v>23.8483695385024</v>
      </c>
      <c r="P187" s="21" t="n">
        <f aca="false">Assumptions!$D$14*(1+E187)^4*L187-Assumptions!$D$14*(1+E187)^3*E187*Assumptions!$D$16</f>
        <v>25.0786498300725</v>
      </c>
      <c r="Q187" s="21" t="n">
        <f aca="false">Assumptions!$D$14*(1+E187)^5*L187-Assumptions!$D$14*(1+E187)^4*E187*Assumptions!$D$16</f>
        <v>26.3723973365976</v>
      </c>
      <c r="R187" s="21" t="n">
        <f aca="false">M187/(1+K187)+N187/(1+K187)^2+O187/(1+K187)^3+P187/(1+K187)^4+Q187/(1+K187)^5</f>
        <v>90.4840837173378</v>
      </c>
      <c r="S187" s="21" t="n">
        <f aca="false">Q187*(1+I187)/(K187-I187)</f>
        <v>329.434436998262</v>
      </c>
      <c r="T187" s="21" t="n">
        <f aca="false">R187+S187/(1+K187)^5</f>
        <v>297.838960430457</v>
      </c>
      <c r="U187" s="8" t="n">
        <f aca="false">(T187-Assumptions!$D$17)/Assumptions!$D$18</f>
        <v>4.51355841721826</v>
      </c>
    </row>
    <row r="188" customFormat="false" ht="15" hidden="false" customHeight="false" outlineLevel="0" collapsed="false">
      <c r="B188" s="2" t="n">
        <v>183</v>
      </c>
      <c r="C188" s="27" t="n">
        <f aca="false">NORMSDIST('Random Draws'!C188)</f>
        <v>0.977046810977916</v>
      </c>
      <c r="D188" s="27" t="n">
        <f aca="false">NORMSDIST(Assumptions!$D$22*'Random Draws'!C188+SQRT(1-Assumptions!$D$22^2)*'Random Draws'!D188)</f>
        <v>0.582517897293112</v>
      </c>
      <c r="E188" s="19" t="n">
        <f aca="false">IF(C188&lt;(Assumptions!$E$6-Assumptions!$D$6)/(Assumptions!$F$6-Assumptions!$D$6),Assumptions!$D$6+SQRT(C188*(Assumptions!$F$6-Assumptions!$D$6)*(Assumptions!$E$6-Assumptions!$D$6)),Assumptions!$F$6-SQRT((1-C188)*(Assumptions!$F$6-Assumptions!$D$6)*(Assumptions!$F$6-Assumptions!$E$6)))</f>
        <v>0.12928711312902</v>
      </c>
      <c r="F188" s="19" t="n">
        <f aca="false">IF(D188&lt;(Assumptions!$E$7-Assumptions!$D$7)/(Assumptions!$F$7-Assumptions!$D$7),Assumptions!$D$7+SQRT(D188*(Assumptions!$F$7-Assumptions!$D$7)*(Assumptions!$E$7-Assumptions!$D$7)),Assumptions!$F$7-SQRT((1-D188)*(Assumptions!$F$7-Assumptions!$D$7)*(Assumptions!$F$7-Assumptions!$E$7)))</f>
        <v>0.41911943321581</v>
      </c>
      <c r="G188" s="19" t="n">
        <f aca="false">MIN(Assumptions!$D$24,MAX(Assumptions!$D$23,Assumptions!$D$8+Assumptions!$E$8*'Random Draws'!E188))</f>
        <v>0.066229410788769</v>
      </c>
      <c r="H188" s="19" t="n">
        <f aca="false">IF('Random Draws'!F188&lt;(Assumptions!$E$9-Assumptions!$D$9)/(Assumptions!$F$9-Assumptions!$D$9),Assumptions!$D$9+SQRT('Random Draws'!F188*(Assumptions!$F$9-Assumptions!$D$9)*(Assumptions!$E$9-Assumptions!$D$9)),Assumptions!$F$9-SQRT((1-'Random Draws'!F188)*(Assumptions!$F$9-Assumptions!$D$9)*(Assumptions!$F$9-Assumptions!$E$9)))</f>
        <v>0.257205459677079</v>
      </c>
      <c r="I188" s="19" t="n">
        <f aca="false">IF('Random Draws'!G188&lt;(Assumptions!$E$10-Assumptions!$D$10)/(Assumptions!$F$10-Assumptions!$D$10),Assumptions!$D$10+SQRT('Random Draws'!G188*(Assumptions!$F$10-Assumptions!$D$10)*(Assumptions!$E$10-Assumptions!$D$10)),Assumptions!$F$10-SQRT((1-'Random Draws'!G188)*(Assumptions!$F$10-Assumptions!$D$10)*(Assumptions!$F$10-Assumptions!$E$10)))</f>
        <v>0.0124389088507568</v>
      </c>
      <c r="J188" s="19" t="n">
        <f aca="false">IF('Random Draws'!H188&lt;(Assumptions!$E$11-Assumptions!$D$11)/(Assumptions!$F$11-Assumptions!$D$11),Assumptions!$D$11+SQRT('Random Draws'!H188*(Assumptions!$F$11-Assumptions!$D$11)*(Assumptions!$E$11-Assumptions!$D$11)),Assumptions!$F$11-SQRT((1-'Random Draws'!H188)*(Assumptions!$F$11-Assumptions!$D$11)*(Assumptions!$F$11-Assumptions!$E$11)))</f>
        <v>0.180501661158449</v>
      </c>
      <c r="K188" s="19" t="n">
        <f aca="false">MAX(G188,I188+Assumptions!$D$21)</f>
        <v>0.066229410788769</v>
      </c>
      <c r="L188" s="28" t="n">
        <f aca="false">(F188-Assumptions!$D$15)*(1-H188)+Assumptions!$D$15-J188</f>
        <v>0.164254675335513</v>
      </c>
      <c r="M188" s="21" t="n">
        <f aca="false">Assumptions!$D$14*(1+E188)^1*L188-Assumptions!$D$14*(1+E188)^0*E188*Assumptions!$D$16</f>
        <v>26.3337508363887</v>
      </c>
      <c r="N188" s="21" t="n">
        <f aca="false">Assumptions!$D$14*(1+E188)^2*L188-Assumptions!$D$14*(1+E188)^1*E188*Assumptions!$D$16</f>
        <v>29.7383654598843</v>
      </c>
      <c r="O188" s="21" t="n">
        <f aca="false">Assumptions!$D$14*(1+E188)^3*L188-Assumptions!$D$14*(1+E188)^2*E188*Assumptions!$D$16</f>
        <v>33.5831528793685</v>
      </c>
      <c r="P188" s="21" t="n">
        <f aca="false">Assumptions!$D$14*(1+E188)^4*L188-Assumptions!$D$14*(1+E188)^3*E188*Assumptions!$D$16</f>
        <v>37.9250217649125</v>
      </c>
      <c r="Q188" s="21" t="n">
        <f aca="false">Assumptions!$D$14*(1+E188)^5*L188-Assumptions!$D$14*(1+E188)^4*E188*Assumptions!$D$16</f>
        <v>42.8282383442533</v>
      </c>
      <c r="R188" s="21" t="n">
        <f aca="false">M188/(1+K188)+N188/(1+K188)^2+O188/(1+K188)^3+P188/(1+K188)^4+Q188/(1+K188)^5</f>
        <v>138.98638674702</v>
      </c>
      <c r="S188" s="21" t="n">
        <f aca="false">Q188*(1+I188)/(K188-I188)</f>
        <v>806.108389678625</v>
      </c>
      <c r="T188" s="21" t="n">
        <f aca="false">R188+S188/(1+K188)^5</f>
        <v>723.965219606154</v>
      </c>
      <c r="U188" s="8" t="n">
        <f aca="false">(T188-Assumptions!$D$17)/Assumptions!$D$18</f>
        <v>21.5586087842461</v>
      </c>
    </row>
    <row r="189" customFormat="false" ht="15" hidden="false" customHeight="false" outlineLevel="0" collapsed="false">
      <c r="B189" s="2" t="n">
        <v>184</v>
      </c>
      <c r="C189" s="27" t="n">
        <f aca="false">NORMSDIST('Random Draws'!C189)</f>
        <v>0.781487947417214</v>
      </c>
      <c r="D189" s="27" t="n">
        <f aca="false">NORMSDIST(Assumptions!$D$22*'Random Draws'!C189+SQRT(1-Assumptions!$D$22^2)*'Random Draws'!D189)</f>
        <v>0.83221084642422</v>
      </c>
      <c r="E189" s="19" t="n">
        <f aca="false">IF(C189&lt;(Assumptions!$E$6-Assumptions!$D$6)/(Assumptions!$F$6-Assumptions!$D$6),Assumptions!$D$6+SQRT(C189*(Assumptions!$F$6-Assumptions!$D$6)*(Assumptions!$E$6-Assumptions!$D$6)),Assumptions!$F$6-SQRT((1-C189)*(Assumptions!$F$6-Assumptions!$D$6)*(Assumptions!$F$6-Assumptions!$E$6)))</f>
        <v>0.106946100639805</v>
      </c>
      <c r="F189" s="19" t="n">
        <f aca="false">IF(D189&lt;(Assumptions!$E$7-Assumptions!$D$7)/(Assumptions!$F$7-Assumptions!$D$7),Assumptions!$D$7+SQRT(D189*(Assumptions!$F$7-Assumptions!$D$7)*(Assumptions!$E$7-Assumptions!$D$7)),Assumptions!$F$7-SQRT((1-D189)*(Assumptions!$F$7-Assumptions!$D$7)*(Assumptions!$F$7-Assumptions!$E$7)))</f>
        <v>0.434093309468342</v>
      </c>
      <c r="G189" s="19" t="n">
        <f aca="false">MIN(Assumptions!$D$24,MAX(Assumptions!$D$23,Assumptions!$D$8+Assumptions!$E$8*'Random Draws'!E189))</f>
        <v>0.057683860208609</v>
      </c>
      <c r="H189" s="19" t="n">
        <f aca="false">IF('Random Draws'!F189&lt;(Assumptions!$E$9-Assumptions!$D$9)/(Assumptions!$F$9-Assumptions!$D$9),Assumptions!$D$9+SQRT('Random Draws'!F189*(Assumptions!$F$9-Assumptions!$D$9)*(Assumptions!$E$9-Assumptions!$D$9)),Assumptions!$F$9-SQRT((1-'Random Draws'!F189)*(Assumptions!$F$9-Assumptions!$D$9)*(Assumptions!$F$9-Assumptions!$E$9)))</f>
        <v>0.269079159560419</v>
      </c>
      <c r="I189" s="19" t="n">
        <f aca="false">IF('Random Draws'!G189&lt;(Assumptions!$E$10-Assumptions!$D$10)/(Assumptions!$F$10-Assumptions!$D$10),Assumptions!$D$10+SQRT('Random Draws'!G189*(Assumptions!$F$10-Assumptions!$D$10)*(Assumptions!$E$10-Assumptions!$D$10)),Assumptions!$F$10-SQRT((1-'Random Draws'!G189)*(Assumptions!$F$10-Assumptions!$D$10)*(Assumptions!$F$10-Assumptions!$E$10)))</f>
        <v>0.0249983368394831</v>
      </c>
      <c r="J189" s="19" t="n">
        <f aca="false">IF('Random Draws'!H189&lt;(Assumptions!$E$11-Assumptions!$D$11)/(Assumptions!$F$11-Assumptions!$D$11),Assumptions!$D$11+SQRT('Random Draws'!H189*(Assumptions!$F$11-Assumptions!$D$11)*(Assumptions!$E$11-Assumptions!$D$11)),Assumptions!$F$11-SQRT((1-'Random Draws'!H189)*(Assumptions!$F$11-Assumptions!$D$11)*(Assumptions!$F$11-Assumptions!$E$11)))</f>
        <v>0.171488809569399</v>
      </c>
      <c r="K189" s="19" t="n">
        <f aca="false">MAX(G189,I189+Assumptions!$D$21)</f>
        <v>0.057683860208609</v>
      </c>
      <c r="L189" s="28" t="n">
        <f aca="false">(F189-Assumptions!$D$15)*(1-H189)+Assumptions!$D$15-J189</f>
        <v>0.180779327759254</v>
      </c>
      <c r="M189" s="21" t="n">
        <f aca="false">Assumptions!$D$14*(1+E189)^1*L189-Assumptions!$D$14*(1+E189)^0*E189*Assumptions!$D$16</f>
        <v>28.5511653934287</v>
      </c>
      <c r="N189" s="21" t="n">
        <f aca="false">Assumptions!$D$14*(1+E189)^2*L189-Assumptions!$D$14*(1+E189)^1*E189*Assumptions!$D$16</f>
        <v>31.604601200978</v>
      </c>
      <c r="O189" s="21" t="n">
        <f aca="false">Assumptions!$D$14*(1+E189)^3*L189-Assumptions!$D$14*(1+E189)^2*E189*Assumptions!$D$16</f>
        <v>34.9845900616987</v>
      </c>
      <c r="P189" s="21" t="n">
        <f aca="false">Assumptions!$D$14*(1+E189)^4*L189-Assumptions!$D$14*(1+E189)^3*E189*Assumptions!$D$16</f>
        <v>38.7260555512794</v>
      </c>
      <c r="Q189" s="21" t="n">
        <f aca="false">Assumptions!$D$14*(1+E189)^5*L189-Assumptions!$D$14*(1+E189)^4*E189*Assumptions!$D$16</f>
        <v>42.8676561856492</v>
      </c>
      <c r="R189" s="21" t="n">
        <f aca="false">M189/(1+K189)+N189/(1+K189)^2+O189/(1+K189)^3+P189/(1+K189)^4+Q189/(1+K189)^5</f>
        <v>148.142198184174</v>
      </c>
      <c r="S189" s="21" t="n">
        <f aca="false">Q189*(1+I189)/(K189-I189)</f>
        <v>1344.30389253003</v>
      </c>
      <c r="T189" s="21" t="n">
        <f aca="false">R189+S189/(1+K189)^5</f>
        <v>1163.73138887617</v>
      </c>
      <c r="U189" s="8" t="n">
        <f aca="false">(T189-Assumptions!$D$17)/Assumptions!$D$18</f>
        <v>39.1492555550467</v>
      </c>
    </row>
    <row r="190" customFormat="false" ht="15" hidden="false" customHeight="false" outlineLevel="0" collapsed="false">
      <c r="B190" s="2" t="n">
        <v>185</v>
      </c>
      <c r="C190" s="27" t="n">
        <f aca="false">NORMSDIST('Random Draws'!C190)</f>
        <v>0.323413783062971</v>
      </c>
      <c r="D190" s="27" t="n">
        <f aca="false">NORMSDIST(Assumptions!$D$22*'Random Draws'!C190+SQRT(1-Assumptions!$D$22^2)*'Random Draws'!D190)</f>
        <v>0.252247759219658</v>
      </c>
      <c r="E190" s="19" t="n">
        <f aca="false">IF(C190&lt;(Assumptions!$E$6-Assumptions!$D$6)/(Assumptions!$F$6-Assumptions!$D$6),Assumptions!$D$6+SQRT(C190*(Assumptions!$F$6-Assumptions!$D$6)*(Assumptions!$E$6-Assumptions!$D$6)),Assumptions!$F$6-SQRT((1-C190)*(Assumptions!$F$6-Assumptions!$D$6)*(Assumptions!$F$6-Assumptions!$E$6)))</f>
        <v>0.0802127954178127</v>
      </c>
      <c r="F190" s="19" t="n">
        <f aca="false">IF(D190&lt;(Assumptions!$E$7-Assumptions!$D$7)/(Assumptions!$F$7-Assumptions!$D$7),Assumptions!$D$7+SQRT(D190*(Assumptions!$F$7-Assumptions!$D$7)*(Assumptions!$E$7-Assumptions!$D$7)),Assumptions!$F$7-SQRT((1-D190)*(Assumptions!$F$7-Assumptions!$D$7)*(Assumptions!$F$7-Assumptions!$E$7)))</f>
        <v>0.398903554533204</v>
      </c>
      <c r="G190" s="19" t="n">
        <f aca="false">MIN(Assumptions!$D$24,MAX(Assumptions!$D$23,Assumptions!$D$8+Assumptions!$E$8*'Random Draws'!E190))</f>
        <v>0.092486042564275</v>
      </c>
      <c r="H190" s="19" t="n">
        <f aca="false">IF('Random Draws'!F190&lt;(Assumptions!$E$9-Assumptions!$D$9)/(Assumptions!$F$9-Assumptions!$D$9),Assumptions!$D$9+SQRT('Random Draws'!F190*(Assumptions!$F$9-Assumptions!$D$9)*(Assumptions!$E$9-Assumptions!$D$9)),Assumptions!$F$9-SQRT((1-'Random Draws'!F190)*(Assumptions!$F$9-Assumptions!$D$9)*(Assumptions!$F$9-Assumptions!$E$9)))</f>
        <v>0.331483772715523</v>
      </c>
      <c r="I190" s="19" t="n">
        <f aca="false">IF('Random Draws'!G190&lt;(Assumptions!$E$10-Assumptions!$D$10)/(Assumptions!$F$10-Assumptions!$D$10),Assumptions!$D$10+SQRT('Random Draws'!G190*(Assumptions!$F$10-Assumptions!$D$10)*(Assumptions!$E$10-Assumptions!$D$10)),Assumptions!$F$10-SQRT((1-'Random Draws'!G190)*(Assumptions!$F$10-Assumptions!$D$10)*(Assumptions!$F$10-Assumptions!$E$10)))</f>
        <v>0.0124354490426151</v>
      </c>
      <c r="J190" s="19" t="n">
        <f aca="false">IF('Random Draws'!H190&lt;(Assumptions!$E$11-Assumptions!$D$11)/(Assumptions!$F$11-Assumptions!$D$11),Assumptions!$D$11+SQRT('Random Draws'!H190*(Assumptions!$F$11-Assumptions!$D$11)*(Assumptions!$E$11-Assumptions!$D$11)),Assumptions!$F$11-SQRT((1-'Random Draws'!H190)*(Assumptions!$F$11-Assumptions!$D$11)*(Assumptions!$F$11-Assumptions!$E$11)))</f>
        <v>0.202959484213792</v>
      </c>
      <c r="K190" s="19" t="n">
        <f aca="false">MAX(G190,I190+Assumptions!$D$21)</f>
        <v>0.092486042564275</v>
      </c>
      <c r="L190" s="28" t="n">
        <f aca="false">(F190-Assumptions!$D$15)*(1-H190)+Assumptions!$D$15-J190</f>
        <v>0.106806905566131</v>
      </c>
      <c r="M190" s="21" t="n">
        <f aca="false">Assumptions!$D$14*(1+E190)^1*L190-Assumptions!$D$14*(1+E190)^0*E190*Assumptions!$D$16</f>
        <v>16.3803313145024</v>
      </c>
      <c r="N190" s="21" t="n">
        <f aca="false">Assumptions!$D$14*(1+E190)^2*L190-Assumptions!$D$14*(1+E190)^1*E190*Assumptions!$D$16</f>
        <v>17.6942434791086</v>
      </c>
      <c r="O190" s="21" t="n">
        <f aca="false">Assumptions!$D$14*(1+E190)^3*L190-Assumptions!$D$14*(1+E190)^2*E190*Assumptions!$D$16</f>
        <v>19.1135482113713</v>
      </c>
      <c r="P190" s="21" t="n">
        <f aca="false">Assumptions!$D$14*(1+E190)^4*L190-Assumptions!$D$14*(1+E190)^3*E190*Assumptions!$D$16</f>
        <v>20.6466993437585</v>
      </c>
      <c r="Q190" s="21" t="n">
        <f aca="false">Assumptions!$D$14*(1+E190)^5*L190-Assumptions!$D$14*(1+E190)^4*E190*Assumptions!$D$16</f>
        <v>22.3028288142725</v>
      </c>
      <c r="R190" s="21" t="n">
        <f aca="false">M190/(1+K190)+N190/(1+K190)^2+O190/(1+K190)^3+P190/(1+K190)^4+Q190/(1+K190)^5</f>
        <v>73.3025463446144</v>
      </c>
      <c r="S190" s="21" t="n">
        <f aca="false">Q190*(1+I190)/(K190-I190)</f>
        <v>282.073792487108</v>
      </c>
      <c r="T190" s="21" t="n">
        <f aca="false">R190+S190/(1+K190)^5</f>
        <v>254.554731752993</v>
      </c>
      <c r="U190" s="8" t="n">
        <f aca="false">(T190-Assumptions!$D$17)/Assumptions!$D$18</f>
        <v>2.78218927011972</v>
      </c>
    </row>
    <row r="191" customFormat="false" ht="15" hidden="false" customHeight="false" outlineLevel="0" collapsed="false">
      <c r="B191" s="2" t="n">
        <v>186</v>
      </c>
      <c r="C191" s="27" t="n">
        <f aca="false">NORMSDIST('Random Draws'!C191)</f>
        <v>0.20973781390837</v>
      </c>
      <c r="D191" s="27" t="n">
        <f aca="false">NORMSDIST(Assumptions!$D$22*'Random Draws'!C191+SQRT(1-Assumptions!$D$22^2)*'Random Draws'!D191)</f>
        <v>0.48557265920148</v>
      </c>
      <c r="E191" s="19" t="n">
        <f aca="false">IF(C191&lt;(Assumptions!$E$6-Assumptions!$D$6)/(Assumptions!$F$6-Assumptions!$D$6),Assumptions!$D$6+SQRT(C191*(Assumptions!$F$6-Assumptions!$D$6)*(Assumptions!$E$6-Assumptions!$D$6)),Assumptions!$F$6-SQRT((1-C191)*(Assumptions!$F$6-Assumptions!$D$6)*(Assumptions!$F$6-Assumptions!$E$6)))</f>
        <v>0.0723834690782481</v>
      </c>
      <c r="F191" s="19" t="n">
        <f aca="false">IF(D191&lt;(Assumptions!$E$7-Assumptions!$D$7)/(Assumptions!$F$7-Assumptions!$D$7),Assumptions!$D$7+SQRT(D191*(Assumptions!$F$7-Assumptions!$D$7)*(Assumptions!$E$7-Assumptions!$D$7)),Assumptions!$F$7-SQRT((1-D191)*(Assumptions!$F$7-Assumptions!$D$7)*(Assumptions!$F$7-Assumptions!$E$7)))</f>
        <v>0.413976253623319</v>
      </c>
      <c r="G191" s="19" t="n">
        <f aca="false">MIN(Assumptions!$D$24,MAX(Assumptions!$D$23,Assumptions!$D$8+Assumptions!$E$8*'Random Draws'!E191))</f>
        <v>0.100292147732906</v>
      </c>
      <c r="H191" s="19" t="n">
        <f aca="false">IF('Random Draws'!F191&lt;(Assumptions!$E$9-Assumptions!$D$9)/(Assumptions!$F$9-Assumptions!$D$9),Assumptions!$D$9+SQRT('Random Draws'!F191*(Assumptions!$F$9-Assumptions!$D$9)*(Assumptions!$E$9-Assumptions!$D$9)),Assumptions!$F$9-SQRT((1-'Random Draws'!F191)*(Assumptions!$F$9-Assumptions!$D$9)*(Assumptions!$F$9-Assumptions!$E$9)))</f>
        <v>0.316951465921105</v>
      </c>
      <c r="I191" s="19" t="n">
        <f aca="false">IF('Random Draws'!G191&lt;(Assumptions!$E$10-Assumptions!$D$10)/(Assumptions!$F$10-Assumptions!$D$10),Assumptions!$D$10+SQRT('Random Draws'!G191*(Assumptions!$F$10-Assumptions!$D$10)*(Assumptions!$E$10-Assumptions!$D$10)),Assumptions!$F$10-SQRT((1-'Random Draws'!G191)*(Assumptions!$F$10-Assumptions!$D$10)*(Assumptions!$F$10-Assumptions!$E$10)))</f>
        <v>0.0166471340545907</v>
      </c>
      <c r="J191" s="19" t="n">
        <f aca="false">IF('Random Draws'!H191&lt;(Assumptions!$E$11-Assumptions!$D$11)/(Assumptions!$F$11-Assumptions!$D$11),Assumptions!$D$11+SQRT('Random Draws'!H191*(Assumptions!$F$11-Assumptions!$D$11)*(Assumptions!$E$11-Assumptions!$D$11)),Assumptions!$F$11-SQRT((1-'Random Draws'!H191)*(Assumptions!$F$11-Assumptions!$D$11)*(Assumptions!$F$11-Assumptions!$E$11)))</f>
        <v>0.149177477316999</v>
      </c>
      <c r="K191" s="19" t="n">
        <f aca="false">MAX(G191,I191+Assumptions!$D$21)</f>
        <v>0.100292147732906</v>
      </c>
      <c r="L191" s="28" t="n">
        <f aca="false">(F191-Assumptions!$D$15)*(1-H191)+Assumptions!$D$15-J191</f>
        <v>0.174792086433626</v>
      </c>
      <c r="M191" s="21" t="n">
        <f aca="false">Assumptions!$D$14*(1+E191)^1*L191-Assumptions!$D$14*(1+E191)^0*E191*Assumptions!$D$16</f>
        <v>26.8645327919915</v>
      </c>
      <c r="N191" s="21" t="n">
        <f aca="false">Assumptions!$D$14*(1+E191)^2*L191-Assumptions!$D$14*(1+E191)^1*E191*Assumptions!$D$16</f>
        <v>28.8090808706422</v>
      </c>
      <c r="O191" s="21" t="n">
        <f aca="false">Assumptions!$D$14*(1+E191)^3*L191-Assumptions!$D$14*(1+E191)^2*E191*Assumptions!$D$16</f>
        <v>30.8943820850151</v>
      </c>
      <c r="P191" s="21" t="n">
        <f aca="false">Assumptions!$D$14*(1+E191)^4*L191-Assumptions!$D$14*(1+E191)^3*E191*Assumptions!$D$16</f>
        <v>33.1306246353573</v>
      </c>
      <c r="Q191" s="21" t="n">
        <f aca="false">Assumptions!$D$14*(1+E191)^5*L191-Assumptions!$D$14*(1+E191)^4*E191*Assumptions!$D$16</f>
        <v>35.5287341791938</v>
      </c>
      <c r="R191" s="21" t="n">
        <f aca="false">M191/(1+K191)+N191/(1+K191)^2+O191/(1+K191)^3+P191/(1+K191)^4+Q191/(1+K191)^5</f>
        <v>116.041171592704</v>
      </c>
      <c r="S191" s="21" t="n">
        <f aca="false">Q191*(1+I191)/(K191-I191)</f>
        <v>431.827125030751</v>
      </c>
      <c r="T191" s="21" t="n">
        <f aca="false">R191+S191/(1+K191)^5</f>
        <v>383.816062343996</v>
      </c>
      <c r="U191" s="8" t="n">
        <f aca="false">(T191-Assumptions!$D$17)/Assumptions!$D$18</f>
        <v>7.95264249375984</v>
      </c>
    </row>
    <row r="192" customFormat="false" ht="15" hidden="false" customHeight="false" outlineLevel="0" collapsed="false">
      <c r="B192" s="2" t="n">
        <v>187</v>
      </c>
      <c r="C192" s="27" t="n">
        <f aca="false">NORMSDIST('Random Draws'!C192)</f>
        <v>0.641520595832718</v>
      </c>
      <c r="D192" s="27" t="n">
        <f aca="false">NORMSDIST(Assumptions!$D$22*'Random Draws'!C192+SQRT(1-Assumptions!$D$22^2)*'Random Draws'!D192)</f>
        <v>0.214905752750427</v>
      </c>
      <c r="E192" s="19" t="n">
        <f aca="false">IF(C192&lt;(Assumptions!$E$6-Assumptions!$D$6)/(Assumptions!$F$6-Assumptions!$D$6),Assumptions!$D$6+SQRT(C192*(Assumptions!$F$6-Assumptions!$D$6)*(Assumptions!$E$6-Assumptions!$D$6)),Assumptions!$F$6-SQRT((1-C192)*(Assumptions!$F$6-Assumptions!$D$6)*(Assumptions!$F$6-Assumptions!$E$6)))</f>
        <v>0.097663289914822</v>
      </c>
      <c r="F192" s="19" t="n">
        <f aca="false">IF(D192&lt;(Assumptions!$E$7-Assumptions!$D$7)/(Assumptions!$F$7-Assumptions!$D$7),Assumptions!$D$7+SQRT(D192*(Assumptions!$F$7-Assumptions!$D$7)*(Assumptions!$E$7-Assumptions!$D$7)),Assumptions!$F$7-SQRT((1-D192)*(Assumptions!$F$7-Assumptions!$D$7)*(Assumptions!$F$7-Assumptions!$E$7)))</f>
        <v>0.39590869694799</v>
      </c>
      <c r="G192" s="19" t="n">
        <f aca="false">MIN(Assumptions!$D$24,MAX(Assumptions!$D$23,Assumptions!$D$8+Assumptions!$E$8*'Random Draws'!E192))</f>
        <v>0.072899720910233</v>
      </c>
      <c r="H192" s="19" t="n">
        <f aca="false">IF('Random Draws'!F192&lt;(Assumptions!$E$9-Assumptions!$D$9)/(Assumptions!$F$9-Assumptions!$D$9),Assumptions!$D$9+SQRT('Random Draws'!F192*(Assumptions!$F$9-Assumptions!$D$9)*(Assumptions!$E$9-Assumptions!$D$9)),Assumptions!$F$9-SQRT((1-'Random Draws'!F192)*(Assumptions!$F$9-Assumptions!$D$9)*(Assumptions!$F$9-Assumptions!$E$9)))</f>
        <v>0.336117862012532</v>
      </c>
      <c r="I192" s="19" t="n">
        <f aca="false">IF('Random Draws'!G192&lt;(Assumptions!$E$10-Assumptions!$D$10)/(Assumptions!$F$10-Assumptions!$D$10),Assumptions!$D$10+SQRT('Random Draws'!G192*(Assumptions!$F$10-Assumptions!$D$10)*(Assumptions!$E$10-Assumptions!$D$10)),Assumptions!$F$10-SQRT((1-'Random Draws'!G192)*(Assumptions!$F$10-Assumptions!$D$10)*(Assumptions!$F$10-Assumptions!$E$10)))</f>
        <v>0.0235173041248028</v>
      </c>
      <c r="J192" s="19" t="n">
        <f aca="false">IF('Random Draws'!H192&lt;(Assumptions!$E$11-Assumptions!$D$11)/(Assumptions!$F$11-Assumptions!$D$11),Assumptions!$D$11+SQRT('Random Draws'!H192*(Assumptions!$F$11-Assumptions!$D$11)*(Assumptions!$E$11-Assumptions!$D$11)),Assumptions!$F$11-SQRT((1-'Random Draws'!H192)*(Assumptions!$F$11-Assumptions!$D$11)*(Assumptions!$F$11-Assumptions!$E$11)))</f>
        <v>0.146041716437593</v>
      </c>
      <c r="K192" s="19" t="n">
        <f aca="false">MAX(G192,I192+Assumptions!$D$21)</f>
        <v>0.072899720910233</v>
      </c>
      <c r="L192" s="28" t="n">
        <f aca="false">(F192-Assumptions!$D$15)*(1-H192)+Assumptions!$D$15-J192</f>
        <v>0.1604903178017</v>
      </c>
      <c r="M192" s="21" t="n">
        <f aca="false">Assumptions!$D$14*(1+E192)^1*L192-Assumptions!$D$14*(1+E192)^0*E192*Assumptions!$D$16</f>
        <v>25.1189925733355</v>
      </c>
      <c r="N192" s="21" t="n">
        <f aca="false">Assumptions!$D$14*(1+E192)^2*L192-Assumptions!$D$14*(1+E192)^1*E192*Assumptions!$D$16</f>
        <v>27.5721960273934</v>
      </c>
      <c r="O192" s="21" t="n">
        <f aca="false">Assumptions!$D$14*(1+E192)^3*L192-Assumptions!$D$14*(1+E192)^2*E192*Assumptions!$D$16</f>
        <v>30.264987401605</v>
      </c>
      <c r="P192" s="21" t="n">
        <f aca="false">Assumptions!$D$14*(1+E192)^4*L192-Assumptions!$D$14*(1+E192)^3*E192*Assumptions!$D$16</f>
        <v>33.2207656404764</v>
      </c>
      <c r="Q192" s="21" t="n">
        <f aca="false">Assumptions!$D$14*(1+E192)^5*L192-Assumptions!$D$14*(1+E192)^4*E192*Assumptions!$D$16</f>
        <v>36.4652149064146</v>
      </c>
      <c r="R192" s="21" t="n">
        <f aca="false">M192/(1+K192)+N192/(1+K192)^2+O192/(1+K192)^3+P192/(1+K192)^4+Q192/(1+K192)^5</f>
        <v>122.591176282803</v>
      </c>
      <c r="S192" s="21" t="n">
        <f aca="false">Q192*(1+I192)/(K192-I192)</f>
        <v>755.790843885082</v>
      </c>
      <c r="T192" s="21" t="n">
        <f aca="false">R192+S192/(1+K192)^5</f>
        <v>654.216872781263</v>
      </c>
      <c r="U192" s="8" t="n">
        <f aca="false">(T192-Assumptions!$D$17)/Assumptions!$D$18</f>
        <v>18.7686749112505</v>
      </c>
    </row>
    <row r="193" customFormat="false" ht="15" hidden="false" customHeight="false" outlineLevel="0" collapsed="false">
      <c r="B193" s="2" t="n">
        <v>188</v>
      </c>
      <c r="C193" s="27" t="n">
        <f aca="false">NORMSDIST('Random Draws'!C193)</f>
        <v>0.453939638765079</v>
      </c>
      <c r="D193" s="27" t="n">
        <f aca="false">NORMSDIST(Assumptions!$D$22*'Random Draws'!C193+SQRT(1-Assumptions!$D$22^2)*'Random Draws'!D193)</f>
        <v>0.0413484541162206</v>
      </c>
      <c r="E193" s="19" t="n">
        <f aca="false">IF(C193&lt;(Assumptions!$E$6-Assumptions!$D$6)/(Assumptions!$F$6-Assumptions!$D$6),Assumptions!$D$6+SQRT(C193*(Assumptions!$F$6-Assumptions!$D$6)*(Assumptions!$E$6-Assumptions!$D$6)),Assumptions!$F$6-SQRT((1-C193)*(Assumptions!$F$6-Assumptions!$D$6)*(Assumptions!$F$6-Assumptions!$E$6)))</f>
        <v>0.0876413496222073</v>
      </c>
      <c r="F193" s="19" t="n">
        <f aca="false">IF(D193&lt;(Assumptions!$E$7-Assumptions!$D$7)/(Assumptions!$F$7-Assumptions!$D$7),Assumptions!$D$7+SQRT(D193*(Assumptions!$F$7-Assumptions!$D$7)*(Assumptions!$E$7-Assumptions!$D$7)),Assumptions!$F$7-SQRT((1-D193)*(Assumptions!$F$7-Assumptions!$D$7)*(Assumptions!$F$7-Assumptions!$E$7)))</f>
        <v>0.375750895996651</v>
      </c>
      <c r="G193" s="19" t="n">
        <f aca="false">MIN(Assumptions!$D$24,MAX(Assumptions!$D$23,Assumptions!$D$8+Assumptions!$E$8*'Random Draws'!E193))</f>
        <v>0.081339519640992</v>
      </c>
      <c r="H193" s="19" t="n">
        <f aca="false">IF('Random Draws'!F193&lt;(Assumptions!$E$9-Assumptions!$D$9)/(Assumptions!$F$9-Assumptions!$D$9),Assumptions!$D$9+SQRT('Random Draws'!F193*(Assumptions!$F$9-Assumptions!$D$9)*(Assumptions!$E$9-Assumptions!$D$9)),Assumptions!$F$9-SQRT((1-'Random Draws'!F193)*(Assumptions!$F$9-Assumptions!$D$9)*(Assumptions!$F$9-Assumptions!$E$9)))</f>
        <v>0.301876235862669</v>
      </c>
      <c r="I193" s="19" t="n">
        <f aca="false">IF('Random Draws'!G193&lt;(Assumptions!$E$10-Assumptions!$D$10)/(Assumptions!$F$10-Assumptions!$D$10),Assumptions!$D$10+SQRT('Random Draws'!G193*(Assumptions!$F$10-Assumptions!$D$10)*(Assumptions!$E$10-Assumptions!$D$10)),Assumptions!$F$10-SQRT((1-'Random Draws'!G193)*(Assumptions!$F$10-Assumptions!$D$10)*(Assumptions!$F$10-Assumptions!$E$10)))</f>
        <v>0.0218188342041636</v>
      </c>
      <c r="J193" s="19" t="n">
        <f aca="false">IF('Random Draws'!H193&lt;(Assumptions!$E$11-Assumptions!$D$11)/(Assumptions!$F$11-Assumptions!$D$11),Assumptions!$D$11+SQRT('Random Draws'!H193*(Assumptions!$F$11-Assumptions!$D$11)*(Assumptions!$E$11-Assumptions!$D$11)),Assumptions!$F$11-SQRT((1-'Random Draws'!H193)*(Assumptions!$F$11-Assumptions!$D$11)*(Assumptions!$F$11-Assumptions!$E$11)))</f>
        <v>0.167508348403027</v>
      </c>
      <c r="K193" s="19" t="n">
        <f aca="false">MAX(G193,I193+Assumptions!$D$21)</f>
        <v>0.081339519640992</v>
      </c>
      <c r="L193" s="28" t="n">
        <f aca="false">(F193-Assumptions!$D$15)*(1-H193)+Assumptions!$D$15-J193</f>
        <v>0.134056192150277</v>
      </c>
      <c r="M193" s="21" t="n">
        <f aca="false">Assumptions!$D$14*(1+E193)^1*L193-Assumptions!$D$14*(1+E193)^0*E193*Assumptions!$D$16</f>
        <v>20.7604935036969</v>
      </c>
      <c r="N193" s="21" t="n">
        <f aca="false">Assumptions!$D$14*(1+E193)^2*L193-Assumptions!$D$14*(1+E193)^1*E193*Assumptions!$D$16</f>
        <v>22.5799711731839</v>
      </c>
      <c r="O193" s="21" t="n">
        <f aca="false">Assumptions!$D$14*(1+E193)^3*L193-Assumptions!$D$14*(1+E193)^2*E193*Assumptions!$D$16</f>
        <v>24.5589103212323</v>
      </c>
      <c r="P193" s="21" t="n">
        <f aca="false">Assumptions!$D$14*(1+E193)^4*L193-Assumptions!$D$14*(1+E193)^3*E193*Assumptions!$D$16</f>
        <v>26.7112863670359</v>
      </c>
      <c r="Q193" s="21" t="n">
        <f aca="false">Assumptions!$D$14*(1+E193)^5*L193-Assumptions!$D$14*(1+E193)^4*E193*Assumptions!$D$16</f>
        <v>29.0522995543882</v>
      </c>
      <c r="R193" s="21" t="n">
        <f aca="false">M193/(1+K193)+N193/(1+K193)^2+O193/(1+K193)^3+P193/(1+K193)^4+Q193/(1+K193)^5</f>
        <v>97.1197455270887</v>
      </c>
      <c r="S193" s="21" t="n">
        <f aca="false">Q193*(1+I193)/(K193-I193)</f>
        <v>498.754116215986</v>
      </c>
      <c r="T193" s="21" t="n">
        <f aca="false">R193+S193/(1+K193)^5</f>
        <v>434.466173454578</v>
      </c>
      <c r="U193" s="8" t="n">
        <f aca="false">(T193-Assumptions!$D$17)/Assumptions!$D$18</f>
        <v>9.97864693818312</v>
      </c>
    </row>
    <row r="194" customFormat="false" ht="15" hidden="false" customHeight="false" outlineLevel="0" collapsed="false">
      <c r="B194" s="2" t="n">
        <v>189</v>
      </c>
      <c r="C194" s="27" t="n">
        <f aca="false">NORMSDIST('Random Draws'!C194)</f>
        <v>0.82317567871157</v>
      </c>
      <c r="D194" s="27" t="n">
        <f aca="false">NORMSDIST(Assumptions!$D$22*'Random Draws'!C194+SQRT(1-Assumptions!$D$22^2)*'Random Draws'!D194)</f>
        <v>0.649579103638101</v>
      </c>
      <c r="E194" s="19" t="n">
        <f aca="false">IF(C194&lt;(Assumptions!$E$6-Assumptions!$D$6)/(Assumptions!$F$6-Assumptions!$D$6),Assumptions!$D$6+SQRT(C194*(Assumptions!$F$6-Assumptions!$D$6)*(Assumptions!$E$6-Assumptions!$D$6)),Assumptions!$F$6-SQRT((1-C194)*(Assumptions!$F$6-Assumptions!$D$6)*(Assumptions!$F$6-Assumptions!$E$6)))</f>
        <v>0.110265817542059</v>
      </c>
      <c r="F194" s="19" t="n">
        <f aca="false">IF(D194&lt;(Assumptions!$E$7-Assumptions!$D$7)/(Assumptions!$F$7-Assumptions!$D$7),Assumptions!$D$7+SQRT(D194*(Assumptions!$F$7-Assumptions!$D$7)*(Assumptions!$E$7-Assumptions!$D$7)),Assumptions!$F$7-SQRT((1-D194)*(Assumptions!$F$7-Assumptions!$D$7)*(Assumptions!$F$7-Assumptions!$E$7)))</f>
        <v>0.422560935035079</v>
      </c>
      <c r="G194" s="19" t="n">
        <f aca="false">MIN(Assumptions!$D$24,MAX(Assumptions!$D$23,Assumptions!$D$8+Assumptions!$E$8*'Random Draws'!E194))</f>
        <v>0.094187833990907</v>
      </c>
      <c r="H194" s="19" t="n">
        <f aca="false">IF('Random Draws'!F194&lt;(Assumptions!$E$9-Assumptions!$D$9)/(Assumptions!$F$9-Assumptions!$D$9),Assumptions!$D$9+SQRT('Random Draws'!F194*(Assumptions!$F$9-Assumptions!$D$9)*(Assumptions!$E$9-Assumptions!$D$9)),Assumptions!$F$9-SQRT((1-'Random Draws'!F194)*(Assumptions!$F$9-Assumptions!$D$9)*(Assumptions!$F$9-Assumptions!$E$9)))</f>
        <v>0.297385329560712</v>
      </c>
      <c r="I194" s="19" t="n">
        <f aca="false">IF('Random Draws'!G194&lt;(Assumptions!$E$10-Assumptions!$D$10)/(Assumptions!$F$10-Assumptions!$D$10),Assumptions!$D$10+SQRT('Random Draws'!G194*(Assumptions!$F$10-Assumptions!$D$10)*(Assumptions!$E$10-Assumptions!$D$10)),Assumptions!$F$10-SQRT((1-'Random Draws'!G194)*(Assumptions!$F$10-Assumptions!$D$10)*(Assumptions!$F$10-Assumptions!$E$10)))</f>
        <v>0.0183419159207598</v>
      </c>
      <c r="J194" s="19" t="n">
        <f aca="false">IF('Random Draws'!H194&lt;(Assumptions!$E$11-Assumptions!$D$11)/(Assumptions!$F$11-Assumptions!$D$11),Assumptions!$D$11+SQRT('Random Draws'!H194*(Assumptions!$F$11-Assumptions!$D$11)*(Assumptions!$E$11-Assumptions!$D$11)),Assumptions!$F$11-SQRT((1-'Random Draws'!H194)*(Assumptions!$F$11-Assumptions!$D$11)*(Assumptions!$F$11-Assumptions!$E$11)))</f>
        <v>0.184061910888363</v>
      </c>
      <c r="K194" s="19" t="n">
        <f aca="false">MAX(G194,I194+Assumptions!$D$21)</f>
        <v>0.094187833990907</v>
      </c>
      <c r="L194" s="28" t="n">
        <f aca="false">(F194-Assumptions!$D$15)*(1-H194)+Assumptions!$D$15-J194</f>
        <v>0.151495694064719</v>
      </c>
      <c r="M194" s="21" t="n">
        <f aca="false">Assumptions!$D$14*(1+E194)^1*L194-Assumptions!$D$14*(1+E194)^0*E194*Assumptions!$D$16</f>
        <v>23.9094148342978</v>
      </c>
      <c r="N194" s="21" t="n">
        <f aca="false">Assumptions!$D$14*(1+E194)^2*L194-Assumptions!$D$14*(1+E194)^1*E194*Assumptions!$D$16</f>
        <v>26.5458060079539</v>
      </c>
      <c r="O194" s="21" t="n">
        <f aca="false">Assumptions!$D$14*(1+E194)^3*L194-Assumptions!$D$14*(1+E194)^2*E194*Assumptions!$D$16</f>
        <v>29.4729010097338</v>
      </c>
      <c r="P194" s="21" t="n">
        <f aca="false">Assumptions!$D$14*(1+E194)^4*L194-Assumptions!$D$14*(1+E194)^3*E194*Assumptions!$D$16</f>
        <v>32.7227545349082</v>
      </c>
      <c r="Q194" s="21" t="n">
        <f aca="false">Assumptions!$D$14*(1+E194)^5*L194-Assumptions!$D$14*(1+E194)^4*E194*Assumptions!$D$16</f>
        <v>36.330955815928</v>
      </c>
      <c r="R194" s="21" t="n">
        <f aca="false">M194/(1+K194)+N194/(1+K194)^2+O194/(1+K194)^3+P194/(1+K194)^4+Q194/(1+K194)^5</f>
        <v>112.514799593927</v>
      </c>
      <c r="S194" s="21" t="n">
        <f aca="false">Q194*(1+I194)/(K194-I194)</f>
        <v>487.795996069387</v>
      </c>
      <c r="T194" s="21" t="n">
        <f aca="false">R194+S194/(1+K194)^5</f>
        <v>423.528000477184</v>
      </c>
      <c r="U194" s="8" t="n">
        <f aca="false">(T194-Assumptions!$D$17)/Assumptions!$D$18</f>
        <v>9.54112001908737</v>
      </c>
    </row>
    <row r="195" customFormat="false" ht="15" hidden="false" customHeight="false" outlineLevel="0" collapsed="false">
      <c r="B195" s="2" t="n">
        <v>190</v>
      </c>
      <c r="C195" s="27" t="n">
        <f aca="false">NORMSDIST('Random Draws'!C195)</f>
        <v>0.951229336929776</v>
      </c>
      <c r="D195" s="27" t="n">
        <f aca="false">NORMSDIST(Assumptions!$D$22*'Random Draws'!C195+SQRT(1-Assumptions!$D$22^2)*'Random Draws'!D195)</f>
        <v>0.773612514036995</v>
      </c>
      <c r="E195" s="19" t="n">
        <f aca="false">IF(C195&lt;(Assumptions!$E$6-Assumptions!$D$6)/(Assumptions!$F$6-Assumptions!$D$6),Assumptions!$D$6+SQRT(C195*(Assumptions!$F$6-Assumptions!$D$6)*(Assumptions!$E$6-Assumptions!$D$6)),Assumptions!$F$6-SQRT((1-C195)*(Assumptions!$F$6-Assumptions!$D$6)*(Assumptions!$F$6-Assumptions!$E$6)))</f>
        <v>0.124384196615252</v>
      </c>
      <c r="F195" s="19" t="n">
        <f aca="false">IF(D195&lt;(Assumptions!$E$7-Assumptions!$D$7)/(Assumptions!$F$7-Assumptions!$D$7),Assumptions!$D$7+SQRT(D195*(Assumptions!$F$7-Assumptions!$D$7)*(Assumptions!$E$7-Assumptions!$D$7)),Assumptions!$F$7-SQRT((1-D195)*(Assumptions!$F$7-Assumptions!$D$7)*(Assumptions!$F$7-Assumptions!$E$7)))</f>
        <v>0.429907643099085</v>
      </c>
      <c r="G195" s="19" t="n">
        <f aca="false">MIN(Assumptions!$D$24,MAX(Assumptions!$D$23,Assumptions!$D$8+Assumptions!$E$8*'Random Draws'!E195))</f>
        <v>0.109000701855504</v>
      </c>
      <c r="H195" s="19" t="n">
        <f aca="false">IF('Random Draws'!F195&lt;(Assumptions!$E$9-Assumptions!$D$9)/(Assumptions!$F$9-Assumptions!$D$9),Assumptions!$D$9+SQRT('Random Draws'!F195*(Assumptions!$F$9-Assumptions!$D$9)*(Assumptions!$E$9-Assumptions!$D$9)),Assumptions!$F$9-SQRT((1-'Random Draws'!F195)*(Assumptions!$F$9-Assumptions!$D$9)*(Assumptions!$F$9-Assumptions!$E$9)))</f>
        <v>0.290322349755929</v>
      </c>
      <c r="I195" s="19" t="n">
        <f aca="false">IF('Random Draws'!G195&lt;(Assumptions!$E$10-Assumptions!$D$10)/(Assumptions!$F$10-Assumptions!$D$10),Assumptions!$D$10+SQRT('Random Draws'!G195*(Assumptions!$F$10-Assumptions!$D$10)*(Assumptions!$E$10-Assumptions!$D$10)),Assumptions!$F$10-SQRT((1-'Random Draws'!G195)*(Assumptions!$F$10-Assumptions!$D$10)*(Assumptions!$F$10-Assumptions!$E$10)))</f>
        <v>0.0241039733783591</v>
      </c>
      <c r="J195" s="19" t="n">
        <f aca="false">IF('Random Draws'!H195&lt;(Assumptions!$E$11-Assumptions!$D$11)/(Assumptions!$F$11-Assumptions!$D$11),Assumptions!$D$11+SQRT('Random Draws'!H195*(Assumptions!$F$11-Assumptions!$D$11)*(Assumptions!$E$11-Assumptions!$D$11)),Assumptions!$F$11-SQRT((1-'Random Draws'!H195)*(Assumptions!$F$11-Assumptions!$D$11)*(Assumptions!$F$11-Assumptions!$E$11)))</f>
        <v>0.174849287976777</v>
      </c>
      <c r="K195" s="19" t="n">
        <f aca="false">MAX(G195,I195+Assumptions!$D$21)</f>
        <v>0.109000701855504</v>
      </c>
      <c r="L195" s="28" t="n">
        <f aca="false">(F195-Assumptions!$D$15)*(1-H195)+Assumptions!$D$15-J195</f>
        <v>0.167988463468019</v>
      </c>
      <c r="M195" s="21" t="n">
        <f aca="false">Assumptions!$D$14*(1+E195)^1*L195-Assumptions!$D$14*(1+E195)^0*E195*Assumptions!$D$16</f>
        <v>26.847046907606</v>
      </c>
      <c r="N195" s="21" t="n">
        <f aca="false">Assumptions!$D$14*(1+E195)^2*L195-Assumptions!$D$14*(1+E195)^1*E195*Assumptions!$D$16</f>
        <v>30.1863952687005</v>
      </c>
      <c r="O195" s="21" t="n">
        <f aca="false">Assumptions!$D$14*(1+E195)^3*L195-Assumptions!$D$14*(1+E195)^2*E195*Assumptions!$D$16</f>
        <v>33.9411057929083</v>
      </c>
      <c r="P195" s="21" t="n">
        <f aca="false">Assumptions!$D$14*(1+E195)^4*L195-Assumptions!$D$14*(1+E195)^3*E195*Assumptions!$D$16</f>
        <v>38.1628429691924</v>
      </c>
      <c r="Q195" s="21" t="n">
        <f aca="false">Assumptions!$D$14*(1+E195)^5*L195-Assumptions!$D$14*(1+E195)^4*E195*Assumptions!$D$16</f>
        <v>42.9096975324694</v>
      </c>
      <c r="R195" s="21" t="n">
        <f aca="false">M195/(1+K195)+N195/(1+K195)^2+O195/(1+K195)^3+P195/(1+K195)^4+Q195/(1+K195)^5</f>
        <v>124.446574545425</v>
      </c>
      <c r="S195" s="21" t="n">
        <f aca="false">Q195*(1+I195)/(K195-I195)</f>
        <v>517.617021618161</v>
      </c>
      <c r="T195" s="21" t="n">
        <f aca="false">R195+S195/(1+K195)^5</f>
        <v>433.01355061197</v>
      </c>
      <c r="U195" s="8" t="n">
        <f aca="false">(T195-Assumptions!$D$17)/Assumptions!$D$18</f>
        <v>9.9205420244788</v>
      </c>
    </row>
    <row r="196" customFormat="false" ht="15" hidden="false" customHeight="false" outlineLevel="0" collapsed="false">
      <c r="B196" s="2" t="n">
        <v>191</v>
      </c>
      <c r="C196" s="27" t="n">
        <f aca="false">NORMSDIST('Random Draws'!C196)</f>
        <v>0.683759710026055</v>
      </c>
      <c r="D196" s="27" t="n">
        <f aca="false">NORMSDIST(Assumptions!$D$22*'Random Draws'!C196+SQRT(1-Assumptions!$D$22^2)*'Random Draws'!D196)</f>
        <v>0.852790761827215</v>
      </c>
      <c r="E196" s="19" t="n">
        <f aca="false">IF(C196&lt;(Assumptions!$E$6-Assumptions!$D$6)/(Assumptions!$F$6-Assumptions!$D$6),Assumptions!$D$6+SQRT(C196*(Assumptions!$F$6-Assumptions!$D$6)*(Assumptions!$E$6-Assumptions!$D$6)),Assumptions!$F$6-SQRT((1-C196)*(Assumptions!$F$6-Assumptions!$D$6)*(Assumptions!$F$6-Assumptions!$E$6)))</f>
        <v>0.100235676167327</v>
      </c>
      <c r="F196" s="19" t="n">
        <f aca="false">IF(D196&lt;(Assumptions!$E$7-Assumptions!$D$7)/(Assumptions!$F$7-Assumptions!$D$7),Assumptions!$D$7+SQRT(D196*(Assumptions!$F$7-Assumptions!$D$7)*(Assumptions!$E$7-Assumptions!$D$7)),Assumptions!$F$7-SQRT((1-D196)*(Assumptions!$F$7-Assumptions!$D$7)*(Assumptions!$F$7-Assumptions!$E$7)))</f>
        <v>0.435734037157138</v>
      </c>
      <c r="G196" s="19" t="n">
        <f aca="false">MIN(Assumptions!$D$24,MAX(Assumptions!$D$23,Assumptions!$D$8+Assumptions!$E$8*'Random Draws'!E196))</f>
        <v>0.097219694719045</v>
      </c>
      <c r="H196" s="19" t="n">
        <f aca="false">IF('Random Draws'!F196&lt;(Assumptions!$E$9-Assumptions!$D$9)/(Assumptions!$F$9-Assumptions!$D$9),Assumptions!$D$9+SQRT('Random Draws'!F196*(Assumptions!$F$9-Assumptions!$D$9)*(Assumptions!$E$9-Assumptions!$D$9)),Assumptions!$F$9-SQRT((1-'Random Draws'!F196)*(Assumptions!$F$9-Assumptions!$D$9)*(Assumptions!$F$9-Assumptions!$E$9)))</f>
        <v>0.254637600169194</v>
      </c>
      <c r="I196" s="19" t="n">
        <f aca="false">IF('Random Draws'!G196&lt;(Assumptions!$E$10-Assumptions!$D$10)/(Assumptions!$F$10-Assumptions!$D$10),Assumptions!$D$10+SQRT('Random Draws'!G196*(Assumptions!$F$10-Assumptions!$D$10)*(Assumptions!$E$10-Assumptions!$D$10)),Assumptions!$F$10-SQRT((1-'Random Draws'!G196)*(Assumptions!$F$10-Assumptions!$D$10)*(Assumptions!$F$10-Assumptions!$E$10)))</f>
        <v>0.0194468049966325</v>
      </c>
      <c r="J196" s="19" t="n">
        <f aca="false">IF('Random Draws'!H196&lt;(Assumptions!$E$11-Assumptions!$D$11)/(Assumptions!$F$11-Assumptions!$D$11),Assumptions!$D$11+SQRT('Random Draws'!H196*(Assumptions!$F$11-Assumptions!$D$11)*(Assumptions!$E$11-Assumptions!$D$11)),Assumptions!$F$11-SQRT((1-'Random Draws'!H196)*(Assumptions!$F$11-Assumptions!$D$11)*(Assumptions!$F$11-Assumptions!$E$11)))</f>
        <v>0.19452619115617</v>
      </c>
      <c r="K196" s="19" t="n">
        <f aca="false">MAX(G196,I196+Assumptions!$D$21)</f>
        <v>0.097219694719045</v>
      </c>
      <c r="L196" s="28" t="n">
        <f aca="false">(F196-Assumptions!$D$15)*(1-H196)+Assumptions!$D$15-J196</f>
        <v>0.163356464489236</v>
      </c>
      <c r="M196" s="21" t="n">
        <f aca="false">Assumptions!$D$14*(1+E196)^1*L196-Assumptions!$D$14*(1+E196)^0*E196*Assumptions!$D$16</f>
        <v>25.6249132823967</v>
      </c>
      <c r="N196" s="21" t="n">
        <f aca="false">Assumptions!$D$14*(1+E196)^2*L196-Assumptions!$D$14*(1+E196)^1*E196*Assumptions!$D$16</f>
        <v>28.1934437919869</v>
      </c>
      <c r="O196" s="21" t="n">
        <f aca="false">Assumptions!$D$14*(1+E196)^3*L196-Assumptions!$D$14*(1+E196)^2*E196*Assumptions!$D$16</f>
        <v>31.0194326939622</v>
      </c>
      <c r="P196" s="21" t="n">
        <f aca="false">Assumptions!$D$14*(1+E196)^4*L196-Assumptions!$D$14*(1+E196)^3*E196*Assumptions!$D$16</f>
        <v>34.1286865043683</v>
      </c>
      <c r="Q196" s="21" t="n">
        <f aca="false">Assumptions!$D$14*(1+E196)^5*L196-Assumptions!$D$14*(1+E196)^4*E196*Assumptions!$D$16</f>
        <v>37.5495984728364</v>
      </c>
      <c r="R196" s="21" t="n">
        <f aca="false">M196/(1+K196)+N196/(1+K196)^2+O196/(1+K196)^3+P196/(1+K196)^4+Q196/(1+K196)^5</f>
        <v>117.415746675162</v>
      </c>
      <c r="S196" s="21" t="n">
        <f aca="false">Q196*(1+I196)/(K196-I196)</f>
        <v>492.200024052958</v>
      </c>
      <c r="T196" s="21" t="n">
        <f aca="false">R196+S196/(1+K196)^5</f>
        <v>426.925014851782</v>
      </c>
      <c r="U196" s="8" t="n">
        <f aca="false">(T196-Assumptions!$D$17)/Assumptions!$D$18</f>
        <v>9.67700059407128</v>
      </c>
    </row>
    <row r="197" customFormat="false" ht="15" hidden="false" customHeight="false" outlineLevel="0" collapsed="false">
      <c r="B197" s="2" t="n">
        <v>192</v>
      </c>
      <c r="C197" s="27" t="n">
        <f aca="false">NORMSDIST('Random Draws'!C197)</f>
        <v>0.951723649736606</v>
      </c>
      <c r="D197" s="27" t="n">
        <f aca="false">NORMSDIST(Assumptions!$D$22*'Random Draws'!C197+SQRT(1-Assumptions!$D$22^2)*'Random Draws'!D197)</f>
        <v>0.995110243809739</v>
      </c>
      <c r="E197" s="19" t="n">
        <f aca="false">IF(C197&lt;(Assumptions!$E$6-Assumptions!$D$6)/(Assumptions!$F$6-Assumptions!$D$6),Assumptions!$D$6+SQRT(C197*(Assumptions!$F$6-Assumptions!$D$6)*(Assumptions!$E$6-Assumptions!$D$6)),Assumptions!$F$6-SQRT((1-C197)*(Assumptions!$F$6-Assumptions!$D$6)*(Assumptions!$F$6-Assumptions!$E$6)))</f>
        <v>0.124463534786929</v>
      </c>
      <c r="F197" s="19" t="n">
        <f aca="false">IF(D197&lt;(Assumptions!$E$7-Assumptions!$D$7)/(Assumptions!$F$7-Assumptions!$D$7),Assumptions!$D$7+SQRT(D197*(Assumptions!$F$7-Assumptions!$D$7)*(Assumptions!$E$7-Assumptions!$D$7)),Assumptions!$F$7-SQRT((1-D197)*(Assumptions!$F$7-Assumptions!$D$7)*(Assumptions!$F$7-Assumptions!$E$7)))</f>
        <v>0.45557744137845</v>
      </c>
      <c r="G197" s="19" t="n">
        <f aca="false">MIN(Assumptions!$D$24,MAX(Assumptions!$D$23,Assumptions!$D$8+Assumptions!$E$8*'Random Draws'!E197))</f>
        <v>0.071610459416361</v>
      </c>
      <c r="H197" s="19" t="n">
        <f aca="false">IF('Random Draws'!F197&lt;(Assumptions!$E$9-Assumptions!$D$9)/(Assumptions!$F$9-Assumptions!$D$9),Assumptions!$D$9+SQRT('Random Draws'!F197*(Assumptions!$F$9-Assumptions!$D$9)*(Assumptions!$E$9-Assumptions!$D$9)),Assumptions!$F$9-SQRT((1-'Random Draws'!F197)*(Assumptions!$F$9-Assumptions!$D$9)*(Assumptions!$F$9-Assumptions!$E$9)))</f>
        <v>0.271482321245887</v>
      </c>
      <c r="I197" s="19" t="n">
        <f aca="false">IF('Random Draws'!G197&lt;(Assumptions!$E$10-Assumptions!$D$10)/(Assumptions!$F$10-Assumptions!$D$10),Assumptions!$D$10+SQRT('Random Draws'!G197*(Assumptions!$F$10-Assumptions!$D$10)*(Assumptions!$E$10-Assumptions!$D$10)),Assumptions!$F$10-SQRT((1-'Random Draws'!G197)*(Assumptions!$F$10-Assumptions!$D$10)*(Assumptions!$F$10-Assumptions!$E$10)))</f>
        <v>0.0131627573182431</v>
      </c>
      <c r="J197" s="19" t="n">
        <f aca="false">IF('Random Draws'!H197&lt;(Assumptions!$E$11-Assumptions!$D$11)/(Assumptions!$F$11-Assumptions!$D$11),Assumptions!$D$11+SQRT('Random Draws'!H197*(Assumptions!$F$11-Assumptions!$D$11)*(Assumptions!$E$11-Assumptions!$D$11)),Assumptions!$F$11-SQRT((1-'Random Draws'!H197)*(Assumptions!$F$11-Assumptions!$D$11)*(Assumptions!$F$11-Assumptions!$E$11)))</f>
        <v>0.147445761741005</v>
      </c>
      <c r="K197" s="19" t="n">
        <f aca="false">MAX(G197,I197+Assumptions!$D$21)</f>
        <v>0.071610459416361</v>
      </c>
      <c r="L197" s="28" t="n">
        <f aca="false">(F197-Assumptions!$D$15)*(1-H197)+Assumptions!$D$15-J197</f>
        <v>0.219743160106727</v>
      </c>
      <c r="M197" s="21" t="n">
        <f aca="false">Assumptions!$D$14*(1+E197)^1*L197-Assumptions!$D$14*(1+E197)^0*E197*Assumptions!$D$16</f>
        <v>35.2870933547116</v>
      </c>
      <c r="N197" s="21" t="n">
        <f aca="false">Assumptions!$D$14*(1+E197)^2*L197-Assumptions!$D$14*(1+E197)^1*E197*Assumptions!$D$16</f>
        <v>39.6790497259954</v>
      </c>
      <c r="O197" s="21" t="n">
        <f aca="false">Assumptions!$D$14*(1+E197)^3*L197-Assumptions!$D$14*(1+E197)^2*E197*Assumptions!$D$16</f>
        <v>44.6176445118791</v>
      </c>
      <c r="P197" s="21" t="n">
        <f aca="false">Assumptions!$D$14*(1+E197)^4*L197-Assumptions!$D$14*(1+E197)^3*E197*Assumptions!$D$16</f>
        <v>50.1709142616942</v>
      </c>
      <c r="Q197" s="21" t="n">
        <f aca="false">Assumptions!$D$14*(1+E197)^5*L197-Assumptions!$D$14*(1+E197)^4*E197*Assumptions!$D$16</f>
        <v>56.4153635941966</v>
      </c>
      <c r="R197" s="21" t="n">
        <f aca="false">M197/(1+K197)+N197/(1+K197)^2+O197/(1+K197)^3+P197/(1+K197)^4+Q197/(1+K197)^5</f>
        <v>181.707105600018</v>
      </c>
      <c r="S197" s="21" t="n">
        <f aca="false">Q197*(1+I197)/(K197-I197)</f>
        <v>977.933148479553</v>
      </c>
      <c r="T197" s="21" t="n">
        <f aca="false">R197+S197/(1+K197)^5</f>
        <v>873.736350648866</v>
      </c>
      <c r="U197" s="8" t="n">
        <f aca="false">(T197-Assumptions!$D$17)/Assumptions!$D$18</f>
        <v>27.5494540259546</v>
      </c>
    </row>
    <row r="198" customFormat="false" ht="15" hidden="false" customHeight="false" outlineLevel="0" collapsed="false">
      <c r="B198" s="2" t="n">
        <v>193</v>
      </c>
      <c r="C198" s="27" t="n">
        <f aca="false">NORMSDIST('Random Draws'!C198)</f>
        <v>0.967747869964056</v>
      </c>
      <c r="D198" s="27" t="n">
        <f aca="false">NORMSDIST(Assumptions!$D$22*'Random Draws'!C198+SQRT(1-Assumptions!$D$22^2)*'Random Draws'!D198)</f>
        <v>0.601070839853487</v>
      </c>
      <c r="E198" s="19" t="n">
        <f aca="false">IF(C198&lt;(Assumptions!$E$6-Assumptions!$D$6)/(Assumptions!$F$6-Assumptions!$D$6),Assumptions!$D$6+SQRT(C198*(Assumptions!$F$6-Assumptions!$D$6)*(Assumptions!$E$6-Assumptions!$D$6)),Assumptions!$F$6-SQRT((1-C198)*(Assumptions!$F$6-Assumptions!$D$6)*(Assumptions!$F$6-Assumptions!$E$6)))</f>
        <v>0.127301155557307</v>
      </c>
      <c r="F198" s="19" t="n">
        <f aca="false">IF(D198&lt;(Assumptions!$E$7-Assumptions!$D$7)/(Assumptions!$F$7-Assumptions!$D$7),Assumptions!$D$7+SQRT(D198*(Assumptions!$F$7-Assumptions!$D$7)*(Assumptions!$E$7-Assumptions!$D$7)),Assumptions!$F$7-SQRT((1-D198)*(Assumptions!$F$7-Assumptions!$D$7)*(Assumptions!$F$7-Assumptions!$E$7)))</f>
        <v>0.420053577875033</v>
      </c>
      <c r="G198" s="19" t="n">
        <f aca="false">MIN(Assumptions!$D$24,MAX(Assumptions!$D$23,Assumptions!$D$8+Assumptions!$E$8*'Random Draws'!E198))</f>
        <v>0.091754938485658</v>
      </c>
      <c r="H198" s="19" t="n">
        <f aca="false">IF('Random Draws'!F198&lt;(Assumptions!$E$9-Assumptions!$D$9)/(Assumptions!$F$9-Assumptions!$D$9),Assumptions!$D$9+SQRT('Random Draws'!F198*(Assumptions!$F$9-Assumptions!$D$9)*(Assumptions!$E$9-Assumptions!$D$9)),Assumptions!$F$9-SQRT((1-'Random Draws'!F198)*(Assumptions!$F$9-Assumptions!$D$9)*(Assumptions!$F$9-Assumptions!$E$9)))</f>
        <v>0.302843717856863</v>
      </c>
      <c r="I198" s="19" t="n">
        <f aca="false">IF('Random Draws'!G198&lt;(Assumptions!$E$10-Assumptions!$D$10)/(Assumptions!$F$10-Assumptions!$D$10),Assumptions!$D$10+SQRT('Random Draws'!G198*(Assumptions!$F$10-Assumptions!$D$10)*(Assumptions!$E$10-Assumptions!$D$10)),Assumptions!$F$10-SQRT((1-'Random Draws'!G198)*(Assumptions!$F$10-Assumptions!$D$10)*(Assumptions!$F$10-Assumptions!$E$10)))</f>
        <v>0.0227157197847207</v>
      </c>
      <c r="J198" s="19" t="n">
        <f aca="false">IF('Random Draws'!H198&lt;(Assumptions!$E$11-Assumptions!$D$11)/(Assumptions!$F$11-Assumptions!$D$11),Assumptions!$D$11+SQRT('Random Draws'!H198*(Assumptions!$F$11-Assumptions!$D$11)*(Assumptions!$E$11-Assumptions!$D$11)),Assumptions!$F$11-SQRT((1-'Random Draws'!H198)*(Assumptions!$F$11-Assumptions!$D$11)*(Assumptions!$F$11-Assumptions!$E$11)))</f>
        <v>0.141555969826013</v>
      </c>
      <c r="K198" s="19" t="n">
        <f aca="false">MAX(G198,I198+Assumptions!$D$21)</f>
        <v>0.091754938485658</v>
      </c>
      <c r="L198" s="28" t="n">
        <f aca="false">(F198-Assumptions!$D$15)*(1-H198)+Assumptions!$D$15-J198</f>
        <v>0.190656704147659</v>
      </c>
      <c r="M198" s="21" t="n">
        <f aca="false">Assumptions!$D$14*(1+E198)^1*L198-Assumptions!$D$14*(1+E198)^0*E198*Assumptions!$D$16</f>
        <v>30.6107307938843</v>
      </c>
      <c r="N198" s="21" t="n">
        <f aca="false">Assumptions!$D$14*(1+E198)^2*L198-Assumptions!$D$14*(1+E198)^1*E198*Assumptions!$D$16</f>
        <v>34.5075121963994</v>
      </c>
      <c r="O198" s="21" t="n">
        <f aca="false">Assumptions!$D$14*(1+E198)^3*L198-Assumptions!$D$14*(1+E198)^2*E198*Assumptions!$D$16</f>
        <v>38.9003583744089</v>
      </c>
      <c r="P198" s="21" t="n">
        <f aca="false">Assumptions!$D$14*(1+E198)^4*L198-Assumptions!$D$14*(1+E198)^3*E198*Assumptions!$D$16</f>
        <v>43.8524189470645</v>
      </c>
      <c r="Q198" s="21" t="n">
        <f aca="false">Assumptions!$D$14*(1+E198)^5*L198-Assumptions!$D$14*(1+E198)^4*E198*Assumptions!$D$16</f>
        <v>49.4348825530089</v>
      </c>
      <c r="R198" s="21" t="n">
        <f aca="false">M198/(1+K198)+N198/(1+K198)^2+O198/(1+K198)^3+P198/(1+K198)^4+Q198/(1+K198)^5</f>
        <v>149.621443982486</v>
      </c>
      <c r="S198" s="21" t="n">
        <f aca="false">Q198*(1+I198)/(K198-I198)</f>
        <v>732.305962378849</v>
      </c>
      <c r="T198" s="21" t="n">
        <f aca="false">R198+S198/(1+K198)^5</f>
        <v>621.757039923629</v>
      </c>
      <c r="U198" s="8" t="n">
        <f aca="false">(T198-Assumptions!$D$17)/Assumptions!$D$18</f>
        <v>17.4702815969451</v>
      </c>
    </row>
    <row r="199" customFormat="false" ht="15" hidden="false" customHeight="false" outlineLevel="0" collapsed="false">
      <c r="B199" s="2" t="n">
        <v>194</v>
      </c>
      <c r="C199" s="27" t="n">
        <f aca="false">NORMSDIST('Random Draws'!C199)</f>
        <v>0.586251006334642</v>
      </c>
      <c r="D199" s="27" t="n">
        <f aca="false">NORMSDIST(Assumptions!$D$22*'Random Draws'!C199+SQRT(1-Assumptions!$D$22^2)*'Random Draws'!D199)</f>
        <v>0.332674104816212</v>
      </c>
      <c r="E199" s="19" t="n">
        <f aca="false">IF(C199&lt;(Assumptions!$E$6-Assumptions!$D$6)/(Assumptions!$F$6-Assumptions!$D$6),Assumptions!$D$6+SQRT(C199*(Assumptions!$F$6-Assumptions!$D$6)*(Assumptions!$E$6-Assumptions!$D$6)),Assumptions!$F$6-SQRT((1-C199)*(Assumptions!$F$6-Assumptions!$D$6)*(Assumptions!$F$6-Assumptions!$E$6)))</f>
        <v>0.0945165418165374</v>
      </c>
      <c r="F199" s="19" t="n">
        <f aca="false">IF(D199&lt;(Assumptions!$E$7-Assumptions!$D$7)/(Assumptions!$F$7-Assumptions!$D$7),Assumptions!$D$7+SQRT(D199*(Assumptions!$F$7-Assumptions!$D$7)*(Assumptions!$E$7-Assumptions!$D$7)),Assumptions!$F$7-SQRT((1-D199)*(Assumptions!$F$7-Assumptions!$D$7)*(Assumptions!$F$7-Assumptions!$E$7)))</f>
        <v>0.404677115270542</v>
      </c>
      <c r="G199" s="19" t="n">
        <f aca="false">MIN(Assumptions!$D$24,MAX(Assumptions!$D$23,Assumptions!$D$8+Assumptions!$E$8*'Random Draws'!E199))</f>
        <v>0.05704340574441</v>
      </c>
      <c r="H199" s="19" t="n">
        <f aca="false">IF('Random Draws'!F199&lt;(Assumptions!$E$9-Assumptions!$D$9)/(Assumptions!$F$9-Assumptions!$D$9),Assumptions!$D$9+SQRT('Random Draws'!F199*(Assumptions!$F$9-Assumptions!$D$9)*(Assumptions!$E$9-Assumptions!$D$9)),Assumptions!$F$9-SQRT((1-'Random Draws'!F199)*(Assumptions!$F$9-Assumptions!$D$9)*(Assumptions!$F$9-Assumptions!$E$9)))</f>
        <v>0.248198297809472</v>
      </c>
      <c r="I199" s="19" t="n">
        <f aca="false">IF('Random Draws'!G199&lt;(Assumptions!$E$10-Assumptions!$D$10)/(Assumptions!$F$10-Assumptions!$D$10),Assumptions!$D$10+SQRT('Random Draws'!G199*(Assumptions!$F$10-Assumptions!$D$10)*(Assumptions!$E$10-Assumptions!$D$10)),Assumptions!$F$10-SQRT((1-'Random Draws'!G199)*(Assumptions!$F$10-Assumptions!$D$10)*(Assumptions!$F$10-Assumptions!$E$10)))</f>
        <v>0.0153192139853554</v>
      </c>
      <c r="J199" s="19" t="n">
        <f aca="false">IF('Random Draws'!H199&lt;(Assumptions!$E$11-Assumptions!$D$11)/(Assumptions!$F$11-Assumptions!$D$11),Assumptions!$D$11+SQRT('Random Draws'!H199*(Assumptions!$F$11-Assumptions!$D$11)*(Assumptions!$E$11-Assumptions!$D$11)),Assumptions!$F$11-SQRT((1-'Random Draws'!H199)*(Assumptions!$F$11-Assumptions!$D$11)*(Assumptions!$F$11-Assumptions!$E$11)))</f>
        <v>0.155945110067657</v>
      </c>
      <c r="K199" s="19" t="n">
        <f aca="false">MAX(G199,I199+Assumptions!$D$21)</f>
        <v>0.05704340574441</v>
      </c>
      <c r="L199" s="28" t="n">
        <f aca="false">(F199-Assumptions!$D$15)*(1-H199)+Assumptions!$D$15-J199</f>
        <v>0.18055761274552</v>
      </c>
      <c r="M199" s="21" t="n">
        <f aca="false">Assumptions!$D$14*(1+E199)^1*L199-Assumptions!$D$14*(1+E199)^0*E199*Assumptions!$D$16</f>
        <v>28.2442306587251</v>
      </c>
      <c r="N199" s="21" t="n">
        <f aca="false">Assumptions!$D$14*(1+E199)^2*L199-Assumptions!$D$14*(1+E199)^1*E199*Assumptions!$D$16</f>
        <v>30.9137776668564</v>
      </c>
      <c r="O199" s="21" t="n">
        <f aca="false">Assumptions!$D$14*(1+E199)^3*L199-Assumptions!$D$14*(1+E199)^2*E199*Assumptions!$D$16</f>
        <v>33.835641026413</v>
      </c>
      <c r="P199" s="21" t="n">
        <f aca="false">Assumptions!$D$14*(1+E199)^4*L199-Assumptions!$D$14*(1+E199)^3*E199*Assumptions!$D$16</f>
        <v>37.0336688063753</v>
      </c>
      <c r="Q199" s="21" t="n">
        <f aca="false">Assumptions!$D$14*(1+E199)^5*L199-Assumptions!$D$14*(1+E199)^4*E199*Assumptions!$D$16</f>
        <v>40.5339631127328</v>
      </c>
      <c r="R199" s="21" t="n">
        <f aca="false">M199/(1+K199)+N199/(1+K199)^2+O199/(1+K199)^3+P199/(1+K199)^4+Q199/(1+K199)^5</f>
        <v>143.41443858611</v>
      </c>
      <c r="S199" s="21" t="n">
        <f aca="false">Q199*(1+I199)/(K199-I199)</f>
        <v>986.356112180415</v>
      </c>
      <c r="T199" s="21" t="n">
        <f aca="false">R199+S199/(1+K199)^5</f>
        <v>890.842904211714</v>
      </c>
      <c r="U199" s="8" t="n">
        <f aca="false">(T199-Assumptions!$D$17)/Assumptions!$D$18</f>
        <v>28.2337161684686</v>
      </c>
    </row>
    <row r="200" customFormat="false" ht="15" hidden="false" customHeight="false" outlineLevel="0" collapsed="false">
      <c r="B200" s="2" t="n">
        <v>195</v>
      </c>
      <c r="C200" s="27" t="n">
        <f aca="false">NORMSDIST('Random Draws'!C200)</f>
        <v>0.707710110485537</v>
      </c>
      <c r="D200" s="27" t="n">
        <f aca="false">NORMSDIST(Assumptions!$D$22*'Random Draws'!C200+SQRT(1-Assumptions!$D$22^2)*'Random Draws'!D200)</f>
        <v>0.782143178183911</v>
      </c>
      <c r="E200" s="19" t="n">
        <f aca="false">IF(C200&lt;(Assumptions!$E$6-Assumptions!$D$6)/(Assumptions!$F$6-Assumptions!$D$6),Assumptions!$D$6+SQRT(C200*(Assumptions!$F$6-Assumptions!$D$6)*(Assumptions!$E$6-Assumptions!$D$6)),Assumptions!$F$6-SQRT((1-C200)*(Assumptions!$F$6-Assumptions!$D$6)*(Assumptions!$F$6-Assumptions!$E$6)))</f>
        <v>0.101771091467682</v>
      </c>
      <c r="F200" s="19" t="n">
        <f aca="false">IF(D200&lt;(Assumptions!$E$7-Assumptions!$D$7)/(Assumptions!$F$7-Assumptions!$D$7),Assumptions!$D$7+SQRT(D200*(Assumptions!$F$7-Assumptions!$D$7)*(Assumptions!$E$7-Assumptions!$D$7)),Assumptions!$F$7-SQRT((1-D200)*(Assumptions!$F$7-Assumptions!$D$7)*(Assumptions!$F$7-Assumptions!$E$7)))</f>
        <v>0.430480052722534</v>
      </c>
      <c r="G200" s="19" t="n">
        <f aca="false">MIN(Assumptions!$D$24,MAX(Assumptions!$D$23,Assumptions!$D$8+Assumptions!$E$8*'Random Draws'!E200))</f>
        <v>0.101505007311353</v>
      </c>
      <c r="H200" s="19" t="n">
        <f aca="false">IF('Random Draws'!F200&lt;(Assumptions!$E$9-Assumptions!$D$9)/(Assumptions!$F$9-Assumptions!$D$9),Assumptions!$D$9+SQRT('Random Draws'!F200*(Assumptions!$F$9-Assumptions!$D$9)*(Assumptions!$E$9-Assumptions!$D$9)),Assumptions!$F$9-SQRT((1-'Random Draws'!F200)*(Assumptions!$F$9-Assumptions!$D$9)*(Assumptions!$F$9-Assumptions!$E$9)))</f>
        <v>0.316771402860309</v>
      </c>
      <c r="I200" s="19" t="n">
        <f aca="false">IF('Random Draws'!G200&lt;(Assumptions!$E$10-Assumptions!$D$10)/(Assumptions!$F$10-Assumptions!$D$10),Assumptions!$D$10+SQRT('Random Draws'!G200*(Assumptions!$F$10-Assumptions!$D$10)*(Assumptions!$E$10-Assumptions!$D$10)),Assumptions!$F$10-SQRT((1-'Random Draws'!G200)*(Assumptions!$F$10-Assumptions!$D$10)*(Assumptions!$F$10-Assumptions!$E$10)))</f>
        <v>0.0265566280107409</v>
      </c>
      <c r="J200" s="19" t="n">
        <f aca="false">IF('Random Draws'!H200&lt;(Assumptions!$E$11-Assumptions!$D$11)/(Assumptions!$F$11-Assumptions!$D$11),Assumptions!$D$11+SQRT('Random Draws'!H200*(Assumptions!$F$11-Assumptions!$D$11)*(Assumptions!$E$11-Assumptions!$D$11)),Assumptions!$F$11-SQRT((1-'Random Draws'!H200)*(Assumptions!$F$11-Assumptions!$D$11)*(Assumptions!$F$11-Assumptions!$E$11)))</f>
        <v>0.209955357232335</v>
      </c>
      <c r="K200" s="19" t="n">
        <f aca="false">MAX(G200,I200+Assumptions!$D$21)</f>
        <v>0.101505007311353</v>
      </c>
      <c r="L200" s="28" t="n">
        <f aca="false">(F200-Assumptions!$D$15)*(1-H200)+Assumptions!$D$15-J200</f>
        <v>0.125341207657742</v>
      </c>
      <c r="M200" s="21" t="n">
        <f aca="false">Assumptions!$D$14*(1+E200)^1*L200-Assumptions!$D$14*(1+E200)^0*E200*Assumptions!$D$16</f>
        <v>19.5814070313231</v>
      </c>
      <c r="N200" s="21" t="n">
        <f aca="false">Assumptions!$D$14*(1+E200)^2*L200-Assumptions!$D$14*(1+E200)^1*E200*Assumptions!$D$16</f>
        <v>21.5742281973738</v>
      </c>
      <c r="O200" s="21" t="n">
        <f aca="false">Assumptions!$D$14*(1+E200)^3*L200-Assumptions!$D$14*(1+E200)^2*E200*Assumptions!$D$16</f>
        <v>23.7698609485933</v>
      </c>
      <c r="P200" s="21" t="n">
        <f aca="false">Assumptions!$D$14*(1+E200)^4*L200-Assumptions!$D$14*(1+E200)^3*E200*Assumptions!$D$16</f>
        <v>26.1889456413667</v>
      </c>
      <c r="Q200" s="21" t="n">
        <f aca="false">Assumptions!$D$14*(1+E200)^5*L200-Assumptions!$D$14*(1+E200)^4*E200*Assumptions!$D$16</f>
        <v>28.8542232236764</v>
      </c>
      <c r="R200" s="21" t="n">
        <f aca="false">M200/(1+K200)+N200/(1+K200)^2+O200/(1+K200)^3+P200/(1+K200)^4+Q200/(1+K200)^5</f>
        <v>88.9277375953525</v>
      </c>
      <c r="S200" s="21" t="n">
        <f aca="false">Q200*(1+I200)/(K200-I200)</f>
        <v>395.211936172241</v>
      </c>
      <c r="T200" s="21" t="n">
        <f aca="false">R200+S200/(1+K200)^5</f>
        <v>332.651387851566</v>
      </c>
      <c r="U200" s="8" t="n">
        <f aca="false">(T200-Assumptions!$D$17)/Assumptions!$D$18</f>
        <v>5.90605551406263</v>
      </c>
    </row>
    <row r="201" customFormat="false" ht="15" hidden="false" customHeight="false" outlineLevel="0" collapsed="false">
      <c r="B201" s="2" t="n">
        <v>196</v>
      </c>
      <c r="C201" s="27" t="n">
        <f aca="false">NORMSDIST('Random Draws'!C201)</f>
        <v>0.474554201363164</v>
      </c>
      <c r="D201" s="27" t="n">
        <f aca="false">NORMSDIST(Assumptions!$D$22*'Random Draws'!C201+SQRT(1-Assumptions!$D$22^2)*'Random Draws'!D201)</f>
        <v>0.675690101459343</v>
      </c>
      <c r="E201" s="19" t="n">
        <f aca="false">IF(C201&lt;(Assumptions!$E$6-Assumptions!$D$6)/(Assumptions!$F$6-Assumptions!$D$6),Assumptions!$D$6+SQRT(C201*(Assumptions!$F$6-Assumptions!$D$6)*(Assumptions!$E$6-Assumptions!$D$6)),Assumptions!$F$6-SQRT((1-C201)*(Assumptions!$F$6-Assumptions!$D$6)*(Assumptions!$F$6-Assumptions!$E$6)))</f>
        <v>0.088711097368216</v>
      </c>
      <c r="F201" s="19" t="n">
        <f aca="false">IF(D201&lt;(Assumptions!$E$7-Assumptions!$D$7)/(Assumptions!$F$7-Assumptions!$D$7),Assumptions!$D$7+SQRT(D201*(Assumptions!$F$7-Assumptions!$D$7)*(Assumptions!$E$7-Assumptions!$D$7)),Assumptions!$F$7-SQRT((1-D201)*(Assumptions!$F$7-Assumptions!$D$7)*(Assumptions!$F$7-Assumptions!$E$7)))</f>
        <v>0.423982787529257</v>
      </c>
      <c r="G201" s="19" t="n">
        <f aca="false">MIN(Assumptions!$D$24,MAX(Assumptions!$D$23,Assumptions!$D$8+Assumptions!$E$8*'Random Draws'!E201))</f>
        <v>0.062736140321148</v>
      </c>
      <c r="H201" s="19" t="n">
        <f aca="false">IF('Random Draws'!F201&lt;(Assumptions!$E$9-Assumptions!$D$9)/(Assumptions!$F$9-Assumptions!$D$9),Assumptions!$D$9+SQRT('Random Draws'!F201*(Assumptions!$F$9-Assumptions!$D$9)*(Assumptions!$E$9-Assumptions!$D$9)),Assumptions!$F$9-SQRT((1-'Random Draws'!F201)*(Assumptions!$F$9-Assumptions!$D$9)*(Assumptions!$F$9-Assumptions!$E$9)))</f>
        <v>0.277499482484423</v>
      </c>
      <c r="I201" s="19" t="n">
        <f aca="false">IF('Random Draws'!G201&lt;(Assumptions!$E$10-Assumptions!$D$10)/(Assumptions!$F$10-Assumptions!$D$10),Assumptions!$D$10+SQRT('Random Draws'!G201*(Assumptions!$F$10-Assumptions!$D$10)*(Assumptions!$E$10-Assumptions!$D$10)),Assumptions!$F$10-SQRT((1-'Random Draws'!G201)*(Assumptions!$F$10-Assumptions!$D$10)*(Assumptions!$F$10-Assumptions!$E$10)))</f>
        <v>0.0181178117333306</v>
      </c>
      <c r="J201" s="19" t="n">
        <f aca="false">IF('Random Draws'!H201&lt;(Assumptions!$E$11-Assumptions!$D$11)/(Assumptions!$F$11-Assumptions!$D$11),Assumptions!$D$11+SQRT('Random Draws'!H201*(Assumptions!$F$11-Assumptions!$D$11)*(Assumptions!$E$11-Assumptions!$D$11)),Assumptions!$F$11-SQRT((1-'Random Draws'!H201)*(Assumptions!$F$11-Assumptions!$D$11)*(Assumptions!$F$11-Assumptions!$E$11)))</f>
        <v>0.19767734089966</v>
      </c>
      <c r="K201" s="19" t="n">
        <f aca="false">MAX(G201,I201+Assumptions!$D$21)</f>
        <v>0.062736140321148</v>
      </c>
      <c r="L201" s="28" t="n">
        <f aca="false">(F201-Assumptions!$D$15)*(1-H201)+Assumptions!$D$15-J201</f>
        <v>0.1447253752309</v>
      </c>
      <c r="M201" s="21" t="n">
        <f aca="false">Assumptions!$D$14*(1+E201)^1*L201-Assumptions!$D$14*(1+E201)^0*E201*Assumptions!$D$16</f>
        <v>22.460904428724</v>
      </c>
      <c r="N201" s="21" t="n">
        <f aca="false">Assumptions!$D$14*(1+E201)^2*L201-Assumptions!$D$14*(1+E201)^1*E201*Assumptions!$D$16</f>
        <v>24.4534359084788</v>
      </c>
      <c r="O201" s="21" t="n">
        <f aca="false">Assumptions!$D$14*(1+E201)^3*L201-Assumptions!$D$14*(1+E201)^2*E201*Assumptions!$D$16</f>
        <v>26.6227270423432</v>
      </c>
      <c r="P201" s="21" t="n">
        <f aca="false">Assumptions!$D$14*(1+E201)^4*L201-Assumptions!$D$14*(1+E201)^3*E201*Assumptions!$D$16</f>
        <v>28.984458373204</v>
      </c>
      <c r="Q201" s="21" t="n">
        <f aca="false">Assumptions!$D$14*(1+E201)^5*L201-Assumptions!$D$14*(1+E201)^4*E201*Assumptions!$D$16</f>
        <v>31.5557014821143</v>
      </c>
      <c r="R201" s="21" t="n">
        <f aca="false">M201/(1+K201)+N201/(1+K201)^2+O201/(1+K201)^3+P201/(1+K201)^4+Q201/(1+K201)^5</f>
        <v>110.968420333361</v>
      </c>
      <c r="S201" s="21" t="n">
        <f aca="false">Q201*(1+I201)/(K201-I201)</f>
        <v>720.049870927987</v>
      </c>
      <c r="T201" s="21" t="n">
        <f aca="false">R201+S201/(1+K201)^5</f>
        <v>642.140608727523</v>
      </c>
      <c r="U201" s="8" t="n">
        <f aca="false">(T201-Assumptions!$D$17)/Assumptions!$D$18</f>
        <v>18.2856243491009</v>
      </c>
    </row>
    <row r="202" customFormat="false" ht="15" hidden="false" customHeight="false" outlineLevel="0" collapsed="false">
      <c r="B202" s="2" t="n">
        <v>197</v>
      </c>
      <c r="C202" s="27" t="n">
        <f aca="false">NORMSDIST('Random Draws'!C202)</f>
        <v>0.294640695562407</v>
      </c>
      <c r="D202" s="27" t="n">
        <f aca="false">NORMSDIST(Assumptions!$D$22*'Random Draws'!C202+SQRT(1-Assumptions!$D$22^2)*'Random Draws'!D202)</f>
        <v>0.520233714025298</v>
      </c>
      <c r="E202" s="19" t="n">
        <f aca="false">IF(C202&lt;(Assumptions!$E$6-Assumptions!$D$6)/(Assumptions!$F$6-Assumptions!$D$6),Assumptions!$D$6+SQRT(C202*(Assumptions!$F$6-Assumptions!$D$6)*(Assumptions!$E$6-Assumptions!$D$6)),Assumptions!$F$6-SQRT((1-C202)*(Assumptions!$F$6-Assumptions!$D$6)*(Assumptions!$F$6-Assumptions!$E$6)))</f>
        <v>0.0783823328865252</v>
      </c>
      <c r="F202" s="19" t="n">
        <f aca="false">IF(D202&lt;(Assumptions!$E$7-Assumptions!$D$7)/(Assumptions!$F$7-Assumptions!$D$7),Assumptions!$D$7+SQRT(D202*(Assumptions!$F$7-Assumptions!$D$7)*(Assumptions!$E$7-Assumptions!$D$7)),Assumptions!$F$7-SQRT((1-D202)*(Assumptions!$F$7-Assumptions!$D$7)*(Assumptions!$F$7-Assumptions!$E$7)))</f>
        <v>0.415869511221701</v>
      </c>
      <c r="G202" s="19" t="n">
        <f aca="false">MIN(Assumptions!$D$24,MAX(Assumptions!$D$23,Assumptions!$D$8+Assumptions!$E$8*'Random Draws'!E202))</f>
        <v>0.081807679367125</v>
      </c>
      <c r="H202" s="19" t="n">
        <f aca="false">IF('Random Draws'!F202&lt;(Assumptions!$E$9-Assumptions!$D$9)/(Assumptions!$F$9-Assumptions!$D$9),Assumptions!$D$9+SQRT('Random Draws'!F202*(Assumptions!$F$9-Assumptions!$D$9)*(Assumptions!$E$9-Assumptions!$D$9)),Assumptions!$F$9-SQRT((1-'Random Draws'!F202)*(Assumptions!$F$9-Assumptions!$D$9)*(Assumptions!$F$9-Assumptions!$E$9)))</f>
        <v>0.308270918801082</v>
      </c>
      <c r="I202" s="19" t="n">
        <f aca="false">IF('Random Draws'!G202&lt;(Assumptions!$E$10-Assumptions!$D$10)/(Assumptions!$F$10-Assumptions!$D$10),Assumptions!$D$10+SQRT('Random Draws'!G202*(Assumptions!$F$10-Assumptions!$D$10)*(Assumptions!$E$10-Assumptions!$D$10)),Assumptions!$F$10-SQRT((1-'Random Draws'!G202)*(Assumptions!$F$10-Assumptions!$D$10)*(Assumptions!$F$10-Assumptions!$E$10)))</f>
        <v>0.0177176830153356</v>
      </c>
      <c r="J202" s="19" t="n">
        <f aca="false">IF('Random Draws'!H202&lt;(Assumptions!$E$11-Assumptions!$D$11)/(Assumptions!$F$11-Assumptions!$D$11),Assumptions!$D$11+SQRT('Random Draws'!H202*(Assumptions!$F$11-Assumptions!$D$11)*(Assumptions!$E$11-Assumptions!$D$11)),Assumptions!$F$11-SQRT((1-'Random Draws'!H202)*(Assumptions!$F$11-Assumptions!$D$11)*(Assumptions!$F$11-Assumptions!$E$11)))</f>
        <v>0.198095232097783</v>
      </c>
      <c r="K202" s="19" t="n">
        <f aca="false">MAX(G202,I202+Assumptions!$D$21)</f>
        <v>0.081807679367125</v>
      </c>
      <c r="L202" s="28" t="n">
        <f aca="false">(F202-Assumptions!$D$15)*(1-H202)+Assumptions!$D$15-J202</f>
        <v>0.129649022242388</v>
      </c>
      <c r="M202" s="21" t="n">
        <f aca="false">Assumptions!$D$14*(1+E202)^1*L202-Assumptions!$D$14*(1+E202)^0*E202*Assumptions!$D$16</f>
        <v>19.9316630359631</v>
      </c>
      <c r="N202" s="21" t="n">
        <f aca="false">Assumptions!$D$14*(1+E202)^2*L202-Assumptions!$D$14*(1+E202)^1*E202*Assumptions!$D$16</f>
        <v>21.4939532830301</v>
      </c>
      <c r="O202" s="21" t="n">
        <f aca="false">Assumptions!$D$14*(1+E202)^3*L202-Assumptions!$D$14*(1+E202)^2*E202*Assumptions!$D$16</f>
        <v>23.1786994843079</v>
      </c>
      <c r="P202" s="21" t="n">
        <f aca="false">Assumptions!$D$14*(1+E202)^4*L202-Assumptions!$D$14*(1+E202)^3*E202*Assumptions!$D$16</f>
        <v>24.9955000231637</v>
      </c>
      <c r="Q202" s="21" t="n">
        <f aca="false">Assumptions!$D$14*(1+E202)^5*L202-Assumptions!$D$14*(1+E202)^4*E202*Assumptions!$D$16</f>
        <v>26.9547056266445</v>
      </c>
      <c r="R202" s="21" t="n">
        <f aca="false">M202/(1+K202)+N202/(1+K202)^2+O202/(1+K202)^3+P202/(1+K202)^4+Q202/(1+K202)^5</f>
        <v>91.5404950933774</v>
      </c>
      <c r="S202" s="21" t="n">
        <f aca="false">Q202*(1+I202)/(K202-I202)</f>
        <v>428.027494433507</v>
      </c>
      <c r="T202" s="21" t="n">
        <f aca="false">R202+S202/(1+K202)^5</f>
        <v>380.423083544939</v>
      </c>
      <c r="U202" s="8" t="n">
        <f aca="false">(T202-Assumptions!$D$17)/Assumptions!$D$18</f>
        <v>7.81692334179758</v>
      </c>
    </row>
    <row r="203" customFormat="false" ht="15" hidden="false" customHeight="false" outlineLevel="0" collapsed="false">
      <c r="B203" s="2" t="n">
        <v>198</v>
      </c>
      <c r="C203" s="27" t="n">
        <f aca="false">NORMSDIST('Random Draws'!C203)</f>
        <v>0.299109756401333</v>
      </c>
      <c r="D203" s="27" t="n">
        <f aca="false">NORMSDIST(Assumptions!$D$22*'Random Draws'!C203+SQRT(1-Assumptions!$D$22^2)*'Random Draws'!D203)</f>
        <v>0.970521992596379</v>
      </c>
      <c r="E203" s="19" t="n">
        <f aca="false">IF(C203&lt;(Assumptions!$E$6-Assumptions!$D$6)/(Assumptions!$F$6-Assumptions!$D$6),Assumptions!$D$6+SQRT(C203*(Assumptions!$F$6-Assumptions!$D$6)*(Assumptions!$E$6-Assumptions!$D$6)),Assumptions!$F$6-SQRT((1-C203)*(Assumptions!$F$6-Assumptions!$D$6)*(Assumptions!$F$6-Assumptions!$E$6)))</f>
        <v>0.0786723257899841</v>
      </c>
      <c r="F203" s="19" t="n">
        <f aca="false">IF(D203&lt;(Assumptions!$E$7-Assumptions!$D$7)/(Assumptions!$F$7-Assumptions!$D$7),Assumptions!$D$7+SQRT(D203*(Assumptions!$F$7-Assumptions!$D$7)*(Assumptions!$E$7-Assumptions!$D$7)),Assumptions!$F$7-SQRT((1-D203)*(Assumptions!$F$7-Assumptions!$D$7)*(Assumptions!$F$7-Assumptions!$E$7)))</f>
        <v>0.449141269428958</v>
      </c>
      <c r="G203" s="19" t="n">
        <f aca="false">MIN(Assumptions!$D$24,MAX(Assumptions!$D$23,Assumptions!$D$8+Assumptions!$E$8*'Random Draws'!E203))</f>
        <v>0.078488801243113</v>
      </c>
      <c r="H203" s="19" t="n">
        <f aca="false">IF('Random Draws'!F203&lt;(Assumptions!$E$9-Assumptions!$D$9)/(Assumptions!$F$9-Assumptions!$D$9),Assumptions!$D$9+SQRT('Random Draws'!F203*(Assumptions!$F$9-Assumptions!$D$9)*(Assumptions!$E$9-Assumptions!$D$9)),Assumptions!$F$9-SQRT((1-'Random Draws'!F203)*(Assumptions!$F$9-Assumptions!$D$9)*(Assumptions!$F$9-Assumptions!$E$9)))</f>
        <v>0.260196855291095</v>
      </c>
      <c r="I203" s="19" t="n">
        <f aca="false">IF('Random Draws'!G203&lt;(Assumptions!$E$10-Assumptions!$D$10)/(Assumptions!$F$10-Assumptions!$D$10),Assumptions!$D$10+SQRT('Random Draws'!G203*(Assumptions!$F$10-Assumptions!$D$10)*(Assumptions!$E$10-Assumptions!$D$10)),Assumptions!$F$10-SQRT((1-'Random Draws'!G203)*(Assumptions!$F$10-Assumptions!$D$10)*(Assumptions!$F$10-Assumptions!$E$10)))</f>
        <v>0.012173689479583</v>
      </c>
      <c r="J203" s="19" t="n">
        <f aca="false">IF('Random Draws'!H203&lt;(Assumptions!$E$11-Assumptions!$D$11)/(Assumptions!$F$11-Assumptions!$D$11),Assumptions!$D$11+SQRT('Random Draws'!H203*(Assumptions!$F$11-Assumptions!$D$11)*(Assumptions!$E$11-Assumptions!$D$11)),Assumptions!$F$11-SQRT((1-'Random Draws'!H203)*(Assumptions!$F$11-Assumptions!$D$11)*(Assumptions!$F$11-Assumptions!$E$11)))</f>
        <v>0.169911112702996</v>
      </c>
      <c r="K203" s="19" t="n">
        <f aca="false">MAX(G203,I203+Assumptions!$D$21)</f>
        <v>0.078488801243113</v>
      </c>
      <c r="L203" s="28" t="n">
        <f aca="false">(F203-Assumptions!$D$15)*(1-H203)+Assumptions!$D$15-J203</f>
        <v>0.196190602026939</v>
      </c>
      <c r="M203" s="21" t="n">
        <f aca="false">Assumptions!$D$14*(1+E203)^1*L203-Assumptions!$D$14*(1+E203)^0*E203*Assumptions!$D$16</f>
        <v>30.3434544658612</v>
      </c>
      <c r="N203" s="21" t="n">
        <f aca="false">Assumptions!$D$14*(1+E203)^2*L203-Assumptions!$D$14*(1+E203)^1*E203*Assumptions!$D$16</f>
        <v>32.730644601193</v>
      </c>
      <c r="O203" s="21" t="n">
        <f aca="false">Assumptions!$D$14*(1+E203)^3*L203-Assumptions!$D$14*(1+E203)^2*E203*Assumptions!$D$16</f>
        <v>35.3056405365743</v>
      </c>
      <c r="P203" s="21" t="n">
        <f aca="false">Assumptions!$D$14*(1+E203)^4*L203-Assumptions!$D$14*(1+E203)^3*E203*Assumptions!$D$16</f>
        <v>38.0832173910917</v>
      </c>
      <c r="Q203" s="21" t="n">
        <f aca="false">Assumptions!$D$14*(1+E203)^5*L203-Assumptions!$D$14*(1+E203)^4*E203*Assumptions!$D$16</f>
        <v>41.0793126768144</v>
      </c>
      <c r="R203" s="21" t="n">
        <f aca="false">M203/(1+K203)+N203/(1+K203)^2+O203/(1+K203)^3+P203/(1+K203)^4+Q203/(1+K203)^5</f>
        <v>140.723682866032</v>
      </c>
      <c r="S203" s="21" t="n">
        <f aca="false">Q203*(1+I203)/(K203-I203)</f>
        <v>626.997352000895</v>
      </c>
      <c r="T203" s="21" t="n">
        <f aca="false">R203+S203/(1+K203)^5</f>
        <v>570.445602765215</v>
      </c>
      <c r="U203" s="8" t="n">
        <f aca="false">(T203-Assumptions!$D$17)/Assumptions!$D$18</f>
        <v>15.4178241106086</v>
      </c>
    </row>
    <row r="204" customFormat="false" ht="15" hidden="false" customHeight="false" outlineLevel="0" collapsed="false">
      <c r="B204" s="2" t="n">
        <v>199</v>
      </c>
      <c r="C204" s="27" t="n">
        <f aca="false">NORMSDIST('Random Draws'!C204)</f>
        <v>0.0620926779251421</v>
      </c>
      <c r="D204" s="27" t="n">
        <f aca="false">NORMSDIST(Assumptions!$D$22*'Random Draws'!C204+SQRT(1-Assumptions!$D$22^2)*'Random Draws'!D204)</f>
        <v>0.197800875734986</v>
      </c>
      <c r="E204" s="19" t="n">
        <f aca="false">IF(C204&lt;(Assumptions!$E$6-Assumptions!$D$6)/(Assumptions!$F$6-Assumptions!$D$6),Assumptions!$D$6+SQRT(C204*(Assumptions!$F$6-Assumptions!$D$6)*(Assumptions!$E$6-Assumptions!$D$6)),Assumptions!$F$6-SQRT((1-C204)*(Assumptions!$F$6-Assumptions!$D$6)*(Assumptions!$F$6-Assumptions!$E$6)))</f>
        <v>0.0576199713287426</v>
      </c>
      <c r="F204" s="19" t="n">
        <f aca="false">IF(D204&lt;(Assumptions!$E$7-Assumptions!$D$7)/(Assumptions!$F$7-Assumptions!$D$7),Assumptions!$D$7+SQRT(D204*(Assumptions!$F$7-Assumptions!$D$7)*(Assumptions!$E$7-Assumptions!$D$7)),Assumptions!$F$7-SQRT((1-D204)*(Assumptions!$F$7-Assumptions!$D$7)*(Assumptions!$F$7-Assumptions!$E$7)))</f>
        <v>0.394450039976899</v>
      </c>
      <c r="G204" s="19" t="n">
        <f aca="false">MIN(Assumptions!$D$24,MAX(Assumptions!$D$23,Assumptions!$D$8+Assumptions!$E$8*'Random Draws'!E204))</f>
        <v>0.092515603400415</v>
      </c>
      <c r="H204" s="19" t="n">
        <f aca="false">IF('Random Draws'!F204&lt;(Assumptions!$E$9-Assumptions!$D$9)/(Assumptions!$F$9-Assumptions!$D$9),Assumptions!$D$9+SQRT('Random Draws'!F204*(Assumptions!$F$9-Assumptions!$D$9)*(Assumptions!$E$9-Assumptions!$D$9)),Assumptions!$F$9-SQRT((1-'Random Draws'!F204)*(Assumptions!$F$9-Assumptions!$D$9)*(Assumptions!$F$9-Assumptions!$E$9)))</f>
        <v>0.270243532631189</v>
      </c>
      <c r="I204" s="19" t="n">
        <f aca="false">IF('Random Draws'!G204&lt;(Assumptions!$E$10-Assumptions!$D$10)/(Assumptions!$F$10-Assumptions!$D$10),Assumptions!$D$10+SQRT('Random Draws'!G204*(Assumptions!$F$10-Assumptions!$D$10)*(Assumptions!$E$10-Assumptions!$D$10)),Assumptions!$F$10-SQRT((1-'Random Draws'!G204)*(Assumptions!$F$10-Assumptions!$D$10)*(Assumptions!$F$10-Assumptions!$E$10)))</f>
        <v>0.0147297215738878</v>
      </c>
      <c r="J204" s="19" t="n">
        <f aca="false">IF('Random Draws'!H204&lt;(Assumptions!$E$11-Assumptions!$D$11)/(Assumptions!$F$11-Assumptions!$D$11),Assumptions!$D$11+SQRT('Random Draws'!H204*(Assumptions!$F$11-Assumptions!$D$11)*(Assumptions!$E$11-Assumptions!$D$11)),Assumptions!$F$11-SQRT((1-'Random Draws'!H204)*(Assumptions!$F$11-Assumptions!$D$11)*(Assumptions!$F$11-Assumptions!$E$11)))</f>
        <v>0.151708351412711</v>
      </c>
      <c r="K204" s="19" t="n">
        <f aca="false">MAX(G204,I204+Assumptions!$D$21)</f>
        <v>0.092515603400415</v>
      </c>
      <c r="L204" s="28" t="n">
        <f aca="false">(F204-Assumptions!$D$15)*(1-H204)+Assumptions!$D$15-J204</f>
        <v>0.171275775556371</v>
      </c>
      <c r="M204" s="21" t="n">
        <f aca="false">Assumptions!$D$14*(1+E204)^1*L204-Assumptions!$D$14*(1+E204)^0*E204*Assumptions!$D$16</f>
        <v>26.0153318455394</v>
      </c>
      <c r="N204" s="21" t="n">
        <f aca="false">Assumptions!$D$14*(1+E204)^2*L204-Assumptions!$D$14*(1+E204)^1*E204*Assumptions!$D$16</f>
        <v>27.5143345205871</v>
      </c>
      <c r="O204" s="21" t="n">
        <f aca="false">Assumptions!$D$14*(1+E204)^3*L204-Assumptions!$D$14*(1+E204)^2*E204*Assumptions!$D$16</f>
        <v>29.0997096867927</v>
      </c>
      <c r="P204" s="21" t="n">
        <f aca="false">Assumptions!$D$14*(1+E204)^4*L204-Assumptions!$D$14*(1+E204)^3*E204*Assumptions!$D$16</f>
        <v>30.7764341246205</v>
      </c>
      <c r="Q204" s="21" t="n">
        <f aca="false">Assumptions!$D$14*(1+E204)^5*L204-Assumptions!$D$14*(1+E204)^4*E204*Assumptions!$D$16</f>
        <v>32.549771376482</v>
      </c>
      <c r="R204" s="21" t="n">
        <f aca="false">M204/(1+K204)+N204/(1+K204)^2+O204/(1+K204)^3+P204/(1+K204)^4+Q204/(1+K204)^5</f>
        <v>111.694878136872</v>
      </c>
      <c r="S204" s="21" t="n">
        <f aca="false">Q204*(1+I204)/(K204-I204)</f>
        <v>424.617162788112</v>
      </c>
      <c r="T204" s="21" t="n">
        <f aca="false">R204+S204/(1+K204)^5</f>
        <v>384.504260622826</v>
      </c>
      <c r="U204" s="8" t="n">
        <f aca="false">(T204-Assumptions!$D$17)/Assumptions!$D$18</f>
        <v>7.98017042491303</v>
      </c>
    </row>
    <row r="205" customFormat="false" ht="15" hidden="false" customHeight="false" outlineLevel="0" collapsed="false">
      <c r="B205" s="2" t="n">
        <v>200</v>
      </c>
      <c r="C205" s="27" t="n">
        <f aca="false">NORMSDIST('Random Draws'!C205)</f>
        <v>0.350645085940976</v>
      </c>
      <c r="D205" s="27" t="n">
        <f aca="false">NORMSDIST(Assumptions!$D$22*'Random Draws'!C205+SQRT(1-Assumptions!$D$22^2)*'Random Draws'!D205)</f>
        <v>0.518955185003574</v>
      </c>
      <c r="E205" s="19" t="n">
        <f aca="false">IF(C205&lt;(Assumptions!$E$6-Assumptions!$D$6)/(Assumptions!$F$6-Assumptions!$D$6),Assumptions!$D$6+SQRT(C205*(Assumptions!$F$6-Assumptions!$D$6)*(Assumptions!$E$6-Assumptions!$D$6)),Assumptions!$F$6-SQRT((1-C205)*(Assumptions!$F$6-Assumptions!$D$6)*(Assumptions!$F$6-Assumptions!$E$6)))</f>
        <v>0.0818715348381795</v>
      </c>
      <c r="F205" s="19" t="n">
        <f aca="false">IF(D205&lt;(Assumptions!$E$7-Assumptions!$D$7)/(Assumptions!$F$7-Assumptions!$D$7),Assumptions!$D$7+SQRT(D205*(Assumptions!$F$7-Assumptions!$D$7)*(Assumptions!$E$7-Assumptions!$D$7)),Assumptions!$F$7-SQRT((1-D205)*(Assumptions!$F$7-Assumptions!$D$7)*(Assumptions!$F$7-Assumptions!$E$7)))</f>
        <v>0.415800816392069</v>
      </c>
      <c r="G205" s="19" t="n">
        <f aca="false">MIN(Assumptions!$D$24,MAX(Assumptions!$D$23,Assumptions!$D$8+Assumptions!$E$8*'Random Draws'!E205))</f>
        <v>0.111046583849055</v>
      </c>
      <c r="H205" s="19" t="n">
        <f aca="false">IF('Random Draws'!F205&lt;(Assumptions!$E$9-Assumptions!$D$9)/(Assumptions!$F$9-Assumptions!$D$9),Assumptions!$D$9+SQRT('Random Draws'!F205*(Assumptions!$F$9-Assumptions!$D$9)*(Assumptions!$E$9-Assumptions!$D$9)),Assumptions!$F$9-SQRT((1-'Random Draws'!F205)*(Assumptions!$F$9-Assumptions!$D$9)*(Assumptions!$F$9-Assumptions!$E$9)))</f>
        <v>0.271311613302703</v>
      </c>
      <c r="I205" s="19" t="n">
        <f aca="false">IF('Random Draws'!G205&lt;(Assumptions!$E$10-Assumptions!$D$10)/(Assumptions!$F$10-Assumptions!$D$10),Assumptions!$D$10+SQRT('Random Draws'!G205*(Assumptions!$F$10-Assumptions!$D$10)*(Assumptions!$E$10-Assumptions!$D$10)),Assumptions!$F$10-SQRT((1-'Random Draws'!G205)*(Assumptions!$F$10-Assumptions!$D$10)*(Assumptions!$F$10-Assumptions!$E$10)))</f>
        <v>0.019980805496473</v>
      </c>
      <c r="J205" s="19" t="n">
        <f aca="false">IF('Random Draws'!H205&lt;(Assumptions!$E$11-Assumptions!$D$11)/(Assumptions!$F$11-Assumptions!$D$11),Assumptions!$D$11+SQRT('Random Draws'!H205*(Assumptions!$F$11-Assumptions!$D$11)*(Assumptions!$E$11-Assumptions!$D$11)),Assumptions!$F$11-SQRT((1-'Random Draws'!H205)*(Assumptions!$F$11-Assumptions!$D$11)*(Assumptions!$F$11-Assumptions!$E$11)))</f>
        <v>0.140710335420171</v>
      </c>
      <c r="K205" s="19" t="n">
        <f aca="false">MAX(G205,I205+Assumptions!$D$21)</f>
        <v>0.111046583849055</v>
      </c>
      <c r="L205" s="28" t="n">
        <f aca="false">(F205-Assumptions!$D$15)*(1-H205)+Assumptions!$D$15-J205</f>
        <v>0.197549400393336</v>
      </c>
      <c r="M205" s="21" t="n">
        <f aca="false">Assumptions!$D$14*(1+E205)^1*L205-Assumptions!$D$14*(1+E205)^0*E205*Assumptions!$D$16</f>
        <v>30.6337044098895</v>
      </c>
      <c r="N205" s="21" t="n">
        <f aca="false">Assumptions!$D$14*(1+E205)^2*L205-Assumptions!$D$14*(1+E205)^1*E205*Assumptions!$D$16</f>
        <v>33.1417328077063</v>
      </c>
      <c r="O205" s="21" t="n">
        <f aca="false">Assumptions!$D$14*(1+E205)^3*L205-Assumptions!$D$14*(1+E205)^2*E205*Assumptions!$D$16</f>
        <v>35.8550973398701</v>
      </c>
      <c r="P205" s="21" t="n">
        <f aca="false">Assumptions!$D$14*(1+E205)^4*L205-Assumptions!$D$14*(1+E205)^3*E205*Assumptions!$D$16</f>
        <v>38.7906091908576</v>
      </c>
      <c r="Q205" s="21" t="n">
        <f aca="false">Assumptions!$D$14*(1+E205)^5*L205-Assumptions!$D$14*(1+E205)^4*E205*Assumptions!$D$16</f>
        <v>41.9664559026211</v>
      </c>
      <c r="R205" s="21" t="n">
        <f aca="false">M205/(1+K205)+N205/(1+K205)^2+O205/(1+K205)^3+P205/(1+K205)^4+Q205/(1+K205)^5</f>
        <v>130.807178567195</v>
      </c>
      <c r="S205" s="21" t="n">
        <f aca="false">Q205*(1+I205)/(K205-I205)</f>
        <v>470.044623455129</v>
      </c>
      <c r="T205" s="21" t="n">
        <f aca="false">R205+S205/(1+K205)^5</f>
        <v>408.444437182665</v>
      </c>
      <c r="U205" s="8" t="n">
        <f aca="false">(T205-Assumptions!$D$17)/Assumptions!$D$18</f>
        <v>8.93777748730659</v>
      </c>
    </row>
    <row r="206" customFormat="false" ht="15" hidden="false" customHeight="false" outlineLevel="0" collapsed="false">
      <c r="B206" s="2" t="n">
        <v>201</v>
      </c>
      <c r="C206" s="27" t="n">
        <f aca="false">NORMSDIST('Random Draws'!C206)</f>
        <v>0.255834099270976</v>
      </c>
      <c r="D206" s="27" t="n">
        <f aca="false">NORMSDIST(Assumptions!$D$22*'Random Draws'!C206+SQRT(1-Assumptions!$D$22^2)*'Random Draws'!D206)</f>
        <v>0.653818851750011</v>
      </c>
      <c r="E206" s="19" t="n">
        <f aca="false">IF(C206&lt;(Assumptions!$E$6-Assumptions!$D$6)/(Assumptions!$F$6-Assumptions!$D$6),Assumptions!$D$6+SQRT(C206*(Assumptions!$F$6-Assumptions!$D$6)*(Assumptions!$E$6-Assumptions!$D$6)),Assumptions!$F$6-SQRT((1-C206)*(Assumptions!$F$6-Assumptions!$D$6)*(Assumptions!$F$6-Assumptions!$E$6)))</f>
        <v>0.0757654930953689</v>
      </c>
      <c r="F206" s="19" t="n">
        <f aca="false">IF(D206&lt;(Assumptions!$E$7-Assumptions!$D$7)/(Assumptions!$F$7-Assumptions!$D$7),Assumptions!$D$7+SQRT(D206*(Assumptions!$F$7-Assumptions!$D$7)*(Assumptions!$E$7-Assumptions!$D$7)),Assumptions!$F$7-SQRT((1-D206)*(Assumptions!$F$7-Assumptions!$D$7)*(Assumptions!$F$7-Assumptions!$E$7)))</f>
        <v>0.422788112208597</v>
      </c>
      <c r="G206" s="19" t="n">
        <f aca="false">MIN(Assumptions!$D$24,MAX(Assumptions!$D$23,Assumptions!$D$8+Assumptions!$E$8*'Random Draws'!E206))</f>
        <v>0.078799442796995</v>
      </c>
      <c r="H206" s="19" t="n">
        <f aca="false">IF('Random Draws'!F206&lt;(Assumptions!$E$9-Assumptions!$D$9)/(Assumptions!$F$9-Assumptions!$D$9),Assumptions!$D$9+SQRT('Random Draws'!F206*(Assumptions!$F$9-Assumptions!$D$9)*(Assumptions!$E$9-Assumptions!$D$9)),Assumptions!$F$9-SQRT((1-'Random Draws'!F206)*(Assumptions!$F$9-Assumptions!$D$9)*(Assumptions!$F$9-Assumptions!$E$9)))</f>
        <v>0.297064107673783</v>
      </c>
      <c r="I206" s="19" t="n">
        <f aca="false">IF('Random Draws'!G206&lt;(Assumptions!$E$10-Assumptions!$D$10)/(Assumptions!$F$10-Assumptions!$D$10),Assumptions!$D$10+SQRT('Random Draws'!G206*(Assumptions!$F$10-Assumptions!$D$10)*(Assumptions!$E$10-Assumptions!$D$10)),Assumptions!$F$10-SQRT((1-'Random Draws'!G206)*(Assumptions!$F$10-Assumptions!$D$10)*(Assumptions!$F$10-Assumptions!$E$10)))</f>
        <v>0.0225659955363056</v>
      </c>
      <c r="J206" s="19" t="n">
        <f aca="false">IF('Random Draws'!H206&lt;(Assumptions!$E$11-Assumptions!$D$11)/(Assumptions!$F$11-Assumptions!$D$11),Assumptions!$D$11+SQRT('Random Draws'!H206*(Assumptions!$F$11-Assumptions!$D$11)*(Assumptions!$E$11-Assumptions!$D$11)),Assumptions!$F$11-SQRT((1-'Random Draws'!H206)*(Assumptions!$F$11-Assumptions!$D$11)*(Assumptions!$F$11-Assumptions!$E$11)))</f>
        <v>0.162846542409579</v>
      </c>
      <c r="K206" s="19" t="n">
        <f aca="false">MAX(G206,I206+Assumptions!$D$21)</f>
        <v>0.078799442796995</v>
      </c>
      <c r="L206" s="28" t="n">
        <f aca="false">(F206-Assumptions!$D$15)*(1-H206)+Assumptions!$D$15-J206</f>
        <v>0.172964730508279</v>
      </c>
      <c r="M206" s="21" t="n">
        <f aca="false">Assumptions!$D$14*(1+E206)^1*L206-Assumptions!$D$14*(1+E206)^0*E206*Assumptions!$D$16</f>
        <v>26.6504959525204</v>
      </c>
      <c r="N206" s="21" t="n">
        <f aca="false">Assumptions!$D$14*(1+E206)^2*L206-Assumptions!$D$14*(1+E206)^1*E206*Assumptions!$D$16</f>
        <v>28.6696839195992</v>
      </c>
      <c r="O206" s="21" t="n">
        <f aca="false">Assumptions!$D$14*(1+E206)^3*L206-Assumptions!$D$14*(1+E206)^2*E206*Assumptions!$D$16</f>
        <v>30.841856658656</v>
      </c>
      <c r="P206" s="21" t="n">
        <f aca="false">Assumptions!$D$14*(1+E206)^4*L206-Assumptions!$D$14*(1+E206)^3*E206*Assumptions!$D$16</f>
        <v>33.1786051363758</v>
      </c>
      <c r="Q206" s="21" t="n">
        <f aca="false">Assumptions!$D$14*(1+E206)^5*L206-Assumptions!$D$14*(1+E206)^4*E206*Assumptions!$D$16</f>
        <v>35.6923985147498</v>
      </c>
      <c r="R206" s="21" t="n">
        <f aca="false">M206/(1+K206)+N206/(1+K206)^2+O206/(1+K206)^3+P206/(1+K206)^4+Q206/(1+K206)^5</f>
        <v>122.826428266241</v>
      </c>
      <c r="S206" s="21" t="n">
        <f aca="false">Q206*(1+I206)/(K206-I206)</f>
        <v>649.04135880405</v>
      </c>
      <c r="T206" s="21" t="n">
        <f aca="false">R206+S206/(1+K206)^5</f>
        <v>567.016456656994</v>
      </c>
      <c r="U206" s="8" t="n">
        <f aca="false">(T206-Assumptions!$D$17)/Assumptions!$D$18</f>
        <v>15.2806582662797</v>
      </c>
    </row>
    <row r="207" customFormat="false" ht="15" hidden="false" customHeight="false" outlineLevel="0" collapsed="false">
      <c r="B207" s="2" t="n">
        <v>202</v>
      </c>
      <c r="C207" s="27" t="n">
        <f aca="false">NORMSDIST('Random Draws'!C207)</f>
        <v>0.69176966395264</v>
      </c>
      <c r="D207" s="27" t="n">
        <f aca="false">NORMSDIST(Assumptions!$D$22*'Random Draws'!C207+SQRT(1-Assumptions!$D$22^2)*'Random Draws'!D207)</f>
        <v>0.594928437547908</v>
      </c>
      <c r="E207" s="19" t="n">
        <f aca="false">IF(C207&lt;(Assumptions!$E$6-Assumptions!$D$6)/(Assumptions!$F$6-Assumptions!$D$6),Assumptions!$D$6+SQRT(C207*(Assumptions!$F$6-Assumptions!$D$6)*(Assumptions!$E$6-Assumptions!$D$6)),Assumptions!$F$6-SQRT((1-C207)*(Assumptions!$F$6-Assumptions!$D$6)*(Assumptions!$F$6-Assumptions!$E$6)))</f>
        <v>0.100742495236747</v>
      </c>
      <c r="F207" s="19" t="n">
        <f aca="false">IF(D207&lt;(Assumptions!$E$7-Assumptions!$D$7)/(Assumptions!$F$7-Assumptions!$D$7),Assumptions!$D$7+SQRT(D207*(Assumptions!$F$7-Assumptions!$D$7)*(Assumptions!$E$7-Assumptions!$D$7)),Assumptions!$F$7-SQRT((1-D207)*(Assumptions!$F$7-Assumptions!$D$7)*(Assumptions!$F$7-Assumptions!$E$7)))</f>
        <v>0.419745883751832</v>
      </c>
      <c r="G207" s="19" t="n">
        <f aca="false">MIN(Assumptions!$D$24,MAX(Assumptions!$D$23,Assumptions!$D$8+Assumptions!$E$8*'Random Draws'!E207))</f>
        <v>0.073193986725164</v>
      </c>
      <c r="H207" s="19" t="n">
        <f aca="false">IF('Random Draws'!F207&lt;(Assumptions!$E$9-Assumptions!$D$9)/(Assumptions!$F$9-Assumptions!$D$9),Assumptions!$D$9+SQRT('Random Draws'!F207*(Assumptions!$F$9-Assumptions!$D$9)*(Assumptions!$E$9-Assumptions!$D$9)),Assumptions!$F$9-SQRT((1-'Random Draws'!F207)*(Assumptions!$F$9-Assumptions!$D$9)*(Assumptions!$F$9-Assumptions!$E$9)))</f>
        <v>0.263102835592751</v>
      </c>
      <c r="I207" s="19" t="n">
        <f aca="false">IF('Random Draws'!G207&lt;(Assumptions!$E$10-Assumptions!$D$10)/(Assumptions!$F$10-Assumptions!$D$10),Assumptions!$D$10+SQRT('Random Draws'!G207*(Assumptions!$F$10-Assumptions!$D$10)*(Assumptions!$E$10-Assumptions!$D$10)),Assumptions!$F$10-SQRT((1-'Random Draws'!G207)*(Assumptions!$F$10-Assumptions!$D$10)*(Assumptions!$F$10-Assumptions!$E$10)))</f>
        <v>0.015792149355807</v>
      </c>
      <c r="J207" s="19" t="n">
        <f aca="false">IF('Random Draws'!H207&lt;(Assumptions!$E$11-Assumptions!$D$11)/(Assumptions!$F$11-Assumptions!$D$11),Assumptions!$D$11+SQRT('Random Draws'!H207*(Assumptions!$F$11-Assumptions!$D$11)*(Assumptions!$E$11-Assumptions!$D$11)),Assumptions!$F$11-SQRT((1-'Random Draws'!H207)*(Assumptions!$F$11-Assumptions!$D$11)*(Assumptions!$F$11-Assumptions!$E$11)))</f>
        <v>0.132129982681933</v>
      </c>
      <c r="K207" s="19" t="n">
        <f aca="false">MAX(G207,I207+Assumptions!$D$21)</f>
        <v>0.073193986725164</v>
      </c>
      <c r="L207" s="28" t="n">
        <f aca="false">(F207-Assumptions!$D$15)*(1-H207)+Assumptions!$D$15-J207</f>
        <v>0.211382937453464</v>
      </c>
      <c r="M207" s="21" t="n">
        <f aca="false">Assumptions!$D$14*(1+E207)^1*L207-Assumptions!$D$14*(1+E207)^0*E207*Assumptions!$D$16</f>
        <v>33.3001065390551</v>
      </c>
      <c r="N207" s="21" t="n">
        <f aca="false">Assumptions!$D$14*(1+E207)^2*L207-Assumptions!$D$14*(1+E207)^1*E207*Assumptions!$D$16</f>
        <v>36.6548423634491</v>
      </c>
      <c r="O207" s="21" t="n">
        <f aca="false">Assumptions!$D$14*(1+E207)^3*L207-Assumptions!$D$14*(1+E207)^2*E207*Assumptions!$D$16</f>
        <v>40.3475426456526</v>
      </c>
      <c r="P207" s="21" t="n">
        <f aca="false">Assumptions!$D$14*(1+E207)^4*L207-Assumptions!$D$14*(1+E207)^3*E207*Assumptions!$D$16</f>
        <v>44.4122547684467</v>
      </c>
      <c r="Q207" s="21" t="n">
        <f aca="false">Assumptions!$D$14*(1+E207)^5*L207-Assumptions!$D$14*(1+E207)^4*E207*Assumptions!$D$16</f>
        <v>48.8864561329101</v>
      </c>
      <c r="R207" s="21" t="n">
        <f aca="false">M207/(1+K207)+N207/(1+K207)^2+O207/(1+K207)^3+P207/(1+K207)^4+Q207/(1+K207)^5</f>
        <v>163.316985839185</v>
      </c>
      <c r="S207" s="21" t="n">
        <f aca="false">Q207*(1+I207)/(K207-I207)</f>
        <v>865.102592972859</v>
      </c>
      <c r="T207" s="21" t="n">
        <f aca="false">R207+S207/(1+K207)^5</f>
        <v>770.999109520287</v>
      </c>
      <c r="U207" s="8" t="n">
        <f aca="false">(T207-Assumptions!$D$17)/Assumptions!$D$18</f>
        <v>23.4399643808115</v>
      </c>
    </row>
    <row r="208" customFormat="false" ht="15" hidden="false" customHeight="false" outlineLevel="0" collapsed="false">
      <c r="B208" s="2" t="n">
        <v>203</v>
      </c>
      <c r="C208" s="27" t="n">
        <f aca="false">NORMSDIST('Random Draws'!C208)</f>
        <v>0.784696148468009</v>
      </c>
      <c r="D208" s="27" t="n">
        <f aca="false">NORMSDIST(Assumptions!$D$22*'Random Draws'!C208+SQRT(1-Assumptions!$D$22^2)*'Random Draws'!D208)</f>
        <v>0.894579352674958</v>
      </c>
      <c r="E208" s="19" t="n">
        <f aca="false">IF(C208&lt;(Assumptions!$E$6-Assumptions!$D$6)/(Assumptions!$F$6-Assumptions!$D$6),Assumptions!$D$6+SQRT(C208*(Assumptions!$F$6-Assumptions!$D$6)*(Assumptions!$E$6-Assumptions!$D$6)),Assumptions!$F$6-SQRT((1-C208)*(Assumptions!$F$6-Assumptions!$D$6)*(Assumptions!$F$6-Assumptions!$E$6)))</f>
        <v>0.107189647096382</v>
      </c>
      <c r="F208" s="19" t="n">
        <f aca="false">IF(D208&lt;(Assumptions!$E$7-Assumptions!$D$7)/(Assumptions!$F$7-Assumptions!$D$7),Assumptions!$D$7+SQRT(D208*(Assumptions!$F$7-Assumptions!$D$7)*(Assumptions!$E$7-Assumptions!$D$7)),Assumptions!$F$7-SQRT((1-D208)*(Assumptions!$F$7-Assumptions!$D$7)*(Assumptions!$F$7-Assumptions!$E$7)))</f>
        <v>0.439465088524657</v>
      </c>
      <c r="G208" s="19" t="n">
        <f aca="false">MIN(Assumptions!$D$24,MAX(Assumptions!$D$23,Assumptions!$D$8+Assumptions!$E$8*'Random Draws'!E208))</f>
        <v>0.093537770311147</v>
      </c>
      <c r="H208" s="19" t="n">
        <f aca="false">IF('Random Draws'!F208&lt;(Assumptions!$E$9-Assumptions!$D$9)/(Assumptions!$F$9-Assumptions!$D$9),Assumptions!$D$9+SQRT('Random Draws'!F208*(Assumptions!$F$9-Assumptions!$D$9)*(Assumptions!$E$9-Assumptions!$D$9)),Assumptions!$F$9-SQRT((1-'Random Draws'!F208)*(Assumptions!$F$9-Assumptions!$D$9)*(Assumptions!$F$9-Assumptions!$E$9)))</f>
        <v>0.258902557743231</v>
      </c>
      <c r="I208" s="19" t="n">
        <f aca="false">IF('Random Draws'!G208&lt;(Assumptions!$E$10-Assumptions!$D$10)/(Assumptions!$F$10-Assumptions!$D$10),Assumptions!$D$10+SQRT('Random Draws'!G208*(Assumptions!$F$10-Assumptions!$D$10)*(Assumptions!$E$10-Assumptions!$D$10)),Assumptions!$F$10-SQRT((1-'Random Draws'!G208)*(Assumptions!$F$10-Assumptions!$D$10)*(Assumptions!$F$10-Assumptions!$E$10)))</f>
        <v>0.0209486500705203</v>
      </c>
      <c r="J208" s="19" t="n">
        <f aca="false">IF('Random Draws'!H208&lt;(Assumptions!$E$11-Assumptions!$D$11)/(Assumptions!$F$11-Assumptions!$D$11),Assumptions!$D$11+SQRT('Random Draws'!H208*(Assumptions!$F$11-Assumptions!$D$11)*(Assumptions!$E$11-Assumptions!$D$11)),Assumptions!$F$11-SQRT((1-'Random Draws'!H208)*(Assumptions!$F$11-Assumptions!$D$11)*(Assumptions!$F$11-Assumptions!$E$11)))</f>
        <v>0.167170042326195</v>
      </c>
      <c r="K208" s="19" t="n">
        <f aca="false">MAX(G208,I208+Assumptions!$D$21)</f>
        <v>0.093537770311147</v>
      </c>
      <c r="L208" s="28" t="n">
        <f aca="false">(F208-Assumptions!$D$15)*(1-H208)+Assumptions!$D$15-J208</f>
        <v>0.192173743247193</v>
      </c>
      <c r="M208" s="21" t="n">
        <f aca="false">Assumptions!$D$14*(1+E208)^1*L208-Assumptions!$D$14*(1+E208)^0*E208*Assumptions!$D$16</f>
        <v>30.385777985353</v>
      </c>
      <c r="N208" s="21" t="n">
        <f aca="false">Assumptions!$D$14*(1+E208)^2*L208-Assumptions!$D$14*(1+E208)^1*E208*Assumptions!$D$16</f>
        <v>33.642818804352</v>
      </c>
      <c r="O208" s="21" t="n">
        <f aca="false">Assumptions!$D$14*(1+E208)^3*L208-Assumptions!$D$14*(1+E208)^2*E208*Assumptions!$D$16</f>
        <v>37.248980679318</v>
      </c>
      <c r="P208" s="21" t="n">
        <f aca="false">Assumptions!$D$14*(1+E208)^4*L208-Assumptions!$D$14*(1+E208)^3*E208*Assumptions!$D$16</f>
        <v>41.241685773034</v>
      </c>
      <c r="Q208" s="21" t="n">
        <f aca="false">Assumptions!$D$14*(1+E208)^5*L208-Assumptions!$D$14*(1+E208)^4*E208*Assumptions!$D$16</f>
        <v>45.6623675167054</v>
      </c>
      <c r="R208" s="21" t="n">
        <f aca="false">M208/(1+K208)+N208/(1+K208)^2+O208/(1+K208)^3+P208/(1+K208)^4+Q208/(1+K208)^5</f>
        <v>142.445876510194</v>
      </c>
      <c r="S208" s="21" t="n">
        <f aca="false">Q208*(1+I208)/(K208-I208)</f>
        <v>642.230300087212</v>
      </c>
      <c r="T208" s="21" t="n">
        <f aca="false">R208+S208/(1+K208)^5</f>
        <v>553.143180205183</v>
      </c>
      <c r="U208" s="8" t="n">
        <f aca="false">(T208-Assumptions!$D$17)/Assumptions!$D$18</f>
        <v>14.7257272082073</v>
      </c>
    </row>
    <row r="209" customFormat="false" ht="15" hidden="false" customHeight="false" outlineLevel="0" collapsed="false">
      <c r="B209" s="2" t="n">
        <v>204</v>
      </c>
      <c r="C209" s="27" t="n">
        <f aca="false">NORMSDIST('Random Draws'!C209)</f>
        <v>0.383443022098312</v>
      </c>
      <c r="D209" s="27" t="n">
        <f aca="false">NORMSDIST(Assumptions!$D$22*'Random Draws'!C209+SQRT(1-Assumptions!$D$22^2)*'Random Draws'!D209)</f>
        <v>0.857381765862085</v>
      </c>
      <c r="E209" s="19" t="n">
        <f aca="false">IF(C209&lt;(Assumptions!$E$6-Assumptions!$D$6)/(Assumptions!$F$6-Assumptions!$D$6),Assumptions!$D$6+SQRT(C209*(Assumptions!$F$6-Assumptions!$D$6)*(Assumptions!$E$6-Assumptions!$D$6)),Assumptions!$F$6-SQRT((1-C209)*(Assumptions!$F$6-Assumptions!$D$6)*(Assumptions!$F$6-Assumptions!$E$6)))</f>
        <v>0.0837860150104067</v>
      </c>
      <c r="F209" s="19" t="n">
        <f aca="false">IF(D209&lt;(Assumptions!$E$7-Assumptions!$D$7)/(Assumptions!$F$7-Assumptions!$D$7),Assumptions!$D$7+SQRT(D209*(Assumptions!$F$7-Assumptions!$D$7)*(Assumptions!$E$7-Assumptions!$D$7)),Assumptions!$F$7-SQRT((1-D209)*(Assumptions!$F$7-Assumptions!$D$7)*(Assumptions!$F$7-Assumptions!$E$7)))</f>
        <v>0.436115424714857</v>
      </c>
      <c r="G209" s="19" t="n">
        <f aca="false">MIN(Assumptions!$D$24,MAX(Assumptions!$D$23,Assumptions!$D$8+Assumptions!$E$8*'Random Draws'!E209))</f>
        <v>0.097572414270592</v>
      </c>
      <c r="H209" s="19" t="n">
        <f aca="false">IF('Random Draws'!F209&lt;(Assumptions!$E$9-Assumptions!$D$9)/(Assumptions!$F$9-Assumptions!$D$9),Assumptions!$D$9+SQRT('Random Draws'!F209*(Assumptions!$F$9-Assumptions!$D$9)*(Assumptions!$E$9-Assumptions!$D$9)),Assumptions!$F$9-SQRT((1-'Random Draws'!F209)*(Assumptions!$F$9-Assumptions!$D$9)*(Assumptions!$F$9-Assumptions!$E$9)))</f>
        <v>0.256192297443735</v>
      </c>
      <c r="I209" s="19" t="n">
        <f aca="false">IF('Random Draws'!G209&lt;(Assumptions!$E$10-Assumptions!$D$10)/(Assumptions!$F$10-Assumptions!$D$10),Assumptions!$D$10+SQRT('Random Draws'!G209*(Assumptions!$F$10-Assumptions!$D$10)*(Assumptions!$E$10-Assumptions!$D$10)),Assumptions!$F$10-SQRT((1-'Random Draws'!G209)*(Assumptions!$F$10-Assumptions!$D$10)*(Assumptions!$F$10-Assumptions!$E$10)))</f>
        <v>0.0211588332334099</v>
      </c>
      <c r="J209" s="19" t="n">
        <f aca="false">IF('Random Draws'!H209&lt;(Assumptions!$E$11-Assumptions!$D$11)/(Assumptions!$F$11-Assumptions!$D$11),Assumptions!$D$11+SQRT('Random Draws'!H209*(Assumptions!$F$11-Assumptions!$D$11)*(Assumptions!$E$11-Assumptions!$D$11)),Assumptions!$F$11-SQRT((1-'Random Draws'!H209)*(Assumptions!$F$11-Assumptions!$D$11)*(Assumptions!$F$11-Assumptions!$E$11)))</f>
        <v>0.145383937916328</v>
      </c>
      <c r="K209" s="19" t="n">
        <f aca="false">MAX(G209,I209+Assumptions!$D$21)</f>
        <v>0.097572414270592</v>
      </c>
      <c r="L209" s="28" t="n">
        <f aca="false">(F209-Assumptions!$D$15)*(1-H209)+Assumptions!$D$15-J209</f>
        <v>0.212307072857865</v>
      </c>
      <c r="M209" s="21" t="n">
        <f aca="false">Assumptions!$D$14*(1+E209)^1*L209-Assumptions!$D$14*(1+E209)^0*E209*Assumptions!$D$16</f>
        <v>32.9993691201214</v>
      </c>
      <c r="N209" s="21" t="n">
        <f aca="false">Assumptions!$D$14*(1+E209)^2*L209-Assumptions!$D$14*(1+E209)^1*E209*Assumptions!$D$16</f>
        <v>35.7642547565538</v>
      </c>
      <c r="O209" s="21" t="n">
        <f aca="false">Assumptions!$D$14*(1+E209)^3*L209-Assumptions!$D$14*(1+E209)^2*E209*Assumptions!$D$16</f>
        <v>38.7607991424225</v>
      </c>
      <c r="P209" s="21" t="n">
        <f aca="false">Assumptions!$D$14*(1+E209)^4*L209-Assumptions!$D$14*(1+E209)^3*E209*Assumptions!$D$16</f>
        <v>42.0084120411848</v>
      </c>
      <c r="Q209" s="21" t="n">
        <f aca="false">Assumptions!$D$14*(1+E209)^5*L209-Assumptions!$D$14*(1+E209)^4*E209*Assumptions!$D$16</f>
        <v>45.5281294830309</v>
      </c>
      <c r="R209" s="21" t="n">
        <f aca="false">M209/(1+K209)+N209/(1+K209)^2+O209/(1+K209)^3+P209/(1+K209)^4+Q209/(1+K209)^5</f>
        <v>146.599525907616</v>
      </c>
      <c r="S209" s="21" t="n">
        <f aca="false">Q209*(1+I209)/(K209-I209)</f>
        <v>608.418699282908</v>
      </c>
      <c r="T209" s="21" t="n">
        <f aca="false">R209+S209/(1+K209)^5</f>
        <v>528.576019104137</v>
      </c>
      <c r="U209" s="8" t="n">
        <f aca="false">(T209-Assumptions!$D$17)/Assumptions!$D$18</f>
        <v>13.7430407641655</v>
      </c>
    </row>
    <row r="210" customFormat="false" ht="15" hidden="false" customHeight="false" outlineLevel="0" collapsed="false">
      <c r="B210" s="2" t="n">
        <v>205</v>
      </c>
      <c r="C210" s="27" t="n">
        <f aca="false">NORMSDIST('Random Draws'!C210)</f>
        <v>0.199305138084276</v>
      </c>
      <c r="D210" s="27" t="n">
        <f aca="false">NORMSDIST(Assumptions!$D$22*'Random Draws'!C210+SQRT(1-Assumptions!$D$22^2)*'Random Draws'!D210)</f>
        <v>0.301946219114662</v>
      </c>
      <c r="E210" s="19" t="n">
        <f aca="false">IF(C210&lt;(Assumptions!$E$6-Assumptions!$D$6)/(Assumptions!$F$6-Assumptions!$D$6),Assumptions!$D$6+SQRT(C210*(Assumptions!$F$6-Assumptions!$D$6)*(Assumptions!$E$6-Assumptions!$D$6)),Assumptions!$F$6-SQRT((1-C210)*(Assumptions!$F$6-Assumptions!$D$6)*(Assumptions!$F$6-Assumptions!$E$6)))</f>
        <v>0.0715677951466583</v>
      </c>
      <c r="F210" s="19" t="n">
        <f aca="false">IF(D210&lt;(Assumptions!$E$7-Assumptions!$D$7)/(Assumptions!$F$7-Assumptions!$D$7),Assumptions!$D$7+SQRT(D210*(Assumptions!$F$7-Assumptions!$D$7)*(Assumptions!$E$7-Assumptions!$D$7)),Assumptions!$F$7-SQRT((1-D210)*(Assumptions!$F$7-Assumptions!$D$7)*(Assumptions!$F$7-Assumptions!$E$7)))</f>
        <v>0.402563802869198</v>
      </c>
      <c r="G210" s="19" t="n">
        <f aca="false">MIN(Assumptions!$D$24,MAX(Assumptions!$D$23,Assumptions!$D$8+Assumptions!$E$8*'Random Draws'!E210))</f>
        <v>0.077137089138733</v>
      </c>
      <c r="H210" s="19" t="n">
        <f aca="false">IF('Random Draws'!F210&lt;(Assumptions!$E$9-Assumptions!$D$9)/(Assumptions!$F$9-Assumptions!$D$9),Assumptions!$D$9+SQRT('Random Draws'!F210*(Assumptions!$F$9-Assumptions!$D$9)*(Assumptions!$E$9-Assumptions!$D$9)),Assumptions!$F$9-SQRT((1-'Random Draws'!F210)*(Assumptions!$F$9-Assumptions!$D$9)*(Assumptions!$F$9-Assumptions!$E$9)))</f>
        <v>0.250850910110272</v>
      </c>
      <c r="I210" s="19" t="n">
        <f aca="false">IF('Random Draws'!G210&lt;(Assumptions!$E$10-Assumptions!$D$10)/(Assumptions!$F$10-Assumptions!$D$10),Assumptions!$D$10+SQRT('Random Draws'!G210*(Assumptions!$F$10-Assumptions!$D$10)*(Assumptions!$E$10-Assumptions!$D$10)),Assumptions!$F$10-SQRT((1-'Random Draws'!G210)*(Assumptions!$F$10-Assumptions!$D$10)*(Assumptions!$F$10-Assumptions!$E$10)))</f>
        <v>0.0157055706432398</v>
      </c>
      <c r="J210" s="19" t="n">
        <f aca="false">IF('Random Draws'!H210&lt;(Assumptions!$E$11-Assumptions!$D$11)/(Assumptions!$F$11-Assumptions!$D$11),Assumptions!$D$11+SQRT('Random Draws'!H210*(Assumptions!$F$11-Assumptions!$D$11)*(Assumptions!$E$11-Assumptions!$D$11)),Assumptions!$F$11-SQRT((1-'Random Draws'!H210)*(Assumptions!$F$11-Assumptions!$D$11)*(Assumptions!$F$11-Assumptions!$E$11)))</f>
        <v>0.205342040428832</v>
      </c>
      <c r="K210" s="19" t="n">
        <f aca="false">MAX(G210,I210+Assumptions!$D$21)</f>
        <v>0.077137089138733</v>
      </c>
      <c r="L210" s="28" t="n">
        <f aca="false">(F210-Assumptions!$D$15)*(1-H210)+Assumptions!$D$15-J210</f>
        <v>0.128848884427511</v>
      </c>
      <c r="M210" s="21" t="n">
        <f aca="false">Assumptions!$D$14*(1+E210)^1*L210-Assumptions!$D$14*(1+E210)^0*E210*Assumptions!$D$16</f>
        <v>19.7088757651108</v>
      </c>
      <c r="N210" s="21" t="n">
        <f aca="false">Assumptions!$D$14*(1+E210)^2*L210-Assumptions!$D$14*(1+E210)^1*E210*Assumptions!$D$16</f>
        <v>21.1193965484392</v>
      </c>
      <c r="O210" s="21" t="n">
        <f aca="false">Assumptions!$D$14*(1+E210)^3*L210-Assumptions!$D$14*(1+E210)^2*E210*Assumptions!$D$16</f>
        <v>22.6308651942389</v>
      </c>
      <c r="P210" s="21" t="n">
        <f aca="false">Assumptions!$D$14*(1+E210)^4*L210-Assumptions!$D$14*(1+E210)^3*E210*Assumptions!$D$16</f>
        <v>24.2505063184518</v>
      </c>
      <c r="Q210" s="21" t="n">
        <f aca="false">Assumptions!$D$14*(1+E210)^5*L210-Assumptions!$D$14*(1+E210)^4*E210*Assumptions!$D$16</f>
        <v>25.9860615868535</v>
      </c>
      <c r="R210" s="21" t="n">
        <f aca="false">M210/(1+K210)+N210/(1+K210)^2+O210/(1+K210)^3+P210/(1+K210)^4+Q210/(1+K210)^5</f>
        <v>90.5461297460061</v>
      </c>
      <c r="S210" s="21" t="n">
        <f aca="false">Q210*(1+I210)/(K210-I210)</f>
        <v>429.652207193638</v>
      </c>
      <c r="T210" s="21" t="n">
        <f aca="false">R210+S210/(1+K210)^5</f>
        <v>386.866935524744</v>
      </c>
      <c r="U210" s="8" t="n">
        <f aca="false">(T210-Assumptions!$D$17)/Assumptions!$D$18</f>
        <v>8.07467742098976</v>
      </c>
    </row>
    <row r="211" customFormat="false" ht="15" hidden="false" customHeight="false" outlineLevel="0" collapsed="false">
      <c r="B211" s="2" t="n">
        <v>206</v>
      </c>
      <c r="C211" s="27" t="n">
        <f aca="false">NORMSDIST('Random Draws'!C211)</f>
        <v>0.441049113285017</v>
      </c>
      <c r="D211" s="27" t="n">
        <f aca="false">NORMSDIST(Assumptions!$D$22*'Random Draws'!C211+SQRT(1-Assumptions!$D$22^2)*'Random Draws'!D211)</f>
        <v>0.568916606831798</v>
      </c>
      <c r="E211" s="19" t="n">
        <f aca="false">IF(C211&lt;(Assumptions!$E$6-Assumptions!$D$6)/(Assumptions!$F$6-Assumptions!$D$6),Assumptions!$D$6+SQRT(C211*(Assumptions!$F$6-Assumptions!$D$6)*(Assumptions!$E$6-Assumptions!$D$6)),Assumptions!$F$6-SQRT((1-C211)*(Assumptions!$F$6-Assumptions!$D$6)*(Assumptions!$F$6-Assumptions!$E$6)))</f>
        <v>0.0869600422319347</v>
      </c>
      <c r="F211" s="19" t="n">
        <f aca="false">IF(D211&lt;(Assumptions!$E$7-Assumptions!$D$7)/(Assumptions!$F$7-Assumptions!$D$7),Assumptions!$D$7+SQRT(D211*(Assumptions!$F$7-Assumptions!$D$7)*(Assumptions!$E$7-Assumptions!$D$7)),Assumptions!$F$7-SQRT((1-D211)*(Assumptions!$F$7-Assumptions!$D$7)*(Assumptions!$F$7-Assumptions!$E$7)))</f>
        <v>0.418425162738248</v>
      </c>
      <c r="G211" s="19" t="n">
        <f aca="false">MIN(Assumptions!$D$24,MAX(Assumptions!$D$23,Assumptions!$D$8+Assumptions!$E$8*'Random Draws'!E211))</f>
        <v>0.090742115817251</v>
      </c>
      <c r="H211" s="19" t="n">
        <f aca="false">IF('Random Draws'!F211&lt;(Assumptions!$E$9-Assumptions!$D$9)/(Assumptions!$F$9-Assumptions!$D$9),Assumptions!$D$9+SQRT('Random Draws'!F211*(Assumptions!$F$9-Assumptions!$D$9)*(Assumptions!$E$9-Assumptions!$D$9)),Assumptions!$F$9-SQRT((1-'Random Draws'!F211)*(Assumptions!$F$9-Assumptions!$D$9)*(Assumptions!$F$9-Assumptions!$E$9)))</f>
        <v>0.300158734925435</v>
      </c>
      <c r="I211" s="19" t="n">
        <f aca="false">IF('Random Draws'!G211&lt;(Assumptions!$E$10-Assumptions!$D$10)/(Assumptions!$F$10-Assumptions!$D$10),Assumptions!$D$10+SQRT('Random Draws'!G211*(Assumptions!$F$10-Assumptions!$D$10)*(Assumptions!$E$10-Assumptions!$D$10)),Assumptions!$F$10-SQRT((1-'Random Draws'!G211)*(Assumptions!$F$10-Assumptions!$D$10)*(Assumptions!$F$10-Assumptions!$E$10)))</f>
        <v>0.0203508479485366</v>
      </c>
      <c r="J211" s="19" t="n">
        <f aca="false">IF('Random Draws'!H211&lt;(Assumptions!$E$11-Assumptions!$D$11)/(Assumptions!$F$11-Assumptions!$D$11),Assumptions!$D$11+SQRT('Random Draws'!H211*(Assumptions!$F$11-Assumptions!$D$11)*(Assumptions!$E$11-Assumptions!$D$11)),Assumptions!$F$11-SQRT((1-'Random Draws'!H211)*(Assumptions!$F$11-Assumptions!$D$11)*(Assumptions!$F$11-Assumptions!$E$11)))</f>
        <v>0.159333058392299</v>
      </c>
      <c r="K211" s="19" t="n">
        <f aca="false">MAX(G211,I211+Assumptions!$D$21)</f>
        <v>0.090742115817251</v>
      </c>
      <c r="L211" s="28" t="n">
        <f aca="false">(F211-Assumptions!$D$15)*(1-H211)+Assumptions!$D$15-J211</f>
        <v>0.172518772377774</v>
      </c>
      <c r="M211" s="21" t="n">
        <f aca="false">Assumptions!$D$14*(1+E211)^1*L211-Assumptions!$D$14*(1+E211)^0*E211*Assumptions!$D$16</f>
        <v>26.8122705721754</v>
      </c>
      <c r="N211" s="21" t="n">
        <f aca="false">Assumptions!$D$14*(1+E211)^2*L211-Assumptions!$D$14*(1+E211)^1*E211*Assumptions!$D$16</f>
        <v>29.1438667534658</v>
      </c>
      <c r="O211" s="21" t="n">
        <f aca="false">Assumptions!$D$14*(1+E211)^3*L211-Assumptions!$D$14*(1+E211)^2*E211*Assumptions!$D$16</f>
        <v>31.6782186371491</v>
      </c>
      <c r="P211" s="21" t="n">
        <f aca="false">Assumptions!$D$14*(1+E211)^4*L211-Assumptions!$D$14*(1+E211)^3*E211*Assumptions!$D$16</f>
        <v>34.432957867668</v>
      </c>
      <c r="Q211" s="21" t="n">
        <f aca="false">Assumptions!$D$14*(1+E211)^5*L211-Assumptions!$D$14*(1+E211)^4*E211*Assumptions!$D$16</f>
        <v>37.4272493380109</v>
      </c>
      <c r="R211" s="21" t="n">
        <f aca="false">M211/(1+K211)+N211/(1+K211)^2+O211/(1+K211)^3+P211/(1+K211)^4+Q211/(1+K211)^5</f>
        <v>122.058983408662</v>
      </c>
      <c r="S211" s="21" t="n">
        <f aca="false">Q211*(1+I211)/(K211-I211)</f>
        <v>542.523621958994</v>
      </c>
      <c r="T211" s="21" t="n">
        <f aca="false">R211+S211/(1+K211)^5</f>
        <v>473.464229015626</v>
      </c>
      <c r="U211" s="8" t="n">
        <f aca="false">(T211-Assumptions!$D$17)/Assumptions!$D$18</f>
        <v>11.5385691606251</v>
      </c>
    </row>
    <row r="212" customFormat="false" ht="15" hidden="false" customHeight="false" outlineLevel="0" collapsed="false">
      <c r="B212" s="2" t="n">
        <v>207</v>
      </c>
      <c r="C212" s="27" t="n">
        <f aca="false">NORMSDIST('Random Draws'!C212)</f>
        <v>0.294595879439608</v>
      </c>
      <c r="D212" s="27" t="n">
        <f aca="false">NORMSDIST(Assumptions!$D$22*'Random Draws'!C212+SQRT(1-Assumptions!$D$22^2)*'Random Draws'!D212)</f>
        <v>0.21627008794508</v>
      </c>
      <c r="E212" s="19" t="n">
        <f aca="false">IF(C212&lt;(Assumptions!$E$6-Assumptions!$D$6)/(Assumptions!$F$6-Assumptions!$D$6),Assumptions!$D$6+SQRT(C212*(Assumptions!$F$6-Assumptions!$D$6)*(Assumptions!$E$6-Assumptions!$D$6)),Assumptions!$F$6-SQRT((1-C212)*(Assumptions!$F$6-Assumptions!$D$6)*(Assumptions!$F$6-Assumptions!$E$6)))</f>
        <v>0.0783794137161844</v>
      </c>
      <c r="F212" s="19" t="n">
        <f aca="false">IF(D212&lt;(Assumptions!$E$7-Assumptions!$D$7)/(Assumptions!$F$7-Assumptions!$D$7),Assumptions!$D$7+SQRT(D212*(Assumptions!$F$7-Assumptions!$D$7)*(Assumptions!$E$7-Assumptions!$D$7)),Assumptions!$F$7-SQRT((1-D212)*(Assumptions!$F$7-Assumptions!$D$7)*(Assumptions!$F$7-Assumptions!$E$7)))</f>
        <v>0.396022500297321</v>
      </c>
      <c r="G212" s="19" t="n">
        <f aca="false">MIN(Assumptions!$D$24,MAX(Assumptions!$D$23,Assumptions!$D$8+Assumptions!$E$8*'Random Draws'!E212))</f>
        <v>0.087459775856043</v>
      </c>
      <c r="H212" s="19" t="n">
        <f aca="false">IF('Random Draws'!F212&lt;(Assumptions!$E$9-Assumptions!$D$9)/(Assumptions!$F$9-Assumptions!$D$9),Assumptions!$D$9+SQRT('Random Draws'!F212*(Assumptions!$F$9-Assumptions!$D$9)*(Assumptions!$E$9-Assumptions!$D$9)),Assumptions!$F$9-SQRT((1-'Random Draws'!F212)*(Assumptions!$F$9-Assumptions!$D$9)*(Assumptions!$F$9-Assumptions!$E$9)))</f>
        <v>0.248327970768116</v>
      </c>
      <c r="I212" s="19" t="n">
        <f aca="false">IF('Random Draws'!G212&lt;(Assumptions!$E$10-Assumptions!$D$10)/(Assumptions!$F$10-Assumptions!$D$10),Assumptions!$D$10+SQRT('Random Draws'!G212*(Assumptions!$F$10-Assumptions!$D$10)*(Assumptions!$E$10-Assumptions!$D$10)),Assumptions!$F$10-SQRT((1-'Random Draws'!G212)*(Assumptions!$F$10-Assumptions!$D$10)*(Assumptions!$F$10-Assumptions!$E$10)))</f>
        <v>0.0221302620565845</v>
      </c>
      <c r="J212" s="19" t="n">
        <f aca="false">IF('Random Draws'!H212&lt;(Assumptions!$E$11-Assumptions!$D$11)/(Assumptions!$F$11-Assumptions!$D$11),Assumptions!$D$11+SQRT('Random Draws'!H212*(Assumptions!$F$11-Assumptions!$D$11)*(Assumptions!$E$11-Assumptions!$D$11)),Assumptions!$F$11-SQRT((1-'Random Draws'!H212)*(Assumptions!$F$11-Assumptions!$D$11)*(Assumptions!$F$11-Assumptions!$E$11)))</f>
        <v>0.145214693521596</v>
      </c>
      <c r="K212" s="19" t="n">
        <f aca="false">MAX(G212,I212+Assumptions!$D$21)</f>
        <v>0.087459775856043</v>
      </c>
      <c r="L212" s="28" t="n">
        <f aca="false">(F212-Assumptions!$D$15)*(1-H212)+Assumptions!$D$15-J212</f>
        <v>0.184746979098231</v>
      </c>
      <c r="M212" s="21" t="n">
        <f aca="false">Assumptions!$D$14*(1+E212)^1*L212-Assumptions!$D$14*(1+E212)^0*E212*Assumptions!$D$16</f>
        <v>28.5470137061736</v>
      </c>
      <c r="N212" s="21" t="n">
        <f aca="false">Assumptions!$D$14*(1+E212)^2*L212-Assumptions!$D$14*(1+E212)^1*E212*Assumptions!$D$16</f>
        <v>30.7845119038114</v>
      </c>
      <c r="O212" s="21" t="n">
        <f aca="false">Assumptions!$D$14*(1+E212)^3*L212-Assumptions!$D$14*(1+E212)^2*E212*Assumptions!$D$16</f>
        <v>33.197383898371</v>
      </c>
      <c r="P212" s="21" t="n">
        <f aca="false">Assumptions!$D$14*(1+E212)^4*L212-Assumptions!$D$14*(1+E212)^3*E212*Assumptions!$D$16</f>
        <v>35.7993753852365</v>
      </c>
      <c r="Q212" s="21" t="n">
        <f aca="false">Assumptions!$D$14*(1+E212)^5*L212-Assumptions!$D$14*(1+E212)^4*E212*Assumptions!$D$16</f>
        <v>38.6053094393369</v>
      </c>
      <c r="R212" s="21" t="n">
        <f aca="false">M212/(1+K212)+N212/(1+K212)^2+O212/(1+K212)^3+P212/(1+K212)^4+Q212/(1+K212)^5</f>
        <v>129.081735147549</v>
      </c>
      <c r="S212" s="21" t="n">
        <f aca="false">Q212*(1+I212)/(K212-I212)</f>
        <v>604.00962381465</v>
      </c>
      <c r="T212" s="21" t="n">
        <f aca="false">R212+S212/(1+K212)^5</f>
        <v>526.253027051468</v>
      </c>
      <c r="U212" s="8" t="n">
        <f aca="false">(T212-Assumptions!$D$17)/Assumptions!$D$18</f>
        <v>13.6501210820587</v>
      </c>
    </row>
    <row r="213" customFormat="false" ht="15" hidden="false" customHeight="false" outlineLevel="0" collapsed="false">
      <c r="B213" s="2" t="n">
        <v>208</v>
      </c>
      <c r="C213" s="27" t="n">
        <f aca="false">NORMSDIST('Random Draws'!C213)</f>
        <v>0.351973835342026</v>
      </c>
      <c r="D213" s="27" t="n">
        <f aca="false">NORMSDIST(Assumptions!$D$22*'Random Draws'!C213+SQRT(1-Assumptions!$D$22^2)*'Random Draws'!D213)</f>
        <v>0.286878018426938</v>
      </c>
      <c r="E213" s="19" t="n">
        <f aca="false">IF(C213&lt;(Assumptions!$E$6-Assumptions!$D$6)/(Assumptions!$F$6-Assumptions!$D$6),Assumptions!$D$6+SQRT(C213*(Assumptions!$F$6-Assumptions!$D$6)*(Assumptions!$E$6-Assumptions!$D$6)),Assumptions!$F$6-SQRT((1-C213)*(Assumptions!$F$6-Assumptions!$D$6)*(Assumptions!$F$6-Assumptions!$E$6)))</f>
        <v>0.0819507947089221</v>
      </c>
      <c r="F213" s="19" t="n">
        <f aca="false">IF(D213&lt;(Assumptions!$E$7-Assumptions!$D$7)/(Assumptions!$F$7-Assumptions!$D$7),Assumptions!$D$7+SQRT(D213*(Assumptions!$F$7-Assumptions!$D$7)*(Assumptions!$E$7-Assumptions!$D$7)),Assumptions!$F$7-SQRT((1-D213)*(Assumptions!$F$7-Assumptions!$D$7)*(Assumptions!$F$7-Assumptions!$E$7)))</f>
        <v>0.401488168320156</v>
      </c>
      <c r="G213" s="19" t="n">
        <f aca="false">MIN(Assumptions!$D$24,MAX(Assumptions!$D$23,Assumptions!$D$8+Assumptions!$E$8*'Random Draws'!E213))</f>
        <v>0.097682035044811</v>
      </c>
      <c r="H213" s="19" t="n">
        <f aca="false">IF('Random Draws'!F213&lt;(Assumptions!$E$9-Assumptions!$D$9)/(Assumptions!$F$9-Assumptions!$D$9),Assumptions!$D$9+SQRT('Random Draws'!F213*(Assumptions!$F$9-Assumptions!$D$9)*(Assumptions!$E$9-Assumptions!$D$9)),Assumptions!$F$9-SQRT((1-'Random Draws'!F213)*(Assumptions!$F$9-Assumptions!$D$9)*(Assumptions!$F$9-Assumptions!$E$9)))</f>
        <v>0.249244271461148</v>
      </c>
      <c r="I213" s="19" t="n">
        <f aca="false">IF('Random Draws'!G213&lt;(Assumptions!$E$10-Assumptions!$D$10)/(Assumptions!$F$10-Assumptions!$D$10),Assumptions!$D$10+SQRT('Random Draws'!G213*(Assumptions!$F$10-Assumptions!$D$10)*(Assumptions!$E$10-Assumptions!$D$10)),Assumptions!$F$10-SQRT((1-'Random Draws'!G213)*(Assumptions!$F$10-Assumptions!$D$10)*(Assumptions!$F$10-Assumptions!$E$10)))</f>
        <v>0.0227359614786724</v>
      </c>
      <c r="J213" s="19" t="n">
        <f aca="false">IF('Random Draws'!H213&lt;(Assumptions!$E$11-Assumptions!$D$11)/(Assumptions!$F$11-Assumptions!$D$11),Assumptions!$D$11+SQRT('Random Draws'!H213*(Assumptions!$F$11-Assumptions!$D$11)*(Assumptions!$E$11-Assumptions!$D$11)),Assumptions!$F$11-SQRT((1-'Random Draws'!H213)*(Assumptions!$F$11-Assumptions!$D$11)*(Assumptions!$F$11-Assumptions!$E$11)))</f>
        <v>0.15432178477463</v>
      </c>
      <c r="K213" s="19" t="n">
        <f aca="false">MAX(G213,I213+Assumptions!$D$21)</f>
        <v>0.097682035044811</v>
      </c>
      <c r="L213" s="28" t="n">
        <f aca="false">(F213-Assumptions!$D$15)*(1-H213)+Assumptions!$D$15-J213</f>
        <v>0.179499512822248</v>
      </c>
      <c r="M213" s="21" t="n">
        <f aca="false">Assumptions!$D$14*(1+E213)^1*L213-Assumptions!$D$14*(1+E213)^0*E213*Assumptions!$D$16</f>
        <v>27.803911922461</v>
      </c>
      <c r="N213" s="21" t="n">
        <f aca="false">Assumptions!$D$14*(1+E213)^2*L213-Assumptions!$D$14*(1+E213)^1*E213*Assumptions!$D$16</f>
        <v>30.0824646005236</v>
      </c>
      <c r="O213" s="21" t="n">
        <f aca="false">Assumptions!$D$14*(1+E213)^3*L213-Assumptions!$D$14*(1+E213)^2*E213*Assumptions!$D$16</f>
        <v>32.5477464813395</v>
      </c>
      <c r="P213" s="21" t="n">
        <f aca="false">Assumptions!$D$14*(1+E213)^4*L213-Assumptions!$D$14*(1+E213)^3*E213*Assumptions!$D$16</f>
        <v>35.2150601714698</v>
      </c>
      <c r="Q213" s="21" t="n">
        <f aca="false">Assumptions!$D$14*(1+E213)^5*L213-Assumptions!$D$14*(1+E213)^4*E213*Assumptions!$D$16</f>
        <v>38.1009623382443</v>
      </c>
      <c r="R213" s="21" t="n">
        <f aca="false">M213/(1+K213)+N213/(1+K213)^2+O213/(1+K213)^3+P213/(1+K213)^4+Q213/(1+K213)^5</f>
        <v>123.069872059099</v>
      </c>
      <c r="S213" s="21" t="n">
        <f aca="false">Q213*(1+I213)/(K213-I213)</f>
        <v>519.936835862108</v>
      </c>
      <c r="T213" s="21" t="n">
        <f aca="false">R213+S213/(1+K213)^5</f>
        <v>449.332856468756</v>
      </c>
      <c r="U213" s="8" t="n">
        <f aca="false">(T213-Assumptions!$D$17)/Assumptions!$D$18</f>
        <v>10.5733142587502</v>
      </c>
    </row>
    <row r="214" customFormat="false" ht="15" hidden="false" customHeight="false" outlineLevel="0" collapsed="false">
      <c r="B214" s="2" t="n">
        <v>209</v>
      </c>
      <c r="C214" s="27" t="n">
        <f aca="false">NORMSDIST('Random Draws'!C214)</f>
        <v>0.933887024931871</v>
      </c>
      <c r="D214" s="27" t="n">
        <f aca="false">NORMSDIST(Assumptions!$D$22*'Random Draws'!C214+SQRT(1-Assumptions!$D$22^2)*'Random Draws'!D214)</f>
        <v>0.721633963390321</v>
      </c>
      <c r="E214" s="19" t="n">
        <f aca="false">IF(C214&lt;(Assumptions!$E$6-Assumptions!$D$6)/(Assumptions!$F$6-Assumptions!$D$6),Assumptions!$D$6+SQRT(C214*(Assumptions!$F$6-Assumptions!$D$6)*(Assumptions!$E$6-Assumptions!$D$6)),Assumptions!$F$6-SQRT((1-C214)*(Assumptions!$F$6-Assumptions!$D$6)*(Assumptions!$F$6-Assumptions!$E$6)))</f>
        <v>0.121818556841091</v>
      </c>
      <c r="F214" s="19" t="n">
        <f aca="false">IF(D214&lt;(Assumptions!$E$7-Assumptions!$D$7)/(Assumptions!$F$7-Assumptions!$D$7),Assumptions!$D$7+SQRT(D214*(Assumptions!$F$7-Assumptions!$D$7)*(Assumptions!$E$7-Assumptions!$D$7)),Assumptions!$F$7-SQRT((1-D214)*(Assumptions!$F$7-Assumptions!$D$7)*(Assumptions!$F$7-Assumptions!$E$7)))</f>
        <v>0.426631389803609</v>
      </c>
      <c r="G214" s="19" t="n">
        <f aca="false">MIN(Assumptions!$D$24,MAX(Assumptions!$D$23,Assumptions!$D$8+Assumptions!$E$8*'Random Draws'!E214))</f>
        <v>0.098608325512243</v>
      </c>
      <c r="H214" s="19" t="n">
        <f aca="false">IF('Random Draws'!F214&lt;(Assumptions!$E$9-Assumptions!$D$9)/(Assumptions!$F$9-Assumptions!$D$9),Assumptions!$D$9+SQRT('Random Draws'!F214*(Assumptions!$F$9-Assumptions!$D$9)*(Assumptions!$E$9-Assumptions!$D$9)),Assumptions!$F$9-SQRT((1-'Random Draws'!F214)*(Assumptions!$F$9-Assumptions!$D$9)*(Assumptions!$F$9-Assumptions!$E$9)))</f>
        <v>0.269054537136044</v>
      </c>
      <c r="I214" s="19" t="n">
        <f aca="false">IF('Random Draws'!G214&lt;(Assumptions!$E$10-Assumptions!$D$10)/(Assumptions!$F$10-Assumptions!$D$10),Assumptions!$D$10+SQRT('Random Draws'!G214*(Assumptions!$F$10-Assumptions!$D$10)*(Assumptions!$E$10-Assumptions!$D$10)),Assumptions!$F$10-SQRT((1-'Random Draws'!G214)*(Assumptions!$F$10-Assumptions!$D$10)*(Assumptions!$F$10-Assumptions!$E$10)))</f>
        <v>0.0262493311198927</v>
      </c>
      <c r="J214" s="19" t="n">
        <f aca="false">IF('Random Draws'!H214&lt;(Assumptions!$E$11-Assumptions!$D$11)/(Assumptions!$F$11-Assumptions!$D$11),Assumptions!$D$11+SQRT('Random Draws'!H214*(Assumptions!$F$11-Assumptions!$D$11)*(Assumptions!$E$11-Assumptions!$D$11)),Assumptions!$F$11-SQRT((1-'Random Draws'!H214)*(Assumptions!$F$11-Assumptions!$D$11)*(Assumptions!$F$11-Assumptions!$E$11)))</f>
        <v>0.193601453686273</v>
      </c>
      <c r="K214" s="19" t="n">
        <f aca="false">MAX(G214,I214+Assumptions!$D$21)</f>
        <v>0.098608325512243</v>
      </c>
      <c r="L214" s="28" t="n">
        <f aca="false">(F214-Assumptions!$D$15)*(1-H214)+Assumptions!$D$15-J214</f>
        <v>0.153219914833704</v>
      </c>
      <c r="M214" s="21" t="n">
        <f aca="false">Assumptions!$D$14*(1+E214)^1*L214-Assumptions!$D$14*(1+E214)^0*E214*Assumptions!$D$16</f>
        <v>24.3934061197601</v>
      </c>
      <c r="N214" s="21" t="n">
        <f aca="false">Assumptions!$D$14*(1+E214)^2*L214-Assumptions!$D$14*(1+E214)^1*E214*Assumptions!$D$16</f>
        <v>27.3649756497079</v>
      </c>
      <c r="O214" s="21" t="n">
        <f aca="false">Assumptions!$D$14*(1+E214)^3*L214-Assumptions!$D$14*(1+E214)^2*E214*Assumptions!$D$16</f>
        <v>30.6985374913469</v>
      </c>
      <c r="P214" s="21" t="n">
        <f aca="false">Assumptions!$D$14*(1+E214)^4*L214-Assumptions!$D$14*(1+E214)^3*E214*Assumptions!$D$16</f>
        <v>34.438189025675</v>
      </c>
      <c r="Q214" s="21" t="n">
        <f aca="false">Assumptions!$D$14*(1+E214)^5*L214-Assumptions!$D$14*(1+E214)^4*E214*Assumptions!$D$16</f>
        <v>38.6333995130034</v>
      </c>
      <c r="R214" s="21" t="n">
        <f aca="false">M214/(1+K214)+N214/(1+K214)^2+O214/(1+K214)^3+P214/(1+K214)^4+Q214/(1+K214)^5</f>
        <v>115.810741742901</v>
      </c>
      <c r="S214" s="21" t="n">
        <f aca="false">Q214*(1+I214)/(K214-I214)</f>
        <v>547.927741976729</v>
      </c>
      <c r="T214" s="21" t="n">
        <f aca="false">R214+S214/(1+K214)^5</f>
        <v>458.191114337929</v>
      </c>
      <c r="U214" s="8" t="n">
        <f aca="false">(T214-Assumptions!$D$17)/Assumptions!$D$18</f>
        <v>10.9276445735172</v>
      </c>
    </row>
    <row r="215" customFormat="false" ht="15" hidden="false" customHeight="false" outlineLevel="0" collapsed="false">
      <c r="B215" s="2" t="n">
        <v>210</v>
      </c>
      <c r="C215" s="27" t="n">
        <f aca="false">NORMSDIST('Random Draws'!C215)</f>
        <v>0.854780284238948</v>
      </c>
      <c r="D215" s="27" t="n">
        <f aca="false">NORMSDIST(Assumptions!$D$22*'Random Draws'!C215+SQRT(1-Assumptions!$D$22^2)*'Random Draws'!D215)</f>
        <v>0.215719760667175</v>
      </c>
      <c r="E215" s="19" t="n">
        <f aca="false">IF(C215&lt;(Assumptions!$E$6-Assumptions!$D$6)/(Assumptions!$F$6-Assumptions!$D$6),Assumptions!$D$6+SQRT(C215*(Assumptions!$F$6-Assumptions!$D$6)*(Assumptions!$E$6-Assumptions!$D$6)),Assumptions!$F$6-SQRT((1-C215)*(Assumptions!$F$6-Assumptions!$D$6)*(Assumptions!$F$6-Assumptions!$E$6)))</f>
        <v>0.113053783590172</v>
      </c>
      <c r="F215" s="19" t="n">
        <f aca="false">IF(D215&lt;(Assumptions!$E$7-Assumptions!$D$7)/(Assumptions!$F$7-Assumptions!$D$7),Assumptions!$D$7+SQRT(D215*(Assumptions!$F$7-Assumptions!$D$7)*(Assumptions!$E$7-Assumptions!$D$7)),Assumptions!$F$7-SQRT((1-D215)*(Assumptions!$F$7-Assumptions!$D$7)*(Assumptions!$F$7-Assumptions!$E$7)))</f>
        <v>0.395976639142686</v>
      </c>
      <c r="G215" s="19" t="n">
        <f aca="false">MIN(Assumptions!$D$24,MAX(Assumptions!$D$23,Assumptions!$D$8+Assumptions!$E$8*'Random Draws'!E215))</f>
        <v>0.079006182663746</v>
      </c>
      <c r="H215" s="19" t="n">
        <f aca="false">IF('Random Draws'!F215&lt;(Assumptions!$E$9-Assumptions!$D$9)/(Assumptions!$F$9-Assumptions!$D$9),Assumptions!$D$9+SQRT('Random Draws'!F215*(Assumptions!$F$9-Assumptions!$D$9)*(Assumptions!$E$9-Assumptions!$D$9)),Assumptions!$F$9-SQRT((1-'Random Draws'!F215)*(Assumptions!$F$9-Assumptions!$D$9)*(Assumptions!$F$9-Assumptions!$E$9)))</f>
        <v>0.338571394890941</v>
      </c>
      <c r="I215" s="19" t="n">
        <f aca="false">IF('Random Draws'!G215&lt;(Assumptions!$E$10-Assumptions!$D$10)/(Assumptions!$F$10-Assumptions!$D$10),Assumptions!$D$10+SQRT('Random Draws'!G215*(Assumptions!$F$10-Assumptions!$D$10)*(Assumptions!$E$10-Assumptions!$D$10)),Assumptions!$F$10-SQRT((1-'Random Draws'!G215)*(Assumptions!$F$10-Assumptions!$D$10)*(Assumptions!$F$10-Assumptions!$E$10)))</f>
        <v>0.0200314022349904</v>
      </c>
      <c r="J215" s="19" t="n">
        <f aca="false">IF('Random Draws'!H215&lt;(Assumptions!$E$11-Assumptions!$D$11)/(Assumptions!$F$11-Assumptions!$D$11),Assumptions!$D$11+SQRT('Random Draws'!H215*(Assumptions!$F$11-Assumptions!$D$11)*(Assumptions!$E$11-Assumptions!$D$11)),Assumptions!$F$11-SQRT((1-'Random Draws'!H215)*(Assumptions!$F$11-Assumptions!$D$11)*(Assumptions!$F$11-Assumptions!$E$11)))</f>
        <v>0.176376628870157</v>
      </c>
      <c r="K215" s="19" t="n">
        <f aca="false">MAX(G215,I215+Assumptions!$D$21)</f>
        <v>0.079006182663746</v>
      </c>
      <c r="L215" s="28" t="n">
        <f aca="false">(F215-Assumptions!$D$15)*(1-H215)+Assumptions!$D$15-J215</f>
        <v>0.129547928549585</v>
      </c>
      <c r="M215" s="21" t="n">
        <f aca="false">Assumptions!$D$14*(1+E215)^1*L215-Assumptions!$D$14*(1+E215)^0*E215*Assumptions!$D$16</f>
        <v>20.4163187854986</v>
      </c>
      <c r="N215" s="21" t="n">
        <f aca="false">Assumptions!$D$14*(1+E215)^2*L215-Assumptions!$D$14*(1+E215)^1*E215*Assumptions!$D$16</f>
        <v>22.7244608711823</v>
      </c>
      <c r="O215" s="21" t="n">
        <f aca="false">Assumptions!$D$14*(1+E215)^3*L215-Assumptions!$D$14*(1+E215)^2*E215*Assumptions!$D$16</f>
        <v>25.2935471527163</v>
      </c>
      <c r="P215" s="21" t="n">
        <f aca="false">Assumptions!$D$14*(1+E215)^4*L215-Assumptions!$D$14*(1+E215)^3*E215*Assumptions!$D$16</f>
        <v>28.1530783587473</v>
      </c>
      <c r="Q215" s="21" t="n">
        <f aca="false">Assumptions!$D$14*(1+E215)^5*L215-Assumptions!$D$14*(1+E215)^4*E215*Assumptions!$D$16</f>
        <v>31.3358903869143</v>
      </c>
      <c r="R215" s="21" t="n">
        <f aca="false">M215/(1+K215)+N215/(1+K215)^2+O215/(1+K215)^3+P215/(1+K215)^4+Q215/(1+K215)^5</f>
        <v>100.769016156601</v>
      </c>
      <c r="S215" s="21" t="n">
        <f aca="false">Q215*(1+I215)/(K215-I215)</f>
        <v>541.987472937855</v>
      </c>
      <c r="T215" s="21" t="n">
        <f aca="false">R215+S215/(1+K215)^5</f>
        <v>471.338440468884</v>
      </c>
      <c r="U215" s="8" t="n">
        <f aca="false">(T215-Assumptions!$D$17)/Assumptions!$D$18</f>
        <v>11.4535376187554</v>
      </c>
    </row>
    <row r="216" customFormat="false" ht="15" hidden="false" customHeight="false" outlineLevel="0" collapsed="false">
      <c r="B216" s="2" t="n">
        <v>211</v>
      </c>
      <c r="C216" s="27" t="n">
        <f aca="false">NORMSDIST('Random Draws'!C216)</f>
        <v>0.588308933407403</v>
      </c>
      <c r="D216" s="27" t="n">
        <f aca="false">NORMSDIST(Assumptions!$D$22*'Random Draws'!C216+SQRT(1-Assumptions!$D$22^2)*'Random Draws'!D216)</f>
        <v>0.279094299357463</v>
      </c>
      <c r="E216" s="19" t="n">
        <f aca="false">IF(C216&lt;(Assumptions!$E$6-Assumptions!$D$6)/(Assumptions!$F$6-Assumptions!$D$6),Assumptions!$D$6+SQRT(C216*(Assumptions!$F$6-Assumptions!$D$6)*(Assumptions!$E$6-Assumptions!$D$6)),Assumptions!$F$6-SQRT((1-C216)*(Assumptions!$F$6-Assumptions!$D$6)*(Assumptions!$F$6-Assumptions!$E$6)))</f>
        <v>0.0946297968600207</v>
      </c>
      <c r="F216" s="19" t="n">
        <f aca="false">IF(D216&lt;(Assumptions!$E$7-Assumptions!$D$7)/(Assumptions!$F$7-Assumptions!$D$7),Assumptions!$D$7+SQRT(D216*(Assumptions!$F$7-Assumptions!$D$7)*(Assumptions!$E$7-Assumptions!$D$7)),Assumptions!$F$7-SQRT((1-D216)*(Assumptions!$F$7-Assumptions!$D$7)*(Assumptions!$F$7-Assumptions!$E$7)))</f>
        <v>0.400921458871169</v>
      </c>
      <c r="G216" s="19" t="n">
        <f aca="false">MIN(Assumptions!$D$24,MAX(Assumptions!$D$23,Assumptions!$D$8+Assumptions!$E$8*'Random Draws'!E216))</f>
        <v>0.069123554902201</v>
      </c>
      <c r="H216" s="19" t="n">
        <f aca="false">IF('Random Draws'!F216&lt;(Assumptions!$E$9-Assumptions!$D$9)/(Assumptions!$F$9-Assumptions!$D$9),Assumptions!$D$9+SQRT('Random Draws'!F216*(Assumptions!$F$9-Assumptions!$D$9)*(Assumptions!$E$9-Assumptions!$D$9)),Assumptions!$F$9-SQRT((1-'Random Draws'!F216)*(Assumptions!$F$9-Assumptions!$D$9)*(Assumptions!$F$9-Assumptions!$E$9)))</f>
        <v>0.274594690758337</v>
      </c>
      <c r="I216" s="19" t="n">
        <f aca="false">IF('Random Draws'!G216&lt;(Assumptions!$E$10-Assumptions!$D$10)/(Assumptions!$F$10-Assumptions!$D$10),Assumptions!$D$10+SQRT('Random Draws'!G216*(Assumptions!$F$10-Assumptions!$D$10)*(Assumptions!$E$10-Assumptions!$D$10)),Assumptions!$F$10-SQRT((1-'Random Draws'!G216)*(Assumptions!$F$10-Assumptions!$D$10)*(Assumptions!$F$10-Assumptions!$E$10)))</f>
        <v>0.0235044642044894</v>
      </c>
      <c r="J216" s="19" t="n">
        <f aca="false">IF('Random Draws'!H216&lt;(Assumptions!$E$11-Assumptions!$D$11)/(Assumptions!$F$11-Assumptions!$D$11),Assumptions!$D$11+SQRT('Random Draws'!H216*(Assumptions!$F$11-Assumptions!$D$11)*(Assumptions!$E$11-Assumptions!$D$11)),Assumptions!$F$11-SQRT((1-'Random Draws'!H216)*(Assumptions!$F$11-Assumptions!$D$11)*(Assumptions!$F$11-Assumptions!$E$11)))</f>
        <v>0.147144465901395</v>
      </c>
      <c r="K216" s="19" t="n">
        <f aca="false">MAX(G216,I216+Assumptions!$D$21)</f>
        <v>0.069123554902201</v>
      </c>
      <c r="L216" s="28" t="n">
        <f aca="false">(F216-Assumptions!$D$15)*(1-H216)+Assumptions!$D$15-J216</f>
        <v>0.179383398751248</v>
      </c>
      <c r="M216" s="21" t="n">
        <f aca="false">Assumptions!$D$14*(1+E216)^1*L216-Assumptions!$D$14*(1+E216)^0*E216*Assumptions!$D$16</f>
        <v>28.060330317254</v>
      </c>
      <c r="N216" s="21" t="n">
        <f aca="false">Assumptions!$D$14*(1+E216)^2*L216-Assumptions!$D$14*(1+E216)^1*E216*Assumptions!$D$16</f>
        <v>30.7156736750008</v>
      </c>
      <c r="O216" s="21" t="n">
        <f aca="false">Assumptions!$D$14*(1+E216)^3*L216-Assumptions!$D$14*(1+E216)^2*E216*Assumptions!$D$16</f>
        <v>33.6222916352849</v>
      </c>
      <c r="P216" s="21" t="n">
        <f aca="false">Assumptions!$D$14*(1+E216)^4*L216-Assumptions!$D$14*(1+E216)^3*E216*Assumptions!$D$16</f>
        <v>36.8039622627002</v>
      </c>
      <c r="Q216" s="21" t="n">
        <f aca="false">Assumptions!$D$14*(1+E216)^5*L216-Assumptions!$D$14*(1+E216)^4*E216*Assumptions!$D$16</f>
        <v>40.2867137352634</v>
      </c>
      <c r="R216" s="21" t="n">
        <f aca="false">M216/(1+K216)+N216/(1+K216)^2+O216/(1+K216)^3+P216/(1+K216)^4+Q216/(1+K216)^5</f>
        <v>137.643277660011</v>
      </c>
      <c r="S216" s="21" t="n">
        <f aca="false">Q216*(1+I216)/(K216-I216)</f>
        <v>903.867892269034</v>
      </c>
      <c r="T216" s="21" t="n">
        <f aca="false">R216+S216/(1+K216)^5</f>
        <v>784.734441252782</v>
      </c>
      <c r="U216" s="8" t="n">
        <f aca="false">(T216-Assumptions!$D$17)/Assumptions!$D$18</f>
        <v>23.9893776501113</v>
      </c>
    </row>
    <row r="217" customFormat="false" ht="15" hidden="false" customHeight="false" outlineLevel="0" collapsed="false">
      <c r="B217" s="2" t="n">
        <v>212</v>
      </c>
      <c r="C217" s="27" t="n">
        <f aca="false">NORMSDIST('Random Draws'!C217)</f>
        <v>0.81125738356935</v>
      </c>
      <c r="D217" s="27" t="n">
        <f aca="false">NORMSDIST(Assumptions!$D$22*'Random Draws'!C217+SQRT(1-Assumptions!$D$22^2)*'Random Draws'!D217)</f>
        <v>0.00327887767298434</v>
      </c>
      <c r="E217" s="19" t="n">
        <f aca="false">IF(C217&lt;(Assumptions!$E$6-Assumptions!$D$6)/(Assumptions!$F$6-Assumptions!$D$6),Assumptions!$D$6+SQRT(C217*(Assumptions!$F$6-Assumptions!$D$6)*(Assumptions!$E$6-Assumptions!$D$6)),Assumptions!$F$6-SQRT((1-C217)*(Assumptions!$F$6-Assumptions!$D$6)*(Assumptions!$F$6-Assumptions!$E$6)))</f>
        <v>0.109280086553617</v>
      </c>
      <c r="F217" s="19" t="n">
        <f aca="false">IF(D217&lt;(Assumptions!$E$7-Assumptions!$D$7)/(Assumptions!$F$7-Assumptions!$D$7),Assumptions!$D$7+SQRT(D217*(Assumptions!$F$7-Assumptions!$D$7)*(Assumptions!$E$7-Assumptions!$D$7)),Assumptions!$F$7-SQRT((1-D217)*(Assumptions!$F$7-Assumptions!$D$7)*(Assumptions!$F$7-Assumptions!$E$7)))</f>
        <v>0.364435455561485</v>
      </c>
      <c r="G217" s="19" t="n">
        <f aca="false">MIN(Assumptions!$D$24,MAX(Assumptions!$D$23,Assumptions!$D$8+Assumptions!$E$8*'Random Draws'!E217))</f>
        <v>0.090196258309616</v>
      </c>
      <c r="H217" s="19" t="n">
        <f aca="false">IF('Random Draws'!F217&lt;(Assumptions!$E$9-Assumptions!$D$9)/(Assumptions!$F$9-Assumptions!$D$9),Assumptions!$D$9+SQRT('Random Draws'!F217*(Assumptions!$F$9-Assumptions!$D$9)*(Assumptions!$E$9-Assumptions!$D$9)),Assumptions!$F$9-SQRT((1-'Random Draws'!F217)*(Assumptions!$F$9-Assumptions!$D$9)*(Assumptions!$F$9-Assumptions!$E$9)))</f>
        <v>0.273644909108306</v>
      </c>
      <c r="I217" s="19" t="n">
        <f aca="false">IF('Random Draws'!G217&lt;(Assumptions!$E$10-Assumptions!$D$10)/(Assumptions!$F$10-Assumptions!$D$10),Assumptions!$D$10+SQRT('Random Draws'!G217*(Assumptions!$F$10-Assumptions!$D$10)*(Assumptions!$E$10-Assumptions!$D$10)),Assumptions!$F$10-SQRT((1-'Random Draws'!G217)*(Assumptions!$F$10-Assumptions!$D$10)*(Assumptions!$F$10-Assumptions!$E$10)))</f>
        <v>0.0106596173188865</v>
      </c>
      <c r="J217" s="19" t="n">
        <f aca="false">IF('Random Draws'!H217&lt;(Assumptions!$E$11-Assumptions!$D$11)/(Assumptions!$F$11-Assumptions!$D$11),Assumptions!$D$11+SQRT('Random Draws'!H217*(Assumptions!$F$11-Assumptions!$D$11)*(Assumptions!$E$11-Assumptions!$D$11)),Assumptions!$F$11-SQRT((1-'Random Draws'!H217)*(Assumptions!$F$11-Assumptions!$D$11)*(Assumptions!$F$11-Assumptions!$E$11)))</f>
        <v>0.178867929413534</v>
      </c>
      <c r="K217" s="19" t="n">
        <f aca="false">MAX(G217,I217+Assumptions!$D$21)</f>
        <v>0.090196258309616</v>
      </c>
      <c r="L217" s="28" t="n">
        <f aca="false">(F217-Assumptions!$D$15)*(1-H217)+Assumptions!$D$15-J217</f>
        <v>0.121415457219064</v>
      </c>
      <c r="M217" s="21" t="n">
        <f aca="false">Assumptions!$D$14*(1+E217)^1*L217-Assumptions!$D$14*(1+E217)^0*E217*Assumptions!$D$16</f>
        <v>19.0537752129637</v>
      </c>
      <c r="N217" s="21" t="n">
        <f aca="false">Assumptions!$D$14*(1+E217)^2*L217-Assumptions!$D$14*(1+E217)^1*E217*Assumptions!$D$16</f>
        <v>21.1359734174096</v>
      </c>
      <c r="O217" s="21" t="n">
        <f aca="false">Assumptions!$D$14*(1+E217)^3*L217-Assumptions!$D$14*(1+E217)^2*E217*Assumptions!$D$16</f>
        <v>23.445714421859</v>
      </c>
      <c r="P217" s="21" t="n">
        <f aca="false">Assumptions!$D$14*(1+E217)^4*L217-Assumptions!$D$14*(1+E217)^3*E217*Assumptions!$D$16</f>
        <v>26.0078641231912</v>
      </c>
      <c r="Q217" s="21" t="n">
        <f aca="false">Assumptions!$D$14*(1+E217)^5*L217-Assumptions!$D$14*(1+E217)^4*E217*Assumptions!$D$16</f>
        <v>28.8500057656482</v>
      </c>
      <c r="R217" s="21" t="n">
        <f aca="false">M217/(1+K217)+N217/(1+K217)^2+O217/(1+K217)^3+P217/(1+K217)^4+Q217/(1+K217)^5</f>
        <v>90.5003357383077</v>
      </c>
      <c r="S217" s="21" t="n">
        <f aca="false">Q217*(1+I217)/(K217-I217)</f>
        <v>366.592496534474</v>
      </c>
      <c r="T217" s="21" t="n">
        <f aca="false">R217+S217/(1+K217)^5</f>
        <v>328.545923330864</v>
      </c>
      <c r="U217" s="8" t="n">
        <f aca="false">(T217-Assumptions!$D$17)/Assumptions!$D$18</f>
        <v>5.74183693323455</v>
      </c>
    </row>
    <row r="218" customFormat="false" ht="15" hidden="false" customHeight="false" outlineLevel="0" collapsed="false">
      <c r="B218" s="2" t="n">
        <v>213</v>
      </c>
      <c r="C218" s="27" t="n">
        <f aca="false">NORMSDIST('Random Draws'!C218)</f>
        <v>0.407490657713981</v>
      </c>
      <c r="D218" s="27" t="n">
        <f aca="false">NORMSDIST(Assumptions!$D$22*'Random Draws'!C218+SQRT(1-Assumptions!$D$22^2)*'Random Draws'!D218)</f>
        <v>0.555157620260785</v>
      </c>
      <c r="E218" s="19" t="n">
        <f aca="false">IF(C218&lt;(Assumptions!$E$6-Assumptions!$D$6)/(Assumptions!$F$6-Assumptions!$D$6),Assumptions!$D$6+SQRT(C218*(Assumptions!$F$6-Assumptions!$D$6)*(Assumptions!$E$6-Assumptions!$D$6)),Assumptions!$F$6-SQRT((1-C218)*(Assumptions!$F$6-Assumptions!$D$6)*(Assumptions!$F$6-Assumptions!$E$6)))</f>
        <v>0.0851381577888366</v>
      </c>
      <c r="F218" s="19" t="n">
        <f aca="false">IF(D218&lt;(Assumptions!$E$7-Assumptions!$D$7)/(Assumptions!$F$7-Assumptions!$D$7),Assumptions!$D$7+SQRT(D218*(Assumptions!$F$7-Assumptions!$D$7)*(Assumptions!$E$7-Assumptions!$D$7)),Assumptions!$F$7-SQRT((1-D218)*(Assumptions!$F$7-Assumptions!$D$7)*(Assumptions!$F$7-Assumptions!$E$7)))</f>
        <v>0.417714345890469</v>
      </c>
      <c r="G218" s="19" t="n">
        <f aca="false">MIN(Assumptions!$D$24,MAX(Assumptions!$D$23,Assumptions!$D$8+Assumptions!$E$8*'Random Draws'!E218))</f>
        <v>0.111159215994351</v>
      </c>
      <c r="H218" s="19" t="n">
        <f aca="false">IF('Random Draws'!F218&lt;(Assumptions!$E$9-Assumptions!$D$9)/(Assumptions!$F$9-Assumptions!$D$9),Assumptions!$D$9+SQRT('Random Draws'!F218*(Assumptions!$F$9-Assumptions!$D$9)*(Assumptions!$E$9-Assumptions!$D$9)),Assumptions!$F$9-SQRT((1-'Random Draws'!F218)*(Assumptions!$F$9-Assumptions!$D$9)*(Assumptions!$F$9-Assumptions!$E$9)))</f>
        <v>0.257210564748142</v>
      </c>
      <c r="I218" s="19" t="n">
        <f aca="false">IF('Random Draws'!G218&lt;(Assumptions!$E$10-Assumptions!$D$10)/(Assumptions!$F$10-Assumptions!$D$10),Assumptions!$D$10+SQRT('Random Draws'!G218*(Assumptions!$F$10-Assumptions!$D$10)*(Assumptions!$E$10-Assumptions!$D$10)),Assumptions!$F$10-SQRT((1-'Random Draws'!G218)*(Assumptions!$F$10-Assumptions!$D$10)*(Assumptions!$F$10-Assumptions!$E$10)))</f>
        <v>0.0230075166666607</v>
      </c>
      <c r="J218" s="19" t="n">
        <f aca="false">IF('Random Draws'!H218&lt;(Assumptions!$E$11-Assumptions!$D$11)/(Assumptions!$F$11-Assumptions!$D$11),Assumptions!$D$11+SQRT('Random Draws'!H218*(Assumptions!$F$11-Assumptions!$D$11)*(Assumptions!$E$11-Assumptions!$D$11)),Assumptions!$F$11-SQRT((1-'Random Draws'!H218)*(Assumptions!$F$11-Assumptions!$D$11)*(Assumptions!$F$11-Assumptions!$E$11)))</f>
        <v>0.168042941637021</v>
      </c>
      <c r="K218" s="19" t="n">
        <f aca="false">MAX(G218,I218+Assumptions!$D$21)</f>
        <v>0.111159215994351</v>
      </c>
      <c r="L218" s="28" t="n">
        <f aca="false">(F218-Assumptions!$D$15)*(1-H218)+Assumptions!$D$15-J218</f>
        <v>0.175668234860818</v>
      </c>
      <c r="M218" s="21" t="n">
        <f aca="false">Assumptions!$D$14*(1+E218)^1*L218-Assumptions!$D$14*(1+E218)^0*E218*Assumptions!$D$16</f>
        <v>27.2701732036569</v>
      </c>
      <c r="N218" s="21" t="n">
        <f aca="false">Assumptions!$D$14*(1+E218)^2*L218-Assumptions!$D$14*(1+E218)^1*E218*Assumptions!$D$16</f>
        <v>29.5919055127987</v>
      </c>
      <c r="O218" s="21" t="n">
        <f aca="false">Assumptions!$D$14*(1+E218)^3*L218-Assumptions!$D$14*(1+E218)^2*E218*Assumptions!$D$16</f>
        <v>32.1113058336197</v>
      </c>
      <c r="P218" s="21" t="n">
        <f aca="false">Assumptions!$D$14*(1+E218)^4*L218-Assumptions!$D$14*(1+E218)^3*E218*Assumptions!$D$16</f>
        <v>34.845203256488</v>
      </c>
      <c r="Q218" s="21" t="n">
        <f aca="false">Assumptions!$D$14*(1+E218)^5*L218-Assumptions!$D$14*(1+E218)^4*E218*Assumptions!$D$16</f>
        <v>37.811859669523</v>
      </c>
      <c r="R218" s="21" t="n">
        <f aca="false">M218/(1+K218)+N218/(1+K218)^2+O218/(1+K218)^3+P218/(1+K218)^4+Q218/(1+K218)^5</f>
        <v>117.096234695835</v>
      </c>
      <c r="S218" s="21" t="n">
        <f aca="false">Q218*(1+I218)/(K218-I218)</f>
        <v>438.809653768254</v>
      </c>
      <c r="T218" s="21" t="n">
        <f aca="false">R218+S218/(1+K218)^5</f>
        <v>376.152863793442</v>
      </c>
      <c r="U218" s="8" t="n">
        <f aca="false">(T218-Assumptions!$D$17)/Assumptions!$D$18</f>
        <v>7.64611455173769</v>
      </c>
    </row>
    <row r="219" customFormat="false" ht="15" hidden="false" customHeight="false" outlineLevel="0" collapsed="false">
      <c r="B219" s="2" t="n">
        <v>214</v>
      </c>
      <c r="C219" s="27" t="n">
        <f aca="false">NORMSDIST('Random Draws'!C219)</f>
        <v>0.153736247389701</v>
      </c>
      <c r="D219" s="27" t="n">
        <f aca="false">NORMSDIST(Assumptions!$D$22*'Random Draws'!C219+SQRT(1-Assumptions!$D$22^2)*'Random Draws'!D219)</f>
        <v>0.467092617033527</v>
      </c>
      <c r="E219" s="19" t="n">
        <f aca="false">IF(C219&lt;(Assumptions!$E$6-Assumptions!$D$6)/(Assumptions!$F$6-Assumptions!$D$6),Assumptions!$D$6+SQRT(C219*(Assumptions!$F$6-Assumptions!$D$6)*(Assumptions!$E$6-Assumptions!$D$6)),Assumptions!$F$6-SQRT((1-C219)*(Assumptions!$F$6-Assumptions!$D$6)*(Assumptions!$F$6-Assumptions!$E$6)))</f>
        <v>0.0677251012071823</v>
      </c>
      <c r="F219" s="19" t="n">
        <f aca="false">IF(D219&lt;(Assumptions!$E$7-Assumptions!$D$7)/(Assumptions!$F$7-Assumptions!$D$7),Assumptions!$D$7+SQRT(D219*(Assumptions!$F$7-Assumptions!$D$7)*(Assumptions!$E$7-Assumptions!$D$7)),Assumptions!$F$7-SQRT((1-D219)*(Assumptions!$F$7-Assumptions!$D$7)*(Assumptions!$F$7-Assumptions!$E$7)))</f>
        <v>0.412939169829165</v>
      </c>
      <c r="G219" s="19" t="n">
        <f aca="false">MIN(Assumptions!$D$24,MAX(Assumptions!$D$23,Assumptions!$D$8+Assumptions!$E$8*'Random Draws'!E219))</f>
        <v>0.086532270704272</v>
      </c>
      <c r="H219" s="19" t="n">
        <f aca="false">IF('Random Draws'!F219&lt;(Assumptions!$E$9-Assumptions!$D$9)/(Assumptions!$F$9-Assumptions!$D$9),Assumptions!$D$9+SQRT('Random Draws'!F219*(Assumptions!$F$9-Assumptions!$D$9)*(Assumptions!$E$9-Assumptions!$D$9)),Assumptions!$F$9-SQRT((1-'Random Draws'!F219)*(Assumptions!$F$9-Assumptions!$D$9)*(Assumptions!$F$9-Assumptions!$E$9)))</f>
        <v>0.271918579035849</v>
      </c>
      <c r="I219" s="19" t="n">
        <f aca="false">IF('Random Draws'!G219&lt;(Assumptions!$E$10-Assumptions!$D$10)/(Assumptions!$F$10-Assumptions!$D$10),Assumptions!$D$10+SQRT('Random Draws'!G219*(Assumptions!$F$10-Assumptions!$D$10)*(Assumptions!$E$10-Assumptions!$D$10)),Assumptions!$F$10-SQRT((1-'Random Draws'!G219)*(Assumptions!$F$10-Assumptions!$D$10)*(Assumptions!$F$10-Assumptions!$E$10)))</f>
        <v>0.0151043934570549</v>
      </c>
      <c r="J219" s="19" t="n">
        <f aca="false">IF('Random Draws'!H219&lt;(Assumptions!$E$11-Assumptions!$D$11)/(Assumptions!$F$11-Assumptions!$D$11),Assumptions!$D$11+SQRT('Random Draws'!H219*(Assumptions!$F$11-Assumptions!$D$11)*(Assumptions!$E$11-Assumptions!$D$11)),Assumptions!$F$11-SQRT((1-'Random Draws'!H219)*(Assumptions!$F$11-Assumptions!$D$11)*(Assumptions!$F$11-Assumptions!$E$11)))</f>
        <v>0.177336449946869</v>
      </c>
      <c r="K219" s="19" t="n">
        <f aca="false">MAX(G219,I219+Assumptions!$D$21)</f>
        <v>0.086532270704272</v>
      </c>
      <c r="L219" s="28" t="n">
        <f aca="false">(F219-Assumptions!$D$15)*(1-H219)+Assumptions!$D$15-J219</f>
        <v>0.158666302868767</v>
      </c>
      <c r="M219" s="21" t="n">
        <f aca="false">Assumptions!$D$14*(1+E219)^1*L219-Assumptions!$D$14*(1+E219)^0*E219*Assumptions!$D$16</f>
        <v>24.2701349816136</v>
      </c>
      <c r="N219" s="21" t="n">
        <f aca="false">Assumptions!$D$14*(1+E219)^2*L219-Assumptions!$D$14*(1+E219)^1*E219*Assumptions!$D$16</f>
        <v>25.9138323295554</v>
      </c>
      <c r="O219" s="21" t="n">
        <f aca="false">Assumptions!$D$14*(1+E219)^3*L219-Assumptions!$D$14*(1+E219)^2*E219*Assumptions!$D$16</f>
        <v>27.6688492467405</v>
      </c>
      <c r="P219" s="21" t="n">
        <f aca="false">Assumptions!$D$14*(1+E219)^4*L219-Assumptions!$D$14*(1+E219)^3*E219*Assumptions!$D$16</f>
        <v>29.5427248622623</v>
      </c>
      <c r="Q219" s="21" t="n">
        <f aca="false">Assumptions!$D$14*(1+E219)^5*L219-Assumptions!$D$14*(1+E219)^4*E219*Assumptions!$D$16</f>
        <v>31.5435088934949</v>
      </c>
      <c r="R219" s="21" t="n">
        <f aca="false">M219/(1+K219)+N219/(1+K219)^2+O219/(1+K219)^3+P219/(1+K219)^4+Q219/(1+K219)^5</f>
        <v>107.886129535783</v>
      </c>
      <c r="S219" s="21" t="n">
        <f aca="false">Q219*(1+I219)/(K219-I219)</f>
        <v>448.283719142527</v>
      </c>
      <c r="T219" s="21" t="n">
        <f aca="false">R219+S219/(1+K219)^5</f>
        <v>403.918919366038</v>
      </c>
      <c r="U219" s="8" t="n">
        <f aca="false">(T219-Assumptions!$D$17)/Assumptions!$D$18</f>
        <v>8.75675677464152</v>
      </c>
    </row>
    <row r="220" customFormat="false" ht="15" hidden="false" customHeight="false" outlineLevel="0" collapsed="false">
      <c r="B220" s="2" t="n">
        <v>215</v>
      </c>
      <c r="C220" s="27" t="n">
        <f aca="false">NORMSDIST('Random Draws'!C220)</f>
        <v>0.197644416610921</v>
      </c>
      <c r="D220" s="27" t="n">
        <f aca="false">NORMSDIST(Assumptions!$D$22*'Random Draws'!C220+SQRT(1-Assumptions!$D$22^2)*'Random Draws'!D220)</f>
        <v>0.80733260432828</v>
      </c>
      <c r="E220" s="19" t="n">
        <f aca="false">IF(C220&lt;(Assumptions!$E$6-Assumptions!$D$6)/(Assumptions!$F$6-Assumptions!$D$6),Assumptions!$D$6+SQRT(C220*(Assumptions!$F$6-Assumptions!$D$6)*(Assumptions!$E$6-Assumptions!$D$6)),Assumptions!$F$6-SQRT((1-C220)*(Assumptions!$F$6-Assumptions!$D$6)*(Assumptions!$F$6-Assumptions!$E$6)))</f>
        <v>0.0714359997940992</v>
      </c>
      <c r="F220" s="19" t="n">
        <f aca="false">IF(D220&lt;(Assumptions!$E$7-Assumptions!$D$7)/(Assumptions!$F$7-Assumptions!$D$7),Assumptions!$D$7+SQRT(D220*(Assumptions!$F$7-Assumptions!$D$7)*(Assumptions!$E$7-Assumptions!$D$7)),Assumptions!$F$7-SQRT((1-D220)*(Assumptions!$F$7-Assumptions!$D$7)*(Assumptions!$F$7-Assumptions!$E$7)))</f>
        <v>0.432239063728201</v>
      </c>
      <c r="G220" s="19" t="n">
        <f aca="false">MIN(Assumptions!$D$24,MAX(Assumptions!$D$23,Assumptions!$D$8+Assumptions!$E$8*'Random Draws'!E220))</f>
        <v>0.08165580734523</v>
      </c>
      <c r="H220" s="19" t="n">
        <f aca="false">IF('Random Draws'!F220&lt;(Assumptions!$E$9-Assumptions!$D$9)/(Assumptions!$F$9-Assumptions!$D$9),Assumptions!$D$9+SQRT('Random Draws'!F220*(Assumptions!$F$9-Assumptions!$D$9)*(Assumptions!$E$9-Assumptions!$D$9)),Assumptions!$F$9-SQRT((1-'Random Draws'!F220)*(Assumptions!$F$9-Assumptions!$D$9)*(Assumptions!$F$9-Assumptions!$E$9)))</f>
        <v>0.272605875138108</v>
      </c>
      <c r="I220" s="19" t="n">
        <f aca="false">IF('Random Draws'!G220&lt;(Assumptions!$E$10-Assumptions!$D$10)/(Assumptions!$F$10-Assumptions!$D$10),Assumptions!$D$10+SQRT('Random Draws'!G220*(Assumptions!$F$10-Assumptions!$D$10)*(Assumptions!$E$10-Assumptions!$D$10)),Assumptions!$F$10-SQRT((1-'Random Draws'!G220)*(Assumptions!$F$10-Assumptions!$D$10)*(Assumptions!$F$10-Assumptions!$E$10)))</f>
        <v>0.023209478617037</v>
      </c>
      <c r="J220" s="19" t="n">
        <f aca="false">IF('Random Draws'!H220&lt;(Assumptions!$E$11-Assumptions!$D$11)/(Assumptions!$F$11-Assumptions!$D$11),Assumptions!$D$11+SQRT('Random Draws'!H220*(Assumptions!$F$11-Assumptions!$D$11)*(Assumptions!$E$11-Assumptions!$D$11)),Assumptions!$F$11-SQRT((1-'Random Draws'!H220)*(Assumptions!$F$11-Assumptions!$D$11)*(Assumptions!$F$11-Assumptions!$E$11)))</f>
        <v>0.19238144903515</v>
      </c>
      <c r="K220" s="19" t="n">
        <f aca="false">MAX(G220,I220+Assumptions!$D$21)</f>
        <v>0.08165580734523</v>
      </c>
      <c r="L220" s="28" t="n">
        <f aca="false">(F220-Assumptions!$D$15)*(1-H220)+Assumptions!$D$15-J220</f>
        <v>0.157465470224502</v>
      </c>
      <c r="M220" s="21" t="n">
        <f aca="false">Assumptions!$D$14*(1+E220)^1*L220-Assumptions!$D$14*(1+E220)^0*E220*Assumptions!$D$16</f>
        <v>24.1528085617361</v>
      </c>
      <c r="N220" s="21" t="n">
        <f aca="false">Assumptions!$D$14*(1+E220)^2*L220-Assumptions!$D$14*(1+E220)^1*E220*Assumptions!$D$16</f>
        <v>25.8781885891792</v>
      </c>
      <c r="O220" s="21" t="n">
        <f aca="false">Assumptions!$D$14*(1+E220)^3*L220-Assumptions!$D$14*(1+E220)^2*E220*Assumptions!$D$16</f>
        <v>27.7268228639075</v>
      </c>
      <c r="P220" s="21" t="n">
        <f aca="false">Assumptions!$D$14*(1+E220)^4*L220-Assumptions!$D$14*(1+E220)^3*E220*Assumptions!$D$16</f>
        <v>29.7075161763046</v>
      </c>
      <c r="Q220" s="21" t="n">
        <f aca="false">Assumptions!$D$14*(1+E220)^5*L220-Assumptions!$D$14*(1+E220)^4*E220*Assumptions!$D$16</f>
        <v>31.8297022957583</v>
      </c>
      <c r="R220" s="21" t="n">
        <f aca="false">M220/(1+K220)+N220/(1+K220)^2+O220/(1+K220)^3+P220/(1+K220)^4+Q220/(1+K220)^5</f>
        <v>109.557469252769</v>
      </c>
      <c r="S220" s="21" t="n">
        <f aca="false">Q220*(1+I220)/(K220-I220)</f>
        <v>557.236935138206</v>
      </c>
      <c r="T220" s="21" t="n">
        <f aca="false">R220+S220/(1+K220)^5</f>
        <v>485.909672882982</v>
      </c>
      <c r="U220" s="8" t="n">
        <f aca="false">(T220-Assumptions!$D$17)/Assumptions!$D$18</f>
        <v>12.0363869153193</v>
      </c>
    </row>
    <row r="221" customFormat="false" ht="15" hidden="false" customHeight="false" outlineLevel="0" collapsed="false">
      <c r="B221" s="2" t="n">
        <v>216</v>
      </c>
      <c r="C221" s="27" t="n">
        <f aca="false">NORMSDIST('Random Draws'!C221)</f>
        <v>0.285864813005203</v>
      </c>
      <c r="D221" s="27" t="n">
        <f aca="false">NORMSDIST(Assumptions!$D$22*'Random Draws'!C221+SQRT(1-Assumptions!$D$22^2)*'Random Draws'!D221)</f>
        <v>0.767618077575949</v>
      </c>
      <c r="E221" s="19" t="n">
        <f aca="false">IF(C221&lt;(Assumptions!$E$6-Assumptions!$D$6)/(Assumptions!$F$6-Assumptions!$D$6),Assumptions!$D$6+SQRT(C221*(Assumptions!$F$6-Assumptions!$D$6)*(Assumptions!$E$6-Assumptions!$D$6)),Assumptions!$F$6-SQRT((1-C221)*(Assumptions!$F$6-Assumptions!$D$6)*(Assumptions!$F$6-Assumptions!$E$6)))</f>
        <v>0.0778064024343234</v>
      </c>
      <c r="F221" s="19" t="n">
        <f aca="false">IF(D221&lt;(Assumptions!$E$7-Assumptions!$D$7)/(Assumptions!$F$7-Assumptions!$D$7),Assumptions!$D$7+SQRT(D221*(Assumptions!$F$7-Assumptions!$D$7)*(Assumptions!$E$7-Assumptions!$D$7)),Assumptions!$F$7-SQRT((1-D221)*(Assumptions!$F$7-Assumptions!$D$7)*(Assumptions!$F$7-Assumptions!$E$7)))</f>
        <v>0.429511843451986</v>
      </c>
      <c r="G221" s="19" t="n">
        <f aca="false">MIN(Assumptions!$D$24,MAX(Assumptions!$D$23,Assumptions!$D$8+Assumptions!$E$8*'Random Draws'!E221))</f>
        <v>0.081417228767223</v>
      </c>
      <c r="H221" s="19" t="n">
        <f aca="false">IF('Random Draws'!F221&lt;(Assumptions!$E$9-Assumptions!$D$9)/(Assumptions!$F$9-Assumptions!$D$9),Assumptions!$D$9+SQRT('Random Draws'!F221*(Assumptions!$F$9-Assumptions!$D$9)*(Assumptions!$E$9-Assumptions!$D$9)),Assumptions!$F$9-SQRT((1-'Random Draws'!F221)*(Assumptions!$F$9-Assumptions!$D$9)*(Assumptions!$F$9-Assumptions!$E$9)))</f>
        <v>0.310071483603429</v>
      </c>
      <c r="I221" s="19" t="n">
        <f aca="false">IF('Random Draws'!G221&lt;(Assumptions!$E$10-Assumptions!$D$10)/(Assumptions!$F$10-Assumptions!$D$10),Assumptions!$D$10+SQRT('Random Draws'!G221*(Assumptions!$F$10-Assumptions!$D$10)*(Assumptions!$E$10-Assumptions!$D$10)),Assumptions!$F$10-SQRT((1-'Random Draws'!G221)*(Assumptions!$F$10-Assumptions!$D$10)*(Assumptions!$F$10-Assumptions!$E$10)))</f>
        <v>0.0155156073905645</v>
      </c>
      <c r="J221" s="19" t="n">
        <f aca="false">IF('Random Draws'!H221&lt;(Assumptions!$E$11-Assumptions!$D$11)/(Assumptions!$F$11-Assumptions!$D$11),Assumptions!$D$11+SQRT('Random Draws'!H221*(Assumptions!$F$11-Assumptions!$D$11)*(Assumptions!$E$11-Assumptions!$D$11)),Assumptions!$F$11-SQRT((1-'Random Draws'!H221)*(Assumptions!$F$11-Assumptions!$D$11)*(Assumptions!$F$11-Assumptions!$E$11)))</f>
        <v>0.161103043542098</v>
      </c>
      <c r="K221" s="19" t="n">
        <f aca="false">MAX(G221,I221+Assumptions!$D$21)</f>
        <v>0.081417228767223</v>
      </c>
      <c r="L221" s="28" t="n">
        <f aca="false">(F221-Assumptions!$D$15)*(1-H221)+Assumptions!$D$15-J221</f>
        <v>0.175538718253933</v>
      </c>
      <c r="M221" s="21" t="n">
        <f aca="false">Assumptions!$D$14*(1+E221)^1*L221-Assumptions!$D$14*(1+E221)^0*E221*Assumptions!$D$16</f>
        <v>27.0950715387452</v>
      </c>
      <c r="N221" s="21" t="n">
        <f aca="false">Assumptions!$D$14*(1+E221)^2*L221-Assumptions!$D$14*(1+E221)^1*E221*Assumptions!$D$16</f>
        <v>29.2032415788756</v>
      </c>
      <c r="O221" s="21" t="n">
        <f aca="false">Assumptions!$D$14*(1+E221)^3*L221-Assumptions!$D$14*(1+E221)^2*E221*Assumptions!$D$16</f>
        <v>31.4754407455483</v>
      </c>
      <c r="P221" s="21" t="n">
        <f aca="false">Assumptions!$D$14*(1+E221)^4*L221-Assumptions!$D$14*(1+E221)^3*E221*Assumptions!$D$16</f>
        <v>33.9244315549942</v>
      </c>
      <c r="Q221" s="21" t="n">
        <f aca="false">Assumptions!$D$14*(1+E221)^5*L221-Assumptions!$D$14*(1+E221)^4*E221*Assumptions!$D$16</f>
        <v>36.5639695289177</v>
      </c>
      <c r="R221" s="21" t="n">
        <f aca="false">M221/(1+K221)+N221/(1+K221)^2+O221/(1+K221)^3+P221/(1+K221)^4+Q221/(1+K221)^5</f>
        <v>124.441956224768</v>
      </c>
      <c r="S221" s="21" t="n">
        <f aca="false">Q221*(1+I221)/(K221-I221)</f>
        <v>563.435025559483</v>
      </c>
      <c r="T221" s="21" t="n">
        <f aca="false">R221+S221/(1+K221)^5</f>
        <v>505.400238183019</v>
      </c>
      <c r="U221" s="8" t="n">
        <f aca="false">(T221-Assumptions!$D$17)/Assumptions!$D$18</f>
        <v>12.8160095273208</v>
      </c>
    </row>
    <row r="222" customFormat="false" ht="15" hidden="false" customHeight="false" outlineLevel="0" collapsed="false">
      <c r="B222" s="2" t="n">
        <v>217</v>
      </c>
      <c r="C222" s="27" t="n">
        <f aca="false">NORMSDIST('Random Draws'!C222)</f>
        <v>0.193310745283611</v>
      </c>
      <c r="D222" s="27" t="n">
        <f aca="false">NORMSDIST(Assumptions!$D$22*'Random Draws'!C222+SQRT(1-Assumptions!$D$22^2)*'Random Draws'!D222)</f>
        <v>0.413794570888514</v>
      </c>
      <c r="E222" s="19" t="n">
        <f aca="false">IF(C222&lt;(Assumptions!$E$6-Assumptions!$D$6)/(Assumptions!$F$6-Assumptions!$D$6),Assumptions!$D$6+SQRT(C222*(Assumptions!$F$6-Assumptions!$D$6)*(Assumptions!$E$6-Assumptions!$D$6)),Assumptions!$F$6-SQRT((1-C222)*(Assumptions!$F$6-Assumptions!$D$6)*(Assumptions!$F$6-Assumptions!$E$6)))</f>
        <v>0.0710894471873987</v>
      </c>
      <c r="F222" s="19" t="n">
        <f aca="false">IF(D222&lt;(Assumptions!$E$7-Assumptions!$D$7)/(Assumptions!$F$7-Assumptions!$D$7),Assumptions!$D$7+SQRT(D222*(Assumptions!$F$7-Assumptions!$D$7)*(Assumptions!$E$7-Assumptions!$D$7)),Assumptions!$F$7-SQRT((1-D222)*(Assumptions!$F$7-Assumptions!$D$7)*(Assumptions!$F$7-Assumptions!$E$7)))</f>
        <v>0.409827376263768</v>
      </c>
      <c r="G222" s="19" t="n">
        <f aca="false">MIN(Assumptions!$D$24,MAX(Assumptions!$D$23,Assumptions!$D$8+Assumptions!$E$8*'Random Draws'!E222))</f>
        <v>0.063566341572995</v>
      </c>
      <c r="H222" s="19" t="n">
        <f aca="false">IF('Random Draws'!F222&lt;(Assumptions!$E$9-Assumptions!$D$9)/(Assumptions!$F$9-Assumptions!$D$9),Assumptions!$D$9+SQRT('Random Draws'!F222*(Assumptions!$F$9-Assumptions!$D$9)*(Assumptions!$E$9-Assumptions!$D$9)),Assumptions!$F$9-SQRT((1-'Random Draws'!F222)*(Assumptions!$F$9-Assumptions!$D$9)*(Assumptions!$F$9-Assumptions!$E$9)))</f>
        <v>0.277971346869165</v>
      </c>
      <c r="I222" s="19" t="n">
        <f aca="false">IF('Random Draws'!G222&lt;(Assumptions!$E$10-Assumptions!$D$10)/(Assumptions!$F$10-Assumptions!$D$10),Assumptions!$D$10+SQRT('Random Draws'!G222*(Assumptions!$F$10-Assumptions!$D$10)*(Assumptions!$E$10-Assumptions!$D$10)),Assumptions!$F$10-SQRT((1-'Random Draws'!G222)*(Assumptions!$F$10-Assumptions!$D$10)*(Assumptions!$F$10-Assumptions!$E$10)))</f>
        <v>0.0234788686160943</v>
      </c>
      <c r="J222" s="19" t="n">
        <f aca="false">IF('Random Draws'!H222&lt;(Assumptions!$E$11-Assumptions!$D$11)/(Assumptions!$F$11-Assumptions!$D$11),Assumptions!$D$11+SQRT('Random Draws'!H222*(Assumptions!$F$11-Assumptions!$D$11)*(Assumptions!$E$11-Assumptions!$D$11)),Assumptions!$F$11-SQRT((1-'Random Draws'!H222)*(Assumptions!$F$11-Assumptions!$D$11)*(Assumptions!$F$11-Assumptions!$E$11)))</f>
        <v>0.14313632026879</v>
      </c>
      <c r="K222" s="19" t="n">
        <f aca="false">MAX(G222,I222+Assumptions!$D$21)</f>
        <v>0.063566341572995</v>
      </c>
      <c r="L222" s="28" t="n">
        <f aca="false">(F222-Assumptions!$D$15)*(1-H222)+Assumptions!$D$15-J222</f>
        <v>0.188907063324074</v>
      </c>
      <c r="M222" s="21" t="n">
        <f aca="false">Assumptions!$D$14*(1+E222)^1*L222-Assumptions!$D$14*(1+E222)^0*E222*Assumptions!$D$16</f>
        <v>29.0295333984436</v>
      </c>
      <c r="N222" s="21" t="n">
        <f aca="false">Assumptions!$D$14*(1+E222)^2*L222-Assumptions!$D$14*(1+E222)^1*E222*Assumptions!$D$16</f>
        <v>31.093226879847</v>
      </c>
      <c r="O222" s="21" t="n">
        <f aca="false">Assumptions!$D$14*(1+E222)^3*L222-Assumptions!$D$14*(1+E222)^2*E222*Assumptions!$D$16</f>
        <v>33.3036271900077</v>
      </c>
      <c r="P222" s="21" t="n">
        <f aca="false">Assumptions!$D$14*(1+E222)^4*L222-Assumptions!$D$14*(1+E222)^3*E222*Assumptions!$D$16</f>
        <v>35.6711636362806</v>
      </c>
      <c r="Q222" s="21" t="n">
        <f aca="false">Assumptions!$D$14*(1+E222)^5*L222-Assumptions!$D$14*(1+E222)^4*E222*Assumptions!$D$16</f>
        <v>38.207006939715</v>
      </c>
      <c r="R222" s="21" t="n">
        <f aca="false">M222/(1+K222)+N222/(1+K222)^2+O222/(1+K222)^3+P222/(1+K222)^4+Q222/(1+K222)^5</f>
        <v>138.416977789394</v>
      </c>
      <c r="S222" s="21" t="n">
        <f aca="false">Q222*(1+I222)/(K222-I222)</f>
        <v>975.468428202216</v>
      </c>
      <c r="T222" s="21" t="n">
        <f aca="false">R222+S222/(1+K222)^5</f>
        <v>855.204263661669</v>
      </c>
      <c r="U222" s="8" t="n">
        <f aca="false">(T222-Assumptions!$D$17)/Assumptions!$D$18</f>
        <v>26.8081705464668</v>
      </c>
    </row>
    <row r="223" customFormat="false" ht="15" hidden="false" customHeight="false" outlineLevel="0" collapsed="false">
      <c r="B223" s="2" t="n">
        <v>218</v>
      </c>
      <c r="C223" s="27" t="n">
        <f aca="false">NORMSDIST('Random Draws'!C223)</f>
        <v>0.802608394428203</v>
      </c>
      <c r="D223" s="27" t="n">
        <f aca="false">NORMSDIST(Assumptions!$D$22*'Random Draws'!C223+SQRT(1-Assumptions!$D$22^2)*'Random Draws'!D223)</f>
        <v>0.571645148397421</v>
      </c>
      <c r="E223" s="19" t="n">
        <f aca="false">IF(C223&lt;(Assumptions!$E$6-Assumptions!$D$6)/(Assumptions!$F$6-Assumptions!$D$6),Assumptions!$D$6+SQRT(C223*(Assumptions!$F$6-Assumptions!$D$6)*(Assumptions!$E$6-Assumptions!$D$6)),Assumptions!$F$6-SQRT((1-C223)*(Assumptions!$F$6-Assumptions!$D$6)*(Assumptions!$F$6-Assumptions!$E$6)))</f>
        <v>0.108584111856276</v>
      </c>
      <c r="F223" s="19" t="n">
        <f aca="false">IF(D223&lt;(Assumptions!$E$7-Assumptions!$D$7)/(Assumptions!$F$7-Assumptions!$D$7),Assumptions!$D$7+SQRT(D223*(Assumptions!$F$7-Assumptions!$D$7)*(Assumptions!$E$7-Assumptions!$D$7)),Assumptions!$F$7-SQRT((1-D223)*(Assumptions!$F$7-Assumptions!$D$7)*(Assumptions!$F$7-Assumptions!$E$7)))</f>
        <v>0.418565099593397</v>
      </c>
      <c r="G223" s="19" t="n">
        <f aca="false">MIN(Assumptions!$D$24,MAX(Assumptions!$D$23,Assumptions!$D$8+Assumptions!$E$8*'Random Draws'!E223))</f>
        <v>0.081757784720466</v>
      </c>
      <c r="H223" s="19" t="n">
        <f aca="false">IF('Random Draws'!F223&lt;(Assumptions!$E$9-Assumptions!$D$9)/(Assumptions!$F$9-Assumptions!$D$9),Assumptions!$D$9+SQRT('Random Draws'!F223*(Assumptions!$F$9-Assumptions!$D$9)*(Assumptions!$E$9-Assumptions!$D$9)),Assumptions!$F$9-SQRT((1-'Random Draws'!F223)*(Assumptions!$F$9-Assumptions!$D$9)*(Assumptions!$F$9-Assumptions!$E$9)))</f>
        <v>0.34443373407404</v>
      </c>
      <c r="I223" s="19" t="n">
        <f aca="false">IF('Random Draws'!G223&lt;(Assumptions!$E$10-Assumptions!$D$10)/(Assumptions!$F$10-Assumptions!$D$10),Assumptions!$D$10+SQRT('Random Draws'!G223*(Assumptions!$F$10-Assumptions!$D$10)*(Assumptions!$E$10-Assumptions!$D$10)),Assumptions!$F$10-SQRT((1-'Random Draws'!G223)*(Assumptions!$F$10-Assumptions!$D$10)*(Assumptions!$F$10-Assumptions!$E$10)))</f>
        <v>0.018901866180511</v>
      </c>
      <c r="J223" s="19" t="n">
        <f aca="false">IF('Random Draws'!H223&lt;(Assumptions!$E$11-Assumptions!$D$11)/(Assumptions!$F$11-Assumptions!$D$11),Assumptions!$D$11+SQRT('Random Draws'!H223*(Assumptions!$F$11-Assumptions!$D$11)*(Assumptions!$E$11-Assumptions!$D$11)),Assumptions!$F$11-SQRT((1-'Random Draws'!H223)*(Assumptions!$F$11-Assumptions!$D$11)*(Assumptions!$F$11-Assumptions!$E$11)))</f>
        <v>0.151280744204382</v>
      </c>
      <c r="K223" s="19" t="n">
        <f aca="false">MAX(G223,I223+Assumptions!$D$21)</f>
        <v>0.081757784720466</v>
      </c>
      <c r="L223" s="28" t="n">
        <f aca="false">(F223-Assumptions!$D$15)*(1-H223)+Assumptions!$D$15-J223</f>
        <v>0.167892800612614</v>
      </c>
      <c r="M223" s="21" t="n">
        <f aca="false">Assumptions!$D$14*(1+E223)^1*L223-Assumptions!$D$14*(1+E223)^0*E223*Assumptions!$D$16</f>
        <v>26.5155363452838</v>
      </c>
      <c r="N223" s="21" t="n">
        <f aca="false">Assumptions!$D$14*(1+E223)^2*L223-Assumptions!$D$14*(1+E223)^1*E223*Assumptions!$D$16</f>
        <v>29.3947023097292</v>
      </c>
      <c r="O223" s="21" t="n">
        <f aca="false">Assumptions!$D$14*(1+E223)^3*L223-Assumptions!$D$14*(1+E223)^2*E223*Assumptions!$D$16</f>
        <v>32.5864999533108</v>
      </c>
      <c r="P223" s="21" t="n">
        <f aca="false">Assumptions!$D$14*(1+E223)^4*L223-Assumptions!$D$14*(1+E223)^3*E223*Assumptions!$D$16</f>
        <v>36.1248761092456</v>
      </c>
      <c r="Q223" s="21" t="n">
        <f aca="false">Assumptions!$D$14*(1+E223)^5*L223-Assumptions!$D$14*(1+E223)^4*E223*Assumptions!$D$16</f>
        <v>40.0474636974861</v>
      </c>
      <c r="R223" s="21" t="n">
        <f aca="false">M223/(1+K223)+N223/(1+K223)^2+O223/(1+K223)^3+P223/(1+K223)^4+Q223/(1+K223)^5</f>
        <v>128.788832512149</v>
      </c>
      <c r="S223" s="21" t="n">
        <f aca="false">Q223*(1+I223)/(K223-I223)</f>
        <v>649.174118284932</v>
      </c>
      <c r="T223" s="21" t="n">
        <f aca="false">R223+S223/(1+K223)^5</f>
        <v>567.027859483488</v>
      </c>
      <c r="U223" s="8" t="n">
        <f aca="false">(T223-Assumptions!$D$17)/Assumptions!$D$18</f>
        <v>15.2811143793395</v>
      </c>
    </row>
    <row r="224" customFormat="false" ht="15" hidden="false" customHeight="false" outlineLevel="0" collapsed="false">
      <c r="B224" s="2" t="n">
        <v>219</v>
      </c>
      <c r="C224" s="27" t="n">
        <f aca="false">NORMSDIST('Random Draws'!C224)</f>
        <v>0.672472719281887</v>
      </c>
      <c r="D224" s="27" t="n">
        <f aca="false">NORMSDIST(Assumptions!$D$22*'Random Draws'!C224+SQRT(1-Assumptions!$D$22^2)*'Random Draws'!D224)</f>
        <v>0.684989799660094</v>
      </c>
      <c r="E224" s="19" t="n">
        <f aca="false">IF(C224&lt;(Assumptions!$E$6-Assumptions!$D$6)/(Assumptions!$F$6-Assumptions!$D$6),Assumptions!$D$6+SQRT(C224*(Assumptions!$F$6-Assumptions!$D$6)*(Assumptions!$E$6-Assumptions!$D$6)),Assumptions!$F$6-SQRT((1-C224)*(Assumptions!$F$6-Assumptions!$D$6)*(Assumptions!$F$6-Assumptions!$E$6)))</f>
        <v>0.0995322794861069</v>
      </c>
      <c r="F224" s="19" t="n">
        <f aca="false">IF(D224&lt;(Assumptions!$E$7-Assumptions!$D$7)/(Assumptions!$F$7-Assumptions!$D$7),Assumptions!$D$7+SQRT(D224*(Assumptions!$F$7-Assumptions!$D$7)*(Assumptions!$E$7-Assumptions!$D$7)),Assumptions!$F$7-SQRT((1-D224)*(Assumptions!$F$7-Assumptions!$D$7)*(Assumptions!$F$7-Assumptions!$E$7)))</f>
        <v>0.42450294658201</v>
      </c>
      <c r="G224" s="19" t="n">
        <f aca="false">MIN(Assumptions!$D$24,MAX(Assumptions!$D$23,Assumptions!$D$8+Assumptions!$E$8*'Random Draws'!E224))</f>
        <v>0.079134911834734</v>
      </c>
      <c r="H224" s="19" t="n">
        <f aca="false">IF('Random Draws'!F224&lt;(Assumptions!$E$9-Assumptions!$D$9)/(Assumptions!$F$9-Assumptions!$D$9),Assumptions!$D$9+SQRT('Random Draws'!F224*(Assumptions!$F$9-Assumptions!$D$9)*(Assumptions!$E$9-Assumptions!$D$9)),Assumptions!$F$9-SQRT((1-'Random Draws'!F224)*(Assumptions!$F$9-Assumptions!$D$9)*(Assumptions!$F$9-Assumptions!$E$9)))</f>
        <v>0.277589309221462</v>
      </c>
      <c r="I224" s="19" t="n">
        <f aca="false">IF('Random Draws'!G224&lt;(Assumptions!$E$10-Assumptions!$D$10)/(Assumptions!$F$10-Assumptions!$D$10),Assumptions!$D$10+SQRT('Random Draws'!G224*(Assumptions!$F$10-Assumptions!$D$10)*(Assumptions!$E$10-Assumptions!$D$10)),Assumptions!$F$10-SQRT((1-'Random Draws'!G224)*(Assumptions!$F$10-Assumptions!$D$10)*(Assumptions!$F$10-Assumptions!$E$10)))</f>
        <v>0.0164375994436203</v>
      </c>
      <c r="J224" s="19" t="n">
        <f aca="false">IF('Random Draws'!H224&lt;(Assumptions!$E$11-Assumptions!$D$11)/(Assumptions!$F$11-Assumptions!$D$11),Assumptions!$D$11+SQRT('Random Draws'!H224*(Assumptions!$F$11-Assumptions!$D$11)*(Assumptions!$E$11-Assumptions!$D$11)),Assumptions!$F$11-SQRT((1-'Random Draws'!H224)*(Assumptions!$F$11-Assumptions!$D$11)*(Assumptions!$F$11-Assumptions!$E$11)))</f>
        <v>0.139786872731688</v>
      </c>
      <c r="K224" s="19" t="n">
        <f aca="false">MAX(G224,I224+Assumptions!$D$21)</f>
        <v>0.079134911834734</v>
      </c>
      <c r="L224" s="28" t="n">
        <f aca="false">(F224-Assumptions!$D$15)*(1-H224)+Assumptions!$D$15-J224</f>
        <v>0.202965204344937</v>
      </c>
      <c r="M224" s="21" t="n">
        <f aca="false">Assumptions!$D$14*(1+E224)^1*L224-Assumptions!$D$14*(1+E224)^0*E224*Assumptions!$D$16</f>
        <v>31.9262196837495</v>
      </c>
      <c r="N224" s="21" t="n">
        <f aca="false">Assumptions!$D$14*(1+E224)^2*L224-Assumptions!$D$14*(1+E224)^1*E224*Assumptions!$D$16</f>
        <v>35.1039091042473</v>
      </c>
      <c r="O224" s="21" t="n">
        <f aca="false">Assumptions!$D$14*(1+E224)^3*L224-Assumptions!$D$14*(1+E224)^2*E224*Assumptions!$D$16</f>
        <v>38.5978811962662</v>
      </c>
      <c r="P224" s="21" t="n">
        <f aca="false">Assumptions!$D$14*(1+E224)^4*L224-Assumptions!$D$14*(1+E224)^3*E224*Assumptions!$D$16</f>
        <v>42.4396162950645</v>
      </c>
      <c r="Q224" s="21" t="n">
        <f aca="false">Assumptions!$D$14*(1+E224)^5*L224-Assumptions!$D$14*(1+E224)^4*E224*Assumptions!$D$16</f>
        <v>46.663728045428</v>
      </c>
      <c r="R224" s="21" t="n">
        <f aca="false">M224/(1+K224)+N224/(1+K224)^2+O224/(1+K224)^3+P224/(1+K224)^4+Q224/(1+K224)^5</f>
        <v>153.623801118961</v>
      </c>
      <c r="S224" s="21" t="n">
        <f aca="false">Q224*(1+I224)/(K224-I224)</f>
        <v>756.504001634163</v>
      </c>
      <c r="T224" s="21" t="n">
        <f aca="false">R224+S224/(1+K224)^5</f>
        <v>670.554726978173</v>
      </c>
      <c r="U224" s="8" t="n">
        <f aca="false">(T224-Assumptions!$D$17)/Assumptions!$D$18</f>
        <v>19.4221890791269</v>
      </c>
    </row>
    <row r="225" customFormat="false" ht="15" hidden="false" customHeight="false" outlineLevel="0" collapsed="false">
      <c r="B225" s="2" t="n">
        <v>220</v>
      </c>
      <c r="C225" s="27" t="n">
        <f aca="false">NORMSDIST('Random Draws'!C225)</f>
        <v>0.350136689819281</v>
      </c>
      <c r="D225" s="27" t="n">
        <f aca="false">NORMSDIST(Assumptions!$D$22*'Random Draws'!C225+SQRT(1-Assumptions!$D$22^2)*'Random Draws'!D225)</f>
        <v>0.493812908438366</v>
      </c>
      <c r="E225" s="19" t="n">
        <f aca="false">IF(C225&lt;(Assumptions!$E$6-Assumptions!$D$6)/(Assumptions!$F$6-Assumptions!$D$6),Assumptions!$D$6+SQRT(C225*(Assumptions!$F$6-Assumptions!$D$6)*(Assumptions!$E$6-Assumptions!$D$6)),Assumptions!$F$6-SQRT((1-C225)*(Assumptions!$F$6-Assumptions!$D$6)*(Assumptions!$F$6-Assumptions!$E$6)))</f>
        <v>0.0818411693084264</v>
      </c>
      <c r="F225" s="19" t="n">
        <f aca="false">IF(D225&lt;(Assumptions!$E$7-Assumptions!$D$7)/(Assumptions!$F$7-Assumptions!$D$7),Assumptions!$D$7+SQRT(D225*(Assumptions!$F$7-Assumptions!$D$7)*(Assumptions!$E$7-Assumptions!$D$7)),Assumptions!$F$7-SQRT((1-D225)*(Assumptions!$F$7-Assumptions!$D$7)*(Assumptions!$F$7-Assumptions!$E$7)))</f>
        <v>0.414432319908582</v>
      </c>
      <c r="G225" s="19" t="n">
        <f aca="false">MIN(Assumptions!$D$24,MAX(Assumptions!$D$23,Assumptions!$D$8+Assumptions!$E$8*'Random Draws'!E225))</f>
        <v>0.077063529132554</v>
      </c>
      <c r="H225" s="19" t="n">
        <f aca="false">IF('Random Draws'!F225&lt;(Assumptions!$E$9-Assumptions!$D$9)/(Assumptions!$F$9-Assumptions!$D$9),Assumptions!$D$9+SQRT('Random Draws'!F225*(Assumptions!$F$9-Assumptions!$D$9)*(Assumptions!$E$9-Assumptions!$D$9)),Assumptions!$F$9-SQRT((1-'Random Draws'!F225)*(Assumptions!$F$9-Assumptions!$D$9)*(Assumptions!$F$9-Assumptions!$E$9)))</f>
        <v>0.297089602393802</v>
      </c>
      <c r="I225" s="19" t="n">
        <f aca="false">IF('Random Draws'!G225&lt;(Assumptions!$E$10-Assumptions!$D$10)/(Assumptions!$F$10-Assumptions!$D$10),Assumptions!$D$10+SQRT('Random Draws'!G225*(Assumptions!$F$10-Assumptions!$D$10)*(Assumptions!$E$10-Assumptions!$D$10)),Assumptions!$F$10-SQRT((1-'Random Draws'!G225)*(Assumptions!$F$10-Assumptions!$D$10)*(Assumptions!$F$10-Assumptions!$E$10)))</f>
        <v>0.0188148427215393</v>
      </c>
      <c r="J225" s="19" t="n">
        <f aca="false">IF('Random Draws'!H225&lt;(Assumptions!$E$11-Assumptions!$D$11)/(Assumptions!$F$11-Assumptions!$D$11),Assumptions!$D$11+SQRT('Random Draws'!H225*(Assumptions!$F$11-Assumptions!$D$11)*(Assumptions!$E$11-Assumptions!$D$11)),Assumptions!$F$11-SQRT((1-'Random Draws'!H225)*(Assumptions!$F$11-Assumptions!$D$11)*(Assumptions!$F$11-Assumptions!$E$11)))</f>
        <v>0.185226966082063</v>
      </c>
      <c r="K225" s="19" t="n">
        <f aca="false">MAX(G225,I225+Assumptions!$D$21)</f>
        <v>0.077063529132554</v>
      </c>
      <c r="L225" s="28" t="n">
        <f aca="false">(F225-Assumptions!$D$15)*(1-H225)+Assumptions!$D$15-J225</f>
        <v>0.144703468996932</v>
      </c>
      <c r="M225" s="21" t="n">
        <f aca="false">Assumptions!$D$14*(1+E225)^1*L225-Assumptions!$D$14*(1+E225)^0*E225*Assumptions!$D$16</f>
        <v>22.3431855783892</v>
      </c>
      <c r="N225" s="21" t="n">
        <f aca="false">Assumptions!$D$14*(1+E225)^2*L225-Assumptions!$D$14*(1+E225)^1*E225*Assumptions!$D$16</f>
        <v>24.1717780121997</v>
      </c>
      <c r="O225" s="21" t="n">
        <f aca="false">Assumptions!$D$14*(1+E225)^3*L225-Assumptions!$D$14*(1+E225)^2*E225*Assumptions!$D$16</f>
        <v>26.1500245889818</v>
      </c>
      <c r="P225" s="21" t="n">
        <f aca="false">Assumptions!$D$14*(1+E225)^4*L225-Assumptions!$D$14*(1+E225)^3*E225*Assumptions!$D$16</f>
        <v>28.2901731787882</v>
      </c>
      <c r="Q225" s="21" t="n">
        <f aca="false">Assumptions!$D$14*(1+E225)^5*L225-Assumptions!$D$14*(1+E225)^4*E225*Assumptions!$D$16</f>
        <v>30.6054740316781</v>
      </c>
      <c r="R225" s="21" t="n">
        <f aca="false">M225/(1+K225)+N225/(1+K225)^2+O225/(1+K225)^3+P225/(1+K225)^4+Q225/(1+K225)^5</f>
        <v>104.646968648224</v>
      </c>
      <c r="S225" s="21" t="n">
        <f aca="false">Q225*(1+I225)/(K225-I225)</f>
        <v>535.313551828114</v>
      </c>
      <c r="T225" s="21" t="n">
        <f aca="false">R225+S225/(1+K225)^5</f>
        <v>473.965956234653</v>
      </c>
      <c r="U225" s="8" t="n">
        <f aca="false">(T225-Assumptions!$D$17)/Assumptions!$D$18</f>
        <v>11.5586382493861</v>
      </c>
    </row>
    <row r="226" customFormat="false" ht="15" hidden="false" customHeight="false" outlineLevel="0" collapsed="false">
      <c r="B226" s="2" t="n">
        <v>221</v>
      </c>
      <c r="C226" s="27" t="n">
        <f aca="false">NORMSDIST('Random Draws'!C226)</f>
        <v>0.608647208890947</v>
      </c>
      <c r="D226" s="27" t="n">
        <f aca="false">NORMSDIST(Assumptions!$D$22*'Random Draws'!C226+SQRT(1-Assumptions!$D$22^2)*'Random Draws'!D226)</f>
        <v>0.0356445590602701</v>
      </c>
      <c r="E226" s="19" t="n">
        <f aca="false">IF(C226&lt;(Assumptions!$E$6-Assumptions!$D$6)/(Assumptions!$F$6-Assumptions!$D$6),Assumptions!$D$6+SQRT(C226*(Assumptions!$F$6-Assumptions!$D$6)*(Assumptions!$E$6-Assumptions!$D$6)),Assumptions!$F$6-SQRT((1-C226)*(Assumptions!$F$6-Assumptions!$D$6)*(Assumptions!$F$6-Assumptions!$E$6)))</f>
        <v>0.0957646752521781</v>
      </c>
      <c r="F226" s="19" t="n">
        <f aca="false">IF(D226&lt;(Assumptions!$E$7-Assumptions!$D$7)/(Assumptions!$F$7-Assumptions!$D$7),Assumptions!$D$7+SQRT(D226*(Assumptions!$F$7-Assumptions!$D$7)*(Assumptions!$E$7-Assumptions!$D$7)),Assumptions!$F$7-SQRT((1-D226)*(Assumptions!$F$7-Assumptions!$D$7)*(Assumptions!$F$7-Assumptions!$E$7)))</f>
        <v>0.374624204400979</v>
      </c>
      <c r="G226" s="19" t="n">
        <f aca="false">MIN(Assumptions!$D$24,MAX(Assumptions!$D$23,Assumptions!$D$8+Assumptions!$E$8*'Random Draws'!E226))</f>
        <v>0.066178576528358</v>
      </c>
      <c r="H226" s="19" t="n">
        <f aca="false">IF('Random Draws'!F226&lt;(Assumptions!$E$9-Assumptions!$D$9)/(Assumptions!$F$9-Assumptions!$D$9),Assumptions!$D$9+SQRT('Random Draws'!F226*(Assumptions!$F$9-Assumptions!$D$9)*(Assumptions!$E$9-Assumptions!$D$9)),Assumptions!$F$9-SQRT((1-'Random Draws'!F226)*(Assumptions!$F$9-Assumptions!$D$9)*(Assumptions!$F$9-Assumptions!$E$9)))</f>
        <v>0.259179501184421</v>
      </c>
      <c r="I226" s="19" t="n">
        <f aca="false">IF('Random Draws'!G226&lt;(Assumptions!$E$10-Assumptions!$D$10)/(Assumptions!$F$10-Assumptions!$D$10),Assumptions!$D$10+SQRT('Random Draws'!G226*(Assumptions!$F$10-Assumptions!$D$10)*(Assumptions!$E$10-Assumptions!$D$10)),Assumptions!$F$10-SQRT((1-'Random Draws'!G226)*(Assumptions!$F$10-Assumptions!$D$10)*(Assumptions!$F$10-Assumptions!$E$10)))</f>
        <v>0.0143718037135689</v>
      </c>
      <c r="J226" s="19" t="n">
        <f aca="false">IF('Random Draws'!H226&lt;(Assumptions!$E$11-Assumptions!$D$11)/(Assumptions!$F$11-Assumptions!$D$11),Assumptions!$D$11+SQRT('Random Draws'!H226*(Assumptions!$F$11-Assumptions!$D$11)*(Assumptions!$E$11-Assumptions!$D$11)),Assumptions!$F$11-SQRT((1-'Random Draws'!H226)*(Assumptions!$F$11-Assumptions!$D$11)*(Assumptions!$F$11-Assumptions!$E$11)))</f>
        <v>0.208921062658991</v>
      </c>
      <c r="K226" s="19" t="n">
        <f aca="false">MAX(G226,I226+Assumptions!$D$21)</f>
        <v>0.066178576528358</v>
      </c>
      <c r="L226" s="28" t="n">
        <f aca="false">(F226-Assumptions!$D$15)*(1-H226)+Assumptions!$D$15-J226</f>
        <v>0.102301562467706</v>
      </c>
      <c r="M226" s="21" t="n">
        <f aca="false">Assumptions!$D$14*(1+E226)^1*L226-Assumptions!$D$14*(1+E226)^0*E226*Assumptions!$D$16</f>
        <v>15.8376972270595</v>
      </c>
      <c r="N226" s="21" t="n">
        <f aca="false">Assumptions!$D$14*(1+E226)^2*L226-Assumptions!$D$14*(1+E226)^1*E226*Assumptions!$D$16</f>
        <v>17.3543891587511</v>
      </c>
      <c r="O226" s="21" t="n">
        <f aca="false">Assumptions!$D$14*(1+E226)^3*L226-Assumptions!$D$14*(1+E226)^2*E226*Assumptions!$D$16</f>
        <v>19.0163266007389</v>
      </c>
      <c r="P226" s="21" t="n">
        <f aca="false">Assumptions!$D$14*(1+E226)^4*L226-Assumptions!$D$14*(1+E226)^3*E226*Assumptions!$D$16</f>
        <v>20.837418942148</v>
      </c>
      <c r="Q226" s="21" t="n">
        <f aca="false">Assumptions!$D$14*(1+E226)^5*L226-Assumptions!$D$14*(1+E226)^4*E226*Assumptions!$D$16</f>
        <v>22.8329076002364</v>
      </c>
      <c r="R226" s="21" t="n">
        <f aca="false">M226/(1+K226)+N226/(1+K226)^2+O226/(1+K226)^3+P226/(1+K226)^4+Q226/(1+K226)^5</f>
        <v>78.5112876155904</v>
      </c>
      <c r="S226" s="21" t="n">
        <f aca="false">Q226*(1+I226)/(K226-I226)</f>
        <v>447.066211772707</v>
      </c>
      <c r="T226" s="21" t="n">
        <f aca="false">R226+S226/(1+K226)^5</f>
        <v>403.016808291925</v>
      </c>
      <c r="U226" s="8" t="n">
        <f aca="false">(T226-Assumptions!$D$17)/Assumptions!$D$18</f>
        <v>8.72067233167699</v>
      </c>
    </row>
    <row r="227" customFormat="false" ht="15" hidden="false" customHeight="false" outlineLevel="0" collapsed="false">
      <c r="B227" s="2" t="n">
        <v>222</v>
      </c>
      <c r="C227" s="27" t="n">
        <f aca="false">NORMSDIST('Random Draws'!C227)</f>
        <v>0.468222411689711</v>
      </c>
      <c r="D227" s="27" t="n">
        <f aca="false">NORMSDIST(Assumptions!$D$22*'Random Draws'!C227+SQRT(1-Assumptions!$D$22^2)*'Random Draws'!D227)</f>
        <v>0.196468863530926</v>
      </c>
      <c r="E227" s="19" t="n">
        <f aca="false">IF(C227&lt;(Assumptions!$E$6-Assumptions!$D$6)/(Assumptions!$F$6-Assumptions!$D$6),Assumptions!$D$6+SQRT(C227*(Assumptions!$F$6-Assumptions!$D$6)*(Assumptions!$E$6-Assumptions!$D$6)),Assumptions!$F$6-SQRT((1-C227)*(Assumptions!$F$6-Assumptions!$D$6)*(Assumptions!$F$6-Assumptions!$E$6)))</f>
        <v>0.0883850396140021</v>
      </c>
      <c r="F227" s="19" t="n">
        <f aca="false">IF(D227&lt;(Assumptions!$E$7-Assumptions!$D$7)/(Assumptions!$F$7-Assumptions!$D$7),Assumptions!$D$7+SQRT(D227*(Assumptions!$F$7-Assumptions!$D$7)*(Assumptions!$E$7-Assumptions!$D$7)),Assumptions!$F$7-SQRT((1-D227)*(Assumptions!$F$7-Assumptions!$D$7)*(Assumptions!$F$7-Assumptions!$E$7)))</f>
        <v>0.394333848913071</v>
      </c>
      <c r="G227" s="19" t="n">
        <f aca="false">MIN(Assumptions!$D$24,MAX(Assumptions!$D$23,Assumptions!$D$8+Assumptions!$E$8*'Random Draws'!E227))</f>
        <v>0.095956965606389</v>
      </c>
      <c r="H227" s="19" t="n">
        <f aca="false">IF('Random Draws'!F227&lt;(Assumptions!$E$9-Assumptions!$D$9)/(Assumptions!$F$9-Assumptions!$D$9),Assumptions!$D$9+SQRT('Random Draws'!F227*(Assumptions!$F$9-Assumptions!$D$9)*(Assumptions!$E$9-Assumptions!$D$9)),Assumptions!$F$9-SQRT((1-'Random Draws'!F227)*(Assumptions!$F$9-Assumptions!$D$9)*(Assumptions!$F$9-Assumptions!$E$9)))</f>
        <v>0.269949565713777</v>
      </c>
      <c r="I227" s="19" t="n">
        <f aca="false">IF('Random Draws'!G227&lt;(Assumptions!$E$10-Assumptions!$D$10)/(Assumptions!$F$10-Assumptions!$D$10),Assumptions!$D$10+SQRT('Random Draws'!G227*(Assumptions!$F$10-Assumptions!$D$10)*(Assumptions!$E$10-Assumptions!$D$10)),Assumptions!$F$10-SQRT((1-'Random Draws'!G227)*(Assumptions!$F$10-Assumptions!$D$10)*(Assumptions!$F$10-Assumptions!$E$10)))</f>
        <v>0.020686244497882</v>
      </c>
      <c r="J227" s="19" t="n">
        <f aca="false">IF('Random Draws'!H227&lt;(Assumptions!$E$11-Assumptions!$D$11)/(Assumptions!$F$11-Assumptions!$D$11),Assumptions!$D$11+SQRT('Random Draws'!H227*(Assumptions!$F$11-Assumptions!$D$11)*(Assumptions!$E$11-Assumptions!$D$11)),Assumptions!$F$11-SQRT((1-'Random Draws'!H227)*(Assumptions!$F$11-Assumptions!$D$11)*(Assumptions!$F$11-Assumptions!$E$11)))</f>
        <v>0.179102299186702</v>
      </c>
      <c r="K227" s="19" t="n">
        <f aca="false">MAX(G227,I227+Assumptions!$D$21)</f>
        <v>0.095956965606389</v>
      </c>
      <c r="L227" s="28" t="n">
        <f aca="false">(F227-Assumptions!$D$15)*(1-H227)+Assumptions!$D$15-J227</f>
        <v>0.143874742008834</v>
      </c>
      <c r="M227" s="21" t="n">
        <f aca="false">Assumptions!$D$14*(1+E227)^1*L227-Assumptions!$D$14*(1+E227)^0*E227*Assumptions!$D$16</f>
        <v>22.3212370108862</v>
      </c>
      <c r="N227" s="21" t="n">
        <f aca="false">Assumptions!$D$14*(1+E227)^2*L227-Assumptions!$D$14*(1+E227)^1*E227*Assumptions!$D$16</f>
        <v>24.2941004283269</v>
      </c>
      <c r="O227" s="21" t="n">
        <f aca="false">Assumptions!$D$14*(1+E227)^3*L227-Assumptions!$D$14*(1+E227)^2*E227*Assumptions!$D$16</f>
        <v>26.4413354570711</v>
      </c>
      <c r="P227" s="21" t="n">
        <f aca="false">Assumptions!$D$14*(1+E227)^4*L227-Assumptions!$D$14*(1+E227)^3*E227*Assumptions!$D$16</f>
        <v>28.7783539388915</v>
      </c>
      <c r="Q227" s="21" t="n">
        <f aca="false">Assumptions!$D$14*(1+E227)^5*L227-Assumptions!$D$14*(1+E227)^4*E227*Assumptions!$D$16</f>
        <v>31.3219298918062</v>
      </c>
      <c r="R227" s="21" t="n">
        <f aca="false">M227/(1+K227)+N227/(1+K227)^2+O227/(1+K227)^3+P227/(1+K227)^4+Q227/(1+K227)^5</f>
        <v>100.437006690287</v>
      </c>
      <c r="S227" s="21" t="n">
        <f aca="false">Q227*(1+I227)/(K227-I227)</f>
        <v>424.731721987985</v>
      </c>
      <c r="T227" s="21" t="n">
        <f aca="false">R227+S227/(1+K227)^5</f>
        <v>369.062479007827</v>
      </c>
      <c r="U227" s="8" t="n">
        <f aca="false">(T227-Assumptions!$D$17)/Assumptions!$D$18</f>
        <v>7.36249916031307</v>
      </c>
    </row>
    <row r="228" customFormat="false" ht="15" hidden="false" customHeight="false" outlineLevel="0" collapsed="false">
      <c r="B228" s="2" t="n">
        <v>223</v>
      </c>
      <c r="C228" s="27" t="n">
        <f aca="false">NORMSDIST('Random Draws'!C228)</f>
        <v>0.762613912815939</v>
      </c>
      <c r="D228" s="27" t="n">
        <f aca="false">NORMSDIST(Assumptions!$D$22*'Random Draws'!C228+SQRT(1-Assumptions!$D$22^2)*'Random Draws'!D228)</f>
        <v>0.300565311727687</v>
      </c>
      <c r="E228" s="19" t="n">
        <f aca="false">IF(C228&lt;(Assumptions!$E$6-Assumptions!$D$6)/(Assumptions!$F$6-Assumptions!$D$6),Assumptions!$D$6+SQRT(C228*(Assumptions!$F$6-Assumptions!$D$6)*(Assumptions!$E$6-Assumptions!$D$6)),Assumptions!$F$6-SQRT((1-C228)*(Assumptions!$F$6-Assumptions!$D$6)*(Assumptions!$F$6-Assumptions!$E$6)))</f>
        <v>0.105548143215201</v>
      </c>
      <c r="F228" s="19" t="n">
        <f aca="false">IF(D228&lt;(Assumptions!$E$7-Assumptions!$D$7)/(Assumptions!$F$7-Assumptions!$D$7),Assumptions!$D$7+SQRT(D228*(Assumptions!$F$7-Assumptions!$D$7)*(Assumptions!$E$7-Assumptions!$D$7)),Assumptions!$F$7-SQRT((1-D228)*(Assumptions!$F$7-Assumptions!$D$7)*(Assumptions!$F$7-Assumptions!$E$7)))</f>
        <v>0.402466361633252</v>
      </c>
      <c r="G228" s="19" t="n">
        <f aca="false">MIN(Assumptions!$D$24,MAX(Assumptions!$D$23,Assumptions!$D$8+Assumptions!$E$8*'Random Draws'!E228))</f>
        <v>0.101052092937815</v>
      </c>
      <c r="H228" s="19" t="n">
        <f aca="false">IF('Random Draws'!F228&lt;(Assumptions!$E$9-Assumptions!$D$9)/(Assumptions!$F$9-Assumptions!$D$9),Assumptions!$D$9+SQRT('Random Draws'!F228*(Assumptions!$F$9-Assumptions!$D$9)*(Assumptions!$E$9-Assumptions!$D$9)),Assumptions!$F$9-SQRT((1-'Random Draws'!F228)*(Assumptions!$F$9-Assumptions!$D$9)*(Assumptions!$F$9-Assumptions!$E$9)))</f>
        <v>0.247151329167225</v>
      </c>
      <c r="I228" s="19" t="n">
        <f aca="false">IF('Random Draws'!G228&lt;(Assumptions!$E$10-Assumptions!$D$10)/(Assumptions!$F$10-Assumptions!$D$10),Assumptions!$D$10+SQRT('Random Draws'!G228*(Assumptions!$F$10-Assumptions!$D$10)*(Assumptions!$E$10-Assumptions!$D$10)),Assumptions!$F$10-SQRT((1-'Random Draws'!G228)*(Assumptions!$F$10-Assumptions!$D$10)*(Assumptions!$F$10-Assumptions!$E$10)))</f>
        <v>0.0242602268748993</v>
      </c>
      <c r="J228" s="19" t="n">
        <f aca="false">IF('Random Draws'!H228&lt;(Assumptions!$E$11-Assumptions!$D$11)/(Assumptions!$F$11-Assumptions!$D$11),Assumptions!$D$11+SQRT('Random Draws'!H228*(Assumptions!$F$11-Assumptions!$D$11)*(Assumptions!$E$11-Assumptions!$D$11)),Assumptions!$F$11-SQRT((1-'Random Draws'!H228)*(Assumptions!$F$11-Assumptions!$D$11)*(Assumptions!$F$11-Assumptions!$E$11)))</f>
        <v>0.172793567761099</v>
      </c>
      <c r="K228" s="19" t="n">
        <f aca="false">MAX(G228,I228+Assumptions!$D$21)</f>
        <v>0.101052092937815</v>
      </c>
      <c r="L228" s="28" t="n">
        <f aca="false">(F228-Assumptions!$D$15)*(1-H228)+Assumptions!$D$15-J228</f>
        <v>0.162332370441137</v>
      </c>
      <c r="M228" s="21" t="n">
        <f aca="false">Assumptions!$D$14*(1+E228)^1*L228-Assumptions!$D$14*(1+E228)^0*E228*Assumptions!$D$16</f>
        <v>25.5634719321275</v>
      </c>
      <c r="N228" s="21" t="n">
        <f aca="false">Assumptions!$D$14*(1+E228)^2*L228-Assumptions!$D$14*(1+E228)^1*E228*Assumptions!$D$16</f>
        <v>28.2616489286975</v>
      </c>
      <c r="O228" s="21" t="n">
        <f aca="false">Assumptions!$D$14*(1+E228)^3*L228-Assumptions!$D$14*(1+E228)^2*E228*Assumptions!$D$16</f>
        <v>31.2446134973214</v>
      </c>
      <c r="P228" s="21" t="n">
        <f aca="false">Assumptions!$D$14*(1+E228)^4*L228-Assumptions!$D$14*(1+E228)^3*E228*Assumptions!$D$16</f>
        <v>34.5424244374402</v>
      </c>
      <c r="Q228" s="21" t="n">
        <f aca="false">Assumptions!$D$14*(1+E228)^5*L228-Assumptions!$D$14*(1+E228)^4*E228*Assumptions!$D$16</f>
        <v>38.1883131989635</v>
      </c>
      <c r="R228" s="21" t="n">
        <f aca="false">M228/(1+K228)+N228/(1+K228)^2+O228/(1+K228)^3+P228/(1+K228)^4+Q228/(1+K228)^5</f>
        <v>117.038506913283</v>
      </c>
      <c r="S228" s="21" t="n">
        <f aca="false">Q228*(1+I228)/(K228-I228)</f>
        <v>509.360852216994</v>
      </c>
      <c r="T228" s="21" t="n">
        <f aca="false">R228+S228/(1+K228)^5</f>
        <v>431.803357726832</v>
      </c>
      <c r="U228" s="8" t="n">
        <f aca="false">(T228-Assumptions!$D$17)/Assumptions!$D$18</f>
        <v>9.87213430907328</v>
      </c>
    </row>
    <row r="229" customFormat="false" ht="15" hidden="false" customHeight="false" outlineLevel="0" collapsed="false">
      <c r="B229" s="2" t="n">
        <v>224</v>
      </c>
      <c r="C229" s="27" t="n">
        <f aca="false">NORMSDIST('Random Draws'!C229)</f>
        <v>0.967143976868838</v>
      </c>
      <c r="D229" s="27" t="n">
        <f aca="false">NORMSDIST(Assumptions!$D$22*'Random Draws'!C229+SQRT(1-Assumptions!$D$22^2)*'Random Draws'!D229)</f>
        <v>0.821553000088366</v>
      </c>
      <c r="E229" s="19" t="n">
        <f aca="false">IF(C229&lt;(Assumptions!$E$6-Assumptions!$D$6)/(Assumptions!$F$6-Assumptions!$D$6),Assumptions!$D$6+SQRT(C229*(Assumptions!$F$6-Assumptions!$D$6)*(Assumptions!$E$6-Assumptions!$D$6)),Assumptions!$F$6-SQRT((1-C229)*(Assumptions!$F$6-Assumptions!$D$6)*(Assumptions!$F$6-Assumptions!$E$6)))</f>
        <v>0.12718281951224</v>
      </c>
      <c r="F229" s="19" t="n">
        <f aca="false">IF(D229&lt;(Assumptions!$E$7-Assumptions!$D$7)/(Assumptions!$F$7-Assumptions!$D$7),Assumptions!$D$7+SQRT(D229*(Assumptions!$F$7-Assumptions!$D$7)*(Assumptions!$E$7-Assumptions!$D$7)),Assumptions!$F$7-SQRT((1-D229)*(Assumptions!$F$7-Assumptions!$D$7)*(Assumptions!$F$7-Assumptions!$E$7)))</f>
        <v>0.433283188819649</v>
      </c>
      <c r="G229" s="19" t="n">
        <f aca="false">MIN(Assumptions!$D$24,MAX(Assumptions!$D$23,Assumptions!$D$8+Assumptions!$E$8*'Random Draws'!E229))</f>
        <v>0.064079776646245</v>
      </c>
      <c r="H229" s="19" t="n">
        <f aca="false">IF('Random Draws'!F229&lt;(Assumptions!$E$9-Assumptions!$D$9)/(Assumptions!$F$9-Assumptions!$D$9),Assumptions!$D$9+SQRT('Random Draws'!F229*(Assumptions!$F$9-Assumptions!$D$9)*(Assumptions!$E$9-Assumptions!$D$9)),Assumptions!$F$9-SQRT((1-'Random Draws'!F229)*(Assumptions!$F$9-Assumptions!$D$9)*(Assumptions!$F$9-Assumptions!$E$9)))</f>
        <v>0.328386043908185</v>
      </c>
      <c r="I229" s="19" t="n">
        <f aca="false">IF('Random Draws'!G229&lt;(Assumptions!$E$10-Assumptions!$D$10)/(Assumptions!$F$10-Assumptions!$D$10),Assumptions!$D$10+SQRT('Random Draws'!G229*(Assumptions!$F$10-Assumptions!$D$10)*(Assumptions!$E$10-Assumptions!$D$10)),Assumptions!$F$10-SQRT((1-'Random Draws'!G229)*(Assumptions!$F$10-Assumptions!$D$10)*(Assumptions!$F$10-Assumptions!$E$10)))</f>
        <v>0.0191407882657611</v>
      </c>
      <c r="J229" s="19" t="n">
        <f aca="false">IF('Random Draws'!H229&lt;(Assumptions!$E$11-Assumptions!$D$11)/(Assumptions!$F$11-Assumptions!$D$11),Assumptions!$D$11+SQRT('Random Draws'!H229*(Assumptions!$F$11-Assumptions!$D$11)*(Assumptions!$E$11-Assumptions!$D$11)),Assumptions!$F$11-SQRT((1-'Random Draws'!H229)*(Assumptions!$F$11-Assumptions!$D$11)*(Assumptions!$F$11-Assumptions!$E$11)))</f>
        <v>0.148542142464083</v>
      </c>
      <c r="K229" s="19" t="n">
        <f aca="false">MAX(G229,I229+Assumptions!$D$21)</f>
        <v>0.064079776646245</v>
      </c>
      <c r="L229" s="28" t="n">
        <f aca="false">(F229-Assumptions!$D$15)*(1-H229)+Assumptions!$D$15-J229</f>
        <v>0.185147079795222</v>
      </c>
      <c r="M229" s="21" t="n">
        <f aca="false">Assumptions!$D$14*(1+E229)^1*L229-Assumptions!$D$14*(1+E229)^0*E229*Assumptions!$D$16</f>
        <v>29.7074728121871</v>
      </c>
      <c r="N229" s="21" t="n">
        <f aca="false">Assumptions!$D$14*(1+E229)^2*L229-Assumptions!$D$14*(1+E229)^1*E229*Assumptions!$D$16</f>
        <v>33.4857529650242</v>
      </c>
      <c r="O229" s="21" t="n">
        <f aca="false">Assumptions!$D$14*(1+E229)^3*L229-Assumptions!$D$14*(1+E229)^2*E229*Assumptions!$D$16</f>
        <v>37.7445654406064</v>
      </c>
      <c r="P229" s="21" t="n">
        <f aca="false">Assumptions!$D$14*(1+E229)^4*L229-Assumptions!$D$14*(1+E229)^3*E229*Assumptions!$D$16</f>
        <v>42.5450256946069</v>
      </c>
      <c r="Q229" s="21" t="n">
        <f aca="false">Assumptions!$D$14*(1+E229)^5*L229-Assumptions!$D$14*(1+E229)^4*E229*Assumptions!$D$16</f>
        <v>47.9560220186678</v>
      </c>
      <c r="R229" s="21" t="n">
        <f aca="false">M229/(1+K229)+N229/(1+K229)^2+O229/(1+K229)^3+P229/(1+K229)^4+Q229/(1+K229)^5</f>
        <v>157.160090351586</v>
      </c>
      <c r="S229" s="21" t="n">
        <f aca="false">Q229*(1+I229)/(K229-I229)</f>
        <v>1087.56204453014</v>
      </c>
      <c r="T229" s="21" t="n">
        <f aca="false">R229+S229/(1+K229)^5</f>
        <v>954.389104686311</v>
      </c>
      <c r="U229" s="8" t="n">
        <f aca="false">(T229-Assumptions!$D$17)/Assumptions!$D$18</f>
        <v>30.7755641874524</v>
      </c>
    </row>
    <row r="230" customFormat="false" ht="15" hidden="false" customHeight="false" outlineLevel="0" collapsed="false">
      <c r="B230" s="2" t="n">
        <v>225</v>
      </c>
      <c r="C230" s="27" t="n">
        <f aca="false">NORMSDIST('Random Draws'!C230)</f>
        <v>0.0692027677562012</v>
      </c>
      <c r="D230" s="27" t="n">
        <f aca="false">NORMSDIST(Assumptions!$D$22*'Random Draws'!C230+SQRT(1-Assumptions!$D$22^2)*'Random Draws'!D230)</f>
        <v>0.0385686399412168</v>
      </c>
      <c r="E230" s="19" t="n">
        <f aca="false">IF(C230&lt;(Assumptions!$E$6-Assumptions!$D$6)/(Assumptions!$F$6-Assumptions!$D$6),Assumptions!$D$6+SQRT(C230*(Assumptions!$F$6-Assumptions!$D$6)*(Assumptions!$E$6-Assumptions!$D$6)),Assumptions!$F$6-SQRT((1-C230)*(Assumptions!$F$6-Assumptions!$D$6)*(Assumptions!$F$6-Assumptions!$E$6)))</f>
        <v>0.0586014472227568</v>
      </c>
      <c r="F230" s="19" t="n">
        <f aca="false">IF(D230&lt;(Assumptions!$E$7-Assumptions!$D$7)/(Assumptions!$F$7-Assumptions!$D$7),Assumptions!$D$7+SQRT(D230*(Assumptions!$F$7-Assumptions!$D$7)*(Assumptions!$E$7-Assumptions!$D$7)),Assumptions!$F$7-SQRT((1-D230)*(Assumptions!$F$7-Assumptions!$D$7)*(Assumptions!$F$7-Assumptions!$E$7)))</f>
        <v>0.375212226649879</v>
      </c>
      <c r="G230" s="19" t="n">
        <f aca="false">MIN(Assumptions!$D$24,MAX(Assumptions!$D$23,Assumptions!$D$8+Assumptions!$E$8*'Random Draws'!E230))</f>
        <v>0.087198555401559</v>
      </c>
      <c r="H230" s="19" t="n">
        <f aca="false">IF('Random Draws'!F230&lt;(Assumptions!$E$9-Assumptions!$D$9)/(Assumptions!$F$9-Assumptions!$D$9),Assumptions!$D$9+SQRT('Random Draws'!F230*(Assumptions!$F$9-Assumptions!$D$9)*(Assumptions!$E$9-Assumptions!$D$9)),Assumptions!$F$9-SQRT((1-'Random Draws'!F230)*(Assumptions!$F$9-Assumptions!$D$9)*(Assumptions!$F$9-Assumptions!$E$9)))</f>
        <v>0.257928855389539</v>
      </c>
      <c r="I230" s="19" t="n">
        <f aca="false">IF('Random Draws'!G230&lt;(Assumptions!$E$10-Assumptions!$D$10)/(Assumptions!$F$10-Assumptions!$D$10),Assumptions!$D$10+SQRT('Random Draws'!G230*(Assumptions!$F$10-Assumptions!$D$10)*(Assumptions!$E$10-Assumptions!$D$10)),Assumptions!$F$10-SQRT((1-'Random Draws'!G230)*(Assumptions!$F$10-Assumptions!$D$10)*(Assumptions!$F$10-Assumptions!$E$10)))</f>
        <v>0.0223070562348095</v>
      </c>
      <c r="J230" s="19" t="n">
        <f aca="false">IF('Random Draws'!H230&lt;(Assumptions!$E$11-Assumptions!$D$11)/(Assumptions!$F$11-Assumptions!$D$11),Assumptions!$D$11+SQRT('Random Draws'!H230*(Assumptions!$F$11-Assumptions!$D$11)*(Assumptions!$E$11-Assumptions!$D$11)),Assumptions!$F$11-SQRT((1-'Random Draws'!H230)*(Assumptions!$F$11-Assumptions!$D$11)*(Assumptions!$F$11-Assumptions!$E$11)))</f>
        <v>0.166263914517096</v>
      </c>
      <c r="K230" s="19" t="n">
        <f aca="false">MAX(G230,I230+Assumptions!$D$21)</f>
        <v>0.087198555401559</v>
      </c>
      <c r="L230" s="28" t="n">
        <f aca="false">(F230-Assumptions!$D$15)*(1-H230)+Assumptions!$D$15-J230</f>
        <v>0.14570100318546</v>
      </c>
      <c r="M230" s="21" t="n">
        <f aca="false">Assumptions!$D$14*(1+E230)^1*L230-Assumptions!$D$14*(1+E230)^0*E230*Assumptions!$D$16</f>
        <v>22.1097811655017</v>
      </c>
      <c r="N230" s="21" t="n">
        <f aca="false">Assumptions!$D$14*(1+E230)^2*L230-Assumptions!$D$14*(1+E230)^1*E230*Assumptions!$D$16</f>
        <v>23.4054463395785</v>
      </c>
      <c r="O230" s="21" t="n">
        <f aca="false">Assumptions!$D$14*(1+E230)^3*L230-Assumptions!$D$14*(1+E230)^2*E230*Assumptions!$D$16</f>
        <v>24.7770393679724</v>
      </c>
      <c r="P230" s="21" t="n">
        <f aca="false">Assumptions!$D$14*(1+E230)^4*L230-Assumptions!$D$14*(1+E230)^3*E230*Assumptions!$D$16</f>
        <v>26.2290097328308</v>
      </c>
      <c r="Q230" s="21" t="n">
        <f aca="false">Assumptions!$D$14*(1+E230)^5*L230-Assumptions!$D$14*(1+E230)^4*E230*Assumptions!$D$16</f>
        <v>27.7660676623944</v>
      </c>
      <c r="R230" s="21" t="n">
        <f aca="false">M230/(1+K230)+N230/(1+K230)^2+O230/(1+K230)^3+P230/(1+K230)^4+Q230/(1+K230)^5</f>
        <v>96.4720135756133</v>
      </c>
      <c r="S230" s="21" t="n">
        <f aca="false">Q230*(1+I230)/(K230-I230)</f>
        <v>437.429359155625</v>
      </c>
      <c r="T230" s="21" t="n">
        <f aca="false">R230+S230/(1+K230)^5</f>
        <v>384.452854215985</v>
      </c>
      <c r="U230" s="8" t="n">
        <f aca="false">(T230-Assumptions!$D$17)/Assumptions!$D$18</f>
        <v>7.97811416863942</v>
      </c>
    </row>
    <row r="231" customFormat="false" ht="15" hidden="false" customHeight="false" outlineLevel="0" collapsed="false">
      <c r="B231" s="2" t="n">
        <v>226</v>
      </c>
      <c r="C231" s="27" t="n">
        <f aca="false">NORMSDIST('Random Draws'!C231)</f>
        <v>0.826601082694291</v>
      </c>
      <c r="D231" s="27" t="n">
        <f aca="false">NORMSDIST(Assumptions!$D$22*'Random Draws'!C231+SQRT(1-Assumptions!$D$22^2)*'Random Draws'!D231)</f>
        <v>0.557003231987698</v>
      </c>
      <c r="E231" s="19" t="n">
        <f aca="false">IF(C231&lt;(Assumptions!$E$6-Assumptions!$D$6)/(Assumptions!$F$6-Assumptions!$D$6),Assumptions!$D$6+SQRT(C231*(Assumptions!$F$6-Assumptions!$D$6)*(Assumptions!$E$6-Assumptions!$D$6)),Assumptions!$F$6-SQRT((1-C231)*(Assumptions!$F$6-Assumptions!$D$6)*(Assumptions!$F$6-Assumptions!$E$6)))</f>
        <v>0.110555228197037</v>
      </c>
      <c r="F231" s="19" t="n">
        <f aca="false">IF(D231&lt;(Assumptions!$E$7-Assumptions!$D$7)/(Assumptions!$F$7-Assumptions!$D$7),Assumptions!$D$7+SQRT(D231*(Assumptions!$F$7-Assumptions!$D$7)*(Assumptions!$E$7-Assumptions!$D$7)),Assumptions!$F$7-SQRT((1-D231)*(Assumptions!$F$7-Assumptions!$D$7)*(Assumptions!$F$7-Assumptions!$E$7)))</f>
        <v>0.417810201452046</v>
      </c>
      <c r="G231" s="19" t="n">
        <f aca="false">MIN(Assumptions!$D$24,MAX(Assumptions!$D$23,Assumptions!$D$8+Assumptions!$E$8*'Random Draws'!E231))</f>
        <v>0.072982302227623</v>
      </c>
      <c r="H231" s="19" t="n">
        <f aca="false">IF('Random Draws'!F231&lt;(Assumptions!$E$9-Assumptions!$D$9)/(Assumptions!$F$9-Assumptions!$D$9),Assumptions!$D$9+SQRT('Random Draws'!F231*(Assumptions!$F$9-Assumptions!$D$9)*(Assumptions!$E$9-Assumptions!$D$9)),Assumptions!$F$9-SQRT((1-'Random Draws'!F231)*(Assumptions!$F$9-Assumptions!$D$9)*(Assumptions!$F$9-Assumptions!$E$9)))</f>
        <v>0.245993543627137</v>
      </c>
      <c r="I231" s="19" t="n">
        <f aca="false">IF('Random Draws'!G231&lt;(Assumptions!$E$10-Assumptions!$D$10)/(Assumptions!$F$10-Assumptions!$D$10),Assumptions!$D$10+SQRT('Random Draws'!G231*(Assumptions!$F$10-Assumptions!$D$10)*(Assumptions!$E$10-Assumptions!$D$10)),Assumptions!$F$10-SQRT((1-'Random Draws'!G231)*(Assumptions!$F$10-Assumptions!$D$10)*(Assumptions!$F$10-Assumptions!$E$10)))</f>
        <v>0.0152668147918785</v>
      </c>
      <c r="J231" s="19" t="n">
        <f aca="false">IF('Random Draws'!H231&lt;(Assumptions!$E$11-Assumptions!$D$11)/(Assumptions!$F$11-Assumptions!$D$11),Assumptions!$D$11+SQRT('Random Draws'!H231*(Assumptions!$F$11-Assumptions!$D$11)*(Assumptions!$E$11-Assumptions!$D$11)),Assumptions!$F$11-SQRT((1-'Random Draws'!H231)*(Assumptions!$F$11-Assumptions!$D$11)*(Assumptions!$F$11-Assumptions!$E$11)))</f>
        <v>0.171739396028603</v>
      </c>
      <c r="K231" s="19" t="n">
        <f aca="false">MAX(G231,I231+Assumptions!$D$21)</f>
        <v>0.072982302227623</v>
      </c>
      <c r="L231" s="28" t="n">
        <f aca="false">(F231-Assumptions!$D$15)*(1-H231)+Assumptions!$D$15-J231</f>
        <v>0.175271354076214</v>
      </c>
      <c r="M231" s="21" t="n">
        <f aca="false">Assumptions!$D$14*(1+E231)^1*L231-Assumptions!$D$14*(1+E231)^0*E231*Assumptions!$D$16</f>
        <v>27.7431199576074</v>
      </c>
      <c r="N231" s="21" t="n">
        <f aca="false">Assumptions!$D$14*(1+E231)^2*L231-Assumptions!$D$14*(1+E231)^1*E231*Assumptions!$D$16</f>
        <v>30.8102669154184</v>
      </c>
      <c r="O231" s="21" t="n">
        <f aca="false">Assumptions!$D$14*(1+E231)^3*L231-Assumptions!$D$14*(1+E231)^2*E231*Assumptions!$D$16</f>
        <v>34.2165030050641</v>
      </c>
      <c r="P231" s="21" t="n">
        <f aca="false">Assumptions!$D$14*(1+E231)^4*L231-Assumptions!$D$14*(1+E231)^3*E231*Assumptions!$D$16</f>
        <v>37.9993163028936</v>
      </c>
      <c r="Q231" s="21" t="n">
        <f aca="false">Assumptions!$D$14*(1+E231)^5*L231-Assumptions!$D$14*(1+E231)^4*E231*Assumptions!$D$16</f>
        <v>42.2003393880914</v>
      </c>
      <c r="R231" s="21" t="n">
        <f aca="false">M231/(1+K231)+N231/(1+K231)^2+O231/(1+K231)^3+P231/(1+K231)^4+Q231/(1+K231)^5</f>
        <v>138.657155385912</v>
      </c>
      <c r="S231" s="21" t="n">
        <f aca="false">Q231*(1+I231)/(K231-I231)</f>
        <v>742.34154569661</v>
      </c>
      <c r="T231" s="21" t="n">
        <f aca="false">R231+S231/(1+K231)^5</f>
        <v>660.621663013785</v>
      </c>
      <c r="U231" s="8" t="n">
        <f aca="false">(T231-Assumptions!$D$17)/Assumptions!$D$18</f>
        <v>19.0248665205514</v>
      </c>
    </row>
    <row r="232" customFormat="false" ht="15" hidden="false" customHeight="false" outlineLevel="0" collapsed="false">
      <c r="B232" s="2" t="n">
        <v>227</v>
      </c>
      <c r="C232" s="27" t="n">
        <f aca="false">NORMSDIST('Random Draws'!C232)</f>
        <v>0.345103722089357</v>
      </c>
      <c r="D232" s="27" t="n">
        <f aca="false">NORMSDIST(Assumptions!$D$22*'Random Draws'!C232+SQRT(1-Assumptions!$D$22^2)*'Random Draws'!D232)</f>
        <v>0.401875986532967</v>
      </c>
      <c r="E232" s="19" t="n">
        <f aca="false">IF(C232&lt;(Assumptions!$E$6-Assumptions!$D$6)/(Assumptions!$F$6-Assumptions!$D$6),Assumptions!$D$6+SQRT(C232*(Assumptions!$F$6-Assumptions!$D$6)*(Assumptions!$E$6-Assumptions!$D$6)),Assumptions!$F$6-SQRT((1-C232)*(Assumptions!$F$6-Assumptions!$D$6)*(Assumptions!$F$6-Assumptions!$E$6)))</f>
        <v>0.0815393621815115</v>
      </c>
      <c r="F232" s="19" t="n">
        <f aca="false">IF(D232&lt;(Assumptions!$E$7-Assumptions!$D$7)/(Assumptions!$F$7-Assumptions!$D$7),Assumptions!$D$7+SQRT(D232*(Assumptions!$F$7-Assumptions!$D$7)*(Assumptions!$E$7-Assumptions!$D$7)),Assumptions!$F$7-SQRT((1-D232)*(Assumptions!$F$7-Assumptions!$D$7)*(Assumptions!$F$7-Assumptions!$E$7)))</f>
        <v>0.409104540718734</v>
      </c>
      <c r="G232" s="19" t="n">
        <f aca="false">MIN(Assumptions!$D$24,MAX(Assumptions!$D$23,Assumptions!$D$8+Assumptions!$E$8*'Random Draws'!E232))</f>
        <v>0.08318032716326</v>
      </c>
      <c r="H232" s="19" t="n">
        <f aca="false">IF('Random Draws'!F232&lt;(Assumptions!$E$9-Assumptions!$D$9)/(Assumptions!$F$9-Assumptions!$D$9),Assumptions!$D$9+SQRT('Random Draws'!F232*(Assumptions!$F$9-Assumptions!$D$9)*(Assumptions!$E$9-Assumptions!$D$9)),Assumptions!$F$9-SQRT((1-'Random Draws'!F232)*(Assumptions!$F$9-Assumptions!$D$9)*(Assumptions!$F$9-Assumptions!$E$9)))</f>
        <v>0.287186146231501</v>
      </c>
      <c r="I232" s="19" t="n">
        <f aca="false">IF('Random Draws'!G232&lt;(Assumptions!$E$10-Assumptions!$D$10)/(Assumptions!$F$10-Assumptions!$D$10),Assumptions!$D$10+SQRT('Random Draws'!G232*(Assumptions!$F$10-Assumptions!$D$10)*(Assumptions!$E$10-Assumptions!$D$10)),Assumptions!$F$10-SQRT((1-'Random Draws'!G232)*(Assumptions!$F$10-Assumptions!$D$10)*(Assumptions!$F$10-Assumptions!$E$10)))</f>
        <v>0.0186027609640103</v>
      </c>
      <c r="J232" s="19" t="n">
        <f aca="false">IF('Random Draws'!H232&lt;(Assumptions!$E$11-Assumptions!$D$11)/(Assumptions!$F$11-Assumptions!$D$11),Assumptions!$D$11+SQRT('Random Draws'!H232*(Assumptions!$F$11-Assumptions!$D$11)*(Assumptions!$E$11-Assumptions!$D$11)),Assumptions!$F$11-SQRT((1-'Random Draws'!H232)*(Assumptions!$F$11-Assumptions!$D$11)*(Assumptions!$F$11-Assumptions!$E$11)))</f>
        <v>0.160711012473765</v>
      </c>
      <c r="K232" s="19" t="n">
        <f aca="false">MAX(G232,I232+Assumptions!$D$21)</f>
        <v>0.08318032716326</v>
      </c>
      <c r="L232" s="28" t="n">
        <f aca="false">(F232-Assumptions!$D$15)*(1-H232)+Assumptions!$D$15-J232</f>
        <v>0.168238570800242</v>
      </c>
      <c r="M232" s="21" t="n">
        <f aca="false">Assumptions!$D$14*(1+E232)^1*L232-Assumptions!$D$14*(1+E232)^0*E232*Assumptions!$D$16</f>
        <v>26.0290160753658</v>
      </c>
      <c r="N232" s="21" t="n">
        <f aca="false">Assumptions!$D$14*(1+E232)^2*L232-Assumptions!$D$14*(1+E232)^1*E232*Assumptions!$D$16</f>
        <v>28.1514054443634</v>
      </c>
      <c r="O232" s="21" t="n">
        <f aca="false">Assumptions!$D$14*(1+E232)^3*L232-Assumptions!$D$14*(1+E232)^2*E232*Assumptions!$D$16</f>
        <v>30.4468530888099</v>
      </c>
      <c r="P232" s="21" t="n">
        <f aca="false">Assumptions!$D$14*(1+E232)^4*L232-Assumptions!$D$14*(1+E232)^3*E232*Assumptions!$D$16</f>
        <v>32.9294700701057</v>
      </c>
      <c r="Q232" s="21" t="n">
        <f aca="false">Assumptions!$D$14*(1+E232)^5*L232-Assumptions!$D$14*(1+E232)^4*E232*Assumptions!$D$16</f>
        <v>35.6145180565973</v>
      </c>
      <c r="R232" s="21" t="n">
        <f aca="false">M232/(1+K232)+N232/(1+K232)^2+O232/(1+K232)^3+P232/(1+K232)^4+Q232/(1+K232)^5</f>
        <v>119.787395736645</v>
      </c>
      <c r="S232" s="21" t="n">
        <f aca="false">Q232*(1+I232)/(K232-I232)</f>
        <v>561.759269634322</v>
      </c>
      <c r="T232" s="21" t="n">
        <f aca="false">R232+S232/(1+K232)^5</f>
        <v>496.531468979885</v>
      </c>
      <c r="U232" s="8" t="n">
        <f aca="false">(T232-Assumptions!$D$17)/Assumptions!$D$18</f>
        <v>12.4612587591954</v>
      </c>
    </row>
    <row r="233" customFormat="false" ht="15" hidden="false" customHeight="false" outlineLevel="0" collapsed="false">
      <c r="B233" s="2" t="n">
        <v>228</v>
      </c>
      <c r="C233" s="27" t="n">
        <f aca="false">NORMSDIST('Random Draws'!C233)</f>
        <v>0.237042044506552</v>
      </c>
      <c r="D233" s="27" t="n">
        <f aca="false">NORMSDIST(Assumptions!$D$22*'Random Draws'!C233+SQRT(1-Assumptions!$D$22^2)*'Random Draws'!D233)</f>
        <v>0.701290889976511</v>
      </c>
      <c r="E233" s="19" t="n">
        <f aca="false">IF(C233&lt;(Assumptions!$E$6-Assumptions!$D$6)/(Assumptions!$F$6-Assumptions!$D$6),Assumptions!$D$6+SQRT(C233*(Assumptions!$F$6-Assumptions!$D$6)*(Assumptions!$E$6-Assumptions!$D$6)),Assumptions!$F$6-SQRT((1-C233)*(Assumptions!$F$6-Assumptions!$D$6)*(Assumptions!$F$6-Assumptions!$E$6)))</f>
        <v>0.0744268822656476</v>
      </c>
      <c r="F233" s="19" t="n">
        <f aca="false">IF(D233&lt;(Assumptions!$E$7-Assumptions!$D$7)/(Assumptions!$F$7-Assumptions!$D$7),Assumptions!$D$7+SQRT(D233*(Assumptions!$F$7-Assumptions!$D$7)*(Assumptions!$E$7-Assumptions!$D$7)),Assumptions!$F$7-SQRT((1-D233)*(Assumptions!$F$7-Assumptions!$D$7)*(Assumptions!$F$7-Assumptions!$E$7)))</f>
        <v>0.425433593763685</v>
      </c>
      <c r="G233" s="19" t="n">
        <f aca="false">MIN(Assumptions!$D$24,MAX(Assumptions!$D$23,Assumptions!$D$8+Assumptions!$E$8*'Random Draws'!E233))</f>
        <v>0.076133435208025</v>
      </c>
      <c r="H233" s="19" t="n">
        <f aca="false">IF('Random Draws'!F233&lt;(Assumptions!$E$9-Assumptions!$D$9)/(Assumptions!$F$9-Assumptions!$D$9),Assumptions!$D$9+SQRT('Random Draws'!F233*(Assumptions!$F$9-Assumptions!$D$9)*(Assumptions!$E$9-Assumptions!$D$9)),Assumptions!$F$9-SQRT((1-'Random Draws'!F233)*(Assumptions!$F$9-Assumptions!$D$9)*(Assumptions!$F$9-Assumptions!$E$9)))</f>
        <v>0.327983567936328</v>
      </c>
      <c r="I233" s="19" t="n">
        <f aca="false">IF('Random Draws'!G233&lt;(Assumptions!$E$10-Assumptions!$D$10)/(Assumptions!$F$10-Assumptions!$D$10),Assumptions!$D$10+SQRT('Random Draws'!G233*(Assumptions!$F$10-Assumptions!$D$10)*(Assumptions!$E$10-Assumptions!$D$10)),Assumptions!$F$10-SQRT((1-'Random Draws'!G233)*(Assumptions!$F$10-Assumptions!$D$10)*(Assumptions!$F$10-Assumptions!$E$10)))</f>
        <v>0.0144237838653295</v>
      </c>
      <c r="J233" s="19" t="n">
        <f aca="false">IF('Random Draws'!H233&lt;(Assumptions!$E$11-Assumptions!$D$11)/(Assumptions!$F$11-Assumptions!$D$11),Assumptions!$D$11+SQRT('Random Draws'!H233*(Assumptions!$F$11-Assumptions!$D$11)*(Assumptions!$E$11-Assumptions!$D$11)),Assumptions!$F$11-SQRT((1-'Random Draws'!H233)*(Assumptions!$F$11-Assumptions!$D$11)*(Assumptions!$F$11-Assumptions!$E$11)))</f>
        <v>0.159200751846463</v>
      </c>
      <c r="K233" s="19" t="n">
        <f aca="false">MAX(G233,I233+Assumptions!$D$21)</f>
        <v>0.076133435208025</v>
      </c>
      <c r="L233" s="28" t="n">
        <f aca="false">(F233-Assumptions!$D$15)*(1-H233)+Assumptions!$D$15-J233</f>
        <v>0.169335477746357</v>
      </c>
      <c r="M233" s="21" t="n">
        <f aca="false">Assumptions!$D$14*(1+E233)^1*L233-Assumptions!$D$14*(1+E233)^0*E233*Assumptions!$D$16</f>
        <v>26.0573385268818</v>
      </c>
      <c r="N233" s="21" t="n">
        <f aca="false">Assumptions!$D$14*(1+E233)^2*L233-Assumptions!$D$14*(1+E233)^1*E233*Assumptions!$D$16</f>
        <v>27.9967049935782</v>
      </c>
      <c r="O233" s="21" t="n">
        <f aca="false">Assumptions!$D$14*(1+E233)^3*L233-Assumptions!$D$14*(1+E233)^2*E233*Assumptions!$D$16</f>
        <v>30.0804124599613</v>
      </c>
      <c r="P233" s="21" t="n">
        <f aca="false">Assumptions!$D$14*(1+E233)^4*L233-Assumptions!$D$14*(1+E233)^3*E233*Assumptions!$D$16</f>
        <v>32.3192037766209</v>
      </c>
      <c r="Q233" s="21" t="n">
        <f aca="false">Assumptions!$D$14*(1+E233)^5*L233-Assumptions!$D$14*(1+E233)^4*E233*Assumptions!$D$16</f>
        <v>34.724621351023</v>
      </c>
      <c r="R233" s="21" t="n">
        <f aca="false">M233/(1+K233)+N233/(1+K233)^2+O233/(1+K233)^3+P233/(1+K233)^4+Q233/(1+K233)^5</f>
        <v>120.685893508663</v>
      </c>
      <c r="S233" s="21" t="n">
        <f aca="false">Q233*(1+I233)/(K233-I233)</f>
        <v>570.826135260042</v>
      </c>
      <c r="T233" s="21" t="n">
        <f aca="false">R233+S233/(1+K233)^5</f>
        <v>516.210242061183</v>
      </c>
      <c r="U233" s="8" t="n">
        <f aca="false">(T233-Assumptions!$D$17)/Assumptions!$D$18</f>
        <v>13.2484096824473</v>
      </c>
    </row>
    <row r="234" customFormat="false" ht="15" hidden="false" customHeight="false" outlineLevel="0" collapsed="false">
      <c r="B234" s="2" t="n">
        <v>229</v>
      </c>
      <c r="C234" s="27" t="n">
        <f aca="false">NORMSDIST('Random Draws'!C234)</f>
        <v>0.228499015719664</v>
      </c>
      <c r="D234" s="27" t="n">
        <f aca="false">NORMSDIST(Assumptions!$D$22*'Random Draws'!C234+SQRT(1-Assumptions!$D$22^2)*'Random Draws'!D234)</f>
        <v>0.0721235482792883</v>
      </c>
      <c r="E234" s="19" t="n">
        <f aca="false">IF(C234&lt;(Assumptions!$E$6-Assumptions!$D$6)/(Assumptions!$F$6-Assumptions!$D$6),Assumptions!$D$6+SQRT(C234*(Assumptions!$F$6-Assumptions!$D$6)*(Assumptions!$E$6-Assumptions!$D$6)),Assumptions!$F$6-SQRT((1-C234)*(Assumptions!$F$6-Assumptions!$D$6)*(Assumptions!$F$6-Assumptions!$E$6)))</f>
        <v>0.0738008147623444</v>
      </c>
      <c r="F234" s="19" t="n">
        <f aca="false">IF(D234&lt;(Assumptions!$E$7-Assumptions!$D$7)/(Assumptions!$F$7-Assumptions!$D$7),Assumptions!$D$7+SQRT(D234*(Assumptions!$F$7-Assumptions!$D$7)*(Assumptions!$E$7-Assumptions!$D$7)),Assumptions!$F$7-SQRT((1-D234)*(Assumptions!$F$7-Assumptions!$D$7)*(Assumptions!$F$7-Assumptions!$E$7)))</f>
        <v>0.380802434705479</v>
      </c>
      <c r="G234" s="19" t="n">
        <f aca="false">MIN(Assumptions!$D$24,MAX(Assumptions!$D$23,Assumptions!$D$8+Assumptions!$E$8*'Random Draws'!E234))</f>
        <v>0.082966261459485</v>
      </c>
      <c r="H234" s="19" t="n">
        <f aca="false">IF('Random Draws'!F234&lt;(Assumptions!$E$9-Assumptions!$D$9)/(Assumptions!$F$9-Assumptions!$D$9),Assumptions!$D$9+SQRT('Random Draws'!F234*(Assumptions!$F$9-Assumptions!$D$9)*(Assumptions!$E$9-Assumptions!$D$9)),Assumptions!$F$9-SQRT((1-'Random Draws'!F234)*(Assumptions!$F$9-Assumptions!$D$9)*(Assumptions!$F$9-Assumptions!$E$9)))</f>
        <v>0.242317887140997</v>
      </c>
      <c r="I234" s="19" t="n">
        <f aca="false">IF('Random Draws'!G234&lt;(Assumptions!$E$10-Assumptions!$D$10)/(Assumptions!$F$10-Assumptions!$D$10),Assumptions!$D$10+SQRT('Random Draws'!G234*(Assumptions!$F$10-Assumptions!$D$10)*(Assumptions!$E$10-Assumptions!$D$10)),Assumptions!$F$10-SQRT((1-'Random Draws'!G234)*(Assumptions!$F$10-Assumptions!$D$10)*(Assumptions!$F$10-Assumptions!$E$10)))</f>
        <v>0.0237395752830357</v>
      </c>
      <c r="J234" s="19" t="n">
        <f aca="false">IF('Random Draws'!H234&lt;(Assumptions!$E$11-Assumptions!$D$11)/(Assumptions!$F$11-Assumptions!$D$11),Assumptions!$D$11+SQRT('Random Draws'!H234*(Assumptions!$F$11-Assumptions!$D$11)*(Assumptions!$E$11-Assumptions!$D$11)),Assumptions!$F$11-SQRT((1-'Random Draws'!H234)*(Assumptions!$F$11-Assumptions!$D$11)*(Assumptions!$F$11-Assumptions!$E$11)))</f>
        <v>0.157394163055268</v>
      </c>
      <c r="K234" s="19" t="n">
        <f aca="false">MAX(G234,I234+Assumptions!$D$21)</f>
        <v>0.082966261459485</v>
      </c>
      <c r="L234" s="28" t="n">
        <f aca="false">(F234-Assumptions!$D$15)*(1-H234)+Assumptions!$D$15-J234</f>
        <v>0.162634355582561</v>
      </c>
      <c r="M234" s="21" t="n">
        <f aca="false">Assumptions!$D$14*(1+E234)^1*L234-Assumptions!$D$14*(1+E234)^0*E234*Assumptions!$D$16</f>
        <v>25.0013174680548</v>
      </c>
      <c r="N234" s="21" t="n">
        <f aca="false">Assumptions!$D$14*(1+E234)^2*L234-Assumptions!$D$14*(1+E234)^1*E234*Assumptions!$D$16</f>
        <v>26.8464350673292</v>
      </c>
      <c r="O234" s="21" t="n">
        <f aca="false">Assumptions!$D$14*(1+E234)^3*L234-Assumptions!$D$14*(1+E234)^2*E234*Assumptions!$D$16</f>
        <v>28.8277238487625</v>
      </c>
      <c r="P234" s="21" t="n">
        <f aca="false">Assumptions!$D$14*(1+E234)^4*L234-Assumptions!$D$14*(1+E234)^3*E234*Assumptions!$D$16</f>
        <v>30.955233356545</v>
      </c>
      <c r="Q234" s="21" t="n">
        <f aca="false">Assumptions!$D$14*(1+E234)^5*L234-Assumptions!$D$14*(1+E234)^4*E234*Assumptions!$D$16</f>
        <v>33.2397547994166</v>
      </c>
      <c r="R234" s="21" t="n">
        <f aca="false">M234/(1+K234)+N234/(1+K234)^2+O234/(1+K234)^3+P234/(1+K234)^4+Q234/(1+K234)^5</f>
        <v>113.492444117841</v>
      </c>
      <c r="S234" s="21" t="n">
        <f aca="false">Q234*(1+I234)/(K234-I234)</f>
        <v>574.55270010359</v>
      </c>
      <c r="T234" s="21" t="n">
        <f aca="false">R234+S234/(1+K234)^5</f>
        <v>499.197414507231</v>
      </c>
      <c r="U234" s="8" t="n">
        <f aca="false">(T234-Assumptions!$D$17)/Assumptions!$D$18</f>
        <v>12.5678965802892</v>
      </c>
    </row>
    <row r="235" customFormat="false" ht="15" hidden="false" customHeight="false" outlineLevel="0" collapsed="false">
      <c r="B235" s="2" t="n">
        <v>230</v>
      </c>
      <c r="C235" s="27" t="n">
        <f aca="false">NORMSDIST('Random Draws'!C235)</f>
        <v>0.976492372619554</v>
      </c>
      <c r="D235" s="27" t="n">
        <f aca="false">NORMSDIST(Assumptions!$D$22*'Random Draws'!C235+SQRT(1-Assumptions!$D$22^2)*'Random Draws'!D235)</f>
        <v>0.182663616433688</v>
      </c>
      <c r="E235" s="19" t="n">
        <f aca="false">IF(C235&lt;(Assumptions!$E$6-Assumptions!$D$6)/(Assumptions!$F$6-Assumptions!$D$6),Assumptions!$D$6+SQRT(C235*(Assumptions!$F$6-Assumptions!$D$6)*(Assumptions!$E$6-Assumptions!$D$6)),Assumptions!$F$6-SQRT((1-C235)*(Assumptions!$F$6-Assumptions!$D$6)*(Assumptions!$F$6-Assumptions!$E$6)))</f>
        <v>0.129158499324253</v>
      </c>
      <c r="F235" s="19" t="n">
        <f aca="false">IF(D235&lt;(Assumptions!$E$7-Assumptions!$D$7)/(Assumptions!$F$7-Assumptions!$D$7),Assumptions!$D$7+SQRT(D235*(Assumptions!$F$7-Assumptions!$D$7)*(Assumptions!$E$7-Assumptions!$D$7)),Assumptions!$F$7-SQRT((1-D235)*(Assumptions!$F$7-Assumptions!$D$7)*(Assumptions!$F$7-Assumptions!$E$7)))</f>
        <v>0.39310561430637</v>
      </c>
      <c r="G235" s="19" t="n">
        <f aca="false">MIN(Assumptions!$D$24,MAX(Assumptions!$D$23,Assumptions!$D$8+Assumptions!$E$8*'Random Draws'!E235))</f>
        <v>0.083959460247946</v>
      </c>
      <c r="H235" s="19" t="n">
        <f aca="false">IF('Random Draws'!F235&lt;(Assumptions!$E$9-Assumptions!$D$9)/(Assumptions!$F$9-Assumptions!$D$9),Assumptions!$D$9+SQRT('Random Draws'!F235*(Assumptions!$F$9-Assumptions!$D$9)*(Assumptions!$E$9-Assumptions!$D$9)),Assumptions!$F$9-SQRT((1-'Random Draws'!F235)*(Assumptions!$F$9-Assumptions!$D$9)*(Assumptions!$F$9-Assumptions!$E$9)))</f>
        <v>0.265233973828112</v>
      </c>
      <c r="I235" s="19" t="n">
        <f aca="false">IF('Random Draws'!G235&lt;(Assumptions!$E$10-Assumptions!$D$10)/(Assumptions!$F$10-Assumptions!$D$10),Assumptions!$D$10+SQRT('Random Draws'!G235*(Assumptions!$F$10-Assumptions!$D$10)*(Assumptions!$E$10-Assumptions!$D$10)),Assumptions!$F$10-SQRT((1-'Random Draws'!G235)*(Assumptions!$F$10-Assumptions!$D$10)*(Assumptions!$F$10-Assumptions!$E$10)))</f>
        <v>0.0140359535387378</v>
      </c>
      <c r="J235" s="19" t="n">
        <f aca="false">IF('Random Draws'!H235&lt;(Assumptions!$E$11-Assumptions!$D$11)/(Assumptions!$F$11-Assumptions!$D$11),Assumptions!$D$11+SQRT('Random Draws'!H235*(Assumptions!$F$11-Assumptions!$D$11)*(Assumptions!$E$11-Assumptions!$D$11)),Assumptions!$F$11-SQRT((1-'Random Draws'!H235)*(Assumptions!$F$11-Assumptions!$D$11)*(Assumptions!$F$11-Assumptions!$E$11)))</f>
        <v>0.169214230842902</v>
      </c>
      <c r="K235" s="19" t="n">
        <f aca="false">MAX(G235,I235+Assumptions!$D$21)</f>
        <v>0.083959460247946</v>
      </c>
      <c r="L235" s="28" t="n">
        <f aca="false">(F235-Assumptions!$D$15)*(1-H235)+Assumptions!$D$15-J235</f>
        <v>0.154106835844502</v>
      </c>
      <c r="M235" s="21" t="n">
        <f aca="false">Assumptions!$D$14*(1+E235)^1*L235-Assumptions!$D$14*(1+E235)^0*E235*Assumptions!$D$16</f>
        <v>24.6697618351187</v>
      </c>
      <c r="N235" s="21" t="n">
        <f aca="false">Assumptions!$D$14*(1+E235)^2*L235-Assumptions!$D$14*(1+E235)^1*E235*Assumptions!$D$16</f>
        <v>27.8560712524293</v>
      </c>
      <c r="O235" s="21" t="n">
        <f aca="false">Assumptions!$D$14*(1+E235)^3*L235-Assumptions!$D$14*(1+E235)^2*E235*Assumptions!$D$16</f>
        <v>31.4539196124625</v>
      </c>
      <c r="P235" s="21" t="n">
        <f aca="false">Assumptions!$D$14*(1+E235)^4*L235-Assumptions!$D$14*(1+E235)^3*E235*Assumptions!$D$16</f>
        <v>35.5164606674739</v>
      </c>
      <c r="Q235" s="21" t="n">
        <f aca="false">Assumptions!$D$14*(1+E235)^5*L235-Assumptions!$D$14*(1+E235)^4*E235*Assumptions!$D$16</f>
        <v>40.1037134285936</v>
      </c>
      <c r="R235" s="21" t="n">
        <f aca="false">M235/(1+K235)+N235/(1+K235)^2+O235/(1+K235)^3+P235/(1+K235)^4+Q235/(1+K235)^5</f>
        <v>123.688746565529</v>
      </c>
      <c r="S235" s="21" t="n">
        <f aca="false">Q235*(1+I235)/(K235-I235)</f>
        <v>581.587068510865</v>
      </c>
      <c r="T235" s="21" t="n">
        <f aca="false">R235+S235/(1+K235)^5</f>
        <v>512.330575614254</v>
      </c>
      <c r="U235" s="8" t="n">
        <f aca="false">(T235-Assumptions!$D$17)/Assumptions!$D$18</f>
        <v>13.0932230245701</v>
      </c>
    </row>
    <row r="236" customFormat="false" ht="15" hidden="false" customHeight="false" outlineLevel="0" collapsed="false">
      <c r="B236" s="2" t="n">
        <v>231</v>
      </c>
      <c r="C236" s="27" t="n">
        <f aca="false">NORMSDIST('Random Draws'!C236)</f>
        <v>0.273847176548605</v>
      </c>
      <c r="D236" s="27" t="n">
        <f aca="false">NORMSDIST(Assumptions!$D$22*'Random Draws'!C236+SQRT(1-Assumptions!$D$22^2)*'Random Draws'!D236)</f>
        <v>0.287585344465952</v>
      </c>
      <c r="E236" s="19" t="n">
        <f aca="false">IF(C236&lt;(Assumptions!$E$6-Assumptions!$D$6)/(Assumptions!$F$6-Assumptions!$D$6),Assumptions!$D$6+SQRT(C236*(Assumptions!$F$6-Assumptions!$D$6)*(Assumptions!$E$6-Assumptions!$D$6)),Assumptions!$F$6-SQRT((1-C236)*(Assumptions!$F$6-Assumptions!$D$6)*(Assumptions!$F$6-Assumptions!$E$6)))</f>
        <v>0.0770031874673389</v>
      </c>
      <c r="F236" s="19" t="n">
        <f aca="false">IF(D236&lt;(Assumptions!$E$7-Assumptions!$D$7)/(Assumptions!$F$7-Assumptions!$D$7),Assumptions!$D$7+SQRT(D236*(Assumptions!$F$7-Assumptions!$D$7)*(Assumptions!$E$7-Assumptions!$D$7)),Assumptions!$F$7-SQRT((1-D236)*(Assumptions!$F$7-Assumptions!$D$7)*(Assumptions!$F$7-Assumptions!$E$7)))</f>
        <v>0.401539283416974</v>
      </c>
      <c r="G236" s="19" t="n">
        <f aca="false">MIN(Assumptions!$D$24,MAX(Assumptions!$D$23,Assumptions!$D$8+Assumptions!$E$8*'Random Draws'!E236))</f>
        <v>0.0866409583355</v>
      </c>
      <c r="H236" s="19" t="n">
        <f aca="false">IF('Random Draws'!F236&lt;(Assumptions!$E$9-Assumptions!$D$9)/(Assumptions!$F$9-Assumptions!$D$9),Assumptions!$D$9+SQRT('Random Draws'!F236*(Assumptions!$F$9-Assumptions!$D$9)*(Assumptions!$E$9-Assumptions!$D$9)),Assumptions!$F$9-SQRT((1-'Random Draws'!F236)*(Assumptions!$F$9-Assumptions!$D$9)*(Assumptions!$F$9-Assumptions!$E$9)))</f>
        <v>0.31058891460337</v>
      </c>
      <c r="I236" s="19" t="n">
        <f aca="false">IF('Random Draws'!G236&lt;(Assumptions!$E$10-Assumptions!$D$10)/(Assumptions!$F$10-Assumptions!$D$10),Assumptions!$D$10+SQRT('Random Draws'!G236*(Assumptions!$F$10-Assumptions!$D$10)*(Assumptions!$E$10-Assumptions!$D$10)),Assumptions!$F$10-SQRT((1-'Random Draws'!G236)*(Assumptions!$F$10-Assumptions!$D$10)*(Assumptions!$F$10-Assumptions!$E$10)))</f>
        <v>0.0203644576838573</v>
      </c>
      <c r="J236" s="19" t="n">
        <f aca="false">IF('Random Draws'!H236&lt;(Assumptions!$E$11-Assumptions!$D$11)/(Assumptions!$F$11-Assumptions!$D$11),Assumptions!$D$11+SQRT('Random Draws'!H236*(Assumptions!$F$11-Assumptions!$D$11)*(Assumptions!$E$11-Assumptions!$D$11)),Assumptions!$F$11-SQRT((1-'Random Draws'!H236)*(Assumptions!$F$11-Assumptions!$D$11)*(Assumptions!$F$11-Assumptions!$E$11)))</f>
        <v>0.147019300783255</v>
      </c>
      <c r="K236" s="19" t="n">
        <f aca="false">MAX(G236,I236+Assumptions!$D$21)</f>
        <v>0.0866409583355</v>
      </c>
      <c r="L236" s="28" t="n">
        <f aca="false">(F236-Assumptions!$D$15)*(1-H236)+Assumptions!$D$15-J236</f>
        <v>0.170182891325065</v>
      </c>
      <c r="M236" s="21" t="n">
        <f aca="false">Assumptions!$D$14*(1+E236)^1*L236-Assumptions!$D$14*(1+E236)^0*E236*Assumptions!$D$16</f>
        <v>26.2417260138949</v>
      </c>
      <c r="N236" s="21" t="n">
        <f aca="false">Assumptions!$D$14*(1+E236)^2*L236-Assumptions!$D$14*(1+E236)^1*E236*Assumptions!$D$16</f>
        <v>28.2624225616094</v>
      </c>
      <c r="O236" s="21" t="n">
        <f aca="false">Assumptions!$D$14*(1+E236)^3*L236-Assumptions!$D$14*(1+E236)^2*E236*Assumptions!$D$16</f>
        <v>30.4387191844022</v>
      </c>
      <c r="P236" s="21" t="n">
        <f aca="false">Assumptions!$D$14*(1+E236)^4*L236-Assumptions!$D$14*(1+E236)^3*E236*Assumptions!$D$16</f>
        <v>32.7825975840244</v>
      </c>
      <c r="Q236" s="21" t="n">
        <f aca="false">Assumptions!$D$14*(1+E236)^5*L236-Assumptions!$D$14*(1+E236)^4*E236*Assumptions!$D$16</f>
        <v>35.3069620914533</v>
      </c>
      <c r="R236" s="21" t="n">
        <f aca="false">M236/(1+K236)+N236/(1+K236)^2+O236/(1+K236)^3+P236/(1+K236)^4+Q236/(1+K236)^5</f>
        <v>118.624019269683</v>
      </c>
      <c r="S236" s="21" t="n">
        <f aca="false">Q236*(1+I236)/(K236-I236)</f>
        <v>543.570781086756</v>
      </c>
      <c r="T236" s="21" t="n">
        <f aca="false">R236+S236/(1+K236)^5</f>
        <v>477.401974414387</v>
      </c>
      <c r="U236" s="8" t="n">
        <f aca="false">(T236-Assumptions!$D$17)/Assumptions!$D$18</f>
        <v>11.6960789765755</v>
      </c>
    </row>
    <row r="237" customFormat="false" ht="15" hidden="false" customHeight="false" outlineLevel="0" collapsed="false">
      <c r="B237" s="2" t="n">
        <v>232</v>
      </c>
      <c r="C237" s="27" t="n">
        <f aca="false">NORMSDIST('Random Draws'!C237)</f>
        <v>0.946045293302143</v>
      </c>
      <c r="D237" s="27" t="n">
        <f aca="false">NORMSDIST(Assumptions!$D$22*'Random Draws'!C237+SQRT(1-Assumptions!$D$22^2)*'Random Draws'!D237)</f>
        <v>0.594877122680668</v>
      </c>
      <c r="E237" s="19" t="n">
        <f aca="false">IF(C237&lt;(Assumptions!$E$6-Assumptions!$D$6)/(Assumptions!$F$6-Assumptions!$D$6),Assumptions!$D$6+SQRT(C237*(Assumptions!$F$6-Assumptions!$D$6)*(Assumptions!$E$6-Assumptions!$D$6)),Assumptions!$F$6-SQRT((1-C237)*(Assumptions!$F$6-Assumptions!$D$6)*(Assumptions!$F$6-Assumptions!$E$6)))</f>
        <v>0.123575215876935</v>
      </c>
      <c r="F237" s="19" t="n">
        <f aca="false">IF(D237&lt;(Assumptions!$E$7-Assumptions!$D$7)/(Assumptions!$F$7-Assumptions!$D$7),Assumptions!$D$7+SQRT(D237*(Assumptions!$F$7-Assumptions!$D$7)*(Assumptions!$E$7-Assumptions!$D$7)),Assumptions!$F$7-SQRT((1-D237)*(Assumptions!$F$7-Assumptions!$D$7)*(Assumptions!$F$7-Assumptions!$E$7)))</f>
        <v>0.419743307040069</v>
      </c>
      <c r="G237" s="19" t="n">
        <f aca="false">MIN(Assumptions!$D$24,MAX(Assumptions!$D$23,Assumptions!$D$8+Assumptions!$E$8*'Random Draws'!E237))</f>
        <v>0.083908955551484</v>
      </c>
      <c r="H237" s="19" t="n">
        <f aca="false">IF('Random Draws'!F237&lt;(Assumptions!$E$9-Assumptions!$D$9)/(Assumptions!$F$9-Assumptions!$D$9),Assumptions!$D$9+SQRT('Random Draws'!F237*(Assumptions!$F$9-Assumptions!$D$9)*(Assumptions!$E$9-Assumptions!$D$9)),Assumptions!$F$9-SQRT((1-'Random Draws'!F237)*(Assumptions!$F$9-Assumptions!$D$9)*(Assumptions!$F$9-Assumptions!$E$9)))</f>
        <v>0.290075319322653</v>
      </c>
      <c r="I237" s="19" t="n">
        <f aca="false">IF('Random Draws'!G237&lt;(Assumptions!$E$10-Assumptions!$D$10)/(Assumptions!$F$10-Assumptions!$D$10),Assumptions!$D$10+SQRT('Random Draws'!G237*(Assumptions!$F$10-Assumptions!$D$10)*(Assumptions!$E$10-Assumptions!$D$10)),Assumptions!$F$10-SQRT((1-'Random Draws'!G237)*(Assumptions!$F$10-Assumptions!$D$10)*(Assumptions!$F$10-Assumptions!$E$10)))</f>
        <v>0.0219730249178195</v>
      </c>
      <c r="J237" s="19" t="n">
        <f aca="false">IF('Random Draws'!H237&lt;(Assumptions!$E$11-Assumptions!$D$11)/(Assumptions!$F$11-Assumptions!$D$11),Assumptions!$D$11+SQRT('Random Draws'!H237*(Assumptions!$F$11-Assumptions!$D$11)*(Assumptions!$E$11-Assumptions!$D$11)),Assumptions!$F$11-SQRT((1-'Random Draws'!H237)*(Assumptions!$F$11-Assumptions!$D$11)*(Assumptions!$F$11-Assumptions!$E$11)))</f>
        <v>0.155375586222535</v>
      </c>
      <c r="K237" s="19" t="n">
        <f aca="false">MAX(G237,I237+Assumptions!$D$21)</f>
        <v>0.083908955551484</v>
      </c>
      <c r="L237" s="28" t="n">
        <f aca="false">(F237-Assumptions!$D$15)*(1-H237)+Assumptions!$D$15-J237</f>
        <v>0.180320338506285</v>
      </c>
      <c r="M237" s="21" t="n">
        <f aca="false">Assumptions!$D$14*(1+E237)^1*L237-Assumptions!$D$14*(1+E237)^0*E237*Assumptions!$D$16</f>
        <v>28.8399499842445</v>
      </c>
      <c r="N237" s="21" t="n">
        <f aca="false">Assumptions!$D$14*(1+E237)^2*L237-Assumptions!$D$14*(1+E237)^1*E237*Assumptions!$D$16</f>
        <v>32.4038530294275</v>
      </c>
      <c r="O237" s="21" t="n">
        <f aca="false">Assumptions!$D$14*(1+E237)^3*L237-Assumptions!$D$14*(1+E237)^2*E237*Assumptions!$D$16</f>
        <v>36.4081661627835</v>
      </c>
      <c r="P237" s="21" t="n">
        <f aca="false">Assumptions!$D$14*(1+E237)^4*L237-Assumptions!$D$14*(1+E237)^3*E237*Assumptions!$D$16</f>
        <v>40.9073131560328</v>
      </c>
      <c r="Q237" s="21" t="n">
        <f aca="false">Assumptions!$D$14*(1+E237)^5*L237-Assumptions!$D$14*(1+E237)^4*E237*Assumptions!$D$16</f>
        <v>45.9624432102349</v>
      </c>
      <c r="R237" s="21" t="n">
        <f aca="false">M237/(1+K237)+N237/(1+K237)^2+O237/(1+K237)^3+P237/(1+K237)^4+Q237/(1+K237)^5</f>
        <v>143.136787882007</v>
      </c>
      <c r="S237" s="21" t="n">
        <f aca="false">Q237*(1+I237)/(K237-I237)</f>
        <v>758.402701624154</v>
      </c>
      <c r="T237" s="21" t="n">
        <f aca="false">R237+S237/(1+K237)^5</f>
        <v>650.052612022133</v>
      </c>
      <c r="U237" s="8" t="n">
        <f aca="false">(T237-Assumptions!$D$17)/Assumptions!$D$18</f>
        <v>18.6021044808853</v>
      </c>
    </row>
    <row r="238" customFormat="false" ht="15" hidden="false" customHeight="false" outlineLevel="0" collapsed="false">
      <c r="B238" s="2" t="n">
        <v>233</v>
      </c>
      <c r="C238" s="27" t="n">
        <f aca="false">NORMSDIST('Random Draws'!C238)</f>
        <v>0.577505956190003</v>
      </c>
      <c r="D238" s="27" t="n">
        <f aca="false">NORMSDIST(Assumptions!$D$22*'Random Draws'!C238+SQRT(1-Assumptions!$D$22^2)*'Random Draws'!D238)</f>
        <v>0.239439588407059</v>
      </c>
      <c r="E238" s="19" t="n">
        <f aca="false">IF(C238&lt;(Assumptions!$E$6-Assumptions!$D$6)/(Assumptions!$F$6-Assumptions!$D$6),Assumptions!$D$6+SQRT(C238*(Assumptions!$F$6-Assumptions!$D$6)*(Assumptions!$E$6-Assumptions!$D$6)),Assumptions!$F$6-SQRT((1-C238)*(Assumptions!$F$6-Assumptions!$D$6)*(Assumptions!$F$6-Assumptions!$E$6)))</f>
        <v>0.0940383831980425</v>
      </c>
      <c r="F238" s="19" t="n">
        <f aca="false">IF(D238&lt;(Assumptions!$E$7-Assumptions!$D$7)/(Assumptions!$F$7-Assumptions!$D$7),Assumptions!$D$7+SQRT(D238*(Assumptions!$F$7-Assumptions!$D$7)*(Assumptions!$E$7-Assumptions!$D$7)),Assumptions!$F$7-SQRT((1-D238)*(Assumptions!$F$7-Assumptions!$D$7)*(Assumptions!$F$7-Assumptions!$E$7)))</f>
        <v>0.397903001602015</v>
      </c>
      <c r="G238" s="19" t="n">
        <f aca="false">MIN(Assumptions!$D$24,MAX(Assumptions!$D$23,Assumptions!$D$8+Assumptions!$E$8*'Random Draws'!E238))</f>
        <v>0.103893807445348</v>
      </c>
      <c r="H238" s="19" t="n">
        <f aca="false">IF('Random Draws'!F238&lt;(Assumptions!$E$9-Assumptions!$D$9)/(Assumptions!$F$9-Assumptions!$D$9),Assumptions!$D$9+SQRT('Random Draws'!F238*(Assumptions!$F$9-Assumptions!$D$9)*(Assumptions!$E$9-Assumptions!$D$9)),Assumptions!$F$9-SQRT((1-'Random Draws'!F238)*(Assumptions!$F$9-Assumptions!$D$9)*(Assumptions!$F$9-Assumptions!$E$9)))</f>
        <v>0.280807148813905</v>
      </c>
      <c r="I238" s="19" t="n">
        <f aca="false">IF('Random Draws'!G238&lt;(Assumptions!$E$10-Assumptions!$D$10)/(Assumptions!$F$10-Assumptions!$D$10),Assumptions!$D$10+SQRT('Random Draws'!G238*(Assumptions!$F$10-Assumptions!$D$10)*(Assumptions!$E$10-Assumptions!$D$10)),Assumptions!$F$10-SQRT((1-'Random Draws'!G238)*(Assumptions!$F$10-Assumptions!$D$10)*(Assumptions!$F$10-Assumptions!$E$10)))</f>
        <v>0.0208769414189534</v>
      </c>
      <c r="J238" s="19" t="n">
        <f aca="false">IF('Random Draws'!H238&lt;(Assumptions!$E$11-Assumptions!$D$11)/(Assumptions!$F$11-Assumptions!$D$11),Assumptions!$D$11+SQRT('Random Draws'!H238*(Assumptions!$F$11-Assumptions!$D$11)*(Assumptions!$E$11-Assumptions!$D$11)),Assumptions!$F$11-SQRT((1-'Random Draws'!H238)*(Assumptions!$F$11-Assumptions!$D$11)*(Assumptions!$F$11-Assumptions!$E$11)))</f>
        <v>0.121337545315868</v>
      </c>
      <c r="K238" s="19" t="n">
        <f aca="false">MAX(G238,I238+Assumptions!$D$21)</f>
        <v>0.103893807445348</v>
      </c>
      <c r="L238" s="28" t="n">
        <f aca="false">(F238-Assumptions!$D$15)*(1-H238)+Assumptions!$D$15-J238</f>
        <v>0.201336378247598</v>
      </c>
      <c r="M238" s="21" t="n">
        <f aca="false">Assumptions!$D$14*(1+E238)^1*L238-Assumptions!$D$14*(1+E238)^0*E238*Assumptions!$D$16</f>
        <v>31.5300432649466</v>
      </c>
      <c r="N238" s="21" t="n">
        <f aca="false">Assumptions!$D$14*(1+E238)^2*L238-Assumptions!$D$14*(1+E238)^1*E238*Assumptions!$D$16</f>
        <v>34.4950775557465</v>
      </c>
      <c r="O238" s="21" t="n">
        <f aca="false">Assumptions!$D$14*(1+E238)^3*L238-Assumptions!$D$14*(1+E238)^2*E238*Assumptions!$D$16</f>
        <v>37.7389388773799</v>
      </c>
      <c r="P238" s="21" t="n">
        <f aca="false">Assumptions!$D$14*(1+E238)^4*L238-Assumptions!$D$14*(1+E238)^3*E238*Assumptions!$D$16</f>
        <v>41.2878476730185</v>
      </c>
      <c r="Q238" s="21" t="n">
        <f aca="false">Assumptions!$D$14*(1+E238)^5*L238-Assumptions!$D$14*(1+E238)^4*E238*Assumptions!$D$16</f>
        <v>45.1704901139162</v>
      </c>
      <c r="R238" s="21" t="n">
        <f aca="false">M238/(1+K238)+N238/(1+K238)^2+O238/(1+K238)^3+P238/(1+K238)^4+Q238/(1+K238)^5</f>
        <v>140.285480860433</v>
      </c>
      <c r="S238" s="21" t="n">
        <f aca="false">Q238*(1+I238)/(K238-I238)</f>
        <v>555.47160471257</v>
      </c>
      <c r="T238" s="21" t="n">
        <f aca="false">R238+S238/(1+K238)^5</f>
        <v>479.14943768836</v>
      </c>
      <c r="U238" s="8" t="n">
        <f aca="false">(T238-Assumptions!$D$17)/Assumptions!$D$18</f>
        <v>11.7659775075344</v>
      </c>
    </row>
    <row r="239" customFormat="false" ht="15" hidden="false" customHeight="false" outlineLevel="0" collapsed="false">
      <c r="B239" s="2" t="n">
        <v>234</v>
      </c>
      <c r="C239" s="27" t="n">
        <f aca="false">NORMSDIST('Random Draws'!C239)</f>
        <v>0.233238528574329</v>
      </c>
      <c r="D239" s="27" t="n">
        <f aca="false">NORMSDIST(Assumptions!$D$22*'Random Draws'!C239+SQRT(1-Assumptions!$D$22^2)*'Random Draws'!D239)</f>
        <v>0.910090165795679</v>
      </c>
      <c r="E239" s="19" t="n">
        <f aca="false">IF(C239&lt;(Assumptions!$E$6-Assumptions!$D$6)/(Assumptions!$F$6-Assumptions!$D$6),Assumptions!$D$6+SQRT(C239*(Assumptions!$F$6-Assumptions!$D$6)*(Assumptions!$E$6-Assumptions!$D$6)),Assumptions!$F$6-SQRT((1-C239)*(Assumptions!$F$6-Assumptions!$D$6)*(Assumptions!$F$6-Assumptions!$E$6)))</f>
        <v>0.074149562850374</v>
      </c>
      <c r="F239" s="19" t="n">
        <f aca="false">IF(D239&lt;(Assumptions!$E$7-Assumptions!$D$7)/(Assumptions!$F$7-Assumptions!$D$7),Assumptions!$D$7+SQRT(D239*(Assumptions!$F$7-Assumptions!$D$7)*(Assumptions!$E$7-Assumptions!$D$7)),Assumptions!$F$7-SQRT((1-D239)*(Assumptions!$F$7-Assumptions!$D$7)*(Assumptions!$F$7-Assumptions!$E$7)))</f>
        <v>0.441035840730017</v>
      </c>
      <c r="G239" s="19" t="n">
        <f aca="false">MIN(Assumptions!$D$24,MAX(Assumptions!$D$23,Assumptions!$D$8+Assumptions!$E$8*'Random Draws'!E239))</f>
        <v>0.084782403074707</v>
      </c>
      <c r="H239" s="19" t="n">
        <f aca="false">IF('Random Draws'!F239&lt;(Assumptions!$E$9-Assumptions!$D$9)/(Assumptions!$F$9-Assumptions!$D$9),Assumptions!$D$9+SQRT('Random Draws'!F239*(Assumptions!$F$9-Assumptions!$D$9)*(Assumptions!$E$9-Assumptions!$D$9)),Assumptions!$F$9-SQRT((1-'Random Draws'!F239)*(Assumptions!$F$9-Assumptions!$D$9)*(Assumptions!$F$9-Assumptions!$E$9)))</f>
        <v>0.293723890185291</v>
      </c>
      <c r="I239" s="19" t="n">
        <f aca="false">IF('Random Draws'!G239&lt;(Assumptions!$E$10-Assumptions!$D$10)/(Assumptions!$F$10-Assumptions!$D$10),Assumptions!$D$10+SQRT('Random Draws'!G239*(Assumptions!$F$10-Assumptions!$D$10)*(Assumptions!$E$10-Assumptions!$D$10)),Assumptions!$F$10-SQRT((1-'Random Draws'!G239)*(Assumptions!$F$10-Assumptions!$D$10)*(Assumptions!$F$10-Assumptions!$E$10)))</f>
        <v>0.0168617136860171</v>
      </c>
      <c r="J239" s="19" t="n">
        <f aca="false">IF('Random Draws'!H239&lt;(Assumptions!$E$11-Assumptions!$D$11)/(Assumptions!$F$11-Assumptions!$D$11),Assumptions!$D$11+SQRT('Random Draws'!H239*(Assumptions!$F$11-Assumptions!$D$11)*(Assumptions!$E$11-Assumptions!$D$11)),Assumptions!$F$11-SQRT((1-'Random Draws'!H239)*(Assumptions!$F$11-Assumptions!$D$11)*(Assumptions!$F$11-Assumptions!$E$11)))</f>
        <v>0.170777992234611</v>
      </c>
      <c r="K239" s="19" t="n">
        <f aca="false">MAX(G239,I239+Assumptions!$D$21)</f>
        <v>0.084782403074707</v>
      </c>
      <c r="L239" s="28" t="n">
        <f aca="false">(F239-Assumptions!$D$15)*(1-H239)+Assumptions!$D$15-J239</f>
        <v>0.178899191369133</v>
      </c>
      <c r="M239" s="21" t="n">
        <f aca="false">Assumptions!$D$14*(1+E239)^1*L239-Assumptions!$D$14*(1+E239)^0*E239*Assumptions!$D$16</f>
        <v>27.5413001910996</v>
      </c>
      <c r="N239" s="21" t="n">
        <f aca="false">Assumptions!$D$14*(1+E239)^2*L239-Assumptions!$D$14*(1+E239)^1*E239*Assumptions!$D$16</f>
        <v>29.5834755606005</v>
      </c>
      <c r="O239" s="21" t="n">
        <f aca="false">Assumptions!$D$14*(1+E239)^3*L239-Assumptions!$D$14*(1+E239)^2*E239*Assumptions!$D$16</f>
        <v>31.7770773410138</v>
      </c>
      <c r="P239" s="21" t="n">
        <f aca="false">Assumptions!$D$14*(1+E239)^4*L239-Assumptions!$D$14*(1+E239)^3*E239*Assumptions!$D$16</f>
        <v>34.1333337345125</v>
      </c>
      <c r="Q239" s="21" t="n">
        <f aca="false">Assumptions!$D$14*(1+E239)^5*L239-Assumptions!$D$14*(1+E239)^4*E239*Assumptions!$D$16</f>
        <v>36.6643055095525</v>
      </c>
      <c r="R239" s="21" t="n">
        <f aca="false">M239/(1+K239)+N239/(1+K239)^2+O239/(1+K239)^3+P239/(1+K239)^4+Q239/(1+K239)^5</f>
        <v>124.479603809929</v>
      </c>
      <c r="S239" s="21" t="n">
        <f aca="false">Q239*(1+I239)/(K239-I239)</f>
        <v>548.9126931294</v>
      </c>
      <c r="T239" s="21" t="n">
        <f aca="false">R239+S239/(1+K239)^5</f>
        <v>489.89775456337</v>
      </c>
      <c r="U239" s="8" t="n">
        <f aca="false">(T239-Assumptions!$D$17)/Assumptions!$D$18</f>
        <v>12.1959101825348</v>
      </c>
    </row>
    <row r="240" customFormat="false" ht="15" hidden="false" customHeight="false" outlineLevel="0" collapsed="false">
      <c r="B240" s="2" t="n">
        <v>235</v>
      </c>
      <c r="C240" s="27" t="n">
        <f aca="false">NORMSDIST('Random Draws'!C240)</f>
        <v>0.640529845500088</v>
      </c>
      <c r="D240" s="27" t="n">
        <f aca="false">NORMSDIST(Assumptions!$D$22*'Random Draws'!C240+SQRT(1-Assumptions!$D$22^2)*'Random Draws'!D240)</f>
        <v>0.583940538514503</v>
      </c>
      <c r="E240" s="19" t="n">
        <f aca="false">IF(C240&lt;(Assumptions!$E$6-Assumptions!$D$6)/(Assumptions!$F$6-Assumptions!$D$6),Assumptions!$D$6+SQRT(C240*(Assumptions!$F$6-Assumptions!$D$6)*(Assumptions!$E$6-Assumptions!$D$6)),Assumptions!$F$6-SQRT((1-C240)*(Assumptions!$F$6-Assumptions!$D$6)*(Assumptions!$F$6-Assumptions!$E$6)))</f>
        <v>0.0976048260706533</v>
      </c>
      <c r="F240" s="19" t="n">
        <f aca="false">IF(D240&lt;(Assumptions!$E$7-Assumptions!$D$7)/(Assumptions!$F$7-Assumptions!$D$7),Assumptions!$D$7+SQRT(D240*(Assumptions!$F$7-Assumptions!$D$7)*(Assumptions!$E$7-Assumptions!$D$7)),Assumptions!$F$7-SQRT((1-D240)*(Assumptions!$F$7-Assumptions!$D$7)*(Assumptions!$F$7-Assumptions!$E$7)))</f>
        <v>0.419191580744959</v>
      </c>
      <c r="G240" s="19" t="n">
        <f aca="false">MIN(Assumptions!$D$24,MAX(Assumptions!$D$23,Assumptions!$D$8+Assumptions!$E$8*'Random Draws'!E240))</f>
        <v>0.093969097670302</v>
      </c>
      <c r="H240" s="19" t="n">
        <f aca="false">IF('Random Draws'!F240&lt;(Assumptions!$E$9-Assumptions!$D$9)/(Assumptions!$F$9-Assumptions!$D$9),Assumptions!$D$9+SQRT('Random Draws'!F240*(Assumptions!$F$9-Assumptions!$D$9)*(Assumptions!$E$9-Assumptions!$D$9)),Assumptions!$F$9-SQRT((1-'Random Draws'!F240)*(Assumptions!$F$9-Assumptions!$D$9)*(Assumptions!$F$9-Assumptions!$E$9)))</f>
        <v>0.262891009104401</v>
      </c>
      <c r="I240" s="19" t="n">
        <f aca="false">IF('Random Draws'!G240&lt;(Assumptions!$E$10-Assumptions!$D$10)/(Assumptions!$F$10-Assumptions!$D$10),Assumptions!$D$10+SQRT('Random Draws'!G240*(Assumptions!$F$10-Assumptions!$D$10)*(Assumptions!$E$10-Assumptions!$D$10)),Assumptions!$F$10-SQRT((1-'Random Draws'!G240)*(Assumptions!$F$10-Assumptions!$D$10)*(Assumptions!$F$10-Assumptions!$E$10)))</f>
        <v>0.0226320658997252</v>
      </c>
      <c r="J240" s="19" t="n">
        <f aca="false">IF('Random Draws'!H240&lt;(Assumptions!$E$11-Assumptions!$D$11)/(Assumptions!$F$11-Assumptions!$D$11),Assumptions!$D$11+SQRT('Random Draws'!H240*(Assumptions!$F$11-Assumptions!$D$11)*(Assumptions!$E$11-Assumptions!$D$11)),Assumptions!$F$11-SQRT((1-'Random Draws'!H240)*(Assumptions!$F$11-Assumptions!$D$11)*(Assumptions!$F$11-Assumptions!$E$11)))</f>
        <v>0.140924359429335</v>
      </c>
      <c r="K240" s="19" t="n">
        <f aca="false">MAX(G240,I240+Assumptions!$D$21)</f>
        <v>0.093969097670302</v>
      </c>
      <c r="L240" s="28" t="n">
        <f aca="false">(F240-Assumptions!$D$15)*(1-H240)+Assumptions!$D$15-J240</f>
        <v>0.202241354829085</v>
      </c>
      <c r="M240" s="21" t="n">
        <f aca="false">Assumptions!$D$14*(1+E240)^1*L240-Assumptions!$D$14*(1+E240)^0*E240*Assumptions!$D$16</f>
        <v>31.762676634856</v>
      </c>
      <c r="N240" s="21" t="n">
        <f aca="false">Assumptions!$D$14*(1+E240)^2*L240-Assumptions!$D$14*(1+E240)^1*E240*Assumptions!$D$16</f>
        <v>34.8628671633395</v>
      </c>
      <c r="O240" s="21" t="n">
        <f aca="false">Assumptions!$D$14*(1+E240)^3*L240-Assumptions!$D$14*(1+E240)^2*E240*Assumptions!$D$16</f>
        <v>38.2656512491415</v>
      </c>
      <c r="P240" s="21" t="n">
        <f aca="false">Assumptions!$D$14*(1+E240)^4*L240-Assumptions!$D$14*(1+E240)^3*E240*Assumptions!$D$16</f>
        <v>42.0005634837942</v>
      </c>
      <c r="Q240" s="21" t="n">
        <f aca="false">Assumptions!$D$14*(1+E240)^5*L240-Assumptions!$D$14*(1+E240)^4*E240*Assumptions!$D$16</f>
        <v>46.1000211774994</v>
      </c>
      <c r="R240" s="21" t="n">
        <f aca="false">M240/(1+K240)+N240/(1+K240)^2+O240/(1+K240)^3+P240/(1+K240)^4+Q240/(1+K240)^5</f>
        <v>146.13987500582</v>
      </c>
      <c r="S240" s="21" t="n">
        <f aca="false">Q240*(1+I240)/(K240-I240)</f>
        <v>660.853959362684</v>
      </c>
      <c r="T240" s="21" t="n">
        <f aca="false">R240+S240/(1+K240)^5</f>
        <v>567.914283474578</v>
      </c>
      <c r="U240" s="8" t="n">
        <f aca="false">(T240-Assumptions!$D$17)/Assumptions!$D$18</f>
        <v>15.3165713389831</v>
      </c>
    </row>
    <row r="241" customFormat="false" ht="15" hidden="false" customHeight="false" outlineLevel="0" collapsed="false">
      <c r="B241" s="2" t="n">
        <v>236</v>
      </c>
      <c r="C241" s="27" t="n">
        <f aca="false">NORMSDIST('Random Draws'!C241)</f>
        <v>0.950390391423333</v>
      </c>
      <c r="D241" s="27" t="n">
        <f aca="false">NORMSDIST(Assumptions!$D$22*'Random Draws'!C241+SQRT(1-Assumptions!$D$22^2)*'Random Draws'!D241)</f>
        <v>0.715465578763681</v>
      </c>
      <c r="E241" s="19" t="n">
        <f aca="false">IF(C241&lt;(Assumptions!$E$6-Assumptions!$D$6)/(Assumptions!$F$6-Assumptions!$D$6),Assumptions!$D$6+SQRT(C241*(Assumptions!$F$6-Assumptions!$D$6)*(Assumptions!$E$6-Assumptions!$D$6)),Assumptions!$F$6-SQRT((1-C241)*(Assumptions!$F$6-Assumptions!$D$6)*(Assumptions!$F$6-Assumptions!$E$6)))</f>
        <v>0.124250458962772</v>
      </c>
      <c r="F241" s="19" t="n">
        <f aca="false">IF(D241&lt;(Assumptions!$E$7-Assumptions!$D$7)/(Assumptions!$F$7-Assumptions!$D$7),Assumptions!$D$7+SQRT(D241*(Assumptions!$F$7-Assumptions!$D$7)*(Assumptions!$E$7-Assumptions!$D$7)),Assumptions!$F$7-SQRT((1-D241)*(Assumptions!$F$7-Assumptions!$D$7)*(Assumptions!$F$7-Assumptions!$E$7)))</f>
        <v>0.426263703745887</v>
      </c>
      <c r="G241" s="19" t="n">
        <f aca="false">MIN(Assumptions!$D$24,MAX(Assumptions!$D$23,Assumptions!$D$8+Assumptions!$E$8*'Random Draws'!E241))</f>
        <v>0.093799357376007</v>
      </c>
      <c r="H241" s="19" t="n">
        <f aca="false">IF('Random Draws'!F241&lt;(Assumptions!$E$9-Assumptions!$D$9)/(Assumptions!$F$9-Assumptions!$D$9),Assumptions!$D$9+SQRT('Random Draws'!F241*(Assumptions!$F$9-Assumptions!$D$9)*(Assumptions!$E$9-Assumptions!$D$9)),Assumptions!$F$9-SQRT((1-'Random Draws'!F241)*(Assumptions!$F$9-Assumptions!$D$9)*(Assumptions!$F$9-Assumptions!$E$9)))</f>
        <v>0.291785518457825</v>
      </c>
      <c r="I241" s="19" t="n">
        <f aca="false">IF('Random Draws'!G241&lt;(Assumptions!$E$10-Assumptions!$D$10)/(Assumptions!$F$10-Assumptions!$D$10),Assumptions!$D$10+SQRT('Random Draws'!G241*(Assumptions!$F$10-Assumptions!$D$10)*(Assumptions!$E$10-Assumptions!$D$10)),Assumptions!$F$10-SQRT((1-'Random Draws'!G241)*(Assumptions!$F$10-Assumptions!$D$10)*(Assumptions!$F$10-Assumptions!$E$10)))</f>
        <v>0.01527463968395</v>
      </c>
      <c r="J241" s="19" t="n">
        <f aca="false">IF('Random Draws'!H241&lt;(Assumptions!$E$11-Assumptions!$D$11)/(Assumptions!$F$11-Assumptions!$D$11),Assumptions!$D$11+SQRT('Random Draws'!H241*(Assumptions!$F$11-Assumptions!$D$11)*(Assumptions!$E$11-Assumptions!$D$11)),Assumptions!$F$11-SQRT((1-'Random Draws'!H241)*(Assumptions!$F$11-Assumptions!$D$11)*(Assumptions!$F$11-Assumptions!$E$11)))</f>
        <v>0.130789267447793</v>
      </c>
      <c r="K241" s="19" t="n">
        <f aca="false">MAX(G241,I241+Assumptions!$D$21)</f>
        <v>0.093799357376007</v>
      </c>
      <c r="L241" s="28" t="n">
        <f aca="false">(F241-Assumptions!$D$15)*(1-H241)+Assumptions!$D$15-J241</f>
        <v>0.209028977900365</v>
      </c>
      <c r="M241" s="21" t="n">
        <f aca="false">Assumptions!$D$14*(1+E241)^1*L241-Assumptions!$D$14*(1+E241)^0*E241*Assumptions!$D$16</f>
        <v>33.5346445329576</v>
      </c>
      <c r="N241" s="21" t="n">
        <f aca="false">Assumptions!$D$14*(1+E241)^2*L241-Assumptions!$D$14*(1+E241)^1*E241*Assumptions!$D$16</f>
        <v>37.701339507331</v>
      </c>
      <c r="O241" s="21" t="n">
        <f aca="false">Assumptions!$D$14*(1+E241)^3*L241-Assumptions!$D$14*(1+E241)^2*E241*Assumptions!$D$16</f>
        <v>42.3857482446281</v>
      </c>
      <c r="P241" s="21" t="n">
        <f aca="false">Assumptions!$D$14*(1+E241)^4*L241-Assumptions!$D$14*(1+E241)^3*E241*Assumptions!$D$16</f>
        <v>47.6521969175037</v>
      </c>
      <c r="Q241" s="21" t="n">
        <f aca="false">Assumptions!$D$14*(1+E241)^5*L241-Assumptions!$D$14*(1+E241)^4*E241*Assumptions!$D$16</f>
        <v>53.5730042550879</v>
      </c>
      <c r="R241" s="21" t="n">
        <f aca="false">M241/(1+K241)+N241/(1+K241)^2+O241/(1+K241)^3+P241/(1+K241)^4+Q241/(1+K241)^5</f>
        <v>162.070613652916</v>
      </c>
      <c r="S241" s="21" t="n">
        <f aca="false">Q241*(1+I241)/(K241-I241)</f>
        <v>692.664860065749</v>
      </c>
      <c r="T241" s="21" t="n">
        <f aca="false">R241+S241/(1+K241)^5</f>
        <v>604.490700184125</v>
      </c>
      <c r="U241" s="8" t="n">
        <f aca="false">(T241-Assumptions!$D$17)/Assumptions!$D$18</f>
        <v>16.779628007365</v>
      </c>
    </row>
    <row r="242" customFormat="false" ht="15" hidden="false" customHeight="false" outlineLevel="0" collapsed="false">
      <c r="B242" s="2" t="n">
        <v>237</v>
      </c>
      <c r="C242" s="27" t="n">
        <f aca="false">NORMSDIST('Random Draws'!C242)</f>
        <v>0.932671883916441</v>
      </c>
      <c r="D242" s="27" t="n">
        <f aca="false">NORMSDIST(Assumptions!$D$22*'Random Draws'!C242+SQRT(1-Assumptions!$D$22^2)*'Random Draws'!D242)</f>
        <v>0.605395155545161</v>
      </c>
      <c r="E242" s="19" t="n">
        <f aca="false">IF(C242&lt;(Assumptions!$E$6-Assumptions!$D$6)/(Assumptions!$F$6-Assumptions!$D$6),Assumptions!$D$6+SQRT(C242*(Assumptions!$F$6-Assumptions!$D$6)*(Assumptions!$E$6-Assumptions!$D$6)),Assumptions!$F$6-SQRT((1-C242)*(Assumptions!$F$6-Assumptions!$D$6)*(Assumptions!$F$6-Assumptions!$E$6)))</f>
        <v>0.121652232276983</v>
      </c>
      <c r="F242" s="19" t="n">
        <f aca="false">IF(D242&lt;(Assumptions!$E$7-Assumptions!$D$7)/(Assumptions!$F$7-Assumptions!$D$7),Assumptions!$D$7+SQRT(D242*(Assumptions!$F$7-Assumptions!$D$7)*(Assumptions!$E$7-Assumptions!$D$7)),Assumptions!$F$7-SQRT((1-D242)*(Assumptions!$F$7-Assumptions!$D$7)*(Assumptions!$F$7-Assumptions!$E$7)))</f>
        <v>0.420270673579592</v>
      </c>
      <c r="G242" s="19" t="n">
        <f aca="false">MIN(Assumptions!$D$24,MAX(Assumptions!$D$23,Assumptions!$D$8+Assumptions!$E$8*'Random Draws'!E242))</f>
        <v>0.082985276771394</v>
      </c>
      <c r="H242" s="19" t="n">
        <f aca="false">IF('Random Draws'!F242&lt;(Assumptions!$E$9-Assumptions!$D$9)/(Assumptions!$F$9-Assumptions!$D$9),Assumptions!$D$9+SQRT('Random Draws'!F242*(Assumptions!$F$9-Assumptions!$D$9)*(Assumptions!$E$9-Assumptions!$D$9)),Assumptions!$F$9-SQRT((1-'Random Draws'!F242)*(Assumptions!$F$9-Assumptions!$D$9)*(Assumptions!$F$9-Assumptions!$E$9)))</f>
        <v>0.250626233361723</v>
      </c>
      <c r="I242" s="19" t="n">
        <f aca="false">IF('Random Draws'!G242&lt;(Assumptions!$E$10-Assumptions!$D$10)/(Assumptions!$F$10-Assumptions!$D$10),Assumptions!$D$10+SQRT('Random Draws'!G242*(Assumptions!$F$10-Assumptions!$D$10)*(Assumptions!$E$10-Assumptions!$D$10)),Assumptions!$F$10-SQRT((1-'Random Draws'!G242)*(Assumptions!$F$10-Assumptions!$D$10)*(Assumptions!$F$10-Assumptions!$E$10)))</f>
        <v>0.0139105438783851</v>
      </c>
      <c r="J242" s="19" t="n">
        <f aca="false">IF('Random Draws'!H242&lt;(Assumptions!$E$11-Assumptions!$D$11)/(Assumptions!$F$11-Assumptions!$D$11),Assumptions!$D$11+SQRT('Random Draws'!H242*(Assumptions!$F$11-Assumptions!$D$11)*(Assumptions!$E$11-Assumptions!$D$11)),Assumptions!$F$11-SQRT((1-'Random Draws'!H242)*(Assumptions!$F$11-Assumptions!$D$11)*(Assumptions!$F$11-Assumptions!$E$11)))</f>
        <v>0.180546424338699</v>
      </c>
      <c r="K242" s="19" t="n">
        <f aca="false">MAX(G242,I242+Assumptions!$D$21)</f>
        <v>0.082985276771394</v>
      </c>
      <c r="L242" s="28" t="n">
        <f aca="false">(F242-Assumptions!$D$15)*(1-H242)+Assumptions!$D$15-J242</f>
        <v>0.166974803666269</v>
      </c>
      <c r="M242" s="21" t="n">
        <f aca="false">Assumptions!$D$14*(1+E242)^1*L242-Assumptions!$D$14*(1+E242)^0*E242*Assumptions!$D$16</f>
        <v>26.627523673206</v>
      </c>
      <c r="N242" s="21" t="n">
        <f aca="false">Assumptions!$D$14*(1+E242)^2*L242-Assumptions!$D$14*(1+E242)^1*E242*Assumptions!$D$16</f>
        <v>29.8668213680597</v>
      </c>
      <c r="O242" s="21" t="n">
        <f aca="false">Assumptions!$D$14*(1+E242)^3*L242-Assumptions!$D$14*(1+E242)^2*E242*Assumptions!$D$16</f>
        <v>33.5001868585021</v>
      </c>
      <c r="P242" s="21" t="n">
        <f aca="false">Assumptions!$D$14*(1+E242)^4*L242-Assumptions!$D$14*(1+E242)^3*E242*Assumptions!$D$16</f>
        <v>37.5755593715349</v>
      </c>
      <c r="Q242" s="21" t="n">
        <f aca="false">Assumptions!$D$14*(1+E242)^5*L242-Assumptions!$D$14*(1+E242)^4*E242*Assumptions!$D$16</f>
        <v>42.1467100481384</v>
      </c>
      <c r="R242" s="21" t="n">
        <f aca="false">M242/(1+K242)+N242/(1+K242)^2+O242/(1+K242)^3+P242/(1+K242)^4+Q242/(1+K242)^5</f>
        <v>132.033435374431</v>
      </c>
      <c r="S242" s="21" t="n">
        <f aca="false">Q242*(1+I242)/(K242-I242)</f>
        <v>618.648700007027</v>
      </c>
      <c r="T242" s="21" t="n">
        <f aca="false">R242+S242/(1+K242)^5</f>
        <v>547.304185716019</v>
      </c>
      <c r="U242" s="8" t="n">
        <f aca="false">(T242-Assumptions!$D$17)/Assumptions!$D$18</f>
        <v>14.4921674286407</v>
      </c>
    </row>
    <row r="243" customFormat="false" ht="15" hidden="false" customHeight="false" outlineLevel="0" collapsed="false">
      <c r="B243" s="2" t="n">
        <v>238</v>
      </c>
      <c r="C243" s="27" t="n">
        <f aca="false">NORMSDIST('Random Draws'!C243)</f>
        <v>0.325446906449591</v>
      </c>
      <c r="D243" s="27" t="n">
        <f aca="false">NORMSDIST(Assumptions!$D$22*'Random Draws'!C243+SQRT(1-Assumptions!$D$22^2)*'Random Draws'!D243)</f>
        <v>0.735386833328287</v>
      </c>
      <c r="E243" s="19" t="n">
        <f aca="false">IF(C243&lt;(Assumptions!$E$6-Assumptions!$D$6)/(Assumptions!$F$6-Assumptions!$D$6),Assumptions!$D$6+SQRT(C243*(Assumptions!$F$6-Assumptions!$D$6)*(Assumptions!$E$6-Assumptions!$D$6)),Assumptions!$F$6-SQRT((1-C243)*(Assumptions!$F$6-Assumptions!$D$6)*(Assumptions!$F$6-Assumptions!$E$6)))</f>
        <v>0.0803389951814365</v>
      </c>
      <c r="F243" s="19" t="n">
        <f aca="false">IF(D243&lt;(Assumptions!$E$7-Assumptions!$D$7)/(Assumptions!$F$7-Assumptions!$D$7),Assumptions!$D$7+SQRT(D243*(Assumptions!$F$7-Assumptions!$D$7)*(Assumptions!$E$7-Assumptions!$D$7)),Assumptions!$F$7-SQRT((1-D243)*(Assumptions!$F$7-Assumptions!$D$7)*(Assumptions!$F$7-Assumptions!$E$7)))</f>
        <v>0.427466130468589</v>
      </c>
      <c r="G243" s="19" t="n">
        <f aca="false">MIN(Assumptions!$D$24,MAX(Assumptions!$D$23,Assumptions!$D$8+Assumptions!$E$8*'Random Draws'!E243))</f>
        <v>0.061389120188404</v>
      </c>
      <c r="H243" s="19" t="n">
        <f aca="false">IF('Random Draws'!F243&lt;(Assumptions!$E$9-Assumptions!$D$9)/(Assumptions!$F$9-Assumptions!$D$9),Assumptions!$D$9+SQRT('Random Draws'!F243*(Assumptions!$F$9-Assumptions!$D$9)*(Assumptions!$E$9-Assumptions!$D$9)),Assumptions!$F$9-SQRT((1-'Random Draws'!F243)*(Assumptions!$F$9-Assumptions!$D$9)*(Assumptions!$F$9-Assumptions!$E$9)))</f>
        <v>0.247107821423376</v>
      </c>
      <c r="I243" s="19" t="n">
        <f aca="false">IF('Random Draws'!G243&lt;(Assumptions!$E$10-Assumptions!$D$10)/(Assumptions!$F$10-Assumptions!$D$10),Assumptions!$D$10+SQRT('Random Draws'!G243*(Assumptions!$F$10-Assumptions!$D$10)*(Assumptions!$E$10-Assumptions!$D$10)),Assumptions!$F$10-SQRT((1-'Random Draws'!G243)*(Assumptions!$F$10-Assumptions!$D$10)*(Assumptions!$F$10-Assumptions!$E$10)))</f>
        <v>0.0132401094366086</v>
      </c>
      <c r="J243" s="19" t="n">
        <f aca="false">IF('Random Draws'!H243&lt;(Assumptions!$E$11-Assumptions!$D$11)/(Assumptions!$F$11-Assumptions!$D$11),Assumptions!$D$11+SQRT('Random Draws'!H243*(Assumptions!$F$11-Assumptions!$D$11)*(Assumptions!$E$11-Assumptions!$D$11)),Assumptions!$F$11-SQRT((1-'Random Draws'!H243)*(Assumptions!$F$11-Assumptions!$D$11)*(Assumptions!$F$11-Assumptions!$E$11)))</f>
        <v>0.18079409921068</v>
      </c>
      <c r="K243" s="19" t="n">
        <f aca="false">MAX(G243,I243+Assumptions!$D$21)</f>
        <v>0.061389120188404</v>
      </c>
      <c r="L243" s="28" t="n">
        <f aca="false">(F243-Assumptions!$D$15)*(1-H243)+Assumptions!$D$15-J243</f>
        <v>0.173165823810575</v>
      </c>
      <c r="M243" s="21" t="n">
        <f aca="false">Assumptions!$D$14*(1+E243)^1*L243-Assumptions!$D$14*(1+E243)^0*E243*Assumptions!$D$16</f>
        <v>26.7768052247766</v>
      </c>
      <c r="N243" s="21" t="n">
        <f aca="false">Assumptions!$D$14*(1+E243)^2*L243-Assumptions!$D$14*(1+E243)^1*E243*Assumptions!$D$16</f>
        <v>28.9280268507042</v>
      </c>
      <c r="O243" s="21" t="n">
        <f aca="false">Assumptions!$D$14*(1+E243)^3*L243-Assumptions!$D$14*(1+E243)^2*E243*Assumptions!$D$16</f>
        <v>31.2520754604714</v>
      </c>
      <c r="P243" s="21" t="n">
        <f aca="false">Assumptions!$D$14*(1+E243)^4*L243-Assumptions!$D$14*(1+E243)^3*E243*Assumptions!$D$16</f>
        <v>33.7628358003001</v>
      </c>
      <c r="Q243" s="21" t="n">
        <f aca="false">Assumptions!$D$14*(1+E243)^5*L243-Assumptions!$D$14*(1+E243)^4*E243*Assumptions!$D$16</f>
        <v>36.475308102972</v>
      </c>
      <c r="R243" s="21" t="n">
        <f aca="false">M243/(1+K243)+N243/(1+K243)^2+O243/(1+K243)^3+P243/(1+K243)^4+Q243/(1+K243)^5</f>
        <v>130.725697725607</v>
      </c>
      <c r="S243" s="21" t="n">
        <f aca="false">Q243*(1+I243)/(K243-I243)</f>
        <v>767.580571167005</v>
      </c>
      <c r="T243" s="21" t="n">
        <f aca="false">R243+S243/(1+K243)^5</f>
        <v>700.562921688119</v>
      </c>
      <c r="U243" s="8" t="n">
        <f aca="false">(T243-Assumptions!$D$17)/Assumptions!$D$18</f>
        <v>20.6225168675248</v>
      </c>
    </row>
    <row r="244" customFormat="false" ht="15" hidden="false" customHeight="false" outlineLevel="0" collapsed="false">
      <c r="B244" s="2" t="n">
        <v>239</v>
      </c>
      <c r="C244" s="27" t="n">
        <f aca="false">NORMSDIST('Random Draws'!C244)</f>
        <v>0.697091640696919</v>
      </c>
      <c r="D244" s="27" t="n">
        <f aca="false">NORMSDIST(Assumptions!$D$22*'Random Draws'!C244+SQRT(1-Assumptions!$D$22^2)*'Random Draws'!D244)</f>
        <v>0.16491545426927</v>
      </c>
      <c r="E244" s="19" t="n">
        <f aca="false">IF(C244&lt;(Assumptions!$E$6-Assumptions!$D$6)/(Assumptions!$F$6-Assumptions!$D$6),Assumptions!$D$6+SQRT(C244*(Assumptions!$F$6-Assumptions!$D$6)*(Assumptions!$E$6-Assumptions!$D$6)),Assumptions!$F$6-SQRT((1-C244)*(Assumptions!$F$6-Assumptions!$D$6)*(Assumptions!$F$6-Assumptions!$E$6)))</f>
        <v>0.101082885557696</v>
      </c>
      <c r="F244" s="19" t="n">
        <f aca="false">IF(D244&lt;(Assumptions!$E$7-Assumptions!$D$7)/(Assumptions!$F$7-Assumptions!$D$7),Assumptions!$D$7+SQRT(D244*(Assumptions!$F$7-Assumptions!$D$7)*(Assumptions!$E$7-Assumptions!$D$7)),Assumptions!$F$7-SQRT((1-D244)*(Assumptions!$F$7-Assumptions!$D$7)*(Assumptions!$F$7-Assumptions!$E$7)))</f>
        <v>0.391456203293081</v>
      </c>
      <c r="G244" s="19" t="n">
        <f aca="false">MIN(Assumptions!$D$24,MAX(Assumptions!$D$23,Assumptions!$D$8+Assumptions!$E$8*'Random Draws'!E244))</f>
        <v>0.099660983955112</v>
      </c>
      <c r="H244" s="19" t="n">
        <f aca="false">IF('Random Draws'!F244&lt;(Assumptions!$E$9-Assumptions!$D$9)/(Assumptions!$F$9-Assumptions!$D$9),Assumptions!$D$9+SQRT('Random Draws'!F244*(Assumptions!$F$9-Assumptions!$D$9)*(Assumptions!$E$9-Assumptions!$D$9)),Assumptions!$F$9-SQRT((1-'Random Draws'!F244)*(Assumptions!$F$9-Assumptions!$D$9)*(Assumptions!$F$9-Assumptions!$E$9)))</f>
        <v>0.27106785786965</v>
      </c>
      <c r="I244" s="19" t="n">
        <f aca="false">IF('Random Draws'!G244&lt;(Assumptions!$E$10-Assumptions!$D$10)/(Assumptions!$F$10-Assumptions!$D$10),Assumptions!$D$10+SQRT('Random Draws'!G244*(Assumptions!$F$10-Assumptions!$D$10)*(Assumptions!$E$10-Assumptions!$D$10)),Assumptions!$F$10-SQRT((1-'Random Draws'!G244)*(Assumptions!$F$10-Assumptions!$D$10)*(Assumptions!$F$10-Assumptions!$E$10)))</f>
        <v>0.0165525212539316</v>
      </c>
      <c r="J244" s="19" t="n">
        <f aca="false">IF('Random Draws'!H244&lt;(Assumptions!$E$11-Assumptions!$D$11)/(Assumptions!$F$11-Assumptions!$D$11),Assumptions!$D$11+SQRT('Random Draws'!H244*(Assumptions!$F$11-Assumptions!$D$11)*(Assumptions!$E$11-Assumptions!$D$11)),Assumptions!$F$11-SQRT((1-'Random Draws'!H244)*(Assumptions!$F$11-Assumptions!$D$11)*(Assumptions!$F$11-Assumptions!$E$11)))</f>
        <v>0.186384880138813</v>
      </c>
      <c r="K244" s="19" t="n">
        <f aca="false">MAX(G244,I244+Assumptions!$D$21)</f>
        <v>0.099660983955112</v>
      </c>
      <c r="L244" s="28" t="n">
        <f aca="false">(F244-Assumptions!$D$15)*(1-H244)+Assumptions!$D$15-J244</f>
        <v>0.134198950200881</v>
      </c>
      <c r="M244" s="21" t="n">
        <f aca="false">Assumptions!$D$14*(1+E244)^1*L244-Assumptions!$D$14*(1+E244)^0*E244*Assumptions!$D$16</f>
        <v>20.986093710094</v>
      </c>
      <c r="N244" s="21" t="n">
        <f aca="false">Assumptions!$D$14*(1+E244)^2*L244-Assumptions!$D$14*(1+E244)^1*E244*Assumptions!$D$16</f>
        <v>23.1074286188945</v>
      </c>
      <c r="O244" s="21" t="n">
        <f aca="false">Assumptions!$D$14*(1+E244)^3*L244-Assumptions!$D$14*(1+E244)^2*E244*Assumptions!$D$16</f>
        <v>25.4431941815108</v>
      </c>
      <c r="P244" s="21" t="n">
        <f aca="false">Assumptions!$D$14*(1+E244)^4*L244-Assumptions!$D$14*(1+E244)^3*E244*Assumptions!$D$16</f>
        <v>28.0150656671827</v>
      </c>
      <c r="Q244" s="21" t="n">
        <f aca="false">Assumptions!$D$14*(1+E244)^5*L244-Assumptions!$D$14*(1+E244)^4*E244*Assumptions!$D$16</f>
        <v>30.8469093439098</v>
      </c>
      <c r="R244" s="21" t="n">
        <f aca="false">M244/(1+K244)+N244/(1+K244)^2+O244/(1+K244)^3+P244/(1+K244)^4+Q244/(1+K244)^5</f>
        <v>95.6678276338995</v>
      </c>
      <c r="S244" s="21" t="n">
        <f aca="false">Q244*(1+I244)/(K244-I244)</f>
        <v>377.308187966249</v>
      </c>
      <c r="T244" s="21" t="n">
        <f aca="false">R244+S244/(1+K244)^5</f>
        <v>330.307880205429</v>
      </c>
      <c r="U244" s="8" t="n">
        <f aca="false">(T244-Assumptions!$D$17)/Assumptions!$D$18</f>
        <v>5.81231520821716</v>
      </c>
    </row>
    <row r="245" customFormat="false" ht="15" hidden="false" customHeight="false" outlineLevel="0" collapsed="false">
      <c r="B245" s="2" t="n">
        <v>240</v>
      </c>
      <c r="C245" s="27" t="n">
        <f aca="false">NORMSDIST('Random Draws'!C245)</f>
        <v>0.615321007767614</v>
      </c>
      <c r="D245" s="27" t="n">
        <f aca="false">NORMSDIST(Assumptions!$D$22*'Random Draws'!C245+SQRT(1-Assumptions!$D$22^2)*'Random Draws'!D245)</f>
        <v>0.321280472407684</v>
      </c>
      <c r="E245" s="19" t="n">
        <f aca="false">IF(C245&lt;(Assumptions!$E$6-Assumptions!$D$6)/(Assumptions!$F$6-Assumptions!$D$6),Assumptions!$D$6+SQRT(C245*(Assumptions!$F$6-Assumptions!$D$6)*(Assumptions!$E$6-Assumptions!$D$6)),Assumptions!$F$6-SQRT((1-C245)*(Assumptions!$F$6-Assumptions!$D$6)*(Assumptions!$F$6-Assumptions!$E$6)))</f>
        <v>0.0961434729924732</v>
      </c>
      <c r="F245" s="19" t="n">
        <f aca="false">IF(D245&lt;(Assumptions!$E$7-Assumptions!$D$7)/(Assumptions!$F$7-Assumptions!$D$7),Assumptions!$D$7+SQRT(D245*(Assumptions!$F$7-Assumptions!$D$7)*(Assumptions!$E$7-Assumptions!$D$7)),Assumptions!$F$7-SQRT((1-D245)*(Assumptions!$F$7-Assumptions!$D$7)*(Assumptions!$F$7-Assumptions!$E$7)))</f>
        <v>0.403905385027877</v>
      </c>
      <c r="G245" s="19" t="n">
        <f aca="false">MIN(Assumptions!$D$24,MAX(Assumptions!$D$23,Assumptions!$D$8+Assumptions!$E$8*'Random Draws'!E245))</f>
        <v>0.072928537362876</v>
      </c>
      <c r="H245" s="19" t="n">
        <f aca="false">IF('Random Draws'!F245&lt;(Assumptions!$E$9-Assumptions!$D$9)/(Assumptions!$F$9-Assumptions!$D$9),Assumptions!$D$9+SQRT('Random Draws'!F245*(Assumptions!$F$9-Assumptions!$D$9)*(Assumptions!$E$9-Assumptions!$D$9)),Assumptions!$F$9-SQRT((1-'Random Draws'!F245)*(Assumptions!$F$9-Assumptions!$D$9)*(Assumptions!$F$9-Assumptions!$E$9)))</f>
        <v>0.249022176434863</v>
      </c>
      <c r="I245" s="19" t="n">
        <f aca="false">IF('Random Draws'!G245&lt;(Assumptions!$E$10-Assumptions!$D$10)/(Assumptions!$F$10-Assumptions!$D$10),Assumptions!$D$10+SQRT('Random Draws'!G245*(Assumptions!$F$10-Assumptions!$D$10)*(Assumptions!$E$10-Assumptions!$D$10)),Assumptions!$F$10-SQRT((1-'Random Draws'!G245)*(Assumptions!$F$10-Assumptions!$D$10)*(Assumptions!$F$10-Assumptions!$E$10)))</f>
        <v>0.0235849831987765</v>
      </c>
      <c r="J245" s="19" t="n">
        <f aca="false">IF('Random Draws'!H245&lt;(Assumptions!$E$11-Assumptions!$D$11)/(Assumptions!$F$11-Assumptions!$D$11),Assumptions!$D$11+SQRT('Random Draws'!H245*(Assumptions!$F$11-Assumptions!$D$11)*(Assumptions!$E$11-Assumptions!$D$11)),Assumptions!$F$11-SQRT((1-'Random Draws'!H245)*(Assumptions!$F$11-Assumptions!$D$11)*(Assumptions!$F$11-Assumptions!$E$11)))</f>
        <v>0.144082649965816</v>
      </c>
      <c r="K245" s="19" t="n">
        <f aca="false">MAX(G245,I245+Assumptions!$D$21)</f>
        <v>0.072928537362876</v>
      </c>
      <c r="L245" s="28" t="n">
        <f aca="false">(F245-Assumptions!$D$15)*(1-H245)+Assumptions!$D$15-J245</f>
        <v>0.19161421994519</v>
      </c>
      <c r="M245" s="21" t="n">
        <f aca="false">Assumptions!$D$14*(1+E245)^1*L245-Assumptions!$D$14*(1+E245)^0*E245*Assumptions!$D$16</f>
        <v>30.0370939886751</v>
      </c>
      <c r="N245" s="21" t="n">
        <f aca="false">Assumptions!$D$14*(1+E245)^2*L245-Assumptions!$D$14*(1+E245)^1*E245*Assumptions!$D$16</f>
        <v>32.9249645233476</v>
      </c>
      <c r="O245" s="21" t="n">
        <f aca="false">Assumptions!$D$14*(1+E245)^3*L245-Assumptions!$D$14*(1+E245)^2*E245*Assumptions!$D$16</f>
        <v>36.0904849607762</v>
      </c>
      <c r="P245" s="21" t="n">
        <f aca="false">Assumptions!$D$14*(1+E245)^4*L245-Assumptions!$D$14*(1+E245)^3*E245*Assumptions!$D$16</f>
        <v>39.5603495268879</v>
      </c>
      <c r="Q245" s="21" t="n">
        <f aca="false">Assumptions!$D$14*(1+E245)^5*L245-Assumptions!$D$14*(1+E245)^4*E245*Assumptions!$D$16</f>
        <v>43.363818923199</v>
      </c>
      <c r="R245" s="21" t="n">
        <f aca="false">M245/(1+K245)+N245/(1+K245)^2+O245/(1+K245)^3+P245/(1+K245)^4+Q245/(1+K245)^5</f>
        <v>146.166994729183</v>
      </c>
      <c r="S245" s="21" t="n">
        <f aca="false">Q245*(1+I245)/(K245-I245)</f>
        <v>899.541077165281</v>
      </c>
      <c r="T245" s="21" t="n">
        <f aca="false">R245+S245/(1+K245)^5</f>
        <v>778.822099681997</v>
      </c>
      <c r="U245" s="8" t="n">
        <f aca="false">(T245-Assumptions!$D$17)/Assumptions!$D$18</f>
        <v>23.7528839872799</v>
      </c>
    </row>
    <row r="246" customFormat="false" ht="15" hidden="false" customHeight="false" outlineLevel="0" collapsed="false">
      <c r="B246" s="2" t="n">
        <v>241</v>
      </c>
      <c r="C246" s="27" t="n">
        <f aca="false">NORMSDIST('Random Draws'!C246)</f>
        <v>0.49607058132294</v>
      </c>
      <c r="D246" s="27" t="n">
        <f aca="false">NORMSDIST(Assumptions!$D$22*'Random Draws'!C246+SQRT(1-Assumptions!$D$22^2)*'Random Draws'!D246)</f>
        <v>0.421096031493617</v>
      </c>
      <c r="E246" s="19" t="n">
        <f aca="false">IF(C246&lt;(Assumptions!$E$6-Assumptions!$D$6)/(Assumptions!$F$6-Assumptions!$D$6),Assumptions!$D$6+SQRT(C246*(Assumptions!$F$6-Assumptions!$D$6)*(Assumptions!$E$6-Assumptions!$D$6)),Assumptions!$F$6-SQRT((1-C246)*(Assumptions!$F$6-Assumptions!$D$6)*(Assumptions!$F$6-Assumptions!$E$6)))</f>
        <v>0.089803141533589</v>
      </c>
      <c r="F246" s="19" t="n">
        <f aca="false">IF(D246&lt;(Assumptions!$E$7-Assumptions!$D$7)/(Assumptions!$F$7-Assumptions!$D$7),Assumptions!$D$7+SQRT(D246*(Assumptions!$F$7-Assumptions!$D$7)*(Assumptions!$E$7-Assumptions!$D$7)),Assumptions!$F$7-SQRT((1-D246)*(Assumptions!$F$7-Assumptions!$D$7)*(Assumptions!$F$7-Assumptions!$E$7)))</f>
        <v>0.410265059325159</v>
      </c>
      <c r="G246" s="19" t="n">
        <f aca="false">MIN(Assumptions!$D$24,MAX(Assumptions!$D$23,Assumptions!$D$8+Assumptions!$E$8*'Random Draws'!E246))</f>
        <v>0.07740601480219</v>
      </c>
      <c r="H246" s="19" t="n">
        <f aca="false">IF('Random Draws'!F246&lt;(Assumptions!$E$9-Assumptions!$D$9)/(Assumptions!$F$9-Assumptions!$D$9),Assumptions!$D$9+SQRT('Random Draws'!F246*(Assumptions!$F$9-Assumptions!$D$9)*(Assumptions!$E$9-Assumptions!$D$9)),Assumptions!$F$9-SQRT((1-'Random Draws'!F246)*(Assumptions!$F$9-Assumptions!$D$9)*(Assumptions!$F$9-Assumptions!$E$9)))</f>
        <v>0.275039937378162</v>
      </c>
      <c r="I246" s="19" t="n">
        <f aca="false">IF('Random Draws'!G246&lt;(Assumptions!$E$10-Assumptions!$D$10)/(Assumptions!$F$10-Assumptions!$D$10),Assumptions!$D$10+SQRT('Random Draws'!G246*(Assumptions!$F$10-Assumptions!$D$10)*(Assumptions!$E$10-Assumptions!$D$10)),Assumptions!$F$10-SQRT((1-'Random Draws'!G246)*(Assumptions!$F$10-Assumptions!$D$10)*(Assumptions!$F$10-Assumptions!$E$10)))</f>
        <v>0.0228858417744051</v>
      </c>
      <c r="J246" s="19" t="n">
        <f aca="false">IF('Random Draws'!H246&lt;(Assumptions!$E$11-Assumptions!$D$11)/(Assumptions!$F$11-Assumptions!$D$11),Assumptions!$D$11+SQRT('Random Draws'!H246*(Assumptions!$F$11-Assumptions!$D$11)*(Assumptions!$E$11-Assumptions!$D$11)),Assumptions!$F$11-SQRT((1-'Random Draws'!H246)*(Assumptions!$F$11-Assumptions!$D$11)*(Assumptions!$F$11-Assumptions!$E$11)))</f>
        <v>0.144987362215408</v>
      </c>
      <c r="K246" s="19" t="n">
        <f aca="false">MAX(G246,I246+Assumptions!$D$21)</f>
        <v>0.07740601480219</v>
      </c>
      <c r="L246" s="28" t="n">
        <f aca="false">(F246-Assumptions!$D$15)*(1-H246)+Assumptions!$D$15-J246</f>
        <v>0.188193612743672</v>
      </c>
      <c r="M246" s="21" t="n">
        <f aca="false">Assumptions!$D$14*(1+E246)^1*L246-Assumptions!$D$14*(1+E246)^0*E246*Assumptions!$D$16</f>
        <v>29.3479849400972</v>
      </c>
      <c r="N246" s="21" t="n">
        <f aca="false">Assumptions!$D$14*(1+E246)^2*L246-Assumptions!$D$14*(1+E246)^1*E246*Assumptions!$D$16</f>
        <v>31.9835261853984</v>
      </c>
      <c r="O246" s="21" t="n">
        <f aca="false">Assumptions!$D$14*(1+E246)^3*L246-Assumptions!$D$14*(1+E246)^2*E246*Assumptions!$D$16</f>
        <v>34.855747314169</v>
      </c>
      <c r="P246" s="21" t="n">
        <f aca="false">Assumptions!$D$14*(1+E246)^4*L246-Assumptions!$D$14*(1+E246)^3*E246*Assumptions!$D$16</f>
        <v>37.9859029234823</v>
      </c>
      <c r="Q246" s="21" t="n">
        <f aca="false">Assumptions!$D$14*(1+E246)^5*L246-Assumptions!$D$14*(1+E246)^4*E246*Assumptions!$D$16</f>
        <v>41.397156340001</v>
      </c>
      <c r="R246" s="21" t="n">
        <f aca="false">M246/(1+K246)+N246/(1+K246)^2+O246/(1+K246)^3+P246/(1+K246)^4+Q246/(1+K246)^5</f>
        <v>139.367997287181</v>
      </c>
      <c r="S246" s="21" t="n">
        <f aca="false">Q246*(1+I246)/(K246-I246)</f>
        <v>776.677012531282</v>
      </c>
      <c r="T246" s="21" t="n">
        <f aca="false">R246+S246/(1+K246)^5</f>
        <v>674.355297615113</v>
      </c>
      <c r="U246" s="8" t="n">
        <f aca="false">(T246-Assumptions!$D$17)/Assumptions!$D$18</f>
        <v>19.5742119046045</v>
      </c>
    </row>
    <row r="247" customFormat="false" ht="15" hidden="false" customHeight="false" outlineLevel="0" collapsed="false">
      <c r="B247" s="2" t="n">
        <v>242</v>
      </c>
      <c r="C247" s="27" t="n">
        <f aca="false">NORMSDIST('Random Draws'!C247)</f>
        <v>0.66392252000015</v>
      </c>
      <c r="D247" s="27" t="n">
        <f aca="false">NORMSDIST(Assumptions!$D$22*'Random Draws'!C247+SQRT(1-Assumptions!$D$22^2)*'Random Draws'!D247)</f>
        <v>0.766680568088477</v>
      </c>
      <c r="E247" s="19" t="n">
        <f aca="false">IF(C247&lt;(Assumptions!$E$6-Assumptions!$D$6)/(Assumptions!$F$6-Assumptions!$D$6),Assumptions!$D$6+SQRT(C247*(Assumptions!$F$6-Assumptions!$D$6)*(Assumptions!$E$6-Assumptions!$D$6)),Assumptions!$F$6-SQRT((1-C247)*(Assumptions!$F$6-Assumptions!$D$6)*(Assumptions!$F$6-Assumptions!$E$6)))</f>
        <v>0.0990074714124726</v>
      </c>
      <c r="F247" s="19" t="n">
        <f aca="false">IF(D247&lt;(Assumptions!$E$7-Assumptions!$D$7)/(Assumptions!$F$7-Assumptions!$D$7),Assumptions!$D$7+SQRT(D247*(Assumptions!$F$7-Assumptions!$D$7)*(Assumptions!$E$7-Assumptions!$D$7)),Assumptions!$F$7-SQRT((1-D247)*(Assumptions!$F$7-Assumptions!$D$7)*(Assumptions!$F$7-Assumptions!$E$7)))</f>
        <v>0.429450405442198</v>
      </c>
      <c r="G247" s="19" t="n">
        <f aca="false">MIN(Assumptions!$D$24,MAX(Assumptions!$D$23,Assumptions!$D$8+Assumptions!$E$8*'Random Draws'!E247))</f>
        <v>0.088550988218789</v>
      </c>
      <c r="H247" s="19" t="n">
        <f aca="false">IF('Random Draws'!F247&lt;(Assumptions!$E$9-Assumptions!$D$9)/(Assumptions!$F$9-Assumptions!$D$9),Assumptions!$D$9+SQRT('Random Draws'!F247*(Assumptions!$F$9-Assumptions!$D$9)*(Assumptions!$E$9-Assumptions!$D$9)),Assumptions!$F$9-SQRT((1-'Random Draws'!F247)*(Assumptions!$F$9-Assumptions!$D$9)*(Assumptions!$F$9-Assumptions!$E$9)))</f>
        <v>0.29174325789521</v>
      </c>
      <c r="I247" s="19" t="n">
        <f aca="false">IF('Random Draws'!G247&lt;(Assumptions!$E$10-Assumptions!$D$10)/(Assumptions!$F$10-Assumptions!$D$10),Assumptions!$D$10+SQRT('Random Draws'!G247*(Assumptions!$F$10-Assumptions!$D$10)*(Assumptions!$E$10-Assumptions!$D$10)),Assumptions!$F$10-SQRT((1-'Random Draws'!G247)*(Assumptions!$F$10-Assumptions!$D$10)*(Assumptions!$F$10-Assumptions!$E$10)))</f>
        <v>0.019832264341853</v>
      </c>
      <c r="J247" s="19" t="n">
        <f aca="false">IF('Random Draws'!H247&lt;(Assumptions!$E$11-Assumptions!$D$11)/(Assumptions!$F$11-Assumptions!$D$11),Assumptions!$D$11+SQRT('Random Draws'!H247*(Assumptions!$F$11-Assumptions!$D$11)*(Assumptions!$E$11-Assumptions!$D$11)),Assumptions!$F$11-SQRT((1-'Random Draws'!H247)*(Assumptions!$F$11-Assumptions!$D$11)*(Assumptions!$F$11-Assumptions!$E$11)))</f>
        <v>0.139492765711515</v>
      </c>
      <c r="K247" s="19" t="n">
        <f aca="false">MAX(G247,I247+Assumptions!$D$21)</f>
        <v>0.088550988218789</v>
      </c>
      <c r="L247" s="28" t="n">
        <f aca="false">(F247-Assumptions!$D$15)*(1-H247)+Assumptions!$D$15-J247</f>
        <v>0.202595002868935</v>
      </c>
      <c r="M247" s="21" t="n">
        <f aca="false">Assumptions!$D$14*(1+E247)^1*L247-Assumptions!$D$14*(1+E247)^0*E247*Assumptions!$D$16</f>
        <v>31.8540636638054</v>
      </c>
      <c r="N247" s="21" t="n">
        <f aca="false">Assumptions!$D$14*(1+E247)^2*L247-Assumptions!$D$14*(1+E247)^1*E247*Assumptions!$D$16</f>
        <v>35.0078539613707</v>
      </c>
      <c r="O247" s="21" t="n">
        <f aca="false">Assumptions!$D$14*(1+E247)^3*L247-Assumptions!$D$14*(1+E247)^2*E247*Assumptions!$D$16</f>
        <v>38.4738930616631</v>
      </c>
      <c r="P247" s="21" t="n">
        <f aca="false">Assumptions!$D$14*(1+E247)^4*L247-Assumptions!$D$14*(1+E247)^3*E247*Assumptions!$D$16</f>
        <v>42.2830959290923</v>
      </c>
      <c r="Q247" s="21" t="n">
        <f aca="false">Assumptions!$D$14*(1+E247)^5*L247-Assumptions!$D$14*(1+E247)^4*E247*Assumptions!$D$16</f>
        <v>46.4694383405227</v>
      </c>
      <c r="R247" s="21" t="n">
        <f aca="false">M247/(1+K247)+N247/(1+K247)^2+O247/(1+K247)^3+P247/(1+K247)^4+Q247/(1+K247)^5</f>
        <v>149.152143764907</v>
      </c>
      <c r="S247" s="21" t="n">
        <f aca="false">Q247*(1+I247)/(K247-I247)</f>
        <v>689.637843251848</v>
      </c>
      <c r="T247" s="21" t="n">
        <f aca="false">R247+S247/(1+K247)^5</f>
        <v>600.360571612021</v>
      </c>
      <c r="U247" s="8" t="n">
        <f aca="false">(T247-Assumptions!$D$17)/Assumptions!$D$18</f>
        <v>16.6144228644808</v>
      </c>
    </row>
    <row r="248" customFormat="false" ht="15" hidden="false" customHeight="false" outlineLevel="0" collapsed="false">
      <c r="B248" s="2" t="n">
        <v>243</v>
      </c>
      <c r="C248" s="27" t="n">
        <f aca="false">NORMSDIST('Random Draws'!C248)</f>
        <v>0.734659729377257</v>
      </c>
      <c r="D248" s="27" t="n">
        <f aca="false">NORMSDIST(Assumptions!$D$22*'Random Draws'!C248+SQRT(1-Assumptions!$D$22^2)*'Random Draws'!D248)</f>
        <v>0.527126564153228</v>
      </c>
      <c r="E248" s="19" t="n">
        <f aca="false">IF(C248&lt;(Assumptions!$E$6-Assumptions!$D$6)/(Assumptions!$F$6-Assumptions!$D$6),Assumptions!$D$6+SQRT(C248*(Assumptions!$F$6-Assumptions!$D$6)*(Assumptions!$E$6-Assumptions!$D$6)),Assumptions!$F$6-SQRT((1-C248)*(Assumptions!$F$6-Assumptions!$D$6)*(Assumptions!$F$6-Assumptions!$E$6)))</f>
        <v>0.103576088168434</v>
      </c>
      <c r="F248" s="19" t="n">
        <f aca="false">IF(D248&lt;(Assumptions!$E$7-Assumptions!$D$7)/(Assumptions!$F$7-Assumptions!$D$7),Assumptions!$D$7+SQRT(D248*(Assumptions!$F$7-Assumptions!$D$7)*(Assumptions!$E$7-Assumptions!$D$7)),Assumptions!$F$7-SQRT((1-D248)*(Assumptions!$F$7-Assumptions!$D$7)*(Assumptions!$F$7-Assumptions!$E$7)))</f>
        <v>0.416238415561957</v>
      </c>
      <c r="G248" s="19" t="n">
        <f aca="false">MIN(Assumptions!$D$24,MAX(Assumptions!$D$23,Assumptions!$D$8+Assumptions!$E$8*'Random Draws'!E248))</f>
        <v>0.099190141917743</v>
      </c>
      <c r="H248" s="19" t="n">
        <f aca="false">IF('Random Draws'!F248&lt;(Assumptions!$E$9-Assumptions!$D$9)/(Assumptions!$F$9-Assumptions!$D$9),Assumptions!$D$9+SQRT('Random Draws'!F248*(Assumptions!$F$9-Assumptions!$D$9)*(Assumptions!$E$9-Assumptions!$D$9)),Assumptions!$F$9-SQRT((1-'Random Draws'!F248)*(Assumptions!$F$9-Assumptions!$D$9)*(Assumptions!$F$9-Assumptions!$E$9)))</f>
        <v>0.266635750938451</v>
      </c>
      <c r="I248" s="19" t="n">
        <f aca="false">IF('Random Draws'!G248&lt;(Assumptions!$E$10-Assumptions!$D$10)/(Assumptions!$F$10-Assumptions!$D$10),Assumptions!$D$10+SQRT('Random Draws'!G248*(Assumptions!$F$10-Assumptions!$D$10)*(Assumptions!$E$10-Assumptions!$D$10)),Assumptions!$F$10-SQRT((1-'Random Draws'!G248)*(Assumptions!$F$10-Assumptions!$D$10)*(Assumptions!$F$10-Assumptions!$E$10)))</f>
        <v>0.0111864778067246</v>
      </c>
      <c r="J248" s="19" t="n">
        <f aca="false">IF('Random Draws'!H248&lt;(Assumptions!$E$11-Assumptions!$D$11)/(Assumptions!$F$11-Assumptions!$D$11),Assumptions!$D$11+SQRT('Random Draws'!H248*(Assumptions!$F$11-Assumptions!$D$11)*(Assumptions!$E$11-Assumptions!$D$11)),Assumptions!$F$11-SQRT((1-'Random Draws'!H248)*(Assumptions!$F$11-Assumptions!$D$11)*(Assumptions!$F$11-Assumptions!$E$11)))</f>
        <v>0.175071169716606</v>
      </c>
      <c r="K248" s="19" t="n">
        <f aca="false">MAX(G248,I248+Assumptions!$D$21)</f>
        <v>0.099190141917743</v>
      </c>
      <c r="L248" s="28" t="n">
        <f aca="false">(F248-Assumptions!$D$15)*(1-H248)+Assumptions!$D$15-J248</f>
        <v>0.164845850964556</v>
      </c>
      <c r="M248" s="21" t="n">
        <f aca="false">Assumptions!$D$14*(1+E248)^1*L248-Assumptions!$D$14*(1+E248)^0*E248*Assumptions!$D$16</f>
        <v>25.9278352234152</v>
      </c>
      <c r="N248" s="21" t="n">
        <f aca="false">Assumptions!$D$14*(1+E248)^2*L248-Assumptions!$D$14*(1+E248)^1*E248*Assumptions!$D$16</f>
        <v>28.6133389705322</v>
      </c>
      <c r="O248" s="21" t="n">
        <f aca="false">Assumptions!$D$14*(1+E248)^3*L248-Assumptions!$D$14*(1+E248)^2*E248*Assumptions!$D$16</f>
        <v>31.5769966905374</v>
      </c>
      <c r="P248" s="21" t="n">
        <f aca="false">Assumptions!$D$14*(1+E248)^4*L248-Assumptions!$D$14*(1+E248)^3*E248*Assumptions!$D$16</f>
        <v>34.8476184838508</v>
      </c>
      <c r="Q248" s="21" t="n">
        <f aca="false">Assumptions!$D$14*(1+E248)^5*L248-Assumptions!$D$14*(1+E248)^4*E248*Assumptions!$D$16</f>
        <v>38.4569984883941</v>
      </c>
      <c r="R248" s="21" t="n">
        <f aca="false">M248/(1+K248)+N248/(1+K248)^2+O248/(1+K248)^3+P248/(1+K248)^4+Q248/(1+K248)^5</f>
        <v>118.885595823597</v>
      </c>
      <c r="S248" s="21" t="n">
        <f aca="false">Q248*(1+I248)/(K248-I248)</f>
        <v>441.881565288472</v>
      </c>
      <c r="T248" s="21" t="n">
        <f aca="false">R248+S248/(1+K248)^5</f>
        <v>394.271533677573</v>
      </c>
      <c r="U248" s="8" t="n">
        <f aca="false">(T248-Assumptions!$D$17)/Assumptions!$D$18</f>
        <v>8.37086134710294</v>
      </c>
    </row>
    <row r="249" customFormat="false" ht="15" hidden="false" customHeight="false" outlineLevel="0" collapsed="false">
      <c r="B249" s="2" t="n">
        <v>244</v>
      </c>
      <c r="C249" s="27" t="n">
        <f aca="false">NORMSDIST('Random Draws'!C249)</f>
        <v>0.266245543071298</v>
      </c>
      <c r="D249" s="27" t="n">
        <f aca="false">NORMSDIST(Assumptions!$D$22*'Random Draws'!C249+SQRT(1-Assumptions!$D$22^2)*'Random Draws'!D249)</f>
        <v>0.197764122997477</v>
      </c>
      <c r="E249" s="19" t="n">
        <f aca="false">IF(C249&lt;(Assumptions!$E$6-Assumptions!$D$6)/(Assumptions!$F$6-Assumptions!$D$6),Assumptions!$D$6+SQRT(C249*(Assumptions!$F$6-Assumptions!$D$6)*(Assumptions!$E$6-Assumptions!$D$6)),Assumptions!$F$6-SQRT((1-C249)*(Assumptions!$F$6-Assumptions!$D$6)*(Assumptions!$F$6-Assumptions!$E$6)))</f>
        <v>0.0764859934133154</v>
      </c>
      <c r="F249" s="19" t="n">
        <f aca="false">IF(D249&lt;(Assumptions!$E$7-Assumptions!$D$7)/(Assumptions!$F$7-Assumptions!$D$7),Assumptions!$D$7+SQRT(D249*(Assumptions!$F$7-Assumptions!$D$7)*(Assumptions!$E$7-Assumptions!$D$7)),Assumptions!$F$7-SQRT((1-D249)*(Assumptions!$F$7-Assumptions!$D$7)*(Assumptions!$F$7-Assumptions!$E$7)))</f>
        <v>0.394446839303264</v>
      </c>
      <c r="G249" s="19" t="n">
        <f aca="false">MIN(Assumptions!$D$24,MAX(Assumptions!$D$23,Assumptions!$D$8+Assumptions!$E$8*'Random Draws'!E249))</f>
        <v>0.084777718930308</v>
      </c>
      <c r="H249" s="19" t="n">
        <f aca="false">IF('Random Draws'!F249&lt;(Assumptions!$E$9-Assumptions!$D$9)/(Assumptions!$F$9-Assumptions!$D$9),Assumptions!$D$9+SQRT('Random Draws'!F249*(Assumptions!$F$9-Assumptions!$D$9)*(Assumptions!$E$9-Assumptions!$D$9)),Assumptions!$F$9-SQRT((1-'Random Draws'!F249)*(Assumptions!$F$9-Assumptions!$D$9)*(Assumptions!$F$9-Assumptions!$E$9)))</f>
        <v>0.292705333336348</v>
      </c>
      <c r="I249" s="19" t="n">
        <f aca="false">IF('Random Draws'!G249&lt;(Assumptions!$E$10-Assumptions!$D$10)/(Assumptions!$F$10-Assumptions!$D$10),Assumptions!$D$10+SQRT('Random Draws'!G249*(Assumptions!$F$10-Assumptions!$D$10)*(Assumptions!$E$10-Assumptions!$D$10)),Assumptions!$F$10-SQRT((1-'Random Draws'!G249)*(Assumptions!$F$10-Assumptions!$D$10)*(Assumptions!$F$10-Assumptions!$E$10)))</f>
        <v>0.0219969768203883</v>
      </c>
      <c r="J249" s="19" t="n">
        <f aca="false">IF('Random Draws'!H249&lt;(Assumptions!$E$11-Assumptions!$D$11)/(Assumptions!$F$11-Assumptions!$D$11),Assumptions!$D$11+SQRT('Random Draws'!H249*(Assumptions!$F$11-Assumptions!$D$11)*(Assumptions!$E$11-Assumptions!$D$11)),Assumptions!$F$11-SQRT((1-'Random Draws'!H249)*(Assumptions!$F$11-Assumptions!$D$11)*(Assumptions!$F$11-Assumptions!$E$11)))</f>
        <v>0.171107239046194</v>
      </c>
      <c r="K249" s="19" t="n">
        <f aca="false">MAX(G249,I249+Assumptions!$D$21)</f>
        <v>0.084777718930308</v>
      </c>
      <c r="L249" s="28" t="n">
        <f aca="false">(F249-Assumptions!$D$15)*(1-H249)+Assumptions!$D$15-J249</f>
        <v>0.145934600009064</v>
      </c>
      <c r="M249" s="21" t="n">
        <f aca="false">Assumptions!$D$14*(1+E249)^1*L249-Assumptions!$D$14*(1+E249)^0*E249*Assumptions!$D$16</f>
        <v>22.4462860939512</v>
      </c>
      <c r="N249" s="21" t="n">
        <f aca="false">Assumptions!$D$14*(1+E249)^2*L249-Assumptions!$D$14*(1+E249)^1*E249*Assumptions!$D$16</f>
        <v>24.1631125842866</v>
      </c>
      <c r="O249" s="21" t="n">
        <f aca="false">Assumptions!$D$14*(1+E249)^3*L249-Assumptions!$D$14*(1+E249)^2*E249*Assumptions!$D$16</f>
        <v>26.0112522542535</v>
      </c>
      <c r="P249" s="21" t="n">
        <f aca="false">Assumptions!$D$14*(1+E249)^4*L249-Assumptions!$D$14*(1+E249)^3*E249*Assumptions!$D$16</f>
        <v>28.0007487228444</v>
      </c>
      <c r="Q249" s="21" t="n">
        <f aca="false">Assumptions!$D$14*(1+E249)^5*L249-Assumptions!$D$14*(1+E249)^4*E249*Assumptions!$D$16</f>
        <v>30.1424138052278</v>
      </c>
      <c r="R249" s="21" t="n">
        <f aca="false">M249/(1+K249)+N249/(1+K249)^2+O249/(1+K249)^3+P249/(1+K249)^4+Q249/(1+K249)^5</f>
        <v>101.890704588677</v>
      </c>
      <c r="S249" s="21" t="n">
        <f aca="false">Q249*(1+I249)/(K249-I249)</f>
        <v>490.683205513503</v>
      </c>
      <c r="T249" s="21" t="n">
        <f aca="false">R249+S249/(1+K249)^5</f>
        <v>428.551798582058</v>
      </c>
      <c r="U249" s="8" t="n">
        <f aca="false">(T249-Assumptions!$D$17)/Assumptions!$D$18</f>
        <v>9.74207194328232</v>
      </c>
    </row>
    <row r="250" customFormat="false" ht="15" hidden="false" customHeight="false" outlineLevel="0" collapsed="false">
      <c r="B250" s="2" t="n">
        <v>245</v>
      </c>
      <c r="C250" s="27" t="n">
        <f aca="false">NORMSDIST('Random Draws'!C250)</f>
        <v>0.858087206131109</v>
      </c>
      <c r="D250" s="27" t="n">
        <f aca="false">NORMSDIST(Assumptions!$D$22*'Random Draws'!C250+SQRT(1-Assumptions!$D$22^2)*'Random Draws'!D250)</f>
        <v>0.941865298419337</v>
      </c>
      <c r="E250" s="19" t="n">
        <f aca="false">IF(C250&lt;(Assumptions!$E$6-Assumptions!$D$6)/(Assumptions!$F$6-Assumptions!$D$6),Assumptions!$D$6+SQRT(C250*(Assumptions!$F$6-Assumptions!$D$6)*(Assumptions!$E$6-Assumptions!$D$6)),Assumptions!$F$6-SQRT((1-C250)*(Assumptions!$F$6-Assumptions!$D$6)*(Assumptions!$F$6-Assumptions!$E$6)))</f>
        <v>0.113362358037085</v>
      </c>
      <c r="F250" s="19" t="n">
        <f aca="false">IF(D250&lt;(Assumptions!$E$7-Assumptions!$D$7)/(Assumptions!$F$7-Assumptions!$D$7),Assumptions!$D$7+SQRT(D250*(Assumptions!$F$7-Assumptions!$D$7)*(Assumptions!$E$7-Assumptions!$D$7)),Assumptions!$F$7-SQRT((1-D250)*(Assumptions!$F$7-Assumptions!$D$7)*(Assumptions!$F$7-Assumptions!$E$7)))</f>
        <v>0.444750776861668</v>
      </c>
      <c r="G250" s="19" t="n">
        <f aca="false">MIN(Assumptions!$D$24,MAX(Assumptions!$D$23,Assumptions!$D$8+Assumptions!$E$8*'Random Draws'!E250))</f>
        <v>0.081664648794176</v>
      </c>
      <c r="H250" s="19" t="n">
        <f aca="false">IF('Random Draws'!F250&lt;(Assumptions!$E$9-Assumptions!$D$9)/(Assumptions!$F$9-Assumptions!$D$9),Assumptions!$D$9+SQRT('Random Draws'!F250*(Assumptions!$F$9-Assumptions!$D$9)*(Assumptions!$E$9-Assumptions!$D$9)),Assumptions!$F$9-SQRT((1-'Random Draws'!F250)*(Assumptions!$F$9-Assumptions!$D$9)*(Assumptions!$F$9-Assumptions!$E$9)))</f>
        <v>0.255403682393882</v>
      </c>
      <c r="I250" s="19" t="n">
        <f aca="false">IF('Random Draws'!G250&lt;(Assumptions!$E$10-Assumptions!$D$10)/(Assumptions!$F$10-Assumptions!$D$10),Assumptions!$D$10+SQRT('Random Draws'!G250*(Assumptions!$F$10-Assumptions!$D$10)*(Assumptions!$E$10-Assumptions!$D$10)),Assumptions!$F$10-SQRT((1-'Random Draws'!G250)*(Assumptions!$F$10-Assumptions!$D$10)*(Assumptions!$F$10-Assumptions!$E$10)))</f>
        <v>0.0160990475453959</v>
      </c>
      <c r="J250" s="19" t="n">
        <f aca="false">IF('Random Draws'!H250&lt;(Assumptions!$E$11-Assumptions!$D$11)/(Assumptions!$F$11-Assumptions!$D$11),Assumptions!$D$11+SQRT('Random Draws'!H250*(Assumptions!$F$11-Assumptions!$D$11)*(Assumptions!$E$11-Assumptions!$D$11)),Assumptions!$F$11-SQRT((1-'Random Draws'!H250)*(Assumptions!$F$11-Assumptions!$D$11)*(Assumptions!$F$11-Assumptions!$E$11)))</f>
        <v>0.190919638091626</v>
      </c>
      <c r="K250" s="19" t="n">
        <f aca="false">MAX(G250,I250+Assumptions!$D$21)</f>
        <v>0.081664648794176</v>
      </c>
      <c r="L250" s="28" t="n">
        <f aca="false">(F250-Assumptions!$D$15)*(1-H250)+Assumptions!$D$15-J250</f>
        <v>0.173442631323236</v>
      </c>
      <c r="M250" s="21" t="n">
        <f aca="false">Assumptions!$D$14*(1+E250)^1*L250-Assumptions!$D$14*(1+E250)^0*E250*Assumptions!$D$16</f>
        <v>27.507025806697</v>
      </c>
      <c r="N250" s="21" t="n">
        <f aca="false">Assumptions!$D$14*(1+E250)^2*L250-Assumptions!$D$14*(1+E250)^1*E250*Assumptions!$D$16</f>
        <v>30.6252871147311</v>
      </c>
      <c r="O250" s="21" t="n">
        <f aca="false">Assumptions!$D$14*(1+E250)^3*L250-Assumptions!$D$14*(1+E250)^2*E250*Assumptions!$D$16</f>
        <v>34.0970418776198</v>
      </c>
      <c r="P250" s="21" t="n">
        <f aca="false">Assumptions!$D$14*(1+E250)^4*L250-Assumptions!$D$14*(1+E250)^3*E250*Assumptions!$D$16</f>
        <v>37.962362946956</v>
      </c>
      <c r="Q250" s="21" t="n">
        <f aca="false">Assumptions!$D$14*(1+E250)^5*L250-Assumptions!$D$14*(1+E250)^4*E250*Assumptions!$D$16</f>
        <v>42.2658659272826</v>
      </c>
      <c r="R250" s="21" t="n">
        <f aca="false">M250/(1+K250)+N250/(1+K250)^2+O250/(1+K250)^3+P250/(1+K250)^4+Q250/(1+K250)^5</f>
        <v>134.825190775086</v>
      </c>
      <c r="S250" s="21" t="n">
        <f aca="false">Q250*(1+I250)/(K250-I250)</f>
        <v>655.012770331185</v>
      </c>
      <c r="T250" s="21" t="n">
        <f aca="false">R250+S250/(1+K250)^5</f>
        <v>577.196126980045</v>
      </c>
      <c r="U250" s="8" t="n">
        <f aca="false">(T250-Assumptions!$D$17)/Assumptions!$D$18</f>
        <v>15.6878450792018</v>
      </c>
    </row>
    <row r="251" customFormat="false" ht="15" hidden="false" customHeight="false" outlineLevel="0" collapsed="false">
      <c r="B251" s="2" t="n">
        <v>246</v>
      </c>
      <c r="C251" s="27" t="n">
        <f aca="false">NORMSDIST('Random Draws'!C251)</f>
        <v>0.185376493097912</v>
      </c>
      <c r="D251" s="27" t="n">
        <f aca="false">NORMSDIST(Assumptions!$D$22*'Random Draws'!C251+SQRT(1-Assumptions!$D$22^2)*'Random Draws'!D251)</f>
        <v>0.930792407957228</v>
      </c>
      <c r="E251" s="19" t="n">
        <f aca="false">IF(C251&lt;(Assumptions!$E$6-Assumptions!$D$6)/(Assumptions!$F$6-Assumptions!$D$6),Assumptions!$D$6+SQRT(C251*(Assumptions!$F$6-Assumptions!$D$6)*(Assumptions!$E$6-Assumptions!$D$6)),Assumptions!$F$6-SQRT((1-C251)*(Assumptions!$F$6-Assumptions!$D$6)*(Assumptions!$F$6-Assumptions!$E$6)))</f>
        <v>0.0704447444641856</v>
      </c>
      <c r="F251" s="19" t="n">
        <f aca="false">IF(D251&lt;(Assumptions!$E$7-Assumptions!$D$7)/(Assumptions!$F$7-Assumptions!$D$7),Assumptions!$D$7+SQRT(D251*(Assumptions!$F$7-Assumptions!$D$7)*(Assumptions!$E$7-Assumptions!$D$7)),Assumptions!$F$7-SQRT((1-D251)*(Assumptions!$F$7-Assumptions!$D$7)*(Assumptions!$F$7-Assumptions!$E$7)))</f>
        <v>0.443361779897745</v>
      </c>
      <c r="G251" s="19" t="n">
        <f aca="false">MIN(Assumptions!$D$24,MAX(Assumptions!$D$23,Assumptions!$D$8+Assumptions!$E$8*'Random Draws'!E251))</f>
        <v>0.081086827667755</v>
      </c>
      <c r="H251" s="19" t="n">
        <f aca="false">IF('Random Draws'!F251&lt;(Assumptions!$E$9-Assumptions!$D$9)/(Assumptions!$F$9-Assumptions!$D$9),Assumptions!$D$9+SQRT('Random Draws'!F251*(Assumptions!$F$9-Assumptions!$D$9)*(Assumptions!$E$9-Assumptions!$D$9)),Assumptions!$F$9-SQRT((1-'Random Draws'!F251)*(Assumptions!$F$9-Assumptions!$D$9)*(Assumptions!$F$9-Assumptions!$E$9)))</f>
        <v>0.256587274412513</v>
      </c>
      <c r="I251" s="19" t="n">
        <f aca="false">IF('Random Draws'!G251&lt;(Assumptions!$E$10-Assumptions!$D$10)/(Assumptions!$F$10-Assumptions!$D$10),Assumptions!$D$10+SQRT('Random Draws'!G251*(Assumptions!$F$10-Assumptions!$D$10)*(Assumptions!$E$10-Assumptions!$D$10)),Assumptions!$F$10-SQRT((1-'Random Draws'!G251)*(Assumptions!$F$10-Assumptions!$D$10)*(Assumptions!$F$10-Assumptions!$E$10)))</f>
        <v>0.019745993701909</v>
      </c>
      <c r="J251" s="19" t="n">
        <f aca="false">IF('Random Draws'!H251&lt;(Assumptions!$E$11-Assumptions!$D$11)/(Assumptions!$F$11-Assumptions!$D$11),Assumptions!$D$11+SQRT('Random Draws'!H251*(Assumptions!$F$11-Assumptions!$D$11)*(Assumptions!$E$11-Assumptions!$D$11)),Assumptions!$F$11-SQRT((1-'Random Draws'!H251)*(Assumptions!$F$11-Assumptions!$D$11)*(Assumptions!$F$11-Assumptions!$E$11)))</f>
        <v>0.170401460718465</v>
      </c>
      <c r="K251" s="19" t="n">
        <f aca="false">MAX(G251,I251+Assumptions!$D$21)</f>
        <v>0.081086827667755</v>
      </c>
      <c r="L251" s="28" t="n">
        <f aca="false">(F251-Assumptions!$D$15)*(1-H251)+Assumptions!$D$15-J251</f>
        <v>0.192555674170264</v>
      </c>
      <c r="M251" s="21" t="n">
        <f aca="false">Assumptions!$D$14*(1+E251)^1*L251-Assumptions!$D$14*(1+E251)^0*E251*Assumptions!$D$16</f>
        <v>29.5809957292668</v>
      </c>
      <c r="N251" s="21" t="n">
        <f aca="false">Assumptions!$D$14*(1+E251)^2*L251-Assumptions!$D$14*(1+E251)^1*E251*Assumptions!$D$16</f>
        <v>31.6648214144112</v>
      </c>
      <c r="O251" s="21" t="n">
        <f aca="false">Assumptions!$D$14*(1+E251)^3*L251-Assumptions!$D$14*(1+E251)^2*E251*Assumptions!$D$16</f>
        <v>33.8954416674534</v>
      </c>
      <c r="P251" s="21" t="n">
        <f aca="false">Assumptions!$D$14*(1+E251)^4*L251-Assumptions!$D$14*(1+E251)^3*E251*Assumptions!$D$16</f>
        <v>36.2831973942179</v>
      </c>
      <c r="Q251" s="21" t="n">
        <f aca="false">Assumptions!$D$14*(1+E251)^5*L251-Assumptions!$D$14*(1+E251)^4*E251*Assumptions!$D$16</f>
        <v>38.8391579629972</v>
      </c>
      <c r="R251" s="21" t="n">
        <f aca="false">M251/(1+K251)+N251/(1+K251)^2+O251/(1+K251)^3+P251/(1+K251)^4+Q251/(1+K251)^5</f>
        <v>134.144254216149</v>
      </c>
      <c r="S251" s="21" t="n">
        <f aca="false">Q251*(1+I251)/(K251-I251)</f>
        <v>645.672273604468</v>
      </c>
      <c r="T251" s="21" t="n">
        <f aca="false">R251+S251/(1+K251)^5</f>
        <v>571.37355507788</v>
      </c>
      <c r="U251" s="8" t="n">
        <f aca="false">(T251-Assumptions!$D$17)/Assumptions!$D$18</f>
        <v>15.4549422031152</v>
      </c>
    </row>
    <row r="252" customFormat="false" ht="15" hidden="false" customHeight="false" outlineLevel="0" collapsed="false">
      <c r="B252" s="2" t="n">
        <v>247</v>
      </c>
      <c r="C252" s="27" t="n">
        <f aca="false">NORMSDIST('Random Draws'!C252)</f>
        <v>0.565967020127796</v>
      </c>
      <c r="D252" s="27" t="n">
        <f aca="false">NORMSDIST(Assumptions!$D$22*'Random Draws'!C252+SQRT(1-Assumptions!$D$22^2)*'Random Draws'!D252)</f>
        <v>0.658832430257597</v>
      </c>
      <c r="E252" s="19" t="n">
        <f aca="false">IF(C252&lt;(Assumptions!$E$6-Assumptions!$D$6)/(Assumptions!$F$6-Assumptions!$D$6),Assumptions!$D$6+SQRT(C252*(Assumptions!$F$6-Assumptions!$D$6)*(Assumptions!$E$6-Assumptions!$D$6)),Assumptions!$F$6-SQRT((1-C252)*(Assumptions!$F$6-Assumptions!$D$6)*(Assumptions!$F$6-Assumptions!$E$6)))</f>
        <v>0.0934149712959086</v>
      </c>
      <c r="F252" s="19" t="n">
        <f aca="false">IF(D252&lt;(Assumptions!$E$7-Assumptions!$D$7)/(Assumptions!$F$7-Assumptions!$D$7),Assumptions!$D$7+SQRT(D252*(Assumptions!$F$7-Assumptions!$D$7)*(Assumptions!$E$7-Assumptions!$D$7)),Assumptions!$F$7-SQRT((1-D252)*(Assumptions!$F$7-Assumptions!$D$7)*(Assumptions!$F$7-Assumptions!$E$7)))</f>
        <v>0.423058556078983</v>
      </c>
      <c r="G252" s="19" t="n">
        <f aca="false">MIN(Assumptions!$D$24,MAX(Assumptions!$D$23,Assumptions!$D$8+Assumptions!$E$8*'Random Draws'!E252))</f>
        <v>0.071059440780655</v>
      </c>
      <c r="H252" s="19" t="n">
        <f aca="false">IF('Random Draws'!F252&lt;(Assumptions!$E$9-Assumptions!$D$9)/(Assumptions!$F$9-Assumptions!$D$9),Assumptions!$D$9+SQRT('Random Draws'!F252*(Assumptions!$F$9-Assumptions!$D$9)*(Assumptions!$E$9-Assumptions!$D$9)),Assumptions!$F$9-SQRT((1-'Random Draws'!F252)*(Assumptions!$F$9-Assumptions!$D$9)*(Assumptions!$F$9-Assumptions!$E$9)))</f>
        <v>0.277164543426812</v>
      </c>
      <c r="I252" s="19" t="n">
        <f aca="false">IF('Random Draws'!G252&lt;(Assumptions!$E$10-Assumptions!$D$10)/(Assumptions!$F$10-Assumptions!$D$10),Assumptions!$D$10+SQRT('Random Draws'!G252*(Assumptions!$F$10-Assumptions!$D$10)*(Assumptions!$E$10-Assumptions!$D$10)),Assumptions!$F$10-SQRT((1-'Random Draws'!G252)*(Assumptions!$F$10-Assumptions!$D$10)*(Assumptions!$F$10-Assumptions!$E$10)))</f>
        <v>0.0165497099174887</v>
      </c>
      <c r="J252" s="19" t="n">
        <f aca="false">IF('Random Draws'!H252&lt;(Assumptions!$E$11-Assumptions!$D$11)/(Assumptions!$F$11-Assumptions!$D$11),Assumptions!$D$11+SQRT('Random Draws'!H252*(Assumptions!$F$11-Assumptions!$D$11)*(Assumptions!$E$11-Assumptions!$D$11)),Assumptions!$F$11-SQRT((1-'Random Draws'!H252)*(Assumptions!$F$11-Assumptions!$D$11)*(Assumptions!$F$11-Assumptions!$E$11)))</f>
        <v>0.179461504681155</v>
      </c>
      <c r="K252" s="19" t="n">
        <f aca="false">MAX(G252,I252+Assumptions!$D$21)</f>
        <v>0.071059440780655</v>
      </c>
      <c r="L252" s="28" t="n">
        <f aca="false">(F252-Assumptions!$D$15)*(1-H252)+Assumptions!$D$15-J252</f>
        <v>0.162371610504876</v>
      </c>
      <c r="M252" s="21" t="n">
        <f aca="false">Assumptions!$D$14*(1+E252)^1*L252-Assumptions!$D$14*(1+E252)^0*E252*Assumptions!$D$16</f>
        <v>25.3368796015844</v>
      </c>
      <c r="N252" s="21" t="n">
        <f aca="false">Assumptions!$D$14*(1+E252)^2*L252-Assumptions!$D$14*(1+E252)^1*E252*Assumptions!$D$16</f>
        <v>27.7037234822943</v>
      </c>
      <c r="O252" s="21" t="n">
        <f aca="false">Assumptions!$D$14*(1+E252)^3*L252-Assumptions!$D$14*(1+E252)^2*E252*Assumptions!$D$16</f>
        <v>30.2916660161826</v>
      </c>
      <c r="P252" s="21" t="n">
        <f aca="false">Assumptions!$D$14*(1+E252)^4*L252-Assumptions!$D$14*(1+E252)^3*E252*Assumptions!$D$16</f>
        <v>33.1213611275896</v>
      </c>
      <c r="Q252" s="21" t="n">
        <f aca="false">Assumptions!$D$14*(1+E252)^5*L252-Assumptions!$D$14*(1+E252)^4*E252*Assumptions!$D$16</f>
        <v>36.2153921266048</v>
      </c>
      <c r="R252" s="21" t="n">
        <f aca="false">M252/(1+K252)+N252/(1+K252)^2+O252/(1+K252)^3+P252/(1+K252)^4+Q252/(1+K252)^5</f>
        <v>123.321203340261</v>
      </c>
      <c r="S252" s="21" t="n">
        <f aca="false">Q252*(1+I252)/(K252-I252)</f>
        <v>675.379345630285</v>
      </c>
      <c r="T252" s="21" t="n">
        <f aca="false">R252+S252/(1+K252)^5</f>
        <v>602.48048687136</v>
      </c>
      <c r="U252" s="8" t="n">
        <f aca="false">(T252-Assumptions!$D$17)/Assumptions!$D$18</f>
        <v>16.6992194748544</v>
      </c>
    </row>
    <row r="253" customFormat="false" ht="15" hidden="false" customHeight="false" outlineLevel="0" collapsed="false">
      <c r="B253" s="2" t="n">
        <v>248</v>
      </c>
      <c r="C253" s="27" t="n">
        <f aca="false">NORMSDIST('Random Draws'!C253)</f>
        <v>0.949386817345516</v>
      </c>
      <c r="D253" s="27" t="n">
        <f aca="false">NORMSDIST(Assumptions!$D$22*'Random Draws'!C253+SQRT(1-Assumptions!$D$22^2)*'Random Draws'!D253)</f>
        <v>0.343357502420697</v>
      </c>
      <c r="E253" s="19" t="n">
        <f aca="false">IF(C253&lt;(Assumptions!$E$6-Assumptions!$D$6)/(Assumptions!$F$6-Assumptions!$D$6),Assumptions!$D$6+SQRT(C253*(Assumptions!$F$6-Assumptions!$D$6)*(Assumptions!$E$6-Assumptions!$D$6)),Assumptions!$F$6-SQRT((1-C253)*(Assumptions!$F$6-Assumptions!$D$6)*(Assumptions!$F$6-Assumptions!$E$6)))</f>
        <v>0.12409195444838</v>
      </c>
      <c r="F253" s="19" t="n">
        <f aca="false">IF(D253&lt;(Assumptions!$E$7-Assumptions!$D$7)/(Assumptions!$F$7-Assumptions!$D$7),Assumptions!$D$7+SQRT(D253*(Assumptions!$F$7-Assumptions!$D$7)*(Assumptions!$E$7-Assumptions!$D$7)),Assumptions!$F$7-SQRT((1-D253)*(Assumptions!$F$7-Assumptions!$D$7)*(Assumptions!$F$7-Assumptions!$E$7)))</f>
        <v>0.405388820369384</v>
      </c>
      <c r="G253" s="19" t="n">
        <f aca="false">MIN(Assumptions!$D$24,MAX(Assumptions!$D$23,Assumptions!$D$8+Assumptions!$E$8*'Random Draws'!E253))</f>
        <v>0.074439773935381</v>
      </c>
      <c r="H253" s="19" t="n">
        <f aca="false">IF('Random Draws'!F253&lt;(Assumptions!$E$9-Assumptions!$D$9)/(Assumptions!$F$9-Assumptions!$D$9),Assumptions!$D$9+SQRT('Random Draws'!F253*(Assumptions!$F$9-Assumptions!$D$9)*(Assumptions!$E$9-Assumptions!$D$9)),Assumptions!$F$9-SQRT((1-'Random Draws'!F253)*(Assumptions!$F$9-Assumptions!$D$9)*(Assumptions!$F$9-Assumptions!$E$9)))</f>
        <v>0.311437097692161</v>
      </c>
      <c r="I253" s="19" t="n">
        <f aca="false">IF('Random Draws'!G253&lt;(Assumptions!$E$10-Assumptions!$D$10)/(Assumptions!$F$10-Assumptions!$D$10),Assumptions!$D$10+SQRT('Random Draws'!G253*(Assumptions!$F$10-Assumptions!$D$10)*(Assumptions!$E$10-Assumptions!$D$10)),Assumptions!$F$10-SQRT((1-'Random Draws'!G253)*(Assumptions!$F$10-Assumptions!$D$10)*(Assumptions!$F$10-Assumptions!$E$10)))</f>
        <v>0.0197791433720163</v>
      </c>
      <c r="J253" s="19" t="n">
        <f aca="false">IF('Random Draws'!H253&lt;(Assumptions!$E$11-Assumptions!$D$11)/(Assumptions!$F$11-Assumptions!$D$11),Assumptions!$D$11+SQRT('Random Draws'!H253*(Assumptions!$F$11-Assumptions!$D$11)*(Assumptions!$E$11-Assumptions!$D$11)),Assumptions!$F$11-SQRT((1-'Random Draws'!H253)*(Assumptions!$F$11-Assumptions!$D$11)*(Assumptions!$F$11-Assumptions!$E$11)))</f>
        <v>0.167778530154121</v>
      </c>
      <c r="K253" s="19" t="n">
        <f aca="false">MAX(G253,I253+Assumptions!$D$21)</f>
        <v>0.074439773935381</v>
      </c>
      <c r="L253" s="28" t="n">
        <f aca="false">(F253-Assumptions!$D$15)*(1-H253)+Assumptions!$D$15-J253</f>
        <v>0.151843995262553</v>
      </c>
      <c r="M253" s="21" t="n">
        <f aca="false">Assumptions!$D$14*(1+E253)^1*L253-Assumptions!$D$14*(1+E253)^0*E253*Assumptions!$D$16</f>
        <v>24.20975894201</v>
      </c>
      <c r="N253" s="21" t="n">
        <f aca="false">Assumptions!$D$14*(1+E253)^2*L253-Assumptions!$D$14*(1+E253)^1*E253*Assumptions!$D$16</f>
        <v>27.2139952458482</v>
      </c>
      <c r="O253" s="21" t="n">
        <f aca="false">Assumptions!$D$14*(1+E253)^3*L253-Assumptions!$D$14*(1+E253)^2*E253*Assumptions!$D$16</f>
        <v>30.5910331042544</v>
      </c>
      <c r="P253" s="21" t="n">
        <f aca="false">Assumptions!$D$14*(1+E253)^4*L253-Assumptions!$D$14*(1+E253)^3*E253*Assumptions!$D$16</f>
        <v>34.3871341907564</v>
      </c>
      <c r="Q253" s="21" t="n">
        <f aca="false">Assumptions!$D$14*(1+E253)^5*L253-Assumptions!$D$14*(1+E253)^4*E253*Assumptions!$D$16</f>
        <v>38.654300880366</v>
      </c>
      <c r="R253" s="21" t="n">
        <f aca="false">M253/(1+K253)+N253/(1+K253)^2+O253/(1+K253)^3+P253/(1+K253)^4+Q253/(1+K253)^5</f>
        <v>123.567389580535</v>
      </c>
      <c r="S253" s="21" t="n">
        <f aca="false">Q253*(1+I253)/(K253-I253)</f>
        <v>721.156149007977</v>
      </c>
      <c r="T253" s="21" t="n">
        <f aca="false">R253+S253/(1+K253)^5</f>
        <v>627.205895515626</v>
      </c>
      <c r="U253" s="8" t="n">
        <f aca="false">(T253-Assumptions!$D$17)/Assumptions!$D$18</f>
        <v>17.688235820625</v>
      </c>
    </row>
    <row r="254" customFormat="false" ht="15" hidden="false" customHeight="false" outlineLevel="0" collapsed="false">
      <c r="B254" s="2" t="n">
        <v>249</v>
      </c>
      <c r="C254" s="27" t="n">
        <f aca="false">NORMSDIST('Random Draws'!C254)</f>
        <v>0.399947378058877</v>
      </c>
      <c r="D254" s="27" t="n">
        <f aca="false">NORMSDIST(Assumptions!$D$22*'Random Draws'!C254+SQRT(1-Assumptions!$D$22^2)*'Random Draws'!D254)</f>
        <v>0.970793101282282</v>
      </c>
      <c r="E254" s="19" t="n">
        <f aca="false">IF(C254&lt;(Assumptions!$E$6-Assumptions!$D$6)/(Assumptions!$F$6-Assumptions!$D$6),Assumptions!$D$6+SQRT(C254*(Assumptions!$F$6-Assumptions!$D$6)*(Assumptions!$E$6-Assumptions!$D$6)),Assumptions!$F$6-SQRT((1-C254)*(Assumptions!$F$6-Assumptions!$D$6)*(Assumptions!$F$6-Assumptions!$E$6)))</f>
        <v>0.0847184177973057</v>
      </c>
      <c r="F254" s="19" t="n">
        <f aca="false">IF(D254&lt;(Assumptions!$E$7-Assumptions!$D$7)/(Assumptions!$F$7-Assumptions!$D$7),Assumptions!$D$7+SQRT(D254*(Assumptions!$F$7-Assumptions!$D$7)*(Assumptions!$E$7-Assumptions!$D$7)),Assumptions!$F$7-SQRT((1-D254)*(Assumptions!$F$7-Assumptions!$D$7)*(Assumptions!$F$7-Assumptions!$E$7)))</f>
        <v>0.449191318541521</v>
      </c>
      <c r="G254" s="19" t="n">
        <f aca="false">MIN(Assumptions!$D$24,MAX(Assumptions!$D$23,Assumptions!$D$8+Assumptions!$E$8*'Random Draws'!E254))</f>
        <v>0.085377441516969</v>
      </c>
      <c r="H254" s="19" t="n">
        <f aca="false">IF('Random Draws'!F254&lt;(Assumptions!$E$9-Assumptions!$D$9)/(Assumptions!$F$9-Assumptions!$D$9),Assumptions!$D$9+SQRT('Random Draws'!F254*(Assumptions!$F$9-Assumptions!$D$9)*(Assumptions!$E$9-Assumptions!$D$9)),Assumptions!$F$9-SQRT((1-'Random Draws'!F254)*(Assumptions!$F$9-Assumptions!$D$9)*(Assumptions!$F$9-Assumptions!$E$9)))</f>
        <v>0.320010251668612</v>
      </c>
      <c r="I254" s="19" t="n">
        <f aca="false">IF('Random Draws'!G254&lt;(Assumptions!$E$10-Assumptions!$D$10)/(Assumptions!$F$10-Assumptions!$D$10),Assumptions!$D$10+SQRT('Random Draws'!G254*(Assumptions!$F$10-Assumptions!$D$10)*(Assumptions!$E$10-Assumptions!$D$10)),Assumptions!$F$10-SQRT((1-'Random Draws'!G254)*(Assumptions!$F$10-Assumptions!$D$10)*(Assumptions!$F$10-Assumptions!$E$10)))</f>
        <v>0.014349586924436</v>
      </c>
      <c r="J254" s="19" t="n">
        <f aca="false">IF('Random Draws'!H254&lt;(Assumptions!$E$11-Assumptions!$D$11)/(Assumptions!$F$11-Assumptions!$D$11),Assumptions!$D$11+SQRT('Random Draws'!H254*(Assumptions!$F$11-Assumptions!$D$11)*(Assumptions!$E$11-Assumptions!$D$11)),Assumptions!$F$11-SQRT((1-'Random Draws'!H254)*(Assumptions!$F$11-Assumptions!$D$11)*(Assumptions!$F$11-Assumptions!$E$11)))</f>
        <v>0.198169513338315</v>
      </c>
      <c r="K254" s="19" t="n">
        <f aca="false">MAX(G254,I254+Assumptions!$D$21)</f>
        <v>0.085377441516969</v>
      </c>
      <c r="L254" s="28" t="n">
        <f aca="false">(F254-Assumptions!$D$15)*(1-H254)+Assumptions!$D$15-J254</f>
        <v>0.148877311026298</v>
      </c>
      <c r="M254" s="21" t="n">
        <f aca="false">Assumptions!$D$14*(1+E254)^1*L254-Assumptions!$D$14*(1+E254)^0*E254*Assumptions!$D$16</f>
        <v>23.0475192656243</v>
      </c>
      <c r="N254" s="21" t="n">
        <f aca="false">Assumptions!$D$14*(1+E254)^2*L254-Assumptions!$D$14*(1+E254)^1*E254*Assumptions!$D$16</f>
        <v>25.000068631961</v>
      </c>
      <c r="O254" s="21" t="n">
        <f aca="false">Assumptions!$D$14*(1+E254)^3*L254-Assumptions!$D$14*(1+E254)^2*E254*Assumptions!$D$16</f>
        <v>27.1180348912847</v>
      </c>
      <c r="P254" s="21" t="n">
        <f aca="false">Assumptions!$D$14*(1+E254)^4*L254-Assumptions!$D$14*(1+E254)^3*E254*Assumptions!$D$16</f>
        <v>29.4154319010465</v>
      </c>
      <c r="Q254" s="21" t="n">
        <f aca="false">Assumptions!$D$14*(1+E254)^5*L254-Assumptions!$D$14*(1+E254)^4*E254*Assumptions!$D$16</f>
        <v>31.9074607505276</v>
      </c>
      <c r="R254" s="21" t="n">
        <f aca="false">M254/(1+K254)+N254/(1+K254)^2+O254/(1+K254)^3+P254/(1+K254)^4+Q254/(1+K254)^5</f>
        <v>106.043976998875</v>
      </c>
      <c r="S254" s="21" t="n">
        <f aca="false">Q254*(1+I254)/(K254-I254)</f>
        <v>455.670804331288</v>
      </c>
      <c r="T254" s="21" t="n">
        <f aca="false">R254+S254/(1+K254)^5</f>
        <v>408.559210279256</v>
      </c>
      <c r="U254" s="8" t="n">
        <f aca="false">(T254-Assumptions!$D$17)/Assumptions!$D$18</f>
        <v>8.94236841117025</v>
      </c>
    </row>
    <row r="255" customFormat="false" ht="15" hidden="false" customHeight="false" outlineLevel="0" collapsed="false">
      <c r="B255" s="2" t="n">
        <v>250</v>
      </c>
      <c r="C255" s="27" t="n">
        <f aca="false">NORMSDIST('Random Draws'!C255)</f>
        <v>0.4454227854482</v>
      </c>
      <c r="D255" s="27" t="n">
        <f aca="false">NORMSDIST(Assumptions!$D$22*'Random Draws'!C255+SQRT(1-Assumptions!$D$22^2)*'Random Draws'!D255)</f>
        <v>0.331922088818296</v>
      </c>
      <c r="E255" s="19" t="n">
        <f aca="false">IF(C255&lt;(Assumptions!$E$6-Assumptions!$D$6)/(Assumptions!$F$6-Assumptions!$D$6),Assumptions!$D$6+SQRT(C255*(Assumptions!$F$6-Assumptions!$D$6)*(Assumptions!$E$6-Assumptions!$D$6)),Assumptions!$F$6-SQRT((1-C255)*(Assumptions!$F$6-Assumptions!$D$6)*(Assumptions!$F$6-Assumptions!$E$6)))</f>
        <v>0.0871923079245019</v>
      </c>
      <c r="F255" s="19" t="n">
        <f aca="false">IF(D255&lt;(Assumptions!$E$7-Assumptions!$D$7)/(Assumptions!$F$7-Assumptions!$D$7),Assumptions!$D$7+SQRT(D255*(Assumptions!$F$7-Assumptions!$D$7)*(Assumptions!$E$7-Assumptions!$D$7)),Assumptions!$F$7-SQRT((1-D255)*(Assumptions!$F$7-Assumptions!$D$7)*(Assumptions!$F$7-Assumptions!$E$7)))</f>
        <v>0.404626589976266</v>
      </c>
      <c r="G255" s="19" t="n">
        <f aca="false">MIN(Assumptions!$D$24,MAX(Assumptions!$D$23,Assumptions!$D$8+Assumptions!$E$8*'Random Draws'!E255))</f>
        <v>0.08982208597684</v>
      </c>
      <c r="H255" s="19" t="n">
        <f aca="false">IF('Random Draws'!F255&lt;(Assumptions!$E$9-Assumptions!$D$9)/(Assumptions!$F$9-Assumptions!$D$9),Assumptions!$D$9+SQRT('Random Draws'!F255*(Assumptions!$F$9-Assumptions!$D$9)*(Assumptions!$E$9-Assumptions!$D$9)),Assumptions!$F$9-SQRT((1-'Random Draws'!F255)*(Assumptions!$F$9-Assumptions!$D$9)*(Assumptions!$F$9-Assumptions!$E$9)))</f>
        <v>0.250520172245234</v>
      </c>
      <c r="I255" s="19" t="n">
        <f aca="false">IF('Random Draws'!G255&lt;(Assumptions!$E$10-Assumptions!$D$10)/(Assumptions!$F$10-Assumptions!$D$10),Assumptions!$D$10+SQRT('Random Draws'!G255*(Assumptions!$F$10-Assumptions!$D$10)*(Assumptions!$E$10-Assumptions!$D$10)),Assumptions!$F$10-SQRT((1-'Random Draws'!G255)*(Assumptions!$F$10-Assumptions!$D$10)*(Assumptions!$F$10-Assumptions!$E$10)))</f>
        <v>0.0239541610105849</v>
      </c>
      <c r="J255" s="19" t="n">
        <f aca="false">IF('Random Draws'!H255&lt;(Assumptions!$E$11-Assumptions!$D$11)/(Assumptions!$F$11-Assumptions!$D$11),Assumptions!$D$11+SQRT('Random Draws'!H255*(Assumptions!$F$11-Assumptions!$D$11)*(Assumptions!$E$11-Assumptions!$D$11)),Assumptions!$F$11-SQRT((1-'Random Draws'!H255)*(Assumptions!$F$11-Assumptions!$D$11)*(Assumptions!$F$11-Assumptions!$E$11)))</f>
        <v>0.144849614108795</v>
      </c>
      <c r="K255" s="19" t="n">
        <f aca="false">MAX(G255,I255+Assumptions!$D$21)</f>
        <v>0.08982208597684</v>
      </c>
      <c r="L255" s="28" t="n">
        <f aca="false">(F255-Assumptions!$D$15)*(1-H255)+Assumptions!$D$15-J255</f>
        <v>0.190977475243496</v>
      </c>
      <c r="M255" s="21" t="n">
        <f aca="false">Assumptions!$D$14*(1+E255)^1*L255-Assumptions!$D$14*(1+E255)^0*E255*Assumptions!$D$16</f>
        <v>29.7269535609062</v>
      </c>
      <c r="N255" s="21" t="n">
        <f aca="false">Assumptions!$D$14*(1+E255)^2*L255-Assumptions!$D$14*(1+E255)^1*E255*Assumptions!$D$16</f>
        <v>32.3189152494461</v>
      </c>
      <c r="O255" s="21" t="n">
        <f aca="false">Assumptions!$D$14*(1+E255)^3*L255-Assumptions!$D$14*(1+E255)^2*E255*Assumptions!$D$16</f>
        <v>35.1368760596617</v>
      </c>
      <c r="P255" s="21" t="n">
        <f aca="false">Assumptions!$D$14*(1+E255)^4*L255-Assumptions!$D$14*(1+E255)^3*E255*Assumptions!$D$16</f>
        <v>38.2005413765608</v>
      </c>
      <c r="Q255" s="21" t="n">
        <f aca="false">Assumptions!$D$14*(1+E255)^5*L255-Assumptions!$D$14*(1+E255)^4*E255*Assumptions!$D$16</f>
        <v>41.5313347431485</v>
      </c>
      <c r="R255" s="21" t="n">
        <f aca="false">M255/(1+K255)+N255/(1+K255)^2+O255/(1+K255)^3+P255/(1+K255)^4+Q255/(1+K255)^5</f>
        <v>135.727819212222</v>
      </c>
      <c r="S255" s="21" t="n">
        <f aca="false">Q255*(1+I255)/(K255-I255)</f>
        <v>645.628096594163</v>
      </c>
      <c r="T255" s="21" t="n">
        <f aca="false">R255+S255/(1+K255)^5</f>
        <v>555.684405904037</v>
      </c>
      <c r="U255" s="8" t="n">
        <f aca="false">(T255-Assumptions!$D$17)/Assumptions!$D$18</f>
        <v>14.8273762361615</v>
      </c>
    </row>
    <row r="256" customFormat="false" ht="15" hidden="false" customHeight="false" outlineLevel="0" collapsed="false">
      <c r="B256" s="2" t="n">
        <v>251</v>
      </c>
      <c r="C256" s="27" t="n">
        <f aca="false">NORMSDIST('Random Draws'!C256)</f>
        <v>0.811922984286239</v>
      </c>
      <c r="D256" s="27" t="n">
        <f aca="false">NORMSDIST(Assumptions!$D$22*'Random Draws'!C256+SQRT(1-Assumptions!$D$22^2)*'Random Draws'!D256)</f>
        <v>0.668198138014962</v>
      </c>
      <c r="E256" s="19" t="n">
        <f aca="false">IF(C256&lt;(Assumptions!$E$6-Assumptions!$D$6)/(Assumptions!$F$6-Assumptions!$D$6),Assumptions!$D$6+SQRT(C256*(Assumptions!$F$6-Assumptions!$D$6)*(Assumptions!$E$6-Assumptions!$D$6)),Assumptions!$F$6-SQRT((1-C256)*(Assumptions!$F$6-Assumptions!$D$6)*(Assumptions!$F$6-Assumptions!$E$6)))</f>
        <v>0.109334301270494</v>
      </c>
      <c r="F256" s="19" t="n">
        <f aca="false">IF(D256&lt;(Assumptions!$E$7-Assumptions!$D$7)/(Assumptions!$F$7-Assumptions!$D$7),Assumptions!$D$7+SQRT(D256*(Assumptions!$F$7-Assumptions!$D$7)*(Assumptions!$E$7-Assumptions!$D$7)),Assumptions!$F$7-SQRT((1-D256)*(Assumptions!$F$7-Assumptions!$D$7)*(Assumptions!$F$7-Assumptions!$E$7)))</f>
        <v>0.423569141542641</v>
      </c>
      <c r="G256" s="19" t="n">
        <f aca="false">MIN(Assumptions!$D$24,MAX(Assumptions!$D$23,Assumptions!$D$8+Assumptions!$E$8*'Random Draws'!E256))</f>
        <v>0.074296070765375</v>
      </c>
      <c r="H256" s="19" t="n">
        <f aca="false">IF('Random Draws'!F256&lt;(Assumptions!$E$9-Assumptions!$D$9)/(Assumptions!$F$9-Assumptions!$D$9),Assumptions!$D$9+SQRT('Random Draws'!F256*(Assumptions!$F$9-Assumptions!$D$9)*(Assumptions!$E$9-Assumptions!$D$9)),Assumptions!$F$9-SQRT((1-'Random Draws'!F256)*(Assumptions!$F$9-Assumptions!$D$9)*(Assumptions!$F$9-Assumptions!$E$9)))</f>
        <v>0.266360783260577</v>
      </c>
      <c r="I256" s="19" t="n">
        <f aca="false">IF('Random Draws'!G256&lt;(Assumptions!$E$10-Assumptions!$D$10)/(Assumptions!$F$10-Assumptions!$D$10),Assumptions!$D$10+SQRT('Random Draws'!G256*(Assumptions!$F$10-Assumptions!$D$10)*(Assumptions!$E$10-Assumptions!$D$10)),Assumptions!$F$10-SQRT((1-'Random Draws'!G256)*(Assumptions!$F$10-Assumptions!$D$10)*(Assumptions!$F$10-Assumptions!$E$10)))</f>
        <v>0.0193045933182407</v>
      </c>
      <c r="J256" s="19" t="n">
        <f aca="false">IF('Random Draws'!H256&lt;(Assumptions!$E$11-Assumptions!$D$11)/(Assumptions!$F$11-Assumptions!$D$11),Assumptions!$D$11+SQRT('Random Draws'!H256*(Assumptions!$F$11-Assumptions!$D$11)*(Assumptions!$E$11-Assumptions!$D$11)),Assumptions!$F$11-SQRT((1-'Random Draws'!H256)*(Assumptions!$F$11-Assumptions!$D$11)*(Assumptions!$F$11-Assumptions!$E$11)))</f>
        <v>0.175016246537177</v>
      </c>
      <c r="K256" s="19" t="n">
        <f aca="false">MAX(G256,I256+Assumptions!$D$21)</f>
        <v>0.074296070765375</v>
      </c>
      <c r="L256" s="28" t="n">
        <f aca="false">(F256-Assumptions!$D$15)*(1-H256)+Assumptions!$D$15-J256</f>
        <v>0.17035758852303</v>
      </c>
      <c r="M256" s="21" t="n">
        <f aca="false">Assumptions!$D$14*(1+E256)^1*L256-Assumptions!$D$14*(1+E256)^0*E256*Assumptions!$D$16</f>
        <v>26.92700567187</v>
      </c>
      <c r="N256" s="21" t="n">
        <f aca="false">Assumptions!$D$14*(1+E256)^2*L256-Assumptions!$D$14*(1+E256)^1*E256*Assumptions!$D$16</f>
        <v>29.8710510223106</v>
      </c>
      <c r="O256" s="21" t="n">
        <f aca="false">Assumptions!$D$14*(1+E256)^3*L256-Assumptions!$D$14*(1+E256)^2*E256*Assumptions!$D$16</f>
        <v>33.1369815140502</v>
      </c>
      <c r="P256" s="21" t="n">
        <f aca="false">Assumptions!$D$14*(1+E256)^4*L256-Assumptions!$D$14*(1+E256)^3*E256*Assumptions!$D$16</f>
        <v>36.7599902341022</v>
      </c>
      <c r="Q256" s="21" t="n">
        <f aca="false">Assumptions!$D$14*(1+E256)^5*L256-Assumptions!$D$14*(1+E256)^4*E256*Assumptions!$D$16</f>
        <v>40.7791180810579</v>
      </c>
      <c r="R256" s="21" t="n">
        <f aca="false">M256/(1+K256)+N256/(1+K256)^2+O256/(1+K256)^3+P256/(1+K256)^4+Q256/(1+K256)^5</f>
        <v>133.769848601793</v>
      </c>
      <c r="S256" s="21" t="n">
        <f aca="false">Q256*(1+I256)/(K256-I256)</f>
        <v>755.868805515342</v>
      </c>
      <c r="T256" s="21" t="n">
        <f aca="false">R256+S256/(1+K256)^5</f>
        <v>662.004012403609</v>
      </c>
      <c r="U256" s="8" t="n">
        <f aca="false">(T256-Assumptions!$D$17)/Assumptions!$D$18</f>
        <v>19.0801604961444</v>
      </c>
    </row>
    <row r="257" customFormat="false" ht="15" hidden="false" customHeight="false" outlineLevel="0" collapsed="false">
      <c r="B257" s="2" t="n">
        <v>252</v>
      </c>
      <c r="C257" s="27" t="n">
        <f aca="false">NORMSDIST('Random Draws'!C257)</f>
        <v>0.409810895676677</v>
      </c>
      <c r="D257" s="27" t="n">
        <f aca="false">NORMSDIST(Assumptions!$D$22*'Random Draws'!C257+SQRT(1-Assumptions!$D$22^2)*'Random Draws'!D257)</f>
        <v>0.439320073724963</v>
      </c>
      <c r="E257" s="19" t="n">
        <f aca="false">IF(C257&lt;(Assumptions!$E$6-Assumptions!$D$6)/(Assumptions!$F$6-Assumptions!$D$6),Assumptions!$D$6+SQRT(C257*(Assumptions!$F$6-Assumptions!$D$6)*(Assumptions!$E$6-Assumptions!$D$6)),Assumptions!$F$6-SQRT((1-C257)*(Assumptions!$F$6-Assumptions!$D$6)*(Assumptions!$F$6-Assumptions!$E$6)))</f>
        <v>0.0852664829469154</v>
      </c>
      <c r="F257" s="19" t="n">
        <f aca="false">IF(D257&lt;(Assumptions!$E$7-Assumptions!$D$7)/(Assumptions!$F$7-Assumptions!$D$7),Assumptions!$D$7+SQRT(D257*(Assumptions!$F$7-Assumptions!$D$7)*(Assumptions!$E$7-Assumptions!$D$7)),Assumptions!$F$7-SQRT((1-D257)*(Assumptions!$F$7-Assumptions!$D$7)*(Assumptions!$F$7-Assumptions!$E$7)))</f>
        <v>0.411341215824616</v>
      </c>
      <c r="G257" s="19" t="n">
        <f aca="false">MIN(Assumptions!$D$24,MAX(Assumptions!$D$23,Assumptions!$D$8+Assumptions!$E$8*'Random Draws'!E257))</f>
        <v>0.093348445893139</v>
      </c>
      <c r="H257" s="19" t="n">
        <f aca="false">IF('Random Draws'!F257&lt;(Assumptions!$E$9-Assumptions!$D$9)/(Assumptions!$F$9-Assumptions!$D$9),Assumptions!$D$9+SQRT('Random Draws'!F257*(Assumptions!$F$9-Assumptions!$D$9)*(Assumptions!$E$9-Assumptions!$D$9)),Assumptions!$F$9-SQRT((1-'Random Draws'!F257)*(Assumptions!$F$9-Assumptions!$D$9)*(Assumptions!$F$9-Assumptions!$E$9)))</f>
        <v>0.291099556820877</v>
      </c>
      <c r="I257" s="19" t="n">
        <f aca="false">IF('Random Draws'!G257&lt;(Assumptions!$E$10-Assumptions!$D$10)/(Assumptions!$F$10-Assumptions!$D$10),Assumptions!$D$10+SQRT('Random Draws'!G257*(Assumptions!$F$10-Assumptions!$D$10)*(Assumptions!$E$10-Assumptions!$D$10)),Assumptions!$F$10-SQRT((1-'Random Draws'!G257)*(Assumptions!$F$10-Assumptions!$D$10)*(Assumptions!$F$10-Assumptions!$E$10)))</f>
        <v>0.0170261425836621</v>
      </c>
      <c r="J257" s="19" t="n">
        <f aca="false">IF('Random Draws'!H257&lt;(Assumptions!$E$11-Assumptions!$D$11)/(Assumptions!$F$11-Assumptions!$D$11),Assumptions!$D$11+SQRT('Random Draws'!H257*(Assumptions!$F$11-Assumptions!$D$11)*(Assumptions!$E$11-Assumptions!$D$11)),Assumptions!$F$11-SQRT((1-'Random Draws'!H257)*(Assumptions!$F$11-Assumptions!$D$11)*(Assumptions!$F$11-Assumptions!$E$11)))</f>
        <v>0.192348060798309</v>
      </c>
      <c r="K257" s="19" t="n">
        <f aca="false">MAX(G257,I257+Assumptions!$D$21)</f>
        <v>0.093348445893139</v>
      </c>
      <c r="L257" s="28" t="n">
        <f aca="false">(F257-Assumptions!$D$15)*(1-H257)+Assumptions!$D$15-J257</f>
        <v>0.137094851784314</v>
      </c>
      <c r="M257" s="21" t="n">
        <f aca="false">Assumptions!$D$14*(1+E257)^1*L257-Assumptions!$D$14*(1+E257)^0*E257*Assumptions!$D$16</f>
        <v>21.2028357049642</v>
      </c>
      <c r="N257" s="21" t="n">
        <f aca="false">Assumptions!$D$14*(1+E257)^2*L257-Assumptions!$D$14*(1+E257)^1*E257*Assumptions!$D$16</f>
        <v>23.0107269340277</v>
      </c>
      <c r="O257" s="21" t="n">
        <f aca="false">Assumptions!$D$14*(1+E257)^3*L257-Assumptions!$D$14*(1+E257)^2*E257*Assumptions!$D$16</f>
        <v>24.9727706897441</v>
      </c>
      <c r="P257" s="21" t="n">
        <f aca="false">Assumptions!$D$14*(1+E257)^4*L257-Assumptions!$D$14*(1+E257)^3*E257*Assumptions!$D$16</f>
        <v>27.1021110158984</v>
      </c>
      <c r="Q257" s="21" t="n">
        <f aca="false">Assumptions!$D$14*(1+E257)^5*L257-Assumptions!$D$14*(1+E257)^4*E257*Assumptions!$D$16</f>
        <v>29.4130127026609</v>
      </c>
      <c r="R257" s="21" t="n">
        <f aca="false">M257/(1+K257)+N257/(1+K257)^2+O257/(1+K257)^3+P257/(1+K257)^4+Q257/(1+K257)^5</f>
        <v>95.5399180073986</v>
      </c>
      <c r="S257" s="21" t="n">
        <f aca="false">Q257*(1+I257)/(K257-I257)</f>
        <v>391.940514811968</v>
      </c>
      <c r="T257" s="21" t="n">
        <f aca="false">R257+S257/(1+K257)^5</f>
        <v>346.397480982607</v>
      </c>
      <c r="U257" s="8" t="n">
        <f aca="false">(T257-Assumptions!$D$17)/Assumptions!$D$18</f>
        <v>6.45589923930427</v>
      </c>
    </row>
    <row r="258" customFormat="false" ht="15" hidden="false" customHeight="false" outlineLevel="0" collapsed="false">
      <c r="B258" s="2" t="n">
        <v>253</v>
      </c>
      <c r="C258" s="27" t="n">
        <f aca="false">NORMSDIST('Random Draws'!C258)</f>
        <v>0.0816827879195466</v>
      </c>
      <c r="D258" s="27" t="n">
        <f aca="false">NORMSDIST(Assumptions!$D$22*'Random Draws'!C258+SQRT(1-Assumptions!$D$22^2)*'Random Draws'!D258)</f>
        <v>0.15625181656495</v>
      </c>
      <c r="E258" s="19" t="n">
        <f aca="false">IF(C258&lt;(Assumptions!$E$6-Assumptions!$D$6)/(Assumptions!$F$6-Assumptions!$D$6),Assumptions!$D$6+SQRT(C258*(Assumptions!$F$6-Assumptions!$D$6)*(Assumptions!$E$6-Assumptions!$D$6)),Assumptions!$F$6-SQRT((1-C258)*(Assumptions!$F$6-Assumptions!$D$6)*(Assumptions!$F$6-Assumptions!$E$6)))</f>
        <v>0.0602092538110078</v>
      </c>
      <c r="F258" s="19" t="n">
        <f aca="false">IF(D258&lt;(Assumptions!$E$7-Assumptions!$D$7)/(Assumptions!$F$7-Assumptions!$D$7),Assumptions!$D$7+SQRT(D258*(Assumptions!$F$7-Assumptions!$D$7)*(Assumptions!$E$7-Assumptions!$D$7)),Assumptions!$F$7-SQRT((1-D258)*(Assumptions!$F$7-Assumptions!$D$7)*(Assumptions!$F$7-Assumptions!$E$7)))</f>
        <v>0.390618799770561</v>
      </c>
      <c r="G258" s="19" t="n">
        <f aca="false">MIN(Assumptions!$D$24,MAX(Assumptions!$D$23,Assumptions!$D$8+Assumptions!$E$8*'Random Draws'!E258))</f>
        <v>0.082868634748501</v>
      </c>
      <c r="H258" s="19" t="n">
        <f aca="false">IF('Random Draws'!F258&lt;(Assumptions!$E$9-Assumptions!$D$9)/(Assumptions!$F$9-Assumptions!$D$9),Assumptions!$D$9+SQRT('Random Draws'!F258*(Assumptions!$F$9-Assumptions!$D$9)*(Assumptions!$E$9-Assumptions!$D$9)),Assumptions!$F$9-SQRT((1-'Random Draws'!F258)*(Assumptions!$F$9-Assumptions!$D$9)*(Assumptions!$F$9-Assumptions!$E$9)))</f>
        <v>0.288287004269105</v>
      </c>
      <c r="I258" s="19" t="n">
        <f aca="false">IF('Random Draws'!G258&lt;(Assumptions!$E$10-Assumptions!$D$10)/(Assumptions!$F$10-Assumptions!$D$10),Assumptions!$D$10+SQRT('Random Draws'!G258*(Assumptions!$F$10-Assumptions!$D$10)*(Assumptions!$E$10-Assumptions!$D$10)),Assumptions!$F$10-SQRT((1-'Random Draws'!G258)*(Assumptions!$F$10-Assumptions!$D$10)*(Assumptions!$F$10-Assumptions!$E$10)))</f>
        <v>0.0173132457210086</v>
      </c>
      <c r="J258" s="19" t="n">
        <f aca="false">IF('Random Draws'!H258&lt;(Assumptions!$E$11-Assumptions!$D$11)/(Assumptions!$F$11-Assumptions!$D$11),Assumptions!$D$11+SQRT('Random Draws'!H258*(Assumptions!$F$11-Assumptions!$D$11)*(Assumptions!$E$11-Assumptions!$D$11)),Assumptions!$F$11-SQRT((1-'Random Draws'!H258)*(Assumptions!$F$11-Assumptions!$D$11)*(Assumptions!$F$11-Assumptions!$E$11)))</f>
        <v>0.140865200107356</v>
      </c>
      <c r="K258" s="19" t="n">
        <f aca="false">MAX(G258,I258+Assumptions!$D$21)</f>
        <v>0.082868634748501</v>
      </c>
      <c r="L258" s="28" t="n">
        <f aca="false">(F258-Assumptions!$D$15)*(1-H258)+Assumptions!$D$15-J258</f>
        <v>0.17462058662114</v>
      </c>
      <c r="M258" s="21" t="n">
        <f aca="false">Assumptions!$D$14*(1+E258)^1*L258-Assumptions!$D$14*(1+E258)^0*E258*Assumptions!$D$16</f>
        <v>26.5825722129599</v>
      </c>
      <c r="N258" s="21" t="n">
        <f aca="false">Assumptions!$D$14*(1+E258)^2*L258-Assumptions!$D$14*(1+E258)^1*E258*Assumptions!$D$16</f>
        <v>28.1830890502794</v>
      </c>
      <c r="O258" s="21" t="n">
        <f aca="false">Assumptions!$D$14*(1+E258)^3*L258-Assumptions!$D$14*(1+E258)^2*E258*Assumptions!$D$16</f>
        <v>29.8799718120859</v>
      </c>
      <c r="P258" s="21" t="n">
        <f aca="false">Assumptions!$D$14*(1+E258)^4*L258-Assumptions!$D$14*(1+E258)^3*E258*Assumptions!$D$16</f>
        <v>31.6790226187856</v>
      </c>
      <c r="Q258" s="21" t="n">
        <f aca="false">Assumptions!$D$14*(1+E258)^5*L258-Assumptions!$D$14*(1+E258)^4*E258*Assumptions!$D$16</f>
        <v>33.5863929321247</v>
      </c>
      <c r="R258" s="21" t="n">
        <f aca="false">M258/(1+K258)+N258/(1+K258)^2+O258/(1+K258)^3+P258/(1+K258)^4+Q258/(1+K258)^5</f>
        <v>117.711004695835</v>
      </c>
      <c r="S258" s="21" t="n">
        <f aca="false">Q258*(1+I258)/(K258-I258)</f>
        <v>521.206309850616</v>
      </c>
      <c r="T258" s="21" t="n">
        <f aca="false">R258+S258/(1+K258)^5</f>
        <v>467.761576890945</v>
      </c>
      <c r="U258" s="8" t="n">
        <f aca="false">(T258-Assumptions!$D$17)/Assumptions!$D$18</f>
        <v>11.3104630756378</v>
      </c>
    </row>
    <row r="259" customFormat="false" ht="15" hidden="false" customHeight="false" outlineLevel="0" collapsed="false">
      <c r="B259" s="2" t="n">
        <v>254</v>
      </c>
      <c r="C259" s="27" t="n">
        <f aca="false">NORMSDIST('Random Draws'!C259)</f>
        <v>0.353508251277442</v>
      </c>
      <c r="D259" s="27" t="n">
        <f aca="false">NORMSDIST(Assumptions!$D$22*'Random Draws'!C259+SQRT(1-Assumptions!$D$22^2)*'Random Draws'!D259)</f>
        <v>0.186019705405112</v>
      </c>
      <c r="E259" s="19" t="n">
        <f aca="false">IF(C259&lt;(Assumptions!$E$6-Assumptions!$D$6)/(Assumptions!$F$6-Assumptions!$D$6),Assumptions!$D$6+SQRT(C259*(Assumptions!$F$6-Assumptions!$D$6)*(Assumptions!$E$6-Assumptions!$D$6)),Assumptions!$F$6-SQRT((1-C259)*(Assumptions!$F$6-Assumptions!$D$6)*(Assumptions!$F$6-Assumptions!$E$6)))</f>
        <v>0.0820421366772339</v>
      </c>
      <c r="F259" s="19" t="n">
        <f aca="false">IF(D259&lt;(Assumptions!$E$7-Assumptions!$D$7)/(Assumptions!$F$7-Assumptions!$D$7),Assumptions!$D$7+SQRT(D259*(Assumptions!$F$7-Assumptions!$D$7)*(Assumptions!$E$7-Assumptions!$D$7)),Assumptions!$F$7-SQRT((1-D259)*(Assumptions!$F$7-Assumptions!$D$7)*(Assumptions!$F$7-Assumptions!$E$7)))</f>
        <v>0.393408355727732</v>
      </c>
      <c r="G259" s="19" t="n">
        <f aca="false">MIN(Assumptions!$D$24,MAX(Assumptions!$D$23,Assumptions!$D$8+Assumptions!$E$8*'Random Draws'!E259))</f>
        <v>0.091399391303624</v>
      </c>
      <c r="H259" s="19" t="n">
        <f aca="false">IF('Random Draws'!F259&lt;(Assumptions!$E$9-Assumptions!$D$9)/(Assumptions!$F$9-Assumptions!$D$9),Assumptions!$D$9+SQRT('Random Draws'!F259*(Assumptions!$F$9-Assumptions!$D$9)*(Assumptions!$E$9-Assumptions!$D$9)),Assumptions!$F$9-SQRT((1-'Random Draws'!F259)*(Assumptions!$F$9-Assumptions!$D$9)*(Assumptions!$F$9-Assumptions!$E$9)))</f>
        <v>0.289429030926734</v>
      </c>
      <c r="I259" s="19" t="n">
        <f aca="false">IF('Random Draws'!G259&lt;(Assumptions!$E$10-Assumptions!$D$10)/(Assumptions!$F$10-Assumptions!$D$10),Assumptions!$D$10+SQRT('Random Draws'!G259*(Assumptions!$F$10-Assumptions!$D$10)*(Assumptions!$E$10-Assumptions!$D$10)),Assumptions!$F$10-SQRT((1-'Random Draws'!G259)*(Assumptions!$F$10-Assumptions!$D$10)*(Assumptions!$F$10-Assumptions!$E$10)))</f>
        <v>0.0124351447807317</v>
      </c>
      <c r="J259" s="19" t="n">
        <f aca="false">IF('Random Draws'!H259&lt;(Assumptions!$E$11-Assumptions!$D$11)/(Assumptions!$F$11-Assumptions!$D$11),Assumptions!$D$11+SQRT('Random Draws'!H259*(Assumptions!$F$11-Assumptions!$D$11)*(Assumptions!$E$11-Assumptions!$D$11)),Assumptions!$F$11-SQRT((1-'Random Draws'!H259)*(Assumptions!$F$11-Assumptions!$D$11)*(Assumptions!$F$11-Assumptions!$E$11)))</f>
        <v>0.165508871023202</v>
      </c>
      <c r="K259" s="19" t="n">
        <f aca="false">MAX(G259,I259+Assumptions!$D$21)</f>
        <v>0.091399391303624</v>
      </c>
      <c r="L259" s="28" t="n">
        <f aca="false">(F259-Assumptions!$D$15)*(1-H259)+Assumptions!$D$15-J259</f>
        <v>0.151661459568248</v>
      </c>
      <c r="M259" s="21" t="n">
        <f aca="false">Assumptions!$D$14*(1+E259)^1*L259-Assumptions!$D$14*(1+E259)^0*E259*Assumptions!$D$16</f>
        <v>23.4382097210621</v>
      </c>
      <c r="N259" s="21" t="n">
        <f aca="false">Assumptions!$D$14*(1+E259)^2*L259-Assumptions!$D$14*(1+E259)^1*E259*Assumptions!$D$16</f>
        <v>25.3611305264672</v>
      </c>
      <c r="O259" s="21" t="n">
        <f aca="false">Assumptions!$D$14*(1+E259)^3*L259-Assumptions!$D$14*(1+E259)^2*E259*Assumptions!$D$16</f>
        <v>27.4418118634088</v>
      </c>
      <c r="P259" s="21" t="n">
        <f aca="false">Assumptions!$D$14*(1+E259)^4*L259-Assumptions!$D$14*(1+E259)^3*E259*Assumptions!$D$16</f>
        <v>29.6931967429775</v>
      </c>
      <c r="Q259" s="21" t="n">
        <f aca="false">Assumptions!$D$14*(1+E259)^5*L259-Assumptions!$D$14*(1+E259)^4*E259*Assumptions!$D$16</f>
        <v>32.1292900485488</v>
      </c>
      <c r="R259" s="21" t="n">
        <f aca="false">M259/(1+K259)+N259/(1+K259)^2+O259/(1+K259)^3+P259/(1+K259)^4+Q259/(1+K259)^5</f>
        <v>105.551367497141</v>
      </c>
      <c r="S259" s="21" t="n">
        <f aca="false">Q259*(1+I259)/(K259-I259)</f>
        <v>411.943681531544</v>
      </c>
      <c r="T259" s="21" t="n">
        <f aca="false">R259+S259/(1+K259)^5</f>
        <v>371.574442845314</v>
      </c>
      <c r="U259" s="8" t="n">
        <f aca="false">(T259-Assumptions!$D$17)/Assumptions!$D$18</f>
        <v>7.46297771381257</v>
      </c>
    </row>
    <row r="260" customFormat="false" ht="15" hidden="false" customHeight="false" outlineLevel="0" collapsed="false">
      <c r="B260" s="2" t="n">
        <v>255</v>
      </c>
      <c r="C260" s="27" t="n">
        <f aca="false">NORMSDIST('Random Draws'!C260)</f>
        <v>0.27610745574605</v>
      </c>
      <c r="D260" s="27" t="n">
        <f aca="false">NORMSDIST(Assumptions!$D$22*'Random Draws'!C260+SQRT(1-Assumptions!$D$22^2)*'Random Draws'!D260)</f>
        <v>0.209496237909792</v>
      </c>
      <c r="E260" s="19" t="n">
        <f aca="false">IF(C260&lt;(Assumptions!$E$6-Assumptions!$D$6)/(Assumptions!$F$6-Assumptions!$D$6),Assumptions!$D$6+SQRT(C260*(Assumptions!$F$6-Assumptions!$D$6)*(Assumptions!$E$6-Assumptions!$D$6)),Assumptions!$F$6-SQRT((1-C260)*(Assumptions!$F$6-Assumptions!$D$6)*(Assumptions!$F$6-Assumptions!$E$6)))</f>
        <v>0.0771555820669015</v>
      </c>
      <c r="F260" s="19" t="n">
        <f aca="false">IF(D260&lt;(Assumptions!$E$7-Assumptions!$D$7)/(Assumptions!$F$7-Assumptions!$D$7),Assumptions!$D$7+SQRT(D260*(Assumptions!$F$7-Assumptions!$D$7)*(Assumptions!$E$7-Assumptions!$D$7)),Assumptions!$F$7-SQRT((1-D260)*(Assumptions!$F$7-Assumptions!$D$7)*(Assumptions!$F$7-Assumptions!$E$7)))</f>
        <v>0.395453877467193</v>
      </c>
      <c r="G260" s="19" t="n">
        <f aca="false">MIN(Assumptions!$D$24,MAX(Assumptions!$D$23,Assumptions!$D$8+Assumptions!$E$8*'Random Draws'!E260))</f>
        <v>0.081189090079512</v>
      </c>
      <c r="H260" s="19" t="n">
        <f aca="false">IF('Random Draws'!F260&lt;(Assumptions!$E$9-Assumptions!$D$9)/(Assumptions!$F$9-Assumptions!$D$9),Assumptions!$D$9+SQRT('Random Draws'!F260*(Assumptions!$F$9-Assumptions!$D$9)*(Assumptions!$E$9-Assumptions!$D$9)),Assumptions!$F$9-SQRT((1-'Random Draws'!F260)*(Assumptions!$F$9-Assumptions!$D$9)*(Assumptions!$F$9-Assumptions!$E$9)))</f>
        <v>0.278405637838863</v>
      </c>
      <c r="I260" s="19" t="n">
        <f aca="false">IF('Random Draws'!G260&lt;(Assumptions!$E$10-Assumptions!$D$10)/(Assumptions!$F$10-Assumptions!$D$10),Assumptions!$D$10+SQRT('Random Draws'!G260*(Assumptions!$F$10-Assumptions!$D$10)*(Assumptions!$E$10-Assumptions!$D$10)),Assumptions!$F$10-SQRT((1-'Random Draws'!G260)*(Assumptions!$F$10-Assumptions!$D$10)*(Assumptions!$F$10-Assumptions!$E$10)))</f>
        <v>0.0242733030611127</v>
      </c>
      <c r="J260" s="19" t="n">
        <f aca="false">IF('Random Draws'!H260&lt;(Assumptions!$E$11-Assumptions!$D$11)/(Assumptions!$F$11-Assumptions!$D$11),Assumptions!$D$11+SQRT('Random Draws'!H260*(Assumptions!$F$11-Assumptions!$D$11)*(Assumptions!$E$11-Assumptions!$D$11)),Assumptions!$F$11-SQRT((1-'Random Draws'!H260)*(Assumptions!$F$11-Assumptions!$D$11)*(Assumptions!$F$11-Assumptions!$E$11)))</f>
        <v>0.153431163385201</v>
      </c>
      <c r="K260" s="19" t="n">
        <f aca="false">MAX(G260,I260+Assumptions!$D$21)</f>
        <v>0.081189090079512</v>
      </c>
      <c r="L260" s="28" t="n">
        <f aca="false">(F260-Assumptions!$D$15)*(1-H260)+Assumptions!$D$15-J260</f>
        <v>0.168118858008939</v>
      </c>
      <c r="M260" s="21" t="n">
        <f aca="false">Assumptions!$D$14*(1+E260)^1*L260-Assumptions!$D$14*(1+E260)^0*E260*Assumptions!$D$16</f>
        <v>25.92244733949</v>
      </c>
      <c r="N260" s="21" t="n">
        <f aca="false">Assumptions!$D$14*(1+E260)^2*L260-Assumptions!$D$14*(1+E260)^1*E260*Assumptions!$D$16</f>
        <v>27.922508852567</v>
      </c>
      <c r="O260" s="21" t="n">
        <f aca="false">Assumptions!$D$14*(1+E260)^3*L260-Assumptions!$D$14*(1+E260)^2*E260*Assumptions!$D$16</f>
        <v>30.076886275855</v>
      </c>
      <c r="P260" s="21" t="n">
        <f aca="false">Assumptions!$D$14*(1+E260)^4*L260-Assumptions!$D$14*(1+E260)^3*E260*Assumptions!$D$16</f>
        <v>32.3974859432286</v>
      </c>
      <c r="Q260" s="21" t="n">
        <f aca="false">Assumptions!$D$14*(1+E260)^5*L260-Assumptions!$D$14*(1+E260)^4*E260*Assumptions!$D$16</f>
        <v>34.8971328286826</v>
      </c>
      <c r="R260" s="21" t="n">
        <f aca="false">M260/(1+K260)+N260/(1+K260)^2+O260/(1+K260)^3+P260/(1+K260)^4+Q260/(1+K260)^5</f>
        <v>118.988223565838</v>
      </c>
      <c r="S260" s="21" t="n">
        <f aca="false">Q260*(1+I260)/(K260-I260)</f>
        <v>628.019102999349</v>
      </c>
      <c r="T260" s="21" t="n">
        <f aca="false">R260+S260/(1+K260)^5</f>
        <v>544.062261552914</v>
      </c>
      <c r="U260" s="8" t="n">
        <f aca="false">(T260-Assumptions!$D$17)/Assumptions!$D$18</f>
        <v>14.3624904621165</v>
      </c>
    </row>
    <row r="261" customFormat="false" ht="15" hidden="false" customHeight="false" outlineLevel="0" collapsed="false">
      <c r="B261" s="2" t="n">
        <v>256</v>
      </c>
      <c r="C261" s="27" t="n">
        <f aca="false">NORMSDIST('Random Draws'!C261)</f>
        <v>0.176499832806493</v>
      </c>
      <c r="D261" s="27" t="n">
        <f aca="false">NORMSDIST(Assumptions!$D$22*'Random Draws'!C261+SQRT(1-Assumptions!$D$22^2)*'Random Draws'!D261)</f>
        <v>0.0131406482576739</v>
      </c>
      <c r="E261" s="19" t="n">
        <f aca="false">IF(C261&lt;(Assumptions!$E$6-Assumptions!$D$6)/(Assumptions!$F$6-Assumptions!$D$6),Assumptions!$D$6+SQRT(C261*(Assumptions!$F$6-Assumptions!$D$6)*(Assumptions!$E$6-Assumptions!$D$6)),Assumptions!$F$6-SQRT((1-C261)*(Assumptions!$F$6-Assumptions!$D$6)*(Assumptions!$F$6-Assumptions!$E$6)))</f>
        <v>0.0697068874847646</v>
      </c>
      <c r="F261" s="19" t="n">
        <f aca="false">IF(D261&lt;(Assumptions!$E$7-Assumptions!$D$7)/(Assumptions!$F$7-Assumptions!$D$7),Assumptions!$D$7+SQRT(D261*(Assumptions!$F$7-Assumptions!$D$7)*(Assumptions!$E$7-Assumptions!$D$7)),Assumptions!$F$7-SQRT((1-D261)*(Assumptions!$F$7-Assumptions!$D$7)*(Assumptions!$F$7-Assumptions!$E$7)))</f>
        <v>0.368879408175438</v>
      </c>
      <c r="G261" s="19" t="n">
        <f aca="false">MIN(Assumptions!$D$24,MAX(Assumptions!$D$23,Assumptions!$D$8+Assumptions!$E$8*'Random Draws'!E261))</f>
        <v>0.088253633424976</v>
      </c>
      <c r="H261" s="19" t="n">
        <f aca="false">IF('Random Draws'!F261&lt;(Assumptions!$E$9-Assumptions!$D$9)/(Assumptions!$F$9-Assumptions!$D$9),Assumptions!$D$9+SQRT('Random Draws'!F261*(Assumptions!$F$9-Assumptions!$D$9)*(Assumptions!$E$9-Assumptions!$D$9)),Assumptions!$F$9-SQRT((1-'Random Draws'!F261)*(Assumptions!$F$9-Assumptions!$D$9)*(Assumptions!$F$9-Assumptions!$E$9)))</f>
        <v>0.286037837549292</v>
      </c>
      <c r="I261" s="19" t="n">
        <f aca="false">IF('Random Draws'!G261&lt;(Assumptions!$E$10-Assumptions!$D$10)/(Assumptions!$F$10-Assumptions!$D$10),Assumptions!$D$10+SQRT('Random Draws'!G261*(Assumptions!$F$10-Assumptions!$D$10)*(Assumptions!$E$10-Assumptions!$D$10)),Assumptions!$F$10-SQRT((1-'Random Draws'!G261)*(Assumptions!$F$10-Assumptions!$D$10)*(Assumptions!$F$10-Assumptions!$E$10)))</f>
        <v>0.0267301965468462</v>
      </c>
      <c r="J261" s="19" t="n">
        <f aca="false">IF('Random Draws'!H261&lt;(Assumptions!$E$11-Assumptions!$D$11)/(Assumptions!$F$11-Assumptions!$D$11),Assumptions!$D$11+SQRT('Random Draws'!H261*(Assumptions!$F$11-Assumptions!$D$11)*(Assumptions!$E$11-Assumptions!$D$11)),Assumptions!$F$11-SQRT((1-'Random Draws'!H261)*(Assumptions!$F$11-Assumptions!$D$11)*(Assumptions!$F$11-Assumptions!$E$11)))</f>
        <v>0.152682165820031</v>
      </c>
      <c r="K261" s="19" t="n">
        <f aca="false">MAX(G261,I261+Assumptions!$D$21)</f>
        <v>0.088253633424976</v>
      </c>
      <c r="L261" s="28" t="n">
        <f aca="false">(F261-Assumptions!$D$15)*(1-H261)+Assumptions!$D$15-J261</f>
        <v>0.14786869300585</v>
      </c>
      <c r="M261" s="21" t="n">
        <f aca="false">Assumptions!$D$14*(1+E261)^1*L261-Assumptions!$D$14*(1+E261)^0*E261*Assumptions!$D$16</f>
        <v>22.6323181454419</v>
      </c>
      <c r="N261" s="21" t="n">
        <f aca="false">Assumptions!$D$14*(1+E261)^2*L261-Assumptions!$D$14*(1+E261)^1*E261*Assumptions!$D$16</f>
        <v>24.2099465999256</v>
      </c>
      <c r="O261" s="21" t="n">
        <f aca="false">Assumptions!$D$14*(1+E261)^3*L261-Assumptions!$D$14*(1+E261)^2*E261*Assumptions!$D$16</f>
        <v>25.8975466235788</v>
      </c>
      <c r="P261" s="21" t="n">
        <f aca="false">Assumptions!$D$14*(1+E261)^4*L261-Assumptions!$D$14*(1+E261)^3*E261*Assumptions!$D$16</f>
        <v>27.7027839922</v>
      </c>
      <c r="Q261" s="21" t="n">
        <f aca="false">Assumptions!$D$14*(1+E261)^5*L261-Assumptions!$D$14*(1+E261)^4*E261*Assumptions!$D$16</f>
        <v>29.633858838959</v>
      </c>
      <c r="R261" s="21" t="n">
        <f aca="false">M261/(1+K261)+N261/(1+K261)^2+O261/(1+K261)^3+P261/(1+K261)^4+Q261/(1+K261)^5</f>
        <v>100.500117162912</v>
      </c>
      <c r="S261" s="21" t="n">
        <f aca="false">Q261*(1+I261)/(K261-I261)</f>
        <v>494.542880795752</v>
      </c>
      <c r="T261" s="21" t="n">
        <f aca="false">R261+S261/(1+K261)^5</f>
        <v>424.506320480874</v>
      </c>
      <c r="U261" s="8" t="n">
        <f aca="false">(T261-Assumptions!$D$17)/Assumptions!$D$18</f>
        <v>9.58025281923496</v>
      </c>
    </row>
    <row r="262" customFormat="false" ht="15" hidden="false" customHeight="false" outlineLevel="0" collapsed="false">
      <c r="B262" s="2" t="n">
        <v>257</v>
      </c>
      <c r="C262" s="27" t="n">
        <f aca="false">NORMSDIST('Random Draws'!C262)</f>
        <v>0.0377195833984639</v>
      </c>
      <c r="D262" s="27" t="n">
        <f aca="false">NORMSDIST(Assumptions!$D$22*'Random Draws'!C262+SQRT(1-Assumptions!$D$22^2)*'Random Draws'!D262)</f>
        <v>0.300293107360416</v>
      </c>
      <c r="E262" s="19" t="n">
        <f aca="false">IF(C262&lt;(Assumptions!$E$6-Assumptions!$D$6)/(Assumptions!$F$6-Assumptions!$D$6),Assumptions!$D$6+SQRT(C262*(Assumptions!$F$6-Assumptions!$D$6)*(Assumptions!$E$6-Assumptions!$D$6)),Assumptions!$F$6-SQRT((1-C262)*(Assumptions!$F$6-Assumptions!$D$6)*(Assumptions!$F$6-Assumptions!$E$6)))</f>
        <v>0.0537330956813211</v>
      </c>
      <c r="F262" s="19" t="n">
        <f aca="false">IF(D262&lt;(Assumptions!$E$7-Assumptions!$D$7)/(Assumptions!$F$7-Assumptions!$D$7),Assumptions!$D$7+SQRT(D262*(Assumptions!$F$7-Assumptions!$D$7)*(Assumptions!$E$7-Assumptions!$D$7)),Assumptions!$F$7-SQRT((1-D262)*(Assumptions!$F$7-Assumptions!$D$7)*(Assumptions!$F$7-Assumptions!$E$7)))</f>
        <v>0.402447127631472</v>
      </c>
      <c r="G262" s="19" t="n">
        <f aca="false">MIN(Assumptions!$D$24,MAX(Assumptions!$D$23,Assumptions!$D$8+Assumptions!$E$8*'Random Draws'!E262))</f>
        <v>0.089962955822352</v>
      </c>
      <c r="H262" s="19" t="n">
        <f aca="false">IF('Random Draws'!F262&lt;(Assumptions!$E$9-Assumptions!$D$9)/(Assumptions!$F$9-Assumptions!$D$9),Assumptions!$D$9+SQRT('Random Draws'!F262*(Assumptions!$F$9-Assumptions!$D$9)*(Assumptions!$E$9-Assumptions!$D$9)),Assumptions!$F$9-SQRT((1-'Random Draws'!F262)*(Assumptions!$F$9-Assumptions!$D$9)*(Assumptions!$F$9-Assumptions!$E$9)))</f>
        <v>0.308872632227467</v>
      </c>
      <c r="I262" s="19" t="n">
        <f aca="false">IF('Random Draws'!G262&lt;(Assumptions!$E$10-Assumptions!$D$10)/(Assumptions!$F$10-Assumptions!$D$10),Assumptions!$D$10+SQRT('Random Draws'!G262*(Assumptions!$F$10-Assumptions!$D$10)*(Assumptions!$E$10-Assumptions!$D$10)),Assumptions!$F$10-SQRT((1-'Random Draws'!G262)*(Assumptions!$F$10-Assumptions!$D$10)*(Assumptions!$F$10-Assumptions!$E$10)))</f>
        <v>0.0213125297834429</v>
      </c>
      <c r="J262" s="19" t="n">
        <f aca="false">IF('Random Draws'!H262&lt;(Assumptions!$E$11-Assumptions!$D$11)/(Assumptions!$F$11-Assumptions!$D$11),Assumptions!$D$11+SQRT('Random Draws'!H262*(Assumptions!$F$11-Assumptions!$D$11)*(Assumptions!$E$11-Assumptions!$D$11)),Assumptions!$F$11-SQRT((1-'Random Draws'!H262)*(Assumptions!$F$11-Assumptions!$D$11)*(Assumptions!$F$11-Assumptions!$E$11)))</f>
        <v>0.20082076444271</v>
      </c>
      <c r="K262" s="19" t="n">
        <f aca="false">MAX(G262,I262+Assumptions!$D$21)</f>
        <v>0.089962955822352</v>
      </c>
      <c r="L262" s="28" t="n">
        <f aca="false">(F262-Assumptions!$D$15)*(1-H262)+Assumptions!$D$15-J262</f>
        <v>0.117474901734416</v>
      </c>
      <c r="M262" s="21" t="n">
        <f aca="false">Assumptions!$D$14*(1+E262)^1*L262-Assumptions!$D$14*(1+E262)^0*E262*Assumptions!$D$16</f>
        <v>17.7154038548588</v>
      </c>
      <c r="N262" s="21" t="n">
        <f aca="false">Assumptions!$D$14*(1+E262)^2*L262-Assumptions!$D$14*(1+E262)^1*E262*Assumptions!$D$16</f>
        <v>18.6673073452251</v>
      </c>
      <c r="O262" s="21" t="n">
        <f aca="false">Assumptions!$D$14*(1+E262)^3*L262-Assumptions!$D$14*(1+E262)^2*E262*Assumptions!$D$16</f>
        <v>19.6703595569187</v>
      </c>
      <c r="P262" s="21" t="n">
        <f aca="false">Assumptions!$D$14*(1+E262)^4*L262-Assumptions!$D$14*(1+E262)^3*E262*Assumptions!$D$16</f>
        <v>20.7273088690766</v>
      </c>
      <c r="Q262" s="21" t="n">
        <f aca="false">Assumptions!$D$14*(1+E262)^5*L262-Assumptions!$D$14*(1+E262)^4*E262*Assumptions!$D$16</f>
        <v>21.841051339755</v>
      </c>
      <c r="R262" s="21" t="n">
        <f aca="false">M262/(1+K262)+N262/(1+K262)^2+O262/(1+K262)^3+P262/(1+K262)^4+Q262/(1+K262)^5</f>
        <v>76.0402006596842</v>
      </c>
      <c r="S262" s="21" t="n">
        <f aca="false">Q262*(1+I262)/(K262-I262)</f>
        <v>324.929365832232</v>
      </c>
      <c r="T262" s="21" t="n">
        <f aca="false">R262+S262/(1+K262)^5</f>
        <v>287.257883080477</v>
      </c>
      <c r="U262" s="8" t="n">
        <f aca="false">(T262-Assumptions!$D$17)/Assumptions!$D$18</f>
        <v>4.09031532321909</v>
      </c>
    </row>
    <row r="263" customFormat="false" ht="15" hidden="false" customHeight="false" outlineLevel="0" collapsed="false">
      <c r="B263" s="2" t="n">
        <v>258</v>
      </c>
      <c r="C263" s="27" t="n">
        <f aca="false">NORMSDIST('Random Draws'!C263)</f>
        <v>0.904880205992139</v>
      </c>
      <c r="D263" s="27" t="n">
        <f aca="false">NORMSDIST(Assumptions!$D$22*'Random Draws'!C263+SQRT(1-Assumptions!$D$22^2)*'Random Draws'!D263)</f>
        <v>0.450527041488908</v>
      </c>
      <c r="E263" s="19" t="n">
        <f aca="false">IF(C263&lt;(Assumptions!$E$6-Assumptions!$D$6)/(Assumptions!$F$6-Assumptions!$D$6),Assumptions!$D$6+SQRT(C263*(Assumptions!$F$6-Assumptions!$D$6)*(Assumptions!$E$6-Assumptions!$D$6)),Assumptions!$F$6-SQRT((1-C263)*(Assumptions!$F$6-Assumptions!$D$6)*(Assumptions!$F$6-Assumptions!$E$6)))</f>
        <v>0.118191768296368</v>
      </c>
      <c r="F263" s="19" t="n">
        <f aca="false">IF(D263&lt;(Assumptions!$E$7-Assumptions!$D$7)/(Assumptions!$F$7-Assumptions!$D$7),Assumptions!$D$7+SQRT(D263*(Assumptions!$F$7-Assumptions!$D$7)*(Assumptions!$E$7-Assumptions!$D$7)),Assumptions!$F$7-SQRT((1-D263)*(Assumptions!$F$7-Assumptions!$D$7)*(Assumptions!$F$7-Assumptions!$E$7)))</f>
        <v>0.411991944077265</v>
      </c>
      <c r="G263" s="19" t="n">
        <f aca="false">MIN(Assumptions!$D$24,MAX(Assumptions!$D$23,Assumptions!$D$8+Assumptions!$E$8*'Random Draws'!E263))</f>
        <v>0.075173816976211</v>
      </c>
      <c r="H263" s="19" t="n">
        <f aca="false">IF('Random Draws'!F263&lt;(Assumptions!$E$9-Assumptions!$D$9)/(Assumptions!$F$9-Assumptions!$D$9),Assumptions!$D$9+SQRT('Random Draws'!F263*(Assumptions!$F$9-Assumptions!$D$9)*(Assumptions!$E$9-Assumptions!$D$9)),Assumptions!$F$9-SQRT((1-'Random Draws'!F263)*(Assumptions!$F$9-Assumptions!$D$9)*(Assumptions!$F$9-Assumptions!$E$9)))</f>
        <v>0.270280229212794</v>
      </c>
      <c r="I263" s="19" t="n">
        <f aca="false">IF('Random Draws'!G263&lt;(Assumptions!$E$10-Assumptions!$D$10)/(Assumptions!$F$10-Assumptions!$D$10),Assumptions!$D$10+SQRT('Random Draws'!G263*(Assumptions!$F$10-Assumptions!$D$10)*(Assumptions!$E$10-Assumptions!$D$10)),Assumptions!$F$10-SQRT((1-'Random Draws'!G263)*(Assumptions!$F$10-Assumptions!$D$10)*(Assumptions!$F$10-Assumptions!$E$10)))</f>
        <v>0.0181400458343458</v>
      </c>
      <c r="J263" s="19" t="n">
        <f aca="false">IF('Random Draws'!H263&lt;(Assumptions!$E$11-Assumptions!$D$11)/(Assumptions!$F$11-Assumptions!$D$11),Assumptions!$D$11+SQRT('Random Draws'!H263*(Assumptions!$F$11-Assumptions!$D$11)*(Assumptions!$E$11-Assumptions!$D$11)),Assumptions!$F$11-SQRT((1-'Random Draws'!H263)*(Assumptions!$F$11-Assumptions!$D$11)*(Assumptions!$F$11-Assumptions!$E$11)))</f>
        <v>0.198171651053366</v>
      </c>
      <c r="K263" s="19" t="n">
        <f aca="false">MAX(G263,I263+Assumptions!$D$21)</f>
        <v>0.075173816976211</v>
      </c>
      <c r="L263" s="28" t="n">
        <f aca="false">(F263-Assumptions!$D$15)*(1-H263)+Assumptions!$D$15-J263</f>
        <v>0.137603445742534</v>
      </c>
      <c r="M263" s="21" t="n">
        <f aca="false">Assumptions!$D$14*(1+E263)^1*L263-Assumptions!$D$14*(1+E263)^0*E263*Assumptions!$D$16</f>
        <v>21.7965866540958</v>
      </c>
      <c r="N263" s="21" t="n">
        <f aca="false">Assumptions!$D$14*(1+E263)^2*L263-Assumptions!$D$14*(1+E263)^1*E263*Assumptions!$D$16</f>
        <v>24.3727637735684</v>
      </c>
      <c r="O263" s="21" t="n">
        <f aca="false">Assumptions!$D$14*(1+E263)^3*L263-Assumptions!$D$14*(1+E263)^2*E263*Assumptions!$D$16</f>
        <v>27.2534238222361</v>
      </c>
      <c r="P263" s="21" t="n">
        <f aca="false">Assumptions!$D$14*(1+E263)^4*L263-Assumptions!$D$14*(1+E263)^3*E263*Assumptions!$D$16</f>
        <v>30.4745541759166</v>
      </c>
      <c r="Q263" s="21" t="n">
        <f aca="false">Assumptions!$D$14*(1+E263)^5*L263-Assumptions!$D$14*(1+E263)^4*E263*Assumptions!$D$16</f>
        <v>34.0763956220117</v>
      </c>
      <c r="R263" s="21" t="n">
        <f aca="false">M263/(1+K263)+N263/(1+K263)^2+O263/(1+K263)^3+P263/(1+K263)^4+Q263/(1+K263)^5</f>
        <v>109.805275838591</v>
      </c>
      <c r="S263" s="21" t="n">
        <f aca="false">Q263*(1+I263)/(K263-I263)</f>
        <v>608.315780385018</v>
      </c>
      <c r="T263" s="21" t="n">
        <f aca="false">R263+S263/(1+K263)^5</f>
        <v>533.19048693464</v>
      </c>
      <c r="U263" s="8" t="n">
        <f aca="false">(T263-Assumptions!$D$17)/Assumptions!$D$18</f>
        <v>13.9276194773856</v>
      </c>
    </row>
    <row r="264" customFormat="false" ht="15" hidden="false" customHeight="false" outlineLevel="0" collapsed="false">
      <c r="B264" s="2" t="n">
        <v>259</v>
      </c>
      <c r="C264" s="27" t="n">
        <f aca="false">NORMSDIST('Random Draws'!C264)</f>
        <v>0.548691740775078</v>
      </c>
      <c r="D264" s="27" t="n">
        <f aca="false">NORMSDIST(Assumptions!$D$22*'Random Draws'!C264+SQRT(1-Assumptions!$D$22^2)*'Random Draws'!D264)</f>
        <v>0.63136341866226</v>
      </c>
      <c r="E264" s="19" t="n">
        <f aca="false">IF(C264&lt;(Assumptions!$E$6-Assumptions!$D$6)/(Assumptions!$F$6-Assumptions!$D$6),Assumptions!$D$6+SQRT(C264*(Assumptions!$F$6-Assumptions!$D$6)*(Assumptions!$E$6-Assumptions!$D$6)),Assumptions!$F$6-SQRT((1-C264)*(Assumptions!$F$6-Assumptions!$D$6)*(Assumptions!$F$6-Assumptions!$E$6)))</f>
        <v>0.0924969338239666</v>
      </c>
      <c r="F264" s="19" t="n">
        <f aca="false">IF(D264&lt;(Assumptions!$E$7-Assumptions!$D$7)/(Assumptions!$F$7-Assumptions!$D$7),Assumptions!$D$7+SQRT(D264*(Assumptions!$F$7-Assumptions!$D$7)*(Assumptions!$E$7-Assumptions!$D$7)),Assumptions!$F$7-SQRT((1-D264)*(Assumptions!$F$7-Assumptions!$D$7)*(Assumptions!$F$7-Assumptions!$E$7)))</f>
        <v>0.421600178055739</v>
      </c>
      <c r="G264" s="19" t="n">
        <f aca="false">MIN(Assumptions!$D$24,MAX(Assumptions!$D$23,Assumptions!$D$8+Assumptions!$E$8*'Random Draws'!E264))</f>
        <v>0.085266280212077</v>
      </c>
      <c r="H264" s="19" t="n">
        <f aca="false">IF('Random Draws'!F264&lt;(Assumptions!$E$9-Assumptions!$D$9)/(Assumptions!$F$9-Assumptions!$D$9),Assumptions!$D$9+SQRT('Random Draws'!F264*(Assumptions!$F$9-Assumptions!$D$9)*(Assumptions!$E$9-Assumptions!$D$9)),Assumptions!$F$9-SQRT((1-'Random Draws'!F264)*(Assumptions!$F$9-Assumptions!$D$9)*(Assumptions!$F$9-Assumptions!$E$9)))</f>
        <v>0.298801750634449</v>
      </c>
      <c r="I264" s="19" t="n">
        <f aca="false">IF('Random Draws'!G264&lt;(Assumptions!$E$10-Assumptions!$D$10)/(Assumptions!$F$10-Assumptions!$D$10),Assumptions!$D$10+SQRT('Random Draws'!G264*(Assumptions!$F$10-Assumptions!$D$10)*(Assumptions!$E$10-Assumptions!$D$10)),Assumptions!$F$10-SQRT((1-'Random Draws'!G264)*(Assumptions!$F$10-Assumptions!$D$10)*(Assumptions!$F$10-Assumptions!$E$10)))</f>
        <v>0.0145008110061216</v>
      </c>
      <c r="J264" s="19" t="n">
        <f aca="false">IF('Random Draws'!H264&lt;(Assumptions!$E$11-Assumptions!$D$11)/(Assumptions!$F$11-Assumptions!$D$11),Assumptions!$D$11+SQRT('Random Draws'!H264*(Assumptions!$F$11-Assumptions!$D$11)*(Assumptions!$E$11-Assumptions!$D$11)),Assumptions!$F$11-SQRT((1-'Random Draws'!H264)*(Assumptions!$F$11-Assumptions!$D$11)*(Assumptions!$F$11-Assumptions!$E$11)))</f>
        <v>0.161706400657345</v>
      </c>
      <c r="K264" s="19" t="n">
        <f aca="false">MAX(G264,I264+Assumptions!$D$21)</f>
        <v>0.085266280212077</v>
      </c>
      <c r="L264" s="28" t="n">
        <f aca="false">(F264-Assumptions!$D$15)*(1-H264)+Assumptions!$D$15-J264</f>
        <v>0.172763133710022</v>
      </c>
      <c r="M264" s="21" t="n">
        <f aca="false">Assumptions!$D$14*(1+E264)^1*L264-Assumptions!$D$14*(1+E264)^0*E264*Assumptions!$D$16</f>
        <v>26.9654014469885</v>
      </c>
      <c r="N264" s="21" t="n">
        <f aca="false">Assumptions!$D$14*(1+E264)^2*L264-Assumptions!$D$14*(1+E264)^1*E264*Assumptions!$D$16</f>
        <v>29.4596184001673</v>
      </c>
      <c r="O264" s="21" t="n">
        <f aca="false">Assumptions!$D$14*(1+E264)^3*L264-Assumptions!$D$14*(1+E264)^2*E264*Assumptions!$D$16</f>
        <v>32.1845427738069</v>
      </c>
      <c r="P264" s="21" t="n">
        <f aca="false">Assumptions!$D$14*(1+E264)^4*L264-Assumptions!$D$14*(1+E264)^3*E264*Assumptions!$D$16</f>
        <v>35.1615142969103</v>
      </c>
      <c r="Q264" s="21" t="n">
        <f aca="false">Assumptions!$D$14*(1+E264)^5*L264-Assumptions!$D$14*(1+E264)^4*E264*Assumptions!$D$16</f>
        <v>38.4138465579821</v>
      </c>
      <c r="R264" s="21" t="n">
        <f aca="false">M264/(1+K264)+N264/(1+K264)^2+O264/(1+K264)^3+P264/(1+K264)^4+Q264/(1+K264)^5</f>
        <v>125.900533396063</v>
      </c>
      <c r="S264" s="21" t="n">
        <f aca="false">Q264*(1+I264)/(K264-I264)</f>
        <v>550.704728227222</v>
      </c>
      <c r="T264" s="21" t="n">
        <f aca="false">R264+S264/(1+K264)^5</f>
        <v>491.695106413903</v>
      </c>
      <c r="U264" s="8" t="n">
        <f aca="false">(T264-Assumptions!$D$17)/Assumptions!$D$18</f>
        <v>12.2678042565561</v>
      </c>
    </row>
    <row r="265" customFormat="false" ht="15" hidden="false" customHeight="false" outlineLevel="0" collapsed="false">
      <c r="B265" s="2" t="n">
        <v>260</v>
      </c>
      <c r="C265" s="27" t="n">
        <f aca="false">NORMSDIST('Random Draws'!C265)</f>
        <v>0.199185456293834</v>
      </c>
      <c r="D265" s="27" t="n">
        <f aca="false">NORMSDIST(Assumptions!$D$22*'Random Draws'!C265+SQRT(1-Assumptions!$D$22^2)*'Random Draws'!D265)</f>
        <v>0.319135560566555</v>
      </c>
      <c r="E265" s="19" t="n">
        <f aca="false">IF(C265&lt;(Assumptions!$E$6-Assumptions!$D$6)/(Assumptions!$F$6-Assumptions!$D$6),Assumptions!$D$6+SQRT(C265*(Assumptions!$F$6-Assumptions!$D$6)*(Assumptions!$E$6-Assumptions!$D$6)),Assumptions!$F$6-SQRT((1-C265)*(Assumptions!$F$6-Assumptions!$D$6)*(Assumptions!$F$6-Assumptions!$E$6)))</f>
        <v>0.0715583155676784</v>
      </c>
      <c r="F265" s="19" t="n">
        <f aca="false">IF(D265&lt;(Assumptions!$E$7-Assumptions!$D$7)/(Assumptions!$F$7-Assumptions!$D$7),Assumptions!$D$7+SQRT(D265*(Assumptions!$F$7-Assumptions!$D$7)*(Assumptions!$E$7-Assumptions!$D$7)),Assumptions!$F$7-SQRT((1-D265)*(Assumptions!$F$7-Assumptions!$D$7)*(Assumptions!$F$7-Assumptions!$E$7)))</f>
        <v>0.403758580454573</v>
      </c>
      <c r="G265" s="19" t="n">
        <f aca="false">MIN(Assumptions!$D$24,MAX(Assumptions!$D$23,Assumptions!$D$8+Assumptions!$E$8*'Random Draws'!E265))</f>
        <v>0.092602002487794</v>
      </c>
      <c r="H265" s="19" t="n">
        <f aca="false">IF('Random Draws'!F265&lt;(Assumptions!$E$9-Assumptions!$D$9)/(Assumptions!$F$9-Assumptions!$D$9),Assumptions!$D$9+SQRT('Random Draws'!F265*(Assumptions!$F$9-Assumptions!$D$9)*(Assumptions!$E$9-Assumptions!$D$9)),Assumptions!$F$9-SQRT((1-'Random Draws'!F265)*(Assumptions!$F$9-Assumptions!$D$9)*(Assumptions!$F$9-Assumptions!$E$9)))</f>
        <v>0.308002000011066</v>
      </c>
      <c r="I265" s="19" t="n">
        <f aca="false">IF('Random Draws'!G265&lt;(Assumptions!$E$10-Assumptions!$D$10)/(Assumptions!$F$10-Assumptions!$D$10),Assumptions!$D$10+SQRT('Random Draws'!G265*(Assumptions!$F$10-Assumptions!$D$10)*(Assumptions!$E$10-Assumptions!$D$10)),Assumptions!$F$10-SQRT((1-'Random Draws'!G265)*(Assumptions!$F$10-Assumptions!$D$10)*(Assumptions!$F$10-Assumptions!$E$10)))</f>
        <v>0.0132428388267381</v>
      </c>
      <c r="J265" s="19" t="n">
        <f aca="false">IF('Random Draws'!H265&lt;(Assumptions!$E$11-Assumptions!$D$11)/(Assumptions!$F$11-Assumptions!$D$11),Assumptions!$D$11+SQRT('Random Draws'!H265*(Assumptions!$F$11-Assumptions!$D$11)*(Assumptions!$E$11-Assumptions!$D$11)),Assumptions!$F$11-SQRT((1-'Random Draws'!H265)*(Assumptions!$F$11-Assumptions!$D$11)*(Assumptions!$F$11-Assumptions!$E$11)))</f>
        <v>0.1371425134758</v>
      </c>
      <c r="K265" s="19" t="n">
        <f aca="false">MAX(G265,I265+Assumptions!$D$21)</f>
        <v>0.092602002487794</v>
      </c>
      <c r="L265" s="28" t="n">
        <f aca="false">(F265-Assumptions!$D$15)*(1-H265)+Assumptions!$D$15-J265</f>
        <v>0.182297876678574</v>
      </c>
      <c r="M265" s="21" t="n">
        <f aca="false">Assumptions!$D$14*(1+E265)^1*L265-Assumptions!$D$14*(1+E265)^0*E265*Assumptions!$D$16</f>
        <v>28.0134281487428</v>
      </c>
      <c r="N265" s="21" t="n">
        <f aca="false">Assumptions!$D$14*(1+E265)^2*L265-Assumptions!$D$14*(1+E265)^1*E265*Assumptions!$D$16</f>
        <v>30.0180218803431</v>
      </c>
      <c r="O265" s="21" t="n">
        <f aca="false">Assumptions!$D$14*(1+E265)^3*L265-Assumptions!$D$14*(1+E265)^2*E265*Assumptions!$D$16</f>
        <v>32.1660609627741</v>
      </c>
      <c r="P265" s="21" t="n">
        <f aca="false">Assumptions!$D$14*(1+E265)^4*L265-Assumptions!$D$14*(1+E265)^3*E265*Assumptions!$D$16</f>
        <v>34.4678101037175</v>
      </c>
      <c r="Q265" s="21" t="n">
        <f aca="false">Assumptions!$D$14*(1+E265)^5*L265-Assumptions!$D$14*(1+E265)^4*E265*Assumptions!$D$16</f>
        <v>36.9342685360461</v>
      </c>
      <c r="R265" s="21" t="n">
        <f aca="false">M265/(1+K265)+N265/(1+K265)^2+O265/(1+K265)^3+P265/(1+K265)^4+Q265/(1+K265)^5</f>
        <v>123.351989063474</v>
      </c>
      <c r="S265" s="21" t="n">
        <f aca="false">Q265*(1+I265)/(K265-I265)</f>
        <v>471.569776885354</v>
      </c>
      <c r="T265" s="21" t="n">
        <f aca="false">R265+S265/(1+K265)^5</f>
        <v>426.207863833696</v>
      </c>
      <c r="U265" s="8" t="n">
        <f aca="false">(T265-Assumptions!$D$17)/Assumptions!$D$18</f>
        <v>9.64831455334785</v>
      </c>
    </row>
    <row r="266" customFormat="false" ht="15" hidden="false" customHeight="false" outlineLevel="0" collapsed="false">
      <c r="B266" s="2" t="n">
        <v>261</v>
      </c>
      <c r="C266" s="27" t="n">
        <f aca="false">NORMSDIST('Random Draws'!C266)</f>
        <v>0.356160428787821</v>
      </c>
      <c r="D266" s="27" t="n">
        <f aca="false">NORMSDIST(Assumptions!$D$22*'Random Draws'!C266+SQRT(1-Assumptions!$D$22^2)*'Random Draws'!D266)</f>
        <v>0.638213110760989</v>
      </c>
      <c r="E266" s="19" t="n">
        <f aca="false">IF(C266&lt;(Assumptions!$E$6-Assumptions!$D$6)/(Assumptions!$F$6-Assumptions!$D$6),Assumptions!$D$6+SQRT(C266*(Assumptions!$F$6-Assumptions!$D$6)*(Assumptions!$E$6-Assumptions!$D$6)),Assumptions!$F$6-SQRT((1-C266)*(Assumptions!$F$6-Assumptions!$D$6)*(Assumptions!$F$6-Assumptions!$E$6)))</f>
        <v>0.0821995514660891</v>
      </c>
      <c r="F266" s="19" t="n">
        <f aca="false">IF(D266&lt;(Assumptions!$E$7-Assumptions!$D$7)/(Assumptions!$F$7-Assumptions!$D$7),Assumptions!$D$7+SQRT(D266*(Assumptions!$F$7-Assumptions!$D$7)*(Assumptions!$E$7-Assumptions!$D$7)),Assumptions!$F$7-SQRT((1-D266)*(Assumptions!$F$7-Assumptions!$D$7)*(Assumptions!$F$7-Assumptions!$E$7)))</f>
        <v>0.421958607321024</v>
      </c>
      <c r="G266" s="19" t="n">
        <f aca="false">MIN(Assumptions!$D$24,MAX(Assumptions!$D$23,Assumptions!$D$8+Assumptions!$E$8*'Random Draws'!E266))</f>
        <v>0.078498991229997</v>
      </c>
      <c r="H266" s="19" t="n">
        <f aca="false">IF('Random Draws'!F266&lt;(Assumptions!$E$9-Assumptions!$D$9)/(Assumptions!$F$9-Assumptions!$D$9),Assumptions!$D$9+SQRT('Random Draws'!F266*(Assumptions!$F$9-Assumptions!$D$9)*(Assumptions!$E$9-Assumptions!$D$9)),Assumptions!$F$9-SQRT((1-'Random Draws'!F266)*(Assumptions!$F$9-Assumptions!$D$9)*(Assumptions!$F$9-Assumptions!$E$9)))</f>
        <v>0.246266134986641</v>
      </c>
      <c r="I266" s="19" t="n">
        <f aca="false">IF('Random Draws'!G266&lt;(Assumptions!$E$10-Assumptions!$D$10)/(Assumptions!$F$10-Assumptions!$D$10),Assumptions!$D$10+SQRT('Random Draws'!G266*(Assumptions!$F$10-Assumptions!$D$10)*(Assumptions!$E$10-Assumptions!$D$10)),Assumptions!$F$10-SQRT((1-'Random Draws'!G266)*(Assumptions!$F$10-Assumptions!$D$10)*(Assumptions!$F$10-Assumptions!$E$10)))</f>
        <v>0.0124409117891169</v>
      </c>
      <c r="J266" s="19" t="n">
        <f aca="false">IF('Random Draws'!H266&lt;(Assumptions!$E$11-Assumptions!$D$11)/(Assumptions!$F$11-Assumptions!$D$11),Assumptions!$D$11+SQRT('Random Draws'!H266*(Assumptions!$F$11-Assumptions!$D$11)*(Assumptions!$E$11-Assumptions!$D$11)),Assumptions!$F$11-SQRT((1-'Random Draws'!H266)*(Assumptions!$F$11-Assumptions!$D$11)*(Assumptions!$F$11-Assumptions!$E$11)))</f>
        <v>0.187580863492437</v>
      </c>
      <c r="K266" s="19" t="n">
        <f aca="false">MAX(G266,I266+Assumptions!$D$21)</f>
        <v>0.078498991229997</v>
      </c>
      <c r="L266" s="28" t="n">
        <f aca="false">(F266-Assumptions!$D$15)*(1-H266)+Assumptions!$D$15-J266</f>
        <v>0.162478226027556</v>
      </c>
      <c r="M266" s="21" t="n">
        <f aca="false">Assumptions!$D$14*(1+E266)^1*L266-Assumptions!$D$14*(1+E266)^0*E266*Assumptions!$D$16</f>
        <v>25.1383421339764</v>
      </c>
      <c r="N266" s="21" t="n">
        <f aca="false">Assumptions!$D$14*(1+E266)^2*L266-Assumptions!$D$14*(1+E266)^1*E266*Assumptions!$D$16</f>
        <v>27.2047025819904</v>
      </c>
      <c r="O266" s="21" t="n">
        <f aca="false">Assumptions!$D$14*(1+E266)^3*L266-Assumptions!$D$14*(1+E266)^2*E266*Assumptions!$D$16</f>
        <v>29.4409169319984</v>
      </c>
      <c r="P266" s="21" t="n">
        <f aca="false">Assumptions!$D$14*(1+E266)^4*L266-Assumptions!$D$14*(1+E266)^3*E266*Assumptions!$D$16</f>
        <v>31.860947098559</v>
      </c>
      <c r="Q266" s="21" t="n">
        <f aca="false">Assumptions!$D$14*(1+E266)^5*L266-Assumptions!$D$14*(1+E266)^4*E266*Assumptions!$D$16</f>
        <v>34.4799026593454</v>
      </c>
      <c r="R266" s="21" t="n">
        <f aca="false">M266/(1+K266)+N266/(1+K266)^2+O266/(1+K266)^3+P266/(1+K266)^4+Q266/(1+K266)^5</f>
        <v>117.345705974864</v>
      </c>
      <c r="S266" s="21" t="n">
        <f aca="false">Q266*(1+I266)/(K266-I266)</f>
        <v>528.4571453227</v>
      </c>
      <c r="T266" s="21" t="n">
        <f aca="false">R266+S266/(1+K266)^5</f>
        <v>479.514526132096</v>
      </c>
      <c r="U266" s="8" t="n">
        <f aca="false">(T266-Assumptions!$D$17)/Assumptions!$D$18</f>
        <v>11.7805810452838</v>
      </c>
    </row>
    <row r="267" customFormat="false" ht="15" hidden="false" customHeight="false" outlineLevel="0" collapsed="false">
      <c r="B267" s="2" t="n">
        <v>262</v>
      </c>
      <c r="C267" s="27" t="n">
        <f aca="false">NORMSDIST('Random Draws'!C267)</f>
        <v>0.311374460634635</v>
      </c>
      <c r="D267" s="27" t="n">
        <f aca="false">NORMSDIST(Assumptions!$D$22*'Random Draws'!C267+SQRT(1-Assumptions!$D$22^2)*'Random Draws'!D267)</f>
        <v>0.207818238339521</v>
      </c>
      <c r="E267" s="19" t="n">
        <f aca="false">IF(C267&lt;(Assumptions!$E$6-Assumptions!$D$6)/(Assumptions!$F$6-Assumptions!$D$6),Assumptions!$D$6+SQRT(C267*(Assumptions!$F$6-Assumptions!$D$6)*(Assumptions!$E$6-Assumptions!$D$6)),Assumptions!$F$6-SQRT((1-C267)*(Assumptions!$F$6-Assumptions!$D$6)*(Assumptions!$F$6-Assumptions!$E$6)))</f>
        <v>0.0794572211790589</v>
      </c>
      <c r="F267" s="19" t="n">
        <f aca="false">IF(D267&lt;(Assumptions!$E$7-Assumptions!$D$7)/(Assumptions!$F$7-Assumptions!$D$7),Assumptions!$D$7+SQRT(D267*(Assumptions!$F$7-Assumptions!$D$7)*(Assumptions!$E$7-Assumptions!$D$7)),Assumptions!$F$7-SQRT((1-D267)*(Assumptions!$F$7-Assumptions!$D$7)*(Assumptions!$F$7-Assumptions!$E$7)))</f>
        <v>0.395311604750239</v>
      </c>
      <c r="G267" s="19" t="n">
        <f aca="false">MIN(Assumptions!$D$24,MAX(Assumptions!$D$23,Assumptions!$D$8+Assumptions!$E$8*'Random Draws'!E267))</f>
        <v>0.084739071196986</v>
      </c>
      <c r="H267" s="19" t="n">
        <f aca="false">IF('Random Draws'!F267&lt;(Assumptions!$E$9-Assumptions!$D$9)/(Assumptions!$F$9-Assumptions!$D$9),Assumptions!$D$9+SQRT('Random Draws'!F267*(Assumptions!$F$9-Assumptions!$D$9)*(Assumptions!$E$9-Assumptions!$D$9)),Assumptions!$F$9-SQRT((1-'Random Draws'!F267)*(Assumptions!$F$9-Assumptions!$D$9)*(Assumptions!$F$9-Assumptions!$E$9)))</f>
        <v>0.333328578421679</v>
      </c>
      <c r="I267" s="19" t="n">
        <f aca="false">IF('Random Draws'!G267&lt;(Assumptions!$E$10-Assumptions!$D$10)/(Assumptions!$F$10-Assumptions!$D$10),Assumptions!$D$10+SQRT('Random Draws'!G267*(Assumptions!$F$10-Assumptions!$D$10)*(Assumptions!$E$10-Assumptions!$D$10)),Assumptions!$F$10-SQRT((1-'Random Draws'!G267)*(Assumptions!$F$10-Assumptions!$D$10)*(Assumptions!$F$10-Assumptions!$E$10)))</f>
        <v>0.0186158904825604</v>
      </c>
      <c r="J267" s="19" t="n">
        <f aca="false">IF('Random Draws'!H267&lt;(Assumptions!$E$11-Assumptions!$D$11)/(Assumptions!$F$11-Assumptions!$D$11),Assumptions!$D$11+SQRT('Random Draws'!H267*(Assumptions!$F$11-Assumptions!$D$11)*(Assumptions!$E$11-Assumptions!$D$11)),Assumptions!$F$11-SQRT((1-'Random Draws'!H267)*(Assumptions!$F$11-Assumptions!$D$11)*(Assumptions!$F$11-Assumptions!$E$11)))</f>
        <v>0.183903753655428</v>
      </c>
      <c r="K267" s="19" t="n">
        <f aca="false">MAX(G267,I267+Assumptions!$D$21)</f>
        <v>0.084739071196986</v>
      </c>
      <c r="L267" s="28" t="n">
        <f aca="false">(F267-Assumptions!$D$15)*(1-H267)+Assumptions!$D$15-J267</f>
        <v>0.122971911044639</v>
      </c>
      <c r="M267" s="21" t="n">
        <f aca="false">Assumptions!$D$14*(1+E267)^1*L267-Assumptions!$D$14*(1+E267)^0*E267*Assumptions!$D$16</f>
        <v>18.9020841078732</v>
      </c>
      <c r="N267" s="21" t="n">
        <f aca="false">Assumptions!$D$14*(1+E267)^2*L267-Assumptions!$D$14*(1+E267)^1*E267*Assumptions!$D$16</f>
        <v>20.4039911855776</v>
      </c>
      <c r="O267" s="21" t="n">
        <f aca="false">Assumptions!$D$14*(1+E267)^3*L267-Assumptions!$D$14*(1+E267)^2*E267*Assumptions!$D$16</f>
        <v>22.0252356261456</v>
      </c>
      <c r="P267" s="21" t="n">
        <f aca="false">Assumptions!$D$14*(1+E267)^4*L267-Assumptions!$D$14*(1+E267)^3*E267*Assumptions!$D$16</f>
        <v>23.7752996448132</v>
      </c>
      <c r="Q267" s="21" t="n">
        <f aca="false">Assumptions!$D$14*(1+E267)^5*L267-Assumptions!$D$14*(1+E267)^4*E267*Assumptions!$D$16</f>
        <v>25.6644188872895</v>
      </c>
      <c r="R267" s="21" t="n">
        <f aca="false">M267/(1+K267)+N267/(1+K267)^2+O267/(1+K267)^3+P267/(1+K267)^4+Q267/(1+K267)^5</f>
        <v>86.2829658407892</v>
      </c>
      <c r="S267" s="21" t="n">
        <f aca="false">Q267*(1+I267)/(K267-I267)</f>
        <v>395.355828563319</v>
      </c>
      <c r="T267" s="21" t="n">
        <f aca="false">R267+S267/(1+K267)^5</f>
        <v>349.528934649171</v>
      </c>
      <c r="U267" s="8" t="n">
        <f aca="false">(T267-Assumptions!$D$17)/Assumptions!$D$18</f>
        <v>6.58115738596684</v>
      </c>
    </row>
    <row r="268" customFormat="false" ht="15" hidden="false" customHeight="false" outlineLevel="0" collapsed="false">
      <c r="B268" s="2" t="n">
        <v>263</v>
      </c>
      <c r="C268" s="27" t="n">
        <f aca="false">NORMSDIST('Random Draws'!C268)</f>
        <v>0.266041846869583</v>
      </c>
      <c r="D268" s="27" t="n">
        <f aca="false">NORMSDIST(Assumptions!$D$22*'Random Draws'!C268+SQRT(1-Assumptions!$D$22^2)*'Random Draws'!D268)</f>
        <v>0.386853700322321</v>
      </c>
      <c r="E268" s="19" t="n">
        <f aca="false">IF(C268&lt;(Assumptions!$E$6-Assumptions!$D$6)/(Assumptions!$F$6-Assumptions!$D$6),Assumptions!$D$6+SQRT(C268*(Assumptions!$F$6-Assumptions!$D$6)*(Assumptions!$E$6-Assumptions!$D$6)),Assumptions!$F$6-SQRT((1-C268)*(Assumptions!$F$6-Assumptions!$D$6)*(Assumptions!$F$6-Assumptions!$E$6)))</f>
        <v>0.0764720335921637</v>
      </c>
      <c r="F268" s="19" t="n">
        <f aca="false">IF(D268&lt;(Assumptions!$E$7-Assumptions!$D$7)/(Assumptions!$F$7-Assumptions!$D$7),Assumptions!$D$7+SQRT(D268*(Assumptions!$F$7-Assumptions!$D$7)*(Assumptions!$E$7-Assumptions!$D$7)),Assumptions!$F$7-SQRT((1-D268)*(Assumptions!$F$7-Assumptions!$D$7)*(Assumptions!$F$7-Assumptions!$E$7)))</f>
        <v>0.408178026131567</v>
      </c>
      <c r="G268" s="19" t="n">
        <f aca="false">MIN(Assumptions!$D$24,MAX(Assumptions!$D$23,Assumptions!$D$8+Assumptions!$E$8*'Random Draws'!E268))</f>
        <v>0.09956800703963</v>
      </c>
      <c r="H268" s="19" t="n">
        <f aca="false">IF('Random Draws'!F268&lt;(Assumptions!$E$9-Assumptions!$D$9)/(Assumptions!$F$9-Assumptions!$D$9),Assumptions!$D$9+SQRT('Random Draws'!F268*(Assumptions!$F$9-Assumptions!$D$9)*(Assumptions!$E$9-Assumptions!$D$9)),Assumptions!$F$9-SQRT((1-'Random Draws'!F268)*(Assumptions!$F$9-Assumptions!$D$9)*(Assumptions!$F$9-Assumptions!$E$9)))</f>
        <v>0.300593326864224</v>
      </c>
      <c r="I268" s="19" t="n">
        <f aca="false">IF('Random Draws'!G268&lt;(Assumptions!$E$10-Assumptions!$D$10)/(Assumptions!$F$10-Assumptions!$D$10),Assumptions!$D$10+SQRT('Random Draws'!G268*(Assumptions!$F$10-Assumptions!$D$10)*(Assumptions!$E$10-Assumptions!$D$10)),Assumptions!$F$10-SQRT((1-'Random Draws'!G268)*(Assumptions!$F$10-Assumptions!$D$10)*(Assumptions!$F$10-Assumptions!$E$10)))</f>
        <v>0.0187951635170317</v>
      </c>
      <c r="J268" s="19" t="n">
        <f aca="false">IF('Random Draws'!H268&lt;(Assumptions!$E$11-Assumptions!$D$11)/(Assumptions!$F$11-Assumptions!$D$11),Assumptions!$D$11+SQRT('Random Draws'!H268*(Assumptions!$F$11-Assumptions!$D$11)*(Assumptions!$E$11-Assumptions!$D$11)),Assumptions!$F$11-SQRT((1-'Random Draws'!H268)*(Assumptions!$F$11-Assumptions!$D$11)*(Assumptions!$F$11-Assumptions!$E$11)))</f>
        <v>0.157577274095496</v>
      </c>
      <c r="K268" s="19" t="n">
        <f aca="false">MAX(G268,I268+Assumptions!$D$21)</f>
        <v>0.09956800703963</v>
      </c>
      <c r="L268" s="28" t="n">
        <f aca="false">(F268-Assumptions!$D$15)*(1-H268)+Assumptions!$D$15-J268</f>
        <v>0.16698229370066</v>
      </c>
      <c r="M268" s="21" t="n">
        <f aca="false">Assumptions!$D$14*(1+E268)^1*L268-Assumptions!$D$14*(1+E268)^0*E268*Assumptions!$D$16</f>
        <v>25.73135319858</v>
      </c>
      <c r="N268" s="21" t="n">
        <f aca="false">Assumptions!$D$14*(1+E268)^2*L268-Assumptions!$D$14*(1+E268)^1*E268*Assumptions!$D$16</f>
        <v>27.6990821047536</v>
      </c>
      <c r="O268" s="21" t="n">
        <f aca="false">Assumptions!$D$14*(1+E268)^3*L268-Assumptions!$D$14*(1+E268)^2*E268*Assumptions!$D$16</f>
        <v>29.8172872419405</v>
      </c>
      <c r="P268" s="21" t="n">
        <f aca="false">Assumptions!$D$14*(1+E268)^4*L268-Assumptions!$D$14*(1+E268)^3*E268*Assumptions!$D$16</f>
        <v>32.0974758335333</v>
      </c>
      <c r="Q268" s="21" t="n">
        <f aca="false">Assumptions!$D$14*(1+E268)^5*L268-Assumptions!$D$14*(1+E268)^4*E268*Assumptions!$D$16</f>
        <v>34.5520350836989</v>
      </c>
      <c r="R268" s="21" t="n">
        <f aca="false">M268/(1+K268)+N268/(1+K268)^2+O268/(1+K268)^3+P268/(1+K268)^4+Q268/(1+K268)^5</f>
        <v>112.193459579031</v>
      </c>
      <c r="S268" s="21" t="n">
        <f aca="false">Q268*(1+I268)/(K268-I268)</f>
        <v>435.807936154863</v>
      </c>
      <c r="T268" s="21" t="n">
        <f aca="false">R268+S268/(1+K268)^5</f>
        <v>383.327882627101</v>
      </c>
      <c r="U268" s="8" t="n">
        <f aca="false">(T268-Assumptions!$D$17)/Assumptions!$D$18</f>
        <v>7.93311530508403</v>
      </c>
    </row>
    <row r="269" customFormat="false" ht="15" hidden="false" customHeight="false" outlineLevel="0" collapsed="false">
      <c r="B269" s="2" t="n">
        <v>264</v>
      </c>
      <c r="C269" s="27" t="n">
        <f aca="false">NORMSDIST('Random Draws'!C269)</f>
        <v>0.773172912585546</v>
      </c>
      <c r="D269" s="27" t="n">
        <f aca="false">NORMSDIST(Assumptions!$D$22*'Random Draws'!C269+SQRT(1-Assumptions!$D$22^2)*'Random Draws'!D269)</f>
        <v>0.873741367204577</v>
      </c>
      <c r="E269" s="19" t="n">
        <f aca="false">IF(C269&lt;(Assumptions!$E$6-Assumptions!$D$6)/(Assumptions!$F$6-Assumptions!$D$6),Assumptions!$D$6+SQRT(C269*(Assumptions!$F$6-Assumptions!$D$6)*(Assumptions!$E$6-Assumptions!$D$6)),Assumptions!$F$6-SQRT((1-C269)*(Assumptions!$F$6-Assumptions!$D$6)*(Assumptions!$F$6-Assumptions!$E$6)))</f>
        <v>0.106323072630178</v>
      </c>
      <c r="F269" s="19" t="n">
        <f aca="false">IF(D269&lt;(Assumptions!$E$7-Assumptions!$D$7)/(Assumptions!$F$7-Assumptions!$D$7),Assumptions!$D$7+SQRT(D269*(Assumptions!$F$7-Assumptions!$D$7)*(Assumptions!$E$7-Assumptions!$D$7)),Assumptions!$F$7-SQRT((1-D269)*(Assumptions!$F$7-Assumptions!$D$7)*(Assumptions!$F$7-Assumptions!$E$7)))</f>
        <v>0.437527026650181</v>
      </c>
      <c r="G269" s="19" t="n">
        <f aca="false">MIN(Assumptions!$D$24,MAX(Assumptions!$D$23,Assumptions!$D$8+Assumptions!$E$8*'Random Draws'!E269))</f>
        <v>0.085014081204478</v>
      </c>
      <c r="H269" s="19" t="n">
        <f aca="false">IF('Random Draws'!F269&lt;(Assumptions!$E$9-Assumptions!$D$9)/(Assumptions!$F$9-Assumptions!$D$9),Assumptions!$D$9+SQRT('Random Draws'!F269*(Assumptions!$F$9-Assumptions!$D$9)*(Assumptions!$E$9-Assumptions!$D$9)),Assumptions!$F$9-SQRT((1-'Random Draws'!F269)*(Assumptions!$F$9-Assumptions!$D$9)*(Assumptions!$F$9-Assumptions!$E$9)))</f>
        <v>0.323686276332377</v>
      </c>
      <c r="I269" s="19" t="n">
        <f aca="false">IF('Random Draws'!G269&lt;(Assumptions!$E$10-Assumptions!$D$10)/(Assumptions!$F$10-Assumptions!$D$10),Assumptions!$D$10+SQRT('Random Draws'!G269*(Assumptions!$F$10-Assumptions!$D$10)*(Assumptions!$E$10-Assumptions!$D$10)),Assumptions!$F$10-SQRT((1-'Random Draws'!G269)*(Assumptions!$F$10-Assumptions!$D$10)*(Assumptions!$F$10-Assumptions!$E$10)))</f>
        <v>0.018888397769258</v>
      </c>
      <c r="J269" s="19" t="n">
        <f aca="false">IF('Random Draws'!H269&lt;(Assumptions!$E$11-Assumptions!$D$11)/(Assumptions!$F$11-Assumptions!$D$11),Assumptions!$D$11+SQRT('Random Draws'!H269*(Assumptions!$F$11-Assumptions!$D$11)*(Assumptions!$E$11-Assumptions!$D$11)),Assumptions!$F$11-SQRT((1-'Random Draws'!H269)*(Assumptions!$F$11-Assumptions!$D$11)*(Assumptions!$F$11-Assumptions!$E$11)))</f>
        <v>0.150983605114124</v>
      </c>
      <c r="K269" s="19" t="n">
        <f aca="false">MAX(G269,I269+Assumptions!$D$21)</f>
        <v>0.085014081204478</v>
      </c>
      <c r="L269" s="28" t="n">
        <f aca="false">(F269-Assumptions!$D$15)*(1-H269)+Assumptions!$D$15-J269</f>
        <v>0.187001143408091</v>
      </c>
      <c r="M269" s="21" t="n">
        <f aca="false">Assumptions!$D$14*(1+E269)^1*L269-Assumptions!$D$14*(1+E269)^0*E269*Assumptions!$D$16</f>
        <v>29.5356281703452</v>
      </c>
      <c r="N269" s="21" t="n">
        <f aca="false">Assumptions!$D$14*(1+E269)^2*L269-Assumptions!$D$14*(1+E269)^1*E269*Assumptions!$D$16</f>
        <v>32.6759469094787</v>
      </c>
      <c r="O269" s="21" t="n">
        <f aca="false">Assumptions!$D$14*(1+E269)^3*L269-Assumptions!$D$14*(1+E269)^2*E269*Assumptions!$D$16</f>
        <v>36.1501539859951</v>
      </c>
      <c r="P269" s="21" t="n">
        <f aca="false">Assumptions!$D$14*(1+E269)^4*L269-Assumptions!$D$14*(1+E269)^3*E269*Assumptions!$D$16</f>
        <v>39.9937494338402</v>
      </c>
      <c r="Q269" s="21" t="n">
        <f aca="false">Assumptions!$D$14*(1+E269)^5*L269-Assumptions!$D$14*(1+E269)^4*E269*Assumptions!$D$16</f>
        <v>44.2460077596475</v>
      </c>
      <c r="R269" s="21" t="n">
        <f aca="false">M269/(1+K269)+N269/(1+K269)^2+O269/(1+K269)^3+P269/(1+K269)^4+Q269/(1+K269)^5</f>
        <v>141.55926432067</v>
      </c>
      <c r="S269" s="21" t="n">
        <f aca="false">Q269*(1+I269)/(K269-I269)</f>
        <v>681.758457711483</v>
      </c>
      <c r="T269" s="21" t="n">
        <f aca="false">R269+S269/(1+K269)^5</f>
        <v>594.930186251522</v>
      </c>
      <c r="U269" s="8" t="n">
        <f aca="false">(T269-Assumptions!$D$17)/Assumptions!$D$18</f>
        <v>16.3972074500609</v>
      </c>
    </row>
    <row r="270" customFormat="false" ht="15" hidden="false" customHeight="false" outlineLevel="0" collapsed="false">
      <c r="B270" s="2" t="n">
        <v>265</v>
      </c>
      <c r="C270" s="27" t="n">
        <f aca="false">NORMSDIST('Random Draws'!C270)</f>
        <v>0.777714264134077</v>
      </c>
      <c r="D270" s="27" t="n">
        <f aca="false">NORMSDIST(Assumptions!$D$22*'Random Draws'!C270+SQRT(1-Assumptions!$D$22^2)*'Random Draws'!D270)</f>
        <v>0.856728840592216</v>
      </c>
      <c r="E270" s="19" t="n">
        <f aca="false">IF(C270&lt;(Assumptions!$E$6-Assumptions!$D$6)/(Assumptions!$F$6-Assumptions!$D$6),Assumptions!$D$6+SQRT(C270*(Assumptions!$F$6-Assumptions!$D$6)*(Assumptions!$E$6-Assumptions!$D$6)),Assumptions!$F$6-SQRT((1-C270)*(Assumptions!$F$6-Assumptions!$D$6)*(Assumptions!$F$6-Assumptions!$E$6)))</f>
        <v>0.106661903483708</v>
      </c>
      <c r="F270" s="19" t="n">
        <f aca="false">IF(D270&lt;(Assumptions!$E$7-Assumptions!$D$7)/(Assumptions!$F$7-Assumptions!$D$7),Assumptions!$D$7+SQRT(D270*(Assumptions!$F$7-Assumptions!$D$7)*(Assumptions!$E$7-Assumptions!$D$7)),Assumptions!$F$7-SQRT((1-D270)*(Assumptions!$F$7-Assumptions!$D$7)*(Assumptions!$F$7-Assumptions!$E$7)))</f>
        <v>0.436060813764225</v>
      </c>
      <c r="G270" s="19" t="n">
        <f aca="false">MIN(Assumptions!$D$24,MAX(Assumptions!$D$23,Assumptions!$D$8+Assumptions!$E$8*'Random Draws'!E270))</f>
        <v>0.077764578307116</v>
      </c>
      <c r="H270" s="19" t="n">
        <f aca="false">IF('Random Draws'!F270&lt;(Assumptions!$E$9-Assumptions!$D$9)/(Assumptions!$F$9-Assumptions!$D$9),Assumptions!$D$9+SQRT('Random Draws'!F270*(Assumptions!$F$9-Assumptions!$D$9)*(Assumptions!$E$9-Assumptions!$D$9)),Assumptions!$F$9-SQRT((1-'Random Draws'!F270)*(Assumptions!$F$9-Assumptions!$D$9)*(Assumptions!$F$9-Assumptions!$E$9)))</f>
        <v>0.246546086839846</v>
      </c>
      <c r="I270" s="19" t="n">
        <f aca="false">IF('Random Draws'!G270&lt;(Assumptions!$E$10-Assumptions!$D$10)/(Assumptions!$F$10-Assumptions!$D$10),Assumptions!$D$10+SQRT('Random Draws'!G270*(Assumptions!$F$10-Assumptions!$D$10)*(Assumptions!$E$10-Assumptions!$D$10)),Assumptions!$F$10-SQRT((1-'Random Draws'!G270)*(Assumptions!$F$10-Assumptions!$D$10)*(Assumptions!$F$10-Assumptions!$E$10)))</f>
        <v>0.0142693660965739</v>
      </c>
      <c r="J270" s="19" t="n">
        <f aca="false">IF('Random Draws'!H270&lt;(Assumptions!$E$11-Assumptions!$D$11)/(Assumptions!$F$11-Assumptions!$D$11),Assumptions!$D$11+SQRT('Random Draws'!H270*(Assumptions!$F$11-Assumptions!$D$11)*(Assumptions!$E$11-Assumptions!$D$11)),Assumptions!$F$11-SQRT((1-'Random Draws'!H270)*(Assumptions!$F$11-Assumptions!$D$11)*(Assumptions!$F$11-Assumptions!$E$11)))</f>
        <v>0.184836543593697</v>
      </c>
      <c r="K270" s="19" t="n">
        <f aca="false">MAX(G270,I270+Assumptions!$D$21)</f>
        <v>0.077764578307116</v>
      </c>
      <c r="L270" s="28" t="n">
        <f aca="false">(F270-Assumptions!$D$15)*(1-H270)+Assumptions!$D$15-J270</f>
        <v>0.17576617420194</v>
      </c>
      <c r="M270" s="21" t="n">
        <f aca="false">Assumptions!$D$14*(1+E270)^1*L270-Assumptions!$D$14*(1+E270)^0*E270*Assumptions!$D$16</f>
        <v>27.7405114118492</v>
      </c>
      <c r="N270" s="21" t="n">
        <f aca="false">Assumptions!$D$14*(1+E270)^2*L270-Assumptions!$D$14*(1+E270)^1*E270*Assumptions!$D$16</f>
        <v>30.6993671626485</v>
      </c>
      <c r="O270" s="21" t="n">
        <f aca="false">Assumptions!$D$14*(1+E270)^3*L270-Assumptions!$D$14*(1+E270)^2*E270*Assumptions!$D$16</f>
        <v>33.9738200999618</v>
      </c>
      <c r="P270" s="21" t="n">
        <f aca="false">Assumptions!$D$14*(1+E270)^4*L270-Assumptions!$D$14*(1+E270)^3*E270*Assumptions!$D$16</f>
        <v>37.5975324204368</v>
      </c>
      <c r="Q270" s="21" t="n">
        <f aca="false">Assumptions!$D$14*(1+E270)^5*L270-Assumptions!$D$14*(1+E270)^4*E270*Assumptions!$D$16</f>
        <v>41.607756794691</v>
      </c>
      <c r="R270" s="21" t="n">
        <f aca="false">M270/(1+K270)+N270/(1+K270)^2+O270/(1+K270)^3+P270/(1+K270)^4+Q270/(1+K270)^5</f>
        <v>135.783395949368</v>
      </c>
      <c r="S270" s="21" t="n">
        <f aca="false">Q270*(1+I270)/(K270-I270)</f>
        <v>664.64024041556</v>
      </c>
      <c r="T270" s="21" t="n">
        <f aca="false">R270+S270/(1+K270)^5</f>
        <v>592.836962085816</v>
      </c>
      <c r="U270" s="8" t="n">
        <f aca="false">(T270-Assumptions!$D$17)/Assumptions!$D$18</f>
        <v>16.3134784834326</v>
      </c>
    </row>
    <row r="271" customFormat="false" ht="15" hidden="false" customHeight="false" outlineLevel="0" collapsed="false">
      <c r="B271" s="2" t="n">
        <v>266</v>
      </c>
      <c r="C271" s="27" t="n">
        <f aca="false">NORMSDIST('Random Draws'!C271)</f>
        <v>0.0995108786777557</v>
      </c>
      <c r="D271" s="27" t="n">
        <f aca="false">NORMSDIST(Assumptions!$D$22*'Random Draws'!C271+SQRT(1-Assumptions!$D$22^2)*'Random Draws'!D271)</f>
        <v>0.302560354842121</v>
      </c>
      <c r="E271" s="19" t="n">
        <f aca="false">IF(C271&lt;(Assumptions!$E$6-Assumptions!$D$6)/(Assumptions!$F$6-Assumptions!$D$6),Assumptions!$D$6+SQRT(C271*(Assumptions!$F$6-Assumptions!$D$6)*(Assumptions!$E$6-Assumptions!$D$6)),Assumptions!$F$6-SQRT((1-C271)*(Assumptions!$F$6-Assumptions!$D$6)*(Assumptions!$F$6-Assumptions!$E$6)))</f>
        <v>0.0623059273151505</v>
      </c>
      <c r="F271" s="19" t="n">
        <f aca="false">IF(D271&lt;(Assumptions!$E$7-Assumptions!$D$7)/(Assumptions!$F$7-Assumptions!$D$7),Assumptions!$D$7+SQRT(D271*(Assumptions!$F$7-Assumptions!$D$7)*(Assumptions!$E$7-Assumptions!$D$7)),Assumptions!$F$7-SQRT((1-D271)*(Assumptions!$F$7-Assumptions!$D$7)*(Assumptions!$F$7-Assumptions!$E$7)))</f>
        <v>0.40260706665628</v>
      </c>
      <c r="G271" s="19" t="n">
        <f aca="false">MIN(Assumptions!$D$24,MAX(Assumptions!$D$23,Assumptions!$D$8+Assumptions!$E$8*'Random Draws'!E271))</f>
        <v>0.082135321227572</v>
      </c>
      <c r="H271" s="19" t="n">
        <f aca="false">IF('Random Draws'!F271&lt;(Assumptions!$E$9-Assumptions!$D$9)/(Assumptions!$F$9-Assumptions!$D$9),Assumptions!$D$9+SQRT('Random Draws'!F271*(Assumptions!$F$9-Assumptions!$D$9)*(Assumptions!$E$9-Assumptions!$D$9)),Assumptions!$F$9-SQRT((1-'Random Draws'!F271)*(Assumptions!$F$9-Assumptions!$D$9)*(Assumptions!$F$9-Assumptions!$E$9)))</f>
        <v>0.328404049393928</v>
      </c>
      <c r="I271" s="19" t="n">
        <f aca="false">IF('Random Draws'!G271&lt;(Assumptions!$E$10-Assumptions!$D$10)/(Assumptions!$F$10-Assumptions!$D$10),Assumptions!$D$10+SQRT('Random Draws'!G271*(Assumptions!$F$10-Assumptions!$D$10)*(Assumptions!$E$10-Assumptions!$D$10)),Assumptions!$F$10-SQRT((1-'Random Draws'!G271)*(Assumptions!$F$10-Assumptions!$D$10)*(Assumptions!$F$10-Assumptions!$E$10)))</f>
        <v>0.0181036128055701</v>
      </c>
      <c r="J271" s="19" t="n">
        <f aca="false">IF('Random Draws'!H271&lt;(Assumptions!$E$11-Assumptions!$D$11)/(Assumptions!$F$11-Assumptions!$D$11),Assumptions!$D$11+SQRT('Random Draws'!H271*(Assumptions!$F$11-Assumptions!$D$11)*(Assumptions!$E$11-Assumptions!$D$11)),Assumptions!$F$11-SQRT((1-'Random Draws'!H271)*(Assumptions!$F$11-Assumptions!$D$11)*(Assumptions!$F$11-Assumptions!$E$11)))</f>
        <v>0.150910701822508</v>
      </c>
      <c r="K271" s="19" t="n">
        <f aca="false">MAX(G271,I271+Assumptions!$D$21)</f>
        <v>0.082135321227572</v>
      </c>
      <c r="L271" s="28" t="n">
        <f aca="false">(F271-Assumptions!$D$15)*(1-H271)+Assumptions!$D$15-J271</f>
        <v>0.162171100250449</v>
      </c>
      <c r="M271" s="21" t="n">
        <f aca="false">Assumptions!$D$14*(1+E271)^1*L271-Assumptions!$D$14*(1+E271)^0*E271*Assumptions!$D$16</f>
        <v>24.7088907662935</v>
      </c>
      <c r="N271" s="21" t="n">
        <f aca="false">Assumptions!$D$14*(1+E271)^2*L271-Assumptions!$D$14*(1+E271)^1*E271*Assumptions!$D$16</f>
        <v>26.2484011184162</v>
      </c>
      <c r="O271" s="21" t="n">
        <f aca="false">Assumptions!$D$14*(1+E271)^3*L271-Assumptions!$D$14*(1+E271)^2*E271*Assumptions!$D$16</f>
        <v>27.8838320906392</v>
      </c>
      <c r="P271" s="21" t="n">
        <f aca="false">Assumptions!$D$14*(1+E271)^4*L271-Assumptions!$D$14*(1+E271)^3*E271*Assumptions!$D$16</f>
        <v>29.6211601061464</v>
      </c>
      <c r="Q271" s="21" t="n">
        <f aca="false">Assumptions!$D$14*(1+E271)^5*L271-Assumptions!$D$14*(1+E271)^4*E271*Assumptions!$D$16</f>
        <v>31.4667339547104</v>
      </c>
      <c r="R271" s="21" t="n">
        <f aca="false">M271/(1+K271)+N271/(1+K271)^2+O271/(1+K271)^3+P271/(1+K271)^4+Q271/(1+K271)^5</f>
        <v>110.0591816864</v>
      </c>
      <c r="S271" s="21" t="n">
        <f aca="false">Q271*(1+I271)/(K271-I271)</f>
        <v>500.3207990539</v>
      </c>
      <c r="T271" s="21" t="n">
        <f aca="false">R271+S271/(1+K271)^5</f>
        <v>447.222790496371</v>
      </c>
      <c r="U271" s="8" t="n">
        <f aca="false">(T271-Assumptions!$D$17)/Assumptions!$D$18</f>
        <v>10.4889116198548</v>
      </c>
    </row>
    <row r="272" customFormat="false" ht="15" hidden="false" customHeight="false" outlineLevel="0" collapsed="false">
      <c r="B272" s="2" t="n">
        <v>267</v>
      </c>
      <c r="C272" s="27" t="n">
        <f aca="false">NORMSDIST('Random Draws'!C272)</f>
        <v>0.111315524203062</v>
      </c>
      <c r="D272" s="27" t="n">
        <f aca="false">NORMSDIST(Assumptions!$D$22*'Random Draws'!C272+SQRT(1-Assumptions!$D$22^2)*'Random Draws'!D272)</f>
        <v>0.619260041025619</v>
      </c>
      <c r="E272" s="19" t="n">
        <f aca="false">IF(C272&lt;(Assumptions!$E$6-Assumptions!$D$6)/(Assumptions!$F$6-Assumptions!$D$6),Assumptions!$D$6+SQRT(C272*(Assumptions!$F$6-Assumptions!$D$6)*(Assumptions!$E$6-Assumptions!$D$6)),Assumptions!$F$6-SQRT((1-C272)*(Assumptions!$F$6-Assumptions!$D$6)*(Assumptions!$F$6-Assumptions!$E$6)))</f>
        <v>0.0635918973593755</v>
      </c>
      <c r="F272" s="19" t="n">
        <f aca="false">IF(D272&lt;(Assumptions!$E$7-Assumptions!$D$7)/(Assumptions!$F$7-Assumptions!$D$7),Assumptions!$D$7+SQRT(D272*(Assumptions!$F$7-Assumptions!$D$7)*(Assumptions!$E$7-Assumptions!$D$7)),Assumptions!$F$7-SQRT((1-D272)*(Assumptions!$F$7-Assumptions!$D$7)*(Assumptions!$F$7-Assumptions!$E$7)))</f>
        <v>0.420974881987398</v>
      </c>
      <c r="G272" s="19" t="n">
        <f aca="false">MIN(Assumptions!$D$24,MAX(Assumptions!$D$23,Assumptions!$D$8+Assumptions!$E$8*'Random Draws'!E272))</f>
        <v>0.098654703488613</v>
      </c>
      <c r="H272" s="19" t="n">
        <f aca="false">IF('Random Draws'!F272&lt;(Assumptions!$E$9-Assumptions!$D$9)/(Assumptions!$F$9-Assumptions!$D$9),Assumptions!$D$9+SQRT('Random Draws'!F272*(Assumptions!$F$9-Assumptions!$D$9)*(Assumptions!$E$9-Assumptions!$D$9)),Assumptions!$F$9-SQRT((1-'Random Draws'!F272)*(Assumptions!$F$9-Assumptions!$D$9)*(Assumptions!$F$9-Assumptions!$E$9)))</f>
        <v>0.286007993404738</v>
      </c>
      <c r="I272" s="19" t="n">
        <f aca="false">IF('Random Draws'!G272&lt;(Assumptions!$E$10-Assumptions!$D$10)/(Assumptions!$F$10-Assumptions!$D$10),Assumptions!$D$10+SQRT('Random Draws'!G272*(Assumptions!$F$10-Assumptions!$D$10)*(Assumptions!$E$10-Assumptions!$D$10)),Assumptions!$F$10-SQRT((1-'Random Draws'!G272)*(Assumptions!$F$10-Assumptions!$D$10)*(Assumptions!$F$10-Assumptions!$E$10)))</f>
        <v>0.0175633025400879</v>
      </c>
      <c r="J272" s="19" t="n">
        <f aca="false">IF('Random Draws'!H272&lt;(Assumptions!$E$11-Assumptions!$D$11)/(Assumptions!$F$11-Assumptions!$D$11),Assumptions!$D$11+SQRT('Random Draws'!H272*(Assumptions!$F$11-Assumptions!$D$11)*(Assumptions!$E$11-Assumptions!$D$11)),Assumptions!$F$11-SQRT((1-'Random Draws'!H272)*(Assumptions!$F$11-Assumptions!$D$11)*(Assumptions!$F$11-Assumptions!$E$11)))</f>
        <v>0.209644722756102</v>
      </c>
      <c r="K272" s="19" t="n">
        <f aca="false">MAX(G272,I272+Assumptions!$D$21)</f>
        <v>0.098654703488613</v>
      </c>
      <c r="L272" s="28" t="n">
        <f aca="false">(F272-Assumptions!$D$15)*(1-H272)+Assumptions!$D$15-J272</f>
        <v>0.1281090171029</v>
      </c>
      <c r="M272" s="21" t="n">
        <f aca="false">Assumptions!$D$14*(1+E272)^1*L272-Assumptions!$D$14*(1+E272)^0*E272*Assumptions!$D$16</f>
        <v>19.4804535690379</v>
      </c>
      <c r="N272" s="21" t="n">
        <f aca="false">Assumptions!$D$14*(1+E272)^2*L272-Assumptions!$D$14*(1+E272)^1*E272*Assumptions!$D$16</f>
        <v>20.7192525729142</v>
      </c>
      <c r="O272" s="21" t="n">
        <f aca="false">Assumptions!$D$14*(1+E272)^3*L272-Assumptions!$D$14*(1+E272)^2*E272*Assumptions!$D$16</f>
        <v>22.0368291558939</v>
      </c>
      <c r="P272" s="21" t="n">
        <f aca="false">Assumptions!$D$14*(1+E272)^4*L272-Assumptions!$D$14*(1+E272)^3*E272*Assumptions!$D$16</f>
        <v>23.4381929337016</v>
      </c>
      <c r="Q272" s="21" t="n">
        <f aca="false">Assumptions!$D$14*(1+E272)^5*L272-Assumptions!$D$14*(1+E272)^4*E272*Assumptions!$D$16</f>
        <v>24.9286720930308</v>
      </c>
      <c r="R272" s="21" t="n">
        <f aca="false">M272/(1+K272)+N272/(1+K272)^2+O272/(1+K272)^3+P272/(1+K272)^4+Q272/(1+K272)^5</f>
        <v>83.1748886725103</v>
      </c>
      <c r="S272" s="21" t="n">
        <f aca="false">Q272*(1+I272)/(K272-I272)</f>
        <v>312.813709051906</v>
      </c>
      <c r="T272" s="21" t="n">
        <f aca="false">R272+S272/(1+K272)^5</f>
        <v>278.599690897115</v>
      </c>
      <c r="U272" s="8" t="n">
        <f aca="false">(T272-Assumptions!$D$17)/Assumptions!$D$18</f>
        <v>3.74398763588461</v>
      </c>
    </row>
    <row r="273" customFormat="false" ht="15" hidden="false" customHeight="false" outlineLevel="0" collapsed="false">
      <c r="B273" s="2" t="n">
        <v>268</v>
      </c>
      <c r="C273" s="27" t="n">
        <f aca="false">NORMSDIST('Random Draws'!C273)</f>
        <v>0.196102031323839</v>
      </c>
      <c r="D273" s="27" t="n">
        <f aca="false">NORMSDIST(Assumptions!$D$22*'Random Draws'!C273+SQRT(1-Assumptions!$D$22^2)*'Random Draws'!D273)</f>
        <v>0.678783646887633</v>
      </c>
      <c r="E273" s="19" t="n">
        <f aca="false">IF(C273&lt;(Assumptions!$E$6-Assumptions!$D$6)/(Assumptions!$F$6-Assumptions!$D$6),Assumptions!$D$6+SQRT(C273*(Assumptions!$F$6-Assumptions!$D$6)*(Assumptions!$E$6-Assumptions!$D$6)),Assumptions!$F$6-SQRT((1-C273)*(Assumptions!$F$6-Assumptions!$D$6)*(Assumptions!$F$6-Assumptions!$E$6)))</f>
        <v>0.071313098802565</v>
      </c>
      <c r="F273" s="19" t="n">
        <f aca="false">IF(D273&lt;(Assumptions!$E$7-Assumptions!$D$7)/(Assumptions!$F$7-Assumptions!$D$7),Assumptions!$D$7+SQRT(D273*(Assumptions!$F$7-Assumptions!$D$7)*(Assumptions!$E$7-Assumptions!$D$7)),Assumptions!$F$7-SQRT((1-D273)*(Assumptions!$F$7-Assumptions!$D$7)*(Assumptions!$F$7-Assumptions!$E$7)))</f>
        <v>0.424154980646546</v>
      </c>
      <c r="G273" s="19" t="n">
        <f aca="false">MIN(Assumptions!$D$24,MAX(Assumptions!$D$23,Assumptions!$D$8+Assumptions!$E$8*'Random Draws'!E273))</f>
        <v>0.102030443220087</v>
      </c>
      <c r="H273" s="19" t="n">
        <f aca="false">IF('Random Draws'!F273&lt;(Assumptions!$E$9-Assumptions!$D$9)/(Assumptions!$F$9-Assumptions!$D$9),Assumptions!$D$9+SQRT('Random Draws'!F273*(Assumptions!$F$9-Assumptions!$D$9)*(Assumptions!$E$9-Assumptions!$D$9)),Assumptions!$F$9-SQRT((1-'Random Draws'!F273)*(Assumptions!$F$9-Assumptions!$D$9)*(Assumptions!$F$9-Assumptions!$E$9)))</f>
        <v>0.262591413789167</v>
      </c>
      <c r="I273" s="19" t="n">
        <f aca="false">IF('Random Draws'!G273&lt;(Assumptions!$E$10-Assumptions!$D$10)/(Assumptions!$F$10-Assumptions!$D$10),Assumptions!$D$10+SQRT('Random Draws'!G273*(Assumptions!$F$10-Assumptions!$D$10)*(Assumptions!$E$10-Assumptions!$D$10)),Assumptions!$F$10-SQRT((1-'Random Draws'!G273)*(Assumptions!$F$10-Assumptions!$D$10)*(Assumptions!$F$10-Assumptions!$E$10)))</f>
        <v>0.0220735877677431</v>
      </c>
      <c r="J273" s="19" t="n">
        <f aca="false">IF('Random Draws'!H273&lt;(Assumptions!$E$11-Assumptions!$D$11)/(Assumptions!$F$11-Assumptions!$D$11),Assumptions!$D$11+SQRT('Random Draws'!H273*(Assumptions!$F$11-Assumptions!$D$11)*(Assumptions!$E$11-Assumptions!$D$11)),Assumptions!$F$11-SQRT((1-'Random Draws'!H273)*(Assumptions!$F$11-Assumptions!$D$11)*(Assumptions!$F$11-Assumptions!$E$11)))</f>
        <v>0.174770865676602</v>
      </c>
      <c r="K273" s="19" t="n">
        <f aca="false">MAX(G273,I273+Assumptions!$D$21)</f>
        <v>0.102030443220087</v>
      </c>
      <c r="L273" s="28" t="n">
        <f aca="false">(F273-Assumptions!$D$15)*(1-H273)+Assumptions!$D$15-J273</f>
        <v>0.172141542728843</v>
      </c>
      <c r="M273" s="21" t="n">
        <f aca="false">Assumptions!$D$14*(1+E273)^1*L273-Assumptions!$D$14*(1+E273)^0*E273*Assumptions!$D$16</f>
        <v>26.430324008365</v>
      </c>
      <c r="N273" s="21" t="n">
        <f aca="false">Assumptions!$D$14*(1+E273)^2*L273-Assumptions!$D$14*(1+E273)^1*E273*Assumptions!$D$16</f>
        <v>28.3151523157574</v>
      </c>
      <c r="O273" s="21" t="n">
        <f aca="false">Assumptions!$D$14*(1+E273)^3*L273-Assumptions!$D$14*(1+E273)^2*E273*Assumptions!$D$16</f>
        <v>30.3343935704606</v>
      </c>
      <c r="P273" s="21" t="n">
        <f aca="false">Assumptions!$D$14*(1+E273)^4*L273-Assumptions!$D$14*(1+E273)^3*E273*Assumptions!$D$16</f>
        <v>32.4976331762668</v>
      </c>
      <c r="Q273" s="21" t="n">
        <f aca="false">Assumptions!$D$14*(1+E273)^5*L273-Assumptions!$D$14*(1+E273)^4*E273*Assumptions!$D$16</f>
        <v>34.8151401018154</v>
      </c>
      <c r="R273" s="21" t="n">
        <f aca="false">M273/(1+K273)+N273/(1+K273)^2+O273/(1+K273)^3+P273/(1+K273)^4+Q273/(1+K273)^5</f>
        <v>113.41527553049</v>
      </c>
      <c r="S273" s="21" t="n">
        <f aca="false">Q273*(1+I273)/(K273-I273)</f>
        <v>445.035450071042</v>
      </c>
      <c r="T273" s="21" t="n">
        <f aca="false">R273+S273/(1+K273)^5</f>
        <v>387.210990687474</v>
      </c>
      <c r="U273" s="8" t="n">
        <f aca="false">(T273-Assumptions!$D$17)/Assumptions!$D$18</f>
        <v>8.08843962749897</v>
      </c>
    </row>
    <row r="274" customFormat="false" ht="15" hidden="false" customHeight="false" outlineLevel="0" collapsed="false">
      <c r="B274" s="2" t="n">
        <v>269</v>
      </c>
      <c r="C274" s="27" t="n">
        <f aca="false">NORMSDIST('Random Draws'!C274)</f>
        <v>0.0794010477373902</v>
      </c>
      <c r="D274" s="27" t="n">
        <f aca="false">NORMSDIST(Assumptions!$D$22*'Random Draws'!C274+SQRT(1-Assumptions!$D$22^2)*'Random Draws'!D274)</f>
        <v>0.0186632993745602</v>
      </c>
      <c r="E274" s="19" t="n">
        <f aca="false">IF(C274&lt;(Assumptions!$E$6-Assumptions!$D$6)/(Assumptions!$F$6-Assumptions!$D$6),Assumptions!$D$6+SQRT(C274*(Assumptions!$F$6-Assumptions!$D$6)*(Assumptions!$E$6-Assumptions!$D$6)),Assumptions!$F$6-SQRT((1-C274)*(Assumptions!$F$6-Assumptions!$D$6)*(Assumptions!$F$6-Assumptions!$E$6)))</f>
        <v>0.0599249903058182</v>
      </c>
      <c r="F274" s="19" t="n">
        <f aca="false">IF(D274&lt;(Assumptions!$E$7-Assumptions!$D$7)/(Assumptions!$F$7-Assumptions!$D$7),Assumptions!$D$7+SQRT(D274*(Assumptions!$F$7-Assumptions!$D$7)*(Assumptions!$E$7-Assumptions!$D$7)),Assumptions!$F$7-SQRT((1-D274)*(Assumptions!$F$7-Assumptions!$D$7)*(Assumptions!$F$7-Assumptions!$E$7)))</f>
        <v>0.370582050663617</v>
      </c>
      <c r="G274" s="19" t="n">
        <f aca="false">MIN(Assumptions!$D$24,MAX(Assumptions!$D$23,Assumptions!$D$8+Assumptions!$E$8*'Random Draws'!E274))</f>
        <v>0.088478333071323</v>
      </c>
      <c r="H274" s="19" t="n">
        <f aca="false">IF('Random Draws'!F274&lt;(Assumptions!$E$9-Assumptions!$D$9)/(Assumptions!$F$9-Assumptions!$D$9),Assumptions!$D$9+SQRT('Random Draws'!F274*(Assumptions!$F$9-Assumptions!$D$9)*(Assumptions!$E$9-Assumptions!$D$9)),Assumptions!$F$9-SQRT((1-'Random Draws'!F274)*(Assumptions!$F$9-Assumptions!$D$9)*(Assumptions!$F$9-Assumptions!$E$9)))</f>
        <v>0.297042952601988</v>
      </c>
      <c r="I274" s="19" t="n">
        <f aca="false">IF('Random Draws'!G274&lt;(Assumptions!$E$10-Assumptions!$D$10)/(Assumptions!$F$10-Assumptions!$D$10),Assumptions!$D$10+SQRT('Random Draws'!G274*(Assumptions!$F$10-Assumptions!$D$10)*(Assumptions!$E$10-Assumptions!$D$10)),Assumptions!$F$10-SQRT((1-'Random Draws'!G274)*(Assumptions!$F$10-Assumptions!$D$10)*(Assumptions!$F$10-Assumptions!$E$10)))</f>
        <v>0.016067760292299</v>
      </c>
      <c r="J274" s="19" t="n">
        <f aca="false">IF('Random Draws'!H274&lt;(Assumptions!$E$11-Assumptions!$D$11)/(Assumptions!$F$11-Assumptions!$D$11),Assumptions!$D$11+SQRT('Random Draws'!H274*(Assumptions!$F$11-Assumptions!$D$11)*(Assumptions!$E$11-Assumptions!$D$11)),Assumptions!$F$11-SQRT((1-'Random Draws'!H274)*(Assumptions!$F$11-Assumptions!$D$11)*(Assumptions!$F$11-Assumptions!$E$11)))</f>
        <v>0.136389576001471</v>
      </c>
      <c r="K274" s="19" t="n">
        <f aca="false">MAX(G274,I274+Assumptions!$D$21)</f>
        <v>0.088478333071323</v>
      </c>
      <c r="L274" s="28" t="n">
        <f aca="false">(F274-Assumptions!$D$15)*(1-H274)+Assumptions!$D$15-J274</f>
        <v>0.162729271989984</v>
      </c>
      <c r="M274" s="21" t="n">
        <f aca="false">Assumptions!$D$14*(1+E274)^1*L274-Assumptions!$D$14*(1+E274)^0*E274*Assumptions!$D$16</f>
        <v>24.7490454874559</v>
      </c>
      <c r="N274" s="21" t="n">
        <f aca="false">Assumptions!$D$14*(1+E274)^2*L274-Assumptions!$D$14*(1+E274)^1*E274*Assumptions!$D$16</f>
        <v>26.23213179837</v>
      </c>
      <c r="O274" s="21" t="n">
        <f aca="false">Assumptions!$D$14*(1+E274)^3*L274-Assumptions!$D$14*(1+E274)^2*E274*Assumptions!$D$16</f>
        <v>27.8040920420883</v>
      </c>
      <c r="P274" s="21" t="n">
        <f aca="false">Assumptions!$D$14*(1+E274)^4*L274-Assumptions!$D$14*(1+E274)^3*E274*Assumptions!$D$16</f>
        <v>29.4702519881725</v>
      </c>
      <c r="Q274" s="21" t="n">
        <f aca="false">Assumptions!$D$14*(1+E274)^5*L274-Assumptions!$D$14*(1+E274)^4*E274*Assumptions!$D$16</f>
        <v>31.2362565528737</v>
      </c>
      <c r="R274" s="21" t="n">
        <f aca="false">M274/(1+K274)+N274/(1+K274)^2+O274/(1+K274)^3+P274/(1+K274)^4+Q274/(1+K274)^5</f>
        <v>107.876338104819</v>
      </c>
      <c r="S274" s="21" t="n">
        <f aca="false">Q274*(1+I274)/(K274-I274)</f>
        <v>438.308274848891</v>
      </c>
      <c r="T274" s="21" t="n">
        <f aca="false">R274+S274/(1+K274)^5</f>
        <v>394.74342761343</v>
      </c>
      <c r="U274" s="8" t="n">
        <f aca="false">(T274-Assumptions!$D$17)/Assumptions!$D$18</f>
        <v>8.3897371045372</v>
      </c>
    </row>
    <row r="275" customFormat="false" ht="15" hidden="false" customHeight="false" outlineLevel="0" collapsed="false">
      <c r="B275" s="2" t="n">
        <v>270</v>
      </c>
      <c r="C275" s="27" t="n">
        <f aca="false">NORMSDIST('Random Draws'!C275)</f>
        <v>0.999833459841218</v>
      </c>
      <c r="D275" s="27" t="n">
        <f aca="false">NORMSDIST(Assumptions!$D$22*'Random Draws'!C275+SQRT(1-Assumptions!$D$22^2)*'Random Draws'!D275)</f>
        <v>0.781256877680898</v>
      </c>
      <c r="E275" s="19" t="n">
        <f aca="false">IF(C275&lt;(Assumptions!$E$6-Assumptions!$D$6)/(Assumptions!$F$6-Assumptions!$D$6),Assumptions!$D$6+SQRT(C275*(Assumptions!$F$6-Assumptions!$D$6)*(Assumptions!$E$6-Assumptions!$D$6)),Assumptions!$F$6-SQRT((1-C275)*(Assumptions!$F$6-Assumptions!$D$6)*(Assumptions!$F$6-Assumptions!$E$6)))</f>
        <v>0.139087475592706</v>
      </c>
      <c r="F275" s="19" t="n">
        <f aca="false">IF(D275&lt;(Assumptions!$E$7-Assumptions!$D$7)/(Assumptions!$F$7-Assumptions!$D$7),Assumptions!$D$7+SQRT(D275*(Assumptions!$F$7-Assumptions!$D$7)*(Assumptions!$E$7-Assumptions!$D$7)),Assumptions!$F$7-SQRT((1-D275)*(Assumptions!$F$7-Assumptions!$D$7)*(Assumptions!$F$7-Assumptions!$E$7)))</f>
        <v>0.430420066104259</v>
      </c>
      <c r="G275" s="19" t="n">
        <f aca="false">MIN(Assumptions!$D$24,MAX(Assumptions!$D$23,Assumptions!$D$8+Assumptions!$E$8*'Random Draws'!E275))</f>
        <v>0.100282679894108</v>
      </c>
      <c r="H275" s="19" t="n">
        <f aca="false">IF('Random Draws'!F275&lt;(Assumptions!$E$9-Assumptions!$D$9)/(Assumptions!$F$9-Assumptions!$D$9),Assumptions!$D$9+SQRT('Random Draws'!F275*(Assumptions!$F$9-Assumptions!$D$9)*(Assumptions!$E$9-Assumptions!$D$9)),Assumptions!$F$9-SQRT((1-'Random Draws'!F275)*(Assumptions!$F$9-Assumptions!$D$9)*(Assumptions!$F$9-Assumptions!$E$9)))</f>
        <v>0.257260699813808</v>
      </c>
      <c r="I275" s="19" t="n">
        <f aca="false">IF('Random Draws'!G275&lt;(Assumptions!$E$10-Assumptions!$D$10)/(Assumptions!$F$10-Assumptions!$D$10),Assumptions!$D$10+SQRT('Random Draws'!G275*(Assumptions!$F$10-Assumptions!$D$10)*(Assumptions!$E$10-Assumptions!$D$10)),Assumptions!$F$10-SQRT((1-'Random Draws'!G275)*(Assumptions!$F$10-Assumptions!$D$10)*(Assumptions!$F$10-Assumptions!$E$10)))</f>
        <v>0.0227267417758235</v>
      </c>
      <c r="J275" s="19" t="n">
        <f aca="false">IF('Random Draws'!H275&lt;(Assumptions!$E$11-Assumptions!$D$11)/(Assumptions!$F$11-Assumptions!$D$11),Assumptions!$D$11+SQRT('Random Draws'!H275*(Assumptions!$F$11-Assumptions!$D$11)*(Assumptions!$E$11-Assumptions!$D$11)),Assumptions!$F$11-SQRT((1-'Random Draws'!H275)*(Assumptions!$F$11-Assumptions!$D$11)*(Assumptions!$F$11-Assumptions!$E$11)))</f>
        <v>0.160996083123508</v>
      </c>
      <c r="K275" s="19" t="n">
        <f aca="false">MAX(G275,I275+Assumptions!$D$21)</f>
        <v>0.100282679894108</v>
      </c>
      <c r="L275" s="28" t="n">
        <f aca="false">(F275-Assumptions!$D$15)*(1-H275)+Assumptions!$D$15-J275</f>
        <v>0.192137706536659</v>
      </c>
      <c r="M275" s="21" t="n">
        <f aca="false">Assumptions!$D$14*(1+E275)^1*L275-Assumptions!$D$14*(1+E275)^0*E275*Assumptions!$D$16</f>
        <v>31.1299094713989</v>
      </c>
      <c r="N275" s="21" t="n">
        <f aca="false">Assumptions!$D$14*(1+E275)^2*L275-Assumptions!$D$14*(1+E275)^1*E275*Assumptions!$D$16</f>
        <v>35.4596899952052</v>
      </c>
      <c r="O275" s="21" t="n">
        <f aca="false">Assumptions!$D$14*(1+E275)^3*L275-Assumptions!$D$14*(1+E275)^2*E275*Assumptions!$D$16</f>
        <v>40.3916887619383</v>
      </c>
      <c r="P275" s="21" t="n">
        <f aca="false">Assumptions!$D$14*(1+E275)^4*L275-Assumptions!$D$14*(1+E275)^3*E275*Assumptions!$D$16</f>
        <v>46.0096667867625</v>
      </c>
      <c r="Q275" s="21" t="n">
        <f aca="false">Assumptions!$D$14*(1+E275)^5*L275-Assumptions!$D$14*(1+E275)^4*E275*Assumptions!$D$16</f>
        <v>52.4090351929949</v>
      </c>
      <c r="R275" s="21" t="n">
        <f aca="false">M275/(1+K275)+N275/(1+K275)^2+O275/(1+K275)^3+P275/(1+K275)^4+Q275/(1+K275)^5</f>
        <v>151.7996553493</v>
      </c>
      <c r="S275" s="21" t="n">
        <f aca="false">Q275*(1+I275)/(K275-I275)</f>
        <v>691.11563992428</v>
      </c>
      <c r="T275" s="21" t="n">
        <f aca="false">R275+S275/(1+K275)^5</f>
        <v>580.377126891287</v>
      </c>
      <c r="U275" s="8" t="n">
        <f aca="false">(T275-Assumptions!$D$17)/Assumptions!$D$18</f>
        <v>15.8150850756515</v>
      </c>
    </row>
    <row r="276" customFormat="false" ht="15" hidden="false" customHeight="false" outlineLevel="0" collapsed="false">
      <c r="B276" s="2" t="n">
        <v>271</v>
      </c>
      <c r="C276" s="27" t="n">
        <f aca="false">NORMSDIST('Random Draws'!C276)</f>
        <v>0.446708448396069</v>
      </c>
      <c r="D276" s="27" t="n">
        <f aca="false">NORMSDIST(Assumptions!$D$22*'Random Draws'!C276+SQRT(1-Assumptions!$D$22^2)*'Random Draws'!D276)</f>
        <v>0.291126846016412</v>
      </c>
      <c r="E276" s="19" t="n">
        <f aca="false">IF(C276&lt;(Assumptions!$E$6-Assumptions!$D$6)/(Assumptions!$F$6-Assumptions!$D$6),Assumptions!$D$6+SQRT(C276*(Assumptions!$F$6-Assumptions!$D$6)*(Assumptions!$E$6-Assumptions!$D$6)),Assumptions!$F$6-SQRT((1-C276)*(Assumptions!$F$6-Assumptions!$D$6)*(Assumptions!$F$6-Assumptions!$E$6)))</f>
        <v>0.0872603665028144</v>
      </c>
      <c r="F276" s="19" t="n">
        <f aca="false">IF(D276&lt;(Assumptions!$E$7-Assumptions!$D$7)/(Assumptions!$F$7-Assumptions!$D$7),Assumptions!$D$7+SQRT(D276*(Assumptions!$F$7-Assumptions!$D$7)*(Assumptions!$E$7-Assumptions!$D$7)),Assumptions!$F$7-SQRT((1-D276)*(Assumptions!$F$7-Assumptions!$D$7)*(Assumptions!$F$7-Assumptions!$E$7)))</f>
        <v>0.401794270852576</v>
      </c>
      <c r="G276" s="19" t="n">
        <f aca="false">MIN(Assumptions!$D$24,MAX(Assumptions!$D$23,Assumptions!$D$8+Assumptions!$E$8*'Random Draws'!E276))</f>
        <v>0.089229316865719</v>
      </c>
      <c r="H276" s="19" t="n">
        <f aca="false">IF('Random Draws'!F276&lt;(Assumptions!$E$9-Assumptions!$D$9)/(Assumptions!$F$9-Assumptions!$D$9),Assumptions!$D$9+SQRT('Random Draws'!F276*(Assumptions!$F$9-Assumptions!$D$9)*(Assumptions!$E$9-Assumptions!$D$9)),Assumptions!$F$9-SQRT((1-'Random Draws'!F276)*(Assumptions!$F$9-Assumptions!$D$9)*(Assumptions!$F$9-Assumptions!$E$9)))</f>
        <v>0.302753808232191</v>
      </c>
      <c r="I276" s="19" t="n">
        <f aca="false">IF('Random Draws'!G276&lt;(Assumptions!$E$10-Assumptions!$D$10)/(Assumptions!$F$10-Assumptions!$D$10),Assumptions!$D$10+SQRT('Random Draws'!G276*(Assumptions!$F$10-Assumptions!$D$10)*(Assumptions!$E$10-Assumptions!$D$10)),Assumptions!$F$10-SQRT((1-'Random Draws'!G276)*(Assumptions!$F$10-Assumptions!$D$10)*(Assumptions!$F$10-Assumptions!$E$10)))</f>
        <v>0.0189738626128524</v>
      </c>
      <c r="J276" s="19" t="n">
        <f aca="false">IF('Random Draws'!H276&lt;(Assumptions!$E$11-Assumptions!$D$11)/(Assumptions!$F$11-Assumptions!$D$11),Assumptions!$D$11+SQRT('Random Draws'!H276*(Assumptions!$F$11-Assumptions!$D$11)*(Assumptions!$E$11-Assumptions!$D$11)),Assumptions!$F$11-SQRT((1-'Random Draws'!H276)*(Assumptions!$F$11-Assumptions!$D$11)*(Assumptions!$F$11-Assumptions!$E$11)))</f>
        <v>0.189243852094776</v>
      </c>
      <c r="K276" s="19" t="n">
        <f aca="false">MAX(G276,I276+Assumptions!$D$21)</f>
        <v>0.089229316865719</v>
      </c>
      <c r="L276" s="28" t="n">
        <f aca="false">(F276-Assumptions!$D$15)*(1-H276)+Assumptions!$D$15-J276</f>
        <v>0.130263668201491</v>
      </c>
      <c r="M276" s="21" t="n">
        <f aca="false">Assumptions!$D$14*(1+E276)^1*L276-Assumptions!$D$14*(1+E276)^0*E276*Assumptions!$D$16</f>
        <v>20.1568433321721</v>
      </c>
      <c r="N276" s="21" t="n">
        <f aca="false">Assumptions!$D$14*(1+E276)^2*L276-Assumptions!$D$14*(1+E276)^1*E276*Assumptions!$D$16</f>
        <v>21.9157368688772</v>
      </c>
      <c r="O276" s="21" t="n">
        <f aca="false">Assumptions!$D$14*(1+E276)^3*L276-Assumptions!$D$14*(1+E276)^2*E276*Assumptions!$D$16</f>
        <v>23.8281121002347</v>
      </c>
      <c r="P276" s="21" t="n">
        <f aca="false">Assumptions!$D$14*(1+E276)^4*L276-Assumptions!$D$14*(1+E276)^3*E276*Assumptions!$D$16</f>
        <v>25.9073618951713</v>
      </c>
      <c r="Q276" s="21" t="n">
        <f aca="false">Assumptions!$D$14*(1+E276)^5*L276-Assumptions!$D$14*(1+E276)^4*E276*Assumptions!$D$16</f>
        <v>28.168047789265</v>
      </c>
      <c r="R276" s="21" t="n">
        <f aca="false">M276/(1+K276)+N276/(1+K276)^2+O276/(1+K276)^3+P276/(1+K276)^4+Q276/(1+K276)^5</f>
        <v>92.1940927014176</v>
      </c>
      <c r="S276" s="21" t="n">
        <f aca="false">Q276*(1+I276)/(K276-I276)</f>
        <v>408.54485624395</v>
      </c>
      <c r="T276" s="21" t="n">
        <f aca="false">R276+S276/(1+K276)^5</f>
        <v>358.660911462912</v>
      </c>
      <c r="U276" s="8" t="n">
        <f aca="false">(T276-Assumptions!$D$17)/Assumptions!$D$18</f>
        <v>6.94643645851646</v>
      </c>
    </row>
    <row r="277" customFormat="false" ht="15" hidden="false" customHeight="false" outlineLevel="0" collapsed="false">
      <c r="B277" s="2" t="n">
        <v>272</v>
      </c>
      <c r="C277" s="27" t="n">
        <f aca="false">NORMSDIST('Random Draws'!C277)</f>
        <v>0.564983027160793</v>
      </c>
      <c r="D277" s="27" t="n">
        <f aca="false">NORMSDIST(Assumptions!$D$22*'Random Draws'!C277+SQRT(1-Assumptions!$D$22^2)*'Random Draws'!D277)</f>
        <v>0.520227150224836</v>
      </c>
      <c r="E277" s="19" t="n">
        <f aca="false">IF(C277&lt;(Assumptions!$E$6-Assumptions!$D$6)/(Assumptions!$F$6-Assumptions!$D$6),Assumptions!$D$6+SQRT(C277*(Assumptions!$F$6-Assumptions!$D$6)*(Assumptions!$E$6-Assumptions!$D$6)),Assumptions!$F$6-SQRT((1-C277)*(Assumptions!$F$6-Assumptions!$D$6)*(Assumptions!$F$6-Assumptions!$E$6)))</f>
        <v>0.0933621949037475</v>
      </c>
      <c r="F277" s="19" t="n">
        <f aca="false">IF(D277&lt;(Assumptions!$E$7-Assumptions!$D$7)/(Assumptions!$F$7-Assumptions!$D$7),Assumptions!$D$7+SQRT(D277*(Assumptions!$F$7-Assumptions!$D$7)*(Assumptions!$E$7-Assumptions!$D$7)),Assumptions!$F$7-SQRT((1-D277)*(Assumptions!$F$7-Assumptions!$D$7)*(Assumptions!$F$7-Assumptions!$E$7)))</f>
        <v>0.41586915876715</v>
      </c>
      <c r="G277" s="19" t="n">
        <f aca="false">MIN(Assumptions!$D$24,MAX(Assumptions!$D$23,Assumptions!$D$8+Assumptions!$E$8*'Random Draws'!E277))</f>
        <v>0.085880381237703</v>
      </c>
      <c r="H277" s="19" t="n">
        <f aca="false">IF('Random Draws'!F277&lt;(Assumptions!$E$9-Assumptions!$D$9)/(Assumptions!$F$9-Assumptions!$D$9),Assumptions!$D$9+SQRT('Random Draws'!F277*(Assumptions!$F$9-Assumptions!$D$9)*(Assumptions!$E$9-Assumptions!$D$9)),Assumptions!$F$9-SQRT((1-'Random Draws'!F277)*(Assumptions!$F$9-Assumptions!$D$9)*(Assumptions!$F$9-Assumptions!$E$9)))</f>
        <v>0.277044231850461</v>
      </c>
      <c r="I277" s="19" t="n">
        <f aca="false">IF('Random Draws'!G277&lt;(Assumptions!$E$10-Assumptions!$D$10)/(Assumptions!$F$10-Assumptions!$D$10),Assumptions!$D$10+SQRT('Random Draws'!G277*(Assumptions!$F$10-Assumptions!$D$10)*(Assumptions!$E$10-Assumptions!$D$10)),Assumptions!$F$10-SQRT((1-'Random Draws'!G277)*(Assumptions!$F$10-Assumptions!$D$10)*(Assumptions!$F$10-Assumptions!$E$10)))</f>
        <v>0.0171280389856345</v>
      </c>
      <c r="J277" s="19" t="n">
        <f aca="false">IF('Random Draws'!H277&lt;(Assumptions!$E$11-Assumptions!$D$11)/(Assumptions!$F$11-Assumptions!$D$11),Assumptions!$D$11+SQRT('Random Draws'!H277*(Assumptions!$F$11-Assumptions!$D$11)*(Assumptions!$E$11-Assumptions!$D$11)),Assumptions!$F$11-SQRT((1-'Random Draws'!H277)*(Assumptions!$F$11-Assumptions!$D$11)*(Assumptions!$F$11-Assumptions!$E$11)))</f>
        <v>0.193044732076123</v>
      </c>
      <c r="K277" s="19" t="n">
        <f aca="false">MAX(G277,I277+Assumptions!$D$21)</f>
        <v>0.085880381237703</v>
      </c>
      <c r="L277" s="28" t="n">
        <f aca="false">(F277-Assumptions!$D$15)*(1-H277)+Assumptions!$D$15-J277</f>
        <v>0.143626025190645</v>
      </c>
      <c r="M277" s="21" t="n">
        <f aca="false">Assumptions!$D$14*(1+E277)^1*L277-Assumptions!$D$14*(1+E277)^0*E277*Assumptions!$D$16</f>
        <v>22.3639880435916</v>
      </c>
      <c r="N277" s="21" t="n">
        <f aca="false">Assumptions!$D$14*(1+E277)^2*L277-Assumptions!$D$14*(1+E277)^1*E277*Assumptions!$D$16</f>
        <v>24.4519390541425</v>
      </c>
      <c r="O277" s="21" t="n">
        <f aca="false">Assumptions!$D$14*(1+E277)^3*L277-Assumptions!$D$14*(1+E277)^2*E277*Assumptions!$D$16</f>
        <v>26.7348257538899</v>
      </c>
      <c r="P277" s="21" t="n">
        <f aca="false">Assumptions!$D$14*(1+E277)^4*L277-Assumptions!$D$14*(1+E277)^3*E277*Assumptions!$D$16</f>
        <v>29.2308477666423</v>
      </c>
      <c r="Q277" s="21" t="n">
        <f aca="false">Assumptions!$D$14*(1+E277)^5*L277-Assumptions!$D$14*(1+E277)^4*E277*Assumptions!$D$16</f>
        <v>31.9599038730333</v>
      </c>
      <c r="R277" s="21" t="n">
        <f aca="false">M277/(1+K277)+N277/(1+K277)^2+O277/(1+K277)^3+P277/(1+K277)^4+Q277/(1+K277)^5</f>
        <v>104.405139518087</v>
      </c>
      <c r="S277" s="21" t="n">
        <f aca="false">Q277*(1+I277)/(K277-I277)</f>
        <v>472.817554831301</v>
      </c>
      <c r="T277" s="21" t="n">
        <f aca="false">R277+S277/(1+K277)^5</f>
        <v>417.577668233831</v>
      </c>
      <c r="U277" s="8" t="n">
        <f aca="false">(T277-Assumptions!$D$17)/Assumptions!$D$18</f>
        <v>9.30310672935323</v>
      </c>
    </row>
    <row r="278" customFormat="false" ht="15" hidden="false" customHeight="false" outlineLevel="0" collapsed="false">
      <c r="B278" s="2" t="n">
        <v>273</v>
      </c>
      <c r="C278" s="27" t="n">
        <f aca="false">NORMSDIST('Random Draws'!C278)</f>
        <v>0.825313326884055</v>
      </c>
      <c r="D278" s="27" t="n">
        <f aca="false">NORMSDIST(Assumptions!$D$22*'Random Draws'!C278+SQRT(1-Assumptions!$D$22^2)*'Random Draws'!D278)</f>
        <v>0.523795089116348</v>
      </c>
      <c r="E278" s="19" t="n">
        <f aca="false">IF(C278&lt;(Assumptions!$E$6-Assumptions!$D$6)/(Assumptions!$F$6-Assumptions!$D$6),Assumptions!$D$6+SQRT(C278*(Assumptions!$F$6-Assumptions!$D$6)*(Assumptions!$E$6-Assumptions!$D$6)),Assumptions!$F$6-SQRT((1-C278)*(Assumptions!$F$6-Assumptions!$D$6)*(Assumptions!$F$6-Assumptions!$E$6)))</f>
        <v>0.110446093903179</v>
      </c>
      <c r="F278" s="19" t="n">
        <f aca="false">IF(D278&lt;(Assumptions!$E$7-Assumptions!$D$7)/(Assumptions!$F$7-Assumptions!$D$7),Assumptions!$D$7+SQRT(D278*(Assumptions!$F$7-Assumptions!$D$7)*(Assumptions!$E$7-Assumptions!$D$7)),Assumptions!$F$7-SQRT((1-D278)*(Assumptions!$F$7-Assumptions!$D$7)*(Assumptions!$F$7-Assumptions!$E$7)))</f>
        <v>0.416060418609729</v>
      </c>
      <c r="G278" s="19" t="n">
        <f aca="false">MIN(Assumptions!$D$24,MAX(Assumptions!$D$23,Assumptions!$D$8+Assumptions!$E$8*'Random Draws'!E278))</f>
        <v>0.096443517611449</v>
      </c>
      <c r="H278" s="19" t="n">
        <f aca="false">IF('Random Draws'!F278&lt;(Assumptions!$E$9-Assumptions!$D$9)/(Assumptions!$F$9-Assumptions!$D$9),Assumptions!$D$9+SQRT('Random Draws'!F278*(Assumptions!$F$9-Assumptions!$D$9)*(Assumptions!$E$9-Assumptions!$D$9)),Assumptions!$F$9-SQRT((1-'Random Draws'!F278)*(Assumptions!$F$9-Assumptions!$D$9)*(Assumptions!$F$9-Assumptions!$E$9)))</f>
        <v>0.32020559958754</v>
      </c>
      <c r="I278" s="19" t="n">
        <f aca="false">IF('Random Draws'!G278&lt;(Assumptions!$E$10-Assumptions!$D$10)/(Assumptions!$F$10-Assumptions!$D$10),Assumptions!$D$10+SQRT('Random Draws'!G278*(Assumptions!$F$10-Assumptions!$D$10)*(Assumptions!$E$10-Assumptions!$D$10)),Assumptions!$F$10-SQRT((1-'Random Draws'!G278)*(Assumptions!$F$10-Assumptions!$D$10)*(Assumptions!$F$10-Assumptions!$E$10)))</f>
        <v>0.0161277286237418</v>
      </c>
      <c r="J278" s="19" t="n">
        <f aca="false">IF('Random Draws'!H278&lt;(Assumptions!$E$11-Assumptions!$D$11)/(Assumptions!$F$11-Assumptions!$D$11),Assumptions!$D$11+SQRT('Random Draws'!H278*(Assumptions!$F$11-Assumptions!$D$11)*(Assumptions!$E$11-Assumptions!$D$11)),Assumptions!$F$11-SQRT((1-'Random Draws'!H278)*(Assumptions!$F$11-Assumptions!$D$11)*(Assumptions!$F$11-Assumptions!$E$11)))</f>
        <v>0.192780899822294</v>
      </c>
      <c r="K278" s="19" t="n">
        <f aca="false">MAX(G278,I278+Assumptions!$D$21)</f>
        <v>0.096443517611449</v>
      </c>
      <c r="L278" s="28" t="n">
        <f aca="false">(F278-Assumptions!$D$15)*(1-H278)+Assumptions!$D$15-J278</f>
        <v>0.131681370928244</v>
      </c>
      <c r="M278" s="21" t="n">
        <f aca="false">Assumptions!$D$14*(1+E278)^1*L278-Assumptions!$D$14*(1+E278)^0*E278*Assumptions!$D$16</f>
        <v>20.7221937696484</v>
      </c>
      <c r="N278" s="21" t="n">
        <f aca="false">Assumptions!$D$14*(1+E278)^2*L278-Assumptions!$D$14*(1+E278)^1*E278*Assumptions!$D$16</f>
        <v>23.0108791286109</v>
      </c>
      <c r="O278" s="21" t="n">
        <f aca="false">Assumptions!$D$14*(1+E278)^3*L278-Assumptions!$D$14*(1+E278)^2*E278*Assumptions!$D$16</f>
        <v>25.5523408456441</v>
      </c>
      <c r="P278" s="21" t="n">
        <f aca="false">Assumptions!$D$14*(1+E278)^4*L278-Assumptions!$D$14*(1+E278)^3*E278*Assumptions!$D$16</f>
        <v>28.3744970821282</v>
      </c>
      <c r="Q278" s="21" t="n">
        <f aca="false">Assumptions!$D$14*(1+E278)^5*L278-Assumptions!$D$14*(1+E278)^4*E278*Assumptions!$D$16</f>
        <v>31.5083494513164</v>
      </c>
      <c r="R278" s="21" t="n">
        <f aca="false">M278/(1+K278)+N278/(1+K278)^2+O278/(1+K278)^3+P278/(1+K278)^4+Q278/(1+K278)^5</f>
        <v>96.9419694772005</v>
      </c>
      <c r="S278" s="21" t="n">
        <f aca="false">Q278*(1+I278)/(K278-I278)</f>
        <v>398.632796417521</v>
      </c>
      <c r="T278" s="21" t="n">
        <f aca="false">R278+S278/(1+K278)^5</f>
        <v>348.502038310354</v>
      </c>
      <c r="U278" s="8" t="n">
        <f aca="false">(T278-Assumptions!$D$17)/Assumptions!$D$18</f>
        <v>6.54008153241416</v>
      </c>
    </row>
    <row r="279" customFormat="false" ht="15" hidden="false" customHeight="false" outlineLevel="0" collapsed="false">
      <c r="B279" s="2" t="n">
        <v>274</v>
      </c>
      <c r="C279" s="27" t="n">
        <f aca="false">NORMSDIST('Random Draws'!C279)</f>
        <v>0.194443839818839</v>
      </c>
      <c r="D279" s="27" t="n">
        <f aca="false">NORMSDIST(Assumptions!$D$22*'Random Draws'!C279+SQRT(1-Assumptions!$D$22^2)*'Random Draws'!D279)</f>
        <v>0.620527380214333</v>
      </c>
      <c r="E279" s="19" t="n">
        <f aca="false">IF(C279&lt;(Assumptions!$E$6-Assumptions!$D$6)/(Assumptions!$F$6-Assumptions!$D$6),Assumptions!$D$6+SQRT(C279*(Assumptions!$F$6-Assumptions!$D$6)*(Assumptions!$E$6-Assumptions!$D$6)),Assumptions!$F$6-SQRT((1-C279)*(Assumptions!$F$6-Assumptions!$D$6)*(Assumptions!$F$6-Assumptions!$E$6)))</f>
        <v>0.0711804297451814</v>
      </c>
      <c r="F279" s="19" t="n">
        <f aca="false">IF(D279&lt;(Assumptions!$E$7-Assumptions!$D$7)/(Assumptions!$F$7-Assumptions!$D$7),Assumptions!$D$7+SQRT(D279*(Assumptions!$F$7-Assumptions!$D$7)*(Assumptions!$E$7-Assumptions!$D$7)),Assumptions!$F$7-SQRT((1-D279)*(Assumptions!$F$7-Assumptions!$D$7)*(Assumptions!$F$7-Assumptions!$E$7)))</f>
        <v>0.42103988604813</v>
      </c>
      <c r="G279" s="19" t="n">
        <f aca="false">MIN(Assumptions!$D$24,MAX(Assumptions!$D$23,Assumptions!$D$8+Assumptions!$E$8*'Random Draws'!E279))</f>
        <v>0.073747778798801</v>
      </c>
      <c r="H279" s="19" t="n">
        <f aca="false">IF('Random Draws'!F279&lt;(Assumptions!$E$9-Assumptions!$D$9)/(Assumptions!$F$9-Assumptions!$D$9),Assumptions!$D$9+SQRT('Random Draws'!F279*(Assumptions!$F$9-Assumptions!$D$9)*(Assumptions!$E$9-Assumptions!$D$9)),Assumptions!$F$9-SQRT((1-'Random Draws'!F279)*(Assumptions!$F$9-Assumptions!$D$9)*(Assumptions!$F$9-Assumptions!$E$9)))</f>
        <v>0.250206318999091</v>
      </c>
      <c r="I279" s="19" t="n">
        <f aca="false">IF('Random Draws'!G279&lt;(Assumptions!$E$10-Assumptions!$D$10)/(Assumptions!$F$10-Assumptions!$D$10),Assumptions!$D$10+SQRT('Random Draws'!G279*(Assumptions!$F$10-Assumptions!$D$10)*(Assumptions!$E$10-Assumptions!$D$10)),Assumptions!$F$10-SQRT((1-'Random Draws'!G279)*(Assumptions!$F$10-Assumptions!$D$10)*(Assumptions!$F$10-Assumptions!$E$10)))</f>
        <v>0.0198823082590633</v>
      </c>
      <c r="J279" s="19" t="n">
        <f aca="false">IF('Random Draws'!H279&lt;(Assumptions!$E$11-Assumptions!$D$11)/(Assumptions!$F$11-Assumptions!$D$11),Assumptions!$D$11+SQRT('Random Draws'!H279*(Assumptions!$F$11-Assumptions!$D$11)*(Assumptions!$E$11-Assumptions!$D$11)),Assumptions!$F$11-SQRT((1-'Random Draws'!H279)*(Assumptions!$F$11-Assumptions!$D$11)*(Assumptions!$F$11-Assumptions!$E$11)))</f>
        <v>0.158473654149457</v>
      </c>
      <c r="K279" s="19" t="n">
        <f aca="false">MAX(G279,I279+Assumptions!$D$21)</f>
        <v>0.073747778798801</v>
      </c>
      <c r="L279" s="28" t="n">
        <f aca="false">(F279-Assumptions!$D$15)*(1-H279)+Assumptions!$D$15-J279</f>
        <v>0.189746213328656</v>
      </c>
      <c r="M279" s="21" t="n">
        <f aca="false">Assumptions!$D$14*(1+E279)^1*L279-Assumptions!$D$14*(1+E279)^0*E279*Assumptions!$D$16</f>
        <v>29.1619675293155</v>
      </c>
      <c r="N279" s="21" t="n">
        <f aca="false">Assumptions!$D$14*(1+E279)^2*L279-Assumptions!$D$14*(1+E279)^1*E279*Assumptions!$D$16</f>
        <v>31.2377289102672</v>
      </c>
      <c r="O279" s="21" t="n">
        <f aca="false">Assumptions!$D$14*(1+E279)^3*L279-Assumptions!$D$14*(1+E279)^2*E279*Assumptions!$D$16</f>
        <v>33.4612438783635</v>
      </c>
      <c r="P279" s="21" t="n">
        <f aca="false">Assumptions!$D$14*(1+E279)^4*L279-Assumptions!$D$14*(1+E279)^3*E279*Assumptions!$D$16</f>
        <v>35.8430295974338</v>
      </c>
      <c r="Q279" s="21" t="n">
        <f aca="false">Assumptions!$D$14*(1+E279)^5*L279-Assumptions!$D$14*(1+E279)^4*E279*Assumptions!$D$16</f>
        <v>38.3943518475484</v>
      </c>
      <c r="R279" s="21" t="n">
        <f aca="false">M279/(1+K279)+N279/(1+K279)^2+O279/(1+K279)^3+P279/(1+K279)^4+Q279/(1+K279)^5</f>
        <v>135.147413698863</v>
      </c>
      <c r="S279" s="21" t="n">
        <f aca="false">Q279*(1+I279)/(K279-I279)</f>
        <v>726.954016998715</v>
      </c>
      <c r="T279" s="21" t="n">
        <f aca="false">R279+S279/(1+K279)^5</f>
        <v>644.473064180604</v>
      </c>
      <c r="U279" s="8" t="n">
        <f aca="false">(T279-Assumptions!$D$17)/Assumptions!$D$18</f>
        <v>18.3789225672242</v>
      </c>
    </row>
    <row r="280" customFormat="false" ht="15" hidden="false" customHeight="false" outlineLevel="0" collapsed="false">
      <c r="B280" s="2" t="n">
        <v>275</v>
      </c>
      <c r="C280" s="27" t="n">
        <f aca="false">NORMSDIST('Random Draws'!C280)</f>
        <v>0.0541542279837243</v>
      </c>
      <c r="D280" s="27" t="n">
        <f aca="false">NORMSDIST(Assumptions!$D$22*'Random Draws'!C280+SQRT(1-Assumptions!$D$22^2)*'Random Draws'!D280)</f>
        <v>0.0739959170894485</v>
      </c>
      <c r="E280" s="19" t="n">
        <f aca="false">IF(C280&lt;(Assumptions!$E$6-Assumptions!$D$6)/(Assumptions!$F$6-Assumptions!$D$6),Assumptions!$D$6+SQRT(C280*(Assumptions!$F$6-Assumptions!$D$6)*(Assumptions!$E$6-Assumptions!$D$6)),Assumptions!$F$6-SQRT((1-C280)*(Assumptions!$F$6-Assumptions!$D$6)*(Assumptions!$F$6-Assumptions!$E$6)))</f>
        <v>0.0564551250350346</v>
      </c>
      <c r="F280" s="19" t="n">
        <f aca="false">IF(D280&lt;(Assumptions!$E$7-Assumptions!$D$7)/(Assumptions!$F$7-Assumptions!$D$7),Assumptions!$D$7+SQRT(D280*(Assumptions!$F$7-Assumptions!$D$7)*(Assumptions!$E$7-Assumptions!$D$7)),Assumptions!$F$7-SQRT((1-D280)*(Assumptions!$F$7-Assumptions!$D$7)*(Assumptions!$F$7-Assumptions!$E$7)))</f>
        <v>0.381070726198608</v>
      </c>
      <c r="G280" s="19" t="n">
        <f aca="false">MIN(Assumptions!$D$24,MAX(Assumptions!$D$23,Assumptions!$D$8+Assumptions!$E$8*'Random Draws'!E280))</f>
        <v>0.084965658170412</v>
      </c>
      <c r="H280" s="19" t="n">
        <f aca="false">IF('Random Draws'!F280&lt;(Assumptions!$E$9-Assumptions!$D$9)/(Assumptions!$F$9-Assumptions!$D$9),Assumptions!$D$9+SQRT('Random Draws'!F280*(Assumptions!$F$9-Assumptions!$D$9)*(Assumptions!$E$9-Assumptions!$D$9)),Assumptions!$F$9-SQRT((1-'Random Draws'!F280)*(Assumptions!$F$9-Assumptions!$D$9)*(Assumptions!$F$9-Assumptions!$E$9)))</f>
        <v>0.2509939761474</v>
      </c>
      <c r="I280" s="19" t="n">
        <f aca="false">IF('Random Draws'!G280&lt;(Assumptions!$E$10-Assumptions!$D$10)/(Assumptions!$F$10-Assumptions!$D$10),Assumptions!$D$10+SQRT('Random Draws'!G280*(Assumptions!$F$10-Assumptions!$D$10)*(Assumptions!$E$10-Assumptions!$D$10)),Assumptions!$F$10-SQRT((1-'Random Draws'!G280)*(Assumptions!$F$10-Assumptions!$D$10)*(Assumptions!$F$10-Assumptions!$E$10)))</f>
        <v>0.0195936166096069</v>
      </c>
      <c r="J280" s="19" t="n">
        <f aca="false">IF('Random Draws'!H280&lt;(Assumptions!$E$11-Assumptions!$D$11)/(Assumptions!$F$11-Assumptions!$D$11),Assumptions!$D$11+SQRT('Random Draws'!H280*(Assumptions!$F$11-Assumptions!$D$11)*(Assumptions!$E$11-Assumptions!$D$11)),Assumptions!$F$11-SQRT((1-'Random Draws'!H280)*(Assumptions!$F$11-Assumptions!$D$11)*(Assumptions!$F$11-Assumptions!$E$11)))</f>
        <v>0.146264719993558</v>
      </c>
      <c r="K280" s="19" t="n">
        <f aca="false">MAX(G280,I280+Assumptions!$D$21)</f>
        <v>0.084965658170412</v>
      </c>
      <c r="L280" s="28" t="n">
        <f aca="false">(F280-Assumptions!$D$15)*(1-H280)+Assumptions!$D$15-J280</f>
        <v>0.171788766342246</v>
      </c>
      <c r="M280" s="21" t="n">
        <f aca="false">Assumptions!$D$14*(1+E280)^1*L280-Assumptions!$D$14*(1+E280)^0*E280*Assumptions!$D$16</f>
        <v>26.0700529868258</v>
      </c>
      <c r="N280" s="21" t="n">
        <f aca="false">Assumptions!$D$14*(1+E280)^2*L280-Assumptions!$D$14*(1+E280)^1*E280*Assumptions!$D$16</f>
        <v>27.541841087867</v>
      </c>
      <c r="O280" s="21" t="n">
        <f aca="false">Assumptions!$D$14*(1+E280)^3*L280-Assumptions!$D$14*(1+E280)^2*E280*Assumptions!$D$16</f>
        <v>29.0967191701776</v>
      </c>
      <c r="P280" s="21" t="n">
        <f aca="false">Assumptions!$D$14*(1+E280)^4*L280-Assumptions!$D$14*(1+E280)^3*E280*Assumptions!$D$16</f>
        <v>30.7393780890393</v>
      </c>
      <c r="Q280" s="21" t="n">
        <f aca="false">Assumptions!$D$14*(1+E280)^5*L280-Assumptions!$D$14*(1+E280)^4*E280*Assumptions!$D$16</f>
        <v>32.4747735225552</v>
      </c>
      <c r="R280" s="21" t="n">
        <f aca="false">M280/(1+K280)+N280/(1+K280)^2+O280/(1+K280)^3+P280/(1+K280)^4+Q280/(1+K280)^5</f>
        <v>113.991893937014</v>
      </c>
      <c r="S280" s="21" t="n">
        <f aca="false">Q280*(1+I280)/(K280-I280)</f>
        <v>506.502030438227</v>
      </c>
      <c r="T280" s="21" t="n">
        <f aca="false">R280+S280/(1+K280)^5</f>
        <v>450.892064695638</v>
      </c>
      <c r="U280" s="8" t="n">
        <f aca="false">(T280-Assumptions!$D$17)/Assumptions!$D$18</f>
        <v>10.6356825878255</v>
      </c>
    </row>
    <row r="281" customFormat="false" ht="15" hidden="false" customHeight="false" outlineLevel="0" collapsed="false">
      <c r="B281" s="2" t="n">
        <v>276</v>
      </c>
      <c r="C281" s="27" t="n">
        <f aca="false">NORMSDIST('Random Draws'!C281)</f>
        <v>0.922692769305185</v>
      </c>
      <c r="D281" s="27" t="n">
        <f aca="false">NORMSDIST(Assumptions!$D$22*'Random Draws'!C281+SQRT(1-Assumptions!$D$22^2)*'Random Draws'!D281)</f>
        <v>0.965247699461026</v>
      </c>
      <c r="E281" s="19" t="n">
        <f aca="false">IF(C281&lt;(Assumptions!$E$6-Assumptions!$D$6)/(Assumptions!$F$6-Assumptions!$D$6),Assumptions!$D$6+SQRT(C281*(Assumptions!$F$6-Assumptions!$D$6)*(Assumptions!$E$6-Assumptions!$D$6)),Assumptions!$F$6-SQRT((1-C281)*(Assumptions!$F$6-Assumptions!$D$6)*(Assumptions!$F$6-Assumptions!$E$6)))</f>
        <v>0.120339477283804</v>
      </c>
      <c r="F281" s="19" t="n">
        <f aca="false">IF(D281&lt;(Assumptions!$E$7-Assumptions!$D$7)/(Assumptions!$F$7-Assumptions!$D$7),Assumptions!$D$7+SQRT(D281*(Assumptions!$F$7-Assumptions!$D$7)*(Assumptions!$E$7-Assumptions!$D$7)),Assumptions!$F$7-SQRT((1-D281)*(Assumptions!$F$7-Assumptions!$D$7)*(Assumptions!$F$7-Assumptions!$E$7)))</f>
        <v>0.448209783625569</v>
      </c>
      <c r="G281" s="19" t="n">
        <f aca="false">MIN(Assumptions!$D$24,MAX(Assumptions!$D$23,Assumptions!$D$8+Assumptions!$E$8*'Random Draws'!E281))</f>
        <v>0.078658509177773</v>
      </c>
      <c r="H281" s="19" t="n">
        <f aca="false">IF('Random Draws'!F281&lt;(Assumptions!$E$9-Assumptions!$D$9)/(Assumptions!$F$9-Assumptions!$D$9),Assumptions!$D$9+SQRT('Random Draws'!F281*(Assumptions!$F$9-Assumptions!$D$9)*(Assumptions!$E$9-Assumptions!$D$9)),Assumptions!$F$9-SQRT((1-'Random Draws'!F281)*(Assumptions!$F$9-Assumptions!$D$9)*(Assumptions!$F$9-Assumptions!$E$9)))</f>
        <v>0.328694308266106</v>
      </c>
      <c r="I281" s="19" t="n">
        <f aca="false">IF('Random Draws'!G281&lt;(Assumptions!$E$10-Assumptions!$D$10)/(Assumptions!$F$10-Assumptions!$D$10),Assumptions!$D$10+SQRT('Random Draws'!G281*(Assumptions!$F$10-Assumptions!$D$10)*(Assumptions!$E$10-Assumptions!$D$10)),Assumptions!$F$10-SQRT((1-'Random Draws'!G281)*(Assumptions!$F$10-Assumptions!$D$10)*(Assumptions!$F$10-Assumptions!$E$10)))</f>
        <v>0.0222814755601176</v>
      </c>
      <c r="J281" s="19" t="n">
        <f aca="false">IF('Random Draws'!H281&lt;(Assumptions!$E$11-Assumptions!$D$11)/(Assumptions!$F$11-Assumptions!$D$11),Assumptions!$D$11+SQRT('Random Draws'!H281*(Assumptions!$F$11-Assumptions!$D$11)*(Assumptions!$E$11-Assumptions!$D$11)),Assumptions!$F$11-SQRT((1-'Random Draws'!H281)*(Assumptions!$F$11-Assumptions!$D$11)*(Assumptions!$F$11-Assumptions!$E$11)))</f>
        <v>0.178642789526251</v>
      </c>
      <c r="K281" s="19" t="n">
        <f aca="false">MAX(G281,I281+Assumptions!$D$21)</f>
        <v>0.078658509177773</v>
      </c>
      <c r="L281" s="28" t="n">
        <f aca="false">(F281-Assumptions!$D$15)*(1-H281)+Assumptions!$D$15-J281</f>
        <v>0.164973249387005</v>
      </c>
      <c r="M281" s="21" t="n">
        <f aca="false">Assumptions!$D$14*(1+E281)^1*L281-Assumptions!$D$14*(1+E281)^0*E281*Assumptions!$D$16</f>
        <v>26.2762996515023</v>
      </c>
      <c r="N281" s="21" t="n">
        <f aca="false">Assumptions!$D$14*(1+E281)^2*L281-Assumptions!$D$14*(1+E281)^1*E281*Assumptions!$D$16</f>
        <v>29.4383758165167</v>
      </c>
      <c r="O281" s="21" t="n">
        <f aca="false">Assumptions!$D$14*(1+E281)^3*L281-Assumptions!$D$14*(1+E281)^2*E281*Assumptions!$D$16</f>
        <v>32.9809745743605</v>
      </c>
      <c r="P281" s="21" t="n">
        <f aca="false">Assumptions!$D$14*(1+E281)^4*L281-Assumptions!$D$14*(1+E281)^3*E281*Assumptions!$D$16</f>
        <v>36.9498878149494</v>
      </c>
      <c r="Q281" s="21" t="n">
        <f aca="false">Assumptions!$D$14*(1+E281)^5*L281-Assumptions!$D$14*(1+E281)^4*E281*Assumptions!$D$16</f>
        <v>41.3964180002956</v>
      </c>
      <c r="R281" s="21" t="n">
        <f aca="false">M281/(1+K281)+N281/(1+K281)^2+O281/(1+K281)^3+P281/(1+K281)^4+Q281/(1+K281)^5</f>
        <v>131.584776109678</v>
      </c>
      <c r="S281" s="21" t="n">
        <f aca="false">Q281*(1+I281)/(K281-I281)</f>
        <v>750.638842817597</v>
      </c>
      <c r="T281" s="21" t="n">
        <f aca="false">R281+S281/(1+K281)^5</f>
        <v>645.641642699012</v>
      </c>
      <c r="U281" s="8" t="n">
        <f aca="false">(T281-Assumptions!$D$17)/Assumptions!$D$18</f>
        <v>18.4256657079605</v>
      </c>
    </row>
    <row r="282" customFormat="false" ht="15" hidden="false" customHeight="false" outlineLevel="0" collapsed="false">
      <c r="B282" s="2" t="n">
        <v>277</v>
      </c>
      <c r="C282" s="27" t="n">
        <f aca="false">NORMSDIST('Random Draws'!C282)</f>
        <v>0.186890194858813</v>
      </c>
      <c r="D282" s="27" t="n">
        <f aca="false">NORMSDIST(Assumptions!$D$22*'Random Draws'!C282+SQRT(1-Assumptions!$D$22^2)*'Random Draws'!D282)</f>
        <v>0.0980266904073401</v>
      </c>
      <c r="E282" s="19" t="n">
        <f aca="false">IF(C282&lt;(Assumptions!$E$6-Assumptions!$D$6)/(Assumptions!$F$6-Assumptions!$D$6),Assumptions!$D$6+SQRT(C282*(Assumptions!$F$6-Assumptions!$D$6)*(Assumptions!$E$6-Assumptions!$D$6)),Assumptions!$F$6-SQRT((1-C282)*(Assumptions!$F$6-Assumptions!$D$6)*(Assumptions!$F$6-Assumptions!$E$6)))</f>
        <v>0.0705687908543021</v>
      </c>
      <c r="F282" s="19" t="n">
        <f aca="false">IF(D282&lt;(Assumptions!$E$7-Assumptions!$D$7)/(Assumptions!$F$7-Assumptions!$D$7),Assumptions!$D$7+SQRT(D282*(Assumptions!$F$7-Assumptions!$D$7)*(Assumptions!$E$7-Assumptions!$D$7)),Assumptions!$F$7-SQRT((1-D282)*(Assumptions!$F$7-Assumptions!$D$7)*(Assumptions!$F$7-Assumptions!$E$7)))</f>
        <v>0.384252013162705</v>
      </c>
      <c r="G282" s="19" t="n">
        <f aca="false">MIN(Assumptions!$D$24,MAX(Assumptions!$D$23,Assumptions!$D$8+Assumptions!$E$8*'Random Draws'!E282))</f>
        <v>0.091431787289664</v>
      </c>
      <c r="H282" s="19" t="n">
        <f aca="false">IF('Random Draws'!F282&lt;(Assumptions!$E$9-Assumptions!$D$9)/(Assumptions!$F$9-Assumptions!$D$9),Assumptions!$D$9+SQRT('Random Draws'!F282*(Assumptions!$F$9-Assumptions!$D$9)*(Assumptions!$E$9-Assumptions!$D$9)),Assumptions!$F$9-SQRT((1-'Random Draws'!F282)*(Assumptions!$F$9-Assumptions!$D$9)*(Assumptions!$F$9-Assumptions!$E$9)))</f>
        <v>0.277009648383905</v>
      </c>
      <c r="I282" s="19" t="n">
        <f aca="false">IF('Random Draws'!G282&lt;(Assumptions!$E$10-Assumptions!$D$10)/(Assumptions!$F$10-Assumptions!$D$10),Assumptions!$D$10+SQRT('Random Draws'!G282*(Assumptions!$F$10-Assumptions!$D$10)*(Assumptions!$E$10-Assumptions!$D$10)),Assumptions!$F$10-SQRT((1-'Random Draws'!G282)*(Assumptions!$F$10-Assumptions!$D$10)*(Assumptions!$F$10-Assumptions!$E$10)))</f>
        <v>0.0249019444824422</v>
      </c>
      <c r="J282" s="19" t="n">
        <f aca="false">IF('Random Draws'!H282&lt;(Assumptions!$E$11-Assumptions!$D$11)/(Assumptions!$F$11-Assumptions!$D$11),Assumptions!$D$11+SQRT('Random Draws'!H282*(Assumptions!$F$11-Assumptions!$D$11)*(Assumptions!$E$11-Assumptions!$D$11)),Assumptions!$F$11-SQRT((1-'Random Draws'!H282)*(Assumptions!$F$11-Assumptions!$D$11)*(Assumptions!$F$11-Assumptions!$E$11)))</f>
        <v>0.174404448321969</v>
      </c>
      <c r="K282" s="19" t="n">
        <f aca="false">MAX(G282,I282+Assumptions!$D$21)</f>
        <v>0.091431787289664</v>
      </c>
      <c r="L282" s="28" t="n">
        <f aca="false">(F282-Assumptions!$D$15)*(1-H282)+Assumptions!$D$15-J282</f>
        <v>0.139417304073636</v>
      </c>
      <c r="M282" s="21" t="n">
        <f aca="false">Assumptions!$D$14*(1+E282)^1*L282-Assumptions!$D$14*(1+E282)^0*E282*Assumptions!$D$16</f>
        <v>21.3351188834942</v>
      </c>
      <c r="N282" s="21" t="n">
        <f aca="false">Assumptions!$D$14*(1+E282)^2*L282-Assumptions!$D$14*(1+E282)^1*E282*Assumptions!$D$16</f>
        <v>22.8407124258352</v>
      </c>
      <c r="O282" s="21" t="n">
        <f aca="false">Assumptions!$D$14*(1+E282)^3*L282-Assumptions!$D$14*(1+E282)^2*E282*Assumptions!$D$16</f>
        <v>24.4525538839772</v>
      </c>
      <c r="P282" s="21" t="n">
        <f aca="false">Assumptions!$D$14*(1+E282)^4*L282-Assumptions!$D$14*(1+E282)^3*E282*Assumptions!$D$16</f>
        <v>26.1781410448691</v>
      </c>
      <c r="Q282" s="21" t="n">
        <f aca="false">Assumptions!$D$14*(1+E282)^5*L282-Assumptions!$D$14*(1+E282)^4*E282*Assumptions!$D$16</f>
        <v>28.0255008052189</v>
      </c>
      <c r="R282" s="21" t="n">
        <f aca="false">M282/(1+K282)+N282/(1+K282)^2+O282/(1+K282)^3+P282/(1+K282)^4+Q282/(1+K282)^5</f>
        <v>94.0732605706992</v>
      </c>
      <c r="S282" s="21" t="n">
        <f aca="false">Q282*(1+I282)/(K282-I282)</f>
        <v>431.736932756516</v>
      </c>
      <c r="T282" s="21" t="n">
        <f aca="false">R282+S282/(1+K282)^5</f>
        <v>372.83695452559</v>
      </c>
      <c r="U282" s="8" t="n">
        <f aca="false">(T282-Assumptions!$D$17)/Assumptions!$D$18</f>
        <v>7.51347818102361</v>
      </c>
    </row>
    <row r="283" customFormat="false" ht="15" hidden="false" customHeight="false" outlineLevel="0" collapsed="false">
      <c r="B283" s="2" t="n">
        <v>278</v>
      </c>
      <c r="C283" s="27" t="n">
        <f aca="false">NORMSDIST('Random Draws'!C283)</f>
        <v>0.79672586071839</v>
      </c>
      <c r="D283" s="27" t="n">
        <f aca="false">NORMSDIST(Assumptions!$D$22*'Random Draws'!C283+SQRT(1-Assumptions!$D$22^2)*'Random Draws'!D283)</f>
        <v>0.254028354223793</v>
      </c>
      <c r="E283" s="19" t="n">
        <f aca="false">IF(C283&lt;(Assumptions!$E$6-Assumptions!$D$6)/(Assumptions!$F$6-Assumptions!$D$6),Assumptions!$D$6+SQRT(C283*(Assumptions!$F$6-Assumptions!$D$6)*(Assumptions!$E$6-Assumptions!$D$6)),Assumptions!$F$6-SQRT((1-C283)*(Assumptions!$F$6-Assumptions!$D$6)*(Assumptions!$F$6-Assumptions!$E$6)))</f>
        <v>0.108119430738959</v>
      </c>
      <c r="F283" s="19" t="n">
        <f aca="false">IF(D283&lt;(Assumptions!$E$7-Assumptions!$D$7)/(Assumptions!$F$7-Assumptions!$D$7),Assumptions!$D$7+SQRT(D283*(Assumptions!$F$7-Assumptions!$D$7)*(Assumptions!$E$7-Assumptions!$D$7)),Assumptions!$F$7-SQRT((1-D283)*(Assumptions!$F$7-Assumptions!$D$7)*(Assumptions!$F$7-Assumptions!$E$7)))</f>
        <v>0.399040621477415</v>
      </c>
      <c r="G283" s="19" t="n">
        <f aca="false">MIN(Assumptions!$D$24,MAX(Assumptions!$D$23,Assumptions!$D$8+Assumptions!$E$8*'Random Draws'!E283))</f>
        <v>0.082681628147709</v>
      </c>
      <c r="H283" s="19" t="n">
        <f aca="false">IF('Random Draws'!F283&lt;(Assumptions!$E$9-Assumptions!$D$9)/(Assumptions!$F$9-Assumptions!$D$9),Assumptions!$D$9+SQRT('Random Draws'!F283*(Assumptions!$F$9-Assumptions!$D$9)*(Assumptions!$E$9-Assumptions!$D$9)),Assumptions!$F$9-SQRT((1-'Random Draws'!F283)*(Assumptions!$F$9-Assumptions!$D$9)*(Assumptions!$F$9-Assumptions!$E$9)))</f>
        <v>0.318571934950669</v>
      </c>
      <c r="I283" s="19" t="n">
        <f aca="false">IF('Random Draws'!G283&lt;(Assumptions!$E$10-Assumptions!$D$10)/(Assumptions!$F$10-Assumptions!$D$10),Assumptions!$D$10+SQRT('Random Draws'!G283*(Assumptions!$F$10-Assumptions!$D$10)*(Assumptions!$E$10-Assumptions!$D$10)),Assumptions!$F$10-SQRT((1-'Random Draws'!G283)*(Assumptions!$F$10-Assumptions!$D$10)*(Assumptions!$F$10-Assumptions!$E$10)))</f>
        <v>0.0116903131762191</v>
      </c>
      <c r="J283" s="19" t="n">
        <f aca="false">IF('Random Draws'!H283&lt;(Assumptions!$E$11-Assumptions!$D$11)/(Assumptions!$F$11-Assumptions!$D$11),Assumptions!$D$11+SQRT('Random Draws'!H283*(Assumptions!$F$11-Assumptions!$D$11)*(Assumptions!$E$11-Assumptions!$D$11)),Assumptions!$F$11-SQRT((1-'Random Draws'!H283)*(Assumptions!$F$11-Assumptions!$D$11)*(Assumptions!$F$11-Assumptions!$E$11)))</f>
        <v>0.150337232779079</v>
      </c>
      <c r="K283" s="19" t="n">
        <f aca="false">MAX(G283,I283+Assumptions!$D$21)</f>
        <v>0.082681628147709</v>
      </c>
      <c r="L283" s="28" t="n">
        <f aca="false">(F283-Assumptions!$D$15)*(1-H283)+Assumptions!$D$15-J283</f>
        <v>0.162994597333946</v>
      </c>
      <c r="M283" s="21" t="n">
        <f aca="false">Assumptions!$D$14*(1+E283)^1*L283-Assumptions!$D$14*(1+E283)^0*E283*Assumptions!$D$16</f>
        <v>25.7192151359121</v>
      </c>
      <c r="N283" s="21" t="n">
        <f aca="false">Assumptions!$D$14*(1+E283)^2*L283-Assumptions!$D$14*(1+E283)^1*E283*Assumptions!$D$16</f>
        <v>28.4999620354597</v>
      </c>
      <c r="O283" s="21" t="n">
        <f aca="false">Assumptions!$D$14*(1+E283)^3*L283-Assumptions!$D$14*(1+E283)^2*E283*Assumptions!$D$16</f>
        <v>31.5813617068155</v>
      </c>
      <c r="P283" s="21" t="n">
        <f aca="false">Assumptions!$D$14*(1+E283)^4*L283-Assumptions!$D$14*(1+E283)^3*E283*Assumptions!$D$16</f>
        <v>34.9959205565176</v>
      </c>
      <c r="Q283" s="21" t="n">
        <f aca="false">Assumptions!$D$14*(1+E283)^5*L283-Assumptions!$D$14*(1+E283)^4*E283*Assumptions!$D$16</f>
        <v>38.7796595652741</v>
      </c>
      <c r="R283" s="21" t="n">
        <f aca="false">M283/(1+K283)+N283/(1+K283)^2+O283/(1+K283)^3+P283/(1+K283)^4+Q283/(1+K283)^5</f>
        <v>124.489508825771</v>
      </c>
      <c r="S283" s="21" t="n">
        <f aca="false">Q283*(1+I283)/(K283-I283)</f>
        <v>552.645150272471</v>
      </c>
      <c r="T283" s="21" t="n">
        <f aca="false">R283+S283/(1+K283)^5</f>
        <v>495.975572995324</v>
      </c>
      <c r="U283" s="8" t="n">
        <f aca="false">(T283-Assumptions!$D$17)/Assumptions!$D$18</f>
        <v>12.4390229198129</v>
      </c>
    </row>
    <row r="284" customFormat="false" ht="15" hidden="false" customHeight="false" outlineLevel="0" collapsed="false">
      <c r="B284" s="2" t="n">
        <v>279</v>
      </c>
      <c r="C284" s="27" t="n">
        <f aca="false">NORMSDIST('Random Draws'!C284)</f>
        <v>0.315265618544486</v>
      </c>
      <c r="D284" s="27" t="n">
        <f aca="false">NORMSDIST(Assumptions!$D$22*'Random Draws'!C284+SQRT(1-Assumptions!$D$22^2)*'Random Draws'!D284)</f>
        <v>0.132161418638998</v>
      </c>
      <c r="E284" s="19" t="n">
        <f aca="false">IF(C284&lt;(Assumptions!$E$6-Assumptions!$D$6)/(Assumptions!$F$6-Assumptions!$D$6),Assumptions!$D$6+SQRT(C284*(Assumptions!$F$6-Assumptions!$D$6)*(Assumptions!$E$6-Assumptions!$D$6)),Assumptions!$F$6-SQRT((1-C284)*(Assumptions!$F$6-Assumptions!$D$6)*(Assumptions!$F$6-Assumptions!$E$6)))</f>
        <v>0.0797029985356576</v>
      </c>
      <c r="F284" s="19" t="n">
        <f aca="false">IF(D284&lt;(Assumptions!$E$7-Assumptions!$D$7)/(Assumptions!$F$7-Assumptions!$D$7),Assumptions!$D$7+SQRT(D284*(Assumptions!$F$7-Assumptions!$D$7)*(Assumptions!$E$7-Assumptions!$D$7)),Assumptions!$F$7-SQRT((1-D284)*(Assumptions!$F$7-Assumptions!$D$7)*(Assumptions!$F$7-Assumptions!$E$7)))</f>
        <v>0.388159696586327</v>
      </c>
      <c r="G284" s="19" t="n">
        <f aca="false">MIN(Assumptions!$D$24,MAX(Assumptions!$D$23,Assumptions!$D$8+Assumptions!$E$8*'Random Draws'!E284))</f>
        <v>0.064316646900646</v>
      </c>
      <c r="H284" s="19" t="n">
        <f aca="false">IF('Random Draws'!F284&lt;(Assumptions!$E$9-Assumptions!$D$9)/(Assumptions!$F$9-Assumptions!$D$9),Assumptions!$D$9+SQRT('Random Draws'!F284*(Assumptions!$F$9-Assumptions!$D$9)*(Assumptions!$E$9-Assumptions!$D$9)),Assumptions!$F$9-SQRT((1-'Random Draws'!F284)*(Assumptions!$F$9-Assumptions!$D$9)*(Assumptions!$F$9-Assumptions!$E$9)))</f>
        <v>0.295019190127927</v>
      </c>
      <c r="I284" s="19" t="n">
        <f aca="false">IF('Random Draws'!G284&lt;(Assumptions!$E$10-Assumptions!$D$10)/(Assumptions!$F$10-Assumptions!$D$10),Assumptions!$D$10+SQRT('Random Draws'!G284*(Assumptions!$F$10-Assumptions!$D$10)*(Assumptions!$E$10-Assumptions!$D$10)),Assumptions!$F$10-SQRT((1-'Random Draws'!G284)*(Assumptions!$F$10-Assumptions!$D$10)*(Assumptions!$F$10-Assumptions!$E$10)))</f>
        <v>0.0211982429963903</v>
      </c>
      <c r="J284" s="19" t="n">
        <f aca="false">IF('Random Draws'!H284&lt;(Assumptions!$E$11-Assumptions!$D$11)/(Assumptions!$F$11-Assumptions!$D$11),Assumptions!$D$11+SQRT('Random Draws'!H284*(Assumptions!$F$11-Assumptions!$D$11)*(Assumptions!$E$11-Assumptions!$D$11)),Assumptions!$F$11-SQRT((1-'Random Draws'!H284)*(Assumptions!$F$11-Assumptions!$D$11)*(Assumptions!$F$11-Assumptions!$E$11)))</f>
        <v>0.138576534168892</v>
      </c>
      <c r="K284" s="19" t="n">
        <f aca="false">MAX(G284,I284+Assumptions!$D$21)</f>
        <v>0.064316646900646</v>
      </c>
      <c r="L284" s="28" t="n">
        <f aca="false">(F284-Assumptions!$D$15)*(1-H284)+Assumptions!$D$15-J284</f>
        <v>0.173421097806866</v>
      </c>
      <c r="M284" s="21" t="n">
        <f aca="false">Assumptions!$D$14*(1+E284)^1*L284-Assumptions!$D$14*(1+E284)^0*E284*Assumptions!$D$16</f>
        <v>26.8035674565256</v>
      </c>
      <c r="N284" s="21" t="n">
        <f aca="false">Assumptions!$D$14*(1+E284)^2*L284-Assumptions!$D$14*(1+E284)^1*E284*Assumptions!$D$16</f>
        <v>28.9398921542634</v>
      </c>
      <c r="O284" s="21" t="n">
        <f aca="false">Assumptions!$D$14*(1+E284)^3*L284-Assumptions!$D$14*(1+E284)^2*E284*Assumptions!$D$16</f>
        <v>31.2464883362567</v>
      </c>
      <c r="P284" s="21" t="n">
        <f aca="false">Assumptions!$D$14*(1+E284)^4*L284-Assumptions!$D$14*(1+E284)^3*E284*Assumptions!$D$16</f>
        <v>33.7369271503659</v>
      </c>
      <c r="Q284" s="21" t="n">
        <f aca="false">Assumptions!$D$14*(1+E284)^5*L284-Assumptions!$D$14*(1+E284)^4*E284*Assumptions!$D$16</f>
        <v>36.4258614056291</v>
      </c>
      <c r="R284" s="21" t="n">
        <f aca="false">M284/(1+K284)+N284/(1+K284)^2+O284/(1+K284)^3+P284/(1+K284)^4+Q284/(1+K284)^5</f>
        <v>129.612867947014</v>
      </c>
      <c r="S284" s="21" t="n">
        <f aca="false">Q284*(1+I284)/(K284-I284)</f>
        <v>862.694865738921</v>
      </c>
      <c r="T284" s="21" t="n">
        <f aca="false">R284+S284/(1+K284)^5</f>
        <v>761.301321331418</v>
      </c>
      <c r="U284" s="8" t="n">
        <f aca="false">(T284-Assumptions!$D$17)/Assumptions!$D$18</f>
        <v>23.0520528532567</v>
      </c>
    </row>
    <row r="285" customFormat="false" ht="15" hidden="false" customHeight="false" outlineLevel="0" collapsed="false">
      <c r="B285" s="2" t="n">
        <v>280</v>
      </c>
      <c r="C285" s="27" t="n">
        <f aca="false">NORMSDIST('Random Draws'!C285)</f>
        <v>0.995173069143433</v>
      </c>
      <c r="D285" s="27" t="n">
        <f aca="false">NORMSDIST(Assumptions!$D$22*'Random Draws'!C285+SQRT(1-Assumptions!$D$22^2)*'Random Draws'!D285)</f>
        <v>0.448816094607595</v>
      </c>
      <c r="E285" s="19" t="n">
        <f aca="false">IF(C285&lt;(Assumptions!$E$6-Assumptions!$D$6)/(Assumptions!$F$6-Assumptions!$D$6),Assumptions!$D$6+SQRT(C285*(Assumptions!$F$6-Assumptions!$D$6)*(Assumptions!$E$6-Assumptions!$D$6)),Assumptions!$F$6-SQRT((1-C285)*(Assumptions!$F$6-Assumptions!$D$6)*(Assumptions!$F$6-Assumptions!$E$6)))</f>
        <v>0.135087296642089</v>
      </c>
      <c r="F285" s="19" t="n">
        <f aca="false">IF(D285&lt;(Assumptions!$E$7-Assumptions!$D$7)/(Assumptions!$F$7-Assumptions!$D$7),Assumptions!$D$7+SQRT(D285*(Assumptions!$F$7-Assumptions!$D$7)*(Assumptions!$E$7-Assumptions!$D$7)),Assumptions!$F$7-SQRT((1-D285)*(Assumptions!$F$7-Assumptions!$D$7)*(Assumptions!$F$7-Assumptions!$E$7)))</f>
        <v>0.411893126400763</v>
      </c>
      <c r="G285" s="19" t="n">
        <f aca="false">MIN(Assumptions!$D$24,MAX(Assumptions!$D$23,Assumptions!$D$8+Assumptions!$E$8*'Random Draws'!E285))</f>
        <v>0.079096654438249</v>
      </c>
      <c r="H285" s="19" t="n">
        <f aca="false">IF('Random Draws'!F285&lt;(Assumptions!$E$9-Assumptions!$D$9)/(Assumptions!$F$9-Assumptions!$D$9),Assumptions!$D$9+SQRT('Random Draws'!F285*(Assumptions!$F$9-Assumptions!$D$9)*(Assumptions!$E$9-Assumptions!$D$9)),Assumptions!$F$9-SQRT((1-'Random Draws'!F285)*(Assumptions!$F$9-Assumptions!$D$9)*(Assumptions!$F$9-Assumptions!$E$9)))</f>
        <v>0.27257750995463</v>
      </c>
      <c r="I285" s="19" t="n">
        <f aca="false">IF('Random Draws'!G285&lt;(Assumptions!$E$10-Assumptions!$D$10)/(Assumptions!$F$10-Assumptions!$D$10),Assumptions!$D$10+SQRT('Random Draws'!G285*(Assumptions!$F$10-Assumptions!$D$10)*(Assumptions!$E$10-Assumptions!$D$10)),Assumptions!$F$10-SQRT((1-'Random Draws'!G285)*(Assumptions!$F$10-Assumptions!$D$10)*(Assumptions!$F$10-Assumptions!$E$10)))</f>
        <v>0.0251215560196383</v>
      </c>
      <c r="J285" s="19" t="n">
        <f aca="false">IF('Random Draws'!H285&lt;(Assumptions!$E$11-Assumptions!$D$11)/(Assumptions!$F$11-Assumptions!$D$11),Assumptions!$D$11+SQRT('Random Draws'!H285*(Assumptions!$F$11-Assumptions!$D$11)*(Assumptions!$E$11-Assumptions!$D$11)),Assumptions!$F$11-SQRT((1-'Random Draws'!H285)*(Assumptions!$F$11-Assumptions!$D$11)*(Assumptions!$F$11-Assumptions!$E$11)))</f>
        <v>0.200986401085328</v>
      </c>
      <c r="K285" s="19" t="n">
        <f aca="false">MAX(G285,I285+Assumptions!$D$21)</f>
        <v>0.079096654438249</v>
      </c>
      <c r="L285" s="28" t="n">
        <f aca="false">(F285-Assumptions!$D$15)*(1-H285)+Assumptions!$D$15-J285</f>
        <v>0.134068998847789</v>
      </c>
      <c r="M285" s="21" t="n">
        <f aca="false">Assumptions!$D$14*(1+E285)^1*L285-Assumptions!$D$14*(1+E285)^0*E285*Assumptions!$D$16</f>
        <v>21.4784727921259</v>
      </c>
      <c r="N285" s="21" t="n">
        <f aca="false">Assumptions!$D$14*(1+E285)^2*L285-Assumptions!$D$14*(1+E285)^1*E285*Assumptions!$D$16</f>
        <v>24.3799416176148</v>
      </c>
      <c r="O285" s="21" t="n">
        <f aca="false">Assumptions!$D$14*(1+E285)^3*L285-Assumptions!$D$14*(1+E285)^2*E285*Assumptions!$D$16</f>
        <v>27.6733620230303</v>
      </c>
      <c r="P285" s="21" t="n">
        <f aca="false">Assumptions!$D$14*(1+E285)^4*L285-Assumptions!$D$14*(1+E285)^3*E285*Assumptions!$D$16</f>
        <v>31.4116816877193</v>
      </c>
      <c r="Q285" s="21" t="n">
        <f aca="false">Assumptions!$D$14*(1+E285)^5*L285-Assumptions!$D$14*(1+E285)^4*E285*Assumptions!$D$16</f>
        <v>35.6550008498951</v>
      </c>
      <c r="R285" s="21" t="n">
        <f aca="false">M285/(1+K285)+N285/(1+K285)^2+O285/(1+K285)^3+P285/(1+K285)^4+Q285/(1+K285)^5</f>
        <v>110.398095015025</v>
      </c>
      <c r="S285" s="21" t="n">
        <f aca="false">Q285*(1+I285)/(K285-I285)</f>
        <v>677.177272890776</v>
      </c>
      <c r="T285" s="21" t="n">
        <f aca="false">R285+S285/(1+K285)^5</f>
        <v>573.205867196797</v>
      </c>
      <c r="U285" s="8" t="n">
        <f aca="false">(T285-Assumptions!$D$17)/Assumptions!$D$18</f>
        <v>15.5282346878719</v>
      </c>
    </row>
    <row r="286" customFormat="false" ht="15" hidden="false" customHeight="false" outlineLevel="0" collapsed="false">
      <c r="B286" s="2" t="n">
        <v>281</v>
      </c>
      <c r="C286" s="27" t="n">
        <f aca="false">NORMSDIST('Random Draws'!C286)</f>
        <v>0.86243723582884</v>
      </c>
      <c r="D286" s="27" t="n">
        <f aca="false">NORMSDIST(Assumptions!$D$22*'Random Draws'!C286+SQRT(1-Assumptions!$D$22^2)*'Random Draws'!D286)</f>
        <v>0.907943970003493</v>
      </c>
      <c r="E286" s="19" t="n">
        <f aca="false">IF(C286&lt;(Assumptions!$E$6-Assumptions!$D$6)/(Assumptions!$F$6-Assumptions!$D$6),Assumptions!$D$6+SQRT(C286*(Assumptions!$F$6-Assumptions!$D$6)*(Assumptions!$E$6-Assumptions!$D$6)),Assumptions!$F$6-SQRT((1-C286)*(Assumptions!$F$6-Assumptions!$D$6)*(Assumptions!$F$6-Assumptions!$E$6)))</f>
        <v>0.113773795149588</v>
      </c>
      <c r="F286" s="19" t="n">
        <f aca="false">IF(D286&lt;(Assumptions!$E$7-Assumptions!$D$7)/(Assumptions!$F$7-Assumptions!$D$7),Assumptions!$D$7+SQRT(D286*(Assumptions!$F$7-Assumptions!$D$7)*(Assumptions!$E$7-Assumptions!$D$7)),Assumptions!$F$7-SQRT((1-D286)*(Assumptions!$F$7-Assumptions!$D$7)*(Assumptions!$F$7-Assumptions!$E$7)))</f>
        <v>0.440810833264938</v>
      </c>
      <c r="G286" s="19" t="n">
        <f aca="false">MIN(Assumptions!$D$24,MAX(Assumptions!$D$23,Assumptions!$D$8+Assumptions!$E$8*'Random Draws'!E286))</f>
        <v>0.105598569644884</v>
      </c>
      <c r="H286" s="19" t="n">
        <f aca="false">IF('Random Draws'!F286&lt;(Assumptions!$E$9-Assumptions!$D$9)/(Assumptions!$F$9-Assumptions!$D$9),Assumptions!$D$9+SQRT('Random Draws'!F286*(Assumptions!$F$9-Assumptions!$D$9)*(Assumptions!$E$9-Assumptions!$D$9)),Assumptions!$F$9-SQRT((1-'Random Draws'!F286)*(Assumptions!$F$9-Assumptions!$D$9)*(Assumptions!$F$9-Assumptions!$E$9)))</f>
        <v>0.265880305750563</v>
      </c>
      <c r="I286" s="19" t="n">
        <f aca="false">IF('Random Draws'!G286&lt;(Assumptions!$E$10-Assumptions!$D$10)/(Assumptions!$F$10-Assumptions!$D$10),Assumptions!$D$10+SQRT('Random Draws'!G286*(Assumptions!$F$10-Assumptions!$D$10)*(Assumptions!$E$10-Assumptions!$D$10)),Assumptions!$F$10-SQRT((1-'Random Draws'!G286)*(Assumptions!$F$10-Assumptions!$D$10)*(Assumptions!$F$10-Assumptions!$E$10)))</f>
        <v>0.0190111460401508</v>
      </c>
      <c r="J286" s="19" t="n">
        <f aca="false">IF('Random Draws'!H286&lt;(Assumptions!$E$11-Assumptions!$D$11)/(Assumptions!$F$11-Assumptions!$D$11),Assumptions!$D$11+SQRT('Random Draws'!H286*(Assumptions!$F$11-Assumptions!$D$11)*(Assumptions!$E$11-Assumptions!$D$11)),Assumptions!$F$11-SQRT((1-'Random Draws'!H286)*(Assumptions!$F$11-Assumptions!$D$11)*(Assumptions!$F$11-Assumptions!$E$11)))</f>
        <v>0.187461115063666</v>
      </c>
      <c r="K286" s="19" t="n">
        <f aca="false">MAX(G286,I286+Assumptions!$D$21)</f>
        <v>0.105598569644884</v>
      </c>
      <c r="L286" s="28" t="n">
        <f aca="false">(F286-Assumptions!$D$15)*(1-H286)+Assumptions!$D$15-J286</f>
        <v>0.170711238822203</v>
      </c>
      <c r="M286" s="21" t="n">
        <f aca="false">Assumptions!$D$14*(1+E286)^1*L286-Assumptions!$D$14*(1+E286)^0*E286*Assumptions!$D$16</f>
        <v>27.0744711200647</v>
      </c>
      <c r="N286" s="21" t="n">
        <f aca="false">Assumptions!$D$14*(1+E286)^2*L286-Assumptions!$D$14*(1+E286)^1*E286*Assumptions!$D$16</f>
        <v>30.1548364510624</v>
      </c>
      <c r="O286" s="21" t="n">
        <f aca="false">Assumptions!$D$14*(1+E286)^3*L286-Assumptions!$D$14*(1+E286)^2*E286*Assumptions!$D$16</f>
        <v>33.5856666362149</v>
      </c>
      <c r="P286" s="21" t="n">
        <f aca="false">Assumptions!$D$14*(1+E286)^4*L286-Assumptions!$D$14*(1+E286)^3*E286*Assumptions!$D$16</f>
        <v>37.406835392046</v>
      </c>
      <c r="Q286" s="21" t="n">
        <f aca="false">Assumptions!$D$14*(1+E286)^5*L286-Assumptions!$D$14*(1+E286)^4*E286*Assumptions!$D$16</f>
        <v>41.6627530191349</v>
      </c>
      <c r="R286" s="21" t="n">
        <f aca="false">M286/(1+K286)+N286/(1+K286)^2+O286/(1+K286)^3+P286/(1+K286)^4+Q286/(1+K286)^5</f>
        <v>124.266808320822</v>
      </c>
      <c r="S286" s="21" t="n">
        <f aca="false">Q286*(1+I286)/(K286-I286)</f>
        <v>490.311501760582</v>
      </c>
      <c r="T286" s="21" t="n">
        <f aca="false">R286+S286/(1+K286)^5</f>
        <v>421.08105335241</v>
      </c>
      <c r="U286" s="8" t="n">
        <f aca="false">(T286-Assumptions!$D$17)/Assumptions!$D$18</f>
        <v>9.44324213409639</v>
      </c>
    </row>
    <row r="287" customFormat="false" ht="15" hidden="false" customHeight="false" outlineLevel="0" collapsed="false">
      <c r="B287" s="2" t="n">
        <v>282</v>
      </c>
      <c r="C287" s="27" t="n">
        <f aca="false">NORMSDIST('Random Draws'!C287)</f>
        <v>0.576912563831644</v>
      </c>
      <c r="D287" s="27" t="n">
        <f aca="false">NORMSDIST(Assumptions!$D$22*'Random Draws'!C287+SQRT(1-Assumptions!$D$22^2)*'Random Draws'!D287)</f>
        <v>0.316089503131848</v>
      </c>
      <c r="E287" s="19" t="n">
        <f aca="false">IF(C287&lt;(Assumptions!$E$6-Assumptions!$D$6)/(Assumptions!$F$6-Assumptions!$D$6),Assumptions!$D$6+SQRT(C287*(Assumptions!$F$6-Assumptions!$D$6)*(Assumptions!$E$6-Assumptions!$D$6)),Assumptions!$F$6-SQRT((1-C287)*(Assumptions!$F$6-Assumptions!$D$6)*(Assumptions!$F$6-Assumptions!$E$6)))</f>
        <v>0.0940061180063937</v>
      </c>
      <c r="F287" s="19" t="n">
        <f aca="false">IF(D287&lt;(Assumptions!$E$7-Assumptions!$D$7)/(Assumptions!$F$7-Assumptions!$D$7),Assumptions!$D$7+SQRT(D287*(Assumptions!$F$7-Assumptions!$D$7)*(Assumptions!$E$7-Assumptions!$D$7)),Assumptions!$F$7-SQRT((1-D287)*(Assumptions!$F$7-Assumptions!$D$7)*(Assumptions!$F$7-Assumptions!$E$7)))</f>
        <v>0.403549248200068</v>
      </c>
      <c r="G287" s="19" t="n">
        <f aca="false">MIN(Assumptions!$D$24,MAX(Assumptions!$D$23,Assumptions!$D$8+Assumptions!$E$8*'Random Draws'!E287))</f>
        <v>0.102483025179686</v>
      </c>
      <c r="H287" s="19" t="n">
        <f aca="false">IF('Random Draws'!F287&lt;(Assumptions!$E$9-Assumptions!$D$9)/(Assumptions!$F$9-Assumptions!$D$9),Assumptions!$D$9+SQRT('Random Draws'!F287*(Assumptions!$F$9-Assumptions!$D$9)*(Assumptions!$E$9-Assumptions!$D$9)),Assumptions!$F$9-SQRT((1-'Random Draws'!F287)*(Assumptions!$F$9-Assumptions!$D$9)*(Assumptions!$F$9-Assumptions!$E$9)))</f>
        <v>0.251088047394442</v>
      </c>
      <c r="I287" s="19" t="n">
        <f aca="false">IF('Random Draws'!G287&lt;(Assumptions!$E$10-Assumptions!$D$10)/(Assumptions!$F$10-Assumptions!$D$10),Assumptions!$D$10+SQRT('Random Draws'!G287*(Assumptions!$F$10-Assumptions!$D$10)*(Assumptions!$E$10-Assumptions!$D$10)),Assumptions!$F$10-SQRT((1-'Random Draws'!G287)*(Assumptions!$F$10-Assumptions!$D$10)*(Assumptions!$F$10-Assumptions!$E$10)))</f>
        <v>0.0199012657149819</v>
      </c>
      <c r="J287" s="19" t="n">
        <f aca="false">IF('Random Draws'!H287&lt;(Assumptions!$E$11-Assumptions!$D$11)/(Assumptions!$F$11-Assumptions!$D$11),Assumptions!$D$11+SQRT('Random Draws'!H287*(Assumptions!$F$11-Assumptions!$D$11)*(Assumptions!$E$11-Assumptions!$D$11)),Assumptions!$F$11-SQRT((1-'Random Draws'!H287)*(Assumptions!$F$11-Assumptions!$D$11)*(Assumptions!$F$11-Assumptions!$E$11)))</f>
        <v>0.184296821802394</v>
      </c>
      <c r="K287" s="19" t="n">
        <f aca="false">MAX(G287,I287+Assumptions!$D$21)</f>
        <v>0.102483025179686</v>
      </c>
      <c r="L287" s="28" t="n">
        <f aca="false">(F287-Assumptions!$D$15)*(1-H287)+Assumptions!$D$15-J287</f>
        <v>0.150567479800901</v>
      </c>
      <c r="M287" s="21" t="n">
        <f aca="false">Assumptions!$D$14*(1+E287)^1*L287-Assumptions!$D$14*(1+E287)^0*E287*Assumptions!$D$16</f>
        <v>23.4757262775457</v>
      </c>
      <c r="N287" s="21" t="n">
        <f aca="false">Assumptions!$D$14*(1+E287)^2*L287-Assumptions!$D$14*(1+E287)^1*E287*Assumptions!$D$16</f>
        <v>25.6825881722784</v>
      </c>
      <c r="O287" s="21" t="n">
        <f aca="false">Assumptions!$D$14*(1+E287)^3*L287-Assumptions!$D$14*(1+E287)^2*E287*Assumptions!$D$16</f>
        <v>28.0969085867113</v>
      </c>
      <c r="P287" s="21" t="n">
        <f aca="false">Assumptions!$D$14*(1+E287)^4*L287-Assumptions!$D$14*(1+E287)^3*E287*Assumptions!$D$16</f>
        <v>30.7381898909285</v>
      </c>
      <c r="Q287" s="21" t="n">
        <f aca="false">Assumptions!$D$14*(1+E287)^5*L287-Assumptions!$D$14*(1+E287)^4*E287*Assumptions!$D$16</f>
        <v>33.6277677971181</v>
      </c>
      <c r="R287" s="21" t="n">
        <f aca="false">M287/(1+K287)+N287/(1+K287)^2+O287/(1+K287)^3+P287/(1+K287)^4+Q287/(1+K287)^5</f>
        <v>104.842817240253</v>
      </c>
      <c r="S287" s="21" t="n">
        <f aca="false">Q287*(1+I287)/(K287-I287)</f>
        <v>415.309665981492</v>
      </c>
      <c r="T287" s="21" t="n">
        <f aca="false">R287+S287/(1+K287)^5</f>
        <v>359.826554398042</v>
      </c>
      <c r="U287" s="8" t="n">
        <f aca="false">(T287-Assumptions!$D$17)/Assumptions!$D$18</f>
        <v>6.99306217592169</v>
      </c>
    </row>
    <row r="288" customFormat="false" ht="15" hidden="false" customHeight="false" outlineLevel="0" collapsed="false">
      <c r="B288" s="2" t="n">
        <v>283</v>
      </c>
      <c r="C288" s="27" t="n">
        <f aca="false">NORMSDIST('Random Draws'!C288)</f>
        <v>0.10610443656643</v>
      </c>
      <c r="D288" s="27" t="n">
        <f aca="false">NORMSDIST(Assumptions!$D$22*'Random Draws'!C288+SQRT(1-Assumptions!$D$22^2)*'Random Draws'!D288)</f>
        <v>0.310821859391808</v>
      </c>
      <c r="E288" s="19" t="n">
        <f aca="false">IF(C288&lt;(Assumptions!$E$6-Assumptions!$D$6)/(Assumptions!$F$6-Assumptions!$D$6),Assumptions!$D$6+SQRT(C288*(Assumptions!$F$6-Assumptions!$D$6)*(Assumptions!$E$6-Assumptions!$D$6)),Assumptions!$F$6-SQRT((1-C288)*(Assumptions!$F$6-Assumptions!$D$6)*(Assumptions!$F$6-Assumptions!$E$6)))</f>
        <v>0.0630330671607615</v>
      </c>
      <c r="F288" s="19" t="n">
        <f aca="false">IF(D288&lt;(Assumptions!$E$7-Assumptions!$D$7)/(Assumptions!$F$7-Assumptions!$D$7),Assumptions!$D$7+SQRT(D288*(Assumptions!$F$7-Assumptions!$D$7)*(Assumptions!$E$7-Assumptions!$D$7)),Assumptions!$F$7-SQRT((1-D288)*(Assumptions!$F$7-Assumptions!$D$7)*(Assumptions!$F$7-Assumptions!$E$7)))</f>
        <v>0.403184848689683</v>
      </c>
      <c r="G288" s="19" t="n">
        <f aca="false">MIN(Assumptions!$D$24,MAX(Assumptions!$D$23,Assumptions!$D$8+Assumptions!$E$8*'Random Draws'!E288))</f>
        <v>0.081628063343065</v>
      </c>
      <c r="H288" s="19" t="n">
        <f aca="false">IF('Random Draws'!F288&lt;(Assumptions!$E$9-Assumptions!$D$9)/(Assumptions!$F$9-Assumptions!$D$9),Assumptions!$D$9+SQRT('Random Draws'!F288*(Assumptions!$F$9-Assumptions!$D$9)*(Assumptions!$E$9-Assumptions!$D$9)),Assumptions!$F$9-SQRT((1-'Random Draws'!F288)*(Assumptions!$F$9-Assumptions!$D$9)*(Assumptions!$F$9-Assumptions!$E$9)))</f>
        <v>0.269952576463839</v>
      </c>
      <c r="I288" s="19" t="n">
        <f aca="false">IF('Random Draws'!G288&lt;(Assumptions!$E$10-Assumptions!$D$10)/(Assumptions!$F$10-Assumptions!$D$10),Assumptions!$D$10+SQRT('Random Draws'!G288*(Assumptions!$F$10-Assumptions!$D$10)*(Assumptions!$E$10-Assumptions!$D$10)),Assumptions!$F$10-SQRT((1-'Random Draws'!G288)*(Assumptions!$F$10-Assumptions!$D$10)*(Assumptions!$F$10-Assumptions!$E$10)))</f>
        <v>0.0182902056601284</v>
      </c>
      <c r="J288" s="19" t="n">
        <f aca="false">IF('Random Draws'!H288&lt;(Assumptions!$E$11-Assumptions!$D$11)/(Assumptions!$F$11-Assumptions!$D$11),Assumptions!$D$11+SQRT('Random Draws'!H288*(Assumptions!$F$11-Assumptions!$D$11)*(Assumptions!$E$11-Assumptions!$D$11)),Assumptions!$F$11-SQRT((1-'Random Draws'!H288)*(Assumptions!$F$11-Assumptions!$D$11)*(Assumptions!$F$11-Assumptions!$E$11)))</f>
        <v>0.174914667992195</v>
      </c>
      <c r="K288" s="19" t="n">
        <f aca="false">MAX(G288,I288+Assumptions!$D$21)</f>
        <v>0.081628063343065</v>
      </c>
      <c r="L288" s="28" t="n">
        <f aca="false">(F288-Assumptions!$D$15)*(1-H288)+Assumptions!$D$15-J288</f>
        <v>0.154523226942824</v>
      </c>
      <c r="M288" s="21" t="n">
        <f aca="false">Assumptions!$D$14*(1+E288)^1*L288-Assumptions!$D$14*(1+E288)^0*E288*Assumptions!$D$16</f>
        <v>23.543984641119</v>
      </c>
      <c r="N288" s="21" t="n">
        <f aca="false">Assumptions!$D$14*(1+E288)^2*L288-Assumptions!$D$14*(1+E288)^1*E288*Assumptions!$D$16</f>
        <v>25.0280342062346</v>
      </c>
      <c r="O288" s="21" t="n">
        <f aca="false">Assumptions!$D$14*(1+E288)^3*L288-Assumptions!$D$14*(1+E288)^2*E288*Assumptions!$D$16</f>
        <v>26.605627967258</v>
      </c>
      <c r="P288" s="21" t="n">
        <f aca="false">Assumptions!$D$14*(1+E288)^4*L288-Assumptions!$D$14*(1+E288)^3*E288*Assumptions!$D$16</f>
        <v>28.2826623017724</v>
      </c>
      <c r="Q288" s="21" t="n">
        <f aca="false">Assumptions!$D$14*(1+E288)^5*L288-Assumptions!$D$14*(1+E288)^4*E288*Assumptions!$D$16</f>
        <v>30.0654052541252</v>
      </c>
      <c r="R288" s="21" t="n">
        <f aca="false">M288/(1+K288)+N288/(1+K288)^2+O288/(1+K288)^3+P288/(1+K288)^4+Q288/(1+K288)^5</f>
        <v>105.157503932347</v>
      </c>
      <c r="S288" s="21" t="n">
        <f aca="false">Q288*(1+I288)/(K288-I288)</f>
        <v>483.365065056914</v>
      </c>
      <c r="T288" s="21" t="n">
        <f aca="false">R288+S288/(1+K288)^5</f>
        <v>431.659262850096</v>
      </c>
      <c r="U288" s="8" t="n">
        <f aca="false">(T288-Assumptions!$D$17)/Assumptions!$D$18</f>
        <v>9.86637051400386</v>
      </c>
    </row>
    <row r="289" customFormat="false" ht="15" hidden="false" customHeight="false" outlineLevel="0" collapsed="false">
      <c r="B289" s="2" t="n">
        <v>284</v>
      </c>
      <c r="C289" s="27" t="n">
        <f aca="false">NORMSDIST('Random Draws'!C289)</f>
        <v>0.265845001962812</v>
      </c>
      <c r="D289" s="27" t="n">
        <f aca="false">NORMSDIST(Assumptions!$D$22*'Random Draws'!C289+SQRT(1-Assumptions!$D$22^2)*'Random Draws'!D289)</f>
        <v>0.00482649224451645</v>
      </c>
      <c r="E289" s="19" t="n">
        <f aca="false">IF(C289&lt;(Assumptions!$E$6-Assumptions!$D$6)/(Assumptions!$F$6-Assumptions!$D$6),Assumptions!$D$6+SQRT(C289*(Assumptions!$F$6-Assumptions!$D$6)*(Assumptions!$E$6-Assumptions!$D$6)),Assumptions!$F$6-SQRT((1-C289)*(Assumptions!$F$6-Assumptions!$D$6)*(Assumptions!$F$6-Assumptions!$E$6)))</f>
        <v>0.0764585382292552</v>
      </c>
      <c r="F289" s="19" t="n">
        <f aca="false">IF(D289&lt;(Assumptions!$E$7-Assumptions!$D$7)/(Assumptions!$F$7-Assumptions!$D$7),Assumptions!$D$7+SQRT(D289*(Assumptions!$F$7-Assumptions!$D$7)*(Assumptions!$E$7-Assumptions!$D$7)),Assumptions!$F$7-SQRT((1-D289)*(Assumptions!$F$7-Assumptions!$D$7)*(Assumptions!$F$7-Assumptions!$E$7)))</f>
        <v>0.365381352382729</v>
      </c>
      <c r="G289" s="19" t="n">
        <f aca="false">MIN(Assumptions!$D$24,MAX(Assumptions!$D$23,Assumptions!$D$8+Assumptions!$E$8*'Random Draws'!E289))</f>
        <v>0.077116011039042</v>
      </c>
      <c r="H289" s="19" t="n">
        <f aca="false">IF('Random Draws'!F289&lt;(Assumptions!$E$9-Assumptions!$D$9)/(Assumptions!$F$9-Assumptions!$D$9),Assumptions!$D$9+SQRT('Random Draws'!F289*(Assumptions!$F$9-Assumptions!$D$9)*(Assumptions!$E$9-Assumptions!$D$9)),Assumptions!$F$9-SQRT((1-'Random Draws'!F289)*(Assumptions!$F$9-Assumptions!$D$9)*(Assumptions!$F$9-Assumptions!$E$9)))</f>
        <v>0.261391942804139</v>
      </c>
      <c r="I289" s="19" t="n">
        <f aca="false">IF('Random Draws'!G289&lt;(Assumptions!$E$10-Assumptions!$D$10)/(Assumptions!$F$10-Assumptions!$D$10),Assumptions!$D$10+SQRT('Random Draws'!G289*(Assumptions!$F$10-Assumptions!$D$10)*(Assumptions!$E$10-Assumptions!$D$10)),Assumptions!$F$10-SQRT((1-'Random Draws'!G289)*(Assumptions!$F$10-Assumptions!$D$10)*(Assumptions!$F$10-Assumptions!$E$10)))</f>
        <v>0.019992318222795</v>
      </c>
      <c r="J289" s="19" t="n">
        <f aca="false">IF('Random Draws'!H289&lt;(Assumptions!$E$11-Assumptions!$D$11)/(Assumptions!$F$11-Assumptions!$D$11),Assumptions!$D$11+SQRT('Random Draws'!H289*(Assumptions!$F$11-Assumptions!$D$11)*(Assumptions!$E$11-Assumptions!$D$11)),Assumptions!$F$11-SQRT((1-'Random Draws'!H289)*(Assumptions!$F$11-Assumptions!$D$11)*(Assumptions!$F$11-Assumptions!$E$11)))</f>
        <v>0.192091720327903</v>
      </c>
      <c r="K289" s="19" t="n">
        <f aca="false">MAX(G289,I289+Assumptions!$D$21)</f>
        <v>0.077116011039042</v>
      </c>
      <c r="L289" s="28" t="n">
        <f aca="false">(F289-Assumptions!$D$15)*(1-H289)+Assumptions!$D$15-J289</f>
        <v>0.111762843055639</v>
      </c>
      <c r="M289" s="21" t="n">
        <f aca="false">Assumptions!$D$14*(1+E289)^1*L289-Assumptions!$D$14*(1+E289)^0*E289*Assumptions!$D$16</f>
        <v>17.1120750249855</v>
      </c>
      <c r="N289" s="21" t="n">
        <f aca="false">Assumptions!$D$14*(1+E289)^2*L289-Assumptions!$D$14*(1+E289)^1*E289*Assumptions!$D$16</f>
        <v>18.4204392674652</v>
      </c>
      <c r="O289" s="21" t="n">
        <f aca="false">Assumptions!$D$14*(1+E289)^3*L289-Assumptions!$D$14*(1+E289)^2*E289*Assumptions!$D$16</f>
        <v>19.8288391273963</v>
      </c>
      <c r="P289" s="21" t="n">
        <f aca="false">Assumptions!$D$14*(1+E289)^4*L289-Assumptions!$D$14*(1+E289)^3*E289*Assumptions!$D$16</f>
        <v>21.3449231818601</v>
      </c>
      <c r="Q289" s="21" t="n">
        <f aca="false">Assumptions!$D$14*(1+E289)^5*L289-Assumptions!$D$14*(1+E289)^4*E289*Assumptions!$D$16</f>
        <v>22.9769248069609</v>
      </c>
      <c r="R289" s="21" t="n">
        <f aca="false">M289/(1+K289)+N289/(1+K289)^2+O289/(1+K289)^3+P289/(1+K289)^4+Q289/(1+K289)^5</f>
        <v>79.3377739179363</v>
      </c>
      <c r="S289" s="21" t="n">
        <f aca="false">Q289*(1+I289)/(K289-I289)</f>
        <v>410.272614462648</v>
      </c>
      <c r="T289" s="21" t="n">
        <f aca="false">R289+S289/(1+K289)^5</f>
        <v>362.320626998975</v>
      </c>
      <c r="U289" s="8" t="n">
        <f aca="false">(T289-Assumptions!$D$17)/Assumptions!$D$18</f>
        <v>7.09282507995901</v>
      </c>
    </row>
    <row r="290" customFormat="false" ht="15" hidden="false" customHeight="false" outlineLevel="0" collapsed="false">
      <c r="B290" s="2" t="n">
        <v>285</v>
      </c>
      <c r="C290" s="27" t="n">
        <f aca="false">NORMSDIST('Random Draws'!C290)</f>
        <v>0.02516857324282</v>
      </c>
      <c r="D290" s="27" t="n">
        <f aca="false">NORMSDIST(Assumptions!$D$22*'Random Draws'!C290+SQRT(1-Assumptions!$D$22^2)*'Random Draws'!D290)</f>
        <v>0.540173626069348</v>
      </c>
      <c r="E290" s="19" t="n">
        <f aca="false">IF(C290&lt;(Assumptions!$E$6-Assumptions!$D$6)/(Assumptions!$F$6-Assumptions!$D$6),Assumptions!$D$6+SQRT(C290*(Assumptions!$F$6-Assumptions!$D$6)*(Assumptions!$E$6-Assumptions!$D$6)),Assumptions!$F$6-SQRT((1-C290)*(Assumptions!$F$6-Assumptions!$D$6)*(Assumptions!$F$6-Assumptions!$E$6)))</f>
        <v>0.0512179706816385</v>
      </c>
      <c r="F290" s="19" t="n">
        <f aca="false">IF(D290&lt;(Assumptions!$E$7-Assumptions!$D$7)/(Assumptions!$F$7-Assumptions!$D$7),Assumptions!$D$7+SQRT(D290*(Assumptions!$F$7-Assumptions!$D$7)*(Assumptions!$E$7-Assumptions!$D$7)),Assumptions!$F$7-SQRT((1-D290)*(Assumptions!$F$7-Assumptions!$D$7)*(Assumptions!$F$7-Assumptions!$E$7)))</f>
        <v>0.416930148044916</v>
      </c>
      <c r="G290" s="19" t="n">
        <f aca="false">MIN(Assumptions!$D$24,MAX(Assumptions!$D$23,Assumptions!$D$8+Assumptions!$E$8*'Random Draws'!E290))</f>
        <v>0.074684892449637</v>
      </c>
      <c r="H290" s="19" t="n">
        <f aca="false">IF('Random Draws'!F290&lt;(Assumptions!$E$9-Assumptions!$D$9)/(Assumptions!$F$9-Assumptions!$D$9),Assumptions!$D$9+SQRT('Random Draws'!F290*(Assumptions!$F$9-Assumptions!$D$9)*(Assumptions!$E$9-Assumptions!$D$9)),Assumptions!$F$9-SQRT((1-'Random Draws'!F290)*(Assumptions!$F$9-Assumptions!$D$9)*(Assumptions!$F$9-Assumptions!$E$9)))</f>
        <v>0.325517308544482</v>
      </c>
      <c r="I290" s="19" t="n">
        <f aca="false">IF('Random Draws'!G290&lt;(Assumptions!$E$10-Assumptions!$D$10)/(Assumptions!$F$10-Assumptions!$D$10),Assumptions!$D$10+SQRT('Random Draws'!G290*(Assumptions!$F$10-Assumptions!$D$10)*(Assumptions!$E$10-Assumptions!$D$10)),Assumptions!$F$10-SQRT((1-'Random Draws'!G290)*(Assumptions!$F$10-Assumptions!$D$10)*(Assumptions!$F$10-Assumptions!$E$10)))</f>
        <v>0.0182365244091941</v>
      </c>
      <c r="J290" s="19" t="n">
        <f aca="false">IF('Random Draws'!H290&lt;(Assumptions!$E$11-Assumptions!$D$11)/(Assumptions!$F$11-Assumptions!$D$11),Assumptions!$D$11+SQRT('Random Draws'!H290*(Assumptions!$F$11-Assumptions!$D$11)*(Assumptions!$E$11-Assumptions!$D$11)),Assumptions!$F$11-SQRT((1-'Random Draws'!H290)*(Assumptions!$F$11-Assumptions!$D$11)*(Assumptions!$F$11-Assumptions!$E$11)))</f>
        <v>0.195590892176567</v>
      </c>
      <c r="K290" s="19" t="n">
        <f aca="false">MAX(G290,I290+Assumptions!$D$21)</f>
        <v>0.074684892449637</v>
      </c>
      <c r="L290" s="28" t="n">
        <f aca="false">(F290-Assumptions!$D$15)*(1-H290)+Assumptions!$D$15-J290</f>
        <v>0.127938526336499</v>
      </c>
      <c r="M290" s="21" t="n">
        <f aca="false">Assumptions!$D$14*(1+E290)^1*L290-Assumptions!$D$14*(1+E290)^0*E290*Assumptions!$D$16</f>
        <v>19.2784371415157</v>
      </c>
      <c r="N290" s="21" t="n">
        <f aca="false">Assumptions!$D$14*(1+E290)^2*L290-Assumptions!$D$14*(1+E290)^1*E290*Assumptions!$D$16</f>
        <v>20.2658395698176</v>
      </c>
      <c r="O290" s="21" t="n">
        <f aca="false">Assumptions!$D$14*(1+E290)^3*L290-Assumptions!$D$14*(1+E290)^2*E290*Assumptions!$D$16</f>
        <v>21.3038147467433</v>
      </c>
      <c r="P290" s="21" t="n">
        <f aca="false">Assumptions!$D$14*(1+E290)^4*L290-Assumptions!$D$14*(1+E290)^3*E290*Assumptions!$D$16</f>
        <v>22.3949529058491</v>
      </c>
      <c r="Q290" s="21" t="n">
        <f aca="false">Assumptions!$D$14*(1+E290)^5*L290-Assumptions!$D$14*(1+E290)^4*E290*Assumptions!$D$16</f>
        <v>23.5419769471975</v>
      </c>
      <c r="R290" s="21" t="n">
        <f aca="false">M290/(1+K290)+N290/(1+K290)^2+O290/(1+K290)^3+P290/(1+K290)^4+Q290/(1+K290)^5</f>
        <v>85.8609362639078</v>
      </c>
      <c r="S290" s="21" t="n">
        <f aca="false">Q290*(1+I290)/(K290-I290)</f>
        <v>424.658880612126</v>
      </c>
      <c r="T290" s="21" t="n">
        <f aca="false">R290+S290/(1+K290)^5</f>
        <v>382.094655936596</v>
      </c>
      <c r="U290" s="8" t="n">
        <f aca="false">(T290-Assumptions!$D$17)/Assumptions!$D$18</f>
        <v>7.88378623746384</v>
      </c>
    </row>
    <row r="291" customFormat="false" ht="15" hidden="false" customHeight="false" outlineLevel="0" collapsed="false">
      <c r="B291" s="2" t="n">
        <v>286</v>
      </c>
      <c r="C291" s="27" t="n">
        <f aca="false">NORMSDIST('Random Draws'!C291)</f>
        <v>0.271691971167905</v>
      </c>
      <c r="D291" s="27" t="n">
        <f aca="false">NORMSDIST(Assumptions!$D$22*'Random Draws'!C291+SQRT(1-Assumptions!$D$22^2)*'Random Draws'!D291)</f>
        <v>0.898447886305284</v>
      </c>
      <c r="E291" s="19" t="n">
        <f aca="false">IF(C291&lt;(Assumptions!$E$6-Assumptions!$D$6)/(Assumptions!$F$6-Assumptions!$D$6),Assumptions!$D$6+SQRT(C291*(Assumptions!$F$6-Assumptions!$D$6)*(Assumptions!$E$6-Assumptions!$D$6)),Assumptions!$F$6-SQRT((1-C291)*(Assumptions!$F$6-Assumptions!$D$6)*(Assumptions!$F$6-Assumptions!$E$6)))</f>
        <v>0.0768572904028433</v>
      </c>
      <c r="F291" s="19" t="n">
        <f aca="false">IF(D291&lt;(Assumptions!$E$7-Assumptions!$D$7)/(Assumptions!$F$7-Assumptions!$D$7),Assumptions!$D$7+SQRT(D291*(Assumptions!$F$7-Assumptions!$D$7)*(Assumptions!$E$7-Assumptions!$D$7)),Assumptions!$F$7-SQRT((1-D291)*(Assumptions!$F$7-Assumptions!$D$7)*(Assumptions!$F$7-Assumptions!$E$7)))</f>
        <v>0.439845386265699</v>
      </c>
      <c r="G291" s="19" t="n">
        <f aca="false">MIN(Assumptions!$D$24,MAX(Assumptions!$D$23,Assumptions!$D$8+Assumptions!$E$8*'Random Draws'!E291))</f>
        <v>0.093506492054676</v>
      </c>
      <c r="H291" s="19" t="n">
        <f aca="false">IF('Random Draws'!F291&lt;(Assumptions!$E$9-Assumptions!$D$9)/(Assumptions!$F$9-Assumptions!$D$9),Assumptions!$D$9+SQRT('Random Draws'!F291*(Assumptions!$F$9-Assumptions!$D$9)*(Assumptions!$E$9-Assumptions!$D$9)),Assumptions!$F$9-SQRT((1-'Random Draws'!F291)*(Assumptions!$F$9-Assumptions!$D$9)*(Assumptions!$F$9-Assumptions!$E$9)))</f>
        <v>0.298931607940392</v>
      </c>
      <c r="I291" s="19" t="n">
        <f aca="false">IF('Random Draws'!G291&lt;(Assumptions!$E$10-Assumptions!$D$10)/(Assumptions!$F$10-Assumptions!$D$10),Assumptions!$D$10+SQRT('Random Draws'!G291*(Assumptions!$F$10-Assumptions!$D$10)*(Assumptions!$E$10-Assumptions!$D$10)),Assumptions!$F$10-SQRT((1-'Random Draws'!G291)*(Assumptions!$F$10-Assumptions!$D$10)*(Assumptions!$F$10-Assumptions!$E$10)))</f>
        <v>0.0196713498504151</v>
      </c>
      <c r="J291" s="19" t="n">
        <f aca="false">IF('Random Draws'!H291&lt;(Assumptions!$E$11-Assumptions!$D$11)/(Assumptions!$F$11-Assumptions!$D$11),Assumptions!$D$11+SQRT('Random Draws'!H291*(Assumptions!$F$11-Assumptions!$D$11)*(Assumptions!$E$11-Assumptions!$D$11)),Assumptions!$F$11-SQRT((1-'Random Draws'!H291)*(Assumptions!$F$11-Assumptions!$D$11)*(Assumptions!$F$11-Assumptions!$E$11)))</f>
        <v>0.167846991984374</v>
      </c>
      <c r="K291" s="19" t="n">
        <f aca="false">MAX(G291,I291+Assumptions!$D$21)</f>
        <v>0.093506492054676</v>
      </c>
      <c r="L291" s="28" t="n">
        <f aca="false">(F291-Assumptions!$D$15)*(1-H291)+Assumptions!$D$15-J291</f>
        <v>0.179375814752008</v>
      </c>
      <c r="M291" s="21" t="n">
        <f aca="false">Assumptions!$D$14*(1+E291)^1*L291-Assumptions!$D$14*(1+E291)^0*E291*Assumptions!$D$16</f>
        <v>27.6741830932069</v>
      </c>
      <c r="N291" s="21" t="n">
        <f aca="false">Assumptions!$D$14*(1+E291)^2*L291-Assumptions!$D$14*(1+E291)^1*E291*Assumptions!$D$16</f>
        <v>29.8011458198629</v>
      </c>
      <c r="O291" s="21" t="n">
        <f aca="false">Assumptions!$D$14*(1+E291)^3*L291-Assumptions!$D$14*(1+E291)^2*E291*Assumptions!$D$16</f>
        <v>32.0915811384776</v>
      </c>
      <c r="P291" s="21" t="n">
        <f aca="false">Assumptions!$D$14*(1+E291)^4*L291-Assumptions!$D$14*(1+E291)^3*E291*Assumptions!$D$16</f>
        <v>34.558053109524</v>
      </c>
      <c r="Q291" s="21" t="n">
        <f aca="false">Assumptions!$D$14*(1+E291)^5*L291-Assumptions!$D$14*(1+E291)^4*E291*Assumptions!$D$16</f>
        <v>37.2140914331196</v>
      </c>
      <c r="R291" s="21" t="n">
        <f aca="false">M291/(1+K291)+N291/(1+K291)^2+O291/(1+K291)^3+P291/(1+K291)^4+Q291/(1+K291)^5</f>
        <v>122.743710611321</v>
      </c>
      <c r="S291" s="21" t="n">
        <f aca="false">Q291*(1+I291)/(K291-I291)</f>
        <v>513.930652968608</v>
      </c>
      <c r="T291" s="21" t="n">
        <f aca="false">R291+S291/(1+K291)^5</f>
        <v>451.442188387015</v>
      </c>
      <c r="U291" s="8" t="n">
        <f aca="false">(T291-Assumptions!$D$17)/Assumptions!$D$18</f>
        <v>10.6576875354806</v>
      </c>
    </row>
    <row r="292" customFormat="false" ht="15" hidden="false" customHeight="false" outlineLevel="0" collapsed="false">
      <c r="B292" s="2" t="n">
        <v>287</v>
      </c>
      <c r="C292" s="27" t="n">
        <f aca="false">NORMSDIST('Random Draws'!C292)</f>
        <v>0.0834952403584583</v>
      </c>
      <c r="D292" s="27" t="n">
        <f aca="false">NORMSDIST(Assumptions!$D$22*'Random Draws'!C292+SQRT(1-Assumptions!$D$22^2)*'Random Draws'!D292)</f>
        <v>0.0863412174042674</v>
      </c>
      <c r="E292" s="19" t="n">
        <f aca="false">IF(C292&lt;(Assumptions!$E$6-Assumptions!$D$6)/(Assumptions!$F$6-Assumptions!$D$6),Assumptions!$D$6+SQRT(C292*(Assumptions!$F$6-Assumptions!$D$6)*(Assumptions!$E$6-Assumptions!$D$6)),Assumptions!$F$6-SQRT((1-C292)*(Assumptions!$F$6-Assumptions!$D$6)*(Assumptions!$F$6-Assumptions!$E$6)))</f>
        <v>0.0604322343808085</v>
      </c>
      <c r="F292" s="19" t="n">
        <f aca="false">IF(D292&lt;(Assumptions!$E$7-Assumptions!$D$7)/(Assumptions!$F$7-Assumptions!$D$7),Assumptions!$D$7+SQRT(D292*(Assumptions!$F$7-Assumptions!$D$7)*(Assumptions!$E$7-Assumptions!$D$7)),Assumptions!$F$7-SQRT((1-D292)*(Assumptions!$F$7-Assumptions!$D$7)*(Assumptions!$F$7-Assumptions!$E$7)))</f>
        <v>0.382760652548326</v>
      </c>
      <c r="G292" s="19" t="n">
        <f aca="false">MIN(Assumptions!$D$24,MAX(Assumptions!$D$23,Assumptions!$D$8+Assumptions!$E$8*'Random Draws'!E292))</f>
        <v>0.081738398631084</v>
      </c>
      <c r="H292" s="19" t="n">
        <f aca="false">IF('Random Draws'!F292&lt;(Assumptions!$E$9-Assumptions!$D$9)/(Assumptions!$F$9-Assumptions!$D$9),Assumptions!$D$9+SQRT('Random Draws'!F292*(Assumptions!$F$9-Assumptions!$D$9)*(Assumptions!$E$9-Assumptions!$D$9)),Assumptions!$F$9-SQRT((1-'Random Draws'!F292)*(Assumptions!$F$9-Assumptions!$D$9)*(Assumptions!$F$9-Assumptions!$E$9)))</f>
        <v>0.262027215182631</v>
      </c>
      <c r="I292" s="19" t="n">
        <f aca="false">IF('Random Draws'!G292&lt;(Assumptions!$E$10-Assumptions!$D$10)/(Assumptions!$F$10-Assumptions!$D$10),Assumptions!$D$10+SQRT('Random Draws'!G292*(Assumptions!$F$10-Assumptions!$D$10)*(Assumptions!$E$10-Assumptions!$D$10)),Assumptions!$F$10-SQRT((1-'Random Draws'!G292)*(Assumptions!$F$10-Assumptions!$D$10)*(Assumptions!$F$10-Assumptions!$E$10)))</f>
        <v>0.0239234004956777</v>
      </c>
      <c r="J292" s="19" t="n">
        <f aca="false">IF('Random Draws'!H292&lt;(Assumptions!$E$11-Assumptions!$D$11)/(Assumptions!$F$11-Assumptions!$D$11),Assumptions!$D$11+SQRT('Random Draws'!H292*(Assumptions!$F$11-Assumptions!$D$11)*(Assumptions!$E$11-Assumptions!$D$11)),Assumptions!$F$11-SQRT((1-'Random Draws'!H292)*(Assumptions!$F$11-Assumptions!$D$11)*(Assumptions!$F$11-Assumptions!$E$11)))</f>
        <v>0.152259446992594</v>
      </c>
      <c r="K292" s="19" t="n">
        <f aca="false">MAX(G292,I292+Assumptions!$D$21)</f>
        <v>0.081738398631084</v>
      </c>
      <c r="L292" s="28" t="n">
        <f aca="false">(F292-Assumptions!$D$15)*(1-H292)+Assumptions!$D$15-J292</f>
        <v>0.164271035660749</v>
      </c>
      <c r="M292" s="21" t="n">
        <f aca="false">Assumptions!$D$14*(1+E292)^1*L292-Assumptions!$D$14*(1+E292)^0*E292*Assumptions!$D$16</f>
        <v>24.9958734819613</v>
      </c>
      <c r="N292" s="21" t="n">
        <f aca="false">Assumptions!$D$14*(1+E292)^2*L292-Assumptions!$D$14*(1+E292)^1*E292*Assumptions!$D$16</f>
        <v>26.5064299667762</v>
      </c>
      <c r="O292" s="21" t="n">
        <f aca="false">Assumptions!$D$14*(1+E292)^3*L292-Assumptions!$D$14*(1+E292)^2*E292*Assumptions!$D$16</f>
        <v>28.1082727551269</v>
      </c>
      <c r="P292" s="21" t="n">
        <f aca="false">Assumptions!$D$14*(1+E292)^4*L292-Assumptions!$D$14*(1+E292)^3*E292*Assumptions!$D$16</f>
        <v>29.8069184823044</v>
      </c>
      <c r="Q292" s="21" t="n">
        <f aca="false">Assumptions!$D$14*(1+E292)^5*L292-Assumptions!$D$14*(1+E292)^4*E292*Assumptions!$D$16</f>
        <v>31.6082171661967</v>
      </c>
      <c r="R292" s="21" t="n">
        <f aca="false">M292/(1+K292)+N292/(1+K292)^2+O292/(1+K292)^3+P292/(1+K292)^4+Q292/(1+K292)^5</f>
        <v>111.073196520194</v>
      </c>
      <c r="S292" s="21" t="n">
        <f aca="false">Q292*(1+I292)/(K292-I292)</f>
        <v>559.792341921702</v>
      </c>
      <c r="T292" s="21" t="n">
        <f aca="false">R292+S292/(1+K292)^5</f>
        <v>489.006985855054</v>
      </c>
      <c r="U292" s="8" t="n">
        <f aca="false">(T292-Assumptions!$D$17)/Assumptions!$D$18</f>
        <v>12.1602794342022</v>
      </c>
    </row>
    <row r="293" customFormat="false" ht="15" hidden="false" customHeight="false" outlineLevel="0" collapsed="false">
      <c r="B293" s="2" t="n">
        <v>288</v>
      </c>
      <c r="C293" s="27" t="n">
        <f aca="false">NORMSDIST('Random Draws'!C293)</f>
        <v>0.795044544752899</v>
      </c>
      <c r="D293" s="27" t="n">
        <f aca="false">NORMSDIST(Assumptions!$D$22*'Random Draws'!C293+SQRT(1-Assumptions!$D$22^2)*'Random Draws'!D293)</f>
        <v>0.875549596821665</v>
      </c>
      <c r="E293" s="19" t="n">
        <f aca="false">IF(C293&lt;(Assumptions!$E$6-Assumptions!$D$6)/(Assumptions!$F$6-Assumptions!$D$6),Assumptions!$D$6+SQRT(C293*(Assumptions!$F$6-Assumptions!$D$6)*(Assumptions!$E$6-Assumptions!$D$6)),Assumptions!$F$6-SQRT((1-C293)*(Assumptions!$F$6-Assumptions!$D$6)*(Assumptions!$F$6-Assumptions!$E$6)))</f>
        <v>0.107987857362627</v>
      </c>
      <c r="F293" s="19" t="n">
        <f aca="false">IF(D293&lt;(Assumptions!$E$7-Assumptions!$D$7)/(Assumptions!$F$7-Assumptions!$D$7),Assumptions!$D$7+SQRT(D293*(Assumptions!$F$7-Assumptions!$D$7)*(Assumptions!$E$7-Assumptions!$D$7)),Assumptions!$F$7-SQRT((1-D293)*(Assumptions!$F$7-Assumptions!$D$7)*(Assumptions!$F$7-Assumptions!$E$7)))</f>
        <v>0.437688531811794</v>
      </c>
      <c r="G293" s="19" t="n">
        <f aca="false">MIN(Assumptions!$D$24,MAX(Assumptions!$D$23,Assumptions!$D$8+Assumptions!$E$8*'Random Draws'!E293))</f>
        <v>0.087937329330672</v>
      </c>
      <c r="H293" s="19" t="n">
        <f aca="false">IF('Random Draws'!F293&lt;(Assumptions!$E$9-Assumptions!$D$9)/(Assumptions!$F$9-Assumptions!$D$9),Assumptions!$D$9+SQRT('Random Draws'!F293*(Assumptions!$F$9-Assumptions!$D$9)*(Assumptions!$E$9-Assumptions!$D$9)),Assumptions!$F$9-SQRT((1-'Random Draws'!F293)*(Assumptions!$F$9-Assumptions!$D$9)*(Assumptions!$F$9-Assumptions!$E$9)))</f>
        <v>0.259016747589065</v>
      </c>
      <c r="I293" s="19" t="n">
        <f aca="false">IF('Random Draws'!G293&lt;(Assumptions!$E$10-Assumptions!$D$10)/(Assumptions!$F$10-Assumptions!$D$10),Assumptions!$D$10+SQRT('Random Draws'!G293*(Assumptions!$F$10-Assumptions!$D$10)*(Assumptions!$E$10-Assumptions!$D$10)),Assumptions!$F$10-SQRT((1-'Random Draws'!G293)*(Assumptions!$F$10-Assumptions!$D$10)*(Assumptions!$F$10-Assumptions!$E$10)))</f>
        <v>0.0186938086518697</v>
      </c>
      <c r="J293" s="19" t="n">
        <f aca="false">IF('Random Draws'!H293&lt;(Assumptions!$E$11-Assumptions!$D$11)/(Assumptions!$F$11-Assumptions!$D$11),Assumptions!$D$11+SQRT('Random Draws'!H293*(Assumptions!$F$11-Assumptions!$D$11)*(Assumptions!$E$11-Assumptions!$D$11)),Assumptions!$F$11-SQRT((1-'Random Draws'!H293)*(Assumptions!$F$11-Assumptions!$D$11)*(Assumptions!$F$11-Assumptions!$E$11)))</f>
        <v>0.209189357800575</v>
      </c>
      <c r="K293" s="19" t="n">
        <f aca="false">MAX(G293,I293+Assumptions!$D$21)</f>
        <v>0.087937329330672</v>
      </c>
      <c r="L293" s="28" t="n">
        <f aca="false">(F293-Assumptions!$D$15)*(1-H293)+Assumptions!$D$15-J293</f>
        <v>0.148802691230874</v>
      </c>
      <c r="M293" s="21" t="n">
        <f aca="false">Assumptions!$D$14*(1+E293)^1*L293-Assumptions!$D$14*(1+E293)^0*E293*Assumptions!$D$16</f>
        <v>23.4366311993424</v>
      </c>
      <c r="N293" s="21" t="n">
        <f aca="false">Assumptions!$D$14*(1+E293)^2*L293-Assumptions!$D$14*(1+E293)^1*E293*Assumptions!$D$16</f>
        <v>25.9675027863575</v>
      </c>
      <c r="O293" s="21" t="n">
        <f aca="false">Assumptions!$D$14*(1+E293)^3*L293-Assumptions!$D$14*(1+E293)^2*E293*Assumptions!$D$16</f>
        <v>28.7716777733143</v>
      </c>
      <c r="P293" s="21" t="n">
        <f aca="false">Assumptions!$D$14*(1+E293)^4*L293-Assumptions!$D$14*(1+E293)^3*E293*Assumptions!$D$16</f>
        <v>31.8786696087824</v>
      </c>
      <c r="Q293" s="21" t="n">
        <f aca="false">Assumptions!$D$14*(1+E293)^5*L293-Assumptions!$D$14*(1+E293)^4*E293*Assumptions!$D$16</f>
        <v>35.321178835406</v>
      </c>
      <c r="R293" s="21" t="n">
        <f aca="false">M293/(1+K293)+N293/(1+K293)^2+O293/(1+K293)^3+P293/(1+K293)^4+Q293/(1+K293)^5</f>
        <v>111.755365919089</v>
      </c>
      <c r="S293" s="21" t="n">
        <f aca="false">Q293*(1+I293)/(K293-I293)</f>
        <v>519.636578862297</v>
      </c>
      <c r="T293" s="21" t="n">
        <f aca="false">R293+S293/(1+K293)^5</f>
        <v>452.697222830436</v>
      </c>
      <c r="U293" s="8" t="n">
        <f aca="false">(T293-Assumptions!$D$17)/Assumptions!$D$18</f>
        <v>10.7078889132174</v>
      </c>
    </row>
    <row r="294" customFormat="false" ht="15" hidden="false" customHeight="false" outlineLevel="0" collapsed="false">
      <c r="B294" s="2" t="n">
        <v>289</v>
      </c>
      <c r="C294" s="27" t="n">
        <f aca="false">NORMSDIST('Random Draws'!C294)</f>
        <v>0.651010833587673</v>
      </c>
      <c r="D294" s="27" t="n">
        <f aca="false">NORMSDIST(Assumptions!$D$22*'Random Draws'!C294+SQRT(1-Assumptions!$D$22^2)*'Random Draws'!D294)</f>
        <v>0.649053293547773</v>
      </c>
      <c r="E294" s="19" t="n">
        <f aca="false">IF(C294&lt;(Assumptions!$E$6-Assumptions!$D$6)/(Assumptions!$F$6-Assumptions!$D$6),Assumptions!$D$6+SQRT(C294*(Assumptions!$F$6-Assumptions!$D$6)*(Assumptions!$E$6-Assumptions!$D$6)),Assumptions!$F$6-SQRT((1-C294)*(Assumptions!$F$6-Assumptions!$D$6)*(Assumptions!$F$6-Assumptions!$E$6)))</f>
        <v>0.0982274512142049</v>
      </c>
      <c r="F294" s="19" t="n">
        <f aca="false">IF(D294&lt;(Assumptions!$E$7-Assumptions!$D$7)/(Assumptions!$F$7-Assumptions!$D$7),Assumptions!$D$7+SQRT(D294*(Assumptions!$F$7-Assumptions!$D$7)*(Assumptions!$E$7-Assumptions!$D$7)),Assumptions!$F$7-SQRT((1-D294)*(Assumptions!$F$7-Assumptions!$D$7)*(Assumptions!$F$7-Assumptions!$E$7)))</f>
        <v>0.422532856716732</v>
      </c>
      <c r="G294" s="19" t="n">
        <f aca="false">MIN(Assumptions!$D$24,MAX(Assumptions!$D$23,Assumptions!$D$8+Assumptions!$E$8*'Random Draws'!E294))</f>
        <v>0.079069559946605</v>
      </c>
      <c r="H294" s="19" t="n">
        <f aca="false">IF('Random Draws'!F294&lt;(Assumptions!$E$9-Assumptions!$D$9)/(Assumptions!$F$9-Assumptions!$D$9),Assumptions!$D$9+SQRT('Random Draws'!F294*(Assumptions!$F$9-Assumptions!$D$9)*(Assumptions!$E$9-Assumptions!$D$9)),Assumptions!$F$9-SQRT((1-'Random Draws'!F294)*(Assumptions!$F$9-Assumptions!$D$9)*(Assumptions!$F$9-Assumptions!$E$9)))</f>
        <v>0.275974352750684</v>
      </c>
      <c r="I294" s="19" t="n">
        <f aca="false">IF('Random Draws'!G294&lt;(Assumptions!$E$10-Assumptions!$D$10)/(Assumptions!$F$10-Assumptions!$D$10),Assumptions!$D$10+SQRT('Random Draws'!G294*(Assumptions!$F$10-Assumptions!$D$10)*(Assumptions!$E$10-Assumptions!$D$10)),Assumptions!$F$10-SQRT((1-'Random Draws'!G294)*(Assumptions!$F$10-Assumptions!$D$10)*(Assumptions!$F$10-Assumptions!$E$10)))</f>
        <v>0.0238402135900515</v>
      </c>
      <c r="J294" s="19" t="n">
        <f aca="false">IF('Random Draws'!H294&lt;(Assumptions!$E$11-Assumptions!$D$11)/(Assumptions!$F$11-Assumptions!$D$11),Assumptions!$D$11+SQRT('Random Draws'!H294*(Assumptions!$F$11-Assumptions!$D$11)*(Assumptions!$E$11-Assumptions!$D$11)),Assumptions!$F$11-SQRT((1-'Random Draws'!H294)*(Assumptions!$F$11-Assumptions!$D$11)*(Assumptions!$F$11-Assumptions!$E$11)))</f>
        <v>0.180015415141207</v>
      </c>
      <c r="K294" s="19" t="n">
        <f aca="false">MAX(G294,I294+Assumptions!$D$21)</f>
        <v>0.079069559946605</v>
      </c>
      <c r="L294" s="28" t="n">
        <f aca="false">(F294-Assumptions!$D$15)*(1-H294)+Assumptions!$D$15-J294</f>
        <v>0.161785875784816</v>
      </c>
      <c r="M294" s="21" t="n">
        <f aca="false">Assumptions!$D$14*(1+E294)^1*L294-Assumptions!$D$14*(1+E294)^0*E294*Assumptions!$D$16</f>
        <v>25.3359756380327</v>
      </c>
      <c r="N294" s="21" t="n">
        <f aca="false">Assumptions!$D$14*(1+E294)^2*L294-Assumptions!$D$14*(1+E294)^1*E294*Assumptions!$D$16</f>
        <v>27.8246639489818</v>
      </c>
      <c r="O294" s="21" t="n">
        <f aca="false">Assumptions!$D$14*(1+E294)^3*L294-Assumptions!$D$14*(1+E294)^2*E294*Assumptions!$D$16</f>
        <v>30.5578097695821</v>
      </c>
      <c r="P294" s="21" t="n">
        <f aca="false">Assumptions!$D$14*(1+E294)^4*L294-Assumptions!$D$14*(1+E294)^3*E294*Assumptions!$D$16</f>
        <v>33.5594255379366</v>
      </c>
      <c r="Q294" s="21" t="n">
        <f aca="false">Assumptions!$D$14*(1+E294)^5*L294-Assumptions!$D$14*(1+E294)^4*E294*Assumptions!$D$16</f>
        <v>36.855882372741</v>
      </c>
      <c r="R294" s="21" t="n">
        <f aca="false">M294/(1+K294)+N294/(1+K294)^2+O294/(1+K294)^3+P294/(1+K294)^4+Q294/(1+K294)^5</f>
        <v>121.640555638923</v>
      </c>
      <c r="S294" s="21" t="n">
        <f aca="false">Q294*(1+I294)/(K294-I294)</f>
        <v>683.233407054064</v>
      </c>
      <c r="T294" s="21" t="n">
        <f aca="false">R294+S294/(1+K294)^5</f>
        <v>588.645937977577</v>
      </c>
      <c r="U294" s="8" t="n">
        <f aca="false">(T294-Assumptions!$D$17)/Assumptions!$D$18</f>
        <v>16.1458375191031</v>
      </c>
    </row>
    <row r="295" customFormat="false" ht="15" hidden="false" customHeight="false" outlineLevel="0" collapsed="false">
      <c r="B295" s="2" t="n">
        <v>290</v>
      </c>
      <c r="C295" s="27" t="n">
        <f aca="false">NORMSDIST('Random Draws'!C295)</f>
        <v>0.567048736034151</v>
      </c>
      <c r="D295" s="27" t="n">
        <f aca="false">NORMSDIST(Assumptions!$D$22*'Random Draws'!C295+SQRT(1-Assumptions!$D$22^2)*'Random Draws'!D295)</f>
        <v>0.217659502845321</v>
      </c>
      <c r="E295" s="19" t="n">
        <f aca="false">IF(C295&lt;(Assumptions!$E$6-Assumptions!$D$6)/(Assumptions!$F$6-Assumptions!$D$6),Assumptions!$D$6+SQRT(C295*(Assumptions!$F$6-Assumptions!$D$6)*(Assumptions!$E$6-Assumptions!$D$6)),Assumptions!$F$6-SQRT((1-C295)*(Assumptions!$F$6-Assumptions!$D$6)*(Assumptions!$F$6-Assumptions!$E$6)))</f>
        <v>0.0934730581294102</v>
      </c>
      <c r="F295" s="19" t="n">
        <f aca="false">IF(D295&lt;(Assumptions!$E$7-Assumptions!$D$7)/(Assumptions!$F$7-Assumptions!$D$7),Assumptions!$D$7+SQRT(D295*(Assumptions!$F$7-Assumptions!$D$7)*(Assumptions!$E$7-Assumptions!$D$7)),Assumptions!$F$7-SQRT((1-D295)*(Assumptions!$F$7-Assumptions!$D$7)*(Assumptions!$F$7-Assumptions!$E$7)))</f>
        <v>0.39613802729912</v>
      </c>
      <c r="G295" s="19" t="n">
        <f aca="false">MIN(Assumptions!$D$24,MAX(Assumptions!$D$23,Assumptions!$D$8+Assumptions!$E$8*'Random Draws'!E295))</f>
        <v>0.099703816764296</v>
      </c>
      <c r="H295" s="19" t="n">
        <f aca="false">IF('Random Draws'!F295&lt;(Assumptions!$E$9-Assumptions!$D$9)/(Assumptions!$F$9-Assumptions!$D$9),Assumptions!$D$9+SQRT('Random Draws'!F295*(Assumptions!$F$9-Assumptions!$D$9)*(Assumptions!$E$9-Assumptions!$D$9)),Assumptions!$F$9-SQRT((1-'Random Draws'!F295)*(Assumptions!$F$9-Assumptions!$D$9)*(Assumptions!$F$9-Assumptions!$E$9)))</f>
        <v>0.326001176779525</v>
      </c>
      <c r="I295" s="19" t="n">
        <f aca="false">IF('Random Draws'!G295&lt;(Assumptions!$E$10-Assumptions!$D$10)/(Assumptions!$F$10-Assumptions!$D$10),Assumptions!$D$10+SQRT('Random Draws'!G295*(Assumptions!$F$10-Assumptions!$D$10)*(Assumptions!$E$10-Assumptions!$D$10)),Assumptions!$F$10-SQRT((1-'Random Draws'!G295)*(Assumptions!$F$10-Assumptions!$D$10)*(Assumptions!$F$10-Assumptions!$E$10)))</f>
        <v>0.017467406351152</v>
      </c>
      <c r="J295" s="19" t="n">
        <f aca="false">IF('Random Draws'!H295&lt;(Assumptions!$E$11-Assumptions!$D$11)/(Assumptions!$F$11-Assumptions!$D$11),Assumptions!$D$11+SQRT('Random Draws'!H295*(Assumptions!$F$11-Assumptions!$D$11)*(Assumptions!$E$11-Assumptions!$D$11)),Assumptions!$F$11-SQRT((1-'Random Draws'!H295)*(Assumptions!$F$11-Assumptions!$D$11)*(Assumptions!$F$11-Assumptions!$E$11)))</f>
        <v>0.155200183173671</v>
      </c>
      <c r="K295" s="19" t="n">
        <f aca="false">MAX(G295,I295+Assumptions!$D$21)</f>
        <v>0.099703816764296</v>
      </c>
      <c r="L295" s="28" t="n">
        <f aca="false">(F295-Assumptions!$D$15)*(1-H295)+Assumptions!$D$15-J295</f>
        <v>0.154176534040154</v>
      </c>
      <c r="M295" s="21" t="n">
        <f aca="false">Assumptions!$D$14*(1+E295)^1*L295-Assumptions!$D$14*(1+E295)^0*E295*Assumptions!$D$16</f>
        <v>24.0386356915957</v>
      </c>
      <c r="N295" s="21" t="n">
        <f aca="false">Assumptions!$D$14*(1+E295)^2*L295-Assumptions!$D$14*(1+E295)^1*E295*Assumptions!$D$16</f>
        <v>26.285600482948</v>
      </c>
      <c r="O295" s="21" t="n">
        <f aca="false">Assumptions!$D$14*(1+E295)^3*L295-Assumptions!$D$14*(1+E295)^2*E295*Assumptions!$D$16</f>
        <v>28.742595944857</v>
      </c>
      <c r="P295" s="21" t="n">
        <f aca="false">Assumptions!$D$14*(1+E295)^4*L295-Assumptions!$D$14*(1+E295)^3*E295*Assumptions!$D$16</f>
        <v>31.4292542864008</v>
      </c>
      <c r="Q295" s="21" t="n">
        <f aca="false">Assumptions!$D$14*(1+E295)^5*L295-Assumptions!$D$14*(1+E295)^4*E295*Assumptions!$D$16</f>
        <v>34.3670427992775</v>
      </c>
      <c r="R295" s="21" t="n">
        <f aca="false">M295/(1+K295)+N295/(1+K295)^2+O295/(1+K295)^3+P295/(1+K295)^4+Q295/(1+K295)^5</f>
        <v>108.064442658486</v>
      </c>
      <c r="S295" s="21" t="n">
        <f aca="false">Q295*(1+I295)/(K295-I295)</f>
        <v>425.205158217254</v>
      </c>
      <c r="T295" s="21" t="n">
        <f aca="false">R295+S295/(1+K295)^5</f>
        <v>372.439124764006</v>
      </c>
      <c r="U295" s="8" t="n">
        <f aca="false">(T295-Assumptions!$D$17)/Assumptions!$D$18</f>
        <v>7.49756499056026</v>
      </c>
    </row>
    <row r="296" customFormat="false" ht="15" hidden="false" customHeight="false" outlineLevel="0" collapsed="false">
      <c r="B296" s="2" t="n">
        <v>291</v>
      </c>
      <c r="C296" s="27" t="n">
        <f aca="false">NORMSDIST('Random Draws'!C296)</f>
        <v>0.998818740918412</v>
      </c>
      <c r="D296" s="27" t="n">
        <f aca="false">NORMSDIST(Assumptions!$D$22*'Random Draws'!C296+SQRT(1-Assumptions!$D$22^2)*'Random Draws'!D296)</f>
        <v>0.158788812211106</v>
      </c>
      <c r="E296" s="19" t="n">
        <f aca="false">IF(C296&lt;(Assumptions!$E$6-Assumptions!$D$6)/(Assumptions!$F$6-Assumptions!$D$6),Assumptions!$D$6+SQRT(C296*(Assumptions!$F$6-Assumptions!$D$6)*(Assumptions!$E$6-Assumptions!$D$6)),Assumptions!$F$6-SQRT((1-C296)*(Assumptions!$F$6-Assumptions!$D$6)*(Assumptions!$F$6-Assumptions!$E$6)))</f>
        <v>0.137569712895986</v>
      </c>
      <c r="F296" s="19" t="n">
        <f aca="false">IF(D296&lt;(Assumptions!$E$7-Assumptions!$D$7)/(Assumptions!$F$7-Assumptions!$D$7),Assumptions!$D$7+SQRT(D296*(Assumptions!$F$7-Assumptions!$D$7)*(Assumptions!$E$7-Assumptions!$D$7)),Assumptions!$F$7-SQRT((1-D296)*(Assumptions!$F$7-Assumptions!$D$7)*(Assumptions!$F$7-Assumptions!$E$7)))</f>
        <v>0.390866371235807</v>
      </c>
      <c r="G296" s="19" t="n">
        <f aca="false">MIN(Assumptions!$D$24,MAX(Assumptions!$D$23,Assumptions!$D$8+Assumptions!$E$8*'Random Draws'!E296))</f>
        <v>0.098457402731509</v>
      </c>
      <c r="H296" s="19" t="n">
        <f aca="false">IF('Random Draws'!F296&lt;(Assumptions!$E$9-Assumptions!$D$9)/(Assumptions!$F$9-Assumptions!$D$9),Assumptions!$D$9+SQRT('Random Draws'!F296*(Assumptions!$F$9-Assumptions!$D$9)*(Assumptions!$E$9-Assumptions!$D$9)),Assumptions!$F$9-SQRT((1-'Random Draws'!F296)*(Assumptions!$F$9-Assumptions!$D$9)*(Assumptions!$F$9-Assumptions!$E$9)))</f>
        <v>0.325826844297767</v>
      </c>
      <c r="I296" s="19" t="n">
        <f aca="false">IF('Random Draws'!G296&lt;(Assumptions!$E$10-Assumptions!$D$10)/(Assumptions!$F$10-Assumptions!$D$10),Assumptions!$D$10+SQRT('Random Draws'!G296*(Assumptions!$F$10-Assumptions!$D$10)*(Assumptions!$E$10-Assumptions!$D$10)),Assumptions!$F$10-SQRT((1-'Random Draws'!G296)*(Assumptions!$F$10-Assumptions!$D$10)*(Assumptions!$F$10-Assumptions!$E$10)))</f>
        <v>0.0217750062466901</v>
      </c>
      <c r="J296" s="19" t="n">
        <f aca="false">IF('Random Draws'!H296&lt;(Assumptions!$E$11-Assumptions!$D$11)/(Assumptions!$F$11-Assumptions!$D$11),Assumptions!$D$11+SQRT('Random Draws'!H296*(Assumptions!$F$11-Assumptions!$D$11)*(Assumptions!$E$11-Assumptions!$D$11)),Assumptions!$F$11-SQRT((1-'Random Draws'!H296)*(Assumptions!$F$11-Assumptions!$D$11)*(Assumptions!$F$11-Assumptions!$E$11)))</f>
        <v>0.153957518698338</v>
      </c>
      <c r="K296" s="19" t="n">
        <f aca="false">MAX(G296,I296+Assumptions!$D$21)</f>
        <v>0.098457402731509</v>
      </c>
      <c r="L296" s="28" t="n">
        <f aca="false">(F296-Assumptions!$D$15)*(1-H296)+Assumptions!$D$15-J296</f>
        <v>0.151911586014296</v>
      </c>
      <c r="M296" s="21" t="n">
        <f aca="false">Assumptions!$D$14*(1+E296)^1*L296-Assumptions!$D$14*(1+E296)^0*E296*Assumptions!$D$16</f>
        <v>24.4590245456416</v>
      </c>
      <c r="N296" s="21" t="n">
        <f aca="false">Assumptions!$D$14*(1+E296)^2*L296-Assumptions!$D$14*(1+E296)^1*E296*Assumptions!$D$16</f>
        <v>27.8238455301014</v>
      </c>
      <c r="O296" s="21" t="n">
        <f aca="false">Assumptions!$D$14*(1+E296)^3*L296-Assumptions!$D$14*(1+E296)^2*E296*Assumptions!$D$16</f>
        <v>31.6515639713397</v>
      </c>
      <c r="P296" s="21" t="n">
        <f aca="false">Assumptions!$D$14*(1+E296)^4*L296-Assumptions!$D$14*(1+E296)^3*E296*Assumptions!$D$16</f>
        <v>36.0058605395858</v>
      </c>
      <c r="Q296" s="21" t="n">
        <f aca="false">Assumptions!$D$14*(1+E296)^5*L296-Assumptions!$D$14*(1+E296)^4*E296*Assumptions!$D$16</f>
        <v>40.9591764365895</v>
      </c>
      <c r="R296" s="21" t="n">
        <f aca="false">M296/(1+K296)+N296/(1+K296)^2+O296/(1+K296)^3+P296/(1+K296)^4+Q296/(1+K296)^5</f>
        <v>119.549290517607</v>
      </c>
      <c r="S296" s="21" t="n">
        <f aca="false">Q296*(1+I296)/(K296-I296)</f>
        <v>545.77145052634</v>
      </c>
      <c r="T296" s="21" t="n">
        <f aca="false">R296+S296/(1+K296)^5</f>
        <v>460.816619878645</v>
      </c>
      <c r="U296" s="8" t="n">
        <f aca="false">(T296-Assumptions!$D$17)/Assumptions!$D$18</f>
        <v>11.0326647951458</v>
      </c>
    </row>
    <row r="297" customFormat="false" ht="15" hidden="false" customHeight="false" outlineLevel="0" collapsed="false">
      <c r="B297" s="2" t="n">
        <v>292</v>
      </c>
      <c r="C297" s="27" t="n">
        <f aca="false">NORMSDIST('Random Draws'!C297)</f>
        <v>0.528100705859468</v>
      </c>
      <c r="D297" s="27" t="n">
        <f aca="false">NORMSDIST(Assumptions!$D$22*'Random Draws'!C297+SQRT(1-Assumptions!$D$22^2)*'Random Draws'!D297)</f>
        <v>0.188694721392324</v>
      </c>
      <c r="E297" s="19" t="n">
        <f aca="false">IF(C297&lt;(Assumptions!$E$6-Assumptions!$D$6)/(Assumptions!$F$6-Assumptions!$D$6),Assumptions!$D$6+SQRT(C297*(Assumptions!$F$6-Assumptions!$D$6)*(Assumptions!$E$6-Assumptions!$D$6)),Assumptions!$F$6-SQRT((1-C297)*(Assumptions!$F$6-Assumptions!$D$6)*(Assumptions!$F$6-Assumptions!$E$6)))</f>
        <v>0.091425351563777</v>
      </c>
      <c r="F297" s="19" t="n">
        <f aca="false">IF(D297&lt;(Assumptions!$E$7-Assumptions!$D$7)/(Assumptions!$F$7-Assumptions!$D$7),Assumptions!$D$7+SQRT(D297*(Assumptions!$F$7-Assumptions!$D$7)*(Assumptions!$E$7-Assumptions!$D$7)),Assumptions!$F$7-SQRT((1-D297)*(Assumptions!$F$7-Assumptions!$D$7)*(Assumptions!$F$7-Assumptions!$E$7)))</f>
        <v>0.393647709110041</v>
      </c>
      <c r="G297" s="19" t="n">
        <f aca="false">MIN(Assumptions!$D$24,MAX(Assumptions!$D$23,Assumptions!$D$8+Assumptions!$E$8*'Random Draws'!E297))</f>
        <v>0.084713951498734</v>
      </c>
      <c r="H297" s="19" t="n">
        <f aca="false">IF('Random Draws'!F297&lt;(Assumptions!$E$9-Assumptions!$D$9)/(Assumptions!$F$9-Assumptions!$D$9),Assumptions!$D$9+SQRT('Random Draws'!F297*(Assumptions!$F$9-Assumptions!$D$9)*(Assumptions!$E$9-Assumptions!$D$9)),Assumptions!$F$9-SQRT((1-'Random Draws'!F297)*(Assumptions!$F$9-Assumptions!$D$9)*(Assumptions!$F$9-Assumptions!$E$9)))</f>
        <v>0.281453989079078</v>
      </c>
      <c r="I297" s="19" t="n">
        <f aca="false">IF('Random Draws'!G297&lt;(Assumptions!$E$10-Assumptions!$D$10)/(Assumptions!$F$10-Assumptions!$D$10),Assumptions!$D$10+SQRT('Random Draws'!G297*(Assumptions!$F$10-Assumptions!$D$10)*(Assumptions!$E$10-Assumptions!$D$10)),Assumptions!$F$10-SQRT((1-'Random Draws'!G297)*(Assumptions!$F$10-Assumptions!$D$10)*(Assumptions!$F$10-Assumptions!$E$10)))</f>
        <v>0.0208642251435839</v>
      </c>
      <c r="J297" s="19" t="n">
        <f aca="false">IF('Random Draws'!H297&lt;(Assumptions!$E$11-Assumptions!$D$11)/(Assumptions!$F$11-Assumptions!$D$11),Assumptions!$D$11+SQRT('Random Draws'!H297*(Assumptions!$F$11-Assumptions!$D$11)*(Assumptions!$E$11-Assumptions!$D$11)),Assumptions!$F$11-SQRT((1-'Random Draws'!H297)*(Assumptions!$F$11-Assumptions!$D$11)*(Assumptions!$F$11-Assumptions!$E$11)))</f>
        <v>0.169926980718954</v>
      </c>
      <c r="K297" s="19" t="n">
        <f aca="false">MAX(G297,I297+Assumptions!$D$21)</f>
        <v>0.084713951498734</v>
      </c>
      <c r="L297" s="28" t="n">
        <f aca="false">(F297-Assumptions!$D$15)*(1-H297)+Assumptions!$D$15-J297</f>
        <v>0.149516028950506</v>
      </c>
      <c r="M297" s="21" t="n">
        <f aca="false">Assumptions!$D$14*(1+E297)^1*L297-Assumptions!$D$14*(1+E297)^0*E297*Assumptions!$D$16</f>
        <v>23.2642094676478</v>
      </c>
      <c r="N297" s="21" t="n">
        <f aca="false">Assumptions!$D$14*(1+E297)^2*L297-Assumptions!$D$14*(1+E297)^1*E297*Assumptions!$D$16</f>
        <v>25.3911479970808</v>
      </c>
      <c r="O297" s="21" t="n">
        <f aca="false">Assumptions!$D$14*(1+E297)^3*L297-Assumptions!$D$14*(1+E297)^2*E297*Assumptions!$D$16</f>
        <v>27.7125426293218</v>
      </c>
      <c r="P297" s="21" t="n">
        <f aca="false">Assumptions!$D$14*(1+E297)^4*L297-Assumptions!$D$14*(1+E297)^3*E297*Assumptions!$D$16</f>
        <v>30.2461715819337</v>
      </c>
      <c r="Q297" s="21" t="n">
        <f aca="false">Assumptions!$D$14*(1+E297)^5*L297-Assumptions!$D$14*(1+E297)^4*E297*Assumptions!$D$16</f>
        <v>33.0114384522704</v>
      </c>
      <c r="R297" s="21" t="n">
        <f aca="false">M297/(1+K297)+N297/(1+K297)^2+O297/(1+K297)^3+P297/(1+K297)^4+Q297/(1+K297)^5</f>
        <v>108.571846409472</v>
      </c>
      <c r="S297" s="21" t="n">
        <f aca="false">Q297*(1+I297)/(K297-I297)</f>
        <v>527.804870282484</v>
      </c>
      <c r="T297" s="21" t="n">
        <f aca="false">R297+S297/(1+K297)^5</f>
        <v>460.049131449592</v>
      </c>
      <c r="U297" s="8" t="n">
        <f aca="false">(T297-Assumptions!$D$17)/Assumptions!$D$18</f>
        <v>11.0019652579837</v>
      </c>
    </row>
    <row r="298" customFormat="false" ht="15" hidden="false" customHeight="false" outlineLevel="0" collapsed="false">
      <c r="B298" s="2" t="n">
        <v>293</v>
      </c>
      <c r="C298" s="27" t="n">
        <f aca="false">NORMSDIST('Random Draws'!C298)</f>
        <v>0.814530898399176</v>
      </c>
      <c r="D298" s="27" t="n">
        <f aca="false">NORMSDIST(Assumptions!$D$22*'Random Draws'!C298+SQRT(1-Assumptions!$D$22^2)*'Random Draws'!D298)</f>
        <v>0.92178802015913</v>
      </c>
      <c r="E298" s="19" t="n">
        <f aca="false">IF(C298&lt;(Assumptions!$E$6-Assumptions!$D$6)/(Assumptions!$F$6-Assumptions!$D$6),Assumptions!$D$6+SQRT(C298*(Assumptions!$F$6-Assumptions!$D$6)*(Assumptions!$E$6-Assumptions!$D$6)),Assumptions!$F$6-SQRT((1-C298)*(Assumptions!$F$6-Assumptions!$D$6)*(Assumptions!$F$6-Assumptions!$E$6)))</f>
        <v>0.10954765184745</v>
      </c>
      <c r="F298" s="19" t="n">
        <f aca="false">IF(D298&lt;(Assumptions!$E$7-Assumptions!$D$7)/(Assumptions!$F$7-Assumptions!$D$7),Assumptions!$D$7+SQRT(D298*(Assumptions!$F$7-Assumptions!$D$7)*(Assumptions!$E$7-Assumptions!$D$7)),Assumptions!$F$7-SQRT((1-D298)*(Assumptions!$F$7-Assumptions!$D$7)*(Assumptions!$F$7-Assumptions!$E$7)))</f>
        <v>0.442312492562165</v>
      </c>
      <c r="G298" s="19" t="n">
        <f aca="false">MIN(Assumptions!$D$24,MAX(Assumptions!$D$23,Assumptions!$D$8+Assumptions!$E$8*'Random Draws'!E298))</f>
        <v>0.085033032577908</v>
      </c>
      <c r="H298" s="19" t="n">
        <f aca="false">IF('Random Draws'!F298&lt;(Assumptions!$E$9-Assumptions!$D$9)/(Assumptions!$F$9-Assumptions!$D$9),Assumptions!$D$9+SQRT('Random Draws'!F298*(Assumptions!$F$9-Assumptions!$D$9)*(Assumptions!$E$9-Assumptions!$D$9)),Assumptions!$F$9-SQRT((1-'Random Draws'!F298)*(Assumptions!$F$9-Assumptions!$D$9)*(Assumptions!$F$9-Assumptions!$E$9)))</f>
        <v>0.264944358216515</v>
      </c>
      <c r="I298" s="19" t="n">
        <f aca="false">IF('Random Draws'!G298&lt;(Assumptions!$E$10-Assumptions!$D$10)/(Assumptions!$F$10-Assumptions!$D$10),Assumptions!$D$10+SQRT('Random Draws'!G298*(Assumptions!$F$10-Assumptions!$D$10)*(Assumptions!$E$10-Assumptions!$D$10)),Assumptions!$F$10-SQRT((1-'Random Draws'!G298)*(Assumptions!$F$10-Assumptions!$D$10)*(Assumptions!$F$10-Assumptions!$E$10)))</f>
        <v>0.0160699354850525</v>
      </c>
      <c r="J298" s="19" t="n">
        <f aca="false">IF('Random Draws'!H298&lt;(Assumptions!$E$11-Assumptions!$D$11)/(Assumptions!$F$11-Assumptions!$D$11),Assumptions!$D$11+SQRT('Random Draws'!H298*(Assumptions!$F$11-Assumptions!$D$11)*(Assumptions!$E$11-Assumptions!$D$11)),Assumptions!$F$11-SQRT((1-'Random Draws'!H298)*(Assumptions!$F$11-Assumptions!$D$11)*(Assumptions!$F$11-Assumptions!$E$11)))</f>
        <v>0.171854510425898</v>
      </c>
      <c r="K298" s="19" t="n">
        <f aca="false">MAX(G298,I298+Assumptions!$D$21)</f>
        <v>0.085033032577908</v>
      </c>
      <c r="L298" s="28" t="n">
        <f aca="false">(F298-Assumptions!$D$15)*(1-H298)+Assumptions!$D$15-J298</f>
        <v>0.187712549231384</v>
      </c>
      <c r="M298" s="21" t="n">
        <f aca="false">Assumptions!$D$14*(1+E298)^1*L298-Assumptions!$D$14*(1+E298)^0*E298*Assumptions!$D$16</f>
        <v>29.7234903566508</v>
      </c>
      <c r="N298" s="21" t="n">
        <f aca="false">Assumptions!$D$14*(1+E298)^2*L298-Assumptions!$D$14*(1+E298)^1*E298*Assumptions!$D$16</f>
        <v>32.9796289299323</v>
      </c>
      <c r="O298" s="21" t="n">
        <f aca="false">Assumptions!$D$14*(1+E298)^3*L298-Assumptions!$D$14*(1+E298)^2*E298*Assumptions!$D$16</f>
        <v>36.5924698380066</v>
      </c>
      <c r="P298" s="21" t="n">
        <f aca="false">Assumptions!$D$14*(1+E298)^4*L298-Assumptions!$D$14*(1+E298)^3*E298*Assumptions!$D$16</f>
        <v>40.6010889840588</v>
      </c>
      <c r="Q298" s="21" t="n">
        <f aca="false">Assumptions!$D$14*(1+E298)^5*L298-Assumptions!$D$14*(1+E298)^4*E298*Assumptions!$D$16</f>
        <v>45.0488429447118</v>
      </c>
      <c r="R298" s="21" t="n">
        <f aca="false">M298/(1+K298)+N298/(1+K298)^2+O298/(1+K298)^3+P298/(1+K298)^4+Q298/(1+K298)^5</f>
        <v>143.301127905095</v>
      </c>
      <c r="S298" s="21" t="n">
        <f aca="false">Q298*(1+I298)/(K298-I298)</f>
        <v>663.728528358853</v>
      </c>
      <c r="T298" s="21" t="n">
        <f aca="false">R298+S298/(1+K298)^5</f>
        <v>584.64356105592</v>
      </c>
      <c r="U298" s="8" t="n">
        <f aca="false">(T298-Assumptions!$D$17)/Assumptions!$D$18</f>
        <v>15.9857424422368</v>
      </c>
    </row>
    <row r="299" customFormat="false" ht="15" hidden="false" customHeight="false" outlineLevel="0" collapsed="false">
      <c r="B299" s="2" t="n">
        <v>294</v>
      </c>
      <c r="C299" s="27" t="n">
        <f aca="false">NORMSDIST('Random Draws'!C299)</f>
        <v>0.704867425830997</v>
      </c>
      <c r="D299" s="27" t="n">
        <f aca="false">NORMSDIST(Assumptions!$D$22*'Random Draws'!C299+SQRT(1-Assumptions!$D$22^2)*'Random Draws'!D299)</f>
        <v>0.706973221167222</v>
      </c>
      <c r="E299" s="19" t="n">
        <f aca="false">IF(C299&lt;(Assumptions!$E$6-Assumptions!$D$6)/(Assumptions!$F$6-Assumptions!$D$6),Assumptions!$D$6+SQRT(C299*(Assumptions!$F$6-Assumptions!$D$6)*(Assumptions!$E$6-Assumptions!$D$6)),Assumptions!$F$6-SQRT((1-C299)*(Assumptions!$F$6-Assumptions!$D$6)*(Assumptions!$F$6-Assumptions!$E$6)))</f>
        <v>0.101585642386667</v>
      </c>
      <c r="F299" s="19" t="n">
        <f aca="false">IF(D299&lt;(Assumptions!$E$7-Assumptions!$D$7)/(Assumptions!$F$7-Assumptions!$D$7),Assumptions!$D$7+SQRT(D299*(Assumptions!$F$7-Assumptions!$D$7)*(Assumptions!$E$7-Assumptions!$D$7)),Assumptions!$F$7-SQRT((1-D299)*(Assumptions!$F$7-Assumptions!$D$7)*(Assumptions!$F$7-Assumptions!$E$7)))</f>
        <v>0.425763950062381</v>
      </c>
      <c r="G299" s="19" t="n">
        <f aca="false">MIN(Assumptions!$D$24,MAX(Assumptions!$D$23,Assumptions!$D$8+Assumptions!$E$8*'Random Draws'!E299))</f>
        <v>0.068681503174545</v>
      </c>
      <c r="H299" s="19" t="n">
        <f aca="false">IF('Random Draws'!F299&lt;(Assumptions!$E$9-Assumptions!$D$9)/(Assumptions!$F$9-Assumptions!$D$9),Assumptions!$D$9+SQRT('Random Draws'!F299*(Assumptions!$F$9-Assumptions!$D$9)*(Assumptions!$E$9-Assumptions!$D$9)),Assumptions!$F$9-SQRT((1-'Random Draws'!F299)*(Assumptions!$F$9-Assumptions!$D$9)*(Assumptions!$F$9-Assumptions!$E$9)))</f>
        <v>0.273339737975089</v>
      </c>
      <c r="I299" s="19" t="n">
        <f aca="false">IF('Random Draws'!G299&lt;(Assumptions!$E$10-Assumptions!$D$10)/(Assumptions!$F$10-Assumptions!$D$10),Assumptions!$D$10+SQRT('Random Draws'!G299*(Assumptions!$F$10-Assumptions!$D$10)*(Assumptions!$E$10-Assumptions!$D$10)),Assumptions!$F$10-SQRT((1-'Random Draws'!G299)*(Assumptions!$F$10-Assumptions!$D$10)*(Assumptions!$F$10-Assumptions!$E$10)))</f>
        <v>0.0147667305321599</v>
      </c>
      <c r="J299" s="19" t="n">
        <f aca="false">IF('Random Draws'!H299&lt;(Assumptions!$E$11-Assumptions!$D$11)/(Assumptions!$F$11-Assumptions!$D$11),Assumptions!$D$11+SQRT('Random Draws'!H299*(Assumptions!$F$11-Assumptions!$D$11)*(Assumptions!$E$11-Assumptions!$D$11)),Assumptions!$F$11-SQRT((1-'Random Draws'!H299)*(Assumptions!$F$11-Assumptions!$D$11)*(Assumptions!$F$11-Assumptions!$E$11)))</f>
        <v>0.165870090938743</v>
      </c>
      <c r="K299" s="19" t="n">
        <f aca="false">MAX(G299,I299+Assumptions!$D$21)</f>
        <v>0.068681503174545</v>
      </c>
      <c r="L299" s="28" t="n">
        <f aca="false">(F299-Assumptions!$D$15)*(1-H299)+Assumptions!$D$15-J299</f>
        <v>0.17904981851111</v>
      </c>
      <c r="M299" s="21" t="n">
        <f aca="false">Assumptions!$D$14*(1+E299)^1*L299-Assumptions!$D$14*(1+E299)^0*E299*Assumptions!$D$16</f>
        <v>28.1577153104657</v>
      </c>
      <c r="N299" s="21" t="n">
        <f aca="false">Assumptions!$D$14*(1+E299)^2*L299-Assumptions!$D$14*(1+E299)^1*E299*Assumptions!$D$16</f>
        <v>31.0181349084203</v>
      </c>
      <c r="O299" s="21" t="n">
        <f aca="false">Assumptions!$D$14*(1+E299)^3*L299-Assumptions!$D$14*(1+E299)^2*E299*Assumptions!$D$16</f>
        <v>34.1691320687285</v>
      </c>
      <c r="P299" s="21" t="n">
        <f aca="false">Assumptions!$D$14*(1+E299)^4*L299-Assumptions!$D$14*(1+E299)^3*E299*Assumptions!$D$16</f>
        <v>37.6402252997251</v>
      </c>
      <c r="Q299" s="21" t="n">
        <f aca="false">Assumptions!$D$14*(1+E299)^5*L299-Assumptions!$D$14*(1+E299)^4*E299*Assumptions!$D$16</f>
        <v>41.4639317663766</v>
      </c>
      <c r="R299" s="21" t="n">
        <f aca="false">M299/(1+K299)+N299/(1+K299)^2+O299/(1+K299)^3+P299/(1+K299)^4+Q299/(1+K299)^5</f>
        <v>140.106528852169</v>
      </c>
      <c r="S299" s="21" t="n">
        <f aca="false">Q299*(1+I299)/(K299-I299)</f>
        <v>780.42095721454</v>
      </c>
      <c r="T299" s="21" t="n">
        <f aca="false">R299+S299/(1+K299)^5</f>
        <v>699.976868037071</v>
      </c>
      <c r="U299" s="8" t="n">
        <f aca="false">(T299-Assumptions!$D$17)/Assumptions!$D$18</f>
        <v>20.5990747214828</v>
      </c>
    </row>
    <row r="300" customFormat="false" ht="15" hidden="false" customHeight="false" outlineLevel="0" collapsed="false">
      <c r="B300" s="2" t="n">
        <v>295</v>
      </c>
      <c r="C300" s="27" t="n">
        <f aca="false">NORMSDIST('Random Draws'!C300)</f>
        <v>0.278512853414491</v>
      </c>
      <c r="D300" s="27" t="n">
        <f aca="false">NORMSDIST(Assumptions!$D$22*'Random Draws'!C300+SQRT(1-Assumptions!$D$22^2)*'Random Draws'!D300)</f>
        <v>0.0837661294827269</v>
      </c>
      <c r="E300" s="19" t="n">
        <f aca="false">IF(C300&lt;(Assumptions!$E$6-Assumptions!$D$6)/(Assumptions!$F$6-Assumptions!$D$6),Assumptions!$D$6+SQRT(C300*(Assumptions!$F$6-Assumptions!$D$6)*(Assumptions!$E$6-Assumptions!$D$6)),Assumptions!$F$6-SQRT((1-C300)*(Assumptions!$F$6-Assumptions!$D$6)*(Assumptions!$F$6-Assumptions!$E$6)))</f>
        <v>0.0773170774186894</v>
      </c>
      <c r="F300" s="19" t="n">
        <f aca="false">IF(D300&lt;(Assumptions!$E$7-Assumptions!$D$7)/(Assumptions!$F$7-Assumptions!$D$7),Assumptions!$D$7+SQRT(D300*(Assumptions!$F$7-Assumptions!$D$7)*(Assumptions!$E$7-Assumptions!$D$7)),Assumptions!$F$7-SQRT((1-D300)*(Assumptions!$F$7-Assumptions!$D$7)*(Assumptions!$F$7-Assumptions!$E$7)))</f>
        <v>0.382418670274937</v>
      </c>
      <c r="G300" s="19" t="n">
        <f aca="false">MIN(Assumptions!$D$24,MAX(Assumptions!$D$23,Assumptions!$D$8+Assumptions!$E$8*'Random Draws'!E300))</f>
        <v>0.086814869113915</v>
      </c>
      <c r="H300" s="19" t="n">
        <f aca="false">IF('Random Draws'!F300&lt;(Assumptions!$E$9-Assumptions!$D$9)/(Assumptions!$F$9-Assumptions!$D$9),Assumptions!$D$9+SQRT('Random Draws'!F300*(Assumptions!$F$9-Assumptions!$D$9)*(Assumptions!$E$9-Assumptions!$D$9)),Assumptions!$F$9-SQRT((1-'Random Draws'!F300)*(Assumptions!$F$9-Assumptions!$D$9)*(Assumptions!$F$9-Assumptions!$E$9)))</f>
        <v>0.344348561552339</v>
      </c>
      <c r="I300" s="19" t="n">
        <f aca="false">IF('Random Draws'!G300&lt;(Assumptions!$E$10-Assumptions!$D$10)/(Assumptions!$F$10-Assumptions!$D$10),Assumptions!$D$10+SQRT('Random Draws'!G300*(Assumptions!$F$10-Assumptions!$D$10)*(Assumptions!$E$10-Assumptions!$D$10)),Assumptions!$F$10-SQRT((1-'Random Draws'!G300)*(Assumptions!$F$10-Assumptions!$D$10)*(Assumptions!$F$10-Assumptions!$E$10)))</f>
        <v>0.0212358226833271</v>
      </c>
      <c r="J300" s="19" t="n">
        <f aca="false">IF('Random Draws'!H300&lt;(Assumptions!$E$11-Assumptions!$D$11)/(Assumptions!$F$11-Assumptions!$D$11),Assumptions!$D$11+SQRT('Random Draws'!H300*(Assumptions!$F$11-Assumptions!$D$11)*(Assumptions!$E$11-Assumptions!$D$11)),Assumptions!$F$11-SQRT((1-'Random Draws'!H300)*(Assumptions!$F$11-Assumptions!$D$11)*(Assumptions!$F$11-Assumptions!$E$11)))</f>
        <v>0.164273085174379</v>
      </c>
      <c r="K300" s="19" t="n">
        <f aca="false">MAX(G300,I300+Assumptions!$D$21)</f>
        <v>0.086814869113915</v>
      </c>
      <c r="L300" s="28" t="n">
        <f aca="false">(F300-Assumptions!$D$15)*(1-H300)+Assumptions!$D$15-J300</f>
        <v>0.131225579082429</v>
      </c>
      <c r="M300" s="21" t="n">
        <f aca="false">Assumptions!$D$14*(1+E300)^1*L300-Assumptions!$D$14*(1+E300)^0*E300*Assumptions!$D$16</f>
        <v>20.1625465274791</v>
      </c>
      <c r="N300" s="21" t="n">
        <f aca="false">Assumptions!$D$14*(1+E300)^2*L300-Assumptions!$D$14*(1+E300)^1*E300*Assumptions!$D$16</f>
        <v>21.7214556983021</v>
      </c>
      <c r="O300" s="21" t="n">
        <f aca="false">Assumptions!$D$14*(1+E300)^3*L300-Assumptions!$D$14*(1+E300)^2*E300*Assumptions!$D$16</f>
        <v>23.4008951701744</v>
      </c>
      <c r="P300" s="21" t="n">
        <f aca="false">Assumptions!$D$14*(1+E300)^4*L300-Assumptions!$D$14*(1+E300)^3*E300*Assumptions!$D$16</f>
        <v>25.2101839937134</v>
      </c>
      <c r="Q300" s="21" t="n">
        <f aca="false">Assumptions!$D$14*(1+E300)^5*L300-Assumptions!$D$14*(1+E300)^4*E300*Assumptions!$D$16</f>
        <v>27.1593617412947</v>
      </c>
      <c r="R300" s="21" t="n">
        <f aca="false">M300/(1+K300)+N300/(1+K300)^2+O300/(1+K300)^3+P300/(1+K300)^4+Q300/(1+K300)^5</f>
        <v>91.1526334986914</v>
      </c>
      <c r="S300" s="21" t="n">
        <f aca="false">Q300*(1+I300)/(K300-I300)</f>
        <v>422.941696183132</v>
      </c>
      <c r="T300" s="21" t="n">
        <f aca="false">R300+S300/(1+K300)^5</f>
        <v>370.08739794898</v>
      </c>
      <c r="U300" s="8" t="n">
        <f aca="false">(T300-Assumptions!$D$17)/Assumptions!$D$18</f>
        <v>7.40349591795921</v>
      </c>
    </row>
    <row r="301" customFormat="false" ht="15" hidden="false" customHeight="false" outlineLevel="0" collapsed="false">
      <c r="B301" s="2" t="n">
        <v>296</v>
      </c>
      <c r="C301" s="27" t="n">
        <f aca="false">NORMSDIST('Random Draws'!C301)</f>
        <v>0.144127153021189</v>
      </c>
      <c r="D301" s="27" t="n">
        <f aca="false">NORMSDIST(Assumptions!$D$22*'Random Draws'!C301+SQRT(1-Assumptions!$D$22^2)*'Random Draws'!D301)</f>
        <v>0.589547142636155</v>
      </c>
      <c r="E301" s="19" t="n">
        <f aca="false">IF(C301&lt;(Assumptions!$E$6-Assumptions!$D$6)/(Assumptions!$F$6-Assumptions!$D$6),Assumptions!$D$6+SQRT(C301*(Assumptions!$F$6-Assumptions!$D$6)*(Assumptions!$E$6-Assumptions!$D$6)),Assumptions!$F$6-SQRT((1-C301)*(Assumptions!$F$6-Assumptions!$D$6)*(Assumptions!$F$6-Assumptions!$E$6)))</f>
        <v>0.0668446598992415</v>
      </c>
      <c r="F301" s="19" t="n">
        <f aca="false">IF(D301&lt;(Assumptions!$E$7-Assumptions!$D$7)/(Assumptions!$F$7-Assumptions!$D$7),Assumptions!$D$7+SQRT(D301*(Assumptions!$F$7-Assumptions!$D$7)*(Assumptions!$E$7-Assumptions!$D$7)),Assumptions!$F$7-SQRT((1-D301)*(Assumptions!$F$7-Assumptions!$D$7)*(Assumptions!$F$7-Assumptions!$E$7)))</f>
        <v>0.419475060788678</v>
      </c>
      <c r="G301" s="19" t="n">
        <f aca="false">MIN(Assumptions!$D$24,MAX(Assumptions!$D$23,Assumptions!$D$8+Assumptions!$E$8*'Random Draws'!E301))</f>
        <v>0.077021855064382</v>
      </c>
      <c r="H301" s="19" t="n">
        <f aca="false">IF('Random Draws'!F301&lt;(Assumptions!$E$9-Assumptions!$D$9)/(Assumptions!$F$9-Assumptions!$D$9),Assumptions!$D$9+SQRT('Random Draws'!F301*(Assumptions!$F$9-Assumptions!$D$9)*(Assumptions!$E$9-Assumptions!$D$9)),Assumptions!$F$9-SQRT((1-'Random Draws'!F301)*(Assumptions!$F$9-Assumptions!$D$9)*(Assumptions!$F$9-Assumptions!$E$9)))</f>
        <v>0.242915121638594</v>
      </c>
      <c r="I301" s="19" t="n">
        <f aca="false">IF('Random Draws'!G301&lt;(Assumptions!$E$10-Assumptions!$D$10)/(Assumptions!$F$10-Assumptions!$D$10),Assumptions!$D$10+SQRT('Random Draws'!G301*(Assumptions!$F$10-Assumptions!$D$10)*(Assumptions!$E$10-Assumptions!$D$10)),Assumptions!$F$10-SQRT((1-'Random Draws'!G301)*(Assumptions!$F$10-Assumptions!$D$10)*(Assumptions!$F$10-Assumptions!$E$10)))</f>
        <v>0.0250832553634382</v>
      </c>
      <c r="J301" s="19" t="n">
        <f aca="false">IF('Random Draws'!H301&lt;(Assumptions!$E$11-Assumptions!$D$11)/(Assumptions!$F$11-Assumptions!$D$11),Assumptions!$D$11+SQRT('Random Draws'!H301*(Assumptions!$F$11-Assumptions!$D$11)*(Assumptions!$E$11-Assumptions!$D$11)),Assumptions!$F$11-SQRT((1-'Random Draws'!H301)*(Assumptions!$F$11-Assumptions!$D$11)*(Assumptions!$F$11-Assumptions!$E$11)))</f>
        <v>0.179680668237606</v>
      </c>
      <c r="K301" s="19" t="n">
        <f aca="false">MAX(G301,I301+Assumptions!$D$21)</f>
        <v>0.077021855064382</v>
      </c>
      <c r="L301" s="28" t="n">
        <f aca="false">(F301-Assumptions!$D$15)*(1-H301)+Assumptions!$D$15-J301</f>
        <v>0.169476522948251</v>
      </c>
      <c r="M301" s="21" t="n">
        <f aca="false">Assumptions!$D$14*(1+E301)^1*L301-Assumptions!$D$14*(1+E301)^0*E301*Assumptions!$D$16</f>
        <v>25.925968634855</v>
      </c>
      <c r="N301" s="21" t="n">
        <f aca="false">Assumptions!$D$14*(1+E301)^2*L301-Assumptions!$D$14*(1+E301)^1*E301*Assumptions!$D$16</f>
        <v>27.6589811908103</v>
      </c>
      <c r="O301" s="21" t="n">
        <f aca="false">Assumptions!$D$14*(1+E301)^3*L301-Assumptions!$D$14*(1+E301)^2*E301*Assumptions!$D$16</f>
        <v>29.5078363816696</v>
      </c>
      <c r="P301" s="21" t="n">
        <f aca="false">Assumptions!$D$14*(1+E301)^4*L301-Assumptions!$D$14*(1+E301)^3*E301*Assumptions!$D$16</f>
        <v>31.4802776689647</v>
      </c>
      <c r="Q301" s="21" t="n">
        <f aca="false">Assumptions!$D$14*(1+E301)^5*L301-Assumptions!$D$14*(1+E301)^4*E301*Assumptions!$D$16</f>
        <v>33.5845661232804</v>
      </c>
      <c r="R301" s="21" t="n">
        <f aca="false">M301/(1+K301)+N301/(1+K301)^2+O301/(1+K301)^3+P301/(1+K301)^4+Q301/(1+K301)^5</f>
        <v>118.106274357332</v>
      </c>
      <c r="S301" s="21" t="n">
        <f aca="false">Q301*(1+I301)/(K301-I301)</f>
        <v>662.839902689855</v>
      </c>
      <c r="T301" s="21" t="n">
        <f aca="false">R301+S301/(1+K301)^5</f>
        <v>575.495641224805</v>
      </c>
      <c r="U301" s="8" t="n">
        <f aca="false">(T301-Assumptions!$D$17)/Assumptions!$D$18</f>
        <v>15.6198256489922</v>
      </c>
    </row>
    <row r="302" customFormat="false" ht="15" hidden="false" customHeight="false" outlineLevel="0" collapsed="false">
      <c r="B302" s="2" t="n">
        <v>297</v>
      </c>
      <c r="C302" s="27" t="n">
        <f aca="false">NORMSDIST('Random Draws'!C302)</f>
        <v>0.964270662748911</v>
      </c>
      <c r="D302" s="27" t="n">
        <f aca="false">NORMSDIST(Assumptions!$D$22*'Random Draws'!C302+SQRT(1-Assumptions!$D$22^2)*'Random Draws'!D302)</f>
        <v>0.898212187431689</v>
      </c>
      <c r="E302" s="19" t="n">
        <f aca="false">IF(C302&lt;(Assumptions!$E$6-Assumptions!$D$6)/(Assumptions!$F$6-Assumptions!$D$6),Assumptions!$D$6+SQRT(C302*(Assumptions!$F$6-Assumptions!$D$6)*(Assumptions!$E$6-Assumptions!$D$6)),Assumptions!$F$6-SQRT((1-C302)*(Assumptions!$F$6-Assumptions!$D$6)*(Assumptions!$F$6-Assumptions!$E$6)))</f>
        <v>0.126634122316307</v>
      </c>
      <c r="F302" s="19" t="n">
        <f aca="false">IF(D302&lt;(Assumptions!$E$7-Assumptions!$D$7)/(Assumptions!$F$7-Assumptions!$D$7),Assumptions!$D$7+SQRT(D302*(Assumptions!$F$7-Assumptions!$D$7)*(Assumptions!$E$7-Assumptions!$D$7)),Assumptions!$F$7-SQRT((1-D302)*(Assumptions!$F$7-Assumptions!$D$7)*(Assumptions!$F$7-Assumptions!$E$7)))</f>
        <v>0.439822010747519</v>
      </c>
      <c r="G302" s="19" t="n">
        <f aca="false">MIN(Assumptions!$D$24,MAX(Assumptions!$D$23,Assumptions!$D$8+Assumptions!$E$8*'Random Draws'!E302))</f>
        <v>0.092333305866249</v>
      </c>
      <c r="H302" s="19" t="n">
        <f aca="false">IF('Random Draws'!F302&lt;(Assumptions!$E$9-Assumptions!$D$9)/(Assumptions!$F$9-Assumptions!$D$9),Assumptions!$D$9+SQRT('Random Draws'!F302*(Assumptions!$F$9-Assumptions!$D$9)*(Assumptions!$E$9-Assumptions!$D$9)),Assumptions!$F$9-SQRT((1-'Random Draws'!F302)*(Assumptions!$F$9-Assumptions!$D$9)*(Assumptions!$F$9-Assumptions!$E$9)))</f>
        <v>0.270757286032951</v>
      </c>
      <c r="I302" s="19" t="n">
        <f aca="false">IF('Random Draws'!G302&lt;(Assumptions!$E$10-Assumptions!$D$10)/(Assumptions!$F$10-Assumptions!$D$10),Assumptions!$D$10+SQRT('Random Draws'!G302*(Assumptions!$F$10-Assumptions!$D$10)*(Assumptions!$E$10-Assumptions!$D$10)),Assumptions!$F$10-SQRT((1-'Random Draws'!G302)*(Assumptions!$F$10-Assumptions!$D$10)*(Assumptions!$F$10-Assumptions!$E$10)))</f>
        <v>0.0204104103864209</v>
      </c>
      <c r="J302" s="19" t="n">
        <f aca="false">IF('Random Draws'!H302&lt;(Assumptions!$E$11-Assumptions!$D$11)/(Assumptions!$F$11-Assumptions!$D$11),Assumptions!$D$11+SQRT('Random Draws'!H302*(Assumptions!$F$11-Assumptions!$D$11)*(Assumptions!$E$11-Assumptions!$D$11)),Assumptions!$F$11-SQRT((1-'Random Draws'!H302)*(Assumptions!$F$11-Assumptions!$D$11)*(Assumptions!$F$11-Assumptions!$E$11)))</f>
        <v>0.158849856274123</v>
      </c>
      <c r="K302" s="19" t="n">
        <f aca="false">MAX(G302,I302+Assumptions!$D$21)</f>
        <v>0.092333305866249</v>
      </c>
      <c r="L302" s="28" t="n">
        <f aca="false">(F302-Assumptions!$D$15)*(1-H302)+Assumptions!$D$15-J302</f>
        <v>0.197085587690126</v>
      </c>
      <c r="M302" s="21" t="n">
        <f aca="false">Assumptions!$D$14*(1+E302)^1*L302-Assumptions!$D$14*(1+E302)^0*E302*Assumptions!$D$16</f>
        <v>31.6454270436506</v>
      </c>
      <c r="N302" s="21" t="n">
        <f aca="false">Assumptions!$D$14*(1+E302)^2*L302-Assumptions!$D$14*(1+E302)^1*E302*Assumptions!$D$16</f>
        <v>35.652817922648</v>
      </c>
      <c r="O302" s="21" t="n">
        <f aca="false">Assumptions!$D$14*(1+E302)^3*L302-Assumptions!$D$14*(1+E302)^2*E302*Assumptions!$D$16</f>
        <v>40.1676812283856</v>
      </c>
      <c r="P302" s="21" t="n">
        <f aca="false">Assumptions!$D$14*(1+E302)^4*L302-Assumptions!$D$14*(1+E302)^3*E302*Assumptions!$D$16</f>
        <v>45.2542802862234</v>
      </c>
      <c r="Q302" s="21" t="n">
        <f aca="false">Assumptions!$D$14*(1+E302)^5*L302-Assumptions!$D$14*(1+E302)^4*E302*Assumptions!$D$16</f>
        <v>50.9850163513255</v>
      </c>
      <c r="R302" s="21" t="n">
        <f aca="false">M302/(1+K302)+N302/(1+K302)^2+O302/(1+K302)^3+P302/(1+K302)^4+Q302/(1+K302)^5</f>
        <v>154.239751831458</v>
      </c>
      <c r="S302" s="21" t="n">
        <f aca="false">Q302*(1+I302)/(K302-I302)</f>
        <v>723.352989497007</v>
      </c>
      <c r="T302" s="21" t="n">
        <f aca="false">R302+S302/(1+K302)^5</f>
        <v>619.36980578346</v>
      </c>
      <c r="U302" s="8" t="n">
        <f aca="false">(T302-Assumptions!$D$17)/Assumptions!$D$18</f>
        <v>17.3747922313384</v>
      </c>
    </row>
    <row r="303" customFormat="false" ht="15" hidden="false" customHeight="false" outlineLevel="0" collapsed="false">
      <c r="B303" s="2" t="n">
        <v>298</v>
      </c>
      <c r="C303" s="27" t="n">
        <f aca="false">NORMSDIST('Random Draws'!C303)</f>
        <v>0.124976401441798</v>
      </c>
      <c r="D303" s="27" t="n">
        <f aca="false">NORMSDIST(Assumptions!$D$22*'Random Draws'!C303+SQRT(1-Assumptions!$D$22^2)*'Random Draws'!D303)</f>
        <v>0.477412609464718</v>
      </c>
      <c r="E303" s="19" t="n">
        <f aca="false">IF(C303&lt;(Assumptions!$E$6-Assumptions!$D$6)/(Assumptions!$F$6-Assumptions!$D$6),Assumptions!$D$6+SQRT(C303*(Assumptions!$F$6-Assumptions!$D$6)*(Assumptions!$E$6-Assumptions!$D$6)),Assumptions!$F$6-SQRT((1-C303)*(Assumptions!$F$6-Assumptions!$D$6)*(Assumptions!$F$6-Assumptions!$E$6)))</f>
        <v>0.0649976400327909</v>
      </c>
      <c r="F303" s="19" t="n">
        <f aca="false">IF(D303&lt;(Assumptions!$E$7-Assumptions!$D$7)/(Assumptions!$F$7-Assumptions!$D$7),Assumptions!$D$7+SQRT(D303*(Assumptions!$F$7-Assumptions!$D$7)*(Assumptions!$E$7-Assumptions!$D$7)),Assumptions!$F$7-SQRT((1-D303)*(Assumptions!$F$7-Assumptions!$D$7)*(Assumptions!$F$7-Assumptions!$E$7)))</f>
        <v>0.413520796488732</v>
      </c>
      <c r="G303" s="19" t="n">
        <f aca="false">MIN(Assumptions!$D$24,MAX(Assumptions!$D$23,Assumptions!$D$8+Assumptions!$E$8*'Random Draws'!E303))</f>
        <v>0.085861899893085</v>
      </c>
      <c r="H303" s="19" t="n">
        <f aca="false">IF('Random Draws'!F303&lt;(Assumptions!$E$9-Assumptions!$D$9)/(Assumptions!$F$9-Assumptions!$D$9),Assumptions!$D$9+SQRT('Random Draws'!F303*(Assumptions!$F$9-Assumptions!$D$9)*(Assumptions!$E$9-Assumptions!$D$9)),Assumptions!$F$9-SQRT((1-'Random Draws'!F303)*(Assumptions!$F$9-Assumptions!$D$9)*(Assumptions!$F$9-Assumptions!$E$9)))</f>
        <v>0.273015239155285</v>
      </c>
      <c r="I303" s="19" t="n">
        <f aca="false">IF('Random Draws'!G303&lt;(Assumptions!$E$10-Assumptions!$D$10)/(Assumptions!$F$10-Assumptions!$D$10),Assumptions!$D$10+SQRT('Random Draws'!G303*(Assumptions!$F$10-Assumptions!$D$10)*(Assumptions!$E$10-Assumptions!$D$10)),Assumptions!$F$10-SQRT((1-'Random Draws'!G303)*(Assumptions!$F$10-Assumptions!$D$10)*(Assumptions!$F$10-Assumptions!$E$10)))</f>
        <v>0.0163634972195032</v>
      </c>
      <c r="J303" s="19" t="n">
        <f aca="false">IF('Random Draws'!H303&lt;(Assumptions!$E$11-Assumptions!$D$11)/(Assumptions!$F$11-Assumptions!$D$11),Assumptions!$D$11+SQRT('Random Draws'!H303*(Assumptions!$F$11-Assumptions!$D$11)*(Assumptions!$E$11-Assumptions!$D$11)),Assumptions!$F$11-SQRT((1-'Random Draws'!H303)*(Assumptions!$F$11-Assumptions!$D$11)*(Assumptions!$F$11-Assumptions!$E$11)))</f>
        <v>0.172175745865325</v>
      </c>
      <c r="K303" s="19" t="n">
        <f aca="false">MAX(G303,I303+Assumptions!$D$21)</f>
        <v>0.085861899893085</v>
      </c>
      <c r="L303" s="28" t="n">
        <f aca="false">(F303-Assumptions!$D$15)*(1-H303)+Assumptions!$D$15-J303</f>
        <v>0.16393955256454</v>
      </c>
      <c r="M303" s="21" t="n">
        <f aca="false">Assumptions!$D$14*(1+E303)^1*L303-Assumptions!$D$14*(1+E303)^0*E303*Assumptions!$D$16</f>
        <v>25.033569571301</v>
      </c>
      <c r="N303" s="21" t="n">
        <f aca="false">Assumptions!$D$14*(1+E303)^2*L303-Assumptions!$D$14*(1+E303)^1*E303*Assumptions!$D$16</f>
        <v>26.6606925150322</v>
      </c>
      <c r="O303" s="21" t="n">
        <f aca="false">Assumptions!$D$14*(1+E303)^3*L303-Assumptions!$D$14*(1+E303)^2*E303*Assumptions!$D$16</f>
        <v>28.3935746101492</v>
      </c>
      <c r="P303" s="21" t="n">
        <f aca="false">Assumptions!$D$14*(1+E303)^4*L303-Assumptions!$D$14*(1+E303)^3*E303*Assumptions!$D$16</f>
        <v>30.2390899519039</v>
      </c>
      <c r="Q303" s="21" t="n">
        <f aca="false">Assumptions!$D$14*(1+E303)^5*L303-Assumptions!$D$14*(1+E303)^4*E303*Assumptions!$D$16</f>
        <v>32.2045594355169</v>
      </c>
      <c r="R303" s="21" t="n">
        <f aca="false">M303/(1+K303)+N303/(1+K303)^2+O303/(1+K303)^3+P303/(1+K303)^4+Q303/(1+K303)^5</f>
        <v>110.925080591909</v>
      </c>
      <c r="S303" s="21" t="n">
        <f aca="false">Q303*(1+I303)/(K303-I303)</f>
        <v>470.968215025429</v>
      </c>
      <c r="T303" s="21" t="n">
        <f aca="false">R303+S303/(1+K303)^5</f>
        <v>422.899239573254</v>
      </c>
      <c r="U303" s="8" t="n">
        <f aca="false">(T303-Assumptions!$D$17)/Assumptions!$D$18</f>
        <v>9.51596958293015</v>
      </c>
    </row>
    <row r="304" customFormat="false" ht="15" hidden="false" customHeight="false" outlineLevel="0" collapsed="false">
      <c r="B304" s="2" t="n">
        <v>299</v>
      </c>
      <c r="C304" s="27" t="n">
        <f aca="false">NORMSDIST('Random Draws'!C304)</f>
        <v>0.610502894959494</v>
      </c>
      <c r="D304" s="27" t="n">
        <f aca="false">NORMSDIST(Assumptions!$D$22*'Random Draws'!C304+SQRT(1-Assumptions!$D$22^2)*'Random Draws'!D304)</f>
        <v>0.248147918282684</v>
      </c>
      <c r="E304" s="19" t="n">
        <f aca="false">IF(C304&lt;(Assumptions!$E$6-Assumptions!$D$6)/(Assumptions!$F$6-Assumptions!$D$6),Assumptions!$D$6+SQRT(C304*(Assumptions!$F$6-Assumptions!$D$6)*(Assumptions!$E$6-Assumptions!$D$6)),Assumptions!$F$6-SQRT((1-C304)*(Assumptions!$F$6-Assumptions!$D$6)*(Assumptions!$F$6-Assumptions!$E$6)))</f>
        <v>0.0958696756730417</v>
      </c>
      <c r="F304" s="19" t="n">
        <f aca="false">IF(D304&lt;(Assumptions!$E$7-Assumptions!$D$7)/(Assumptions!$F$7-Assumptions!$D$7),Assumptions!$D$7+SQRT(D304*(Assumptions!$F$7-Assumptions!$D$7)*(Assumptions!$E$7-Assumptions!$D$7)),Assumptions!$F$7-SQRT((1-D304)*(Assumptions!$F$7-Assumptions!$D$7)*(Assumptions!$F$7-Assumptions!$E$7)))</f>
        <v>0.39858610513768</v>
      </c>
      <c r="G304" s="19" t="n">
        <f aca="false">MIN(Assumptions!$D$24,MAX(Assumptions!$D$23,Assumptions!$D$8+Assumptions!$E$8*'Random Draws'!E304))</f>
        <v>0.084447658920281</v>
      </c>
      <c r="H304" s="19" t="n">
        <f aca="false">IF('Random Draws'!F304&lt;(Assumptions!$E$9-Assumptions!$D$9)/(Assumptions!$F$9-Assumptions!$D$9),Assumptions!$D$9+SQRT('Random Draws'!F304*(Assumptions!$F$9-Assumptions!$D$9)*(Assumptions!$E$9-Assumptions!$D$9)),Assumptions!$F$9-SQRT((1-'Random Draws'!F304)*(Assumptions!$F$9-Assumptions!$D$9)*(Assumptions!$F$9-Assumptions!$E$9)))</f>
        <v>0.326452616324473</v>
      </c>
      <c r="I304" s="19" t="n">
        <f aca="false">IF('Random Draws'!G304&lt;(Assumptions!$E$10-Assumptions!$D$10)/(Assumptions!$F$10-Assumptions!$D$10),Assumptions!$D$10+SQRT('Random Draws'!G304*(Assumptions!$F$10-Assumptions!$D$10)*(Assumptions!$E$10-Assumptions!$D$10)),Assumptions!$F$10-SQRT((1-'Random Draws'!G304)*(Assumptions!$F$10-Assumptions!$D$10)*(Assumptions!$F$10-Assumptions!$E$10)))</f>
        <v>0.0240180786620773</v>
      </c>
      <c r="J304" s="19" t="n">
        <f aca="false">IF('Random Draws'!H304&lt;(Assumptions!$E$11-Assumptions!$D$11)/(Assumptions!$F$11-Assumptions!$D$11),Assumptions!$D$11+SQRT('Random Draws'!H304*(Assumptions!$F$11-Assumptions!$D$11)*(Assumptions!$E$11-Assumptions!$D$11)),Assumptions!$F$11-SQRT((1-'Random Draws'!H304)*(Assumptions!$F$11-Assumptions!$D$11)*(Assumptions!$F$11-Assumptions!$E$11)))</f>
        <v>0.158339920292666</v>
      </c>
      <c r="K304" s="19" t="n">
        <f aca="false">MAX(G304,I304+Assumptions!$D$21)</f>
        <v>0.084447658920281</v>
      </c>
      <c r="L304" s="28" t="n">
        <f aca="false">(F304-Assumptions!$D$15)*(1-H304)+Assumptions!$D$15-J304</f>
        <v>0.152565548114418</v>
      </c>
      <c r="M304" s="21" t="n">
        <f aca="false">Assumptions!$D$14*(1+E304)^1*L304-Assumptions!$D$14*(1+E304)^0*E304*Assumptions!$D$16</f>
        <v>23.8258007818212</v>
      </c>
      <c r="N304" s="21" t="n">
        <f aca="false">Assumptions!$D$14*(1+E304)^2*L304-Assumptions!$D$14*(1+E304)^1*E304*Assumptions!$D$16</f>
        <v>26.109972575425</v>
      </c>
      <c r="O304" s="21" t="n">
        <f aca="false">Assumptions!$D$14*(1+E304)^3*L304-Assumptions!$D$14*(1+E304)^2*E304*Assumptions!$D$16</f>
        <v>28.613127178063</v>
      </c>
      <c r="P304" s="21" t="n">
        <f aca="false">Assumptions!$D$14*(1+E304)^4*L304-Assumptions!$D$14*(1+E304)^3*E304*Assumptions!$D$16</f>
        <v>31.3562584006153</v>
      </c>
      <c r="Q304" s="21" t="n">
        <f aca="false">Assumptions!$D$14*(1+E304)^5*L304-Assumptions!$D$14*(1+E304)^4*E304*Assumptions!$D$16</f>
        <v>34.3623727238024</v>
      </c>
      <c r="R304" s="21" t="n">
        <f aca="false">M304/(1+K304)+N304/(1+K304)^2+O304/(1+K304)^3+P304/(1+K304)^4+Q304/(1+K304)^5</f>
        <v>112.190792957711</v>
      </c>
      <c r="S304" s="21" t="n">
        <f aca="false">Q304*(1+I304)/(K304-I304)</f>
        <v>582.292492262039</v>
      </c>
      <c r="T304" s="21" t="n">
        <f aca="false">R304+S304/(1+K304)^5</f>
        <v>500.428946551749</v>
      </c>
      <c r="U304" s="8" t="n">
        <f aca="false">(T304-Assumptions!$D$17)/Assumptions!$D$18</f>
        <v>12.61715786207</v>
      </c>
    </row>
    <row r="305" customFormat="false" ht="15" hidden="false" customHeight="false" outlineLevel="0" collapsed="false">
      <c r="B305" s="2" t="n">
        <v>300</v>
      </c>
      <c r="C305" s="27" t="n">
        <f aca="false">NORMSDIST('Random Draws'!C305)</f>
        <v>0.307347779370082</v>
      </c>
      <c r="D305" s="27" t="n">
        <f aca="false">NORMSDIST(Assumptions!$D$22*'Random Draws'!C305+SQRT(1-Assumptions!$D$22^2)*'Random Draws'!D305)</f>
        <v>0.39286658228833</v>
      </c>
      <c r="E305" s="19" t="n">
        <f aca="false">IF(C305&lt;(Assumptions!$E$6-Assumptions!$D$6)/(Assumptions!$F$6-Assumptions!$D$6),Assumptions!$D$6+SQRT(C305*(Assumptions!$F$6-Assumptions!$D$6)*(Assumptions!$E$6-Assumptions!$D$6)),Assumptions!$F$6-SQRT((1-C305)*(Assumptions!$F$6-Assumptions!$D$6)*(Assumptions!$F$6-Assumptions!$E$6)))</f>
        <v>0.0792012614191229</v>
      </c>
      <c r="F305" s="19" t="n">
        <f aca="false">IF(D305&lt;(Assumptions!$E$7-Assumptions!$D$7)/(Assumptions!$F$7-Assumptions!$D$7),Assumptions!$D$7+SQRT(D305*(Assumptions!$F$7-Assumptions!$D$7)*(Assumptions!$E$7-Assumptions!$D$7)),Assumptions!$F$7-SQRT((1-D305)*(Assumptions!$F$7-Assumptions!$D$7)*(Assumptions!$F$7-Assumptions!$E$7)))</f>
        <v>0.408550998895285</v>
      </c>
      <c r="G305" s="19" t="n">
        <f aca="false">MIN(Assumptions!$D$24,MAX(Assumptions!$D$23,Assumptions!$D$8+Assumptions!$E$8*'Random Draws'!E305))</f>
        <v>0.092683545578973</v>
      </c>
      <c r="H305" s="19" t="n">
        <f aca="false">IF('Random Draws'!F305&lt;(Assumptions!$E$9-Assumptions!$D$9)/(Assumptions!$F$9-Assumptions!$D$9),Assumptions!$D$9+SQRT('Random Draws'!F305*(Assumptions!$F$9-Assumptions!$D$9)*(Assumptions!$E$9-Assumptions!$D$9)),Assumptions!$F$9-SQRT((1-'Random Draws'!F305)*(Assumptions!$F$9-Assumptions!$D$9)*(Assumptions!$F$9-Assumptions!$E$9)))</f>
        <v>0.251007714136196</v>
      </c>
      <c r="I305" s="19" t="n">
        <f aca="false">IF('Random Draws'!G305&lt;(Assumptions!$E$10-Assumptions!$D$10)/(Assumptions!$F$10-Assumptions!$D$10),Assumptions!$D$10+SQRT('Random Draws'!G305*(Assumptions!$F$10-Assumptions!$D$10)*(Assumptions!$E$10-Assumptions!$D$10)),Assumptions!$F$10-SQRT((1-'Random Draws'!G305)*(Assumptions!$F$10-Assumptions!$D$10)*(Assumptions!$F$10-Assumptions!$E$10)))</f>
        <v>0.0206458901620182</v>
      </c>
      <c r="J305" s="19" t="n">
        <f aca="false">IF('Random Draws'!H305&lt;(Assumptions!$E$11-Assumptions!$D$11)/(Assumptions!$F$11-Assumptions!$D$11),Assumptions!$D$11+SQRT('Random Draws'!H305*(Assumptions!$F$11-Assumptions!$D$11)*(Assumptions!$E$11-Assumptions!$D$11)),Assumptions!$F$11-SQRT((1-'Random Draws'!H305)*(Assumptions!$F$11-Assumptions!$D$11)*(Assumptions!$F$11-Assumptions!$E$11)))</f>
        <v>0.158192357564989</v>
      </c>
      <c r="K305" s="19" t="n">
        <f aca="false">MAX(G305,I305+Assumptions!$D$21)</f>
        <v>0.092683545578973</v>
      </c>
      <c r="L305" s="28" t="n">
        <f aca="false">(F305-Assumptions!$D$15)*(1-H305)+Assumptions!$D$15-J305</f>
        <v>0.180440191827236</v>
      </c>
      <c r="M305" s="21" t="n">
        <f aca="false">Assumptions!$D$14*(1+E305)^1*L305-Assumptions!$D$14*(1+E305)^0*E305*Assumptions!$D$16</f>
        <v>27.8915104942728</v>
      </c>
      <c r="N305" s="21" t="n">
        <f aca="false">Assumptions!$D$14*(1+E305)^2*L305-Assumptions!$D$14*(1+E305)^1*E305*Assumptions!$D$16</f>
        <v>30.1005533083039</v>
      </c>
      <c r="O305" s="21" t="n">
        <f aca="false">Assumptions!$D$14*(1+E305)^3*L305-Assumptions!$D$14*(1+E305)^2*E305*Assumptions!$D$16</f>
        <v>32.4845550997351</v>
      </c>
      <c r="P305" s="21" t="n">
        <f aca="false">Assumptions!$D$14*(1+E305)^4*L305-Assumptions!$D$14*(1+E305)^3*E305*Assumptions!$D$16</f>
        <v>35.0573728402731</v>
      </c>
      <c r="Q305" s="21" t="n">
        <f aca="false">Assumptions!$D$14*(1+E305)^5*L305-Assumptions!$D$14*(1+E305)^4*E305*Assumptions!$D$16</f>
        <v>37.8339609912633</v>
      </c>
      <c r="R305" s="21" t="n">
        <f aca="false">M305/(1+K305)+N305/(1+K305)^2+O305/(1+K305)^3+P305/(1+K305)^4+Q305/(1+K305)^5</f>
        <v>124.517576453249</v>
      </c>
      <c r="S305" s="21" t="n">
        <f aca="false">Q305*(1+I305)/(K305-I305)</f>
        <v>536.040166365472</v>
      </c>
      <c r="T305" s="21" t="n">
        <f aca="false">R305+S305/(1+K305)^5</f>
        <v>468.649781520148</v>
      </c>
      <c r="U305" s="8" t="n">
        <f aca="false">(T305-Assumptions!$D$17)/Assumptions!$D$18</f>
        <v>11.3459912608059</v>
      </c>
    </row>
    <row r="306" customFormat="false" ht="15" hidden="false" customHeight="false" outlineLevel="0" collapsed="false">
      <c r="B306" s="2" t="n">
        <v>301</v>
      </c>
      <c r="C306" s="27" t="n">
        <f aca="false">NORMSDIST('Random Draws'!C306)</f>
        <v>0.731283333894773</v>
      </c>
      <c r="D306" s="27" t="n">
        <f aca="false">NORMSDIST(Assumptions!$D$22*'Random Draws'!C306+SQRT(1-Assumptions!$D$22^2)*'Random Draws'!D306)</f>
        <v>0.254919435587714</v>
      </c>
      <c r="E306" s="19" t="n">
        <f aca="false">IF(C306&lt;(Assumptions!$E$6-Assumptions!$D$6)/(Assumptions!$F$6-Assumptions!$D$6),Assumptions!$D$6+SQRT(C306*(Assumptions!$F$6-Assumptions!$D$6)*(Assumptions!$E$6-Assumptions!$D$6)),Assumptions!$F$6-SQRT((1-C306)*(Assumptions!$F$6-Assumptions!$D$6)*(Assumptions!$F$6-Assumptions!$E$6)))</f>
        <v>0.103345077676714</v>
      </c>
      <c r="F306" s="19" t="n">
        <f aca="false">IF(D306&lt;(Assumptions!$E$7-Assumptions!$D$7)/(Assumptions!$F$7-Assumptions!$D$7),Assumptions!$D$7+SQRT(D306*(Assumptions!$F$7-Assumptions!$D$7)*(Assumptions!$E$7-Assumptions!$D$7)),Assumptions!$F$7-SQRT((1-D306)*(Assumptions!$F$7-Assumptions!$D$7)*(Assumptions!$F$7-Assumptions!$E$7)))</f>
        <v>0.399109034934735</v>
      </c>
      <c r="G306" s="19" t="n">
        <f aca="false">MIN(Assumptions!$D$24,MAX(Assumptions!$D$23,Assumptions!$D$8+Assumptions!$E$8*'Random Draws'!E306))</f>
        <v>0.094256414123484</v>
      </c>
      <c r="H306" s="19" t="n">
        <f aca="false">IF('Random Draws'!F306&lt;(Assumptions!$E$9-Assumptions!$D$9)/(Assumptions!$F$9-Assumptions!$D$9),Assumptions!$D$9+SQRT('Random Draws'!F306*(Assumptions!$F$9-Assumptions!$D$9)*(Assumptions!$E$9-Assumptions!$D$9)),Assumptions!$F$9-SQRT((1-'Random Draws'!F306)*(Assumptions!$F$9-Assumptions!$D$9)*(Assumptions!$F$9-Assumptions!$E$9)))</f>
        <v>0.252851997169825</v>
      </c>
      <c r="I306" s="19" t="n">
        <f aca="false">IF('Random Draws'!G306&lt;(Assumptions!$E$10-Assumptions!$D$10)/(Assumptions!$F$10-Assumptions!$D$10),Assumptions!$D$10+SQRT('Random Draws'!G306*(Assumptions!$F$10-Assumptions!$D$10)*(Assumptions!$E$10-Assumptions!$D$10)),Assumptions!$F$10-SQRT((1-'Random Draws'!G306)*(Assumptions!$F$10-Assumptions!$D$10)*(Assumptions!$F$10-Assumptions!$E$10)))</f>
        <v>0.0169818771106379</v>
      </c>
      <c r="J306" s="19" t="n">
        <f aca="false">IF('Random Draws'!H306&lt;(Assumptions!$E$11-Assumptions!$D$11)/(Assumptions!$F$11-Assumptions!$D$11),Assumptions!$D$11+SQRT('Random Draws'!H306*(Assumptions!$F$11-Assumptions!$D$11)*(Assumptions!$E$11-Assumptions!$D$11)),Assumptions!$F$11-SQRT((1-'Random Draws'!H306)*(Assumptions!$F$11-Assumptions!$D$11)*(Assumptions!$F$11-Assumptions!$E$11)))</f>
        <v>0.1815574871428</v>
      </c>
      <c r="K306" s="19" t="n">
        <f aca="false">MAX(G306,I306+Assumptions!$D$21)</f>
        <v>0.094256414123484</v>
      </c>
      <c r="L306" s="28" t="n">
        <f aca="false">(F306-Assumptions!$D$15)*(1-H306)+Assumptions!$D$15-J306</f>
        <v>0.149506790852243</v>
      </c>
      <c r="M306" s="21" t="n">
        <f aca="false">Assumptions!$D$14*(1+E306)^1*L306-Assumptions!$D$14*(1+E306)^0*E306*Assumptions!$D$16</f>
        <v>23.4692982681856</v>
      </c>
      <c r="N306" s="21" t="n">
        <f aca="false">Assumptions!$D$14*(1+E306)^2*L306-Assumptions!$D$14*(1+E306)^1*E306*Assumptions!$D$16</f>
        <v>25.8947347207292</v>
      </c>
      <c r="O306" s="21" t="n">
        <f aca="false">Assumptions!$D$14*(1+E306)^3*L306-Assumptions!$D$14*(1+E306)^2*E306*Assumptions!$D$16</f>
        <v>28.5708280918609</v>
      </c>
      <c r="P306" s="21" t="n">
        <f aca="false">Assumptions!$D$14*(1+E306)^4*L306-Assumptions!$D$14*(1+E306)^3*E306*Assumptions!$D$16</f>
        <v>31.5234825403022</v>
      </c>
      <c r="Q306" s="21" t="n">
        <f aca="false">Assumptions!$D$14*(1+E306)^5*L306-Assumptions!$D$14*(1+E306)^4*E306*Assumptions!$D$16</f>
        <v>34.7812792920703</v>
      </c>
      <c r="R306" s="21" t="n">
        <f aca="false">M306/(1+K306)+N306/(1+K306)^2+O306/(1+K306)^3+P306/(1+K306)^4+Q306/(1+K306)^5</f>
        <v>109.034827897987</v>
      </c>
      <c r="S306" s="21" t="n">
        <f aca="false">Q306*(1+I306)/(K306-I306)</f>
        <v>457.743676896813</v>
      </c>
      <c r="T306" s="21" t="n">
        <f aca="false">R306+S306/(1+K306)^5</f>
        <v>400.795566007616</v>
      </c>
      <c r="U306" s="8" t="n">
        <f aca="false">(T306-Assumptions!$D$17)/Assumptions!$D$18</f>
        <v>8.63182264030464</v>
      </c>
    </row>
    <row r="307" customFormat="false" ht="15" hidden="false" customHeight="false" outlineLevel="0" collapsed="false">
      <c r="B307" s="2" t="n">
        <v>302</v>
      </c>
      <c r="C307" s="27" t="n">
        <f aca="false">NORMSDIST('Random Draws'!C307)</f>
        <v>0.966954853333308</v>
      </c>
      <c r="D307" s="27" t="n">
        <f aca="false">NORMSDIST(Assumptions!$D$22*'Random Draws'!C307+SQRT(1-Assumptions!$D$22^2)*'Random Draws'!D307)</f>
        <v>0.819615481982897</v>
      </c>
      <c r="E307" s="19" t="n">
        <f aca="false">IF(C307&lt;(Assumptions!$E$6-Assumptions!$D$6)/(Assumptions!$F$6-Assumptions!$D$6),Assumptions!$D$6+SQRT(C307*(Assumptions!$F$6-Assumptions!$D$6)*(Assumptions!$E$6-Assumptions!$D$6)),Assumptions!$F$6-SQRT((1-C307)*(Assumptions!$F$6-Assumptions!$D$6)*(Assumptions!$F$6-Assumptions!$E$6)))</f>
        <v>0.127145983766408</v>
      </c>
      <c r="F307" s="19" t="n">
        <f aca="false">IF(D307&lt;(Assumptions!$E$7-Assumptions!$D$7)/(Assumptions!$F$7-Assumptions!$D$7),Assumptions!$D$7+SQRT(D307*(Assumptions!$F$7-Assumptions!$D$7)*(Assumptions!$E$7-Assumptions!$D$7)),Assumptions!$F$7-SQRT((1-D307)*(Assumptions!$F$7-Assumptions!$D$7)*(Assumptions!$F$7-Assumptions!$E$7)))</f>
        <v>0.433138539278952</v>
      </c>
      <c r="G307" s="19" t="n">
        <f aca="false">MIN(Assumptions!$D$24,MAX(Assumptions!$D$23,Assumptions!$D$8+Assumptions!$E$8*'Random Draws'!E307))</f>
        <v>0.083812525497555</v>
      </c>
      <c r="H307" s="19" t="n">
        <f aca="false">IF('Random Draws'!F307&lt;(Assumptions!$E$9-Assumptions!$D$9)/(Assumptions!$F$9-Assumptions!$D$9),Assumptions!$D$9+SQRT('Random Draws'!F307*(Assumptions!$F$9-Assumptions!$D$9)*(Assumptions!$E$9-Assumptions!$D$9)),Assumptions!$F$9-SQRT((1-'Random Draws'!F307)*(Assumptions!$F$9-Assumptions!$D$9)*(Assumptions!$F$9-Assumptions!$E$9)))</f>
        <v>0.26355486549354</v>
      </c>
      <c r="I307" s="19" t="n">
        <f aca="false">IF('Random Draws'!G307&lt;(Assumptions!$E$10-Assumptions!$D$10)/(Assumptions!$F$10-Assumptions!$D$10),Assumptions!$D$10+SQRT('Random Draws'!G307*(Assumptions!$F$10-Assumptions!$D$10)*(Assumptions!$E$10-Assumptions!$D$10)),Assumptions!$F$10-SQRT((1-'Random Draws'!G307)*(Assumptions!$F$10-Assumptions!$D$10)*(Assumptions!$F$10-Assumptions!$E$10)))</f>
        <v>0.0220955744666003</v>
      </c>
      <c r="J307" s="19" t="n">
        <f aca="false">IF('Random Draws'!H307&lt;(Assumptions!$E$11-Assumptions!$D$11)/(Assumptions!$F$11-Assumptions!$D$11),Assumptions!$D$11+SQRT('Random Draws'!H307*(Assumptions!$F$11-Assumptions!$D$11)*(Assumptions!$E$11-Assumptions!$D$11)),Assumptions!$F$11-SQRT((1-'Random Draws'!H307)*(Assumptions!$F$11-Assumptions!$D$11)*(Assumptions!$F$11-Assumptions!$E$11)))</f>
        <v>0.193527593680929</v>
      </c>
      <c r="K307" s="19" t="n">
        <f aca="false">MAX(G307,I307+Assumptions!$D$21)</f>
        <v>0.083812525497555</v>
      </c>
      <c r="L307" s="28" t="n">
        <f aca="false">(F307-Assumptions!$D$15)*(1-H307)+Assumptions!$D$15-J307</f>
        <v>0.159717308652451</v>
      </c>
      <c r="M307" s="21" t="n">
        <f aca="false">Assumptions!$D$14*(1+E307)^1*L307-Assumptions!$D$14*(1+E307)^0*E307*Assumptions!$D$16</f>
        <v>25.5504998035266</v>
      </c>
      <c r="N307" s="21" t="n">
        <f aca="false">Assumptions!$D$14*(1+E307)^2*L307-Assumptions!$D$14*(1+E307)^1*E307*Assumptions!$D$16</f>
        <v>28.7991432367694</v>
      </c>
      <c r="O307" s="21" t="n">
        <f aca="false">Assumptions!$D$14*(1+E307)^3*L307-Assumptions!$D$14*(1+E307)^2*E307*Assumptions!$D$16</f>
        <v>32.4608386352381</v>
      </c>
      <c r="P307" s="21" t="n">
        <f aca="false">Assumptions!$D$14*(1+E307)^4*L307-Assumptions!$D$14*(1+E307)^3*E307*Assumptions!$D$16</f>
        <v>36.5881038973981</v>
      </c>
      <c r="Q307" s="21" t="n">
        <f aca="false">Assumptions!$D$14*(1+E307)^5*L307-Assumptions!$D$14*(1+E307)^4*E307*Assumptions!$D$16</f>
        <v>41.2401343615803</v>
      </c>
      <c r="R307" s="21" t="n">
        <f aca="false">M307/(1+K307)+N307/(1+K307)^2+O307/(1+K307)^3+P307/(1+K307)^4+Q307/(1+K307)^5</f>
        <v>127.683419448833</v>
      </c>
      <c r="S307" s="21" t="n">
        <f aca="false">Q307*(1+I307)/(K307-I307)</f>
        <v>682.978632567862</v>
      </c>
      <c r="T307" s="21" t="n">
        <f aca="false">R307+S307/(1+K307)^5</f>
        <v>584.388967795932</v>
      </c>
      <c r="U307" s="8" t="n">
        <f aca="false">(T307-Assumptions!$D$17)/Assumptions!$D$18</f>
        <v>15.9755587118373</v>
      </c>
    </row>
    <row r="308" customFormat="false" ht="15" hidden="false" customHeight="false" outlineLevel="0" collapsed="false">
      <c r="B308" s="2" t="n">
        <v>303</v>
      </c>
      <c r="C308" s="27" t="n">
        <f aca="false">NORMSDIST('Random Draws'!C308)</f>
        <v>0.116757443570518</v>
      </c>
      <c r="D308" s="27" t="n">
        <f aca="false">NORMSDIST(Assumptions!$D$22*'Random Draws'!C308+SQRT(1-Assumptions!$D$22^2)*'Random Draws'!D308)</f>
        <v>0.325172703182784</v>
      </c>
      <c r="E308" s="19" t="n">
        <f aca="false">IF(C308&lt;(Assumptions!$E$6-Assumptions!$D$6)/(Assumptions!$F$6-Assumptions!$D$6),Assumptions!$D$6+SQRT(C308*(Assumptions!$F$6-Assumptions!$D$6)*(Assumptions!$E$6-Assumptions!$D$6)),Assumptions!$F$6-SQRT((1-C308)*(Assumptions!$F$6-Assumptions!$D$6)*(Assumptions!$F$6-Assumptions!$E$6)))</f>
        <v>0.0641616890521459</v>
      </c>
      <c r="F308" s="19" t="n">
        <f aca="false">IF(D308&lt;(Assumptions!$E$7-Assumptions!$D$7)/(Assumptions!$F$7-Assumptions!$D$7),Assumptions!$D$7+SQRT(D308*(Assumptions!$F$7-Assumptions!$D$7)*(Assumptions!$E$7-Assumptions!$D$7)),Assumptions!$F$7-SQRT((1-D308)*(Assumptions!$F$7-Assumptions!$D$7)*(Assumptions!$F$7-Assumptions!$E$7)))</f>
        <v>0.404170535644213</v>
      </c>
      <c r="G308" s="19" t="n">
        <f aca="false">MIN(Assumptions!$D$24,MAX(Assumptions!$D$23,Assumptions!$D$8+Assumptions!$E$8*'Random Draws'!E308))</f>
        <v>0.114751133391837</v>
      </c>
      <c r="H308" s="19" t="n">
        <f aca="false">IF('Random Draws'!F308&lt;(Assumptions!$E$9-Assumptions!$D$9)/(Assumptions!$F$9-Assumptions!$D$9),Assumptions!$D$9+SQRT('Random Draws'!F308*(Assumptions!$F$9-Assumptions!$D$9)*(Assumptions!$E$9-Assumptions!$D$9)),Assumptions!$F$9-SQRT((1-'Random Draws'!F308)*(Assumptions!$F$9-Assumptions!$D$9)*(Assumptions!$F$9-Assumptions!$E$9)))</f>
        <v>0.256685832675255</v>
      </c>
      <c r="I308" s="19" t="n">
        <f aca="false">IF('Random Draws'!G308&lt;(Assumptions!$E$10-Assumptions!$D$10)/(Assumptions!$F$10-Assumptions!$D$10),Assumptions!$D$10+SQRT('Random Draws'!G308*(Assumptions!$F$10-Assumptions!$D$10)*(Assumptions!$E$10-Assumptions!$D$10)),Assumptions!$F$10-SQRT((1-'Random Draws'!G308)*(Assumptions!$F$10-Assumptions!$D$10)*(Assumptions!$F$10-Assumptions!$E$10)))</f>
        <v>0.0240140700814462</v>
      </c>
      <c r="J308" s="19" t="n">
        <f aca="false">IF('Random Draws'!H308&lt;(Assumptions!$E$11-Assumptions!$D$11)/(Assumptions!$F$11-Assumptions!$D$11),Assumptions!$D$11+SQRT('Random Draws'!H308*(Assumptions!$F$11-Assumptions!$D$11)*(Assumptions!$E$11-Assumptions!$D$11)),Assumptions!$F$11-SQRT((1-'Random Draws'!H308)*(Assumptions!$F$11-Assumptions!$D$11)*(Assumptions!$F$11-Assumptions!$E$11)))</f>
        <v>0.148538438597793</v>
      </c>
      <c r="K308" s="19" t="n">
        <f aca="false">MAX(G308,I308+Assumptions!$D$21)</f>
        <v>0.114751133391837</v>
      </c>
      <c r="L308" s="28" t="n">
        <f aca="false">(F308-Assumptions!$D$15)*(1-H308)+Assumptions!$D$15-J308</f>
        <v>0.185256404809565</v>
      </c>
      <c r="M308" s="21" t="n">
        <f aca="false">Assumptions!$D$14*(1+E308)^1*L308-Assumptions!$D$14*(1+E308)^0*E308*Assumptions!$D$16</f>
        <v>28.306598106855</v>
      </c>
      <c r="N308" s="21" t="n">
        <f aca="false">Assumptions!$D$14*(1+E308)^2*L308-Assumptions!$D$14*(1+E308)^1*E308*Assumptions!$D$16</f>
        <v>30.122797252711</v>
      </c>
      <c r="O308" s="21" t="n">
        <f aca="false">Assumptions!$D$14*(1+E308)^3*L308-Assumptions!$D$14*(1+E308)^2*E308*Assumptions!$D$16</f>
        <v>32.0555268034203</v>
      </c>
      <c r="P308" s="21" t="n">
        <f aca="false">Assumptions!$D$14*(1+E308)^4*L308-Assumptions!$D$14*(1+E308)^3*E308*Assumptions!$D$16</f>
        <v>34.1122635465841</v>
      </c>
      <c r="Q308" s="21" t="n">
        <f aca="false">Assumptions!$D$14*(1+E308)^5*L308-Assumptions!$D$14*(1+E308)^4*E308*Assumptions!$D$16</f>
        <v>36.3009639931249</v>
      </c>
      <c r="R308" s="21" t="n">
        <f aca="false">M308/(1+K308)+N308/(1+K308)^2+O308/(1+K308)^3+P308/(1+K308)^4+Q308/(1+K308)^5</f>
        <v>115.95126844747</v>
      </c>
      <c r="S308" s="21" t="n">
        <f aca="false">Q308*(1+I308)/(K308-I308)</f>
        <v>409.674906044959</v>
      </c>
      <c r="T308" s="21" t="n">
        <f aca="false">R308+S308/(1+K308)^5</f>
        <v>353.936358971632</v>
      </c>
      <c r="U308" s="8" t="n">
        <f aca="false">(T308-Assumptions!$D$17)/Assumptions!$D$18</f>
        <v>6.75745435886527</v>
      </c>
    </row>
    <row r="309" customFormat="false" ht="15" hidden="false" customHeight="false" outlineLevel="0" collapsed="false">
      <c r="B309" s="2" t="n">
        <v>304</v>
      </c>
      <c r="C309" s="27" t="n">
        <f aca="false">NORMSDIST('Random Draws'!C309)</f>
        <v>0.616030667098674</v>
      </c>
      <c r="D309" s="27" t="n">
        <f aca="false">NORMSDIST(Assumptions!$D$22*'Random Draws'!C309+SQRT(1-Assumptions!$D$22^2)*'Random Draws'!D309)</f>
        <v>0.631546810831244</v>
      </c>
      <c r="E309" s="19" t="n">
        <f aca="false">IF(C309&lt;(Assumptions!$E$6-Assumptions!$D$6)/(Assumptions!$F$6-Assumptions!$D$6),Assumptions!$D$6+SQRT(C309*(Assumptions!$F$6-Assumptions!$D$6)*(Assumptions!$E$6-Assumptions!$D$6)),Assumptions!$F$6-SQRT((1-C309)*(Assumptions!$F$6-Assumptions!$D$6)*(Assumptions!$F$6-Assumptions!$E$6)))</f>
        <v>0.0961839451284506</v>
      </c>
      <c r="F309" s="19" t="n">
        <f aca="false">IF(D309&lt;(Assumptions!$E$7-Assumptions!$D$7)/(Assumptions!$F$7-Assumptions!$D$7),Assumptions!$D$7+SQRT(D309*(Assumptions!$F$7-Assumptions!$D$7)*(Assumptions!$E$7-Assumptions!$D$7)),Assumptions!$F$7-SQRT((1-D309)*(Assumptions!$F$7-Assumptions!$D$7)*(Assumptions!$F$7-Assumptions!$E$7)))</f>
        <v>0.421609730963758</v>
      </c>
      <c r="G309" s="19" t="n">
        <f aca="false">MIN(Assumptions!$D$24,MAX(Assumptions!$D$23,Assumptions!$D$8+Assumptions!$E$8*'Random Draws'!E309))</f>
        <v>0.108596745603805</v>
      </c>
      <c r="H309" s="19" t="n">
        <f aca="false">IF('Random Draws'!F309&lt;(Assumptions!$E$9-Assumptions!$D$9)/(Assumptions!$F$9-Assumptions!$D$9),Assumptions!$D$9+SQRT('Random Draws'!F309*(Assumptions!$F$9-Assumptions!$D$9)*(Assumptions!$E$9-Assumptions!$D$9)),Assumptions!$F$9-SQRT((1-'Random Draws'!F309)*(Assumptions!$F$9-Assumptions!$D$9)*(Assumptions!$F$9-Assumptions!$E$9)))</f>
        <v>0.253568231912228</v>
      </c>
      <c r="I309" s="19" t="n">
        <f aca="false">IF('Random Draws'!G309&lt;(Assumptions!$E$10-Assumptions!$D$10)/(Assumptions!$F$10-Assumptions!$D$10),Assumptions!$D$10+SQRT('Random Draws'!G309*(Assumptions!$F$10-Assumptions!$D$10)*(Assumptions!$E$10-Assumptions!$D$10)),Assumptions!$F$10-SQRT((1-'Random Draws'!G309)*(Assumptions!$F$10-Assumptions!$D$10)*(Assumptions!$F$10-Assumptions!$E$10)))</f>
        <v>0.0166465232015393</v>
      </c>
      <c r="J309" s="19" t="n">
        <f aca="false">IF('Random Draws'!H309&lt;(Assumptions!$E$11-Assumptions!$D$11)/(Assumptions!$F$11-Assumptions!$D$11),Assumptions!$D$11+SQRT('Random Draws'!H309*(Assumptions!$F$11-Assumptions!$D$11)*(Assumptions!$E$11-Assumptions!$D$11)),Assumptions!$F$11-SQRT((1-'Random Draws'!H309)*(Assumptions!$F$11-Assumptions!$D$11)*(Assumptions!$F$11-Assumptions!$E$11)))</f>
        <v>0.177809110912734</v>
      </c>
      <c r="K309" s="19" t="n">
        <f aca="false">MAX(G309,I309+Assumptions!$D$21)</f>
        <v>0.108596745603805</v>
      </c>
      <c r="L309" s="28" t="n">
        <f aca="false">(F309-Assumptions!$D$15)*(1-H309)+Assumptions!$D$15-J309</f>
        <v>0.169857656162144</v>
      </c>
      <c r="M309" s="21" t="n">
        <f aca="false">Assumptions!$D$14*(1+E309)^1*L309-Assumptions!$D$14*(1+E309)^0*E309*Assumptions!$D$16</f>
        <v>26.5799090067944</v>
      </c>
      <c r="N309" s="21" t="n">
        <f aca="false">Assumptions!$D$14*(1+E309)^2*L309-Assumptions!$D$14*(1+E309)^1*E309*Assumptions!$D$16</f>
        <v>29.1364695162231</v>
      </c>
      <c r="O309" s="21" t="n">
        <f aca="false">Assumptions!$D$14*(1+E309)^3*L309-Assumptions!$D$14*(1+E309)^2*E309*Assumptions!$D$16</f>
        <v>31.9389301014083</v>
      </c>
      <c r="P309" s="21" t="n">
        <f aca="false">Assumptions!$D$14*(1+E309)^4*L309-Assumptions!$D$14*(1+E309)^3*E309*Assumptions!$D$16</f>
        <v>35.0109424017436</v>
      </c>
      <c r="Q309" s="21" t="n">
        <f aca="false">Assumptions!$D$14*(1+E309)^5*L309-Assumptions!$D$14*(1+E309)^4*E309*Assumptions!$D$16</f>
        <v>38.3784329646082</v>
      </c>
      <c r="R309" s="21" t="n">
        <f aca="false">M309/(1+K309)+N309/(1+K309)^2+O309/(1+K309)^3+P309/(1+K309)^4+Q309/(1+K309)^5</f>
        <v>117.226185124053</v>
      </c>
      <c r="S309" s="21" t="n">
        <f aca="false">Q309*(1+I309)/(K309-I309)</f>
        <v>424.330680449021</v>
      </c>
      <c r="T309" s="21" t="n">
        <f aca="false">R309+S309/(1+K309)^5</f>
        <v>370.643588740518</v>
      </c>
      <c r="U309" s="8" t="n">
        <f aca="false">(T309-Assumptions!$D$17)/Assumptions!$D$18</f>
        <v>7.42574354962073</v>
      </c>
    </row>
    <row r="310" customFormat="false" ht="15" hidden="false" customHeight="false" outlineLevel="0" collapsed="false">
      <c r="B310" s="2" t="n">
        <v>305</v>
      </c>
      <c r="C310" s="27" t="n">
        <f aca="false">NORMSDIST('Random Draws'!C310)</f>
        <v>0.898631864315382</v>
      </c>
      <c r="D310" s="27" t="n">
        <f aca="false">NORMSDIST(Assumptions!$D$22*'Random Draws'!C310+SQRT(1-Assumptions!$D$22^2)*'Random Draws'!D310)</f>
        <v>0.617780877406833</v>
      </c>
      <c r="E310" s="19" t="n">
        <f aca="false">IF(C310&lt;(Assumptions!$E$6-Assumptions!$D$6)/(Assumptions!$F$6-Assumptions!$D$6),Assumptions!$D$6+SQRT(C310*(Assumptions!$F$6-Assumptions!$D$6)*(Assumptions!$E$6-Assumptions!$D$6)),Assumptions!$F$6-SQRT((1-C310)*(Assumptions!$F$6-Assumptions!$D$6)*(Assumptions!$F$6-Assumptions!$E$6)))</f>
        <v>0.117486877639406</v>
      </c>
      <c r="F310" s="19" t="n">
        <f aca="false">IF(D310&lt;(Assumptions!$E$7-Assumptions!$D$7)/(Assumptions!$F$7-Assumptions!$D$7),Assumptions!$D$7+SQRT(D310*(Assumptions!$F$7-Assumptions!$D$7)*(Assumptions!$E$7-Assumptions!$D$7)),Assumptions!$F$7-SQRT((1-D310)*(Assumptions!$F$7-Assumptions!$D$7)*(Assumptions!$F$7-Assumptions!$E$7)))</f>
        <v>0.420899149748725</v>
      </c>
      <c r="G310" s="19" t="n">
        <f aca="false">MIN(Assumptions!$D$24,MAX(Assumptions!$D$23,Assumptions!$D$8+Assumptions!$E$8*'Random Draws'!E310))</f>
        <v>0.081332567790823</v>
      </c>
      <c r="H310" s="19" t="n">
        <f aca="false">IF('Random Draws'!F310&lt;(Assumptions!$E$9-Assumptions!$D$9)/(Assumptions!$F$9-Assumptions!$D$9),Assumptions!$D$9+SQRT('Random Draws'!F310*(Assumptions!$F$9-Assumptions!$D$9)*(Assumptions!$E$9-Assumptions!$D$9)),Assumptions!$F$9-SQRT((1-'Random Draws'!F310)*(Assumptions!$F$9-Assumptions!$D$9)*(Assumptions!$F$9-Assumptions!$E$9)))</f>
        <v>0.278259842503536</v>
      </c>
      <c r="I310" s="19" t="n">
        <f aca="false">IF('Random Draws'!G310&lt;(Assumptions!$E$10-Assumptions!$D$10)/(Assumptions!$F$10-Assumptions!$D$10),Assumptions!$D$10+SQRT('Random Draws'!G310*(Assumptions!$F$10-Assumptions!$D$10)*(Assumptions!$E$10-Assumptions!$D$10)),Assumptions!$F$10-SQRT((1-'Random Draws'!G310)*(Assumptions!$F$10-Assumptions!$D$10)*(Assumptions!$F$10-Assumptions!$E$10)))</f>
        <v>0.0168124909928546</v>
      </c>
      <c r="J310" s="19" t="n">
        <f aca="false">IF('Random Draws'!H310&lt;(Assumptions!$E$11-Assumptions!$D$11)/(Assumptions!$F$11-Assumptions!$D$11),Assumptions!$D$11+SQRT('Random Draws'!H310*(Assumptions!$F$11-Assumptions!$D$11)*(Assumptions!$E$11-Assumptions!$D$11)),Assumptions!$F$11-SQRT((1-'Random Draws'!H310)*(Assumptions!$F$11-Assumptions!$D$11)*(Assumptions!$F$11-Assumptions!$E$11)))</f>
        <v>0.150957845730541</v>
      </c>
      <c r="K310" s="19" t="n">
        <f aca="false">MAX(G310,I310+Assumptions!$D$21)</f>
        <v>0.081332567790823</v>
      </c>
      <c r="L310" s="28" t="n">
        <f aca="false">(F310-Assumptions!$D$15)*(1-H310)+Assumptions!$D$15-J310</f>
        <v>0.188995752424691</v>
      </c>
      <c r="M310" s="21" t="n">
        <f aca="false">Assumptions!$D$14*(1+E310)^1*L310-Assumptions!$D$14*(1+E310)^0*E310*Assumptions!$D$16</f>
        <v>30.1129717055743</v>
      </c>
      <c r="N310" s="21" t="n">
        <f aca="false">Assumptions!$D$14*(1+E310)^2*L310-Assumptions!$D$14*(1+E310)^1*E310*Assumptions!$D$16</f>
        <v>33.650850727706</v>
      </c>
      <c r="O310" s="21" t="n">
        <f aca="false">Assumptions!$D$14*(1+E310)^3*L310-Assumptions!$D$14*(1+E310)^2*E310*Assumptions!$D$16</f>
        <v>37.604384109614</v>
      </c>
      <c r="P310" s="21" t="n">
        <f aca="false">Assumptions!$D$14*(1+E310)^4*L310-Assumptions!$D$14*(1+E310)^3*E310*Assumptions!$D$16</f>
        <v>42.0224057842054</v>
      </c>
      <c r="Q310" s="21" t="n">
        <f aca="false">Assumptions!$D$14*(1+E310)^5*L310-Assumptions!$D$14*(1+E310)^4*E310*Assumptions!$D$16</f>
        <v>46.9594870306878</v>
      </c>
      <c r="R310" s="21" t="n">
        <f aca="false">M310/(1+K310)+N310/(1+K310)^2+O310/(1+K310)^3+P310/(1+K310)^4+Q310/(1+K310)^5</f>
        <v>148.867628813051</v>
      </c>
      <c r="S310" s="21" t="n">
        <f aca="false">Q310*(1+I310)/(K310-I310)</f>
        <v>740.06410644762</v>
      </c>
      <c r="T310" s="21" t="n">
        <f aca="false">R310+S310/(1+K310)^5</f>
        <v>649.44697231419</v>
      </c>
      <c r="U310" s="8" t="n">
        <f aca="false">(T310-Assumptions!$D$17)/Assumptions!$D$18</f>
        <v>18.5778788925676</v>
      </c>
    </row>
    <row r="311" customFormat="false" ht="15" hidden="false" customHeight="false" outlineLevel="0" collapsed="false">
      <c r="B311" s="2" t="n">
        <v>306</v>
      </c>
      <c r="C311" s="27" t="n">
        <f aca="false">NORMSDIST('Random Draws'!C311)</f>
        <v>0.18808455298739</v>
      </c>
      <c r="D311" s="27" t="n">
        <f aca="false">NORMSDIST(Assumptions!$D$22*'Random Draws'!C311+SQRT(1-Assumptions!$D$22^2)*'Random Draws'!D311)</f>
        <v>0.647223231911876</v>
      </c>
      <c r="E311" s="19" t="n">
        <f aca="false">IF(C311&lt;(Assumptions!$E$6-Assumptions!$D$6)/(Assumptions!$F$6-Assumptions!$D$6),Assumptions!$D$6+SQRT(C311*(Assumptions!$F$6-Assumptions!$D$6)*(Assumptions!$E$6-Assumptions!$D$6)),Assumptions!$F$6-SQRT((1-C311)*(Assumptions!$F$6-Assumptions!$D$6)*(Assumptions!$F$6-Assumptions!$E$6)))</f>
        <v>0.0706663131943986</v>
      </c>
      <c r="F311" s="19" t="n">
        <f aca="false">IF(D311&lt;(Assumptions!$E$7-Assumptions!$D$7)/(Assumptions!$F$7-Assumptions!$D$7),Assumptions!$D$7+SQRT(D311*(Assumptions!$F$7-Assumptions!$D$7)*(Assumptions!$E$7-Assumptions!$D$7)),Assumptions!$F$7-SQRT((1-D311)*(Assumptions!$F$7-Assumptions!$D$7)*(Assumptions!$F$7-Assumptions!$E$7)))</f>
        <v>0.422435294858704</v>
      </c>
      <c r="G311" s="19" t="n">
        <f aca="false">MIN(Assumptions!$D$24,MAX(Assumptions!$D$23,Assumptions!$D$8+Assumptions!$E$8*'Random Draws'!E311))</f>
        <v>0.069232022520933</v>
      </c>
      <c r="H311" s="19" t="n">
        <f aca="false">IF('Random Draws'!F311&lt;(Assumptions!$E$9-Assumptions!$D$9)/(Assumptions!$F$9-Assumptions!$D$9),Assumptions!$D$9+SQRT('Random Draws'!F311*(Assumptions!$F$9-Assumptions!$D$9)*(Assumptions!$E$9-Assumptions!$D$9)),Assumptions!$F$9-SQRT((1-'Random Draws'!F311)*(Assumptions!$F$9-Assumptions!$D$9)*(Assumptions!$F$9-Assumptions!$E$9)))</f>
        <v>0.29554815477772</v>
      </c>
      <c r="I311" s="19" t="n">
        <f aca="false">IF('Random Draws'!G311&lt;(Assumptions!$E$10-Assumptions!$D$10)/(Assumptions!$F$10-Assumptions!$D$10),Assumptions!$D$10+SQRT('Random Draws'!G311*(Assumptions!$F$10-Assumptions!$D$10)*(Assumptions!$E$10-Assumptions!$D$10)),Assumptions!$F$10-SQRT((1-'Random Draws'!G311)*(Assumptions!$F$10-Assumptions!$D$10)*(Assumptions!$F$10-Assumptions!$E$10)))</f>
        <v>0.0166925438183325</v>
      </c>
      <c r="J311" s="19" t="n">
        <f aca="false">IF('Random Draws'!H311&lt;(Assumptions!$E$11-Assumptions!$D$11)/(Assumptions!$F$11-Assumptions!$D$11),Assumptions!$D$11+SQRT('Random Draws'!H311*(Assumptions!$F$11-Assumptions!$D$11)*(Assumptions!$E$11-Assumptions!$D$11)),Assumptions!$F$11-SQRT((1-'Random Draws'!H311)*(Assumptions!$F$11-Assumptions!$D$11)*(Assumptions!$F$11-Assumptions!$E$11)))</f>
        <v>0.164745906795713</v>
      </c>
      <c r="K311" s="19" t="n">
        <f aca="false">MAX(G311,I311+Assumptions!$D$21)</f>
        <v>0.069232022520933</v>
      </c>
      <c r="L311" s="28" t="n">
        <f aca="false">(F311-Assumptions!$D$15)*(1-H311)+Assumptions!$D$15-J311</f>
        <v>0.171260676275622</v>
      </c>
      <c r="M311" s="21" t="n">
        <f aca="false">Assumptions!$D$14*(1+E311)^1*L311-Assumptions!$D$14*(1+E311)^0*E311*Assumptions!$D$16</f>
        <v>26.2802418827683</v>
      </c>
      <c r="N311" s="21" t="n">
        <f aca="false">Assumptions!$D$14*(1+E311)^2*L311-Assumptions!$D$14*(1+E311)^1*E311*Assumptions!$D$16</f>
        <v>28.1373696864806</v>
      </c>
      <c r="O311" s="21" t="n">
        <f aca="false">Assumptions!$D$14*(1+E311)^3*L311-Assumptions!$D$14*(1+E311)^2*E311*Assumptions!$D$16</f>
        <v>30.125733865212</v>
      </c>
      <c r="P311" s="21" t="n">
        <f aca="false">Assumptions!$D$14*(1+E311)^4*L311-Assumptions!$D$14*(1+E311)^3*E311*Assumptions!$D$16</f>
        <v>32.2546084097422</v>
      </c>
      <c r="Q311" s="21" t="n">
        <f aca="false">Assumptions!$D$14*(1+E311)^5*L311-Assumptions!$D$14*(1+E311)^4*E311*Assumptions!$D$16</f>
        <v>34.5339226695877</v>
      </c>
      <c r="R311" s="21" t="n">
        <f aca="false">M311/(1+K311)+N311/(1+K311)^2+O311/(1+K311)^3+P311/(1+K311)^4+Q311/(1+K311)^5</f>
        <v>123.223218743567</v>
      </c>
      <c r="S311" s="21" t="n">
        <f aca="false">Q311*(1+I311)/(K311-I311)</f>
        <v>668.266654979789</v>
      </c>
      <c r="T311" s="21" t="n">
        <f aca="false">R311+S311/(1+K311)^5</f>
        <v>601.401675783069</v>
      </c>
      <c r="U311" s="8" t="n">
        <f aca="false">(T311-Assumptions!$D$17)/Assumptions!$D$18</f>
        <v>16.6560670313228</v>
      </c>
    </row>
    <row r="312" customFormat="false" ht="15" hidden="false" customHeight="false" outlineLevel="0" collapsed="false">
      <c r="B312" s="2" t="n">
        <v>307</v>
      </c>
      <c r="C312" s="27" t="n">
        <f aca="false">NORMSDIST('Random Draws'!C312)</f>
        <v>0.0697749673786201</v>
      </c>
      <c r="D312" s="27" t="n">
        <f aca="false">NORMSDIST(Assumptions!$D$22*'Random Draws'!C312+SQRT(1-Assumptions!$D$22^2)*'Random Draws'!D312)</f>
        <v>0.792276725334667</v>
      </c>
      <c r="E312" s="19" t="n">
        <f aca="false">IF(C312&lt;(Assumptions!$E$6-Assumptions!$D$6)/(Assumptions!$F$6-Assumptions!$D$6),Assumptions!$D$6+SQRT(C312*(Assumptions!$F$6-Assumptions!$D$6)*(Assumptions!$E$6-Assumptions!$D$6)),Assumptions!$F$6-SQRT((1-C312)*(Assumptions!$F$6-Assumptions!$D$6)*(Assumptions!$F$6-Assumptions!$E$6)))</f>
        <v>0.0586781914781143</v>
      </c>
      <c r="F312" s="19" t="n">
        <f aca="false">IF(D312&lt;(Assumptions!$E$7-Assumptions!$D$7)/(Assumptions!$F$7-Assumptions!$D$7),Assumptions!$D$7+SQRT(D312*(Assumptions!$F$7-Assumptions!$D$7)*(Assumptions!$E$7-Assumptions!$D$7)),Assumptions!$F$7-SQRT((1-D312)*(Assumptions!$F$7-Assumptions!$D$7)*(Assumptions!$F$7-Assumptions!$E$7)))</f>
        <v>0.431174783632012</v>
      </c>
      <c r="G312" s="19" t="n">
        <f aca="false">MIN(Assumptions!$D$24,MAX(Assumptions!$D$23,Assumptions!$D$8+Assumptions!$E$8*'Random Draws'!E312))</f>
        <v>0.08930868151065</v>
      </c>
      <c r="H312" s="19" t="n">
        <f aca="false">IF('Random Draws'!F312&lt;(Assumptions!$E$9-Assumptions!$D$9)/(Assumptions!$F$9-Assumptions!$D$9),Assumptions!$D$9+SQRT('Random Draws'!F312*(Assumptions!$F$9-Assumptions!$D$9)*(Assumptions!$E$9-Assumptions!$D$9)),Assumptions!$F$9-SQRT((1-'Random Draws'!F312)*(Assumptions!$F$9-Assumptions!$D$9)*(Assumptions!$F$9-Assumptions!$E$9)))</f>
        <v>0.329950315232381</v>
      </c>
      <c r="I312" s="19" t="n">
        <f aca="false">IF('Random Draws'!G312&lt;(Assumptions!$E$10-Assumptions!$D$10)/(Assumptions!$F$10-Assumptions!$D$10),Assumptions!$D$10+SQRT('Random Draws'!G312*(Assumptions!$F$10-Assumptions!$D$10)*(Assumptions!$E$10-Assumptions!$D$10)),Assumptions!$F$10-SQRT((1-'Random Draws'!G312)*(Assumptions!$F$10-Assumptions!$D$10)*(Assumptions!$F$10-Assumptions!$E$10)))</f>
        <v>0.0187725908015477</v>
      </c>
      <c r="J312" s="19" t="n">
        <f aca="false">IF('Random Draws'!H312&lt;(Assumptions!$E$11-Assumptions!$D$11)/(Assumptions!$F$11-Assumptions!$D$11),Assumptions!$D$11+SQRT('Random Draws'!H312*(Assumptions!$F$11-Assumptions!$D$11)*(Assumptions!$E$11-Assumptions!$D$11)),Assumptions!$F$11-SQRT((1-'Random Draws'!H312)*(Assumptions!$F$11-Assumptions!$D$11)*(Assumptions!$F$11-Assumptions!$E$11)))</f>
        <v>0.19346072837842</v>
      </c>
      <c r="K312" s="19" t="n">
        <f aca="false">MAX(G312,I312+Assumptions!$D$21)</f>
        <v>0.08930868151065</v>
      </c>
      <c r="L312" s="28" t="n">
        <f aca="false">(F312-Assumptions!$D$15)*(1-H312)+Assumptions!$D$15-J312</f>
        <v>0.138341340454165</v>
      </c>
      <c r="M312" s="21" t="n">
        <f aca="false">Assumptions!$D$14*(1+E312)^1*L312-Assumptions!$D$14*(1+E312)^0*E312*Assumptions!$D$16</f>
        <v>20.9812990842779</v>
      </c>
      <c r="N312" s="21" t="n">
        <f aca="false">Assumptions!$D$14*(1+E312)^2*L312-Assumptions!$D$14*(1+E312)^1*E312*Assumptions!$D$16</f>
        <v>22.2124437694048</v>
      </c>
      <c r="O312" s="21" t="n">
        <f aca="false">Assumptions!$D$14*(1+E312)^3*L312-Assumptions!$D$14*(1+E312)^2*E312*Assumptions!$D$16</f>
        <v>23.5158297981027</v>
      </c>
      <c r="P312" s="21" t="n">
        <f aca="false">Assumptions!$D$14*(1+E312)^4*L312-Assumptions!$D$14*(1+E312)^3*E312*Assumptions!$D$16</f>
        <v>24.8956961617626</v>
      </c>
      <c r="Q312" s="21" t="n">
        <f aca="false">Assumptions!$D$14*(1+E312)^5*L312-Assumptions!$D$14*(1+E312)^4*E312*Assumptions!$D$16</f>
        <v>26.3565305881234</v>
      </c>
      <c r="R312" s="21" t="n">
        <f aca="false">M312/(1+K312)+N312/(1+K312)^2+O312/(1+K312)^3+P312/(1+K312)^4+Q312/(1+K312)^5</f>
        <v>91.0396667066123</v>
      </c>
      <c r="S312" s="21" t="n">
        <f aca="false">Q312*(1+I312)/(K312-I312)</f>
        <v>380.674781971405</v>
      </c>
      <c r="T312" s="21" t="n">
        <f aca="false">R312+S312/(1+K312)^5</f>
        <v>339.238241498412</v>
      </c>
      <c r="U312" s="8" t="n">
        <f aca="false">(T312-Assumptions!$D$17)/Assumptions!$D$18</f>
        <v>6.16952965993649</v>
      </c>
    </row>
    <row r="313" customFormat="false" ht="15" hidden="false" customHeight="false" outlineLevel="0" collapsed="false">
      <c r="B313" s="2" t="n">
        <v>308</v>
      </c>
      <c r="C313" s="27" t="n">
        <f aca="false">NORMSDIST('Random Draws'!C313)</f>
        <v>0.341741632725596</v>
      </c>
      <c r="D313" s="27" t="n">
        <f aca="false">NORMSDIST(Assumptions!$D$22*'Random Draws'!C313+SQRT(1-Assumptions!$D$22^2)*'Random Draws'!D313)</f>
        <v>0.626791979479188</v>
      </c>
      <c r="E313" s="19" t="n">
        <f aca="false">IF(C313&lt;(Assumptions!$E$6-Assumptions!$D$6)/(Assumptions!$F$6-Assumptions!$D$6),Assumptions!$D$6+SQRT(C313*(Assumptions!$F$6-Assumptions!$D$6)*(Assumptions!$E$6-Assumptions!$D$6)),Assumptions!$F$6-SQRT((1-C313)*(Assumptions!$F$6-Assumptions!$D$6)*(Assumptions!$F$6-Assumptions!$E$6)))</f>
        <v>0.0813365233616469</v>
      </c>
      <c r="F313" s="19" t="n">
        <f aca="false">IF(D313&lt;(Assumptions!$E$7-Assumptions!$D$7)/(Assumptions!$F$7-Assumptions!$D$7),Assumptions!$D$7+SQRT(D313*(Assumptions!$F$7-Assumptions!$D$7)*(Assumptions!$E$7-Assumptions!$D$7)),Assumptions!$F$7-SQRT((1-D313)*(Assumptions!$F$7-Assumptions!$D$7)*(Assumptions!$F$7-Assumptions!$E$7)))</f>
        <v>0.421362814775359</v>
      </c>
      <c r="G313" s="19" t="n">
        <f aca="false">MIN(Assumptions!$D$24,MAX(Assumptions!$D$23,Assumptions!$D$8+Assumptions!$E$8*'Random Draws'!E313))</f>
        <v>0.075359252118279</v>
      </c>
      <c r="H313" s="19" t="n">
        <f aca="false">IF('Random Draws'!F313&lt;(Assumptions!$E$9-Assumptions!$D$9)/(Assumptions!$F$9-Assumptions!$D$9),Assumptions!$D$9+SQRT('Random Draws'!F313*(Assumptions!$F$9-Assumptions!$D$9)*(Assumptions!$E$9-Assumptions!$D$9)),Assumptions!$F$9-SQRT((1-'Random Draws'!F313)*(Assumptions!$F$9-Assumptions!$D$9)*(Assumptions!$F$9-Assumptions!$E$9)))</f>
        <v>0.275112663588986</v>
      </c>
      <c r="I313" s="19" t="n">
        <f aca="false">IF('Random Draws'!G313&lt;(Assumptions!$E$10-Assumptions!$D$10)/(Assumptions!$F$10-Assumptions!$D$10),Assumptions!$D$10+SQRT('Random Draws'!G313*(Assumptions!$F$10-Assumptions!$D$10)*(Assumptions!$E$10-Assumptions!$D$10)),Assumptions!$F$10-SQRT((1-'Random Draws'!G313)*(Assumptions!$F$10-Assumptions!$D$10)*(Assumptions!$F$10-Assumptions!$E$10)))</f>
        <v>0.015534077589827</v>
      </c>
      <c r="J313" s="19" t="n">
        <f aca="false">IF('Random Draws'!H313&lt;(Assumptions!$E$11-Assumptions!$D$11)/(Assumptions!$F$11-Assumptions!$D$11),Assumptions!$D$11+SQRT('Random Draws'!H313*(Assumptions!$F$11-Assumptions!$D$11)*(Assumptions!$E$11-Assumptions!$D$11)),Assumptions!$F$11-SQRT((1-'Random Draws'!H313)*(Assumptions!$F$11-Assumptions!$D$11)*(Assumptions!$F$11-Assumptions!$E$11)))</f>
        <v>0.12909917315826</v>
      </c>
      <c r="K313" s="19" t="n">
        <f aca="false">MAX(G313,I313+Assumptions!$D$21)</f>
        <v>0.075359252118279</v>
      </c>
      <c r="L313" s="28" t="n">
        <f aca="false">(F313-Assumptions!$D$15)*(1-H313)+Assumptions!$D$15-J313</f>
        <v>0.212106041573465</v>
      </c>
      <c r="M313" s="21" t="n">
        <f aca="false">Assumptions!$D$14*(1+E313)^1*L313-Assumptions!$D$14*(1+E313)^0*E313*Assumptions!$D$16</f>
        <v>32.9030975123394</v>
      </c>
      <c r="N313" s="21" t="n">
        <f aca="false">Assumptions!$D$14*(1+E313)^2*L313-Assumptions!$D$14*(1+E313)^1*E313*Assumptions!$D$16</f>
        <v>35.5793210718223</v>
      </c>
      <c r="O313" s="21" t="n">
        <f aca="false">Assumptions!$D$14*(1+E313)^3*L313-Assumptions!$D$14*(1+E313)^2*E313*Assumptions!$D$16</f>
        <v>38.4732193513721</v>
      </c>
      <c r="P313" s="21" t="n">
        <f aca="false">Assumptions!$D$14*(1+E313)^4*L313-Assumptions!$D$14*(1+E313)^3*E313*Assumptions!$D$16</f>
        <v>41.6024972559427</v>
      </c>
      <c r="Q313" s="21" t="n">
        <f aca="false">Assumptions!$D$14*(1+E313)^5*L313-Assumptions!$D$14*(1+E313)^4*E313*Assumptions!$D$16</f>
        <v>44.9862997459036</v>
      </c>
      <c r="R313" s="21" t="n">
        <f aca="false">M313/(1+K313)+N313/(1+K313)^2+O313/(1+K313)^3+P313/(1+K313)^4+Q313/(1+K313)^5</f>
        <v>154.696735280595</v>
      </c>
      <c r="S313" s="21" t="n">
        <f aca="false">Q313*(1+I313)/(K313-I313)</f>
        <v>763.643746578765</v>
      </c>
      <c r="T313" s="21" t="n">
        <f aca="false">R313+S313/(1+K313)^5</f>
        <v>685.731458528139</v>
      </c>
      <c r="U313" s="8" t="n">
        <f aca="false">(T313-Assumptions!$D$17)/Assumptions!$D$18</f>
        <v>20.0292583411256</v>
      </c>
    </row>
    <row r="314" customFormat="false" ht="15" hidden="false" customHeight="false" outlineLevel="0" collapsed="false">
      <c r="B314" s="2" t="n">
        <v>309</v>
      </c>
      <c r="C314" s="27" t="n">
        <f aca="false">NORMSDIST('Random Draws'!C314)</f>
        <v>0.353604800117821</v>
      </c>
      <c r="D314" s="27" t="n">
        <f aca="false">NORMSDIST(Assumptions!$D$22*'Random Draws'!C314+SQRT(1-Assumptions!$D$22^2)*'Random Draws'!D314)</f>
        <v>0.979684445998393</v>
      </c>
      <c r="E314" s="19" t="n">
        <f aca="false">IF(C314&lt;(Assumptions!$E$6-Assumptions!$D$6)/(Assumptions!$F$6-Assumptions!$D$6),Assumptions!$D$6+SQRT(C314*(Assumptions!$F$6-Assumptions!$D$6)*(Assumptions!$E$6-Assumptions!$D$6)),Assumptions!$F$6-SQRT((1-C314)*(Assumptions!$F$6-Assumptions!$D$6)*(Assumptions!$F$6-Assumptions!$E$6)))</f>
        <v>0.0820478774801904</v>
      </c>
      <c r="F314" s="19" t="n">
        <f aca="false">IF(D314&lt;(Assumptions!$E$7-Assumptions!$D$7)/(Assumptions!$F$7-Assumptions!$D$7),Assumptions!$D$7+SQRT(D314*(Assumptions!$F$7-Assumptions!$D$7)*(Assumptions!$E$7-Assumptions!$D$7)),Assumptions!$F$7-SQRT((1-D314)*(Assumptions!$F$7-Assumptions!$D$7)*(Assumptions!$F$7-Assumptions!$E$7)))</f>
        <v>0.450985444214692</v>
      </c>
      <c r="G314" s="19" t="n">
        <f aca="false">MIN(Assumptions!$D$24,MAX(Assumptions!$D$23,Assumptions!$D$8+Assumptions!$E$8*'Random Draws'!E314))</f>
        <v>0.090504180090123</v>
      </c>
      <c r="H314" s="19" t="n">
        <f aca="false">IF('Random Draws'!F314&lt;(Assumptions!$E$9-Assumptions!$D$9)/(Assumptions!$F$9-Assumptions!$D$9),Assumptions!$D$9+SQRT('Random Draws'!F314*(Assumptions!$F$9-Assumptions!$D$9)*(Assumptions!$E$9-Assumptions!$D$9)),Assumptions!$F$9-SQRT((1-'Random Draws'!F314)*(Assumptions!$F$9-Assumptions!$D$9)*(Assumptions!$F$9-Assumptions!$E$9)))</f>
        <v>0.283672092646817</v>
      </c>
      <c r="I314" s="19" t="n">
        <f aca="false">IF('Random Draws'!G314&lt;(Assumptions!$E$10-Assumptions!$D$10)/(Assumptions!$F$10-Assumptions!$D$10),Assumptions!$D$10+SQRT('Random Draws'!G314*(Assumptions!$F$10-Assumptions!$D$10)*(Assumptions!$E$10-Assumptions!$D$10)),Assumptions!$F$10-SQRT((1-'Random Draws'!G314)*(Assumptions!$F$10-Assumptions!$D$10)*(Assumptions!$F$10-Assumptions!$E$10)))</f>
        <v>0.0207486271934123</v>
      </c>
      <c r="J314" s="19" t="n">
        <f aca="false">IF('Random Draws'!H314&lt;(Assumptions!$E$11-Assumptions!$D$11)/(Assumptions!$F$11-Assumptions!$D$11),Assumptions!$D$11+SQRT('Random Draws'!H314*(Assumptions!$F$11-Assumptions!$D$11)*(Assumptions!$E$11-Assumptions!$D$11)),Assumptions!$F$11-SQRT((1-'Random Draws'!H314)*(Assumptions!$F$11-Assumptions!$D$11)*(Assumptions!$F$11-Assumptions!$E$11)))</f>
        <v>0.147197708440014</v>
      </c>
      <c r="K314" s="19" t="n">
        <f aca="false">MAX(G314,I314+Assumptions!$D$21)</f>
        <v>0.090504180090123</v>
      </c>
      <c r="L314" s="28" t="n">
        <f aca="false">(F314-Assumptions!$D$15)*(1-H314)+Assumptions!$D$15-J314</f>
        <v>0.212733123105129</v>
      </c>
      <c r="M314" s="21" t="n">
        <f aca="false">Assumptions!$D$14*(1+E314)^1*L314-Assumptions!$D$14*(1+E314)^0*E314*Assumptions!$D$16</f>
        <v>33.0202682601785</v>
      </c>
      <c r="N314" s="21" t="n">
        <f aca="false">Assumptions!$D$14*(1+E314)^2*L314-Assumptions!$D$14*(1+E314)^1*E314*Assumptions!$D$16</f>
        <v>35.7295111847526</v>
      </c>
      <c r="O314" s="21" t="n">
        <f aca="false">Assumptions!$D$14*(1+E314)^3*L314-Assumptions!$D$14*(1+E314)^2*E314*Assumptions!$D$16</f>
        <v>38.6610417408663</v>
      </c>
      <c r="P314" s="21" t="n">
        <f aca="false">Assumptions!$D$14*(1+E314)^4*L314-Assumptions!$D$14*(1+E314)^3*E314*Assumptions!$D$16</f>
        <v>41.8330981568774</v>
      </c>
      <c r="Q314" s="21" t="n">
        <f aca="false">Assumptions!$D$14*(1+E314)^5*L314-Assumptions!$D$14*(1+E314)^4*E314*Assumptions!$D$16</f>
        <v>45.2654150690697</v>
      </c>
      <c r="R314" s="21" t="n">
        <f aca="false">M314/(1+K314)+N314/(1+K314)^2+O314/(1+K314)^3+P314/(1+K314)^4+Q314/(1+K314)^5</f>
        <v>149.069182980433</v>
      </c>
      <c r="S314" s="21" t="n">
        <f aca="false">Q314*(1+I314)/(K314-I314)</f>
        <v>662.378955830363</v>
      </c>
      <c r="T314" s="21" t="n">
        <f aca="false">R314+S314/(1+K314)^5</f>
        <v>578.575794053234</v>
      </c>
      <c r="U314" s="8" t="n">
        <f aca="false">(T314-Assumptions!$D$17)/Assumptions!$D$18</f>
        <v>15.7430317621294</v>
      </c>
    </row>
    <row r="315" customFormat="false" ht="15" hidden="false" customHeight="false" outlineLevel="0" collapsed="false">
      <c r="B315" s="2" t="n">
        <v>310</v>
      </c>
      <c r="C315" s="27" t="n">
        <f aca="false">NORMSDIST('Random Draws'!C315)</f>
        <v>0.682825172703137</v>
      </c>
      <c r="D315" s="27" t="n">
        <f aca="false">NORMSDIST(Assumptions!$D$22*'Random Draws'!C315+SQRT(1-Assumptions!$D$22^2)*'Random Draws'!D315)</f>
        <v>0.776947178663848</v>
      </c>
      <c r="E315" s="19" t="n">
        <f aca="false">IF(C315&lt;(Assumptions!$E$6-Assumptions!$D$6)/(Assumptions!$F$6-Assumptions!$D$6),Assumptions!$D$6+SQRT(C315*(Assumptions!$F$6-Assumptions!$D$6)*(Assumptions!$E$6-Assumptions!$D$6)),Assumptions!$F$6-SQRT((1-C315)*(Assumptions!$F$6-Assumptions!$D$6)*(Assumptions!$F$6-Assumptions!$E$6)))</f>
        <v>0.100176964750482</v>
      </c>
      <c r="F315" s="19" t="n">
        <f aca="false">IF(D315&lt;(Assumptions!$E$7-Assumptions!$D$7)/(Assumptions!$F$7-Assumptions!$D$7),Assumptions!$D$7+SQRT(D315*(Assumptions!$F$7-Assumptions!$D$7)*(Assumptions!$E$7-Assumptions!$D$7)),Assumptions!$F$7-SQRT((1-D315)*(Assumptions!$F$7-Assumptions!$D$7)*(Assumptions!$F$7-Assumptions!$E$7)))</f>
        <v>0.430130093985005</v>
      </c>
      <c r="G315" s="19" t="n">
        <f aca="false">MIN(Assumptions!$D$24,MAX(Assumptions!$D$23,Assumptions!$D$8+Assumptions!$E$8*'Random Draws'!E315))</f>
        <v>0.091842528006501</v>
      </c>
      <c r="H315" s="19" t="n">
        <f aca="false">IF('Random Draws'!F315&lt;(Assumptions!$E$9-Assumptions!$D$9)/(Assumptions!$F$9-Assumptions!$D$9),Assumptions!$D$9+SQRT('Random Draws'!F315*(Assumptions!$F$9-Assumptions!$D$9)*(Assumptions!$E$9-Assumptions!$D$9)),Assumptions!$F$9-SQRT((1-'Random Draws'!F315)*(Assumptions!$F$9-Assumptions!$D$9)*(Assumptions!$F$9-Assumptions!$E$9)))</f>
        <v>0.274009631002714</v>
      </c>
      <c r="I315" s="19" t="n">
        <f aca="false">IF('Random Draws'!G315&lt;(Assumptions!$E$10-Assumptions!$D$10)/(Assumptions!$F$10-Assumptions!$D$10),Assumptions!$D$10+SQRT('Random Draws'!G315*(Assumptions!$F$10-Assumptions!$D$10)*(Assumptions!$E$10-Assumptions!$D$10)),Assumptions!$F$10-SQRT((1-'Random Draws'!G315)*(Assumptions!$F$10-Assumptions!$D$10)*(Assumptions!$F$10-Assumptions!$E$10)))</f>
        <v>0.0264822810340675</v>
      </c>
      <c r="J315" s="19" t="n">
        <f aca="false">IF('Random Draws'!H315&lt;(Assumptions!$E$11-Assumptions!$D$11)/(Assumptions!$F$11-Assumptions!$D$11),Assumptions!$D$11+SQRT('Random Draws'!H315*(Assumptions!$F$11-Assumptions!$D$11)*(Assumptions!$E$11-Assumptions!$D$11)),Assumptions!$F$11-SQRT((1-'Random Draws'!H315)*(Assumptions!$F$11-Assumptions!$D$11)*(Assumptions!$F$11-Assumptions!$E$11)))</f>
        <v>0.169901557024315</v>
      </c>
      <c r="K315" s="19" t="n">
        <f aca="false">MAX(G315,I315+Assumptions!$D$21)</f>
        <v>0.091842528006501</v>
      </c>
      <c r="L315" s="28" t="n">
        <f aca="false">(F315-Assumptions!$D$15)*(1-H315)+Assumptions!$D$15-J315</f>
        <v>0.17799000065505</v>
      </c>
      <c r="M315" s="21" t="n">
        <f aca="false">Assumptions!$D$14*(1+E315)^1*L315-Assumptions!$D$14*(1+E315)^0*E315*Assumptions!$D$16</f>
        <v>27.9582025114437</v>
      </c>
      <c r="N315" s="21" t="n">
        <f aca="false">Assumptions!$D$14*(1+E315)^2*L315-Assumptions!$D$14*(1+E315)^1*E315*Assumptions!$D$16</f>
        <v>30.7589703789194</v>
      </c>
      <c r="O315" s="21" t="n">
        <f aca="false">Assumptions!$D$14*(1+E315)^3*L315-Assumptions!$D$14*(1+E315)^2*E315*Assumptions!$D$16</f>
        <v>33.8403106703296</v>
      </c>
      <c r="P315" s="21" t="n">
        <f aca="false">Assumptions!$D$14*(1+E315)^4*L315-Assumptions!$D$14*(1+E315)^3*E315*Assumptions!$D$16</f>
        <v>37.2303302794966</v>
      </c>
      <c r="Q315" s="21" t="n">
        <f aca="false">Assumptions!$D$14*(1+E315)^5*L315-Assumptions!$D$14*(1+E315)^4*E315*Assumptions!$D$16</f>
        <v>40.9599517635545</v>
      </c>
      <c r="R315" s="21" t="n">
        <f aca="false">M315/(1+K315)+N315/(1+K315)^2+O315/(1+K315)^3+P315/(1+K315)^4+Q315/(1+K315)^5</f>
        <v>130.001822318549</v>
      </c>
      <c r="S315" s="21" t="n">
        <f aca="false">Q315*(1+I315)/(K315-I315)</f>
        <v>643.275793236089</v>
      </c>
      <c r="T315" s="21" t="n">
        <f aca="false">R315+S315/(1+K315)^5</f>
        <v>544.571159492993</v>
      </c>
      <c r="U315" s="8" t="n">
        <f aca="false">(T315-Assumptions!$D$17)/Assumptions!$D$18</f>
        <v>14.3828463797197</v>
      </c>
    </row>
    <row r="316" customFormat="false" ht="15" hidden="false" customHeight="false" outlineLevel="0" collapsed="false">
      <c r="B316" s="2" t="n">
        <v>311</v>
      </c>
      <c r="C316" s="27" t="n">
        <f aca="false">NORMSDIST('Random Draws'!C316)</f>
        <v>0.0405933135667646</v>
      </c>
      <c r="D316" s="27" t="n">
        <f aca="false">NORMSDIST(Assumptions!$D$22*'Random Draws'!C316+SQRT(1-Assumptions!$D$22^2)*'Random Draws'!D316)</f>
        <v>0.147208900619364</v>
      </c>
      <c r="E316" s="19" t="n">
        <f aca="false">IF(C316&lt;(Assumptions!$E$6-Assumptions!$D$6)/(Assumptions!$F$6-Assumptions!$D$6),Assumptions!$D$6+SQRT(C316*(Assumptions!$F$6-Assumptions!$D$6)*(Assumptions!$E$6-Assumptions!$D$6)),Assumptions!$F$6-SQRT((1-C316)*(Assumptions!$F$6-Assumptions!$D$6)*(Assumptions!$F$6-Assumptions!$E$6)))</f>
        <v>0.0542466335614356</v>
      </c>
      <c r="F316" s="19" t="n">
        <f aca="false">IF(D316&lt;(Assumptions!$E$7-Assumptions!$D$7)/(Assumptions!$F$7-Assumptions!$D$7),Assumptions!$D$7+SQRT(D316*(Assumptions!$F$7-Assumptions!$D$7)*(Assumptions!$E$7-Assumptions!$D$7)),Assumptions!$F$7-SQRT((1-D316)*(Assumptions!$F$7-Assumptions!$D$7)*(Assumptions!$F$7-Assumptions!$E$7)))</f>
        <v>0.389719579467351</v>
      </c>
      <c r="G316" s="19" t="n">
        <f aca="false">MIN(Assumptions!$D$24,MAX(Assumptions!$D$23,Assumptions!$D$8+Assumptions!$E$8*'Random Draws'!E316))</f>
        <v>0.06925001681722</v>
      </c>
      <c r="H316" s="19" t="n">
        <f aca="false">IF('Random Draws'!F316&lt;(Assumptions!$E$9-Assumptions!$D$9)/(Assumptions!$F$9-Assumptions!$D$9),Assumptions!$D$9+SQRT('Random Draws'!F316*(Assumptions!$F$9-Assumptions!$D$9)*(Assumptions!$E$9-Assumptions!$D$9)),Assumptions!$F$9-SQRT((1-'Random Draws'!F316)*(Assumptions!$F$9-Assumptions!$D$9)*(Assumptions!$F$9-Assumptions!$E$9)))</f>
        <v>0.29476553436129</v>
      </c>
      <c r="I316" s="19" t="n">
        <f aca="false">IF('Random Draws'!G316&lt;(Assumptions!$E$10-Assumptions!$D$10)/(Assumptions!$F$10-Assumptions!$D$10),Assumptions!$D$10+SQRT('Random Draws'!G316*(Assumptions!$F$10-Assumptions!$D$10)*(Assumptions!$E$10-Assumptions!$D$10)),Assumptions!$F$10-SQRT((1-'Random Draws'!G316)*(Assumptions!$F$10-Assumptions!$D$10)*(Assumptions!$F$10-Assumptions!$E$10)))</f>
        <v>0.0147484570717497</v>
      </c>
      <c r="J316" s="19" t="n">
        <f aca="false">IF('Random Draws'!H316&lt;(Assumptions!$E$11-Assumptions!$D$11)/(Assumptions!$F$11-Assumptions!$D$11),Assumptions!$D$11+SQRT('Random Draws'!H316*(Assumptions!$F$11-Assumptions!$D$11)*(Assumptions!$E$11-Assumptions!$D$11)),Assumptions!$F$11-SQRT((1-'Random Draws'!H316)*(Assumptions!$F$11-Assumptions!$D$11)*(Assumptions!$F$11-Assumptions!$E$11)))</f>
        <v>0.172325323768</v>
      </c>
      <c r="K316" s="19" t="n">
        <f aca="false">MAX(G316,I316+Assumptions!$D$21)</f>
        <v>0.06925001681722</v>
      </c>
      <c r="L316" s="28" t="n">
        <f aca="false">(F316-Assumptions!$D$15)*(1-H316)+Assumptions!$D$15-J316</f>
        <v>0.140837875073567</v>
      </c>
      <c r="M316" s="21" t="n">
        <f aca="false">Assumptions!$D$14*(1+E316)^1*L316-Assumptions!$D$14*(1+E316)^0*E316*Assumptions!$D$16</f>
        <v>21.2933162167746</v>
      </c>
      <c r="N316" s="21" t="n">
        <f aca="false">Assumptions!$D$14*(1+E316)^2*L316-Assumptions!$D$14*(1+E316)^1*E316*Assumptions!$D$16</f>
        <v>22.4484069388938</v>
      </c>
      <c r="O316" s="21" t="n">
        <f aca="false">Assumptions!$D$14*(1+E316)^3*L316-Assumptions!$D$14*(1+E316)^2*E316*Assumptions!$D$16</f>
        <v>23.666157444146</v>
      </c>
      <c r="P316" s="21" t="n">
        <f aca="false">Assumptions!$D$14*(1+E316)^4*L316-Assumptions!$D$14*(1+E316)^3*E316*Assumptions!$D$16</f>
        <v>24.9499668148258</v>
      </c>
      <c r="Q316" s="21" t="n">
        <f aca="false">Assumptions!$D$14*(1+E316)^5*L316-Assumptions!$D$14*(1+E316)^4*E316*Assumptions!$D$16</f>
        <v>26.3034185219996</v>
      </c>
      <c r="R316" s="21" t="n">
        <f aca="false">M316/(1+K316)+N316/(1+K316)^2+O316/(1+K316)^3+P316/(1+K316)^4+Q316/(1+K316)^5</f>
        <v>96.8158974725925</v>
      </c>
      <c r="S316" s="21" t="n">
        <f aca="false">Q316*(1+I316)/(K316-I316)</f>
        <v>489.735587120146</v>
      </c>
      <c r="T316" s="21" t="n">
        <f aca="false">R316+S316/(1+K316)^5</f>
        <v>447.216895766895</v>
      </c>
      <c r="U316" s="8" t="n">
        <f aca="false">(T316-Assumptions!$D$17)/Assumptions!$D$18</f>
        <v>10.4886758306758</v>
      </c>
    </row>
    <row r="317" customFormat="false" ht="15" hidden="false" customHeight="false" outlineLevel="0" collapsed="false">
      <c r="B317" s="2" t="n">
        <v>312</v>
      </c>
      <c r="C317" s="27" t="n">
        <f aca="false">NORMSDIST('Random Draws'!C317)</f>
        <v>0.557671202337947</v>
      </c>
      <c r="D317" s="27" t="n">
        <f aca="false">NORMSDIST(Assumptions!$D$22*'Random Draws'!C317+SQRT(1-Assumptions!$D$22^2)*'Random Draws'!D317)</f>
        <v>0.926806871047332</v>
      </c>
      <c r="E317" s="19" t="n">
        <f aca="false">IF(C317&lt;(Assumptions!$E$6-Assumptions!$D$6)/(Assumptions!$F$6-Assumptions!$D$6),Assumptions!$D$6+SQRT(C317*(Assumptions!$F$6-Assumptions!$D$6)*(Assumptions!$E$6-Assumptions!$D$6)),Assumptions!$F$6-SQRT((1-C317)*(Assumptions!$F$6-Assumptions!$D$6)*(Assumptions!$F$6-Assumptions!$E$6)))</f>
        <v>0.0929718808763282</v>
      </c>
      <c r="F317" s="19" t="n">
        <f aca="false">IF(D317&lt;(Assumptions!$E$7-Assumptions!$D$7)/(Assumptions!$F$7-Assumptions!$D$7),Assumptions!$D$7+SQRT(D317*(Assumptions!$F$7-Assumptions!$D$7)*(Assumptions!$E$7-Assumptions!$D$7)),Assumptions!$F$7-SQRT((1-D317)*(Assumptions!$F$7-Assumptions!$D$7)*(Assumptions!$F$7-Assumptions!$E$7)))</f>
        <v>0.442889403405764</v>
      </c>
      <c r="G317" s="19" t="n">
        <f aca="false">MIN(Assumptions!$D$24,MAX(Assumptions!$D$23,Assumptions!$D$8+Assumptions!$E$8*'Random Draws'!E317))</f>
        <v>0.091008444889392</v>
      </c>
      <c r="H317" s="19" t="n">
        <f aca="false">IF('Random Draws'!F317&lt;(Assumptions!$E$9-Assumptions!$D$9)/(Assumptions!$F$9-Assumptions!$D$9),Assumptions!$D$9+SQRT('Random Draws'!F317*(Assumptions!$F$9-Assumptions!$D$9)*(Assumptions!$E$9-Assumptions!$D$9)),Assumptions!$F$9-SQRT((1-'Random Draws'!F317)*(Assumptions!$F$9-Assumptions!$D$9)*(Assumptions!$F$9-Assumptions!$E$9)))</f>
        <v>0.296716737963946</v>
      </c>
      <c r="I317" s="19" t="n">
        <f aca="false">IF('Random Draws'!G317&lt;(Assumptions!$E$10-Assumptions!$D$10)/(Assumptions!$F$10-Assumptions!$D$10),Assumptions!$D$10+SQRT('Random Draws'!G317*(Assumptions!$F$10-Assumptions!$D$10)*(Assumptions!$E$10-Assumptions!$D$10)),Assumptions!$F$10-SQRT((1-'Random Draws'!G317)*(Assumptions!$F$10-Assumptions!$D$10)*(Assumptions!$F$10-Assumptions!$E$10)))</f>
        <v>0.0247129524364964</v>
      </c>
      <c r="J317" s="19" t="n">
        <f aca="false">IF('Random Draws'!H317&lt;(Assumptions!$E$11-Assumptions!$D$11)/(Assumptions!$F$11-Assumptions!$D$11),Assumptions!$D$11+SQRT('Random Draws'!H317*(Assumptions!$F$11-Assumptions!$D$11)*(Assumptions!$E$11-Assumptions!$D$11)),Assumptions!$F$11-SQRT((1-'Random Draws'!H317)*(Assumptions!$F$11-Assumptions!$D$11)*(Assumptions!$F$11-Assumptions!$E$11)))</f>
        <v>0.171114030886194</v>
      </c>
      <c r="K317" s="19" t="n">
        <f aca="false">MAX(G317,I317+Assumptions!$D$21)</f>
        <v>0.091008444889392</v>
      </c>
      <c r="L317" s="28" t="n">
        <f aca="false">(F317-Assumptions!$D$15)*(1-H317)+Assumptions!$D$15-J317</f>
        <v>0.178935849397527</v>
      </c>
      <c r="M317" s="21" t="n">
        <f aca="false">Assumptions!$D$14*(1+E317)^1*L317-Assumptions!$D$14*(1+E317)^0*E317*Assumptions!$D$16</f>
        <v>27.9534908396596</v>
      </c>
      <c r="N317" s="21" t="n">
        <f aca="false">Assumptions!$D$14*(1+E317)^2*L317-Assumptions!$D$14*(1+E317)^1*E317*Assumptions!$D$16</f>
        <v>30.552379460082</v>
      </c>
      <c r="O317" s="21" t="n">
        <f aca="false">Assumptions!$D$14*(1+E317)^3*L317-Assumptions!$D$14*(1+E317)^2*E317*Assumptions!$D$16</f>
        <v>33.3928916437331</v>
      </c>
      <c r="P317" s="21" t="n">
        <f aca="false">Assumptions!$D$14*(1+E317)^4*L317-Assumptions!$D$14*(1+E317)^3*E317*Assumptions!$D$16</f>
        <v>36.4974915877504</v>
      </c>
      <c r="Q317" s="21" t="n">
        <f aca="false">Assumptions!$D$14*(1+E317)^5*L317-Assumptions!$D$14*(1+E317)^4*E317*Assumptions!$D$16</f>
        <v>39.8907320279315</v>
      </c>
      <c r="R317" s="21" t="n">
        <f aca="false">M317/(1+K317)+N317/(1+K317)^2+O317/(1+K317)^3+P317/(1+K317)^4+Q317/(1+K317)^5</f>
        <v>128.570431042719</v>
      </c>
      <c r="S317" s="21" t="n">
        <f aca="false">Q317*(1+I317)/(K317-I317)</f>
        <v>616.581132122044</v>
      </c>
      <c r="T317" s="21" t="n">
        <f aca="false">R317+S317/(1+K317)^5</f>
        <v>527.457235482575</v>
      </c>
      <c r="U317" s="8" t="n">
        <f aca="false">(T317-Assumptions!$D$17)/Assumptions!$D$18</f>
        <v>13.698289419303</v>
      </c>
    </row>
    <row r="318" customFormat="false" ht="15" hidden="false" customHeight="false" outlineLevel="0" collapsed="false">
      <c r="B318" s="2" t="n">
        <v>313</v>
      </c>
      <c r="C318" s="27" t="n">
        <f aca="false">NORMSDIST('Random Draws'!C318)</f>
        <v>0.0269611282638297</v>
      </c>
      <c r="D318" s="27" t="n">
        <f aca="false">NORMSDIST(Assumptions!$D$22*'Random Draws'!C318+SQRT(1-Assumptions!$D$22^2)*'Random Draws'!D318)</f>
        <v>0.00671594725844471</v>
      </c>
      <c r="E318" s="19" t="n">
        <f aca="false">IF(C318&lt;(Assumptions!$E$6-Assumptions!$D$6)/(Assumptions!$F$6-Assumptions!$D$6),Assumptions!$D$6+SQRT(C318*(Assumptions!$F$6-Assumptions!$D$6)*(Assumptions!$E$6-Assumptions!$D$6)),Assumptions!$F$6-SQRT((1-C318)*(Assumptions!$F$6-Assumptions!$D$6)*(Assumptions!$F$6-Assumptions!$E$6)))</f>
        <v>0.0516105831601668</v>
      </c>
      <c r="F318" s="19" t="n">
        <f aca="false">IF(D318&lt;(Assumptions!$E$7-Assumptions!$D$7)/(Assumptions!$F$7-Assumptions!$D$7),Assumptions!$D$7+SQRT(D318*(Assumptions!$F$7-Assumptions!$D$7)*(Assumptions!$E$7-Assumptions!$D$7)),Assumptions!$F$7-SQRT((1-D318)*(Assumptions!$F$7-Assumptions!$D$7)*(Assumptions!$F$7-Assumptions!$E$7)))</f>
        <v>0.366347888117372</v>
      </c>
      <c r="G318" s="19" t="n">
        <f aca="false">MIN(Assumptions!$D$24,MAX(Assumptions!$D$23,Assumptions!$D$8+Assumptions!$E$8*'Random Draws'!E318))</f>
        <v>0.087001444809562</v>
      </c>
      <c r="H318" s="19" t="n">
        <f aca="false">IF('Random Draws'!F318&lt;(Assumptions!$E$9-Assumptions!$D$9)/(Assumptions!$F$9-Assumptions!$D$9),Assumptions!$D$9+SQRT('Random Draws'!F318*(Assumptions!$F$9-Assumptions!$D$9)*(Assumptions!$E$9-Assumptions!$D$9)),Assumptions!$F$9-SQRT((1-'Random Draws'!F318)*(Assumptions!$F$9-Assumptions!$D$9)*(Assumptions!$F$9-Assumptions!$E$9)))</f>
        <v>0.34531077071693</v>
      </c>
      <c r="I318" s="19" t="n">
        <f aca="false">IF('Random Draws'!G318&lt;(Assumptions!$E$10-Assumptions!$D$10)/(Assumptions!$F$10-Assumptions!$D$10),Assumptions!$D$10+SQRT('Random Draws'!G318*(Assumptions!$F$10-Assumptions!$D$10)*(Assumptions!$E$10-Assumptions!$D$10)),Assumptions!$F$10-SQRT((1-'Random Draws'!G318)*(Assumptions!$F$10-Assumptions!$D$10)*(Assumptions!$F$10-Assumptions!$E$10)))</f>
        <v>0.0244827813306405</v>
      </c>
      <c r="J318" s="19" t="n">
        <f aca="false">IF('Random Draws'!H318&lt;(Assumptions!$E$11-Assumptions!$D$11)/(Assumptions!$F$11-Assumptions!$D$11),Assumptions!$D$11+SQRT('Random Draws'!H318*(Assumptions!$F$11-Assumptions!$D$11)*(Assumptions!$E$11-Assumptions!$D$11)),Assumptions!$F$11-SQRT((1-'Random Draws'!H318)*(Assumptions!$F$11-Assumptions!$D$11)*(Assumptions!$F$11-Assumptions!$E$11)))</f>
        <v>0.198034252416911</v>
      </c>
      <c r="K318" s="19" t="n">
        <f aca="false">MAX(G318,I318+Assumptions!$D$21)</f>
        <v>0.087001444809562</v>
      </c>
      <c r="L318" s="28" t="n">
        <f aca="false">(F318-Assumptions!$D$15)*(1-H318)+Assumptions!$D$15-J318</f>
        <v>0.0867001642973327</v>
      </c>
      <c r="M318" s="21" t="n">
        <f aca="false">Assumptions!$D$14*(1+E318)^1*L318-Assumptions!$D$14*(1+E318)^0*E318*Assumptions!$D$16</f>
        <v>12.9958414620893</v>
      </c>
      <c r="N318" s="21" t="n">
        <f aca="false">Assumptions!$D$14*(1+E318)^2*L318-Assumptions!$D$14*(1+E318)^1*E318*Assumptions!$D$16</f>
        <v>13.6665644186048</v>
      </c>
      <c r="O318" s="21" t="n">
        <f aca="false">Assumptions!$D$14*(1+E318)^3*L318-Assumptions!$D$14*(1+E318)^2*E318*Assumptions!$D$16</f>
        <v>14.371903778045</v>
      </c>
      <c r="P318" s="21" t="n">
        <f aca="false">Assumptions!$D$14*(1+E318)^4*L318-Assumptions!$D$14*(1+E318)^3*E318*Assumptions!$D$16</f>
        <v>15.1136461131517</v>
      </c>
      <c r="Q318" s="21" t="n">
        <f aca="false">Assumptions!$D$14*(1+E318)^5*L318-Assumptions!$D$14*(1+E318)^4*E318*Assumptions!$D$16</f>
        <v>15.8936702027279</v>
      </c>
      <c r="R318" s="21" t="n">
        <f aca="false">M318/(1+K318)+N318/(1+K318)^2+O318/(1+K318)^3+P318/(1+K318)^4+Q318/(1+K318)^5</f>
        <v>56.010525510316</v>
      </c>
      <c r="S318" s="21" t="n">
        <f aca="false">Q318*(1+I318)/(K318-I318)</f>
        <v>260.446889756887</v>
      </c>
      <c r="T318" s="21" t="n">
        <f aca="false">R318+S318/(1+K318)^5</f>
        <v>227.630790729807</v>
      </c>
      <c r="U318" s="8" t="n">
        <f aca="false">(T318-Assumptions!$D$17)/Assumptions!$D$18</f>
        <v>1.70523162919229</v>
      </c>
    </row>
    <row r="319" customFormat="false" ht="15" hidden="false" customHeight="false" outlineLevel="0" collapsed="false">
      <c r="B319" s="2" t="n">
        <v>314</v>
      </c>
      <c r="C319" s="27" t="n">
        <f aca="false">NORMSDIST('Random Draws'!C319)</f>
        <v>0.558370040142664</v>
      </c>
      <c r="D319" s="27" t="n">
        <f aca="false">NORMSDIST(Assumptions!$D$22*'Random Draws'!C319+SQRT(1-Assumptions!$D$22^2)*'Random Draws'!D319)</f>
        <v>0.257524321016761</v>
      </c>
      <c r="E319" s="19" t="n">
        <f aca="false">IF(C319&lt;(Assumptions!$E$6-Assumptions!$D$6)/(Assumptions!$F$6-Assumptions!$D$6),Assumptions!$D$6+SQRT(C319*(Assumptions!$F$6-Assumptions!$D$6)*(Assumptions!$E$6-Assumptions!$D$6)),Assumptions!$F$6-SQRT((1-C319)*(Assumptions!$F$6-Assumptions!$D$6)*(Assumptions!$F$6-Assumptions!$E$6)))</f>
        <v>0.0930090455588879</v>
      </c>
      <c r="F319" s="19" t="n">
        <f aca="false">IF(D319&lt;(Assumptions!$E$7-Assumptions!$D$7)/(Assumptions!$F$7-Assumptions!$D$7),Assumptions!$D$7+SQRT(D319*(Assumptions!$F$7-Assumptions!$D$7)*(Assumptions!$E$7-Assumptions!$D$7)),Assumptions!$F$7-SQRT((1-D319)*(Assumptions!$F$7-Assumptions!$D$7)*(Assumptions!$F$7-Assumptions!$E$7)))</f>
        <v>0.399308344229954</v>
      </c>
      <c r="G319" s="19" t="n">
        <f aca="false">MIN(Assumptions!$D$24,MAX(Assumptions!$D$23,Assumptions!$D$8+Assumptions!$E$8*'Random Draws'!E319))</f>
        <v>0.084784685298134</v>
      </c>
      <c r="H319" s="19" t="n">
        <f aca="false">IF('Random Draws'!F319&lt;(Assumptions!$E$9-Assumptions!$D$9)/(Assumptions!$F$9-Assumptions!$D$9),Assumptions!$D$9+SQRT('Random Draws'!F319*(Assumptions!$F$9-Assumptions!$D$9)*(Assumptions!$E$9-Assumptions!$D$9)),Assumptions!$F$9-SQRT((1-'Random Draws'!F319)*(Assumptions!$F$9-Assumptions!$D$9)*(Assumptions!$F$9-Assumptions!$E$9)))</f>
        <v>0.291216492546253</v>
      </c>
      <c r="I319" s="19" t="n">
        <f aca="false">IF('Random Draws'!G319&lt;(Assumptions!$E$10-Assumptions!$D$10)/(Assumptions!$F$10-Assumptions!$D$10),Assumptions!$D$10+SQRT('Random Draws'!G319*(Assumptions!$F$10-Assumptions!$D$10)*(Assumptions!$E$10-Assumptions!$D$10)),Assumptions!$F$10-SQRT((1-'Random Draws'!G319)*(Assumptions!$F$10-Assumptions!$D$10)*(Assumptions!$F$10-Assumptions!$E$10)))</f>
        <v>0.016757279702469</v>
      </c>
      <c r="J319" s="19" t="n">
        <f aca="false">IF('Random Draws'!H319&lt;(Assumptions!$E$11-Assumptions!$D$11)/(Assumptions!$F$11-Assumptions!$D$11),Assumptions!$D$11+SQRT('Random Draws'!H319*(Assumptions!$F$11-Assumptions!$D$11)*(Assumptions!$E$11-Assumptions!$D$11)),Assumptions!$F$11-SQRT((1-'Random Draws'!H319)*(Assumptions!$F$11-Assumptions!$D$11)*(Assumptions!$F$11-Assumptions!$E$11)))</f>
        <v>0.181851255822609</v>
      </c>
      <c r="K319" s="19" t="n">
        <f aca="false">MAX(G319,I319+Assumptions!$D$21)</f>
        <v>0.084784685298134</v>
      </c>
      <c r="L319" s="28" t="n">
        <f aca="false">(F319-Assumptions!$D$15)*(1-H319)+Assumptions!$D$15-J319</f>
        <v>0.139030056987259</v>
      </c>
      <c r="M319" s="21" t="n">
        <f aca="false">Assumptions!$D$14*(1+E319)^1*L319-Assumptions!$D$14*(1+E319)^0*E319*Assumptions!$D$16</f>
        <v>21.6297715861068</v>
      </c>
      <c r="N319" s="21" t="n">
        <f aca="false">Assumptions!$D$14*(1+E319)^2*L319-Assumptions!$D$14*(1+E319)^1*E319*Assumptions!$D$16</f>
        <v>23.6415359969874</v>
      </c>
      <c r="O319" s="21" t="n">
        <f aca="false">Assumptions!$D$14*(1+E319)^3*L319-Assumptions!$D$14*(1+E319)^2*E319*Assumptions!$D$16</f>
        <v>25.8404126956133</v>
      </c>
      <c r="P319" s="21" t="n">
        <f aca="false">Assumptions!$D$14*(1+E319)^4*L319-Assumptions!$D$14*(1+E319)^3*E319*Assumptions!$D$16</f>
        <v>28.24380481728</v>
      </c>
      <c r="Q319" s="21" t="n">
        <f aca="false">Assumptions!$D$14*(1+E319)^5*L319-Assumptions!$D$14*(1+E319)^4*E319*Assumptions!$D$16</f>
        <v>30.8707341462868</v>
      </c>
      <c r="R319" s="21" t="n">
        <f aca="false">M319/(1+K319)+N319/(1+K319)^2+O319/(1+K319)^3+P319/(1+K319)^4+Q319/(1+K319)^5</f>
        <v>101.219360442103</v>
      </c>
      <c r="S319" s="21" t="n">
        <f aca="false">Q319*(1+I319)/(K319-I319)</f>
        <v>461.402921339644</v>
      </c>
      <c r="T319" s="21" t="n">
        <f aca="false">R319+S319/(1+K319)^5</f>
        <v>408.377913684671</v>
      </c>
      <c r="U319" s="8" t="n">
        <f aca="false">(T319-Assumptions!$D$17)/Assumptions!$D$18</f>
        <v>8.93511654738683</v>
      </c>
    </row>
    <row r="320" customFormat="false" ht="15" hidden="false" customHeight="false" outlineLevel="0" collapsed="false">
      <c r="B320" s="2" t="n">
        <v>315</v>
      </c>
      <c r="C320" s="27" t="n">
        <f aca="false">NORMSDIST('Random Draws'!C320)</f>
        <v>0.364154248461156</v>
      </c>
      <c r="D320" s="27" t="n">
        <f aca="false">NORMSDIST(Assumptions!$D$22*'Random Draws'!C320+SQRT(1-Assumptions!$D$22^2)*'Random Draws'!D320)</f>
        <v>0.672400118562716</v>
      </c>
      <c r="E320" s="19" t="n">
        <f aca="false">IF(C320&lt;(Assumptions!$E$6-Assumptions!$D$6)/(Assumptions!$F$6-Assumptions!$D$6),Assumptions!$D$6+SQRT(C320*(Assumptions!$F$6-Assumptions!$D$6)*(Assumptions!$E$6-Assumptions!$D$6)),Assumptions!$F$6-SQRT((1-C320)*(Assumptions!$F$6-Assumptions!$D$6)*(Assumptions!$F$6-Assumptions!$E$6)))</f>
        <v>0.0826704961572488</v>
      </c>
      <c r="F320" s="19" t="n">
        <f aca="false">IF(D320&lt;(Assumptions!$E$7-Assumptions!$D$7)/(Assumptions!$F$7-Assumptions!$D$7),Assumptions!$D$7+SQRT(D320*(Assumptions!$F$7-Assumptions!$D$7)*(Assumptions!$E$7-Assumptions!$D$7)),Assumptions!$F$7-SQRT((1-D320)*(Assumptions!$F$7-Assumptions!$D$7)*(Assumptions!$F$7-Assumptions!$E$7)))</f>
        <v>0.423800559040931</v>
      </c>
      <c r="G320" s="19" t="n">
        <f aca="false">MIN(Assumptions!$D$24,MAX(Assumptions!$D$23,Assumptions!$D$8+Assumptions!$E$8*'Random Draws'!E320))</f>
        <v>0.074234141955168</v>
      </c>
      <c r="H320" s="19" t="n">
        <f aca="false">IF('Random Draws'!F320&lt;(Assumptions!$E$9-Assumptions!$D$9)/(Assumptions!$F$9-Assumptions!$D$9),Assumptions!$D$9+SQRT('Random Draws'!F320*(Assumptions!$F$9-Assumptions!$D$9)*(Assumptions!$E$9-Assumptions!$D$9)),Assumptions!$F$9-SQRT((1-'Random Draws'!F320)*(Assumptions!$F$9-Assumptions!$D$9)*(Assumptions!$F$9-Assumptions!$E$9)))</f>
        <v>0.293096454818164</v>
      </c>
      <c r="I320" s="19" t="n">
        <f aca="false">IF('Random Draws'!G320&lt;(Assumptions!$E$10-Assumptions!$D$10)/(Assumptions!$F$10-Assumptions!$D$10),Assumptions!$D$10+SQRT('Random Draws'!G320*(Assumptions!$F$10-Assumptions!$D$10)*(Assumptions!$E$10-Assumptions!$D$10)),Assumptions!$F$10-SQRT((1-'Random Draws'!G320)*(Assumptions!$F$10-Assumptions!$D$10)*(Assumptions!$F$10-Assumptions!$E$10)))</f>
        <v>0.0192015202731519</v>
      </c>
      <c r="J320" s="19" t="n">
        <f aca="false">IF('Random Draws'!H320&lt;(Assumptions!$E$11-Assumptions!$D$11)/(Assumptions!$F$11-Assumptions!$D$11),Assumptions!$D$11+SQRT('Random Draws'!H320*(Assumptions!$F$11-Assumptions!$D$11)*(Assumptions!$E$11-Assumptions!$D$11)),Assumptions!$F$11-SQRT((1-'Random Draws'!H320)*(Assumptions!$F$11-Assumptions!$D$11)*(Assumptions!$F$11-Assumptions!$E$11)))</f>
        <v>0.145876268748179</v>
      </c>
      <c r="K320" s="19" t="n">
        <f aca="false">MAX(G320,I320+Assumptions!$D$21)</f>
        <v>0.074234141955168</v>
      </c>
      <c r="L320" s="28" t="n">
        <f aca="false">(F320-Assumptions!$D$15)*(1-H320)+Assumptions!$D$15-J320</f>
        <v>0.19181238801426</v>
      </c>
      <c r="M320" s="21" t="n">
        <f aca="false">Assumptions!$D$14*(1+E320)^1*L320-Assumptions!$D$14*(1+E320)^0*E320*Assumptions!$D$16</f>
        <v>29.7524772702893</v>
      </c>
      <c r="N320" s="21" t="n">
        <f aca="false">Assumptions!$D$14*(1+E320)^2*L320-Assumptions!$D$14*(1+E320)^1*E320*Assumptions!$D$16</f>
        <v>32.2121293281314</v>
      </c>
      <c r="O320" s="21" t="n">
        <f aca="false">Assumptions!$D$14*(1+E320)^3*L320-Assumptions!$D$14*(1+E320)^2*E320*Assumptions!$D$16</f>
        <v>34.8751220419695</v>
      </c>
      <c r="P320" s="21" t="n">
        <f aca="false">Assumptions!$D$14*(1+E320)^4*L320-Assumptions!$D$14*(1+E320)^3*E320*Assumptions!$D$16</f>
        <v>37.7582656847237</v>
      </c>
      <c r="Q320" s="21" t="n">
        <f aca="false">Assumptions!$D$14*(1+E320)^5*L320-Assumptions!$D$14*(1+E320)^4*E320*Assumptions!$D$16</f>
        <v>40.879760242917</v>
      </c>
      <c r="R320" s="21" t="n">
        <f aca="false">M320/(1+K320)+N320/(1+K320)^2+O320/(1+K320)^3+P320/(1+K320)^4+Q320/(1+K320)^5</f>
        <v>140.674526703861</v>
      </c>
      <c r="S320" s="21" t="n">
        <f aca="false">Q320*(1+I320)/(K320-I320)</f>
        <v>757.091203626929</v>
      </c>
      <c r="T320" s="21" t="n">
        <f aca="false">R320+S320/(1+K320)^5</f>
        <v>669.915481126575</v>
      </c>
      <c r="U320" s="8" t="n">
        <f aca="false">(T320-Assumptions!$D$17)/Assumptions!$D$18</f>
        <v>19.396619245063</v>
      </c>
    </row>
    <row r="321" customFormat="false" ht="15" hidden="false" customHeight="false" outlineLevel="0" collapsed="false">
      <c r="B321" s="2" t="n">
        <v>316</v>
      </c>
      <c r="C321" s="27" t="n">
        <f aca="false">NORMSDIST('Random Draws'!C321)</f>
        <v>0.0028774606493458</v>
      </c>
      <c r="D321" s="27" t="n">
        <f aca="false">NORMSDIST(Assumptions!$D$22*'Random Draws'!C321+SQRT(1-Assumptions!$D$22^2)*'Random Draws'!D321)</f>
        <v>0.526588616286722</v>
      </c>
      <c r="E321" s="19" t="n">
        <f aca="false">IF(C321&lt;(Assumptions!$E$6-Assumptions!$D$6)/(Assumptions!$F$6-Assumptions!$D$6),Assumptions!$D$6+SQRT(C321*(Assumptions!$F$6-Assumptions!$D$6)*(Assumptions!$E$6-Assumptions!$D$6)),Assumptions!$F$6-SQRT((1-C321)*(Assumptions!$F$6-Assumptions!$D$6)*(Assumptions!$F$6-Assumptions!$E$6)))</f>
        <v>0.0437930598791384</v>
      </c>
      <c r="F321" s="19" t="n">
        <f aca="false">IF(D321&lt;(Assumptions!$E$7-Assumptions!$D$7)/(Assumptions!$F$7-Assumptions!$D$7),Assumptions!$D$7+SQRT(D321*(Assumptions!$F$7-Assumptions!$D$7)*(Assumptions!$E$7-Assumptions!$D$7)),Assumptions!$F$7-SQRT((1-D321)*(Assumptions!$F$7-Assumptions!$D$7)*(Assumptions!$F$7-Assumptions!$E$7)))</f>
        <v>0.416209711774037</v>
      </c>
      <c r="G321" s="19" t="n">
        <f aca="false">MIN(Assumptions!$D$24,MAX(Assumptions!$D$23,Assumptions!$D$8+Assumptions!$E$8*'Random Draws'!E321))</f>
        <v>0.084069904519609</v>
      </c>
      <c r="H321" s="19" t="n">
        <f aca="false">IF('Random Draws'!F321&lt;(Assumptions!$E$9-Assumptions!$D$9)/(Assumptions!$F$9-Assumptions!$D$9),Assumptions!$D$9+SQRT('Random Draws'!F321*(Assumptions!$F$9-Assumptions!$D$9)*(Assumptions!$E$9-Assumptions!$D$9)),Assumptions!$F$9-SQRT((1-'Random Draws'!F321)*(Assumptions!$F$9-Assumptions!$D$9)*(Assumptions!$F$9-Assumptions!$E$9)))</f>
        <v>0.308665161297063</v>
      </c>
      <c r="I321" s="19" t="n">
        <f aca="false">IF('Random Draws'!G321&lt;(Assumptions!$E$10-Assumptions!$D$10)/(Assumptions!$F$10-Assumptions!$D$10),Assumptions!$D$10+SQRT('Random Draws'!G321*(Assumptions!$F$10-Assumptions!$D$10)*(Assumptions!$E$10-Assumptions!$D$10)),Assumptions!$F$10-SQRT((1-'Random Draws'!G321)*(Assumptions!$F$10-Assumptions!$D$10)*(Assumptions!$F$10-Assumptions!$E$10)))</f>
        <v>0.0201390273864552</v>
      </c>
      <c r="J321" s="19" t="n">
        <f aca="false">IF('Random Draws'!H321&lt;(Assumptions!$E$11-Assumptions!$D$11)/(Assumptions!$F$11-Assumptions!$D$11),Assumptions!$D$11+SQRT('Random Draws'!H321*(Assumptions!$F$11-Assumptions!$D$11)*(Assumptions!$E$11-Assumptions!$D$11)),Assumptions!$F$11-SQRT((1-'Random Draws'!H321)*(Assumptions!$F$11-Assumptions!$D$11)*(Assumptions!$F$11-Assumptions!$E$11)))</f>
        <v>0.169056365392034</v>
      </c>
      <c r="K321" s="19" t="n">
        <f aca="false">MAX(G321,I321+Assumptions!$D$21)</f>
        <v>0.084069904519609</v>
      </c>
      <c r="L321" s="28" t="n">
        <f aca="false">(F321-Assumptions!$D$15)*(1-H321)+Assumptions!$D$15-J321</f>
        <v>0.158810379532484</v>
      </c>
      <c r="M321" s="21" t="n">
        <f aca="false">Assumptions!$D$14*(1+E321)^1*L321-Assumptions!$D$14*(1+E321)^0*E321*Assumptions!$D$16</f>
        <v>23.8454501284787</v>
      </c>
      <c r="N321" s="21" t="n">
        <f aca="false">Assumptions!$D$14*(1+E321)^2*L321-Assumptions!$D$14*(1+E321)^1*E321*Assumptions!$D$16</f>
        <v>24.8897153538002</v>
      </c>
      <c r="O321" s="21" t="n">
        <f aca="false">Assumptions!$D$14*(1+E321)^3*L321-Assumptions!$D$14*(1+E321)^2*E321*Assumptions!$D$16</f>
        <v>25.9797121486639</v>
      </c>
      <c r="P321" s="21" t="n">
        <f aca="false">Assumptions!$D$14*(1+E321)^4*L321-Assumptions!$D$14*(1+E321)^3*E321*Assumptions!$D$16</f>
        <v>27.1174432384331</v>
      </c>
      <c r="Q321" s="21" t="n">
        <f aca="false">Assumptions!$D$14*(1+E321)^5*L321-Assumptions!$D$14*(1+E321)^4*E321*Assumptions!$D$16</f>
        <v>28.3049990539429</v>
      </c>
      <c r="R321" s="21" t="n">
        <f aca="false">M321/(1+K321)+N321/(1+K321)^2+O321/(1+K321)^3+P321/(1+K321)^4+Q321/(1+K321)^5</f>
        <v>102.106838270365</v>
      </c>
      <c r="S321" s="21" t="n">
        <f aca="false">Q321*(1+I321)/(K321-I321)</f>
        <v>451.660222726549</v>
      </c>
      <c r="T321" s="21" t="n">
        <f aca="false">R321+S321/(1+K321)^5</f>
        <v>403.772171565417</v>
      </c>
      <c r="U321" s="8" t="n">
        <f aca="false">(T321-Assumptions!$D$17)/Assumptions!$D$18</f>
        <v>8.75088686261668</v>
      </c>
    </row>
    <row r="322" customFormat="false" ht="15" hidden="false" customHeight="false" outlineLevel="0" collapsed="false">
      <c r="B322" s="2" t="n">
        <v>317</v>
      </c>
      <c r="C322" s="27" t="n">
        <f aca="false">NORMSDIST('Random Draws'!C322)</f>
        <v>0.686995575112514</v>
      </c>
      <c r="D322" s="27" t="n">
        <f aca="false">NORMSDIST(Assumptions!$D$22*'Random Draws'!C322+SQRT(1-Assumptions!$D$22^2)*'Random Draws'!D322)</f>
        <v>0.775850596016709</v>
      </c>
      <c r="E322" s="19" t="n">
        <f aca="false">IF(C322&lt;(Assumptions!$E$6-Assumptions!$D$6)/(Assumptions!$F$6-Assumptions!$D$6),Assumptions!$D$6+SQRT(C322*(Assumptions!$F$6-Assumptions!$D$6)*(Assumptions!$E$6-Assumptions!$D$6)),Assumptions!$F$6-SQRT((1-C322)*(Assumptions!$F$6-Assumptions!$D$6)*(Assumptions!$F$6-Assumptions!$E$6)))</f>
        <v>0.100439639480442</v>
      </c>
      <c r="F322" s="19" t="n">
        <f aca="false">IF(D322&lt;(Assumptions!$E$7-Assumptions!$D$7)/(Assumptions!$F$7-Assumptions!$D$7),Assumptions!$D$7+SQRT(D322*(Assumptions!$F$7-Assumptions!$D$7)*(Assumptions!$E$7-Assumptions!$D$7)),Assumptions!$F$7-SQRT((1-D322)*(Assumptions!$F$7-Assumptions!$D$7)*(Assumptions!$F$7-Assumptions!$E$7)))</f>
        <v>0.430056760096256</v>
      </c>
      <c r="G322" s="19" t="n">
        <f aca="false">MIN(Assumptions!$D$24,MAX(Assumptions!$D$23,Assumptions!$D$8+Assumptions!$E$8*'Random Draws'!E322))</f>
        <v>0.091698694441483</v>
      </c>
      <c r="H322" s="19" t="n">
        <f aca="false">IF('Random Draws'!F322&lt;(Assumptions!$E$9-Assumptions!$D$9)/(Assumptions!$F$9-Assumptions!$D$9),Assumptions!$D$9+SQRT('Random Draws'!F322*(Assumptions!$F$9-Assumptions!$D$9)*(Assumptions!$E$9-Assumptions!$D$9)),Assumptions!$F$9-SQRT((1-'Random Draws'!F322)*(Assumptions!$F$9-Assumptions!$D$9)*(Assumptions!$F$9-Assumptions!$E$9)))</f>
        <v>0.304786416486875</v>
      </c>
      <c r="I322" s="19" t="n">
        <f aca="false">IF('Random Draws'!G322&lt;(Assumptions!$E$10-Assumptions!$D$10)/(Assumptions!$F$10-Assumptions!$D$10),Assumptions!$D$10+SQRT('Random Draws'!G322*(Assumptions!$F$10-Assumptions!$D$10)*(Assumptions!$E$10-Assumptions!$D$10)),Assumptions!$F$10-SQRT((1-'Random Draws'!G322)*(Assumptions!$F$10-Assumptions!$D$10)*(Assumptions!$F$10-Assumptions!$E$10)))</f>
        <v>0.0117417497229152</v>
      </c>
      <c r="J322" s="19" t="n">
        <f aca="false">IF('Random Draws'!H322&lt;(Assumptions!$E$11-Assumptions!$D$11)/(Assumptions!$F$11-Assumptions!$D$11),Assumptions!$D$11+SQRT('Random Draws'!H322*(Assumptions!$F$11-Assumptions!$D$11)*(Assumptions!$E$11-Assumptions!$D$11)),Assumptions!$F$11-SQRT((1-'Random Draws'!H322)*(Assumptions!$F$11-Assumptions!$D$11)*(Assumptions!$F$11-Assumptions!$E$11)))</f>
        <v>0.184859134504654</v>
      </c>
      <c r="K322" s="19" t="n">
        <f aca="false">MAX(G322,I322+Assumptions!$D$21)</f>
        <v>0.091698694441483</v>
      </c>
      <c r="L322" s="28" t="n">
        <f aca="false">(F322-Assumptions!$D$15)*(1-H322)+Assumptions!$D$15-J322</f>
        <v>0.153744400939202</v>
      </c>
      <c r="M322" s="21" t="n">
        <f aca="false">Assumptions!$D$14*(1+E322)^1*L322-Assumptions!$D$14*(1+E322)^0*E322*Assumptions!$D$16</f>
        <v>24.0951203738025</v>
      </c>
      <c r="N322" s="21" t="n">
        <f aca="false">Assumptions!$D$14*(1+E322)^2*L322-Assumptions!$D$14*(1+E322)^1*E322*Assumptions!$D$16</f>
        <v>26.5152255773851</v>
      </c>
      <c r="O322" s="21" t="n">
        <f aca="false">Assumptions!$D$14*(1+E322)^3*L322-Assumptions!$D$14*(1+E322)^2*E322*Assumptions!$D$16</f>
        <v>29.1784052751202</v>
      </c>
      <c r="P322" s="21" t="n">
        <f aca="false">Assumptions!$D$14*(1+E322)^4*L322-Assumptions!$D$14*(1+E322)^3*E322*Assumptions!$D$16</f>
        <v>32.1090737815676</v>
      </c>
      <c r="Q322" s="21" t="n">
        <f aca="false">Assumptions!$D$14*(1+E322)^5*L322-Assumptions!$D$14*(1+E322)^4*E322*Assumptions!$D$16</f>
        <v>35.3340975762391</v>
      </c>
      <c r="R322" s="21" t="n">
        <f aca="false">M322/(1+K322)+N322/(1+K322)^2+O322/(1+K322)^3+P322/(1+K322)^4+Q322/(1+K322)^5</f>
        <v>112.137482959961</v>
      </c>
      <c r="S322" s="21" t="n">
        <f aca="false">Q322*(1+I322)/(K322-I322)</f>
        <v>447.102898097138</v>
      </c>
      <c r="T322" s="21" t="n">
        <f aca="false">R322+S322/(1+K322)^5</f>
        <v>400.469938291296</v>
      </c>
      <c r="U322" s="8" t="n">
        <f aca="false">(T322-Assumptions!$D$17)/Assumptions!$D$18</f>
        <v>8.61879753165184</v>
      </c>
    </row>
    <row r="323" customFormat="false" ht="15" hidden="false" customHeight="false" outlineLevel="0" collapsed="false">
      <c r="B323" s="2" t="n">
        <v>318</v>
      </c>
      <c r="C323" s="27" t="n">
        <f aca="false">NORMSDIST('Random Draws'!C323)</f>
        <v>0.19667273205846</v>
      </c>
      <c r="D323" s="27" t="n">
        <f aca="false">NORMSDIST(Assumptions!$D$22*'Random Draws'!C323+SQRT(1-Assumptions!$D$22^2)*'Random Draws'!D323)</f>
        <v>0.778868496396928</v>
      </c>
      <c r="E323" s="19" t="n">
        <f aca="false">IF(C323&lt;(Assumptions!$E$6-Assumptions!$D$6)/(Assumptions!$F$6-Assumptions!$D$6),Assumptions!$D$6+SQRT(C323*(Assumptions!$F$6-Assumptions!$D$6)*(Assumptions!$E$6-Assumptions!$D$6)),Assumptions!$F$6-SQRT((1-C323)*(Assumptions!$F$6-Assumptions!$D$6)*(Assumptions!$F$6-Assumptions!$E$6)))</f>
        <v>0.071358629757888</v>
      </c>
      <c r="F323" s="19" t="n">
        <f aca="false">IF(D323&lt;(Assumptions!$E$7-Assumptions!$D$7)/(Assumptions!$F$7-Assumptions!$D$7),Assumptions!$D$7+SQRT(D323*(Assumptions!$F$7-Assumptions!$D$7)*(Assumptions!$E$7-Assumptions!$D$7)),Assumptions!$F$7-SQRT((1-D323)*(Assumptions!$F$7-Assumptions!$D$7)*(Assumptions!$F$7-Assumptions!$E$7)))</f>
        <v>0.430259017931274</v>
      </c>
      <c r="G323" s="19" t="n">
        <f aca="false">MIN(Assumptions!$D$24,MAX(Assumptions!$D$23,Assumptions!$D$8+Assumptions!$E$8*'Random Draws'!E323))</f>
        <v>0.087019157058963</v>
      </c>
      <c r="H323" s="19" t="n">
        <f aca="false">IF('Random Draws'!F323&lt;(Assumptions!$E$9-Assumptions!$D$9)/(Assumptions!$F$9-Assumptions!$D$9),Assumptions!$D$9+SQRT('Random Draws'!F323*(Assumptions!$F$9-Assumptions!$D$9)*(Assumptions!$E$9-Assumptions!$D$9)),Assumptions!$F$9-SQRT((1-'Random Draws'!F323)*(Assumptions!$F$9-Assumptions!$D$9)*(Assumptions!$F$9-Assumptions!$E$9)))</f>
        <v>0.274740804705863</v>
      </c>
      <c r="I323" s="19" t="n">
        <f aca="false">IF('Random Draws'!G323&lt;(Assumptions!$E$10-Assumptions!$D$10)/(Assumptions!$F$10-Assumptions!$D$10),Assumptions!$D$10+SQRT('Random Draws'!G323*(Assumptions!$F$10-Assumptions!$D$10)*(Assumptions!$E$10-Assumptions!$D$10)),Assumptions!$F$10-SQRT((1-'Random Draws'!G323)*(Assumptions!$F$10-Assumptions!$D$10)*(Assumptions!$F$10-Assumptions!$E$10)))</f>
        <v>0.0185947574277405</v>
      </c>
      <c r="J323" s="19" t="n">
        <f aca="false">IF('Random Draws'!H323&lt;(Assumptions!$E$11-Assumptions!$D$11)/(Assumptions!$F$11-Assumptions!$D$11),Assumptions!$D$11+SQRT('Random Draws'!H323*(Assumptions!$F$11-Assumptions!$D$11)*(Assumptions!$E$11-Assumptions!$D$11)),Assumptions!$F$11-SQRT((1-'Random Draws'!H323)*(Assumptions!$F$11-Assumptions!$D$11)*(Assumptions!$F$11-Assumptions!$E$11)))</f>
        <v>0.169757769053713</v>
      </c>
      <c r="K323" s="19" t="n">
        <f aca="false">MAX(G323,I323+Assumptions!$D$21)</f>
        <v>0.087019157058963</v>
      </c>
      <c r="L323" s="28" t="n">
        <f aca="false">(F323-Assumptions!$D$15)*(1-H323)+Assumptions!$D$15-J323</f>
        <v>0.17800784467093</v>
      </c>
      <c r="M323" s="21" t="n">
        <f aca="false">Assumptions!$D$14*(1+E323)^1*L323-Assumptions!$D$14*(1+E323)^0*E323*Assumptions!$D$16</f>
        <v>27.3425748407096</v>
      </c>
      <c r="N323" s="21" t="n">
        <f aca="false">Assumptions!$D$14*(1+E323)^2*L323-Assumptions!$D$14*(1+E323)^1*E323*Assumptions!$D$16</f>
        <v>29.2937035153951</v>
      </c>
      <c r="O323" s="21" t="n">
        <f aca="false">Assumptions!$D$14*(1+E323)^3*L323-Assumptions!$D$14*(1+E323)^2*E323*Assumptions!$D$16</f>
        <v>31.3840620587876</v>
      </c>
      <c r="P323" s="21" t="n">
        <f aca="false">Assumptions!$D$14*(1+E323)^4*L323-Assumptions!$D$14*(1+E323)^3*E323*Assumptions!$D$16</f>
        <v>33.6235857235392</v>
      </c>
      <c r="Q323" s="21" t="n">
        <f aca="false">Assumptions!$D$14*(1+E323)^5*L323-Assumptions!$D$14*(1+E323)^4*E323*Assumptions!$D$16</f>
        <v>36.0229187283178</v>
      </c>
      <c r="R323" s="21" t="n">
        <f aca="false">M323/(1+K323)+N323/(1+K323)^2+O323/(1+K323)^3+P323/(1+K323)^4+Q323/(1+K323)^5</f>
        <v>122.196570481973</v>
      </c>
      <c r="S323" s="21" t="n">
        <f aca="false">Q323*(1+I323)/(K323-I323)</f>
        <v>536.252511701497</v>
      </c>
      <c r="T323" s="21" t="n">
        <f aca="false">R323+S323/(1+K323)^5</f>
        <v>475.528878003047</v>
      </c>
      <c r="U323" s="8" t="n">
        <f aca="false">(T323-Assumptions!$D$17)/Assumptions!$D$18</f>
        <v>11.6211551201219</v>
      </c>
    </row>
    <row r="324" customFormat="false" ht="15" hidden="false" customHeight="false" outlineLevel="0" collapsed="false">
      <c r="B324" s="2" t="n">
        <v>319</v>
      </c>
      <c r="C324" s="27" t="n">
        <f aca="false">NORMSDIST('Random Draws'!C324)</f>
        <v>0.904233639515363</v>
      </c>
      <c r="D324" s="27" t="n">
        <f aca="false">NORMSDIST(Assumptions!$D$22*'Random Draws'!C324+SQRT(1-Assumptions!$D$22^2)*'Random Draws'!D324)</f>
        <v>0.357232025481807</v>
      </c>
      <c r="E324" s="19" t="n">
        <f aca="false">IF(C324&lt;(Assumptions!$E$6-Assumptions!$D$6)/(Assumptions!$F$6-Assumptions!$D$6),Assumptions!$D$6+SQRT(C324*(Assumptions!$F$6-Assumptions!$D$6)*(Assumptions!$E$6-Assumptions!$D$6)),Assumptions!$F$6-SQRT((1-C324)*(Assumptions!$F$6-Assumptions!$D$6)*(Assumptions!$F$6-Assumptions!$E$6)))</f>
        <v>0.118117774280865</v>
      </c>
      <c r="F324" s="19" t="n">
        <f aca="false">IF(D324&lt;(Assumptions!$E$7-Assumptions!$D$7)/(Assumptions!$F$7-Assumptions!$D$7),Assumptions!$D$7+SQRT(D324*(Assumptions!$F$7-Assumptions!$D$7)*(Assumptions!$E$7-Assumptions!$D$7)),Assumptions!$F$7-SQRT((1-D324)*(Assumptions!$F$7-Assumptions!$D$7)*(Assumptions!$F$7-Assumptions!$E$7)))</f>
        <v>0.406296783396807</v>
      </c>
      <c r="G324" s="19" t="n">
        <f aca="false">MIN(Assumptions!$D$24,MAX(Assumptions!$D$23,Assumptions!$D$8+Assumptions!$E$8*'Random Draws'!E324))</f>
        <v>0.107718280669645</v>
      </c>
      <c r="H324" s="19" t="n">
        <f aca="false">IF('Random Draws'!F324&lt;(Assumptions!$E$9-Assumptions!$D$9)/(Assumptions!$F$9-Assumptions!$D$9),Assumptions!$D$9+SQRT('Random Draws'!F324*(Assumptions!$F$9-Assumptions!$D$9)*(Assumptions!$E$9-Assumptions!$D$9)),Assumptions!$F$9-SQRT((1-'Random Draws'!F324)*(Assumptions!$F$9-Assumptions!$D$9)*(Assumptions!$F$9-Assumptions!$E$9)))</f>
        <v>0.258614040542752</v>
      </c>
      <c r="I324" s="19" t="n">
        <f aca="false">IF('Random Draws'!G324&lt;(Assumptions!$E$10-Assumptions!$D$10)/(Assumptions!$F$10-Assumptions!$D$10),Assumptions!$D$10+SQRT('Random Draws'!G324*(Assumptions!$F$10-Assumptions!$D$10)*(Assumptions!$E$10-Assumptions!$D$10)),Assumptions!$F$10-SQRT((1-'Random Draws'!G324)*(Assumptions!$F$10-Assumptions!$D$10)*(Assumptions!$F$10-Assumptions!$E$10)))</f>
        <v>0.0148724446705838</v>
      </c>
      <c r="J324" s="19" t="n">
        <f aca="false">IF('Random Draws'!H324&lt;(Assumptions!$E$11-Assumptions!$D$11)/(Assumptions!$F$11-Assumptions!$D$11),Assumptions!$D$11+SQRT('Random Draws'!H324*(Assumptions!$F$11-Assumptions!$D$11)*(Assumptions!$E$11-Assumptions!$D$11)),Assumptions!$F$11-SQRT((1-'Random Draws'!H324)*(Assumptions!$F$11-Assumptions!$D$11)*(Assumptions!$F$11-Assumptions!$E$11)))</f>
        <v>0.171962599282726</v>
      </c>
      <c r="K324" s="19" t="n">
        <f aca="false">MAX(G324,I324+Assumptions!$D$21)</f>
        <v>0.107718280669645</v>
      </c>
      <c r="L324" s="28" t="n">
        <f aca="false">(F324-Assumptions!$D$15)*(1-H324)+Assumptions!$D$15-J324</f>
        <v>0.162879956570868</v>
      </c>
      <c r="M324" s="21" t="n">
        <f aca="false">Assumptions!$D$14*(1+E324)^1*L324-Assumptions!$D$14*(1+E324)^0*E324*Assumptions!$D$16</f>
        <v>25.8934389866957</v>
      </c>
      <c r="N324" s="21" t="n">
        <f aca="false">Assumptions!$D$14*(1+E324)^2*L324-Assumptions!$D$14*(1+E324)^1*E324*Assumptions!$D$16</f>
        <v>28.9519143682815</v>
      </c>
      <c r="O324" s="21" t="n">
        <f aca="false">Assumptions!$D$14*(1+E324)^3*L324-Assumptions!$D$14*(1+E324)^2*E324*Assumptions!$D$16</f>
        <v>32.3716500546332</v>
      </c>
      <c r="P324" s="21" t="n">
        <f aca="false">Assumptions!$D$14*(1+E324)^4*L324-Assumptions!$D$14*(1+E324)^3*E324*Assumptions!$D$16</f>
        <v>36.1953173088855</v>
      </c>
      <c r="Q324" s="21" t="n">
        <f aca="false">Assumptions!$D$14*(1+E324)^5*L324-Assumptions!$D$14*(1+E324)^4*E324*Assumptions!$D$16</f>
        <v>40.4706276288007</v>
      </c>
      <c r="R324" s="21" t="n">
        <f aca="false">M324/(1+K324)+N324/(1+K324)^2+O324/(1+K324)^3+P324/(1+K324)^4+Q324/(1+K324)^5</f>
        <v>119.092604592306</v>
      </c>
      <c r="S324" s="21" t="n">
        <f aca="false">Q324*(1+I324)/(K324-I324)</f>
        <v>442.373363942881</v>
      </c>
      <c r="T324" s="21" t="n">
        <f aca="false">R324+S324/(1+K324)^5</f>
        <v>384.334641762088</v>
      </c>
      <c r="U324" s="8" t="n">
        <f aca="false">(T324-Assumptions!$D$17)/Assumptions!$D$18</f>
        <v>7.97338567048351</v>
      </c>
    </row>
    <row r="325" customFormat="false" ht="15" hidden="false" customHeight="false" outlineLevel="0" collapsed="false">
      <c r="B325" s="2" t="n">
        <v>320</v>
      </c>
      <c r="C325" s="27" t="n">
        <f aca="false">NORMSDIST('Random Draws'!C325)</f>
        <v>0.692287312020682</v>
      </c>
      <c r="D325" s="27" t="n">
        <f aca="false">NORMSDIST(Assumptions!$D$22*'Random Draws'!C325+SQRT(1-Assumptions!$D$22^2)*'Random Draws'!D325)</f>
        <v>0.0840133691384672</v>
      </c>
      <c r="E325" s="19" t="n">
        <f aca="false">IF(C325&lt;(Assumptions!$E$6-Assumptions!$D$6)/(Assumptions!$F$6-Assumptions!$D$6),Assumptions!$D$6+SQRT(C325*(Assumptions!$F$6-Assumptions!$D$6)*(Assumptions!$E$6-Assumptions!$D$6)),Assumptions!$F$6-SQRT((1-C325)*(Assumptions!$F$6-Assumptions!$D$6)*(Assumptions!$F$6-Assumptions!$E$6)))</f>
        <v>0.100775474000358</v>
      </c>
      <c r="F325" s="19" t="n">
        <f aca="false">IF(D325&lt;(Assumptions!$E$7-Assumptions!$D$7)/(Assumptions!$F$7-Assumptions!$D$7),Assumptions!$D$7+SQRT(D325*(Assumptions!$F$7-Assumptions!$D$7)*(Assumptions!$E$7-Assumptions!$D$7)),Assumptions!$F$7-SQRT((1-D325)*(Assumptions!$F$7-Assumptions!$D$7)*(Assumptions!$F$7-Assumptions!$E$7)))</f>
        <v>0.38245173077584</v>
      </c>
      <c r="G325" s="19" t="n">
        <f aca="false">MIN(Assumptions!$D$24,MAX(Assumptions!$D$23,Assumptions!$D$8+Assumptions!$E$8*'Random Draws'!E325))</f>
        <v>0.080365329939375</v>
      </c>
      <c r="H325" s="19" t="n">
        <f aca="false">IF('Random Draws'!F325&lt;(Assumptions!$E$9-Assumptions!$D$9)/(Assumptions!$F$9-Assumptions!$D$9),Assumptions!$D$9+SQRT('Random Draws'!F325*(Assumptions!$F$9-Assumptions!$D$9)*(Assumptions!$E$9-Assumptions!$D$9)),Assumptions!$F$9-SQRT((1-'Random Draws'!F325)*(Assumptions!$F$9-Assumptions!$D$9)*(Assumptions!$F$9-Assumptions!$E$9)))</f>
        <v>0.272473845960235</v>
      </c>
      <c r="I325" s="19" t="n">
        <f aca="false">IF('Random Draws'!G325&lt;(Assumptions!$E$10-Assumptions!$D$10)/(Assumptions!$F$10-Assumptions!$D$10),Assumptions!$D$10+SQRT('Random Draws'!G325*(Assumptions!$F$10-Assumptions!$D$10)*(Assumptions!$E$10-Assumptions!$D$10)),Assumptions!$F$10-SQRT((1-'Random Draws'!G325)*(Assumptions!$F$10-Assumptions!$D$10)*(Assumptions!$F$10-Assumptions!$E$10)))</f>
        <v>0.0230862233137383</v>
      </c>
      <c r="J325" s="19" t="n">
        <f aca="false">IF('Random Draws'!H325&lt;(Assumptions!$E$11-Assumptions!$D$11)/(Assumptions!$F$11-Assumptions!$D$11),Assumptions!$D$11+SQRT('Random Draws'!H325*(Assumptions!$F$11-Assumptions!$D$11)*(Assumptions!$E$11-Assumptions!$D$11)),Assumptions!$F$11-SQRT((1-'Random Draws'!H325)*(Assumptions!$F$11-Assumptions!$D$11)*(Assumptions!$F$11-Assumptions!$E$11)))</f>
        <v>0.188747433216198</v>
      </c>
      <c r="K325" s="19" t="n">
        <f aca="false">MAX(G325,I325+Assumptions!$D$21)</f>
        <v>0.080365329939375</v>
      </c>
      <c r="L325" s="28" t="n">
        <f aca="false">(F325-Assumptions!$D$15)*(1-H325)+Assumptions!$D$15-J325</f>
        <v>0.124917803555831</v>
      </c>
      <c r="M325" s="21" t="n">
        <f aca="false">Assumptions!$D$14*(1+E325)^1*L325-Assumptions!$D$14*(1+E325)^0*E325*Assumptions!$D$16</f>
        <v>19.5000625790352</v>
      </c>
      <c r="N325" s="21" t="n">
        <f aca="false">Assumptions!$D$14*(1+E325)^2*L325-Assumptions!$D$14*(1+E325)^1*E325*Assumptions!$D$16</f>
        <v>21.4651906284741</v>
      </c>
      <c r="O325" s="21" t="n">
        <f aca="false">Assumptions!$D$14*(1+E325)^3*L325-Assumptions!$D$14*(1+E325)^2*E325*Assumptions!$D$16</f>
        <v>23.6283553885666</v>
      </c>
      <c r="P325" s="21" t="n">
        <f aca="false">Assumptions!$D$14*(1+E325)^4*L325-Assumptions!$D$14*(1+E325)^3*E325*Assumptions!$D$16</f>
        <v>26.0095141026983</v>
      </c>
      <c r="Q325" s="21" t="n">
        <f aca="false">Assumptions!$D$14*(1+E325)^5*L325-Assumptions!$D$14*(1+E325)^4*E325*Assumptions!$D$16</f>
        <v>28.6306352149167</v>
      </c>
      <c r="R325" s="21" t="n">
        <f aca="false">M325/(1+K325)+N325/(1+K325)^2+O325/(1+K325)^3+P325/(1+K325)^4+Q325/(1+K325)^5</f>
        <v>93.7224630970291</v>
      </c>
      <c r="S325" s="21" t="n">
        <f aca="false">Q325*(1+I325)/(K325-I325)</f>
        <v>511.383821758007</v>
      </c>
      <c r="T325" s="21" t="n">
        <f aca="false">R325+S325/(1+K325)^5</f>
        <v>441.173642831379</v>
      </c>
      <c r="U325" s="8" t="n">
        <f aca="false">(T325-Assumptions!$D$17)/Assumptions!$D$18</f>
        <v>10.2469457132552</v>
      </c>
    </row>
    <row r="326" customFormat="false" ht="15" hidden="false" customHeight="false" outlineLevel="0" collapsed="false">
      <c r="B326" s="2" t="n">
        <v>321</v>
      </c>
      <c r="C326" s="27" t="n">
        <f aca="false">NORMSDIST('Random Draws'!C326)</f>
        <v>0.0647281237994338</v>
      </c>
      <c r="D326" s="27" t="n">
        <f aca="false">NORMSDIST(Assumptions!$D$22*'Random Draws'!C326+SQRT(1-Assumptions!$D$22^2)*'Random Draws'!D326)</f>
        <v>0.107987169025065</v>
      </c>
      <c r="E326" s="19" t="n">
        <f aca="false">IF(C326&lt;(Assumptions!$E$6-Assumptions!$D$6)/(Assumptions!$F$6-Assumptions!$D$6),Assumptions!$D$6+SQRT(C326*(Assumptions!$F$6-Assumptions!$D$6)*(Assumptions!$E$6-Assumptions!$D$6)),Assumptions!$F$6-SQRT((1-C326)*(Assumptions!$F$6-Assumptions!$D$6)*(Assumptions!$F$6-Assumptions!$E$6)))</f>
        <v>0.0579900144245959</v>
      </c>
      <c r="F326" s="19" t="n">
        <f aca="false">IF(D326&lt;(Assumptions!$E$7-Assumptions!$D$7)/(Assumptions!$F$7-Assumptions!$D$7),Assumptions!$D$7+SQRT(D326*(Assumptions!$F$7-Assumptions!$D$7)*(Assumptions!$E$7-Assumptions!$D$7)),Assumptions!$F$7-SQRT((1-D326)*(Assumptions!$F$7-Assumptions!$D$7)*(Assumptions!$F$7-Assumptions!$E$7)))</f>
        <v>0.385454331932903</v>
      </c>
      <c r="G326" s="19" t="n">
        <f aca="false">MIN(Assumptions!$D$24,MAX(Assumptions!$D$23,Assumptions!$D$8+Assumptions!$E$8*'Random Draws'!E326))</f>
        <v>0.086790865347447</v>
      </c>
      <c r="H326" s="19" t="n">
        <f aca="false">IF('Random Draws'!F326&lt;(Assumptions!$E$9-Assumptions!$D$9)/(Assumptions!$F$9-Assumptions!$D$9),Assumptions!$D$9+SQRT('Random Draws'!F326*(Assumptions!$F$9-Assumptions!$D$9)*(Assumptions!$E$9-Assumptions!$D$9)),Assumptions!$F$9-SQRT((1-'Random Draws'!F326)*(Assumptions!$F$9-Assumptions!$D$9)*(Assumptions!$F$9-Assumptions!$E$9)))</f>
        <v>0.28148084599038</v>
      </c>
      <c r="I326" s="19" t="n">
        <f aca="false">IF('Random Draws'!G326&lt;(Assumptions!$E$10-Assumptions!$D$10)/(Assumptions!$F$10-Assumptions!$D$10),Assumptions!$D$10+SQRT('Random Draws'!G326*(Assumptions!$F$10-Assumptions!$D$10)*(Assumptions!$E$10-Assumptions!$D$10)),Assumptions!$F$10-SQRT((1-'Random Draws'!G326)*(Assumptions!$F$10-Assumptions!$D$10)*(Assumptions!$F$10-Assumptions!$E$10)))</f>
        <v>0.0253694981437435</v>
      </c>
      <c r="J326" s="19" t="n">
        <f aca="false">IF('Random Draws'!H326&lt;(Assumptions!$E$11-Assumptions!$D$11)/(Assumptions!$F$11-Assumptions!$D$11),Assumptions!$D$11+SQRT('Random Draws'!H326*(Assumptions!$F$11-Assumptions!$D$11)*(Assumptions!$E$11-Assumptions!$D$11)),Assumptions!$F$11-SQRT((1-'Random Draws'!H326)*(Assumptions!$F$11-Assumptions!$D$11)*(Assumptions!$F$11-Assumptions!$E$11)))</f>
        <v>0.166504146763043</v>
      </c>
      <c r="K326" s="19" t="n">
        <f aca="false">MAX(G326,I326+Assumptions!$D$21)</f>
        <v>0.086790865347447</v>
      </c>
      <c r="L326" s="28" t="n">
        <f aca="false">(F326-Assumptions!$D$15)*(1-H326)+Assumptions!$D$15-J326</f>
        <v>0.147044683705479</v>
      </c>
      <c r="M326" s="21" t="n">
        <f aca="false">Assumptions!$D$14*(1+E326)^1*L326-Assumptions!$D$14*(1+E326)^0*E326*Assumptions!$D$16</f>
        <v>22.3056554572728</v>
      </c>
      <c r="N326" s="21" t="n">
        <f aca="false">Assumptions!$D$14*(1+E326)^2*L326-Assumptions!$D$14*(1+E326)^1*E326*Assumptions!$D$16</f>
        <v>23.5991607389901</v>
      </c>
      <c r="O326" s="21" t="n">
        <f aca="false">Assumptions!$D$14*(1+E326)^3*L326-Assumptions!$D$14*(1+E326)^2*E326*Assumptions!$D$16</f>
        <v>24.9676764106525</v>
      </c>
      <c r="P326" s="21" t="n">
        <f aca="false">Assumptions!$D$14*(1+E326)^4*L326-Assumptions!$D$14*(1+E326)^3*E326*Assumptions!$D$16</f>
        <v>26.4155523258549</v>
      </c>
      <c r="Q326" s="21" t="n">
        <f aca="false">Assumptions!$D$14*(1+E326)^5*L326-Assumptions!$D$14*(1+E326)^4*E326*Assumptions!$D$16</f>
        <v>27.9473905862649</v>
      </c>
      <c r="R326" s="21" t="n">
        <f aca="false">M326/(1+K326)+N326/(1+K326)^2+O326/(1+K326)^3+P326/(1+K326)^4+Q326/(1+K326)^5</f>
        <v>97.324779928475</v>
      </c>
      <c r="S326" s="21" t="n">
        <f aca="false">Q326*(1+I326)/(K326-I326)</f>
        <v>466.55428175063</v>
      </c>
      <c r="T326" s="21" t="n">
        <f aca="false">R326+S326/(1+K326)^5</f>
        <v>405.056512685274</v>
      </c>
      <c r="U326" s="8" t="n">
        <f aca="false">(T326-Assumptions!$D$17)/Assumptions!$D$18</f>
        <v>8.80226050741098</v>
      </c>
    </row>
    <row r="327" customFormat="false" ht="15" hidden="false" customHeight="false" outlineLevel="0" collapsed="false">
      <c r="B327" s="2" t="n">
        <v>322</v>
      </c>
      <c r="C327" s="27" t="n">
        <f aca="false">NORMSDIST('Random Draws'!C327)</f>
        <v>0.0485567719384758</v>
      </c>
      <c r="D327" s="27" t="n">
        <f aca="false">NORMSDIST(Assumptions!$D$22*'Random Draws'!C327+SQRT(1-Assumptions!$D$22^2)*'Random Draws'!D327)</f>
        <v>0.420537431226542</v>
      </c>
      <c r="E327" s="19" t="n">
        <f aca="false">IF(C327&lt;(Assumptions!$E$6-Assumptions!$D$6)/(Assumptions!$F$6-Assumptions!$D$6),Assumptions!$D$6+SQRT(C327*(Assumptions!$F$6-Assumptions!$D$6)*(Assumptions!$E$6-Assumptions!$D$6)),Assumptions!$F$6-SQRT((1-C327)*(Assumptions!$F$6-Assumptions!$D$6)*(Assumptions!$F$6-Assumptions!$E$6)))</f>
        <v>0.0555815230222331</v>
      </c>
      <c r="F327" s="19" t="n">
        <f aca="false">IF(D327&lt;(Assumptions!$E$7-Assumptions!$D$7)/(Assumptions!$F$7-Assumptions!$D$7),Assumptions!$D$7+SQRT(D327*(Assumptions!$F$7-Assumptions!$D$7)*(Assumptions!$E$7-Assumptions!$D$7)),Assumptions!$F$7-SQRT((1-D327)*(Assumptions!$F$7-Assumptions!$D$7)*(Assumptions!$F$7-Assumptions!$E$7)))</f>
        <v>0.410231708983064</v>
      </c>
      <c r="G327" s="19" t="n">
        <f aca="false">MIN(Assumptions!$D$24,MAX(Assumptions!$D$23,Assumptions!$D$8+Assumptions!$E$8*'Random Draws'!E327))</f>
        <v>0.080376333700781</v>
      </c>
      <c r="H327" s="19" t="n">
        <f aca="false">IF('Random Draws'!F327&lt;(Assumptions!$E$9-Assumptions!$D$9)/(Assumptions!$F$9-Assumptions!$D$9),Assumptions!$D$9+SQRT('Random Draws'!F327*(Assumptions!$F$9-Assumptions!$D$9)*(Assumptions!$E$9-Assumptions!$D$9)),Assumptions!$F$9-SQRT((1-'Random Draws'!F327)*(Assumptions!$F$9-Assumptions!$D$9)*(Assumptions!$F$9-Assumptions!$E$9)))</f>
        <v>0.262171812237306</v>
      </c>
      <c r="I327" s="19" t="n">
        <f aca="false">IF('Random Draws'!G327&lt;(Assumptions!$E$10-Assumptions!$D$10)/(Assumptions!$F$10-Assumptions!$D$10),Assumptions!$D$10+SQRT('Random Draws'!G327*(Assumptions!$F$10-Assumptions!$D$10)*(Assumptions!$E$10-Assumptions!$D$10)),Assumptions!$F$10-SQRT((1-'Random Draws'!G327)*(Assumptions!$F$10-Assumptions!$D$10)*(Assumptions!$F$10-Assumptions!$E$10)))</f>
        <v>0.0180275331247323</v>
      </c>
      <c r="J327" s="19" t="n">
        <f aca="false">IF('Random Draws'!H327&lt;(Assumptions!$E$11-Assumptions!$D$11)/(Assumptions!$F$11-Assumptions!$D$11),Assumptions!$D$11+SQRT('Random Draws'!H327*(Assumptions!$F$11-Assumptions!$D$11)*(Assumptions!$E$11-Assumptions!$D$11)),Assumptions!$F$11-SQRT((1-'Random Draws'!H327)*(Assumptions!$F$11-Assumptions!$D$11)*(Assumptions!$F$11-Assumptions!$E$11)))</f>
        <v>0.148582761183553</v>
      </c>
      <c r="K327" s="19" t="n">
        <f aca="false">MAX(G327,I327+Assumptions!$D$21)</f>
        <v>0.080376333700781</v>
      </c>
      <c r="L327" s="28" t="n">
        <f aca="false">(F327-Assumptions!$D$15)*(1-H327)+Assumptions!$D$15-J327</f>
        <v>0.188180092809064</v>
      </c>
      <c r="M327" s="21" t="n">
        <f aca="false">Assumptions!$D$14*(1+E327)^1*L327-Assumptions!$D$14*(1+E327)^0*E327*Assumptions!$D$16</f>
        <v>28.5609375754826</v>
      </c>
      <c r="N327" s="21" t="n">
        <f aca="false">Assumptions!$D$14*(1+E327)^2*L327-Assumptions!$D$14*(1+E327)^1*E327*Assumptions!$D$16</f>
        <v>30.1483979848708</v>
      </c>
      <c r="O327" s="21" t="n">
        <f aca="false">Assumptions!$D$14*(1+E327)^3*L327-Assumptions!$D$14*(1+E327)^2*E327*Assumptions!$D$16</f>
        <v>31.8240918615504</v>
      </c>
      <c r="P327" s="21" t="n">
        <f aca="false">Assumptions!$D$14*(1+E327)^4*L327-Assumptions!$D$14*(1+E327)^3*E327*Assumptions!$D$16</f>
        <v>33.5929233560148</v>
      </c>
      <c r="Q327" s="21" t="n">
        <f aca="false">Assumptions!$D$14*(1+E327)^5*L327-Assumptions!$D$14*(1+E327)^4*E327*Assumptions!$D$16</f>
        <v>35.4600691989113</v>
      </c>
      <c r="R327" s="21" t="n">
        <f aca="false">M327/(1+K327)+N327/(1+K327)^2+O327/(1+K327)^3+P327/(1+K327)^4+Q327/(1+K327)^5</f>
        <v>126.251027043715</v>
      </c>
      <c r="S327" s="21" t="n">
        <f aca="false">Q327*(1+I327)/(K327-I327)</f>
        <v>578.98991540292</v>
      </c>
      <c r="T327" s="21" t="n">
        <f aca="false">R327+S327/(1+K327)^5</f>
        <v>519.616002766282</v>
      </c>
      <c r="U327" s="8" t="n">
        <f aca="false">(T327-Assumptions!$D$17)/Assumptions!$D$18</f>
        <v>13.3846401106513</v>
      </c>
    </row>
    <row r="328" customFormat="false" ht="15" hidden="false" customHeight="false" outlineLevel="0" collapsed="false">
      <c r="B328" s="2" t="n">
        <v>323</v>
      </c>
      <c r="C328" s="27" t="n">
        <f aca="false">NORMSDIST('Random Draws'!C328)</f>
        <v>0.310813822376574</v>
      </c>
      <c r="D328" s="27" t="n">
        <f aca="false">NORMSDIST(Assumptions!$D$22*'Random Draws'!C328+SQRT(1-Assumptions!$D$22^2)*'Random Draws'!D328)</f>
        <v>0.299577546891727</v>
      </c>
      <c r="E328" s="19" t="n">
        <f aca="false">IF(C328&lt;(Assumptions!$E$6-Assumptions!$D$6)/(Assumptions!$F$6-Assumptions!$D$6),Assumptions!$D$6+SQRT(C328*(Assumptions!$F$6-Assumptions!$D$6)*(Assumptions!$E$6-Assumptions!$D$6)),Assumptions!$F$6-SQRT((1-C328)*(Assumptions!$F$6-Assumptions!$D$6)*(Assumptions!$F$6-Assumptions!$E$6)))</f>
        <v>0.0794216832705413</v>
      </c>
      <c r="F328" s="19" t="n">
        <f aca="false">IF(D328&lt;(Assumptions!$E$7-Assumptions!$D$7)/(Assumptions!$F$7-Assumptions!$D$7),Assumptions!$D$7+SQRT(D328*(Assumptions!$F$7-Assumptions!$D$7)*(Assumptions!$E$7-Assumptions!$D$7)),Assumptions!$F$7-SQRT((1-D328)*(Assumptions!$F$7-Assumptions!$D$7)*(Assumptions!$F$7-Assumptions!$E$7)))</f>
        <v>0.402396524401776</v>
      </c>
      <c r="G328" s="19" t="n">
        <f aca="false">MIN(Assumptions!$D$24,MAX(Assumptions!$D$23,Assumptions!$D$8+Assumptions!$E$8*'Random Draws'!E328))</f>
        <v>0.10048631656847</v>
      </c>
      <c r="H328" s="19" t="n">
        <f aca="false">IF('Random Draws'!F328&lt;(Assumptions!$E$9-Assumptions!$D$9)/(Assumptions!$F$9-Assumptions!$D$9),Assumptions!$D$9+SQRT('Random Draws'!F328*(Assumptions!$F$9-Assumptions!$D$9)*(Assumptions!$E$9-Assumptions!$D$9)),Assumptions!$F$9-SQRT((1-'Random Draws'!F328)*(Assumptions!$F$9-Assumptions!$D$9)*(Assumptions!$F$9-Assumptions!$E$9)))</f>
        <v>0.344111518950196</v>
      </c>
      <c r="I328" s="19" t="n">
        <f aca="false">IF('Random Draws'!G328&lt;(Assumptions!$E$10-Assumptions!$D$10)/(Assumptions!$F$10-Assumptions!$D$10),Assumptions!$D$10+SQRT('Random Draws'!G328*(Assumptions!$F$10-Assumptions!$D$10)*(Assumptions!$E$10-Assumptions!$D$10)),Assumptions!$F$10-SQRT((1-'Random Draws'!G328)*(Assumptions!$F$10-Assumptions!$D$10)*(Assumptions!$F$10-Assumptions!$E$10)))</f>
        <v>0.0198938316743072</v>
      </c>
      <c r="J328" s="19" t="n">
        <f aca="false">IF('Random Draws'!H328&lt;(Assumptions!$E$11-Assumptions!$D$11)/(Assumptions!$F$11-Assumptions!$D$11),Assumptions!$D$11+SQRT('Random Draws'!H328*(Assumptions!$F$11-Assumptions!$D$11)*(Assumptions!$E$11-Assumptions!$D$11)),Assumptions!$F$11-SQRT((1-'Random Draws'!H328)*(Assumptions!$F$11-Assumptions!$D$11)*(Assumptions!$F$11-Assumptions!$E$11)))</f>
        <v>0.139385711594987</v>
      </c>
      <c r="K328" s="19" t="n">
        <f aca="false">MAX(G328,I328+Assumptions!$D$21)</f>
        <v>0.10048631656847</v>
      </c>
      <c r="L328" s="28" t="n">
        <f aca="false">(F328-Assumptions!$D$15)*(1-H328)+Assumptions!$D$15-J328</f>
        <v>0.16927603103814</v>
      </c>
      <c r="M328" s="21" t="n">
        <f aca="false">Assumptions!$D$14*(1+E328)^1*L328-Assumptions!$D$14*(1+E328)^0*E328*Assumptions!$D$16</f>
        <v>26.1489473400522</v>
      </c>
      <c r="N328" s="21" t="n">
        <f aca="false">Assumptions!$D$14*(1+E328)^2*L328-Assumptions!$D$14*(1+E328)^1*E328*Assumptions!$D$16</f>
        <v>28.2257407535519</v>
      </c>
      <c r="O328" s="21" t="n">
        <f aca="false">Assumptions!$D$14*(1+E328)^3*L328-Assumptions!$D$14*(1+E328)^2*E328*Assumptions!$D$16</f>
        <v>30.4674765957569</v>
      </c>
      <c r="P328" s="21" t="n">
        <f aca="false">Assumptions!$D$14*(1+E328)^4*L328-Assumptions!$D$14*(1+E328)^3*E328*Assumptions!$D$16</f>
        <v>32.8872548719978</v>
      </c>
      <c r="Q328" s="21" t="n">
        <f aca="false">Assumptions!$D$14*(1+E328)^5*L328-Assumptions!$D$14*(1+E328)^4*E328*Assumptions!$D$16</f>
        <v>35.4992160120791</v>
      </c>
      <c r="R328" s="21" t="n">
        <f aca="false">M328/(1+K328)+N328/(1+K328)^2+O328/(1+K328)^3+P328/(1+K328)^4+Q328/(1+K328)^5</f>
        <v>114.344362118045</v>
      </c>
      <c r="S328" s="21" t="n">
        <f aca="false">Q328*(1+I328)/(K328-I328)</f>
        <v>449.240788238999</v>
      </c>
      <c r="T328" s="21" t="n">
        <f aca="false">R328+S328/(1+K328)^5</f>
        <v>392.671751466605</v>
      </c>
      <c r="U328" s="8" t="n">
        <f aca="false">(T328-Assumptions!$D$17)/Assumptions!$D$18</f>
        <v>8.30687005866419</v>
      </c>
    </row>
    <row r="329" customFormat="false" ht="15" hidden="false" customHeight="false" outlineLevel="0" collapsed="false">
      <c r="B329" s="2" t="n">
        <v>324</v>
      </c>
      <c r="C329" s="27" t="n">
        <f aca="false">NORMSDIST('Random Draws'!C329)</f>
        <v>0.0765502770220393</v>
      </c>
      <c r="D329" s="27" t="n">
        <f aca="false">NORMSDIST(Assumptions!$D$22*'Random Draws'!C329+SQRT(1-Assumptions!$D$22^2)*'Random Draws'!D329)</f>
        <v>0.438701338249663</v>
      </c>
      <c r="E329" s="19" t="n">
        <f aca="false">IF(C329&lt;(Assumptions!$E$6-Assumptions!$D$6)/(Assumptions!$F$6-Assumptions!$D$6),Assumptions!$D$6+SQRT(C329*(Assumptions!$F$6-Assumptions!$D$6)*(Assumptions!$E$6-Assumptions!$D$6)),Assumptions!$F$6-SQRT((1-C329)*(Assumptions!$F$6-Assumptions!$D$6)*(Assumptions!$F$6-Assumptions!$E$6)))</f>
        <v>0.0595640329459495</v>
      </c>
      <c r="F329" s="19" t="n">
        <f aca="false">IF(D329&lt;(Assumptions!$E$7-Assumptions!$D$7)/(Assumptions!$F$7-Assumptions!$D$7),Assumptions!$D$7+SQRT(D329*(Assumptions!$F$7-Assumptions!$D$7)*(Assumptions!$E$7-Assumptions!$D$7)),Assumptions!$F$7-SQRT((1-D329)*(Assumptions!$F$7-Assumptions!$D$7)*(Assumptions!$F$7-Assumptions!$E$7)))</f>
        <v>0.411305048772007</v>
      </c>
      <c r="G329" s="19" t="n">
        <f aca="false">MIN(Assumptions!$D$24,MAX(Assumptions!$D$23,Assumptions!$D$8+Assumptions!$E$8*'Random Draws'!E329))</f>
        <v>0.080308851360779</v>
      </c>
      <c r="H329" s="19" t="n">
        <f aca="false">IF('Random Draws'!F329&lt;(Assumptions!$E$9-Assumptions!$D$9)/(Assumptions!$F$9-Assumptions!$D$9),Assumptions!$D$9+SQRT('Random Draws'!F329*(Assumptions!$F$9-Assumptions!$D$9)*(Assumptions!$E$9-Assumptions!$D$9)),Assumptions!$F$9-SQRT((1-'Random Draws'!F329)*(Assumptions!$F$9-Assumptions!$D$9)*(Assumptions!$F$9-Assumptions!$E$9)))</f>
        <v>0.312420015434067</v>
      </c>
      <c r="I329" s="19" t="n">
        <f aca="false">IF('Random Draws'!G329&lt;(Assumptions!$E$10-Assumptions!$D$10)/(Assumptions!$F$10-Assumptions!$D$10),Assumptions!$D$10+SQRT('Random Draws'!G329*(Assumptions!$F$10-Assumptions!$D$10)*(Assumptions!$E$10-Assumptions!$D$10)),Assumptions!$F$10-SQRT((1-'Random Draws'!G329)*(Assumptions!$F$10-Assumptions!$D$10)*(Assumptions!$F$10-Assumptions!$E$10)))</f>
        <v>0.0207660588718302</v>
      </c>
      <c r="J329" s="19" t="n">
        <f aca="false">IF('Random Draws'!H329&lt;(Assumptions!$E$11-Assumptions!$D$11)/(Assumptions!$F$11-Assumptions!$D$11),Assumptions!$D$11+SQRT('Random Draws'!H329*(Assumptions!$F$11-Assumptions!$D$11)*(Assumptions!$E$11-Assumptions!$D$11)),Assumptions!$F$11-SQRT((1-'Random Draws'!H329)*(Assumptions!$F$11-Assumptions!$D$11)*(Assumptions!$F$11-Assumptions!$E$11)))</f>
        <v>0.148520701988135</v>
      </c>
      <c r="K329" s="19" t="n">
        <f aca="false">MAX(G329,I329+Assumptions!$D$21)</f>
        <v>0.080308851360779</v>
      </c>
      <c r="L329" s="28" t="n">
        <f aca="false">(F329-Assumptions!$D$15)*(1-H329)+Assumptions!$D$15-J329</f>
        <v>0.174899019104841</v>
      </c>
      <c r="M329" s="21" t="n">
        <f aca="false">Assumptions!$D$14*(1+E329)^1*L329-Assumptions!$D$14*(1+E329)^0*E329*Assumptions!$D$16</f>
        <v>26.6118194126324</v>
      </c>
      <c r="N329" s="21" t="n">
        <f aca="false">Assumptions!$D$14*(1+E329)^2*L329-Assumptions!$D$14*(1+E329)^1*E329*Assumptions!$D$16</f>
        <v>28.1969267008781</v>
      </c>
      <c r="O329" s="21" t="n">
        <f aca="false">Assumptions!$D$14*(1+E329)^3*L329-Assumptions!$D$14*(1+E329)^2*E329*Assumptions!$D$16</f>
        <v>29.8764493718637</v>
      </c>
      <c r="P329" s="21" t="n">
        <f aca="false">Assumptions!$D$14*(1+E329)^4*L329-Assumptions!$D$14*(1+E329)^3*E329*Assumptions!$D$16</f>
        <v>31.6560111865574</v>
      </c>
      <c r="Q329" s="21" t="n">
        <f aca="false">Assumptions!$D$14*(1+E329)^5*L329-Assumptions!$D$14*(1+E329)^4*E329*Assumptions!$D$16</f>
        <v>33.5415708798108</v>
      </c>
      <c r="R329" s="21" t="n">
        <f aca="false">M329/(1+K329)+N329/(1+K329)^2+O329/(1+K329)^3+P329/(1+K329)^4+Q329/(1+K329)^5</f>
        <v>118.527314319629</v>
      </c>
      <c r="S329" s="21" t="n">
        <f aca="false">Q329*(1+I329)/(K329-I329)</f>
        <v>575.016650784548</v>
      </c>
      <c r="T329" s="21" t="n">
        <f aca="false">R329+S329/(1+K329)^5</f>
        <v>509.3148907573</v>
      </c>
      <c r="U329" s="8" t="n">
        <f aca="false">(T329-Assumptions!$D$17)/Assumptions!$D$18</f>
        <v>12.972595630292</v>
      </c>
    </row>
    <row r="330" customFormat="false" ht="15" hidden="false" customHeight="false" outlineLevel="0" collapsed="false">
      <c r="B330" s="2" t="n">
        <v>325</v>
      </c>
      <c r="C330" s="27" t="n">
        <f aca="false">NORMSDIST('Random Draws'!C330)</f>
        <v>0.992910749700376</v>
      </c>
      <c r="D330" s="27" t="n">
        <f aca="false">NORMSDIST(Assumptions!$D$22*'Random Draws'!C330+SQRT(1-Assumptions!$D$22^2)*'Random Draws'!D330)</f>
        <v>0.926741342460735</v>
      </c>
      <c r="E330" s="19" t="n">
        <f aca="false">IF(C330&lt;(Assumptions!$E$6-Assumptions!$D$6)/(Assumptions!$F$6-Assumptions!$D$6),Assumptions!$D$6+SQRT(C330*(Assumptions!$F$6-Assumptions!$D$6)*(Assumptions!$E$6-Assumptions!$D$6)),Assumptions!$F$6-SQRT((1-C330)*(Assumptions!$F$6-Assumptions!$D$6)*(Assumptions!$F$6-Assumptions!$E$6)))</f>
        <v>0.134046324538731</v>
      </c>
      <c r="F330" s="19" t="n">
        <f aca="false">IF(D330&lt;(Assumptions!$E$7-Assumptions!$D$7)/(Assumptions!$F$7-Assumptions!$D$7),Assumptions!$D$7+SQRT(D330*(Assumptions!$F$7-Assumptions!$D$7)*(Assumptions!$E$7-Assumptions!$D$7)),Assumptions!$F$7-SQRT((1-D330)*(Assumptions!$F$7-Assumptions!$D$7)*(Assumptions!$F$7-Assumptions!$E$7)))</f>
        <v>0.442881745703575</v>
      </c>
      <c r="G330" s="19" t="n">
        <f aca="false">MIN(Assumptions!$D$24,MAX(Assumptions!$D$23,Assumptions!$D$8+Assumptions!$E$8*'Random Draws'!E330))</f>
        <v>0.061699044929607</v>
      </c>
      <c r="H330" s="19" t="n">
        <f aca="false">IF('Random Draws'!F330&lt;(Assumptions!$E$9-Assumptions!$D$9)/(Assumptions!$F$9-Assumptions!$D$9),Assumptions!$D$9+SQRT('Random Draws'!F330*(Assumptions!$F$9-Assumptions!$D$9)*(Assumptions!$E$9-Assumptions!$D$9)),Assumptions!$F$9-SQRT((1-'Random Draws'!F330)*(Assumptions!$F$9-Assumptions!$D$9)*(Assumptions!$F$9-Assumptions!$E$9)))</f>
        <v>0.261110346462277</v>
      </c>
      <c r="I330" s="19" t="n">
        <f aca="false">IF('Random Draws'!G330&lt;(Assumptions!$E$10-Assumptions!$D$10)/(Assumptions!$F$10-Assumptions!$D$10),Assumptions!$D$10+SQRT('Random Draws'!G330*(Assumptions!$F$10-Assumptions!$D$10)*(Assumptions!$E$10-Assumptions!$D$10)),Assumptions!$F$10-SQRT((1-'Random Draws'!G330)*(Assumptions!$F$10-Assumptions!$D$10)*(Assumptions!$F$10-Assumptions!$E$10)))</f>
        <v>0.0220190123192069</v>
      </c>
      <c r="J330" s="19" t="n">
        <f aca="false">IF('Random Draws'!H330&lt;(Assumptions!$E$11-Assumptions!$D$11)/(Assumptions!$F$11-Assumptions!$D$11),Assumptions!$D$11+SQRT('Random Draws'!H330*(Assumptions!$F$11-Assumptions!$D$11)*(Assumptions!$E$11-Assumptions!$D$11)),Assumptions!$F$11-SQRT((1-'Random Draws'!H330)*(Assumptions!$F$11-Assumptions!$D$11)*(Assumptions!$F$11-Assumptions!$E$11)))</f>
        <v>0.205022635493652</v>
      </c>
      <c r="K330" s="19" t="n">
        <f aca="false">MAX(G330,I330+Assumptions!$D$21)</f>
        <v>0.061699044929607</v>
      </c>
      <c r="L330" s="28" t="n">
        <f aca="false">(F330-Assumptions!$D$15)*(1-H330)+Assumptions!$D$15-J330</f>
        <v>0.15616244918754</v>
      </c>
      <c r="M330" s="21" t="n">
        <f aca="false">Assumptions!$D$14*(1+E330)^1*L330-Assumptions!$D$14*(1+E330)^0*E330*Assumptions!$D$16</f>
        <v>25.0957389604105</v>
      </c>
      <c r="N330" s="21" t="n">
        <f aca="false">Assumptions!$D$14*(1+E330)^2*L330-Assumptions!$D$14*(1+E330)^1*E330*Assumptions!$D$16</f>
        <v>28.459730529637</v>
      </c>
      <c r="O330" s="21" t="n">
        <f aca="false">Assumptions!$D$14*(1+E330)^3*L330-Assumptions!$D$14*(1+E330)^2*E330*Assumptions!$D$16</f>
        <v>32.2746528044975</v>
      </c>
      <c r="P330" s="21" t="n">
        <f aca="false">Assumptions!$D$14*(1+E330)^4*L330-Assumptions!$D$14*(1+E330)^3*E330*Assumptions!$D$16</f>
        <v>36.6009513887041</v>
      </c>
      <c r="Q330" s="21" t="n">
        <f aca="false">Assumptions!$D$14*(1+E330)^5*L330-Assumptions!$D$14*(1+E330)^4*E330*Assumptions!$D$16</f>
        <v>41.5071743969806</v>
      </c>
      <c r="R330" s="21" t="n">
        <f aca="false">M330/(1+K330)+N330/(1+K330)^2+O330/(1+K330)^3+P330/(1+K330)^4+Q330/(1+K330)^5</f>
        <v>135.429358705341</v>
      </c>
      <c r="S330" s="21" t="n">
        <f aca="false">Q330*(1+I330)/(K330-I330)</f>
        <v>1069.07980136701</v>
      </c>
      <c r="T330" s="21" t="n">
        <f aca="false">R330+S330/(1+K330)^5</f>
        <v>927.936146989554</v>
      </c>
      <c r="U330" s="8" t="n">
        <f aca="false">(T330-Assumptions!$D$17)/Assumptions!$D$18</f>
        <v>29.7174458795821</v>
      </c>
    </row>
    <row r="331" customFormat="false" ht="15" hidden="false" customHeight="false" outlineLevel="0" collapsed="false">
      <c r="B331" s="2" t="n">
        <v>326</v>
      </c>
      <c r="C331" s="27" t="n">
        <f aca="false">NORMSDIST('Random Draws'!C331)</f>
        <v>0.823205035661407</v>
      </c>
      <c r="D331" s="27" t="n">
        <f aca="false">NORMSDIST(Assumptions!$D$22*'Random Draws'!C331+SQRT(1-Assumptions!$D$22^2)*'Random Draws'!D331)</f>
        <v>0.860747433712074</v>
      </c>
      <c r="E331" s="19" t="n">
        <f aca="false">IF(C331&lt;(Assumptions!$E$6-Assumptions!$D$6)/(Assumptions!$F$6-Assumptions!$D$6),Assumptions!$D$6+SQRT(C331*(Assumptions!$F$6-Assumptions!$D$6)*(Assumptions!$E$6-Assumptions!$D$6)),Assumptions!$F$6-SQRT((1-C331)*(Assumptions!$F$6-Assumptions!$D$6)*(Assumptions!$F$6-Assumptions!$E$6)))</f>
        <v>0.110268285927432</v>
      </c>
      <c r="F331" s="19" t="n">
        <f aca="false">IF(D331&lt;(Assumptions!$E$7-Assumptions!$D$7)/(Assumptions!$F$7-Assumptions!$D$7),Assumptions!$D$7+SQRT(D331*(Assumptions!$F$7-Assumptions!$D$7)*(Assumptions!$E$7-Assumptions!$D$7)),Assumptions!$F$7-SQRT((1-D331)*(Assumptions!$F$7-Assumptions!$D$7)*(Assumptions!$F$7-Assumptions!$E$7)))</f>
        <v>0.436398935084372</v>
      </c>
      <c r="G331" s="19" t="n">
        <f aca="false">MIN(Assumptions!$D$24,MAX(Assumptions!$D$23,Assumptions!$D$8+Assumptions!$E$8*'Random Draws'!E331))</f>
        <v>0.084391092644196</v>
      </c>
      <c r="H331" s="19" t="n">
        <f aca="false">IF('Random Draws'!F331&lt;(Assumptions!$E$9-Assumptions!$D$9)/(Assumptions!$F$9-Assumptions!$D$9),Assumptions!$D$9+SQRT('Random Draws'!F331*(Assumptions!$F$9-Assumptions!$D$9)*(Assumptions!$E$9-Assumptions!$D$9)),Assumptions!$F$9-SQRT((1-'Random Draws'!F331)*(Assumptions!$F$9-Assumptions!$D$9)*(Assumptions!$F$9-Assumptions!$E$9)))</f>
        <v>0.277486584120809</v>
      </c>
      <c r="I331" s="19" t="n">
        <f aca="false">IF('Random Draws'!G331&lt;(Assumptions!$E$10-Assumptions!$D$10)/(Assumptions!$F$10-Assumptions!$D$10),Assumptions!$D$10+SQRT('Random Draws'!G331*(Assumptions!$F$10-Assumptions!$D$10)*(Assumptions!$E$10-Assumptions!$D$10)),Assumptions!$F$10-SQRT((1-'Random Draws'!G331)*(Assumptions!$F$10-Assumptions!$D$10)*(Assumptions!$F$10-Assumptions!$E$10)))</f>
        <v>0.0181614075665889</v>
      </c>
      <c r="J331" s="19" t="n">
        <f aca="false">IF('Random Draws'!H331&lt;(Assumptions!$E$11-Assumptions!$D$11)/(Assumptions!$F$11-Assumptions!$D$11),Assumptions!$D$11+SQRT('Random Draws'!H331*(Assumptions!$F$11-Assumptions!$D$11)*(Assumptions!$E$11-Assumptions!$D$11)),Assumptions!$F$11-SQRT((1-'Random Draws'!H331)*(Assumptions!$F$11-Assumptions!$D$11)*(Assumptions!$F$11-Assumptions!$E$11)))</f>
        <v>0.199778036451571</v>
      </c>
      <c r="K331" s="19" t="n">
        <f aca="false">MAX(G331,I331+Assumptions!$D$21)</f>
        <v>0.084391092644196</v>
      </c>
      <c r="L331" s="28" t="n">
        <f aca="false">(F331-Assumptions!$D$15)*(1-H331)+Assumptions!$D$15-J331</f>
        <v>0.151599304757985</v>
      </c>
      <c r="M331" s="21" t="n">
        <f aca="false">Assumptions!$D$14*(1+E331)^1*L331-Assumptions!$D$14*(1+E331)^0*E331*Assumptions!$D$16</f>
        <v>23.9261384912242</v>
      </c>
      <c r="N331" s="21" t="n">
        <f aca="false">Assumptions!$D$14*(1+E331)^2*L331-Assumptions!$D$14*(1+E331)^1*E331*Assumptions!$D$16</f>
        <v>26.5644327715139</v>
      </c>
      <c r="O331" s="21" t="n">
        <f aca="false">Assumptions!$D$14*(1+E331)^3*L331-Assumptions!$D$14*(1+E331)^2*E331*Assumptions!$D$16</f>
        <v>29.4936472398632</v>
      </c>
      <c r="P331" s="21" t="n">
        <f aca="false">Assumptions!$D$14*(1+E331)^4*L331-Assumptions!$D$14*(1+E331)^3*E331*Assumptions!$D$16</f>
        <v>32.7458611667513</v>
      </c>
      <c r="Q331" s="21" t="n">
        <f aca="false">Assumptions!$D$14*(1+E331)^5*L331-Assumptions!$D$14*(1+E331)^4*E331*Assumptions!$D$16</f>
        <v>36.3566911488266</v>
      </c>
      <c r="R331" s="21" t="n">
        <f aca="false">M331/(1+K331)+N331/(1+K331)^2+O331/(1+K331)^3+P331/(1+K331)^4+Q331/(1+K331)^5</f>
        <v>115.713004342674</v>
      </c>
      <c r="S331" s="21" t="n">
        <f aca="false">Q331*(1+I331)/(K331-I331)</f>
        <v>558.918252309021</v>
      </c>
      <c r="T331" s="21" t="n">
        <f aca="false">R331+S331/(1+K331)^5</f>
        <v>488.463804655105</v>
      </c>
      <c r="U331" s="8" t="n">
        <f aca="false">(T331-Assumptions!$D$17)/Assumptions!$D$18</f>
        <v>12.1385521862042</v>
      </c>
    </row>
    <row r="332" customFormat="false" ht="15" hidden="false" customHeight="false" outlineLevel="0" collapsed="false">
      <c r="B332" s="2" t="n">
        <v>327</v>
      </c>
      <c r="C332" s="27" t="n">
        <f aca="false">NORMSDIST('Random Draws'!C332)</f>
        <v>0.347214190748717</v>
      </c>
      <c r="D332" s="27" t="n">
        <f aca="false">NORMSDIST(Assumptions!$D$22*'Random Draws'!C332+SQRT(1-Assumptions!$D$22^2)*'Random Draws'!D332)</f>
        <v>0.157425725482703</v>
      </c>
      <c r="E332" s="19" t="n">
        <f aca="false">IF(C332&lt;(Assumptions!$E$6-Assumptions!$D$6)/(Assumptions!$F$6-Assumptions!$D$6),Assumptions!$D$6+SQRT(C332*(Assumptions!$F$6-Assumptions!$D$6)*(Assumptions!$E$6-Assumptions!$D$6)),Assumptions!$F$6-SQRT((1-C332)*(Assumptions!$F$6-Assumptions!$D$6)*(Assumptions!$F$6-Assumptions!$E$6)))</f>
        <v>0.0816661847754697</v>
      </c>
      <c r="F332" s="19" t="n">
        <f aca="false">IF(D332&lt;(Assumptions!$E$7-Assumptions!$D$7)/(Assumptions!$F$7-Assumptions!$D$7),Assumptions!$D$7+SQRT(D332*(Assumptions!$F$7-Assumptions!$D$7)*(Assumptions!$E$7-Assumptions!$D$7)),Assumptions!$F$7-SQRT((1-D332)*(Assumptions!$F$7-Assumptions!$D$7)*(Assumptions!$F$7-Assumptions!$E$7)))</f>
        <v>0.390733602992429</v>
      </c>
      <c r="G332" s="19" t="n">
        <f aca="false">MIN(Assumptions!$D$24,MAX(Assumptions!$D$23,Assumptions!$D$8+Assumptions!$E$8*'Random Draws'!E332))</f>
        <v>0.085417759314731</v>
      </c>
      <c r="H332" s="19" t="n">
        <f aca="false">IF('Random Draws'!F332&lt;(Assumptions!$E$9-Assumptions!$D$9)/(Assumptions!$F$9-Assumptions!$D$9),Assumptions!$D$9+SQRT('Random Draws'!F332*(Assumptions!$F$9-Assumptions!$D$9)*(Assumptions!$E$9-Assumptions!$D$9)),Assumptions!$F$9-SQRT((1-'Random Draws'!F332)*(Assumptions!$F$9-Assumptions!$D$9)*(Assumptions!$F$9-Assumptions!$E$9)))</f>
        <v>0.267104848416882</v>
      </c>
      <c r="I332" s="19" t="n">
        <f aca="false">IF('Random Draws'!G332&lt;(Assumptions!$E$10-Assumptions!$D$10)/(Assumptions!$F$10-Assumptions!$D$10),Assumptions!$D$10+SQRT('Random Draws'!G332*(Assumptions!$F$10-Assumptions!$D$10)*(Assumptions!$E$10-Assumptions!$D$10)),Assumptions!$F$10-SQRT((1-'Random Draws'!G332)*(Assumptions!$F$10-Assumptions!$D$10)*(Assumptions!$F$10-Assumptions!$E$10)))</f>
        <v>0.0158594593063247</v>
      </c>
      <c r="J332" s="19" t="n">
        <f aca="false">IF('Random Draws'!H332&lt;(Assumptions!$E$11-Assumptions!$D$11)/(Assumptions!$F$11-Assumptions!$D$11),Assumptions!$D$11+SQRT('Random Draws'!H332*(Assumptions!$F$11-Assumptions!$D$11)*(Assumptions!$E$11-Assumptions!$D$11)),Assumptions!$F$11-SQRT((1-'Random Draws'!H332)*(Assumptions!$F$11-Assumptions!$D$11)*(Assumptions!$F$11-Assumptions!$E$11)))</f>
        <v>0.174722845184155</v>
      </c>
      <c r="K332" s="19" t="n">
        <f aca="false">MAX(G332,I332+Assumptions!$D$21)</f>
        <v>0.085417759314731</v>
      </c>
      <c r="L332" s="28" t="n">
        <f aca="false">(F332-Assumptions!$D$15)*(1-H332)+Assumptions!$D$15-J332</f>
        <v>0.146367548303794</v>
      </c>
      <c r="M332" s="21" t="n">
        <f aca="false">Assumptions!$D$14*(1+E332)^1*L332-Assumptions!$D$14*(1+E332)^0*E332*Assumptions!$D$16</f>
        <v>22.6012720907888</v>
      </c>
      <c r="N332" s="21" t="n">
        <f aca="false">Assumptions!$D$14*(1+E332)^2*L332-Assumptions!$D$14*(1+E332)^1*E332*Assumptions!$D$16</f>
        <v>24.4470317535158</v>
      </c>
      <c r="O332" s="21" t="n">
        <f aca="false">Assumptions!$D$14*(1+E332)^3*L332-Assumptions!$D$14*(1+E332)^2*E332*Assumptions!$D$16</f>
        <v>26.4435275659102</v>
      </c>
      <c r="P332" s="21" t="n">
        <f aca="false">Assumptions!$D$14*(1+E332)^4*L332-Assumptions!$D$14*(1+E332)^3*E332*Assumptions!$D$16</f>
        <v>28.603069574223</v>
      </c>
      <c r="Q332" s="21" t="n">
        <f aca="false">Assumptions!$D$14*(1+E332)^5*L332-Assumptions!$D$14*(1+E332)^4*E332*Assumptions!$D$16</f>
        <v>30.9389731392172</v>
      </c>
      <c r="R332" s="21" t="n">
        <f aca="false">M332/(1+K332)+N332/(1+K332)^2+O332/(1+K332)^3+P332/(1+K332)^4+Q332/(1+K332)^5</f>
        <v>103.396022109417</v>
      </c>
      <c r="S332" s="21" t="n">
        <f aca="false">Q332*(1+I332)/(K332-I332)</f>
        <v>451.84612793728</v>
      </c>
      <c r="T332" s="21" t="n">
        <f aca="false">R332+S332/(1+K332)^5</f>
        <v>403.316382602406</v>
      </c>
      <c r="U332" s="8" t="n">
        <f aca="false">(T332-Assumptions!$D$17)/Assumptions!$D$18</f>
        <v>8.73265530409624</v>
      </c>
    </row>
    <row r="333" customFormat="false" ht="15" hidden="false" customHeight="false" outlineLevel="0" collapsed="false">
      <c r="B333" s="2" t="n">
        <v>328</v>
      </c>
      <c r="C333" s="27" t="n">
        <f aca="false">NORMSDIST('Random Draws'!C333)</f>
        <v>0.551816343133582</v>
      </c>
      <c r="D333" s="27" t="n">
        <f aca="false">NORMSDIST(Assumptions!$D$22*'Random Draws'!C333+SQRT(1-Assumptions!$D$22^2)*'Random Draws'!D333)</f>
        <v>0.292932601113083</v>
      </c>
      <c r="E333" s="19" t="n">
        <f aca="false">IF(C333&lt;(Assumptions!$E$6-Assumptions!$D$6)/(Assumptions!$F$6-Assumptions!$D$6),Assumptions!$D$6+SQRT(C333*(Assumptions!$F$6-Assumptions!$D$6)*(Assumptions!$E$6-Assumptions!$D$6)),Assumptions!$F$6-SQRT((1-C333)*(Assumptions!$F$6-Assumptions!$D$6)*(Assumptions!$F$6-Assumptions!$E$6)))</f>
        <v>0.0926616615803629</v>
      </c>
      <c r="F333" s="19" t="n">
        <f aca="false">IF(D333&lt;(Assumptions!$E$7-Assumptions!$D$7)/(Assumptions!$F$7-Assumptions!$D$7),Assumptions!$D$7+SQRT(D333*(Assumptions!$F$7-Assumptions!$D$7)*(Assumptions!$E$7-Assumptions!$D$7)),Assumptions!$F$7-SQRT((1-D333)*(Assumptions!$F$7-Assumptions!$D$7)*(Assumptions!$F$7-Assumptions!$E$7)))</f>
        <v>0.401923687894536</v>
      </c>
      <c r="G333" s="19" t="n">
        <f aca="false">MIN(Assumptions!$D$24,MAX(Assumptions!$D$23,Assumptions!$D$8+Assumptions!$E$8*'Random Draws'!E333))</f>
        <v>0.08713324369489</v>
      </c>
      <c r="H333" s="19" t="n">
        <f aca="false">IF('Random Draws'!F333&lt;(Assumptions!$E$9-Assumptions!$D$9)/(Assumptions!$F$9-Assumptions!$D$9),Assumptions!$D$9+SQRT('Random Draws'!F333*(Assumptions!$F$9-Assumptions!$D$9)*(Assumptions!$E$9-Assumptions!$D$9)),Assumptions!$F$9-SQRT((1-'Random Draws'!F333)*(Assumptions!$F$9-Assumptions!$D$9)*(Assumptions!$F$9-Assumptions!$E$9)))</f>
        <v>0.285364214997524</v>
      </c>
      <c r="I333" s="19" t="n">
        <f aca="false">IF('Random Draws'!G333&lt;(Assumptions!$E$10-Assumptions!$D$10)/(Assumptions!$F$10-Assumptions!$D$10),Assumptions!$D$10+SQRT('Random Draws'!G333*(Assumptions!$F$10-Assumptions!$D$10)*(Assumptions!$E$10-Assumptions!$D$10)),Assumptions!$F$10-SQRT((1-'Random Draws'!G333)*(Assumptions!$F$10-Assumptions!$D$10)*(Assumptions!$F$10-Assumptions!$E$10)))</f>
        <v>0.0208206672111234</v>
      </c>
      <c r="J333" s="19" t="n">
        <f aca="false">IF('Random Draws'!H333&lt;(Assumptions!$E$11-Assumptions!$D$11)/(Assumptions!$F$11-Assumptions!$D$11),Assumptions!$D$11+SQRT('Random Draws'!H333*(Assumptions!$F$11-Assumptions!$D$11)*(Assumptions!$E$11-Assumptions!$D$11)),Assumptions!$F$11-SQRT((1-'Random Draws'!H333)*(Assumptions!$F$11-Assumptions!$D$11)*(Assumptions!$F$11-Assumptions!$E$11)))</f>
        <v>0.159157471296753</v>
      </c>
      <c r="K333" s="19" t="n">
        <f aca="false">MAX(G333,I333+Assumptions!$D$21)</f>
        <v>0.08713324369489</v>
      </c>
      <c r="L333" s="28" t="n">
        <f aca="false">(F333-Assumptions!$D$15)*(1-H333)+Assumptions!$D$15-J333</f>
        <v>0.165168926862528</v>
      </c>
      <c r="M333" s="21" t="n">
        <f aca="false">Assumptions!$D$14*(1+E333)^1*L333-Assumptions!$D$14*(1+E333)^0*E333*Assumptions!$D$16</f>
        <v>25.7656161118484</v>
      </c>
      <c r="N333" s="21" t="n">
        <f aca="false">Assumptions!$D$14*(1+E333)^2*L333-Assumptions!$D$14*(1+E333)^1*E333*Assumptions!$D$16</f>
        <v>28.153100912414</v>
      </c>
      <c r="O333" s="21" t="n">
        <f aca="false">Assumptions!$D$14*(1+E333)^3*L333-Assumptions!$D$14*(1+E333)^2*E333*Assumptions!$D$16</f>
        <v>30.761814021598</v>
      </c>
      <c r="P333" s="21" t="n">
        <f aca="false">Assumptions!$D$14*(1+E333)^4*L333-Assumptions!$D$14*(1+E333)^3*E333*Assumptions!$D$16</f>
        <v>33.6122548220653</v>
      </c>
      <c r="Q333" s="21" t="n">
        <f aca="false">Assumptions!$D$14*(1+E333)^5*L333-Assumptions!$D$14*(1+E333)^4*E333*Assumptions!$D$16</f>
        <v>36.7268222033405</v>
      </c>
      <c r="R333" s="21" t="n">
        <f aca="false">M333/(1+K333)+N333/(1+K333)^2+O333/(1+K333)^3+P333/(1+K333)^4+Q333/(1+K333)^5</f>
        <v>119.713958528984</v>
      </c>
      <c r="S333" s="21" t="n">
        <f aca="false">Q333*(1+I333)/(K333-I333)</f>
        <v>565.375395349572</v>
      </c>
      <c r="T333" s="21" t="n">
        <f aca="false">R333+S333/(1+K333)^5</f>
        <v>492.039665455915</v>
      </c>
      <c r="U333" s="8" t="n">
        <f aca="false">(T333-Assumptions!$D$17)/Assumptions!$D$18</f>
        <v>12.2815866182366</v>
      </c>
    </row>
    <row r="334" customFormat="false" ht="15" hidden="false" customHeight="false" outlineLevel="0" collapsed="false">
      <c r="B334" s="2" t="n">
        <v>329</v>
      </c>
      <c r="C334" s="27" t="n">
        <f aca="false">NORMSDIST('Random Draws'!C334)</f>
        <v>0.260416117484817</v>
      </c>
      <c r="D334" s="27" t="n">
        <f aca="false">NORMSDIST(Assumptions!$D$22*'Random Draws'!C334+SQRT(1-Assumptions!$D$22^2)*'Random Draws'!D334)</f>
        <v>0.239625969328336</v>
      </c>
      <c r="E334" s="19" t="n">
        <f aca="false">IF(C334&lt;(Assumptions!$E$6-Assumptions!$D$6)/(Assumptions!$F$6-Assumptions!$D$6),Assumptions!$D$6+SQRT(C334*(Assumptions!$F$6-Assumptions!$D$6)*(Assumptions!$E$6-Assumptions!$D$6)),Assumptions!$F$6-SQRT((1-C334)*(Assumptions!$F$6-Assumptions!$D$6)*(Assumptions!$F$6-Assumptions!$E$6)))</f>
        <v>0.0760843537758969</v>
      </c>
      <c r="F334" s="19" t="n">
        <f aca="false">IF(D334&lt;(Assumptions!$E$7-Assumptions!$D$7)/(Assumptions!$F$7-Assumptions!$D$7),Assumptions!$D$7+SQRT(D334*(Assumptions!$F$7-Assumptions!$D$7)*(Assumptions!$E$7-Assumptions!$D$7)),Assumptions!$F$7-SQRT((1-D334)*(Assumptions!$F$7-Assumptions!$D$7)*(Assumptions!$F$7-Assumptions!$E$7)))</f>
        <v>0.397917750671289</v>
      </c>
      <c r="G334" s="19" t="n">
        <f aca="false">MIN(Assumptions!$D$24,MAX(Assumptions!$D$23,Assumptions!$D$8+Assumptions!$E$8*'Random Draws'!E334))</f>
        <v>0.084862135454335</v>
      </c>
      <c r="H334" s="19" t="n">
        <f aca="false">IF('Random Draws'!F334&lt;(Assumptions!$E$9-Assumptions!$D$9)/(Assumptions!$F$9-Assumptions!$D$9),Assumptions!$D$9+SQRT('Random Draws'!F334*(Assumptions!$F$9-Assumptions!$D$9)*(Assumptions!$E$9-Assumptions!$D$9)),Assumptions!$F$9-SQRT((1-'Random Draws'!F334)*(Assumptions!$F$9-Assumptions!$D$9)*(Assumptions!$F$9-Assumptions!$E$9)))</f>
        <v>0.250949284339453</v>
      </c>
      <c r="I334" s="19" t="n">
        <f aca="false">IF('Random Draws'!G334&lt;(Assumptions!$E$10-Assumptions!$D$10)/(Assumptions!$F$10-Assumptions!$D$10),Assumptions!$D$10+SQRT('Random Draws'!G334*(Assumptions!$F$10-Assumptions!$D$10)*(Assumptions!$E$10-Assumptions!$D$10)),Assumptions!$F$10-SQRT((1-'Random Draws'!G334)*(Assumptions!$F$10-Assumptions!$D$10)*(Assumptions!$F$10-Assumptions!$E$10)))</f>
        <v>0.0143066572249252</v>
      </c>
      <c r="J334" s="19" t="n">
        <f aca="false">IF('Random Draws'!H334&lt;(Assumptions!$E$11-Assumptions!$D$11)/(Assumptions!$F$11-Assumptions!$D$11),Assumptions!$D$11+SQRT('Random Draws'!H334*(Assumptions!$F$11-Assumptions!$D$11)*(Assumptions!$E$11-Assumptions!$D$11)),Assumptions!$F$11-SQRT((1-'Random Draws'!H334)*(Assumptions!$F$11-Assumptions!$D$11)*(Assumptions!$F$11-Assumptions!$E$11)))</f>
        <v>0.152129382514266</v>
      </c>
      <c r="K334" s="19" t="n">
        <f aca="false">MAX(G334,I334+Assumptions!$D$21)</f>
        <v>0.084862135454335</v>
      </c>
      <c r="L334" s="28" t="n">
        <f aca="false">(F334-Assumptions!$D$15)*(1-H334)+Assumptions!$D$15-J334</f>
        <v>0.178554600364227</v>
      </c>
      <c r="M334" s="21" t="n">
        <f aca="false">Assumptions!$D$14*(1+E334)^1*L334-Assumptions!$D$14*(1+E334)^0*E334*Assumptions!$D$16</f>
        <v>27.5293057643395</v>
      </c>
      <c r="N334" s="21" t="n">
        <f aca="false">Assumptions!$D$14*(1+E334)^2*L334-Assumptions!$D$14*(1+E334)^1*E334*Assumptions!$D$16</f>
        <v>29.6238552033183</v>
      </c>
      <c r="O334" s="21" t="n">
        <f aca="false">Assumptions!$D$14*(1+E334)^3*L334-Assumptions!$D$14*(1+E334)^2*E334*Assumptions!$D$16</f>
        <v>31.8777670828136</v>
      </c>
      <c r="P334" s="21" t="n">
        <f aca="false">Assumptions!$D$14*(1+E334)^4*L334-Assumptions!$D$14*(1+E334)^3*E334*Assumptions!$D$16</f>
        <v>34.303166391128</v>
      </c>
      <c r="Q334" s="21" t="n">
        <f aca="false">Assumptions!$D$14*(1+E334)^5*L334-Assumptions!$D$14*(1+E334)^4*E334*Assumptions!$D$16</f>
        <v>36.913100638464</v>
      </c>
      <c r="R334" s="21" t="n">
        <f aca="false">M334/(1+K334)+N334/(1+K334)^2+O334/(1+K334)^3+P334/(1+K334)^4+Q334/(1+K334)^5</f>
        <v>124.842629174668</v>
      </c>
      <c r="S334" s="21" t="n">
        <f aca="false">Q334*(1+I334)/(K334-I334)</f>
        <v>530.663311425206</v>
      </c>
      <c r="T334" s="21" t="n">
        <f aca="false">R334+S334/(1+K334)^5</f>
        <v>477.982135500067</v>
      </c>
      <c r="U334" s="8" t="n">
        <f aca="false">(T334-Assumptions!$D$17)/Assumptions!$D$18</f>
        <v>11.7192854200027</v>
      </c>
    </row>
    <row r="335" customFormat="false" ht="15" hidden="false" customHeight="false" outlineLevel="0" collapsed="false">
      <c r="B335" s="2" t="n">
        <v>330</v>
      </c>
      <c r="C335" s="27" t="n">
        <f aca="false">NORMSDIST('Random Draws'!C335)</f>
        <v>0.614779643162996</v>
      </c>
      <c r="D335" s="27" t="n">
        <f aca="false">NORMSDIST(Assumptions!$D$22*'Random Draws'!C335+SQRT(1-Assumptions!$D$22^2)*'Random Draws'!D335)</f>
        <v>0.219083138063818</v>
      </c>
      <c r="E335" s="19" t="n">
        <f aca="false">IF(C335&lt;(Assumptions!$E$6-Assumptions!$D$6)/(Assumptions!$F$6-Assumptions!$D$6),Assumptions!$D$6+SQRT(C335*(Assumptions!$F$6-Assumptions!$D$6)*(Assumptions!$E$6-Assumptions!$D$6)),Assumptions!$F$6-SQRT((1-C335)*(Assumptions!$F$6-Assumptions!$D$6)*(Assumptions!$F$6-Assumptions!$E$6)))</f>
        <v>0.0961126238630626</v>
      </c>
      <c r="F335" s="19" t="n">
        <f aca="false">IF(D335&lt;(Assumptions!$E$7-Assumptions!$D$7)/(Assumptions!$F$7-Assumptions!$D$7),Assumptions!$D$7+SQRT(D335*(Assumptions!$F$7-Assumptions!$D$7)*(Assumptions!$E$7-Assumptions!$D$7)),Assumptions!$F$7-SQRT((1-D335)*(Assumptions!$F$7-Assumptions!$D$7)*(Assumptions!$F$7-Assumptions!$E$7)))</f>
        <v>0.396256017823017</v>
      </c>
      <c r="G335" s="19" t="n">
        <f aca="false">MIN(Assumptions!$D$24,MAX(Assumptions!$D$23,Assumptions!$D$8+Assumptions!$E$8*'Random Draws'!E335))</f>
        <v>0.099286071988254</v>
      </c>
      <c r="H335" s="19" t="n">
        <f aca="false">IF('Random Draws'!F335&lt;(Assumptions!$E$9-Assumptions!$D$9)/(Assumptions!$F$9-Assumptions!$D$9),Assumptions!$D$9+SQRT('Random Draws'!F335*(Assumptions!$F$9-Assumptions!$D$9)*(Assumptions!$E$9-Assumptions!$D$9)),Assumptions!$F$9-SQRT((1-'Random Draws'!F335)*(Assumptions!$F$9-Assumptions!$D$9)*(Assumptions!$F$9-Assumptions!$E$9)))</f>
        <v>0.295868458834213</v>
      </c>
      <c r="I335" s="19" t="n">
        <f aca="false">IF('Random Draws'!G335&lt;(Assumptions!$E$10-Assumptions!$D$10)/(Assumptions!$F$10-Assumptions!$D$10),Assumptions!$D$10+SQRT('Random Draws'!G335*(Assumptions!$F$10-Assumptions!$D$10)*(Assumptions!$E$10-Assumptions!$D$10)),Assumptions!$F$10-SQRT((1-'Random Draws'!G335)*(Assumptions!$F$10-Assumptions!$D$10)*(Assumptions!$F$10-Assumptions!$E$10)))</f>
        <v>0.0141981571414074</v>
      </c>
      <c r="J335" s="19" t="n">
        <f aca="false">IF('Random Draws'!H335&lt;(Assumptions!$E$11-Assumptions!$D$11)/(Assumptions!$F$11-Assumptions!$D$11),Assumptions!$D$11+SQRT('Random Draws'!H335*(Assumptions!$F$11-Assumptions!$D$11)*(Assumptions!$E$11-Assumptions!$D$11)),Assumptions!$F$11-SQRT((1-'Random Draws'!H335)*(Assumptions!$F$11-Assumptions!$D$11)*(Assumptions!$F$11-Assumptions!$E$11)))</f>
        <v>0.162070879405328</v>
      </c>
      <c r="K335" s="19" t="n">
        <f aca="false">MAX(G335,I335+Assumptions!$D$21)</f>
        <v>0.099286071988254</v>
      </c>
      <c r="L335" s="28" t="n">
        <f aca="false">(F335-Assumptions!$D$15)*(1-H335)+Assumptions!$D$15-J335</f>
        <v>0.155408380769058</v>
      </c>
      <c r="M335" s="21" t="n">
        <f aca="false">Assumptions!$D$14*(1+E335)^1*L335-Assumptions!$D$14*(1+E335)^0*E335*Assumptions!$D$16</f>
        <v>24.2819478483825</v>
      </c>
      <c r="N335" s="21" t="n">
        <f aca="false">Assumptions!$D$14*(1+E335)^2*L335-Assumptions!$D$14*(1+E335)^1*E335*Assumptions!$D$16</f>
        <v>26.6157495685966</v>
      </c>
      <c r="O335" s="21" t="n">
        <f aca="false">Assumptions!$D$14*(1+E335)^3*L335-Assumptions!$D$14*(1+E335)^2*E335*Assumptions!$D$16</f>
        <v>29.1738590957166</v>
      </c>
      <c r="P335" s="21" t="n">
        <f aca="false">Assumptions!$D$14*(1+E335)^4*L335-Assumptions!$D$14*(1+E335)^3*E335*Assumptions!$D$16</f>
        <v>31.9778352416172</v>
      </c>
      <c r="Q335" s="21" t="n">
        <f aca="false">Assumptions!$D$14*(1+E335)^5*L335-Assumptions!$D$14*(1+E335)^4*E335*Assumptions!$D$16</f>
        <v>35.0513088921498</v>
      </c>
      <c r="R335" s="21" t="n">
        <f aca="false">M335/(1+K335)+N335/(1+K335)^2+O335/(1+K335)^3+P335/(1+K335)^4+Q335/(1+K335)^5</f>
        <v>109.808343162802</v>
      </c>
      <c r="S335" s="21" t="n">
        <f aca="false">Q335*(1+I335)/(K335-I335)</f>
        <v>417.79109228142</v>
      </c>
      <c r="T335" s="21" t="n">
        <f aca="false">R335+S335/(1+K335)^5</f>
        <v>370.067218545161</v>
      </c>
      <c r="U335" s="8" t="n">
        <f aca="false">(T335-Assumptions!$D$17)/Assumptions!$D$18</f>
        <v>7.40268874180645</v>
      </c>
    </row>
    <row r="336" customFormat="false" ht="15" hidden="false" customHeight="false" outlineLevel="0" collapsed="false">
      <c r="B336" s="2" t="n">
        <v>331</v>
      </c>
      <c r="C336" s="27" t="n">
        <f aca="false">NORMSDIST('Random Draws'!C336)</f>
        <v>0.0356446732031726</v>
      </c>
      <c r="D336" s="27" t="n">
        <f aca="false">NORMSDIST(Assumptions!$D$22*'Random Draws'!C336+SQRT(1-Assumptions!$D$22^2)*'Random Draws'!D336)</f>
        <v>0.0482763529746472</v>
      </c>
      <c r="E336" s="19" t="n">
        <f aca="false">IF(C336&lt;(Assumptions!$E$6-Assumptions!$D$6)/(Assumptions!$F$6-Assumptions!$D$6),Assumptions!$D$6+SQRT(C336*(Assumptions!$F$6-Assumptions!$D$6)*(Assumptions!$E$6-Assumptions!$D$6)),Assumptions!$F$6-SQRT((1-C336)*(Assumptions!$F$6-Assumptions!$D$6)*(Assumptions!$F$6-Assumptions!$E$6)))</f>
        <v>0.0533500324350116</v>
      </c>
      <c r="F336" s="19" t="n">
        <f aca="false">IF(D336&lt;(Assumptions!$E$7-Assumptions!$D$7)/(Assumptions!$F$7-Assumptions!$D$7),Assumptions!$D$7+SQRT(D336*(Assumptions!$F$7-Assumptions!$D$7)*(Assumptions!$E$7-Assumptions!$D$7)),Assumptions!$F$7-SQRT((1-D336)*(Assumptions!$F$7-Assumptions!$D$7)*(Assumptions!$F$7-Assumptions!$E$7)))</f>
        <v>0.377019345400099</v>
      </c>
      <c r="G336" s="19" t="n">
        <f aca="false">MIN(Assumptions!$D$24,MAX(Assumptions!$D$23,Assumptions!$D$8+Assumptions!$E$8*'Random Draws'!E336))</f>
        <v>0.084206031384945</v>
      </c>
      <c r="H336" s="19" t="n">
        <f aca="false">IF('Random Draws'!F336&lt;(Assumptions!$E$9-Assumptions!$D$9)/(Assumptions!$F$9-Assumptions!$D$9),Assumptions!$D$9+SQRT('Random Draws'!F336*(Assumptions!$F$9-Assumptions!$D$9)*(Assumptions!$E$9-Assumptions!$D$9)),Assumptions!$F$9-SQRT((1-'Random Draws'!F336)*(Assumptions!$F$9-Assumptions!$D$9)*(Assumptions!$F$9-Assumptions!$E$9)))</f>
        <v>0.307512175562132</v>
      </c>
      <c r="I336" s="19" t="n">
        <f aca="false">IF('Random Draws'!G336&lt;(Assumptions!$E$10-Assumptions!$D$10)/(Assumptions!$F$10-Assumptions!$D$10),Assumptions!$D$10+SQRT('Random Draws'!G336*(Assumptions!$F$10-Assumptions!$D$10)*(Assumptions!$E$10-Assumptions!$D$10)),Assumptions!$F$10-SQRT((1-'Random Draws'!G336)*(Assumptions!$F$10-Assumptions!$D$10)*(Assumptions!$F$10-Assumptions!$E$10)))</f>
        <v>0.0261372732041395</v>
      </c>
      <c r="J336" s="19" t="n">
        <f aca="false">IF('Random Draws'!H336&lt;(Assumptions!$E$11-Assumptions!$D$11)/(Assumptions!$F$11-Assumptions!$D$11),Assumptions!$D$11+SQRT('Random Draws'!H336*(Assumptions!$F$11-Assumptions!$D$11)*(Assumptions!$E$11-Assumptions!$D$11)),Assumptions!$F$11-SQRT((1-'Random Draws'!H336)*(Assumptions!$F$11-Assumptions!$D$11)*(Assumptions!$F$11-Assumptions!$E$11)))</f>
        <v>0.170453054080236</v>
      </c>
      <c r="K336" s="19" t="n">
        <f aca="false">MAX(G336,I336+Assumptions!$D$21)</f>
        <v>0.084206031384945</v>
      </c>
      <c r="L336" s="28" t="n">
        <f aca="false">(F336-Assumptions!$D$15)*(1-H336)+Assumptions!$D$15-J336</f>
        <v>0.130604835009945</v>
      </c>
      <c r="M336" s="21" t="n">
        <f aca="false">Assumptions!$D$14*(1+E336)^1*L336-Assumptions!$D$14*(1+E336)^0*E336*Assumptions!$D$16</f>
        <v>19.7159554020224</v>
      </c>
      <c r="N336" s="21" t="n">
        <f aca="false">Assumptions!$D$14*(1+E336)^2*L336-Assumptions!$D$14*(1+E336)^1*E336*Assumptions!$D$16</f>
        <v>20.7678022622076</v>
      </c>
      <c r="O336" s="21" t="n">
        <f aca="false">Assumptions!$D$14*(1+E336)^3*L336-Assumptions!$D$14*(1+E336)^2*E336*Assumptions!$D$16</f>
        <v>21.8757651865003</v>
      </c>
      <c r="P336" s="21" t="n">
        <f aca="false">Assumptions!$D$14*(1+E336)^4*L336-Assumptions!$D$14*(1+E336)^3*E336*Assumptions!$D$16</f>
        <v>23.0428379687408</v>
      </c>
      <c r="Q336" s="21" t="n">
        <f aca="false">Assumptions!$D$14*(1+E336)^5*L336-Assumptions!$D$14*(1+E336)^4*E336*Assumptions!$D$16</f>
        <v>24.2721741217678</v>
      </c>
      <c r="R336" s="21" t="n">
        <f aca="false">M336/(1+K336)+N336/(1+K336)^2+O336/(1+K336)^3+P336/(1+K336)^4+Q336/(1+K336)^5</f>
        <v>85.8933949876773</v>
      </c>
      <c r="S336" s="21" t="n">
        <f aca="false">Q336*(1+I336)/(K336-I336)</f>
        <v>428.915364273791</v>
      </c>
      <c r="T336" s="21" t="n">
        <f aca="false">R336+S336/(1+K336)^5</f>
        <v>372.187568049758</v>
      </c>
      <c r="U336" s="8" t="n">
        <f aca="false">(T336-Assumptions!$D$17)/Assumptions!$D$18</f>
        <v>7.48750272199034</v>
      </c>
    </row>
    <row r="337" customFormat="false" ht="15" hidden="false" customHeight="false" outlineLevel="0" collapsed="false">
      <c r="B337" s="2" t="n">
        <v>332</v>
      </c>
      <c r="C337" s="27" t="n">
        <f aca="false">NORMSDIST('Random Draws'!C337)</f>
        <v>0.285665189515329</v>
      </c>
      <c r="D337" s="27" t="n">
        <f aca="false">NORMSDIST(Assumptions!$D$22*'Random Draws'!C337+SQRT(1-Assumptions!$D$22^2)*'Random Draws'!D337)</f>
        <v>0.472723966416572</v>
      </c>
      <c r="E337" s="19" t="n">
        <f aca="false">IF(C337&lt;(Assumptions!$E$6-Assumptions!$D$6)/(Assumptions!$F$6-Assumptions!$D$6),Assumptions!$D$6+SQRT(C337*(Assumptions!$F$6-Assumptions!$D$6)*(Assumptions!$E$6-Assumptions!$D$6)),Assumptions!$F$6-SQRT((1-C337)*(Assumptions!$F$6-Assumptions!$D$6)*(Assumptions!$F$6-Assumptions!$E$6)))</f>
        <v>0.0777931997530858</v>
      </c>
      <c r="F337" s="19" t="n">
        <f aca="false">IF(D337&lt;(Assumptions!$E$7-Assumptions!$D$7)/(Assumptions!$F$7-Assumptions!$D$7),Assumptions!$D$7+SQRT(D337*(Assumptions!$F$7-Assumptions!$D$7)*(Assumptions!$E$7-Assumptions!$D$7)),Assumptions!$F$7-SQRT((1-D337)*(Assumptions!$F$7-Assumptions!$D$7)*(Assumptions!$F$7-Assumptions!$E$7)))</f>
        <v>0.413257335630873</v>
      </c>
      <c r="G337" s="19" t="n">
        <f aca="false">MIN(Assumptions!$D$24,MAX(Assumptions!$D$23,Assumptions!$D$8+Assumptions!$E$8*'Random Draws'!E337))</f>
        <v>0.093859642799161</v>
      </c>
      <c r="H337" s="19" t="n">
        <f aca="false">IF('Random Draws'!F337&lt;(Assumptions!$E$9-Assumptions!$D$9)/(Assumptions!$F$9-Assumptions!$D$9),Assumptions!$D$9+SQRT('Random Draws'!F337*(Assumptions!$F$9-Assumptions!$D$9)*(Assumptions!$E$9-Assumptions!$D$9)),Assumptions!$F$9-SQRT((1-'Random Draws'!F337)*(Assumptions!$F$9-Assumptions!$D$9)*(Assumptions!$F$9-Assumptions!$E$9)))</f>
        <v>0.307849559976283</v>
      </c>
      <c r="I337" s="19" t="n">
        <f aca="false">IF('Random Draws'!G337&lt;(Assumptions!$E$10-Assumptions!$D$10)/(Assumptions!$F$10-Assumptions!$D$10),Assumptions!$D$10+SQRT('Random Draws'!G337*(Assumptions!$F$10-Assumptions!$D$10)*(Assumptions!$E$10-Assumptions!$D$10)),Assumptions!$F$10-SQRT((1-'Random Draws'!G337)*(Assumptions!$F$10-Assumptions!$D$10)*(Assumptions!$F$10-Assumptions!$E$10)))</f>
        <v>0.0220261553701757</v>
      </c>
      <c r="J337" s="19" t="n">
        <f aca="false">IF('Random Draws'!H337&lt;(Assumptions!$E$11-Assumptions!$D$11)/(Assumptions!$F$11-Assumptions!$D$11),Assumptions!$D$11+SQRT('Random Draws'!H337*(Assumptions!$F$11-Assumptions!$D$11)*(Assumptions!$E$11-Assumptions!$D$11)),Assumptions!$F$11-SQRT((1-'Random Draws'!H337)*(Assumptions!$F$11-Assumptions!$D$11)*(Assumptions!$F$11-Assumptions!$E$11)))</f>
        <v>0.155911298282964</v>
      </c>
      <c r="K337" s="19" t="n">
        <f aca="false">MAX(G337,I337+Assumptions!$D$21)</f>
        <v>0.093859642799161</v>
      </c>
      <c r="L337" s="28" t="n">
        <f aca="false">(F337-Assumptions!$D$15)*(1-H337)+Assumptions!$D$15-J337</f>
        <v>0.170145391213891</v>
      </c>
      <c r="M337" s="21" t="n">
        <f aca="false">Assumptions!$D$14*(1+E337)^1*L337-Assumptions!$D$14*(1+E337)^0*E337*Assumptions!$D$16</f>
        <v>26.2519236959247</v>
      </c>
      <c r="N337" s="21" t="n">
        <f aca="false">Assumptions!$D$14*(1+E337)^2*L337-Assumptions!$D$14*(1+E337)^1*E337*Assumptions!$D$16</f>
        <v>28.2941448399046</v>
      </c>
      <c r="O337" s="21" t="n">
        <f aca="false">Assumptions!$D$14*(1+E337)^3*L337-Assumptions!$D$14*(1+E337)^2*E337*Assumptions!$D$16</f>
        <v>30.495236901278</v>
      </c>
      <c r="P337" s="21" t="n">
        <f aca="false">Assumptions!$D$14*(1+E337)^4*L337-Assumptions!$D$14*(1+E337)^3*E337*Assumptions!$D$16</f>
        <v>32.8675589570568</v>
      </c>
      <c r="Q337" s="21" t="n">
        <f aca="false">Assumptions!$D$14*(1+E337)^5*L337-Assumptions!$D$14*(1+E337)^4*E337*Assumptions!$D$16</f>
        <v>35.4244315363995</v>
      </c>
      <c r="R337" s="21" t="n">
        <f aca="false">M337/(1+K337)+N337/(1+K337)^2+O337/(1+K337)^3+P337/(1+K337)^4+Q337/(1+K337)^5</f>
        <v>116.523172115191</v>
      </c>
      <c r="S337" s="21" t="n">
        <f aca="false">Q337*(1+I337)/(K337-I337)</f>
        <v>504.008601908857</v>
      </c>
      <c r="T337" s="21" t="n">
        <f aca="false">R337+S337/(1+K337)^5</f>
        <v>438.355710344959</v>
      </c>
      <c r="U337" s="8" t="n">
        <f aca="false">(T337-Assumptions!$D$17)/Assumptions!$D$18</f>
        <v>10.1342284137983</v>
      </c>
    </row>
    <row r="338" customFormat="false" ht="15" hidden="false" customHeight="false" outlineLevel="0" collapsed="false">
      <c r="B338" s="2" t="n">
        <v>333</v>
      </c>
      <c r="C338" s="27" t="n">
        <f aca="false">NORMSDIST('Random Draws'!C338)</f>
        <v>0.633168163238103</v>
      </c>
      <c r="D338" s="27" t="n">
        <f aca="false">NORMSDIST(Assumptions!$D$22*'Random Draws'!C338+SQRT(1-Assumptions!$D$22^2)*'Random Draws'!D338)</f>
        <v>0.174957759383139</v>
      </c>
      <c r="E338" s="19" t="n">
        <f aca="false">IF(C338&lt;(Assumptions!$E$6-Assumptions!$D$6)/(Assumptions!$F$6-Assumptions!$D$6),Assumptions!$D$6+SQRT(C338*(Assumptions!$F$6-Assumptions!$D$6)*(Assumptions!$E$6-Assumptions!$D$6)),Assumptions!$F$6-SQRT((1-C338)*(Assumptions!$F$6-Assumptions!$D$6)*(Assumptions!$F$6-Assumptions!$E$6)))</f>
        <v>0.0971729153010681</v>
      </c>
      <c r="F338" s="19" t="n">
        <f aca="false">IF(D338&lt;(Assumptions!$E$7-Assumptions!$D$7)/(Assumptions!$F$7-Assumptions!$D$7),Assumptions!$D$7+SQRT(D338*(Assumptions!$F$7-Assumptions!$D$7)*(Assumptions!$E$7-Assumptions!$D$7)),Assumptions!$F$7-SQRT((1-D338)*(Assumptions!$F$7-Assumptions!$D$7)*(Assumptions!$F$7-Assumptions!$E$7)))</f>
        <v>0.392399792534812</v>
      </c>
      <c r="G338" s="19" t="n">
        <f aca="false">MIN(Assumptions!$D$24,MAX(Assumptions!$D$23,Assumptions!$D$8+Assumptions!$E$8*'Random Draws'!E338))</f>
        <v>0.091478347142047</v>
      </c>
      <c r="H338" s="19" t="n">
        <f aca="false">IF('Random Draws'!F338&lt;(Assumptions!$E$9-Assumptions!$D$9)/(Assumptions!$F$9-Assumptions!$D$9),Assumptions!$D$9+SQRT('Random Draws'!F338*(Assumptions!$F$9-Assumptions!$D$9)*(Assumptions!$E$9-Assumptions!$D$9)),Assumptions!$F$9-SQRT((1-'Random Draws'!F338)*(Assumptions!$F$9-Assumptions!$D$9)*(Assumptions!$F$9-Assumptions!$E$9)))</f>
        <v>0.271444161416899</v>
      </c>
      <c r="I338" s="19" t="n">
        <f aca="false">IF('Random Draws'!G338&lt;(Assumptions!$E$10-Assumptions!$D$10)/(Assumptions!$F$10-Assumptions!$D$10),Assumptions!$D$10+SQRT('Random Draws'!G338*(Assumptions!$F$10-Assumptions!$D$10)*(Assumptions!$E$10-Assumptions!$D$10)),Assumptions!$F$10-SQRT((1-'Random Draws'!G338)*(Assumptions!$F$10-Assumptions!$D$10)*(Assumptions!$F$10-Assumptions!$E$10)))</f>
        <v>0.0155177208356191</v>
      </c>
      <c r="J338" s="19" t="n">
        <f aca="false">IF('Random Draws'!H338&lt;(Assumptions!$E$11-Assumptions!$D$11)/(Assumptions!$F$11-Assumptions!$D$11),Assumptions!$D$11+SQRT('Random Draws'!H338*(Assumptions!$F$11-Assumptions!$D$11)*(Assumptions!$E$11-Assumptions!$D$11)),Assumptions!$F$11-SQRT((1-'Random Draws'!H338)*(Assumptions!$F$11-Assumptions!$D$11)*(Assumptions!$F$11-Assumptions!$E$11)))</f>
        <v>0.16723420276611</v>
      </c>
      <c r="K338" s="19" t="n">
        <f aca="false">MAX(G338,I338+Assumptions!$D$21)</f>
        <v>0.091478347142047</v>
      </c>
      <c r="L338" s="28" t="n">
        <f aca="false">(F338-Assumptions!$D$15)*(1-H338)+Assumptions!$D$15-J338</f>
        <v>0.153938698128121</v>
      </c>
      <c r="M338" s="21" t="n">
        <f aca="false">Assumptions!$D$14*(1+E338)^1*L338-Assumptions!$D$14*(1+E338)^0*E338*Assumptions!$D$16</f>
        <v>24.0674164978582</v>
      </c>
      <c r="N338" s="21" t="n">
        <f aca="false">Assumptions!$D$14*(1+E338)^2*L338-Assumptions!$D$14*(1+E338)^1*E338*Assumptions!$D$16</f>
        <v>26.4061175227202</v>
      </c>
      <c r="O338" s="21" t="n">
        <f aca="false">Assumptions!$D$14*(1+E338)^3*L338-Assumptions!$D$14*(1+E338)^2*E338*Assumptions!$D$16</f>
        <v>28.9720769441855</v>
      </c>
      <c r="P338" s="21" t="n">
        <f aca="false">Assumptions!$D$14*(1+E338)^4*L338-Assumptions!$D$14*(1+E338)^3*E338*Assumptions!$D$16</f>
        <v>31.7873781231789</v>
      </c>
      <c r="Q338" s="21" t="n">
        <f aca="false">Assumptions!$D$14*(1+E338)^5*L338-Assumptions!$D$14*(1+E338)^4*E338*Assumptions!$D$16</f>
        <v>34.8762503251855</v>
      </c>
      <c r="R338" s="21" t="n">
        <f aca="false">M338/(1+K338)+N338/(1+K338)^2+O338/(1+K338)^3+P338/(1+K338)^4+Q338/(1+K338)^5</f>
        <v>111.407908396856</v>
      </c>
      <c r="S338" s="21" t="n">
        <f aca="false">Q338*(1+I338)/(K338-I338)</f>
        <v>466.260640066996</v>
      </c>
      <c r="T338" s="21" t="n">
        <f aca="false">R338+S338/(1+K338)^5</f>
        <v>412.398647055537</v>
      </c>
      <c r="U338" s="8" t="n">
        <f aca="false">(T338-Assumptions!$D$17)/Assumptions!$D$18</f>
        <v>9.09594588222147</v>
      </c>
    </row>
    <row r="339" customFormat="false" ht="15" hidden="false" customHeight="false" outlineLevel="0" collapsed="false">
      <c r="B339" s="2" t="n">
        <v>334</v>
      </c>
      <c r="C339" s="27" t="n">
        <f aca="false">NORMSDIST('Random Draws'!C339)</f>
        <v>0.0621796291509131</v>
      </c>
      <c r="D339" s="27" t="n">
        <f aca="false">NORMSDIST(Assumptions!$D$22*'Random Draws'!C339+SQRT(1-Assumptions!$D$22^2)*'Random Draws'!D339)</f>
        <v>0.42931242549968</v>
      </c>
      <c r="E339" s="19" t="n">
        <f aca="false">IF(C339&lt;(Assumptions!$E$6-Assumptions!$D$6)/(Assumptions!$F$6-Assumptions!$D$6),Assumptions!$D$6+SQRT(C339*(Assumptions!$F$6-Assumptions!$D$6)*(Assumptions!$E$6-Assumptions!$D$6)),Assumptions!$F$6-SQRT((1-C339)*(Assumptions!$F$6-Assumptions!$D$6)*(Assumptions!$F$6-Assumptions!$E$6)))</f>
        <v>0.0576323040398742</v>
      </c>
      <c r="F339" s="19" t="n">
        <f aca="false">IF(D339&lt;(Assumptions!$E$7-Assumptions!$D$7)/(Assumptions!$F$7-Assumptions!$D$7),Assumptions!$D$7+SQRT(D339*(Assumptions!$F$7-Assumptions!$D$7)*(Assumptions!$E$7-Assumptions!$D$7)),Assumptions!$F$7-SQRT((1-D339)*(Assumptions!$F$7-Assumptions!$D$7)*(Assumptions!$F$7-Assumptions!$E$7)))</f>
        <v>0.410753074320656</v>
      </c>
      <c r="G339" s="19" t="n">
        <f aca="false">MIN(Assumptions!$D$24,MAX(Assumptions!$D$23,Assumptions!$D$8+Assumptions!$E$8*'Random Draws'!E339))</f>
        <v>0.082272501848281</v>
      </c>
      <c r="H339" s="19" t="n">
        <f aca="false">IF('Random Draws'!F339&lt;(Assumptions!$E$9-Assumptions!$D$9)/(Assumptions!$F$9-Assumptions!$D$9),Assumptions!$D$9+SQRT('Random Draws'!F339*(Assumptions!$F$9-Assumptions!$D$9)*(Assumptions!$E$9-Assumptions!$D$9)),Assumptions!$F$9-SQRT((1-'Random Draws'!F339)*(Assumptions!$F$9-Assumptions!$D$9)*(Assumptions!$F$9-Assumptions!$E$9)))</f>
        <v>0.298599938357287</v>
      </c>
      <c r="I339" s="19" t="n">
        <f aca="false">IF('Random Draws'!G339&lt;(Assumptions!$E$10-Assumptions!$D$10)/(Assumptions!$F$10-Assumptions!$D$10),Assumptions!$D$10+SQRT('Random Draws'!G339*(Assumptions!$F$10-Assumptions!$D$10)*(Assumptions!$E$10-Assumptions!$D$10)),Assumptions!$F$10-SQRT((1-'Random Draws'!G339)*(Assumptions!$F$10-Assumptions!$D$10)*(Assumptions!$F$10-Assumptions!$E$10)))</f>
        <v>0.021380051676462</v>
      </c>
      <c r="J339" s="19" t="n">
        <f aca="false">IF('Random Draws'!H339&lt;(Assumptions!$E$11-Assumptions!$D$11)/(Assumptions!$F$11-Assumptions!$D$11),Assumptions!$D$11+SQRT('Random Draws'!H339*(Assumptions!$F$11-Assumptions!$D$11)*(Assumptions!$E$11-Assumptions!$D$11)),Assumptions!$F$11-SQRT((1-'Random Draws'!H339)*(Assumptions!$F$11-Assumptions!$D$11)*(Assumptions!$F$11-Assumptions!$E$11)))</f>
        <v>0.182778934068246</v>
      </c>
      <c r="K339" s="19" t="n">
        <f aca="false">MAX(G339,I339+Assumptions!$D$21)</f>
        <v>0.082272501848281</v>
      </c>
      <c r="L339" s="28" t="n">
        <f aca="false">(F339-Assumptions!$D$15)*(1-H339)+Assumptions!$D$15-J339</f>
        <v>0.144141289566644</v>
      </c>
      <c r="M339" s="21" t="n">
        <f aca="false">Assumptions!$D$14*(1+E339)^1*L339-Assumptions!$D$14*(1+E339)^0*E339*Assumptions!$D$16</f>
        <v>21.8543296852156</v>
      </c>
      <c r="N339" s="21" t="n">
        <f aca="false">Assumptions!$D$14*(1+E339)^2*L339-Assumptions!$D$14*(1+E339)^1*E339*Assumptions!$D$16</f>
        <v>23.1138450582215</v>
      </c>
      <c r="O339" s="21" t="n">
        <f aca="false">Assumptions!$D$14*(1+E339)^3*L339-Assumptions!$D$14*(1+E339)^2*E339*Assumptions!$D$16</f>
        <v>24.4459492041475</v>
      </c>
      <c r="P339" s="21" t="n">
        <f aca="false">Assumptions!$D$14*(1+E339)^4*L339-Assumptions!$D$14*(1+E339)^3*E339*Assumptions!$D$16</f>
        <v>25.8548255812243</v>
      </c>
      <c r="Q339" s="21" t="n">
        <f aca="false">Assumptions!$D$14*(1+E339)^5*L339-Assumptions!$D$14*(1+E339)^4*E339*Assumptions!$D$16</f>
        <v>27.3448987500193</v>
      </c>
      <c r="R339" s="21" t="n">
        <f aca="false">M339/(1+K339)+N339/(1+K339)^2+O339/(1+K339)^3+P339/(1+K339)^4+Q339/(1+K339)^5</f>
        <v>96.4711281569608</v>
      </c>
      <c r="S339" s="21" t="n">
        <f aca="false">Q339*(1+I339)/(K339-I339)</f>
        <v>458.669901105542</v>
      </c>
      <c r="T339" s="21" t="n">
        <f aca="false">R339+S339/(1+K339)^5</f>
        <v>405.370568258508</v>
      </c>
      <c r="U339" s="8" t="n">
        <f aca="false">(T339-Assumptions!$D$17)/Assumptions!$D$18</f>
        <v>8.8148227303403</v>
      </c>
    </row>
    <row r="340" customFormat="false" ht="15" hidden="false" customHeight="false" outlineLevel="0" collapsed="false">
      <c r="B340" s="2" t="n">
        <v>335</v>
      </c>
      <c r="C340" s="27" t="n">
        <f aca="false">NORMSDIST('Random Draws'!C340)</f>
        <v>0.458585109730048</v>
      </c>
      <c r="D340" s="27" t="n">
        <f aca="false">NORMSDIST(Assumptions!$D$22*'Random Draws'!C340+SQRT(1-Assumptions!$D$22^2)*'Random Draws'!D340)</f>
        <v>0.00237599150157265</v>
      </c>
      <c r="E340" s="19" t="n">
        <f aca="false">IF(C340&lt;(Assumptions!$E$6-Assumptions!$D$6)/(Assumptions!$F$6-Assumptions!$D$6),Assumptions!$D$6+SQRT(C340*(Assumptions!$F$6-Assumptions!$D$6)*(Assumptions!$E$6-Assumptions!$D$6)),Assumptions!$F$6-SQRT((1-C340)*(Assumptions!$F$6-Assumptions!$D$6)*(Assumptions!$F$6-Assumptions!$E$6)))</f>
        <v>0.087884502176072</v>
      </c>
      <c r="F340" s="19" t="n">
        <f aca="false">IF(D340&lt;(Assumptions!$E$7-Assumptions!$D$7)/(Assumptions!$F$7-Assumptions!$D$7),Assumptions!$D$7+SQRT(D340*(Assumptions!$F$7-Assumptions!$D$7)*(Assumptions!$E$7-Assumptions!$D$7)),Assumptions!$F$7-SQRT((1-D340)*(Assumptions!$F$7-Assumptions!$D$7)*(Assumptions!$F$7-Assumptions!$E$7)))</f>
        <v>0.363775705100963</v>
      </c>
      <c r="G340" s="19" t="n">
        <f aca="false">MIN(Assumptions!$D$24,MAX(Assumptions!$D$23,Assumptions!$D$8+Assumptions!$E$8*'Random Draws'!E340))</f>
        <v>0.091065673647671</v>
      </c>
      <c r="H340" s="19" t="n">
        <f aca="false">IF('Random Draws'!F340&lt;(Assumptions!$E$9-Assumptions!$D$9)/(Assumptions!$F$9-Assumptions!$D$9),Assumptions!$D$9+SQRT('Random Draws'!F340*(Assumptions!$F$9-Assumptions!$D$9)*(Assumptions!$E$9-Assumptions!$D$9)),Assumptions!$F$9-SQRT((1-'Random Draws'!F340)*(Assumptions!$F$9-Assumptions!$D$9)*(Assumptions!$F$9-Assumptions!$E$9)))</f>
        <v>0.307209077592178</v>
      </c>
      <c r="I340" s="19" t="n">
        <f aca="false">IF('Random Draws'!G340&lt;(Assumptions!$E$10-Assumptions!$D$10)/(Assumptions!$F$10-Assumptions!$D$10),Assumptions!$D$10+SQRT('Random Draws'!G340*(Assumptions!$F$10-Assumptions!$D$10)*(Assumptions!$E$10-Assumptions!$D$10)),Assumptions!$F$10-SQRT((1-'Random Draws'!G340)*(Assumptions!$F$10-Assumptions!$D$10)*(Assumptions!$F$10-Assumptions!$E$10)))</f>
        <v>0.0150788572049084</v>
      </c>
      <c r="J340" s="19" t="n">
        <f aca="false">IF('Random Draws'!H340&lt;(Assumptions!$E$11-Assumptions!$D$11)/(Assumptions!$F$11-Assumptions!$D$11),Assumptions!$D$11+SQRT('Random Draws'!H340*(Assumptions!$F$11-Assumptions!$D$11)*(Assumptions!$E$11-Assumptions!$D$11)),Assumptions!$F$11-SQRT((1-'Random Draws'!H340)*(Assumptions!$F$11-Assumptions!$D$11)*(Assumptions!$F$11-Assumptions!$E$11)))</f>
        <v>0.164590699943132</v>
      </c>
      <c r="K340" s="19" t="n">
        <f aca="false">MAX(G340,I340+Assumptions!$D$21)</f>
        <v>0.091065673647671</v>
      </c>
      <c r="L340" s="28" t="n">
        <f aca="false">(F340-Assumptions!$D$15)*(1-H340)+Assumptions!$D$15-J340</f>
        <v>0.127366986430302</v>
      </c>
      <c r="M340" s="21" t="n">
        <f aca="false">Assumptions!$D$14*(1+E340)^1*L340-Assumptions!$D$14*(1+E340)^0*E340*Assumptions!$D$16</f>
        <v>19.7089851563615</v>
      </c>
      <c r="N340" s="21" t="n">
        <f aca="false">Assumptions!$D$14*(1+E340)^2*L340-Assumptions!$D$14*(1+E340)^1*E340*Assumptions!$D$16</f>
        <v>21.4410995052239</v>
      </c>
      <c r="O340" s="21" t="n">
        <f aca="false">Assumptions!$D$14*(1+E340)^3*L340-Assumptions!$D$14*(1+E340)^2*E340*Assumptions!$D$16</f>
        <v>23.3254398613482</v>
      </c>
      <c r="P340" s="21" t="n">
        <f aca="false">Assumptions!$D$14*(1+E340)^4*L340-Assumptions!$D$14*(1+E340)^3*E340*Assumptions!$D$16</f>
        <v>25.3753845316007</v>
      </c>
      <c r="Q340" s="21" t="n">
        <f aca="false">Assumptions!$D$14*(1+E340)^5*L340-Assumptions!$D$14*(1+E340)^4*E340*Assumptions!$D$16</f>
        <v>27.6054875686868</v>
      </c>
      <c r="R340" s="21" t="n">
        <f aca="false">M340/(1+K340)+N340/(1+K340)^2+O340/(1+K340)^3+P340/(1+K340)^4+Q340/(1+K340)^5</f>
        <v>89.7947347224077</v>
      </c>
      <c r="S340" s="21" t="n">
        <f aca="false">Q340*(1+I340)/(K340-I340)</f>
        <v>368.771164336308</v>
      </c>
      <c r="T340" s="21" t="n">
        <f aca="false">R340+S340/(1+K340)^5</f>
        <v>328.302482796431</v>
      </c>
      <c r="U340" s="8" t="n">
        <f aca="false">(T340-Assumptions!$D$17)/Assumptions!$D$18</f>
        <v>5.73209931185726</v>
      </c>
    </row>
    <row r="341" customFormat="false" ht="15" hidden="false" customHeight="false" outlineLevel="0" collapsed="false">
      <c r="B341" s="2" t="n">
        <v>336</v>
      </c>
      <c r="C341" s="27" t="n">
        <f aca="false">NORMSDIST('Random Draws'!C341)</f>
        <v>0.199322901796386</v>
      </c>
      <c r="D341" s="27" t="n">
        <f aca="false">NORMSDIST(Assumptions!$D$22*'Random Draws'!C341+SQRT(1-Assumptions!$D$22^2)*'Random Draws'!D341)</f>
        <v>0.149851308865548</v>
      </c>
      <c r="E341" s="19" t="n">
        <f aca="false">IF(C341&lt;(Assumptions!$E$6-Assumptions!$D$6)/(Assumptions!$F$6-Assumptions!$D$6),Assumptions!$D$6+SQRT(C341*(Assumptions!$F$6-Assumptions!$D$6)*(Assumptions!$E$6-Assumptions!$D$6)),Assumptions!$F$6-SQRT((1-C341)*(Assumptions!$F$6-Assumptions!$D$6)*(Assumptions!$F$6-Assumptions!$E$6)))</f>
        <v>0.0715692019060021</v>
      </c>
      <c r="F341" s="19" t="n">
        <f aca="false">IF(D341&lt;(Assumptions!$E$7-Assumptions!$D$7)/(Assumptions!$F$7-Assumptions!$D$7),Assumptions!$D$7+SQRT(D341*(Assumptions!$F$7-Assumptions!$D$7)*(Assumptions!$E$7-Assumptions!$D$7)),Assumptions!$F$7-SQRT((1-D341)*(Assumptions!$F$7-Assumptions!$D$7)*(Assumptions!$F$7-Assumptions!$E$7)))</f>
        <v>0.389985127199885</v>
      </c>
      <c r="G341" s="19" t="n">
        <f aca="false">MIN(Assumptions!$D$24,MAX(Assumptions!$D$23,Assumptions!$D$8+Assumptions!$E$8*'Random Draws'!E341))</f>
        <v>0.100634509765578</v>
      </c>
      <c r="H341" s="19" t="n">
        <f aca="false">IF('Random Draws'!F341&lt;(Assumptions!$E$9-Assumptions!$D$9)/(Assumptions!$F$9-Assumptions!$D$9),Assumptions!$D$9+SQRT('Random Draws'!F341*(Assumptions!$F$9-Assumptions!$D$9)*(Assumptions!$E$9-Assumptions!$D$9)),Assumptions!$F$9-SQRT((1-'Random Draws'!F341)*(Assumptions!$F$9-Assumptions!$D$9)*(Assumptions!$F$9-Assumptions!$E$9)))</f>
        <v>0.250143708222519</v>
      </c>
      <c r="I341" s="19" t="n">
        <f aca="false">IF('Random Draws'!G341&lt;(Assumptions!$E$10-Assumptions!$D$10)/(Assumptions!$F$10-Assumptions!$D$10),Assumptions!$D$10+SQRT('Random Draws'!G341*(Assumptions!$F$10-Assumptions!$D$10)*(Assumptions!$E$10-Assumptions!$D$10)),Assumptions!$F$10-SQRT((1-'Random Draws'!G341)*(Assumptions!$F$10-Assumptions!$D$10)*(Assumptions!$F$10-Assumptions!$E$10)))</f>
        <v>0.026551543150428</v>
      </c>
      <c r="J341" s="19" t="n">
        <f aca="false">IF('Random Draws'!H341&lt;(Assumptions!$E$11-Assumptions!$D$11)/(Assumptions!$F$11-Assumptions!$D$11),Assumptions!$D$11+SQRT('Random Draws'!H341*(Assumptions!$F$11-Assumptions!$D$11)*(Assumptions!$E$11-Assumptions!$D$11)),Assumptions!$F$11-SQRT((1-'Random Draws'!H341)*(Assumptions!$F$11-Assumptions!$D$11)*(Assumptions!$F$11-Assumptions!$E$11)))</f>
        <v>0.186762675448466</v>
      </c>
      <c r="K341" s="19" t="n">
        <f aca="false">MAX(G341,I341+Assumptions!$D$21)</f>
        <v>0.100634509765578</v>
      </c>
      <c r="L341" s="28" t="n">
        <f aca="false">(F341-Assumptions!$D$15)*(1-H341)+Assumptions!$D$15-J341</f>
        <v>0.138188807950936</v>
      </c>
      <c r="M341" s="21" t="n">
        <f aca="false">Assumptions!$D$14*(1+E341)^1*L341-Assumptions!$D$14*(1+E341)^0*E341*Assumptions!$D$16</f>
        <v>21.1601102157163</v>
      </c>
      <c r="N341" s="21" t="n">
        <f aca="false">Assumptions!$D$14*(1+E341)^2*L341-Assumptions!$D$14*(1+E341)^1*E341*Assumptions!$D$16</f>
        <v>22.6745224160981</v>
      </c>
      <c r="O341" s="21" t="n">
        <f aca="false">Assumptions!$D$14*(1+E341)^3*L341-Assumptions!$D$14*(1+E341)^2*E341*Assumptions!$D$16</f>
        <v>24.297319889018</v>
      </c>
      <c r="P341" s="21" t="n">
        <f aca="false">Assumptions!$D$14*(1+E341)^4*L341-Assumptions!$D$14*(1+E341)^3*E341*Assumptions!$D$16</f>
        <v>26.0362596819299</v>
      </c>
      <c r="Q341" s="21" t="n">
        <f aca="false">Assumptions!$D$14*(1+E341)^5*L341-Assumptions!$D$14*(1+E341)^4*E341*Assumptions!$D$16</f>
        <v>27.899654007983</v>
      </c>
      <c r="R341" s="21" t="n">
        <f aca="false">M341/(1+K341)+N341/(1+K341)^2+O341/(1+K341)^3+P341/(1+K341)^4+Q341/(1+K341)^5</f>
        <v>91.1821883271609</v>
      </c>
      <c r="S341" s="21" t="n">
        <f aca="false">Q341*(1+I341)/(K341-I341)</f>
        <v>386.599432822943</v>
      </c>
      <c r="T341" s="21" t="n">
        <f aca="false">R341+S341/(1+K341)^5</f>
        <v>330.538885680071</v>
      </c>
      <c r="U341" s="8" t="n">
        <f aca="false">(T341-Assumptions!$D$17)/Assumptions!$D$18</f>
        <v>5.82155542720286</v>
      </c>
    </row>
    <row r="342" customFormat="false" ht="15" hidden="false" customHeight="false" outlineLevel="0" collapsed="false">
      <c r="B342" s="2" t="n">
        <v>337</v>
      </c>
      <c r="C342" s="27" t="n">
        <f aca="false">NORMSDIST('Random Draws'!C342)</f>
        <v>0.891186920688405</v>
      </c>
      <c r="D342" s="27" t="n">
        <f aca="false">NORMSDIST(Assumptions!$D$22*'Random Draws'!C342+SQRT(1-Assumptions!$D$22^2)*'Random Draws'!D342)</f>
        <v>0.649676438664822</v>
      </c>
      <c r="E342" s="19" t="n">
        <f aca="false">IF(C342&lt;(Assumptions!$E$6-Assumptions!$D$6)/(Assumptions!$F$6-Assumptions!$D$6),Assumptions!$D$6+SQRT(C342*(Assumptions!$F$6-Assumptions!$D$6)*(Assumptions!$E$6-Assumptions!$D$6)),Assumptions!$F$6-SQRT((1-C342)*(Assumptions!$F$6-Assumptions!$D$6)*(Assumptions!$F$6-Assumptions!$E$6)))</f>
        <v>0.116674790535603</v>
      </c>
      <c r="F342" s="19" t="n">
        <f aca="false">IF(D342&lt;(Assumptions!$E$7-Assumptions!$D$7)/(Assumptions!$F$7-Assumptions!$D$7),Assumptions!$D$7+SQRT(D342*(Assumptions!$F$7-Assumptions!$D$7)*(Assumptions!$E$7-Assumptions!$D$7)),Assumptions!$F$7-SQRT((1-D342)*(Assumptions!$F$7-Assumptions!$D$7)*(Assumptions!$F$7-Assumptions!$E$7)))</f>
        <v>0.422566135046716</v>
      </c>
      <c r="G342" s="19" t="n">
        <f aca="false">MIN(Assumptions!$D$24,MAX(Assumptions!$D$23,Assumptions!$D$8+Assumptions!$E$8*'Random Draws'!E342))</f>
        <v>0.104816241080658</v>
      </c>
      <c r="H342" s="19" t="n">
        <f aca="false">IF('Random Draws'!F342&lt;(Assumptions!$E$9-Assumptions!$D$9)/(Assumptions!$F$9-Assumptions!$D$9),Assumptions!$D$9+SQRT('Random Draws'!F342*(Assumptions!$F$9-Assumptions!$D$9)*(Assumptions!$E$9-Assumptions!$D$9)),Assumptions!$F$9-SQRT((1-'Random Draws'!F342)*(Assumptions!$F$9-Assumptions!$D$9)*(Assumptions!$F$9-Assumptions!$E$9)))</f>
        <v>0.285762530902887</v>
      </c>
      <c r="I342" s="19" t="n">
        <f aca="false">IF('Random Draws'!G342&lt;(Assumptions!$E$10-Assumptions!$D$10)/(Assumptions!$F$10-Assumptions!$D$10),Assumptions!$D$10+SQRT('Random Draws'!G342*(Assumptions!$F$10-Assumptions!$D$10)*(Assumptions!$E$10-Assumptions!$D$10)),Assumptions!$F$10-SQRT((1-'Random Draws'!G342)*(Assumptions!$F$10-Assumptions!$D$10)*(Assumptions!$F$10-Assumptions!$E$10)))</f>
        <v>0.0240288133329148</v>
      </c>
      <c r="J342" s="19" t="n">
        <f aca="false">IF('Random Draws'!H342&lt;(Assumptions!$E$11-Assumptions!$D$11)/(Assumptions!$F$11-Assumptions!$D$11),Assumptions!$D$11+SQRT('Random Draws'!H342*(Assumptions!$F$11-Assumptions!$D$11)*(Assumptions!$E$11-Assumptions!$D$11)),Assumptions!$F$11-SQRT((1-'Random Draws'!H342)*(Assumptions!$F$11-Assumptions!$D$11)*(Assumptions!$F$11-Assumptions!$E$11)))</f>
        <v>0.143017520576378</v>
      </c>
      <c r="K342" s="19" t="n">
        <f aca="false">MAX(G342,I342+Assumptions!$D$21)</f>
        <v>0.104816241080658</v>
      </c>
      <c r="L342" s="28" t="n">
        <f aca="false">(F342-Assumptions!$D$15)*(1-H342)+Assumptions!$D$15-J342</f>
        <v>0.195944175262912</v>
      </c>
      <c r="M342" s="21" t="n">
        <f aca="false">Assumptions!$D$14*(1+E342)^1*L342-Assumptions!$D$14*(1+E342)^0*E342*Assumptions!$D$16</f>
        <v>31.2193231870858</v>
      </c>
      <c r="N342" s="21" t="n">
        <f aca="false">Assumptions!$D$14*(1+E342)^2*L342-Assumptions!$D$14*(1+E342)^1*E342*Assumptions!$D$16</f>
        <v>34.8618311806024</v>
      </c>
      <c r="O342" s="21" t="n">
        <f aca="false">Assumptions!$D$14*(1+E342)^3*L342-Assumptions!$D$14*(1+E342)^2*E342*Assumptions!$D$16</f>
        <v>38.9293280312867</v>
      </c>
      <c r="P342" s="21" t="n">
        <f aca="false">Assumptions!$D$14*(1+E342)^4*L342-Assumptions!$D$14*(1+E342)^3*E342*Assumptions!$D$16</f>
        <v>43.4713992250289</v>
      </c>
      <c r="Q342" s="21" t="n">
        <f aca="false">Assumptions!$D$14*(1+E342)^5*L342-Assumptions!$D$14*(1+E342)^4*E342*Assumptions!$D$16</f>
        <v>48.5434156238987</v>
      </c>
      <c r="R342" s="21" t="n">
        <f aca="false">M342/(1+K342)+N342/(1+K342)^2+O342/(1+K342)^3+P342/(1+K342)^4+Q342/(1+K342)^5</f>
        <v>144.353149343712</v>
      </c>
      <c r="S342" s="21" t="n">
        <f aca="false">Q342*(1+I342)/(K342-I342)</f>
        <v>615.316735317843</v>
      </c>
      <c r="T342" s="21" t="n">
        <f aca="false">R342+S342/(1+K342)^5</f>
        <v>518.161051411806</v>
      </c>
      <c r="U342" s="8" t="n">
        <f aca="false">(T342-Assumptions!$D$17)/Assumptions!$D$18</f>
        <v>13.3264420564723</v>
      </c>
    </row>
    <row r="343" customFormat="false" ht="15" hidden="false" customHeight="false" outlineLevel="0" collapsed="false">
      <c r="B343" s="2" t="n">
        <v>338</v>
      </c>
      <c r="C343" s="27" t="n">
        <f aca="false">NORMSDIST('Random Draws'!C343)</f>
        <v>0.79310308684547</v>
      </c>
      <c r="D343" s="27" t="n">
        <f aca="false">NORMSDIST(Assumptions!$D$22*'Random Draws'!C343+SQRT(1-Assumptions!$D$22^2)*'Random Draws'!D343)</f>
        <v>0.494634499328097</v>
      </c>
      <c r="E343" s="19" t="n">
        <f aca="false">IF(C343&lt;(Assumptions!$E$6-Assumptions!$D$6)/(Assumptions!$F$6-Assumptions!$D$6),Assumptions!$D$6+SQRT(C343*(Assumptions!$F$6-Assumptions!$D$6)*(Assumptions!$E$6-Assumptions!$D$6)),Assumptions!$F$6-SQRT((1-C343)*(Assumptions!$F$6-Assumptions!$D$6)*(Assumptions!$F$6-Assumptions!$E$6)))</f>
        <v>0.10783659586156</v>
      </c>
      <c r="F343" s="19" t="n">
        <f aca="false">IF(D343&lt;(Assumptions!$E$7-Assumptions!$D$7)/(Assumptions!$F$7-Assumptions!$D$7),Assumptions!$D$7+SQRT(D343*(Assumptions!$F$7-Assumptions!$D$7)*(Assumptions!$E$7-Assumptions!$D$7)),Assumptions!$F$7-SQRT((1-D343)*(Assumptions!$F$7-Assumptions!$D$7)*(Assumptions!$F$7-Assumptions!$E$7)))</f>
        <v>0.414477582508483</v>
      </c>
      <c r="G343" s="19" t="n">
        <f aca="false">MIN(Assumptions!$D$24,MAX(Assumptions!$D$23,Assumptions!$D$8+Assumptions!$E$8*'Random Draws'!E343))</f>
        <v>0.102356158293463</v>
      </c>
      <c r="H343" s="19" t="n">
        <f aca="false">IF('Random Draws'!F343&lt;(Assumptions!$E$9-Assumptions!$D$9)/(Assumptions!$F$9-Assumptions!$D$9),Assumptions!$D$9+SQRT('Random Draws'!F343*(Assumptions!$F$9-Assumptions!$D$9)*(Assumptions!$E$9-Assumptions!$D$9)),Assumptions!$F$9-SQRT((1-'Random Draws'!F343)*(Assumptions!$F$9-Assumptions!$D$9)*(Assumptions!$F$9-Assumptions!$E$9)))</f>
        <v>0.275559077480364</v>
      </c>
      <c r="I343" s="19" t="n">
        <f aca="false">IF('Random Draws'!G343&lt;(Assumptions!$E$10-Assumptions!$D$10)/(Assumptions!$F$10-Assumptions!$D$10),Assumptions!$D$10+SQRT('Random Draws'!G343*(Assumptions!$F$10-Assumptions!$D$10)*(Assumptions!$E$10-Assumptions!$D$10)),Assumptions!$F$10-SQRT((1-'Random Draws'!G343)*(Assumptions!$F$10-Assumptions!$D$10)*(Assumptions!$F$10-Assumptions!$E$10)))</f>
        <v>0.0112515256450928</v>
      </c>
      <c r="J343" s="19" t="n">
        <f aca="false">IF('Random Draws'!H343&lt;(Assumptions!$E$11-Assumptions!$D$11)/(Assumptions!$F$11-Assumptions!$D$11),Assumptions!$D$11+SQRT('Random Draws'!H343*(Assumptions!$F$11-Assumptions!$D$11)*(Assumptions!$E$11-Assumptions!$D$11)),Assumptions!$F$11-SQRT((1-'Random Draws'!H343)*(Assumptions!$F$11-Assumptions!$D$11)*(Assumptions!$F$11-Assumptions!$E$11)))</f>
        <v>0.181453095294693</v>
      </c>
      <c r="K343" s="19" t="n">
        <f aca="false">MAX(G343,I343+Assumptions!$D$21)</f>
        <v>0.102356158293463</v>
      </c>
      <c r="L343" s="28" t="n">
        <f aca="false">(F343-Assumptions!$D$15)*(1-H343)+Assumptions!$D$15-J343</f>
        <v>0.154634107013908</v>
      </c>
      <c r="M343" s="21" t="n">
        <f aca="false">Assumptions!$D$14*(1+E343)^1*L343-Assumptions!$D$14*(1+E343)^0*E343*Assumptions!$D$16</f>
        <v>24.3707626021673</v>
      </c>
      <c r="N343" s="21" t="n">
        <f aca="false">Assumptions!$D$14*(1+E343)^2*L343-Assumptions!$D$14*(1+E343)^1*E343*Assumptions!$D$16</f>
        <v>26.9988226797353</v>
      </c>
      <c r="O343" s="21" t="n">
        <f aca="false">Assumptions!$D$14*(1+E343)^3*L343-Assumptions!$D$14*(1+E343)^2*E343*Assumptions!$D$16</f>
        <v>29.9102838097878</v>
      </c>
      <c r="P343" s="21" t="n">
        <f aca="false">Assumptions!$D$14*(1+E343)^4*L343-Assumptions!$D$14*(1+E343)^3*E343*Assumptions!$D$16</f>
        <v>33.1357069970884</v>
      </c>
      <c r="Q343" s="21" t="n">
        <f aca="false">Assumptions!$D$14*(1+E343)^5*L343-Assumptions!$D$14*(1+E343)^4*E343*Assumptions!$D$16</f>
        <v>36.7089488411205</v>
      </c>
      <c r="R343" s="21" t="n">
        <f aca="false">M343/(1+K343)+N343/(1+K343)^2+O343/(1+K343)^3+P343/(1+K343)^4+Q343/(1+K343)^5</f>
        <v>111.644008584785</v>
      </c>
      <c r="S343" s="21" t="n">
        <f aca="false">Q343*(1+I343)/(K343-I343)</f>
        <v>407.465344420933</v>
      </c>
      <c r="T343" s="21" t="n">
        <f aca="false">R343+S343/(1+K343)^5</f>
        <v>361.955630400169</v>
      </c>
      <c r="U343" s="8" t="n">
        <f aca="false">(T343-Assumptions!$D$17)/Assumptions!$D$18</f>
        <v>7.07822521600675</v>
      </c>
    </row>
    <row r="344" customFormat="false" ht="15" hidden="false" customHeight="false" outlineLevel="0" collapsed="false">
      <c r="B344" s="2" t="n">
        <v>339</v>
      </c>
      <c r="C344" s="27" t="n">
        <f aca="false">NORMSDIST('Random Draws'!C344)</f>
        <v>0.04545167895109</v>
      </c>
      <c r="D344" s="27" t="n">
        <f aca="false">NORMSDIST(Assumptions!$D$22*'Random Draws'!C344+SQRT(1-Assumptions!$D$22^2)*'Random Draws'!D344)</f>
        <v>0.0271698852069062</v>
      </c>
      <c r="E344" s="19" t="n">
        <f aca="false">IF(C344&lt;(Assumptions!$E$6-Assumptions!$D$6)/(Assumptions!$F$6-Assumptions!$D$6),Assumptions!$D$6+SQRT(C344*(Assumptions!$F$6-Assumptions!$D$6)*(Assumptions!$E$6-Assumptions!$D$6)),Assumptions!$F$6-SQRT((1-C344)*(Assumptions!$F$6-Assumptions!$D$6)*(Assumptions!$F$6-Assumptions!$E$6)))</f>
        <v>0.0550750918655725</v>
      </c>
      <c r="F344" s="19" t="n">
        <f aca="false">IF(D344&lt;(Assumptions!$E$7-Assumptions!$D$7)/(Assumptions!$F$7-Assumptions!$D$7),Assumptions!$D$7+SQRT(D344*(Assumptions!$F$7-Assumptions!$D$7)*(Assumptions!$E$7-Assumptions!$D$7)),Assumptions!$F$7-SQRT((1-D344)*(Assumptions!$F$7-Assumptions!$D$7)*(Assumptions!$F$7-Assumptions!$E$7)))</f>
        <v>0.372767901598988</v>
      </c>
      <c r="G344" s="19" t="n">
        <f aca="false">MIN(Assumptions!$D$24,MAX(Assumptions!$D$23,Assumptions!$D$8+Assumptions!$E$8*'Random Draws'!E344))</f>
        <v>0.082944048993341</v>
      </c>
      <c r="H344" s="19" t="n">
        <f aca="false">IF('Random Draws'!F344&lt;(Assumptions!$E$9-Assumptions!$D$9)/(Assumptions!$F$9-Assumptions!$D$9),Assumptions!$D$9+SQRT('Random Draws'!F344*(Assumptions!$F$9-Assumptions!$D$9)*(Assumptions!$E$9-Assumptions!$D$9)),Assumptions!$F$9-SQRT((1-'Random Draws'!F344)*(Assumptions!$F$9-Assumptions!$D$9)*(Assumptions!$F$9-Assumptions!$E$9)))</f>
        <v>0.288197549530723</v>
      </c>
      <c r="I344" s="19" t="n">
        <f aca="false">IF('Random Draws'!G344&lt;(Assumptions!$E$10-Assumptions!$D$10)/(Assumptions!$F$10-Assumptions!$D$10),Assumptions!$D$10+SQRT('Random Draws'!G344*(Assumptions!$F$10-Assumptions!$D$10)*(Assumptions!$E$10-Assumptions!$D$10)),Assumptions!$F$10-SQRT((1-'Random Draws'!G344)*(Assumptions!$F$10-Assumptions!$D$10)*(Assumptions!$F$10-Assumptions!$E$10)))</f>
        <v>0.0149580650582561</v>
      </c>
      <c r="J344" s="19" t="n">
        <f aca="false">IF('Random Draws'!H344&lt;(Assumptions!$E$11-Assumptions!$D$11)/(Assumptions!$F$11-Assumptions!$D$11),Assumptions!$D$11+SQRT('Random Draws'!H344*(Assumptions!$F$11-Assumptions!$D$11)*(Assumptions!$E$11-Assumptions!$D$11)),Assumptions!$F$11-SQRT((1-'Random Draws'!H344)*(Assumptions!$F$11-Assumptions!$D$11)*(Assumptions!$F$11-Assumptions!$E$11)))</f>
        <v>0.198756355596979</v>
      </c>
      <c r="K344" s="19" t="n">
        <f aca="false">MAX(G344,I344+Assumptions!$D$21)</f>
        <v>0.082944048993341</v>
      </c>
      <c r="L344" s="28" t="n">
        <f aca="false">(F344-Assumptions!$D$15)*(1-H344)+Assumptions!$D$15-J344</f>
        <v>0.104046431656465</v>
      </c>
      <c r="M344" s="21" t="n">
        <f aca="false">Assumptions!$D$14*(1+E344)^1*L344-Assumptions!$D$14*(1+E344)^0*E344*Assumptions!$D$16</f>
        <v>15.678059123928</v>
      </c>
      <c r="N344" s="21" t="n">
        <f aca="false">Assumptions!$D$14*(1+E344)^2*L344-Assumptions!$D$14*(1+E344)^1*E344*Assumptions!$D$16</f>
        <v>16.5415296704522</v>
      </c>
      <c r="O344" s="21" t="n">
        <f aca="false">Assumptions!$D$14*(1+E344)^3*L344-Assumptions!$D$14*(1+E344)^2*E344*Assumptions!$D$16</f>
        <v>17.4525559366495</v>
      </c>
      <c r="P344" s="21" t="n">
        <f aca="false">Assumptions!$D$14*(1+E344)^4*L344-Assumptions!$D$14*(1+E344)^3*E344*Assumptions!$D$16</f>
        <v>18.4137570581495</v>
      </c>
      <c r="Q344" s="21" t="n">
        <f aca="false">Assumptions!$D$14*(1+E344)^5*L344-Assumptions!$D$14*(1+E344)^4*E344*Assumptions!$D$16</f>
        <v>19.4278964197174</v>
      </c>
      <c r="R344" s="21" t="n">
        <f aca="false">M344/(1+K344)+N344/(1+K344)^2+O344/(1+K344)^3+P344/(1+K344)^4+Q344/(1+K344)^5</f>
        <v>68.7552933047478</v>
      </c>
      <c r="S344" s="21" t="n">
        <f aca="false">Q344*(1+I344)/(K344-I344)</f>
        <v>290.037725674993</v>
      </c>
      <c r="T344" s="21" t="n">
        <f aca="false">R344+S344/(1+K344)^5</f>
        <v>263.481496265704</v>
      </c>
      <c r="U344" s="8" t="n">
        <f aca="false">(T344-Assumptions!$D$17)/Assumptions!$D$18</f>
        <v>3.13925985062814</v>
      </c>
    </row>
    <row r="345" customFormat="false" ht="15" hidden="false" customHeight="false" outlineLevel="0" collapsed="false">
      <c r="B345" s="2" t="n">
        <v>340</v>
      </c>
      <c r="C345" s="27" t="n">
        <f aca="false">NORMSDIST('Random Draws'!C345)</f>
        <v>0.0279437162385905</v>
      </c>
      <c r="D345" s="27" t="n">
        <f aca="false">NORMSDIST(Assumptions!$D$22*'Random Draws'!C345+SQRT(1-Assumptions!$D$22^2)*'Random Draws'!D345)</f>
        <v>0.266379999720659</v>
      </c>
      <c r="E345" s="19" t="n">
        <f aca="false">IF(C345&lt;(Assumptions!$E$6-Assumptions!$D$6)/(Assumptions!$F$6-Assumptions!$D$6),Assumptions!$D$6+SQRT(C345*(Assumptions!$F$6-Assumptions!$D$6)*(Assumptions!$E$6-Assumptions!$D$6)),Assumptions!$F$6-SQRT((1-C345)*(Assumptions!$F$6-Assumptions!$D$6)*(Assumptions!$F$6-Assumptions!$E$6)))</f>
        <v>0.0518202614688912</v>
      </c>
      <c r="F345" s="19" t="n">
        <f aca="false">IF(D345&lt;(Assumptions!$E$7-Assumptions!$D$7)/(Assumptions!$F$7-Assumptions!$D$7),Assumptions!$D$7+SQRT(D345*(Assumptions!$F$7-Assumptions!$D$7)*(Assumptions!$E$7-Assumptions!$D$7)),Assumptions!$F$7-SQRT((1-D345)*(Assumptions!$F$7-Assumptions!$D$7)*(Assumptions!$F$7-Assumptions!$E$7)))</f>
        <v>0.399978494197805</v>
      </c>
      <c r="G345" s="19" t="n">
        <f aca="false">MIN(Assumptions!$D$24,MAX(Assumptions!$D$23,Assumptions!$D$8+Assumptions!$E$8*'Random Draws'!E345))</f>
        <v>0.092986498599222</v>
      </c>
      <c r="H345" s="19" t="n">
        <f aca="false">IF('Random Draws'!F345&lt;(Assumptions!$E$9-Assumptions!$D$9)/(Assumptions!$F$9-Assumptions!$D$9),Assumptions!$D$9+SQRT('Random Draws'!F345*(Assumptions!$F$9-Assumptions!$D$9)*(Assumptions!$E$9-Assumptions!$D$9)),Assumptions!$F$9-SQRT((1-'Random Draws'!F345)*(Assumptions!$F$9-Assumptions!$D$9)*(Assumptions!$F$9-Assumptions!$E$9)))</f>
        <v>0.255626768337401</v>
      </c>
      <c r="I345" s="19" t="n">
        <f aca="false">IF('Random Draws'!G345&lt;(Assumptions!$E$10-Assumptions!$D$10)/(Assumptions!$F$10-Assumptions!$D$10),Assumptions!$D$10+SQRT('Random Draws'!G345*(Assumptions!$F$10-Assumptions!$D$10)*(Assumptions!$E$10-Assumptions!$D$10)),Assumptions!$F$10-SQRT((1-'Random Draws'!G345)*(Assumptions!$F$10-Assumptions!$D$10)*(Assumptions!$F$10-Assumptions!$E$10)))</f>
        <v>0.0181863955884321</v>
      </c>
      <c r="J345" s="19" t="n">
        <f aca="false">IF('Random Draws'!H345&lt;(Assumptions!$E$11-Assumptions!$D$11)/(Assumptions!$F$11-Assumptions!$D$11),Assumptions!$D$11+SQRT('Random Draws'!H345*(Assumptions!$F$11-Assumptions!$D$11)*(Assumptions!$E$11-Assumptions!$D$11)),Assumptions!$F$11-SQRT((1-'Random Draws'!H345)*(Assumptions!$F$11-Assumptions!$D$11)*(Assumptions!$F$11-Assumptions!$E$11)))</f>
        <v>0.188330407614496</v>
      </c>
      <c r="K345" s="19" t="n">
        <f aca="false">MAX(G345,I345+Assumptions!$D$21)</f>
        <v>0.092986498599222</v>
      </c>
      <c r="L345" s="28" t="n">
        <f aca="false">(F345-Assumptions!$D$15)*(1-H345)+Assumptions!$D$15-J345</f>
        <v>0.142634356590927</v>
      </c>
      <c r="M345" s="21" t="n">
        <f aca="false">Assumptions!$D$14*(1+E345)^1*L345-Assumptions!$D$14*(1+E345)^0*E345*Assumptions!$D$16</f>
        <v>21.5283092679781</v>
      </c>
      <c r="N345" s="21" t="n">
        <f aca="false">Assumptions!$D$14*(1+E345)^2*L345-Assumptions!$D$14*(1+E345)^1*E345*Assumptions!$D$16</f>
        <v>22.6439118832279</v>
      </c>
      <c r="O345" s="21" t="n">
        <f aca="false">Assumptions!$D$14*(1+E345)^3*L345-Assumptions!$D$14*(1+E345)^2*E345*Assumptions!$D$16</f>
        <v>23.8173253176953</v>
      </c>
      <c r="P345" s="21" t="n">
        <f aca="false">Assumptions!$D$14*(1+E345)^4*L345-Assumptions!$D$14*(1+E345)^3*E345*Assumptions!$D$16</f>
        <v>25.0515453431479</v>
      </c>
      <c r="Q345" s="21" t="n">
        <f aca="false">Assumptions!$D$14*(1+E345)^5*L345-Assumptions!$D$14*(1+E345)^4*E345*Assumptions!$D$16</f>
        <v>26.3497229730296</v>
      </c>
      <c r="R345" s="21" t="n">
        <f aca="false">M345/(1+K345)+N345/(1+K345)^2+O345/(1+K345)^3+P345/(1+K345)^4+Q345/(1+K345)^5</f>
        <v>91.339474877861</v>
      </c>
      <c r="S345" s="21" t="n">
        <f aca="false">Q345*(1+I345)/(K345-I345)</f>
        <v>358.675033573051</v>
      </c>
      <c r="T345" s="21" t="n">
        <f aca="false">R345+S345/(1+K345)^5</f>
        <v>321.286164323508</v>
      </c>
      <c r="U345" s="8" t="n">
        <f aca="false">(T345-Assumptions!$D$17)/Assumptions!$D$18</f>
        <v>5.45144657294031</v>
      </c>
    </row>
    <row r="346" customFormat="false" ht="15" hidden="false" customHeight="false" outlineLevel="0" collapsed="false">
      <c r="B346" s="2" t="n">
        <v>341</v>
      </c>
      <c r="C346" s="27" t="n">
        <f aca="false">NORMSDIST('Random Draws'!C346)</f>
        <v>0.241600079255066</v>
      </c>
      <c r="D346" s="27" t="n">
        <f aca="false">NORMSDIST(Assumptions!$D$22*'Random Draws'!C346+SQRT(1-Assumptions!$D$22^2)*'Random Draws'!D346)</f>
        <v>0.785941944248119</v>
      </c>
      <c r="E346" s="19" t="n">
        <f aca="false">IF(C346&lt;(Assumptions!$E$6-Assumptions!$D$6)/(Assumptions!$F$6-Assumptions!$D$6),Assumptions!$D$6+SQRT(C346*(Assumptions!$F$6-Assumptions!$D$6)*(Assumptions!$E$6-Assumptions!$D$6)),Assumptions!$F$6-SQRT((1-C346)*(Assumptions!$F$6-Assumptions!$D$6)*(Assumptions!$F$6-Assumptions!$E$6)))</f>
        <v>0.0747563000947357</v>
      </c>
      <c r="F346" s="19" t="n">
        <f aca="false">IF(D346&lt;(Assumptions!$E$7-Assumptions!$D$7)/(Assumptions!$F$7-Assumptions!$D$7),Assumptions!$D$7+SQRT(D346*(Assumptions!$F$7-Assumptions!$D$7)*(Assumptions!$E$7-Assumptions!$D$7)),Assumptions!$F$7-SQRT((1-D346)*(Assumptions!$F$7-Assumptions!$D$7)*(Assumptions!$F$7-Assumptions!$E$7)))</f>
        <v>0.430738553982971</v>
      </c>
      <c r="G346" s="19" t="n">
        <f aca="false">MIN(Assumptions!$D$24,MAX(Assumptions!$D$23,Assumptions!$D$8+Assumptions!$E$8*'Random Draws'!E346))</f>
        <v>0.09127651432342</v>
      </c>
      <c r="H346" s="19" t="n">
        <f aca="false">IF('Random Draws'!F346&lt;(Assumptions!$E$9-Assumptions!$D$9)/(Assumptions!$F$9-Assumptions!$D$9),Assumptions!$D$9+SQRT('Random Draws'!F346*(Assumptions!$F$9-Assumptions!$D$9)*(Assumptions!$E$9-Assumptions!$D$9)),Assumptions!$F$9-SQRT((1-'Random Draws'!F346)*(Assumptions!$F$9-Assumptions!$D$9)*(Assumptions!$F$9-Assumptions!$E$9)))</f>
        <v>0.279785812384954</v>
      </c>
      <c r="I346" s="19" t="n">
        <f aca="false">IF('Random Draws'!G346&lt;(Assumptions!$E$10-Assumptions!$D$10)/(Assumptions!$F$10-Assumptions!$D$10),Assumptions!$D$10+SQRT('Random Draws'!G346*(Assumptions!$F$10-Assumptions!$D$10)*(Assumptions!$E$10-Assumptions!$D$10)),Assumptions!$F$10-SQRT((1-'Random Draws'!G346)*(Assumptions!$F$10-Assumptions!$D$10)*(Assumptions!$F$10-Assumptions!$E$10)))</f>
        <v>0.0137576109768841</v>
      </c>
      <c r="J346" s="19" t="n">
        <f aca="false">IF('Random Draws'!H346&lt;(Assumptions!$E$11-Assumptions!$D$11)/(Assumptions!$F$11-Assumptions!$D$11),Assumptions!$D$11+SQRT('Random Draws'!H346*(Assumptions!$F$11-Assumptions!$D$11)*(Assumptions!$E$11-Assumptions!$D$11)),Assumptions!$F$11-SQRT((1-'Random Draws'!H346)*(Assumptions!$F$11-Assumptions!$D$11)*(Assumptions!$F$11-Assumptions!$E$11)))</f>
        <v>0.158335384043987</v>
      </c>
      <c r="K346" s="19" t="n">
        <f aca="false">MAX(G346,I346+Assumptions!$D$21)</f>
        <v>0.09127651432342</v>
      </c>
      <c r="L346" s="28" t="n">
        <f aca="false">(F346-Assumptions!$D$15)*(1-H346)+Assumptions!$D$15-J346</f>
        <v>0.188260789297382</v>
      </c>
      <c r="M346" s="21" t="n">
        <f aca="false">Assumptions!$D$14*(1+E346)^1*L346-Assumptions!$D$14*(1+E346)^0*E346*Assumptions!$D$16</f>
        <v>29.0133081515223</v>
      </c>
      <c r="N346" s="21" t="n">
        <f aca="false">Assumptions!$D$14*(1+E346)^2*L346-Assumptions!$D$14*(1+E346)^1*E346*Assumptions!$D$16</f>
        <v>31.1822357224386</v>
      </c>
      <c r="O346" s="21" t="n">
        <f aca="false">Assumptions!$D$14*(1+E346)^3*L346-Assumptions!$D$14*(1+E346)^2*E346*Assumptions!$D$16</f>
        <v>33.51330429373</v>
      </c>
      <c r="P346" s="21" t="n">
        <f aca="false">Assumptions!$D$14*(1+E346)^4*L346-Assumptions!$D$14*(1+E346)^3*E346*Assumptions!$D$16</f>
        <v>36.0186349266782</v>
      </c>
      <c r="Q346" s="21" t="n">
        <f aca="false">Assumptions!$D$14*(1+E346)^5*L346-Assumptions!$D$14*(1+E346)^4*E346*Assumptions!$D$16</f>
        <v>38.7112548082597</v>
      </c>
      <c r="R346" s="21" t="n">
        <f aca="false">M346/(1+K346)+N346/(1+K346)^2+O346/(1+K346)^3+P346/(1+K346)^4+Q346/(1+K346)^5</f>
        <v>128.968568387907</v>
      </c>
      <c r="S346" s="21" t="n">
        <f aca="false">Q346*(1+I346)/(K346-I346)</f>
        <v>506.248508404531</v>
      </c>
      <c r="T346" s="21" t="n">
        <f aca="false">R346+S346/(1+K346)^5</f>
        <v>456.075474232044</v>
      </c>
      <c r="U346" s="8" t="n">
        <f aca="false">(T346-Assumptions!$D$17)/Assumptions!$D$18</f>
        <v>10.8430189692818</v>
      </c>
    </row>
    <row r="347" customFormat="false" ht="15" hidden="false" customHeight="false" outlineLevel="0" collapsed="false">
      <c r="B347" s="2" t="n">
        <v>342</v>
      </c>
      <c r="C347" s="27" t="n">
        <f aca="false">NORMSDIST('Random Draws'!C347)</f>
        <v>0.965147012719054</v>
      </c>
      <c r="D347" s="27" t="n">
        <f aca="false">NORMSDIST(Assumptions!$D$22*'Random Draws'!C347+SQRT(1-Assumptions!$D$22^2)*'Random Draws'!D347)</f>
        <v>0.634394197662339</v>
      </c>
      <c r="E347" s="19" t="n">
        <f aca="false">IF(C347&lt;(Assumptions!$E$6-Assumptions!$D$6)/(Assumptions!$F$6-Assumptions!$D$6),Assumptions!$D$6+SQRT(C347*(Assumptions!$F$6-Assumptions!$D$6)*(Assumptions!$E$6-Assumptions!$D$6)),Assumptions!$F$6-SQRT((1-C347)*(Assumptions!$F$6-Assumptions!$D$6)*(Assumptions!$F$6-Assumptions!$E$6)))</f>
        <v>0.126799055473008</v>
      </c>
      <c r="F347" s="19" t="n">
        <f aca="false">IF(D347&lt;(Assumptions!$E$7-Assumptions!$D$7)/(Assumptions!$F$7-Assumptions!$D$7),Assumptions!$D$7+SQRT(D347*(Assumptions!$F$7-Assumptions!$D$7)*(Assumptions!$E$7-Assumptions!$D$7)),Assumptions!$F$7-SQRT((1-D347)*(Assumptions!$F$7-Assumptions!$D$7)*(Assumptions!$F$7-Assumptions!$E$7)))</f>
        <v>0.421758357653591</v>
      </c>
      <c r="G347" s="19" t="n">
        <f aca="false">MIN(Assumptions!$D$24,MAX(Assumptions!$D$23,Assumptions!$D$8+Assumptions!$E$8*'Random Draws'!E347))</f>
        <v>0.075484074628091</v>
      </c>
      <c r="H347" s="19" t="n">
        <f aca="false">IF('Random Draws'!F347&lt;(Assumptions!$E$9-Assumptions!$D$9)/(Assumptions!$F$9-Assumptions!$D$9),Assumptions!$D$9+SQRT('Random Draws'!F347*(Assumptions!$F$9-Assumptions!$D$9)*(Assumptions!$E$9-Assumptions!$D$9)),Assumptions!$F$9-SQRT((1-'Random Draws'!F347)*(Assumptions!$F$9-Assumptions!$D$9)*(Assumptions!$F$9-Assumptions!$E$9)))</f>
        <v>0.296780159163741</v>
      </c>
      <c r="I347" s="19" t="n">
        <f aca="false">IF('Random Draws'!G347&lt;(Assumptions!$E$10-Assumptions!$D$10)/(Assumptions!$F$10-Assumptions!$D$10),Assumptions!$D$10+SQRT('Random Draws'!G347*(Assumptions!$F$10-Assumptions!$D$10)*(Assumptions!$E$10-Assumptions!$D$10)),Assumptions!$F$10-SQRT((1-'Random Draws'!G347)*(Assumptions!$F$10-Assumptions!$D$10)*(Assumptions!$F$10-Assumptions!$E$10)))</f>
        <v>0.0115534298531234</v>
      </c>
      <c r="J347" s="19" t="n">
        <f aca="false">IF('Random Draws'!H347&lt;(Assumptions!$E$11-Assumptions!$D$11)/(Assumptions!$F$11-Assumptions!$D$11),Assumptions!$D$11+SQRT('Random Draws'!H347*(Assumptions!$F$11-Assumptions!$D$11)*(Assumptions!$E$11-Assumptions!$D$11)),Assumptions!$F$11-SQRT((1-'Random Draws'!H347)*(Assumptions!$F$11-Assumptions!$D$11)*(Assumptions!$F$11-Assumptions!$E$11)))</f>
        <v>0.16662561793746</v>
      </c>
      <c r="K347" s="19" t="n">
        <f aca="false">MAX(G347,I347+Assumptions!$D$21)</f>
        <v>0.075484074628091</v>
      </c>
      <c r="L347" s="28" t="n">
        <f aca="false">(F347-Assumptions!$D$15)*(1-H347)+Assumptions!$D$15-J347</f>
        <v>0.168544647894347</v>
      </c>
      <c r="M347" s="21" t="n">
        <f aca="false">Assumptions!$D$14*(1+E347)^1*L347-Assumptions!$D$14*(1+E347)^0*E347*Assumptions!$D$16</f>
        <v>26.9862368662876</v>
      </c>
      <c r="N347" s="21" t="n">
        <f aca="false">Assumptions!$D$14*(1+E347)^2*L347-Assumptions!$D$14*(1+E347)^1*E347*Assumptions!$D$16</f>
        <v>30.4080662117037</v>
      </c>
      <c r="O347" s="21" t="n">
        <f aca="false">Assumptions!$D$14*(1+E347)^3*L347-Assumptions!$D$14*(1+E347)^2*E347*Assumptions!$D$16</f>
        <v>34.2637802861084</v>
      </c>
      <c r="P347" s="21" t="n">
        <f aca="false">Assumptions!$D$14*(1+E347)^4*L347-Assumptions!$D$14*(1+E347)^3*E347*Assumptions!$D$16</f>
        <v>38.6083952633216</v>
      </c>
      <c r="Q347" s="21" t="n">
        <f aca="false">Assumptions!$D$14*(1+E347)^5*L347-Assumptions!$D$14*(1+E347)^4*E347*Assumptions!$D$16</f>
        <v>43.5039033160394</v>
      </c>
      <c r="R347" s="21" t="n">
        <f aca="false">M347/(1+K347)+N347/(1+K347)^2+O347/(1+K347)^3+P347/(1+K347)^4+Q347/(1+K347)^5</f>
        <v>138.018209503657</v>
      </c>
      <c r="S347" s="21" t="n">
        <f aca="false">Q347*(1+I347)/(K347-I347)</f>
        <v>688.347861440141</v>
      </c>
      <c r="T347" s="21" t="n">
        <f aca="false">R347+S347/(1+K347)^5</f>
        <v>616.414769369196</v>
      </c>
      <c r="U347" s="8" t="n">
        <f aca="false">(T347-Assumptions!$D$17)/Assumptions!$D$18</f>
        <v>17.2565907747679</v>
      </c>
    </row>
    <row r="348" customFormat="false" ht="15" hidden="false" customHeight="false" outlineLevel="0" collapsed="false">
      <c r="B348" s="2" t="n">
        <v>343</v>
      </c>
      <c r="C348" s="27" t="n">
        <f aca="false">NORMSDIST('Random Draws'!C348)</f>
        <v>0.940796513816051</v>
      </c>
      <c r="D348" s="27" t="n">
        <f aca="false">NORMSDIST(Assumptions!$D$22*'Random Draws'!C348+SQRT(1-Assumptions!$D$22^2)*'Random Draws'!D348)</f>
        <v>0.607462849869985</v>
      </c>
      <c r="E348" s="19" t="n">
        <f aca="false">IF(C348&lt;(Assumptions!$E$6-Assumptions!$D$6)/(Assumptions!$F$6-Assumptions!$D$6),Assumptions!$D$6+SQRT(C348*(Assumptions!$F$6-Assumptions!$D$6)*(Assumptions!$E$6-Assumptions!$D$6)),Assumptions!$F$6-SQRT((1-C348)*(Assumptions!$F$6-Assumptions!$D$6)*(Assumptions!$F$6-Assumptions!$E$6)))</f>
        <v>0.122794842897557</v>
      </c>
      <c r="F348" s="19" t="n">
        <f aca="false">IF(D348&lt;(Assumptions!$E$7-Assumptions!$D$7)/(Assumptions!$F$7-Assumptions!$D$7),Assumptions!$D$7+SQRT(D348*(Assumptions!$F$7-Assumptions!$D$7)*(Assumptions!$E$7-Assumptions!$D$7)),Assumptions!$F$7-SQRT((1-D348)*(Assumptions!$F$7-Assumptions!$D$7)*(Assumptions!$F$7-Assumptions!$E$7)))</f>
        <v>0.420374899362651</v>
      </c>
      <c r="G348" s="19" t="n">
        <f aca="false">MIN(Assumptions!$D$24,MAX(Assumptions!$D$23,Assumptions!$D$8+Assumptions!$E$8*'Random Draws'!E348))</f>
        <v>0.105949808717871</v>
      </c>
      <c r="H348" s="19" t="n">
        <f aca="false">IF('Random Draws'!F348&lt;(Assumptions!$E$9-Assumptions!$D$9)/(Assumptions!$F$9-Assumptions!$D$9),Assumptions!$D$9+SQRT('Random Draws'!F348*(Assumptions!$F$9-Assumptions!$D$9)*(Assumptions!$E$9-Assumptions!$D$9)),Assumptions!$F$9-SQRT((1-'Random Draws'!F348)*(Assumptions!$F$9-Assumptions!$D$9)*(Assumptions!$F$9-Assumptions!$E$9)))</f>
        <v>0.313112436483052</v>
      </c>
      <c r="I348" s="19" t="n">
        <f aca="false">IF('Random Draws'!G348&lt;(Assumptions!$E$10-Assumptions!$D$10)/(Assumptions!$F$10-Assumptions!$D$10),Assumptions!$D$10+SQRT('Random Draws'!G348*(Assumptions!$F$10-Assumptions!$D$10)*(Assumptions!$E$10-Assumptions!$D$10)),Assumptions!$F$10-SQRT((1-'Random Draws'!G348)*(Assumptions!$F$10-Assumptions!$D$10)*(Assumptions!$F$10-Assumptions!$E$10)))</f>
        <v>0.0173923857720952</v>
      </c>
      <c r="J348" s="19" t="n">
        <f aca="false">IF('Random Draws'!H348&lt;(Assumptions!$E$11-Assumptions!$D$11)/(Assumptions!$F$11-Assumptions!$D$11),Assumptions!$D$11+SQRT('Random Draws'!H348*(Assumptions!$F$11-Assumptions!$D$11)*(Assumptions!$E$11-Assumptions!$D$11)),Assumptions!$F$11-SQRT((1-'Random Draws'!H348)*(Assumptions!$F$11-Assumptions!$D$11)*(Assumptions!$F$11-Assumptions!$E$11)))</f>
        <v>0.158536591485029</v>
      </c>
      <c r="K348" s="19" t="n">
        <f aca="false">MAX(G348,I348+Assumptions!$D$21)</f>
        <v>0.105949808717871</v>
      </c>
      <c r="L348" s="28" t="n">
        <f aca="false">(F348-Assumptions!$D$15)*(1-H348)+Assumptions!$D$15-J348</f>
        <v>0.170918315644661</v>
      </c>
      <c r="M348" s="21" t="n">
        <f aca="false">Assumptions!$D$14*(1+E348)^1*L348-Assumptions!$D$14*(1+E348)^0*E348*Assumptions!$D$16</f>
        <v>27.2922419209672</v>
      </c>
      <c r="N348" s="21" t="n">
        <f aca="false">Assumptions!$D$14*(1+E348)^2*L348-Assumptions!$D$14*(1+E348)^1*E348*Assumptions!$D$16</f>
        <v>30.6435884799745</v>
      </c>
      <c r="O348" s="21" t="n">
        <f aca="false">Assumptions!$D$14*(1+E348)^3*L348-Assumptions!$D$14*(1+E348)^2*E348*Assumptions!$D$16</f>
        <v>34.4064631131903</v>
      </c>
      <c r="P348" s="21" t="n">
        <f aca="false">Assumptions!$D$14*(1+E348)^4*L348-Assumptions!$D$14*(1+E348)^3*E348*Assumptions!$D$16</f>
        <v>38.6313993458351</v>
      </c>
      <c r="Q348" s="21" t="n">
        <f aca="false">Assumptions!$D$14*(1+E348)^5*L348-Assumptions!$D$14*(1+E348)^4*E348*Assumptions!$D$16</f>
        <v>43.3751359594197</v>
      </c>
      <c r="R348" s="21" t="n">
        <f aca="false">M348/(1+K348)+N348/(1+K348)^2+O348/(1+K348)^3+P348/(1+K348)^4+Q348/(1+K348)^5</f>
        <v>127.204658371989</v>
      </c>
      <c r="S348" s="21" t="n">
        <f aca="false">Q348*(1+I348)/(K348-I348)</f>
        <v>498.315461189106</v>
      </c>
      <c r="T348" s="21" t="n">
        <f aca="false">R348+S348/(1+K348)^5</f>
        <v>428.385451741011</v>
      </c>
      <c r="U348" s="8" t="n">
        <f aca="false">(T348-Assumptions!$D$17)/Assumptions!$D$18</f>
        <v>9.73541806964042</v>
      </c>
    </row>
    <row r="349" customFormat="false" ht="15" hidden="false" customHeight="false" outlineLevel="0" collapsed="false">
      <c r="B349" s="2" t="n">
        <v>344</v>
      </c>
      <c r="C349" s="27" t="n">
        <f aca="false">NORMSDIST('Random Draws'!C349)</f>
        <v>0.835186899945509</v>
      </c>
      <c r="D349" s="27" t="n">
        <f aca="false">NORMSDIST(Assumptions!$D$22*'Random Draws'!C349+SQRT(1-Assumptions!$D$22^2)*'Random Draws'!D349)</f>
        <v>0.603188586877939</v>
      </c>
      <c r="E349" s="19" t="n">
        <f aca="false">IF(C349&lt;(Assumptions!$E$6-Assumptions!$D$6)/(Assumptions!$F$6-Assumptions!$D$6),Assumptions!$D$6+SQRT(C349*(Assumptions!$F$6-Assumptions!$D$6)*(Assumptions!$E$6-Assumptions!$D$6)),Assumptions!$F$6-SQRT((1-C349)*(Assumptions!$F$6-Assumptions!$D$6)*(Assumptions!$F$6-Assumptions!$E$6)))</f>
        <v>0.111293458928801</v>
      </c>
      <c r="F349" s="19" t="n">
        <f aca="false">IF(D349&lt;(Assumptions!$E$7-Assumptions!$D$7)/(Assumptions!$F$7-Assumptions!$D$7),Assumptions!$D$7+SQRT(D349*(Assumptions!$F$7-Assumptions!$D$7)*(Assumptions!$E$7-Assumptions!$D$7)),Assumptions!$F$7-SQRT((1-D349)*(Assumptions!$F$7-Assumptions!$D$7)*(Assumptions!$F$7-Assumptions!$E$7)))</f>
        <v>0.420159748338041</v>
      </c>
      <c r="G349" s="19" t="n">
        <f aca="false">MIN(Assumptions!$D$24,MAX(Assumptions!$D$23,Assumptions!$D$8+Assumptions!$E$8*'Random Draws'!E349))</f>
        <v>0.086317361772529</v>
      </c>
      <c r="H349" s="19" t="n">
        <f aca="false">IF('Random Draws'!F349&lt;(Assumptions!$E$9-Assumptions!$D$9)/(Assumptions!$F$9-Assumptions!$D$9),Assumptions!$D$9+SQRT('Random Draws'!F349*(Assumptions!$F$9-Assumptions!$D$9)*(Assumptions!$E$9-Assumptions!$D$9)),Assumptions!$F$9-SQRT((1-'Random Draws'!F349)*(Assumptions!$F$9-Assumptions!$D$9)*(Assumptions!$F$9-Assumptions!$E$9)))</f>
        <v>0.294504387341142</v>
      </c>
      <c r="I349" s="19" t="n">
        <f aca="false">IF('Random Draws'!G349&lt;(Assumptions!$E$10-Assumptions!$D$10)/(Assumptions!$F$10-Assumptions!$D$10),Assumptions!$D$10+SQRT('Random Draws'!G349*(Assumptions!$F$10-Assumptions!$D$10)*(Assumptions!$E$10-Assumptions!$D$10)),Assumptions!$F$10-SQRT((1-'Random Draws'!G349)*(Assumptions!$F$10-Assumptions!$D$10)*(Assumptions!$F$10-Assumptions!$E$10)))</f>
        <v>0.0188435808708012</v>
      </c>
      <c r="J349" s="19" t="n">
        <f aca="false">IF('Random Draws'!H349&lt;(Assumptions!$E$11-Assumptions!$D$11)/(Assumptions!$F$11-Assumptions!$D$11),Assumptions!$D$11+SQRT('Random Draws'!H349*(Assumptions!$F$11-Assumptions!$D$11)*(Assumptions!$E$11-Assumptions!$D$11)),Assumptions!$F$11-SQRT((1-'Random Draws'!H349)*(Assumptions!$F$11-Assumptions!$D$11)*(Assumptions!$F$11-Assumptions!$E$11)))</f>
        <v>0.199642855828776</v>
      </c>
      <c r="K349" s="19" t="n">
        <f aca="false">MAX(G349,I349+Assumptions!$D$21)</f>
        <v>0.086317361772529</v>
      </c>
      <c r="L349" s="28" t="n">
        <f aca="false">(F349-Assumptions!$D$15)*(1-H349)+Assumptions!$D$15-J349</f>
        <v>0.13506357359391</v>
      </c>
      <c r="M349" s="21" t="n">
        <f aca="false">Assumptions!$D$14*(1+E349)^1*L349-Assumptions!$D$14*(1+E349)^0*E349*Assumptions!$D$16</f>
        <v>21.2796870054566</v>
      </c>
      <c r="N349" s="21" t="n">
        <f aca="false">Assumptions!$D$14*(1+E349)^2*L349-Assumptions!$D$14*(1+E349)^1*E349*Assumptions!$D$16</f>
        <v>23.6479769772161</v>
      </c>
      <c r="O349" s="21" t="n">
        <f aca="false">Assumptions!$D$14*(1+E349)^3*L349-Assumptions!$D$14*(1+E349)^2*E349*Assumptions!$D$16</f>
        <v>26.2798421316791</v>
      </c>
      <c r="P349" s="21" t="n">
        <f aca="false">Assumptions!$D$14*(1+E349)^4*L349-Assumptions!$D$14*(1+E349)^3*E349*Assumptions!$D$16</f>
        <v>29.2046166626165</v>
      </c>
      <c r="Q349" s="21" t="n">
        <f aca="false">Assumptions!$D$14*(1+E349)^5*L349-Assumptions!$D$14*(1+E349)^4*E349*Assumptions!$D$16</f>
        <v>32.4548994676888</v>
      </c>
      <c r="R349" s="21" t="n">
        <f aca="false">M349/(1+K349)+N349/(1+K349)^2+O349/(1+K349)^3+P349/(1+K349)^4+Q349/(1+K349)^5</f>
        <v>102.552670212787</v>
      </c>
      <c r="S349" s="21" t="n">
        <f aca="false">Q349*(1+I349)/(K349-I349)</f>
        <v>490.063926291925</v>
      </c>
      <c r="T349" s="21" t="n">
        <f aca="false">R349+S349/(1+K349)^5</f>
        <v>426.496067352868</v>
      </c>
      <c r="U349" s="8" t="n">
        <f aca="false">(T349-Assumptions!$D$17)/Assumptions!$D$18</f>
        <v>9.65984269411474</v>
      </c>
    </row>
    <row r="350" customFormat="false" ht="15" hidden="false" customHeight="false" outlineLevel="0" collapsed="false">
      <c r="B350" s="2" t="n">
        <v>345</v>
      </c>
      <c r="C350" s="27" t="n">
        <f aca="false">NORMSDIST('Random Draws'!C350)</f>
        <v>0.565662014813019</v>
      </c>
      <c r="D350" s="27" t="n">
        <f aca="false">NORMSDIST(Assumptions!$D$22*'Random Draws'!C350+SQRT(1-Assumptions!$D$22^2)*'Random Draws'!D350)</f>
        <v>0.926446731458465</v>
      </c>
      <c r="E350" s="19" t="n">
        <f aca="false">IF(C350&lt;(Assumptions!$E$6-Assumptions!$D$6)/(Assumptions!$F$6-Assumptions!$D$6),Assumptions!$D$6+SQRT(C350*(Assumptions!$F$6-Assumptions!$D$6)*(Assumptions!$E$6-Assumptions!$D$6)),Assumptions!$F$6-SQRT((1-C350)*(Assumptions!$F$6-Assumptions!$D$6)*(Assumptions!$F$6-Assumptions!$E$6)))</f>
        <v>0.0933986059657556</v>
      </c>
      <c r="F350" s="19" t="n">
        <f aca="false">IF(D350&lt;(Assumptions!$E$7-Assumptions!$D$7)/(Assumptions!$F$7-Assumptions!$D$7),Assumptions!$D$7+SQRT(D350*(Assumptions!$F$7-Assumptions!$D$7)*(Assumptions!$E$7-Assumptions!$D$7)),Assumptions!$F$7-SQRT((1-D350)*(Assumptions!$F$7-Assumptions!$D$7)*(Assumptions!$F$7-Assumptions!$E$7)))</f>
        <v>0.44284735955702</v>
      </c>
      <c r="G350" s="19" t="n">
        <f aca="false">MIN(Assumptions!$D$24,MAX(Assumptions!$D$23,Assumptions!$D$8+Assumptions!$E$8*'Random Draws'!E350))</f>
        <v>0.066667859102303</v>
      </c>
      <c r="H350" s="19" t="n">
        <f aca="false">IF('Random Draws'!F350&lt;(Assumptions!$E$9-Assumptions!$D$9)/(Assumptions!$F$9-Assumptions!$D$9),Assumptions!$D$9+SQRT('Random Draws'!F350*(Assumptions!$F$9-Assumptions!$D$9)*(Assumptions!$E$9-Assumptions!$D$9)),Assumptions!$F$9-SQRT((1-'Random Draws'!F350)*(Assumptions!$F$9-Assumptions!$D$9)*(Assumptions!$F$9-Assumptions!$E$9)))</f>
        <v>0.285255435854377</v>
      </c>
      <c r="I350" s="19" t="n">
        <f aca="false">IF('Random Draws'!G350&lt;(Assumptions!$E$10-Assumptions!$D$10)/(Assumptions!$F$10-Assumptions!$D$10),Assumptions!$D$10+SQRT('Random Draws'!G350*(Assumptions!$F$10-Assumptions!$D$10)*(Assumptions!$E$10-Assumptions!$D$10)),Assumptions!$F$10-SQRT((1-'Random Draws'!G350)*(Assumptions!$F$10-Assumptions!$D$10)*(Assumptions!$F$10-Assumptions!$E$10)))</f>
        <v>0.014059820029093</v>
      </c>
      <c r="J350" s="19" t="n">
        <f aca="false">IF('Random Draws'!H350&lt;(Assumptions!$E$11-Assumptions!$D$11)/(Assumptions!$F$11-Assumptions!$D$11),Assumptions!$D$11+SQRT('Random Draws'!H350*(Assumptions!$F$11-Assumptions!$D$11)*(Assumptions!$E$11-Assumptions!$D$11)),Assumptions!$F$11-SQRT((1-'Random Draws'!H350)*(Assumptions!$F$11-Assumptions!$D$11)*(Assumptions!$F$11-Assumptions!$E$11)))</f>
        <v>0.156227930767738</v>
      </c>
      <c r="K350" s="19" t="n">
        <f aca="false">MAX(G350,I350+Assumptions!$D$21)</f>
        <v>0.066667859102303</v>
      </c>
      <c r="L350" s="28" t="n">
        <f aca="false">(F350-Assumptions!$D$15)*(1-H350)+Assumptions!$D$15-J350</f>
        <v>0.197378018882954</v>
      </c>
      <c r="M350" s="21" t="n">
        <f aca="false">Assumptions!$D$14*(1+E350)^1*L350-Assumptions!$D$14*(1+E350)^0*E350*Assumptions!$D$16</f>
        <v>30.8865794148101</v>
      </c>
      <c r="N350" s="21" t="n">
        <f aca="false">Assumptions!$D$14*(1+E350)^2*L350-Assumptions!$D$14*(1+E350)^1*E350*Assumptions!$D$16</f>
        <v>33.771342875204</v>
      </c>
      <c r="O350" s="21" t="n">
        <f aca="false">Assumptions!$D$14*(1+E350)^3*L350-Assumptions!$D$14*(1+E350)^2*E350*Assumptions!$D$16</f>
        <v>36.9255392213396</v>
      </c>
      <c r="P350" s="21" t="n">
        <f aca="false">Assumptions!$D$14*(1+E350)^4*L350-Assumptions!$D$14*(1+E350)^3*E350*Assumptions!$D$16</f>
        <v>40.3743331091465</v>
      </c>
      <c r="Q350" s="21" t="n">
        <f aca="false">Assumptions!$D$14*(1+E350)^5*L350-Assumptions!$D$14*(1+E350)^4*E350*Assumptions!$D$16</f>
        <v>44.1452395383378</v>
      </c>
      <c r="R350" s="21" t="n">
        <f aca="false">M350/(1+K350)+N350/(1+K350)^2+O350/(1+K350)^3+P350/(1+K350)^4+Q350/(1+K350)^5</f>
        <v>152.221236671144</v>
      </c>
      <c r="S350" s="21" t="n">
        <f aca="false">Q350*(1+I350)/(K350-I350)</f>
        <v>850.932945801141</v>
      </c>
      <c r="T350" s="21" t="n">
        <f aca="false">R350+S350/(1+K350)^5</f>
        <v>768.460397108913</v>
      </c>
      <c r="U350" s="8" t="n">
        <f aca="false">(T350-Assumptions!$D$17)/Assumptions!$D$18</f>
        <v>23.3384158843565</v>
      </c>
    </row>
    <row r="351" customFormat="false" ht="15" hidden="false" customHeight="false" outlineLevel="0" collapsed="false">
      <c r="B351" s="2" t="n">
        <v>346</v>
      </c>
      <c r="C351" s="27" t="n">
        <f aca="false">NORMSDIST('Random Draws'!C351)</f>
        <v>0.4469710481228</v>
      </c>
      <c r="D351" s="27" t="n">
        <f aca="false">NORMSDIST(Assumptions!$D$22*'Random Draws'!C351+SQRT(1-Assumptions!$D$22^2)*'Random Draws'!D351)</f>
        <v>0.584565635553326</v>
      </c>
      <c r="E351" s="19" t="n">
        <f aca="false">IF(C351&lt;(Assumptions!$E$6-Assumptions!$D$6)/(Assumptions!$F$6-Assumptions!$D$6),Assumptions!$D$6+SQRT(C351*(Assumptions!$F$6-Assumptions!$D$6)*(Assumptions!$E$6-Assumptions!$D$6)),Assumptions!$F$6-SQRT((1-C351)*(Assumptions!$F$6-Assumptions!$D$6)*(Assumptions!$F$6-Assumptions!$E$6)))</f>
        <v>0.0872742555796916</v>
      </c>
      <c r="F351" s="19" t="n">
        <f aca="false">IF(D351&lt;(Assumptions!$E$7-Assumptions!$D$7)/(Assumptions!$F$7-Assumptions!$D$7),Assumptions!$D$7+SQRT(D351*(Assumptions!$F$7-Assumptions!$D$7)*(Assumptions!$E$7-Assumptions!$D$7)),Assumptions!$F$7-SQRT((1-D351)*(Assumptions!$F$7-Assumptions!$D$7)*(Assumptions!$F$7-Assumptions!$E$7)))</f>
        <v>0.419223253991316</v>
      </c>
      <c r="G351" s="19" t="n">
        <f aca="false">MIN(Assumptions!$D$24,MAX(Assumptions!$D$23,Assumptions!$D$8+Assumptions!$E$8*'Random Draws'!E351))</f>
        <v>0.0778920931687</v>
      </c>
      <c r="H351" s="19" t="n">
        <f aca="false">IF('Random Draws'!F351&lt;(Assumptions!$E$9-Assumptions!$D$9)/(Assumptions!$F$9-Assumptions!$D$9),Assumptions!$D$9+SQRT('Random Draws'!F351*(Assumptions!$F$9-Assumptions!$D$9)*(Assumptions!$E$9-Assumptions!$D$9)),Assumptions!$F$9-SQRT((1-'Random Draws'!F351)*(Assumptions!$F$9-Assumptions!$D$9)*(Assumptions!$F$9-Assumptions!$E$9)))</f>
        <v>0.334645674808954</v>
      </c>
      <c r="I351" s="19" t="n">
        <f aca="false">IF('Random Draws'!G351&lt;(Assumptions!$E$10-Assumptions!$D$10)/(Assumptions!$F$10-Assumptions!$D$10),Assumptions!$D$10+SQRT('Random Draws'!G351*(Assumptions!$F$10-Assumptions!$D$10)*(Assumptions!$E$10-Assumptions!$D$10)),Assumptions!$F$10-SQRT((1-'Random Draws'!G351)*(Assumptions!$F$10-Assumptions!$D$10)*(Assumptions!$F$10-Assumptions!$E$10)))</f>
        <v>0.0200747031276167</v>
      </c>
      <c r="J351" s="19" t="n">
        <f aca="false">IF('Random Draws'!H351&lt;(Assumptions!$E$11-Assumptions!$D$11)/(Assumptions!$F$11-Assumptions!$D$11),Assumptions!$D$11+SQRT('Random Draws'!H351*(Assumptions!$F$11-Assumptions!$D$11)*(Assumptions!$E$11-Assumptions!$D$11)),Assumptions!$F$11-SQRT((1-'Random Draws'!H351)*(Assumptions!$F$11-Assumptions!$D$11)*(Assumptions!$F$11-Assumptions!$E$11)))</f>
        <v>0.177137942936112</v>
      </c>
      <c r="K351" s="19" t="n">
        <f aca="false">MAX(G351,I351+Assumptions!$D$21)</f>
        <v>0.0778920931687</v>
      </c>
      <c r="L351" s="28" t="n">
        <f aca="false">(F351-Assumptions!$D$15)*(1-H351)+Assumptions!$D$15-J351</f>
        <v>0.145298000052839</v>
      </c>
      <c r="M351" s="21" t="n">
        <f aca="false">Assumptions!$D$14*(1+E351)^1*L351-Assumptions!$D$14*(1+E351)^0*E351*Assumptions!$D$16</f>
        <v>22.5272793407053</v>
      </c>
      <c r="N351" s="21" t="n">
        <f aca="false">Assumptions!$D$14*(1+E351)^2*L351-Assumptions!$D$14*(1+E351)^1*E351*Assumptions!$D$16</f>
        <v>24.4933308754011</v>
      </c>
      <c r="O351" s="21" t="n">
        <f aca="false">Assumptions!$D$14*(1+E351)^3*L351-Assumptions!$D$14*(1+E351)^2*E351*Assumptions!$D$16</f>
        <v>26.6309680942188</v>
      </c>
      <c r="P351" s="21" t="n">
        <f aca="false">Assumptions!$D$14*(1+E351)^4*L351-Assumptions!$D$14*(1+E351)^3*E351*Assumptions!$D$16</f>
        <v>28.9551660100082</v>
      </c>
      <c r="Q351" s="21" t="n">
        <f aca="false">Assumptions!$D$14*(1+E351)^5*L351-Assumptions!$D$14*(1+E351)^4*E351*Assumptions!$D$16</f>
        <v>31.4822065687181</v>
      </c>
      <c r="R351" s="21" t="n">
        <f aca="false">M351/(1+K351)+N351/(1+K351)^2+O351/(1+K351)^3+P351/(1+K351)^4+Q351/(1+K351)^5</f>
        <v>106.331935388956</v>
      </c>
      <c r="S351" s="21" t="n">
        <f aca="false">Q351*(1+I351)/(K351-I351)</f>
        <v>555.441926668914</v>
      </c>
      <c r="T351" s="21" t="n">
        <f aca="false">R351+S351/(1+K351)^5</f>
        <v>488.067152478964</v>
      </c>
      <c r="U351" s="8" t="n">
        <f aca="false">(T351-Assumptions!$D$17)/Assumptions!$D$18</f>
        <v>12.1226860991586</v>
      </c>
    </row>
    <row r="352" customFormat="false" ht="15" hidden="false" customHeight="false" outlineLevel="0" collapsed="false">
      <c r="B352" s="2" t="n">
        <v>347</v>
      </c>
      <c r="C352" s="27" t="n">
        <f aca="false">NORMSDIST('Random Draws'!C352)</f>
        <v>0.803434325337475</v>
      </c>
      <c r="D352" s="27" t="n">
        <f aca="false">NORMSDIST(Assumptions!$D$22*'Random Draws'!C352+SQRT(1-Assumptions!$D$22^2)*'Random Draws'!D352)</f>
        <v>0.623915449008224</v>
      </c>
      <c r="E352" s="19" t="n">
        <f aca="false">IF(C352&lt;(Assumptions!$E$6-Assumptions!$D$6)/(Assumptions!$F$6-Assumptions!$D$6),Assumptions!$D$6+SQRT(C352*(Assumptions!$F$6-Assumptions!$D$6)*(Assumptions!$E$6-Assumptions!$D$6)),Assumptions!$F$6-SQRT((1-C352)*(Assumptions!$F$6-Assumptions!$D$6)*(Assumptions!$F$6-Assumptions!$E$6)))</f>
        <v>0.108649906326892</v>
      </c>
      <c r="F352" s="19" t="n">
        <f aca="false">IF(D352&lt;(Assumptions!$E$7-Assumptions!$D$7)/(Assumptions!$F$7-Assumptions!$D$7),Assumptions!$D$7+SQRT(D352*(Assumptions!$F$7-Assumptions!$D$7)*(Assumptions!$E$7-Assumptions!$D$7)),Assumptions!$F$7-SQRT((1-D352)*(Assumptions!$F$7-Assumptions!$D$7)*(Assumptions!$F$7-Assumptions!$E$7)))</f>
        <v>0.421214201001306</v>
      </c>
      <c r="G352" s="19" t="n">
        <f aca="false">MIN(Assumptions!$D$24,MAX(Assumptions!$D$23,Assumptions!$D$8+Assumptions!$E$8*'Random Draws'!E352))</f>
        <v>0.090013765095548</v>
      </c>
      <c r="H352" s="19" t="n">
        <f aca="false">IF('Random Draws'!F352&lt;(Assumptions!$E$9-Assumptions!$D$9)/(Assumptions!$F$9-Assumptions!$D$9),Assumptions!$D$9+SQRT('Random Draws'!F352*(Assumptions!$F$9-Assumptions!$D$9)*(Assumptions!$E$9-Assumptions!$D$9)),Assumptions!$F$9-SQRT((1-'Random Draws'!F352)*(Assumptions!$F$9-Assumptions!$D$9)*(Assumptions!$F$9-Assumptions!$E$9)))</f>
        <v>0.337082443498289</v>
      </c>
      <c r="I352" s="19" t="n">
        <f aca="false">IF('Random Draws'!G352&lt;(Assumptions!$E$10-Assumptions!$D$10)/(Assumptions!$F$10-Assumptions!$D$10),Assumptions!$D$10+SQRT('Random Draws'!G352*(Assumptions!$F$10-Assumptions!$D$10)*(Assumptions!$E$10-Assumptions!$D$10)),Assumptions!$F$10-SQRT((1-'Random Draws'!G352)*(Assumptions!$F$10-Assumptions!$D$10)*(Assumptions!$F$10-Assumptions!$E$10)))</f>
        <v>0.0132305822772567</v>
      </c>
      <c r="J352" s="19" t="n">
        <f aca="false">IF('Random Draws'!H352&lt;(Assumptions!$E$11-Assumptions!$D$11)/(Assumptions!$F$11-Assumptions!$D$11),Assumptions!$D$11+SQRT('Random Draws'!H352*(Assumptions!$F$11-Assumptions!$D$11)*(Assumptions!$E$11-Assumptions!$D$11)),Assumptions!$F$11-SQRT((1-'Random Draws'!H352)*(Assumptions!$F$11-Assumptions!$D$11)*(Assumptions!$F$11-Assumptions!$E$11)))</f>
        <v>0.148275154465148</v>
      </c>
      <c r="K352" s="19" t="n">
        <f aca="false">MAX(G352,I352+Assumptions!$D$21)</f>
        <v>0.090013765095548</v>
      </c>
      <c r="L352" s="28" t="n">
        <f aca="false">(F352-Assumptions!$D$15)*(1-H352)+Assumptions!$D$15-J352</f>
        <v>0.174775852081235</v>
      </c>
      <c r="M352" s="21" t="n">
        <f aca="false">Assumptions!$D$14*(1+E352)^1*L352-Assumptions!$D$14*(1+E352)^0*E352*Assumptions!$D$16</f>
        <v>27.6233315529974</v>
      </c>
      <c r="N352" s="21" t="n">
        <f aca="false">Assumptions!$D$14*(1+E352)^2*L352-Assumptions!$D$14*(1+E352)^1*E352*Assumptions!$D$16</f>
        <v>30.6246039386672</v>
      </c>
      <c r="O352" s="21" t="n">
        <f aca="false">Assumptions!$D$14*(1+E352)^3*L352-Assumptions!$D$14*(1+E352)^2*E352*Assumptions!$D$16</f>
        <v>33.9519642879016</v>
      </c>
      <c r="P352" s="21" t="n">
        <f aca="false">Assumptions!$D$14*(1+E352)^4*L352-Assumptions!$D$14*(1+E352)^3*E352*Assumptions!$D$16</f>
        <v>37.6408420273961</v>
      </c>
      <c r="Q352" s="21" t="n">
        <f aca="false">Assumptions!$D$14*(1+E352)^5*L352-Assumptions!$D$14*(1+E352)^4*E352*Assumptions!$D$16</f>
        <v>41.7305159877381</v>
      </c>
      <c r="R352" s="21" t="n">
        <f aca="false">M352/(1+K352)+N352/(1+K352)^2+O352/(1+K352)^3+P352/(1+K352)^4+Q352/(1+K352)^5</f>
        <v>131.118438233784</v>
      </c>
      <c r="S352" s="21" t="n">
        <f aca="false">Q352*(1+I352)/(K352-I352)</f>
        <v>550.675726910784</v>
      </c>
      <c r="T352" s="21" t="n">
        <f aca="false">R352+S352/(1+K352)^5</f>
        <v>488.997278840166</v>
      </c>
      <c r="U352" s="8" t="n">
        <f aca="false">(T352-Assumptions!$D$17)/Assumptions!$D$18</f>
        <v>12.1598911536066</v>
      </c>
    </row>
    <row r="353" customFormat="false" ht="15" hidden="false" customHeight="false" outlineLevel="0" collapsed="false">
      <c r="B353" s="2" t="n">
        <v>348</v>
      </c>
      <c r="C353" s="27" t="n">
        <f aca="false">NORMSDIST('Random Draws'!C353)</f>
        <v>0.6148051051986</v>
      </c>
      <c r="D353" s="27" t="n">
        <f aca="false">NORMSDIST(Assumptions!$D$22*'Random Draws'!C353+SQRT(1-Assumptions!$D$22^2)*'Random Draws'!D353)</f>
        <v>0.214975714600916</v>
      </c>
      <c r="E353" s="19" t="n">
        <f aca="false">IF(C353&lt;(Assumptions!$E$6-Assumptions!$D$6)/(Assumptions!$F$6-Assumptions!$D$6),Assumptions!$D$6+SQRT(C353*(Assumptions!$F$6-Assumptions!$D$6)*(Assumptions!$E$6-Assumptions!$D$6)),Assumptions!$F$6-SQRT((1-C353)*(Assumptions!$F$6-Assumptions!$D$6)*(Assumptions!$F$6-Assumptions!$E$6)))</f>
        <v>0.09611407430614</v>
      </c>
      <c r="F353" s="19" t="n">
        <f aca="false">IF(D353&lt;(Assumptions!$E$7-Assumptions!$D$7)/(Assumptions!$F$7-Assumptions!$D$7),Assumptions!$D$7+SQRT(D353*(Assumptions!$F$7-Assumptions!$D$7)*(Assumptions!$E$7-Assumptions!$D$7)),Assumptions!$F$7-SQRT((1-D353)*(Assumptions!$F$7-Assumptions!$D$7)*(Assumptions!$F$7-Assumptions!$E$7)))</f>
        <v>0.395914541450581</v>
      </c>
      <c r="G353" s="19" t="n">
        <f aca="false">MIN(Assumptions!$D$24,MAX(Assumptions!$D$23,Assumptions!$D$8+Assumptions!$E$8*'Random Draws'!E353))</f>
        <v>0.082001995025332</v>
      </c>
      <c r="H353" s="19" t="n">
        <f aca="false">IF('Random Draws'!F353&lt;(Assumptions!$E$9-Assumptions!$D$9)/(Assumptions!$F$9-Assumptions!$D$9),Assumptions!$D$9+SQRT('Random Draws'!F353*(Assumptions!$F$9-Assumptions!$D$9)*(Assumptions!$E$9-Assumptions!$D$9)),Assumptions!$F$9-SQRT((1-'Random Draws'!F353)*(Assumptions!$F$9-Assumptions!$D$9)*(Assumptions!$F$9-Assumptions!$E$9)))</f>
        <v>0.292040485003683</v>
      </c>
      <c r="I353" s="19" t="n">
        <f aca="false">IF('Random Draws'!G353&lt;(Assumptions!$E$10-Assumptions!$D$10)/(Assumptions!$F$10-Assumptions!$D$10),Assumptions!$D$10+SQRT('Random Draws'!G353*(Assumptions!$F$10-Assumptions!$D$10)*(Assumptions!$E$10-Assumptions!$D$10)),Assumptions!$F$10-SQRT((1-'Random Draws'!G353)*(Assumptions!$F$10-Assumptions!$D$10)*(Assumptions!$F$10-Assumptions!$E$10)))</f>
        <v>0.0144977452536632</v>
      </c>
      <c r="J353" s="19" t="n">
        <f aca="false">IF('Random Draws'!H353&lt;(Assumptions!$E$11-Assumptions!$D$11)/(Assumptions!$F$11-Assumptions!$D$11),Assumptions!$D$11+SQRT('Random Draws'!H353*(Assumptions!$F$11-Assumptions!$D$11)*(Assumptions!$E$11-Assumptions!$D$11)),Assumptions!$F$11-SQRT((1-'Random Draws'!H353)*(Assumptions!$F$11-Assumptions!$D$11)*(Assumptions!$F$11-Assumptions!$E$11)))</f>
        <v>0.13316204444621</v>
      </c>
      <c r="K353" s="19" t="n">
        <f aca="false">MAX(G353,I353+Assumptions!$D$21)</f>
        <v>0.082001995025332</v>
      </c>
      <c r="L353" s="28" t="n">
        <f aca="false">(F353-Assumptions!$D$15)*(1-H353)+Assumptions!$D$15-J353</f>
        <v>0.185094685349612</v>
      </c>
      <c r="M353" s="21" t="n">
        <f aca="false">Assumptions!$D$14*(1+E353)^1*L353-Assumptions!$D$14*(1+E353)^0*E353*Assumptions!$D$16</f>
        <v>29.0002127819598</v>
      </c>
      <c r="N353" s="21" t="n">
        <f aca="false">Assumptions!$D$14*(1+E353)^2*L353-Assumptions!$D$14*(1+E353)^1*E353*Assumptions!$D$16</f>
        <v>31.7875413881789</v>
      </c>
      <c r="O353" s="21" t="n">
        <f aca="false">Assumptions!$D$14*(1+E353)^3*L353-Assumptions!$D$14*(1+E353)^2*E353*Assumptions!$D$16</f>
        <v>34.8427715031719</v>
      </c>
      <c r="P353" s="21" t="n">
        <f aca="false">Assumptions!$D$14*(1+E353)^4*L353-Assumptions!$D$14*(1+E353)^3*E353*Assumptions!$D$16</f>
        <v>38.1916522324596</v>
      </c>
      <c r="Q353" s="21" t="n">
        <f aca="false">Assumptions!$D$14*(1+E353)^5*L353-Assumptions!$D$14*(1+E353)^4*E353*Assumptions!$D$16</f>
        <v>41.8624075330044</v>
      </c>
      <c r="R353" s="21" t="n">
        <f aca="false">M353/(1+K353)+N353/(1+K353)^2+O353/(1+K353)^3+P353/(1+K353)^4+Q353/(1+K353)^5</f>
        <v>137.553433358232</v>
      </c>
      <c r="S353" s="21" t="n">
        <f aca="false">Q353*(1+I353)/(K353-I353)</f>
        <v>629.135472163223</v>
      </c>
      <c r="T353" s="21" t="n">
        <f aca="false">R353+S353/(1+K353)^5</f>
        <v>561.785863482563</v>
      </c>
      <c r="U353" s="8" t="n">
        <f aca="false">(T353-Assumptions!$D$17)/Assumptions!$D$18</f>
        <v>15.0714345393025</v>
      </c>
    </row>
    <row r="354" customFormat="false" ht="15" hidden="false" customHeight="false" outlineLevel="0" collapsed="false">
      <c r="B354" s="2" t="n">
        <v>349</v>
      </c>
      <c r="C354" s="27" t="n">
        <f aca="false">NORMSDIST('Random Draws'!C354)</f>
        <v>0.149789109185736</v>
      </c>
      <c r="D354" s="27" t="n">
        <f aca="false">NORMSDIST(Assumptions!$D$22*'Random Draws'!C354+SQRT(1-Assumptions!$D$22^2)*'Random Draws'!D354)</f>
        <v>0.873808099170319</v>
      </c>
      <c r="E354" s="19" t="n">
        <f aca="false">IF(C354&lt;(Assumptions!$E$6-Assumptions!$D$6)/(Assumptions!$F$6-Assumptions!$D$6),Assumptions!$D$6+SQRT(C354*(Assumptions!$F$6-Assumptions!$D$6)*(Assumptions!$E$6-Assumptions!$D$6)),Assumptions!$F$6-SQRT((1-C354)*(Assumptions!$F$6-Assumptions!$D$6)*(Assumptions!$F$6-Assumptions!$E$6)))</f>
        <v>0.0673668694944943</v>
      </c>
      <c r="F354" s="19" t="n">
        <f aca="false">IF(D354&lt;(Assumptions!$E$7-Assumptions!$D$7)/(Assumptions!$F$7-Assumptions!$D$7),Assumptions!$D$7+SQRT(D354*(Assumptions!$F$7-Assumptions!$D$7)*(Assumptions!$E$7-Assumptions!$D$7)),Assumptions!$F$7-SQRT((1-D354)*(Assumptions!$F$7-Assumptions!$D$7)*(Assumptions!$F$7-Assumptions!$E$7)))</f>
        <v>0.43753296629907</v>
      </c>
      <c r="G354" s="19" t="n">
        <f aca="false">MIN(Assumptions!$D$24,MAX(Assumptions!$D$23,Assumptions!$D$8+Assumptions!$E$8*'Random Draws'!E354))</f>
        <v>0.082833245101263</v>
      </c>
      <c r="H354" s="19" t="n">
        <f aca="false">IF('Random Draws'!F354&lt;(Assumptions!$E$9-Assumptions!$D$9)/(Assumptions!$F$9-Assumptions!$D$9),Assumptions!$D$9+SQRT('Random Draws'!F354*(Assumptions!$F$9-Assumptions!$D$9)*(Assumptions!$E$9-Assumptions!$D$9)),Assumptions!$F$9-SQRT((1-'Random Draws'!F354)*(Assumptions!$F$9-Assumptions!$D$9)*(Assumptions!$F$9-Assumptions!$E$9)))</f>
        <v>0.295702970309531</v>
      </c>
      <c r="I354" s="19" t="n">
        <f aca="false">IF('Random Draws'!G354&lt;(Assumptions!$E$10-Assumptions!$D$10)/(Assumptions!$F$10-Assumptions!$D$10),Assumptions!$D$10+SQRT('Random Draws'!G354*(Assumptions!$F$10-Assumptions!$D$10)*(Assumptions!$E$10-Assumptions!$D$10)),Assumptions!$F$10-SQRT((1-'Random Draws'!G354)*(Assumptions!$F$10-Assumptions!$D$10)*(Assumptions!$F$10-Assumptions!$E$10)))</f>
        <v>0.0103833153640607</v>
      </c>
      <c r="J354" s="19" t="n">
        <f aca="false">IF('Random Draws'!H354&lt;(Assumptions!$E$11-Assumptions!$D$11)/(Assumptions!$F$11-Assumptions!$D$11),Assumptions!$D$11+SQRT('Random Draws'!H354*(Assumptions!$F$11-Assumptions!$D$11)*(Assumptions!$E$11-Assumptions!$D$11)),Assumptions!$F$11-SQRT((1-'Random Draws'!H354)*(Assumptions!$F$11-Assumptions!$D$11)*(Assumptions!$F$11-Assumptions!$E$11)))</f>
        <v>0.160500704374959</v>
      </c>
      <c r="K354" s="19" t="n">
        <f aca="false">MAX(G354,I354+Assumptions!$D$21)</f>
        <v>0.082833245101263</v>
      </c>
      <c r="L354" s="28" t="n">
        <f aca="false">(F354-Assumptions!$D$15)*(1-H354)+Assumptions!$D$15-J354</f>
        <v>0.186093850321375</v>
      </c>
      <c r="M354" s="21" t="n">
        <f aca="false">Assumptions!$D$14*(1+E354)^1*L354-Assumptions!$D$14*(1+E354)^0*E354*Assumptions!$D$16</f>
        <v>28.5083636329059</v>
      </c>
      <c r="N354" s="21" t="n">
        <f aca="false">Assumptions!$D$14*(1+E354)^2*L354-Assumptions!$D$14*(1+E354)^1*E354*Assumptions!$D$16</f>
        <v>30.4288828452654</v>
      </c>
      <c r="O354" s="21" t="n">
        <f aca="false">Assumptions!$D$14*(1+E354)^3*L354-Assumptions!$D$14*(1+E354)^2*E354*Assumptions!$D$16</f>
        <v>32.4787814247657</v>
      </c>
      <c r="P354" s="21" t="n">
        <f aca="false">Assumptions!$D$14*(1+E354)^4*L354-Assumptions!$D$14*(1+E354)^3*E354*Assumptions!$D$16</f>
        <v>34.6667752543481</v>
      </c>
      <c r="Q354" s="21" t="n">
        <f aca="false">Assumptions!$D$14*(1+E354)^5*L354-Assumptions!$D$14*(1+E354)^4*E354*Assumptions!$D$16</f>
        <v>37.0021673787027</v>
      </c>
      <c r="R354" s="21" t="n">
        <f aca="false">M354/(1+K354)+N354/(1+K354)^2+O354/(1+K354)^3+P354/(1+K354)^4+Q354/(1+K354)^5</f>
        <v>127.930726760402</v>
      </c>
      <c r="S354" s="21" t="n">
        <f aca="false">Q354*(1+I354)/(K354-I354)</f>
        <v>516.030487363634</v>
      </c>
      <c r="T354" s="21" t="n">
        <f aca="false">R354+S354/(1+K354)^5</f>
        <v>474.561771225044</v>
      </c>
      <c r="U354" s="8" t="n">
        <f aca="false">(T354-Assumptions!$D$17)/Assumptions!$D$18</f>
        <v>11.5824708490018</v>
      </c>
    </row>
    <row r="355" customFormat="false" ht="15" hidden="false" customHeight="false" outlineLevel="0" collapsed="false">
      <c r="B355" s="2" t="n">
        <v>350</v>
      </c>
      <c r="C355" s="27" t="n">
        <f aca="false">NORMSDIST('Random Draws'!C355)</f>
        <v>0.240192452534516</v>
      </c>
      <c r="D355" s="27" t="n">
        <f aca="false">NORMSDIST(Assumptions!$D$22*'Random Draws'!C355+SQRT(1-Assumptions!$D$22^2)*'Random Draws'!D355)</f>
        <v>0.435130299937547</v>
      </c>
      <c r="E355" s="19" t="n">
        <f aca="false">IF(C355&lt;(Assumptions!$E$6-Assumptions!$D$6)/(Assumptions!$F$6-Assumptions!$D$6),Assumptions!$D$6+SQRT(C355*(Assumptions!$F$6-Assumptions!$D$6)*(Assumptions!$E$6-Assumptions!$D$6)),Assumptions!$F$6-SQRT((1-C355)*(Assumptions!$F$6-Assumptions!$D$6)*(Assumptions!$F$6-Assumptions!$E$6)))</f>
        <v>0.0746549024334592</v>
      </c>
      <c r="F355" s="19" t="n">
        <f aca="false">IF(D355&lt;(Assumptions!$E$7-Assumptions!$D$7)/(Assumptions!$F$7-Assumptions!$D$7),Assumptions!$D$7+SQRT(D355*(Assumptions!$F$7-Assumptions!$D$7)*(Assumptions!$E$7-Assumptions!$D$7)),Assumptions!$F$7-SQRT((1-D355)*(Assumptions!$F$7-Assumptions!$D$7)*(Assumptions!$F$7-Assumptions!$E$7)))</f>
        <v>0.411095810000677</v>
      </c>
      <c r="G355" s="19" t="n">
        <f aca="false">MIN(Assumptions!$D$24,MAX(Assumptions!$D$23,Assumptions!$D$8+Assumptions!$E$8*'Random Draws'!E355))</f>
        <v>0.083281425422049</v>
      </c>
      <c r="H355" s="19" t="n">
        <f aca="false">IF('Random Draws'!F355&lt;(Assumptions!$E$9-Assumptions!$D$9)/(Assumptions!$F$9-Assumptions!$D$9),Assumptions!$D$9+SQRT('Random Draws'!F355*(Assumptions!$F$9-Assumptions!$D$9)*(Assumptions!$E$9-Assumptions!$D$9)),Assumptions!$F$9-SQRT((1-'Random Draws'!F355)*(Assumptions!$F$9-Assumptions!$D$9)*(Assumptions!$F$9-Assumptions!$E$9)))</f>
        <v>0.32148706513234</v>
      </c>
      <c r="I355" s="19" t="n">
        <f aca="false">IF('Random Draws'!G355&lt;(Assumptions!$E$10-Assumptions!$D$10)/(Assumptions!$F$10-Assumptions!$D$10),Assumptions!$D$10+SQRT('Random Draws'!G355*(Assumptions!$F$10-Assumptions!$D$10)*(Assumptions!$E$10-Assumptions!$D$10)),Assumptions!$F$10-SQRT((1-'Random Draws'!G355)*(Assumptions!$F$10-Assumptions!$D$10)*(Assumptions!$F$10-Assumptions!$E$10)))</f>
        <v>0.0204217814106452</v>
      </c>
      <c r="J355" s="19" t="n">
        <f aca="false">IF('Random Draws'!H355&lt;(Assumptions!$E$11-Assumptions!$D$11)/(Assumptions!$F$11-Assumptions!$D$11),Assumptions!$D$11+SQRT('Random Draws'!H355*(Assumptions!$F$11-Assumptions!$D$11)*(Assumptions!$E$11-Assumptions!$D$11)),Assumptions!$F$11-SQRT((1-'Random Draws'!H355)*(Assumptions!$F$11-Assumptions!$D$11)*(Assumptions!$F$11-Assumptions!$E$11)))</f>
        <v>0.136650909259737</v>
      </c>
      <c r="K355" s="19" t="n">
        <f aca="false">MAX(G355,I355+Assumptions!$D$21)</f>
        <v>0.083281425422049</v>
      </c>
      <c r="L355" s="28" t="n">
        <f aca="false">(F355-Assumptions!$D$15)*(1-H355)+Assumptions!$D$15-J355</f>
        <v>0.184076233762824</v>
      </c>
      <c r="M355" s="21" t="n">
        <f aca="false">Assumptions!$D$14*(1+E355)^1*L355-Assumptions!$D$14*(1+E355)^0*E355*Assumptions!$D$16</f>
        <v>28.3589230944469</v>
      </c>
      <c r="N355" s="21" t="n">
        <f aca="false">Assumptions!$D$14*(1+E355)^2*L355-Assumptions!$D$14*(1+E355)^1*E355*Assumptions!$D$16</f>
        <v>30.4760557311808</v>
      </c>
      <c r="O355" s="21" t="n">
        <f aca="false">Assumptions!$D$14*(1+E355)^3*L355-Assumptions!$D$14*(1+E355)^2*E355*Assumptions!$D$16</f>
        <v>32.7512426983488</v>
      </c>
      <c r="P355" s="21" t="n">
        <f aca="false">Assumptions!$D$14*(1+E355)^4*L355-Assumptions!$D$14*(1+E355)^3*E355*Assumptions!$D$16</f>
        <v>35.1962835265686</v>
      </c>
      <c r="Q355" s="21" t="n">
        <f aca="false">Assumptions!$D$14*(1+E355)^5*L355-Assumptions!$D$14*(1+E355)^4*E355*Assumptions!$D$16</f>
        <v>37.8238586392649</v>
      </c>
      <c r="R355" s="21" t="n">
        <f aca="false">M355/(1+K355)+N355/(1+K355)^2+O355/(1+K355)^3+P355/(1+K355)^4+Q355/(1+K355)^5</f>
        <v>128.82544732687</v>
      </c>
      <c r="S355" s="21" t="n">
        <f aca="false">Q355*(1+I355)/(K355-I355)</f>
        <v>614.007441809583</v>
      </c>
      <c r="T355" s="21" t="n">
        <f aca="false">R355+S355/(1+K355)^5</f>
        <v>540.417662674733</v>
      </c>
      <c r="U355" s="8" t="n">
        <f aca="false">(T355-Assumptions!$D$17)/Assumptions!$D$18</f>
        <v>14.2167065069893</v>
      </c>
    </row>
    <row r="356" customFormat="false" ht="15" hidden="false" customHeight="false" outlineLevel="0" collapsed="false">
      <c r="B356" s="2" t="n">
        <v>351</v>
      </c>
      <c r="C356" s="27" t="n">
        <f aca="false">NORMSDIST('Random Draws'!C356)</f>
        <v>0.818756355124582</v>
      </c>
      <c r="D356" s="27" t="n">
        <f aca="false">NORMSDIST(Assumptions!$D$22*'Random Draws'!C356+SQRT(1-Assumptions!$D$22^2)*'Random Draws'!D356)</f>
        <v>0.45413634364254</v>
      </c>
      <c r="E356" s="19" t="n">
        <f aca="false">IF(C356&lt;(Assumptions!$E$6-Assumptions!$D$6)/(Assumptions!$F$6-Assumptions!$D$6),Assumptions!$D$6+SQRT(C356*(Assumptions!$F$6-Assumptions!$D$6)*(Assumptions!$E$6-Assumptions!$D$6)),Assumptions!$F$6-SQRT((1-C356)*(Assumptions!$F$6-Assumptions!$D$6)*(Assumptions!$F$6-Assumptions!$E$6)))</f>
        <v>0.109896541322016</v>
      </c>
      <c r="F356" s="19" t="n">
        <f aca="false">IF(D356&lt;(Assumptions!$E$7-Assumptions!$D$7)/(Assumptions!$F$7-Assumptions!$D$7),Assumptions!$D$7+SQRT(D356*(Assumptions!$F$7-Assumptions!$D$7)*(Assumptions!$E$7-Assumptions!$D$7)),Assumptions!$F$7-SQRT((1-D356)*(Assumptions!$F$7-Assumptions!$D$7)*(Assumptions!$F$7-Assumptions!$E$7)))</f>
        <v>0.412199789864091</v>
      </c>
      <c r="G356" s="19" t="n">
        <f aca="false">MIN(Assumptions!$D$24,MAX(Assumptions!$D$23,Assumptions!$D$8+Assumptions!$E$8*'Random Draws'!E356))</f>
        <v>0.098523900920816</v>
      </c>
      <c r="H356" s="19" t="n">
        <f aca="false">IF('Random Draws'!F356&lt;(Assumptions!$E$9-Assumptions!$D$9)/(Assumptions!$F$9-Assumptions!$D$9),Assumptions!$D$9+SQRT('Random Draws'!F356*(Assumptions!$F$9-Assumptions!$D$9)*(Assumptions!$E$9-Assumptions!$D$9)),Assumptions!$F$9-SQRT((1-'Random Draws'!F356)*(Assumptions!$F$9-Assumptions!$D$9)*(Assumptions!$F$9-Assumptions!$E$9)))</f>
        <v>0.260333550255262</v>
      </c>
      <c r="I356" s="19" t="n">
        <f aca="false">IF('Random Draws'!G356&lt;(Assumptions!$E$10-Assumptions!$D$10)/(Assumptions!$F$10-Assumptions!$D$10),Assumptions!$D$10+SQRT('Random Draws'!G356*(Assumptions!$F$10-Assumptions!$D$10)*(Assumptions!$E$10-Assumptions!$D$10)),Assumptions!$F$10-SQRT((1-'Random Draws'!G356)*(Assumptions!$F$10-Assumptions!$D$10)*(Assumptions!$F$10-Assumptions!$E$10)))</f>
        <v>0.0151015706800235</v>
      </c>
      <c r="J356" s="19" t="n">
        <f aca="false">IF('Random Draws'!H356&lt;(Assumptions!$E$11-Assumptions!$D$11)/(Assumptions!$F$11-Assumptions!$D$11),Assumptions!$D$11+SQRT('Random Draws'!H356*(Assumptions!$F$11-Assumptions!$D$11)*(Assumptions!$E$11-Assumptions!$D$11)),Assumptions!$F$11-SQRT((1-'Random Draws'!H356)*(Assumptions!$F$11-Assumptions!$D$11)*(Assumptions!$F$11-Assumptions!$E$11)))</f>
        <v>0.13827796657257</v>
      </c>
      <c r="K356" s="19" t="n">
        <f aca="false">MAX(G356,I356+Assumptions!$D$21)</f>
        <v>0.098523900920816</v>
      </c>
      <c r="L356" s="28" t="n">
        <f aca="false">(F356-Assumptions!$D$15)*(1-H356)+Assumptions!$D$15-J356</f>
        <v>0.200455750114913</v>
      </c>
      <c r="M356" s="21" t="n">
        <f aca="false">Assumptions!$D$14*(1+E356)^1*L356-Assumptions!$D$14*(1+E356)^0*E356*Assumptions!$D$16</f>
        <v>31.7822958876438</v>
      </c>
      <c r="N356" s="21" t="n">
        <f aca="false">Assumptions!$D$14*(1+E356)^2*L356-Assumptions!$D$14*(1+E356)^1*E356*Assumptions!$D$16</f>
        <v>35.2750602809688</v>
      </c>
      <c r="O356" s="21" t="n">
        <f aca="false">Assumptions!$D$14*(1+E356)^3*L356-Assumptions!$D$14*(1+E356)^2*E356*Assumptions!$D$16</f>
        <v>39.1516674007729</v>
      </c>
      <c r="P356" s="21" t="n">
        <f aca="false">Assumptions!$D$14*(1+E356)^4*L356-Assumptions!$D$14*(1+E356)^3*E356*Assumptions!$D$16</f>
        <v>43.4543002351078</v>
      </c>
      <c r="Q356" s="21" t="n">
        <f aca="false">Assumptions!$D$14*(1+E356)^5*L356-Assumptions!$D$14*(1+E356)^4*E356*Assumptions!$D$16</f>
        <v>48.2297775365146</v>
      </c>
      <c r="R356" s="21" t="n">
        <f aca="false">M356/(1+K356)+N356/(1+K356)^2+O356/(1+K356)^3+P356/(1+K356)^4+Q356/(1+K356)^5</f>
        <v>147.685481691826</v>
      </c>
      <c r="S356" s="21" t="n">
        <f aca="false">Q356*(1+I356)/(K356-I356)</f>
        <v>586.870719021513</v>
      </c>
      <c r="T356" s="21" t="n">
        <f aca="false">R356+S356/(1+K356)^5</f>
        <v>514.540859134856</v>
      </c>
      <c r="U356" s="8" t="n">
        <f aca="false">(T356-Assumptions!$D$17)/Assumptions!$D$18</f>
        <v>13.1816343653942</v>
      </c>
    </row>
    <row r="357" customFormat="false" ht="15" hidden="false" customHeight="false" outlineLevel="0" collapsed="false">
      <c r="B357" s="2" t="n">
        <v>352</v>
      </c>
      <c r="C357" s="27" t="n">
        <f aca="false">NORMSDIST('Random Draws'!C357)</f>
        <v>0.960512066559294</v>
      </c>
      <c r="D357" s="27" t="n">
        <f aca="false">NORMSDIST(Assumptions!$D$22*'Random Draws'!C357+SQRT(1-Assumptions!$D$22^2)*'Random Draws'!D357)</f>
        <v>0.745341737341194</v>
      </c>
      <c r="E357" s="19" t="n">
        <f aca="false">IF(C357&lt;(Assumptions!$E$6-Assumptions!$D$6)/(Assumptions!$F$6-Assumptions!$D$6),Assumptions!$D$6+SQRT(C357*(Assumptions!$F$6-Assumptions!$D$6)*(Assumptions!$E$6-Assumptions!$D$6)),Assumptions!$F$6-SQRT((1-C357)*(Assumptions!$F$6-Assumptions!$D$6)*(Assumptions!$F$6-Assumptions!$E$6)))</f>
        <v>0.125948677385971</v>
      </c>
      <c r="F357" s="19" t="n">
        <f aca="false">IF(D357&lt;(Assumptions!$E$7-Assumptions!$D$7)/(Assumptions!$F$7-Assumptions!$D$7),Assumptions!$D$7+SQRT(D357*(Assumptions!$F$7-Assumptions!$D$7)*(Assumptions!$E$7-Assumptions!$D$7)),Assumptions!$F$7-SQRT((1-D357)*(Assumptions!$F$7-Assumptions!$D$7)*(Assumptions!$F$7-Assumptions!$E$7)))</f>
        <v>0.428083968751813</v>
      </c>
      <c r="G357" s="19" t="n">
        <f aca="false">MIN(Assumptions!$D$24,MAX(Assumptions!$D$23,Assumptions!$D$8+Assumptions!$E$8*'Random Draws'!E357))</f>
        <v>0.07439042968624</v>
      </c>
      <c r="H357" s="19" t="n">
        <f aca="false">IF('Random Draws'!F357&lt;(Assumptions!$E$9-Assumptions!$D$9)/(Assumptions!$F$9-Assumptions!$D$9),Assumptions!$D$9+SQRT('Random Draws'!F357*(Assumptions!$F$9-Assumptions!$D$9)*(Assumptions!$E$9-Assumptions!$D$9)),Assumptions!$F$9-SQRT((1-'Random Draws'!F357)*(Assumptions!$F$9-Assumptions!$D$9)*(Assumptions!$F$9-Assumptions!$E$9)))</f>
        <v>0.263496890931909</v>
      </c>
      <c r="I357" s="19" t="n">
        <f aca="false">IF('Random Draws'!G357&lt;(Assumptions!$E$10-Assumptions!$D$10)/(Assumptions!$F$10-Assumptions!$D$10),Assumptions!$D$10+SQRT('Random Draws'!G357*(Assumptions!$F$10-Assumptions!$D$10)*(Assumptions!$E$10-Assumptions!$D$10)),Assumptions!$F$10-SQRT((1-'Random Draws'!G357)*(Assumptions!$F$10-Assumptions!$D$10)*(Assumptions!$F$10-Assumptions!$E$10)))</f>
        <v>0.0240063589704185</v>
      </c>
      <c r="J357" s="19" t="n">
        <f aca="false">IF('Random Draws'!H357&lt;(Assumptions!$E$11-Assumptions!$D$11)/(Assumptions!$F$11-Assumptions!$D$11),Assumptions!$D$11+SQRT('Random Draws'!H357*(Assumptions!$F$11-Assumptions!$D$11)*(Assumptions!$E$11-Assumptions!$D$11)),Assumptions!$F$11-SQRT((1-'Random Draws'!H357)*(Assumptions!$F$11-Assumptions!$D$11)*(Assumptions!$F$11-Assumptions!$E$11)))</f>
        <v>0.158748808186007</v>
      </c>
      <c r="K357" s="19" t="n">
        <f aca="false">MAX(G357,I357+Assumptions!$D$21)</f>
        <v>0.07439042968624</v>
      </c>
      <c r="L357" s="28" t="n">
        <f aca="false">(F357-Assumptions!$D$15)*(1-H357)+Assumptions!$D$15-J357</f>
        <v>0.190790961563059</v>
      </c>
      <c r="M357" s="21" t="n">
        <f aca="false">Assumptions!$D$14*(1+E357)^1*L357-Assumptions!$D$14*(1+E357)^0*E357*Assumptions!$D$16</f>
        <v>30.601143723594</v>
      </c>
      <c r="N357" s="21" t="n">
        <f aca="false">Assumptions!$D$14*(1+E357)^2*L357-Assumptions!$D$14*(1+E357)^1*E357*Assumptions!$D$16</f>
        <v>34.4553173020786</v>
      </c>
      <c r="O357" s="21" t="n">
        <f aca="false">Assumptions!$D$14*(1+E357)^3*L357-Assumptions!$D$14*(1+E357)^2*E357*Assumptions!$D$16</f>
        <v>38.7949189451894</v>
      </c>
      <c r="P357" s="21" t="n">
        <f aca="false">Assumptions!$D$14*(1+E357)^4*L357-Assumptions!$D$14*(1+E357)^3*E357*Assumptions!$D$16</f>
        <v>43.681087675632</v>
      </c>
      <c r="Q357" s="21" t="n">
        <f aca="false">Assumptions!$D$14*(1+E357)^5*L357-Assumptions!$D$14*(1+E357)^4*E357*Assumptions!$D$16</f>
        <v>49.1826628951584</v>
      </c>
      <c r="R357" s="21" t="n">
        <f aca="false">M357/(1+K357)+N357/(1+K357)^2+O357/(1+K357)^3+P357/(1+K357)^4+Q357/(1+K357)^5</f>
        <v>156.751665571598</v>
      </c>
      <c r="S357" s="21" t="n">
        <f aca="false">Q357*(1+I357)/(K357-I357)</f>
        <v>999.588934363847</v>
      </c>
      <c r="T357" s="21" t="n">
        <f aca="false">R357+S357/(1+K357)^5</f>
        <v>855.00140793109</v>
      </c>
      <c r="U357" s="8" t="n">
        <f aca="false">(T357-Assumptions!$D$17)/Assumptions!$D$18</f>
        <v>26.8000563172436</v>
      </c>
    </row>
    <row r="358" customFormat="false" ht="15" hidden="false" customHeight="false" outlineLevel="0" collapsed="false">
      <c r="B358" s="2" t="n">
        <v>353</v>
      </c>
      <c r="C358" s="27" t="n">
        <f aca="false">NORMSDIST('Random Draws'!C358)</f>
        <v>0.55241671204568</v>
      </c>
      <c r="D358" s="27" t="n">
        <f aca="false">NORMSDIST(Assumptions!$D$22*'Random Draws'!C358+SQRT(1-Assumptions!$D$22^2)*'Random Draws'!D358)</f>
        <v>0.481497868214579</v>
      </c>
      <c r="E358" s="19" t="n">
        <f aca="false">IF(C358&lt;(Assumptions!$E$6-Assumptions!$D$6)/(Assumptions!$F$6-Assumptions!$D$6),Assumptions!$D$6+SQRT(C358*(Assumptions!$F$6-Assumptions!$D$6)*(Assumptions!$E$6-Assumptions!$D$6)),Assumptions!$F$6-SQRT((1-C358)*(Assumptions!$F$6-Assumptions!$D$6)*(Assumptions!$F$6-Assumptions!$E$6)))</f>
        <v>0.0926933784785724</v>
      </c>
      <c r="F358" s="19" t="n">
        <f aca="false">IF(D358&lt;(Assumptions!$E$7-Assumptions!$D$7)/(Assumptions!$F$7-Assumptions!$D$7),Assumptions!$D$7+SQRT(D358*(Assumptions!$F$7-Assumptions!$D$7)*(Assumptions!$E$7-Assumptions!$D$7)),Assumptions!$F$7-SQRT((1-D358)*(Assumptions!$F$7-Assumptions!$D$7)*(Assumptions!$F$7-Assumptions!$E$7)))</f>
        <v>0.413749299616716</v>
      </c>
      <c r="G358" s="19" t="n">
        <f aca="false">MIN(Assumptions!$D$24,MAX(Assumptions!$D$23,Assumptions!$D$8+Assumptions!$E$8*'Random Draws'!E358))</f>
        <v>0.090021322110299</v>
      </c>
      <c r="H358" s="19" t="n">
        <f aca="false">IF('Random Draws'!F358&lt;(Assumptions!$E$9-Assumptions!$D$9)/(Assumptions!$F$9-Assumptions!$D$9),Assumptions!$D$9+SQRT('Random Draws'!F358*(Assumptions!$F$9-Assumptions!$D$9)*(Assumptions!$E$9-Assumptions!$D$9)),Assumptions!$F$9-SQRT((1-'Random Draws'!F358)*(Assumptions!$F$9-Assumptions!$D$9)*(Assumptions!$F$9-Assumptions!$E$9)))</f>
        <v>0.280872475730151</v>
      </c>
      <c r="I358" s="19" t="n">
        <f aca="false">IF('Random Draws'!G358&lt;(Assumptions!$E$10-Assumptions!$D$10)/(Assumptions!$F$10-Assumptions!$D$10),Assumptions!$D$10+SQRT('Random Draws'!G358*(Assumptions!$F$10-Assumptions!$D$10)*(Assumptions!$E$10-Assumptions!$D$10)),Assumptions!$F$10-SQRT((1-'Random Draws'!G358)*(Assumptions!$F$10-Assumptions!$D$10)*(Assumptions!$F$10-Assumptions!$E$10)))</f>
        <v>0.0183129196043884</v>
      </c>
      <c r="J358" s="19" t="n">
        <f aca="false">IF('Random Draws'!H358&lt;(Assumptions!$E$11-Assumptions!$D$11)/(Assumptions!$F$11-Assumptions!$D$11),Assumptions!$D$11+SQRT('Random Draws'!H358*(Assumptions!$F$11-Assumptions!$D$11)*(Assumptions!$E$11-Assumptions!$D$11)),Assumptions!$F$11-SQRT((1-'Random Draws'!H358)*(Assumptions!$F$11-Assumptions!$D$11)*(Assumptions!$F$11-Assumptions!$E$11)))</f>
        <v>0.205453426555027</v>
      </c>
      <c r="K358" s="19" t="n">
        <f aca="false">MAX(G358,I358+Assumptions!$D$21)</f>
        <v>0.090021322110299</v>
      </c>
      <c r="L358" s="28" t="n">
        <f aca="false">(F358-Assumptions!$D$15)*(1-H358)+Assumptions!$D$15-J358</f>
        <v>0.128598504791646</v>
      </c>
      <c r="M358" s="21" t="n">
        <f aca="false">Assumptions!$D$14*(1+E358)^1*L358-Assumptions!$D$14*(1+E358)^0*E358*Assumptions!$D$16</f>
        <v>19.9720003304893</v>
      </c>
      <c r="N358" s="21" t="n">
        <f aca="false">Assumptions!$D$14*(1+E358)^2*L358-Assumptions!$D$14*(1+E358)^1*E358*Assumptions!$D$16</f>
        <v>21.8232725160975</v>
      </c>
      <c r="O358" s="21" t="n">
        <f aca="false">Assumptions!$D$14*(1+E358)^3*L358-Assumptions!$D$14*(1+E358)^2*E358*Assumptions!$D$16</f>
        <v>23.8461453750731</v>
      </c>
      <c r="P358" s="21" t="n">
        <f aca="false">Assumptions!$D$14*(1+E358)^4*L358-Assumptions!$D$14*(1+E358)^3*E358*Assumptions!$D$16</f>
        <v>26.0565251535798</v>
      </c>
      <c r="Q358" s="21" t="n">
        <f aca="false">Assumptions!$D$14*(1+E358)^5*L358-Assumptions!$D$14*(1+E358)^4*E358*Assumptions!$D$16</f>
        <v>28.471792501477</v>
      </c>
      <c r="R358" s="21" t="n">
        <f aca="false">M358/(1+K358)+N358/(1+K358)^2+O358/(1+K358)^3+P358/(1+K358)^4+Q358/(1+K358)^5</f>
        <v>92.0631467129102</v>
      </c>
      <c r="S358" s="21" t="n">
        <f aca="false">Q358*(1+I358)/(K358-I358)</f>
        <v>404.320736975833</v>
      </c>
      <c r="T358" s="21" t="n">
        <f aca="false">R358+S358/(1+K358)^5</f>
        <v>354.818183295319</v>
      </c>
      <c r="U358" s="8" t="n">
        <f aca="false">(T358-Assumptions!$D$17)/Assumptions!$D$18</f>
        <v>6.79272733181274</v>
      </c>
    </row>
    <row r="359" customFormat="false" ht="15" hidden="false" customHeight="false" outlineLevel="0" collapsed="false">
      <c r="B359" s="2" t="n">
        <v>354</v>
      </c>
      <c r="C359" s="27" t="n">
        <f aca="false">NORMSDIST('Random Draws'!C359)</f>
        <v>0.0675644072714592</v>
      </c>
      <c r="D359" s="27" t="n">
        <f aca="false">NORMSDIST(Assumptions!$D$22*'Random Draws'!C359+SQRT(1-Assumptions!$D$22^2)*'Random Draws'!D359)</f>
        <v>0.891083712190203</v>
      </c>
      <c r="E359" s="19" t="n">
        <f aca="false">IF(C359&lt;(Assumptions!$E$6-Assumptions!$D$6)/(Assumptions!$F$6-Assumptions!$D$6),Assumptions!$D$6+SQRT(C359*(Assumptions!$F$6-Assumptions!$D$6)*(Assumptions!$E$6-Assumptions!$D$6)),Assumptions!$F$6-SQRT((1-C359)*(Assumptions!$F$6-Assumptions!$D$6)*(Assumptions!$F$6-Assumptions!$E$6)))</f>
        <v>0.0583799357005757</v>
      </c>
      <c r="F359" s="19" t="n">
        <f aca="false">IF(D359&lt;(Assumptions!$E$7-Assumptions!$D$7)/(Assumptions!$F$7-Assumptions!$D$7),Assumptions!$D$7+SQRT(D359*(Assumptions!$F$7-Assumptions!$D$7)*(Assumptions!$E$7-Assumptions!$D$7)),Assumptions!$F$7-SQRT((1-D359)*(Assumptions!$F$7-Assumptions!$D$7)*(Assumptions!$F$7-Assumptions!$E$7)))</f>
        <v>0.43912740669588</v>
      </c>
      <c r="G359" s="19" t="n">
        <f aca="false">MIN(Assumptions!$D$24,MAX(Assumptions!$D$23,Assumptions!$D$8+Assumptions!$E$8*'Random Draws'!E359))</f>
        <v>0.079644478731727</v>
      </c>
      <c r="H359" s="19" t="n">
        <f aca="false">IF('Random Draws'!F359&lt;(Assumptions!$E$9-Assumptions!$D$9)/(Assumptions!$F$9-Assumptions!$D$9),Assumptions!$D$9+SQRT('Random Draws'!F359*(Assumptions!$F$9-Assumptions!$D$9)*(Assumptions!$E$9-Assumptions!$D$9)),Assumptions!$F$9-SQRT((1-'Random Draws'!F359)*(Assumptions!$F$9-Assumptions!$D$9)*(Assumptions!$F$9-Assumptions!$E$9)))</f>
        <v>0.289415443575964</v>
      </c>
      <c r="I359" s="19" t="n">
        <f aca="false">IF('Random Draws'!G359&lt;(Assumptions!$E$10-Assumptions!$D$10)/(Assumptions!$F$10-Assumptions!$D$10),Assumptions!$D$10+SQRT('Random Draws'!G359*(Assumptions!$F$10-Assumptions!$D$10)*(Assumptions!$E$10-Assumptions!$D$10)),Assumptions!$F$10-SQRT((1-'Random Draws'!G359)*(Assumptions!$F$10-Assumptions!$D$10)*(Assumptions!$F$10-Assumptions!$E$10)))</f>
        <v>0.0203687256195969</v>
      </c>
      <c r="J359" s="19" t="n">
        <f aca="false">IF('Random Draws'!H359&lt;(Assumptions!$E$11-Assumptions!$D$11)/(Assumptions!$F$11-Assumptions!$D$11),Assumptions!$D$11+SQRT('Random Draws'!H359*(Assumptions!$F$11-Assumptions!$D$11)*(Assumptions!$E$11-Assumptions!$D$11)),Assumptions!$F$11-SQRT((1-'Random Draws'!H359)*(Assumptions!$F$11-Assumptions!$D$11)*(Assumptions!$F$11-Assumptions!$E$11)))</f>
        <v>0.144120790047343</v>
      </c>
      <c r="K359" s="19" t="n">
        <f aca="false">MAX(G359,I359+Assumptions!$D$21)</f>
        <v>0.079644478731727</v>
      </c>
      <c r="L359" s="28" t="n">
        <f aca="false">(F359-Assumptions!$D$15)*(1-H359)+Assumptions!$D$15-J359</f>
        <v>0.205540371118162</v>
      </c>
      <c r="M359" s="21" t="n">
        <f aca="false">Assumptions!$D$14*(1+E359)^1*L359-Assumptions!$D$14*(1+E359)^0*E359*Assumptions!$D$16</f>
        <v>31.2893189710498</v>
      </c>
      <c r="N359" s="21" t="n">
        <f aca="false">Assumptions!$D$14*(1+E359)^2*L359-Assumptions!$D$14*(1+E359)^1*E359*Assumptions!$D$16</f>
        <v>33.1159874006945</v>
      </c>
      <c r="O359" s="21" t="n">
        <f aca="false">Assumptions!$D$14*(1+E359)^3*L359-Assumptions!$D$14*(1+E359)^2*E359*Assumptions!$D$16</f>
        <v>35.0492966158081</v>
      </c>
      <c r="P359" s="21" t="n">
        <f aca="false">Assumptions!$D$14*(1+E359)^4*L359-Assumptions!$D$14*(1+E359)^3*E359*Assumptions!$D$16</f>
        <v>37.0954722985894</v>
      </c>
      <c r="Q359" s="21" t="n">
        <f aca="false">Assumptions!$D$14*(1+E359)^5*L359-Assumptions!$D$14*(1+E359)^4*E359*Assumptions!$D$16</f>
        <v>39.2611035861635</v>
      </c>
      <c r="R359" s="21" t="n">
        <f aca="false">M359/(1+K359)+N359/(1+K359)^2+O359/(1+K359)^3+P359/(1+K359)^4+Q359/(1+K359)^5</f>
        <v>139.30889455735</v>
      </c>
      <c r="S359" s="21" t="n">
        <f aca="false">Q359*(1+I359)/(K359-I359)</f>
        <v>675.837929158839</v>
      </c>
      <c r="T359" s="21" t="n">
        <f aca="false">R359+S359/(1+K359)^5</f>
        <v>600.030650558341</v>
      </c>
      <c r="U359" s="8" t="n">
        <f aca="false">(T359-Assumptions!$D$17)/Assumptions!$D$18</f>
        <v>16.6012260223336</v>
      </c>
    </row>
    <row r="360" customFormat="false" ht="15" hidden="false" customHeight="false" outlineLevel="0" collapsed="false">
      <c r="B360" s="2" t="n">
        <v>355</v>
      </c>
      <c r="C360" s="27" t="n">
        <f aca="false">NORMSDIST('Random Draws'!C360)</f>
        <v>0.279211939340749</v>
      </c>
      <c r="D360" s="27" t="n">
        <f aca="false">NORMSDIST(Assumptions!$D$22*'Random Draws'!C360+SQRT(1-Assumptions!$D$22^2)*'Random Draws'!D360)</f>
        <v>0.067291271337286</v>
      </c>
      <c r="E360" s="19" t="n">
        <f aca="false">IF(C360&lt;(Assumptions!$E$6-Assumptions!$D$6)/(Assumptions!$F$6-Assumptions!$D$6),Assumptions!$D$6+SQRT(C360*(Assumptions!$F$6-Assumptions!$D$6)*(Assumptions!$E$6-Assumptions!$D$6)),Assumptions!$F$6-SQRT((1-C360)*(Assumptions!$F$6-Assumptions!$D$6)*(Assumptions!$F$6-Assumptions!$E$6)))</f>
        <v>0.0773638822488208</v>
      </c>
      <c r="F360" s="19" t="n">
        <f aca="false">IF(D360&lt;(Assumptions!$E$7-Assumptions!$D$7)/(Assumptions!$F$7-Assumptions!$D$7),Assumptions!$D$7+SQRT(D360*(Assumptions!$F$7-Assumptions!$D$7)*(Assumptions!$E$7-Assumptions!$D$7)),Assumptions!$F$7-SQRT((1-D360)*(Assumptions!$F$7-Assumptions!$D$7)*(Assumptions!$F$7-Assumptions!$E$7)))</f>
        <v>0.380093472273943</v>
      </c>
      <c r="G360" s="19" t="n">
        <f aca="false">MIN(Assumptions!$D$24,MAX(Assumptions!$D$23,Assumptions!$D$8+Assumptions!$E$8*'Random Draws'!E360))</f>
        <v>0.090286088662767</v>
      </c>
      <c r="H360" s="19" t="n">
        <f aca="false">IF('Random Draws'!F360&lt;(Assumptions!$E$9-Assumptions!$D$9)/(Assumptions!$F$9-Assumptions!$D$9),Assumptions!$D$9+SQRT('Random Draws'!F360*(Assumptions!$F$9-Assumptions!$D$9)*(Assumptions!$E$9-Assumptions!$D$9)),Assumptions!$F$9-SQRT((1-'Random Draws'!F360)*(Assumptions!$F$9-Assumptions!$D$9)*(Assumptions!$F$9-Assumptions!$E$9)))</f>
        <v>0.29864299649613</v>
      </c>
      <c r="I360" s="19" t="n">
        <f aca="false">IF('Random Draws'!G360&lt;(Assumptions!$E$10-Assumptions!$D$10)/(Assumptions!$F$10-Assumptions!$D$10),Assumptions!$D$10+SQRT('Random Draws'!G360*(Assumptions!$F$10-Assumptions!$D$10)*(Assumptions!$E$10-Assumptions!$D$10)),Assumptions!$F$10-SQRT((1-'Random Draws'!G360)*(Assumptions!$F$10-Assumptions!$D$10)*(Assumptions!$F$10-Assumptions!$E$10)))</f>
        <v>0.0254465002360939</v>
      </c>
      <c r="J360" s="19" t="n">
        <f aca="false">IF('Random Draws'!H360&lt;(Assumptions!$E$11-Assumptions!$D$11)/(Assumptions!$F$11-Assumptions!$D$11),Assumptions!$D$11+SQRT('Random Draws'!H360*(Assumptions!$F$11-Assumptions!$D$11)*(Assumptions!$E$11-Assumptions!$D$11)),Assumptions!$F$11-SQRT((1-'Random Draws'!H360)*(Assumptions!$F$11-Assumptions!$D$11)*(Assumptions!$F$11-Assumptions!$E$11)))</f>
        <v>0.166704391871018</v>
      </c>
      <c r="K360" s="19" t="n">
        <f aca="false">MAX(G360,I360+Assumptions!$D$21)</f>
        <v>0.090286088662767</v>
      </c>
      <c r="L360" s="28" t="n">
        <f aca="false">(F360-Assumptions!$D$15)*(1-H360)+Assumptions!$D$15-J360</f>
        <v>0.138700416438913</v>
      </c>
      <c r="M360" s="21" t="n">
        <f aca="false">Assumptions!$D$14*(1+E360)^1*L360-Assumptions!$D$14*(1+E360)^0*E360*Assumptions!$D$16</f>
        <v>21.3309358852201</v>
      </c>
      <c r="N360" s="21" t="n">
        <f aca="false">Assumptions!$D$14*(1+E360)^2*L360-Assumptions!$D$14*(1+E360)^1*E360*Assumptions!$D$16</f>
        <v>22.9811798973014</v>
      </c>
      <c r="O360" s="21" t="n">
        <f aca="false">Assumptions!$D$14*(1+E360)^3*L360-Assumptions!$D$14*(1+E360)^2*E360*Assumptions!$D$16</f>
        <v>24.7590931928152</v>
      </c>
      <c r="P360" s="21" t="n">
        <f aca="false">Assumptions!$D$14*(1+E360)^4*L360-Assumptions!$D$14*(1+E360)^3*E360*Assumptions!$D$16</f>
        <v>26.6745527631718</v>
      </c>
      <c r="Q360" s="21" t="n">
        <f aca="false">Assumptions!$D$14*(1+E360)^5*L360-Assumptions!$D$14*(1+E360)^4*E360*Assumptions!$D$16</f>
        <v>28.7381997221817</v>
      </c>
      <c r="R360" s="21" t="n">
        <f aca="false">M360/(1+K360)+N360/(1+K360)^2+O360/(1+K360)^3+P360/(1+K360)^4+Q360/(1+K360)^5</f>
        <v>95.5311623861917</v>
      </c>
      <c r="S360" s="21" t="n">
        <f aca="false">Q360*(1+I360)/(K360-I360)</f>
        <v>454.498355761837</v>
      </c>
      <c r="T360" s="21" t="n">
        <f aca="false">R360+S360/(1+K360)^5</f>
        <v>390.536560126235</v>
      </c>
      <c r="U360" s="8" t="n">
        <f aca="false">(T360-Assumptions!$D$17)/Assumptions!$D$18</f>
        <v>8.2214624050494</v>
      </c>
    </row>
    <row r="361" customFormat="false" ht="15" hidden="false" customHeight="false" outlineLevel="0" collapsed="false">
      <c r="B361" s="2" t="n">
        <v>356</v>
      </c>
      <c r="C361" s="27" t="n">
        <f aca="false">NORMSDIST('Random Draws'!C361)</f>
        <v>0.16655676753219</v>
      </c>
      <c r="D361" s="27" t="n">
        <f aca="false">NORMSDIST(Assumptions!$D$22*'Random Draws'!C361+SQRT(1-Assumptions!$D$22^2)*'Random Draws'!D361)</f>
        <v>0.385073248963867</v>
      </c>
      <c r="E361" s="19" t="n">
        <f aca="false">IF(C361&lt;(Assumptions!$E$6-Assumptions!$D$6)/(Assumptions!$F$6-Assumptions!$D$6),Assumptions!$D$6+SQRT(C361*(Assumptions!$F$6-Assumptions!$D$6)*(Assumptions!$E$6-Assumptions!$D$6)),Assumptions!$F$6-SQRT((1-C361)*(Assumptions!$F$6-Assumptions!$D$6)*(Assumptions!$F$6-Assumptions!$E$6)))</f>
        <v>0.0688579943457779</v>
      </c>
      <c r="F361" s="19" t="n">
        <f aca="false">IF(D361&lt;(Assumptions!$E$7-Assumptions!$D$7)/(Assumptions!$F$7-Assumptions!$D$7),Assumptions!$D$7+SQRT(D361*(Assumptions!$F$7-Assumptions!$D$7)*(Assumptions!$E$7-Assumptions!$D$7)),Assumptions!$F$7-SQRT((1-D361)*(Assumptions!$F$7-Assumptions!$D$7)*(Assumptions!$F$7-Assumptions!$E$7)))</f>
        <v>0.408067031256186</v>
      </c>
      <c r="G361" s="19" t="n">
        <f aca="false">MIN(Assumptions!$D$24,MAX(Assumptions!$D$23,Assumptions!$D$8+Assumptions!$E$8*'Random Draws'!E361))</f>
        <v>0.075593306173305</v>
      </c>
      <c r="H361" s="19" t="n">
        <f aca="false">IF('Random Draws'!F361&lt;(Assumptions!$E$9-Assumptions!$D$9)/(Assumptions!$F$9-Assumptions!$D$9),Assumptions!$D$9+SQRT('Random Draws'!F361*(Assumptions!$F$9-Assumptions!$D$9)*(Assumptions!$E$9-Assumptions!$D$9)),Assumptions!$F$9-SQRT((1-'Random Draws'!F361)*(Assumptions!$F$9-Assumptions!$D$9)*(Assumptions!$F$9-Assumptions!$E$9)))</f>
        <v>0.257639297985753</v>
      </c>
      <c r="I361" s="19" t="n">
        <f aca="false">IF('Random Draws'!G361&lt;(Assumptions!$E$10-Assumptions!$D$10)/(Assumptions!$F$10-Assumptions!$D$10),Assumptions!$D$10+SQRT('Random Draws'!G361*(Assumptions!$F$10-Assumptions!$D$10)*(Assumptions!$E$10-Assumptions!$D$10)),Assumptions!$F$10-SQRT((1-'Random Draws'!G361)*(Assumptions!$F$10-Assumptions!$D$10)*(Assumptions!$F$10-Assumptions!$E$10)))</f>
        <v>0.0188171456132115</v>
      </c>
      <c r="J361" s="19" t="n">
        <f aca="false">IF('Random Draws'!H361&lt;(Assumptions!$E$11-Assumptions!$D$11)/(Assumptions!$F$11-Assumptions!$D$11),Assumptions!$D$11+SQRT('Random Draws'!H361*(Assumptions!$F$11-Assumptions!$D$11)*(Assumptions!$E$11-Assumptions!$D$11)),Assumptions!$F$11-SQRT((1-'Random Draws'!H361)*(Assumptions!$F$11-Assumptions!$D$11)*(Assumptions!$F$11-Assumptions!$E$11)))</f>
        <v>0.155178189190292</v>
      </c>
      <c r="K361" s="19" t="n">
        <f aca="false">MAX(G361,I361+Assumptions!$D$21)</f>
        <v>0.075593306173305</v>
      </c>
      <c r="L361" s="28" t="n">
        <f aca="false">(F361-Assumptions!$D$15)*(1-H361)+Assumptions!$D$15-J361</f>
        <v>0.181247847340068</v>
      </c>
      <c r="M361" s="21" t="n">
        <f aca="false">Assumptions!$D$14*(1+E361)^1*L361-Assumptions!$D$14*(1+E361)^0*E361*Assumptions!$D$16</f>
        <v>27.7910582597681</v>
      </c>
      <c r="N361" s="21" t="n">
        <f aca="false">Assumptions!$D$14*(1+E361)^2*L361-Assumptions!$D$14*(1+E361)^1*E361*Assumptions!$D$16</f>
        <v>29.7046947922824</v>
      </c>
      <c r="O361" s="21" t="n">
        <f aca="false">Assumptions!$D$14*(1+E361)^3*L361-Assumptions!$D$14*(1+E361)^2*E361*Assumptions!$D$16</f>
        <v>31.7501004983324</v>
      </c>
      <c r="P361" s="21" t="n">
        <f aca="false">Assumptions!$D$14*(1+E361)^4*L361-Assumptions!$D$14*(1+E361)^3*E361*Assumptions!$D$16</f>
        <v>33.9363487389245</v>
      </c>
      <c r="Q361" s="21" t="n">
        <f aca="false">Assumptions!$D$14*(1+E361)^5*L361-Assumptions!$D$14*(1+E361)^4*E361*Assumptions!$D$16</f>
        <v>36.2731376485057</v>
      </c>
      <c r="R361" s="21" t="n">
        <f aca="false">M361/(1+K361)+N361/(1+K361)^2+O361/(1+K361)^3+P361/(1+K361)^4+Q361/(1+K361)^5</f>
        <v>127.58157903525</v>
      </c>
      <c r="S361" s="21" t="n">
        <f aca="false">Q361*(1+I361)/(K361-I361)</f>
        <v>650.90161428529</v>
      </c>
      <c r="T361" s="21" t="n">
        <f aca="false">R361+S361/(1+K361)^5</f>
        <v>579.723624527392</v>
      </c>
      <c r="U361" s="8" t="n">
        <f aca="false">(T361-Assumptions!$D$17)/Assumptions!$D$18</f>
        <v>15.7889449810957</v>
      </c>
    </row>
    <row r="362" customFormat="false" ht="15" hidden="false" customHeight="false" outlineLevel="0" collapsed="false">
      <c r="B362" s="2" t="n">
        <v>357</v>
      </c>
      <c r="C362" s="27" t="n">
        <f aca="false">NORMSDIST('Random Draws'!C362)</f>
        <v>0.754537697723111</v>
      </c>
      <c r="D362" s="27" t="n">
        <f aca="false">NORMSDIST(Assumptions!$D$22*'Random Draws'!C362+SQRT(1-Assumptions!$D$22^2)*'Random Draws'!D362)</f>
        <v>0.168037156355825</v>
      </c>
      <c r="E362" s="19" t="n">
        <f aca="false">IF(C362&lt;(Assumptions!$E$6-Assumptions!$D$6)/(Assumptions!$F$6-Assumptions!$D$6),Assumptions!$D$6+SQRT(C362*(Assumptions!$F$6-Assumptions!$D$6)*(Assumptions!$E$6-Assumptions!$D$6)),Assumptions!$F$6-SQRT((1-C362)*(Assumptions!$F$6-Assumptions!$D$6)*(Assumptions!$F$6-Assumptions!$E$6)))</f>
        <v>0.104966993971621</v>
      </c>
      <c r="F362" s="19" t="n">
        <f aca="false">IF(D362&lt;(Assumptions!$E$7-Assumptions!$D$7)/(Assumptions!$F$7-Assumptions!$D$7),Assumptions!$D$7+SQRT(D362*(Assumptions!$F$7-Assumptions!$D$7)*(Assumptions!$E$7-Assumptions!$D$7)),Assumptions!$F$7-SQRT((1-D362)*(Assumptions!$F$7-Assumptions!$D$7)*(Assumptions!$F$7-Assumptions!$E$7)))</f>
        <v>0.391752526484281</v>
      </c>
      <c r="G362" s="19" t="n">
        <f aca="false">MIN(Assumptions!$D$24,MAX(Assumptions!$D$23,Assumptions!$D$8+Assumptions!$E$8*'Random Draws'!E362))</f>
        <v>0.075877194178409</v>
      </c>
      <c r="H362" s="19" t="n">
        <f aca="false">IF('Random Draws'!F362&lt;(Assumptions!$E$9-Assumptions!$D$9)/(Assumptions!$F$9-Assumptions!$D$9),Assumptions!$D$9+SQRT('Random Draws'!F362*(Assumptions!$F$9-Assumptions!$D$9)*(Assumptions!$E$9-Assumptions!$D$9)),Assumptions!$F$9-SQRT((1-'Random Draws'!F362)*(Assumptions!$F$9-Assumptions!$D$9)*(Assumptions!$F$9-Assumptions!$E$9)))</f>
        <v>0.286006382887379</v>
      </c>
      <c r="I362" s="19" t="n">
        <f aca="false">IF('Random Draws'!G362&lt;(Assumptions!$E$10-Assumptions!$D$10)/(Assumptions!$F$10-Assumptions!$D$10),Assumptions!$D$10+SQRT('Random Draws'!G362*(Assumptions!$F$10-Assumptions!$D$10)*(Assumptions!$E$10-Assumptions!$D$10)),Assumptions!$F$10-SQRT((1-'Random Draws'!G362)*(Assumptions!$F$10-Assumptions!$D$10)*(Assumptions!$F$10-Assumptions!$E$10)))</f>
        <v>0.0214346394790056</v>
      </c>
      <c r="J362" s="19" t="n">
        <f aca="false">IF('Random Draws'!H362&lt;(Assumptions!$E$11-Assumptions!$D$11)/(Assumptions!$F$11-Assumptions!$D$11),Assumptions!$D$11+SQRT('Random Draws'!H362*(Assumptions!$F$11-Assumptions!$D$11)*(Assumptions!$E$11-Assumptions!$D$11)),Assumptions!$F$11-SQRT((1-'Random Draws'!H362)*(Assumptions!$F$11-Assumptions!$D$11)*(Assumptions!$F$11-Assumptions!$E$11)))</f>
        <v>0.178454717309158</v>
      </c>
      <c r="K362" s="19" t="n">
        <f aca="false">MAX(G362,I362+Assumptions!$D$21)</f>
        <v>0.075877194178409</v>
      </c>
      <c r="L362" s="28" t="n">
        <f aca="false">(F362-Assumptions!$D$15)*(1-H362)+Assumptions!$D$15-J362</f>
        <v>0.138434915863721</v>
      </c>
      <c r="M362" s="21" t="n">
        <f aca="false">Assumptions!$D$14*(1+E362)^1*L362-Assumptions!$D$14*(1+E362)^0*E362*Assumptions!$D$16</f>
        <v>21.7234654384077</v>
      </c>
      <c r="N362" s="21" t="n">
        <f aca="false">Assumptions!$D$14*(1+E362)^2*L362-Assumptions!$D$14*(1+E362)^1*E362*Assumptions!$D$16</f>
        <v>24.0037123041238</v>
      </c>
      <c r="O362" s="21" t="n">
        <f aca="false">Assumptions!$D$14*(1+E362)^3*L362-Assumptions!$D$14*(1+E362)^2*E362*Assumptions!$D$16</f>
        <v>26.5233098288473</v>
      </c>
      <c r="P362" s="21" t="n">
        <f aca="false">Assumptions!$D$14*(1+E362)^4*L362-Assumptions!$D$14*(1+E362)^3*E362*Assumptions!$D$16</f>
        <v>29.3073819317593</v>
      </c>
      <c r="Q362" s="21" t="n">
        <f aca="false">Assumptions!$D$14*(1+E362)^5*L362-Assumptions!$D$14*(1+E362)^4*E362*Assumptions!$D$16</f>
        <v>32.3836897143143</v>
      </c>
      <c r="R362" s="21" t="n">
        <f aca="false">M362/(1+K362)+N362/(1+K362)^2+O362/(1+K362)^3+P362/(1+K362)^4+Q362/(1+K362)^5</f>
        <v>106.566006398551</v>
      </c>
      <c r="S362" s="21" t="n">
        <f aca="false">Q362*(1+I362)/(K362-I362)</f>
        <v>607.572929135581</v>
      </c>
      <c r="T362" s="21" t="n">
        <f aca="false">R362+S362/(1+K362)^5</f>
        <v>528.053707806243</v>
      </c>
      <c r="U362" s="8" t="n">
        <f aca="false">(T362-Assumptions!$D$17)/Assumptions!$D$18</f>
        <v>13.7221483122497</v>
      </c>
    </row>
    <row r="363" customFormat="false" ht="15" hidden="false" customHeight="false" outlineLevel="0" collapsed="false">
      <c r="B363" s="2" t="n">
        <v>358</v>
      </c>
      <c r="C363" s="27" t="n">
        <f aca="false">NORMSDIST('Random Draws'!C363)</f>
        <v>0.573965987719466</v>
      </c>
      <c r="D363" s="27" t="n">
        <f aca="false">NORMSDIST(Assumptions!$D$22*'Random Draws'!C363+SQRT(1-Assumptions!$D$22^2)*'Random Draws'!D363)</f>
        <v>0.886877232460214</v>
      </c>
      <c r="E363" s="19" t="n">
        <f aca="false">IF(C363&lt;(Assumptions!$E$6-Assumptions!$D$6)/(Assumptions!$F$6-Assumptions!$D$6),Assumptions!$D$6+SQRT(C363*(Assumptions!$F$6-Assumptions!$D$6)*(Assumptions!$E$6-Assumptions!$D$6)),Assumptions!$F$6-SQRT((1-C363)*(Assumptions!$F$6-Assumptions!$D$6)*(Assumptions!$F$6-Assumptions!$E$6)))</f>
        <v>0.0938462345912853</v>
      </c>
      <c r="F363" s="19" t="n">
        <f aca="false">IF(D363&lt;(Assumptions!$E$7-Assumptions!$D$7)/(Assumptions!$F$7-Assumptions!$D$7),Assumptions!$D$7+SQRT(D363*(Assumptions!$F$7-Assumptions!$D$7)*(Assumptions!$E$7-Assumptions!$D$7)),Assumptions!$F$7-SQRT((1-D363)*(Assumptions!$F$7-Assumptions!$D$7)*(Assumptions!$F$7-Assumptions!$E$7)))</f>
        <v>0.438728162510983</v>
      </c>
      <c r="G363" s="19" t="n">
        <f aca="false">MIN(Assumptions!$D$24,MAX(Assumptions!$D$23,Assumptions!$D$8+Assumptions!$E$8*'Random Draws'!E363))</f>
        <v>0.059058498146678</v>
      </c>
      <c r="H363" s="19" t="n">
        <f aca="false">IF('Random Draws'!F363&lt;(Assumptions!$E$9-Assumptions!$D$9)/(Assumptions!$F$9-Assumptions!$D$9),Assumptions!$D$9+SQRT('Random Draws'!F363*(Assumptions!$F$9-Assumptions!$D$9)*(Assumptions!$E$9-Assumptions!$D$9)),Assumptions!$F$9-SQRT((1-'Random Draws'!F363)*(Assumptions!$F$9-Assumptions!$D$9)*(Assumptions!$F$9-Assumptions!$E$9)))</f>
        <v>0.339867827947276</v>
      </c>
      <c r="I363" s="19" t="n">
        <f aca="false">IF('Random Draws'!G363&lt;(Assumptions!$E$10-Assumptions!$D$10)/(Assumptions!$F$10-Assumptions!$D$10),Assumptions!$D$10+SQRT('Random Draws'!G363*(Assumptions!$F$10-Assumptions!$D$10)*(Assumptions!$E$10-Assumptions!$D$10)),Assumptions!$F$10-SQRT((1-'Random Draws'!G363)*(Assumptions!$F$10-Assumptions!$D$10)*(Assumptions!$F$10-Assumptions!$E$10)))</f>
        <v>0.0247468923867621</v>
      </c>
      <c r="J363" s="19" t="n">
        <f aca="false">IF('Random Draws'!H363&lt;(Assumptions!$E$11-Assumptions!$D$11)/(Assumptions!$F$11-Assumptions!$D$11),Assumptions!$D$11+SQRT('Random Draws'!H363*(Assumptions!$F$11-Assumptions!$D$11)*(Assumptions!$E$11-Assumptions!$D$11)),Assumptions!$F$11-SQRT((1-'Random Draws'!H363)*(Assumptions!$F$11-Assumptions!$D$11)*(Assumptions!$F$11-Assumptions!$E$11)))</f>
        <v>0.174028467953439</v>
      </c>
      <c r="K363" s="19" t="n">
        <f aca="false">MAX(G363,I363+Assumptions!$D$21)</f>
        <v>0.059058498146678</v>
      </c>
      <c r="L363" s="28" t="n">
        <f aca="false">(F363-Assumptions!$D$15)*(1-H363)+Assumptions!$D$15-J363</f>
        <v>0.159772924538783</v>
      </c>
      <c r="M363" s="21" t="n">
        <f aca="false">Assumptions!$D$14*(1+E363)^1*L363-Assumptions!$D$14*(1+E363)^0*E363*Assumptions!$D$16</f>
        <v>24.9329856045038</v>
      </c>
      <c r="N363" s="21" t="n">
        <f aca="false">Assumptions!$D$14*(1+E363)^2*L363-Assumptions!$D$14*(1+E363)^1*E363*Assumptions!$D$16</f>
        <v>27.2728524206052</v>
      </c>
      <c r="O363" s="21" t="n">
        <f aca="false">Assumptions!$D$14*(1+E363)^3*L363-Assumptions!$D$14*(1+E363)^2*E363*Assumptions!$D$16</f>
        <v>29.8323069268428</v>
      </c>
      <c r="P363" s="21" t="n">
        <f aca="false">Assumptions!$D$14*(1+E363)^4*L363-Assumptions!$D$14*(1+E363)^3*E363*Assumptions!$D$16</f>
        <v>32.6319566010985</v>
      </c>
      <c r="Q363" s="21" t="n">
        <f aca="false">Assumptions!$D$14*(1+E363)^5*L363-Assumptions!$D$14*(1+E363)^4*E363*Assumptions!$D$16</f>
        <v>35.6943428554578</v>
      </c>
      <c r="R363" s="21" t="n">
        <f aca="false">M363/(1+K363)+N363/(1+K363)^2+O363/(1+K363)^3+P363/(1+K363)^4+Q363/(1+K363)^5</f>
        <v>125.704418594256</v>
      </c>
      <c r="S363" s="21" t="n">
        <f aca="false">Q363*(1+I363)/(K363-I363)</f>
        <v>1066.04357641721</v>
      </c>
      <c r="T363" s="21" t="n">
        <f aca="false">R363+S363/(1+K363)^5</f>
        <v>925.861421181257</v>
      </c>
      <c r="U363" s="8" t="n">
        <f aca="false">(T363-Assumptions!$D$17)/Assumptions!$D$18</f>
        <v>29.6344568472503</v>
      </c>
    </row>
    <row r="364" customFormat="false" ht="15" hidden="false" customHeight="false" outlineLevel="0" collapsed="false">
      <c r="B364" s="2" t="n">
        <v>359</v>
      </c>
      <c r="C364" s="27" t="n">
        <f aca="false">NORMSDIST('Random Draws'!C364)</f>
        <v>0.139486349822459</v>
      </c>
      <c r="D364" s="27" t="n">
        <f aca="false">NORMSDIST(Assumptions!$D$22*'Random Draws'!C364+SQRT(1-Assumptions!$D$22^2)*'Random Draws'!D364)</f>
        <v>0.140801054522471</v>
      </c>
      <c r="E364" s="19" t="n">
        <f aca="false">IF(C364&lt;(Assumptions!$E$6-Assumptions!$D$6)/(Assumptions!$F$6-Assumptions!$D$6),Assumptions!$D$6+SQRT(C364*(Assumptions!$F$6-Assumptions!$D$6)*(Assumptions!$E$6-Assumptions!$D$6)),Assumptions!$F$6-SQRT((1-C364)*(Assumptions!$F$6-Assumptions!$D$6)*(Assumptions!$F$6-Assumptions!$E$6)))</f>
        <v>0.066408933130899</v>
      </c>
      <c r="F364" s="19" t="n">
        <f aca="false">IF(D364&lt;(Assumptions!$E$7-Assumptions!$D$7)/(Assumptions!$F$7-Assumptions!$D$7),Assumptions!$D$7+SQRT(D364*(Assumptions!$F$7-Assumptions!$D$7)*(Assumptions!$E$7-Assumptions!$D$7)),Assumptions!$F$7-SQRT((1-D364)*(Assumptions!$F$7-Assumptions!$D$7)*(Assumptions!$F$7-Assumptions!$E$7)))</f>
        <v>0.389065552242041</v>
      </c>
      <c r="G364" s="19" t="n">
        <f aca="false">MIN(Assumptions!$D$24,MAX(Assumptions!$D$23,Assumptions!$D$8+Assumptions!$E$8*'Random Draws'!E364))</f>
        <v>0.079616858044314</v>
      </c>
      <c r="H364" s="19" t="n">
        <f aca="false">IF('Random Draws'!F364&lt;(Assumptions!$E$9-Assumptions!$D$9)/(Assumptions!$F$9-Assumptions!$D$9),Assumptions!$D$9+SQRT('Random Draws'!F364*(Assumptions!$F$9-Assumptions!$D$9)*(Assumptions!$E$9-Assumptions!$D$9)),Assumptions!$F$9-SQRT((1-'Random Draws'!F364)*(Assumptions!$F$9-Assumptions!$D$9)*(Assumptions!$F$9-Assumptions!$E$9)))</f>
        <v>0.26068988072539</v>
      </c>
      <c r="I364" s="19" t="n">
        <f aca="false">IF('Random Draws'!G364&lt;(Assumptions!$E$10-Assumptions!$D$10)/(Assumptions!$F$10-Assumptions!$D$10),Assumptions!$D$10+SQRT('Random Draws'!G364*(Assumptions!$F$10-Assumptions!$D$10)*(Assumptions!$E$10-Assumptions!$D$10)),Assumptions!$F$10-SQRT((1-'Random Draws'!G364)*(Assumptions!$F$10-Assumptions!$D$10)*(Assumptions!$F$10-Assumptions!$E$10)))</f>
        <v>0.013272726850239</v>
      </c>
      <c r="J364" s="19" t="n">
        <f aca="false">IF('Random Draws'!H364&lt;(Assumptions!$E$11-Assumptions!$D$11)/(Assumptions!$F$11-Assumptions!$D$11),Assumptions!$D$11+SQRT('Random Draws'!H364*(Assumptions!$F$11-Assumptions!$D$11)*(Assumptions!$E$11-Assumptions!$D$11)),Assumptions!$F$11-SQRT((1-'Random Draws'!H364)*(Assumptions!$F$11-Assumptions!$D$11)*(Assumptions!$F$11-Assumptions!$E$11)))</f>
        <v>0.161379180597283</v>
      </c>
      <c r="K364" s="19" t="n">
        <f aca="false">MAX(G364,I364+Assumptions!$D$21)</f>
        <v>0.079616858044314</v>
      </c>
      <c r="L364" s="28" t="n">
        <f aca="false">(F364-Assumptions!$D$15)*(1-H364)+Assumptions!$D$15-J364</f>
        <v>0.160150603730723</v>
      </c>
      <c r="M364" s="21" t="n">
        <f aca="false">Assumptions!$D$14*(1+E364)^1*L364-Assumptions!$D$14*(1+E364)^0*E364*Assumptions!$D$16</f>
        <v>24.4750961382694</v>
      </c>
      <c r="N364" s="21" t="n">
        <f aca="false">Assumptions!$D$14*(1+E364)^2*L364-Assumptions!$D$14*(1+E364)^1*E364*Assumptions!$D$16</f>
        <v>26.100461161088</v>
      </c>
      <c r="O364" s="21" t="n">
        <f aca="false">Assumptions!$D$14*(1+E364)^3*L364-Assumptions!$D$14*(1+E364)^2*E364*Assumptions!$D$16</f>
        <v>27.8337649410203</v>
      </c>
      <c r="P364" s="21" t="n">
        <f aca="false">Assumptions!$D$14*(1+E364)^4*L364-Assumptions!$D$14*(1+E364)^3*E364*Assumptions!$D$16</f>
        <v>29.6821755757697</v>
      </c>
      <c r="Q364" s="21" t="n">
        <f aca="false">Assumptions!$D$14*(1+E364)^5*L364-Assumptions!$D$14*(1+E364)^4*E364*Assumptions!$D$16</f>
        <v>31.6533371887606</v>
      </c>
      <c r="R364" s="21" t="n">
        <f aca="false">M364/(1+K364)+N364/(1+K364)^2+O364/(1+K364)^3+P364/(1+K364)^4+Q364/(1+K364)^5</f>
        <v>110.611119955548</v>
      </c>
      <c r="S364" s="21" t="n">
        <f aca="false">Q364*(1+I364)/(K364-I364)</f>
        <v>483.440851660891</v>
      </c>
      <c r="T364" s="21" t="n">
        <f aca="false">R364+S364/(1+K364)^5</f>
        <v>440.217082495695</v>
      </c>
      <c r="U364" s="8" t="n">
        <f aca="false">(T364-Assumptions!$D$17)/Assumptions!$D$18</f>
        <v>10.2086832998278</v>
      </c>
    </row>
    <row r="365" customFormat="false" ht="15" hidden="false" customHeight="false" outlineLevel="0" collapsed="false">
      <c r="B365" s="2" t="n">
        <v>360</v>
      </c>
      <c r="C365" s="27" t="n">
        <f aca="false">NORMSDIST('Random Draws'!C365)</f>
        <v>0.954666883099976</v>
      </c>
      <c r="D365" s="27" t="n">
        <f aca="false">NORMSDIST(Assumptions!$D$22*'Random Draws'!C365+SQRT(1-Assumptions!$D$22^2)*'Random Draws'!D365)</f>
        <v>0.262455245804273</v>
      </c>
      <c r="E365" s="19" t="n">
        <f aca="false">IF(C365&lt;(Assumptions!$E$6-Assumptions!$D$6)/(Assumptions!$F$6-Assumptions!$D$6),Assumptions!$D$6+SQRT(C365*(Assumptions!$F$6-Assumptions!$D$6)*(Assumptions!$E$6-Assumptions!$D$6)),Assumptions!$F$6-SQRT((1-C365)*(Assumptions!$F$6-Assumptions!$D$6)*(Assumptions!$F$6-Assumptions!$E$6)))</f>
        <v>0.124944582885216</v>
      </c>
      <c r="F365" s="19" t="n">
        <f aca="false">IF(D365&lt;(Assumptions!$E$7-Assumptions!$D$7)/(Assumptions!$F$7-Assumptions!$D$7),Assumptions!$D$7+SQRT(D365*(Assumptions!$F$7-Assumptions!$D$7)*(Assumptions!$E$7-Assumptions!$D$7)),Assumptions!$F$7-SQRT((1-D365)*(Assumptions!$F$7-Assumptions!$D$7)*(Assumptions!$F$7-Assumptions!$E$7)))</f>
        <v>0.399682886422558</v>
      </c>
      <c r="G365" s="19" t="n">
        <f aca="false">MIN(Assumptions!$D$24,MAX(Assumptions!$D$23,Assumptions!$D$8+Assumptions!$E$8*'Random Draws'!E365))</f>
        <v>0.090035327472857</v>
      </c>
      <c r="H365" s="19" t="n">
        <f aca="false">IF('Random Draws'!F365&lt;(Assumptions!$E$9-Assumptions!$D$9)/(Assumptions!$F$9-Assumptions!$D$9),Assumptions!$D$9+SQRT('Random Draws'!F365*(Assumptions!$F$9-Assumptions!$D$9)*(Assumptions!$E$9-Assumptions!$D$9)),Assumptions!$F$9-SQRT((1-'Random Draws'!F365)*(Assumptions!$F$9-Assumptions!$D$9)*(Assumptions!$F$9-Assumptions!$E$9)))</f>
        <v>0.272829050369751</v>
      </c>
      <c r="I365" s="19" t="n">
        <f aca="false">IF('Random Draws'!G365&lt;(Assumptions!$E$10-Assumptions!$D$10)/(Assumptions!$F$10-Assumptions!$D$10),Assumptions!$D$10+SQRT('Random Draws'!G365*(Assumptions!$F$10-Assumptions!$D$10)*(Assumptions!$E$10-Assumptions!$D$10)),Assumptions!$F$10-SQRT((1-'Random Draws'!G365)*(Assumptions!$F$10-Assumptions!$D$10)*(Assumptions!$F$10-Assumptions!$E$10)))</f>
        <v>0.0208038047431806</v>
      </c>
      <c r="J365" s="19" t="n">
        <f aca="false">IF('Random Draws'!H365&lt;(Assumptions!$E$11-Assumptions!$D$11)/(Assumptions!$F$11-Assumptions!$D$11),Assumptions!$D$11+SQRT('Random Draws'!H365*(Assumptions!$F$11-Assumptions!$D$11)*(Assumptions!$E$11-Assumptions!$D$11)),Assumptions!$F$11-SQRT((1-'Random Draws'!H365)*(Assumptions!$F$11-Assumptions!$D$11)*(Assumptions!$F$11-Assumptions!$E$11)))</f>
        <v>0.175799647945746</v>
      </c>
      <c r="K365" s="19" t="n">
        <f aca="false">MAX(G365,I365+Assumptions!$D$21)</f>
        <v>0.090035327472857</v>
      </c>
      <c r="L365" s="28" t="n">
        <f aca="false">(F365-Assumptions!$D$15)*(1-H365)+Assumptions!$D$15-J365</f>
        <v>0.150305912673172</v>
      </c>
      <c r="M365" s="21" t="n">
        <f aca="false">Assumptions!$D$14*(1+E365)^1*L365-Assumptions!$D$14*(1+E365)^0*E365*Assumptions!$D$16</f>
        <v>23.9739352888583</v>
      </c>
      <c r="N365" s="21" t="n">
        <f aca="false">Assumptions!$D$14*(1+E365)^2*L365-Assumptions!$D$14*(1+E365)^1*E365*Assumptions!$D$16</f>
        <v>26.9693486336419</v>
      </c>
      <c r="O365" s="21" t="n">
        <f aca="false">Assumptions!$D$14*(1+E365)^3*L365-Assumptions!$D$14*(1+E365)^2*E365*Assumptions!$D$16</f>
        <v>30.3390226493582</v>
      </c>
      <c r="P365" s="21" t="n">
        <f aca="false">Assumptions!$D$14*(1+E365)^4*L365-Assumptions!$D$14*(1+E365)^3*E365*Assumptions!$D$16</f>
        <v>34.1297191794274</v>
      </c>
      <c r="Q365" s="21" t="n">
        <f aca="false">Assumptions!$D$14*(1+E365)^5*L365-Assumptions!$D$14*(1+E365)^4*E365*Assumptions!$D$16</f>
        <v>38.3940427062906</v>
      </c>
      <c r="R365" s="21" t="n">
        <f aca="false">M365/(1+K365)+N365/(1+K365)^2+O365/(1+K365)^3+P365/(1+K365)^4+Q365/(1+K365)^5</f>
        <v>117.24149667165</v>
      </c>
      <c r="S365" s="21" t="n">
        <f aca="false">Q365*(1+I365)/(K365-I365)</f>
        <v>566.111842246876</v>
      </c>
      <c r="T365" s="21" t="n">
        <f aca="false">R365+S365/(1+K365)^5</f>
        <v>485.115732252071</v>
      </c>
      <c r="U365" s="8" t="n">
        <f aca="false">(T365-Assumptions!$D$17)/Assumptions!$D$18</f>
        <v>12.0046292900828</v>
      </c>
    </row>
    <row r="366" customFormat="false" ht="15" hidden="false" customHeight="false" outlineLevel="0" collapsed="false">
      <c r="B366" s="2" t="n">
        <v>361</v>
      </c>
      <c r="C366" s="27" t="n">
        <f aca="false">NORMSDIST('Random Draws'!C366)</f>
        <v>0.73340557009774</v>
      </c>
      <c r="D366" s="27" t="n">
        <f aca="false">NORMSDIST(Assumptions!$D$22*'Random Draws'!C366+SQRT(1-Assumptions!$D$22^2)*'Random Draws'!D366)</f>
        <v>0.338093158875899</v>
      </c>
      <c r="E366" s="19" t="n">
        <f aca="false">IF(C366&lt;(Assumptions!$E$6-Assumptions!$D$6)/(Assumptions!$F$6-Assumptions!$D$6),Assumptions!$D$6+SQRT(C366*(Assumptions!$F$6-Assumptions!$D$6)*(Assumptions!$E$6-Assumptions!$D$6)),Assumptions!$F$6-SQRT((1-C366)*(Assumptions!$F$6-Assumptions!$D$6)*(Assumptions!$F$6-Assumptions!$E$6)))</f>
        <v>0.103490108881136</v>
      </c>
      <c r="F366" s="19" t="n">
        <f aca="false">IF(D366&lt;(Assumptions!$E$7-Assumptions!$D$7)/(Assumptions!$F$7-Assumptions!$D$7),Assumptions!$D$7+SQRT(D366*(Assumptions!$F$7-Assumptions!$D$7)*(Assumptions!$E$7-Assumptions!$D$7)),Assumptions!$F$7-SQRT((1-D366)*(Assumptions!$F$7-Assumptions!$D$7)*(Assumptions!$F$7-Assumptions!$E$7)))</f>
        <v>0.405039526565622</v>
      </c>
      <c r="G366" s="19" t="n">
        <f aca="false">MIN(Assumptions!$D$24,MAX(Assumptions!$D$23,Assumptions!$D$8+Assumptions!$E$8*'Random Draws'!E366))</f>
        <v>0.084322262735928</v>
      </c>
      <c r="H366" s="19" t="n">
        <f aca="false">IF('Random Draws'!F366&lt;(Assumptions!$E$9-Assumptions!$D$9)/(Assumptions!$F$9-Assumptions!$D$9),Assumptions!$D$9+SQRT('Random Draws'!F366*(Assumptions!$F$9-Assumptions!$D$9)*(Assumptions!$E$9-Assumptions!$D$9)),Assumptions!$F$9-SQRT((1-'Random Draws'!F366)*(Assumptions!$F$9-Assumptions!$D$9)*(Assumptions!$F$9-Assumptions!$E$9)))</f>
        <v>0.268086609094645</v>
      </c>
      <c r="I366" s="19" t="n">
        <f aca="false">IF('Random Draws'!G366&lt;(Assumptions!$E$10-Assumptions!$D$10)/(Assumptions!$F$10-Assumptions!$D$10),Assumptions!$D$10+SQRT('Random Draws'!G366*(Assumptions!$F$10-Assumptions!$D$10)*(Assumptions!$E$10-Assumptions!$D$10)),Assumptions!$F$10-SQRT((1-'Random Draws'!G366)*(Assumptions!$F$10-Assumptions!$D$10)*(Assumptions!$F$10-Assumptions!$E$10)))</f>
        <v>0.0191480644224106</v>
      </c>
      <c r="J366" s="19" t="n">
        <f aca="false">IF('Random Draws'!H366&lt;(Assumptions!$E$11-Assumptions!$D$11)/(Assumptions!$F$11-Assumptions!$D$11),Assumptions!$D$11+SQRT('Random Draws'!H366*(Assumptions!$F$11-Assumptions!$D$11)*(Assumptions!$E$11-Assumptions!$D$11)),Assumptions!$F$11-SQRT((1-'Random Draws'!H366)*(Assumptions!$F$11-Assumptions!$D$11)*(Assumptions!$F$11-Assumptions!$E$11)))</f>
        <v>0.136879075168978</v>
      </c>
      <c r="K366" s="19" t="n">
        <f aca="false">MAX(G366,I366+Assumptions!$D$21)</f>
        <v>0.084322262735928</v>
      </c>
      <c r="L366" s="28" t="n">
        <f aca="false">(F366-Assumptions!$D$15)*(1-H366)+Assumptions!$D$15-J366</f>
        <v>0.19442603735267</v>
      </c>
      <c r="M366" s="21" t="n">
        <f aca="false">Assumptions!$D$14*(1+E366)^1*L366-Assumptions!$D$14*(1+E366)^0*E366*Assumptions!$D$16</f>
        <v>30.6591633498728</v>
      </c>
      <c r="N366" s="21" t="n">
        <f aca="false">Assumptions!$D$14*(1+E366)^2*L366-Assumptions!$D$14*(1+E366)^1*E366*Assumptions!$D$16</f>
        <v>33.8320835031557</v>
      </c>
      <c r="O366" s="21" t="n">
        <f aca="false">Assumptions!$D$14*(1+E366)^3*L366-Assumptions!$D$14*(1+E366)^2*E366*Assumptions!$D$16</f>
        <v>37.333369508573</v>
      </c>
      <c r="P366" s="21" t="n">
        <f aca="false">Assumptions!$D$14*(1+E366)^4*L366-Assumptions!$D$14*(1+E366)^3*E366*Assumptions!$D$16</f>
        <v>41.1970039839149</v>
      </c>
      <c r="Q366" s="21" t="n">
        <f aca="false">Assumptions!$D$14*(1+E366)^5*L366-Assumptions!$D$14*(1+E366)^4*E366*Assumptions!$D$16</f>
        <v>45.4604864117868</v>
      </c>
      <c r="R366" s="21" t="n">
        <f aca="false">M366/(1+K366)+N366/(1+K366)^2+O366/(1+K366)^3+P366/(1+K366)^4+Q366/(1+K366)^5</f>
        <v>146.462151828139</v>
      </c>
      <c r="S366" s="21" t="n">
        <f aca="false">Q366*(1+I366)/(K366-I366)</f>
        <v>710.878966418596</v>
      </c>
      <c r="T366" s="21" t="n">
        <f aca="false">R366+S366/(1+K366)^5</f>
        <v>620.708277465169</v>
      </c>
      <c r="U366" s="8" t="n">
        <f aca="false">(T366-Assumptions!$D$17)/Assumptions!$D$18</f>
        <v>17.4283310986068</v>
      </c>
    </row>
    <row r="367" customFormat="false" ht="15" hidden="false" customHeight="false" outlineLevel="0" collapsed="false">
      <c r="B367" s="2" t="n">
        <v>362</v>
      </c>
      <c r="C367" s="27" t="n">
        <f aca="false">NORMSDIST('Random Draws'!C367)</f>
        <v>0.301452572795893</v>
      </c>
      <c r="D367" s="27" t="n">
        <f aca="false">NORMSDIST(Assumptions!$D$22*'Random Draws'!C367+SQRT(1-Assumptions!$D$22^2)*'Random Draws'!D367)</f>
        <v>0.116949040015592</v>
      </c>
      <c r="E367" s="19" t="n">
        <f aca="false">IF(C367&lt;(Assumptions!$E$6-Assumptions!$D$6)/(Assumptions!$F$6-Assumptions!$D$6),Assumptions!$D$6+SQRT(C367*(Assumptions!$F$6-Assumptions!$D$6)*(Assumptions!$E$6-Assumptions!$D$6)),Assumptions!$F$6-SQRT((1-C367)*(Assumptions!$F$6-Assumptions!$D$6)*(Assumptions!$F$6-Assumptions!$E$6)))</f>
        <v>0.0788234834086209</v>
      </c>
      <c r="F367" s="19" t="n">
        <f aca="false">IF(D367&lt;(Assumptions!$E$7-Assumptions!$D$7)/(Assumptions!$F$7-Assumptions!$D$7),Assumptions!$D$7+SQRT(D367*(Assumptions!$F$7-Assumptions!$D$7)*(Assumptions!$E$7-Assumptions!$D$7)),Assumptions!$F$7-SQRT((1-D367)*(Assumptions!$F$7-Assumptions!$D$7)*(Assumptions!$F$7-Assumptions!$E$7)))</f>
        <v>0.386489511888549</v>
      </c>
      <c r="G367" s="19" t="n">
        <f aca="false">MIN(Assumptions!$D$24,MAX(Assumptions!$D$23,Assumptions!$D$8+Assumptions!$E$8*'Random Draws'!E367))</f>
        <v>0.077352063181313</v>
      </c>
      <c r="H367" s="19" t="n">
        <f aca="false">IF('Random Draws'!F367&lt;(Assumptions!$E$9-Assumptions!$D$9)/(Assumptions!$F$9-Assumptions!$D$9),Assumptions!$D$9+SQRT('Random Draws'!F367*(Assumptions!$F$9-Assumptions!$D$9)*(Assumptions!$E$9-Assumptions!$D$9)),Assumptions!$F$9-SQRT((1-'Random Draws'!F367)*(Assumptions!$F$9-Assumptions!$D$9)*(Assumptions!$F$9-Assumptions!$E$9)))</f>
        <v>0.266665889295505</v>
      </c>
      <c r="I367" s="19" t="n">
        <f aca="false">IF('Random Draws'!G367&lt;(Assumptions!$E$10-Assumptions!$D$10)/(Assumptions!$F$10-Assumptions!$D$10),Assumptions!$D$10+SQRT('Random Draws'!G367*(Assumptions!$F$10-Assumptions!$D$10)*(Assumptions!$E$10-Assumptions!$D$10)),Assumptions!$F$10-SQRT((1-'Random Draws'!G367)*(Assumptions!$F$10-Assumptions!$D$10)*(Assumptions!$F$10-Assumptions!$E$10)))</f>
        <v>0.0187655171888628</v>
      </c>
      <c r="J367" s="19" t="n">
        <f aca="false">IF('Random Draws'!H367&lt;(Assumptions!$E$11-Assumptions!$D$11)/(Assumptions!$F$11-Assumptions!$D$11),Assumptions!$D$11+SQRT('Random Draws'!H367*(Assumptions!$F$11-Assumptions!$D$11)*(Assumptions!$E$11-Assumptions!$D$11)),Assumptions!$F$11-SQRT((1-'Random Draws'!H367)*(Assumptions!$F$11-Assumptions!$D$11)*(Assumptions!$F$11-Assumptions!$E$11)))</f>
        <v>0.127169429302811</v>
      </c>
      <c r="K367" s="19" t="n">
        <f aca="false">MAX(G367,I367+Assumptions!$D$21)</f>
        <v>0.077352063181313</v>
      </c>
      <c r="L367" s="28" t="n">
        <f aca="false">(F367-Assumptions!$D$15)*(1-H367)+Assumptions!$D$15-J367</f>
        <v>0.190923078803008</v>
      </c>
      <c r="M367" s="21" t="n">
        <f aca="false">Assumptions!$D$14*(1+E367)^1*L367-Assumptions!$D$14*(1+E367)^0*E367*Assumptions!$D$16</f>
        <v>29.5231014830897</v>
      </c>
      <c r="N367" s="21" t="n">
        <f aca="false">Assumptions!$D$14*(1+E367)^2*L367-Assumptions!$D$14*(1+E367)^1*E367*Assumptions!$D$16</f>
        <v>31.850215183013</v>
      </c>
      <c r="O367" s="21" t="n">
        <f aca="false">Assumptions!$D$14*(1+E367)^3*L367-Assumptions!$D$14*(1+E367)^2*E367*Assumptions!$D$16</f>
        <v>34.3607600910523</v>
      </c>
      <c r="P367" s="21" t="n">
        <f aca="false">Assumptions!$D$14*(1+E367)^4*L367-Assumptions!$D$14*(1+E367)^3*E367*Assumptions!$D$16</f>
        <v>37.0691948939969</v>
      </c>
      <c r="Q367" s="21" t="n">
        <f aca="false">Assumptions!$D$14*(1+E367)^5*L367-Assumptions!$D$14*(1+E367)^4*E367*Assumptions!$D$16</f>
        <v>39.9911179626948</v>
      </c>
      <c r="R367" s="21" t="n">
        <f aca="false">M367/(1+K367)+N367/(1+K367)^2+O367/(1+K367)^3+P367/(1+K367)^4+Q367/(1+K367)^5</f>
        <v>137.391742789848</v>
      </c>
      <c r="S367" s="21" t="n">
        <f aca="false">Q367*(1+I367)/(K367-I367)</f>
        <v>695.408327698237</v>
      </c>
      <c r="T367" s="21" t="n">
        <f aca="false">R367+S367/(1+K367)^5</f>
        <v>616.51984998165</v>
      </c>
      <c r="U367" s="8" t="n">
        <f aca="false">(T367-Assumptions!$D$17)/Assumptions!$D$18</f>
        <v>17.260793999266</v>
      </c>
    </row>
    <row r="368" customFormat="false" ht="15" hidden="false" customHeight="false" outlineLevel="0" collapsed="false">
      <c r="B368" s="2" t="n">
        <v>363</v>
      </c>
      <c r="C368" s="27" t="n">
        <f aca="false">NORMSDIST('Random Draws'!C368)</f>
        <v>0.604876284060686</v>
      </c>
      <c r="D368" s="27" t="n">
        <f aca="false">NORMSDIST(Assumptions!$D$22*'Random Draws'!C368+SQRT(1-Assumptions!$D$22^2)*'Random Draws'!D368)</f>
        <v>0.165759904856518</v>
      </c>
      <c r="E368" s="19" t="n">
        <f aca="false">IF(C368&lt;(Assumptions!$E$6-Assumptions!$D$6)/(Assumptions!$F$6-Assumptions!$D$6),Assumptions!$D$6+SQRT(C368*(Assumptions!$F$6-Assumptions!$D$6)*(Assumptions!$E$6-Assumptions!$D$6)),Assumptions!$F$6-SQRT((1-C368)*(Assumptions!$F$6-Assumptions!$D$6)*(Assumptions!$F$6-Assumptions!$E$6)))</f>
        <v>0.0955520688929556</v>
      </c>
      <c r="F368" s="19" t="n">
        <f aca="false">IF(D368&lt;(Assumptions!$E$7-Assumptions!$D$7)/(Assumptions!$F$7-Assumptions!$D$7),Assumptions!$D$7+SQRT(D368*(Assumptions!$F$7-Assumptions!$D$7)*(Assumptions!$E$7-Assumptions!$D$7)),Assumptions!$F$7-SQRT((1-D368)*(Assumptions!$F$7-Assumptions!$D$7)*(Assumptions!$F$7-Assumptions!$E$7)))</f>
        <v>0.391536636300327</v>
      </c>
      <c r="G368" s="19" t="n">
        <f aca="false">MIN(Assumptions!$D$24,MAX(Assumptions!$D$23,Assumptions!$D$8+Assumptions!$E$8*'Random Draws'!E368))</f>
        <v>0.069784918370538</v>
      </c>
      <c r="H368" s="19" t="n">
        <f aca="false">IF('Random Draws'!F368&lt;(Assumptions!$E$9-Assumptions!$D$9)/(Assumptions!$F$9-Assumptions!$D$9),Assumptions!$D$9+SQRT('Random Draws'!F368*(Assumptions!$F$9-Assumptions!$D$9)*(Assumptions!$E$9-Assumptions!$D$9)),Assumptions!$F$9-SQRT((1-'Random Draws'!F368)*(Assumptions!$F$9-Assumptions!$D$9)*(Assumptions!$F$9-Assumptions!$E$9)))</f>
        <v>0.285836242393501</v>
      </c>
      <c r="I368" s="19" t="n">
        <f aca="false">IF('Random Draws'!G368&lt;(Assumptions!$E$10-Assumptions!$D$10)/(Assumptions!$F$10-Assumptions!$D$10),Assumptions!$D$10+SQRT('Random Draws'!G368*(Assumptions!$F$10-Assumptions!$D$10)*(Assumptions!$E$10-Assumptions!$D$10)),Assumptions!$F$10-SQRT((1-'Random Draws'!G368)*(Assumptions!$F$10-Assumptions!$D$10)*(Assumptions!$F$10-Assumptions!$E$10)))</f>
        <v>0.0222867467578812</v>
      </c>
      <c r="J368" s="19" t="n">
        <f aca="false">IF('Random Draws'!H368&lt;(Assumptions!$E$11-Assumptions!$D$11)/(Assumptions!$F$11-Assumptions!$D$11),Assumptions!$D$11+SQRT('Random Draws'!H368*(Assumptions!$F$11-Assumptions!$D$11)*(Assumptions!$E$11-Assumptions!$D$11)),Assumptions!$F$11-SQRT((1-'Random Draws'!H368)*(Assumptions!$F$11-Assumptions!$D$11)*(Assumptions!$F$11-Assumptions!$E$11)))</f>
        <v>0.200504577646996</v>
      </c>
      <c r="K368" s="19" t="n">
        <f aca="false">MAX(G368,I368+Assumptions!$D$21)</f>
        <v>0.069784918370538</v>
      </c>
      <c r="L368" s="28" t="n">
        <f aca="false">(F368-Assumptions!$D$15)*(1-H368)+Assumptions!$D$15-J368</f>
        <v>0.11627540928501</v>
      </c>
      <c r="M368" s="21" t="n">
        <f aca="false">Assumptions!$D$14*(1+E368)^1*L368-Assumptions!$D$14*(1+E368)^0*E368*Assumptions!$D$16</f>
        <v>18.0552844548329</v>
      </c>
      <c r="N368" s="21" t="n">
        <f aca="false">Assumptions!$D$14*(1+E368)^2*L368-Assumptions!$D$14*(1+E368)^1*E368*Assumptions!$D$16</f>
        <v>19.7805042389431</v>
      </c>
      <c r="O368" s="21" t="n">
        <f aca="false">Assumptions!$D$14*(1+E368)^3*L368-Assumptions!$D$14*(1+E368)^2*E368*Assumptions!$D$16</f>
        <v>21.6705723427199</v>
      </c>
      <c r="P368" s="21" t="n">
        <f aca="false">Assumptions!$D$14*(1+E368)^4*L368-Assumptions!$D$14*(1+E368)^3*E368*Assumptions!$D$16</f>
        <v>23.7412403641613</v>
      </c>
      <c r="Q368" s="21" t="n">
        <f aca="false">Assumptions!$D$14*(1+E368)^5*L368-Assumptions!$D$14*(1+E368)^4*E368*Assumptions!$D$16</f>
        <v>26.0097649990419</v>
      </c>
      <c r="R368" s="21" t="n">
        <f aca="false">M368/(1+K368)+N368/(1+K368)^2+O368/(1+K368)^3+P368/(1+K368)^4+Q368/(1+K368)^5</f>
        <v>88.5517117868177</v>
      </c>
      <c r="S368" s="21" t="n">
        <f aca="false">Q368*(1+I368)/(K368-I368)</f>
        <v>559.799191043434</v>
      </c>
      <c r="T368" s="21" t="n">
        <f aca="false">R368+S368/(1+K368)^5</f>
        <v>488.082186726718</v>
      </c>
      <c r="U368" s="8" t="n">
        <f aca="false">(T368-Assumptions!$D$17)/Assumptions!$D$18</f>
        <v>12.1232874690687</v>
      </c>
    </row>
    <row r="369" customFormat="false" ht="15" hidden="false" customHeight="false" outlineLevel="0" collapsed="false">
      <c r="B369" s="2" t="n">
        <v>364</v>
      </c>
      <c r="C369" s="27" t="n">
        <f aca="false">NORMSDIST('Random Draws'!C369)</f>
        <v>0.442346378281085</v>
      </c>
      <c r="D369" s="27" t="n">
        <f aca="false">NORMSDIST(Assumptions!$D$22*'Random Draws'!C369+SQRT(1-Assumptions!$D$22^2)*'Random Draws'!D369)</f>
        <v>0.366960976758035</v>
      </c>
      <c r="E369" s="19" t="n">
        <f aca="false">IF(C369&lt;(Assumptions!$E$6-Assumptions!$D$6)/(Assumptions!$F$6-Assumptions!$D$6),Assumptions!$D$6+SQRT(C369*(Assumptions!$F$6-Assumptions!$D$6)*(Assumptions!$E$6-Assumptions!$D$6)),Assumptions!$F$6-SQRT((1-C369)*(Assumptions!$F$6-Assumptions!$D$6)*(Assumptions!$F$6-Assumptions!$E$6)))</f>
        <v>0.087029053694556</v>
      </c>
      <c r="F369" s="19" t="n">
        <f aca="false">IF(D369&lt;(Assumptions!$E$7-Assumptions!$D$7)/(Assumptions!$F$7-Assumptions!$D$7),Assumptions!$D$7+SQRT(D369*(Assumptions!$F$7-Assumptions!$D$7)*(Assumptions!$E$7-Assumptions!$D$7)),Assumptions!$F$7-SQRT((1-D369)*(Assumptions!$F$7-Assumptions!$D$7)*(Assumptions!$F$7-Assumptions!$E$7)))</f>
        <v>0.406922977959079</v>
      </c>
      <c r="G369" s="19" t="n">
        <f aca="false">MIN(Assumptions!$D$24,MAX(Assumptions!$D$23,Assumptions!$D$8+Assumptions!$E$8*'Random Draws'!E369))</f>
        <v>0.069992376594126</v>
      </c>
      <c r="H369" s="19" t="n">
        <f aca="false">IF('Random Draws'!F369&lt;(Assumptions!$E$9-Assumptions!$D$9)/(Assumptions!$F$9-Assumptions!$D$9),Assumptions!$D$9+SQRT('Random Draws'!F369*(Assumptions!$F$9-Assumptions!$D$9)*(Assumptions!$E$9-Assumptions!$D$9)),Assumptions!$F$9-SQRT((1-'Random Draws'!F369)*(Assumptions!$F$9-Assumptions!$D$9)*(Assumptions!$F$9-Assumptions!$E$9)))</f>
        <v>0.284075284430941</v>
      </c>
      <c r="I369" s="19" t="n">
        <f aca="false">IF('Random Draws'!G369&lt;(Assumptions!$E$10-Assumptions!$D$10)/(Assumptions!$F$10-Assumptions!$D$10),Assumptions!$D$10+SQRT('Random Draws'!G369*(Assumptions!$F$10-Assumptions!$D$10)*(Assumptions!$E$10-Assumptions!$D$10)),Assumptions!$F$10-SQRT((1-'Random Draws'!G369)*(Assumptions!$F$10-Assumptions!$D$10)*(Assumptions!$F$10-Assumptions!$E$10)))</f>
        <v>0.0209794969232998</v>
      </c>
      <c r="J369" s="19" t="n">
        <f aca="false">IF('Random Draws'!H369&lt;(Assumptions!$E$11-Assumptions!$D$11)/(Assumptions!$F$11-Assumptions!$D$11),Assumptions!$D$11+SQRT('Random Draws'!H369*(Assumptions!$F$11-Assumptions!$D$11)*(Assumptions!$E$11-Assumptions!$D$11)),Assumptions!$F$11-SQRT((1-'Random Draws'!H369)*(Assumptions!$F$11-Assumptions!$D$11)*(Assumptions!$F$11-Assumptions!$E$11)))</f>
        <v>0.156578209885067</v>
      </c>
      <c r="K369" s="19" t="n">
        <f aca="false">MAX(G369,I369+Assumptions!$D$21)</f>
        <v>0.069992376594126</v>
      </c>
      <c r="L369" s="28" t="n">
        <f aca="false">(F369-Assumptions!$D$15)*(1-H369)+Assumptions!$D$15-J369</f>
        <v>0.171677794344824</v>
      </c>
      <c r="M369" s="21" t="n">
        <f aca="false">Assumptions!$D$14*(1+E369)^1*L369-Assumptions!$D$14*(1+E369)^0*E369*Assumptions!$D$16</f>
        <v>26.6811424138469</v>
      </c>
      <c r="N369" s="21" t="n">
        <f aca="false">Assumptions!$D$14*(1+E369)^2*L369-Assumptions!$D$14*(1+E369)^1*E369*Assumptions!$D$16</f>
        <v>29.0031769896137</v>
      </c>
      <c r="O369" s="21" t="n">
        <f aca="false">Assumptions!$D$14*(1+E369)^3*L369-Assumptions!$D$14*(1+E369)^2*E369*Assumptions!$D$16</f>
        <v>31.5272960371555</v>
      </c>
      <c r="P369" s="21" t="n">
        <f aca="false">Assumptions!$D$14*(1+E369)^4*L369-Assumptions!$D$14*(1+E369)^3*E369*Assumptions!$D$16</f>
        <v>34.2710867768172</v>
      </c>
      <c r="Q369" s="21" t="n">
        <f aca="false">Assumptions!$D$14*(1+E369)^5*L369-Assumptions!$D$14*(1+E369)^4*E369*Assumptions!$D$16</f>
        <v>37.2536670280876</v>
      </c>
      <c r="R369" s="21" t="n">
        <f aca="false">M369/(1+K369)+N369/(1+K369)^2+O369/(1+K369)^3+P369/(1+K369)^4+Q369/(1+K369)^5</f>
        <v>128.713187763524</v>
      </c>
      <c r="S369" s="21" t="n">
        <f aca="false">Q369*(1+I369)/(K369-I369)</f>
        <v>776.025209625148</v>
      </c>
      <c r="T369" s="21" t="n">
        <f aca="false">R369+S369/(1+K369)^5</f>
        <v>682.028147831991</v>
      </c>
      <c r="U369" s="8" t="n">
        <f aca="false">(T369-Assumptions!$D$17)/Assumptions!$D$18</f>
        <v>19.8811259132796</v>
      </c>
    </row>
    <row r="370" customFormat="false" ht="15" hidden="false" customHeight="false" outlineLevel="0" collapsed="false">
      <c r="B370" s="2" t="n">
        <v>365</v>
      </c>
      <c r="C370" s="27" t="n">
        <f aca="false">NORMSDIST('Random Draws'!C370)</f>
        <v>0.960484232824297</v>
      </c>
      <c r="D370" s="27" t="n">
        <f aca="false">NORMSDIST(Assumptions!$D$22*'Random Draws'!C370+SQRT(1-Assumptions!$D$22^2)*'Random Draws'!D370)</f>
        <v>0.533874094990303</v>
      </c>
      <c r="E370" s="19" t="n">
        <f aca="false">IF(C370&lt;(Assumptions!$E$6-Assumptions!$D$6)/(Assumptions!$F$6-Assumptions!$D$6),Assumptions!$D$6+SQRT(C370*(Assumptions!$F$6-Assumptions!$D$6)*(Assumptions!$E$6-Assumptions!$D$6)),Assumptions!$F$6-SQRT((1-C370)*(Assumptions!$F$6-Assumptions!$D$6)*(Assumptions!$F$6-Assumptions!$E$6)))</f>
        <v>0.125943726102608</v>
      </c>
      <c r="F370" s="19" t="n">
        <f aca="false">IF(D370&lt;(Assumptions!$E$7-Assumptions!$D$7)/(Assumptions!$F$7-Assumptions!$D$7),Assumptions!$D$7+SQRT(D370*(Assumptions!$F$7-Assumptions!$D$7)*(Assumptions!$E$7-Assumptions!$D$7)),Assumptions!$F$7-SQRT((1-D370)*(Assumptions!$F$7-Assumptions!$D$7)*(Assumptions!$F$7-Assumptions!$E$7)))</f>
        <v>0.416597213446793</v>
      </c>
      <c r="G370" s="19" t="n">
        <f aca="false">MIN(Assumptions!$D$24,MAX(Assumptions!$D$23,Assumptions!$D$8+Assumptions!$E$8*'Random Draws'!E370))</f>
        <v>0.093410896313083</v>
      </c>
      <c r="H370" s="19" t="n">
        <f aca="false">IF('Random Draws'!F370&lt;(Assumptions!$E$9-Assumptions!$D$9)/(Assumptions!$F$9-Assumptions!$D$9),Assumptions!$D$9+SQRT('Random Draws'!F370*(Assumptions!$F$9-Assumptions!$D$9)*(Assumptions!$E$9-Assumptions!$D$9)),Assumptions!$F$9-SQRT((1-'Random Draws'!F370)*(Assumptions!$F$9-Assumptions!$D$9)*(Assumptions!$F$9-Assumptions!$E$9)))</f>
        <v>0.247234321372029</v>
      </c>
      <c r="I370" s="19" t="n">
        <f aca="false">IF('Random Draws'!G370&lt;(Assumptions!$E$10-Assumptions!$D$10)/(Assumptions!$F$10-Assumptions!$D$10),Assumptions!$D$10+SQRT('Random Draws'!G370*(Assumptions!$F$10-Assumptions!$D$10)*(Assumptions!$E$10-Assumptions!$D$10)),Assumptions!$F$10-SQRT((1-'Random Draws'!G370)*(Assumptions!$F$10-Assumptions!$D$10)*(Assumptions!$F$10-Assumptions!$E$10)))</f>
        <v>0.0122760044323441</v>
      </c>
      <c r="J370" s="19" t="n">
        <f aca="false">IF('Random Draws'!H370&lt;(Assumptions!$E$11-Assumptions!$D$11)/(Assumptions!$F$11-Assumptions!$D$11),Assumptions!$D$11+SQRT('Random Draws'!H370*(Assumptions!$F$11-Assumptions!$D$11)*(Assumptions!$E$11-Assumptions!$D$11)),Assumptions!$F$11-SQRT((1-'Random Draws'!H370)*(Assumptions!$F$11-Assumptions!$D$11)*(Assumptions!$F$11-Assumptions!$E$11)))</f>
        <v>0.167460528462003</v>
      </c>
      <c r="K370" s="19" t="n">
        <f aca="false">MAX(G370,I370+Assumptions!$D$21)</f>
        <v>0.093410896313083</v>
      </c>
      <c r="L370" s="28" t="n">
        <f aca="false">(F370-Assumptions!$D$15)*(1-H370)+Assumptions!$D$15-J370</f>
        <v>0.178280017411157</v>
      </c>
      <c r="M370" s="21" t="n">
        <f aca="false">Assumptions!$D$14*(1+E370)^1*L370-Assumptions!$D$14*(1+E370)^0*E370*Assumptions!$D$16</f>
        <v>28.5584685200193</v>
      </c>
      <c r="N370" s="21" t="n">
        <f aca="false">Assumptions!$D$14*(1+E370)^2*L370-Assumptions!$D$14*(1+E370)^1*E370*Assumptions!$D$16</f>
        <v>32.1552284572146</v>
      </c>
      <c r="O370" s="21" t="n">
        <f aca="false">Assumptions!$D$14*(1+E370)^3*L370-Assumptions!$D$14*(1+E370)^2*E370*Assumptions!$D$16</f>
        <v>36.2049777427968</v>
      </c>
      <c r="P370" s="21" t="n">
        <f aca="false">Assumptions!$D$14*(1+E370)^4*L370-Assumptions!$D$14*(1+E370)^3*E370*Assumptions!$D$16</f>
        <v>40.7647675431866</v>
      </c>
      <c r="Q370" s="21" t="n">
        <f aca="false">Assumptions!$D$14*(1+E370)^5*L370-Assumptions!$D$14*(1+E370)^4*E370*Assumptions!$D$16</f>
        <v>45.8988342612821</v>
      </c>
      <c r="R370" s="21" t="n">
        <f aca="false">M370/(1+K370)+N370/(1+K370)^2+O370/(1+K370)^3+P370/(1+K370)^4+Q370/(1+K370)^5</f>
        <v>138.59940328051</v>
      </c>
      <c r="S370" s="21" t="n">
        <f aca="false">Q370*(1+I370)/(K370-I370)</f>
        <v>572.654840317141</v>
      </c>
      <c r="T370" s="21" t="n">
        <f aca="false">R370+S370/(1+K370)^5</f>
        <v>505.016684829912</v>
      </c>
      <c r="U370" s="8" t="n">
        <f aca="false">(T370-Assumptions!$D$17)/Assumptions!$D$18</f>
        <v>12.8006673931965</v>
      </c>
    </row>
    <row r="371" customFormat="false" ht="15" hidden="false" customHeight="false" outlineLevel="0" collapsed="false">
      <c r="B371" s="2" t="n">
        <v>366</v>
      </c>
      <c r="C371" s="27" t="n">
        <f aca="false">NORMSDIST('Random Draws'!C371)</f>
        <v>0.849059851384369</v>
      </c>
      <c r="D371" s="27" t="n">
        <f aca="false">NORMSDIST(Assumptions!$D$22*'Random Draws'!C371+SQRT(1-Assumptions!$D$22^2)*'Random Draws'!D371)</f>
        <v>0.806831797026232</v>
      </c>
      <c r="E371" s="19" t="n">
        <f aca="false">IF(C371&lt;(Assumptions!$E$6-Assumptions!$D$6)/(Assumptions!$F$6-Assumptions!$D$6),Assumptions!$D$6+SQRT(C371*(Assumptions!$F$6-Assumptions!$D$6)*(Assumptions!$E$6-Assumptions!$D$6)),Assumptions!$F$6-SQRT((1-C371)*(Assumptions!$F$6-Assumptions!$D$6)*(Assumptions!$F$6-Assumptions!$E$6)))</f>
        <v>0.112528182748894</v>
      </c>
      <c r="F371" s="19" t="n">
        <f aca="false">IF(D371&lt;(Assumptions!$E$7-Assumptions!$D$7)/(Assumptions!$F$7-Assumptions!$D$7),Assumptions!$D$7+SQRT(D371*(Assumptions!$F$7-Assumptions!$D$7)*(Assumptions!$E$7-Assumptions!$D$7)),Assumptions!$F$7-SQRT((1-D371)*(Assumptions!$F$7-Assumptions!$D$7)*(Assumptions!$F$7-Assumptions!$E$7)))</f>
        <v>0.432203007142947</v>
      </c>
      <c r="G371" s="19" t="n">
        <f aca="false">MIN(Assumptions!$D$24,MAX(Assumptions!$D$23,Assumptions!$D$8+Assumptions!$E$8*'Random Draws'!E371))</f>
        <v>0.101477681724163</v>
      </c>
      <c r="H371" s="19" t="n">
        <f aca="false">IF('Random Draws'!F371&lt;(Assumptions!$E$9-Assumptions!$D$9)/(Assumptions!$F$9-Assumptions!$D$9),Assumptions!$D$9+SQRT('Random Draws'!F371*(Assumptions!$F$9-Assumptions!$D$9)*(Assumptions!$E$9-Assumptions!$D$9)),Assumptions!$F$9-SQRT((1-'Random Draws'!F371)*(Assumptions!$F$9-Assumptions!$D$9)*(Assumptions!$F$9-Assumptions!$E$9)))</f>
        <v>0.282786354453567</v>
      </c>
      <c r="I371" s="19" t="n">
        <f aca="false">IF('Random Draws'!G371&lt;(Assumptions!$E$10-Assumptions!$D$10)/(Assumptions!$F$10-Assumptions!$D$10),Assumptions!$D$10+SQRT('Random Draws'!G371*(Assumptions!$F$10-Assumptions!$D$10)*(Assumptions!$E$10-Assumptions!$D$10)),Assumptions!$F$10-SQRT((1-'Random Draws'!G371)*(Assumptions!$F$10-Assumptions!$D$10)*(Assumptions!$F$10-Assumptions!$E$10)))</f>
        <v>0.0228767711298035</v>
      </c>
      <c r="J371" s="19" t="n">
        <f aca="false">IF('Random Draws'!H371&lt;(Assumptions!$E$11-Assumptions!$D$11)/(Assumptions!$F$11-Assumptions!$D$11),Assumptions!$D$11+SQRT('Random Draws'!H371*(Assumptions!$F$11-Assumptions!$D$11)*(Assumptions!$E$11-Assumptions!$D$11)),Assumptions!$F$11-SQRT((1-'Random Draws'!H371)*(Assumptions!$F$11-Assumptions!$D$11)*(Assumptions!$F$11-Assumptions!$E$11)))</f>
        <v>0.152702716027939</v>
      </c>
      <c r="K371" s="19" t="n">
        <f aca="false">MAX(G371,I371+Assumptions!$D$21)</f>
        <v>0.101477681724163</v>
      </c>
      <c r="L371" s="28" t="n">
        <f aca="false">(F371-Assumptions!$D$15)*(1-H371)+Assumptions!$D$15-J371</f>
        <v>0.194041404420149</v>
      </c>
      <c r="M371" s="21" t="n">
        <f aca="false">Assumptions!$D$14*(1+E371)^1*L371-Assumptions!$D$14*(1+E371)^0*E371*Assumptions!$D$16</f>
        <v>30.8125994054931</v>
      </c>
      <c r="N371" s="21" t="n">
        <f aca="false">Assumptions!$D$14*(1+E371)^2*L371-Assumptions!$D$14*(1+E371)^1*E371*Assumptions!$D$16</f>
        <v>34.2798852223629</v>
      </c>
      <c r="O371" s="21" t="n">
        <f aca="false">Assumptions!$D$14*(1+E371)^3*L371-Assumptions!$D$14*(1+E371)^2*E371*Assumptions!$D$16</f>
        <v>38.1373384112761</v>
      </c>
      <c r="P371" s="21" t="n">
        <f aca="false">Assumptions!$D$14*(1+E371)^4*L371-Assumptions!$D$14*(1+E371)^3*E371*Assumptions!$D$16</f>
        <v>42.4288637975765</v>
      </c>
      <c r="Q371" s="21" t="n">
        <f aca="false">Assumptions!$D$14*(1+E371)^5*L371-Assumptions!$D$14*(1+E371)^4*E371*Assumptions!$D$16</f>
        <v>47.2033067368182</v>
      </c>
      <c r="R371" s="21" t="n">
        <f aca="false">M371/(1+K371)+N371/(1+K371)^2+O371/(1+K371)^3+P371/(1+K371)^4+Q371/(1+K371)^5</f>
        <v>142.704134357681</v>
      </c>
      <c r="S371" s="21" t="n">
        <f aca="false">Q371*(1+I371)/(K371-I371)</f>
        <v>614.282526964403</v>
      </c>
      <c r="T371" s="21" t="n">
        <f aca="false">R371+S371/(1+K371)^5</f>
        <v>521.573641413827</v>
      </c>
      <c r="U371" s="8" t="n">
        <f aca="false">(T371-Assumptions!$D$17)/Assumptions!$D$18</f>
        <v>13.4629456565531</v>
      </c>
    </row>
    <row r="372" customFormat="false" ht="15" hidden="false" customHeight="false" outlineLevel="0" collapsed="false">
      <c r="B372" s="2" t="n">
        <v>367</v>
      </c>
      <c r="C372" s="27" t="n">
        <f aca="false">NORMSDIST('Random Draws'!C372)</f>
        <v>0.682824831812635</v>
      </c>
      <c r="D372" s="27" t="n">
        <f aca="false">NORMSDIST(Assumptions!$D$22*'Random Draws'!C372+SQRT(1-Assumptions!$D$22^2)*'Random Draws'!D372)</f>
        <v>0.583584272718433</v>
      </c>
      <c r="E372" s="19" t="n">
        <f aca="false">IF(C372&lt;(Assumptions!$E$6-Assumptions!$D$6)/(Assumptions!$F$6-Assumptions!$D$6),Assumptions!$D$6+SQRT(C372*(Assumptions!$F$6-Assumptions!$D$6)*(Assumptions!$E$6-Assumptions!$D$6)),Assumptions!$F$6-SQRT((1-C372)*(Assumptions!$F$6-Assumptions!$D$6)*(Assumptions!$F$6-Assumptions!$E$6)))</f>
        <v>0.100176943350154</v>
      </c>
      <c r="F372" s="19" t="n">
        <f aca="false">IF(D372&lt;(Assumptions!$E$7-Assumptions!$D$7)/(Assumptions!$F$7-Assumptions!$D$7),Assumptions!$D$7+SQRT(D372*(Assumptions!$F$7-Assumptions!$D$7)*(Assumptions!$E$7-Assumptions!$D$7)),Assumptions!$F$7-SQRT((1-D372)*(Assumptions!$F$7-Assumptions!$D$7)*(Assumptions!$F$7-Assumptions!$E$7)))</f>
        <v>0.41917352141212</v>
      </c>
      <c r="G372" s="19" t="n">
        <f aca="false">MIN(Assumptions!$D$24,MAX(Assumptions!$D$23,Assumptions!$D$8+Assumptions!$E$8*'Random Draws'!E372))</f>
        <v>0.079543915093882</v>
      </c>
      <c r="H372" s="19" t="n">
        <f aca="false">IF('Random Draws'!F372&lt;(Assumptions!$E$9-Assumptions!$D$9)/(Assumptions!$F$9-Assumptions!$D$9),Assumptions!$D$9+SQRT('Random Draws'!F372*(Assumptions!$F$9-Assumptions!$D$9)*(Assumptions!$E$9-Assumptions!$D$9)),Assumptions!$F$9-SQRT((1-'Random Draws'!F372)*(Assumptions!$F$9-Assumptions!$D$9)*(Assumptions!$F$9-Assumptions!$E$9)))</f>
        <v>0.279287791357642</v>
      </c>
      <c r="I372" s="19" t="n">
        <f aca="false">IF('Random Draws'!G372&lt;(Assumptions!$E$10-Assumptions!$D$10)/(Assumptions!$F$10-Assumptions!$D$10),Assumptions!$D$10+SQRT('Random Draws'!G372*(Assumptions!$F$10-Assumptions!$D$10)*(Assumptions!$E$10-Assumptions!$D$10)),Assumptions!$F$10-SQRT((1-'Random Draws'!G372)*(Assumptions!$F$10-Assumptions!$D$10)*(Assumptions!$F$10-Assumptions!$E$10)))</f>
        <v>0.0259295848864333</v>
      </c>
      <c r="J372" s="19" t="n">
        <f aca="false">IF('Random Draws'!H372&lt;(Assumptions!$E$11-Assumptions!$D$11)/(Assumptions!$F$11-Assumptions!$D$11),Assumptions!$D$11+SQRT('Random Draws'!H372*(Assumptions!$F$11-Assumptions!$D$11)*(Assumptions!$E$11-Assumptions!$D$11)),Assumptions!$F$11-SQRT((1-'Random Draws'!H372)*(Assumptions!$F$11-Assumptions!$D$11)*(Assumptions!$F$11-Assumptions!$E$11)))</f>
        <v>0.183105159807989</v>
      </c>
      <c r="K372" s="19" t="n">
        <f aca="false">MAX(G372,I372+Assumptions!$D$21)</f>
        <v>0.079543915093882</v>
      </c>
      <c r="L372" s="28" t="n">
        <f aca="false">(F372-Assumptions!$D$15)*(1-H372)+Assumptions!$D$15-J372</f>
        <v>0.155305727489828</v>
      </c>
      <c r="M372" s="21" t="n">
        <f aca="false">Assumptions!$D$14*(1+E372)^1*L372-Assumptions!$D$14*(1+E372)^0*E372*Assumptions!$D$16</f>
        <v>24.3394784768338</v>
      </c>
      <c r="N372" s="21" t="n">
        <f aca="false">Assumptions!$D$14*(1+E372)^2*L372-Assumptions!$D$14*(1+E372)^1*E372*Assumptions!$D$16</f>
        <v>26.7777330333799</v>
      </c>
      <c r="O372" s="21" t="n">
        <f aca="false">Assumptions!$D$14*(1+E372)^3*L372-Assumptions!$D$14*(1+E372)^2*E372*Assumptions!$D$16</f>
        <v>29.4602444785103</v>
      </c>
      <c r="P372" s="21" t="n">
        <f aca="false">Assumptions!$D$14*(1+E372)^4*L372-Assumptions!$D$14*(1+E372)^3*E372*Assumptions!$D$16</f>
        <v>32.4114817207157</v>
      </c>
      <c r="Q372" s="21" t="n">
        <f aca="false">Assumptions!$D$14*(1+E372)^5*L372-Assumptions!$D$14*(1+E372)^4*E372*Assumptions!$D$16</f>
        <v>35.6583648889464</v>
      </c>
      <c r="R372" s="21" t="n">
        <f aca="false">M372/(1+K372)+N372/(1+K372)^2+O372/(1+K372)^3+P372/(1+K372)^4+Q372/(1+K372)^5</f>
        <v>117.122696777625</v>
      </c>
      <c r="S372" s="21" t="n">
        <f aca="false">Q372*(1+I372)/(K372-I372)</f>
        <v>682.335699181471</v>
      </c>
      <c r="T372" s="21" t="n">
        <f aca="false">R372+S372/(1+K372)^5</f>
        <v>582.490705301437</v>
      </c>
      <c r="U372" s="8" t="n">
        <f aca="false">(T372-Assumptions!$D$17)/Assumptions!$D$18</f>
        <v>15.8996282120575</v>
      </c>
    </row>
    <row r="373" customFormat="false" ht="15" hidden="false" customHeight="false" outlineLevel="0" collapsed="false">
      <c r="B373" s="2" t="n">
        <v>368</v>
      </c>
      <c r="C373" s="27" t="n">
        <f aca="false">NORMSDIST('Random Draws'!C373)</f>
        <v>0.831260044328854</v>
      </c>
      <c r="D373" s="27" t="n">
        <f aca="false">NORMSDIST(Assumptions!$D$22*'Random Draws'!C373+SQRT(1-Assumptions!$D$22^2)*'Random Draws'!D373)</f>
        <v>0.164027608964609</v>
      </c>
      <c r="E373" s="19" t="n">
        <f aca="false">IF(C373&lt;(Assumptions!$E$6-Assumptions!$D$6)/(Assumptions!$F$6-Assumptions!$D$6),Assumptions!$D$6+SQRT(C373*(Assumptions!$F$6-Assumptions!$D$6)*(Assumptions!$E$6-Assumptions!$D$6)),Assumptions!$F$6-SQRT((1-C373)*(Assumptions!$F$6-Assumptions!$D$6)*(Assumptions!$F$6-Assumptions!$E$6)))</f>
        <v>0.110953489394495</v>
      </c>
      <c r="F373" s="19" t="n">
        <f aca="false">IF(D373&lt;(Assumptions!$E$7-Assumptions!$D$7)/(Assumptions!$F$7-Assumptions!$D$7),Assumptions!$D$7+SQRT(D373*(Assumptions!$F$7-Assumptions!$D$7)*(Assumptions!$E$7-Assumptions!$D$7)),Assumptions!$F$7-SQRT((1-D373)*(Assumptions!$F$7-Assumptions!$D$7)*(Assumptions!$F$7-Assumptions!$E$7)))</f>
        <v>0.391371414596534</v>
      </c>
      <c r="G373" s="19" t="n">
        <f aca="false">MIN(Assumptions!$D$24,MAX(Assumptions!$D$23,Assumptions!$D$8+Assumptions!$E$8*'Random Draws'!E373))</f>
        <v>0.08863655275247</v>
      </c>
      <c r="H373" s="19" t="n">
        <f aca="false">IF('Random Draws'!F373&lt;(Assumptions!$E$9-Assumptions!$D$9)/(Assumptions!$F$9-Assumptions!$D$9),Assumptions!$D$9+SQRT('Random Draws'!F373*(Assumptions!$F$9-Assumptions!$D$9)*(Assumptions!$E$9-Assumptions!$D$9)),Assumptions!$F$9-SQRT((1-'Random Draws'!F373)*(Assumptions!$F$9-Assumptions!$D$9)*(Assumptions!$F$9-Assumptions!$E$9)))</f>
        <v>0.242513020410701</v>
      </c>
      <c r="I373" s="19" t="n">
        <f aca="false">IF('Random Draws'!G373&lt;(Assumptions!$E$10-Assumptions!$D$10)/(Assumptions!$F$10-Assumptions!$D$10),Assumptions!$D$10+SQRT('Random Draws'!G373*(Assumptions!$F$10-Assumptions!$D$10)*(Assumptions!$E$10-Assumptions!$D$10)),Assumptions!$F$10-SQRT((1-'Random Draws'!G373)*(Assumptions!$F$10-Assumptions!$D$10)*(Assumptions!$F$10-Assumptions!$E$10)))</f>
        <v>0.0122604396007912</v>
      </c>
      <c r="J373" s="19" t="n">
        <f aca="false">IF('Random Draws'!H373&lt;(Assumptions!$E$11-Assumptions!$D$11)/(Assumptions!$F$11-Assumptions!$D$11),Assumptions!$D$11+SQRT('Random Draws'!H373*(Assumptions!$F$11-Assumptions!$D$11)*(Assumptions!$E$11-Assumptions!$D$11)),Assumptions!$F$11-SQRT((1-'Random Draws'!H373)*(Assumptions!$F$11-Assumptions!$D$11)*(Assumptions!$F$11-Assumptions!$E$11)))</f>
        <v>0.185820258189565</v>
      </c>
      <c r="K373" s="19" t="n">
        <f aca="false">MAX(G373,I373+Assumptions!$D$21)</f>
        <v>0.08863655275247</v>
      </c>
      <c r="L373" s="28" t="n">
        <f aca="false">(F373-Assumptions!$D$15)*(1-H373)+Assumptions!$D$15-J373</f>
        <v>0.142165185204146</v>
      </c>
      <c r="M373" s="21" t="n">
        <f aca="false">Assumptions!$D$14*(1+E373)^1*L373-Assumptions!$D$14*(1+E373)^0*E373*Assumptions!$D$16</f>
        <v>22.4184940642133</v>
      </c>
      <c r="N373" s="21" t="n">
        <f aca="false">Assumptions!$D$14*(1+E373)^2*L373-Assumptions!$D$14*(1+E373)^1*E373*Assumptions!$D$16</f>
        <v>24.9059042076075</v>
      </c>
      <c r="O373" s="21" t="n">
        <f aca="false">Assumptions!$D$14*(1+E373)^3*L373-Assumptions!$D$14*(1+E373)^2*E373*Assumptions!$D$16</f>
        <v>27.6693011859666</v>
      </c>
      <c r="P373" s="21" t="n">
        <f aca="false">Assumptions!$D$14*(1+E373)^4*L373-Assumptions!$D$14*(1+E373)^3*E373*Assumptions!$D$16</f>
        <v>30.7393067016568</v>
      </c>
      <c r="Q373" s="21" t="n">
        <f aca="false">Assumptions!$D$14*(1+E373)^5*L373-Assumptions!$D$14*(1+E373)^4*E373*Assumptions!$D$16</f>
        <v>34.1499400417732</v>
      </c>
      <c r="R373" s="21" t="n">
        <f aca="false">M373/(1+K373)+N373/(1+K373)^2+O373/(1+K373)^3+P373/(1+K373)^4+Q373/(1+K373)^5</f>
        <v>107.274939930812</v>
      </c>
      <c r="S373" s="21" t="n">
        <f aca="false">Q373*(1+I373)/(K373-I373)</f>
        <v>452.610533484135</v>
      </c>
      <c r="T373" s="21" t="n">
        <f aca="false">R373+S373/(1+K373)^5</f>
        <v>403.287470111213</v>
      </c>
      <c r="U373" s="8" t="n">
        <f aca="false">(T373-Assumptions!$D$17)/Assumptions!$D$18</f>
        <v>8.73149880444852</v>
      </c>
    </row>
    <row r="374" customFormat="false" ht="15" hidden="false" customHeight="false" outlineLevel="0" collapsed="false">
      <c r="B374" s="2" t="n">
        <v>369</v>
      </c>
      <c r="C374" s="27" t="n">
        <f aca="false">NORMSDIST('Random Draws'!C374)</f>
        <v>0.925384942642185</v>
      </c>
      <c r="D374" s="27" t="n">
        <f aca="false">NORMSDIST(Assumptions!$D$22*'Random Draws'!C374+SQRT(1-Assumptions!$D$22^2)*'Random Draws'!D374)</f>
        <v>0.747601404513322</v>
      </c>
      <c r="E374" s="19" t="n">
        <f aca="false">IF(C374&lt;(Assumptions!$E$6-Assumptions!$D$6)/(Assumptions!$F$6-Assumptions!$D$6),Assumptions!$D$6+SQRT(C374*(Assumptions!$F$6-Assumptions!$D$6)*(Assumptions!$E$6-Assumptions!$D$6)),Assumptions!$F$6-SQRT((1-C374)*(Assumptions!$F$6-Assumptions!$D$6)*(Assumptions!$F$6-Assumptions!$E$6)))</f>
        <v>0.120684843081428</v>
      </c>
      <c r="F374" s="19" t="n">
        <f aca="false">IF(D374&lt;(Assumptions!$E$7-Assumptions!$D$7)/(Assumptions!$F$7-Assumptions!$D$7),Assumptions!$D$7+SQRT(D374*(Assumptions!$F$7-Assumptions!$D$7)*(Assumptions!$E$7-Assumptions!$D$7)),Assumptions!$F$7-SQRT((1-D374)*(Assumptions!$F$7-Assumptions!$D$7)*(Assumptions!$F$7-Assumptions!$E$7)))</f>
        <v>0.428225885032834</v>
      </c>
      <c r="G374" s="19" t="n">
        <f aca="false">MIN(Assumptions!$D$24,MAX(Assumptions!$D$23,Assumptions!$D$8+Assumptions!$E$8*'Random Draws'!E374))</f>
        <v>0.092465235801298</v>
      </c>
      <c r="H374" s="19" t="n">
        <f aca="false">IF('Random Draws'!F374&lt;(Assumptions!$E$9-Assumptions!$D$9)/(Assumptions!$F$9-Assumptions!$D$9),Assumptions!$D$9+SQRT('Random Draws'!F374*(Assumptions!$F$9-Assumptions!$D$9)*(Assumptions!$E$9-Assumptions!$D$9)),Assumptions!$F$9-SQRT((1-'Random Draws'!F374)*(Assumptions!$F$9-Assumptions!$D$9)*(Assumptions!$F$9-Assumptions!$E$9)))</f>
        <v>0.297985158316987</v>
      </c>
      <c r="I374" s="19" t="n">
        <f aca="false">IF('Random Draws'!G374&lt;(Assumptions!$E$10-Assumptions!$D$10)/(Assumptions!$F$10-Assumptions!$D$10),Assumptions!$D$10+SQRT('Random Draws'!G374*(Assumptions!$F$10-Assumptions!$D$10)*(Assumptions!$E$10-Assumptions!$D$10)),Assumptions!$F$10-SQRT((1-'Random Draws'!G374)*(Assumptions!$F$10-Assumptions!$D$10)*(Assumptions!$F$10-Assumptions!$E$10)))</f>
        <v>0.0163967776652937</v>
      </c>
      <c r="J374" s="19" t="n">
        <f aca="false">IF('Random Draws'!H374&lt;(Assumptions!$E$11-Assumptions!$D$11)/(Assumptions!$F$11-Assumptions!$D$11),Assumptions!$D$11+SQRT('Random Draws'!H374*(Assumptions!$F$11-Assumptions!$D$11)*(Assumptions!$E$11-Assumptions!$D$11)),Assumptions!$F$11-SQRT((1-'Random Draws'!H374)*(Assumptions!$F$11-Assumptions!$D$11)*(Assumptions!$F$11-Assumptions!$E$11)))</f>
        <v>0.15750114203365</v>
      </c>
      <c r="K374" s="19" t="n">
        <f aca="false">MAX(G374,I374+Assumptions!$D$21)</f>
        <v>0.092465235801298</v>
      </c>
      <c r="L374" s="28" t="n">
        <f aca="false">(F374-Assumptions!$D$15)*(1-H374)+Assumptions!$D$15-J374</f>
        <v>0.181857855433451</v>
      </c>
      <c r="M374" s="21" t="n">
        <f aca="false">Assumptions!$D$14*(1+E374)^1*L374-Assumptions!$D$14*(1+E374)^0*E374*Assumptions!$D$16</f>
        <v>29.0267955486323</v>
      </c>
      <c r="N374" s="21" t="n">
        <f aca="false">Assumptions!$D$14*(1+E374)^2*L374-Assumptions!$D$14*(1+E374)^1*E374*Assumptions!$D$16</f>
        <v>32.5298898145756</v>
      </c>
      <c r="O374" s="21" t="n">
        <f aca="false">Assumptions!$D$14*(1+E374)^3*L374-Assumptions!$D$14*(1+E374)^2*E374*Assumptions!$D$16</f>
        <v>36.4557544623038</v>
      </c>
      <c r="P374" s="21" t="n">
        <f aca="false">Assumptions!$D$14*(1+E374)^4*L374-Assumptions!$D$14*(1+E374)^3*E374*Assumptions!$D$16</f>
        <v>40.855411469002</v>
      </c>
      <c r="Q374" s="21" t="n">
        <f aca="false">Assumptions!$D$14*(1+E374)^5*L374-Assumptions!$D$14*(1+E374)^4*E374*Assumptions!$D$16</f>
        <v>45.7860403911657</v>
      </c>
      <c r="R374" s="21" t="n">
        <f aca="false">M374/(1+K374)+N374/(1+K374)^2+O374/(1+K374)^3+P374/(1+K374)^4+Q374/(1+K374)^5</f>
        <v>139.892891562554</v>
      </c>
      <c r="S374" s="21" t="n">
        <f aca="false">Q374*(1+I374)/(K374-I374)</f>
        <v>611.775038642557</v>
      </c>
      <c r="T374" s="21" t="n">
        <f aca="false">R374+S374/(1+K374)^5</f>
        <v>533.038676647398</v>
      </c>
      <c r="U374" s="8" t="n">
        <f aca="false">(T374-Assumptions!$D$17)/Assumptions!$D$18</f>
        <v>13.9215470658959</v>
      </c>
    </row>
    <row r="375" customFormat="false" ht="15" hidden="false" customHeight="false" outlineLevel="0" collapsed="false">
      <c r="B375" s="2" t="n">
        <v>370</v>
      </c>
      <c r="C375" s="27" t="n">
        <f aca="false">NORMSDIST('Random Draws'!C375)</f>
        <v>0.232962426599067</v>
      </c>
      <c r="D375" s="27" t="n">
        <f aca="false">NORMSDIST(Assumptions!$D$22*'Random Draws'!C375+SQRT(1-Assumptions!$D$22^2)*'Random Draws'!D375)</f>
        <v>0.0678060215583234</v>
      </c>
      <c r="E375" s="19" t="n">
        <f aca="false">IF(C375&lt;(Assumptions!$E$6-Assumptions!$D$6)/(Assumptions!$F$6-Assumptions!$D$6),Assumptions!$D$6+SQRT(C375*(Assumptions!$F$6-Assumptions!$D$6)*(Assumptions!$E$6-Assumptions!$D$6)),Assumptions!$F$6-SQRT((1-C375)*(Assumptions!$F$6-Assumptions!$D$6)*(Assumptions!$F$6-Assumptions!$E$6)))</f>
        <v>0.0741293441629829</v>
      </c>
      <c r="F375" s="19" t="n">
        <f aca="false">IF(D375&lt;(Assumptions!$E$7-Assumptions!$D$7)/(Assumptions!$F$7-Assumptions!$D$7),Assumptions!$D$7+SQRT(D375*(Assumptions!$F$7-Assumptions!$D$7)*(Assumptions!$E$7-Assumptions!$D$7)),Assumptions!$F$7-SQRT((1-D375)*(Assumptions!$F$7-Assumptions!$D$7)*(Assumptions!$F$7-Assumptions!$E$7)))</f>
        <v>0.380170179209663</v>
      </c>
      <c r="G375" s="19" t="n">
        <f aca="false">MIN(Assumptions!$D$24,MAX(Assumptions!$D$23,Assumptions!$D$8+Assumptions!$E$8*'Random Draws'!E375))</f>
        <v>0.094767849883011</v>
      </c>
      <c r="H375" s="19" t="n">
        <f aca="false">IF('Random Draws'!F375&lt;(Assumptions!$E$9-Assumptions!$D$9)/(Assumptions!$F$9-Assumptions!$D$9),Assumptions!$D$9+SQRT('Random Draws'!F375*(Assumptions!$F$9-Assumptions!$D$9)*(Assumptions!$E$9-Assumptions!$D$9)),Assumptions!$F$9-SQRT((1-'Random Draws'!F375)*(Assumptions!$F$9-Assumptions!$D$9)*(Assumptions!$F$9-Assumptions!$E$9)))</f>
        <v>0.262286426654254</v>
      </c>
      <c r="I375" s="19" t="n">
        <f aca="false">IF('Random Draws'!G375&lt;(Assumptions!$E$10-Assumptions!$D$10)/(Assumptions!$F$10-Assumptions!$D$10),Assumptions!$D$10+SQRT('Random Draws'!G375*(Assumptions!$F$10-Assumptions!$D$10)*(Assumptions!$E$10-Assumptions!$D$10)),Assumptions!$F$10-SQRT((1-'Random Draws'!G375)*(Assumptions!$F$10-Assumptions!$D$10)*(Assumptions!$F$10-Assumptions!$E$10)))</f>
        <v>0.0223421776917567</v>
      </c>
      <c r="J375" s="19" t="n">
        <f aca="false">IF('Random Draws'!H375&lt;(Assumptions!$E$11-Assumptions!$D$11)/(Assumptions!$F$11-Assumptions!$D$11),Assumptions!$D$11+SQRT('Random Draws'!H375*(Assumptions!$F$11-Assumptions!$D$11)*(Assumptions!$E$11-Assumptions!$D$11)),Assumptions!$F$11-SQRT((1-'Random Draws'!H375)*(Assumptions!$F$11-Assumptions!$D$11)*(Assumptions!$F$11-Assumptions!$E$11)))</f>
        <v>0.20421327031409</v>
      </c>
      <c r="K375" s="19" t="n">
        <f aca="false">MAX(G375,I375+Assumptions!$D$21)</f>
        <v>0.094767849883011</v>
      </c>
      <c r="L375" s="28" t="n">
        <f aca="false">(F375-Assumptions!$D$15)*(1-H375)+Assumptions!$D$15-J375</f>
        <v>0.110340666535217</v>
      </c>
      <c r="M375" s="21" t="n">
        <f aca="false">Assumptions!$D$14*(1+E375)^1*L375-Assumptions!$D$14*(1+E375)^0*E375*Assumptions!$D$16</f>
        <v>16.8629587809879</v>
      </c>
      <c r="N375" s="21" t="n">
        <f aca="false">Assumptions!$D$14*(1+E375)^2*L375-Assumptions!$D$14*(1+E375)^1*E375*Assumptions!$D$16</f>
        <v>18.11299885607</v>
      </c>
      <c r="O375" s="21" t="n">
        <f aca="false">Assumptions!$D$14*(1+E375)^3*L375-Assumptions!$D$14*(1+E375)^2*E375*Assumptions!$D$16</f>
        <v>19.4557035820953</v>
      </c>
      <c r="P375" s="21" t="n">
        <f aca="false">Assumptions!$D$14*(1+E375)^4*L375-Assumptions!$D$14*(1+E375)^3*E375*Assumptions!$D$16</f>
        <v>20.8979421288654</v>
      </c>
      <c r="Q375" s="21" t="n">
        <f aca="false">Assumptions!$D$14*(1+E375)^5*L375-Assumptions!$D$14*(1+E375)^4*E375*Assumptions!$D$16</f>
        <v>22.4470928732342</v>
      </c>
      <c r="R375" s="21" t="n">
        <f aca="false">M375/(1+K375)+N375/(1+K375)^2+O375/(1+K375)^3+P375/(1+K375)^4+Q375/(1+K375)^5</f>
        <v>74.1665598970381</v>
      </c>
      <c r="S375" s="21" t="n">
        <f aca="false">Q375*(1+I375)/(K375-I375)</f>
        <v>316.857394851248</v>
      </c>
      <c r="T375" s="21" t="n">
        <f aca="false">R375+S375/(1+K375)^5</f>
        <v>275.656641303679</v>
      </c>
      <c r="U375" s="8" t="n">
        <f aca="false">(T375-Assumptions!$D$17)/Assumptions!$D$18</f>
        <v>3.62626565214716</v>
      </c>
    </row>
    <row r="376" customFormat="false" ht="15" hidden="false" customHeight="false" outlineLevel="0" collapsed="false">
      <c r="B376" s="2" t="n">
        <v>371</v>
      </c>
      <c r="C376" s="27" t="n">
        <f aca="false">NORMSDIST('Random Draws'!C376)</f>
        <v>0.273207311300222</v>
      </c>
      <c r="D376" s="27" t="n">
        <f aca="false">NORMSDIST(Assumptions!$D$22*'Random Draws'!C376+SQRT(1-Assumptions!$D$22^2)*'Random Draws'!D376)</f>
        <v>0.416826169890647</v>
      </c>
      <c r="E376" s="19" t="n">
        <f aca="false">IF(C376&lt;(Assumptions!$E$6-Assumptions!$D$6)/(Assumptions!$F$6-Assumptions!$D$6),Assumptions!$D$6+SQRT(C376*(Assumptions!$F$6-Assumptions!$D$6)*(Assumptions!$E$6-Assumptions!$D$6)),Assumptions!$F$6-SQRT((1-C376)*(Assumptions!$F$6-Assumptions!$D$6)*(Assumptions!$F$6-Assumptions!$E$6)))</f>
        <v>0.0769599317707854</v>
      </c>
      <c r="F376" s="19" t="n">
        <f aca="false">IF(D376&lt;(Assumptions!$E$7-Assumptions!$D$7)/(Assumptions!$F$7-Assumptions!$D$7),Assumptions!$D$7+SQRT(D376*(Assumptions!$F$7-Assumptions!$D$7)*(Assumptions!$E$7-Assumptions!$D$7)),Assumptions!$F$7-SQRT((1-D376)*(Assumptions!$F$7-Assumptions!$D$7)*(Assumptions!$F$7-Assumptions!$E$7)))</f>
        <v>0.410009569277728</v>
      </c>
      <c r="G376" s="19" t="n">
        <f aca="false">MIN(Assumptions!$D$24,MAX(Assumptions!$D$23,Assumptions!$D$8+Assumptions!$E$8*'Random Draws'!E376))</f>
        <v>0.108099311196929</v>
      </c>
      <c r="H376" s="19" t="n">
        <f aca="false">IF('Random Draws'!F376&lt;(Assumptions!$E$9-Assumptions!$D$9)/(Assumptions!$F$9-Assumptions!$D$9),Assumptions!$D$9+SQRT('Random Draws'!F376*(Assumptions!$F$9-Assumptions!$D$9)*(Assumptions!$E$9-Assumptions!$D$9)),Assumptions!$F$9-SQRT((1-'Random Draws'!F376)*(Assumptions!$F$9-Assumptions!$D$9)*(Assumptions!$F$9-Assumptions!$E$9)))</f>
        <v>0.316755007296824</v>
      </c>
      <c r="I376" s="19" t="n">
        <f aca="false">IF('Random Draws'!G376&lt;(Assumptions!$E$10-Assumptions!$D$10)/(Assumptions!$F$10-Assumptions!$D$10),Assumptions!$D$10+SQRT('Random Draws'!G376*(Assumptions!$F$10-Assumptions!$D$10)*(Assumptions!$E$10-Assumptions!$D$10)),Assumptions!$F$10-SQRT((1-'Random Draws'!G376)*(Assumptions!$F$10-Assumptions!$D$10)*(Assumptions!$F$10-Assumptions!$E$10)))</f>
        <v>0.0182848675380555</v>
      </c>
      <c r="J376" s="19" t="n">
        <f aca="false">IF('Random Draws'!H376&lt;(Assumptions!$E$11-Assumptions!$D$11)/(Assumptions!$F$11-Assumptions!$D$11),Assumptions!$D$11+SQRT('Random Draws'!H376*(Assumptions!$F$11-Assumptions!$D$11)*(Assumptions!$E$11-Assumptions!$D$11)),Assumptions!$F$11-SQRT((1-'Random Draws'!H376)*(Assumptions!$F$11-Assumptions!$D$11)*(Assumptions!$F$11-Assumptions!$E$11)))</f>
        <v>0.170128554825632</v>
      </c>
      <c r="K376" s="19" t="n">
        <f aca="false">MAX(G376,I376+Assumptions!$D$21)</f>
        <v>0.108099311196929</v>
      </c>
      <c r="L376" s="28" t="n">
        <f aca="false">(F376-Assumptions!$D$15)*(1-H376)+Assumptions!$D$15-J376</f>
        <v>0.151186581292349</v>
      </c>
      <c r="M376" s="21" t="n">
        <f aca="false">Assumptions!$D$14*(1+E376)^1*L376-Assumptions!$D$14*(1+E376)^0*E376*Assumptions!$D$16</f>
        <v>23.2743983864207</v>
      </c>
      <c r="N376" s="21" t="n">
        <f aca="false">Assumptions!$D$14*(1+E376)^2*L376-Assumptions!$D$14*(1+E376)^1*E376*Assumptions!$D$16</f>
        <v>25.0655944982457</v>
      </c>
      <c r="O376" s="21" t="n">
        <f aca="false">Assumptions!$D$14*(1+E376)^3*L376-Assumptions!$D$14*(1+E376)^2*E376*Assumptions!$D$16</f>
        <v>26.9946409406248</v>
      </c>
      <c r="P376" s="21" t="n">
        <f aca="false">Assumptions!$D$14*(1+E376)^4*L376-Assumptions!$D$14*(1+E376)^3*E376*Assumptions!$D$16</f>
        <v>29.0721466655922</v>
      </c>
      <c r="Q376" s="21" t="n">
        <f aca="false">Assumptions!$D$14*(1+E376)^5*L376-Assumptions!$D$14*(1+E376)^4*E376*Assumptions!$D$16</f>
        <v>31.3095370894064</v>
      </c>
      <c r="R376" s="21" t="n">
        <f aca="false">M376/(1+K376)+N376/(1+K376)^2+O376/(1+K376)^3+P376/(1+K376)^4+Q376/(1+K376)^5</f>
        <v>99.2805782441651</v>
      </c>
      <c r="S376" s="21" t="n">
        <f aca="false">Q376*(1+I376)/(K376-I376)</f>
        <v>354.976622121671</v>
      </c>
      <c r="T376" s="21" t="n">
        <f aca="false">R376+S376/(1+K376)^5</f>
        <v>311.754839465788</v>
      </c>
      <c r="U376" s="8" t="n">
        <f aca="false">(T376-Assumptions!$D$17)/Assumptions!$D$18</f>
        <v>5.07019357863153</v>
      </c>
    </row>
    <row r="377" customFormat="false" ht="15" hidden="false" customHeight="false" outlineLevel="0" collapsed="false">
      <c r="B377" s="2" t="n">
        <v>372</v>
      </c>
      <c r="C377" s="27" t="n">
        <f aca="false">NORMSDIST('Random Draws'!C377)</f>
        <v>0.276573835727132</v>
      </c>
      <c r="D377" s="27" t="n">
        <f aca="false">NORMSDIST(Assumptions!$D$22*'Random Draws'!C377+SQRT(1-Assumptions!$D$22^2)*'Random Draws'!D377)</f>
        <v>0.136167066967598</v>
      </c>
      <c r="E377" s="19" t="n">
        <f aca="false">IF(C377&lt;(Assumptions!$E$6-Assumptions!$D$6)/(Assumptions!$F$6-Assumptions!$D$6),Assumptions!$D$6+SQRT(C377*(Assumptions!$F$6-Assumptions!$D$6)*(Assumptions!$E$6-Assumptions!$D$6)),Assumptions!$F$6-SQRT((1-C377)*(Assumptions!$F$6-Assumptions!$D$6)*(Assumptions!$F$6-Assumptions!$E$6)))</f>
        <v>0.077186949036398</v>
      </c>
      <c r="F377" s="19" t="n">
        <f aca="false">IF(D377&lt;(Assumptions!$E$7-Assumptions!$D$7)/(Assumptions!$F$7-Assumptions!$D$7),Assumptions!$D$7+SQRT(D377*(Assumptions!$F$7-Assumptions!$D$7)*(Assumptions!$E$7-Assumptions!$D$7)),Assumptions!$F$7-SQRT((1-D377)*(Assumptions!$F$7-Assumptions!$D$7)*(Assumptions!$F$7-Assumptions!$E$7)))</f>
        <v>0.388583253870153</v>
      </c>
      <c r="G377" s="19" t="n">
        <f aca="false">MIN(Assumptions!$D$24,MAX(Assumptions!$D$23,Assumptions!$D$8+Assumptions!$E$8*'Random Draws'!E377))</f>
        <v>0.061473365803187</v>
      </c>
      <c r="H377" s="19" t="n">
        <f aca="false">IF('Random Draws'!F377&lt;(Assumptions!$E$9-Assumptions!$D$9)/(Assumptions!$F$9-Assumptions!$D$9),Assumptions!$D$9+SQRT('Random Draws'!F377*(Assumptions!$F$9-Assumptions!$D$9)*(Assumptions!$E$9-Assumptions!$D$9)),Assumptions!$F$9-SQRT((1-'Random Draws'!F377)*(Assumptions!$F$9-Assumptions!$D$9)*(Assumptions!$F$9-Assumptions!$E$9)))</f>
        <v>0.286166267295399</v>
      </c>
      <c r="I377" s="19" t="n">
        <f aca="false">IF('Random Draws'!G377&lt;(Assumptions!$E$10-Assumptions!$D$10)/(Assumptions!$F$10-Assumptions!$D$10),Assumptions!$D$10+SQRT('Random Draws'!G377*(Assumptions!$F$10-Assumptions!$D$10)*(Assumptions!$E$10-Assumptions!$D$10)),Assumptions!$F$10-SQRT((1-'Random Draws'!G377)*(Assumptions!$F$10-Assumptions!$D$10)*(Assumptions!$F$10-Assumptions!$E$10)))</f>
        <v>0.019104953402319</v>
      </c>
      <c r="J377" s="19" t="n">
        <f aca="false">IF('Random Draws'!H377&lt;(Assumptions!$E$11-Assumptions!$D$11)/(Assumptions!$F$11-Assumptions!$D$11),Assumptions!$D$11+SQRT('Random Draws'!H377*(Assumptions!$F$11-Assumptions!$D$11)*(Assumptions!$E$11-Assumptions!$D$11)),Assumptions!$F$11-SQRT((1-'Random Draws'!H377)*(Assumptions!$F$11-Assumptions!$D$11)*(Assumptions!$F$11-Assumptions!$E$11)))</f>
        <v>0.152637239994644</v>
      </c>
      <c r="K377" s="19" t="n">
        <f aca="false">MAX(G377,I377+Assumptions!$D$21)</f>
        <v>0.061473365803187</v>
      </c>
      <c r="L377" s="28" t="n">
        <f aca="false">(F377-Assumptions!$D$15)*(1-H377)+Assumptions!$D$15-J377</f>
        <v>0.161948209330388</v>
      </c>
      <c r="M377" s="21" t="n">
        <f aca="false">Assumptions!$D$14*(1+E377)^1*L377-Assumptions!$D$14*(1+E377)^0*E377*Assumptions!$D$16</f>
        <v>24.9592689107154</v>
      </c>
      <c r="N377" s="21" t="n">
        <f aca="false">Assumptions!$D$14*(1+E377)^2*L377-Assumptions!$D$14*(1+E377)^1*E377*Assumptions!$D$16</f>
        <v>26.8857987281126</v>
      </c>
      <c r="O377" s="21" t="n">
        <f aca="false">Assumptions!$D$14*(1+E377)^3*L377-Assumptions!$D$14*(1+E377)^2*E377*Assumptions!$D$16</f>
        <v>28.9610315043423</v>
      </c>
      <c r="P377" s="21" t="n">
        <f aca="false">Assumptions!$D$14*(1+E377)^4*L377-Assumptions!$D$14*(1+E377)^3*E377*Assumptions!$D$16</f>
        <v>31.1964451671094</v>
      </c>
      <c r="Q377" s="21" t="n">
        <f aca="false">Assumptions!$D$14*(1+E377)^5*L377-Assumptions!$D$14*(1+E377)^4*E377*Assumptions!$D$16</f>
        <v>33.6044035903399</v>
      </c>
      <c r="R377" s="21" t="n">
        <f aca="false">M377/(1+K377)+N377/(1+K377)^2+O377/(1+K377)^3+P377/(1+K377)^4+Q377/(1+K377)^5</f>
        <v>121.101774043184</v>
      </c>
      <c r="S377" s="21" t="n">
        <f aca="false">Q377*(1+I377)/(K377-I377)</f>
        <v>808.300623375362</v>
      </c>
      <c r="T377" s="21" t="n">
        <f aca="false">R377+S377/(1+K377)^5</f>
        <v>720.930701824953</v>
      </c>
      <c r="U377" s="8" t="n">
        <f aca="false">(T377-Assumptions!$D$17)/Assumptions!$D$18</f>
        <v>21.4372280729981</v>
      </c>
    </row>
    <row r="378" customFormat="false" ht="15" hidden="false" customHeight="false" outlineLevel="0" collapsed="false">
      <c r="B378" s="2" t="n">
        <v>373</v>
      </c>
      <c r="C378" s="27" t="n">
        <f aca="false">NORMSDIST('Random Draws'!C378)</f>
        <v>0.684415385428485</v>
      </c>
      <c r="D378" s="27" t="n">
        <f aca="false">NORMSDIST(Assumptions!$D$22*'Random Draws'!C378+SQRT(1-Assumptions!$D$22^2)*'Random Draws'!D378)</f>
        <v>0.94051279290139</v>
      </c>
      <c r="E378" s="19" t="n">
        <f aca="false">IF(C378&lt;(Assumptions!$E$6-Assumptions!$D$6)/(Assumptions!$F$6-Assumptions!$D$6),Assumptions!$D$6+SQRT(C378*(Assumptions!$F$6-Assumptions!$D$6)*(Assumptions!$E$6-Assumptions!$D$6)),Assumptions!$F$6-SQRT((1-C378)*(Assumptions!$F$6-Assumptions!$D$6)*(Assumptions!$F$6-Assumptions!$E$6)))</f>
        <v>0.100276920148891</v>
      </c>
      <c r="F378" s="19" t="n">
        <f aca="false">IF(D378&lt;(Assumptions!$E$7-Assumptions!$D$7)/(Assumptions!$F$7-Assumptions!$D$7),Assumptions!$D$7+SQRT(D378*(Assumptions!$F$7-Assumptions!$D$7)*(Assumptions!$E$7-Assumptions!$D$7)),Assumptions!$F$7-SQRT((1-D378)*(Assumptions!$F$7-Assumptions!$D$7)*(Assumptions!$F$7-Assumptions!$E$7)))</f>
        <v>0.444574409949877</v>
      </c>
      <c r="G378" s="19" t="n">
        <f aca="false">MIN(Assumptions!$D$24,MAX(Assumptions!$D$23,Assumptions!$D$8+Assumptions!$E$8*'Random Draws'!E378))</f>
        <v>0.080145295289782</v>
      </c>
      <c r="H378" s="19" t="n">
        <f aca="false">IF('Random Draws'!F378&lt;(Assumptions!$E$9-Assumptions!$D$9)/(Assumptions!$F$9-Assumptions!$D$9),Assumptions!$D$9+SQRT('Random Draws'!F378*(Assumptions!$F$9-Assumptions!$D$9)*(Assumptions!$E$9-Assumptions!$D$9)),Assumptions!$F$9-SQRT((1-'Random Draws'!F378)*(Assumptions!$F$9-Assumptions!$D$9)*(Assumptions!$F$9-Assumptions!$E$9)))</f>
        <v>0.271714777869583</v>
      </c>
      <c r="I378" s="19" t="n">
        <f aca="false">IF('Random Draws'!G378&lt;(Assumptions!$E$10-Assumptions!$D$10)/(Assumptions!$F$10-Assumptions!$D$10),Assumptions!$D$10+SQRT('Random Draws'!G378*(Assumptions!$F$10-Assumptions!$D$10)*(Assumptions!$E$10-Assumptions!$D$10)),Assumptions!$F$10-SQRT((1-'Random Draws'!G378)*(Assumptions!$F$10-Assumptions!$D$10)*(Assumptions!$F$10-Assumptions!$E$10)))</f>
        <v>0.0135575223842831</v>
      </c>
      <c r="J378" s="19" t="n">
        <f aca="false">IF('Random Draws'!H378&lt;(Assumptions!$E$11-Assumptions!$D$11)/(Assumptions!$F$11-Assumptions!$D$11),Assumptions!$D$11+SQRT('Random Draws'!H378*(Assumptions!$F$11-Assumptions!$D$11)*(Assumptions!$E$11-Assumptions!$D$11)),Assumptions!$F$11-SQRT((1-'Random Draws'!H378)*(Assumptions!$F$11-Assumptions!$D$11)*(Assumptions!$F$11-Assumptions!$E$11)))</f>
        <v>0.184191728521136</v>
      </c>
      <c r="K378" s="19" t="n">
        <f aca="false">MAX(G378,I378+Assumptions!$D$21)</f>
        <v>0.080145295289782</v>
      </c>
      <c r="L378" s="28" t="n">
        <f aca="false">(F378-Assumptions!$D$15)*(1-H378)+Assumptions!$D$15-J378</f>
        <v>0.174908165505755</v>
      </c>
      <c r="M378" s="21" t="n">
        <f aca="false">Assumptions!$D$14*(1+E378)^1*L378-Assumptions!$D$14*(1+E378)^0*E378*Assumptions!$D$16</f>
        <v>27.4686709568292</v>
      </c>
      <c r="N378" s="21" t="n">
        <f aca="false">Assumptions!$D$14*(1+E378)^2*L378-Assumptions!$D$14*(1+E378)^1*E378*Assumptions!$D$16</f>
        <v>30.2231446809633</v>
      </c>
      <c r="O378" s="21" t="n">
        <f aca="false">Assumptions!$D$14*(1+E378)^3*L378-Assumptions!$D$14*(1+E378)^2*E378*Assumptions!$D$16</f>
        <v>33.2538285467847</v>
      </c>
      <c r="P378" s="21" t="n">
        <f aca="false">Assumptions!$D$14*(1+E378)^4*L378-Assumptions!$D$14*(1+E378)^3*E378*Assumptions!$D$16</f>
        <v>36.5884200566155</v>
      </c>
      <c r="Q378" s="21" t="n">
        <f aca="false">Assumptions!$D$14*(1+E378)^5*L378-Assumptions!$D$14*(1+E378)^4*E378*Assumptions!$D$16</f>
        <v>40.2573941330068</v>
      </c>
      <c r="R378" s="21" t="n">
        <f aca="false">M378/(1+K378)+N378/(1+K378)^2+O378/(1+K378)^3+P378/(1+K378)^4+Q378/(1+K378)^5</f>
        <v>131.981545104198</v>
      </c>
      <c r="S378" s="21" t="n">
        <f aca="false">Q378*(1+I378)/(K378-I378)</f>
        <v>612.772929243416</v>
      </c>
      <c r="T378" s="21" t="n">
        <f aca="false">R378+S378/(1+K378)^5</f>
        <v>548.744088004059</v>
      </c>
      <c r="U378" s="8" t="n">
        <f aca="false">(T378-Assumptions!$D$17)/Assumptions!$D$18</f>
        <v>14.5497635201624</v>
      </c>
    </row>
    <row r="379" customFormat="false" ht="15" hidden="false" customHeight="false" outlineLevel="0" collapsed="false">
      <c r="B379" s="2" t="n">
        <v>374</v>
      </c>
      <c r="C379" s="27" t="n">
        <f aca="false">NORMSDIST('Random Draws'!C379)</f>
        <v>0.115690749287887</v>
      </c>
      <c r="D379" s="27" t="n">
        <f aca="false">NORMSDIST(Assumptions!$D$22*'Random Draws'!C379+SQRT(1-Assumptions!$D$22^2)*'Random Draws'!D379)</f>
        <v>0.668088849532417</v>
      </c>
      <c r="E379" s="19" t="n">
        <f aca="false">IF(C379&lt;(Assumptions!$E$6-Assumptions!$D$6)/(Assumptions!$F$6-Assumptions!$D$6),Assumptions!$D$6+SQRT(C379*(Assumptions!$F$6-Assumptions!$D$6)*(Assumptions!$E$6-Assumptions!$D$6)),Assumptions!$F$6-SQRT((1-C379)*(Assumptions!$F$6-Assumptions!$D$6)*(Assumptions!$F$6-Assumptions!$E$6)))</f>
        <v>0.0640510653909434</v>
      </c>
      <c r="F379" s="19" t="n">
        <f aca="false">IF(D379&lt;(Assumptions!$E$7-Assumptions!$D$7)/(Assumptions!$F$7-Assumptions!$D$7),Assumptions!$D$7+SQRT(D379*(Assumptions!$F$7-Assumptions!$D$7)*(Assumptions!$E$7-Assumptions!$D$7)),Assumptions!$F$7-SQRT((1-D379)*(Assumptions!$F$7-Assumptions!$D$7)*(Assumptions!$F$7-Assumptions!$E$7)))</f>
        <v>0.423563142261299</v>
      </c>
      <c r="G379" s="19" t="n">
        <f aca="false">MIN(Assumptions!$D$24,MAX(Assumptions!$D$23,Assumptions!$D$8+Assumptions!$E$8*'Random Draws'!E379))</f>
        <v>0.085167450318332</v>
      </c>
      <c r="H379" s="19" t="n">
        <f aca="false">IF('Random Draws'!F379&lt;(Assumptions!$E$9-Assumptions!$D$9)/(Assumptions!$F$9-Assumptions!$D$9),Assumptions!$D$9+SQRT('Random Draws'!F379*(Assumptions!$F$9-Assumptions!$D$9)*(Assumptions!$E$9-Assumptions!$D$9)),Assumptions!$F$9-SQRT((1-'Random Draws'!F379)*(Assumptions!$F$9-Assumptions!$D$9)*(Assumptions!$F$9-Assumptions!$E$9)))</f>
        <v>0.256279066318767</v>
      </c>
      <c r="I379" s="19" t="n">
        <f aca="false">IF('Random Draws'!G379&lt;(Assumptions!$E$10-Assumptions!$D$10)/(Assumptions!$F$10-Assumptions!$D$10),Assumptions!$D$10+SQRT('Random Draws'!G379*(Assumptions!$F$10-Assumptions!$D$10)*(Assumptions!$E$10-Assumptions!$D$10)),Assumptions!$F$10-SQRT((1-'Random Draws'!G379)*(Assumptions!$F$10-Assumptions!$D$10)*(Assumptions!$F$10-Assumptions!$E$10)))</f>
        <v>0.0146755764712573</v>
      </c>
      <c r="J379" s="19" t="n">
        <f aca="false">IF('Random Draws'!H379&lt;(Assumptions!$E$11-Assumptions!$D$11)/(Assumptions!$F$11-Assumptions!$D$11),Assumptions!$D$11+SQRT('Random Draws'!H379*(Assumptions!$F$11-Assumptions!$D$11)*(Assumptions!$E$11-Assumptions!$D$11)),Assumptions!$F$11-SQRT((1-'Random Draws'!H379)*(Assumptions!$F$11-Assumptions!$D$11)*(Assumptions!$F$11-Assumptions!$E$11)))</f>
        <v>0.16963347879458</v>
      </c>
      <c r="K379" s="19" t="n">
        <f aca="false">MAX(G379,I379+Assumptions!$D$21)</f>
        <v>0.085167450318332</v>
      </c>
      <c r="L379" s="28" t="n">
        <f aca="false">(F379-Assumptions!$D$15)*(1-H379)+Assumptions!$D$15-J379</f>
        <v>0.17869557546239</v>
      </c>
      <c r="M379" s="21" t="n">
        <f aca="false">Assumptions!$D$14*(1+E379)^1*L379-Assumptions!$D$14*(1+E379)^0*E379*Assumptions!$D$16</f>
        <v>27.2918543960029</v>
      </c>
      <c r="N379" s="21" t="n">
        <f aca="false">Assumptions!$D$14*(1+E379)^2*L379-Assumptions!$D$14*(1+E379)^1*E379*Assumptions!$D$16</f>
        <v>29.0399267465614</v>
      </c>
      <c r="O379" s="21" t="n">
        <f aca="false">Assumptions!$D$14*(1+E379)^3*L379-Assumptions!$D$14*(1+E379)^2*E379*Assumptions!$D$16</f>
        <v>30.8999649935536</v>
      </c>
      <c r="P379" s="21" t="n">
        <f aca="false">Assumptions!$D$14*(1+E379)^4*L379-Assumptions!$D$14*(1+E379)^3*E379*Assumptions!$D$16</f>
        <v>32.8791406719336</v>
      </c>
      <c r="Q379" s="21" t="n">
        <f aca="false">Assumptions!$D$14*(1+E379)^5*L379-Assumptions!$D$14*(1+E379)^4*E379*Assumptions!$D$16</f>
        <v>34.9850846611096</v>
      </c>
      <c r="R379" s="21" t="n">
        <f aca="false">M379/(1+K379)+N379/(1+K379)^2+O379/(1+K379)^3+P379/(1+K379)^4+Q379/(1+K379)^5</f>
        <v>120.949870747598</v>
      </c>
      <c r="S379" s="21" t="n">
        <f aca="false">Q379*(1+I379)/(K379-I379)</f>
        <v>503.583023249144</v>
      </c>
      <c r="T379" s="21" t="n">
        <f aca="false">R379+S379/(1+K379)^5</f>
        <v>455.597141820448</v>
      </c>
      <c r="U379" s="8" t="n">
        <f aca="false">(T379-Assumptions!$D$17)/Assumptions!$D$18</f>
        <v>10.8238856728179</v>
      </c>
    </row>
    <row r="380" customFormat="false" ht="15" hidden="false" customHeight="false" outlineLevel="0" collapsed="false">
      <c r="B380" s="2" t="n">
        <v>375</v>
      </c>
      <c r="C380" s="27" t="n">
        <f aca="false">NORMSDIST('Random Draws'!C380)</f>
        <v>0.944204608119762</v>
      </c>
      <c r="D380" s="27" t="n">
        <f aca="false">NORMSDIST(Assumptions!$D$22*'Random Draws'!C380+SQRT(1-Assumptions!$D$22^2)*'Random Draws'!D380)</f>
        <v>0.4105670089609</v>
      </c>
      <c r="E380" s="19" t="n">
        <f aca="false">IF(C380&lt;(Assumptions!$E$6-Assumptions!$D$6)/(Assumptions!$F$6-Assumptions!$D$6),Assumptions!$D$6+SQRT(C380*(Assumptions!$F$6-Assumptions!$D$6)*(Assumptions!$E$6-Assumptions!$D$6)),Assumptions!$F$6-SQRT((1-C380)*(Assumptions!$F$6-Assumptions!$D$6)*(Assumptions!$F$6-Assumptions!$E$6)))</f>
        <v>0.123297396628035</v>
      </c>
      <c r="F380" s="19" t="n">
        <f aca="false">IF(D380&lt;(Assumptions!$E$7-Assumptions!$D$7)/(Assumptions!$F$7-Assumptions!$D$7),Assumptions!$D$7+SQRT(D380*(Assumptions!$F$7-Assumptions!$D$7)*(Assumptions!$E$7-Assumptions!$D$7)),Assumptions!$F$7-SQRT((1-D380)*(Assumptions!$F$7-Assumptions!$D$7)*(Assumptions!$F$7-Assumptions!$E$7)))</f>
        <v>0.409632671233427</v>
      </c>
      <c r="G380" s="19" t="n">
        <f aca="false">MIN(Assumptions!$D$24,MAX(Assumptions!$D$23,Assumptions!$D$8+Assumptions!$E$8*'Random Draws'!E380))</f>
        <v>0.068938118603879</v>
      </c>
      <c r="H380" s="19" t="n">
        <f aca="false">IF('Random Draws'!F380&lt;(Assumptions!$E$9-Assumptions!$D$9)/(Assumptions!$F$9-Assumptions!$D$9),Assumptions!$D$9+SQRT('Random Draws'!F380*(Assumptions!$F$9-Assumptions!$D$9)*(Assumptions!$E$9-Assumptions!$D$9)),Assumptions!$F$9-SQRT((1-'Random Draws'!F380)*(Assumptions!$F$9-Assumptions!$D$9)*(Assumptions!$F$9-Assumptions!$E$9)))</f>
        <v>0.290417589286467</v>
      </c>
      <c r="I380" s="19" t="n">
        <f aca="false">IF('Random Draws'!G380&lt;(Assumptions!$E$10-Assumptions!$D$10)/(Assumptions!$F$10-Assumptions!$D$10),Assumptions!$D$10+SQRT('Random Draws'!G380*(Assumptions!$F$10-Assumptions!$D$10)*(Assumptions!$E$10-Assumptions!$D$10)),Assumptions!$F$10-SQRT((1-'Random Draws'!G380)*(Assumptions!$F$10-Assumptions!$D$10)*(Assumptions!$F$10-Assumptions!$E$10)))</f>
        <v>0.0180271936878666</v>
      </c>
      <c r="J380" s="19" t="n">
        <f aca="false">IF('Random Draws'!H380&lt;(Assumptions!$E$11-Assumptions!$D$11)/(Assumptions!$F$11-Assumptions!$D$11),Assumptions!$D$11+SQRT('Random Draws'!H380*(Assumptions!$F$11-Assumptions!$D$11)*(Assumptions!$E$11-Assumptions!$D$11)),Assumptions!$F$11-SQRT((1-'Random Draws'!H380)*(Assumptions!$F$11-Assumptions!$D$11)*(Assumptions!$F$11-Assumptions!$E$11)))</f>
        <v>0.181572371576924</v>
      </c>
      <c r="K380" s="19" t="n">
        <f aca="false">MAX(G380,I380+Assumptions!$D$21)</f>
        <v>0.068938118603879</v>
      </c>
      <c r="L380" s="28" t="n">
        <f aca="false">(F380-Assumptions!$D$15)*(1-H380)+Assumptions!$D$15-J380</f>
        <v>0.146850053391156</v>
      </c>
      <c r="M380" s="21" t="n">
        <f aca="false">Assumptions!$D$14*(1+E380)^1*L380-Assumptions!$D$14*(1+E380)^0*E380*Assumptions!$D$16</f>
        <v>23.3823173116691</v>
      </c>
      <c r="N380" s="21" t="n">
        <f aca="false">Assumptions!$D$14*(1+E380)^2*L380-Assumptions!$D$14*(1+E380)^1*E380*Assumptions!$D$16</f>
        <v>26.2652961633285</v>
      </c>
      <c r="O380" s="21" t="n">
        <f aca="false">Assumptions!$D$14*(1+E380)^3*L380-Assumptions!$D$14*(1+E380)^2*E380*Assumptions!$D$16</f>
        <v>29.5037388019313</v>
      </c>
      <c r="P380" s="21" t="n">
        <f aca="false">Assumptions!$D$14*(1+E380)^4*L380-Assumptions!$D$14*(1+E380)^3*E380*Assumptions!$D$16</f>
        <v>33.1414729870029</v>
      </c>
      <c r="Q380" s="21" t="n">
        <f aca="false">Assumptions!$D$14*(1+E380)^5*L380-Assumptions!$D$14*(1+E380)^4*E380*Assumptions!$D$16</f>
        <v>37.2277303267187</v>
      </c>
      <c r="R380" s="21" t="n">
        <f aca="false">M380/(1+K380)+N380/(1+K380)^2+O380/(1+K380)^3+P380/(1+K380)^4+Q380/(1+K380)^5</f>
        <v>121.075800127781</v>
      </c>
      <c r="S380" s="21" t="n">
        <f aca="false">Q380*(1+I380)/(K380-I380)</f>
        <v>744.414718341883</v>
      </c>
      <c r="T380" s="21" t="n">
        <f aca="false">R380+S380/(1+K380)^5</f>
        <v>654.474716782024</v>
      </c>
      <c r="U380" s="8" t="n">
        <f aca="false">(T380-Assumptions!$D$17)/Assumptions!$D$18</f>
        <v>18.778988671281</v>
      </c>
    </row>
    <row r="381" customFormat="false" ht="15" hidden="false" customHeight="false" outlineLevel="0" collapsed="false">
      <c r="B381" s="2" t="n">
        <v>376</v>
      </c>
      <c r="C381" s="27" t="n">
        <f aca="false">NORMSDIST('Random Draws'!C381)</f>
        <v>0.00745923207248444</v>
      </c>
      <c r="D381" s="27" t="n">
        <f aca="false">NORMSDIST(Assumptions!$D$22*'Random Draws'!C381+SQRT(1-Assumptions!$D$22^2)*'Random Draws'!D381)</f>
        <v>0.0663733270234285</v>
      </c>
      <c r="E381" s="19" t="n">
        <f aca="false">IF(C381&lt;(Assumptions!$E$6-Assumptions!$D$6)/(Assumptions!$F$6-Assumptions!$D$6),Assumptions!$D$6+SQRT(C381*(Assumptions!$F$6-Assumptions!$D$6)*(Assumptions!$E$6-Assumptions!$D$6)),Assumptions!$F$6-SQRT((1-C381)*(Assumptions!$F$6-Assumptions!$D$6)*(Assumptions!$F$6-Assumptions!$E$6)))</f>
        <v>0.046107058241283</v>
      </c>
      <c r="F381" s="19" t="n">
        <f aca="false">IF(D381&lt;(Assumptions!$E$7-Assumptions!$D$7)/(Assumptions!$F$7-Assumptions!$D$7),Assumptions!$D$7+SQRT(D381*(Assumptions!$F$7-Assumptions!$D$7)*(Assumptions!$E$7-Assumptions!$D$7)),Assumptions!$F$7-SQRT((1-D381)*(Assumptions!$F$7-Assumptions!$D$7)*(Assumptions!$F$7-Assumptions!$E$7)))</f>
        <v>0.379955950544651</v>
      </c>
      <c r="G381" s="19" t="n">
        <f aca="false">MIN(Assumptions!$D$24,MAX(Assumptions!$D$23,Assumptions!$D$8+Assumptions!$E$8*'Random Draws'!E381))</f>
        <v>0.077032144025229</v>
      </c>
      <c r="H381" s="19" t="n">
        <f aca="false">IF('Random Draws'!F381&lt;(Assumptions!$E$9-Assumptions!$D$9)/(Assumptions!$F$9-Assumptions!$D$9),Assumptions!$D$9+SQRT('Random Draws'!F381*(Assumptions!$F$9-Assumptions!$D$9)*(Assumptions!$E$9-Assumptions!$D$9)),Assumptions!$F$9-SQRT((1-'Random Draws'!F381)*(Assumptions!$F$9-Assumptions!$D$9)*(Assumptions!$F$9-Assumptions!$E$9)))</f>
        <v>0.253697724812063</v>
      </c>
      <c r="I381" s="19" t="n">
        <f aca="false">IF('Random Draws'!G381&lt;(Assumptions!$E$10-Assumptions!$D$10)/(Assumptions!$F$10-Assumptions!$D$10),Assumptions!$D$10+SQRT('Random Draws'!G381*(Assumptions!$F$10-Assumptions!$D$10)*(Assumptions!$E$10-Assumptions!$D$10)),Assumptions!$F$10-SQRT((1-'Random Draws'!G381)*(Assumptions!$F$10-Assumptions!$D$10)*(Assumptions!$F$10-Assumptions!$E$10)))</f>
        <v>0.0207906306109055</v>
      </c>
      <c r="J381" s="19" t="n">
        <f aca="false">IF('Random Draws'!H381&lt;(Assumptions!$E$11-Assumptions!$D$11)/(Assumptions!$F$11-Assumptions!$D$11),Assumptions!$D$11+SQRT('Random Draws'!H381*(Assumptions!$F$11-Assumptions!$D$11)*(Assumptions!$E$11-Assumptions!$D$11)),Assumptions!$F$11-SQRT((1-'Random Draws'!H381)*(Assumptions!$F$11-Assumptions!$D$11)*(Assumptions!$F$11-Assumptions!$E$11)))</f>
        <v>0.194322402333513</v>
      </c>
      <c r="K381" s="19" t="n">
        <f aca="false">MAX(G381,I381+Assumptions!$D$21)</f>
        <v>0.077032144025229</v>
      </c>
      <c r="L381" s="28" t="n">
        <f aca="false">(F381-Assumptions!$D$15)*(1-H381)+Assumptions!$D$15-J381</f>
        <v>0.122220292254724</v>
      </c>
      <c r="M381" s="21" t="n">
        <f aca="false">Assumptions!$D$14*(1+E381)^1*L381-Assumptions!$D$14*(1+E381)^0*E381*Assumptions!$D$16</f>
        <v>18.3384833029074</v>
      </c>
      <c r="N381" s="21" t="n">
        <f aca="false">Assumptions!$D$14*(1+E381)^2*L381-Assumptions!$D$14*(1+E381)^1*E381*Assumptions!$D$16</f>
        <v>19.1840168206114</v>
      </c>
      <c r="O381" s="21" t="n">
        <f aca="false">Assumptions!$D$14*(1+E381)^3*L381-Assumptions!$D$14*(1+E381)^2*E381*Assumptions!$D$16</f>
        <v>20.0685354014611</v>
      </c>
      <c r="P381" s="21" t="n">
        <f aca="false">Assumptions!$D$14*(1+E381)^4*L381-Assumptions!$D$14*(1+E381)^3*E381*Assumptions!$D$16</f>
        <v>20.9938365320335</v>
      </c>
      <c r="Q381" s="21" t="n">
        <f aca="false">Assumptions!$D$14*(1+E381)^5*L381-Assumptions!$D$14*(1+E381)^4*E381*Assumptions!$D$16</f>
        <v>21.9618005757239</v>
      </c>
      <c r="R381" s="21" t="n">
        <f aca="false">M381/(1+K381)+N381/(1+K381)^2+O381/(1+K381)^3+P381/(1+K381)^4+Q381/(1+K381)^5</f>
        <v>80.3837445812499</v>
      </c>
      <c r="S381" s="21" t="n">
        <f aca="false">Q381*(1+I381)/(K381-I381)</f>
        <v>398.609477200425</v>
      </c>
      <c r="T381" s="21" t="n">
        <f aca="false">R381+S381/(1+K381)^5</f>
        <v>355.429087003792</v>
      </c>
      <c r="U381" s="8" t="n">
        <f aca="false">(T381-Assumptions!$D$17)/Assumptions!$D$18</f>
        <v>6.81716348015168</v>
      </c>
    </row>
    <row r="382" customFormat="false" ht="15" hidden="false" customHeight="false" outlineLevel="0" collapsed="false">
      <c r="B382" s="2" t="n">
        <v>377</v>
      </c>
      <c r="C382" s="27" t="n">
        <f aca="false">NORMSDIST('Random Draws'!C382)</f>
        <v>0.138837624799241</v>
      </c>
      <c r="D382" s="27" t="n">
        <f aca="false">NORMSDIST(Assumptions!$D$22*'Random Draws'!C382+SQRT(1-Assumptions!$D$22^2)*'Random Draws'!D382)</f>
        <v>0.34189412430028</v>
      </c>
      <c r="E382" s="19" t="n">
        <f aca="false">IF(C382&lt;(Assumptions!$E$6-Assumptions!$D$6)/(Assumptions!$F$6-Assumptions!$D$6),Assumptions!$D$6+SQRT(C382*(Assumptions!$F$6-Assumptions!$D$6)*(Assumptions!$E$6-Assumptions!$D$6)),Assumptions!$F$6-SQRT((1-C382)*(Assumptions!$F$6-Assumptions!$D$6)*(Assumptions!$F$6-Assumptions!$E$6)))</f>
        <v>0.0663474500473235</v>
      </c>
      <c r="F382" s="19" t="n">
        <f aca="false">IF(D382&lt;(Assumptions!$E$7-Assumptions!$D$7)/(Assumptions!$F$7-Assumptions!$D$7),Assumptions!$D$7+SQRT(D382*(Assumptions!$F$7-Assumptions!$D$7)*(Assumptions!$E$7-Assumptions!$D$7)),Assumptions!$F$7-SQRT((1-D382)*(Assumptions!$F$7-Assumptions!$D$7)*(Assumptions!$F$7-Assumptions!$E$7)))</f>
        <v>0.405291994279361</v>
      </c>
      <c r="G382" s="19" t="n">
        <f aca="false">MIN(Assumptions!$D$24,MAX(Assumptions!$D$23,Assumptions!$D$8+Assumptions!$E$8*'Random Draws'!E382))</f>
        <v>0.087172359893836</v>
      </c>
      <c r="H382" s="19" t="n">
        <f aca="false">IF('Random Draws'!F382&lt;(Assumptions!$E$9-Assumptions!$D$9)/(Assumptions!$F$9-Assumptions!$D$9),Assumptions!$D$9+SQRT('Random Draws'!F382*(Assumptions!$F$9-Assumptions!$D$9)*(Assumptions!$E$9-Assumptions!$D$9)),Assumptions!$F$9-SQRT((1-'Random Draws'!F382)*(Assumptions!$F$9-Assumptions!$D$9)*(Assumptions!$F$9-Assumptions!$E$9)))</f>
        <v>0.281107884263738</v>
      </c>
      <c r="I382" s="19" t="n">
        <f aca="false">IF('Random Draws'!G382&lt;(Assumptions!$E$10-Assumptions!$D$10)/(Assumptions!$F$10-Assumptions!$D$10),Assumptions!$D$10+SQRT('Random Draws'!G382*(Assumptions!$F$10-Assumptions!$D$10)*(Assumptions!$E$10-Assumptions!$D$10)),Assumptions!$F$10-SQRT((1-'Random Draws'!G382)*(Assumptions!$F$10-Assumptions!$D$10)*(Assumptions!$F$10-Assumptions!$E$10)))</f>
        <v>0.0165138701767728</v>
      </c>
      <c r="J382" s="19" t="n">
        <f aca="false">IF('Random Draws'!H382&lt;(Assumptions!$E$11-Assumptions!$D$11)/(Assumptions!$F$11-Assumptions!$D$11),Assumptions!$D$11+SQRT('Random Draws'!H382*(Assumptions!$F$11-Assumptions!$D$11)*(Assumptions!$E$11-Assumptions!$D$11)),Assumptions!$F$11-SQRT((1-'Random Draws'!H382)*(Assumptions!$F$11-Assumptions!$D$11)*(Assumptions!$F$11-Assumptions!$E$11)))</f>
        <v>0.162594390842532</v>
      </c>
      <c r="K382" s="19" t="n">
        <f aca="false">MAX(G382,I382+Assumptions!$D$21)</f>
        <v>0.087172359893836</v>
      </c>
      <c r="L382" s="28" t="n">
        <f aca="false">(F382-Assumptions!$D$15)*(1-H382)+Assumptions!$D$15-J382</f>
        <v>0.165310853370213</v>
      </c>
      <c r="M382" s="21" t="n">
        <f aca="false">Assumptions!$D$14*(1+E382)^1*L382-Assumptions!$D$14*(1+E382)^0*E382*Assumptions!$D$16</f>
        <v>25.2718156009828</v>
      </c>
      <c r="N382" s="21" t="n">
        <f aca="false">Assumptions!$D$14*(1+E382)^2*L382-Assumptions!$D$14*(1+E382)^1*E382*Assumptions!$D$16</f>
        <v>26.9485361241742</v>
      </c>
      <c r="O382" s="21" t="n">
        <f aca="false">Assumptions!$D$14*(1+E382)^3*L382-Assumptions!$D$14*(1+E382)^2*E382*Assumptions!$D$16</f>
        <v>28.7365027785214</v>
      </c>
      <c r="P382" s="21" t="n">
        <f aca="false">Assumptions!$D$14*(1+E382)^4*L382-Assumptions!$D$14*(1+E382)^3*E382*Assumptions!$D$16</f>
        <v>30.6430964611541</v>
      </c>
      <c r="Q382" s="21" t="n">
        <f aca="false">Assumptions!$D$14*(1+E382)^5*L382-Assumptions!$D$14*(1+E382)^4*E382*Assumptions!$D$16</f>
        <v>32.6761877729058</v>
      </c>
      <c r="R382" s="21" t="n">
        <f aca="false">M382/(1+K382)+N382/(1+K382)^2+O382/(1+K382)^3+P382/(1+K382)^4+Q382/(1+K382)^5</f>
        <v>111.859057304488</v>
      </c>
      <c r="S382" s="21" t="n">
        <f aca="false">Q382*(1+I382)/(K382-I382)</f>
        <v>470.0892734711</v>
      </c>
      <c r="T382" s="21" t="n">
        <f aca="false">R382+S382/(1+K382)^5</f>
        <v>421.378781270541</v>
      </c>
      <c r="U382" s="8" t="n">
        <f aca="false">(T382-Assumptions!$D$17)/Assumptions!$D$18</f>
        <v>9.45515125082165</v>
      </c>
    </row>
    <row r="383" customFormat="false" ht="15" hidden="false" customHeight="false" outlineLevel="0" collapsed="false">
      <c r="B383" s="2" t="n">
        <v>378</v>
      </c>
      <c r="C383" s="27" t="n">
        <f aca="false">NORMSDIST('Random Draws'!C383)</f>
        <v>0.0164061954296037</v>
      </c>
      <c r="D383" s="27" t="n">
        <f aca="false">NORMSDIST(Assumptions!$D$22*'Random Draws'!C383+SQRT(1-Assumptions!$D$22^2)*'Random Draws'!D383)</f>
        <v>0.0735160109132219</v>
      </c>
      <c r="E383" s="19" t="n">
        <f aca="false">IF(C383&lt;(Assumptions!$E$6-Assumptions!$D$6)/(Assumptions!$F$6-Assumptions!$D$6),Assumptions!$D$6+SQRT(C383*(Assumptions!$F$6-Assumptions!$D$6)*(Assumptions!$E$6-Assumptions!$D$6)),Assumptions!$F$6-SQRT((1-C383)*(Assumptions!$F$6-Assumptions!$D$6)*(Assumptions!$F$6-Assumptions!$E$6)))</f>
        <v>0.0490570954034955</v>
      </c>
      <c r="F383" s="19" t="n">
        <f aca="false">IF(D383&lt;(Assumptions!$E$7-Assumptions!$D$7)/(Assumptions!$F$7-Assumptions!$D$7),Assumptions!$D$7+SQRT(D383*(Assumptions!$F$7-Assumptions!$D$7)*(Assumptions!$E$7-Assumptions!$D$7)),Assumptions!$F$7-SQRT((1-D383)*(Assumptions!$F$7-Assumptions!$D$7)*(Assumptions!$F$7-Assumptions!$E$7)))</f>
        <v>0.381002287148769</v>
      </c>
      <c r="G383" s="19" t="n">
        <f aca="false">MIN(Assumptions!$D$24,MAX(Assumptions!$D$23,Assumptions!$D$8+Assumptions!$E$8*'Random Draws'!E383))</f>
        <v>0.100530685808198</v>
      </c>
      <c r="H383" s="19" t="n">
        <f aca="false">IF('Random Draws'!F383&lt;(Assumptions!$E$9-Assumptions!$D$9)/(Assumptions!$F$9-Assumptions!$D$9),Assumptions!$D$9+SQRT('Random Draws'!F383*(Assumptions!$F$9-Assumptions!$D$9)*(Assumptions!$E$9-Assumptions!$D$9)),Assumptions!$F$9-SQRT((1-'Random Draws'!F383)*(Assumptions!$F$9-Assumptions!$D$9)*(Assumptions!$F$9-Assumptions!$E$9)))</f>
        <v>0.304096154178929</v>
      </c>
      <c r="I383" s="19" t="n">
        <f aca="false">IF('Random Draws'!G383&lt;(Assumptions!$E$10-Assumptions!$D$10)/(Assumptions!$F$10-Assumptions!$D$10),Assumptions!$D$10+SQRT('Random Draws'!G383*(Assumptions!$F$10-Assumptions!$D$10)*(Assumptions!$E$10-Assumptions!$D$10)),Assumptions!$F$10-SQRT((1-'Random Draws'!G383)*(Assumptions!$F$10-Assumptions!$D$10)*(Assumptions!$F$10-Assumptions!$E$10)))</f>
        <v>0.0125423892336295</v>
      </c>
      <c r="J383" s="19" t="n">
        <f aca="false">IF('Random Draws'!H383&lt;(Assumptions!$E$11-Assumptions!$D$11)/(Assumptions!$F$11-Assumptions!$D$11),Assumptions!$D$11+SQRT('Random Draws'!H383*(Assumptions!$F$11-Assumptions!$D$11)*(Assumptions!$E$11-Assumptions!$D$11)),Assumptions!$F$11-SQRT((1-'Random Draws'!H383)*(Assumptions!$F$11-Assumptions!$D$11)*(Assumptions!$F$11-Assumptions!$E$11)))</f>
        <v>0.167321323583541</v>
      </c>
      <c r="K383" s="19" t="n">
        <f aca="false">MAX(G383,I383+Assumptions!$D$21)</f>
        <v>0.100530685808198</v>
      </c>
      <c r="L383" s="28" t="n">
        <f aca="false">(F383-Assumptions!$D$15)*(1-H383)+Assumptions!$D$15-J383</f>
        <v>0.137352133353172</v>
      </c>
      <c r="M383" s="21" t="n">
        <f aca="false">Assumptions!$D$14*(1+E383)^1*L383-Assumptions!$D$14*(1+E383)^0*E383*Assumptions!$D$16</f>
        <v>20.6796849941229</v>
      </c>
      <c r="N383" s="21" t="n">
        <f aca="false">Assumptions!$D$14*(1+E383)^2*L383-Assumptions!$D$14*(1+E383)^1*E383*Assumptions!$D$16</f>
        <v>21.6941702737938</v>
      </c>
      <c r="O383" s="21" t="n">
        <f aca="false">Assumptions!$D$14*(1+E383)^3*L383-Assumptions!$D$14*(1+E383)^2*E383*Assumptions!$D$16</f>
        <v>22.758423254615</v>
      </c>
      <c r="P383" s="21" t="n">
        <f aca="false">Assumptions!$D$14*(1+E383)^4*L383-Assumptions!$D$14*(1+E383)^3*E383*Assumptions!$D$16</f>
        <v>23.8748853954497</v>
      </c>
      <c r="Q383" s="21" t="n">
        <f aca="false">Assumptions!$D$14*(1+E383)^5*L383-Assumptions!$D$14*(1+E383)^4*E383*Assumptions!$D$16</f>
        <v>25.0461179260418</v>
      </c>
      <c r="R383" s="21" t="n">
        <f aca="false">M383/(1+K383)+N383/(1+K383)^2+O383/(1+K383)^3+P383/(1+K383)^4+Q383/(1+K383)^5</f>
        <v>85.5660907888311</v>
      </c>
      <c r="S383" s="21" t="n">
        <f aca="false">Q383*(1+I383)/(K383-I383)</f>
        <v>288.22306003355</v>
      </c>
      <c r="T383" s="21" t="n">
        <f aca="false">R383+S383/(1+K383)^5</f>
        <v>264.098860610847</v>
      </c>
      <c r="U383" s="8" t="n">
        <f aca="false">(T383-Assumptions!$D$17)/Assumptions!$D$18</f>
        <v>3.16395442443388</v>
      </c>
    </row>
    <row r="384" customFormat="false" ht="15" hidden="false" customHeight="false" outlineLevel="0" collapsed="false">
      <c r="B384" s="2" t="n">
        <v>379</v>
      </c>
      <c r="C384" s="27" t="n">
        <f aca="false">NORMSDIST('Random Draws'!C384)</f>
        <v>0.718379208713966</v>
      </c>
      <c r="D384" s="27" t="n">
        <f aca="false">NORMSDIST(Assumptions!$D$22*'Random Draws'!C384+SQRT(1-Assumptions!$D$22^2)*'Random Draws'!D384)</f>
        <v>0.481016376535079</v>
      </c>
      <c r="E384" s="19" t="n">
        <f aca="false">IF(C384&lt;(Assumptions!$E$6-Assumptions!$D$6)/(Assumptions!$F$6-Assumptions!$D$6),Assumptions!$D$6+SQRT(C384*(Assumptions!$F$6-Assumptions!$D$6)*(Assumptions!$E$6-Assumptions!$D$6)),Assumptions!$F$6-SQRT((1-C384)*(Assumptions!$F$6-Assumptions!$D$6)*(Assumptions!$F$6-Assumptions!$E$6)))</f>
        <v>0.102475288722894</v>
      </c>
      <c r="F384" s="19" t="n">
        <f aca="false">IF(D384&lt;(Assumptions!$E$7-Assumptions!$D$7)/(Assumptions!$F$7-Assumptions!$D$7),Assumptions!$D$7+SQRT(D384*(Assumptions!$F$7-Assumptions!$D$7)*(Assumptions!$E$7-Assumptions!$D$7)),Assumptions!$F$7-SQRT((1-D384)*(Assumptions!$F$7-Assumptions!$D$7)*(Assumptions!$F$7-Assumptions!$E$7)))</f>
        <v>0.413722418590477</v>
      </c>
      <c r="G384" s="19" t="n">
        <f aca="false">MIN(Assumptions!$D$24,MAX(Assumptions!$D$23,Assumptions!$D$8+Assumptions!$E$8*'Random Draws'!E384))</f>
        <v>0.076430070967412</v>
      </c>
      <c r="H384" s="19" t="n">
        <f aca="false">IF('Random Draws'!F384&lt;(Assumptions!$E$9-Assumptions!$D$9)/(Assumptions!$F$9-Assumptions!$D$9),Assumptions!$D$9+SQRT('Random Draws'!F384*(Assumptions!$F$9-Assumptions!$D$9)*(Assumptions!$E$9-Assumptions!$D$9)),Assumptions!$F$9-SQRT((1-'Random Draws'!F384)*(Assumptions!$F$9-Assumptions!$D$9)*(Assumptions!$F$9-Assumptions!$E$9)))</f>
        <v>0.275634023981998</v>
      </c>
      <c r="I384" s="19" t="n">
        <f aca="false">IF('Random Draws'!G384&lt;(Assumptions!$E$10-Assumptions!$D$10)/(Assumptions!$F$10-Assumptions!$D$10),Assumptions!$D$10+SQRT('Random Draws'!G384*(Assumptions!$F$10-Assumptions!$D$10)*(Assumptions!$E$10-Assumptions!$D$10)),Assumptions!$F$10-SQRT((1-'Random Draws'!G384)*(Assumptions!$F$10-Assumptions!$D$10)*(Assumptions!$F$10-Assumptions!$E$10)))</f>
        <v>0.019613261733275</v>
      </c>
      <c r="J384" s="19" t="n">
        <f aca="false">IF('Random Draws'!H384&lt;(Assumptions!$E$11-Assumptions!$D$11)/(Assumptions!$F$11-Assumptions!$D$11),Assumptions!$D$11+SQRT('Random Draws'!H384*(Assumptions!$F$11-Assumptions!$D$11)*(Assumptions!$E$11-Assumptions!$D$11)),Assumptions!$F$11-SQRT((1-'Random Draws'!H384)*(Assumptions!$F$11-Assumptions!$D$11)*(Assumptions!$F$11-Assumptions!$E$11)))</f>
        <v>0.186957377166302</v>
      </c>
      <c r="K384" s="19" t="n">
        <f aca="false">MAX(G384,I384+Assumptions!$D$21)</f>
        <v>0.076430070967412</v>
      </c>
      <c r="L384" s="28" t="n">
        <f aca="false">(F384-Assumptions!$D$15)*(1-H384)+Assumptions!$D$15-J384</f>
        <v>0.148561489494177</v>
      </c>
      <c r="M384" s="21" t="n">
        <f aca="false">Assumptions!$D$14*(1+E384)^1*L384-Assumptions!$D$14*(1+E384)^0*E384*Assumptions!$D$16</f>
        <v>23.3031112924188</v>
      </c>
      <c r="N384" s="21" t="n">
        <f aca="false">Assumptions!$D$14*(1+E384)^2*L384-Assumptions!$D$14*(1+E384)^1*E384*Assumptions!$D$16</f>
        <v>25.6911043502512</v>
      </c>
      <c r="O384" s="21" t="n">
        <f aca="false">Assumptions!$D$14*(1+E384)^3*L384-Assumptions!$D$14*(1+E384)^2*E384*Assumptions!$D$16</f>
        <v>28.3238076861531</v>
      </c>
      <c r="P384" s="21" t="n">
        <f aca="false">Assumptions!$D$14*(1+E384)^4*L384-Assumptions!$D$14*(1+E384)^3*E384*Assumptions!$D$16</f>
        <v>31.2262980565234</v>
      </c>
      <c r="Q384" s="21" t="n">
        <f aca="false">Assumptions!$D$14*(1+E384)^5*L384-Assumptions!$D$14*(1+E384)^4*E384*Assumptions!$D$16</f>
        <v>34.4262219656128</v>
      </c>
      <c r="R384" s="21" t="n">
        <f aca="false">M384/(1+K384)+N384/(1+K384)^2+O384/(1+K384)^3+P384/(1+K384)^4+Q384/(1+K384)^5</f>
        <v>113.60890702206</v>
      </c>
      <c r="S384" s="21" t="n">
        <f aca="false">Q384*(1+I384)/(K384-I384)</f>
        <v>617.800135922141</v>
      </c>
      <c r="T384" s="21" t="n">
        <f aca="false">R384+S384/(1+K384)^5</f>
        <v>541.091949144647</v>
      </c>
      <c r="U384" s="8" t="n">
        <f aca="false">(T384-Assumptions!$D$17)/Assumptions!$D$18</f>
        <v>14.2436779657859</v>
      </c>
    </row>
    <row r="385" customFormat="false" ht="15" hidden="false" customHeight="false" outlineLevel="0" collapsed="false">
      <c r="B385" s="2" t="n">
        <v>380</v>
      </c>
      <c r="C385" s="27" t="n">
        <f aca="false">NORMSDIST('Random Draws'!C385)</f>
        <v>0.125814093420084</v>
      </c>
      <c r="D385" s="27" t="n">
        <f aca="false">NORMSDIST(Assumptions!$D$22*'Random Draws'!C385+SQRT(1-Assumptions!$D$22^2)*'Random Draws'!D385)</f>
        <v>0.422902264631481</v>
      </c>
      <c r="E385" s="19" t="n">
        <f aca="false">IF(C385&lt;(Assumptions!$E$6-Assumptions!$D$6)/(Assumptions!$F$6-Assumptions!$D$6),Assumptions!$D$6+SQRT(C385*(Assumptions!$F$6-Assumptions!$D$6)*(Assumptions!$E$6-Assumptions!$D$6)),Assumptions!$F$6-SQRT((1-C385)*(Assumptions!$F$6-Assumptions!$D$6)*(Assumptions!$F$6-Assumptions!$E$6)))</f>
        <v>0.0650812772222712</v>
      </c>
      <c r="F385" s="19" t="n">
        <f aca="false">IF(D385&lt;(Assumptions!$E$7-Assumptions!$D$7)/(Assumptions!$F$7-Assumptions!$D$7),Assumptions!$D$7+SQRT(D385*(Assumptions!$F$7-Assumptions!$D$7)*(Assumptions!$E$7-Assumptions!$D$7)),Assumptions!$F$7-SQRT((1-D385)*(Assumptions!$F$7-Assumptions!$D$7)*(Assumptions!$F$7-Assumptions!$E$7)))</f>
        <v>0.410372746478516</v>
      </c>
      <c r="G385" s="19" t="n">
        <f aca="false">MIN(Assumptions!$D$24,MAX(Assumptions!$D$23,Assumptions!$D$8+Assumptions!$E$8*'Random Draws'!E385))</f>
        <v>0.090897304894195</v>
      </c>
      <c r="H385" s="19" t="n">
        <f aca="false">IF('Random Draws'!F385&lt;(Assumptions!$E$9-Assumptions!$D$9)/(Assumptions!$F$9-Assumptions!$D$9),Assumptions!$D$9+SQRT('Random Draws'!F385*(Assumptions!$F$9-Assumptions!$D$9)*(Assumptions!$E$9-Assumptions!$D$9)),Assumptions!$F$9-SQRT((1-'Random Draws'!F385)*(Assumptions!$F$9-Assumptions!$D$9)*(Assumptions!$F$9-Assumptions!$E$9)))</f>
        <v>0.261695080101529</v>
      </c>
      <c r="I385" s="19" t="n">
        <f aca="false">IF('Random Draws'!G385&lt;(Assumptions!$E$10-Assumptions!$D$10)/(Assumptions!$F$10-Assumptions!$D$10),Assumptions!$D$10+SQRT('Random Draws'!G385*(Assumptions!$F$10-Assumptions!$D$10)*(Assumptions!$E$10-Assumptions!$D$10)),Assumptions!$F$10-SQRT((1-'Random Draws'!G385)*(Assumptions!$F$10-Assumptions!$D$10)*(Assumptions!$F$10-Assumptions!$E$10)))</f>
        <v>0.0173738453067836</v>
      </c>
      <c r="J385" s="19" t="n">
        <f aca="false">IF('Random Draws'!H385&lt;(Assumptions!$E$11-Assumptions!$D$11)/(Assumptions!$F$11-Assumptions!$D$11),Assumptions!$D$11+SQRT('Random Draws'!H385*(Assumptions!$F$11-Assumptions!$D$11)*(Assumptions!$E$11-Assumptions!$D$11)),Assumptions!$F$11-SQRT((1-'Random Draws'!H385)*(Assumptions!$F$11-Assumptions!$D$11)*(Assumptions!$F$11-Assumptions!$E$11)))</f>
        <v>0.176683803358028</v>
      </c>
      <c r="K385" s="19" t="n">
        <f aca="false">MAX(G385,I385+Assumptions!$D$21)</f>
        <v>0.090897304894195</v>
      </c>
      <c r="L385" s="28" t="n">
        <f aca="false">(F385-Assumptions!$D$15)*(1-H385)+Assumptions!$D$15-J385</f>
        <v>0.160316774772507</v>
      </c>
      <c r="M385" s="21" t="n">
        <f aca="false">Assumptions!$D$14*(1+E385)^1*L385-Assumptions!$D$14*(1+E385)^0*E385*Assumptions!$D$16</f>
        <v>24.4757037531374</v>
      </c>
      <c r="N385" s="21" t="n">
        <f aca="false">Assumptions!$D$14*(1+E385)^2*L385-Assumptions!$D$14*(1+E385)^1*E385*Assumptions!$D$16</f>
        <v>26.0686138143056</v>
      </c>
      <c r="O385" s="21" t="n">
        <f aca="false">Assumptions!$D$14*(1+E385)^3*L385-Assumptions!$D$14*(1+E385)^2*E385*Assumptions!$D$16</f>
        <v>27.7651924967547</v>
      </c>
      <c r="P385" s="21" t="n">
        <f aca="false">Assumptions!$D$14*(1+E385)^4*L385-Assumptions!$D$14*(1+E385)^3*E385*Assumptions!$D$16</f>
        <v>29.5721866867657</v>
      </c>
      <c r="Q385" s="21" t="n">
        <f aca="false">Assumptions!$D$14*(1+E385)^5*L385-Assumptions!$D$14*(1+E385)^4*E385*Assumptions!$D$16</f>
        <v>31.4967823665959</v>
      </c>
      <c r="R385" s="21" t="n">
        <f aca="false">M385/(1+K385)+N385/(1+K385)^2+O385/(1+K385)^3+P385/(1+K385)^4+Q385/(1+K385)^5</f>
        <v>106.996151476083</v>
      </c>
      <c r="S385" s="21" t="n">
        <f aca="false">Q385*(1+I385)/(K385-I385)</f>
        <v>435.83371580873</v>
      </c>
      <c r="T385" s="21" t="n">
        <f aca="false">R385+S385/(1+K385)^5</f>
        <v>389.095108106859</v>
      </c>
      <c r="U385" s="8" t="n">
        <f aca="false">(T385-Assumptions!$D$17)/Assumptions!$D$18</f>
        <v>8.16380432427434</v>
      </c>
    </row>
    <row r="386" customFormat="false" ht="15" hidden="false" customHeight="false" outlineLevel="0" collapsed="false">
      <c r="B386" s="2" t="n">
        <v>381</v>
      </c>
      <c r="C386" s="27" t="n">
        <f aca="false">NORMSDIST('Random Draws'!C386)</f>
        <v>0.505570514359903</v>
      </c>
      <c r="D386" s="27" t="n">
        <f aca="false">NORMSDIST(Assumptions!$D$22*'Random Draws'!C386+SQRT(1-Assumptions!$D$22^2)*'Random Draws'!D386)</f>
        <v>0.618298741276093</v>
      </c>
      <c r="E386" s="19" t="n">
        <f aca="false">IF(C386&lt;(Assumptions!$E$6-Assumptions!$D$6)/(Assumptions!$F$6-Assumptions!$D$6),Assumptions!$D$6+SQRT(C386*(Assumptions!$F$6-Assumptions!$D$6)*(Assumptions!$E$6-Assumptions!$D$6)),Assumptions!$F$6-SQRT((1-C386)*(Assumptions!$F$6-Assumptions!$D$6)*(Assumptions!$F$6-Assumptions!$E$6)))</f>
        <v>0.0902793058354926</v>
      </c>
      <c r="F386" s="19" t="n">
        <f aca="false">IF(D386&lt;(Assumptions!$E$7-Assumptions!$D$7)/(Assumptions!$F$7-Assumptions!$D$7),Assumptions!$D$7+SQRT(D386*(Assumptions!$F$7-Assumptions!$D$7)*(Assumptions!$E$7-Assumptions!$D$7)),Assumptions!$F$7-SQRT((1-D386)*(Assumptions!$F$7-Assumptions!$D$7)*(Assumptions!$F$7-Assumptions!$E$7)))</f>
        <v>0.420925647351547</v>
      </c>
      <c r="G386" s="19" t="n">
        <f aca="false">MIN(Assumptions!$D$24,MAX(Assumptions!$D$23,Assumptions!$D$8+Assumptions!$E$8*'Random Draws'!E386))</f>
        <v>0.087241200763824</v>
      </c>
      <c r="H386" s="19" t="n">
        <f aca="false">IF('Random Draws'!F386&lt;(Assumptions!$E$9-Assumptions!$D$9)/(Assumptions!$F$9-Assumptions!$D$9),Assumptions!$D$9+SQRT('Random Draws'!F386*(Assumptions!$F$9-Assumptions!$D$9)*(Assumptions!$E$9-Assumptions!$D$9)),Assumptions!$F$9-SQRT((1-'Random Draws'!F386)*(Assumptions!$F$9-Assumptions!$D$9)*(Assumptions!$F$9-Assumptions!$E$9)))</f>
        <v>0.271269907899454</v>
      </c>
      <c r="I386" s="19" t="n">
        <f aca="false">IF('Random Draws'!G386&lt;(Assumptions!$E$10-Assumptions!$D$10)/(Assumptions!$F$10-Assumptions!$D$10),Assumptions!$D$10+SQRT('Random Draws'!G386*(Assumptions!$F$10-Assumptions!$D$10)*(Assumptions!$E$10-Assumptions!$D$10)),Assumptions!$F$10-SQRT((1-'Random Draws'!G386)*(Assumptions!$F$10-Assumptions!$D$10)*(Assumptions!$F$10-Assumptions!$E$10)))</f>
        <v>0.0179917650380235</v>
      </c>
      <c r="J386" s="19" t="n">
        <f aca="false">IF('Random Draws'!H386&lt;(Assumptions!$E$11-Assumptions!$D$11)/(Assumptions!$F$11-Assumptions!$D$11),Assumptions!$D$11+SQRT('Random Draws'!H386*(Assumptions!$F$11-Assumptions!$D$11)*(Assumptions!$E$11-Assumptions!$D$11)),Assumptions!$F$11-SQRT((1-'Random Draws'!H386)*(Assumptions!$F$11-Assumptions!$D$11)*(Assumptions!$F$11-Assumptions!$E$11)))</f>
        <v>0.152913340760002</v>
      </c>
      <c r="K386" s="19" t="n">
        <f aca="false">MAX(G386,I386+Assumptions!$D$21)</f>
        <v>0.087241200763824</v>
      </c>
      <c r="L386" s="28" t="n">
        <f aca="false">(F386-Assumptions!$D$15)*(1-H386)+Assumptions!$D$15-J386</f>
        <v>0.189092933028902</v>
      </c>
      <c r="M386" s="21" t="n">
        <f aca="false">Assumptions!$D$14*(1+E386)^1*L386-Assumptions!$D$14*(1+E386)^0*E386*Assumptions!$D$16</f>
        <v>29.5010812249822</v>
      </c>
      <c r="N386" s="21" t="n">
        <f aca="false">Assumptions!$D$14*(1+E386)^2*L386-Assumptions!$D$14*(1+E386)^1*E386*Assumptions!$D$16</f>
        <v>32.16441835937</v>
      </c>
      <c r="O386" s="21" t="n">
        <f aca="false">Assumptions!$D$14*(1+E386)^3*L386-Assumptions!$D$14*(1+E386)^2*E386*Assumptions!$D$16</f>
        <v>35.0681997214563</v>
      </c>
      <c r="P386" s="21" t="n">
        <f aca="false">Assumptions!$D$14*(1+E386)^4*L386-Assumptions!$D$14*(1+E386)^3*E386*Assumptions!$D$16</f>
        <v>38.2341324492098</v>
      </c>
      <c r="Q386" s="21" t="n">
        <f aca="false">Assumptions!$D$14*(1+E386)^5*L386-Assumptions!$D$14*(1+E386)^4*E386*Assumptions!$D$16</f>
        <v>41.6858833859468</v>
      </c>
      <c r="R386" s="21" t="n">
        <f aca="false">M386/(1+K386)+N386/(1+K386)^2+O386/(1+K386)^3+P386/(1+K386)^4+Q386/(1+K386)^5</f>
        <v>136.429771787527</v>
      </c>
      <c r="S386" s="21" t="n">
        <f aca="false">Q386*(1+I386)/(K386-I386)</f>
        <v>612.79757099044</v>
      </c>
      <c r="T386" s="21" t="n">
        <f aca="false">R386+S386/(1+K386)^5</f>
        <v>539.78484858163</v>
      </c>
      <c r="U386" s="8" t="n">
        <f aca="false">(T386-Assumptions!$D$17)/Assumptions!$D$18</f>
        <v>14.1913939432652</v>
      </c>
    </row>
    <row r="387" customFormat="false" ht="15" hidden="false" customHeight="false" outlineLevel="0" collapsed="false">
      <c r="B387" s="2" t="n">
        <v>382</v>
      </c>
      <c r="C387" s="27" t="n">
        <f aca="false">NORMSDIST('Random Draws'!C387)</f>
        <v>0.636154828797462</v>
      </c>
      <c r="D387" s="27" t="n">
        <f aca="false">NORMSDIST(Assumptions!$D$22*'Random Draws'!C387+SQRT(1-Assumptions!$D$22^2)*'Random Draws'!D387)</f>
        <v>0.762338591029444</v>
      </c>
      <c r="E387" s="19" t="n">
        <f aca="false">IF(C387&lt;(Assumptions!$E$6-Assumptions!$D$6)/(Assumptions!$F$6-Assumptions!$D$6),Assumptions!$D$6+SQRT(C387*(Assumptions!$F$6-Assumptions!$D$6)*(Assumptions!$E$6-Assumptions!$D$6)),Assumptions!$F$6-SQRT((1-C387)*(Assumptions!$F$6-Assumptions!$D$6)*(Assumptions!$F$6-Assumptions!$E$6)))</f>
        <v>0.0973476160570984</v>
      </c>
      <c r="F387" s="19" t="n">
        <f aca="false">IF(D387&lt;(Assumptions!$E$7-Assumptions!$D$7)/(Assumptions!$F$7-Assumptions!$D$7),Assumptions!$D$7+SQRT(D387*(Assumptions!$F$7-Assumptions!$D$7)*(Assumptions!$E$7-Assumptions!$D$7)),Assumptions!$F$7-SQRT((1-D387)*(Assumptions!$F$7-Assumptions!$D$7)*(Assumptions!$F$7-Assumptions!$E$7)))</f>
        <v>0.429167458167024</v>
      </c>
      <c r="G387" s="19" t="n">
        <f aca="false">MIN(Assumptions!$D$24,MAX(Assumptions!$D$23,Assumptions!$D$8+Assumptions!$E$8*'Random Draws'!E387))</f>
        <v>0.068142230726622</v>
      </c>
      <c r="H387" s="19" t="n">
        <f aca="false">IF('Random Draws'!F387&lt;(Assumptions!$E$9-Assumptions!$D$9)/(Assumptions!$F$9-Assumptions!$D$9),Assumptions!$D$9+SQRT('Random Draws'!F387*(Assumptions!$F$9-Assumptions!$D$9)*(Assumptions!$E$9-Assumptions!$D$9)),Assumptions!$F$9-SQRT((1-'Random Draws'!F387)*(Assumptions!$F$9-Assumptions!$D$9)*(Assumptions!$F$9-Assumptions!$E$9)))</f>
        <v>0.314701204892446</v>
      </c>
      <c r="I387" s="19" t="n">
        <f aca="false">IF('Random Draws'!G387&lt;(Assumptions!$E$10-Assumptions!$D$10)/(Assumptions!$F$10-Assumptions!$D$10),Assumptions!$D$10+SQRT('Random Draws'!G387*(Assumptions!$F$10-Assumptions!$D$10)*(Assumptions!$E$10-Assumptions!$D$10)),Assumptions!$F$10-SQRT((1-'Random Draws'!G387)*(Assumptions!$F$10-Assumptions!$D$10)*(Assumptions!$F$10-Assumptions!$E$10)))</f>
        <v>0.0200262329952476</v>
      </c>
      <c r="J387" s="19" t="n">
        <f aca="false">IF('Random Draws'!H387&lt;(Assumptions!$E$11-Assumptions!$D$11)/(Assumptions!$F$11-Assumptions!$D$11),Assumptions!$D$11+SQRT('Random Draws'!H387*(Assumptions!$F$11-Assumptions!$D$11)*(Assumptions!$E$11-Assumptions!$D$11)),Assumptions!$F$11-SQRT((1-'Random Draws'!H387)*(Assumptions!$F$11-Assumptions!$D$11)*(Assumptions!$F$11-Assumptions!$E$11)))</f>
        <v>0.154221583931373</v>
      </c>
      <c r="K387" s="19" t="n">
        <f aca="false">MAX(G387,I387+Assumptions!$D$21)</f>
        <v>0.068142230726622</v>
      </c>
      <c r="L387" s="28" t="n">
        <f aca="false">(F387-Assumptions!$D$15)*(1-H387)+Assumptions!$D$15-J387</f>
        <v>0.180797514685878</v>
      </c>
      <c r="M387" s="21" t="n">
        <f aca="false">Assumptions!$D$14*(1+E387)^1*L387-Assumptions!$D$14*(1+E387)^0*E387*Assumptions!$D$16</f>
        <v>28.3442075209431</v>
      </c>
      <c r="N387" s="21" t="n">
        <f aca="false">Assumptions!$D$14*(1+E387)^2*L387-Assumptions!$D$14*(1+E387)^1*E387*Assumptions!$D$16</f>
        <v>31.1034485521346</v>
      </c>
      <c r="O387" s="21" t="n">
        <f aca="false">Assumptions!$D$14*(1+E387)^3*L387-Assumptions!$D$14*(1+E387)^2*E387*Assumptions!$D$16</f>
        <v>34.1312951198395</v>
      </c>
      <c r="P387" s="21" t="n">
        <f aca="false">Assumptions!$D$14*(1+E387)^4*L387-Assumptions!$D$14*(1+E387)^3*E387*Assumptions!$D$16</f>
        <v>37.4538953326972</v>
      </c>
      <c r="Q387" s="21" t="n">
        <f aca="false">Assumptions!$D$14*(1+E387)^5*L387-Assumptions!$D$14*(1+E387)^4*E387*Assumptions!$D$16</f>
        <v>41.0999427553873</v>
      </c>
      <c r="R387" s="21" t="n">
        <f aca="false">M387/(1+K387)+N387/(1+K387)^2+O387/(1+K387)^3+P387/(1+K387)^4+Q387/(1+K387)^5</f>
        <v>140.136569463746</v>
      </c>
      <c r="S387" s="21" t="n">
        <f aca="false">Q387*(1+I387)/(K387-I387)</f>
        <v>871.290667589376</v>
      </c>
      <c r="T387" s="21" t="n">
        <f aca="false">R387+S387/(1+K387)^5</f>
        <v>766.775875569064</v>
      </c>
      <c r="U387" s="8" t="n">
        <f aca="false">(T387-Assumptions!$D$17)/Assumptions!$D$18</f>
        <v>23.2710350227625</v>
      </c>
    </row>
    <row r="388" customFormat="false" ht="15" hidden="false" customHeight="false" outlineLevel="0" collapsed="false">
      <c r="B388" s="2" t="n">
        <v>383</v>
      </c>
      <c r="C388" s="27" t="n">
        <f aca="false">NORMSDIST('Random Draws'!C388)</f>
        <v>0.956297008734391</v>
      </c>
      <c r="D388" s="27" t="n">
        <f aca="false">NORMSDIST(Assumptions!$D$22*'Random Draws'!C388+SQRT(1-Assumptions!$D$22^2)*'Random Draws'!D388)</f>
        <v>0.645551444713222</v>
      </c>
      <c r="E388" s="19" t="n">
        <f aca="false">IF(C388&lt;(Assumptions!$E$6-Assumptions!$D$6)/(Assumptions!$F$6-Assumptions!$D$6),Assumptions!$D$6+SQRT(C388*(Assumptions!$F$6-Assumptions!$D$6)*(Assumptions!$E$6-Assumptions!$D$6)),Assumptions!$F$6-SQRT((1-C388)*(Assumptions!$F$6-Assumptions!$D$6)*(Assumptions!$F$6-Assumptions!$E$6)))</f>
        <v>0.12521774860422</v>
      </c>
      <c r="F388" s="19" t="n">
        <f aca="false">IF(D388&lt;(Assumptions!$E$7-Assumptions!$D$7)/(Assumptions!$F$7-Assumptions!$D$7),Assumptions!$D$7+SQRT(D388*(Assumptions!$F$7-Assumptions!$D$7)*(Assumptions!$E$7-Assumptions!$D$7)),Assumptions!$F$7-SQRT((1-D388)*(Assumptions!$F$7-Assumptions!$D$7)*(Assumptions!$F$7-Assumptions!$E$7)))</f>
        <v>0.42234639165834</v>
      </c>
      <c r="G388" s="19" t="n">
        <f aca="false">MIN(Assumptions!$D$24,MAX(Assumptions!$D$23,Assumptions!$D$8+Assumptions!$E$8*'Random Draws'!E388))</f>
        <v>0.078532128140155</v>
      </c>
      <c r="H388" s="19" t="n">
        <f aca="false">IF('Random Draws'!F388&lt;(Assumptions!$E$9-Assumptions!$D$9)/(Assumptions!$F$9-Assumptions!$D$9),Assumptions!$D$9+SQRT('Random Draws'!F388*(Assumptions!$F$9-Assumptions!$D$9)*(Assumptions!$E$9-Assumptions!$D$9)),Assumptions!$F$9-SQRT((1-'Random Draws'!F388)*(Assumptions!$F$9-Assumptions!$D$9)*(Assumptions!$F$9-Assumptions!$E$9)))</f>
        <v>0.312489751038685</v>
      </c>
      <c r="I388" s="19" t="n">
        <f aca="false">IF('Random Draws'!G388&lt;(Assumptions!$E$10-Assumptions!$D$10)/(Assumptions!$F$10-Assumptions!$D$10),Assumptions!$D$10+SQRT('Random Draws'!G388*(Assumptions!$F$10-Assumptions!$D$10)*(Assumptions!$E$10-Assumptions!$D$10)),Assumptions!$F$10-SQRT((1-'Random Draws'!G388)*(Assumptions!$F$10-Assumptions!$D$10)*(Assumptions!$F$10-Assumptions!$E$10)))</f>
        <v>0.022996964142527</v>
      </c>
      <c r="J388" s="19" t="n">
        <f aca="false">IF('Random Draws'!H388&lt;(Assumptions!$E$11-Assumptions!$D$11)/(Assumptions!$F$11-Assumptions!$D$11),Assumptions!$D$11+SQRT('Random Draws'!H388*(Assumptions!$F$11-Assumptions!$D$11)*(Assumptions!$E$11-Assumptions!$D$11)),Assumptions!$F$11-SQRT((1-'Random Draws'!H388)*(Assumptions!$F$11-Assumptions!$D$11)*(Assumptions!$F$11-Assumptions!$E$11)))</f>
        <v>0.218388353364413</v>
      </c>
      <c r="K388" s="19" t="n">
        <f aca="false">MAX(G388,I388+Assumptions!$D$21)</f>
        <v>0.078532128140155</v>
      </c>
      <c r="L388" s="28" t="n">
        <f aca="false">(F388-Assumptions!$D$15)*(1-H388)+Assumptions!$D$15-J388</f>
        <v>0.112602787147555</v>
      </c>
      <c r="M388" s="21" t="n">
        <f aca="false">Assumptions!$D$14*(1+E388)^1*L388-Assumptions!$D$14*(1+E388)^0*E388*Assumptions!$D$16</f>
        <v>17.8271877164777</v>
      </c>
      <c r="N388" s="21" t="n">
        <f aca="false">Assumptions!$D$14*(1+E388)^2*L388-Assumptions!$D$14*(1+E388)^1*E388*Assumptions!$D$16</f>
        <v>20.0594680262799</v>
      </c>
      <c r="O388" s="21" t="n">
        <f aca="false">Assumptions!$D$14*(1+E388)^3*L388-Assumptions!$D$14*(1+E388)^2*E388*Assumptions!$D$16</f>
        <v>22.571269450729</v>
      </c>
      <c r="P388" s="21" t="n">
        <f aca="false">Assumptions!$D$14*(1+E388)^4*L388-Assumptions!$D$14*(1+E388)^3*E388*Assumptions!$D$16</f>
        <v>25.3975929944885</v>
      </c>
      <c r="Q388" s="21" t="n">
        <f aca="false">Assumptions!$D$14*(1+E388)^5*L388-Assumptions!$D$14*(1+E388)^4*E388*Assumptions!$D$16</f>
        <v>28.5778224092246</v>
      </c>
      <c r="R388" s="21" t="n">
        <f aca="false">M388/(1+K388)+N388/(1+K388)^2+O388/(1+K388)^3+P388/(1+K388)^4+Q388/(1+K388)^5</f>
        <v>90.116908569398</v>
      </c>
      <c r="S388" s="21" t="n">
        <f aca="false">Q388*(1+I388)/(K388-I388)</f>
        <v>526.423682978405</v>
      </c>
      <c r="T388" s="21" t="n">
        <f aca="false">R388+S388/(1+K388)^5</f>
        <v>450.836712001467</v>
      </c>
      <c r="U388" s="8" t="n">
        <f aca="false">(T388-Assumptions!$D$17)/Assumptions!$D$18</f>
        <v>10.6334684800587</v>
      </c>
    </row>
    <row r="389" customFormat="false" ht="15" hidden="false" customHeight="false" outlineLevel="0" collapsed="false">
      <c r="B389" s="2" t="n">
        <v>384</v>
      </c>
      <c r="C389" s="27" t="n">
        <f aca="false">NORMSDIST('Random Draws'!C389)</f>
        <v>0.760586292916398</v>
      </c>
      <c r="D389" s="27" t="n">
        <f aca="false">NORMSDIST(Assumptions!$D$22*'Random Draws'!C389+SQRT(1-Assumptions!$D$22^2)*'Random Draws'!D389)</f>
        <v>0.88387319044997</v>
      </c>
      <c r="E389" s="19" t="n">
        <f aca="false">IF(C389&lt;(Assumptions!$E$6-Assumptions!$D$6)/(Assumptions!$F$6-Assumptions!$D$6),Assumptions!$D$6+SQRT(C389*(Assumptions!$F$6-Assumptions!$D$6)*(Assumptions!$E$6-Assumptions!$D$6)),Assumptions!$F$6-SQRT((1-C389)*(Assumptions!$F$6-Assumptions!$D$6)*(Assumptions!$F$6-Assumptions!$E$6)))</f>
        <v>0.105401321767761</v>
      </c>
      <c r="F389" s="19" t="n">
        <f aca="false">IF(D389&lt;(Assumptions!$E$7-Assumptions!$D$7)/(Assumptions!$F$7-Assumptions!$D$7),Assumptions!$D$7+SQRT(D389*(Assumptions!$F$7-Assumptions!$D$7)*(Assumptions!$E$7-Assumptions!$D$7)),Assumptions!$F$7-SQRT((1-D389)*(Assumptions!$F$7-Assumptions!$D$7)*(Assumptions!$F$7-Assumptions!$E$7)))</f>
        <v>0.43844757001635</v>
      </c>
      <c r="G389" s="19" t="n">
        <f aca="false">MIN(Assumptions!$D$24,MAX(Assumptions!$D$23,Assumptions!$D$8+Assumptions!$E$8*'Random Draws'!E389))</f>
        <v>0.100843976451798</v>
      </c>
      <c r="H389" s="19" t="n">
        <f aca="false">IF('Random Draws'!F389&lt;(Assumptions!$E$9-Assumptions!$D$9)/(Assumptions!$F$9-Assumptions!$D$9),Assumptions!$D$9+SQRT('Random Draws'!F389*(Assumptions!$F$9-Assumptions!$D$9)*(Assumptions!$E$9-Assumptions!$D$9)),Assumptions!$F$9-SQRT((1-'Random Draws'!F389)*(Assumptions!$F$9-Assumptions!$D$9)*(Assumptions!$F$9-Assumptions!$E$9)))</f>
        <v>0.275365065955851</v>
      </c>
      <c r="I389" s="19" t="n">
        <f aca="false">IF('Random Draws'!G389&lt;(Assumptions!$E$10-Assumptions!$D$10)/(Assumptions!$F$10-Assumptions!$D$10),Assumptions!$D$10+SQRT('Random Draws'!G389*(Assumptions!$F$10-Assumptions!$D$10)*(Assumptions!$E$10-Assumptions!$D$10)),Assumptions!$F$10-SQRT((1-'Random Draws'!G389)*(Assumptions!$F$10-Assumptions!$D$10)*(Assumptions!$F$10-Assumptions!$E$10)))</f>
        <v>0.0159653806135569</v>
      </c>
      <c r="J389" s="19" t="n">
        <f aca="false">IF('Random Draws'!H389&lt;(Assumptions!$E$11-Assumptions!$D$11)/(Assumptions!$F$11-Assumptions!$D$11),Assumptions!$D$11+SQRT('Random Draws'!H389*(Assumptions!$F$11-Assumptions!$D$11)*(Assumptions!$E$11-Assumptions!$D$11)),Assumptions!$F$11-SQRT((1-'Random Draws'!H389)*(Assumptions!$F$11-Assumptions!$D$11)*(Assumptions!$F$11-Assumptions!$E$11)))</f>
        <v>0.138691785697038</v>
      </c>
      <c r="K389" s="19" t="n">
        <f aca="false">MAX(G389,I389+Assumptions!$D$21)</f>
        <v>0.100843976451798</v>
      </c>
      <c r="L389" s="28" t="n">
        <f aca="false">(F389-Assumptions!$D$15)*(1-H389)+Assumptions!$D$15-J389</f>
        <v>0.214820098857838</v>
      </c>
      <c r="M389" s="21" t="n">
        <f aca="false">Assumptions!$D$14*(1+E389)^1*L389-Assumptions!$D$14*(1+E389)^0*E389*Assumptions!$D$16</f>
        <v>33.9735553271718</v>
      </c>
      <c r="N389" s="21" t="n">
        <f aca="false">Assumptions!$D$14*(1+E389)^2*L389-Assumptions!$D$14*(1+E389)^1*E389*Assumptions!$D$16</f>
        <v>37.5544129638059</v>
      </c>
      <c r="O389" s="21" t="n">
        <f aca="false">Assumptions!$D$14*(1+E389)^3*L389-Assumptions!$D$14*(1+E389)^2*E389*Assumptions!$D$16</f>
        <v>41.5126977284034</v>
      </c>
      <c r="P389" s="21" t="n">
        <f aca="false">Assumptions!$D$14*(1+E389)^4*L389-Assumptions!$D$14*(1+E389)^3*E389*Assumptions!$D$16</f>
        <v>45.8881909391226</v>
      </c>
      <c r="Q389" s="21" t="n">
        <f aca="false">Assumptions!$D$14*(1+E389)^5*L389-Assumptions!$D$14*(1+E389)^4*E389*Assumptions!$D$16</f>
        <v>50.7248669176376</v>
      </c>
      <c r="R389" s="21" t="n">
        <f aca="false">M389/(1+K389)+N389/(1+K389)^2+O389/(1+K389)^3+P389/(1+K389)^4+Q389/(1+K389)^5</f>
        <v>155.589778568721</v>
      </c>
      <c r="S389" s="21" t="n">
        <f aca="false">Q389*(1+I389)/(K389-I389)</f>
        <v>607.157884924991</v>
      </c>
      <c r="T389" s="21" t="n">
        <f aca="false">R389+S389/(1+K389)^5</f>
        <v>531.144120469854</v>
      </c>
      <c r="U389" s="8" t="n">
        <f aca="false">(T389-Assumptions!$D$17)/Assumptions!$D$18</f>
        <v>13.8457648187942</v>
      </c>
    </row>
    <row r="390" customFormat="false" ht="15" hidden="false" customHeight="false" outlineLevel="0" collapsed="false">
      <c r="B390" s="2" t="n">
        <v>385</v>
      </c>
      <c r="C390" s="27" t="n">
        <f aca="false">NORMSDIST('Random Draws'!C390)</f>
        <v>0.356748787087204</v>
      </c>
      <c r="D390" s="27" t="n">
        <f aca="false">NORMSDIST(Assumptions!$D$22*'Random Draws'!C390+SQRT(1-Assumptions!$D$22^2)*'Random Draws'!D390)</f>
        <v>0.0807884246090467</v>
      </c>
      <c r="E390" s="19" t="n">
        <f aca="false">IF(C390&lt;(Assumptions!$E$6-Assumptions!$D$6)/(Assumptions!$F$6-Assumptions!$D$6),Assumptions!$D$6+SQRT(C390*(Assumptions!$F$6-Assumptions!$D$6)*(Assumptions!$E$6-Assumptions!$D$6)),Assumptions!$F$6-SQRT((1-C390)*(Assumptions!$F$6-Assumptions!$D$6)*(Assumptions!$F$6-Assumptions!$E$6)))</f>
        <v>0.0822343928029754</v>
      </c>
      <c r="F390" s="19" t="n">
        <f aca="false">IF(D390&lt;(Assumptions!$E$7-Assumptions!$D$7)/(Assumptions!$F$7-Assumptions!$D$7),Assumptions!$D$7+SQRT(D390*(Assumptions!$F$7-Assumptions!$D$7)*(Assumptions!$E$7-Assumptions!$D$7)),Assumptions!$F$7-SQRT((1-D390)*(Assumptions!$F$7-Assumptions!$D$7)*(Assumptions!$F$7-Assumptions!$E$7)))</f>
        <v>0.382016597095243</v>
      </c>
      <c r="G390" s="19" t="n">
        <f aca="false">MIN(Assumptions!$D$24,MAX(Assumptions!$D$23,Assumptions!$D$8+Assumptions!$E$8*'Random Draws'!E390))</f>
        <v>0.083741582022359</v>
      </c>
      <c r="H390" s="19" t="n">
        <f aca="false">IF('Random Draws'!F390&lt;(Assumptions!$E$9-Assumptions!$D$9)/(Assumptions!$F$9-Assumptions!$D$9),Assumptions!$D$9+SQRT('Random Draws'!F390*(Assumptions!$F$9-Assumptions!$D$9)*(Assumptions!$E$9-Assumptions!$D$9)),Assumptions!$F$9-SQRT((1-'Random Draws'!F390)*(Assumptions!$F$9-Assumptions!$D$9)*(Assumptions!$F$9-Assumptions!$E$9)))</f>
        <v>0.269761117226495</v>
      </c>
      <c r="I390" s="19" t="n">
        <f aca="false">IF('Random Draws'!G390&lt;(Assumptions!$E$10-Assumptions!$D$10)/(Assumptions!$F$10-Assumptions!$D$10),Assumptions!$D$10+SQRT('Random Draws'!G390*(Assumptions!$F$10-Assumptions!$D$10)*(Assumptions!$E$10-Assumptions!$D$10)),Assumptions!$F$10-SQRT((1-'Random Draws'!G390)*(Assumptions!$F$10-Assumptions!$D$10)*(Assumptions!$F$10-Assumptions!$E$10)))</f>
        <v>0.0226038273126598</v>
      </c>
      <c r="J390" s="19" t="n">
        <f aca="false">IF('Random Draws'!H390&lt;(Assumptions!$E$11-Assumptions!$D$11)/(Assumptions!$F$11-Assumptions!$D$11),Assumptions!$D$11+SQRT('Random Draws'!H390*(Assumptions!$F$11-Assumptions!$D$11)*(Assumptions!$E$11-Assumptions!$D$11)),Assumptions!$F$11-SQRT((1-'Random Draws'!H390)*(Assumptions!$F$11-Assumptions!$D$11)*(Assumptions!$F$11-Assumptions!$E$11)))</f>
        <v>0.201010129058574</v>
      </c>
      <c r="K390" s="19" t="n">
        <f aca="false">MAX(G390,I390+Assumptions!$D$21)</f>
        <v>0.083741582022359</v>
      </c>
      <c r="L390" s="28" t="n">
        <f aca="false">(F390-Assumptions!$D$15)*(1-H390)+Assumptions!$D$15-J390</f>
        <v>0.113022189244637</v>
      </c>
      <c r="M390" s="21" t="n">
        <f aca="false">Assumptions!$D$14*(1+E390)^1*L390-Assumptions!$D$14*(1+E390)^0*E390*Assumptions!$D$16</f>
        <v>17.3781729421198</v>
      </c>
      <c r="N390" s="21" t="n">
        <f aca="false">Assumptions!$D$14*(1+E390)^2*L390-Assumptions!$D$14*(1+E390)^1*E390*Assumptions!$D$16</f>
        <v>18.8072564420401</v>
      </c>
      <c r="O390" s="21" t="n">
        <f aca="false">Assumptions!$D$14*(1+E390)^3*L390-Assumptions!$D$14*(1+E390)^2*E390*Assumptions!$D$16</f>
        <v>20.3538597558411</v>
      </c>
      <c r="P390" s="21" t="n">
        <f aca="false">Assumptions!$D$14*(1+E390)^4*L390-Assumptions!$D$14*(1+E390)^3*E390*Assumptions!$D$16</f>
        <v>22.0276470540596</v>
      </c>
      <c r="Q390" s="21" t="n">
        <f aca="false">Assumptions!$D$14*(1+E390)^5*L390-Assumptions!$D$14*(1+E390)^4*E390*Assumptions!$D$16</f>
        <v>23.8390772344284</v>
      </c>
      <c r="R390" s="21" t="n">
        <f aca="false">M390/(1+K390)+N390/(1+K390)^2+O390/(1+K390)^3+P390/(1+K390)^4+Q390/(1+K390)^5</f>
        <v>79.954039781918</v>
      </c>
      <c r="S390" s="21" t="n">
        <f aca="false">Q390*(1+I390)/(K390-I390)</f>
        <v>398.737764173423</v>
      </c>
      <c r="T390" s="21" t="n">
        <f aca="false">R390+S390/(1+K390)^5</f>
        <v>346.675944442135</v>
      </c>
      <c r="U390" s="8" t="n">
        <f aca="false">(T390-Assumptions!$D$17)/Assumptions!$D$18</f>
        <v>6.46703777768542</v>
      </c>
    </row>
    <row r="391" customFormat="false" ht="15" hidden="false" customHeight="false" outlineLevel="0" collapsed="false">
      <c r="B391" s="2" t="n">
        <v>386</v>
      </c>
      <c r="C391" s="27" t="n">
        <f aca="false">NORMSDIST('Random Draws'!C391)</f>
        <v>0.363815744969219</v>
      </c>
      <c r="D391" s="27" t="n">
        <f aca="false">NORMSDIST(Assumptions!$D$22*'Random Draws'!C391+SQRT(1-Assumptions!$D$22^2)*'Random Draws'!D391)</f>
        <v>0.937524687293735</v>
      </c>
      <c r="E391" s="19" t="n">
        <f aca="false">IF(C391&lt;(Assumptions!$E$6-Assumptions!$D$6)/(Assumptions!$F$6-Assumptions!$D$6),Assumptions!$D$6+SQRT(C391*(Assumptions!$F$6-Assumptions!$D$6)*(Assumptions!$E$6-Assumptions!$D$6)),Assumptions!$F$6-SQRT((1-C391)*(Assumptions!$F$6-Assumptions!$D$6)*(Assumptions!$F$6-Assumptions!$E$6)))</f>
        <v>0.0826506591372993</v>
      </c>
      <c r="F391" s="19" t="n">
        <f aca="false">IF(D391&lt;(Assumptions!$E$7-Assumptions!$D$7)/(Assumptions!$F$7-Assumptions!$D$7),Assumptions!$D$7+SQRT(D391*(Assumptions!$F$7-Assumptions!$D$7)*(Assumptions!$E$7-Assumptions!$D$7)),Assumptions!$F$7-SQRT((1-D391)*(Assumptions!$F$7-Assumptions!$D$7)*(Assumptions!$F$7-Assumptions!$E$7)))</f>
        <v>0.444191734730684</v>
      </c>
      <c r="G391" s="19" t="n">
        <f aca="false">MIN(Assumptions!$D$24,MAX(Assumptions!$D$23,Assumptions!$D$8+Assumptions!$E$8*'Random Draws'!E391))</f>
        <v>0.086189207230695</v>
      </c>
      <c r="H391" s="19" t="n">
        <f aca="false">IF('Random Draws'!F391&lt;(Assumptions!$E$9-Assumptions!$D$9)/(Assumptions!$F$9-Assumptions!$D$9),Assumptions!$D$9+SQRT('Random Draws'!F391*(Assumptions!$F$9-Assumptions!$D$9)*(Assumptions!$E$9-Assumptions!$D$9)),Assumptions!$F$9-SQRT((1-'Random Draws'!F391)*(Assumptions!$F$9-Assumptions!$D$9)*(Assumptions!$F$9-Assumptions!$E$9)))</f>
        <v>0.249822697151994</v>
      </c>
      <c r="I391" s="19" t="n">
        <f aca="false">IF('Random Draws'!G391&lt;(Assumptions!$E$10-Assumptions!$D$10)/(Assumptions!$F$10-Assumptions!$D$10),Assumptions!$D$10+SQRT('Random Draws'!G391*(Assumptions!$F$10-Assumptions!$D$10)*(Assumptions!$E$10-Assumptions!$D$10)),Assumptions!$F$10-SQRT((1-'Random Draws'!G391)*(Assumptions!$F$10-Assumptions!$D$10)*(Assumptions!$F$10-Assumptions!$E$10)))</f>
        <v>0.0153442161200802</v>
      </c>
      <c r="J391" s="19" t="n">
        <f aca="false">IF('Random Draws'!H391&lt;(Assumptions!$E$11-Assumptions!$D$11)/(Assumptions!$F$11-Assumptions!$D$11),Assumptions!$D$11+SQRT('Random Draws'!H391*(Assumptions!$F$11-Assumptions!$D$11)*(Assumptions!$E$11-Assumptions!$D$11)),Assumptions!$F$11-SQRT((1-'Random Draws'!H391)*(Assumptions!$F$11-Assumptions!$D$11)*(Assumptions!$F$11-Assumptions!$E$11)))</f>
        <v>0.187183984497444</v>
      </c>
      <c r="K391" s="19" t="n">
        <f aca="false">MAX(G391,I391+Assumptions!$D$21)</f>
        <v>0.086189207230695</v>
      </c>
      <c r="L391" s="28" t="n">
        <f aca="false">(F391-Assumptions!$D$15)*(1-H391)+Assumptions!$D$15-J391</f>
        <v>0.178515523639957</v>
      </c>
      <c r="M391" s="21" t="n">
        <f aca="false">Assumptions!$D$14*(1+E391)^1*L391-Assumptions!$D$14*(1+E391)^0*E391*Assumptions!$D$16</f>
        <v>27.6646122863334</v>
      </c>
      <c r="N391" s="21" t="n">
        <f aca="false">Assumptions!$D$14*(1+E391)^2*L391-Assumptions!$D$14*(1+E391)^1*E391*Assumptions!$D$16</f>
        <v>29.9511107265767</v>
      </c>
      <c r="O391" s="21" t="n">
        <f aca="false">Assumptions!$D$14*(1+E391)^3*L391-Assumptions!$D$14*(1+E391)^2*E391*Assumptions!$D$16</f>
        <v>32.4265897700225</v>
      </c>
      <c r="P391" s="21" t="n">
        <f aca="false">Assumptions!$D$14*(1+E391)^4*L391-Assumptions!$D$14*(1+E391)^3*E391*Assumptions!$D$16</f>
        <v>35.1066687880897</v>
      </c>
      <c r="Q391" s="21" t="n">
        <f aca="false">Assumptions!$D$14*(1+E391)^5*L391-Assumptions!$D$14*(1+E391)^4*E391*Assumptions!$D$16</f>
        <v>38.0082581035402</v>
      </c>
      <c r="R391" s="21" t="n">
        <f aca="false">M391/(1+K391)+N391/(1+K391)^2+O391/(1+K391)^3+P391/(1+K391)^4+Q391/(1+K391)^5</f>
        <v>126.520079569036</v>
      </c>
      <c r="S391" s="21" t="n">
        <f aca="false">Q391*(1+I391)/(K391-I391)</f>
        <v>544.731030736857</v>
      </c>
      <c r="T391" s="21" t="n">
        <f aca="false">R391+S391/(1+K391)^5</f>
        <v>486.812146561737</v>
      </c>
      <c r="U391" s="8" t="n">
        <f aca="false">(T391-Assumptions!$D$17)/Assumptions!$D$18</f>
        <v>12.0724858624695</v>
      </c>
    </row>
    <row r="392" customFormat="false" ht="15" hidden="false" customHeight="false" outlineLevel="0" collapsed="false">
      <c r="B392" s="2" t="n">
        <v>387</v>
      </c>
      <c r="C392" s="27" t="n">
        <f aca="false">NORMSDIST('Random Draws'!C392)</f>
        <v>0.724408749678944</v>
      </c>
      <c r="D392" s="27" t="n">
        <f aca="false">NORMSDIST(Assumptions!$D$22*'Random Draws'!C392+SQRT(1-Assumptions!$D$22^2)*'Random Draws'!D392)</f>
        <v>0.656201428610504</v>
      </c>
      <c r="E392" s="19" t="n">
        <f aca="false">IF(C392&lt;(Assumptions!$E$6-Assumptions!$D$6)/(Assumptions!$F$6-Assumptions!$D$6),Assumptions!$D$6+SQRT(C392*(Assumptions!$F$6-Assumptions!$D$6)*(Assumptions!$E$6-Assumptions!$D$6)),Assumptions!$F$6-SQRT((1-C392)*(Assumptions!$F$6-Assumptions!$D$6)*(Assumptions!$F$6-Assumptions!$E$6)))</f>
        <v>0.10287916687889</v>
      </c>
      <c r="F392" s="19" t="n">
        <f aca="false">IF(D392&lt;(Assumptions!$E$7-Assumptions!$D$7)/(Assumptions!$F$7-Assumptions!$D$7),Assumptions!$D$7+SQRT(D392*(Assumptions!$F$7-Assumptions!$D$7)*(Assumptions!$E$7-Assumptions!$D$7)),Assumptions!$F$7-SQRT((1-D392)*(Assumptions!$F$7-Assumptions!$D$7)*(Assumptions!$F$7-Assumptions!$E$7)))</f>
        <v>0.422916387911127</v>
      </c>
      <c r="G392" s="19" t="n">
        <f aca="false">MIN(Assumptions!$D$24,MAX(Assumptions!$D$23,Assumptions!$D$8+Assumptions!$E$8*'Random Draws'!E392))</f>
        <v>0.077254387894054</v>
      </c>
      <c r="H392" s="19" t="n">
        <f aca="false">IF('Random Draws'!F392&lt;(Assumptions!$E$9-Assumptions!$D$9)/(Assumptions!$F$9-Assumptions!$D$9),Assumptions!$D$9+SQRT('Random Draws'!F392*(Assumptions!$F$9-Assumptions!$D$9)*(Assumptions!$E$9-Assumptions!$D$9)),Assumptions!$F$9-SQRT((1-'Random Draws'!F392)*(Assumptions!$F$9-Assumptions!$D$9)*(Assumptions!$F$9-Assumptions!$E$9)))</f>
        <v>0.269815746977848</v>
      </c>
      <c r="I392" s="19" t="n">
        <f aca="false">IF('Random Draws'!G392&lt;(Assumptions!$E$10-Assumptions!$D$10)/(Assumptions!$F$10-Assumptions!$D$10),Assumptions!$D$10+SQRT('Random Draws'!G392*(Assumptions!$F$10-Assumptions!$D$10)*(Assumptions!$E$10-Assumptions!$D$10)),Assumptions!$F$10-SQRT((1-'Random Draws'!G392)*(Assumptions!$F$10-Assumptions!$D$10)*(Assumptions!$F$10-Assumptions!$E$10)))</f>
        <v>0.0180471924564705</v>
      </c>
      <c r="J392" s="19" t="n">
        <f aca="false">IF('Random Draws'!H392&lt;(Assumptions!$E$11-Assumptions!$D$11)/(Assumptions!$F$11-Assumptions!$D$11),Assumptions!$D$11+SQRT('Random Draws'!H392*(Assumptions!$F$11-Assumptions!$D$11)*(Assumptions!$E$11-Assumptions!$D$11)),Assumptions!$F$11-SQRT((1-'Random Draws'!H392)*(Assumptions!$F$11-Assumptions!$D$11)*(Assumptions!$F$11-Assumptions!$E$11)))</f>
        <v>0.159453888974498</v>
      </c>
      <c r="K392" s="19" t="n">
        <f aca="false">MAX(G392,I392+Assumptions!$D$21)</f>
        <v>0.077254387894054</v>
      </c>
      <c r="L392" s="28" t="n">
        <f aca="false">(F392-Assumptions!$D$15)*(1-H392)+Assumptions!$D$15-J392</f>
        <v>0.184429044930336</v>
      </c>
      <c r="M392" s="21" t="n">
        <f aca="false">Assumptions!$D$14*(1+E392)^1*L392-Assumptions!$D$14*(1+E392)^0*E392*Assumptions!$D$16</f>
        <v>29.0459035801273</v>
      </c>
      <c r="N392" s="21" t="n">
        <f aca="false">Assumptions!$D$14*(1+E392)^2*L392-Assumptions!$D$14*(1+E392)^1*E392*Assumptions!$D$16</f>
        <v>32.0341219416954</v>
      </c>
      <c r="O392" s="21" t="n">
        <f aca="false">Assumptions!$D$14*(1+E392)^3*L392-Assumptions!$D$14*(1+E392)^2*E392*Assumptions!$D$16</f>
        <v>35.3297657187538</v>
      </c>
      <c r="P392" s="21" t="n">
        <f aca="false">Assumptions!$D$14*(1+E392)^4*L392-Assumptions!$D$14*(1+E392)^3*E392*Assumptions!$D$16</f>
        <v>38.9644625819256</v>
      </c>
      <c r="Q392" s="21" t="n">
        <f aca="false">Assumptions!$D$14*(1+E392)^5*L392-Assumptions!$D$14*(1+E392)^4*E392*Assumptions!$D$16</f>
        <v>42.9730940302378</v>
      </c>
      <c r="R392" s="21" t="n">
        <f aca="false">M392/(1+K392)+N392/(1+K392)^2+O392/(1+K392)^3+P392/(1+K392)^4+Q392/(1+K392)^5</f>
        <v>141.382589873242</v>
      </c>
      <c r="S392" s="21" t="n">
        <f aca="false">Q392*(1+I392)/(K392-I392)</f>
        <v>738.907448753783</v>
      </c>
      <c r="T392" s="21" t="n">
        <f aca="false">R392+S392/(1+K392)^5</f>
        <v>650.711919782734</v>
      </c>
      <c r="U392" s="8" t="n">
        <f aca="false">(T392-Assumptions!$D$17)/Assumptions!$D$18</f>
        <v>18.6284767913094</v>
      </c>
    </row>
    <row r="393" customFormat="false" ht="15" hidden="false" customHeight="false" outlineLevel="0" collapsed="false">
      <c r="B393" s="2" t="n">
        <v>388</v>
      </c>
      <c r="C393" s="27" t="n">
        <f aca="false">NORMSDIST('Random Draws'!C393)</f>
        <v>0.648962024786193</v>
      </c>
      <c r="D393" s="27" t="n">
        <f aca="false">NORMSDIST(Assumptions!$D$22*'Random Draws'!C393+SQRT(1-Assumptions!$D$22^2)*'Random Draws'!D393)</f>
        <v>0.179392735101992</v>
      </c>
      <c r="E393" s="19" t="n">
        <f aca="false">IF(C393&lt;(Assumptions!$E$6-Assumptions!$D$6)/(Assumptions!$F$6-Assumptions!$D$6),Assumptions!$D$6+SQRT(C393*(Assumptions!$F$6-Assumptions!$D$6)*(Assumptions!$E$6-Assumptions!$D$6)),Assumptions!$F$6-SQRT((1-C393)*(Assumptions!$F$6-Assumptions!$D$6)*(Assumptions!$F$6-Assumptions!$E$6)))</f>
        <v>0.0981050137120319</v>
      </c>
      <c r="F393" s="19" t="n">
        <f aca="false">IF(D393&lt;(Assumptions!$E$7-Assumptions!$D$7)/(Assumptions!$F$7-Assumptions!$D$7),Assumptions!$D$7+SQRT(D393*(Assumptions!$F$7-Assumptions!$D$7)*(Assumptions!$E$7-Assumptions!$D$7)),Assumptions!$F$7-SQRT((1-D393)*(Assumptions!$F$7-Assumptions!$D$7)*(Assumptions!$F$7-Assumptions!$E$7)))</f>
        <v>0.392807871168547</v>
      </c>
      <c r="G393" s="19" t="n">
        <f aca="false">MIN(Assumptions!$D$24,MAX(Assumptions!$D$23,Assumptions!$D$8+Assumptions!$E$8*'Random Draws'!E393))</f>
        <v>0.088506943261932</v>
      </c>
      <c r="H393" s="19" t="n">
        <f aca="false">IF('Random Draws'!F393&lt;(Assumptions!$E$9-Assumptions!$D$9)/(Assumptions!$F$9-Assumptions!$D$9),Assumptions!$D$9+SQRT('Random Draws'!F393*(Assumptions!$F$9-Assumptions!$D$9)*(Assumptions!$E$9-Assumptions!$D$9)),Assumptions!$F$9-SQRT((1-'Random Draws'!F393)*(Assumptions!$F$9-Assumptions!$D$9)*(Assumptions!$F$9-Assumptions!$E$9)))</f>
        <v>0.254526873194841</v>
      </c>
      <c r="I393" s="19" t="n">
        <f aca="false">IF('Random Draws'!G393&lt;(Assumptions!$E$10-Assumptions!$D$10)/(Assumptions!$F$10-Assumptions!$D$10),Assumptions!$D$10+SQRT('Random Draws'!G393*(Assumptions!$F$10-Assumptions!$D$10)*(Assumptions!$E$10-Assumptions!$D$10)),Assumptions!$F$10-SQRT((1-'Random Draws'!G393)*(Assumptions!$F$10-Assumptions!$D$10)*(Assumptions!$F$10-Assumptions!$E$10)))</f>
        <v>0.0239521857307148</v>
      </c>
      <c r="J393" s="19" t="n">
        <f aca="false">IF('Random Draws'!H393&lt;(Assumptions!$E$11-Assumptions!$D$11)/(Assumptions!$F$11-Assumptions!$D$11),Assumptions!$D$11+SQRT('Random Draws'!H393*(Assumptions!$F$11-Assumptions!$D$11)*(Assumptions!$E$11-Assumptions!$D$11)),Assumptions!$F$11-SQRT((1-'Random Draws'!H393)*(Assumptions!$F$11-Assumptions!$D$11)*(Assumptions!$F$11-Assumptions!$E$11)))</f>
        <v>0.183937413636762</v>
      </c>
      <c r="K393" s="19" t="n">
        <f aca="false">MAX(G393,I393+Assumptions!$D$21)</f>
        <v>0.088506943261932</v>
      </c>
      <c r="L393" s="28" t="n">
        <f aca="false">(F393-Assumptions!$D$15)*(1-H393)+Assumptions!$D$15-J393</f>
        <v>0.141978791832262</v>
      </c>
      <c r="M393" s="21" t="n">
        <f aca="false">Assumptions!$D$14*(1+E393)^1*L393-Assumptions!$D$14*(1+E393)^0*E393*Assumptions!$D$16</f>
        <v>22.1798485473613</v>
      </c>
      <c r="N393" s="21" t="n">
        <f aca="false">Assumptions!$D$14*(1+E393)^2*L393-Assumptions!$D$14*(1+E393)^1*E393*Assumptions!$D$16</f>
        <v>24.3558028932309</v>
      </c>
      <c r="O393" s="21" t="n">
        <f aca="false">Assumptions!$D$14*(1+E393)^3*L393-Assumptions!$D$14*(1+E393)^2*E393*Assumptions!$D$16</f>
        <v>26.7452292700389</v>
      </c>
      <c r="P393" s="21" t="n">
        <f aca="false">Assumptions!$D$14*(1+E393)^4*L393-Assumptions!$D$14*(1+E393)^3*E393*Assumptions!$D$16</f>
        <v>29.3690703543075</v>
      </c>
      <c r="Q393" s="21" t="n">
        <f aca="false">Assumptions!$D$14*(1+E393)^5*L393-Assumptions!$D$14*(1+E393)^4*E393*Assumptions!$D$16</f>
        <v>32.2503234041265</v>
      </c>
      <c r="R393" s="21" t="n">
        <f aca="false">M393/(1+K393)+N393/(1+K393)^2+O393/(1+K393)^3+P393/(1+K393)^4+Q393/(1+K393)^5</f>
        <v>103.694611668222</v>
      </c>
      <c r="S393" s="21" t="n">
        <f aca="false">Q393*(1+I393)/(K393-I393)</f>
        <v>511.546947166654</v>
      </c>
      <c r="T393" s="21" t="n">
        <f aca="false">R393+S393/(1+K393)^5</f>
        <v>438.451466698419</v>
      </c>
      <c r="U393" s="8" t="n">
        <f aca="false">(T393-Assumptions!$D$17)/Assumptions!$D$18</f>
        <v>10.1380586679368</v>
      </c>
    </row>
    <row r="394" customFormat="false" ht="15" hidden="false" customHeight="false" outlineLevel="0" collapsed="false">
      <c r="B394" s="2" t="n">
        <v>389</v>
      </c>
      <c r="C394" s="27" t="n">
        <f aca="false">NORMSDIST('Random Draws'!C394)</f>
        <v>0.937177951138548</v>
      </c>
      <c r="D394" s="27" t="n">
        <f aca="false">NORMSDIST(Assumptions!$D$22*'Random Draws'!C394+SQRT(1-Assumptions!$D$22^2)*'Random Draws'!D394)</f>
        <v>0.295306048857027</v>
      </c>
      <c r="E394" s="19" t="n">
        <f aca="false">IF(C394&lt;(Assumptions!$E$6-Assumptions!$D$6)/(Assumptions!$F$6-Assumptions!$D$6),Assumptions!$D$6+SQRT(C394*(Assumptions!$F$6-Assumptions!$D$6)*(Assumptions!$E$6-Assumptions!$D$6)),Assumptions!$F$6-SQRT((1-C394)*(Assumptions!$F$6-Assumptions!$D$6)*(Assumptions!$F$6-Assumptions!$E$6)))</f>
        <v>0.122276844403232</v>
      </c>
      <c r="F394" s="19" t="n">
        <f aca="false">IF(D394&lt;(Assumptions!$E$7-Assumptions!$D$7)/(Assumptions!$F$7-Assumptions!$D$7),Assumptions!$D$7+SQRT(D394*(Assumptions!$F$7-Assumptions!$D$7)*(Assumptions!$E$7-Assumptions!$D$7)),Assumptions!$F$7-SQRT((1-D394)*(Assumptions!$F$7-Assumptions!$D$7)*(Assumptions!$F$7-Assumptions!$E$7)))</f>
        <v>0.4020931858279</v>
      </c>
      <c r="G394" s="19" t="n">
        <f aca="false">MIN(Assumptions!$D$24,MAX(Assumptions!$D$23,Assumptions!$D$8+Assumptions!$E$8*'Random Draws'!E394))</f>
        <v>0.07953947853712</v>
      </c>
      <c r="H394" s="19" t="n">
        <f aca="false">IF('Random Draws'!F394&lt;(Assumptions!$E$9-Assumptions!$D$9)/(Assumptions!$F$9-Assumptions!$D$9),Assumptions!$D$9+SQRT('Random Draws'!F394*(Assumptions!$F$9-Assumptions!$D$9)*(Assumptions!$E$9-Assumptions!$D$9)),Assumptions!$F$9-SQRT((1-'Random Draws'!F394)*(Assumptions!$F$9-Assumptions!$D$9)*(Assumptions!$F$9-Assumptions!$E$9)))</f>
        <v>0.325721381585595</v>
      </c>
      <c r="I394" s="19" t="n">
        <f aca="false">IF('Random Draws'!G394&lt;(Assumptions!$E$10-Assumptions!$D$10)/(Assumptions!$F$10-Assumptions!$D$10),Assumptions!$D$10+SQRT('Random Draws'!G394*(Assumptions!$F$10-Assumptions!$D$10)*(Assumptions!$E$10-Assumptions!$D$10)),Assumptions!$F$10-SQRT((1-'Random Draws'!G394)*(Assumptions!$F$10-Assumptions!$D$10)*(Assumptions!$F$10-Assumptions!$E$10)))</f>
        <v>0.0168485764951266</v>
      </c>
      <c r="J394" s="19" t="n">
        <f aca="false">IF('Random Draws'!H394&lt;(Assumptions!$E$11-Assumptions!$D$11)/(Assumptions!$F$11-Assumptions!$D$11),Assumptions!$D$11+SQRT('Random Draws'!H394*(Assumptions!$F$11-Assumptions!$D$11)*(Assumptions!$E$11-Assumptions!$D$11)),Assumptions!$F$11-SQRT((1-'Random Draws'!H394)*(Assumptions!$F$11-Assumptions!$D$11)*(Assumptions!$F$11-Assumptions!$E$11)))</f>
        <v>0.142309057231448</v>
      </c>
      <c r="K394" s="19" t="n">
        <f aca="false">MAX(G394,I394+Assumptions!$D$21)</f>
        <v>0.07953947853712</v>
      </c>
      <c r="L394" s="28" t="n">
        <f aca="false">(F394-Assumptions!$D$15)*(1-H394)+Assumptions!$D$15-J394</f>
        <v>0.171157560188563</v>
      </c>
      <c r="M394" s="21" t="n">
        <f aca="false">Assumptions!$D$14*(1+E394)^1*L394-Assumptions!$D$14*(1+E394)^0*E394*Assumptions!$D$16</f>
        <v>27.3205898757516</v>
      </c>
      <c r="N394" s="21" t="n">
        <f aca="false">Assumptions!$D$14*(1+E394)^2*L394-Assumptions!$D$14*(1+E394)^1*E394*Assumptions!$D$16</f>
        <v>30.6612653929934</v>
      </c>
      <c r="O394" s="21" t="n">
        <f aca="false">Assumptions!$D$14*(1+E394)^3*L394-Assumptions!$D$14*(1+E394)^2*E394*Assumptions!$D$16</f>
        <v>34.4104281706586</v>
      </c>
      <c r="P394" s="21" t="n">
        <f aca="false">Assumptions!$D$14*(1+E394)^4*L394-Assumptions!$D$14*(1+E394)^3*E394*Assumptions!$D$16</f>
        <v>38.6180267419308</v>
      </c>
      <c r="Q394" s="21" t="n">
        <f aca="false">Assumptions!$D$14*(1+E394)^5*L394-Assumptions!$D$14*(1+E394)^4*E394*Assumptions!$D$16</f>
        <v>43.3401171890137</v>
      </c>
      <c r="R394" s="21" t="n">
        <f aca="false">M394/(1+K394)+N394/(1+K394)^2+O394/(1+K394)^3+P394/(1+K394)^4+Q394/(1+K394)^5</f>
        <v>136.961633326715</v>
      </c>
      <c r="S394" s="21" t="n">
        <f aca="false">Q394*(1+I394)/(K394-I394)</f>
        <v>702.978183967749</v>
      </c>
      <c r="T394" s="21" t="n">
        <f aca="false">R394+S394/(1+K394)^5</f>
        <v>616.418124062135</v>
      </c>
      <c r="U394" s="8" t="n">
        <f aca="false">(T394-Assumptions!$D$17)/Assumptions!$D$18</f>
        <v>17.2567249624854</v>
      </c>
    </row>
    <row r="395" customFormat="false" ht="15" hidden="false" customHeight="false" outlineLevel="0" collapsed="false">
      <c r="B395" s="2" t="n">
        <v>390</v>
      </c>
      <c r="C395" s="27" t="n">
        <f aca="false">NORMSDIST('Random Draws'!C395)</f>
        <v>0.23671694968092</v>
      </c>
      <c r="D395" s="27" t="n">
        <f aca="false">NORMSDIST(Assumptions!$D$22*'Random Draws'!C395+SQRT(1-Assumptions!$D$22^2)*'Random Draws'!D395)</f>
        <v>0.43699038785127</v>
      </c>
      <c r="E395" s="19" t="n">
        <f aca="false">IF(C395&lt;(Assumptions!$E$6-Assumptions!$D$6)/(Assumptions!$F$6-Assumptions!$D$6),Assumptions!$D$6+SQRT(C395*(Assumptions!$F$6-Assumptions!$D$6)*(Assumptions!$E$6-Assumptions!$D$6)),Assumptions!$F$6-SQRT((1-C395)*(Assumptions!$F$6-Assumptions!$D$6)*(Assumptions!$F$6-Assumptions!$E$6)))</f>
        <v>0.0744032665368363</v>
      </c>
      <c r="F395" s="19" t="n">
        <f aca="false">IF(D395&lt;(Assumptions!$E$7-Assumptions!$D$7)/(Assumptions!$F$7-Assumptions!$D$7),Assumptions!$D$7+SQRT(D395*(Assumptions!$F$7-Assumptions!$D$7)*(Assumptions!$E$7-Assumptions!$D$7)),Assumptions!$F$7-SQRT((1-D395)*(Assumptions!$F$7-Assumptions!$D$7)*(Assumptions!$F$7-Assumptions!$E$7)))</f>
        <v>0.41120490530318</v>
      </c>
      <c r="G395" s="19" t="n">
        <f aca="false">MIN(Assumptions!$D$24,MAX(Assumptions!$D$23,Assumptions!$D$8+Assumptions!$E$8*'Random Draws'!E395))</f>
        <v>0.081204137457121</v>
      </c>
      <c r="H395" s="19" t="n">
        <f aca="false">IF('Random Draws'!F395&lt;(Assumptions!$E$9-Assumptions!$D$9)/(Assumptions!$F$9-Assumptions!$D$9),Assumptions!$D$9+SQRT('Random Draws'!F395*(Assumptions!$F$9-Assumptions!$D$9)*(Assumptions!$E$9-Assumptions!$D$9)),Assumptions!$F$9-SQRT((1-'Random Draws'!F395)*(Assumptions!$F$9-Assumptions!$D$9)*(Assumptions!$F$9-Assumptions!$E$9)))</f>
        <v>0.258444730159994</v>
      </c>
      <c r="I395" s="19" t="n">
        <f aca="false">IF('Random Draws'!G395&lt;(Assumptions!$E$10-Assumptions!$D$10)/(Assumptions!$F$10-Assumptions!$D$10),Assumptions!$D$10+SQRT('Random Draws'!G395*(Assumptions!$F$10-Assumptions!$D$10)*(Assumptions!$E$10-Assumptions!$D$10)),Assumptions!$F$10-SQRT((1-'Random Draws'!G395)*(Assumptions!$F$10-Assumptions!$D$10)*(Assumptions!$F$10-Assumptions!$E$10)))</f>
        <v>0.0120575355194382</v>
      </c>
      <c r="J395" s="19" t="n">
        <f aca="false">IF('Random Draws'!H395&lt;(Assumptions!$E$11-Assumptions!$D$11)/(Assumptions!$F$11-Assumptions!$D$11),Assumptions!$D$11+SQRT('Random Draws'!H395*(Assumptions!$F$11-Assumptions!$D$11)*(Assumptions!$E$11-Assumptions!$D$11)),Assumptions!$F$11-SQRT((1-'Random Draws'!H395)*(Assumptions!$F$11-Assumptions!$D$11)*(Assumptions!$F$11-Assumptions!$E$11)))</f>
        <v>0.180370795098589</v>
      </c>
      <c r="K395" s="19" t="n">
        <f aca="false">MAX(G395,I395+Assumptions!$D$21)</f>
        <v>0.081204137457121</v>
      </c>
      <c r="L395" s="28" t="n">
        <f aca="false">(F395-Assumptions!$D$15)*(1-H395)+Assumptions!$D$15-J395</f>
        <v>0.158158184333844</v>
      </c>
      <c r="M395" s="21" t="n">
        <f aca="false">Assumptions!$D$14*(1+E395)^1*L395-Assumptions!$D$14*(1+E395)^0*E395*Assumptions!$D$16</f>
        <v>24.3155679228482</v>
      </c>
      <c r="N395" s="21" t="n">
        <f aca="false">Assumptions!$D$14*(1+E395)^2*L395-Assumptions!$D$14*(1+E395)^1*E395*Assumptions!$D$16</f>
        <v>26.1247256040064</v>
      </c>
      <c r="O395" s="21" t="n">
        <f aca="false">Assumptions!$D$14*(1+E395)^3*L395-Assumptions!$D$14*(1+E395)^2*E395*Assumptions!$D$16</f>
        <v>28.068490526323</v>
      </c>
      <c r="P395" s="21" t="n">
        <f aca="false">Assumptions!$D$14*(1+E395)^4*L395-Assumptions!$D$14*(1+E395)^3*E395*Assumptions!$D$16</f>
        <v>30.1568779082397</v>
      </c>
      <c r="Q395" s="21" t="n">
        <f aca="false">Assumptions!$D$14*(1+E395)^5*L395-Assumptions!$D$14*(1+E395)^4*E395*Assumptions!$D$16</f>
        <v>32.4006481331653</v>
      </c>
      <c r="R395" s="21" t="n">
        <f aca="false">M395/(1+K395)+N395/(1+K395)^2+O395/(1+K395)^3+P395/(1+K395)^4+Q395/(1+K395)^5</f>
        <v>111.040972497508</v>
      </c>
      <c r="S395" s="21" t="n">
        <f aca="false">Q395*(1+I395)/(K395-I395)</f>
        <v>474.228945168359</v>
      </c>
      <c r="T395" s="21" t="n">
        <f aca="false">R395+S395/(1+K395)^5</f>
        <v>431.999976334531</v>
      </c>
      <c r="U395" s="8" t="n">
        <f aca="false">(T395-Assumptions!$D$17)/Assumptions!$D$18</f>
        <v>9.87999905338123</v>
      </c>
    </row>
    <row r="396" customFormat="false" ht="15" hidden="false" customHeight="false" outlineLevel="0" collapsed="false">
      <c r="B396" s="2" t="n">
        <v>391</v>
      </c>
      <c r="C396" s="27" t="n">
        <f aca="false">NORMSDIST('Random Draws'!C396)</f>
        <v>0.623971867625675</v>
      </c>
      <c r="D396" s="27" t="n">
        <f aca="false">NORMSDIST(Assumptions!$D$22*'Random Draws'!C396+SQRT(1-Assumptions!$D$22^2)*'Random Draws'!D396)</f>
        <v>0.3576398573173</v>
      </c>
      <c r="E396" s="19" t="n">
        <f aca="false">IF(C396&lt;(Assumptions!$E$6-Assumptions!$D$6)/(Assumptions!$F$6-Assumptions!$D$6),Assumptions!$D$6+SQRT(C396*(Assumptions!$F$6-Assumptions!$D$6)*(Assumptions!$E$6-Assumptions!$D$6)),Assumptions!$F$6-SQRT((1-C396)*(Assumptions!$F$6-Assumptions!$D$6)*(Assumptions!$F$6-Assumptions!$E$6)))</f>
        <v>0.0966394111909026</v>
      </c>
      <c r="F396" s="19" t="n">
        <f aca="false">IF(D396&lt;(Assumptions!$E$7-Assumptions!$D$7)/(Assumptions!$F$7-Assumptions!$D$7),Assumptions!$D$7+SQRT(D396*(Assumptions!$F$7-Assumptions!$D$7)*(Assumptions!$E$7-Assumptions!$D$7)),Assumptions!$F$7-SQRT((1-D396)*(Assumptions!$F$7-Assumptions!$D$7)*(Assumptions!$F$7-Assumptions!$E$7)))</f>
        <v>0.406323203083377</v>
      </c>
      <c r="G396" s="19" t="n">
        <f aca="false">MIN(Assumptions!$D$24,MAX(Assumptions!$D$23,Assumptions!$D$8+Assumptions!$E$8*'Random Draws'!E396))</f>
        <v>0.094327367688892</v>
      </c>
      <c r="H396" s="19" t="n">
        <f aca="false">IF('Random Draws'!F396&lt;(Assumptions!$E$9-Assumptions!$D$9)/(Assumptions!$F$9-Assumptions!$D$9),Assumptions!$D$9+SQRT('Random Draws'!F396*(Assumptions!$F$9-Assumptions!$D$9)*(Assumptions!$E$9-Assumptions!$D$9)),Assumptions!$F$9-SQRT((1-'Random Draws'!F396)*(Assumptions!$F$9-Assumptions!$D$9)*(Assumptions!$F$9-Assumptions!$E$9)))</f>
        <v>0.343975040015834</v>
      </c>
      <c r="I396" s="19" t="n">
        <f aca="false">IF('Random Draws'!G396&lt;(Assumptions!$E$10-Assumptions!$D$10)/(Assumptions!$F$10-Assumptions!$D$10),Assumptions!$D$10+SQRT('Random Draws'!G396*(Assumptions!$F$10-Assumptions!$D$10)*(Assumptions!$E$10-Assumptions!$D$10)),Assumptions!$F$10-SQRT((1-'Random Draws'!G396)*(Assumptions!$F$10-Assumptions!$D$10)*(Assumptions!$F$10-Assumptions!$E$10)))</f>
        <v>0.0189589101885274</v>
      </c>
      <c r="J396" s="19" t="n">
        <f aca="false">IF('Random Draws'!H396&lt;(Assumptions!$E$11-Assumptions!$D$11)/(Assumptions!$F$11-Assumptions!$D$11),Assumptions!$D$11+SQRT('Random Draws'!H396*(Assumptions!$F$11-Assumptions!$D$11)*(Assumptions!$E$11-Assumptions!$D$11)),Assumptions!$F$11-SQRT((1-'Random Draws'!H396)*(Assumptions!$F$11-Assumptions!$D$11)*(Assumptions!$F$11-Assumptions!$E$11)))</f>
        <v>0.138814544376519</v>
      </c>
      <c r="K396" s="19" t="n">
        <f aca="false">MAX(G396,I396+Assumptions!$D$21)</f>
        <v>0.094327367688892</v>
      </c>
      <c r="L396" s="28" t="n">
        <f aca="false">(F396-Assumptions!$D$15)*(1-H396)+Assumptions!$D$15-J396</f>
        <v>0.17246037386895</v>
      </c>
      <c r="M396" s="21" t="n">
        <f aca="false">Assumptions!$D$14*(1+E396)^1*L396-Assumptions!$D$14*(1+E396)^0*E396*Assumptions!$D$16</f>
        <v>27.0030107750638</v>
      </c>
      <c r="N396" s="21" t="n">
        <f aca="false">Assumptions!$D$14*(1+E396)^2*L396-Assumptions!$D$14*(1+E396)^1*E396*Assumptions!$D$16</f>
        <v>29.6125658367476</v>
      </c>
      <c r="O396" s="21" t="n">
        <f aca="false">Assumptions!$D$14*(1+E396)^3*L396-Assumptions!$D$14*(1+E396)^2*E396*Assumptions!$D$16</f>
        <v>32.4743067630627</v>
      </c>
      <c r="P396" s="21" t="n">
        <f aca="false">Assumptions!$D$14*(1+E396)^4*L396-Assumptions!$D$14*(1+E396)^3*E396*Assumptions!$D$16</f>
        <v>35.6126046474778</v>
      </c>
      <c r="Q396" s="21" t="n">
        <f aca="false">Assumptions!$D$14*(1+E396)^5*L396-Assumptions!$D$14*(1+E396)^4*E396*Assumptions!$D$16</f>
        <v>39.0541857915845</v>
      </c>
      <c r="R396" s="21" t="n">
        <f aca="false">M396/(1+K396)+N396/(1+K396)^2+O396/(1+K396)^3+P396/(1+K396)^4+Q396/(1+K396)^5</f>
        <v>123.899640483285</v>
      </c>
      <c r="S396" s="21" t="n">
        <f aca="false">Q396*(1+I396)/(K396-I396)</f>
        <v>528.00086285832</v>
      </c>
      <c r="T396" s="21" t="n">
        <f aca="false">R396+S396/(1+K396)^5</f>
        <v>460.332440276684</v>
      </c>
      <c r="U396" s="8" t="n">
        <f aca="false">(T396-Assumptions!$D$17)/Assumptions!$D$18</f>
        <v>11.0132976110673</v>
      </c>
    </row>
    <row r="397" customFormat="false" ht="15" hidden="false" customHeight="false" outlineLevel="0" collapsed="false">
      <c r="B397" s="2" t="n">
        <v>392</v>
      </c>
      <c r="C397" s="27" t="n">
        <f aca="false">NORMSDIST('Random Draws'!C397)</f>
        <v>0.678782597328792</v>
      </c>
      <c r="D397" s="27" t="n">
        <f aca="false">NORMSDIST(Assumptions!$D$22*'Random Draws'!C397+SQRT(1-Assumptions!$D$22^2)*'Random Draws'!D397)</f>
        <v>0.667053806528438</v>
      </c>
      <c r="E397" s="19" t="n">
        <f aca="false">IF(C397&lt;(Assumptions!$E$6-Assumptions!$D$6)/(Assumptions!$F$6-Assumptions!$D$6),Assumptions!$D$6+SQRT(C397*(Assumptions!$F$6-Assumptions!$D$6)*(Assumptions!$E$6-Assumptions!$D$6)),Assumptions!$F$6-SQRT((1-C397)*(Assumptions!$F$6-Assumptions!$D$6)*(Assumptions!$F$6-Assumptions!$E$6)))</f>
        <v>0.099923984562384</v>
      </c>
      <c r="F397" s="19" t="n">
        <f aca="false">IF(D397&lt;(Assumptions!$E$7-Assumptions!$D$7)/(Assumptions!$F$7-Assumptions!$D$7),Assumptions!$D$7+SQRT(D397*(Assumptions!$F$7-Assumptions!$D$7)*(Assumptions!$E$7-Assumptions!$D$7)),Assumptions!$F$7-SQRT((1-D397)*(Assumptions!$F$7-Assumptions!$D$7)*(Assumptions!$F$7-Assumptions!$E$7)))</f>
        <v>0.423506373516924</v>
      </c>
      <c r="G397" s="19" t="n">
        <f aca="false">MIN(Assumptions!$D$24,MAX(Assumptions!$D$23,Assumptions!$D$8+Assumptions!$E$8*'Random Draws'!E397))</f>
        <v>0.077299656863536</v>
      </c>
      <c r="H397" s="19" t="n">
        <f aca="false">IF('Random Draws'!F397&lt;(Assumptions!$E$9-Assumptions!$D$9)/(Assumptions!$F$9-Assumptions!$D$9),Assumptions!$D$9+SQRT('Random Draws'!F397*(Assumptions!$F$9-Assumptions!$D$9)*(Assumptions!$E$9-Assumptions!$D$9)),Assumptions!$F$9-SQRT((1-'Random Draws'!F397)*(Assumptions!$F$9-Assumptions!$D$9)*(Assumptions!$F$9-Assumptions!$E$9)))</f>
        <v>0.300962404656952</v>
      </c>
      <c r="I397" s="19" t="n">
        <f aca="false">IF('Random Draws'!G397&lt;(Assumptions!$E$10-Assumptions!$D$10)/(Assumptions!$F$10-Assumptions!$D$10),Assumptions!$D$10+SQRT('Random Draws'!G397*(Assumptions!$F$10-Assumptions!$D$10)*(Assumptions!$E$10-Assumptions!$D$10)),Assumptions!$F$10-SQRT((1-'Random Draws'!G397)*(Assumptions!$F$10-Assumptions!$D$10)*(Assumptions!$F$10-Assumptions!$E$10)))</f>
        <v>0.0153201396518677</v>
      </c>
      <c r="J397" s="19" t="n">
        <f aca="false">IF('Random Draws'!H397&lt;(Assumptions!$E$11-Assumptions!$D$11)/(Assumptions!$F$11-Assumptions!$D$11),Assumptions!$D$11+SQRT('Random Draws'!H397*(Assumptions!$F$11-Assumptions!$D$11)*(Assumptions!$E$11-Assumptions!$D$11)),Assumptions!$F$11-SQRT((1-'Random Draws'!H397)*(Assumptions!$F$11-Assumptions!$D$11)*(Assumptions!$F$11-Assumptions!$E$11)))</f>
        <v>0.186753513355935</v>
      </c>
      <c r="K397" s="19" t="n">
        <f aca="false">MAX(G397,I397+Assumptions!$D$21)</f>
        <v>0.077299656863536</v>
      </c>
      <c r="L397" s="28" t="n">
        <f aca="false">(F397-Assumptions!$D$15)*(1-H397)+Assumptions!$D$15-J397</f>
        <v>0.148418476205194</v>
      </c>
      <c r="M397" s="21" t="n">
        <f aca="false">Assumptions!$D$14*(1+E397)^1*L397-Assumptions!$D$14*(1+E397)^0*E397*Assumptions!$D$16</f>
        <v>23.2364417180464</v>
      </c>
      <c r="N397" s="21" t="n">
        <f aca="false">Assumptions!$D$14*(1+E397)^2*L397-Assumptions!$D$14*(1+E397)^1*E397*Assumptions!$D$16</f>
        <v>25.5583195615652</v>
      </c>
      <c r="O397" s="21" t="n">
        <f aca="false">Assumptions!$D$14*(1+E397)^3*L397-Assumptions!$D$14*(1+E397)^2*E397*Assumptions!$D$16</f>
        <v>28.1122086908755</v>
      </c>
      <c r="P397" s="21" t="n">
        <f aca="false">Assumptions!$D$14*(1+E397)^4*L397-Assumptions!$D$14*(1+E397)^3*E397*Assumptions!$D$16</f>
        <v>30.921292598117</v>
      </c>
      <c r="Q397" s="21" t="n">
        <f aca="false">Assumptions!$D$14*(1+E397)^5*L397-Assumptions!$D$14*(1+E397)^4*E397*Assumptions!$D$16</f>
        <v>34.0110713623402</v>
      </c>
      <c r="R397" s="21" t="n">
        <f aca="false">M397/(1+K397)+N397/(1+K397)^2+O397/(1+K397)^3+P397/(1+K397)^4+Q397/(1+K397)^5</f>
        <v>112.471628960121</v>
      </c>
      <c r="S397" s="21" t="n">
        <f aca="false">Q397*(1+I397)/(K397-I397)</f>
        <v>557.153835312868</v>
      </c>
      <c r="T397" s="21" t="n">
        <f aca="false">R397+S397/(1+K397)^5</f>
        <v>496.437405592334</v>
      </c>
      <c r="U397" s="8" t="n">
        <f aca="false">(T397-Assumptions!$D$17)/Assumptions!$D$18</f>
        <v>12.4574962236934</v>
      </c>
    </row>
    <row r="398" customFormat="false" ht="15" hidden="false" customHeight="false" outlineLevel="0" collapsed="false">
      <c r="B398" s="2" t="n">
        <v>393</v>
      </c>
      <c r="C398" s="27" t="n">
        <f aca="false">NORMSDIST('Random Draws'!C398)</f>
        <v>0.644616893754285</v>
      </c>
      <c r="D398" s="27" t="n">
        <f aca="false">NORMSDIST(Assumptions!$D$22*'Random Draws'!C398+SQRT(1-Assumptions!$D$22^2)*'Random Draws'!D398)</f>
        <v>0.320485437671105</v>
      </c>
      <c r="E398" s="19" t="n">
        <f aca="false">IF(C398&lt;(Assumptions!$E$6-Assumptions!$D$6)/(Assumptions!$F$6-Assumptions!$D$6),Assumptions!$D$6+SQRT(C398*(Assumptions!$F$6-Assumptions!$D$6)*(Assumptions!$E$6-Assumptions!$D$6)),Assumptions!$F$6-SQRT((1-C398)*(Assumptions!$F$6-Assumptions!$D$6)*(Assumptions!$F$6-Assumptions!$E$6)))</f>
        <v>0.0978465240907873</v>
      </c>
      <c r="F398" s="19" t="n">
        <f aca="false">IF(D398&lt;(Assumptions!$E$7-Assumptions!$D$7)/(Assumptions!$F$7-Assumptions!$D$7),Assumptions!$D$7+SQRT(D398*(Assumptions!$F$7-Assumptions!$D$7)*(Assumptions!$E$7-Assumptions!$D$7)),Assumptions!$F$7-SQRT((1-D398)*(Assumptions!$F$7-Assumptions!$D$7)*(Assumptions!$F$7-Assumptions!$E$7)))</f>
        <v>0.403851027650748</v>
      </c>
      <c r="G398" s="19" t="n">
        <f aca="false">MIN(Assumptions!$D$24,MAX(Assumptions!$D$23,Assumptions!$D$8+Assumptions!$E$8*'Random Draws'!E398))</f>
        <v>0.091255318282664</v>
      </c>
      <c r="H398" s="19" t="n">
        <f aca="false">IF('Random Draws'!F398&lt;(Assumptions!$E$9-Assumptions!$D$9)/(Assumptions!$F$9-Assumptions!$D$9),Assumptions!$D$9+SQRT('Random Draws'!F398*(Assumptions!$F$9-Assumptions!$D$9)*(Assumptions!$E$9-Assumptions!$D$9)),Assumptions!$F$9-SQRT((1-'Random Draws'!F398)*(Assumptions!$F$9-Assumptions!$D$9)*(Assumptions!$F$9-Assumptions!$E$9)))</f>
        <v>0.339132665497906</v>
      </c>
      <c r="I398" s="19" t="n">
        <f aca="false">IF('Random Draws'!G398&lt;(Assumptions!$E$10-Assumptions!$D$10)/(Assumptions!$F$10-Assumptions!$D$10),Assumptions!$D$10+SQRT('Random Draws'!G398*(Assumptions!$F$10-Assumptions!$D$10)*(Assumptions!$E$10-Assumptions!$D$10)),Assumptions!$F$10-SQRT((1-'Random Draws'!G398)*(Assumptions!$F$10-Assumptions!$D$10)*(Assumptions!$F$10-Assumptions!$E$10)))</f>
        <v>0.022543120331207</v>
      </c>
      <c r="J398" s="19" t="n">
        <f aca="false">IF('Random Draws'!H398&lt;(Assumptions!$E$11-Assumptions!$D$11)/(Assumptions!$F$11-Assumptions!$D$11),Assumptions!$D$11+SQRT('Random Draws'!H398*(Assumptions!$F$11-Assumptions!$D$11)*(Assumptions!$E$11-Assumptions!$D$11)),Assumptions!$F$11-SQRT((1-'Random Draws'!H398)*(Assumptions!$F$11-Assumptions!$D$11)*(Assumptions!$F$11-Assumptions!$E$11)))</f>
        <v>0.213499715671142</v>
      </c>
      <c r="K398" s="19" t="n">
        <f aca="false">MAX(G398,I398+Assumptions!$D$21)</f>
        <v>0.091255318282664</v>
      </c>
      <c r="L398" s="28" t="n">
        <f aca="false">(F398-Assumptions!$D$15)*(1-H398)+Assumptions!$D$15-J398</f>
        <v>0.097479483023067</v>
      </c>
      <c r="M398" s="21" t="n">
        <f aca="false">Assumptions!$D$14*(1+E398)^1*L398-Assumptions!$D$14*(1+E398)^0*E398*Assumptions!$D$16</f>
        <v>15.091906803226</v>
      </c>
      <c r="N398" s="21" t="n">
        <f aca="false">Assumptions!$D$14*(1+E398)^2*L398-Assumptions!$D$14*(1+E398)^1*E398*Assumptions!$D$16</f>
        <v>16.5685974258238</v>
      </c>
      <c r="O398" s="21" t="n">
        <f aca="false">Assumptions!$D$14*(1+E398)^3*L398-Assumptions!$D$14*(1+E398)^2*E398*Assumptions!$D$16</f>
        <v>18.1897770930002</v>
      </c>
      <c r="P398" s="21" t="n">
        <f aca="false">Assumptions!$D$14*(1+E398)^4*L398-Assumptions!$D$14*(1+E398)^3*E398*Assumptions!$D$16</f>
        <v>19.9695835555365</v>
      </c>
      <c r="Q398" s="21" t="n">
        <f aca="false">Assumptions!$D$14*(1+E398)^5*L398-Assumptions!$D$14*(1+E398)^4*E398*Assumptions!$D$16</f>
        <v>21.9235378939863</v>
      </c>
      <c r="R398" s="21" t="n">
        <f aca="false">M398/(1+K398)+N398/(1+K398)^2+O398/(1+K398)^3+P398/(1+K398)^4+Q398/(1+K398)^5</f>
        <v>69.98968036121</v>
      </c>
      <c r="S398" s="21" t="n">
        <f aca="false">Q398*(1+I398)/(K398-I398)</f>
        <v>326.255941669246</v>
      </c>
      <c r="T398" s="21" t="n">
        <f aca="false">R398+S398/(1+K398)^5</f>
        <v>280.816842673005</v>
      </c>
      <c r="U398" s="8" t="n">
        <f aca="false">(T398-Assumptions!$D$17)/Assumptions!$D$18</f>
        <v>3.83267370692021</v>
      </c>
    </row>
    <row r="399" customFormat="false" ht="15" hidden="false" customHeight="false" outlineLevel="0" collapsed="false">
      <c r="B399" s="2" t="n">
        <v>394</v>
      </c>
      <c r="C399" s="27" t="n">
        <f aca="false">NORMSDIST('Random Draws'!C399)</f>
        <v>0.98817063586143</v>
      </c>
      <c r="D399" s="27" t="n">
        <f aca="false">NORMSDIST(Assumptions!$D$22*'Random Draws'!C399+SQRT(1-Assumptions!$D$22^2)*'Random Draws'!D399)</f>
        <v>0.443916091691323</v>
      </c>
      <c r="E399" s="19" t="n">
        <f aca="false">IF(C399&lt;(Assumptions!$E$6-Assumptions!$D$6)/(Assumptions!$F$6-Assumptions!$D$6),Assumptions!$D$6+SQRT(C399*(Assumptions!$F$6-Assumptions!$D$6)*(Assumptions!$E$6-Assumptions!$D$6)),Assumptions!$F$6-SQRT((1-C399)*(Assumptions!$F$6-Assumptions!$D$6)*(Assumptions!$F$6-Assumptions!$E$6)))</f>
        <v>0.132309302977438</v>
      </c>
      <c r="F399" s="19" t="n">
        <f aca="false">IF(D399&lt;(Assumptions!$E$7-Assumptions!$D$7)/(Assumptions!$F$7-Assumptions!$D$7),Assumptions!$D$7+SQRT(D399*(Assumptions!$F$7-Assumptions!$D$7)*(Assumptions!$E$7-Assumptions!$D$7)),Assumptions!$F$7-SQRT((1-D399)*(Assumptions!$F$7-Assumptions!$D$7)*(Assumptions!$F$7-Assumptions!$E$7)))</f>
        <v>0.411609074300436</v>
      </c>
      <c r="G399" s="19" t="n">
        <f aca="false">MIN(Assumptions!$D$24,MAX(Assumptions!$D$23,Assumptions!$D$8+Assumptions!$E$8*'Random Draws'!E399))</f>
        <v>0.089541001695802</v>
      </c>
      <c r="H399" s="19" t="n">
        <f aca="false">IF('Random Draws'!F399&lt;(Assumptions!$E$9-Assumptions!$D$9)/(Assumptions!$F$9-Assumptions!$D$9),Assumptions!$D$9+SQRT('Random Draws'!F399*(Assumptions!$F$9-Assumptions!$D$9)*(Assumptions!$E$9-Assumptions!$D$9)),Assumptions!$F$9-SQRT((1-'Random Draws'!F399)*(Assumptions!$F$9-Assumptions!$D$9)*(Assumptions!$F$9-Assumptions!$E$9)))</f>
        <v>0.314539071798125</v>
      </c>
      <c r="I399" s="19" t="n">
        <f aca="false">IF('Random Draws'!G399&lt;(Assumptions!$E$10-Assumptions!$D$10)/(Assumptions!$F$10-Assumptions!$D$10),Assumptions!$D$10+SQRT('Random Draws'!G399*(Assumptions!$F$10-Assumptions!$D$10)*(Assumptions!$E$10-Assumptions!$D$10)),Assumptions!$F$10-SQRT((1-'Random Draws'!G399)*(Assumptions!$F$10-Assumptions!$D$10)*(Assumptions!$F$10-Assumptions!$E$10)))</f>
        <v>0.0243345535064021</v>
      </c>
      <c r="J399" s="19" t="n">
        <f aca="false">IF('Random Draws'!H399&lt;(Assumptions!$E$11-Assumptions!$D$11)/(Assumptions!$F$11-Assumptions!$D$11),Assumptions!$D$11+SQRT('Random Draws'!H399*(Assumptions!$F$11-Assumptions!$D$11)*(Assumptions!$E$11-Assumptions!$D$11)),Assumptions!$F$11-SQRT((1-'Random Draws'!H399)*(Assumptions!$F$11-Assumptions!$D$11)*(Assumptions!$F$11-Assumptions!$E$11)))</f>
        <v>0.140691926473869</v>
      </c>
      <c r="K399" s="19" t="n">
        <f aca="false">MAX(G399,I399+Assumptions!$D$21)</f>
        <v>0.089541001695802</v>
      </c>
      <c r="L399" s="28" t="n">
        <f aca="false">(F399-Assumptions!$D$15)*(1-H399)+Assumptions!$D$15-J399</f>
        <v>0.182340090986179</v>
      </c>
      <c r="M399" s="21" t="n">
        <f aca="false">Assumptions!$D$14*(1+E399)^1*L399-Assumptions!$D$14*(1+E399)^0*E399*Assumptions!$D$16</f>
        <v>29.3619348248115</v>
      </c>
      <c r="N399" s="21" t="n">
        <f aca="false">Assumptions!$D$14*(1+E399)^2*L399-Assumptions!$D$14*(1+E399)^1*E399*Assumptions!$D$16</f>
        <v>33.2467919555513</v>
      </c>
      <c r="O399" s="21" t="n">
        <f aca="false">Assumptions!$D$14*(1+E399)^3*L399-Assumptions!$D$14*(1+E399)^2*E399*Assumptions!$D$16</f>
        <v>37.6456518254261</v>
      </c>
      <c r="P399" s="21" t="n">
        <f aca="false">Assumptions!$D$14*(1+E399)^4*L399-Assumptions!$D$14*(1+E399)^3*E399*Assumptions!$D$16</f>
        <v>42.6265217785796</v>
      </c>
      <c r="Q399" s="21" t="n">
        <f aca="false">Assumptions!$D$14*(1+E399)^5*L399-Assumptions!$D$14*(1+E399)^4*E399*Assumptions!$D$16</f>
        <v>48.266407163456</v>
      </c>
      <c r="R399" s="21" t="n">
        <f aca="false">M399/(1+K399)+N399/(1+K399)^2+O399/(1+K399)^3+P399/(1+K399)^4+Q399/(1+K399)^5</f>
        <v>145.746356377497</v>
      </c>
      <c r="S399" s="21" t="n">
        <f aca="false">Q399*(1+I399)/(K399-I399)</f>
        <v>758.221771066717</v>
      </c>
      <c r="T399" s="21" t="n">
        <f aca="false">R399+S399/(1+K399)^5</f>
        <v>639.577367470595</v>
      </c>
      <c r="U399" s="8" t="n">
        <f aca="false">(T399-Assumptions!$D$17)/Assumptions!$D$18</f>
        <v>18.1830946988238</v>
      </c>
    </row>
    <row r="400" customFormat="false" ht="15" hidden="false" customHeight="false" outlineLevel="0" collapsed="false">
      <c r="B400" s="2" t="n">
        <v>395</v>
      </c>
      <c r="C400" s="27" t="n">
        <f aca="false">NORMSDIST('Random Draws'!C400)</f>
        <v>0.676111756629988</v>
      </c>
      <c r="D400" s="27" t="n">
        <f aca="false">NORMSDIST(Assumptions!$D$22*'Random Draws'!C400+SQRT(1-Assumptions!$D$22^2)*'Random Draws'!D400)</f>
        <v>0.722232615167306</v>
      </c>
      <c r="E400" s="19" t="n">
        <f aca="false">IF(C400&lt;(Assumptions!$E$6-Assumptions!$D$6)/(Assumptions!$F$6-Assumptions!$D$6),Assumptions!$D$6+SQRT(C400*(Assumptions!$F$6-Assumptions!$D$6)*(Assumptions!$E$6-Assumptions!$D$6)),Assumptions!$F$6-SQRT((1-C400)*(Assumptions!$F$6-Assumptions!$D$6)*(Assumptions!$F$6-Assumptions!$E$6)))</f>
        <v>0.0997577185431783</v>
      </c>
      <c r="F400" s="19" t="n">
        <f aca="false">IF(D400&lt;(Assumptions!$E$7-Assumptions!$D$7)/(Assumptions!$F$7-Assumptions!$D$7),Assumptions!$D$7+SQRT(D400*(Assumptions!$F$7-Assumptions!$D$7)*(Assumptions!$E$7-Assumptions!$D$7)),Assumptions!$F$7-SQRT((1-D400)*(Assumptions!$F$7-Assumptions!$D$7)*(Assumptions!$F$7-Assumptions!$E$7)))</f>
        <v>0.426667290249205</v>
      </c>
      <c r="G400" s="19" t="n">
        <f aca="false">MIN(Assumptions!$D$24,MAX(Assumptions!$D$23,Assumptions!$D$8+Assumptions!$E$8*'Random Draws'!E400))</f>
        <v>0.05746211478153</v>
      </c>
      <c r="H400" s="19" t="n">
        <f aca="false">IF('Random Draws'!F400&lt;(Assumptions!$E$9-Assumptions!$D$9)/(Assumptions!$F$9-Assumptions!$D$9),Assumptions!$D$9+SQRT('Random Draws'!F400*(Assumptions!$F$9-Assumptions!$D$9)*(Assumptions!$E$9-Assumptions!$D$9)),Assumptions!$F$9-SQRT((1-'Random Draws'!F400)*(Assumptions!$F$9-Assumptions!$D$9)*(Assumptions!$F$9-Assumptions!$E$9)))</f>
        <v>0.289950052765183</v>
      </c>
      <c r="I400" s="19" t="n">
        <f aca="false">IF('Random Draws'!G400&lt;(Assumptions!$E$10-Assumptions!$D$10)/(Assumptions!$F$10-Assumptions!$D$10),Assumptions!$D$10+SQRT('Random Draws'!G400*(Assumptions!$F$10-Assumptions!$D$10)*(Assumptions!$E$10-Assumptions!$D$10)),Assumptions!$F$10-SQRT((1-'Random Draws'!G400)*(Assumptions!$F$10-Assumptions!$D$10)*(Assumptions!$F$10-Assumptions!$E$10)))</f>
        <v>0.0227230090040382</v>
      </c>
      <c r="J400" s="19" t="n">
        <f aca="false">IF('Random Draws'!H400&lt;(Assumptions!$E$11-Assumptions!$D$11)/(Assumptions!$F$11-Assumptions!$D$11),Assumptions!$D$11+SQRT('Random Draws'!H400*(Assumptions!$F$11-Assumptions!$D$11)*(Assumptions!$E$11-Assumptions!$D$11)),Assumptions!$F$11-SQRT((1-'Random Draws'!H400)*(Assumptions!$F$11-Assumptions!$D$11)*(Assumptions!$F$11-Assumptions!$E$11)))</f>
        <v>0.145099890800559</v>
      </c>
      <c r="K400" s="19" t="n">
        <f aca="false">MAX(G400,I400+Assumptions!$D$21)</f>
        <v>0.05746211478153</v>
      </c>
      <c r="L400" s="28" t="n">
        <f aca="false">(F400-Assumptions!$D$15)*(1-H400)+Assumptions!$D$15-J400</f>
        <v>0.195548702987185</v>
      </c>
      <c r="M400" s="21" t="n">
        <f aca="false">Assumptions!$D$14*(1+E400)^1*L400-Assumptions!$D$14*(1+E400)^0*E400*Assumptions!$D$16</f>
        <v>30.7492022662204</v>
      </c>
      <c r="N400" s="21" t="n">
        <f aca="false">Assumptions!$D$14*(1+E400)^2*L400-Assumptions!$D$14*(1+E400)^1*E400*Assumptions!$D$16</f>
        <v>33.8166725313213</v>
      </c>
      <c r="O400" s="21" t="n">
        <f aca="false">Assumptions!$D$14*(1+E400)^3*L400-Assumptions!$D$14*(1+E400)^2*E400*Assumptions!$D$16</f>
        <v>37.1901466317677</v>
      </c>
      <c r="P400" s="21" t="n">
        <f aca="false">Assumptions!$D$14*(1+E400)^4*L400-Assumptions!$D$14*(1+E400)^3*E400*Assumptions!$D$16</f>
        <v>40.900150812039</v>
      </c>
      <c r="Q400" s="21" t="n">
        <f aca="false">Assumptions!$D$14*(1+E400)^5*L400-Assumptions!$D$14*(1+E400)^4*E400*Assumptions!$D$16</f>
        <v>44.98025654512</v>
      </c>
      <c r="R400" s="21" t="n">
        <f aca="false">M400/(1+K400)+N400/(1+K400)^2+O400/(1+K400)^3+P400/(1+K400)^4+Q400/(1+K400)^5</f>
        <v>157.496603298566</v>
      </c>
      <c r="S400" s="21" t="n">
        <f aca="false">Q400*(1+I400)/(K400-I400)</f>
        <v>1324.22358866257</v>
      </c>
      <c r="T400" s="21" t="n">
        <f aca="false">R400+S400/(1+K400)^5</f>
        <v>1158.96496700557</v>
      </c>
      <c r="U400" s="8" t="n">
        <f aca="false">(T400-Assumptions!$D$17)/Assumptions!$D$18</f>
        <v>38.958598680223</v>
      </c>
    </row>
    <row r="401" customFormat="false" ht="15" hidden="false" customHeight="false" outlineLevel="0" collapsed="false">
      <c r="B401" s="2" t="n">
        <v>396</v>
      </c>
      <c r="C401" s="27" t="n">
        <f aca="false">NORMSDIST('Random Draws'!C401)</f>
        <v>0.45852576182936</v>
      </c>
      <c r="D401" s="27" t="n">
        <f aca="false">NORMSDIST(Assumptions!$D$22*'Random Draws'!C401+SQRT(1-Assumptions!$D$22^2)*'Random Draws'!D401)</f>
        <v>0.666060750857245</v>
      </c>
      <c r="E401" s="19" t="n">
        <f aca="false">IF(C401&lt;(Assumptions!$E$6-Assumptions!$D$6)/(Assumptions!$F$6-Assumptions!$D$6),Assumptions!$D$6+SQRT(C401*(Assumptions!$F$6-Assumptions!$D$6)*(Assumptions!$E$6-Assumptions!$D$6)),Assumptions!$F$6-SQRT((1-C401)*(Assumptions!$F$6-Assumptions!$D$6)*(Assumptions!$F$6-Assumptions!$E$6)))</f>
        <v>0.0878814035837171</v>
      </c>
      <c r="F401" s="19" t="n">
        <f aca="false">IF(D401&lt;(Assumptions!$E$7-Assumptions!$D$7)/(Assumptions!$F$7-Assumptions!$D$7),Assumptions!$D$7+SQRT(D401*(Assumptions!$F$7-Assumptions!$D$7)*(Assumptions!$E$7-Assumptions!$D$7)),Assumptions!$F$7-SQRT((1-D401)*(Assumptions!$F$7-Assumptions!$D$7)*(Assumptions!$F$7-Assumptions!$E$7)))</f>
        <v>0.423451990525187</v>
      </c>
      <c r="G401" s="19" t="n">
        <f aca="false">MIN(Assumptions!$D$24,MAX(Assumptions!$D$23,Assumptions!$D$8+Assumptions!$E$8*'Random Draws'!E401))</f>
        <v>0.063038714833773</v>
      </c>
      <c r="H401" s="19" t="n">
        <f aca="false">IF('Random Draws'!F401&lt;(Assumptions!$E$9-Assumptions!$D$9)/(Assumptions!$F$9-Assumptions!$D$9),Assumptions!$D$9+SQRT('Random Draws'!F401*(Assumptions!$F$9-Assumptions!$D$9)*(Assumptions!$E$9-Assumptions!$D$9)),Assumptions!$F$9-SQRT((1-'Random Draws'!F401)*(Assumptions!$F$9-Assumptions!$D$9)*(Assumptions!$F$9-Assumptions!$E$9)))</f>
        <v>0.272166807863796</v>
      </c>
      <c r="I401" s="19" t="n">
        <f aca="false">IF('Random Draws'!G401&lt;(Assumptions!$E$10-Assumptions!$D$10)/(Assumptions!$F$10-Assumptions!$D$10),Assumptions!$D$10+SQRT('Random Draws'!G401*(Assumptions!$F$10-Assumptions!$D$10)*(Assumptions!$E$10-Assumptions!$D$10)),Assumptions!$F$10-SQRT((1-'Random Draws'!G401)*(Assumptions!$F$10-Assumptions!$D$10)*(Assumptions!$F$10-Assumptions!$E$10)))</f>
        <v>0.0137776209863153</v>
      </c>
      <c r="J401" s="19" t="n">
        <f aca="false">IF('Random Draws'!H401&lt;(Assumptions!$E$11-Assumptions!$D$11)/(Assumptions!$F$11-Assumptions!$D$11),Assumptions!$D$11+SQRT('Random Draws'!H401*(Assumptions!$F$11-Assumptions!$D$11)*(Assumptions!$E$11-Assumptions!$D$11)),Assumptions!$F$11-SQRT((1-'Random Draws'!H401)*(Assumptions!$F$11-Assumptions!$D$11)*(Assumptions!$F$11-Assumptions!$E$11)))</f>
        <v>0.147038384949179</v>
      </c>
      <c r="K401" s="19" t="n">
        <f aca="false">MAX(G401,I401+Assumptions!$D$21)</f>
        <v>0.063038714833773</v>
      </c>
      <c r="L401" s="28" t="n">
        <f aca="false">(F401-Assumptions!$D$15)*(1-H401)+Assumptions!$D$15-J401</f>
        <v>0.196545714053491</v>
      </c>
      <c r="M401" s="21" t="n">
        <f aca="false">Assumptions!$D$14*(1+E401)^1*L401-Assumptions!$D$14*(1+E401)^0*E401*Assumptions!$D$16</f>
        <v>30.6213878489778</v>
      </c>
      <c r="N401" s="21" t="n">
        <f aca="false">Assumptions!$D$14*(1+E401)^2*L401-Assumptions!$D$14*(1+E401)^1*E401*Assumptions!$D$16</f>
        <v>33.3124383928273</v>
      </c>
      <c r="O401" s="21" t="n">
        <f aca="false">Assumptions!$D$14*(1+E401)^3*L401-Assumptions!$D$14*(1+E401)^2*E401*Assumptions!$D$16</f>
        <v>36.2399822355851</v>
      </c>
      <c r="P401" s="21" t="n">
        <f aca="false">Assumptions!$D$14*(1+E401)^4*L401-Assumptions!$D$14*(1+E401)^3*E401*Assumptions!$D$16</f>
        <v>39.4248027402973</v>
      </c>
      <c r="Q401" s="21" t="n">
        <f aca="false">Assumptions!$D$14*(1+E401)^5*L401-Assumptions!$D$14*(1+E401)^4*E401*Assumptions!$D$16</f>
        <v>42.8895097411258</v>
      </c>
      <c r="R401" s="21" t="n">
        <f aca="false">M401/(1+K401)+N401/(1+K401)^2+O401/(1+K401)^3+P401/(1+K401)^4+Q401/(1+K401)^5</f>
        <v>150.91849504968</v>
      </c>
      <c r="S401" s="21" t="n">
        <f aca="false">Q401*(1+I401)/(K401-I401)</f>
        <v>882.652449522737</v>
      </c>
      <c r="T401" s="21" t="n">
        <f aca="false">R401+S401/(1+K401)^5</f>
        <v>801.114540618098</v>
      </c>
      <c r="U401" s="8" t="n">
        <f aca="false">(T401-Assumptions!$D$17)/Assumptions!$D$18</f>
        <v>24.6445816247239</v>
      </c>
    </row>
    <row r="402" customFormat="false" ht="15" hidden="false" customHeight="false" outlineLevel="0" collapsed="false">
      <c r="B402" s="2" t="n">
        <v>397</v>
      </c>
      <c r="C402" s="27" t="n">
        <f aca="false">NORMSDIST('Random Draws'!C402)</f>
        <v>0.531945235229572</v>
      </c>
      <c r="D402" s="27" t="n">
        <f aca="false">NORMSDIST(Assumptions!$D$22*'Random Draws'!C402+SQRT(1-Assumptions!$D$22^2)*'Random Draws'!D402)</f>
        <v>0.336035199642548</v>
      </c>
      <c r="E402" s="19" t="n">
        <f aca="false">IF(C402&lt;(Assumptions!$E$6-Assumptions!$D$6)/(Assumptions!$F$6-Assumptions!$D$6),Assumptions!$D$6+SQRT(C402*(Assumptions!$F$6-Assumptions!$D$6)*(Assumptions!$E$6-Assumptions!$D$6)),Assumptions!$F$6-SQRT((1-C402)*(Assumptions!$F$6-Assumptions!$D$6)*(Assumptions!$F$6-Assumptions!$E$6)))</f>
        <v>0.0916236232872682</v>
      </c>
      <c r="F402" s="19" t="n">
        <f aca="false">IF(D402&lt;(Assumptions!$E$7-Assumptions!$D$7)/(Assumptions!$F$7-Assumptions!$D$7),Assumptions!$D$7+SQRT(D402*(Assumptions!$F$7-Assumptions!$D$7)*(Assumptions!$E$7-Assumptions!$D$7)),Assumptions!$F$7-SQRT((1-D402)*(Assumptions!$F$7-Assumptions!$D$7)*(Assumptions!$F$7-Assumptions!$E$7)))</f>
        <v>0.40490224045474</v>
      </c>
      <c r="G402" s="19" t="n">
        <f aca="false">MIN(Assumptions!$D$24,MAX(Assumptions!$D$23,Assumptions!$D$8+Assumptions!$E$8*'Random Draws'!E402))</f>
        <v>0.078785770197417</v>
      </c>
      <c r="H402" s="19" t="n">
        <f aca="false">IF('Random Draws'!F402&lt;(Assumptions!$E$9-Assumptions!$D$9)/(Assumptions!$F$9-Assumptions!$D$9),Assumptions!$D$9+SQRT('Random Draws'!F402*(Assumptions!$F$9-Assumptions!$D$9)*(Assumptions!$E$9-Assumptions!$D$9)),Assumptions!$F$9-SQRT((1-'Random Draws'!F402)*(Assumptions!$F$9-Assumptions!$D$9)*(Assumptions!$F$9-Assumptions!$E$9)))</f>
        <v>0.278861786632669</v>
      </c>
      <c r="I402" s="19" t="n">
        <f aca="false">IF('Random Draws'!G402&lt;(Assumptions!$E$10-Assumptions!$D$10)/(Assumptions!$F$10-Assumptions!$D$10),Assumptions!$D$10+SQRT('Random Draws'!G402*(Assumptions!$F$10-Assumptions!$D$10)*(Assumptions!$E$10-Assumptions!$D$10)),Assumptions!$F$10-SQRT((1-'Random Draws'!G402)*(Assumptions!$F$10-Assumptions!$D$10)*(Assumptions!$F$10-Assumptions!$E$10)))</f>
        <v>0.0183661333987602</v>
      </c>
      <c r="J402" s="19" t="n">
        <f aca="false">IF('Random Draws'!H402&lt;(Assumptions!$E$11-Assumptions!$D$11)/(Assumptions!$F$11-Assumptions!$D$11),Assumptions!$D$11+SQRT('Random Draws'!H402*(Assumptions!$F$11-Assumptions!$D$11)*(Assumptions!$E$11-Assumptions!$D$11)),Assumptions!$F$11-SQRT((1-'Random Draws'!H402)*(Assumptions!$F$11-Assumptions!$D$11)*(Assumptions!$F$11-Assumptions!$E$11)))</f>
        <v>0.140888398836579</v>
      </c>
      <c r="K402" s="19" t="n">
        <f aca="false">MAX(G402,I402+Assumptions!$D$21)</f>
        <v>0.078785770197417</v>
      </c>
      <c r="L402" s="28" t="n">
        <f aca="false">(F402-Assumptions!$D$15)*(1-H402)+Assumptions!$D$15-J402</f>
        <v>0.187354111695628</v>
      </c>
      <c r="M402" s="21" t="n">
        <f aca="false">Assumptions!$D$14*(1+E402)^1*L402-Assumptions!$D$14*(1+E402)^0*E402*Assumptions!$D$16</f>
        <v>29.2568625045081</v>
      </c>
      <c r="N402" s="21" t="n">
        <f aca="false">Assumptions!$D$14*(1+E402)^2*L402-Assumptions!$D$14*(1+E402)^1*E402*Assumptions!$D$16</f>
        <v>31.9374822531885</v>
      </c>
      <c r="O402" s="21" t="n">
        <f aca="false">Assumptions!$D$14*(1+E402)^3*L402-Assumptions!$D$14*(1+E402)^2*E402*Assumptions!$D$16</f>
        <v>34.8637100958985</v>
      </c>
      <c r="P402" s="21" t="n">
        <f aca="false">Assumptions!$D$14*(1+E402)^4*L402-Assumptions!$D$14*(1+E402)^3*E402*Assumptions!$D$16</f>
        <v>38.0580495361216</v>
      </c>
      <c r="Q402" s="21" t="n">
        <f aca="false">Assumptions!$D$14*(1+E402)^5*L402-Assumptions!$D$14*(1+E402)^4*E402*Assumptions!$D$16</f>
        <v>41.5450659298674</v>
      </c>
      <c r="R402" s="21" t="n">
        <f aca="false">M402/(1+K402)+N402/(1+K402)^2+O402/(1+K402)^3+P402/(1+K402)^4+Q402/(1+K402)^5</f>
        <v>138.866904837626</v>
      </c>
      <c r="S402" s="21" t="n">
        <f aca="false">Q402*(1+I402)/(K402-I402)</f>
        <v>700.237379674817</v>
      </c>
      <c r="T402" s="21" t="n">
        <f aca="false">R402+S402/(1+K402)^5</f>
        <v>618.124764825486</v>
      </c>
      <c r="U402" s="8" t="n">
        <f aca="false">(T402-Assumptions!$D$17)/Assumptions!$D$18</f>
        <v>17.3249905930195</v>
      </c>
    </row>
    <row r="403" customFormat="false" ht="15" hidden="false" customHeight="false" outlineLevel="0" collapsed="false">
      <c r="B403" s="2" t="n">
        <v>398</v>
      </c>
      <c r="C403" s="27" t="n">
        <f aca="false">NORMSDIST('Random Draws'!C403)</f>
        <v>0.723569479134178</v>
      </c>
      <c r="D403" s="27" t="n">
        <f aca="false">NORMSDIST(Assumptions!$D$22*'Random Draws'!C403+SQRT(1-Assumptions!$D$22^2)*'Random Draws'!D403)</f>
        <v>0.22286809241138</v>
      </c>
      <c r="E403" s="19" t="n">
        <f aca="false">IF(C403&lt;(Assumptions!$E$6-Assumptions!$D$6)/(Assumptions!$F$6-Assumptions!$D$6),Assumptions!$D$6+SQRT(C403*(Assumptions!$F$6-Assumptions!$D$6)*(Assumptions!$E$6-Assumptions!$D$6)),Assumptions!$F$6-SQRT((1-C403)*(Assumptions!$F$6-Assumptions!$D$6)*(Assumptions!$F$6-Assumptions!$E$6)))</f>
        <v>0.10282268696733</v>
      </c>
      <c r="F403" s="19" t="n">
        <f aca="false">IF(D403&lt;(Assumptions!$E$7-Assumptions!$D$7)/(Assumptions!$F$7-Assumptions!$D$7),Assumptions!$D$7+SQRT(D403*(Assumptions!$F$7-Assumptions!$D$7)*(Assumptions!$E$7-Assumptions!$D$7)),Assumptions!$F$7-SQRT((1-D403)*(Assumptions!$F$7-Assumptions!$D$7)*(Assumptions!$F$7-Assumptions!$E$7)))</f>
        <v>0.396567862317454</v>
      </c>
      <c r="G403" s="19" t="n">
        <f aca="false">MIN(Assumptions!$D$24,MAX(Assumptions!$D$23,Assumptions!$D$8+Assumptions!$E$8*'Random Draws'!E403))</f>
        <v>0.087464229120485</v>
      </c>
      <c r="H403" s="19" t="n">
        <f aca="false">IF('Random Draws'!F403&lt;(Assumptions!$E$9-Assumptions!$D$9)/(Assumptions!$F$9-Assumptions!$D$9),Assumptions!$D$9+SQRT('Random Draws'!F403*(Assumptions!$F$9-Assumptions!$D$9)*(Assumptions!$E$9-Assumptions!$D$9)),Assumptions!$F$9-SQRT((1-'Random Draws'!F403)*(Assumptions!$F$9-Assumptions!$D$9)*(Assumptions!$F$9-Assumptions!$E$9)))</f>
        <v>0.295965074464197</v>
      </c>
      <c r="I403" s="19" t="n">
        <f aca="false">IF('Random Draws'!G403&lt;(Assumptions!$E$10-Assumptions!$D$10)/(Assumptions!$F$10-Assumptions!$D$10),Assumptions!$D$10+SQRT('Random Draws'!G403*(Assumptions!$F$10-Assumptions!$D$10)*(Assumptions!$E$10-Assumptions!$D$10)),Assumptions!$F$10-SQRT((1-'Random Draws'!G403)*(Assumptions!$F$10-Assumptions!$D$10)*(Assumptions!$F$10-Assumptions!$E$10)))</f>
        <v>0.0199791649964752</v>
      </c>
      <c r="J403" s="19" t="n">
        <f aca="false">IF('Random Draws'!H403&lt;(Assumptions!$E$11-Assumptions!$D$11)/(Assumptions!$F$11-Assumptions!$D$11),Assumptions!$D$11+SQRT('Random Draws'!H403*(Assumptions!$F$11-Assumptions!$D$11)*(Assumptions!$E$11-Assumptions!$D$11)),Assumptions!$F$11-SQRT((1-'Random Draws'!H403)*(Assumptions!$F$11-Assumptions!$D$11)*(Assumptions!$F$11-Assumptions!$E$11)))</f>
        <v>0.158540055720977</v>
      </c>
      <c r="K403" s="19" t="n">
        <f aca="false">MAX(G403,I403+Assumptions!$D$21)</f>
        <v>0.087464229120485</v>
      </c>
      <c r="L403" s="28" t="n">
        <f aca="false">(F403-Assumptions!$D$15)*(1-H403)+Assumptions!$D$15-J403</f>
        <v>0.15913302937593</v>
      </c>
      <c r="M403" s="21" t="n">
        <f aca="false">Assumptions!$D$14*(1+E403)^1*L403-Assumptions!$D$14*(1+E403)^0*E403*Assumptions!$D$16</f>
        <v>24.9995709927262</v>
      </c>
      <c r="N403" s="21" t="n">
        <f aca="false">Assumptions!$D$14*(1+E403)^2*L403-Assumptions!$D$14*(1+E403)^1*E403*Assumptions!$D$16</f>
        <v>27.5700940552289</v>
      </c>
      <c r="O403" s="21" t="n">
        <f aca="false">Assumptions!$D$14*(1+E403)^3*L403-Assumptions!$D$14*(1+E403)^2*E403*Assumptions!$D$16</f>
        <v>30.4049252059295</v>
      </c>
      <c r="P403" s="21" t="n">
        <f aca="false">Assumptions!$D$14*(1+E403)^4*L403-Assumptions!$D$14*(1+E403)^3*E403*Assumptions!$D$16</f>
        <v>33.5312413126439</v>
      </c>
      <c r="Q403" s="21" t="n">
        <f aca="false">Assumptions!$D$14*(1+E403)^5*L403-Assumptions!$D$14*(1+E403)^4*E403*Assumptions!$D$16</f>
        <v>36.9790136417599</v>
      </c>
      <c r="R403" s="21" t="n">
        <f aca="false">M403/(1+K403)+N403/(1+K403)^2+O403/(1+K403)^3+P403/(1+K403)^4+Q403/(1+K403)^5</f>
        <v>118.237276578615</v>
      </c>
      <c r="S403" s="21" t="n">
        <f aca="false">Q403*(1+I403)/(K403-I403)</f>
        <v>558.906240163092</v>
      </c>
      <c r="T403" s="21" t="n">
        <f aca="false">R403+S403/(1+K403)^5</f>
        <v>485.742957898911</v>
      </c>
      <c r="U403" s="8" t="n">
        <f aca="false">(T403-Assumptions!$D$17)/Assumptions!$D$18</f>
        <v>12.0297183159565</v>
      </c>
    </row>
    <row r="404" customFormat="false" ht="15" hidden="false" customHeight="false" outlineLevel="0" collapsed="false">
      <c r="B404" s="2" t="n">
        <v>399</v>
      </c>
      <c r="C404" s="27" t="n">
        <f aca="false">NORMSDIST('Random Draws'!C404)</f>
        <v>0.322215870374469</v>
      </c>
      <c r="D404" s="27" t="n">
        <f aca="false">NORMSDIST(Assumptions!$D$22*'Random Draws'!C404+SQRT(1-Assumptions!$D$22^2)*'Random Draws'!D404)</f>
        <v>0.0744308958231293</v>
      </c>
      <c r="E404" s="19" t="n">
        <f aca="false">IF(C404&lt;(Assumptions!$E$6-Assumptions!$D$6)/(Assumptions!$F$6-Assumptions!$D$6),Assumptions!$D$6+SQRT(C404*(Assumptions!$F$6-Assumptions!$D$6)*(Assumptions!$E$6-Assumptions!$D$6)),Assumptions!$F$6-SQRT((1-C404)*(Assumptions!$F$6-Assumptions!$D$6)*(Assumptions!$F$6-Assumptions!$E$6)))</f>
        <v>0.0801382529748412</v>
      </c>
      <c r="F404" s="19" t="n">
        <f aca="false">IF(D404&lt;(Assumptions!$E$7-Assumptions!$D$7)/(Assumptions!$F$7-Assumptions!$D$7),Assumptions!$D$7+SQRT(D404*(Assumptions!$F$7-Assumptions!$D$7)*(Assumptions!$E$7-Assumptions!$D$7)),Assumptions!$F$7-SQRT((1-D404)*(Assumptions!$F$7-Assumptions!$D$7)*(Assumptions!$F$7-Assumptions!$E$7)))</f>
        <v>0.381132566690745</v>
      </c>
      <c r="G404" s="19" t="n">
        <f aca="false">MIN(Assumptions!$D$24,MAX(Assumptions!$D$23,Assumptions!$D$8+Assumptions!$E$8*'Random Draws'!E404))</f>
        <v>0.09367736965128</v>
      </c>
      <c r="H404" s="19" t="n">
        <f aca="false">IF('Random Draws'!F404&lt;(Assumptions!$E$9-Assumptions!$D$9)/(Assumptions!$F$9-Assumptions!$D$9),Assumptions!$D$9+SQRT('Random Draws'!F404*(Assumptions!$F$9-Assumptions!$D$9)*(Assumptions!$E$9-Assumptions!$D$9)),Assumptions!$F$9-SQRT((1-'Random Draws'!F404)*(Assumptions!$F$9-Assumptions!$D$9)*(Assumptions!$F$9-Assumptions!$E$9)))</f>
        <v>0.259201535766105</v>
      </c>
      <c r="I404" s="19" t="n">
        <f aca="false">IF('Random Draws'!G404&lt;(Assumptions!$E$10-Assumptions!$D$10)/(Assumptions!$F$10-Assumptions!$D$10),Assumptions!$D$10+SQRT('Random Draws'!G404*(Assumptions!$F$10-Assumptions!$D$10)*(Assumptions!$E$10-Assumptions!$D$10)),Assumptions!$F$10-SQRT((1-'Random Draws'!G404)*(Assumptions!$F$10-Assumptions!$D$10)*(Assumptions!$F$10-Assumptions!$E$10)))</f>
        <v>0.0224471622599313</v>
      </c>
      <c r="J404" s="19" t="n">
        <f aca="false">IF('Random Draws'!H404&lt;(Assumptions!$E$11-Assumptions!$D$11)/(Assumptions!$F$11-Assumptions!$D$11),Assumptions!$D$11+SQRT('Random Draws'!H404*(Assumptions!$F$11-Assumptions!$D$11)*(Assumptions!$E$11-Assumptions!$D$11)),Assumptions!$F$11-SQRT((1-'Random Draws'!H404)*(Assumptions!$F$11-Assumptions!$D$11)*(Assumptions!$F$11-Assumptions!$E$11)))</f>
        <v>0.150292419697872</v>
      </c>
      <c r="K404" s="19" t="n">
        <f aca="false">MAX(G404,I404+Assumptions!$D$21)</f>
        <v>0.09367736965128</v>
      </c>
      <c r="L404" s="28" t="n">
        <f aca="false">(F404-Assumptions!$D$15)*(1-H404)+Assumptions!$D$15-J404</f>
        <v>0.165746200025748</v>
      </c>
      <c r="M404" s="21" t="n">
        <f aca="false">Assumptions!$D$14*(1+E404)^1*L404-Assumptions!$D$14*(1+E404)^0*E404*Assumptions!$D$16</f>
        <v>25.6105761848489</v>
      </c>
      <c r="N404" s="21" t="n">
        <f aca="false">Assumptions!$D$14*(1+E404)^2*L404-Assumptions!$D$14*(1+E404)^1*E404*Assumptions!$D$16</f>
        <v>27.6629630179817</v>
      </c>
      <c r="O404" s="21" t="n">
        <f aca="false">Assumptions!$D$14*(1+E404)^3*L404-Assumptions!$D$14*(1+E404)^2*E404*Assumptions!$D$16</f>
        <v>29.8798245463504</v>
      </c>
      <c r="P404" s="21" t="n">
        <f aca="false">Assumptions!$D$14*(1+E404)^4*L404-Assumptions!$D$14*(1+E404)^3*E404*Assumptions!$D$16</f>
        <v>32.2743414846897</v>
      </c>
      <c r="Q404" s="21" t="n">
        <f aca="false">Assumptions!$D$14*(1+E404)^5*L404-Assumptions!$D$14*(1+E404)^4*E404*Assumptions!$D$16</f>
        <v>34.8607508271862</v>
      </c>
      <c r="R404" s="21" t="n">
        <f aca="false">M404/(1+K404)+N404/(1+K404)^2+O404/(1+K404)^3+P404/(1+K404)^4+Q404/(1+K404)^5</f>
        <v>114.221473109658</v>
      </c>
      <c r="S404" s="21" t="n">
        <f aca="false">Q404*(1+I404)/(K404-I404)</f>
        <v>500.395507227403</v>
      </c>
      <c r="T404" s="21" t="n">
        <f aca="false">R404+S404/(1+K404)^5</f>
        <v>434.013235748972</v>
      </c>
      <c r="U404" s="8" t="n">
        <f aca="false">(T404-Assumptions!$D$17)/Assumptions!$D$18</f>
        <v>9.96052942995887</v>
      </c>
    </row>
    <row r="405" customFormat="false" ht="15" hidden="false" customHeight="false" outlineLevel="0" collapsed="false">
      <c r="B405" s="2" t="n">
        <v>400</v>
      </c>
      <c r="C405" s="27" t="n">
        <f aca="false">NORMSDIST('Random Draws'!C405)</f>
        <v>0.748928031280597</v>
      </c>
      <c r="D405" s="27" t="n">
        <f aca="false">NORMSDIST(Assumptions!$D$22*'Random Draws'!C405+SQRT(1-Assumptions!$D$22^2)*'Random Draws'!D405)</f>
        <v>0.522818893027287</v>
      </c>
      <c r="E405" s="19" t="n">
        <f aca="false">IF(C405&lt;(Assumptions!$E$6-Assumptions!$D$6)/(Assumptions!$F$6-Assumptions!$D$6),Assumptions!$D$6+SQRT(C405*(Assumptions!$F$6-Assumptions!$D$6)*(Assumptions!$E$6-Assumptions!$D$6)),Assumptions!$F$6-SQRT((1-C405)*(Assumptions!$F$6-Assumptions!$D$6)*(Assumptions!$F$6-Assumptions!$E$6)))</f>
        <v>0.1045689423867</v>
      </c>
      <c r="F405" s="19" t="n">
        <f aca="false">IF(D405&lt;(Assumptions!$E$7-Assumptions!$D$7)/(Assumptions!$F$7-Assumptions!$D$7),Assumptions!$D$7+SQRT(D405*(Assumptions!$F$7-Assumptions!$D$7)*(Assumptions!$E$7-Assumptions!$D$7)),Assumptions!$F$7-SQRT((1-D405)*(Assumptions!$F$7-Assumptions!$D$7)*(Assumptions!$F$7-Assumptions!$E$7)))</f>
        <v>0.416008154389908</v>
      </c>
      <c r="G405" s="19" t="n">
        <f aca="false">MIN(Assumptions!$D$24,MAX(Assumptions!$D$23,Assumptions!$D$8+Assumptions!$E$8*'Random Draws'!E405))</f>
        <v>0.078415778475757</v>
      </c>
      <c r="H405" s="19" t="n">
        <f aca="false">IF('Random Draws'!F405&lt;(Assumptions!$E$9-Assumptions!$D$9)/(Assumptions!$F$9-Assumptions!$D$9),Assumptions!$D$9+SQRT('Random Draws'!F405*(Assumptions!$F$9-Assumptions!$D$9)*(Assumptions!$E$9-Assumptions!$D$9)),Assumptions!$F$9-SQRT((1-'Random Draws'!F405)*(Assumptions!$F$9-Assumptions!$D$9)*(Assumptions!$F$9-Assumptions!$E$9)))</f>
        <v>0.293644506881657</v>
      </c>
      <c r="I405" s="19" t="n">
        <f aca="false">IF('Random Draws'!G405&lt;(Assumptions!$E$10-Assumptions!$D$10)/(Assumptions!$F$10-Assumptions!$D$10),Assumptions!$D$10+SQRT('Random Draws'!G405*(Assumptions!$F$10-Assumptions!$D$10)*(Assumptions!$E$10-Assumptions!$D$10)),Assumptions!$F$10-SQRT((1-'Random Draws'!G405)*(Assumptions!$F$10-Assumptions!$D$10)*(Assumptions!$F$10-Assumptions!$E$10)))</f>
        <v>0.0220966609900966</v>
      </c>
      <c r="J405" s="19" t="n">
        <f aca="false">IF('Random Draws'!H405&lt;(Assumptions!$E$11-Assumptions!$D$11)/(Assumptions!$F$11-Assumptions!$D$11),Assumptions!$D$11+SQRT('Random Draws'!H405*(Assumptions!$F$11-Assumptions!$D$11)*(Assumptions!$E$11-Assumptions!$D$11)),Assumptions!$F$11-SQRT((1-'Random Draws'!H405)*(Assumptions!$F$11-Assumptions!$D$11)*(Assumptions!$F$11-Assumptions!$E$11)))</f>
        <v>0.158611749252579</v>
      </c>
      <c r="K405" s="19" t="n">
        <f aca="false">MAX(G405,I405+Assumptions!$D$21)</f>
        <v>0.078415778475757</v>
      </c>
      <c r="L405" s="28" t="n">
        <f aca="false">(F405-Assumptions!$D$15)*(1-H405)+Assumptions!$D$15-J405</f>
        <v>0.173411681677372</v>
      </c>
      <c r="M405" s="21" t="n">
        <f aca="false">Assumptions!$D$14*(1+E405)^1*L405-Assumptions!$D$14*(1+E405)^0*E405*Assumptions!$D$16</f>
        <v>27.3191729856595</v>
      </c>
      <c r="N405" s="21" t="n">
        <f aca="false">Assumptions!$D$14*(1+E405)^2*L405-Assumptions!$D$14*(1+E405)^1*E405*Assumptions!$D$16</f>
        <v>30.1759100116492</v>
      </c>
      <c r="O405" s="21" t="n">
        <f aca="false">Assumptions!$D$14*(1+E405)^3*L405-Assumptions!$D$14*(1+E405)^2*E405*Assumptions!$D$16</f>
        <v>33.3313730071236</v>
      </c>
      <c r="P405" s="21" t="n">
        <f aca="false">Assumptions!$D$14*(1+E405)^4*L405-Assumptions!$D$14*(1+E405)^3*E405*Assumptions!$D$16</f>
        <v>36.8167994307751</v>
      </c>
      <c r="Q405" s="21" t="n">
        <f aca="false">Assumptions!$D$14*(1+E405)^5*L405-Assumptions!$D$14*(1+E405)^4*E405*Assumptions!$D$16</f>
        <v>40.6666932093145</v>
      </c>
      <c r="R405" s="21" t="n">
        <f aca="false">M405/(1+K405)+N405/(1+K405)^2+O405/(1+K405)^3+P405/(1+K405)^4+Q405/(1+K405)^5</f>
        <v>132.957806062966</v>
      </c>
      <c r="S405" s="21" t="n">
        <f aca="false">Q405*(1+I405)/(K405-I405)</f>
        <v>738.031652454996</v>
      </c>
      <c r="T405" s="21" t="n">
        <f aca="false">R405+S405/(1+K405)^5</f>
        <v>638.950004450618</v>
      </c>
      <c r="U405" s="8" t="n">
        <f aca="false">(T405-Assumptions!$D$17)/Assumptions!$D$18</f>
        <v>18.1580001780247</v>
      </c>
    </row>
    <row r="406" customFormat="false" ht="15" hidden="false" customHeight="false" outlineLevel="0" collapsed="false">
      <c r="B406" s="2" t="n">
        <v>401</v>
      </c>
      <c r="C406" s="27" t="n">
        <f aca="false">NORMSDIST('Random Draws'!C406)</f>
        <v>0.897883621841183</v>
      </c>
      <c r="D406" s="27" t="n">
        <f aca="false">NORMSDIST(Assumptions!$D$22*'Random Draws'!C406+SQRT(1-Assumptions!$D$22^2)*'Random Draws'!D406)</f>
        <v>0.771345957499729</v>
      </c>
      <c r="E406" s="19" t="n">
        <f aca="false">IF(C406&lt;(Assumptions!$E$6-Assumptions!$D$6)/(Assumptions!$F$6-Assumptions!$D$6),Assumptions!$D$6+SQRT(C406*(Assumptions!$F$6-Assumptions!$D$6)*(Assumptions!$E$6-Assumptions!$D$6)),Assumptions!$F$6-SQRT((1-C406)*(Assumptions!$F$6-Assumptions!$D$6)*(Assumptions!$F$6-Assumptions!$E$6)))</f>
        <v>0.117403940812742</v>
      </c>
      <c r="F406" s="19" t="n">
        <f aca="false">IF(D406&lt;(Assumptions!$E$7-Assumptions!$D$7)/(Assumptions!$F$7-Assumptions!$D$7),Assumptions!$D$7+SQRT(D406*(Assumptions!$F$7-Assumptions!$D$7)*(Assumptions!$E$7-Assumptions!$D$7)),Assumptions!$F$7-SQRT((1-D406)*(Assumptions!$F$7-Assumptions!$D$7)*(Assumptions!$F$7-Assumptions!$E$7)))</f>
        <v>0.429757378255166</v>
      </c>
      <c r="G406" s="19" t="n">
        <f aca="false">MIN(Assumptions!$D$24,MAX(Assumptions!$D$23,Assumptions!$D$8+Assumptions!$E$8*'Random Draws'!E406))</f>
        <v>0.102940353803251</v>
      </c>
      <c r="H406" s="19" t="n">
        <f aca="false">IF('Random Draws'!F406&lt;(Assumptions!$E$9-Assumptions!$D$9)/(Assumptions!$F$9-Assumptions!$D$9),Assumptions!$D$9+SQRT('Random Draws'!F406*(Assumptions!$F$9-Assumptions!$D$9)*(Assumptions!$E$9-Assumptions!$D$9)),Assumptions!$F$9-SQRT((1-'Random Draws'!F406)*(Assumptions!$F$9-Assumptions!$D$9)*(Assumptions!$F$9-Assumptions!$E$9)))</f>
        <v>0.260311569265618</v>
      </c>
      <c r="I406" s="19" t="n">
        <f aca="false">IF('Random Draws'!G406&lt;(Assumptions!$E$10-Assumptions!$D$10)/(Assumptions!$F$10-Assumptions!$D$10),Assumptions!$D$10+SQRT('Random Draws'!G406*(Assumptions!$F$10-Assumptions!$D$10)*(Assumptions!$E$10-Assumptions!$D$10)),Assumptions!$F$10-SQRT((1-'Random Draws'!G406)*(Assumptions!$F$10-Assumptions!$D$10)*(Assumptions!$F$10-Assumptions!$E$10)))</f>
        <v>0.0248864219149507</v>
      </c>
      <c r="J406" s="19" t="n">
        <f aca="false">IF('Random Draws'!H406&lt;(Assumptions!$E$11-Assumptions!$D$11)/(Assumptions!$F$11-Assumptions!$D$11),Assumptions!$D$11+SQRT('Random Draws'!H406*(Assumptions!$F$11-Assumptions!$D$11)*(Assumptions!$E$11-Assumptions!$D$11)),Assumptions!$F$11-SQRT((1-'Random Draws'!H406)*(Assumptions!$F$11-Assumptions!$D$11)*(Assumptions!$F$11-Assumptions!$E$11)))</f>
        <v>0.143776183261996</v>
      </c>
      <c r="K406" s="19" t="n">
        <f aca="false">MAX(G406,I406+Assumptions!$D$21)</f>
        <v>0.102940353803251</v>
      </c>
      <c r="L406" s="28" t="n">
        <f aca="false">(F406-Assumptions!$D$15)*(1-H406)+Assumptions!$D$15-J406</f>
        <v>0.207950881460621</v>
      </c>
      <c r="M406" s="21" t="n">
        <f aca="false">Assumptions!$D$14*(1+E406)^1*L406-Assumptions!$D$14*(1+E406)^0*E406*Assumptions!$D$16</f>
        <v>33.1822373512038</v>
      </c>
      <c r="N406" s="21" t="n">
        <f aca="false">Assumptions!$D$14*(1+E406)^2*L406-Assumptions!$D$14*(1+E406)^1*E406*Assumptions!$D$16</f>
        <v>37.0779627812189</v>
      </c>
      <c r="O406" s="21" t="n">
        <f aca="false">Assumptions!$D$14*(1+E406)^3*L406-Assumptions!$D$14*(1+E406)^2*E406*Assumptions!$D$16</f>
        <v>41.4310617290422</v>
      </c>
      <c r="P406" s="21" t="n">
        <f aca="false">Assumptions!$D$14*(1+E406)^4*L406-Assumptions!$D$14*(1+E406)^3*E406*Assumptions!$D$16</f>
        <v>46.2952316480877</v>
      </c>
      <c r="Q406" s="21" t="n">
        <f aca="false">Assumptions!$D$14*(1+E406)^5*L406-Assumptions!$D$14*(1+E406)^4*E406*Assumptions!$D$16</f>
        <v>51.7304742844119</v>
      </c>
      <c r="R406" s="21" t="n">
        <f aca="false">M406/(1+K406)+N406/(1+K406)^2+O406/(1+K406)^3+P406/(1+K406)^4+Q406/(1+K406)^5</f>
        <v>154.42361014937</v>
      </c>
      <c r="S406" s="21" t="n">
        <f aca="false">Q406*(1+I406)/(K406-I406)</f>
        <v>679.246508288473</v>
      </c>
      <c r="T406" s="21" t="n">
        <f aca="false">R406+S406/(1+K406)^5</f>
        <v>570.590266132022</v>
      </c>
      <c r="U406" s="8" t="n">
        <f aca="false">(T406-Assumptions!$D$17)/Assumptions!$D$18</f>
        <v>15.4236106452809</v>
      </c>
    </row>
    <row r="407" customFormat="false" ht="15" hidden="false" customHeight="false" outlineLevel="0" collapsed="false">
      <c r="B407" s="2" t="n">
        <v>402</v>
      </c>
      <c r="C407" s="27" t="n">
        <f aca="false">NORMSDIST('Random Draws'!C407)</f>
        <v>0.790351229741386</v>
      </c>
      <c r="D407" s="27" t="n">
        <f aca="false">NORMSDIST(Assumptions!$D$22*'Random Draws'!C407+SQRT(1-Assumptions!$D$22^2)*'Random Draws'!D407)</f>
        <v>0.305860912537327</v>
      </c>
      <c r="E407" s="19" t="n">
        <f aca="false">IF(C407&lt;(Assumptions!$E$6-Assumptions!$D$6)/(Assumptions!$F$6-Assumptions!$D$6),Assumptions!$D$6+SQRT(C407*(Assumptions!$F$6-Assumptions!$D$6)*(Assumptions!$E$6-Assumptions!$D$6)),Assumptions!$F$6-SQRT((1-C407)*(Assumptions!$F$6-Assumptions!$D$6)*(Assumptions!$F$6-Assumptions!$E$6)))</f>
        <v>0.107623405810786</v>
      </c>
      <c r="F407" s="19" t="n">
        <f aca="false">IF(D407&lt;(Assumptions!$E$7-Assumptions!$D$7)/(Assumptions!$F$7-Assumptions!$D$7),Assumptions!$D$7+SQRT(D407*(Assumptions!$F$7-Assumptions!$D$7)*(Assumptions!$E$7-Assumptions!$D$7)),Assumptions!$F$7-SQRT((1-D407)*(Assumptions!$F$7-Assumptions!$D$7)*(Assumptions!$F$7-Assumptions!$E$7)))</f>
        <v>0.402838831394238</v>
      </c>
      <c r="G407" s="19" t="n">
        <f aca="false">MIN(Assumptions!$D$24,MAX(Assumptions!$D$23,Assumptions!$D$8+Assumptions!$E$8*'Random Draws'!E407))</f>
        <v>0.089553289576319</v>
      </c>
      <c r="H407" s="19" t="n">
        <f aca="false">IF('Random Draws'!F407&lt;(Assumptions!$E$9-Assumptions!$D$9)/(Assumptions!$F$9-Assumptions!$D$9),Assumptions!$D$9+SQRT('Random Draws'!F407*(Assumptions!$F$9-Assumptions!$D$9)*(Assumptions!$E$9-Assumptions!$D$9)),Assumptions!$F$9-SQRT((1-'Random Draws'!F407)*(Assumptions!$F$9-Assumptions!$D$9)*(Assumptions!$F$9-Assumptions!$E$9)))</f>
        <v>0.269053159666926</v>
      </c>
      <c r="I407" s="19" t="n">
        <f aca="false">IF('Random Draws'!G407&lt;(Assumptions!$E$10-Assumptions!$D$10)/(Assumptions!$F$10-Assumptions!$D$10),Assumptions!$D$10+SQRT('Random Draws'!G407*(Assumptions!$F$10-Assumptions!$D$10)*(Assumptions!$E$10-Assumptions!$D$10)),Assumptions!$F$10-SQRT((1-'Random Draws'!G407)*(Assumptions!$F$10-Assumptions!$D$10)*(Assumptions!$F$10-Assumptions!$E$10)))</f>
        <v>0.0146061305485679</v>
      </c>
      <c r="J407" s="19" t="n">
        <f aca="false">IF('Random Draws'!H407&lt;(Assumptions!$E$11-Assumptions!$D$11)/(Assumptions!$F$11-Assumptions!$D$11),Assumptions!$D$11+SQRT('Random Draws'!H407*(Assumptions!$F$11-Assumptions!$D$11)*(Assumptions!$E$11-Assumptions!$D$11)),Assumptions!$F$11-SQRT((1-'Random Draws'!H407)*(Assumptions!$F$11-Assumptions!$D$11)*(Assumptions!$F$11-Assumptions!$E$11)))</f>
        <v>0.169072570127602</v>
      </c>
      <c r="K407" s="19" t="n">
        <f aca="false">MAX(G407,I407+Assumptions!$D$21)</f>
        <v>0.089553289576319</v>
      </c>
      <c r="L407" s="28" t="n">
        <f aca="false">(F407-Assumptions!$D$15)*(1-H407)+Assumptions!$D$15-J407</f>
        <v>0.160358111600185</v>
      </c>
      <c r="M407" s="21" t="n">
        <f aca="false">Assumptions!$D$14*(1+E407)^1*L407-Assumptions!$D$14*(1+E407)^0*E407*Assumptions!$D$16</f>
        <v>25.2862158541205</v>
      </c>
      <c r="N407" s="21" t="n">
        <f aca="false">Assumptions!$D$14*(1+E407)^2*L407-Assumptions!$D$14*(1+E407)^1*E407*Assumptions!$D$16</f>
        <v>28.0076045244077</v>
      </c>
      <c r="O407" s="21" t="n">
        <f aca="false">Assumptions!$D$14*(1+E407)^3*L407-Assumptions!$D$14*(1+E407)^2*E407*Assumptions!$D$16</f>
        <v>31.021878311926</v>
      </c>
      <c r="P407" s="21" t="n">
        <f aca="false">Assumptions!$D$14*(1+E407)^4*L407-Assumptions!$D$14*(1+E407)^3*E407*Assumptions!$D$16</f>
        <v>34.3605585105032</v>
      </c>
      <c r="Q407" s="21" t="n">
        <f aca="false">Assumptions!$D$14*(1+E407)^5*L407-Assumptions!$D$14*(1+E407)^4*E407*Assumptions!$D$16</f>
        <v>38.0585588429644</v>
      </c>
      <c r="R407" s="21" t="n">
        <f aca="false">M407/(1+K407)+N407/(1+K407)^2+O407/(1+K407)^3+P407/(1+K407)^4+Q407/(1+K407)^5</f>
        <v>119.952737444418</v>
      </c>
      <c r="S407" s="21" t="n">
        <f aca="false">Q407*(1+I407)/(K407-I407)</f>
        <v>515.222292917295</v>
      </c>
      <c r="T407" s="21" t="n">
        <f aca="false">R407+S407/(1+K407)^5</f>
        <v>455.498891006699</v>
      </c>
      <c r="U407" s="8" t="n">
        <f aca="false">(T407-Assumptions!$D$17)/Assumptions!$D$18</f>
        <v>10.819955640268</v>
      </c>
    </row>
    <row r="408" customFormat="false" ht="15" hidden="false" customHeight="false" outlineLevel="0" collapsed="false">
      <c r="B408" s="2" t="n">
        <v>403</v>
      </c>
      <c r="C408" s="27" t="n">
        <f aca="false">NORMSDIST('Random Draws'!C408)</f>
        <v>0.154041724940602</v>
      </c>
      <c r="D408" s="27" t="n">
        <f aca="false">NORMSDIST(Assumptions!$D$22*'Random Draws'!C408+SQRT(1-Assumptions!$D$22^2)*'Random Draws'!D408)</f>
        <v>0.836799879040752</v>
      </c>
      <c r="E408" s="19" t="n">
        <f aca="false">IF(C408&lt;(Assumptions!$E$6-Assumptions!$D$6)/(Assumptions!$F$6-Assumptions!$D$6),Assumptions!$D$6+SQRT(C408*(Assumptions!$F$6-Assumptions!$D$6)*(Assumptions!$E$6-Assumptions!$D$6)),Assumptions!$F$6-SQRT((1-C408)*(Assumptions!$F$6-Assumptions!$D$6)*(Assumptions!$F$6-Assumptions!$E$6)))</f>
        <v>0.0677526327526419</v>
      </c>
      <c r="F408" s="19" t="n">
        <f aca="false">IF(D408&lt;(Assumptions!$E$7-Assumptions!$D$7)/(Assumptions!$F$7-Assumptions!$D$7),Assumptions!$D$7+SQRT(D408*(Assumptions!$F$7-Assumptions!$D$7)*(Assumptions!$E$7-Assumptions!$D$7)),Assumptions!$F$7-SQRT((1-D408)*(Assumptions!$F$7-Assumptions!$D$7)*(Assumptions!$F$7-Assumptions!$E$7)))</f>
        <v>0.434450039455275</v>
      </c>
      <c r="G408" s="19" t="n">
        <f aca="false">MIN(Assumptions!$D$24,MAX(Assumptions!$D$23,Assumptions!$D$8+Assumptions!$E$8*'Random Draws'!E408))</f>
        <v>0.096403764405561</v>
      </c>
      <c r="H408" s="19" t="n">
        <f aca="false">IF('Random Draws'!F408&lt;(Assumptions!$E$9-Assumptions!$D$9)/(Assumptions!$F$9-Assumptions!$D$9),Assumptions!$D$9+SQRT('Random Draws'!F408*(Assumptions!$F$9-Assumptions!$D$9)*(Assumptions!$E$9-Assumptions!$D$9)),Assumptions!$F$9-SQRT((1-'Random Draws'!F408)*(Assumptions!$F$9-Assumptions!$D$9)*(Assumptions!$F$9-Assumptions!$E$9)))</f>
        <v>0.34181737750363</v>
      </c>
      <c r="I408" s="19" t="n">
        <f aca="false">IF('Random Draws'!G408&lt;(Assumptions!$E$10-Assumptions!$D$10)/(Assumptions!$F$10-Assumptions!$D$10),Assumptions!$D$10+SQRT('Random Draws'!G408*(Assumptions!$F$10-Assumptions!$D$10)*(Assumptions!$E$10-Assumptions!$D$10)),Assumptions!$F$10-SQRT((1-'Random Draws'!G408)*(Assumptions!$F$10-Assumptions!$D$10)*(Assumptions!$F$10-Assumptions!$E$10)))</f>
        <v>0.0190831434232112</v>
      </c>
      <c r="J408" s="19" t="n">
        <f aca="false">IF('Random Draws'!H408&lt;(Assumptions!$E$11-Assumptions!$D$11)/(Assumptions!$F$11-Assumptions!$D$11),Assumptions!$D$11+SQRT('Random Draws'!H408*(Assumptions!$F$11-Assumptions!$D$11)*(Assumptions!$E$11-Assumptions!$D$11)),Assumptions!$F$11-SQRT((1-'Random Draws'!H408)*(Assumptions!$F$11-Assumptions!$D$11)*(Assumptions!$F$11-Assumptions!$E$11)))</f>
        <v>0.167477657480173</v>
      </c>
      <c r="K408" s="19" t="n">
        <f aca="false">MAX(G408,I408+Assumptions!$D$21)</f>
        <v>0.096403764405561</v>
      </c>
      <c r="L408" s="28" t="n">
        <f aca="false">(F408-Assumptions!$D$15)*(1-H408)+Assumptions!$D$15-J408</f>
        <v>0.162906067907623</v>
      </c>
      <c r="M408" s="21" t="n">
        <f aca="false">Assumptions!$D$14*(1+E408)^1*L408-Assumptions!$D$14*(1+E408)^0*E408*Assumptions!$D$16</f>
        <v>24.9270665679891</v>
      </c>
      <c r="N408" s="21" t="n">
        <f aca="false">Assumptions!$D$14*(1+E408)^2*L408-Assumptions!$D$14*(1+E408)^1*E408*Assumptions!$D$16</f>
        <v>26.6159409547707</v>
      </c>
      <c r="O408" s="21" t="n">
        <f aca="false">Assumptions!$D$14*(1+E408)^3*L408-Assumptions!$D$14*(1+E408)^2*E408*Assumptions!$D$16</f>
        <v>28.4192410276453</v>
      </c>
      <c r="P408" s="21" t="n">
        <f aca="false">Assumptions!$D$14*(1+E408)^4*L408-Assumptions!$D$14*(1+E408)^3*E408*Assumptions!$D$16</f>
        <v>30.3447194281001</v>
      </c>
      <c r="Q408" s="21" t="n">
        <f aca="false">Assumptions!$D$14*(1+E408)^5*L408-Assumptions!$D$14*(1+E408)^4*E408*Assumptions!$D$16</f>
        <v>32.4006540594942</v>
      </c>
      <c r="R408" s="21" t="n">
        <f aca="false">M408/(1+K408)+N408/(1+K408)^2+O408/(1+K408)^3+P408/(1+K408)^4+Q408/(1+K408)^5</f>
        <v>107.888558204551</v>
      </c>
      <c r="S408" s="21" t="n">
        <f aca="false">Q408*(1+I408)/(K408-I408)</f>
        <v>427.039513759915</v>
      </c>
      <c r="T408" s="21" t="n">
        <f aca="false">R408+S408/(1+K408)^5</f>
        <v>377.42374705687</v>
      </c>
      <c r="U408" s="8" t="n">
        <f aca="false">(T408-Assumptions!$D$17)/Assumptions!$D$18</f>
        <v>7.6969498822748</v>
      </c>
    </row>
    <row r="409" customFormat="false" ht="15" hidden="false" customHeight="false" outlineLevel="0" collapsed="false">
      <c r="B409" s="2" t="n">
        <v>404</v>
      </c>
      <c r="C409" s="27" t="n">
        <f aca="false">NORMSDIST('Random Draws'!C409)</f>
        <v>0.255191183050159</v>
      </c>
      <c r="D409" s="27" t="n">
        <f aca="false">NORMSDIST(Assumptions!$D$22*'Random Draws'!C409+SQRT(1-Assumptions!$D$22^2)*'Random Draws'!D409)</f>
        <v>0.0254668530622714</v>
      </c>
      <c r="E409" s="19" t="n">
        <f aca="false">IF(C409&lt;(Assumptions!$E$6-Assumptions!$D$6)/(Assumptions!$F$6-Assumptions!$D$6),Assumptions!$D$6+SQRT(C409*(Assumptions!$F$6-Assumptions!$D$6)*(Assumptions!$E$6-Assumptions!$D$6)),Assumptions!$F$6-SQRT((1-C409)*(Assumptions!$F$6-Assumptions!$D$6)*(Assumptions!$F$6-Assumptions!$E$6)))</f>
        <v>0.0757205251256305</v>
      </c>
      <c r="F409" s="19" t="n">
        <f aca="false">IF(D409&lt;(Assumptions!$E$7-Assumptions!$D$7)/(Assumptions!$F$7-Assumptions!$D$7),Assumptions!$D$7+SQRT(D409*(Assumptions!$F$7-Assumptions!$D$7)*(Assumptions!$E$7-Assumptions!$D$7)),Assumptions!$F$7-SQRT((1-D409)*(Assumptions!$F$7-Assumptions!$D$7)*(Assumptions!$F$7-Assumptions!$E$7)))</f>
        <v>0.372361274949358</v>
      </c>
      <c r="G409" s="19" t="n">
        <f aca="false">MIN(Assumptions!$D$24,MAX(Assumptions!$D$23,Assumptions!$D$8+Assumptions!$E$8*'Random Draws'!E409))</f>
        <v>0.088749866013168</v>
      </c>
      <c r="H409" s="19" t="n">
        <f aca="false">IF('Random Draws'!F409&lt;(Assumptions!$E$9-Assumptions!$D$9)/(Assumptions!$F$9-Assumptions!$D$9),Assumptions!$D$9+SQRT('Random Draws'!F409*(Assumptions!$F$9-Assumptions!$D$9)*(Assumptions!$E$9-Assumptions!$D$9)),Assumptions!$F$9-SQRT((1-'Random Draws'!F409)*(Assumptions!$F$9-Assumptions!$D$9)*(Assumptions!$F$9-Assumptions!$E$9)))</f>
        <v>0.279580895424331</v>
      </c>
      <c r="I409" s="19" t="n">
        <f aca="false">IF('Random Draws'!G409&lt;(Assumptions!$E$10-Assumptions!$D$10)/(Assumptions!$F$10-Assumptions!$D$10),Assumptions!$D$10+SQRT('Random Draws'!G409*(Assumptions!$F$10-Assumptions!$D$10)*(Assumptions!$E$10-Assumptions!$D$10)),Assumptions!$F$10-SQRT((1-'Random Draws'!G409)*(Assumptions!$F$10-Assumptions!$D$10)*(Assumptions!$F$10-Assumptions!$E$10)))</f>
        <v>0.0194342926153554</v>
      </c>
      <c r="J409" s="19" t="n">
        <f aca="false">IF('Random Draws'!H409&lt;(Assumptions!$E$11-Assumptions!$D$11)/(Assumptions!$F$11-Assumptions!$D$11),Assumptions!$D$11+SQRT('Random Draws'!H409*(Assumptions!$F$11-Assumptions!$D$11)*(Assumptions!$E$11-Assumptions!$D$11)),Assumptions!$F$11-SQRT((1-'Random Draws'!H409)*(Assumptions!$F$11-Assumptions!$D$11)*(Assumptions!$F$11-Assumptions!$E$11)))</f>
        <v>0.17482667800728</v>
      </c>
      <c r="K409" s="19" t="n">
        <f aca="false">MAX(G409,I409+Assumptions!$D$21)</f>
        <v>0.088749866013168</v>
      </c>
      <c r="L409" s="28" t="n">
        <f aca="false">(F409-Assumptions!$D$15)*(1-H409)+Assumptions!$D$15-J409</f>
        <v>0.129775014675555</v>
      </c>
      <c r="M409" s="21" t="n">
        <f aca="false">Assumptions!$D$14*(1+E409)^1*L409-Assumptions!$D$14*(1+E409)^0*E409*Assumptions!$D$16</f>
        <v>19.9128545212747</v>
      </c>
      <c r="N409" s="21" t="n">
        <f aca="false">Assumptions!$D$14*(1+E409)^2*L409-Assumptions!$D$14*(1+E409)^1*E409*Assumptions!$D$16</f>
        <v>21.4206663223759</v>
      </c>
      <c r="O409" s="21" t="n">
        <f aca="false">Assumptions!$D$14*(1+E409)^3*L409-Assumptions!$D$14*(1+E409)^2*E409*Assumptions!$D$16</f>
        <v>23.0426504248472</v>
      </c>
      <c r="P409" s="21" t="n">
        <f aca="false">Assumptions!$D$14*(1+E409)^4*L409-Assumptions!$D$14*(1+E409)^3*E409*Assumptions!$D$16</f>
        <v>24.7874520153029</v>
      </c>
      <c r="Q409" s="21" t="n">
        <f aca="false">Assumptions!$D$14*(1+E409)^5*L409-Assumptions!$D$14*(1+E409)^4*E409*Assumptions!$D$16</f>
        <v>26.664370898428</v>
      </c>
      <c r="R409" s="21" t="n">
        <f aca="false">M409/(1+K409)+N409/(1+K409)^2+O409/(1+K409)^3+P409/(1+K409)^4+Q409/(1+K409)^5</f>
        <v>89.2855215898731</v>
      </c>
      <c r="S409" s="21" t="n">
        <f aca="false">Q409*(1+I409)/(K409-I409)</f>
        <v>392.156809103598</v>
      </c>
      <c r="T409" s="21" t="n">
        <f aca="false">R409+S409/(1+K409)^5</f>
        <v>345.627178609183</v>
      </c>
      <c r="U409" s="8" t="n">
        <f aca="false">(T409-Assumptions!$D$17)/Assumptions!$D$18</f>
        <v>6.42508714436733</v>
      </c>
    </row>
    <row r="410" customFormat="false" ht="15" hidden="false" customHeight="false" outlineLevel="0" collapsed="false">
      <c r="B410" s="2" t="n">
        <v>405</v>
      </c>
      <c r="C410" s="27" t="n">
        <f aca="false">NORMSDIST('Random Draws'!C410)</f>
        <v>0.796525913845415</v>
      </c>
      <c r="D410" s="27" t="n">
        <f aca="false">NORMSDIST(Assumptions!$D$22*'Random Draws'!C410+SQRT(1-Assumptions!$D$22^2)*'Random Draws'!D410)</f>
        <v>0.430942651347199</v>
      </c>
      <c r="E410" s="19" t="n">
        <f aca="false">IF(C410&lt;(Assumptions!$E$6-Assumptions!$D$6)/(Assumptions!$F$6-Assumptions!$D$6),Assumptions!$D$6+SQRT(C410*(Assumptions!$F$6-Assumptions!$D$6)*(Assumptions!$E$6-Assumptions!$D$6)),Assumptions!$F$6-SQRT((1-C410)*(Assumptions!$F$6-Assumptions!$D$6)*(Assumptions!$F$6-Assumptions!$E$6)))</f>
        <v>0.108103755224589</v>
      </c>
      <c r="F410" s="19" t="n">
        <f aca="false">IF(D410&lt;(Assumptions!$E$7-Assumptions!$D$7)/(Assumptions!$F$7-Assumptions!$D$7),Assumptions!$D$7+SQRT(D410*(Assumptions!$F$7-Assumptions!$D$7)*(Assumptions!$E$7-Assumptions!$D$7)),Assumptions!$F$7-SQRT((1-D410)*(Assumptions!$F$7-Assumptions!$D$7)*(Assumptions!$F$7-Assumptions!$E$7)))</f>
        <v>0.410849345208008</v>
      </c>
      <c r="G410" s="19" t="n">
        <f aca="false">MIN(Assumptions!$D$24,MAX(Assumptions!$D$23,Assumptions!$D$8+Assumptions!$E$8*'Random Draws'!E410))</f>
        <v>0.084357624490642</v>
      </c>
      <c r="H410" s="19" t="n">
        <f aca="false">IF('Random Draws'!F410&lt;(Assumptions!$E$9-Assumptions!$D$9)/(Assumptions!$F$9-Assumptions!$D$9),Assumptions!$D$9+SQRT('Random Draws'!F410*(Assumptions!$F$9-Assumptions!$D$9)*(Assumptions!$E$9-Assumptions!$D$9)),Assumptions!$F$9-SQRT((1-'Random Draws'!F410)*(Assumptions!$F$9-Assumptions!$D$9)*(Assumptions!$F$9-Assumptions!$E$9)))</f>
        <v>0.292889117286844</v>
      </c>
      <c r="I410" s="19" t="n">
        <f aca="false">IF('Random Draws'!G410&lt;(Assumptions!$E$10-Assumptions!$D$10)/(Assumptions!$F$10-Assumptions!$D$10),Assumptions!$D$10+SQRT('Random Draws'!G410*(Assumptions!$F$10-Assumptions!$D$10)*(Assumptions!$E$10-Assumptions!$D$10)),Assumptions!$F$10-SQRT((1-'Random Draws'!G410)*(Assumptions!$F$10-Assumptions!$D$10)*(Assumptions!$F$10-Assumptions!$E$10)))</f>
        <v>0.0119629029825873</v>
      </c>
      <c r="J410" s="19" t="n">
        <f aca="false">IF('Random Draws'!H410&lt;(Assumptions!$E$11-Assumptions!$D$11)/(Assumptions!$F$11-Assumptions!$D$11),Assumptions!$D$11+SQRT('Random Draws'!H410*(Assumptions!$F$11-Assumptions!$D$11)*(Assumptions!$E$11-Assumptions!$D$11)),Assumptions!$F$11-SQRT((1-'Random Draws'!H410)*(Assumptions!$F$11-Assumptions!$D$11)*(Assumptions!$F$11-Assumptions!$E$11)))</f>
        <v>0.120994925577116</v>
      </c>
      <c r="K410" s="19" t="n">
        <f aca="false">MAX(G410,I410+Assumptions!$D$21)</f>
        <v>0.084357624490642</v>
      </c>
      <c r="L410" s="28" t="n">
        <f aca="false">(F410-Assumptions!$D$15)*(1-H410)+Assumptions!$D$15-J410</f>
        <v>0.207596702822331</v>
      </c>
      <c r="M410" s="21" t="n">
        <f aca="false">Assumptions!$D$14*(1+E410)^1*L410-Assumptions!$D$14*(1+E410)^0*E410*Assumptions!$D$16</f>
        <v>32.8853581303748</v>
      </c>
      <c r="N410" s="21" t="n">
        <f aca="false">Assumptions!$D$14*(1+E410)^2*L410-Assumptions!$D$14*(1+E410)^1*E410*Assumptions!$D$16</f>
        <v>36.4403888361738</v>
      </c>
      <c r="O410" s="21" t="n">
        <f aca="false">Assumptions!$D$14*(1+E410)^3*L410-Assumptions!$D$14*(1+E410)^2*E410*Assumptions!$D$16</f>
        <v>40.3797317112084</v>
      </c>
      <c r="P410" s="21" t="n">
        <f aca="false">Assumptions!$D$14*(1+E410)^4*L410-Assumptions!$D$14*(1+E410)^3*E410*Assumptions!$D$16</f>
        <v>44.7449323441515</v>
      </c>
      <c r="Q410" s="21" t="n">
        <f aca="false">Assumptions!$D$14*(1+E410)^5*L410-Assumptions!$D$14*(1+E410)^4*E410*Assumptions!$D$16</f>
        <v>49.5820275578244</v>
      </c>
      <c r="R410" s="21" t="n">
        <f aca="false">M410/(1+K410)+N410/(1+K410)^2+O410/(1+K410)^3+P410/(1+K410)^4+Q410/(1+K410)^5</f>
        <v>158.423498009411</v>
      </c>
      <c r="S410" s="21" t="n">
        <f aca="false">Q410*(1+I410)/(K410-I410)</f>
        <v>693.077775533622</v>
      </c>
      <c r="T410" s="21" t="n">
        <f aca="false">R410+S410/(1+K410)^5</f>
        <v>620.718592849588</v>
      </c>
      <c r="U410" s="8" t="n">
        <f aca="false">(T410-Assumptions!$D$17)/Assumptions!$D$18</f>
        <v>17.4287437139835</v>
      </c>
    </row>
    <row r="411" customFormat="false" ht="15" hidden="false" customHeight="false" outlineLevel="0" collapsed="false">
      <c r="B411" s="2" t="n">
        <v>406</v>
      </c>
      <c r="C411" s="27" t="n">
        <f aca="false">NORMSDIST('Random Draws'!C411)</f>
        <v>0.778882897290938</v>
      </c>
      <c r="D411" s="27" t="n">
        <f aca="false">NORMSDIST(Assumptions!$D$22*'Random Draws'!C411+SQRT(1-Assumptions!$D$22^2)*'Random Draws'!D411)</f>
        <v>0.889758618803013</v>
      </c>
      <c r="E411" s="19" t="n">
        <f aca="false">IF(C411&lt;(Assumptions!$E$6-Assumptions!$D$6)/(Assumptions!$F$6-Assumptions!$D$6),Assumptions!$D$6+SQRT(C411*(Assumptions!$F$6-Assumptions!$D$6)*(Assumptions!$E$6-Assumptions!$D$6)),Assumptions!$F$6-SQRT((1-C411)*(Assumptions!$F$6-Assumptions!$D$6)*(Assumptions!$F$6-Assumptions!$E$6)))</f>
        <v>0.10674965393345</v>
      </c>
      <c r="F411" s="19" t="n">
        <f aca="false">IF(D411&lt;(Assumptions!$E$7-Assumptions!$D$7)/(Assumptions!$F$7-Assumptions!$D$7),Assumptions!$D$7+SQRT(D411*(Assumptions!$F$7-Assumptions!$D$7)*(Assumptions!$E$7-Assumptions!$D$7)),Assumptions!$F$7-SQRT((1-D411)*(Assumptions!$F$7-Assumptions!$D$7)*(Assumptions!$F$7-Assumptions!$E$7)))</f>
        <v>0.439000820854425</v>
      </c>
      <c r="G411" s="19" t="n">
        <f aca="false">MIN(Assumptions!$D$24,MAX(Assumptions!$D$23,Assumptions!$D$8+Assumptions!$E$8*'Random Draws'!E411))</f>
        <v>0.079720867026105</v>
      </c>
      <c r="H411" s="19" t="n">
        <f aca="false">IF('Random Draws'!F411&lt;(Assumptions!$E$9-Assumptions!$D$9)/(Assumptions!$F$9-Assumptions!$D$9),Assumptions!$D$9+SQRT('Random Draws'!F411*(Assumptions!$F$9-Assumptions!$D$9)*(Assumptions!$E$9-Assumptions!$D$9)),Assumptions!$F$9-SQRT((1-'Random Draws'!F411)*(Assumptions!$F$9-Assumptions!$D$9)*(Assumptions!$F$9-Assumptions!$E$9)))</f>
        <v>0.286659196059303</v>
      </c>
      <c r="I411" s="19" t="n">
        <f aca="false">IF('Random Draws'!G411&lt;(Assumptions!$E$10-Assumptions!$D$10)/(Assumptions!$F$10-Assumptions!$D$10),Assumptions!$D$10+SQRT('Random Draws'!G411*(Assumptions!$F$10-Assumptions!$D$10)*(Assumptions!$E$10-Assumptions!$D$10)),Assumptions!$F$10-SQRT((1-'Random Draws'!G411)*(Assumptions!$F$10-Assumptions!$D$10)*(Assumptions!$F$10-Assumptions!$E$10)))</f>
        <v>0.0157561183825409</v>
      </c>
      <c r="J411" s="19" t="n">
        <f aca="false">IF('Random Draws'!H411&lt;(Assumptions!$E$11-Assumptions!$D$11)/(Assumptions!$F$11-Assumptions!$D$11),Assumptions!$D$11+SQRT('Random Draws'!H411*(Assumptions!$F$11-Assumptions!$D$11)*(Assumptions!$E$11-Assumptions!$D$11)),Assumptions!$F$11-SQRT((1-'Random Draws'!H411)*(Assumptions!$F$11-Assumptions!$D$11)*(Assumptions!$F$11-Assumptions!$E$11)))</f>
        <v>0.218871861085682</v>
      </c>
      <c r="K411" s="19" t="n">
        <f aca="false">MAX(G411,I411+Assumptions!$D$21)</f>
        <v>0.079720867026105</v>
      </c>
      <c r="L411" s="28" t="n">
        <f aca="false">(F411-Assumptions!$D$15)*(1-H411)+Assumptions!$D$15-J411</f>
        <v>0.131551032880949</v>
      </c>
      <c r="M411" s="21" t="n">
        <f aca="false">Assumptions!$D$14*(1+E411)^1*L411-Assumptions!$D$14*(1+E411)^0*E411*Assumptions!$D$16</f>
        <v>20.6467777221484</v>
      </c>
      <c r="N411" s="21" t="n">
        <f aca="false">Assumptions!$D$14*(1+E411)^2*L411-Assumptions!$D$14*(1+E411)^1*E411*Assumptions!$D$16</f>
        <v>22.8508140988286</v>
      </c>
      <c r="O411" s="21" t="n">
        <f aca="false">Assumptions!$D$14*(1+E411)^3*L411-Assumptions!$D$14*(1+E411)^2*E411*Assumptions!$D$16</f>
        <v>25.2901305959762</v>
      </c>
      <c r="P411" s="21" t="n">
        <f aca="false">Assumptions!$D$14*(1+E411)^4*L411-Assumptions!$D$14*(1+E411)^3*E411*Assumptions!$D$16</f>
        <v>27.9898432850284</v>
      </c>
      <c r="Q411" s="21" t="n">
        <f aca="false">Assumptions!$D$14*(1+E411)^5*L411-Assumptions!$D$14*(1+E411)^4*E411*Assumptions!$D$16</f>
        <v>30.9777493693567</v>
      </c>
      <c r="R411" s="21" t="n">
        <f aca="false">M411/(1+K411)+N411/(1+K411)^2+O411/(1+K411)^3+P411/(1+K411)^4+Q411/(1+K411)^5</f>
        <v>100.51990065522</v>
      </c>
      <c r="S411" s="21" t="n">
        <f aca="false">Q411*(1+I411)/(K411-I411)</f>
        <v>491.924679185164</v>
      </c>
      <c r="T411" s="21" t="n">
        <f aca="false">R411+S411/(1+K411)^5</f>
        <v>435.748557696298</v>
      </c>
      <c r="U411" s="8" t="n">
        <f aca="false">(T411-Assumptions!$D$17)/Assumptions!$D$18</f>
        <v>10.0299423078519</v>
      </c>
    </row>
    <row r="412" customFormat="false" ht="15" hidden="false" customHeight="false" outlineLevel="0" collapsed="false">
      <c r="B412" s="2" t="n">
        <v>407</v>
      </c>
      <c r="C412" s="27" t="n">
        <f aca="false">NORMSDIST('Random Draws'!C412)</f>
        <v>0.661309365860132</v>
      </c>
      <c r="D412" s="27" t="n">
        <f aca="false">NORMSDIST(Assumptions!$D$22*'Random Draws'!C412+SQRT(1-Assumptions!$D$22^2)*'Random Draws'!D412)</f>
        <v>0.902949442302074</v>
      </c>
      <c r="E412" s="19" t="n">
        <f aca="false">IF(C412&lt;(Assumptions!$E$6-Assumptions!$D$6)/(Assumptions!$F$6-Assumptions!$D$6),Assumptions!$D$6+SQRT(C412*(Assumptions!$F$6-Assumptions!$D$6)*(Assumptions!$E$6-Assumptions!$D$6)),Assumptions!$F$6-SQRT((1-C412)*(Assumptions!$F$6-Assumptions!$D$6)*(Assumptions!$F$6-Assumptions!$E$6)))</f>
        <v>0.0988484122943071</v>
      </c>
      <c r="F412" s="19" t="n">
        <f aca="false">IF(D412&lt;(Assumptions!$E$7-Assumptions!$D$7)/(Assumptions!$F$7-Assumptions!$D$7),Assumptions!$D$7+SQRT(D412*(Assumptions!$F$7-Assumptions!$D$7)*(Assumptions!$E$7-Assumptions!$D$7)),Assumptions!$F$7-SQRT((1-D412)*(Assumptions!$F$7-Assumptions!$D$7)*(Assumptions!$F$7-Assumptions!$E$7)))</f>
        <v>0.440297151708656</v>
      </c>
      <c r="G412" s="19" t="n">
        <f aca="false">MIN(Assumptions!$D$24,MAX(Assumptions!$D$23,Assumptions!$D$8+Assumptions!$E$8*'Random Draws'!E412))</f>
        <v>0.062050636543167</v>
      </c>
      <c r="H412" s="19" t="n">
        <f aca="false">IF('Random Draws'!F412&lt;(Assumptions!$E$9-Assumptions!$D$9)/(Assumptions!$F$9-Assumptions!$D$9),Assumptions!$D$9+SQRT('Random Draws'!F412*(Assumptions!$F$9-Assumptions!$D$9)*(Assumptions!$E$9-Assumptions!$D$9)),Assumptions!$F$9-SQRT((1-'Random Draws'!F412)*(Assumptions!$F$9-Assumptions!$D$9)*(Assumptions!$F$9-Assumptions!$E$9)))</f>
        <v>0.267435457283844</v>
      </c>
      <c r="I412" s="19" t="n">
        <f aca="false">IF('Random Draws'!G412&lt;(Assumptions!$E$10-Assumptions!$D$10)/(Assumptions!$F$10-Assumptions!$D$10),Assumptions!$D$10+SQRT('Random Draws'!G412*(Assumptions!$F$10-Assumptions!$D$10)*(Assumptions!$E$10-Assumptions!$D$10)),Assumptions!$F$10-SQRT((1-'Random Draws'!G412)*(Assumptions!$F$10-Assumptions!$D$10)*(Assumptions!$F$10-Assumptions!$E$10)))</f>
        <v>0.0162569897719131</v>
      </c>
      <c r="J412" s="19" t="n">
        <f aca="false">IF('Random Draws'!H412&lt;(Assumptions!$E$11-Assumptions!$D$11)/(Assumptions!$F$11-Assumptions!$D$11),Assumptions!$D$11+SQRT('Random Draws'!H412*(Assumptions!$F$11-Assumptions!$D$11)*(Assumptions!$E$11-Assumptions!$D$11)),Assumptions!$F$11-SQRT((1-'Random Draws'!H412)*(Assumptions!$F$11-Assumptions!$D$11)*(Assumptions!$F$11-Assumptions!$E$11)))</f>
        <v>0.1616020490311</v>
      </c>
      <c r="K412" s="19" t="n">
        <f aca="false">MAX(G412,I412+Assumptions!$D$21)</f>
        <v>0.062050636543167</v>
      </c>
      <c r="L412" s="28" t="n">
        <f aca="false">(F412-Assumptions!$D$15)*(1-H412)+Assumptions!$D$15-J412</f>
        <v>0.195710642016477</v>
      </c>
      <c r="M412" s="21" t="n">
        <f aca="false">Assumptions!$D$14*(1+E412)^1*L412-Assumptions!$D$14*(1+E412)^0*E412*Assumptions!$D$16</f>
        <v>30.753177002611</v>
      </c>
      <c r="N412" s="21" t="n">
        <f aca="false">Assumptions!$D$14*(1+E412)^2*L412-Assumptions!$D$14*(1+E412)^1*E412*Assumptions!$D$16</f>
        <v>33.793079722325</v>
      </c>
      <c r="O412" s="21" t="n">
        <f aca="false">Assumptions!$D$14*(1+E412)^3*L412-Assumptions!$D$14*(1+E412)^2*E412*Assumptions!$D$16</f>
        <v>37.1334719994117</v>
      </c>
      <c r="P412" s="21" t="n">
        <f aca="false">Assumptions!$D$14*(1+E412)^4*L412-Assumptions!$D$14*(1+E412)^3*E412*Assumptions!$D$16</f>
        <v>40.8040567495287</v>
      </c>
      <c r="Q412" s="21" t="n">
        <f aca="false">Assumptions!$D$14*(1+E412)^5*L412-Assumptions!$D$14*(1+E412)^4*E412*Assumptions!$D$16</f>
        <v>44.8374729743864</v>
      </c>
      <c r="R412" s="21" t="n">
        <f aca="false">M412/(1+K412)+N412/(1+K412)^2+O412/(1+K412)^3+P412/(1+K412)^4+Q412/(1+K412)^5</f>
        <v>155.168519450007</v>
      </c>
      <c r="S412" s="21" t="n">
        <f aca="false">Q412*(1+I412)/(K412-I412)</f>
        <v>995.03748940416</v>
      </c>
      <c r="T412" s="21" t="n">
        <f aca="false">R412+S412/(1+K412)^5</f>
        <v>891.567749664716</v>
      </c>
      <c r="U412" s="8" t="n">
        <f aca="false">(T412-Assumptions!$D$17)/Assumptions!$D$18</f>
        <v>28.2627099865886</v>
      </c>
    </row>
    <row r="413" customFormat="false" ht="15" hidden="false" customHeight="false" outlineLevel="0" collapsed="false">
      <c r="B413" s="2" t="n">
        <v>408</v>
      </c>
      <c r="C413" s="27" t="n">
        <f aca="false">NORMSDIST('Random Draws'!C413)</f>
        <v>0.491945628726522</v>
      </c>
      <c r="D413" s="27" t="n">
        <f aca="false">NORMSDIST(Assumptions!$D$22*'Random Draws'!C413+SQRT(1-Assumptions!$D$22^2)*'Random Draws'!D413)</f>
        <v>0.763759916963021</v>
      </c>
      <c r="E413" s="19" t="n">
        <f aca="false">IF(C413&lt;(Assumptions!$E$6-Assumptions!$D$6)/(Assumptions!$F$6-Assumptions!$D$6),Assumptions!$D$6+SQRT(C413*(Assumptions!$F$6-Assumptions!$D$6)*(Assumptions!$E$6-Assumptions!$D$6)),Assumptions!$F$6-SQRT((1-C413)*(Assumptions!$F$6-Assumptions!$D$6)*(Assumptions!$F$6-Assumptions!$E$6)))</f>
        <v>0.0895956464181344</v>
      </c>
      <c r="F413" s="19" t="n">
        <f aca="false">IF(D413&lt;(Assumptions!$E$7-Assumptions!$D$7)/(Assumptions!$F$7-Assumptions!$D$7),Assumptions!$D$7+SQRT(D413*(Assumptions!$F$7-Assumptions!$D$7)*(Assumptions!$E$7-Assumptions!$D$7)),Assumptions!$F$7-SQRT((1-D413)*(Assumptions!$F$7-Assumptions!$D$7)*(Assumptions!$F$7-Assumptions!$E$7)))</f>
        <v>0.429259792906554</v>
      </c>
      <c r="G413" s="19" t="n">
        <f aca="false">MIN(Assumptions!$D$24,MAX(Assumptions!$D$23,Assumptions!$D$8+Assumptions!$E$8*'Random Draws'!E413))</f>
        <v>0.066129867868556</v>
      </c>
      <c r="H413" s="19" t="n">
        <f aca="false">IF('Random Draws'!F413&lt;(Assumptions!$E$9-Assumptions!$D$9)/(Assumptions!$F$9-Assumptions!$D$9),Assumptions!$D$9+SQRT('Random Draws'!F413*(Assumptions!$F$9-Assumptions!$D$9)*(Assumptions!$E$9-Assumptions!$D$9)),Assumptions!$F$9-SQRT((1-'Random Draws'!F413)*(Assumptions!$F$9-Assumptions!$D$9)*(Assumptions!$F$9-Assumptions!$E$9)))</f>
        <v>0.264011981321891</v>
      </c>
      <c r="I413" s="19" t="n">
        <f aca="false">IF('Random Draws'!G413&lt;(Assumptions!$E$10-Assumptions!$D$10)/(Assumptions!$F$10-Assumptions!$D$10),Assumptions!$D$10+SQRT('Random Draws'!G413*(Assumptions!$F$10-Assumptions!$D$10)*(Assumptions!$E$10-Assumptions!$D$10)),Assumptions!$F$10-SQRT((1-'Random Draws'!G413)*(Assumptions!$F$10-Assumptions!$D$10)*(Assumptions!$F$10-Assumptions!$E$10)))</f>
        <v>0.0185988490554507</v>
      </c>
      <c r="J413" s="19" t="n">
        <f aca="false">IF('Random Draws'!H413&lt;(Assumptions!$E$11-Assumptions!$D$11)/(Assumptions!$F$11-Assumptions!$D$11),Assumptions!$D$11+SQRT('Random Draws'!H413*(Assumptions!$F$11-Assumptions!$D$11)*(Assumptions!$E$11-Assumptions!$D$11)),Assumptions!$F$11-SQRT((1-'Random Draws'!H413)*(Assumptions!$F$11-Assumptions!$D$11)*(Assumptions!$F$11-Assumptions!$E$11)))</f>
        <v>0.137358796477291</v>
      </c>
      <c r="K413" s="19" t="n">
        <f aca="false">MAX(G413,I413+Assumptions!$D$21)</f>
        <v>0.066129867868556</v>
      </c>
      <c r="L413" s="28" t="n">
        <f aca="false">(F413-Assumptions!$D$15)*(1-H413)+Assumptions!$D$15-J413</f>
        <v>0.212892825574026</v>
      </c>
      <c r="M413" s="21" t="n">
        <f aca="false">Assumptions!$D$14*(1+E413)^1*L413-Assumptions!$D$14*(1+E413)^0*E413*Assumptions!$D$16</f>
        <v>33.2454878434526</v>
      </c>
      <c r="N413" s="21" t="n">
        <f aca="false">Assumptions!$D$14*(1+E413)^2*L413-Assumptions!$D$14*(1+E413)^1*E413*Assumptions!$D$16</f>
        <v>36.224138817273</v>
      </c>
      <c r="O413" s="21" t="n">
        <f aca="false">Assumptions!$D$14*(1+E413)^3*L413-Assumptions!$D$14*(1+E413)^2*E413*Assumptions!$D$16</f>
        <v>39.4696639505468</v>
      </c>
      <c r="P413" s="21" t="n">
        <f aca="false">Assumptions!$D$14*(1+E413)^4*L413-Assumptions!$D$14*(1+E413)^3*E413*Assumptions!$D$16</f>
        <v>43.0059740061025</v>
      </c>
      <c r="Q413" s="21" t="n">
        <f aca="false">Assumptions!$D$14*(1+E413)^5*L413-Assumptions!$D$14*(1+E413)^4*E413*Assumptions!$D$16</f>
        <v>46.8591220470208</v>
      </c>
      <c r="R413" s="21" t="n">
        <f aca="false">M413/(1+K413)+N413/(1+K413)^2+O413/(1+K413)^3+P413/(1+K413)^4+Q413/(1+K413)^5</f>
        <v>162.932955697435</v>
      </c>
      <c r="S413" s="21" t="n">
        <f aca="false">Q413*(1+I413)/(K413-I413)</f>
        <v>1004.19997249636</v>
      </c>
      <c r="T413" s="21" t="n">
        <f aca="false">R413+S413/(1+K413)^5</f>
        <v>892.003669387787</v>
      </c>
      <c r="U413" s="8" t="n">
        <f aca="false">(T413-Assumptions!$D$17)/Assumptions!$D$18</f>
        <v>28.2801467755115</v>
      </c>
    </row>
    <row r="414" customFormat="false" ht="15" hidden="false" customHeight="false" outlineLevel="0" collapsed="false">
      <c r="B414" s="2" t="n">
        <v>409</v>
      </c>
      <c r="C414" s="27" t="n">
        <f aca="false">NORMSDIST('Random Draws'!C414)</f>
        <v>0.292425610594931</v>
      </c>
      <c r="D414" s="27" t="n">
        <f aca="false">NORMSDIST(Assumptions!$D$22*'Random Draws'!C414+SQRT(1-Assumptions!$D$22^2)*'Random Draws'!D414)</f>
        <v>0.00239417610965874</v>
      </c>
      <c r="E414" s="19" t="n">
        <f aca="false">IF(C414&lt;(Assumptions!$E$6-Assumptions!$D$6)/(Assumptions!$F$6-Assumptions!$D$6),Assumptions!$D$6+SQRT(C414*(Assumptions!$F$6-Assumptions!$D$6)*(Assumptions!$E$6-Assumptions!$D$6)),Assumptions!$F$6-SQRT((1-C414)*(Assumptions!$F$6-Assumptions!$D$6)*(Assumptions!$F$6-Assumptions!$E$6)))</f>
        <v>0.0782377830551754</v>
      </c>
      <c r="F414" s="19" t="n">
        <f aca="false">IF(D414&lt;(Assumptions!$E$7-Assumptions!$D$7)/(Assumptions!$F$7-Assumptions!$D$7),Assumptions!$D$7+SQRT(D414*(Assumptions!$F$7-Assumptions!$D$7)*(Assumptions!$E$7-Assumptions!$D$7)),Assumptions!$F$7-SQRT((1-D414)*(Assumptions!$F$7-Assumptions!$D$7)*(Assumptions!$F$7-Assumptions!$E$7)))</f>
        <v>0.363790126206072</v>
      </c>
      <c r="G414" s="19" t="n">
        <f aca="false">MIN(Assumptions!$D$24,MAX(Assumptions!$D$23,Assumptions!$D$8+Assumptions!$E$8*'Random Draws'!E414))</f>
        <v>0.083933311929123</v>
      </c>
      <c r="H414" s="19" t="n">
        <f aca="false">IF('Random Draws'!F414&lt;(Assumptions!$E$9-Assumptions!$D$9)/(Assumptions!$F$9-Assumptions!$D$9),Assumptions!$D$9+SQRT('Random Draws'!F414*(Assumptions!$F$9-Assumptions!$D$9)*(Assumptions!$E$9-Assumptions!$D$9)),Assumptions!$F$9-SQRT((1-'Random Draws'!F414)*(Assumptions!$F$9-Assumptions!$D$9)*(Assumptions!$F$9-Assumptions!$E$9)))</f>
        <v>0.257738044250937</v>
      </c>
      <c r="I414" s="19" t="n">
        <f aca="false">IF('Random Draws'!G414&lt;(Assumptions!$E$10-Assumptions!$D$10)/(Assumptions!$F$10-Assumptions!$D$10),Assumptions!$D$10+SQRT('Random Draws'!G414*(Assumptions!$F$10-Assumptions!$D$10)*(Assumptions!$E$10-Assumptions!$D$10)),Assumptions!$F$10-SQRT((1-'Random Draws'!G414)*(Assumptions!$F$10-Assumptions!$D$10)*(Assumptions!$F$10-Assumptions!$E$10)))</f>
        <v>0.0230927856549084</v>
      </c>
      <c r="J414" s="19" t="n">
        <f aca="false">IF('Random Draws'!H414&lt;(Assumptions!$E$11-Assumptions!$D$11)/(Assumptions!$F$11-Assumptions!$D$11),Assumptions!$D$11+SQRT('Random Draws'!H414*(Assumptions!$F$11-Assumptions!$D$11)*(Assumptions!$E$11-Assumptions!$D$11)),Assumptions!$F$11-SQRT((1-'Random Draws'!H414)*(Assumptions!$F$11-Assumptions!$D$11)*(Assumptions!$F$11-Assumptions!$E$11)))</f>
        <v>0.140984055331704</v>
      </c>
      <c r="K414" s="19" t="n">
        <f aca="false">MAX(G414,I414+Assumptions!$D$21)</f>
        <v>0.083933311929123</v>
      </c>
      <c r="L414" s="28" t="n">
        <f aca="false">(F414-Assumptions!$D$15)*(1-H414)+Assumptions!$D$15-J414</f>
        <v>0.162549460980835</v>
      </c>
      <c r="M414" s="21" t="n">
        <f aca="false">Assumptions!$D$14*(1+E414)^1*L414-Assumptions!$D$14*(1+E414)^0*E414*Assumptions!$D$16</f>
        <v>25.0733763582045</v>
      </c>
      <c r="N414" s="21" t="n">
        <f aca="false">Assumptions!$D$14*(1+E414)^2*L414-Assumptions!$D$14*(1+E414)^1*E414*Assumptions!$D$16</f>
        <v>27.0350617381785</v>
      </c>
      <c r="O414" s="21" t="n">
        <f aca="false">Assumptions!$D$14*(1+E414)^3*L414-Assumptions!$D$14*(1+E414)^2*E414*Assumptions!$D$16</f>
        <v>29.1502250333334</v>
      </c>
      <c r="P414" s="21" t="n">
        <f aca="false">Assumptions!$D$14*(1+E414)^4*L414-Assumptions!$D$14*(1+E414)^3*E414*Assumptions!$D$16</f>
        <v>31.4308740155008</v>
      </c>
      <c r="Q414" s="21" t="n">
        <f aca="false">Assumptions!$D$14*(1+E414)^5*L414-Assumptions!$D$14*(1+E414)^4*E414*Assumptions!$D$16</f>
        <v>33.8899559179601</v>
      </c>
      <c r="R414" s="21" t="n">
        <f aca="false">M414/(1+K414)+N414/(1+K414)^2+O414/(1+K414)^3+P414/(1+K414)^4+Q414/(1+K414)^5</f>
        <v>114.450127238997</v>
      </c>
      <c r="S414" s="21" t="n">
        <f aca="false">Q414*(1+I414)/(K414-I414)</f>
        <v>569.892660848379</v>
      </c>
      <c r="T414" s="21" t="n">
        <f aca="false">R414+S414/(1+K414)^5</f>
        <v>495.323180083842</v>
      </c>
      <c r="U414" s="8" t="n">
        <f aca="false">(T414-Assumptions!$D$17)/Assumptions!$D$18</f>
        <v>12.4129272033537</v>
      </c>
    </row>
    <row r="415" customFormat="false" ht="15" hidden="false" customHeight="false" outlineLevel="0" collapsed="false">
      <c r="B415" s="2" t="n">
        <v>410</v>
      </c>
      <c r="C415" s="27" t="n">
        <f aca="false">NORMSDIST('Random Draws'!C415)</f>
        <v>0.522726956155294</v>
      </c>
      <c r="D415" s="27" t="n">
        <f aca="false">NORMSDIST(Assumptions!$D$22*'Random Draws'!C415+SQRT(1-Assumptions!$D$22^2)*'Random Draws'!D415)</f>
        <v>0.587046505000479</v>
      </c>
      <c r="E415" s="19" t="n">
        <f aca="false">IF(C415&lt;(Assumptions!$E$6-Assumptions!$D$6)/(Assumptions!$F$6-Assumptions!$D$6),Assumptions!$D$6+SQRT(C415*(Assumptions!$F$6-Assumptions!$D$6)*(Assumptions!$E$6-Assumptions!$D$6)),Assumptions!$F$6-SQRT((1-C415)*(Assumptions!$F$6-Assumptions!$D$6)*(Assumptions!$F$6-Assumptions!$E$6)))</f>
        <v>0.0911495627529955</v>
      </c>
      <c r="F415" s="19" t="n">
        <f aca="false">IF(D415&lt;(Assumptions!$E$7-Assumptions!$D$7)/(Assumptions!$F$7-Assumptions!$D$7),Assumptions!$D$7+SQRT(D415*(Assumptions!$F$7-Assumptions!$D$7)*(Assumptions!$E$7-Assumptions!$D$7)),Assumptions!$F$7-SQRT((1-D415)*(Assumptions!$F$7-Assumptions!$D$7)*(Assumptions!$F$7-Assumptions!$E$7)))</f>
        <v>0.419348791310379</v>
      </c>
      <c r="G415" s="19" t="n">
        <f aca="false">MIN(Assumptions!$D$24,MAX(Assumptions!$D$23,Assumptions!$D$8+Assumptions!$E$8*'Random Draws'!E415))</f>
        <v>0.084818521123795</v>
      </c>
      <c r="H415" s="19" t="n">
        <f aca="false">IF('Random Draws'!F415&lt;(Assumptions!$E$9-Assumptions!$D$9)/(Assumptions!$F$9-Assumptions!$D$9),Assumptions!$D$9+SQRT('Random Draws'!F415*(Assumptions!$F$9-Assumptions!$D$9)*(Assumptions!$E$9-Assumptions!$D$9)),Assumptions!$F$9-SQRT((1-'Random Draws'!F415)*(Assumptions!$F$9-Assumptions!$D$9)*(Assumptions!$F$9-Assumptions!$E$9)))</f>
        <v>0.274763432499612</v>
      </c>
      <c r="I415" s="19" t="n">
        <f aca="false">IF('Random Draws'!G415&lt;(Assumptions!$E$10-Assumptions!$D$10)/(Assumptions!$F$10-Assumptions!$D$10),Assumptions!$D$10+SQRT('Random Draws'!G415*(Assumptions!$F$10-Assumptions!$D$10)*(Assumptions!$E$10-Assumptions!$D$10)),Assumptions!$F$10-SQRT((1-'Random Draws'!G415)*(Assumptions!$F$10-Assumptions!$D$10)*(Assumptions!$F$10-Assumptions!$E$10)))</f>
        <v>0.0151877039023059</v>
      </c>
      <c r="J415" s="19" t="n">
        <f aca="false">IF('Random Draws'!H415&lt;(Assumptions!$E$11-Assumptions!$D$11)/(Assumptions!$F$11-Assumptions!$D$11),Assumptions!$D$11+SQRT('Random Draws'!H415*(Assumptions!$F$11-Assumptions!$D$11)*(Assumptions!$E$11-Assumptions!$D$11)),Assumptions!$F$11-SQRT((1-'Random Draws'!H415)*(Assumptions!$F$11-Assumptions!$D$11)*(Assumptions!$F$11-Assumptions!$E$11)))</f>
        <v>0.179215657775073</v>
      </c>
      <c r="K415" s="19" t="n">
        <f aca="false">MAX(G415,I415+Assumptions!$D$21)</f>
        <v>0.084818521123795</v>
      </c>
      <c r="L415" s="28" t="n">
        <f aca="false">(F415-Assumptions!$D$15)*(1-H415)+Assumptions!$D$15-J415</f>
        <v>0.160630666445252</v>
      </c>
      <c r="M415" s="21" t="n">
        <f aca="false">Assumptions!$D$14*(1+E415)^1*L415-Assumptions!$D$14*(1+E415)^0*E415*Assumptions!$D$16</f>
        <v>25.0179512132111</v>
      </c>
      <c r="N415" s="21" t="n">
        <f aca="false">Assumptions!$D$14*(1+E415)^2*L415-Assumptions!$D$14*(1+E415)^1*E415*Assumptions!$D$16</f>
        <v>27.2983265272711</v>
      </c>
      <c r="O415" s="21" t="n">
        <f aca="false">Assumptions!$D$14*(1+E415)^3*L415-Assumptions!$D$14*(1+E415)^2*E415*Assumptions!$D$16</f>
        <v>29.7865570541203</v>
      </c>
      <c r="P415" s="21" t="n">
        <f aca="false">Assumptions!$D$14*(1+E415)^4*L415-Assumptions!$D$14*(1+E415)^3*E415*Assumptions!$D$16</f>
        <v>32.5015887055205</v>
      </c>
      <c r="Q415" s="21" t="n">
        <f aca="false">Assumptions!$D$14*(1+E415)^5*L415-Assumptions!$D$14*(1+E415)^4*E415*Assumptions!$D$16</f>
        <v>35.4640943048064</v>
      </c>
      <c r="R415" s="21" t="n">
        <f aca="false">M415/(1+K415)+N415/(1+K415)^2+O415/(1+K415)^3+P415/(1+K415)^4+Q415/(1+K415)^5</f>
        <v>116.663162059677</v>
      </c>
      <c r="S415" s="21" t="n">
        <f aca="false">Q415*(1+I415)/(K415-I415)</f>
        <v>517.05141351063</v>
      </c>
      <c r="T415" s="21" t="n">
        <f aca="false">R415+S415/(1+K415)^5</f>
        <v>460.81355774764</v>
      </c>
      <c r="U415" s="8" t="n">
        <f aca="false">(T415-Assumptions!$D$17)/Assumptions!$D$18</f>
        <v>11.0325423099056</v>
      </c>
    </row>
    <row r="416" customFormat="false" ht="15" hidden="false" customHeight="false" outlineLevel="0" collapsed="false">
      <c r="B416" s="2" t="n">
        <v>411</v>
      </c>
      <c r="C416" s="27" t="n">
        <f aca="false">NORMSDIST('Random Draws'!C416)</f>
        <v>0.1125585571327</v>
      </c>
      <c r="D416" s="27" t="n">
        <f aca="false">NORMSDIST(Assumptions!$D$22*'Random Draws'!C416+SQRT(1-Assumptions!$D$22^2)*'Random Draws'!D416)</f>
        <v>0.55525322097896</v>
      </c>
      <c r="E416" s="19" t="n">
        <f aca="false">IF(C416&lt;(Assumptions!$E$6-Assumptions!$D$6)/(Assumptions!$F$6-Assumptions!$D$6),Assumptions!$D$6+SQRT(C416*(Assumptions!$F$6-Assumptions!$D$6)*(Assumptions!$E$6-Assumptions!$D$6)),Assumptions!$F$6-SQRT((1-C416)*(Assumptions!$F$6-Assumptions!$D$6)*(Assumptions!$F$6-Assumptions!$E$6)))</f>
        <v>0.0637232541120205</v>
      </c>
      <c r="F416" s="19" t="n">
        <f aca="false">IF(D416&lt;(Assumptions!$E$7-Assumptions!$D$7)/(Assumptions!$F$7-Assumptions!$D$7),Assumptions!$D$7+SQRT(D416*(Assumptions!$F$7-Assumptions!$D$7)*(Assumptions!$E$7-Assumptions!$D$7)),Assumptions!$F$7-SQRT((1-D416)*(Assumptions!$F$7-Assumptions!$D$7)*(Assumptions!$F$7-Assumptions!$E$7)))</f>
        <v>0.417719315015632</v>
      </c>
      <c r="G416" s="19" t="n">
        <f aca="false">MIN(Assumptions!$D$24,MAX(Assumptions!$D$23,Assumptions!$D$8+Assumptions!$E$8*'Random Draws'!E416))</f>
        <v>0.079513333427547</v>
      </c>
      <c r="H416" s="19" t="n">
        <f aca="false">IF('Random Draws'!F416&lt;(Assumptions!$E$9-Assumptions!$D$9)/(Assumptions!$F$9-Assumptions!$D$9),Assumptions!$D$9+SQRT('Random Draws'!F416*(Assumptions!$F$9-Assumptions!$D$9)*(Assumptions!$E$9-Assumptions!$D$9)),Assumptions!$F$9-SQRT((1-'Random Draws'!F416)*(Assumptions!$F$9-Assumptions!$D$9)*(Assumptions!$F$9-Assumptions!$E$9)))</f>
        <v>0.273766752385478</v>
      </c>
      <c r="I416" s="19" t="n">
        <f aca="false">IF('Random Draws'!G416&lt;(Assumptions!$E$10-Assumptions!$D$10)/(Assumptions!$F$10-Assumptions!$D$10),Assumptions!$D$10+SQRT('Random Draws'!G416*(Assumptions!$F$10-Assumptions!$D$10)*(Assumptions!$E$10-Assumptions!$D$10)),Assumptions!$F$10-SQRT((1-'Random Draws'!G416)*(Assumptions!$F$10-Assumptions!$D$10)*(Assumptions!$F$10-Assumptions!$E$10)))</f>
        <v>0.0107773720450499</v>
      </c>
      <c r="J416" s="19" t="n">
        <f aca="false">IF('Random Draws'!H416&lt;(Assumptions!$E$11-Assumptions!$D$11)/(Assumptions!$F$11-Assumptions!$D$11),Assumptions!$D$11+SQRT('Random Draws'!H416*(Assumptions!$F$11-Assumptions!$D$11)*(Assumptions!$E$11-Assumptions!$D$11)),Assumptions!$F$11-SQRT((1-'Random Draws'!H416)*(Assumptions!$F$11-Assumptions!$D$11)*(Assumptions!$F$11-Assumptions!$E$11)))</f>
        <v>0.204782388161476</v>
      </c>
      <c r="K416" s="19" t="n">
        <f aca="false">MAX(G416,I416+Assumptions!$D$21)</f>
        <v>0.079513333427547</v>
      </c>
      <c r="L416" s="28" t="n">
        <f aca="false">(F416-Assumptions!$D$15)*(1-H416)+Assumptions!$D$15-J416</f>
        <v>0.134168944383753</v>
      </c>
      <c r="M416" s="21" t="n">
        <f aca="false">Assumptions!$D$14*(1+E416)^1*L416-Assumptions!$D$14*(1+E416)^0*E416*Assumptions!$D$16</f>
        <v>20.4170046321084</v>
      </c>
      <c r="N416" s="21" t="n">
        <f aca="false">Assumptions!$D$14*(1+E416)^2*L416-Assumptions!$D$14*(1+E416)^1*E416*Assumptions!$D$16</f>
        <v>21.7180426064866</v>
      </c>
      <c r="O416" s="21" t="n">
        <f aca="false">Assumptions!$D$14*(1+E416)^3*L416-Assumptions!$D$14*(1+E416)^2*E416*Assumptions!$D$16</f>
        <v>23.1019869543154</v>
      </c>
      <c r="P416" s="21" t="n">
        <f aca="false">Assumptions!$D$14*(1+E416)^4*L416-Assumptions!$D$14*(1+E416)^3*E416*Assumptions!$D$16</f>
        <v>24.5741207394978</v>
      </c>
      <c r="Q416" s="21" t="n">
        <f aca="false">Assumptions!$D$14*(1+E416)^5*L416-Assumptions!$D$14*(1+E416)^4*E416*Assumptions!$D$16</f>
        <v>26.1400636799603</v>
      </c>
      <c r="R416" s="21" t="n">
        <f aca="false">M416/(1+K416)+N416/(1+K416)^2+O416/(1+K416)^3+P416/(1+K416)^4+Q416/(1+K416)^5</f>
        <v>91.8395181910536</v>
      </c>
      <c r="S416" s="21" t="n">
        <f aca="false">Q416*(1+I416)/(K416-I416)</f>
        <v>384.39536365092</v>
      </c>
      <c r="T416" s="21" t="n">
        <f aca="false">R416+S416/(1+K416)^5</f>
        <v>354.042778019902</v>
      </c>
      <c r="U416" s="8" t="n">
        <f aca="false">(T416-Assumptions!$D$17)/Assumptions!$D$18</f>
        <v>6.76171112079607</v>
      </c>
    </row>
    <row r="417" customFormat="false" ht="15" hidden="false" customHeight="false" outlineLevel="0" collapsed="false">
      <c r="B417" s="2" t="n">
        <v>412</v>
      </c>
      <c r="C417" s="27" t="n">
        <f aca="false">NORMSDIST('Random Draws'!C417)</f>
        <v>0.0640440320592385</v>
      </c>
      <c r="D417" s="27" t="n">
        <f aca="false">NORMSDIST(Assumptions!$D$22*'Random Draws'!C417+SQRT(1-Assumptions!$D$22^2)*'Random Draws'!D417)</f>
        <v>0.278335995318942</v>
      </c>
      <c r="E417" s="19" t="n">
        <f aca="false">IF(C417&lt;(Assumptions!$E$6-Assumptions!$D$6)/(Assumptions!$F$6-Assumptions!$D$6),Assumptions!$D$6+SQRT(C417*(Assumptions!$F$6-Assumptions!$D$6)*(Assumptions!$E$6-Assumptions!$D$6)),Assumptions!$F$6-SQRT((1-C417)*(Assumptions!$F$6-Assumptions!$D$6)*(Assumptions!$F$6-Assumptions!$E$6)))</f>
        <v>0.057894696429283</v>
      </c>
      <c r="F417" s="19" t="n">
        <f aca="false">IF(D417&lt;(Assumptions!$E$7-Assumptions!$D$7)/(Assumptions!$F$7-Assumptions!$D$7),Assumptions!$D$7+SQRT(D417*(Assumptions!$F$7-Assumptions!$D$7)*(Assumptions!$E$7-Assumptions!$D$7)),Assumptions!$F$7-SQRT((1-D417)*(Assumptions!$F$7-Assumptions!$D$7)*(Assumptions!$F$7-Assumptions!$E$7)))</f>
        <v>0.400865828902809</v>
      </c>
      <c r="G417" s="19" t="n">
        <f aca="false">MIN(Assumptions!$D$24,MAX(Assumptions!$D$23,Assumptions!$D$8+Assumptions!$E$8*'Random Draws'!E417))</f>
        <v>0.094105757217975</v>
      </c>
      <c r="H417" s="19" t="n">
        <f aca="false">IF('Random Draws'!F417&lt;(Assumptions!$E$9-Assumptions!$D$9)/(Assumptions!$F$9-Assumptions!$D$9),Assumptions!$D$9+SQRT('Random Draws'!F417*(Assumptions!$F$9-Assumptions!$D$9)*(Assumptions!$E$9-Assumptions!$D$9)),Assumptions!$F$9-SQRT((1-'Random Draws'!F417)*(Assumptions!$F$9-Assumptions!$D$9)*(Assumptions!$F$9-Assumptions!$E$9)))</f>
        <v>0.256020471951912</v>
      </c>
      <c r="I417" s="19" t="n">
        <f aca="false">IF('Random Draws'!G417&lt;(Assumptions!$E$10-Assumptions!$D$10)/(Assumptions!$F$10-Assumptions!$D$10),Assumptions!$D$10+SQRT('Random Draws'!G417*(Assumptions!$F$10-Assumptions!$D$10)*(Assumptions!$E$10-Assumptions!$D$10)),Assumptions!$F$10-SQRT((1-'Random Draws'!G417)*(Assumptions!$F$10-Assumptions!$D$10)*(Assumptions!$F$10-Assumptions!$E$10)))</f>
        <v>0.0140587482347887</v>
      </c>
      <c r="J417" s="19" t="n">
        <f aca="false">IF('Random Draws'!H417&lt;(Assumptions!$E$11-Assumptions!$D$11)/(Assumptions!$F$11-Assumptions!$D$11),Assumptions!$D$11+SQRT('Random Draws'!H417*(Assumptions!$F$11-Assumptions!$D$11)*(Assumptions!$E$11-Assumptions!$D$11)),Assumptions!$F$11-SQRT((1-'Random Draws'!H417)*(Assumptions!$F$11-Assumptions!$D$11)*(Assumptions!$F$11-Assumptions!$E$11)))</f>
        <v>0.173540183656648</v>
      </c>
      <c r="K417" s="19" t="n">
        <f aca="false">MAX(G417,I417+Assumptions!$D$21)</f>
        <v>0.094105757217975</v>
      </c>
      <c r="L417" s="28" t="n">
        <f aca="false">(F417-Assumptions!$D$15)*(1-H417)+Assumptions!$D$15-J417</f>
        <v>0.157978447894818</v>
      </c>
      <c r="M417" s="21" t="n">
        <f aca="false">Assumptions!$D$14*(1+E417)^1*L417-Assumptions!$D$14*(1+E417)^0*E417*Assumptions!$D$16</f>
        <v>23.981219586351</v>
      </c>
      <c r="N417" s="21" t="n">
        <f aca="false">Assumptions!$D$14*(1+E417)^2*L417-Assumptions!$D$14*(1+E417)^1*E417*Assumptions!$D$16</f>
        <v>25.3696050143068</v>
      </c>
      <c r="O417" s="21" t="n">
        <f aca="false">Assumptions!$D$14*(1+E417)^3*L417-Assumptions!$D$14*(1+E417)^2*E417*Assumptions!$D$16</f>
        <v>26.8383705951409</v>
      </c>
      <c r="P417" s="21" t="n">
        <f aca="false">Assumptions!$D$14*(1+E417)^4*L417-Assumptions!$D$14*(1+E417)^3*E417*Assumptions!$D$16</f>
        <v>28.3921699134031</v>
      </c>
      <c r="Q417" s="21" t="n">
        <f aca="false">Assumptions!$D$14*(1+E417)^5*L417-Assumptions!$D$14*(1+E417)^4*E417*Assumptions!$D$16</f>
        <v>30.0359259715082</v>
      </c>
      <c r="R417" s="21" t="n">
        <f aca="false">M417/(1+K417)+N417/(1+K417)^2+O417/(1+K417)^3+P417/(1+K417)^4+Q417/(1+K417)^5</f>
        <v>102.574656844951</v>
      </c>
      <c r="S417" s="21" t="n">
        <f aca="false">Q417*(1+I417)/(K417-I417)</f>
        <v>380.50382993246</v>
      </c>
      <c r="T417" s="21" t="n">
        <f aca="false">R417+S417/(1+K417)^5</f>
        <v>345.270599497635</v>
      </c>
      <c r="U417" s="8" t="n">
        <f aca="false">(T417-Assumptions!$D$17)/Assumptions!$D$18</f>
        <v>6.4108239799054</v>
      </c>
    </row>
    <row r="418" customFormat="false" ht="15" hidden="false" customHeight="false" outlineLevel="0" collapsed="false">
      <c r="B418" s="2" t="n">
        <v>413</v>
      </c>
      <c r="C418" s="27" t="n">
        <f aca="false">NORMSDIST('Random Draws'!C418)</f>
        <v>0.39761228665601</v>
      </c>
      <c r="D418" s="27" t="n">
        <f aca="false">NORMSDIST(Assumptions!$D$22*'Random Draws'!C418+SQRT(1-Assumptions!$D$22^2)*'Random Draws'!D418)</f>
        <v>0.67325267261692</v>
      </c>
      <c r="E418" s="19" t="n">
        <f aca="false">IF(C418&lt;(Assumptions!$E$6-Assumptions!$D$6)/(Assumptions!$F$6-Assumptions!$D$6),Assumptions!$D$6+SQRT(C418*(Assumptions!$F$6-Assumptions!$D$6)*(Assumptions!$E$6-Assumptions!$D$6)),Assumptions!$F$6-SQRT((1-C418)*(Assumptions!$F$6-Assumptions!$D$6)*(Assumptions!$F$6-Assumptions!$E$6)))</f>
        <v>0.084587682528699</v>
      </c>
      <c r="F418" s="19" t="n">
        <f aca="false">IF(D418&lt;(Assumptions!$E$7-Assumptions!$D$7)/(Assumptions!$F$7-Assumptions!$D$7),Assumptions!$D$7+SQRT(D418*(Assumptions!$F$7-Assumptions!$D$7)*(Assumptions!$E$7-Assumptions!$D$7)),Assumptions!$F$7-SQRT((1-D418)*(Assumptions!$F$7-Assumptions!$D$7)*(Assumptions!$F$7-Assumptions!$E$7)))</f>
        <v>0.423847692887835</v>
      </c>
      <c r="G418" s="19" t="n">
        <f aca="false">MIN(Assumptions!$D$24,MAX(Assumptions!$D$23,Assumptions!$D$8+Assumptions!$E$8*'Random Draws'!E418))</f>
        <v>0.083740028693142</v>
      </c>
      <c r="H418" s="19" t="n">
        <f aca="false">IF('Random Draws'!F418&lt;(Assumptions!$E$9-Assumptions!$D$9)/(Assumptions!$F$9-Assumptions!$D$9),Assumptions!$D$9+SQRT('Random Draws'!F418*(Assumptions!$F$9-Assumptions!$D$9)*(Assumptions!$E$9-Assumptions!$D$9)),Assumptions!$F$9-SQRT((1-'Random Draws'!F418)*(Assumptions!$F$9-Assumptions!$D$9)*(Assumptions!$F$9-Assumptions!$E$9)))</f>
        <v>0.263431977524289</v>
      </c>
      <c r="I418" s="19" t="n">
        <f aca="false">IF('Random Draws'!G418&lt;(Assumptions!$E$10-Assumptions!$D$10)/(Assumptions!$F$10-Assumptions!$D$10),Assumptions!$D$10+SQRT('Random Draws'!G418*(Assumptions!$F$10-Assumptions!$D$10)*(Assumptions!$E$10-Assumptions!$D$10)),Assumptions!$F$10-SQRT((1-'Random Draws'!G418)*(Assumptions!$F$10-Assumptions!$D$10)*(Assumptions!$F$10-Assumptions!$E$10)))</f>
        <v>0.0199076161880205</v>
      </c>
      <c r="J418" s="19" t="n">
        <f aca="false">IF('Random Draws'!H418&lt;(Assumptions!$E$11-Assumptions!$D$11)/(Assumptions!$F$11-Assumptions!$D$11),Assumptions!$D$11+SQRT('Random Draws'!H418*(Assumptions!$F$11-Assumptions!$D$11)*(Assumptions!$E$11-Assumptions!$D$11)),Assumptions!$F$11-SQRT((1-'Random Draws'!H418)*(Assumptions!$F$11-Assumptions!$D$11)*(Assumptions!$F$11-Assumptions!$E$11)))</f>
        <v>0.188484448434051</v>
      </c>
      <c r="K418" s="19" t="n">
        <f aca="false">MAX(G418,I418+Assumptions!$D$21)</f>
        <v>0.083740028693142</v>
      </c>
      <c r="L418" s="28" t="n">
        <f aca="false">(F418-Assumptions!$D$15)*(1-H418)+Assumptions!$D$15-J418</f>
        <v>0.157954365625392</v>
      </c>
      <c r="M418" s="21" t="n">
        <f aca="false">Assumptions!$D$14*(1+E418)^1*L418-Assumptions!$D$14*(1+E418)^0*E418*Assumptions!$D$16</f>
        <v>24.4727706880456</v>
      </c>
      <c r="N418" s="21" t="n">
        <f aca="false">Assumptions!$D$14*(1+E418)^2*L418-Assumptions!$D$14*(1+E418)^1*E418*Assumptions!$D$16</f>
        <v>26.5428656456037</v>
      </c>
      <c r="O418" s="21" t="n">
        <f aca="false">Assumptions!$D$14*(1+E418)^3*L418-Assumptions!$D$14*(1+E418)^2*E418*Assumptions!$D$16</f>
        <v>28.7880651382359</v>
      </c>
      <c r="P418" s="21" t="n">
        <f aca="false">Assumptions!$D$14*(1+E418)^4*L418-Assumptions!$D$14*(1+E418)^3*E418*Assumptions!$D$16</f>
        <v>31.2231808527645</v>
      </c>
      <c r="Q418" s="21" t="n">
        <f aca="false">Assumptions!$D$14*(1+E418)^5*L418-Assumptions!$D$14*(1+E418)^4*E418*Assumptions!$D$16</f>
        <v>33.8642773622743</v>
      </c>
      <c r="R418" s="21" t="n">
        <f aca="false">M418/(1+K418)+N418/(1+K418)^2+O418/(1+K418)^3+P418/(1+K418)^4+Q418/(1+K418)^5</f>
        <v>113.085624993679</v>
      </c>
      <c r="S418" s="21" t="n">
        <f aca="false">Q418*(1+I418)/(K418-I418)</f>
        <v>541.079884701459</v>
      </c>
      <c r="T418" s="21" t="n">
        <f aca="false">R418+S418/(1+K418)^5</f>
        <v>475.024986268</v>
      </c>
      <c r="U418" s="8" t="n">
        <f aca="false">(T418-Assumptions!$D$17)/Assumptions!$D$18</f>
        <v>11.60099945072</v>
      </c>
    </row>
    <row r="419" customFormat="false" ht="15" hidden="false" customHeight="false" outlineLevel="0" collapsed="false">
      <c r="B419" s="2" t="n">
        <v>414</v>
      </c>
      <c r="C419" s="27" t="n">
        <f aca="false">NORMSDIST('Random Draws'!C419)</f>
        <v>0.849162070409221</v>
      </c>
      <c r="D419" s="27" t="n">
        <f aca="false">NORMSDIST(Assumptions!$D$22*'Random Draws'!C419+SQRT(1-Assumptions!$D$22^2)*'Random Draws'!D419)</f>
        <v>0.362682699161216</v>
      </c>
      <c r="E419" s="19" t="n">
        <f aca="false">IF(C419&lt;(Assumptions!$E$6-Assumptions!$D$6)/(Assumptions!$F$6-Assumptions!$D$6),Assumptions!$D$6+SQRT(C419*(Assumptions!$F$6-Assumptions!$D$6)*(Assumptions!$E$6-Assumptions!$D$6)),Assumptions!$F$6-SQRT((1-C419)*(Assumptions!$F$6-Assumptions!$D$6)*(Assumptions!$F$6-Assumptions!$E$6)))</f>
        <v>0.112537486496064</v>
      </c>
      <c r="F419" s="19" t="n">
        <f aca="false">IF(D419&lt;(Assumptions!$E$7-Assumptions!$D$7)/(Assumptions!$F$7-Assumptions!$D$7),Assumptions!$D$7+SQRT(D419*(Assumptions!$F$7-Assumptions!$D$7)*(Assumptions!$E$7-Assumptions!$D$7)),Assumptions!$F$7-SQRT((1-D419)*(Assumptions!$F$7-Assumptions!$D$7)*(Assumptions!$F$7-Assumptions!$E$7)))</f>
        <v>0.406648646228667</v>
      </c>
      <c r="G419" s="19" t="n">
        <f aca="false">MIN(Assumptions!$D$24,MAX(Assumptions!$D$23,Assumptions!$D$8+Assumptions!$E$8*'Random Draws'!E419))</f>
        <v>0.09381954265335</v>
      </c>
      <c r="H419" s="19" t="n">
        <f aca="false">IF('Random Draws'!F419&lt;(Assumptions!$E$9-Assumptions!$D$9)/(Assumptions!$F$9-Assumptions!$D$9),Assumptions!$D$9+SQRT('Random Draws'!F419*(Assumptions!$F$9-Assumptions!$D$9)*(Assumptions!$E$9-Assumptions!$D$9)),Assumptions!$F$9-SQRT((1-'Random Draws'!F419)*(Assumptions!$F$9-Assumptions!$D$9)*(Assumptions!$F$9-Assumptions!$E$9)))</f>
        <v>0.287475284637379</v>
      </c>
      <c r="I419" s="19" t="n">
        <f aca="false">IF('Random Draws'!G419&lt;(Assumptions!$E$10-Assumptions!$D$10)/(Assumptions!$F$10-Assumptions!$D$10),Assumptions!$D$10+SQRT('Random Draws'!G419*(Assumptions!$F$10-Assumptions!$D$10)*(Assumptions!$E$10-Assumptions!$D$10)),Assumptions!$F$10-SQRT((1-'Random Draws'!G419)*(Assumptions!$F$10-Assumptions!$D$10)*(Assumptions!$F$10-Assumptions!$E$10)))</f>
        <v>0.0141309050610641</v>
      </c>
      <c r="J419" s="19" t="n">
        <f aca="false">IF('Random Draws'!H419&lt;(Assumptions!$E$11-Assumptions!$D$11)/(Assumptions!$F$11-Assumptions!$D$11),Assumptions!$D$11+SQRT('Random Draws'!H419*(Assumptions!$F$11-Assumptions!$D$11)*(Assumptions!$E$11-Assumptions!$D$11)),Assumptions!$F$11-SQRT((1-'Random Draws'!H419)*(Assumptions!$F$11-Assumptions!$D$11)*(Assumptions!$F$11-Assumptions!$E$11)))</f>
        <v>0.171880477632483</v>
      </c>
      <c r="K419" s="19" t="n">
        <f aca="false">MAX(G419,I419+Assumptions!$D$21)</f>
        <v>0.09381954265335</v>
      </c>
      <c r="L419" s="28" t="n">
        <f aca="false">(F419-Assumptions!$D$15)*(1-H419)+Assumptions!$D$15-J419</f>
        <v>0.155238520277053</v>
      </c>
      <c r="M419" s="21" t="n">
        <f aca="false">Assumptions!$D$14*(1+E419)^1*L419-Assumptions!$D$14*(1+E419)^0*E419*Assumptions!$D$16</f>
        <v>24.5532195414202</v>
      </c>
      <c r="N419" s="21" t="n">
        <f aca="false">Assumptions!$D$14*(1+E419)^2*L419-Assumptions!$D$14*(1+E419)^1*E419*Assumptions!$D$16</f>
        <v>27.3163771539976</v>
      </c>
      <c r="O419" s="21" t="n">
        <f aca="false">Assumptions!$D$14*(1+E419)^3*L419-Assumptions!$D$14*(1+E419)^2*E419*Assumptions!$D$16</f>
        <v>30.390493579087</v>
      </c>
      <c r="P419" s="21" t="n">
        <f aca="false">Assumptions!$D$14*(1+E419)^4*L419-Assumptions!$D$14*(1+E419)^3*E419*Assumptions!$D$16</f>
        <v>33.8105633398522</v>
      </c>
      <c r="Q419" s="21" t="n">
        <f aca="false">Assumptions!$D$14*(1+E419)^5*L419-Assumptions!$D$14*(1+E419)^4*E419*Assumptions!$D$16</f>
        <v>37.6155191551351</v>
      </c>
      <c r="R419" s="21" t="n">
        <f aca="false">M419/(1+K419)+N419/(1+K419)^2+O419/(1+K419)^3+P419/(1+K419)^4+Q419/(1+K419)^5</f>
        <v>116.143724648551</v>
      </c>
      <c r="S419" s="21" t="n">
        <f aca="false">Q419*(1+I419)/(K419-I419)</f>
        <v>478.701376227716</v>
      </c>
      <c r="T419" s="21" t="n">
        <f aca="false">R419+S419/(1+K419)^5</f>
        <v>421.872477027583</v>
      </c>
      <c r="U419" s="8" t="n">
        <f aca="false">(T419-Assumptions!$D$17)/Assumptions!$D$18</f>
        <v>9.4748990811033</v>
      </c>
    </row>
    <row r="420" customFormat="false" ht="15" hidden="false" customHeight="false" outlineLevel="0" collapsed="false">
      <c r="B420" s="2" t="n">
        <v>415</v>
      </c>
      <c r="C420" s="27" t="n">
        <f aca="false">NORMSDIST('Random Draws'!C420)</f>
        <v>0.55460744190268</v>
      </c>
      <c r="D420" s="27" t="n">
        <f aca="false">NORMSDIST(Assumptions!$D$22*'Random Draws'!C420+SQRT(1-Assumptions!$D$22^2)*'Random Draws'!D420)</f>
        <v>0.26238685907548</v>
      </c>
      <c r="E420" s="19" t="n">
        <f aca="false">IF(C420&lt;(Assumptions!$E$6-Assumptions!$D$6)/(Assumptions!$F$6-Assumptions!$D$6),Assumptions!$D$6+SQRT(C420*(Assumptions!$F$6-Assumptions!$D$6)*(Assumptions!$E$6-Assumptions!$D$6)),Assumptions!$F$6-SQRT((1-C420)*(Assumptions!$F$6-Assumptions!$D$6)*(Assumptions!$F$6-Assumptions!$E$6)))</f>
        <v>0.0928092933885643</v>
      </c>
      <c r="F420" s="19" t="n">
        <f aca="false">IF(D420&lt;(Assumptions!$E$7-Assumptions!$D$7)/(Assumptions!$F$7-Assumptions!$D$7),Assumptions!$D$7+SQRT(D420*(Assumptions!$F$7-Assumptions!$D$7)*(Assumptions!$E$7-Assumptions!$D$7)),Assumptions!$F$7-SQRT((1-D420)*(Assumptions!$F$7-Assumptions!$D$7)*(Assumptions!$F$7-Assumptions!$E$7)))</f>
        <v>0.399677716094212</v>
      </c>
      <c r="G420" s="19" t="n">
        <f aca="false">MIN(Assumptions!$D$24,MAX(Assumptions!$D$23,Assumptions!$D$8+Assumptions!$E$8*'Random Draws'!E420))</f>
        <v>0.074357747838657</v>
      </c>
      <c r="H420" s="19" t="n">
        <f aca="false">IF('Random Draws'!F420&lt;(Assumptions!$E$9-Assumptions!$D$9)/(Assumptions!$F$9-Assumptions!$D$9),Assumptions!$D$9+SQRT('Random Draws'!F420*(Assumptions!$F$9-Assumptions!$D$9)*(Assumptions!$E$9-Assumptions!$D$9)),Assumptions!$F$9-SQRT((1-'Random Draws'!F420)*(Assumptions!$F$9-Assumptions!$D$9)*(Assumptions!$F$9-Assumptions!$E$9)))</f>
        <v>0.275314827941642</v>
      </c>
      <c r="I420" s="19" t="n">
        <f aca="false">IF('Random Draws'!G420&lt;(Assumptions!$E$10-Assumptions!$D$10)/(Assumptions!$F$10-Assumptions!$D$10),Assumptions!$D$10+SQRT('Random Draws'!G420*(Assumptions!$F$10-Assumptions!$D$10)*(Assumptions!$E$10-Assumptions!$D$10)),Assumptions!$F$10-SQRT((1-'Random Draws'!G420)*(Assumptions!$F$10-Assumptions!$D$10)*(Assumptions!$F$10-Assumptions!$E$10)))</f>
        <v>0.015075991048389</v>
      </c>
      <c r="J420" s="19" t="n">
        <f aca="false">IF('Random Draws'!H420&lt;(Assumptions!$E$11-Assumptions!$D$11)/(Assumptions!$F$11-Assumptions!$D$11),Assumptions!$D$11+SQRT('Random Draws'!H420*(Assumptions!$F$11-Assumptions!$D$11)*(Assumptions!$E$11-Assumptions!$D$11)),Assumptions!$F$11-SQRT((1-'Random Draws'!H420)*(Assumptions!$F$11-Assumptions!$D$11)*(Assumptions!$F$11-Assumptions!$E$11)))</f>
        <v>0.142682954492658</v>
      </c>
      <c r="K420" s="19" t="n">
        <f aca="false">MAX(G420,I420+Assumptions!$D$21)</f>
        <v>0.074357747838657</v>
      </c>
      <c r="L420" s="28" t="n">
        <f aca="false">(F420-Assumptions!$D$15)*(1-H420)+Assumptions!$D$15-J420</f>
        <v>0.182748487595381</v>
      </c>
      <c r="M420" s="21" t="n">
        <f aca="false">Assumptions!$D$14*(1+E420)^1*L420-Assumptions!$D$14*(1+E420)^0*E420*Assumptions!$D$16</f>
        <v>28.5541201853156</v>
      </c>
      <c r="N420" s="21" t="n">
        <f aca="false">Assumptions!$D$14*(1+E420)^2*L420-Assumptions!$D$14*(1+E420)^1*E420*Assumptions!$D$16</f>
        <v>31.2042079030469</v>
      </c>
      <c r="O420" s="21" t="n">
        <f aca="false">Assumptions!$D$14*(1+E420)^3*L420-Assumptions!$D$14*(1+E420)^2*E420*Assumptions!$D$16</f>
        <v>34.1002483892785</v>
      </c>
      <c r="P420" s="21" t="n">
        <f aca="false">Assumptions!$D$14*(1+E420)^4*L420-Assumptions!$D$14*(1+E420)^3*E420*Assumptions!$D$16</f>
        <v>37.265068346662</v>
      </c>
      <c r="Q420" s="21" t="n">
        <f aca="false">Assumptions!$D$14*(1+E420)^5*L420-Assumptions!$D$14*(1+E420)^4*E420*Assumptions!$D$16</f>
        <v>40.7236130079922</v>
      </c>
      <c r="R420" s="21" t="n">
        <f aca="false">M420/(1+K420)+N420/(1+K420)^2+O420/(1+K420)^3+P420/(1+K420)^4+Q420/(1+K420)^5</f>
        <v>137.532935713663</v>
      </c>
      <c r="S420" s="21" t="n">
        <f aca="false">Q420*(1+I420)/(K420-I420)</f>
        <v>697.306626377593</v>
      </c>
      <c r="T420" s="21" t="n">
        <f aca="false">R420+S420/(1+K420)^5</f>
        <v>624.701427001644</v>
      </c>
      <c r="U420" s="8" t="n">
        <f aca="false">(T420-Assumptions!$D$17)/Assumptions!$D$18</f>
        <v>17.5880570800658</v>
      </c>
    </row>
    <row r="421" customFormat="false" ht="15" hidden="false" customHeight="false" outlineLevel="0" collapsed="false">
      <c r="B421" s="2" t="n">
        <v>416</v>
      </c>
      <c r="C421" s="27" t="n">
        <f aca="false">NORMSDIST('Random Draws'!C421)</f>
        <v>0.73764233603923</v>
      </c>
      <c r="D421" s="27" t="n">
        <f aca="false">NORMSDIST(Assumptions!$D$22*'Random Draws'!C421+SQRT(1-Assumptions!$D$22^2)*'Random Draws'!D421)</f>
        <v>0.736446791153359</v>
      </c>
      <c r="E421" s="19" t="n">
        <f aca="false">IF(C421&lt;(Assumptions!$E$6-Assumptions!$D$6)/(Assumptions!$F$6-Assumptions!$D$6),Assumptions!$D$6+SQRT(C421*(Assumptions!$F$6-Assumptions!$D$6)*(Assumptions!$E$6-Assumptions!$D$6)),Assumptions!$F$6-SQRT((1-C421)*(Assumptions!$F$6-Assumptions!$D$6)*(Assumptions!$F$6-Assumptions!$E$6)))</f>
        <v>0.103781381586208</v>
      </c>
      <c r="F421" s="19" t="n">
        <f aca="false">IF(D421&lt;(Assumptions!$E$7-Assumptions!$D$7)/(Assumptions!$F$7-Assumptions!$D$7),Assumptions!$D$7+SQRT(D421*(Assumptions!$F$7-Assumptions!$D$7)*(Assumptions!$E$7-Assumptions!$D$7)),Assumptions!$F$7-SQRT((1-D421)*(Assumptions!$F$7-Assumptions!$D$7)*(Assumptions!$F$7-Assumptions!$E$7)))</f>
        <v>0.427531356120303</v>
      </c>
      <c r="G421" s="19" t="n">
        <f aca="false">MIN(Assumptions!$D$24,MAX(Assumptions!$D$23,Assumptions!$D$8+Assumptions!$E$8*'Random Draws'!E421))</f>
        <v>0.099656044826412</v>
      </c>
      <c r="H421" s="19" t="n">
        <f aca="false">IF('Random Draws'!F421&lt;(Assumptions!$E$9-Assumptions!$D$9)/(Assumptions!$F$9-Assumptions!$D$9),Assumptions!$D$9+SQRT('Random Draws'!F421*(Assumptions!$F$9-Assumptions!$D$9)*(Assumptions!$E$9-Assumptions!$D$9)),Assumptions!$F$9-SQRT((1-'Random Draws'!F421)*(Assumptions!$F$9-Assumptions!$D$9)*(Assumptions!$F$9-Assumptions!$E$9)))</f>
        <v>0.284421919390575</v>
      </c>
      <c r="I421" s="19" t="n">
        <f aca="false">IF('Random Draws'!G421&lt;(Assumptions!$E$10-Assumptions!$D$10)/(Assumptions!$F$10-Assumptions!$D$10),Assumptions!$D$10+SQRT('Random Draws'!G421*(Assumptions!$F$10-Assumptions!$D$10)*(Assumptions!$E$10-Assumptions!$D$10)),Assumptions!$F$10-SQRT((1-'Random Draws'!G421)*(Assumptions!$F$10-Assumptions!$D$10)*(Assumptions!$F$10-Assumptions!$E$10)))</f>
        <v>0.0229095479924644</v>
      </c>
      <c r="J421" s="19" t="n">
        <f aca="false">IF('Random Draws'!H421&lt;(Assumptions!$E$11-Assumptions!$D$11)/(Assumptions!$F$11-Assumptions!$D$11),Assumptions!$D$11+SQRT('Random Draws'!H421*(Assumptions!$F$11-Assumptions!$D$11)*(Assumptions!$E$11-Assumptions!$D$11)),Assumptions!$F$11-SQRT((1-'Random Draws'!H421)*(Assumptions!$F$11-Assumptions!$D$11)*(Assumptions!$F$11-Assumptions!$E$11)))</f>
        <v>0.15863452517446</v>
      </c>
      <c r="K421" s="19" t="n">
        <f aca="false">MAX(G421,I421+Assumptions!$D$21)</f>
        <v>0.099656044826412</v>
      </c>
      <c r="L421" s="28" t="n">
        <f aca="false">(F421-Assumptions!$D$15)*(1-H421)+Assumptions!$D$15-J421</f>
        <v>0.184272391559226</v>
      </c>
      <c r="M421" s="21" t="n">
        <f aca="false">Assumptions!$D$14*(1+E421)^1*L421-Assumptions!$D$14*(1+E421)^0*E421*Assumptions!$D$16</f>
        <v>29.0410340568984</v>
      </c>
      <c r="N421" s="21" t="n">
        <f aca="false">Assumptions!$D$14*(1+E421)^2*L421-Assumptions!$D$14*(1+E421)^1*E421*Assumptions!$D$16</f>
        <v>32.0549526940154</v>
      </c>
      <c r="O421" s="21" t="n">
        <f aca="false">Assumptions!$D$14*(1+E421)^3*L421-Assumptions!$D$14*(1+E421)^2*E421*Assumptions!$D$16</f>
        <v>35.3816599712809</v>
      </c>
      <c r="P421" s="21" t="n">
        <f aca="false">Assumptions!$D$14*(1+E421)^4*L421-Assumptions!$D$14*(1+E421)^3*E421*Assumptions!$D$16</f>
        <v>39.0536175259138</v>
      </c>
      <c r="Q421" s="21" t="n">
        <f aca="false">Assumptions!$D$14*(1+E421)^5*L421-Assumptions!$D$14*(1+E421)^4*E421*Assumptions!$D$16</f>
        <v>43.1066559086925</v>
      </c>
      <c r="R421" s="21" t="n">
        <f aca="false">M421/(1+K421)+N421/(1+K421)^2+O421/(1+K421)^3+P421/(1+K421)^4+Q421/(1+K421)^5</f>
        <v>133.040448519958</v>
      </c>
      <c r="S421" s="21" t="n">
        <f aca="false">Q421*(1+I421)/(K421-I421)</f>
        <v>574.543617364474</v>
      </c>
      <c r="T421" s="21" t="n">
        <f aca="false">R421+S421/(1+K421)^5</f>
        <v>490.34510408055</v>
      </c>
      <c r="U421" s="8" t="n">
        <f aca="false">(T421-Assumptions!$D$17)/Assumptions!$D$18</f>
        <v>12.213804163222</v>
      </c>
    </row>
    <row r="422" customFormat="false" ht="15" hidden="false" customHeight="false" outlineLevel="0" collapsed="false">
      <c r="B422" s="2" t="n">
        <v>417</v>
      </c>
      <c r="C422" s="27" t="n">
        <f aca="false">NORMSDIST('Random Draws'!C422)</f>
        <v>0.5473062726766</v>
      </c>
      <c r="D422" s="27" t="n">
        <f aca="false">NORMSDIST(Assumptions!$D$22*'Random Draws'!C422+SQRT(1-Assumptions!$D$22^2)*'Random Draws'!D422)</f>
        <v>0.715587322533117</v>
      </c>
      <c r="E422" s="19" t="n">
        <f aca="false">IF(C422&lt;(Assumptions!$E$6-Assumptions!$D$6)/(Assumptions!$F$6-Assumptions!$D$6),Assumptions!$D$6+SQRT(C422*(Assumptions!$F$6-Assumptions!$D$6)*(Assumptions!$E$6-Assumptions!$D$6)),Assumptions!$F$6-SQRT((1-C422)*(Assumptions!$F$6-Assumptions!$D$6)*(Assumptions!$F$6-Assumptions!$E$6)))</f>
        <v>0.092424075031409</v>
      </c>
      <c r="F422" s="19" t="n">
        <f aca="false">IF(D422&lt;(Assumptions!$E$7-Assumptions!$D$7)/(Assumptions!$F$7-Assumptions!$D$7),Assumptions!$D$7+SQRT(D422*(Assumptions!$F$7-Assumptions!$D$7)*(Assumptions!$E$7-Assumptions!$D$7)),Assumptions!$F$7-SQRT((1-D422)*(Assumptions!$F$7-Assumptions!$D$7)*(Assumptions!$F$7-Assumptions!$E$7)))</f>
        <v>0.426270921894194</v>
      </c>
      <c r="G422" s="19" t="n">
        <f aca="false">MIN(Assumptions!$D$24,MAX(Assumptions!$D$23,Assumptions!$D$8+Assumptions!$E$8*'Random Draws'!E422))</f>
        <v>0.077586306353564</v>
      </c>
      <c r="H422" s="19" t="n">
        <f aca="false">IF('Random Draws'!F422&lt;(Assumptions!$E$9-Assumptions!$D$9)/(Assumptions!$F$9-Assumptions!$D$9),Assumptions!$D$9+SQRT('Random Draws'!F422*(Assumptions!$F$9-Assumptions!$D$9)*(Assumptions!$E$9-Assumptions!$D$9)),Assumptions!$F$9-SQRT((1-'Random Draws'!F422)*(Assumptions!$F$9-Assumptions!$D$9)*(Assumptions!$F$9-Assumptions!$E$9)))</f>
        <v>0.28704755629919</v>
      </c>
      <c r="I422" s="19" t="n">
        <f aca="false">IF('Random Draws'!G422&lt;(Assumptions!$E$10-Assumptions!$D$10)/(Assumptions!$F$10-Assumptions!$D$10),Assumptions!$D$10+SQRT('Random Draws'!G422*(Assumptions!$F$10-Assumptions!$D$10)*(Assumptions!$E$10-Assumptions!$D$10)),Assumptions!$F$10-SQRT((1-'Random Draws'!G422)*(Assumptions!$F$10-Assumptions!$D$10)*(Assumptions!$F$10-Assumptions!$E$10)))</f>
        <v>0.0219213721120803</v>
      </c>
      <c r="J422" s="19" t="n">
        <f aca="false">IF('Random Draws'!H422&lt;(Assumptions!$E$11-Assumptions!$D$11)/(Assumptions!$F$11-Assumptions!$D$11),Assumptions!$D$11+SQRT('Random Draws'!H422*(Assumptions!$F$11-Assumptions!$D$11)*(Assumptions!$E$11-Assumptions!$D$11)),Assumptions!$F$11-SQRT((1-'Random Draws'!H422)*(Assumptions!$F$11-Assumptions!$D$11)*(Assumptions!$F$11-Assumptions!$E$11)))</f>
        <v>0.153874477629448</v>
      </c>
      <c r="K422" s="19" t="n">
        <f aca="false">MAX(G422,I422+Assumptions!$D$21)</f>
        <v>0.077586306353564</v>
      </c>
      <c r="L422" s="28" t="n">
        <f aca="false">(F422-Assumptions!$D$15)*(1-H422)+Assumptions!$D$15-J422</f>
        <v>0.187352600132509</v>
      </c>
      <c r="M422" s="21" t="n">
        <f aca="false">Assumptions!$D$14*(1+E422)^1*L422-Assumptions!$D$14*(1+E422)^0*E422*Assumptions!$D$16</f>
        <v>29.2748864547638</v>
      </c>
      <c r="N422" s="21" t="n">
        <f aca="false">Assumptions!$D$14*(1+E422)^2*L422-Assumptions!$D$14*(1+E422)^1*E422*Assumptions!$D$16</f>
        <v>31.9805907569949</v>
      </c>
      <c r="O422" s="21" t="n">
        <f aca="false">Assumptions!$D$14*(1+E422)^3*L422-Assumptions!$D$14*(1+E422)^2*E422*Assumptions!$D$16</f>
        <v>34.9363672766682</v>
      </c>
      <c r="P422" s="21" t="n">
        <f aca="false">Assumptions!$D$14*(1+E422)^4*L422-Assumptions!$D$14*(1+E422)^3*E422*Assumptions!$D$16</f>
        <v>38.1653287071718</v>
      </c>
      <c r="Q422" s="21" t="n">
        <f aca="false">Assumptions!$D$14*(1+E422)^5*L422-Assumptions!$D$14*(1+E422)^4*E422*Assumptions!$D$16</f>
        <v>41.6927239112018</v>
      </c>
      <c r="R422" s="21" t="n">
        <f aca="false">M422/(1+K422)+N422/(1+K422)^2+O422/(1+K422)^3+P422/(1+K422)^4+Q422/(1+K422)^5</f>
        <v>139.628083030849</v>
      </c>
      <c r="S422" s="21" t="n">
        <f aca="false">Q422*(1+I422)/(K422-I422)</f>
        <v>765.413382895427</v>
      </c>
      <c r="T422" s="21" t="n">
        <f aca="false">R422+S422/(1+K422)^5</f>
        <v>666.415911640769</v>
      </c>
      <c r="U422" s="8" t="n">
        <f aca="false">(T422-Assumptions!$D$17)/Assumptions!$D$18</f>
        <v>19.2566364656308</v>
      </c>
    </row>
    <row r="423" customFormat="false" ht="15" hidden="false" customHeight="false" outlineLevel="0" collapsed="false">
      <c r="B423" s="2" t="n">
        <v>418</v>
      </c>
      <c r="C423" s="27" t="n">
        <f aca="false">NORMSDIST('Random Draws'!C423)</f>
        <v>0.879202223885086</v>
      </c>
      <c r="D423" s="27" t="n">
        <f aca="false">NORMSDIST(Assumptions!$D$22*'Random Draws'!C423+SQRT(1-Assumptions!$D$22^2)*'Random Draws'!D423)</f>
        <v>0.433353013316368</v>
      </c>
      <c r="E423" s="19" t="n">
        <f aca="false">IF(C423&lt;(Assumptions!$E$6-Assumptions!$D$6)/(Assumptions!$F$6-Assumptions!$D$6),Assumptions!$D$6+SQRT(C423*(Assumptions!$F$6-Assumptions!$D$6)*(Assumptions!$E$6-Assumptions!$D$6)),Assumptions!$F$6-SQRT((1-C423)*(Assumptions!$F$6-Assumptions!$D$6)*(Assumptions!$F$6-Assumptions!$E$6)))</f>
        <v>0.115423814767654</v>
      </c>
      <c r="F423" s="19" t="n">
        <f aca="false">IF(D423&lt;(Assumptions!$E$7-Assumptions!$D$7)/(Assumptions!$F$7-Assumptions!$D$7),Assumptions!$D$7+SQRT(D423*(Assumptions!$F$7-Assumptions!$D$7)*(Assumptions!$E$7-Assumptions!$D$7)),Assumptions!$F$7-SQRT((1-D423)*(Assumptions!$F$7-Assumptions!$D$7)*(Assumptions!$F$7-Assumptions!$E$7)))</f>
        <v>0.410991352991446</v>
      </c>
      <c r="G423" s="19" t="n">
        <f aca="false">MIN(Assumptions!$D$24,MAX(Assumptions!$D$23,Assumptions!$D$8+Assumptions!$E$8*'Random Draws'!E423))</f>
        <v>0.067396489777482</v>
      </c>
      <c r="H423" s="19" t="n">
        <f aca="false">IF('Random Draws'!F423&lt;(Assumptions!$E$9-Assumptions!$D$9)/(Assumptions!$F$9-Assumptions!$D$9),Assumptions!$D$9+SQRT('Random Draws'!F423*(Assumptions!$F$9-Assumptions!$D$9)*(Assumptions!$E$9-Assumptions!$D$9)),Assumptions!$F$9-SQRT((1-'Random Draws'!F423)*(Assumptions!$F$9-Assumptions!$D$9)*(Assumptions!$F$9-Assumptions!$E$9)))</f>
        <v>0.253720574332221</v>
      </c>
      <c r="I423" s="19" t="n">
        <f aca="false">IF('Random Draws'!G423&lt;(Assumptions!$E$10-Assumptions!$D$10)/(Assumptions!$F$10-Assumptions!$D$10),Assumptions!$D$10+SQRT('Random Draws'!G423*(Assumptions!$F$10-Assumptions!$D$10)*(Assumptions!$E$10-Assumptions!$D$10)),Assumptions!$F$10-SQRT((1-'Random Draws'!G423)*(Assumptions!$F$10-Assumptions!$D$10)*(Assumptions!$F$10-Assumptions!$E$10)))</f>
        <v>0.0260274302602169</v>
      </c>
      <c r="J423" s="19" t="n">
        <f aca="false">IF('Random Draws'!H423&lt;(Assumptions!$E$11-Assumptions!$D$11)/(Assumptions!$F$11-Assumptions!$D$11),Assumptions!$D$11+SQRT('Random Draws'!H423*(Assumptions!$F$11-Assumptions!$D$11)*(Assumptions!$E$11-Assumptions!$D$11)),Assumptions!$F$11-SQRT((1-'Random Draws'!H423)*(Assumptions!$F$11-Assumptions!$D$11)*(Assumptions!$F$11-Assumptions!$E$11)))</f>
        <v>0.148412909808677</v>
      </c>
      <c r="K423" s="19" t="n">
        <f aca="false">MAX(G423,I423+Assumptions!$D$21)</f>
        <v>0.067396489777482</v>
      </c>
      <c r="L423" s="28" t="n">
        <f aca="false">(F423-Assumptions!$D$15)*(1-H423)+Assumptions!$D$15-J423</f>
        <v>0.191285155719392</v>
      </c>
      <c r="M423" s="21" t="n">
        <f aca="false">Assumptions!$D$14*(1+E423)^1*L423-Assumptions!$D$14*(1+E423)^0*E423*Assumptions!$D$16</f>
        <v>30.4356890303982</v>
      </c>
      <c r="N423" s="21" t="n">
        <f aca="false">Assumptions!$D$14*(1+E423)^2*L423-Assumptions!$D$14*(1+E423)^1*E423*Assumptions!$D$16</f>
        <v>33.9486923633688</v>
      </c>
      <c r="O423" s="21" t="n">
        <f aca="false">Assumptions!$D$14*(1+E423)^3*L423-Assumptions!$D$14*(1+E423)^2*E423*Assumptions!$D$16</f>
        <v>37.8671799423224</v>
      </c>
      <c r="P423" s="21" t="n">
        <f aca="false">Assumptions!$D$14*(1+E423)^4*L423-Assumptions!$D$14*(1+E423)^3*E423*Assumptions!$D$16</f>
        <v>42.2379543057585</v>
      </c>
      <c r="Q423" s="21" t="n">
        <f aca="false">Assumptions!$D$14*(1+E423)^5*L423-Assumptions!$D$14*(1+E423)^4*E423*Assumptions!$D$16</f>
        <v>47.113220119711</v>
      </c>
      <c r="R423" s="21" t="n">
        <f aca="false">M423/(1+K423)+N423/(1+K423)^2+O423/(1+K423)^3+P423/(1+K423)^4+Q423/(1+K423)^5</f>
        <v>155.989926931483</v>
      </c>
      <c r="S423" s="21" t="n">
        <f aca="false">Q423*(1+I423)/(K423-I423)</f>
        <v>1168.4929929465</v>
      </c>
      <c r="T423" s="21" t="n">
        <f aca="false">R423+S423/(1+K423)^5</f>
        <v>999.319366255482</v>
      </c>
      <c r="U423" s="8" t="n">
        <f aca="false">(T423-Assumptions!$D$17)/Assumptions!$D$18</f>
        <v>32.5727746502193</v>
      </c>
    </row>
    <row r="424" customFormat="false" ht="15" hidden="false" customHeight="false" outlineLevel="0" collapsed="false">
      <c r="B424" s="2" t="n">
        <v>419</v>
      </c>
      <c r="C424" s="27" t="n">
        <f aca="false">NORMSDIST('Random Draws'!C424)</f>
        <v>0.532268488073718</v>
      </c>
      <c r="D424" s="27" t="n">
        <f aca="false">NORMSDIST(Assumptions!$D$22*'Random Draws'!C424+SQRT(1-Assumptions!$D$22^2)*'Random Draws'!D424)</f>
        <v>0.524083734886602</v>
      </c>
      <c r="E424" s="19" t="n">
        <f aca="false">IF(C424&lt;(Assumptions!$E$6-Assumptions!$D$6)/(Assumptions!$F$6-Assumptions!$D$6),Assumptions!$D$6+SQRT(C424*(Assumptions!$F$6-Assumptions!$D$6)*(Assumptions!$E$6-Assumptions!$D$6)),Assumptions!$F$6-SQRT((1-C424)*(Assumptions!$F$6-Assumptions!$D$6)*(Assumptions!$F$6-Assumptions!$E$6)))</f>
        <v>0.0916403312704542</v>
      </c>
      <c r="F424" s="19" t="n">
        <f aca="false">IF(D424&lt;(Assumptions!$E$7-Assumptions!$D$7)/(Assumptions!$F$7-Assumptions!$D$7),Assumptions!$D$7+SQRT(D424*(Assumptions!$F$7-Assumptions!$D$7)*(Assumptions!$E$7-Assumptions!$D$7)),Assumptions!$F$7-SQRT((1-D424)*(Assumptions!$F$7-Assumptions!$D$7)*(Assumptions!$F$7-Assumptions!$E$7)))</f>
        <v>0.41607586298328</v>
      </c>
      <c r="G424" s="19" t="n">
        <f aca="false">MIN(Assumptions!$D$24,MAX(Assumptions!$D$23,Assumptions!$D$8+Assumptions!$E$8*'Random Draws'!E424))</f>
        <v>0.089562901033537</v>
      </c>
      <c r="H424" s="19" t="n">
        <f aca="false">IF('Random Draws'!F424&lt;(Assumptions!$E$9-Assumptions!$D$9)/(Assumptions!$F$9-Assumptions!$D$9),Assumptions!$D$9+SQRT('Random Draws'!F424*(Assumptions!$F$9-Assumptions!$D$9)*(Assumptions!$E$9-Assumptions!$D$9)),Assumptions!$F$9-SQRT((1-'Random Draws'!F424)*(Assumptions!$F$9-Assumptions!$D$9)*(Assumptions!$F$9-Assumptions!$E$9)))</f>
        <v>0.276666692605045</v>
      </c>
      <c r="I424" s="19" t="n">
        <f aca="false">IF('Random Draws'!G424&lt;(Assumptions!$E$10-Assumptions!$D$10)/(Assumptions!$F$10-Assumptions!$D$10),Assumptions!$D$10+SQRT('Random Draws'!G424*(Assumptions!$F$10-Assumptions!$D$10)*(Assumptions!$E$10-Assumptions!$D$10)),Assumptions!$F$10-SQRT((1-'Random Draws'!G424)*(Assumptions!$F$10-Assumptions!$D$10)*(Assumptions!$F$10-Assumptions!$E$10)))</f>
        <v>0.0178165373837829</v>
      </c>
      <c r="J424" s="19" t="n">
        <f aca="false">IF('Random Draws'!H424&lt;(Assumptions!$E$11-Assumptions!$D$11)/(Assumptions!$F$11-Assumptions!$D$11),Assumptions!$D$11+SQRT('Random Draws'!H424*(Assumptions!$F$11-Assumptions!$D$11)*(Assumptions!$E$11-Assumptions!$D$11)),Assumptions!$F$11-SQRT((1-'Random Draws'!H424)*(Assumptions!$F$11-Assumptions!$D$11)*(Assumptions!$F$11-Assumptions!$E$11)))</f>
        <v>0.171873154984915</v>
      </c>
      <c r="K424" s="19" t="n">
        <f aca="false">MAX(G424,I424+Assumptions!$D$21)</f>
        <v>0.089562901033537</v>
      </c>
      <c r="L424" s="28" t="n">
        <f aca="false">(F424-Assumptions!$D$15)*(1-H424)+Assumptions!$D$15-J424</f>
        <v>0.165055045152647</v>
      </c>
      <c r="M424" s="21" t="n">
        <f aca="false">Assumptions!$D$14*(1+E424)^1*L424-Assumptions!$D$14*(1+E424)^0*E424*Assumptions!$D$16</f>
        <v>25.7275724633763</v>
      </c>
      <c r="N424" s="21" t="n">
        <f aca="false">Assumptions!$D$14*(1+E424)^2*L424-Assumptions!$D$14*(1+E424)^1*E424*Assumptions!$D$16</f>
        <v>28.0852557267047</v>
      </c>
      <c r="O424" s="21" t="n">
        <f aca="false">Assumptions!$D$14*(1+E424)^3*L424-Assumptions!$D$14*(1+E424)^2*E424*Assumptions!$D$16</f>
        <v>30.6589978653154</v>
      </c>
      <c r="P424" s="21" t="n">
        <f aca="false">Assumptions!$D$14*(1+E424)^4*L424-Assumptions!$D$14*(1+E424)^3*E424*Assumptions!$D$16</f>
        <v>33.468598586113</v>
      </c>
      <c r="Q424" s="21" t="n">
        <f aca="false">Assumptions!$D$14*(1+E424)^5*L424-Assumptions!$D$14*(1+E424)^4*E424*Assumptions!$D$16</f>
        <v>36.5356720477023</v>
      </c>
      <c r="R424" s="21" t="n">
        <f aca="false">M424/(1+K424)+N424/(1+K424)^2+O424/(1+K424)^3+P424/(1+K424)^4+Q424/(1+K424)^5</f>
        <v>118.514806911538</v>
      </c>
      <c r="S424" s="21" t="n">
        <f aca="false">Q424*(1+I424)/(K424-I424)</f>
        <v>518.306563885474</v>
      </c>
      <c r="T424" s="21" t="n">
        <f aca="false">R424+S424/(1+K424)^5</f>
        <v>456.054749400803</v>
      </c>
      <c r="U424" s="8" t="n">
        <f aca="false">(T424-Assumptions!$D$17)/Assumptions!$D$18</f>
        <v>10.8421899760321</v>
      </c>
    </row>
    <row r="425" customFormat="false" ht="15" hidden="false" customHeight="false" outlineLevel="0" collapsed="false">
      <c r="B425" s="2" t="n">
        <v>420</v>
      </c>
      <c r="C425" s="27" t="n">
        <f aca="false">NORMSDIST('Random Draws'!C425)</f>
        <v>0.708049099697758</v>
      </c>
      <c r="D425" s="27" t="n">
        <f aca="false">NORMSDIST(Assumptions!$D$22*'Random Draws'!C425+SQRT(1-Assumptions!$D$22^2)*'Random Draws'!D425)</f>
        <v>0.41373593077993</v>
      </c>
      <c r="E425" s="19" t="n">
        <f aca="false">IF(C425&lt;(Assumptions!$E$6-Assumptions!$D$6)/(Assumptions!$F$6-Assumptions!$D$6),Assumptions!$D$6+SQRT(C425*(Assumptions!$F$6-Assumptions!$D$6)*(Assumptions!$E$6-Assumptions!$D$6)),Assumptions!$F$6-SQRT((1-C425)*(Assumptions!$F$6-Assumptions!$D$6)*(Assumptions!$F$6-Assumptions!$E$6)))</f>
        <v>0.101793266280521</v>
      </c>
      <c r="F425" s="19" t="n">
        <f aca="false">IF(D425&lt;(Assumptions!$E$7-Assumptions!$D$7)/(Assumptions!$F$7-Assumptions!$D$7),Assumptions!$D$7+SQRT(D425*(Assumptions!$F$7-Assumptions!$D$7)*(Assumptions!$E$7-Assumptions!$D$7)),Assumptions!$F$7-SQRT((1-D425)*(Assumptions!$F$7-Assumptions!$D$7)*(Assumptions!$F$7-Assumptions!$E$7)))</f>
        <v>0.409823845542868</v>
      </c>
      <c r="G425" s="19" t="n">
        <f aca="false">MIN(Assumptions!$D$24,MAX(Assumptions!$D$23,Assumptions!$D$8+Assumptions!$E$8*'Random Draws'!E425))</f>
        <v>0.081841452532221</v>
      </c>
      <c r="H425" s="19" t="n">
        <f aca="false">IF('Random Draws'!F425&lt;(Assumptions!$E$9-Assumptions!$D$9)/(Assumptions!$F$9-Assumptions!$D$9),Assumptions!$D$9+SQRT('Random Draws'!F425*(Assumptions!$F$9-Assumptions!$D$9)*(Assumptions!$E$9-Assumptions!$D$9)),Assumptions!$F$9-SQRT((1-'Random Draws'!F425)*(Assumptions!$F$9-Assumptions!$D$9)*(Assumptions!$F$9-Assumptions!$E$9)))</f>
        <v>0.325567849532266</v>
      </c>
      <c r="I425" s="19" t="n">
        <f aca="false">IF('Random Draws'!G425&lt;(Assumptions!$E$10-Assumptions!$D$10)/(Assumptions!$F$10-Assumptions!$D$10),Assumptions!$D$10+SQRT('Random Draws'!G425*(Assumptions!$F$10-Assumptions!$D$10)*(Assumptions!$E$10-Assumptions!$D$10)),Assumptions!$F$10-SQRT((1-'Random Draws'!G425)*(Assumptions!$F$10-Assumptions!$D$10)*(Assumptions!$F$10-Assumptions!$E$10)))</f>
        <v>0.0213944062112631</v>
      </c>
      <c r="J425" s="19" t="n">
        <f aca="false">IF('Random Draws'!H425&lt;(Assumptions!$E$11-Assumptions!$D$11)/(Assumptions!$F$11-Assumptions!$D$11),Assumptions!$D$11+SQRT('Random Draws'!H425*(Assumptions!$F$11-Assumptions!$D$11)*(Assumptions!$E$11-Assumptions!$D$11)),Assumptions!$F$11-SQRT((1-'Random Draws'!H425)*(Assumptions!$F$11-Assumptions!$D$11)*(Assumptions!$F$11-Assumptions!$E$11)))</f>
        <v>0.151908147253828</v>
      </c>
      <c r="K425" s="19" t="n">
        <f aca="false">MAX(G425,I425+Assumptions!$D$21)</f>
        <v>0.081841452532221</v>
      </c>
      <c r="L425" s="28" t="n">
        <f aca="false">(F425-Assumptions!$D$15)*(1-H425)+Assumptions!$D$15-J425</f>
        <v>0.166814050647799</v>
      </c>
      <c r="M425" s="21" t="n">
        <f aca="false">Assumptions!$D$14*(1+E425)^1*L425-Assumptions!$D$14*(1+E425)^0*E425*Assumptions!$D$16</f>
        <v>26.2074159617646</v>
      </c>
      <c r="N425" s="21" t="n">
        <f aca="false">Assumptions!$D$14*(1+E425)^2*L425-Assumptions!$D$14*(1+E425)^1*E425*Assumptions!$D$16</f>
        <v>28.8751544332848</v>
      </c>
      <c r="O425" s="21" t="n">
        <f aca="false">Assumptions!$D$14*(1+E425)^3*L425-Assumptions!$D$14*(1+E425)^2*E425*Assumptions!$D$16</f>
        <v>31.8144507174033</v>
      </c>
      <c r="P425" s="21" t="n">
        <f aca="false">Assumptions!$D$14*(1+E425)^4*L425-Assumptions!$D$14*(1+E425)^3*E425*Assumptions!$D$16</f>
        <v>35.0529475708485</v>
      </c>
      <c r="Q425" s="21" t="n">
        <f aca="false">Assumptions!$D$14*(1+E425)^5*L425-Assumptions!$D$14*(1+E425)^4*E425*Assumptions!$D$16</f>
        <v>38.621101596845</v>
      </c>
      <c r="R425" s="21" t="n">
        <f aca="false">M425/(1+K425)+N425/(1+K425)^2+O425/(1+K425)^3+P425/(1+K425)^4+Q425/(1+K425)^5</f>
        <v>125.674916125366</v>
      </c>
      <c r="S425" s="21" t="n">
        <f aca="false">Q425*(1+I425)/(K425-I425)</f>
        <v>652.593956754796</v>
      </c>
      <c r="T425" s="21" t="n">
        <f aca="false">R425+S425/(1+K425)^5</f>
        <v>566.052249254376</v>
      </c>
      <c r="U425" s="8" t="n">
        <f aca="false">(T425-Assumptions!$D$17)/Assumptions!$D$18</f>
        <v>15.2420899701751</v>
      </c>
    </row>
    <row r="426" customFormat="false" ht="15" hidden="false" customHeight="false" outlineLevel="0" collapsed="false">
      <c r="B426" s="2" t="n">
        <v>421</v>
      </c>
      <c r="C426" s="27" t="n">
        <f aca="false">NORMSDIST('Random Draws'!C426)</f>
        <v>0.977580775442546</v>
      </c>
      <c r="D426" s="27" t="n">
        <f aca="false">NORMSDIST(Assumptions!$D$22*'Random Draws'!C426+SQRT(1-Assumptions!$D$22^2)*'Random Draws'!D426)</f>
        <v>0.940700819707656</v>
      </c>
      <c r="E426" s="19" t="n">
        <f aca="false">IF(C426&lt;(Assumptions!$E$6-Assumptions!$D$6)/(Assumptions!$F$6-Assumptions!$D$6),Assumptions!$D$6+SQRT(C426*(Assumptions!$F$6-Assumptions!$D$6)*(Assumptions!$E$6-Assumptions!$D$6)),Assumptions!$F$6-SQRT((1-C426)*(Assumptions!$F$6-Assumptions!$D$6)*(Assumptions!$F$6-Assumptions!$E$6)))</f>
        <v>0.129412454354891</v>
      </c>
      <c r="F426" s="19" t="n">
        <f aca="false">IF(D426&lt;(Assumptions!$E$7-Assumptions!$D$7)/(Assumptions!$F$7-Assumptions!$D$7),Assumptions!$D$7+SQRT(D426*(Assumptions!$F$7-Assumptions!$D$7)*(Assumptions!$E$7-Assumptions!$D$7)),Assumptions!$F$7-SQRT((1-D426)*(Assumptions!$F$7-Assumptions!$D$7)*(Assumptions!$F$7-Assumptions!$E$7)))</f>
        <v>0.444598807800388</v>
      </c>
      <c r="G426" s="19" t="n">
        <f aca="false">MIN(Assumptions!$D$24,MAX(Assumptions!$D$23,Assumptions!$D$8+Assumptions!$E$8*'Random Draws'!E426))</f>
        <v>0.081435678347207</v>
      </c>
      <c r="H426" s="19" t="n">
        <f aca="false">IF('Random Draws'!F426&lt;(Assumptions!$E$9-Assumptions!$D$9)/(Assumptions!$F$9-Assumptions!$D$9),Assumptions!$D$9+SQRT('Random Draws'!F426*(Assumptions!$F$9-Assumptions!$D$9)*(Assumptions!$E$9-Assumptions!$D$9)),Assumptions!$F$9-SQRT((1-'Random Draws'!F426)*(Assumptions!$F$9-Assumptions!$D$9)*(Assumptions!$F$9-Assumptions!$E$9)))</f>
        <v>0.249272698741488</v>
      </c>
      <c r="I426" s="19" t="n">
        <f aca="false">IF('Random Draws'!G426&lt;(Assumptions!$E$10-Assumptions!$D$10)/(Assumptions!$F$10-Assumptions!$D$10),Assumptions!$D$10+SQRT('Random Draws'!G426*(Assumptions!$F$10-Assumptions!$D$10)*(Assumptions!$E$10-Assumptions!$D$10)),Assumptions!$F$10-SQRT((1-'Random Draws'!G426)*(Assumptions!$F$10-Assumptions!$D$10)*(Assumptions!$F$10-Assumptions!$E$10)))</f>
        <v>0.0231523878236158</v>
      </c>
      <c r="J426" s="19" t="n">
        <f aca="false">IF('Random Draws'!H426&lt;(Assumptions!$E$11-Assumptions!$D$11)/(Assumptions!$F$11-Assumptions!$D$11),Assumptions!$D$11+SQRT('Random Draws'!H426*(Assumptions!$F$11-Assumptions!$D$11)*(Assumptions!$E$11-Assumptions!$D$11)),Assumptions!$F$11-SQRT((1-'Random Draws'!H426)*(Assumptions!$F$11-Assumptions!$D$11)*(Assumptions!$F$11-Assumptions!$E$11)))</f>
        <v>0.153738947813706</v>
      </c>
      <c r="K426" s="19" t="n">
        <f aca="false">MAX(G426,I426+Assumptions!$D$21)</f>
        <v>0.081435678347207</v>
      </c>
      <c r="L426" s="28" t="n">
        <f aca="false">(F426-Assumptions!$D$15)*(1-H426)+Assumptions!$D$15-J426</f>
        <v>0.212438966145424</v>
      </c>
      <c r="M426" s="21" t="n">
        <f aca="false">Assumptions!$D$14*(1+E426)^1*L426-Assumptions!$D$14*(1+E426)^0*E426*Assumptions!$D$16</f>
        <v>34.2270818760195</v>
      </c>
      <c r="N426" s="21" t="n">
        <f aca="false">Assumptions!$D$14*(1+E426)^2*L426-Assumptions!$D$14*(1+E426)^1*E426*Assumptions!$D$16</f>
        <v>38.656492547001</v>
      </c>
      <c r="O426" s="21" t="n">
        <f aca="false">Assumptions!$D$14*(1+E426)^3*L426-Assumptions!$D$14*(1+E426)^2*E426*Assumptions!$D$16</f>
        <v>43.65912412426</v>
      </c>
      <c r="P426" s="21" t="n">
        <f aca="false">Assumptions!$D$14*(1+E426)^4*L426-Assumptions!$D$14*(1+E426)^3*E426*Assumptions!$D$16</f>
        <v>49.3091585321653</v>
      </c>
      <c r="Q426" s="21" t="n">
        <f aca="false">Assumptions!$D$14*(1+E426)^5*L426-Assumptions!$D$14*(1+E426)^4*E426*Assumptions!$D$16</f>
        <v>55.6903777599872</v>
      </c>
      <c r="R426" s="21" t="n">
        <f aca="false">M426/(1+K426)+N426/(1+K426)^2+O426/(1+K426)^3+P426/(1+K426)^4+Q426/(1+K426)^5</f>
        <v>172.926253312238</v>
      </c>
      <c r="S426" s="21" t="n">
        <f aca="false">Q426*(1+I426)/(K426-I426)</f>
        <v>977.634283720933</v>
      </c>
      <c r="T426" s="21" t="n">
        <f aca="false">R426+S426/(1+K426)^5</f>
        <v>833.882870942342</v>
      </c>
      <c r="U426" s="8" t="n">
        <f aca="false">(T426-Assumptions!$D$17)/Assumptions!$D$18</f>
        <v>25.9553148376937</v>
      </c>
    </row>
    <row r="427" customFormat="false" ht="15" hidden="false" customHeight="false" outlineLevel="0" collapsed="false">
      <c r="B427" s="2" t="n">
        <v>422</v>
      </c>
      <c r="C427" s="27" t="n">
        <f aca="false">NORMSDIST('Random Draws'!C427)</f>
        <v>0.371836697166028</v>
      </c>
      <c r="D427" s="27" t="n">
        <f aca="false">NORMSDIST(Assumptions!$D$22*'Random Draws'!C427+SQRT(1-Assumptions!$D$22^2)*'Random Draws'!D427)</f>
        <v>0.541230696750623</v>
      </c>
      <c r="E427" s="19" t="n">
        <f aca="false">IF(C427&lt;(Assumptions!$E$6-Assumptions!$D$6)/(Assumptions!$F$6-Assumptions!$D$6),Assumptions!$D$6+SQRT(C427*(Assumptions!$F$6-Assumptions!$D$6)*(Assumptions!$E$6-Assumptions!$D$6)),Assumptions!$F$6-SQRT((1-C427)*(Assumptions!$F$6-Assumptions!$D$6)*(Assumptions!$F$6-Assumptions!$E$6)))</f>
        <v>0.0831182500320936</v>
      </c>
      <c r="F427" s="19" t="n">
        <f aca="false">IF(D427&lt;(Assumptions!$E$7-Assumptions!$D$7)/(Assumptions!$F$7-Assumptions!$D$7),Assumptions!$D$7+SQRT(D427*(Assumptions!$F$7-Assumptions!$D$7)*(Assumptions!$E$7-Assumptions!$D$7)),Assumptions!$F$7-SQRT((1-D427)*(Assumptions!$F$7-Assumptions!$D$7)*(Assumptions!$F$7-Assumptions!$E$7)))</f>
        <v>0.416985824382067</v>
      </c>
      <c r="G427" s="19" t="n">
        <f aca="false">MIN(Assumptions!$D$24,MAX(Assumptions!$D$23,Assumptions!$D$8+Assumptions!$E$8*'Random Draws'!E427))</f>
        <v>0.081572496420027</v>
      </c>
      <c r="H427" s="19" t="n">
        <f aca="false">IF('Random Draws'!F427&lt;(Assumptions!$E$9-Assumptions!$D$9)/(Assumptions!$F$9-Assumptions!$D$9),Assumptions!$D$9+SQRT('Random Draws'!F427*(Assumptions!$F$9-Assumptions!$D$9)*(Assumptions!$E$9-Assumptions!$D$9)),Assumptions!$F$9-SQRT((1-'Random Draws'!F427)*(Assumptions!$F$9-Assumptions!$D$9)*(Assumptions!$F$9-Assumptions!$E$9)))</f>
        <v>0.25731232122433</v>
      </c>
      <c r="I427" s="19" t="n">
        <f aca="false">IF('Random Draws'!G427&lt;(Assumptions!$E$10-Assumptions!$D$10)/(Assumptions!$F$10-Assumptions!$D$10),Assumptions!$D$10+SQRT('Random Draws'!G427*(Assumptions!$F$10-Assumptions!$D$10)*(Assumptions!$E$10-Assumptions!$D$10)),Assumptions!$F$10-SQRT((1-'Random Draws'!G427)*(Assumptions!$F$10-Assumptions!$D$10)*(Assumptions!$F$10-Assumptions!$E$10)))</f>
        <v>0.0184246025218211</v>
      </c>
      <c r="J427" s="19" t="n">
        <f aca="false">IF('Random Draws'!H427&lt;(Assumptions!$E$11-Assumptions!$D$11)/(Assumptions!$F$11-Assumptions!$D$11),Assumptions!$D$11+SQRT('Random Draws'!H427*(Assumptions!$F$11-Assumptions!$D$11)*(Assumptions!$E$11-Assumptions!$D$11)),Assumptions!$F$11-SQRT((1-'Random Draws'!H427)*(Assumptions!$F$11-Assumptions!$D$11)*(Assumptions!$F$11-Assumptions!$E$11)))</f>
        <v>0.183015513981941</v>
      </c>
      <c r="K427" s="19" t="n">
        <f aca="false">MAX(G427,I427+Assumptions!$D$21)</f>
        <v>0.081572496420027</v>
      </c>
      <c r="L427" s="28" t="n">
        <f aca="false">(F427-Assumptions!$D$15)*(1-H427)+Assumptions!$D$15-J427</f>
        <v>0.160125321769898</v>
      </c>
      <c r="M427" s="21" t="n">
        <f aca="false">Assumptions!$D$14*(1+E427)^1*L427-Assumptions!$D$14*(1+E427)^0*E427*Assumptions!$D$16</f>
        <v>24.7864610660399</v>
      </c>
      <c r="N427" s="21" t="n">
        <f aca="false">Assumptions!$D$14*(1+E427)^2*L427-Assumptions!$D$14*(1+E427)^1*E427*Assumptions!$D$16</f>
        <v>26.8466683343377</v>
      </c>
      <c r="O427" s="21" t="n">
        <f aca="false">Assumptions!$D$14*(1+E427)^3*L427-Assumptions!$D$14*(1+E427)^2*E427*Assumptions!$D$16</f>
        <v>29.0781164254799</v>
      </c>
      <c r="P427" s="21" t="n">
        <f aca="false">Assumptions!$D$14*(1+E427)^4*L427-Assumptions!$D$14*(1+E427)^3*E427*Assumptions!$D$16</f>
        <v>31.4950385769953</v>
      </c>
      <c r="Q427" s="21" t="n">
        <f aca="false">Assumptions!$D$14*(1+E427)^5*L427-Assumptions!$D$14*(1+E427)^4*E427*Assumptions!$D$16</f>
        <v>34.1128510682084</v>
      </c>
      <c r="R427" s="21" t="n">
        <f aca="false">M427/(1+K427)+N427/(1+K427)^2+O427/(1+K427)^3+P427/(1+K427)^4+Q427/(1+K427)^5</f>
        <v>114.91328935198</v>
      </c>
      <c r="S427" s="21" t="n">
        <f aca="false">Q427*(1+I427)/(K427-I427)</f>
        <v>550.158756617111</v>
      </c>
      <c r="T427" s="21" t="n">
        <f aca="false">R427+S427/(1+K427)^5</f>
        <v>486.62809103046</v>
      </c>
      <c r="U427" s="8" t="n">
        <f aca="false">(T427-Assumptions!$D$17)/Assumptions!$D$18</f>
        <v>12.0651236412184</v>
      </c>
    </row>
    <row r="428" customFormat="false" ht="15" hidden="false" customHeight="false" outlineLevel="0" collapsed="false">
      <c r="B428" s="2" t="n">
        <v>423</v>
      </c>
      <c r="C428" s="27" t="n">
        <f aca="false">NORMSDIST('Random Draws'!C428)</f>
        <v>0.920336286028944</v>
      </c>
      <c r="D428" s="27" t="n">
        <f aca="false">NORMSDIST(Assumptions!$D$22*'Random Draws'!C428+SQRT(1-Assumptions!$D$22^2)*'Random Draws'!D428)</f>
        <v>0.928239827790739</v>
      </c>
      <c r="E428" s="19" t="n">
        <f aca="false">IF(C428&lt;(Assumptions!$E$6-Assumptions!$D$6)/(Assumptions!$F$6-Assumptions!$D$6),Assumptions!$D$6+SQRT(C428*(Assumptions!$F$6-Assumptions!$D$6)*(Assumptions!$E$6-Assumptions!$D$6)),Assumptions!$F$6-SQRT((1-C428)*(Assumptions!$F$6-Assumptions!$D$6)*(Assumptions!$F$6-Assumptions!$E$6)))</f>
        <v>0.120042080021824</v>
      </c>
      <c r="F428" s="19" t="n">
        <f aca="false">IF(D428&lt;(Assumptions!$E$7-Assumptions!$D$7)/(Assumptions!$F$7-Assumptions!$D$7),Assumptions!$D$7+SQRT(D428*(Assumptions!$F$7-Assumptions!$D$7)*(Assumptions!$E$7-Assumptions!$D$7)),Assumptions!$F$7-SQRT((1-D428)*(Assumptions!$F$7-Assumptions!$D$7)*(Assumptions!$F$7-Assumptions!$E$7)))</f>
        <v>0.443057724803408</v>
      </c>
      <c r="G428" s="19" t="n">
        <f aca="false">MIN(Assumptions!$D$24,MAX(Assumptions!$D$23,Assumptions!$D$8+Assumptions!$E$8*'Random Draws'!E428))</f>
        <v>0.094225474457991</v>
      </c>
      <c r="H428" s="19" t="n">
        <f aca="false">IF('Random Draws'!F428&lt;(Assumptions!$E$9-Assumptions!$D$9)/(Assumptions!$F$9-Assumptions!$D$9),Assumptions!$D$9+SQRT('Random Draws'!F428*(Assumptions!$F$9-Assumptions!$D$9)*(Assumptions!$E$9-Assumptions!$D$9)),Assumptions!$F$9-SQRT((1-'Random Draws'!F428)*(Assumptions!$F$9-Assumptions!$D$9)*(Assumptions!$F$9-Assumptions!$E$9)))</f>
        <v>0.325612502207449</v>
      </c>
      <c r="I428" s="19" t="n">
        <f aca="false">IF('Random Draws'!G428&lt;(Assumptions!$E$10-Assumptions!$D$10)/(Assumptions!$F$10-Assumptions!$D$10),Assumptions!$D$10+SQRT('Random Draws'!G428*(Assumptions!$F$10-Assumptions!$D$10)*(Assumptions!$E$10-Assumptions!$D$10)),Assumptions!$F$10-SQRT((1-'Random Draws'!G428)*(Assumptions!$F$10-Assumptions!$D$10)*(Assumptions!$F$10-Assumptions!$E$10)))</f>
        <v>0.0198700563009653</v>
      </c>
      <c r="J428" s="19" t="n">
        <f aca="false">IF('Random Draws'!H428&lt;(Assumptions!$E$11-Assumptions!$D$11)/(Assumptions!$F$11-Assumptions!$D$11),Assumptions!$D$11+SQRT('Random Draws'!H428*(Assumptions!$F$11-Assumptions!$D$11)*(Assumptions!$E$11-Assumptions!$D$11)),Assumptions!$F$11-SQRT((1-'Random Draws'!H428)*(Assumptions!$F$11-Assumptions!$D$11)*(Assumptions!$F$11-Assumptions!$E$11)))</f>
        <v>0.157177898106536</v>
      </c>
      <c r="K428" s="19" t="n">
        <f aca="false">MAX(G428,I428+Assumptions!$D$21)</f>
        <v>0.094225474457991</v>
      </c>
      <c r="L428" s="28" t="n">
        <f aca="false">(F428-Assumptions!$D$15)*(1-H428)+Assumptions!$D$15-J428</f>
        <v>0.183944317588263</v>
      </c>
      <c r="M428" s="21" t="n">
        <f aca="false">Assumptions!$D$14*(1+E428)^1*L428-Assumptions!$D$14*(1+E428)^0*E428*Assumptions!$D$16</f>
        <v>29.3514964834693</v>
      </c>
      <c r="N428" s="21" t="n">
        <f aca="false">Assumptions!$D$14*(1+E428)^2*L428-Assumptions!$D$14*(1+E428)^1*E428*Assumptions!$D$16</f>
        <v>32.8749111730982</v>
      </c>
      <c r="O428" s="21" t="n">
        <f aca="false">Assumptions!$D$14*(1+E428)^3*L428-Assumptions!$D$14*(1+E428)^2*E428*Assumptions!$D$16</f>
        <v>36.8212838908496</v>
      </c>
      <c r="P428" s="21" t="n">
        <f aca="false">Assumptions!$D$14*(1+E428)^4*L428-Assumptions!$D$14*(1+E428)^3*E428*Assumptions!$D$16</f>
        <v>41.2413873981813</v>
      </c>
      <c r="Q428" s="21" t="n">
        <f aca="false">Assumptions!$D$14*(1+E428)^5*L428-Assumptions!$D$14*(1+E428)^4*E428*Assumptions!$D$16</f>
        <v>46.1920893244448</v>
      </c>
      <c r="R428" s="21" t="n">
        <f aca="false">M428/(1+K428)+N428/(1+K428)^2+O428/(1+K428)^3+P428/(1+K428)^4+Q428/(1+K428)^5</f>
        <v>140.599769441549</v>
      </c>
      <c r="S428" s="21" t="n">
        <f aca="false">Q428*(1+I428)/(K428-I428)</f>
        <v>633.577618250936</v>
      </c>
      <c r="T428" s="21" t="n">
        <f aca="false">R428+S428/(1+K428)^5</f>
        <v>544.492206049365</v>
      </c>
      <c r="U428" s="8" t="n">
        <f aca="false">(T428-Assumptions!$D$17)/Assumptions!$D$18</f>
        <v>14.3796882419746</v>
      </c>
    </row>
    <row r="429" customFormat="false" ht="15" hidden="false" customHeight="false" outlineLevel="0" collapsed="false">
      <c r="B429" s="2" t="n">
        <v>424</v>
      </c>
      <c r="C429" s="27" t="n">
        <f aca="false">NORMSDIST('Random Draws'!C429)</f>
        <v>0.219855929758058</v>
      </c>
      <c r="D429" s="27" t="n">
        <f aca="false">NORMSDIST(Assumptions!$D$22*'Random Draws'!C429+SQRT(1-Assumptions!$D$22^2)*'Random Draws'!D429)</f>
        <v>0.90379904543818</v>
      </c>
      <c r="E429" s="19" t="n">
        <f aca="false">IF(C429&lt;(Assumptions!$E$6-Assumptions!$D$6)/(Assumptions!$F$6-Assumptions!$D$6),Assumptions!$D$6+SQRT(C429*(Assumptions!$F$6-Assumptions!$D$6)*(Assumptions!$E$6-Assumptions!$D$6)),Assumptions!$F$6-SQRT((1-C429)*(Assumptions!$F$6-Assumptions!$D$6)*(Assumptions!$F$6-Assumptions!$E$6)))</f>
        <v>0.0731553864219721</v>
      </c>
      <c r="F429" s="19" t="n">
        <f aca="false">IF(D429&lt;(Assumptions!$E$7-Assumptions!$D$7)/(Assumptions!$F$7-Assumptions!$D$7),Assumptions!$D$7+SQRT(D429*(Assumptions!$F$7-Assumptions!$D$7)*(Assumptions!$E$7-Assumptions!$D$7)),Assumptions!$F$7-SQRT((1-D429)*(Assumptions!$F$7-Assumptions!$D$7)*(Assumptions!$F$7-Assumptions!$E$7)))</f>
        <v>0.440383582940627</v>
      </c>
      <c r="G429" s="19" t="n">
        <f aca="false">MIN(Assumptions!$D$24,MAX(Assumptions!$D$23,Assumptions!$D$8+Assumptions!$E$8*'Random Draws'!E429))</f>
        <v>0.094578402384177</v>
      </c>
      <c r="H429" s="19" t="n">
        <f aca="false">IF('Random Draws'!F429&lt;(Assumptions!$E$9-Assumptions!$D$9)/(Assumptions!$F$9-Assumptions!$D$9),Assumptions!$D$9+SQRT('Random Draws'!F429*(Assumptions!$F$9-Assumptions!$D$9)*(Assumptions!$E$9-Assumptions!$D$9)),Assumptions!$F$9-SQRT((1-'Random Draws'!F429)*(Assumptions!$F$9-Assumptions!$D$9)*(Assumptions!$F$9-Assumptions!$E$9)))</f>
        <v>0.286380634785723</v>
      </c>
      <c r="I429" s="19" t="n">
        <f aca="false">IF('Random Draws'!G429&lt;(Assumptions!$E$10-Assumptions!$D$10)/(Assumptions!$F$10-Assumptions!$D$10),Assumptions!$D$10+SQRT('Random Draws'!G429*(Assumptions!$F$10-Assumptions!$D$10)*(Assumptions!$E$10-Assumptions!$D$10)),Assumptions!$F$10-SQRT((1-'Random Draws'!G429)*(Assumptions!$F$10-Assumptions!$D$10)*(Assumptions!$F$10-Assumptions!$E$10)))</f>
        <v>0.0157405016003852</v>
      </c>
      <c r="J429" s="19" t="n">
        <f aca="false">IF('Random Draws'!H429&lt;(Assumptions!$E$11-Assumptions!$D$11)/(Assumptions!$F$11-Assumptions!$D$11),Assumptions!$D$11+SQRT('Random Draws'!H429*(Assumptions!$F$11-Assumptions!$D$11)*(Assumptions!$E$11-Assumptions!$D$11)),Assumptions!$F$11-SQRT((1-'Random Draws'!H429)*(Assumptions!$F$11-Assumptions!$D$11)*(Assumptions!$F$11-Assumptions!$E$11)))</f>
        <v>0.178094297089799</v>
      </c>
      <c r="K429" s="19" t="n">
        <f aca="false">MAX(G429,I429+Assumptions!$D$21)</f>
        <v>0.094578402384177</v>
      </c>
      <c r="L429" s="28" t="n">
        <f aca="false">(F429-Assumptions!$D$15)*(1-H429)+Assumptions!$D$15-J429</f>
        <v>0.173401438341224</v>
      </c>
      <c r="M429" s="21" t="n">
        <f aca="false">Assumptions!$D$14*(1+E429)^1*L429-Assumptions!$D$14*(1+E429)^0*E429*Assumptions!$D$16</f>
        <v>26.6643437665986</v>
      </c>
      <c r="N429" s="21" t="n">
        <f aca="false">Assumptions!$D$14*(1+E429)^2*L429-Assumptions!$D$14*(1+E429)^1*E429*Assumptions!$D$16</f>
        <v>28.6149841385325</v>
      </c>
      <c r="O429" s="21" t="n">
        <f aca="false">Assumptions!$D$14*(1+E429)^3*L429-Assumptions!$D$14*(1+E429)^2*E429*Assumptions!$D$16</f>
        <v>30.7083243606454</v>
      </c>
      <c r="P429" s="21" t="n">
        <f aca="false">Assumptions!$D$14*(1+E429)^4*L429-Assumptions!$D$14*(1+E429)^3*E429*Assumptions!$D$16</f>
        <v>32.9548036956197</v>
      </c>
      <c r="Q429" s="21" t="n">
        <f aca="false">Assumptions!$D$14*(1+E429)^5*L429-Assumptions!$D$14*(1+E429)^4*E429*Assumptions!$D$16</f>
        <v>35.365625094433</v>
      </c>
      <c r="R429" s="21" t="n">
        <f aca="false">M429/(1+K429)+N429/(1+K429)^2+O429/(1+K429)^3+P429/(1+K429)^4+Q429/(1+K429)^5</f>
        <v>117.12649895239</v>
      </c>
      <c r="S429" s="21" t="n">
        <f aca="false">Q429*(1+I429)/(K429-I429)</f>
        <v>455.647568183547</v>
      </c>
      <c r="T429" s="21" t="n">
        <f aca="false">R429+S429/(1+K429)^5</f>
        <v>407.124285838549</v>
      </c>
      <c r="U429" s="8" t="n">
        <f aca="false">(T429-Assumptions!$D$17)/Assumptions!$D$18</f>
        <v>8.88497143354198</v>
      </c>
    </row>
    <row r="430" customFormat="false" ht="15" hidden="false" customHeight="false" outlineLevel="0" collapsed="false">
      <c r="B430" s="2" t="n">
        <v>425</v>
      </c>
      <c r="C430" s="27" t="n">
        <f aca="false">NORMSDIST('Random Draws'!C430)</f>
        <v>0.979139909226501</v>
      </c>
      <c r="D430" s="27" t="n">
        <f aca="false">NORMSDIST(Assumptions!$D$22*'Random Draws'!C430+SQRT(1-Assumptions!$D$22^2)*'Random Draws'!D430)</f>
        <v>0.335736377751042</v>
      </c>
      <c r="E430" s="19" t="n">
        <f aca="false">IF(C430&lt;(Assumptions!$E$6-Assumptions!$D$6)/(Assumptions!$F$6-Assumptions!$D$6),Assumptions!$D$6+SQRT(C430*(Assumptions!$F$6-Assumptions!$D$6)*(Assumptions!$E$6-Assumptions!$D$6)),Assumptions!$F$6-SQRT((1-C430)*(Assumptions!$F$6-Assumptions!$D$6)*(Assumptions!$F$6-Assumptions!$E$6)))</f>
        <v>0.129787240634016</v>
      </c>
      <c r="F430" s="19" t="n">
        <f aca="false">IF(D430&lt;(Assumptions!$E$7-Assumptions!$D$7)/(Assumptions!$F$7-Assumptions!$D$7),Assumptions!$D$7+SQRT(D430*(Assumptions!$F$7-Assumptions!$D$7)*(Assumptions!$E$7-Assumptions!$D$7)),Assumptions!$F$7-SQRT((1-D430)*(Assumptions!$F$7-Assumptions!$D$7)*(Assumptions!$F$7-Assumptions!$E$7)))</f>
        <v>0.404882271182576</v>
      </c>
      <c r="G430" s="19" t="n">
        <f aca="false">MIN(Assumptions!$D$24,MAX(Assumptions!$D$23,Assumptions!$D$8+Assumptions!$E$8*'Random Draws'!E430))</f>
        <v>0.104864995626322</v>
      </c>
      <c r="H430" s="19" t="n">
        <f aca="false">IF('Random Draws'!F430&lt;(Assumptions!$E$9-Assumptions!$D$9)/(Assumptions!$F$9-Assumptions!$D$9),Assumptions!$D$9+SQRT('Random Draws'!F430*(Assumptions!$F$9-Assumptions!$D$9)*(Assumptions!$E$9-Assumptions!$D$9)),Assumptions!$F$9-SQRT((1-'Random Draws'!F430)*(Assumptions!$F$9-Assumptions!$D$9)*(Assumptions!$F$9-Assumptions!$E$9)))</f>
        <v>0.283093616663548</v>
      </c>
      <c r="I430" s="19" t="n">
        <f aca="false">IF('Random Draws'!G430&lt;(Assumptions!$E$10-Assumptions!$D$10)/(Assumptions!$F$10-Assumptions!$D$10),Assumptions!$D$10+SQRT('Random Draws'!G430*(Assumptions!$F$10-Assumptions!$D$10)*(Assumptions!$E$10-Assumptions!$D$10)),Assumptions!$F$10-SQRT((1-'Random Draws'!G430)*(Assumptions!$F$10-Assumptions!$D$10)*(Assumptions!$F$10-Assumptions!$E$10)))</f>
        <v>0.0177545167369266</v>
      </c>
      <c r="J430" s="19" t="n">
        <f aca="false">IF('Random Draws'!H430&lt;(Assumptions!$E$11-Assumptions!$D$11)/(Assumptions!$F$11-Assumptions!$D$11),Assumptions!$D$11+SQRT('Random Draws'!H430*(Assumptions!$F$11-Assumptions!$D$11)*(Assumptions!$E$11-Assumptions!$D$11)),Assumptions!$F$11-SQRT((1-'Random Draws'!H430)*(Assumptions!$F$11-Assumptions!$D$11)*(Assumptions!$F$11-Assumptions!$E$11)))</f>
        <v>0.125441731290683</v>
      </c>
      <c r="K430" s="19" t="n">
        <f aca="false">MAX(G430,I430+Assumptions!$D$21)</f>
        <v>0.104864995626322</v>
      </c>
      <c r="L430" s="28" t="n">
        <f aca="false">(F430-Assumptions!$D$15)*(1-H430)+Assumptions!$D$15-J430</f>
        <v>0.201623123586127</v>
      </c>
      <c r="M430" s="21" t="n">
        <f aca="false">Assumptions!$D$14*(1+E430)^1*L430-Assumptions!$D$14*(1+E430)^0*E430*Assumptions!$D$16</f>
        <v>32.4651542076774</v>
      </c>
      <c r="N430" s="21" t="n">
        <f aca="false">Assumptions!$D$14*(1+E430)^2*L430-Assumptions!$D$14*(1+E430)^1*E430*Assumptions!$D$16</f>
        <v>36.6787169890496</v>
      </c>
      <c r="O430" s="21" t="n">
        <f aca="false">Assumptions!$D$14*(1+E430)^3*L430-Assumptions!$D$14*(1+E430)^2*E430*Assumptions!$D$16</f>
        <v>41.4391464570544</v>
      </c>
      <c r="P430" s="21" t="n">
        <f aca="false">Assumptions!$D$14*(1+E430)^4*L430-Assumptions!$D$14*(1+E430)^3*E430*Assumptions!$D$16</f>
        <v>46.8174189299443</v>
      </c>
      <c r="Q430" s="21" t="n">
        <f aca="false">Assumptions!$D$14*(1+E430)^5*L430-Assumptions!$D$14*(1+E430)^4*E430*Assumptions!$D$16</f>
        <v>52.8937225464685</v>
      </c>
      <c r="R430" s="21" t="n">
        <f aca="false">M430/(1+K430)+N430/(1+K430)^2+O430/(1+K430)^3+P430/(1+K430)^4+Q430/(1+K430)^5</f>
        <v>153.698358464322</v>
      </c>
      <c r="S430" s="21" t="n">
        <f aca="false">Q430*(1+I430)/(K430-I430)</f>
        <v>617.983343852925</v>
      </c>
      <c r="T430" s="21" t="n">
        <f aca="false">R430+S430/(1+K430)^5</f>
        <v>529.043412649558</v>
      </c>
      <c r="U430" s="8" t="n">
        <f aca="false">(T430-Assumptions!$D$17)/Assumptions!$D$18</f>
        <v>13.7617365059823</v>
      </c>
    </row>
    <row r="431" customFormat="false" ht="15" hidden="false" customHeight="false" outlineLevel="0" collapsed="false">
      <c r="B431" s="2" t="n">
        <v>426</v>
      </c>
      <c r="C431" s="27" t="n">
        <f aca="false">NORMSDIST('Random Draws'!C431)</f>
        <v>0.562353516549717</v>
      </c>
      <c r="D431" s="27" t="n">
        <f aca="false">NORMSDIST(Assumptions!$D$22*'Random Draws'!C431+SQRT(1-Assumptions!$D$22^2)*'Random Draws'!D431)</f>
        <v>0.304147751976072</v>
      </c>
      <c r="E431" s="19" t="n">
        <f aca="false">IF(C431&lt;(Assumptions!$E$6-Assumptions!$D$6)/(Assumptions!$F$6-Assumptions!$D$6),Assumptions!$D$6+SQRT(C431*(Assumptions!$F$6-Assumptions!$D$6)*(Assumptions!$E$6-Assumptions!$D$6)),Assumptions!$F$6-SQRT((1-C431)*(Assumptions!$F$6-Assumptions!$D$6)*(Assumptions!$F$6-Assumptions!$E$6)))</f>
        <v>0.0932214534508455</v>
      </c>
      <c r="F431" s="19" t="n">
        <f aca="false">IF(D431&lt;(Assumptions!$E$7-Assumptions!$D$7)/(Assumptions!$F$7-Assumptions!$D$7),Assumptions!$D$7+SQRT(D431*(Assumptions!$F$7-Assumptions!$D$7)*(Assumptions!$E$7-Assumptions!$D$7)),Assumptions!$F$7-SQRT((1-D431)*(Assumptions!$F$7-Assumptions!$D$7)*(Assumptions!$F$7-Assumptions!$E$7)))</f>
        <v>0.402718690427686</v>
      </c>
      <c r="G431" s="19" t="n">
        <f aca="false">MIN(Assumptions!$D$24,MAX(Assumptions!$D$23,Assumptions!$D$8+Assumptions!$E$8*'Random Draws'!E431))</f>
        <v>0.099964116763167</v>
      </c>
      <c r="H431" s="19" t="n">
        <f aca="false">IF('Random Draws'!F431&lt;(Assumptions!$E$9-Assumptions!$D$9)/(Assumptions!$F$9-Assumptions!$D$9),Assumptions!$D$9+SQRT('Random Draws'!F431*(Assumptions!$F$9-Assumptions!$D$9)*(Assumptions!$E$9-Assumptions!$D$9)),Assumptions!$F$9-SQRT((1-'Random Draws'!F431)*(Assumptions!$F$9-Assumptions!$D$9)*(Assumptions!$F$9-Assumptions!$E$9)))</f>
        <v>0.263509960922772</v>
      </c>
      <c r="I431" s="19" t="n">
        <f aca="false">IF('Random Draws'!G431&lt;(Assumptions!$E$10-Assumptions!$D$10)/(Assumptions!$F$10-Assumptions!$D$10),Assumptions!$D$10+SQRT('Random Draws'!G431*(Assumptions!$F$10-Assumptions!$D$10)*(Assumptions!$E$10-Assumptions!$D$10)),Assumptions!$F$10-SQRT((1-'Random Draws'!G431)*(Assumptions!$F$10-Assumptions!$D$10)*(Assumptions!$F$10-Assumptions!$E$10)))</f>
        <v>0.0122258577867701</v>
      </c>
      <c r="J431" s="19" t="n">
        <f aca="false">IF('Random Draws'!H431&lt;(Assumptions!$E$11-Assumptions!$D$11)/(Assumptions!$F$11-Assumptions!$D$11),Assumptions!$D$11+SQRT('Random Draws'!H431*(Assumptions!$F$11-Assumptions!$D$11)*(Assumptions!$E$11-Assumptions!$D$11)),Assumptions!$F$11-SQRT((1-'Random Draws'!H431)*(Assumptions!$F$11-Assumptions!$D$11)*(Assumptions!$F$11-Assumptions!$E$11)))</f>
        <v>0.198713721600054</v>
      </c>
      <c r="K431" s="19" t="n">
        <f aca="false">MAX(G431,I431+Assumptions!$D$21)</f>
        <v>0.099964116763167</v>
      </c>
      <c r="L431" s="28" t="n">
        <f aca="false">(F431-Assumptions!$D$15)*(1-H431)+Assumptions!$D$15-J431</f>
        <v>0.132140877370122</v>
      </c>
      <c r="M431" s="21" t="n">
        <f aca="false">Assumptions!$D$14*(1+E431)^1*L431-Assumptions!$D$14*(1+E431)^0*E431*Assumptions!$D$16</f>
        <v>20.5410767702199</v>
      </c>
      <c r="N431" s="21" t="n">
        <f aca="false">Assumptions!$D$14*(1+E431)^2*L431-Assumptions!$D$14*(1+E431)^1*E431*Assumptions!$D$16</f>
        <v>22.4559458021852</v>
      </c>
      <c r="O431" s="21" t="n">
        <f aca="false">Assumptions!$D$14*(1+E431)^3*L431-Assumptions!$D$14*(1+E431)^2*E431*Assumptions!$D$16</f>
        <v>24.5493217084784</v>
      </c>
      <c r="P431" s="21" t="n">
        <f aca="false">Assumptions!$D$14*(1+E431)^4*L431-Assumptions!$D$14*(1+E431)^3*E431*Assumptions!$D$16</f>
        <v>26.8378451593751</v>
      </c>
      <c r="Q431" s="21" t="n">
        <f aca="false">Assumptions!$D$14*(1+E431)^5*L431-Assumptions!$D$14*(1+E431)^4*E431*Assumptions!$D$16</f>
        <v>29.3397080926208</v>
      </c>
      <c r="R431" s="21" t="n">
        <f aca="false">M431/(1+K431)+N431/(1+K431)^2+O431/(1+K431)^3+P431/(1+K431)^4+Q431/(1+K431)^5</f>
        <v>92.2338564516028</v>
      </c>
      <c r="S431" s="21" t="n">
        <f aca="false">Q431*(1+I431)/(K431-I431)</f>
        <v>338.488722454088</v>
      </c>
      <c r="T431" s="21" t="n">
        <f aca="false">R431+S431/(1+K431)^5</f>
        <v>302.44300589562</v>
      </c>
      <c r="U431" s="8" t="n">
        <f aca="false">(T431-Assumptions!$D$17)/Assumptions!$D$18</f>
        <v>4.69772023582479</v>
      </c>
    </row>
    <row r="432" customFormat="false" ht="15" hidden="false" customHeight="false" outlineLevel="0" collapsed="false">
      <c r="B432" s="2" t="n">
        <v>427</v>
      </c>
      <c r="C432" s="27" t="n">
        <f aca="false">NORMSDIST('Random Draws'!C432)</f>
        <v>0.221975997055634</v>
      </c>
      <c r="D432" s="27" t="n">
        <f aca="false">NORMSDIST(Assumptions!$D$22*'Random Draws'!C432+SQRT(1-Assumptions!$D$22^2)*'Random Draws'!D432)</f>
        <v>0.590335216289478</v>
      </c>
      <c r="E432" s="19" t="n">
        <f aca="false">IF(C432&lt;(Assumptions!$E$6-Assumptions!$D$6)/(Assumptions!$F$6-Assumptions!$D$6),Assumptions!$D$6+SQRT(C432*(Assumptions!$F$6-Assumptions!$D$6)*(Assumptions!$E$6-Assumptions!$D$6)),Assumptions!$F$6-SQRT((1-C432)*(Assumptions!$F$6-Assumptions!$D$6)*(Assumptions!$F$6-Assumptions!$E$6)))</f>
        <v>0.0733148613276143</v>
      </c>
      <c r="F432" s="19" t="n">
        <f aca="false">IF(D432&lt;(Assumptions!$E$7-Assumptions!$D$7)/(Assumptions!$F$7-Assumptions!$D$7),Assumptions!$D$7+SQRT(D432*(Assumptions!$F$7-Assumptions!$D$7)*(Assumptions!$E$7-Assumptions!$D$7)),Assumptions!$F$7-SQRT((1-D432)*(Assumptions!$F$7-Assumptions!$D$7)*(Assumptions!$F$7-Assumptions!$E$7)))</f>
        <v>0.419514798980899</v>
      </c>
      <c r="G432" s="19" t="n">
        <f aca="false">MIN(Assumptions!$D$24,MAX(Assumptions!$D$23,Assumptions!$D$8+Assumptions!$E$8*'Random Draws'!E432))</f>
        <v>0.092514435217916</v>
      </c>
      <c r="H432" s="19" t="n">
        <f aca="false">IF('Random Draws'!F432&lt;(Assumptions!$E$9-Assumptions!$D$9)/(Assumptions!$F$9-Assumptions!$D$9),Assumptions!$D$9+SQRT('Random Draws'!F432*(Assumptions!$F$9-Assumptions!$D$9)*(Assumptions!$E$9-Assumptions!$D$9)),Assumptions!$F$9-SQRT((1-'Random Draws'!F432)*(Assumptions!$F$9-Assumptions!$D$9)*(Assumptions!$F$9-Assumptions!$E$9)))</f>
        <v>0.312411041318506</v>
      </c>
      <c r="I432" s="19" t="n">
        <f aca="false">IF('Random Draws'!G432&lt;(Assumptions!$E$10-Assumptions!$D$10)/(Assumptions!$F$10-Assumptions!$D$10),Assumptions!$D$10+SQRT('Random Draws'!G432*(Assumptions!$F$10-Assumptions!$D$10)*(Assumptions!$E$10-Assumptions!$D$10)),Assumptions!$F$10-SQRT((1-'Random Draws'!G432)*(Assumptions!$F$10-Assumptions!$D$10)*(Assumptions!$F$10-Assumptions!$E$10)))</f>
        <v>0.0202486112114833</v>
      </c>
      <c r="J432" s="19" t="n">
        <f aca="false">IF('Random Draws'!H432&lt;(Assumptions!$E$11-Assumptions!$D$11)/(Assumptions!$F$11-Assumptions!$D$11),Assumptions!$D$11+SQRT('Random Draws'!H432*(Assumptions!$F$11-Assumptions!$D$11)*(Assumptions!$E$11-Assumptions!$D$11)),Assumptions!$F$11-SQRT((1-'Random Draws'!H432)*(Assumptions!$F$11-Assumptions!$D$11)*(Assumptions!$F$11-Assumptions!$E$11)))</f>
        <v>0.150232999290246</v>
      </c>
      <c r="K432" s="19" t="n">
        <f aca="false">MAX(G432,I432+Assumptions!$D$21)</f>
        <v>0.092514435217916</v>
      </c>
      <c r="L432" s="28" t="n">
        <f aca="false">(F432-Assumptions!$D$15)*(1-H432)+Assumptions!$D$15-J432</f>
        <v>0.178834179863913</v>
      </c>
      <c r="M432" s="21" t="n">
        <f aca="false">Assumptions!$D$14*(1+E432)^1*L432-Assumptions!$D$14*(1+E432)^0*E432*Assumptions!$D$16</f>
        <v>27.5131608826095</v>
      </c>
      <c r="N432" s="21" t="n">
        <f aca="false">Assumptions!$D$14*(1+E432)^2*L432-Assumptions!$D$14*(1+E432)^1*E432*Assumptions!$D$16</f>
        <v>29.5302844574024</v>
      </c>
      <c r="O432" s="21" t="n">
        <f aca="false">Assumptions!$D$14*(1+E432)^3*L432-Assumptions!$D$14*(1+E432)^2*E432*Assumptions!$D$16</f>
        <v>31.6952931673619</v>
      </c>
      <c r="P432" s="21" t="n">
        <f aca="false">Assumptions!$D$14*(1+E432)^4*L432-Assumptions!$D$14*(1+E432)^3*E432*Assumptions!$D$16</f>
        <v>34.0190291906651</v>
      </c>
      <c r="Q432" s="21" t="n">
        <f aca="false">Assumptions!$D$14*(1+E432)^5*L432-Assumptions!$D$14*(1+E432)^4*E432*Assumptions!$D$16</f>
        <v>36.5131295982787</v>
      </c>
      <c r="R432" s="21" t="n">
        <f aca="false">M432/(1+K432)+N432/(1+K432)^2+O432/(1+K432)^3+P432/(1+K432)^4+Q432/(1+K432)^5</f>
        <v>121.568130505261</v>
      </c>
      <c r="S432" s="21" t="n">
        <f aca="false">Q432*(1+I432)/(K432-I432)</f>
        <v>515.492216075925</v>
      </c>
      <c r="T432" s="21" t="n">
        <f aca="false">R432+S432/(1+K432)^5</f>
        <v>452.76497633842</v>
      </c>
      <c r="U432" s="8" t="n">
        <f aca="false">(T432-Assumptions!$D$17)/Assumptions!$D$18</f>
        <v>10.7105990535368</v>
      </c>
    </row>
    <row r="433" customFormat="false" ht="15" hidden="false" customHeight="false" outlineLevel="0" collapsed="false">
      <c r="B433" s="2" t="n">
        <v>428</v>
      </c>
      <c r="C433" s="27" t="n">
        <f aca="false">NORMSDIST('Random Draws'!C433)</f>
        <v>0.447111490376568</v>
      </c>
      <c r="D433" s="27" t="n">
        <f aca="false">NORMSDIST(Assumptions!$D$22*'Random Draws'!C433+SQRT(1-Assumptions!$D$22^2)*'Random Draws'!D433)</f>
        <v>0.794007499559832</v>
      </c>
      <c r="E433" s="19" t="n">
        <f aca="false">IF(C433&lt;(Assumptions!$E$6-Assumptions!$D$6)/(Assumptions!$F$6-Assumptions!$D$6),Assumptions!$D$6+SQRT(C433*(Assumptions!$F$6-Assumptions!$D$6)*(Assumptions!$E$6-Assumptions!$D$6)),Assumptions!$F$6-SQRT((1-C433)*(Assumptions!$F$6-Assumptions!$D$6)*(Assumptions!$F$6-Assumptions!$E$6)))</f>
        <v>0.0872816819908391</v>
      </c>
      <c r="F433" s="19" t="n">
        <f aca="false">IF(D433&lt;(Assumptions!$E$7-Assumptions!$D$7)/(Assumptions!$F$7-Assumptions!$D$7),Assumptions!$D$7+SQRT(D433*(Assumptions!$F$7-Assumptions!$D$7)*(Assumptions!$E$7-Assumptions!$D$7)),Assumptions!$F$7-SQRT((1-D433)*(Assumptions!$F$7-Assumptions!$D$7)*(Assumptions!$F$7-Assumptions!$E$7)))</f>
        <v>0.431295122335034</v>
      </c>
      <c r="G433" s="19" t="n">
        <f aca="false">MIN(Assumptions!$D$24,MAX(Assumptions!$D$23,Assumptions!$D$8+Assumptions!$E$8*'Random Draws'!E433))</f>
        <v>0.092635671339307</v>
      </c>
      <c r="H433" s="19" t="n">
        <f aca="false">IF('Random Draws'!F433&lt;(Assumptions!$E$9-Assumptions!$D$9)/(Assumptions!$F$9-Assumptions!$D$9),Assumptions!$D$9+SQRT('Random Draws'!F433*(Assumptions!$F$9-Assumptions!$D$9)*(Assumptions!$E$9-Assumptions!$D$9)),Assumptions!$F$9-SQRT((1-'Random Draws'!F433)*(Assumptions!$F$9-Assumptions!$D$9)*(Assumptions!$F$9-Assumptions!$E$9)))</f>
        <v>0.255593323349902</v>
      </c>
      <c r="I433" s="19" t="n">
        <f aca="false">IF('Random Draws'!G433&lt;(Assumptions!$E$10-Assumptions!$D$10)/(Assumptions!$F$10-Assumptions!$D$10),Assumptions!$D$10+SQRT('Random Draws'!G433*(Assumptions!$F$10-Assumptions!$D$10)*(Assumptions!$E$10-Assumptions!$D$10)),Assumptions!$F$10-SQRT((1-'Random Draws'!G433)*(Assumptions!$F$10-Assumptions!$D$10)*(Assumptions!$F$10-Assumptions!$E$10)))</f>
        <v>0.0184438630072749</v>
      </c>
      <c r="J433" s="19" t="n">
        <f aca="false">IF('Random Draws'!H433&lt;(Assumptions!$E$11-Assumptions!$D$11)/(Assumptions!$F$11-Assumptions!$D$11),Assumptions!$D$11+SQRT('Random Draws'!H433*(Assumptions!$F$11-Assumptions!$D$11)*(Assumptions!$E$11-Assumptions!$D$11)),Assumptions!$F$11-SQRT((1-'Random Draws'!H433)*(Assumptions!$F$11-Assumptions!$D$11)*(Assumptions!$F$11-Assumptions!$E$11)))</f>
        <v>0.162311299131996</v>
      </c>
      <c r="K433" s="19" t="n">
        <f aca="false">MAX(G433,I433+Assumptions!$D$21)</f>
        <v>0.092635671339307</v>
      </c>
      <c r="L433" s="28" t="n">
        <f aca="false">(F433-Assumptions!$D$15)*(1-H433)+Assumptions!$D$15-J433</f>
        <v>0.191974801576311</v>
      </c>
      <c r="M433" s="21" t="n">
        <f aca="false">Assumptions!$D$14*(1+E433)^1*L433-Assumptions!$D$14*(1+E433)^0*E433*Assumptions!$D$16</f>
        <v>29.8862740312134</v>
      </c>
      <c r="N433" s="21" t="n">
        <f aca="false">Assumptions!$D$14*(1+E433)^2*L433-Assumptions!$D$14*(1+E433)^1*E433*Assumptions!$D$16</f>
        <v>32.4947982970969</v>
      </c>
      <c r="O433" s="21" t="n">
        <f aca="false">Assumptions!$D$14*(1+E433)^3*L433-Assumptions!$D$14*(1+E433)^2*E433*Assumptions!$D$16</f>
        <v>35.3309989484205</v>
      </c>
      <c r="P433" s="21" t="n">
        <f aca="false">Assumptions!$D$14*(1+E433)^4*L433-Assumptions!$D$14*(1+E433)^3*E433*Assumptions!$D$16</f>
        <v>38.4147479630553</v>
      </c>
      <c r="Q433" s="21" t="n">
        <f aca="false">Assumptions!$D$14*(1+E433)^5*L433-Assumptions!$D$14*(1+E433)^4*E433*Assumptions!$D$16</f>
        <v>41.7676517785249</v>
      </c>
      <c r="R433" s="21" t="n">
        <f aca="false">M433/(1+K433)+N433/(1+K433)^2+O433/(1+K433)^3+P433/(1+K433)^4+Q433/(1+K433)^5</f>
        <v>135.428564659399</v>
      </c>
      <c r="S433" s="21" t="n">
        <f aca="false">Q433*(1+I433)/(K433-I433)</f>
        <v>573.351823906115</v>
      </c>
      <c r="T433" s="21" t="n">
        <f aca="false">R433+S433/(1+K433)^5</f>
        <v>503.595111516577</v>
      </c>
      <c r="U433" s="8" t="n">
        <f aca="false">(T433-Assumptions!$D$17)/Assumptions!$D$18</f>
        <v>12.7438044606631</v>
      </c>
    </row>
    <row r="434" customFormat="false" ht="15" hidden="false" customHeight="false" outlineLevel="0" collapsed="false">
      <c r="B434" s="2" t="n">
        <v>429</v>
      </c>
      <c r="C434" s="27" t="n">
        <f aca="false">NORMSDIST('Random Draws'!C434)</f>
        <v>0.915128724689024</v>
      </c>
      <c r="D434" s="27" t="n">
        <f aca="false">NORMSDIST(Assumptions!$D$22*'Random Draws'!C434+SQRT(1-Assumptions!$D$22^2)*'Random Draws'!D434)</f>
        <v>0.485183109184516</v>
      </c>
      <c r="E434" s="19" t="n">
        <f aca="false">IF(C434&lt;(Assumptions!$E$6-Assumptions!$D$6)/(Assumptions!$F$6-Assumptions!$D$6),Assumptions!$D$6+SQRT(C434*(Assumptions!$F$6-Assumptions!$D$6)*(Assumptions!$E$6-Assumptions!$D$6)),Assumptions!$F$6-SQRT((1-C434)*(Assumptions!$F$6-Assumptions!$D$6)*(Assumptions!$F$6-Assumptions!$E$6)))</f>
        <v>0.119400087947885</v>
      </c>
      <c r="F434" s="19" t="n">
        <f aca="false">IF(D434&lt;(Assumptions!$E$7-Assumptions!$D$7)/(Assumptions!$F$7-Assumptions!$D$7),Assumptions!$D$7+SQRT(D434*(Assumptions!$F$7-Assumptions!$D$7)*(Assumptions!$E$7-Assumptions!$D$7)),Assumptions!$F$7-SQRT((1-D434)*(Assumptions!$F$7-Assumptions!$D$7)*(Assumptions!$F$7-Assumptions!$E$7)))</f>
        <v>0.413954598090497</v>
      </c>
      <c r="G434" s="19" t="n">
        <f aca="false">MIN(Assumptions!$D$24,MAX(Assumptions!$D$23,Assumptions!$D$8+Assumptions!$E$8*'Random Draws'!E434))</f>
        <v>0.088145137351719</v>
      </c>
      <c r="H434" s="19" t="n">
        <f aca="false">IF('Random Draws'!F434&lt;(Assumptions!$E$9-Assumptions!$D$9)/(Assumptions!$F$9-Assumptions!$D$9),Assumptions!$D$9+SQRT('Random Draws'!F434*(Assumptions!$F$9-Assumptions!$D$9)*(Assumptions!$E$9-Assumptions!$D$9)),Assumptions!$F$9-SQRT((1-'Random Draws'!F434)*(Assumptions!$F$9-Assumptions!$D$9)*(Assumptions!$F$9-Assumptions!$E$9)))</f>
        <v>0.328240624211242</v>
      </c>
      <c r="I434" s="19" t="n">
        <f aca="false">IF('Random Draws'!G434&lt;(Assumptions!$E$10-Assumptions!$D$10)/(Assumptions!$F$10-Assumptions!$D$10),Assumptions!$D$10+SQRT('Random Draws'!G434*(Assumptions!$F$10-Assumptions!$D$10)*(Assumptions!$E$10-Assumptions!$D$10)),Assumptions!$F$10-SQRT((1-'Random Draws'!G434)*(Assumptions!$F$10-Assumptions!$D$10)*(Assumptions!$F$10-Assumptions!$E$10)))</f>
        <v>0.020365938677056</v>
      </c>
      <c r="J434" s="19" t="n">
        <f aca="false">IF('Random Draws'!H434&lt;(Assumptions!$E$11-Assumptions!$D$11)/(Assumptions!$F$11-Assumptions!$D$11),Assumptions!$D$11+SQRT('Random Draws'!H434*(Assumptions!$F$11-Assumptions!$D$11)*(Assumptions!$E$11-Assumptions!$D$11)),Assumptions!$F$11-SQRT((1-'Random Draws'!H434)*(Assumptions!$F$11-Assumptions!$D$11)*(Assumptions!$F$11-Assumptions!$E$11)))</f>
        <v>0.142945597005264</v>
      </c>
      <c r="K434" s="19" t="n">
        <f aca="false">MAX(G434,I434+Assumptions!$D$21)</f>
        <v>0.088145137351719</v>
      </c>
      <c r="L434" s="28" t="n">
        <f aca="false">(F434-Assumptions!$D$15)*(1-H434)+Assumptions!$D$15-J434</f>
        <v>0.177803566560356</v>
      </c>
      <c r="M434" s="21" t="n">
        <f aca="false">Assumptions!$D$14*(1+E434)^1*L434-Assumptions!$D$14*(1+E434)^0*E434*Assumptions!$D$16</f>
        <v>28.3404421839676</v>
      </c>
      <c r="N434" s="21" t="n">
        <f aca="false">Assumptions!$D$14*(1+E434)^2*L434-Assumptions!$D$14*(1+E434)^1*E434*Assumptions!$D$16</f>
        <v>31.7242934732153</v>
      </c>
      <c r="O434" s="21" t="n">
        <f aca="false">Assumptions!$D$14*(1+E434)^3*L434-Assumptions!$D$14*(1+E434)^2*E434*Assumptions!$D$16</f>
        <v>35.5121769040017</v>
      </c>
      <c r="P434" s="21" t="n">
        <f aca="false">Assumptions!$D$14*(1+E434)^4*L434-Assumptions!$D$14*(1+E434)^3*E434*Assumptions!$D$16</f>
        <v>39.7523339495604</v>
      </c>
      <c r="Q434" s="21" t="n">
        <f aca="false">Assumptions!$D$14*(1+E434)^5*L434-Assumptions!$D$14*(1+E434)^4*E434*Assumptions!$D$16</f>
        <v>44.4987661192716</v>
      </c>
      <c r="R434" s="21" t="n">
        <f aca="false">M434/(1+K434)+N434/(1+K434)^2+O434/(1+K434)^3+P434/(1+K434)^4+Q434/(1+K434)^5</f>
        <v>137.922473167265</v>
      </c>
      <c r="S434" s="21" t="n">
        <f aca="false">Q434*(1+I434)/(K434-I434)</f>
        <v>669.896165034399</v>
      </c>
      <c r="T434" s="21" t="n">
        <f aca="false">R434+S434/(1+K434)^5</f>
        <v>577.032509375918</v>
      </c>
      <c r="U434" s="8" t="n">
        <f aca="false">(T434-Assumptions!$D$17)/Assumptions!$D$18</f>
        <v>15.6813003750367</v>
      </c>
    </row>
    <row r="435" customFormat="false" ht="15" hidden="false" customHeight="false" outlineLevel="0" collapsed="false">
      <c r="B435" s="2" t="n">
        <v>430</v>
      </c>
      <c r="C435" s="27" t="n">
        <f aca="false">NORMSDIST('Random Draws'!C435)</f>
        <v>0.255345489584903</v>
      </c>
      <c r="D435" s="27" t="n">
        <f aca="false">NORMSDIST(Assumptions!$D$22*'Random Draws'!C435+SQRT(1-Assumptions!$D$22^2)*'Random Draws'!D435)</f>
        <v>0.754259166968829</v>
      </c>
      <c r="E435" s="19" t="n">
        <f aca="false">IF(C435&lt;(Assumptions!$E$6-Assumptions!$D$6)/(Assumptions!$F$6-Assumptions!$D$6),Assumptions!$D$6+SQRT(C435*(Assumptions!$F$6-Assumptions!$D$6)*(Assumptions!$E$6-Assumptions!$D$6)),Assumptions!$F$6-SQRT((1-C435)*(Assumptions!$F$6-Assumptions!$D$6)*(Assumptions!$F$6-Assumptions!$E$6)))</f>
        <v>0.0757313230642879</v>
      </c>
      <c r="F435" s="19" t="n">
        <f aca="false">IF(D435&lt;(Assumptions!$E$7-Assumptions!$D$7)/(Assumptions!$F$7-Assumptions!$D$7),Assumptions!$D$7+SQRT(D435*(Assumptions!$F$7-Assumptions!$D$7)*(Assumptions!$E$7-Assumptions!$D$7)),Assumptions!$F$7-SQRT((1-D435)*(Assumptions!$F$7-Assumptions!$D$7)*(Assumptions!$F$7-Assumptions!$E$7)))</f>
        <v>0.428647753954068</v>
      </c>
      <c r="G435" s="19" t="n">
        <f aca="false">MIN(Assumptions!$D$24,MAX(Assumptions!$D$23,Assumptions!$D$8+Assumptions!$E$8*'Random Draws'!E435))</f>
        <v>0.087857208347235</v>
      </c>
      <c r="H435" s="19" t="n">
        <f aca="false">IF('Random Draws'!F435&lt;(Assumptions!$E$9-Assumptions!$D$9)/(Assumptions!$F$9-Assumptions!$D$9),Assumptions!$D$9+SQRT('Random Draws'!F435*(Assumptions!$F$9-Assumptions!$D$9)*(Assumptions!$E$9-Assumptions!$D$9)),Assumptions!$F$9-SQRT((1-'Random Draws'!F435)*(Assumptions!$F$9-Assumptions!$D$9)*(Assumptions!$F$9-Assumptions!$E$9)))</f>
        <v>0.277698053167529</v>
      </c>
      <c r="I435" s="19" t="n">
        <f aca="false">IF('Random Draws'!G435&lt;(Assumptions!$E$10-Assumptions!$D$10)/(Assumptions!$F$10-Assumptions!$D$10),Assumptions!$D$10+SQRT('Random Draws'!G435*(Assumptions!$F$10-Assumptions!$D$10)*(Assumptions!$E$10-Assumptions!$D$10)),Assumptions!$F$10-SQRT((1-'Random Draws'!G435)*(Assumptions!$F$10-Assumptions!$D$10)*(Assumptions!$F$10-Assumptions!$E$10)))</f>
        <v>0.0180480320909291</v>
      </c>
      <c r="J435" s="19" t="n">
        <f aca="false">IF('Random Draws'!H435&lt;(Assumptions!$E$11-Assumptions!$D$11)/(Assumptions!$F$11-Assumptions!$D$11),Assumptions!$D$11+SQRT('Random Draws'!H435*(Assumptions!$F$11-Assumptions!$D$11)*(Assumptions!$E$11-Assumptions!$D$11)),Assumptions!$F$11-SQRT((1-'Random Draws'!H435)*(Assumptions!$F$11-Assumptions!$D$11)*(Assumptions!$F$11-Assumptions!$E$11)))</f>
        <v>0.169471306049018</v>
      </c>
      <c r="K435" s="19" t="n">
        <f aca="false">MAX(G435,I435+Assumptions!$D$21)</f>
        <v>0.087857208347235</v>
      </c>
      <c r="L435" s="28" t="n">
        <f aca="false">(F435-Assumptions!$D$15)*(1-H435)+Assumptions!$D$15-J435</f>
        <v>0.17624254804915</v>
      </c>
      <c r="M435" s="21" t="n">
        <f aca="false">Assumptions!$D$14*(1+E435)^1*L435-Assumptions!$D$14*(1+E435)^0*E435*Assumptions!$D$16</f>
        <v>27.1610650066747</v>
      </c>
      <c r="N435" s="21" t="n">
        <f aca="false">Assumptions!$D$14*(1+E435)^2*L435-Assumptions!$D$14*(1+E435)^1*E435*Assumptions!$D$16</f>
        <v>29.2180083954653</v>
      </c>
      <c r="O435" s="21" t="n">
        <f aca="false">Assumptions!$D$14*(1+E435)^3*L435-Assumptions!$D$14*(1+E435)^2*E435*Assumptions!$D$16</f>
        <v>31.4307268285573</v>
      </c>
      <c r="P435" s="21" t="n">
        <f aca="false">Assumptions!$D$14*(1+E435)^4*L435-Assumptions!$D$14*(1+E435)^3*E435*Assumptions!$D$16</f>
        <v>33.8110173561562</v>
      </c>
      <c r="Q435" s="21" t="n">
        <f aca="false">Assumptions!$D$14*(1+E435)^5*L435-Assumptions!$D$14*(1+E435)^4*E435*Assumptions!$D$16</f>
        <v>36.3715704346875</v>
      </c>
      <c r="R435" s="21" t="n">
        <f aca="false">M435/(1+K435)+N435/(1+K435)^2+O435/(1+K435)^3+P435/(1+K435)^4+Q435/(1+K435)^5</f>
        <v>122.085282548993</v>
      </c>
      <c r="S435" s="21" t="n">
        <f aca="false">Q435*(1+I435)/(K435-I435)</f>
        <v>530.417456426375</v>
      </c>
      <c r="T435" s="21" t="n">
        <f aca="false">R435+S435/(1+K435)^5</f>
        <v>470.228821394716</v>
      </c>
      <c r="U435" s="8" t="n">
        <f aca="false">(T435-Assumptions!$D$17)/Assumptions!$D$18</f>
        <v>11.4091528557886</v>
      </c>
    </row>
    <row r="436" customFormat="false" ht="15" hidden="false" customHeight="false" outlineLevel="0" collapsed="false">
      <c r="B436" s="2" t="n">
        <v>431</v>
      </c>
      <c r="C436" s="27" t="n">
        <f aca="false">NORMSDIST('Random Draws'!C436)</f>
        <v>0.488572060146836</v>
      </c>
      <c r="D436" s="27" t="n">
        <f aca="false">NORMSDIST(Assumptions!$D$22*'Random Draws'!C436+SQRT(1-Assumptions!$D$22^2)*'Random Draws'!D436)</f>
        <v>0.78120429097185</v>
      </c>
      <c r="E436" s="19" t="n">
        <f aca="false">IF(C436&lt;(Assumptions!$E$6-Assumptions!$D$6)/(Assumptions!$F$6-Assumptions!$D$6),Assumptions!$D$6+SQRT(C436*(Assumptions!$F$6-Assumptions!$D$6)*(Assumptions!$E$6-Assumptions!$D$6)),Assumptions!$F$6-SQRT((1-C436)*(Assumptions!$F$6-Assumptions!$D$6)*(Assumptions!$F$6-Assumptions!$E$6)))</f>
        <v>0.0894253002088422</v>
      </c>
      <c r="F436" s="19" t="n">
        <f aca="false">IF(D436&lt;(Assumptions!$E$7-Assumptions!$D$7)/(Assumptions!$F$7-Assumptions!$D$7),Assumptions!$D$7+SQRT(D436*(Assumptions!$F$7-Assumptions!$D$7)*(Assumptions!$E$7-Assumptions!$D$7)),Assumptions!$F$7-SQRT((1-D436)*(Assumptions!$F$7-Assumptions!$D$7)*(Assumptions!$F$7-Assumptions!$E$7)))</f>
        <v>0.430416510751559</v>
      </c>
      <c r="G436" s="19" t="n">
        <f aca="false">MIN(Assumptions!$D$24,MAX(Assumptions!$D$23,Assumptions!$D$8+Assumptions!$E$8*'Random Draws'!E436))</f>
        <v>0.093479240974424</v>
      </c>
      <c r="H436" s="19" t="n">
        <f aca="false">IF('Random Draws'!F436&lt;(Assumptions!$E$9-Assumptions!$D$9)/(Assumptions!$F$9-Assumptions!$D$9),Assumptions!$D$9+SQRT('Random Draws'!F436*(Assumptions!$F$9-Assumptions!$D$9)*(Assumptions!$E$9-Assumptions!$D$9)),Assumptions!$F$9-SQRT((1-'Random Draws'!F436)*(Assumptions!$F$9-Assumptions!$D$9)*(Assumptions!$F$9-Assumptions!$E$9)))</f>
        <v>0.240903732094262</v>
      </c>
      <c r="I436" s="19" t="n">
        <f aca="false">IF('Random Draws'!G436&lt;(Assumptions!$E$10-Assumptions!$D$10)/(Assumptions!$F$10-Assumptions!$D$10),Assumptions!$D$10+SQRT('Random Draws'!G436*(Assumptions!$F$10-Assumptions!$D$10)*(Assumptions!$E$10-Assumptions!$D$10)),Assumptions!$F$10-SQRT((1-'Random Draws'!G436)*(Assumptions!$F$10-Assumptions!$D$10)*(Assumptions!$F$10-Assumptions!$E$10)))</f>
        <v>0.0187180981181262</v>
      </c>
      <c r="J436" s="19" t="n">
        <f aca="false">IF('Random Draws'!H436&lt;(Assumptions!$E$11-Assumptions!$D$11)/(Assumptions!$F$11-Assumptions!$D$11),Assumptions!$D$11+SQRT('Random Draws'!H436*(Assumptions!$F$11-Assumptions!$D$11)*(Assumptions!$E$11-Assumptions!$D$11)),Assumptions!$F$11-SQRT((1-'Random Draws'!H436)*(Assumptions!$F$11-Assumptions!$D$11)*(Assumptions!$F$11-Assumptions!$E$11)))</f>
        <v>0.158185649186258</v>
      </c>
      <c r="K436" s="19" t="n">
        <f aca="false">MAX(G436,I436+Assumptions!$D$21)</f>
        <v>0.093479240974424</v>
      </c>
      <c r="L436" s="28" t="n">
        <f aca="false">(F436-Assumptions!$D$15)*(1-H436)+Assumptions!$D$15-J436</f>
        <v>0.199859402942514</v>
      </c>
      <c r="M436" s="21" t="n">
        <f aca="false">Assumptions!$D$14*(1+E436)^1*L436-Assumptions!$D$14*(1+E436)^0*E436*Assumptions!$D$16</f>
        <v>31.1821240013718</v>
      </c>
      <c r="N436" s="21" t="n">
        <f aca="false">Assumptions!$D$14*(1+E436)^2*L436-Assumptions!$D$14*(1+E436)^1*E436*Assumptions!$D$16</f>
        <v>33.9705948013438</v>
      </c>
      <c r="O436" s="21" t="n">
        <f aca="false">Assumptions!$D$14*(1+E436)^3*L436-Assumptions!$D$14*(1+E436)^2*E436*Assumptions!$D$16</f>
        <v>37.0084254397269</v>
      </c>
      <c r="P436" s="21" t="n">
        <f aca="false">Assumptions!$D$14*(1+E436)^4*L436-Assumptions!$D$14*(1+E436)^3*E436*Assumptions!$D$16</f>
        <v>40.317914994931</v>
      </c>
      <c r="Q436" s="21" t="n">
        <f aca="false">Assumptions!$D$14*(1+E436)^5*L436-Assumptions!$D$14*(1+E436)^4*E436*Assumptions!$D$16</f>
        <v>43.9233566471473</v>
      </c>
      <c r="R436" s="21" t="n">
        <f aca="false">M436/(1+K436)+N436/(1+K436)^2+O436/(1+K436)^3+P436/(1+K436)^4+Q436/(1+K436)^5</f>
        <v>141.528849356221</v>
      </c>
      <c r="S436" s="21" t="n">
        <f aca="false">Q436*(1+I436)/(K436-I436)</f>
        <v>598.513032800391</v>
      </c>
      <c r="T436" s="21" t="n">
        <f aca="false">R436+S436/(1+K436)^5</f>
        <v>524.372014894433</v>
      </c>
      <c r="U436" s="8" t="n">
        <f aca="false">(T436-Assumptions!$D$17)/Assumptions!$D$18</f>
        <v>13.5748805957773</v>
      </c>
    </row>
    <row r="437" customFormat="false" ht="15" hidden="false" customHeight="false" outlineLevel="0" collapsed="false">
      <c r="B437" s="2" t="n">
        <v>432</v>
      </c>
      <c r="C437" s="27" t="n">
        <f aca="false">NORMSDIST('Random Draws'!C437)</f>
        <v>0.875605839586288</v>
      </c>
      <c r="D437" s="27" t="n">
        <f aca="false">NORMSDIST(Assumptions!$D$22*'Random Draws'!C437+SQRT(1-Assumptions!$D$22^2)*'Random Draws'!D437)</f>
        <v>0.677466489924029</v>
      </c>
      <c r="E437" s="19" t="n">
        <f aca="false">IF(C437&lt;(Assumptions!$E$6-Assumptions!$D$6)/(Assumptions!$F$6-Assumptions!$D$6),Assumptions!$D$6+SQRT(C437*(Assumptions!$F$6-Assumptions!$D$6)*(Assumptions!$E$6-Assumptions!$D$6)),Assumptions!$F$6-SQRT((1-C437)*(Assumptions!$F$6-Assumptions!$D$6)*(Assumptions!$F$6-Assumptions!$E$6)))</f>
        <v>0.115060657545385</v>
      </c>
      <c r="F437" s="19" t="n">
        <f aca="false">IF(D437&lt;(Assumptions!$E$7-Assumptions!$D$7)/(Assumptions!$F$7-Assumptions!$D$7),Assumptions!$D$7+SQRT(D437*(Assumptions!$F$7-Assumptions!$D$7)*(Assumptions!$E$7-Assumptions!$D$7)),Assumptions!$F$7-SQRT((1-D437)*(Assumptions!$F$7-Assumptions!$D$7)*(Assumptions!$F$7-Assumptions!$E$7)))</f>
        <v>0.424081564061002</v>
      </c>
      <c r="G437" s="19" t="n">
        <f aca="false">MIN(Assumptions!$D$24,MAX(Assumptions!$D$23,Assumptions!$D$8+Assumptions!$E$8*'Random Draws'!E437))</f>
        <v>0.104642850823024</v>
      </c>
      <c r="H437" s="19" t="n">
        <f aca="false">IF('Random Draws'!F437&lt;(Assumptions!$E$9-Assumptions!$D$9)/(Assumptions!$F$9-Assumptions!$D$9),Assumptions!$D$9+SQRT('Random Draws'!F437*(Assumptions!$F$9-Assumptions!$D$9)*(Assumptions!$E$9-Assumptions!$D$9)),Assumptions!$F$9-SQRT((1-'Random Draws'!F437)*(Assumptions!$F$9-Assumptions!$D$9)*(Assumptions!$F$9-Assumptions!$E$9)))</f>
        <v>0.266151291462649</v>
      </c>
      <c r="I437" s="19" t="n">
        <f aca="false">IF('Random Draws'!G437&lt;(Assumptions!$E$10-Assumptions!$D$10)/(Assumptions!$F$10-Assumptions!$D$10),Assumptions!$D$10+SQRT('Random Draws'!G437*(Assumptions!$F$10-Assumptions!$D$10)*(Assumptions!$E$10-Assumptions!$D$10)),Assumptions!$F$10-SQRT((1-'Random Draws'!G437)*(Assumptions!$F$10-Assumptions!$D$10)*(Assumptions!$F$10-Assumptions!$E$10)))</f>
        <v>0.0205637397247675</v>
      </c>
      <c r="J437" s="19" t="n">
        <f aca="false">IF('Random Draws'!H437&lt;(Assumptions!$E$11-Assumptions!$D$11)/(Assumptions!$F$11-Assumptions!$D$11),Assumptions!$D$11+SQRT('Random Draws'!H437*(Assumptions!$F$11-Assumptions!$D$11)*(Assumptions!$E$11-Assumptions!$D$11)),Assumptions!$F$11-SQRT((1-'Random Draws'!H437)*(Assumptions!$F$11-Assumptions!$D$11)*(Assumptions!$F$11-Assumptions!$E$11)))</f>
        <v>0.165231416385943</v>
      </c>
      <c r="K437" s="19" t="n">
        <f aca="false">MAX(G437,I437+Assumptions!$D$21)</f>
        <v>0.104642850823024</v>
      </c>
      <c r="L437" s="28" t="n">
        <f aca="false">(F437-Assumptions!$D$15)*(1-H437)+Assumptions!$D$15-J437</f>
        <v>0.180579959604868</v>
      </c>
      <c r="M437" s="21" t="n">
        <f aca="false">Assumptions!$D$14*(1+E437)^1*L437-Assumptions!$D$14*(1+E437)^0*E437*Assumptions!$D$16</f>
        <v>28.6963393716735</v>
      </c>
      <c r="N437" s="21" t="n">
        <f aca="false">Assumptions!$D$14*(1+E437)^2*L437-Assumptions!$D$14*(1+E437)^1*E437*Assumptions!$D$16</f>
        <v>31.9981590489238</v>
      </c>
      <c r="O437" s="21" t="n">
        <f aca="false">Assumptions!$D$14*(1+E437)^3*L437-Assumptions!$D$14*(1+E437)^2*E437*Assumptions!$D$16</f>
        <v>35.6798882693347</v>
      </c>
      <c r="P437" s="21" t="n">
        <f aca="false">Assumptions!$D$14*(1+E437)^4*L437-Assumptions!$D$14*(1+E437)^3*E437*Assumptions!$D$16</f>
        <v>39.7852396747503</v>
      </c>
      <c r="Q437" s="21" t="n">
        <f aca="false">Assumptions!$D$14*(1+E437)^5*L437-Assumptions!$D$14*(1+E437)^4*E437*Assumptions!$D$16</f>
        <v>44.3629555123278</v>
      </c>
      <c r="R437" s="21" t="n">
        <f aca="false">M437/(1+K437)+N437/(1+K437)^2+O437/(1+K437)^3+P437/(1+K437)^4+Q437/(1+K437)^5</f>
        <v>132.362846076931</v>
      </c>
      <c r="S437" s="21" t="n">
        <f aca="false">Q437*(1+I437)/(K437-I437)</f>
        <v>538.483616102877</v>
      </c>
      <c r="T437" s="21" t="n">
        <f aca="false">R437+S437/(1+K437)^5</f>
        <v>459.751076955559</v>
      </c>
      <c r="U437" s="8" t="n">
        <f aca="false">(T437-Assumptions!$D$17)/Assumptions!$D$18</f>
        <v>10.9900430782224</v>
      </c>
    </row>
    <row r="438" customFormat="false" ht="15" hidden="false" customHeight="false" outlineLevel="0" collapsed="false">
      <c r="B438" s="2" t="n">
        <v>433</v>
      </c>
      <c r="C438" s="27" t="n">
        <f aca="false">NORMSDIST('Random Draws'!C438)</f>
        <v>0.323976340088085</v>
      </c>
      <c r="D438" s="27" t="n">
        <f aca="false">NORMSDIST(Assumptions!$D$22*'Random Draws'!C438+SQRT(1-Assumptions!$D$22^2)*'Random Draws'!D438)</f>
        <v>0.689822798975746</v>
      </c>
      <c r="E438" s="19" t="n">
        <f aca="false">IF(C438&lt;(Assumptions!$E$6-Assumptions!$D$6)/(Assumptions!$F$6-Assumptions!$D$6),Assumptions!$D$6+SQRT(C438*(Assumptions!$F$6-Assumptions!$D$6)*(Assumptions!$E$6-Assumptions!$D$6)),Assumptions!$F$6-SQRT((1-C438)*(Assumptions!$F$6-Assumptions!$D$6)*(Assumptions!$F$6-Assumptions!$E$6)))</f>
        <v>0.0802477539800723</v>
      </c>
      <c r="F438" s="19" t="n">
        <f aca="false">IF(D438&lt;(Assumptions!$E$7-Assumptions!$D$7)/(Assumptions!$F$7-Assumptions!$D$7),Assumptions!$D$7+SQRT(D438*(Assumptions!$F$7-Assumptions!$D$7)*(Assumptions!$E$7-Assumptions!$D$7)),Assumptions!$F$7-SQRT((1-D438)*(Assumptions!$F$7-Assumptions!$D$7)*(Assumptions!$F$7-Assumptions!$E$7)))</f>
        <v>0.42477630337263</v>
      </c>
      <c r="G438" s="19" t="n">
        <f aca="false">MIN(Assumptions!$D$24,MAX(Assumptions!$D$23,Assumptions!$D$8+Assumptions!$E$8*'Random Draws'!E438))</f>
        <v>0.099225931012348</v>
      </c>
      <c r="H438" s="19" t="n">
        <f aca="false">IF('Random Draws'!F438&lt;(Assumptions!$E$9-Assumptions!$D$9)/(Assumptions!$F$9-Assumptions!$D$9),Assumptions!$D$9+SQRT('Random Draws'!F438*(Assumptions!$F$9-Assumptions!$D$9)*(Assumptions!$E$9-Assumptions!$D$9)),Assumptions!$F$9-SQRT((1-'Random Draws'!F438)*(Assumptions!$F$9-Assumptions!$D$9)*(Assumptions!$F$9-Assumptions!$E$9)))</f>
        <v>0.25085123164392</v>
      </c>
      <c r="I438" s="19" t="n">
        <f aca="false">IF('Random Draws'!G438&lt;(Assumptions!$E$10-Assumptions!$D$10)/(Assumptions!$F$10-Assumptions!$D$10),Assumptions!$D$10+SQRT('Random Draws'!G438*(Assumptions!$F$10-Assumptions!$D$10)*(Assumptions!$E$10-Assumptions!$D$10)),Assumptions!$F$10-SQRT((1-'Random Draws'!G438)*(Assumptions!$F$10-Assumptions!$D$10)*(Assumptions!$F$10-Assumptions!$E$10)))</f>
        <v>0.0116783848550094</v>
      </c>
      <c r="J438" s="19" t="n">
        <f aca="false">IF('Random Draws'!H438&lt;(Assumptions!$E$11-Assumptions!$D$11)/(Assumptions!$F$11-Assumptions!$D$11),Assumptions!$D$11+SQRT('Random Draws'!H438*(Assumptions!$F$11-Assumptions!$D$11)*(Assumptions!$E$11-Assumptions!$D$11)),Assumptions!$F$11-SQRT((1-'Random Draws'!H438)*(Assumptions!$F$11-Assumptions!$D$11)*(Assumptions!$F$11-Assumptions!$E$11)))</f>
        <v>0.15791363112312</v>
      </c>
      <c r="K438" s="19" t="n">
        <f aca="false">MAX(G438,I438+Assumptions!$D$21)</f>
        <v>0.099225931012348</v>
      </c>
      <c r="L438" s="28" t="n">
        <f aca="false">(F438-Assumptions!$D$15)*(1-H438)+Assumptions!$D$15-J438</f>
        <v>0.192917673489044</v>
      </c>
      <c r="M438" s="21" t="n">
        <f aca="false">Assumptions!$D$14*(1+E438)^1*L438-Assumptions!$D$14*(1+E438)^0*E438*Assumptions!$D$16</f>
        <v>29.8687603761788</v>
      </c>
      <c r="N438" s="21" t="n">
        <f aca="false">Assumptions!$D$14*(1+E438)^2*L438-Assumptions!$D$14*(1+E438)^1*E438*Assumptions!$D$16</f>
        <v>32.2656613105361</v>
      </c>
      <c r="O438" s="21" t="n">
        <f aca="false">Assumptions!$D$14*(1+E438)^3*L438-Assumptions!$D$14*(1+E438)^2*E438*Assumptions!$D$16</f>
        <v>34.8549081613884</v>
      </c>
      <c r="P438" s="21" t="n">
        <f aca="false">Assumptions!$D$14*(1+E438)^4*L438-Assumptions!$D$14*(1+E438)^3*E438*Assumptions!$D$16</f>
        <v>37.6519362565215</v>
      </c>
      <c r="Q438" s="21" t="n">
        <f aca="false">Assumptions!$D$14*(1+E438)^5*L438-Assumptions!$D$14*(1+E438)^4*E438*Assumptions!$D$16</f>
        <v>40.6734195741082</v>
      </c>
      <c r="R438" s="21" t="n">
        <f aca="false">M438/(1+K438)+N438/(1+K438)^2+O438/(1+K438)^3+P438/(1+K438)^4+Q438/(1+K438)^5</f>
        <v>131.251649391465</v>
      </c>
      <c r="S438" s="21" t="n">
        <f aca="false">Q438*(1+I438)/(K438-I438)</f>
        <v>470.012253082603</v>
      </c>
      <c r="T438" s="21" t="n">
        <f aca="false">R438+S438/(1+K438)^5</f>
        <v>424.121290666696</v>
      </c>
      <c r="U438" s="8" t="n">
        <f aca="false">(T438-Assumptions!$D$17)/Assumptions!$D$18</f>
        <v>9.56485162666784</v>
      </c>
    </row>
    <row r="439" customFormat="false" ht="15" hidden="false" customHeight="false" outlineLevel="0" collapsed="false">
      <c r="B439" s="2" t="n">
        <v>434</v>
      </c>
      <c r="C439" s="27" t="n">
        <f aca="false">NORMSDIST('Random Draws'!C439)</f>
        <v>0.429566119214408</v>
      </c>
      <c r="D439" s="27" t="n">
        <f aca="false">NORMSDIST(Assumptions!$D$22*'Random Draws'!C439+SQRT(1-Assumptions!$D$22^2)*'Random Draws'!D439)</f>
        <v>0.355271317746615</v>
      </c>
      <c r="E439" s="19" t="n">
        <f aca="false">IF(C439&lt;(Assumptions!$E$6-Assumptions!$D$6)/(Assumptions!$F$6-Assumptions!$D$6),Assumptions!$D$6+SQRT(C439*(Assumptions!$F$6-Assumptions!$D$6)*(Assumptions!$E$6-Assumptions!$D$6)),Assumptions!$F$6-SQRT((1-C439)*(Assumptions!$F$6-Assumptions!$D$6)*(Assumptions!$F$6-Assumptions!$E$6)))</f>
        <v>0.0863446932892218</v>
      </c>
      <c r="F439" s="19" t="n">
        <f aca="false">IF(D439&lt;(Assumptions!$E$7-Assumptions!$D$7)/(Assumptions!$F$7-Assumptions!$D$7),Assumptions!$D$7+SQRT(D439*(Assumptions!$F$7-Assumptions!$D$7)*(Assumptions!$E$7-Assumptions!$D$7)),Assumptions!$F$7-SQRT((1-D439)*(Assumptions!$F$7-Assumptions!$D$7)*(Assumptions!$F$7-Assumptions!$E$7)))</f>
        <v>0.406169556056775</v>
      </c>
      <c r="G439" s="19" t="n">
        <f aca="false">MIN(Assumptions!$D$24,MAX(Assumptions!$D$23,Assumptions!$D$8+Assumptions!$E$8*'Random Draws'!E439))</f>
        <v>0.106322352525639</v>
      </c>
      <c r="H439" s="19" t="n">
        <f aca="false">IF('Random Draws'!F439&lt;(Assumptions!$E$9-Assumptions!$D$9)/(Assumptions!$F$9-Assumptions!$D$9),Assumptions!$D$9+SQRT('Random Draws'!F439*(Assumptions!$F$9-Assumptions!$D$9)*(Assumptions!$E$9-Assumptions!$D$9)),Assumptions!$F$9-SQRT((1-'Random Draws'!F439)*(Assumptions!$F$9-Assumptions!$D$9)*(Assumptions!$F$9-Assumptions!$E$9)))</f>
        <v>0.298893905595191</v>
      </c>
      <c r="I439" s="19" t="n">
        <f aca="false">IF('Random Draws'!G439&lt;(Assumptions!$E$10-Assumptions!$D$10)/(Assumptions!$F$10-Assumptions!$D$10),Assumptions!$D$10+SQRT('Random Draws'!G439*(Assumptions!$F$10-Assumptions!$D$10)*(Assumptions!$E$10-Assumptions!$D$10)),Assumptions!$F$10-SQRT((1-'Random Draws'!G439)*(Assumptions!$F$10-Assumptions!$D$10)*(Assumptions!$F$10-Assumptions!$E$10)))</f>
        <v>0.0183933147619772</v>
      </c>
      <c r="J439" s="19" t="n">
        <f aca="false">IF('Random Draws'!H439&lt;(Assumptions!$E$11-Assumptions!$D$11)/(Assumptions!$F$11-Assumptions!$D$11),Assumptions!$D$11+SQRT('Random Draws'!H439*(Assumptions!$F$11-Assumptions!$D$11)*(Assumptions!$E$11-Assumptions!$D$11)),Assumptions!$F$11-SQRT((1-'Random Draws'!H439)*(Assumptions!$F$11-Assumptions!$D$11)*(Assumptions!$F$11-Assumptions!$E$11)))</f>
        <v>0.145710715447533</v>
      </c>
      <c r="K439" s="19" t="n">
        <f aca="false">MAX(G439,I439+Assumptions!$D$21)</f>
        <v>0.106322352525639</v>
      </c>
      <c r="L439" s="28" t="n">
        <f aca="false">(F439-Assumptions!$D$15)*(1-H439)+Assumptions!$D$15-J439</f>
        <v>0.177913443392943</v>
      </c>
      <c r="M439" s="21" t="n">
        <f aca="false">Assumptions!$D$14*(1+E439)^1*L439-Assumptions!$D$14*(1+E439)^0*E439*Assumptions!$D$16</f>
        <v>27.6493227229286</v>
      </c>
      <c r="N439" s="21" t="n">
        <f aca="false">Assumptions!$D$14*(1+E439)^2*L439-Assumptions!$D$14*(1+E439)^1*E439*Assumptions!$D$16</f>
        <v>30.0366950130946</v>
      </c>
      <c r="O439" s="21" t="n">
        <f aca="false">Assumptions!$D$14*(1+E439)^3*L439-Assumptions!$D$14*(1+E439)^2*E439*Assumptions!$D$16</f>
        <v>32.6302042314221</v>
      </c>
      <c r="P439" s="21" t="n">
        <f aca="false">Assumptions!$D$14*(1+E439)^4*L439-Assumptions!$D$14*(1+E439)^3*E439*Assumptions!$D$16</f>
        <v>35.4476492077489</v>
      </c>
      <c r="Q439" s="21" t="n">
        <f aca="false">Assumptions!$D$14*(1+E439)^5*L439-Assumptions!$D$14*(1+E439)^4*E439*Assumptions!$D$16</f>
        <v>38.5083656064159</v>
      </c>
      <c r="R439" s="21" t="n">
        <f aca="false">M439/(1+K439)+N439/(1+K439)^2+O439/(1+K439)^3+P439/(1+K439)^4+Q439/(1+K439)^5</f>
        <v>120.528274785124</v>
      </c>
      <c r="S439" s="21" t="n">
        <f aca="false">Q439*(1+I439)/(K439-I439)</f>
        <v>446.003539824827</v>
      </c>
      <c r="T439" s="21" t="n">
        <f aca="false">R439+S439/(1+K439)^5</f>
        <v>389.638295720511</v>
      </c>
      <c r="U439" s="8" t="n">
        <f aca="false">(T439-Assumptions!$D$17)/Assumptions!$D$18</f>
        <v>8.18553182882042</v>
      </c>
    </row>
    <row r="440" customFormat="false" ht="15" hidden="false" customHeight="false" outlineLevel="0" collapsed="false">
      <c r="B440" s="2" t="n">
        <v>435</v>
      </c>
      <c r="C440" s="27" t="n">
        <f aca="false">NORMSDIST('Random Draws'!C440)</f>
        <v>0.419702483703622</v>
      </c>
      <c r="D440" s="27" t="n">
        <f aca="false">NORMSDIST(Assumptions!$D$22*'Random Draws'!C440+SQRT(1-Assumptions!$D$22^2)*'Random Draws'!D440)</f>
        <v>0.416174125832075</v>
      </c>
      <c r="E440" s="19" t="n">
        <f aca="false">IF(C440&lt;(Assumptions!$E$6-Assumptions!$D$6)/(Assumptions!$F$6-Assumptions!$D$6),Assumptions!$D$6+SQRT(C440*(Assumptions!$F$6-Assumptions!$D$6)*(Assumptions!$E$6-Assumptions!$D$6)),Assumptions!$F$6-SQRT((1-C440)*(Assumptions!$F$6-Assumptions!$D$6)*(Assumptions!$F$6-Assumptions!$E$6)))</f>
        <v>0.0858095232295438</v>
      </c>
      <c r="F440" s="19" t="n">
        <f aca="false">IF(D440&lt;(Assumptions!$E$7-Assumptions!$D$7)/(Assumptions!$F$7-Assumptions!$D$7),Assumptions!$D$7+SQRT(D440*(Assumptions!$F$7-Assumptions!$D$7)*(Assumptions!$E$7-Assumptions!$D$7)),Assumptions!$F$7-SQRT((1-D440)*(Assumptions!$F$7-Assumptions!$D$7)*(Assumptions!$F$7-Assumptions!$E$7)))</f>
        <v>0.409970438811286</v>
      </c>
      <c r="G440" s="19" t="n">
        <f aca="false">MIN(Assumptions!$D$24,MAX(Assumptions!$D$23,Assumptions!$D$8+Assumptions!$E$8*'Random Draws'!E440))</f>
        <v>0.093181780940421</v>
      </c>
      <c r="H440" s="19" t="n">
        <f aca="false">IF('Random Draws'!F440&lt;(Assumptions!$E$9-Assumptions!$D$9)/(Assumptions!$F$9-Assumptions!$D$9),Assumptions!$D$9+SQRT('Random Draws'!F440*(Assumptions!$F$9-Assumptions!$D$9)*(Assumptions!$E$9-Assumptions!$D$9)),Assumptions!$F$9-SQRT((1-'Random Draws'!F440)*(Assumptions!$F$9-Assumptions!$D$9)*(Assumptions!$F$9-Assumptions!$E$9)))</f>
        <v>0.268926304531289</v>
      </c>
      <c r="I440" s="19" t="n">
        <f aca="false">IF('Random Draws'!G440&lt;(Assumptions!$E$10-Assumptions!$D$10)/(Assumptions!$F$10-Assumptions!$D$10),Assumptions!$D$10+SQRT('Random Draws'!G440*(Assumptions!$F$10-Assumptions!$D$10)*(Assumptions!$E$10-Assumptions!$D$10)),Assumptions!$F$10-SQRT((1-'Random Draws'!G440)*(Assumptions!$F$10-Assumptions!$D$10)*(Assumptions!$F$10-Assumptions!$E$10)))</f>
        <v>0.0235587139650315</v>
      </c>
      <c r="J440" s="19" t="n">
        <f aca="false">IF('Random Draws'!H440&lt;(Assumptions!$E$11-Assumptions!$D$11)/(Assumptions!$F$11-Assumptions!$D$11),Assumptions!$D$11+SQRT('Random Draws'!H440*(Assumptions!$F$11-Assumptions!$D$11)*(Assumptions!$E$11-Assumptions!$D$11)),Assumptions!$F$11-SQRT((1-'Random Draws'!H440)*(Assumptions!$F$11-Assumptions!$D$11)*(Assumptions!$F$11-Assumptions!$E$11)))</f>
        <v>0.170635879969375</v>
      </c>
      <c r="K440" s="19" t="n">
        <f aca="false">MAX(G440,I440+Assumptions!$D$21)</f>
        <v>0.093181780940421</v>
      </c>
      <c r="L440" s="28" t="n">
        <f aca="false">(F440-Assumptions!$D$15)*(1-H440)+Assumptions!$D$15-J440</f>
        <v>0.164043143354389</v>
      </c>
      <c r="M440" s="21" t="n">
        <f aca="false">Assumptions!$D$14*(1+E440)^1*L440-Assumptions!$D$14*(1+E440)^0*E440*Assumptions!$D$16</f>
        <v>25.4540716287837</v>
      </c>
      <c r="N440" s="21" t="n">
        <f aca="false">Assumptions!$D$14*(1+E440)^2*L440-Assumptions!$D$14*(1+E440)^1*E440*Assumptions!$D$16</f>
        <v>27.6382733795002</v>
      </c>
      <c r="O440" s="21" t="n">
        <f aca="false">Assumptions!$D$14*(1+E440)^3*L440-Assumptions!$D$14*(1+E440)^2*E440*Assumptions!$D$16</f>
        <v>30.0099004410829</v>
      </c>
      <c r="P440" s="21" t="n">
        <f aca="false">Assumptions!$D$14*(1+E440)^4*L440-Assumptions!$D$14*(1+E440)^3*E440*Assumptions!$D$16</f>
        <v>32.5850356900983</v>
      </c>
      <c r="Q440" s="21" t="n">
        <f aca="false">Assumptions!$D$14*(1+E440)^5*L440-Assumptions!$D$14*(1+E440)^4*E440*Assumptions!$D$16</f>
        <v>35.3811420670833</v>
      </c>
      <c r="R440" s="21" t="n">
        <f aca="false">M440/(1+K440)+N440/(1+K440)^2+O440/(1+K440)^3+P440/(1+K440)^4+Q440/(1+K440)^5</f>
        <v>114.862242004165</v>
      </c>
      <c r="S440" s="21" t="n">
        <f aca="false">Q440*(1+I440)/(K440-I440)</f>
        <v>520.153418199735</v>
      </c>
      <c r="T440" s="21" t="n">
        <f aca="false">R440+S440/(1+K440)^5</f>
        <v>448.035036380475</v>
      </c>
      <c r="U440" s="8" t="n">
        <f aca="false">(T440-Assumptions!$D$17)/Assumptions!$D$18</f>
        <v>10.521401455219</v>
      </c>
    </row>
    <row r="441" customFormat="false" ht="15" hidden="false" customHeight="false" outlineLevel="0" collapsed="false">
      <c r="B441" s="2" t="n">
        <v>436</v>
      </c>
      <c r="C441" s="27" t="n">
        <f aca="false">NORMSDIST('Random Draws'!C441)</f>
        <v>0.199371452982706</v>
      </c>
      <c r="D441" s="27" t="n">
        <f aca="false">NORMSDIST(Assumptions!$D$22*'Random Draws'!C441+SQRT(1-Assumptions!$D$22^2)*'Random Draws'!D441)</f>
        <v>0.569961495602565</v>
      </c>
      <c r="E441" s="19" t="n">
        <f aca="false">IF(C441&lt;(Assumptions!$E$6-Assumptions!$D$6)/(Assumptions!$F$6-Assumptions!$D$6),Assumptions!$D$6+SQRT(C441*(Assumptions!$F$6-Assumptions!$D$6)*(Assumptions!$E$6-Assumptions!$D$6)),Assumptions!$F$6-SQRT((1-C441)*(Assumptions!$F$6-Assumptions!$D$6)*(Assumptions!$F$6-Assumptions!$E$6)))</f>
        <v>0.0715730464940197</v>
      </c>
      <c r="F441" s="19" t="n">
        <f aca="false">IF(D441&lt;(Assumptions!$E$7-Assumptions!$D$7)/(Assumptions!$F$7-Assumptions!$D$7),Assumptions!$D$7+SQRT(D441*(Assumptions!$F$7-Assumptions!$D$7)*(Assumptions!$E$7-Assumptions!$D$7)),Assumptions!$F$7-SQRT((1-D441)*(Assumptions!$F$7-Assumptions!$D$7)*(Assumptions!$F$7-Assumptions!$E$7)))</f>
        <v>0.418478790801584</v>
      </c>
      <c r="G441" s="19" t="n">
        <f aca="false">MIN(Assumptions!$D$24,MAX(Assumptions!$D$23,Assumptions!$D$8+Assumptions!$E$8*'Random Draws'!E441))</f>
        <v>0.074320762919158</v>
      </c>
      <c r="H441" s="19" t="n">
        <f aca="false">IF('Random Draws'!F441&lt;(Assumptions!$E$9-Assumptions!$D$9)/(Assumptions!$F$9-Assumptions!$D$9),Assumptions!$D$9+SQRT('Random Draws'!F441*(Assumptions!$F$9-Assumptions!$D$9)*(Assumptions!$E$9-Assumptions!$D$9)),Assumptions!$F$9-SQRT((1-'Random Draws'!F441)*(Assumptions!$F$9-Assumptions!$D$9)*(Assumptions!$F$9-Assumptions!$E$9)))</f>
        <v>0.267801413763899</v>
      </c>
      <c r="I441" s="19" t="n">
        <f aca="false">IF('Random Draws'!G441&lt;(Assumptions!$E$10-Assumptions!$D$10)/(Assumptions!$F$10-Assumptions!$D$10),Assumptions!$D$10+SQRT('Random Draws'!G441*(Assumptions!$F$10-Assumptions!$D$10)*(Assumptions!$E$10-Assumptions!$D$10)),Assumptions!$F$10-SQRT((1-'Random Draws'!G441)*(Assumptions!$F$10-Assumptions!$D$10)*(Assumptions!$F$10-Assumptions!$E$10)))</f>
        <v>0.0128776919665419</v>
      </c>
      <c r="J441" s="19" t="n">
        <f aca="false">IF('Random Draws'!H441&lt;(Assumptions!$E$11-Assumptions!$D$11)/(Assumptions!$F$11-Assumptions!$D$11),Assumptions!$D$11+SQRT('Random Draws'!H441*(Assumptions!$F$11-Assumptions!$D$11)*(Assumptions!$E$11-Assumptions!$D$11)),Assumptions!$F$11-SQRT((1-'Random Draws'!H441)*(Assumptions!$F$11-Assumptions!$D$11)*(Assumptions!$F$11-Assumptions!$E$11)))</f>
        <v>0.197496274327792</v>
      </c>
      <c r="K441" s="19" t="n">
        <f aca="false">MAX(G441,I441+Assumptions!$D$21)</f>
        <v>0.074320762919158</v>
      </c>
      <c r="L441" s="28" t="n">
        <f aca="false">(F441-Assumptions!$D$15)*(1-H441)+Assumptions!$D$15-J441</f>
        <v>0.143727488456228</v>
      </c>
      <c r="M441" s="21" t="n">
        <f aca="false">Assumptions!$D$14*(1+E441)^1*L441-Assumptions!$D$14*(1+E441)^0*E441*Assumptions!$D$16</f>
        <v>22.0207601348972</v>
      </c>
      <c r="N441" s="21" t="n">
        <f aca="false">Assumptions!$D$14*(1+E441)^2*L441-Assumptions!$D$14*(1+E441)^1*E441*Assumptions!$D$16</f>
        <v>23.5968530238659</v>
      </c>
      <c r="O441" s="21" t="n">
        <f aca="false">Assumptions!$D$14*(1+E441)^3*L441-Assumptions!$D$14*(1+E441)^2*E441*Assumptions!$D$16</f>
        <v>25.2857516824556</v>
      </c>
      <c r="P441" s="21" t="n">
        <f aca="false">Assumptions!$D$14*(1+E441)^4*L441-Assumptions!$D$14*(1+E441)^3*E441*Assumptions!$D$16</f>
        <v>27.0955299632602</v>
      </c>
      <c r="Q441" s="21" t="n">
        <f aca="false">Assumptions!$D$14*(1+E441)^5*L441-Assumptions!$D$14*(1+E441)^4*E441*Assumptions!$D$16</f>
        <v>29.0348395891008</v>
      </c>
      <c r="R441" s="21" t="n">
        <f aca="false">M441/(1+K441)+N441/(1+K441)^2+O441/(1+K441)^3+P441/(1+K441)^4+Q441/(1+K441)^5</f>
        <v>101.963988075514</v>
      </c>
      <c r="S441" s="21" t="n">
        <f aca="false">Q441*(1+I441)/(K441-I441)</f>
        <v>478.633975380344</v>
      </c>
      <c r="T441" s="21" t="n">
        <f aca="false">R441+S441/(1+K441)^5</f>
        <v>436.415895557756</v>
      </c>
      <c r="U441" s="8" t="n">
        <f aca="false">(T441-Assumptions!$D$17)/Assumptions!$D$18</f>
        <v>10.0566358223103</v>
      </c>
    </row>
    <row r="442" customFormat="false" ht="15" hidden="false" customHeight="false" outlineLevel="0" collapsed="false">
      <c r="B442" s="2" t="n">
        <v>437</v>
      </c>
      <c r="C442" s="27" t="n">
        <f aca="false">NORMSDIST('Random Draws'!C442)</f>
        <v>0.357477950672999</v>
      </c>
      <c r="D442" s="27" t="n">
        <f aca="false">NORMSDIST(Assumptions!$D$22*'Random Draws'!C442+SQRT(1-Assumptions!$D$22^2)*'Random Draws'!D442)</f>
        <v>0.775698061990304</v>
      </c>
      <c r="E442" s="19" t="n">
        <f aca="false">IF(C442&lt;(Assumptions!$E$6-Assumptions!$D$6)/(Assumptions!$F$6-Assumptions!$D$6),Assumptions!$D$6+SQRT(C442*(Assumptions!$F$6-Assumptions!$D$6)*(Assumptions!$E$6-Assumptions!$D$6)),Assumptions!$F$6-SQRT((1-C442)*(Assumptions!$F$6-Assumptions!$D$6)*(Assumptions!$F$6-Assumptions!$E$6)))</f>
        <v>0.0822775324890774</v>
      </c>
      <c r="F442" s="19" t="n">
        <f aca="false">IF(D442&lt;(Assumptions!$E$7-Assumptions!$D$7)/(Assumptions!$F$7-Assumptions!$D$7),Assumptions!$D$7+SQRT(D442*(Assumptions!$F$7-Assumptions!$D$7)*(Assumptions!$E$7-Assumptions!$D$7)),Assumptions!$F$7-SQRT((1-D442)*(Assumptions!$F$7-Assumptions!$D$7)*(Assumptions!$F$7-Assumptions!$E$7)))</f>
        <v>0.430046573617718</v>
      </c>
      <c r="G442" s="19" t="n">
        <f aca="false">MIN(Assumptions!$D$24,MAX(Assumptions!$D$23,Assumptions!$D$8+Assumptions!$E$8*'Random Draws'!E442))</f>
        <v>0.088901846802766</v>
      </c>
      <c r="H442" s="19" t="n">
        <f aca="false">IF('Random Draws'!F442&lt;(Assumptions!$E$9-Assumptions!$D$9)/(Assumptions!$F$9-Assumptions!$D$9),Assumptions!$D$9+SQRT('Random Draws'!F442*(Assumptions!$F$9-Assumptions!$D$9)*(Assumptions!$E$9-Assumptions!$D$9)),Assumptions!$F$9-SQRT((1-'Random Draws'!F442)*(Assumptions!$F$9-Assumptions!$D$9)*(Assumptions!$F$9-Assumptions!$E$9)))</f>
        <v>0.312865725959021</v>
      </c>
      <c r="I442" s="19" t="n">
        <f aca="false">IF('Random Draws'!G442&lt;(Assumptions!$E$10-Assumptions!$D$10)/(Assumptions!$F$10-Assumptions!$D$10),Assumptions!$D$10+SQRT('Random Draws'!G442*(Assumptions!$F$10-Assumptions!$D$10)*(Assumptions!$E$10-Assumptions!$D$10)),Assumptions!$F$10-SQRT((1-'Random Draws'!G442)*(Assumptions!$F$10-Assumptions!$D$10)*(Assumptions!$F$10-Assumptions!$E$10)))</f>
        <v>0.0167471116343403</v>
      </c>
      <c r="J442" s="19" t="n">
        <f aca="false">IF('Random Draws'!H442&lt;(Assumptions!$E$11-Assumptions!$D$11)/(Assumptions!$F$11-Assumptions!$D$11),Assumptions!$D$11+SQRT('Random Draws'!H442*(Assumptions!$F$11-Assumptions!$D$11)*(Assumptions!$E$11-Assumptions!$D$11)),Assumptions!$F$11-SQRT((1-'Random Draws'!H442)*(Assumptions!$F$11-Assumptions!$D$11)*(Assumptions!$F$11-Assumptions!$E$11)))</f>
        <v>0.18553079225175</v>
      </c>
      <c r="K442" s="19" t="n">
        <f aca="false">MAX(G442,I442+Assumptions!$D$21)</f>
        <v>0.088901846802766</v>
      </c>
      <c r="L442" s="28" t="n">
        <f aca="false">(F442-Assumptions!$D$15)*(1-H442)+Assumptions!$D$15-J442</f>
        <v>0.150641492289544</v>
      </c>
      <c r="M442" s="21" t="n">
        <f aca="false">Assumptions!$D$14*(1+E442)^1*L442-Assumptions!$D$14*(1+E442)^0*E442*Assumptions!$D$16</f>
        <v>23.2822986056844</v>
      </c>
      <c r="N442" s="21" t="n">
        <f aca="false">Assumptions!$D$14*(1+E442)^2*L442-Assumptions!$D$14*(1+E442)^1*E442*Assumptions!$D$16</f>
        <v>25.197908685634</v>
      </c>
      <c r="O442" s="21" t="n">
        <f aca="false">Assumptions!$D$14*(1+E442)^3*L442-Assumptions!$D$14*(1+E442)^2*E442*Assumptions!$D$16</f>
        <v>27.2711304361731</v>
      </c>
      <c r="P442" s="21" t="n">
        <f aca="false">Assumptions!$D$14*(1+E442)^4*L442-Assumptions!$D$14*(1+E442)^3*E442*Assumptions!$D$16</f>
        <v>29.5149317566492</v>
      </c>
      <c r="Q442" s="21" t="n">
        <f aca="false">Assumptions!$D$14*(1+E442)^5*L442-Assumptions!$D$14*(1+E442)^4*E442*Assumptions!$D$16</f>
        <v>31.9433475131698</v>
      </c>
      <c r="R442" s="21" t="n">
        <f aca="false">M442/(1+K442)+N442/(1+K442)^2+O442/(1+K442)^3+P442/(1+K442)^4+Q442/(1+K442)^5</f>
        <v>105.614394292695</v>
      </c>
      <c r="S442" s="21" t="n">
        <f aca="false">Q442*(1+I442)/(K442-I442)</f>
        <v>450.120234578307</v>
      </c>
      <c r="T442" s="21" t="n">
        <f aca="false">R442+S442/(1+K442)^5</f>
        <v>399.639804551434</v>
      </c>
      <c r="U442" s="8" t="n">
        <f aca="false">(T442-Assumptions!$D$17)/Assumptions!$D$18</f>
        <v>8.58559218205734</v>
      </c>
    </row>
    <row r="443" customFormat="false" ht="15" hidden="false" customHeight="false" outlineLevel="0" collapsed="false">
      <c r="B443" s="2" t="n">
        <v>438</v>
      </c>
      <c r="C443" s="27" t="n">
        <f aca="false">NORMSDIST('Random Draws'!C443)</f>
        <v>0.780139333688144</v>
      </c>
      <c r="D443" s="27" t="n">
        <f aca="false">NORMSDIST(Assumptions!$D$22*'Random Draws'!C443+SQRT(1-Assumptions!$D$22^2)*'Random Draws'!D443)</f>
        <v>0.737273250301</v>
      </c>
      <c r="E443" s="19" t="n">
        <f aca="false">IF(C443&lt;(Assumptions!$E$6-Assumptions!$D$6)/(Assumptions!$F$6-Assumptions!$D$6),Assumptions!$D$6+SQRT(C443*(Assumptions!$F$6-Assumptions!$D$6)*(Assumptions!$E$6-Assumptions!$D$6)),Assumptions!$F$6-SQRT((1-C443)*(Assumptions!$F$6-Assumptions!$D$6)*(Assumptions!$F$6-Assumptions!$E$6)))</f>
        <v>0.106844256431814</v>
      </c>
      <c r="F443" s="19" t="n">
        <f aca="false">IF(D443&lt;(Assumptions!$E$7-Assumptions!$D$7)/(Assumptions!$F$7-Assumptions!$D$7),Assumptions!$D$7+SQRT(D443*(Assumptions!$F$7-Assumptions!$D$7)*(Assumptions!$E$7-Assumptions!$D$7)),Assumptions!$F$7-SQRT((1-D443)*(Assumptions!$F$7-Assumptions!$D$7)*(Assumptions!$F$7-Assumptions!$E$7)))</f>
        <v>0.427582304233706</v>
      </c>
      <c r="G443" s="19" t="n">
        <f aca="false">MIN(Assumptions!$D$24,MAX(Assumptions!$D$23,Assumptions!$D$8+Assumptions!$E$8*'Random Draws'!E443))</f>
        <v>0.064340055645731</v>
      </c>
      <c r="H443" s="19" t="n">
        <f aca="false">IF('Random Draws'!F443&lt;(Assumptions!$E$9-Assumptions!$D$9)/(Assumptions!$F$9-Assumptions!$D$9),Assumptions!$D$9+SQRT('Random Draws'!F443*(Assumptions!$F$9-Assumptions!$D$9)*(Assumptions!$E$9-Assumptions!$D$9)),Assumptions!$F$9-SQRT((1-'Random Draws'!F443)*(Assumptions!$F$9-Assumptions!$D$9)*(Assumptions!$F$9-Assumptions!$E$9)))</f>
        <v>0.300075904876975</v>
      </c>
      <c r="I443" s="19" t="n">
        <f aca="false">IF('Random Draws'!G443&lt;(Assumptions!$E$10-Assumptions!$D$10)/(Assumptions!$F$10-Assumptions!$D$10),Assumptions!$D$10+SQRT('Random Draws'!G443*(Assumptions!$F$10-Assumptions!$D$10)*(Assumptions!$E$10-Assumptions!$D$10)),Assumptions!$F$10-SQRT((1-'Random Draws'!G443)*(Assumptions!$F$10-Assumptions!$D$10)*(Assumptions!$F$10-Assumptions!$E$10)))</f>
        <v>0.0196650113215505</v>
      </c>
      <c r="J443" s="19" t="n">
        <f aca="false">IF('Random Draws'!H443&lt;(Assumptions!$E$11-Assumptions!$D$11)/(Assumptions!$F$11-Assumptions!$D$11),Assumptions!$D$11+SQRT('Random Draws'!H443*(Assumptions!$F$11-Assumptions!$D$11)*(Assumptions!$E$11-Assumptions!$D$11)),Assumptions!$F$11-SQRT((1-'Random Draws'!H443)*(Assumptions!$F$11-Assumptions!$D$11)*(Assumptions!$F$11-Assumptions!$E$11)))</f>
        <v>0.150007880040883</v>
      </c>
      <c r="K443" s="19" t="n">
        <f aca="false">MAX(G443,I443+Assumptions!$D$21)</f>
        <v>0.064340055645731</v>
      </c>
      <c r="L443" s="28" t="n">
        <f aca="false">(F443-Assumptions!$D$15)*(1-H443)+Assumptions!$D$15-J443</f>
        <v>0.188277144974519</v>
      </c>
      <c r="M443" s="21" t="n">
        <f aca="false">Assumptions!$D$14*(1+E443)^1*L443-Assumptions!$D$14*(1+E443)^0*E443*Assumptions!$D$16</f>
        <v>29.7522815817234</v>
      </c>
      <c r="N443" s="21" t="n">
        <f aca="false">Assumptions!$D$14*(1+E443)^2*L443-Assumptions!$D$14*(1+E443)^1*E443*Assumptions!$D$16</f>
        <v>32.9311419844726</v>
      </c>
      <c r="O443" s="21" t="n">
        <f aca="false">Assumptions!$D$14*(1+E443)^3*L443-Assumptions!$D$14*(1+E443)^2*E443*Assumptions!$D$16</f>
        <v>36.4496453632541</v>
      </c>
      <c r="P443" s="21" t="n">
        <f aca="false">Assumptions!$D$14*(1+E443)^4*L443-Assumptions!$D$14*(1+E443)^3*E443*Assumptions!$D$16</f>
        <v>40.3440806192943</v>
      </c>
      <c r="Q443" s="21" t="n">
        <f aca="false">Assumptions!$D$14*(1+E443)^5*L443-Assumptions!$D$14*(1+E443)^4*E443*Assumptions!$D$16</f>
        <v>44.654613914488</v>
      </c>
      <c r="R443" s="21" t="n">
        <f aca="false">M443/(1+K443)+N443/(1+K443)^2+O443/(1+K443)^3+P443/(1+K443)^4+Q443/(1+K443)^5</f>
        <v>151.386725561327</v>
      </c>
      <c r="S443" s="21" t="n">
        <f aca="false">Q443*(1+I443)/(K443-I443)</f>
        <v>1019.19870682772</v>
      </c>
      <c r="T443" s="21" t="n">
        <f aca="false">R443+S443/(1+K443)^5</f>
        <v>897.589449252669</v>
      </c>
      <c r="U443" s="8" t="n">
        <f aca="false">(T443-Assumptions!$D$17)/Assumptions!$D$18</f>
        <v>28.5035779701068</v>
      </c>
    </row>
    <row r="444" customFormat="false" ht="15" hidden="false" customHeight="false" outlineLevel="0" collapsed="false">
      <c r="B444" s="2" t="n">
        <v>439</v>
      </c>
      <c r="C444" s="27" t="n">
        <f aca="false">NORMSDIST('Random Draws'!C444)</f>
        <v>0.130255671514599</v>
      </c>
      <c r="D444" s="27" t="n">
        <f aca="false">NORMSDIST(Assumptions!$D$22*'Random Draws'!C444+SQRT(1-Assumptions!$D$22^2)*'Random Draws'!D444)</f>
        <v>0.17380343036142</v>
      </c>
      <c r="E444" s="19" t="n">
        <f aca="false">IF(C444&lt;(Assumptions!$E$6-Assumptions!$D$6)/(Assumptions!$F$6-Assumptions!$D$6),Assumptions!$D$6+SQRT(C444*(Assumptions!$F$6-Assumptions!$D$6)*(Assumptions!$E$6-Assumptions!$D$6)),Assumptions!$F$6-SQRT((1-C444)*(Assumptions!$F$6-Assumptions!$D$6)*(Assumptions!$F$6-Assumptions!$E$6)))</f>
        <v>0.0655201559080855</v>
      </c>
      <c r="F444" s="19" t="n">
        <f aca="false">IF(D444&lt;(Assumptions!$E$7-Assumptions!$D$7)/(Assumptions!$F$7-Assumptions!$D$7),Assumptions!$D$7+SQRT(D444*(Assumptions!$F$7-Assumptions!$D$7)*(Assumptions!$E$7-Assumptions!$D$7)),Assumptions!$F$7-SQRT((1-D444)*(Assumptions!$F$7-Assumptions!$D$7)*(Assumptions!$F$7-Assumptions!$E$7)))</f>
        <v>0.392292732652542</v>
      </c>
      <c r="G444" s="19" t="n">
        <f aca="false">MIN(Assumptions!$D$24,MAX(Assumptions!$D$23,Assumptions!$D$8+Assumptions!$E$8*'Random Draws'!E444))</f>
        <v>0.086253651905572</v>
      </c>
      <c r="H444" s="19" t="n">
        <f aca="false">IF('Random Draws'!F444&lt;(Assumptions!$E$9-Assumptions!$D$9)/(Assumptions!$F$9-Assumptions!$D$9),Assumptions!$D$9+SQRT('Random Draws'!F444*(Assumptions!$F$9-Assumptions!$D$9)*(Assumptions!$E$9-Assumptions!$D$9)),Assumptions!$F$9-SQRT((1-'Random Draws'!F444)*(Assumptions!$F$9-Assumptions!$D$9)*(Assumptions!$F$9-Assumptions!$E$9)))</f>
        <v>0.295637324396418</v>
      </c>
      <c r="I444" s="19" t="n">
        <f aca="false">IF('Random Draws'!G444&lt;(Assumptions!$E$10-Assumptions!$D$10)/(Assumptions!$F$10-Assumptions!$D$10),Assumptions!$D$10+SQRT('Random Draws'!G444*(Assumptions!$F$10-Assumptions!$D$10)*(Assumptions!$E$10-Assumptions!$D$10)),Assumptions!$F$10-SQRT((1-'Random Draws'!G444)*(Assumptions!$F$10-Assumptions!$D$10)*(Assumptions!$F$10-Assumptions!$E$10)))</f>
        <v>0.0191494985137329</v>
      </c>
      <c r="J444" s="19" t="n">
        <f aca="false">IF('Random Draws'!H444&lt;(Assumptions!$E$11-Assumptions!$D$11)/(Assumptions!$F$11-Assumptions!$D$11),Assumptions!$D$11+SQRT('Random Draws'!H444*(Assumptions!$F$11-Assumptions!$D$11)*(Assumptions!$E$11-Assumptions!$D$11)),Assumptions!$F$11-SQRT((1-'Random Draws'!H444)*(Assumptions!$F$11-Assumptions!$D$11)*(Assumptions!$F$11-Assumptions!$E$11)))</f>
        <v>0.177141319465574</v>
      </c>
      <c r="K444" s="19" t="n">
        <f aca="false">MAX(G444,I444+Assumptions!$D$21)</f>
        <v>0.086253651905572</v>
      </c>
      <c r="L444" s="28" t="n">
        <f aca="false">(F444-Assumptions!$D$15)*(1-H444)+Assumptions!$D$15-J444</f>
        <v>0.137607891496945</v>
      </c>
      <c r="M444" s="21" t="n">
        <f aca="false">Assumptions!$D$14*(1+E444)^1*L444-Assumptions!$D$14*(1+E444)^0*E444*Assumptions!$D$16</f>
        <v>20.975464712091</v>
      </c>
      <c r="N444" s="21" t="n">
        <f aca="false">Assumptions!$D$14*(1+E444)^2*L444-Assumptions!$D$14*(1+E444)^1*E444*Assumptions!$D$16</f>
        <v>22.3497804302718</v>
      </c>
      <c r="O444" s="21" t="n">
        <f aca="false">Assumptions!$D$14*(1+E444)^3*L444-Assumptions!$D$14*(1+E444)^2*E444*Assumptions!$D$16</f>
        <v>23.8141415285746</v>
      </c>
      <c r="P444" s="21" t="n">
        <f aca="false">Assumptions!$D$14*(1+E444)^4*L444-Assumptions!$D$14*(1+E444)^3*E444*Assumptions!$D$16</f>
        <v>25.3744477943441</v>
      </c>
      <c r="Q444" s="21" t="n">
        <f aca="false">Assumptions!$D$14*(1+E444)^5*L444-Assumptions!$D$14*(1+E444)^4*E444*Assumptions!$D$16</f>
        <v>27.0369855699111</v>
      </c>
      <c r="R444" s="21" t="n">
        <f aca="false">M444/(1+K444)+N444/(1+K444)^2+O444/(1+K444)^3+P444/(1+K444)^4+Q444/(1+K444)^5</f>
        <v>92.9335375186653</v>
      </c>
      <c r="S444" s="21" t="n">
        <f aca="false">Q444*(1+I444)/(K444-I444)</f>
        <v>410.62630093846</v>
      </c>
      <c r="T444" s="21" t="n">
        <f aca="false">R444+S444/(1+K444)^5</f>
        <v>364.446466765095</v>
      </c>
      <c r="U444" s="8" t="n">
        <f aca="false">(T444-Assumptions!$D$17)/Assumptions!$D$18</f>
        <v>7.17785867060379</v>
      </c>
    </row>
    <row r="445" customFormat="false" ht="15" hidden="false" customHeight="false" outlineLevel="0" collapsed="false">
      <c r="B445" s="2" t="n">
        <v>440</v>
      </c>
      <c r="C445" s="27" t="n">
        <f aca="false">NORMSDIST('Random Draws'!C445)</f>
        <v>0.351651285987426</v>
      </c>
      <c r="D445" s="27" t="n">
        <f aca="false">NORMSDIST(Assumptions!$D$22*'Random Draws'!C445+SQRT(1-Assumptions!$D$22^2)*'Random Draws'!D445)</f>
        <v>0.94227097404709</v>
      </c>
      <c r="E445" s="19" t="n">
        <f aca="false">IF(C445&lt;(Assumptions!$E$6-Assumptions!$D$6)/(Assumptions!$F$6-Assumptions!$D$6),Assumptions!$D$6+SQRT(C445*(Assumptions!$F$6-Assumptions!$D$6)*(Assumptions!$E$6-Assumptions!$D$6)),Assumptions!$F$6-SQRT((1-C445)*(Assumptions!$F$6-Assumptions!$D$6)*(Assumptions!$F$6-Assumptions!$E$6)))</f>
        <v>0.0819315684173289</v>
      </c>
      <c r="F445" s="19" t="n">
        <f aca="false">IF(D445&lt;(Assumptions!$E$7-Assumptions!$D$7)/(Assumptions!$F$7-Assumptions!$D$7),Assumptions!$D$7+SQRT(D445*(Assumptions!$F$7-Assumptions!$D$7)*(Assumptions!$E$7-Assumptions!$D$7)),Assumptions!$F$7-SQRT((1-D445)*(Assumptions!$F$7-Assumptions!$D$7)*(Assumptions!$F$7-Assumptions!$E$7)))</f>
        <v>0.444804076079039</v>
      </c>
      <c r="G445" s="19" t="n">
        <f aca="false">MIN(Assumptions!$D$24,MAX(Assumptions!$D$23,Assumptions!$D$8+Assumptions!$E$8*'Random Draws'!E445))</f>
        <v>0.094981035874733</v>
      </c>
      <c r="H445" s="19" t="n">
        <f aca="false">IF('Random Draws'!F445&lt;(Assumptions!$E$9-Assumptions!$D$9)/(Assumptions!$F$9-Assumptions!$D$9),Assumptions!$D$9+SQRT('Random Draws'!F445*(Assumptions!$F$9-Assumptions!$D$9)*(Assumptions!$E$9-Assumptions!$D$9)),Assumptions!$F$9-SQRT((1-'Random Draws'!F445)*(Assumptions!$F$9-Assumptions!$D$9)*(Assumptions!$F$9-Assumptions!$E$9)))</f>
        <v>0.269249148831155</v>
      </c>
      <c r="I445" s="19" t="n">
        <f aca="false">IF('Random Draws'!G445&lt;(Assumptions!$E$10-Assumptions!$D$10)/(Assumptions!$F$10-Assumptions!$D$10),Assumptions!$D$10+SQRT('Random Draws'!G445*(Assumptions!$F$10-Assumptions!$D$10)*(Assumptions!$E$10-Assumptions!$D$10)),Assumptions!$F$10-SQRT((1-'Random Draws'!G445)*(Assumptions!$F$10-Assumptions!$D$10)*(Assumptions!$F$10-Assumptions!$E$10)))</f>
        <v>0.0154566489672577</v>
      </c>
      <c r="J445" s="19" t="n">
        <f aca="false">IF('Random Draws'!H445&lt;(Assumptions!$E$11-Assumptions!$D$11)/(Assumptions!$F$11-Assumptions!$D$11),Assumptions!$D$11+SQRT('Random Draws'!H445*(Assumptions!$F$11-Assumptions!$D$11)*(Assumptions!$E$11-Assumptions!$D$11)),Assumptions!$F$11-SQRT((1-'Random Draws'!H445)*(Assumptions!$F$11-Assumptions!$D$11)*(Assumptions!$F$11-Assumptions!$E$11)))</f>
        <v>0.162904256693358</v>
      </c>
      <c r="K445" s="19" t="n">
        <f aca="false">MAX(G445,I445+Assumptions!$D$21)</f>
        <v>0.094981035874733</v>
      </c>
      <c r="L445" s="28" t="n">
        <f aca="false">(F445-Assumptions!$D$15)*(1-H445)+Assumptions!$D$15-J445</f>
        <v>0.197139089852822</v>
      </c>
      <c r="M445" s="21" t="n">
        <f aca="false">Assumptions!$D$14*(1+E445)^1*L445-Assumptions!$D$14*(1+E445)^0*E445*Assumptions!$D$16</f>
        <v>30.5707933561047</v>
      </c>
      <c r="N445" s="21" t="n">
        <f aca="false">Assumptions!$D$14*(1+E445)^2*L445-Assumptions!$D$14*(1+E445)^1*E445*Assumptions!$D$16</f>
        <v>33.0755064035324</v>
      </c>
      <c r="O445" s="21" t="n">
        <f aca="false">Assumptions!$D$14*(1+E445)^3*L445-Assumptions!$D$14*(1+E445)^2*E445*Assumptions!$D$16</f>
        <v>35.7854345193713</v>
      </c>
      <c r="P445" s="21" t="n">
        <f aca="false">Assumptions!$D$14*(1+E445)^4*L445-Assumptions!$D$14*(1+E445)^3*E445*Assumptions!$D$16</f>
        <v>38.717391296039</v>
      </c>
      <c r="Q445" s="21" t="n">
        <f aca="false">Assumptions!$D$14*(1+E445)^5*L445-Assumptions!$D$14*(1+E445)^4*E445*Assumptions!$D$16</f>
        <v>41.8895678899509</v>
      </c>
      <c r="R445" s="21" t="n">
        <f aca="false">M445/(1+K445)+N445/(1+K445)^2+O445/(1+K445)^3+P445/(1+K445)^4+Q445/(1+K445)^5</f>
        <v>136.307241649804</v>
      </c>
      <c r="S445" s="21" t="n">
        <f aca="false">Q445*(1+I445)/(K445-I445)</f>
        <v>534.89302955214</v>
      </c>
      <c r="T445" s="21" t="n">
        <f aca="false">R445+S445/(1+K445)^5</f>
        <v>476.115516387212</v>
      </c>
      <c r="U445" s="8" t="n">
        <f aca="false">(T445-Assumptions!$D$17)/Assumptions!$D$18</f>
        <v>11.6446206554885</v>
      </c>
    </row>
    <row r="446" customFormat="false" ht="15" hidden="false" customHeight="false" outlineLevel="0" collapsed="false">
      <c r="B446" s="2" t="n">
        <v>441</v>
      </c>
      <c r="C446" s="27" t="n">
        <f aca="false">NORMSDIST('Random Draws'!C446)</f>
        <v>0.756191695809743</v>
      </c>
      <c r="D446" s="27" t="n">
        <f aca="false">NORMSDIST(Assumptions!$D$22*'Random Draws'!C446+SQRT(1-Assumptions!$D$22^2)*'Random Draws'!D446)</f>
        <v>0.564509896245833</v>
      </c>
      <c r="E446" s="19" t="n">
        <f aca="false">IF(C446&lt;(Assumptions!$E$6-Assumptions!$D$6)/(Assumptions!$F$6-Assumptions!$D$6),Assumptions!$D$6+SQRT(C446*(Assumptions!$F$6-Assumptions!$D$6)*(Assumptions!$E$6-Assumptions!$D$6)),Assumptions!$F$6-SQRT((1-C446)*(Assumptions!$F$6-Assumptions!$D$6)*(Assumptions!$F$6-Assumptions!$E$6)))</f>
        <v>0.105085224890438</v>
      </c>
      <c r="F446" s="19" t="n">
        <f aca="false">IF(D446&lt;(Assumptions!$E$7-Assumptions!$D$7)/(Assumptions!$F$7-Assumptions!$D$7),Assumptions!$D$7+SQRT(D446*(Assumptions!$F$7-Assumptions!$D$7)*(Assumptions!$E$7-Assumptions!$D$7)),Assumptions!$F$7-SQRT((1-D446)*(Assumptions!$F$7-Assumptions!$D$7)*(Assumptions!$F$7-Assumptions!$E$7)))</f>
        <v>0.418198448239408</v>
      </c>
      <c r="G446" s="19" t="n">
        <f aca="false">MIN(Assumptions!$D$24,MAX(Assumptions!$D$23,Assumptions!$D$8+Assumptions!$E$8*'Random Draws'!E446))</f>
        <v>0.058682329381266</v>
      </c>
      <c r="H446" s="19" t="n">
        <f aca="false">IF('Random Draws'!F446&lt;(Assumptions!$E$9-Assumptions!$D$9)/(Assumptions!$F$9-Assumptions!$D$9),Assumptions!$D$9+SQRT('Random Draws'!F446*(Assumptions!$F$9-Assumptions!$D$9)*(Assumptions!$E$9-Assumptions!$D$9)),Assumptions!$F$9-SQRT((1-'Random Draws'!F446)*(Assumptions!$F$9-Assumptions!$D$9)*(Assumptions!$F$9-Assumptions!$E$9)))</f>
        <v>0.261662847590008</v>
      </c>
      <c r="I446" s="19" t="n">
        <f aca="false">IF('Random Draws'!G446&lt;(Assumptions!$E$10-Assumptions!$D$10)/(Assumptions!$F$10-Assumptions!$D$10),Assumptions!$D$10+SQRT('Random Draws'!G446*(Assumptions!$F$10-Assumptions!$D$10)*(Assumptions!$E$10-Assumptions!$D$10)),Assumptions!$F$10-SQRT((1-'Random Draws'!G446)*(Assumptions!$F$10-Assumptions!$D$10)*(Assumptions!$F$10-Assumptions!$E$10)))</f>
        <v>0.0195224754468271</v>
      </c>
      <c r="J446" s="19" t="n">
        <f aca="false">IF('Random Draws'!H446&lt;(Assumptions!$E$11-Assumptions!$D$11)/(Assumptions!$F$11-Assumptions!$D$11),Assumptions!$D$11+SQRT('Random Draws'!H446*(Assumptions!$F$11-Assumptions!$D$11)*(Assumptions!$E$11-Assumptions!$D$11)),Assumptions!$F$11-SQRT((1-'Random Draws'!H446)*(Assumptions!$F$11-Assumptions!$D$11)*(Assumptions!$F$11-Assumptions!$E$11)))</f>
        <v>0.142785068793488</v>
      </c>
      <c r="K446" s="19" t="n">
        <f aca="false">MAX(G446,I446+Assumptions!$D$21)</f>
        <v>0.058682329381266</v>
      </c>
      <c r="L446" s="28" t="n">
        <f aca="false">(F446-Assumptions!$D$15)*(1-H446)+Assumptions!$D$15-J446</f>
        <v>0.200002552808574</v>
      </c>
      <c r="M446" s="21" t="n">
        <f aca="false">Assumptions!$D$14*(1+E446)^1*L446-Assumptions!$D$14*(1+E446)^0*E446*Assumptions!$D$16</f>
        <v>31.5907598488497</v>
      </c>
      <c r="N446" s="21" t="n">
        <f aca="false">Assumptions!$D$14*(1+E446)^2*L446-Assumptions!$D$14*(1+E446)^1*E446*Assumptions!$D$16</f>
        <v>34.9104819520259</v>
      </c>
      <c r="O446" s="21" t="n">
        <f aca="false">Assumptions!$D$14*(1+E446)^3*L446-Assumptions!$D$14*(1+E446)^2*E446*Assumptions!$D$16</f>
        <v>38.5790577989881</v>
      </c>
      <c r="P446" s="21" t="n">
        <f aca="false">Assumptions!$D$14*(1+E446)^4*L446-Assumptions!$D$14*(1+E446)^3*E446*Assumptions!$D$16</f>
        <v>42.633146763856</v>
      </c>
      <c r="Q446" s="21" t="n">
        <f aca="false">Assumptions!$D$14*(1+E446)^5*L446-Assumptions!$D$14*(1+E446)^4*E446*Assumptions!$D$16</f>
        <v>47.1132605793229</v>
      </c>
      <c r="R446" s="21" t="n">
        <f aca="false">M446/(1+K446)+N446/(1+K446)^2+O446/(1+K446)^3+P446/(1+K446)^4+Q446/(1+K446)^5</f>
        <v>162.863398604061</v>
      </c>
      <c r="S446" s="21" t="n">
        <f aca="false">Q446*(1+I446)/(K446-I446)</f>
        <v>1226.58853969729</v>
      </c>
      <c r="T446" s="21" t="n">
        <f aca="false">R446+S446/(1+K446)^5</f>
        <v>1085.15994270263</v>
      </c>
      <c r="U446" s="8" t="n">
        <f aca="false">(T446-Assumptions!$D$17)/Assumptions!$D$18</f>
        <v>36.0063977081051</v>
      </c>
    </row>
    <row r="447" customFormat="false" ht="15" hidden="false" customHeight="false" outlineLevel="0" collapsed="false">
      <c r="B447" s="2" t="n">
        <v>442</v>
      </c>
      <c r="C447" s="27" t="n">
        <f aca="false">NORMSDIST('Random Draws'!C447)</f>
        <v>0.452582843077991</v>
      </c>
      <c r="D447" s="27" t="n">
        <f aca="false">NORMSDIST(Assumptions!$D$22*'Random Draws'!C447+SQRT(1-Assumptions!$D$22^2)*'Random Draws'!D447)</f>
        <v>0.910605726915783</v>
      </c>
      <c r="E447" s="19" t="n">
        <f aca="false">IF(C447&lt;(Assumptions!$E$6-Assumptions!$D$6)/(Assumptions!$F$6-Assumptions!$D$6),Assumptions!$D$6+SQRT(C447*(Assumptions!$F$6-Assumptions!$D$6)*(Assumptions!$E$6-Assumptions!$D$6)),Assumptions!$F$6-SQRT((1-C447)*(Assumptions!$F$6-Assumptions!$D$6)*(Assumptions!$F$6-Assumptions!$E$6)))</f>
        <v>0.0875700979123436</v>
      </c>
      <c r="F447" s="19" t="n">
        <f aca="false">IF(D447&lt;(Assumptions!$E$7-Assumptions!$D$7)/(Assumptions!$F$7-Assumptions!$D$7),Assumptions!$D$7+SQRT(D447*(Assumptions!$F$7-Assumptions!$D$7)*(Assumptions!$E$7-Assumptions!$D$7)),Assumptions!$F$7-SQRT((1-D447)*(Assumptions!$F$7-Assumptions!$D$7)*(Assumptions!$F$7-Assumptions!$E$7)))</f>
        <v>0.441090291056262</v>
      </c>
      <c r="G447" s="19" t="n">
        <f aca="false">MIN(Assumptions!$D$24,MAX(Assumptions!$D$23,Assumptions!$D$8+Assumptions!$E$8*'Random Draws'!E447))</f>
        <v>0.072602347298962</v>
      </c>
      <c r="H447" s="19" t="n">
        <f aca="false">IF('Random Draws'!F447&lt;(Assumptions!$E$9-Assumptions!$D$9)/(Assumptions!$F$9-Assumptions!$D$9),Assumptions!$D$9+SQRT('Random Draws'!F447*(Assumptions!$F$9-Assumptions!$D$9)*(Assumptions!$E$9-Assumptions!$D$9)),Assumptions!$F$9-SQRT((1-'Random Draws'!F447)*(Assumptions!$F$9-Assumptions!$D$9)*(Assumptions!$F$9-Assumptions!$E$9)))</f>
        <v>0.264706040255136</v>
      </c>
      <c r="I447" s="19" t="n">
        <f aca="false">IF('Random Draws'!G447&lt;(Assumptions!$E$10-Assumptions!$D$10)/(Assumptions!$F$10-Assumptions!$D$10),Assumptions!$D$10+SQRT('Random Draws'!G447*(Assumptions!$F$10-Assumptions!$D$10)*(Assumptions!$E$10-Assumptions!$D$10)),Assumptions!$F$10-SQRT((1-'Random Draws'!G447)*(Assumptions!$F$10-Assumptions!$D$10)*(Assumptions!$F$10-Assumptions!$E$10)))</f>
        <v>0.0258818346135805</v>
      </c>
      <c r="J447" s="19" t="n">
        <f aca="false">IF('Random Draws'!H447&lt;(Assumptions!$E$11-Assumptions!$D$11)/(Assumptions!$F$11-Assumptions!$D$11),Assumptions!$D$11+SQRT('Random Draws'!H447*(Assumptions!$F$11-Assumptions!$D$11)*(Assumptions!$E$11-Assumptions!$D$11)),Assumptions!$F$11-SQRT((1-'Random Draws'!H447)*(Assumptions!$F$11-Assumptions!$D$11)*(Assumptions!$F$11-Assumptions!$E$11)))</f>
        <v>0.161980051871843</v>
      </c>
      <c r="K447" s="19" t="n">
        <f aca="false">MAX(G447,I447+Assumptions!$D$21)</f>
        <v>0.072602347298962</v>
      </c>
      <c r="L447" s="28" t="n">
        <f aca="false">(F447-Assumptions!$D$15)*(1-H447)+Assumptions!$D$15-J447</f>
        <v>0.196762760077098</v>
      </c>
      <c r="M447" s="21" t="n">
        <f aca="false">Assumptions!$D$14*(1+E447)^1*L447-Assumptions!$D$14*(1+E447)^0*E447*Assumptions!$D$16</f>
        <v>30.6480977392514</v>
      </c>
      <c r="N447" s="21" t="n">
        <f aca="false">Assumptions!$D$14*(1+E447)^2*L447-Assumptions!$D$14*(1+E447)^1*E447*Assumptions!$D$16</f>
        <v>33.3319546591048</v>
      </c>
      <c r="O447" s="21" t="n">
        <f aca="false">Assumptions!$D$14*(1+E447)^3*L447-Assumptions!$D$14*(1+E447)^2*E447*Assumptions!$D$16</f>
        <v>36.2508371922124</v>
      </c>
      <c r="P447" s="21" t="n">
        <f aca="false">Assumptions!$D$14*(1+E447)^4*L447-Assumptions!$D$14*(1+E447)^3*E447*Assumptions!$D$16</f>
        <v>39.4253265545388</v>
      </c>
      <c r="Q447" s="21" t="n">
        <f aca="false">Assumptions!$D$14*(1+E447)^5*L447-Assumptions!$D$14*(1+E447)^4*E447*Assumptions!$D$16</f>
        <v>42.8778062611459</v>
      </c>
      <c r="R447" s="21" t="n">
        <f aca="false">M447/(1+K447)+N447/(1+K447)^2+O447/(1+K447)^3+P447/(1+K447)^4+Q447/(1+K447)^5</f>
        <v>146.91130548472</v>
      </c>
      <c r="S447" s="21" t="n">
        <f aca="false">Q447*(1+I447)/(K447-I447)</f>
        <v>941.504277737804</v>
      </c>
      <c r="T447" s="21" t="n">
        <f aca="false">R447+S447/(1+K447)^5</f>
        <v>810.086971717465</v>
      </c>
      <c r="U447" s="8" t="n">
        <f aca="false">(T447-Assumptions!$D$17)/Assumptions!$D$18</f>
        <v>25.0034788686986</v>
      </c>
    </row>
    <row r="448" customFormat="false" ht="15" hidden="false" customHeight="false" outlineLevel="0" collapsed="false">
      <c r="B448" s="2" t="n">
        <v>443</v>
      </c>
      <c r="C448" s="27" t="n">
        <f aca="false">NORMSDIST('Random Draws'!C448)</f>
        <v>0.521714491428072</v>
      </c>
      <c r="D448" s="27" t="n">
        <f aca="false">NORMSDIST(Assumptions!$D$22*'Random Draws'!C448+SQRT(1-Assumptions!$D$22^2)*'Random Draws'!D448)</f>
        <v>0.258494094788321</v>
      </c>
      <c r="E448" s="19" t="n">
        <f aca="false">IF(C448&lt;(Assumptions!$E$6-Assumptions!$D$6)/(Assumptions!$F$6-Assumptions!$D$6),Assumptions!$D$6+SQRT(C448*(Assumptions!$F$6-Assumptions!$D$6)*(Assumptions!$E$6-Assumptions!$D$6)),Assumptions!$F$6-SQRT((1-C448)*(Assumptions!$F$6-Assumptions!$D$6)*(Assumptions!$F$6-Assumptions!$E$6)))</f>
        <v>0.0910977756859707</v>
      </c>
      <c r="F448" s="19" t="n">
        <f aca="false">IF(D448&lt;(Assumptions!$E$7-Assumptions!$D$7)/(Assumptions!$F$7-Assumptions!$D$7),Assumptions!$D$7+SQRT(D448*(Assumptions!$F$7-Assumptions!$D$7)*(Assumptions!$E$7-Assumptions!$D$7)),Assumptions!$F$7-SQRT((1-D448)*(Assumptions!$F$7-Assumptions!$D$7)*(Assumptions!$F$7-Assumptions!$E$7)))</f>
        <v>0.399382287499965</v>
      </c>
      <c r="G448" s="19" t="n">
        <f aca="false">MIN(Assumptions!$D$24,MAX(Assumptions!$D$23,Assumptions!$D$8+Assumptions!$E$8*'Random Draws'!E448))</f>
        <v>0.078519848921951</v>
      </c>
      <c r="H448" s="19" t="n">
        <f aca="false">IF('Random Draws'!F448&lt;(Assumptions!$E$9-Assumptions!$D$9)/(Assumptions!$F$9-Assumptions!$D$9),Assumptions!$D$9+SQRT('Random Draws'!F448*(Assumptions!$F$9-Assumptions!$D$9)*(Assumptions!$E$9-Assumptions!$D$9)),Assumptions!$F$9-SQRT((1-'Random Draws'!F448)*(Assumptions!$F$9-Assumptions!$D$9)*(Assumptions!$F$9-Assumptions!$E$9)))</f>
        <v>0.275498495862359</v>
      </c>
      <c r="I448" s="19" t="n">
        <f aca="false">IF('Random Draws'!G448&lt;(Assumptions!$E$10-Assumptions!$D$10)/(Assumptions!$F$10-Assumptions!$D$10),Assumptions!$D$10+SQRT('Random Draws'!G448*(Assumptions!$F$10-Assumptions!$D$10)*(Assumptions!$E$10-Assumptions!$D$10)),Assumptions!$F$10-SQRT((1-'Random Draws'!G448)*(Assumptions!$F$10-Assumptions!$D$10)*(Assumptions!$F$10-Assumptions!$E$10)))</f>
        <v>0.0206024087470793</v>
      </c>
      <c r="J448" s="19" t="n">
        <f aca="false">IF('Random Draws'!H448&lt;(Assumptions!$E$11-Assumptions!$D$11)/(Assumptions!$F$11-Assumptions!$D$11),Assumptions!$D$11+SQRT('Random Draws'!H448*(Assumptions!$F$11-Assumptions!$D$11)*(Assumptions!$E$11-Assumptions!$D$11)),Assumptions!$F$11-SQRT((1-'Random Draws'!H448)*(Assumptions!$F$11-Assumptions!$D$11)*(Assumptions!$F$11-Assumptions!$E$11)))</f>
        <v>0.129725702907245</v>
      </c>
      <c r="K448" s="19" t="n">
        <f aca="false">MAX(G448,I448+Assumptions!$D$21)</f>
        <v>0.078519848921951</v>
      </c>
      <c r="L448" s="28" t="n">
        <f aca="false">(F448-Assumptions!$D$15)*(1-H448)+Assumptions!$D$15-J448</f>
        <v>0.195442169574518</v>
      </c>
      <c r="M448" s="21" t="n">
        <f aca="false">Assumptions!$D$14*(1+E448)^1*L448-Assumptions!$D$14*(1+E448)^0*E448*Assumptions!$D$16</f>
        <v>30.5244695679756</v>
      </c>
      <c r="N448" s="21" t="n">
        <f aca="false">Assumptions!$D$14*(1+E448)^2*L448-Assumptions!$D$14*(1+E448)^1*E448*Assumptions!$D$16</f>
        <v>33.3051808496123</v>
      </c>
      <c r="O448" s="21" t="n">
        <f aca="false">Assumptions!$D$14*(1+E448)^3*L448-Assumptions!$D$14*(1+E448)^2*E448*Assumptions!$D$16</f>
        <v>36.3392087438309</v>
      </c>
      <c r="P448" s="21" t="n">
        <f aca="false">Assumptions!$D$14*(1+E448)^4*L448-Assumptions!$D$14*(1+E448)^3*E448*Assumptions!$D$16</f>
        <v>39.6496298305821</v>
      </c>
      <c r="Q448" s="21" t="n">
        <f aca="false">Assumptions!$D$14*(1+E448)^5*L448-Assumptions!$D$14*(1+E448)^4*E448*Assumptions!$D$16</f>
        <v>43.2616229149202</v>
      </c>
      <c r="R448" s="21" t="n">
        <f aca="false">M448/(1+K448)+N448/(1+K448)^2+O448/(1+K448)^3+P448/(1+K448)^4+Q448/(1+K448)^5</f>
        <v>144.850309767825</v>
      </c>
      <c r="S448" s="21" t="n">
        <f aca="false">Q448*(1+I448)/(K448-I448)</f>
        <v>762.342334536252</v>
      </c>
      <c r="T448" s="21" t="n">
        <f aca="false">R448+S448/(1+K448)^5</f>
        <v>667.257717665081</v>
      </c>
      <c r="U448" s="8" t="n">
        <f aca="false">(T448-Assumptions!$D$17)/Assumptions!$D$18</f>
        <v>19.2903087066032</v>
      </c>
    </row>
    <row r="449" customFormat="false" ht="15" hidden="false" customHeight="false" outlineLevel="0" collapsed="false">
      <c r="B449" s="2" t="n">
        <v>444</v>
      </c>
      <c r="C449" s="27" t="n">
        <f aca="false">NORMSDIST('Random Draws'!C449)</f>
        <v>0.929489251742723</v>
      </c>
      <c r="D449" s="27" t="n">
        <f aca="false">NORMSDIST(Assumptions!$D$22*'Random Draws'!C449+SQRT(1-Assumptions!$D$22^2)*'Random Draws'!D449)</f>
        <v>0.658500142774214</v>
      </c>
      <c r="E449" s="19" t="n">
        <f aca="false">IF(C449&lt;(Assumptions!$E$6-Assumptions!$D$6)/(Assumptions!$F$6-Assumptions!$D$6),Assumptions!$D$6+SQRT(C449*(Assumptions!$F$6-Assumptions!$D$6)*(Assumptions!$E$6-Assumptions!$D$6)),Assumptions!$F$6-SQRT((1-C449)*(Assumptions!$F$6-Assumptions!$D$6)*(Assumptions!$F$6-Assumptions!$E$6)))</f>
        <v>0.121223585505044</v>
      </c>
      <c r="F449" s="19" t="n">
        <f aca="false">IF(D449&lt;(Assumptions!$E$7-Assumptions!$D$7)/(Assumptions!$F$7-Assumptions!$D$7),Assumptions!$D$7+SQRT(D449*(Assumptions!$F$7-Assumptions!$D$7)*(Assumptions!$E$7-Assumptions!$D$7)),Assumptions!$F$7-SQRT((1-D449)*(Assumptions!$F$7-Assumptions!$D$7)*(Assumptions!$F$7-Assumptions!$E$7)))</f>
        <v>0.423040570500843</v>
      </c>
      <c r="G449" s="19" t="n">
        <f aca="false">MIN(Assumptions!$D$24,MAX(Assumptions!$D$23,Assumptions!$D$8+Assumptions!$E$8*'Random Draws'!E449))</f>
        <v>0.098480736710936</v>
      </c>
      <c r="H449" s="19" t="n">
        <f aca="false">IF('Random Draws'!F449&lt;(Assumptions!$E$9-Assumptions!$D$9)/(Assumptions!$F$9-Assumptions!$D$9),Assumptions!$D$9+SQRT('Random Draws'!F449*(Assumptions!$F$9-Assumptions!$D$9)*(Assumptions!$E$9-Assumptions!$D$9)),Assumptions!$F$9-SQRT((1-'Random Draws'!F449)*(Assumptions!$F$9-Assumptions!$D$9)*(Assumptions!$F$9-Assumptions!$E$9)))</f>
        <v>0.296492958501437</v>
      </c>
      <c r="I449" s="19" t="n">
        <f aca="false">IF('Random Draws'!G449&lt;(Assumptions!$E$10-Assumptions!$D$10)/(Assumptions!$F$10-Assumptions!$D$10),Assumptions!$D$10+SQRT('Random Draws'!G449*(Assumptions!$F$10-Assumptions!$D$10)*(Assumptions!$E$10-Assumptions!$D$10)),Assumptions!$F$10-SQRT((1-'Random Draws'!G449)*(Assumptions!$F$10-Assumptions!$D$10)*(Assumptions!$F$10-Assumptions!$E$10)))</f>
        <v>0.0217461603276214</v>
      </c>
      <c r="J449" s="19" t="n">
        <f aca="false">IF('Random Draws'!H449&lt;(Assumptions!$E$11-Assumptions!$D$11)/(Assumptions!$F$11-Assumptions!$D$11),Assumptions!$D$11+SQRT('Random Draws'!H449*(Assumptions!$F$11-Assumptions!$D$11)*(Assumptions!$E$11-Assumptions!$D$11)),Assumptions!$F$11-SQRT((1-'Random Draws'!H449)*(Assumptions!$F$11-Assumptions!$D$11)*(Assumptions!$F$11-Assumptions!$E$11)))</f>
        <v>0.171281956879879</v>
      </c>
      <c r="K449" s="19" t="n">
        <f aca="false">MAX(G449,I449+Assumptions!$D$21)</f>
        <v>0.098480736710936</v>
      </c>
      <c r="L449" s="28" t="n">
        <f aca="false">(F449-Assumptions!$D$15)*(1-H449)+Assumptions!$D$15-J449</f>
        <v>0.164874147912221</v>
      </c>
      <c r="M449" s="21" t="n">
        <f aca="false">Assumptions!$D$14*(1+E449)^1*L449-Assumptions!$D$14*(1+E449)^0*E449*Assumptions!$D$16</f>
        <v>26.2774909785413</v>
      </c>
      <c r="N449" s="21" t="n">
        <f aca="false">Assumptions!$D$14*(1+E449)^2*L449-Assumptions!$D$14*(1+E449)^1*E449*Assumptions!$D$16</f>
        <v>29.4629426530365</v>
      </c>
      <c r="O449" s="21" t="n">
        <f aca="false">Assumptions!$D$14*(1+E449)^3*L449-Assumptions!$D$14*(1+E449)^2*E449*Assumptions!$D$16</f>
        <v>33.0345462009671</v>
      </c>
      <c r="P449" s="21" t="n">
        <f aca="false">Assumptions!$D$14*(1+E449)^4*L449-Assumptions!$D$14*(1+E449)^3*E449*Assumptions!$D$16</f>
        <v>37.0391123369804</v>
      </c>
      <c r="Q449" s="21" t="n">
        <f aca="false">Assumptions!$D$14*(1+E449)^5*L449-Assumptions!$D$14*(1+E449)^4*E449*Assumptions!$D$16</f>
        <v>41.5291263383933</v>
      </c>
      <c r="R449" s="21" t="n">
        <f aca="false">M449/(1+K449)+N449/(1+K449)^2+O449/(1+K449)^3+P449/(1+K449)^4+Q449/(1+K449)^5</f>
        <v>124.664665333879</v>
      </c>
      <c r="S449" s="21" t="n">
        <f aca="false">Q449*(1+I449)/(K449-I449)</f>
        <v>552.973996572953</v>
      </c>
      <c r="T449" s="21" t="n">
        <f aca="false">R449+S449/(1+K449)^5</f>
        <v>470.398976911681</v>
      </c>
      <c r="U449" s="8" t="n">
        <f aca="false">(T449-Assumptions!$D$17)/Assumptions!$D$18</f>
        <v>11.4159590764673</v>
      </c>
    </row>
    <row r="450" customFormat="false" ht="15" hidden="false" customHeight="false" outlineLevel="0" collapsed="false">
      <c r="B450" s="2" t="n">
        <v>445</v>
      </c>
      <c r="C450" s="27" t="n">
        <f aca="false">NORMSDIST('Random Draws'!C450)</f>
        <v>0.362244109743557</v>
      </c>
      <c r="D450" s="27" t="n">
        <f aca="false">NORMSDIST(Assumptions!$D$22*'Random Draws'!C450+SQRT(1-Assumptions!$D$22^2)*'Random Draws'!D450)</f>
        <v>0.824183897438098</v>
      </c>
      <c r="E450" s="19" t="n">
        <f aca="false">IF(C450&lt;(Assumptions!$E$6-Assumptions!$D$6)/(Assumptions!$F$6-Assumptions!$D$6),Assumptions!$D$6+SQRT(C450*(Assumptions!$F$6-Assumptions!$D$6)*(Assumptions!$E$6-Assumptions!$D$6)),Assumptions!$F$6-SQRT((1-C450)*(Assumptions!$F$6-Assumptions!$D$6)*(Assumptions!$F$6-Assumptions!$E$6)))</f>
        <v>0.0825584368688253</v>
      </c>
      <c r="F450" s="19" t="n">
        <f aca="false">IF(D450&lt;(Assumptions!$E$7-Assumptions!$D$7)/(Assumptions!$F$7-Assumptions!$D$7),Assumptions!$D$7+SQRT(D450*(Assumptions!$F$7-Assumptions!$D$7)*(Assumptions!$E$7-Assumptions!$D$7)),Assumptions!$F$7-SQRT((1-D450)*(Assumptions!$F$7-Assumptions!$D$7)*(Assumptions!$F$7-Assumptions!$E$7)))</f>
        <v>0.433480867090955</v>
      </c>
      <c r="G450" s="19" t="n">
        <f aca="false">MIN(Assumptions!$D$24,MAX(Assumptions!$D$23,Assumptions!$D$8+Assumptions!$E$8*'Random Draws'!E450))</f>
        <v>0.077335780502538</v>
      </c>
      <c r="H450" s="19" t="n">
        <f aca="false">IF('Random Draws'!F450&lt;(Assumptions!$E$9-Assumptions!$D$9)/(Assumptions!$F$9-Assumptions!$D$9),Assumptions!$D$9+SQRT('Random Draws'!F450*(Assumptions!$F$9-Assumptions!$D$9)*(Assumptions!$E$9-Assumptions!$D$9)),Assumptions!$F$9-SQRT((1-'Random Draws'!F450)*(Assumptions!$F$9-Assumptions!$D$9)*(Assumptions!$F$9-Assumptions!$E$9)))</f>
        <v>0.274003109134521</v>
      </c>
      <c r="I450" s="19" t="n">
        <f aca="false">IF('Random Draws'!G450&lt;(Assumptions!$E$10-Assumptions!$D$10)/(Assumptions!$F$10-Assumptions!$D$10),Assumptions!$D$10+SQRT('Random Draws'!G450*(Assumptions!$F$10-Assumptions!$D$10)*(Assumptions!$E$10-Assumptions!$D$10)),Assumptions!$F$10-SQRT((1-'Random Draws'!G450)*(Assumptions!$F$10-Assumptions!$D$10)*(Assumptions!$F$10-Assumptions!$E$10)))</f>
        <v>0.0194052840796238</v>
      </c>
      <c r="J450" s="19" t="n">
        <f aca="false">IF('Random Draws'!H450&lt;(Assumptions!$E$11-Assumptions!$D$11)/(Assumptions!$F$11-Assumptions!$D$11),Assumptions!$D$11+SQRT('Random Draws'!H450*(Assumptions!$F$11-Assumptions!$D$11)*(Assumptions!$E$11-Assumptions!$D$11)),Assumptions!$F$11-SQRT((1-'Random Draws'!H450)*(Assumptions!$F$11-Assumptions!$D$11)*(Assumptions!$F$11-Assumptions!$E$11)))</f>
        <v>0.158863322957153</v>
      </c>
      <c r="K450" s="19" t="n">
        <f aca="false">MAX(G450,I450+Assumptions!$D$21)</f>
        <v>0.077335780502538</v>
      </c>
      <c r="L450" s="28" t="n">
        <f aca="false">(F450-Assumptions!$D$15)*(1-H450)+Assumptions!$D$15-J450</f>
        <v>0.19146284298804</v>
      </c>
      <c r="M450" s="21" t="n">
        <f aca="false">Assumptions!$D$14*(1+E450)^1*L450-Assumptions!$D$14*(1+E450)^0*E450*Assumptions!$D$16</f>
        <v>29.6949796230417</v>
      </c>
      <c r="N450" s="21" t="n">
        <f aca="false">Assumptions!$D$14*(1+E450)^2*L450-Assumptions!$D$14*(1+E450)^1*E450*Assumptions!$D$16</f>
        <v>32.1465507235716</v>
      </c>
      <c r="O450" s="21" t="n">
        <f aca="false">Assumptions!$D$14*(1+E450)^3*L450-Assumptions!$D$14*(1+E450)^2*E450*Assumptions!$D$16</f>
        <v>34.8005197020341</v>
      </c>
      <c r="P450" s="21" t="n">
        <f aca="false">Assumptions!$D$14*(1+E450)^4*L450-Assumptions!$D$14*(1+E450)^3*E450*Assumptions!$D$16</f>
        <v>37.6735962108568</v>
      </c>
      <c r="Q450" s="21" t="n">
        <f aca="false">Assumptions!$D$14*(1+E450)^5*L450-Assumptions!$D$14*(1+E450)^4*E450*Assumptions!$D$16</f>
        <v>40.7838694252524</v>
      </c>
      <c r="R450" s="21" t="n">
        <f aca="false">M450/(1+K450)+N450/(1+K450)^2+O450/(1+K450)^3+P450/(1+K450)^4+Q450/(1+K450)^5</f>
        <v>139.159429369977</v>
      </c>
      <c r="S450" s="21" t="n">
        <f aca="false">Q450*(1+I450)/(K450-I450)</f>
        <v>717.675396630483</v>
      </c>
      <c r="T450" s="21" t="n">
        <f aca="false">R450+S450/(1+K450)^5</f>
        <v>633.666651328024</v>
      </c>
      <c r="U450" s="8" t="n">
        <f aca="false">(T450-Assumptions!$D$17)/Assumptions!$D$18</f>
        <v>17.946666053121</v>
      </c>
    </row>
    <row r="451" customFormat="false" ht="15" hidden="false" customHeight="false" outlineLevel="0" collapsed="false">
      <c r="B451" s="2" t="n">
        <v>446</v>
      </c>
      <c r="C451" s="27" t="n">
        <f aca="false">NORMSDIST('Random Draws'!C451)</f>
        <v>0.608728711313746</v>
      </c>
      <c r="D451" s="27" t="n">
        <f aca="false">NORMSDIST(Assumptions!$D$22*'Random Draws'!C451+SQRT(1-Assumptions!$D$22^2)*'Random Draws'!D451)</f>
        <v>0.84264213461952</v>
      </c>
      <c r="E451" s="19" t="n">
        <f aca="false">IF(C451&lt;(Assumptions!$E$6-Assumptions!$D$6)/(Assumptions!$F$6-Assumptions!$D$6),Assumptions!$D$6+SQRT(C451*(Assumptions!$F$6-Assumptions!$D$6)*(Assumptions!$E$6-Assumptions!$D$6)),Assumptions!$F$6-SQRT((1-C451)*(Assumptions!$F$6-Assumptions!$D$6)*(Assumptions!$F$6-Assumptions!$E$6)))</f>
        <v>0.0957692816762912</v>
      </c>
      <c r="F451" s="19" t="n">
        <f aca="false">IF(D451&lt;(Assumptions!$E$7-Assumptions!$D$7)/(Assumptions!$F$7-Assumptions!$D$7),Assumptions!$D$7+SQRT(D451*(Assumptions!$F$7-Assumptions!$D$7)*(Assumptions!$E$7-Assumptions!$D$7)),Assumptions!$F$7-SQRT((1-D451)*(Assumptions!$F$7-Assumptions!$D$7)*(Assumptions!$F$7-Assumptions!$E$7)))</f>
        <v>0.434911527317871</v>
      </c>
      <c r="G451" s="19" t="n">
        <f aca="false">MIN(Assumptions!$D$24,MAX(Assumptions!$D$23,Assumptions!$D$8+Assumptions!$E$8*'Random Draws'!E451))</f>
        <v>0.078781697299742</v>
      </c>
      <c r="H451" s="19" t="n">
        <f aca="false">IF('Random Draws'!F451&lt;(Assumptions!$E$9-Assumptions!$D$9)/(Assumptions!$F$9-Assumptions!$D$9),Assumptions!$D$9+SQRT('Random Draws'!F451*(Assumptions!$F$9-Assumptions!$D$9)*(Assumptions!$E$9-Assumptions!$D$9)),Assumptions!$F$9-SQRT((1-'Random Draws'!F451)*(Assumptions!$F$9-Assumptions!$D$9)*(Assumptions!$F$9-Assumptions!$E$9)))</f>
        <v>0.316329219106054</v>
      </c>
      <c r="I451" s="19" t="n">
        <f aca="false">IF('Random Draws'!G451&lt;(Assumptions!$E$10-Assumptions!$D$10)/(Assumptions!$F$10-Assumptions!$D$10),Assumptions!$D$10+SQRT('Random Draws'!G451*(Assumptions!$F$10-Assumptions!$D$10)*(Assumptions!$E$10-Assumptions!$D$10)),Assumptions!$F$10-SQRT((1-'Random Draws'!G451)*(Assumptions!$F$10-Assumptions!$D$10)*(Assumptions!$F$10-Assumptions!$E$10)))</f>
        <v>0.0194223853125894</v>
      </c>
      <c r="J451" s="19" t="n">
        <f aca="false">IF('Random Draws'!H451&lt;(Assumptions!$E$11-Assumptions!$D$11)/(Assumptions!$F$11-Assumptions!$D$11),Assumptions!$D$11+SQRT('Random Draws'!H451*(Assumptions!$F$11-Assumptions!$D$11)*(Assumptions!$E$11-Assumptions!$D$11)),Assumptions!$F$11-SQRT((1-'Random Draws'!H451)*(Assumptions!$F$11-Assumptions!$D$11)*(Assumptions!$F$11-Assumptions!$E$11)))</f>
        <v>0.140938893218697</v>
      </c>
      <c r="K451" s="19" t="n">
        <f aca="false">MAX(G451,I451+Assumptions!$D$21)</f>
        <v>0.078781697299742</v>
      </c>
      <c r="L451" s="28" t="n">
        <f aca="false">(F451-Assumptions!$D$15)*(1-H451)+Assumptions!$D$15-J451</f>
        <v>0.197520208766278</v>
      </c>
      <c r="M451" s="21" t="n">
        <f aca="false">Assumptions!$D$14*(1+E451)^1*L451-Assumptions!$D$14*(1+E451)^0*E451*Assumptions!$D$16</f>
        <v>30.9667073297825</v>
      </c>
      <c r="N451" s="21" t="n">
        <f aca="false">Assumptions!$D$14*(1+E451)^2*L451-Assumptions!$D$14*(1+E451)^1*E451*Assumptions!$D$16</f>
        <v>33.9323666466357</v>
      </c>
      <c r="O451" s="21" t="n">
        <f aca="false">Assumptions!$D$14*(1+E451)^3*L451-Assumptions!$D$14*(1+E451)^2*E451*Assumptions!$D$16</f>
        <v>37.1820450259606</v>
      </c>
      <c r="P451" s="21" t="n">
        <f aca="false">Assumptions!$D$14*(1+E451)^4*L451-Assumptions!$D$14*(1+E451)^3*E451*Assumptions!$D$16</f>
        <v>40.7429427693524</v>
      </c>
      <c r="Q451" s="21" t="n">
        <f aca="false">Assumptions!$D$14*(1+E451)^5*L451-Assumptions!$D$14*(1+E451)^4*E451*Assumptions!$D$16</f>
        <v>44.6448651317515</v>
      </c>
      <c r="R451" s="21" t="n">
        <f aca="false">M451/(1+K451)+N451/(1+K451)^2+O451/(1+K451)^3+P451/(1+K451)^4+Q451/(1+K451)^5</f>
        <v>148.118253334282</v>
      </c>
      <c r="S451" s="21" t="n">
        <f aca="false">Q451*(1+I451)/(K451-I451)</f>
        <v>766.7200542085</v>
      </c>
      <c r="T451" s="21" t="n">
        <f aca="false">R451+S451/(1+K451)^5</f>
        <v>672.888223772557</v>
      </c>
      <c r="U451" s="8" t="n">
        <f aca="false">(T451-Assumptions!$D$17)/Assumptions!$D$18</f>
        <v>19.5155289509023</v>
      </c>
    </row>
    <row r="452" customFormat="false" ht="15" hidden="false" customHeight="false" outlineLevel="0" collapsed="false">
      <c r="B452" s="2" t="n">
        <v>447</v>
      </c>
      <c r="C452" s="27" t="n">
        <f aca="false">NORMSDIST('Random Draws'!C452)</f>
        <v>0.410893796126186</v>
      </c>
      <c r="D452" s="27" t="n">
        <f aca="false">NORMSDIST(Assumptions!$D$22*'Random Draws'!C452+SQRT(1-Assumptions!$D$22^2)*'Random Draws'!D452)</f>
        <v>0.363488374630855</v>
      </c>
      <c r="E452" s="19" t="n">
        <f aca="false">IF(C452&lt;(Assumptions!$E$6-Assumptions!$D$6)/(Assumptions!$F$6-Assumptions!$D$6),Assumptions!$D$6+SQRT(C452*(Assumptions!$F$6-Assumptions!$D$6)*(Assumptions!$E$6-Assumptions!$D$6)),Assumptions!$F$6-SQRT((1-C452)*(Assumptions!$F$6-Assumptions!$D$6)*(Assumptions!$F$6-Assumptions!$E$6)))</f>
        <v>0.085326250458547</v>
      </c>
      <c r="F452" s="19" t="n">
        <f aca="false">IF(D452&lt;(Assumptions!$E$7-Assumptions!$D$7)/(Assumptions!$F$7-Assumptions!$D$7),Assumptions!$D$7+SQRT(D452*(Assumptions!$F$7-Assumptions!$D$7)*(Assumptions!$E$7-Assumptions!$D$7)),Assumptions!$F$7-SQRT((1-D452)*(Assumptions!$F$7-Assumptions!$D$7)*(Assumptions!$F$7-Assumptions!$E$7)))</f>
        <v>0.406700430916482</v>
      </c>
      <c r="G452" s="19" t="n">
        <f aca="false">MIN(Assumptions!$D$24,MAX(Assumptions!$D$23,Assumptions!$D$8+Assumptions!$E$8*'Random Draws'!E452))</f>
        <v>0.066469483909166</v>
      </c>
      <c r="H452" s="19" t="n">
        <f aca="false">IF('Random Draws'!F452&lt;(Assumptions!$E$9-Assumptions!$D$9)/(Assumptions!$F$9-Assumptions!$D$9),Assumptions!$D$9+SQRT('Random Draws'!F452*(Assumptions!$F$9-Assumptions!$D$9)*(Assumptions!$E$9-Assumptions!$D$9)),Assumptions!$F$9-SQRT((1-'Random Draws'!F452)*(Assumptions!$F$9-Assumptions!$D$9)*(Assumptions!$F$9-Assumptions!$E$9)))</f>
        <v>0.25948687008799</v>
      </c>
      <c r="I452" s="19" t="n">
        <f aca="false">IF('Random Draws'!G452&lt;(Assumptions!$E$10-Assumptions!$D$10)/(Assumptions!$F$10-Assumptions!$D$10),Assumptions!$D$10+SQRT('Random Draws'!G452*(Assumptions!$F$10-Assumptions!$D$10)*(Assumptions!$E$10-Assumptions!$D$10)),Assumptions!$F$10-SQRT((1-'Random Draws'!G452)*(Assumptions!$F$10-Assumptions!$D$10)*(Assumptions!$F$10-Assumptions!$E$10)))</f>
        <v>0.0204607095129436</v>
      </c>
      <c r="J452" s="19" t="n">
        <f aca="false">IF('Random Draws'!H452&lt;(Assumptions!$E$11-Assumptions!$D$11)/(Assumptions!$F$11-Assumptions!$D$11),Assumptions!$D$11+SQRT('Random Draws'!H452*(Assumptions!$F$11-Assumptions!$D$11)*(Assumptions!$E$11-Assumptions!$D$11)),Assumptions!$F$11-SQRT((1-'Random Draws'!H452)*(Assumptions!$F$11-Assumptions!$D$11)*(Assumptions!$F$11-Assumptions!$E$11)))</f>
        <v>0.207908990235965</v>
      </c>
      <c r="K452" s="19" t="n">
        <f aca="false">MAX(G452,I452+Assumptions!$D$21)</f>
        <v>0.066469483909166</v>
      </c>
      <c r="L452" s="28" t="n">
        <f aca="false">(F452-Assumptions!$D$15)*(1-H452)+Assumptions!$D$15-J452</f>
        <v>0.126991311910002</v>
      </c>
      <c r="M452" s="21" t="n">
        <f aca="false">Assumptions!$D$14*(1+E452)^1*L452-Assumptions!$D$14*(1+E452)^0*E452*Assumptions!$D$16</f>
        <v>19.6137464479389</v>
      </c>
      <c r="N452" s="21" t="n">
        <f aca="false">Assumptions!$D$14*(1+E452)^2*L452-Assumptions!$D$14*(1+E452)^1*E452*Assumptions!$D$16</f>
        <v>21.2873138897862</v>
      </c>
      <c r="O452" s="21" t="n">
        <f aca="false">Assumptions!$D$14*(1+E452)^3*L452-Assumptions!$D$14*(1+E452)^2*E452*Assumptions!$D$16</f>
        <v>23.1036805663358</v>
      </c>
      <c r="P452" s="21" t="n">
        <f aca="false">Assumptions!$D$14*(1+E452)^4*L452-Assumptions!$D$14*(1+E452)^3*E452*Assumptions!$D$16</f>
        <v>25.0750310008532</v>
      </c>
      <c r="Q452" s="21" t="n">
        <f aca="false">Assumptions!$D$14*(1+E452)^5*L452-Assumptions!$D$14*(1+E452)^4*E452*Assumptions!$D$16</f>
        <v>27.2145893762879</v>
      </c>
      <c r="R452" s="21" t="n">
        <f aca="false">M452/(1+K452)+N452/(1+K452)^2+O452/(1+K452)^3+P452/(1+K452)^4+Q452/(1+K452)^5</f>
        <v>95.2662962276569</v>
      </c>
      <c r="S452" s="21" t="n">
        <f aca="false">Q452*(1+I452)/(K452-I452)</f>
        <v>603.611366494265</v>
      </c>
      <c r="T452" s="21" t="n">
        <f aca="false">R452+S452/(1+K452)^5</f>
        <v>532.803759214954</v>
      </c>
      <c r="U452" s="8" t="n">
        <f aca="false">(T452-Assumptions!$D$17)/Assumptions!$D$18</f>
        <v>13.9121503685982</v>
      </c>
    </row>
    <row r="453" customFormat="false" ht="15" hidden="false" customHeight="false" outlineLevel="0" collapsed="false">
      <c r="B453" s="2" t="n">
        <v>448</v>
      </c>
      <c r="C453" s="27" t="n">
        <f aca="false">NORMSDIST('Random Draws'!C453)</f>
        <v>0.706272592199021</v>
      </c>
      <c r="D453" s="27" t="n">
        <f aca="false">NORMSDIST(Assumptions!$D$22*'Random Draws'!C453+SQRT(1-Assumptions!$D$22^2)*'Random Draws'!D453)</f>
        <v>0.605339905321544</v>
      </c>
      <c r="E453" s="19" t="n">
        <f aca="false">IF(C453&lt;(Assumptions!$E$6-Assumptions!$D$6)/(Assumptions!$F$6-Assumptions!$D$6),Assumptions!$D$6+SQRT(C453*(Assumptions!$F$6-Assumptions!$D$6)*(Assumptions!$E$6-Assumptions!$D$6)),Assumptions!$F$6-SQRT((1-C453)*(Assumptions!$F$6-Assumptions!$D$6)*(Assumptions!$F$6-Assumptions!$E$6)))</f>
        <v>0.101677199489013</v>
      </c>
      <c r="F453" s="19" t="n">
        <f aca="false">IF(D453&lt;(Assumptions!$E$7-Assumptions!$D$7)/(Assumptions!$F$7-Assumptions!$D$7),Assumptions!$D$7+SQRT(D453*(Assumptions!$F$7-Assumptions!$D$7)*(Assumptions!$E$7-Assumptions!$D$7)),Assumptions!$F$7-SQRT((1-D453)*(Assumptions!$F$7-Assumptions!$D$7)*(Assumptions!$F$7-Assumptions!$E$7)))</f>
        <v>0.420267892344933</v>
      </c>
      <c r="G453" s="19" t="n">
        <f aca="false">MIN(Assumptions!$D$24,MAX(Assumptions!$D$23,Assumptions!$D$8+Assumptions!$E$8*'Random Draws'!E453))</f>
        <v>0.090241586978914</v>
      </c>
      <c r="H453" s="19" t="n">
        <f aca="false">IF('Random Draws'!F453&lt;(Assumptions!$E$9-Assumptions!$D$9)/(Assumptions!$F$9-Assumptions!$D$9),Assumptions!$D$9+SQRT('Random Draws'!F453*(Assumptions!$F$9-Assumptions!$D$9)*(Assumptions!$E$9-Assumptions!$D$9)),Assumptions!$F$9-SQRT((1-'Random Draws'!F453)*(Assumptions!$F$9-Assumptions!$D$9)*(Assumptions!$F$9-Assumptions!$E$9)))</f>
        <v>0.324889157614632</v>
      </c>
      <c r="I453" s="19" t="n">
        <f aca="false">IF('Random Draws'!G453&lt;(Assumptions!$E$10-Assumptions!$D$10)/(Assumptions!$F$10-Assumptions!$D$10),Assumptions!$D$10+SQRT('Random Draws'!G453*(Assumptions!$F$10-Assumptions!$D$10)*(Assumptions!$E$10-Assumptions!$D$10)),Assumptions!$F$10-SQRT((1-'Random Draws'!G453)*(Assumptions!$F$10-Assumptions!$D$10)*(Assumptions!$F$10-Assumptions!$E$10)))</f>
        <v>0.0198211922571168</v>
      </c>
      <c r="J453" s="19" t="n">
        <f aca="false">IF('Random Draws'!H453&lt;(Assumptions!$E$11-Assumptions!$D$11)/(Assumptions!$F$11-Assumptions!$D$11),Assumptions!$D$11+SQRT('Random Draws'!H453*(Assumptions!$F$11-Assumptions!$D$11)*(Assumptions!$E$11-Assumptions!$D$11)),Assumptions!$F$11-SQRT((1-'Random Draws'!H453)*(Assumptions!$F$11-Assumptions!$D$11)*(Assumptions!$F$11-Assumptions!$E$11)))</f>
        <v>0.149009063179496</v>
      </c>
      <c r="K453" s="19" t="n">
        <f aca="false">MAX(G453,I453+Assumptions!$D$21)</f>
        <v>0.090241586978914</v>
      </c>
      <c r="L453" s="28" t="n">
        <f aca="false">(F453-Assumptions!$D$15)*(1-H453)+Assumptions!$D$15-J453</f>
        <v>0.176953938138917</v>
      </c>
      <c r="M453" s="21" t="n">
        <f aca="false">Assumptions!$D$14*(1+E453)^1*L453-Assumptions!$D$14*(1+E453)^0*E453*Assumptions!$D$16</f>
        <v>27.8248914383007</v>
      </c>
      <c r="N453" s="21" t="n">
        <f aca="false">Assumptions!$D$14*(1+E453)^2*L453-Assumptions!$D$14*(1+E453)^1*E453*Assumptions!$D$16</f>
        <v>30.654048475833</v>
      </c>
      <c r="O453" s="21" t="n">
        <f aca="false">Assumptions!$D$14*(1+E453)^3*L453-Assumptions!$D$14*(1+E453)^2*E453*Assumptions!$D$16</f>
        <v>33.7708662778561</v>
      </c>
      <c r="P453" s="21" t="n">
        <f aca="false">Assumptions!$D$14*(1+E453)^4*L453-Assumptions!$D$14*(1+E453)^3*E453*Assumptions!$D$16</f>
        <v>37.2045933853065</v>
      </c>
      <c r="Q453" s="21" t="n">
        <f aca="false">Assumptions!$D$14*(1+E453)^5*L453-Assumptions!$D$14*(1+E453)^4*E453*Assumptions!$D$16</f>
        <v>40.9874522488519</v>
      </c>
      <c r="R453" s="21" t="n">
        <f aca="false">M453/(1+K453)+N453/(1+K453)^2+O453/(1+K453)^3+P453/(1+K453)^4+Q453/(1+K453)^5</f>
        <v>130.314054417435</v>
      </c>
      <c r="S453" s="21" t="n">
        <f aca="false">Q453*(1+I453)/(K453-I453)</f>
        <v>593.576230084201</v>
      </c>
      <c r="T453" s="21" t="n">
        <f aca="false">R453+S453/(1+K453)^5</f>
        <v>515.670636099202</v>
      </c>
      <c r="U453" s="8" t="n">
        <f aca="false">(T453-Assumptions!$D$17)/Assumptions!$D$18</f>
        <v>13.2268254439681</v>
      </c>
    </row>
    <row r="454" customFormat="false" ht="15" hidden="false" customHeight="false" outlineLevel="0" collapsed="false">
      <c r="B454" s="2" t="n">
        <v>449</v>
      </c>
      <c r="C454" s="27" t="n">
        <f aca="false">NORMSDIST('Random Draws'!C454)</f>
        <v>0.087509208838044</v>
      </c>
      <c r="D454" s="27" t="n">
        <f aca="false">NORMSDIST(Assumptions!$D$22*'Random Draws'!C454+SQRT(1-Assumptions!$D$22^2)*'Random Draws'!D454)</f>
        <v>0.869851043799057</v>
      </c>
      <c r="E454" s="19" t="n">
        <f aca="false">IF(C454&lt;(Assumptions!$E$6-Assumptions!$D$6)/(Assumptions!$F$6-Assumptions!$D$6),Assumptions!$D$6+SQRT(C454*(Assumptions!$F$6-Assumptions!$D$6)*(Assumptions!$E$6-Assumptions!$D$6)),Assumptions!$F$6-SQRT((1-C454)*(Assumptions!$F$6-Assumptions!$D$6)*(Assumptions!$F$6-Assumptions!$E$6)))</f>
        <v>0.0609176013010627</v>
      </c>
      <c r="F454" s="19" t="n">
        <f aca="false">IF(D454&lt;(Assumptions!$E$7-Assumptions!$D$7)/(Assumptions!$F$7-Assumptions!$D$7),Assumptions!$D$7+SQRT(D454*(Assumptions!$F$7-Assumptions!$D$7)*(Assumptions!$E$7-Assumptions!$D$7)),Assumptions!$F$7-SQRT((1-D454)*(Assumptions!$F$7-Assumptions!$D$7)*(Assumptions!$F$7-Assumptions!$E$7)))</f>
        <v>0.437183430915149</v>
      </c>
      <c r="G454" s="19" t="n">
        <f aca="false">MIN(Assumptions!$D$24,MAX(Assumptions!$D$23,Assumptions!$D$8+Assumptions!$E$8*'Random Draws'!E454))</f>
        <v>0.062918410013973</v>
      </c>
      <c r="H454" s="19" t="n">
        <f aca="false">IF('Random Draws'!F454&lt;(Assumptions!$E$9-Assumptions!$D$9)/(Assumptions!$F$9-Assumptions!$D$9),Assumptions!$D$9+SQRT('Random Draws'!F454*(Assumptions!$F$9-Assumptions!$D$9)*(Assumptions!$E$9-Assumptions!$D$9)),Assumptions!$F$9-SQRT((1-'Random Draws'!F454)*(Assumptions!$F$9-Assumptions!$D$9)*(Assumptions!$F$9-Assumptions!$E$9)))</f>
        <v>0.291626342416885</v>
      </c>
      <c r="I454" s="19" t="n">
        <f aca="false">IF('Random Draws'!G454&lt;(Assumptions!$E$10-Assumptions!$D$10)/(Assumptions!$F$10-Assumptions!$D$10),Assumptions!$D$10+SQRT('Random Draws'!G454*(Assumptions!$F$10-Assumptions!$D$10)*(Assumptions!$E$10-Assumptions!$D$10)),Assumptions!$F$10-SQRT((1-'Random Draws'!G454)*(Assumptions!$F$10-Assumptions!$D$10)*(Assumptions!$F$10-Assumptions!$E$10)))</f>
        <v>0.0141741112643651</v>
      </c>
      <c r="J454" s="19" t="n">
        <f aca="false">IF('Random Draws'!H454&lt;(Assumptions!$E$11-Assumptions!$D$11)/(Assumptions!$F$11-Assumptions!$D$11),Assumptions!$D$11+SQRT('Random Draws'!H454*(Assumptions!$F$11-Assumptions!$D$11)*(Assumptions!$E$11-Assumptions!$D$11)),Assumptions!$F$11-SQRT((1-'Random Draws'!H454)*(Assumptions!$F$11-Assumptions!$D$11)*(Assumptions!$F$11-Assumptions!$E$11)))</f>
        <v>0.160820275769923</v>
      </c>
      <c r="K454" s="19" t="n">
        <f aca="false">MAX(G454,I454+Assumptions!$D$21)</f>
        <v>0.062918410013973</v>
      </c>
      <c r="L454" s="28" t="n">
        <f aca="false">(F454-Assumptions!$D$15)*(1-H454)+Assumptions!$D$15-J454</f>
        <v>0.186780374736372</v>
      </c>
      <c r="M454" s="21" t="n">
        <f aca="false">Assumptions!$D$14*(1+E454)^1*L454-Assumptions!$D$14*(1+E454)^0*E454*Assumptions!$D$16</f>
        <v>28.468003568977</v>
      </c>
      <c r="N454" s="21" t="n">
        <f aca="false">Assumptions!$D$14*(1+E454)^2*L454-Assumptions!$D$14*(1+E454)^1*E454*Assumptions!$D$16</f>
        <v>30.2022060602292</v>
      </c>
      <c r="O454" s="21" t="n">
        <f aca="false">Assumptions!$D$14*(1+E454)^3*L454-Assumptions!$D$14*(1+E454)^2*E454*Assumptions!$D$16</f>
        <v>32.0420520074188</v>
      </c>
      <c r="P454" s="21" t="n">
        <f aca="false">Assumptions!$D$14*(1+E454)^4*L454-Assumptions!$D$14*(1+E454)^3*E454*Assumptions!$D$16</f>
        <v>33.9939769564746</v>
      </c>
      <c r="Q454" s="21" t="n">
        <f aca="false">Assumptions!$D$14*(1+E454)^5*L454-Assumptions!$D$14*(1+E454)^4*E454*Assumptions!$D$16</f>
        <v>36.0648084913467</v>
      </c>
      <c r="R454" s="21" t="n">
        <f aca="false">M454/(1+K454)+N454/(1+K454)^2+O454/(1+K454)^3+P454/(1+K454)^4+Q454/(1+K454)^5</f>
        <v>133.411135150239</v>
      </c>
      <c r="S454" s="21" t="n">
        <f aca="false">Q454*(1+I454)/(K454-I454)</f>
        <v>750.364576737813</v>
      </c>
      <c r="T454" s="21" t="n">
        <f aca="false">R454+S454/(1+K454)^5</f>
        <v>686.471680584876</v>
      </c>
      <c r="U454" s="8" t="n">
        <f aca="false">(T454-Assumptions!$D$17)/Assumptions!$D$18</f>
        <v>20.058867223395</v>
      </c>
    </row>
    <row r="455" customFormat="false" ht="15" hidden="false" customHeight="false" outlineLevel="0" collapsed="false">
      <c r="B455" s="2" t="n">
        <v>450</v>
      </c>
      <c r="C455" s="27" t="n">
        <f aca="false">NORMSDIST('Random Draws'!C455)</f>
        <v>0.189354865313937</v>
      </c>
      <c r="D455" s="27" t="n">
        <f aca="false">NORMSDIST(Assumptions!$D$22*'Random Draws'!C455+SQRT(1-Assumptions!$D$22^2)*'Random Draws'!D455)</f>
        <v>0.195473853191435</v>
      </c>
      <c r="E455" s="19" t="n">
        <f aca="false">IF(C455&lt;(Assumptions!$E$6-Assumptions!$D$6)/(Assumptions!$F$6-Assumptions!$D$6),Assumptions!$D$6+SQRT(C455*(Assumptions!$F$6-Assumptions!$D$6)*(Assumptions!$E$6-Assumptions!$D$6)),Assumptions!$F$6-SQRT((1-C455)*(Assumptions!$F$6-Assumptions!$D$6)*(Assumptions!$F$6-Assumptions!$E$6)))</f>
        <v>0.0707696981878224</v>
      </c>
      <c r="F455" s="19" t="n">
        <f aca="false">IF(D455&lt;(Assumptions!$E$7-Assumptions!$D$7)/(Assumptions!$F$7-Assumptions!$D$7),Assumptions!$D$7+SQRT(D455*(Assumptions!$F$7-Assumptions!$D$7)*(Assumptions!$E$7-Assumptions!$D$7)),Assumptions!$F$7-SQRT((1-D455)*(Assumptions!$F$7-Assumptions!$D$7)*(Assumptions!$F$7-Assumptions!$E$7)))</f>
        <v>0.394246797210084</v>
      </c>
      <c r="G455" s="19" t="n">
        <f aca="false">MIN(Assumptions!$D$24,MAX(Assumptions!$D$23,Assumptions!$D$8+Assumptions!$E$8*'Random Draws'!E455))</f>
        <v>0.066234314986892</v>
      </c>
      <c r="H455" s="19" t="n">
        <f aca="false">IF('Random Draws'!F455&lt;(Assumptions!$E$9-Assumptions!$D$9)/(Assumptions!$F$9-Assumptions!$D$9),Assumptions!$D$9+SQRT('Random Draws'!F455*(Assumptions!$F$9-Assumptions!$D$9)*(Assumptions!$E$9-Assumptions!$D$9)),Assumptions!$F$9-SQRT((1-'Random Draws'!F455)*(Assumptions!$F$9-Assumptions!$D$9)*(Assumptions!$F$9-Assumptions!$E$9)))</f>
        <v>0.26430973318892</v>
      </c>
      <c r="I455" s="19" t="n">
        <f aca="false">IF('Random Draws'!G455&lt;(Assumptions!$E$10-Assumptions!$D$10)/(Assumptions!$F$10-Assumptions!$D$10),Assumptions!$D$10+SQRT('Random Draws'!G455*(Assumptions!$F$10-Assumptions!$D$10)*(Assumptions!$E$10-Assumptions!$D$10)),Assumptions!$F$10-SQRT((1-'Random Draws'!G455)*(Assumptions!$F$10-Assumptions!$D$10)*(Assumptions!$F$10-Assumptions!$E$10)))</f>
        <v>0.0211375141239882</v>
      </c>
      <c r="J455" s="19" t="n">
        <f aca="false">IF('Random Draws'!H455&lt;(Assumptions!$E$11-Assumptions!$D$11)/(Assumptions!$F$11-Assumptions!$D$11),Assumptions!$D$11+SQRT('Random Draws'!H455*(Assumptions!$F$11-Assumptions!$D$11)*(Assumptions!$E$11-Assumptions!$D$11)),Assumptions!$F$11-SQRT((1-'Random Draws'!H455)*(Assumptions!$F$11-Assumptions!$D$11)*(Assumptions!$F$11-Assumptions!$E$11)))</f>
        <v>0.192607897392314</v>
      </c>
      <c r="K455" s="19" t="n">
        <f aca="false">MAX(G455,I455+Assumptions!$D$21)</f>
        <v>0.066234314986892</v>
      </c>
      <c r="L455" s="28" t="n">
        <f aca="false">(F455-Assumptions!$D$15)*(1-H455)+Assumptions!$D$15-J455</f>
        <v>0.131795899351146</v>
      </c>
      <c r="M455" s="21" t="n">
        <f aca="false">Assumptions!$D$14*(1+E455)^1*L455-Assumptions!$D$14*(1+E455)^0*E455*Assumptions!$D$16</f>
        <v>20.1549948416228</v>
      </c>
      <c r="N455" s="21" t="n">
        <f aca="false">Assumptions!$D$14*(1+E455)^2*L455-Assumptions!$D$14*(1+E455)^1*E455*Assumptions!$D$16</f>
        <v>21.5813577435415</v>
      </c>
      <c r="O455" s="21" t="n">
        <f aca="false">Assumptions!$D$14*(1+E455)^3*L455-Assumptions!$D$14*(1+E455)^2*E455*Assumptions!$D$16</f>
        <v>23.1086639175354</v>
      </c>
      <c r="P455" s="21" t="n">
        <f aca="false">Assumptions!$D$14*(1+E455)^4*L455-Assumptions!$D$14*(1+E455)^3*E455*Assumptions!$D$16</f>
        <v>24.7440570885032</v>
      </c>
      <c r="Q455" s="21" t="n">
        <f aca="false">Assumptions!$D$14*(1+E455)^5*L455-Assumptions!$D$14*(1+E455)^4*E455*Assumptions!$D$16</f>
        <v>26.4951865405988</v>
      </c>
      <c r="R455" s="21" t="n">
        <f aca="false">M455/(1+K455)+N455/(1+K455)^2+O455/(1+K455)^3+P455/(1+K455)^4+Q455/(1+K455)^5</f>
        <v>95.3223408723846</v>
      </c>
      <c r="S455" s="21" t="n">
        <f aca="false">Q455*(1+I455)/(K455-I455)</f>
        <v>599.93676719037</v>
      </c>
      <c r="T455" s="21" t="n">
        <f aca="false">R455+S455/(1+K455)^5</f>
        <v>530.676002191854</v>
      </c>
      <c r="U455" s="8" t="n">
        <f aca="false">(T455-Assumptions!$D$17)/Assumptions!$D$18</f>
        <v>13.8270400876742</v>
      </c>
    </row>
    <row r="456" customFormat="false" ht="15" hidden="false" customHeight="false" outlineLevel="0" collapsed="false">
      <c r="B456" s="2" t="n">
        <v>451</v>
      </c>
      <c r="C456" s="27" t="n">
        <f aca="false">NORMSDIST('Random Draws'!C456)</f>
        <v>0.467612752965</v>
      </c>
      <c r="D456" s="27" t="n">
        <f aca="false">NORMSDIST(Assumptions!$D$22*'Random Draws'!C456+SQRT(1-Assumptions!$D$22^2)*'Random Draws'!D456)</f>
        <v>0.54565282194451</v>
      </c>
      <c r="E456" s="19" t="n">
        <f aca="false">IF(C456&lt;(Assumptions!$E$6-Assumptions!$D$6)/(Assumptions!$F$6-Assumptions!$D$6),Assumptions!$D$6+SQRT(C456*(Assumptions!$F$6-Assumptions!$D$6)*(Assumptions!$E$6-Assumptions!$D$6)),Assumptions!$F$6-SQRT((1-C456)*(Assumptions!$F$6-Assumptions!$D$6)*(Assumptions!$F$6-Assumptions!$E$6)))</f>
        <v>0.0883535289800548</v>
      </c>
      <c r="F456" s="19" t="n">
        <f aca="false">IF(D456&lt;(Assumptions!$E$7-Assumptions!$D$7)/(Assumptions!$F$7-Assumptions!$D$7),Assumptions!$D$7+SQRT(D456*(Assumptions!$F$7-Assumptions!$D$7)*(Assumptions!$E$7-Assumptions!$D$7)),Assumptions!$F$7-SQRT((1-D456)*(Assumptions!$F$7-Assumptions!$D$7)*(Assumptions!$F$7-Assumptions!$E$7)))</f>
        <v>0.417218152116851</v>
      </c>
      <c r="G456" s="19" t="n">
        <f aca="false">MIN(Assumptions!$D$24,MAX(Assumptions!$D$23,Assumptions!$D$8+Assumptions!$E$8*'Random Draws'!E456))</f>
        <v>0.094723375168166</v>
      </c>
      <c r="H456" s="19" t="n">
        <f aca="false">IF('Random Draws'!F456&lt;(Assumptions!$E$9-Assumptions!$D$9)/(Assumptions!$F$9-Assumptions!$D$9),Assumptions!$D$9+SQRT('Random Draws'!F456*(Assumptions!$F$9-Assumptions!$D$9)*(Assumptions!$E$9-Assumptions!$D$9)),Assumptions!$F$9-SQRT((1-'Random Draws'!F456)*(Assumptions!$F$9-Assumptions!$D$9)*(Assumptions!$F$9-Assumptions!$E$9)))</f>
        <v>0.273263875547313</v>
      </c>
      <c r="I456" s="19" t="n">
        <f aca="false">IF('Random Draws'!G456&lt;(Assumptions!$E$10-Assumptions!$D$10)/(Assumptions!$F$10-Assumptions!$D$10),Assumptions!$D$10+SQRT('Random Draws'!G456*(Assumptions!$F$10-Assumptions!$D$10)*(Assumptions!$E$10-Assumptions!$D$10)),Assumptions!$F$10-SQRT((1-'Random Draws'!G456)*(Assumptions!$F$10-Assumptions!$D$10)*(Assumptions!$F$10-Assumptions!$E$10)))</f>
        <v>0.0221422269230532</v>
      </c>
      <c r="J456" s="19" t="n">
        <f aca="false">IF('Random Draws'!H456&lt;(Assumptions!$E$11-Assumptions!$D$11)/(Assumptions!$F$11-Assumptions!$D$11),Assumptions!$D$11+SQRT('Random Draws'!H456*(Assumptions!$F$11-Assumptions!$D$11)*(Assumptions!$E$11-Assumptions!$D$11)),Assumptions!$F$11-SQRT((1-'Random Draws'!H456)*(Assumptions!$F$11-Assumptions!$D$11)*(Assumptions!$F$11-Assumptions!$E$11)))</f>
        <v>0.161028374244455</v>
      </c>
      <c r="K456" s="19" t="n">
        <f aca="false">MAX(G456,I456+Assumptions!$D$21)</f>
        <v>0.094723375168166</v>
      </c>
      <c r="L456" s="28" t="n">
        <f aca="false">(F456-Assumptions!$D$15)*(1-H456)+Assumptions!$D$15-J456</f>
        <v>0.177703432497407</v>
      </c>
      <c r="M456" s="21" t="n">
        <f aca="false">Assumptions!$D$14*(1+E456)^1*L456-Assumptions!$D$14*(1+E456)^0*E456*Assumptions!$D$16</f>
        <v>27.6592650401479</v>
      </c>
      <c r="N456" s="21" t="n">
        <f aca="false">Assumptions!$D$14*(1+E456)^2*L456-Assumptions!$D$14*(1+E456)^1*E456*Assumptions!$D$16</f>
        <v>30.1030587154396</v>
      </c>
      <c r="O456" s="21" t="n">
        <f aca="false">Assumptions!$D$14*(1+E456)^3*L456-Assumptions!$D$14*(1+E456)^2*E456*Assumptions!$D$16</f>
        <v>32.7627701860425</v>
      </c>
      <c r="P456" s="21" t="n">
        <f aca="false">Assumptions!$D$14*(1+E456)^4*L456-Assumptions!$D$14*(1+E456)^3*E456*Assumptions!$D$16</f>
        <v>35.6574765511419</v>
      </c>
      <c r="Q456" s="21" t="n">
        <f aca="false">Assumptions!$D$14*(1+E456)^5*L456-Assumptions!$D$14*(1+E456)^4*E456*Assumptions!$D$16</f>
        <v>38.8079404389589</v>
      </c>
      <c r="R456" s="21" t="n">
        <f aca="false">M456/(1+K456)+N456/(1+K456)^2+O456/(1+K456)^3+P456/(1+K456)^4+Q456/(1+K456)^5</f>
        <v>124.868310368003</v>
      </c>
      <c r="S456" s="21" t="n">
        <f aca="false">Q456*(1+I456)/(K456-I456)</f>
        <v>546.522556085981</v>
      </c>
      <c r="T456" s="21" t="n">
        <f aca="false">R456+S456/(1+K456)^5</f>
        <v>472.473405320892</v>
      </c>
      <c r="U456" s="8" t="n">
        <f aca="false">(T456-Assumptions!$D$17)/Assumptions!$D$18</f>
        <v>11.4989362128357</v>
      </c>
    </row>
    <row r="457" customFormat="false" ht="15" hidden="false" customHeight="false" outlineLevel="0" collapsed="false">
      <c r="B457" s="2" t="n">
        <v>452</v>
      </c>
      <c r="C457" s="27" t="n">
        <f aca="false">NORMSDIST('Random Draws'!C457)</f>
        <v>0.88425340167417</v>
      </c>
      <c r="D457" s="27" t="n">
        <f aca="false">NORMSDIST(Assumptions!$D$22*'Random Draws'!C457+SQRT(1-Assumptions!$D$22^2)*'Random Draws'!D457)</f>
        <v>0.983291163675639</v>
      </c>
      <c r="E457" s="19" t="n">
        <f aca="false">IF(C457&lt;(Assumptions!$E$6-Assumptions!$D$6)/(Assumptions!$F$6-Assumptions!$D$6),Assumptions!$D$6+SQRT(C457*(Assumptions!$F$6-Assumptions!$D$6)*(Assumptions!$E$6-Assumptions!$D$6)),Assumptions!$F$6-SQRT((1-C457)*(Assumptions!$F$6-Assumptions!$D$6)*(Assumptions!$F$6-Assumptions!$E$6)))</f>
        <v>0.115943130053368</v>
      </c>
      <c r="F457" s="19" t="n">
        <f aca="false">IF(D457&lt;(Assumptions!$E$7-Assumptions!$D$7)/(Assumptions!$F$7-Assumptions!$D$7),Assumptions!$D$7+SQRT(D457*(Assumptions!$F$7-Assumptions!$D$7)*(Assumptions!$E$7-Assumptions!$D$7)),Assumptions!$F$7-SQRT((1-D457)*(Assumptions!$F$7-Assumptions!$D$7)*(Assumptions!$F$7-Assumptions!$E$7)))</f>
        <v>0.45182471130189</v>
      </c>
      <c r="G457" s="19" t="n">
        <f aca="false">MIN(Assumptions!$D$24,MAX(Assumptions!$D$23,Assumptions!$D$8+Assumptions!$E$8*'Random Draws'!E457))</f>
        <v>0.083182500407223</v>
      </c>
      <c r="H457" s="19" t="n">
        <f aca="false">IF('Random Draws'!F457&lt;(Assumptions!$E$9-Assumptions!$D$9)/(Assumptions!$F$9-Assumptions!$D$9),Assumptions!$D$9+SQRT('Random Draws'!F457*(Assumptions!$F$9-Assumptions!$D$9)*(Assumptions!$E$9-Assumptions!$D$9)),Assumptions!$F$9-SQRT((1-'Random Draws'!F457)*(Assumptions!$F$9-Assumptions!$D$9)*(Assumptions!$F$9-Assumptions!$E$9)))</f>
        <v>0.278809257958665</v>
      </c>
      <c r="I457" s="19" t="n">
        <f aca="false">IF('Random Draws'!G457&lt;(Assumptions!$E$10-Assumptions!$D$10)/(Assumptions!$F$10-Assumptions!$D$10),Assumptions!$D$10+SQRT('Random Draws'!G457*(Assumptions!$F$10-Assumptions!$D$10)*(Assumptions!$E$10-Assumptions!$D$10)),Assumptions!$F$10-SQRT((1-'Random Draws'!G457)*(Assumptions!$F$10-Assumptions!$D$10)*(Assumptions!$F$10-Assumptions!$E$10)))</f>
        <v>0.0247277812668685</v>
      </c>
      <c r="J457" s="19" t="n">
        <f aca="false">IF('Random Draws'!H457&lt;(Assumptions!$E$11-Assumptions!$D$11)/(Assumptions!$F$11-Assumptions!$D$11),Assumptions!$D$11+SQRT('Random Draws'!H457*(Assumptions!$F$11-Assumptions!$D$11)*(Assumptions!$E$11-Assumptions!$D$11)),Assumptions!$F$11-SQRT((1-'Random Draws'!H457)*(Assumptions!$F$11-Assumptions!$D$11)*(Assumptions!$F$11-Assumptions!$E$11)))</f>
        <v>0.164429666797562</v>
      </c>
      <c r="K457" s="19" t="n">
        <f aca="false">MAX(G457,I457+Assumptions!$D$21)</f>
        <v>0.083182500407223</v>
      </c>
      <c r="L457" s="28" t="n">
        <f aca="false">(F457-Assumptions!$D$15)*(1-H457)+Assumptions!$D$15-J457</f>
        <v>0.197667335553487</v>
      </c>
      <c r="M457" s="21" t="n">
        <f aca="false">Assumptions!$D$14*(1+E457)^1*L457-Assumptions!$D$14*(1+E457)^0*E457*Assumptions!$D$16</f>
        <v>31.4805456305636</v>
      </c>
      <c r="N457" s="21" t="n">
        <f aca="false">Assumptions!$D$14*(1+E457)^2*L457-Assumptions!$D$14*(1+E457)^1*E457*Assumptions!$D$16</f>
        <v>35.1304986267591</v>
      </c>
      <c r="O457" s="21" t="n">
        <f aca="false">Assumptions!$D$14*(1+E457)^3*L457-Assumptions!$D$14*(1+E457)^2*E457*Assumptions!$D$16</f>
        <v>39.2036385978811</v>
      </c>
      <c r="P457" s="21" t="n">
        <f aca="false">Assumptions!$D$14*(1+E457)^4*L457-Assumptions!$D$14*(1+E457)^3*E457*Assumptions!$D$16</f>
        <v>43.7490311664005</v>
      </c>
      <c r="Q457" s="21" t="n">
        <f aca="false">Assumptions!$D$14*(1+E457)^5*L457-Assumptions!$D$14*(1+E457)^4*E457*Assumptions!$D$16</f>
        <v>48.8214307766353</v>
      </c>
      <c r="R457" s="21" t="n">
        <f aca="false">M457/(1+K457)+N457/(1+K457)^2+O457/(1+K457)^3+P457/(1+K457)^4+Q457/(1+K457)^5</f>
        <v>154.375003558166</v>
      </c>
      <c r="S457" s="21" t="n">
        <f aca="false">Q457*(1+I457)/(K457-I457)</f>
        <v>855.85350804428</v>
      </c>
      <c r="T457" s="21" t="n">
        <f aca="false">R457+S457/(1+K457)^5</f>
        <v>728.34773448809</v>
      </c>
      <c r="U457" s="8" t="n">
        <f aca="false">(T457-Assumptions!$D$17)/Assumptions!$D$18</f>
        <v>21.7339093795236</v>
      </c>
    </row>
    <row r="458" customFormat="false" ht="15" hidden="false" customHeight="false" outlineLevel="0" collapsed="false">
      <c r="B458" s="2" t="n">
        <v>453</v>
      </c>
      <c r="C458" s="27" t="n">
        <f aca="false">NORMSDIST('Random Draws'!C458)</f>
        <v>0.365467792870041</v>
      </c>
      <c r="D458" s="27" t="n">
        <f aca="false">NORMSDIST(Assumptions!$D$22*'Random Draws'!C458+SQRT(1-Assumptions!$D$22^2)*'Random Draws'!D458)</f>
        <v>0.502867224871747</v>
      </c>
      <c r="E458" s="19" t="n">
        <f aca="false">IF(C458&lt;(Assumptions!$E$6-Assumptions!$D$6)/(Assumptions!$F$6-Assumptions!$D$6),Assumptions!$D$6+SQRT(C458*(Assumptions!$F$6-Assumptions!$D$6)*(Assumptions!$E$6-Assumptions!$D$6)),Assumptions!$F$6-SQRT((1-C458)*(Assumptions!$F$6-Assumptions!$D$6)*(Assumptions!$F$6-Assumptions!$E$6)))</f>
        <v>0.082747385468005</v>
      </c>
      <c r="F458" s="19" t="n">
        <f aca="false">IF(D458&lt;(Assumptions!$E$7-Assumptions!$D$7)/(Assumptions!$F$7-Assumptions!$D$7),Assumptions!$D$7+SQRT(D458*(Assumptions!$F$7-Assumptions!$D$7)*(Assumptions!$E$7-Assumptions!$D$7)),Assumptions!$F$7-SQRT((1-D458)*(Assumptions!$F$7-Assumptions!$D$7)*(Assumptions!$F$7-Assumptions!$E$7)))</f>
        <v>0.414929075626944</v>
      </c>
      <c r="G458" s="19" t="n">
        <f aca="false">MIN(Assumptions!$D$24,MAX(Assumptions!$D$23,Assumptions!$D$8+Assumptions!$E$8*'Random Draws'!E458))</f>
        <v>0.100125471934111</v>
      </c>
      <c r="H458" s="19" t="n">
        <f aca="false">IF('Random Draws'!F458&lt;(Assumptions!$E$9-Assumptions!$D$9)/(Assumptions!$F$9-Assumptions!$D$9),Assumptions!$D$9+SQRT('Random Draws'!F458*(Assumptions!$F$9-Assumptions!$D$9)*(Assumptions!$E$9-Assumptions!$D$9)),Assumptions!$F$9-SQRT((1-'Random Draws'!F458)*(Assumptions!$F$9-Assumptions!$D$9)*(Assumptions!$F$9-Assumptions!$E$9)))</f>
        <v>0.265674104850176</v>
      </c>
      <c r="I458" s="19" t="n">
        <f aca="false">IF('Random Draws'!G458&lt;(Assumptions!$E$10-Assumptions!$D$10)/(Assumptions!$F$10-Assumptions!$D$10),Assumptions!$D$10+SQRT('Random Draws'!G458*(Assumptions!$F$10-Assumptions!$D$10)*(Assumptions!$E$10-Assumptions!$D$10)),Assumptions!$F$10-SQRT((1-'Random Draws'!G458)*(Assumptions!$F$10-Assumptions!$D$10)*(Assumptions!$F$10-Assumptions!$E$10)))</f>
        <v>0.0172290860277579</v>
      </c>
      <c r="J458" s="19" t="n">
        <f aca="false">IF('Random Draws'!H458&lt;(Assumptions!$E$11-Assumptions!$D$11)/(Assumptions!$F$11-Assumptions!$D$11),Assumptions!$D$11+SQRT('Random Draws'!H458*(Assumptions!$F$11-Assumptions!$D$11)*(Assumptions!$E$11-Assumptions!$D$11)),Assumptions!$F$11-SQRT((1-'Random Draws'!H458)*(Assumptions!$F$11-Assumptions!$D$11)*(Assumptions!$F$11-Assumptions!$E$11)))</f>
        <v>0.155647868109888</v>
      </c>
      <c r="K458" s="19" t="n">
        <f aca="false">MAX(G458,I458+Assumptions!$D$21)</f>
        <v>0.100125471934111</v>
      </c>
      <c r="L458" s="28" t="n">
        <f aca="false">(F458-Assumptions!$D$15)*(1-H458)+Assumptions!$D$15-J458</f>
        <v>0.183582930404079</v>
      </c>
      <c r="M458" s="21" t="n">
        <f aca="false">Assumptions!$D$14*(1+E458)^1*L458-Assumptions!$D$14*(1+E458)^0*E458*Assumptions!$D$16</f>
        <v>28.462269870392</v>
      </c>
      <c r="N458" s="21" t="n">
        <f aca="false">Assumptions!$D$14*(1+E458)^2*L458-Assumptions!$D$14*(1+E458)^1*E458*Assumptions!$D$16</f>
        <v>30.8174482866517</v>
      </c>
      <c r="O458" s="21" t="n">
        <f aca="false">Assumptions!$D$14*(1+E458)^3*L458-Assumptions!$D$14*(1+E458)^2*E458*Assumptions!$D$16</f>
        <v>33.3675115591675</v>
      </c>
      <c r="P458" s="21" t="n">
        <f aca="false">Assumptions!$D$14*(1+E458)^4*L458-Assumptions!$D$14*(1+E458)^3*E458*Assumptions!$D$16</f>
        <v>36.1285859002621</v>
      </c>
      <c r="Q458" s="21" t="n">
        <f aca="false">Assumptions!$D$14*(1+E458)^5*L458-Assumptions!$D$14*(1+E458)^4*E458*Assumptions!$D$16</f>
        <v>39.118131924165</v>
      </c>
      <c r="R458" s="21" t="n">
        <f aca="false">M458/(1+K458)+N458/(1+K458)^2+O458/(1+K458)^3+P458/(1+K458)^4+Q458/(1+K458)^5</f>
        <v>125.336413332931</v>
      </c>
      <c r="S458" s="21" t="n">
        <f aca="false">Q458*(1+I458)/(K458-I458)</f>
        <v>480.022152344304</v>
      </c>
      <c r="T458" s="21" t="n">
        <f aca="false">R458+S458/(1+K458)^5</f>
        <v>423.222472047904</v>
      </c>
      <c r="U458" s="8" t="n">
        <f aca="false">(T458-Assumptions!$D$17)/Assumptions!$D$18</f>
        <v>9.52889888191616</v>
      </c>
    </row>
    <row r="459" customFormat="false" ht="15" hidden="false" customHeight="false" outlineLevel="0" collapsed="false">
      <c r="B459" s="2" t="n">
        <v>454</v>
      </c>
      <c r="C459" s="27" t="n">
        <f aca="false">NORMSDIST('Random Draws'!C459)</f>
        <v>0.443999439544714</v>
      </c>
      <c r="D459" s="27" t="n">
        <f aca="false">NORMSDIST(Assumptions!$D$22*'Random Draws'!C459+SQRT(1-Assumptions!$D$22^2)*'Random Draws'!D459)</f>
        <v>0.841463735595526</v>
      </c>
      <c r="E459" s="19" t="n">
        <f aca="false">IF(C459&lt;(Assumptions!$E$6-Assumptions!$D$6)/(Assumptions!$F$6-Assumptions!$D$6),Assumptions!$D$6+SQRT(C459*(Assumptions!$F$6-Assumptions!$D$6)*(Assumptions!$E$6-Assumptions!$D$6)),Assumptions!$F$6-SQRT((1-C459)*(Assumptions!$F$6-Assumptions!$D$6)*(Assumptions!$F$6-Assumptions!$E$6)))</f>
        <v>0.0871168462200471</v>
      </c>
      <c r="F459" s="19" t="n">
        <f aca="false">IF(D459&lt;(Assumptions!$E$7-Assumptions!$D$7)/(Assumptions!$F$7-Assumptions!$D$7),Assumptions!$D$7+SQRT(D459*(Assumptions!$F$7-Assumptions!$D$7)*(Assumptions!$E$7-Assumptions!$D$7)),Assumptions!$F$7-SQRT((1-D459)*(Assumptions!$F$7-Assumptions!$D$7)*(Assumptions!$F$7-Assumptions!$E$7)))</f>
        <v>0.434817763053734</v>
      </c>
      <c r="G459" s="19" t="n">
        <f aca="false">MIN(Assumptions!$D$24,MAX(Assumptions!$D$23,Assumptions!$D$8+Assumptions!$E$8*'Random Draws'!E459))</f>
        <v>0.086570242998896</v>
      </c>
      <c r="H459" s="19" t="n">
        <f aca="false">IF('Random Draws'!F459&lt;(Assumptions!$E$9-Assumptions!$D$9)/(Assumptions!$F$9-Assumptions!$D$9),Assumptions!$D$9+SQRT('Random Draws'!F459*(Assumptions!$F$9-Assumptions!$D$9)*(Assumptions!$E$9-Assumptions!$D$9)),Assumptions!$F$9-SQRT((1-'Random Draws'!F459)*(Assumptions!$F$9-Assumptions!$D$9)*(Assumptions!$F$9-Assumptions!$E$9)))</f>
        <v>0.265957651090031</v>
      </c>
      <c r="I459" s="19" t="n">
        <f aca="false">IF('Random Draws'!G459&lt;(Assumptions!$E$10-Assumptions!$D$10)/(Assumptions!$F$10-Assumptions!$D$10),Assumptions!$D$10+SQRT('Random Draws'!G459*(Assumptions!$F$10-Assumptions!$D$10)*(Assumptions!$E$10-Assumptions!$D$10)),Assumptions!$F$10-SQRT((1-'Random Draws'!G459)*(Assumptions!$F$10-Assumptions!$D$10)*(Assumptions!$F$10-Assumptions!$E$10)))</f>
        <v>0.0167918391759283</v>
      </c>
      <c r="J459" s="19" t="n">
        <f aca="false">IF('Random Draws'!H459&lt;(Assumptions!$E$11-Assumptions!$D$11)/(Assumptions!$F$11-Assumptions!$D$11),Assumptions!$D$11+SQRT('Random Draws'!H459*(Assumptions!$F$11-Assumptions!$D$11)*(Assumptions!$E$11-Assumptions!$D$11)),Assumptions!$F$11-SQRT((1-'Random Draws'!H459)*(Assumptions!$F$11-Assumptions!$D$11)*(Assumptions!$F$11-Assumptions!$E$11)))</f>
        <v>0.189111535924912</v>
      </c>
      <c r="K459" s="19" t="n">
        <f aca="false">MAX(G459,I459+Assumptions!$D$21)</f>
        <v>0.086570242998896</v>
      </c>
      <c r="L459" s="28" t="n">
        <f aca="false">(F459-Assumptions!$D$15)*(1-H459)+Assumptions!$D$15-J459</f>
        <v>0.164637610856533</v>
      </c>
      <c r="M459" s="21" t="n">
        <f aca="false">Assumptions!$D$14*(1+E459)^1*L459-Assumptions!$D$14*(1+E459)^0*E459*Assumptions!$D$16</f>
        <v>25.5731881600586</v>
      </c>
      <c r="N459" s="21" t="n">
        <f aca="false">Assumptions!$D$14*(1+E459)^2*L459-Assumptions!$D$14*(1+E459)^1*E459*Assumptions!$D$16</f>
        <v>27.8010436603548</v>
      </c>
      <c r="O459" s="21" t="n">
        <f aca="false">Assumptions!$D$14*(1+E459)^3*L459-Assumptions!$D$14*(1+E459)^2*E459*Assumptions!$D$16</f>
        <v>30.2229829056707</v>
      </c>
      <c r="P459" s="21" t="n">
        <f aca="false">Assumptions!$D$14*(1+E459)^4*L459-Assumptions!$D$14*(1+E459)^3*E459*Assumptions!$D$16</f>
        <v>32.8559138597752</v>
      </c>
      <c r="Q459" s="21" t="n">
        <f aca="false">Assumptions!$D$14*(1+E459)^5*L459-Assumptions!$D$14*(1+E459)^4*E459*Assumptions!$D$16</f>
        <v>35.7182174549163</v>
      </c>
      <c r="R459" s="21" t="n">
        <f aca="false">M459/(1+K459)+N459/(1+K459)^2+O459/(1+K459)^3+P459/(1+K459)^4+Q459/(1+K459)^5</f>
        <v>117.796942476807</v>
      </c>
      <c r="S459" s="21" t="n">
        <f aca="false">Q459*(1+I459)/(K459-I459)</f>
        <v>520.476107625093</v>
      </c>
      <c r="T459" s="21" t="n">
        <f aca="false">R459+S459/(1+K459)^5</f>
        <v>461.443313556076</v>
      </c>
      <c r="U459" s="8" t="n">
        <f aca="false">(T459-Assumptions!$D$17)/Assumptions!$D$18</f>
        <v>11.057732542243</v>
      </c>
    </row>
    <row r="460" customFormat="false" ht="15" hidden="false" customHeight="false" outlineLevel="0" collapsed="false">
      <c r="B460" s="2" t="n">
        <v>455</v>
      </c>
      <c r="C460" s="27" t="n">
        <f aca="false">NORMSDIST('Random Draws'!C460)</f>
        <v>0.771254263655959</v>
      </c>
      <c r="D460" s="27" t="n">
        <f aca="false">NORMSDIST(Assumptions!$D$22*'Random Draws'!C460+SQRT(1-Assumptions!$D$22^2)*'Random Draws'!D460)</f>
        <v>0.664288191463407</v>
      </c>
      <c r="E460" s="19" t="n">
        <f aca="false">IF(C460&lt;(Assumptions!$E$6-Assumptions!$D$6)/(Assumptions!$F$6-Assumptions!$D$6),Assumptions!$D$6+SQRT(C460*(Assumptions!$F$6-Assumptions!$D$6)*(Assumptions!$E$6-Assumptions!$D$6)),Assumptions!$F$6-SQRT((1-C460)*(Assumptions!$F$6-Assumptions!$D$6)*(Assumptions!$F$6-Assumptions!$E$6)))</f>
        <v>0.106180942033815</v>
      </c>
      <c r="F460" s="19" t="n">
        <f aca="false">IF(D460&lt;(Assumptions!$E$7-Assumptions!$D$7)/(Assumptions!$F$7-Assumptions!$D$7),Assumptions!$D$7+SQRT(D460*(Assumptions!$F$7-Assumptions!$D$7)*(Assumptions!$E$7-Assumptions!$D$7)),Assumptions!$F$7-SQRT((1-D460)*(Assumptions!$F$7-Assumptions!$D$7)*(Assumptions!$F$7-Assumptions!$E$7)))</f>
        <v>0.42335511994635</v>
      </c>
      <c r="G460" s="19" t="n">
        <f aca="false">MIN(Assumptions!$D$24,MAX(Assumptions!$D$23,Assumptions!$D$8+Assumptions!$E$8*'Random Draws'!E460))</f>
        <v>0.101337574426074</v>
      </c>
      <c r="H460" s="19" t="n">
        <f aca="false">IF('Random Draws'!F460&lt;(Assumptions!$E$9-Assumptions!$D$9)/(Assumptions!$F$9-Assumptions!$D$9),Assumptions!$D$9+SQRT('Random Draws'!F460*(Assumptions!$F$9-Assumptions!$D$9)*(Assumptions!$E$9-Assumptions!$D$9)),Assumptions!$F$9-SQRT((1-'Random Draws'!F460)*(Assumptions!$F$9-Assumptions!$D$9)*(Assumptions!$F$9-Assumptions!$E$9)))</f>
        <v>0.28601279823825</v>
      </c>
      <c r="I460" s="19" t="n">
        <f aca="false">IF('Random Draws'!G460&lt;(Assumptions!$E$10-Assumptions!$D$10)/(Assumptions!$F$10-Assumptions!$D$10),Assumptions!$D$10+SQRT('Random Draws'!G460*(Assumptions!$F$10-Assumptions!$D$10)*(Assumptions!$E$10-Assumptions!$D$10)),Assumptions!$F$10-SQRT((1-'Random Draws'!G460)*(Assumptions!$F$10-Assumptions!$D$10)*(Assumptions!$F$10-Assumptions!$E$10)))</f>
        <v>0.0205546260840668</v>
      </c>
      <c r="J460" s="19" t="n">
        <f aca="false">IF('Random Draws'!H460&lt;(Assumptions!$E$11-Assumptions!$D$11)/(Assumptions!$F$11-Assumptions!$D$11),Assumptions!$D$11+SQRT('Random Draws'!H460*(Assumptions!$F$11-Assumptions!$D$11)*(Assumptions!$E$11-Assumptions!$D$11)),Assumptions!$F$11-SQRT((1-'Random Draws'!H460)*(Assumptions!$F$11-Assumptions!$D$11)*(Assumptions!$F$11-Assumptions!$E$11)))</f>
        <v>0.169919676356856</v>
      </c>
      <c r="K460" s="19" t="n">
        <f aca="false">MAX(G460,I460+Assumptions!$D$21)</f>
        <v>0.101337574426074</v>
      </c>
      <c r="L460" s="28" t="n">
        <f aca="false">(F460-Assumptions!$D$15)*(1-H460)+Assumptions!$D$15-J460</f>
        <v>0.169532124856121</v>
      </c>
      <c r="M460" s="21" t="n">
        <f aca="false">Assumptions!$D$14*(1+E460)^1*L460-Assumptions!$D$14*(1+E460)^0*E460*Assumptions!$D$16</f>
        <v>26.7304277110119</v>
      </c>
      <c r="N460" s="21" t="n">
        <f aca="false">Assumptions!$D$14*(1+E460)^2*L460-Assumptions!$D$14*(1+E460)^1*E460*Assumptions!$D$16</f>
        <v>29.5686897063339</v>
      </c>
      <c r="O460" s="21" t="n">
        <f aca="false">Assumptions!$D$14*(1+E460)^3*L460-Assumptions!$D$14*(1+E460)^2*E460*Assumptions!$D$16</f>
        <v>32.708321034058</v>
      </c>
      <c r="P460" s="21" t="n">
        <f aca="false">Assumptions!$D$14*(1+E460)^4*L460-Assumptions!$D$14*(1+E460)^3*E460*Assumptions!$D$16</f>
        <v>36.1813213737988</v>
      </c>
      <c r="Q460" s="21" t="n">
        <f aca="false">Assumptions!$D$14*(1+E460)^5*L460-Assumptions!$D$14*(1+E460)^4*E460*Assumptions!$D$16</f>
        <v>40.0230881612969</v>
      </c>
      <c r="R460" s="21" t="n">
        <f aca="false">M460/(1+K460)+N460/(1+K460)^2+O460/(1+K460)^3+P460/(1+K460)^4+Q460/(1+K460)^5</f>
        <v>122.426448025276</v>
      </c>
      <c r="S460" s="21" t="n">
        <f aca="false">Q460*(1+I460)/(K460-I460)</f>
        <v>505.623384779857</v>
      </c>
      <c r="T460" s="21" t="n">
        <f aca="false">R460+S460/(1+K460)^5</f>
        <v>434.476938772269</v>
      </c>
      <c r="U460" s="8" t="n">
        <f aca="false">(T460-Assumptions!$D$17)/Assumptions!$D$18</f>
        <v>9.97907755089076</v>
      </c>
    </row>
    <row r="461" customFormat="false" ht="15" hidden="false" customHeight="false" outlineLevel="0" collapsed="false">
      <c r="B461" s="2" t="n">
        <v>456</v>
      </c>
      <c r="C461" s="27" t="n">
        <f aca="false">NORMSDIST('Random Draws'!C461)</f>
        <v>0.0323255804555362</v>
      </c>
      <c r="D461" s="27" t="n">
        <f aca="false">NORMSDIST(Assumptions!$D$22*'Random Draws'!C461+SQRT(1-Assumptions!$D$22^2)*'Random Draws'!D461)</f>
        <v>0.27541745675334</v>
      </c>
      <c r="E461" s="19" t="n">
        <f aca="false">IF(C461&lt;(Assumptions!$E$6-Assumptions!$D$6)/(Assumptions!$F$6-Assumptions!$D$6),Assumptions!$D$6+SQRT(C461*(Assumptions!$F$6-Assumptions!$D$6)*(Assumptions!$E$6-Assumptions!$D$6)),Assumptions!$F$6-SQRT((1-C461)*(Assumptions!$F$6-Assumptions!$D$6)*(Assumptions!$F$6-Assumptions!$E$6)))</f>
        <v>0.0527132962790018</v>
      </c>
      <c r="F461" s="19" t="n">
        <f aca="false">IF(D461&lt;(Assumptions!$E$7-Assumptions!$D$7)/(Assumptions!$F$7-Assumptions!$D$7),Assumptions!$D$7+SQRT(D461*(Assumptions!$F$7-Assumptions!$D$7)*(Assumptions!$E$7-Assumptions!$D$7)),Assumptions!$F$7-SQRT((1-D461)*(Assumptions!$F$7-Assumptions!$D$7)*(Assumptions!$F$7-Assumptions!$E$7)))</f>
        <v>0.400651011555926</v>
      </c>
      <c r="G461" s="19" t="n">
        <f aca="false">MIN(Assumptions!$D$24,MAX(Assumptions!$D$23,Assumptions!$D$8+Assumptions!$E$8*'Random Draws'!E461))</f>
        <v>0.078260496806698</v>
      </c>
      <c r="H461" s="19" t="n">
        <f aca="false">IF('Random Draws'!F461&lt;(Assumptions!$E$9-Assumptions!$D$9)/(Assumptions!$F$9-Assumptions!$D$9),Assumptions!$D$9+SQRT('Random Draws'!F461*(Assumptions!$F$9-Assumptions!$D$9)*(Assumptions!$E$9-Assumptions!$D$9)),Assumptions!$F$9-SQRT((1-'Random Draws'!F461)*(Assumptions!$F$9-Assumptions!$D$9)*(Assumptions!$F$9-Assumptions!$E$9)))</f>
        <v>0.287289805970852</v>
      </c>
      <c r="I461" s="19" t="n">
        <f aca="false">IF('Random Draws'!G461&lt;(Assumptions!$E$10-Assumptions!$D$10)/(Assumptions!$F$10-Assumptions!$D$10),Assumptions!$D$10+SQRT('Random Draws'!G461*(Assumptions!$F$10-Assumptions!$D$10)*(Assumptions!$E$10-Assumptions!$D$10)),Assumptions!$F$10-SQRT((1-'Random Draws'!G461)*(Assumptions!$F$10-Assumptions!$D$10)*(Assumptions!$F$10-Assumptions!$E$10)))</f>
        <v>0.0155215250129606</v>
      </c>
      <c r="J461" s="19" t="n">
        <f aca="false">IF('Random Draws'!H461&lt;(Assumptions!$E$11-Assumptions!$D$11)/(Assumptions!$F$11-Assumptions!$D$11),Assumptions!$D$11+SQRT('Random Draws'!H461*(Assumptions!$F$11-Assumptions!$D$11)*(Assumptions!$E$11-Assumptions!$D$11)),Assumptions!$F$11-SQRT((1-'Random Draws'!H461)*(Assumptions!$F$11-Assumptions!$D$11)*(Assumptions!$F$11-Assumptions!$E$11)))</f>
        <v>0.171851058828464</v>
      </c>
      <c r="K461" s="19" t="n">
        <f aca="false">MAX(G461,I461+Assumptions!$D$21)</f>
        <v>0.078260496806698</v>
      </c>
      <c r="L461" s="28" t="n">
        <f aca="false">(F461-Assumptions!$D$15)*(1-H461)+Assumptions!$D$15-J461</f>
        <v>0.151044676131745</v>
      </c>
      <c r="M461" s="21" t="n">
        <f aca="false">Assumptions!$D$14*(1+E461)^1*L461-Assumptions!$D$14*(1+E461)^0*E461*Assumptions!$D$16</f>
        <v>22.8266743011126</v>
      </c>
      <c r="N461" s="21" t="n">
        <f aca="false">Assumptions!$D$14*(1+E461)^2*L461-Assumptions!$D$14*(1+E461)^1*E461*Assumptions!$D$16</f>
        <v>24.0299435466115</v>
      </c>
      <c r="O461" s="21" t="n">
        <f aca="false">Assumptions!$D$14*(1+E461)^3*L461-Assumptions!$D$14*(1+E461)^2*E461*Assumptions!$D$16</f>
        <v>25.2966410803517</v>
      </c>
      <c r="P461" s="21" t="n">
        <f aca="false">Assumptions!$D$14*(1+E461)^4*L461-Assumptions!$D$14*(1+E461)^3*E461*Assumptions!$D$16</f>
        <v>26.6301104164838</v>
      </c>
      <c r="Q461" s="21" t="n">
        <f aca="false">Assumptions!$D$14*(1+E461)^5*L461-Assumptions!$D$14*(1+E461)^4*E461*Assumptions!$D$16</f>
        <v>28.0338713168105</v>
      </c>
      <c r="R461" s="21" t="n">
        <f aca="false">M461/(1+K461)+N461/(1+K461)^2+O461/(1+K461)^3+P461/(1+K461)^4+Q461/(1+K461)^5</f>
        <v>100.951190946936</v>
      </c>
      <c r="S461" s="21" t="n">
        <f aca="false">Q461*(1+I461)/(K461-I461)</f>
        <v>453.768988201784</v>
      </c>
      <c r="T461" s="21" t="n">
        <f aca="false">R461+S461/(1+K461)^5</f>
        <v>412.277869516743</v>
      </c>
      <c r="U461" s="8" t="n">
        <f aca="false">(T461-Assumptions!$D$17)/Assumptions!$D$18</f>
        <v>9.09111478066973</v>
      </c>
    </row>
    <row r="462" customFormat="false" ht="15" hidden="false" customHeight="false" outlineLevel="0" collapsed="false">
      <c r="B462" s="2" t="n">
        <v>457</v>
      </c>
      <c r="C462" s="27" t="n">
        <f aca="false">NORMSDIST('Random Draws'!C462)</f>
        <v>0.757394782016471</v>
      </c>
      <c r="D462" s="27" t="n">
        <f aca="false">NORMSDIST(Assumptions!$D$22*'Random Draws'!C462+SQRT(1-Assumptions!$D$22^2)*'Random Draws'!D462)</f>
        <v>0.895983911219576</v>
      </c>
      <c r="E462" s="19" t="n">
        <f aca="false">IF(C462&lt;(Assumptions!$E$6-Assumptions!$D$6)/(Assumptions!$F$6-Assumptions!$D$6),Assumptions!$D$6+SQRT(C462*(Assumptions!$F$6-Assumptions!$D$6)*(Assumptions!$E$6-Assumptions!$D$6)),Assumptions!$F$6-SQRT((1-C462)*(Assumptions!$F$6-Assumptions!$D$6)*(Assumptions!$F$6-Assumptions!$E$6)))</f>
        <v>0.105171475915313</v>
      </c>
      <c r="F462" s="19" t="n">
        <f aca="false">IF(D462&lt;(Assumptions!$E$7-Assumptions!$D$7)/(Assumptions!$F$7-Assumptions!$D$7),Assumptions!$D$7+SQRT(D462*(Assumptions!$F$7-Assumptions!$D$7)*(Assumptions!$E$7-Assumptions!$D$7)),Assumptions!$F$7-SQRT((1-D462)*(Assumptions!$F$7-Assumptions!$D$7)*(Assumptions!$F$7-Assumptions!$E$7)))</f>
        <v>0.439602344371921</v>
      </c>
      <c r="G462" s="19" t="n">
        <f aca="false">MIN(Assumptions!$D$24,MAX(Assumptions!$D$23,Assumptions!$D$8+Assumptions!$E$8*'Random Draws'!E462))</f>
        <v>0.07605174061004</v>
      </c>
      <c r="H462" s="19" t="n">
        <f aca="false">IF('Random Draws'!F462&lt;(Assumptions!$E$9-Assumptions!$D$9)/(Assumptions!$F$9-Assumptions!$D$9),Assumptions!$D$9+SQRT('Random Draws'!F462*(Assumptions!$F$9-Assumptions!$D$9)*(Assumptions!$E$9-Assumptions!$D$9)),Assumptions!$F$9-SQRT((1-'Random Draws'!F462)*(Assumptions!$F$9-Assumptions!$D$9)*(Assumptions!$F$9-Assumptions!$E$9)))</f>
        <v>0.310727402481579</v>
      </c>
      <c r="I462" s="19" t="n">
        <f aca="false">IF('Random Draws'!G462&lt;(Assumptions!$E$10-Assumptions!$D$10)/(Assumptions!$F$10-Assumptions!$D$10),Assumptions!$D$10+SQRT('Random Draws'!G462*(Assumptions!$F$10-Assumptions!$D$10)*(Assumptions!$E$10-Assumptions!$D$10)),Assumptions!$F$10-SQRT((1-'Random Draws'!G462)*(Assumptions!$F$10-Assumptions!$D$10)*(Assumptions!$F$10-Assumptions!$E$10)))</f>
        <v>0.0171454382521368</v>
      </c>
      <c r="J462" s="19" t="n">
        <f aca="false">IF('Random Draws'!H462&lt;(Assumptions!$E$11-Assumptions!$D$11)/(Assumptions!$F$11-Assumptions!$D$11),Assumptions!$D$11+SQRT('Random Draws'!H462*(Assumptions!$F$11-Assumptions!$D$11)*(Assumptions!$E$11-Assumptions!$D$11)),Assumptions!$F$11-SQRT((1-'Random Draws'!H462)*(Assumptions!$F$11-Assumptions!$D$11)*(Assumptions!$F$11-Assumptions!$E$11)))</f>
        <v>0.183895643250765</v>
      </c>
      <c r="K462" s="19" t="n">
        <f aca="false">MAX(G462,I462+Assumptions!$D$21)</f>
        <v>0.07605174061004</v>
      </c>
      <c r="L462" s="28" t="n">
        <f aca="false">(F462-Assumptions!$D$15)*(1-H462)+Assumptions!$D$15-J462</f>
        <v>0.159504768852261</v>
      </c>
      <c r="M462" s="21" t="n">
        <f aca="false">Assumptions!$D$14*(1+E462)^1*L462-Assumptions!$D$14*(1+E462)^0*E462*Assumptions!$D$16</f>
        <v>25.1031215969261</v>
      </c>
      <c r="N462" s="21" t="n">
        <f aca="false">Assumptions!$D$14*(1+E462)^2*L462-Assumptions!$D$14*(1+E462)^1*E462*Assumptions!$D$16</f>
        <v>27.7432539453564</v>
      </c>
      <c r="O462" s="21" t="n">
        <f aca="false">Assumptions!$D$14*(1+E462)^3*L462-Assumptions!$D$14*(1+E462)^2*E462*Assumptions!$D$16</f>
        <v>30.6610529094829</v>
      </c>
      <c r="P462" s="21" t="n">
        <f aca="false">Assumptions!$D$14*(1+E462)^4*L462-Assumptions!$D$14*(1+E462)^3*E462*Assumptions!$D$16</f>
        <v>33.8857210970907</v>
      </c>
      <c r="Q462" s="21" t="n">
        <f aca="false">Assumptions!$D$14*(1+E462)^5*L462-Assumptions!$D$14*(1+E462)^4*E462*Assumptions!$D$16</f>
        <v>37.4495323973264</v>
      </c>
      <c r="R462" s="21" t="n">
        <f aca="false">M462/(1+K462)+N462/(1+K462)^2+O462/(1+K462)^3+P462/(1+K462)^4+Q462/(1+K462)^5</f>
        <v>123.13094360416</v>
      </c>
      <c r="S462" s="21" t="n">
        <f aca="false">Q462*(1+I462)/(K462-I462)</f>
        <v>646.647633918335</v>
      </c>
      <c r="T462" s="21" t="n">
        <f aca="false">R462+S462/(1+K462)^5</f>
        <v>571.361976362435</v>
      </c>
      <c r="U462" s="8" t="n">
        <f aca="false">(T462-Assumptions!$D$17)/Assumptions!$D$18</f>
        <v>15.4544790544974</v>
      </c>
    </row>
    <row r="463" customFormat="false" ht="15" hidden="false" customHeight="false" outlineLevel="0" collapsed="false">
      <c r="B463" s="2" t="n">
        <v>458</v>
      </c>
      <c r="C463" s="27" t="n">
        <f aca="false">NORMSDIST('Random Draws'!C463)</f>
        <v>0.657915564741767</v>
      </c>
      <c r="D463" s="27" t="n">
        <f aca="false">NORMSDIST(Assumptions!$D$22*'Random Draws'!C463+SQRT(1-Assumptions!$D$22^2)*'Random Draws'!D463)</f>
        <v>0.0397106509467059</v>
      </c>
      <c r="E463" s="19" t="n">
        <f aca="false">IF(C463&lt;(Assumptions!$E$6-Assumptions!$D$6)/(Assumptions!$F$6-Assumptions!$D$6),Assumptions!$D$6+SQRT(C463*(Assumptions!$F$6-Assumptions!$D$6)*(Assumptions!$E$6-Assumptions!$D$6)),Assumptions!$F$6-SQRT((1-C463)*(Assumptions!$F$6-Assumptions!$D$6)*(Assumptions!$F$6-Assumptions!$E$6)))</f>
        <v>0.0986427494108812</v>
      </c>
      <c r="F463" s="19" t="n">
        <f aca="false">IF(D463&lt;(Assumptions!$E$7-Assumptions!$D$7)/(Assumptions!$F$7-Assumptions!$D$7),Assumptions!$D$7+SQRT(D463*(Assumptions!$F$7-Assumptions!$D$7)*(Assumptions!$E$7-Assumptions!$D$7)),Assumptions!$F$7-SQRT((1-D463)*(Assumptions!$F$7-Assumptions!$D$7)*(Assumptions!$F$7-Assumptions!$E$7)))</f>
        <v>0.375435799483028</v>
      </c>
      <c r="G463" s="19" t="n">
        <f aca="false">MIN(Assumptions!$D$24,MAX(Assumptions!$D$23,Assumptions!$D$8+Assumptions!$E$8*'Random Draws'!E463))</f>
        <v>0.078159661274472</v>
      </c>
      <c r="H463" s="19" t="n">
        <f aca="false">IF('Random Draws'!F463&lt;(Assumptions!$E$9-Assumptions!$D$9)/(Assumptions!$F$9-Assumptions!$D$9),Assumptions!$D$9+SQRT('Random Draws'!F463*(Assumptions!$F$9-Assumptions!$D$9)*(Assumptions!$E$9-Assumptions!$D$9)),Assumptions!$F$9-SQRT((1-'Random Draws'!F463)*(Assumptions!$F$9-Assumptions!$D$9)*(Assumptions!$F$9-Assumptions!$E$9)))</f>
        <v>0.282863530322245</v>
      </c>
      <c r="I463" s="19" t="n">
        <f aca="false">IF('Random Draws'!G463&lt;(Assumptions!$E$10-Assumptions!$D$10)/(Assumptions!$F$10-Assumptions!$D$10),Assumptions!$D$10+SQRT('Random Draws'!G463*(Assumptions!$F$10-Assumptions!$D$10)*(Assumptions!$E$10-Assumptions!$D$10)),Assumptions!$F$10-SQRT((1-'Random Draws'!G463)*(Assumptions!$F$10-Assumptions!$D$10)*(Assumptions!$F$10-Assumptions!$E$10)))</f>
        <v>0.023827850151684</v>
      </c>
      <c r="J463" s="19" t="n">
        <f aca="false">IF('Random Draws'!H463&lt;(Assumptions!$E$11-Assumptions!$D$11)/(Assumptions!$F$11-Assumptions!$D$11),Assumptions!$D$11+SQRT('Random Draws'!H463*(Assumptions!$F$11-Assumptions!$D$11)*(Assumptions!$E$11-Assumptions!$D$11)),Assumptions!$F$11-SQRT((1-'Random Draws'!H463)*(Assumptions!$F$11-Assumptions!$D$11)*(Assumptions!$F$11-Assumptions!$E$11)))</f>
        <v>0.18157572762495</v>
      </c>
      <c r="K463" s="19" t="n">
        <f aca="false">MAX(G463,I463+Assumptions!$D$21)</f>
        <v>0.078159661274472</v>
      </c>
      <c r="L463" s="28" t="n">
        <f aca="false">(F463-Assumptions!$D$15)*(1-H463)+Assumptions!$D$15-J463</f>
        <v>0.124435235148845</v>
      </c>
      <c r="M463" s="21" t="n">
        <f aca="false">Assumptions!$D$14*(1+E463)^1*L463-Assumptions!$D$14*(1+E463)^0*E463*Assumptions!$D$16</f>
        <v>19.3938350258526</v>
      </c>
      <c r="N463" s="21" t="n">
        <f aca="false">Assumptions!$D$14*(1+E463)^2*L463-Assumptions!$D$14*(1+E463)^1*E463*Assumptions!$D$16</f>
        <v>21.3068962344238</v>
      </c>
      <c r="O463" s="21" t="n">
        <f aca="false">Assumptions!$D$14*(1+E463)^3*L463-Assumptions!$D$14*(1+E463)^2*E463*Assumptions!$D$16</f>
        <v>23.4086670603997</v>
      </c>
      <c r="P463" s="21" t="n">
        <f aca="false">Assumptions!$D$14*(1+E463)^4*L463-Assumptions!$D$14*(1+E463)^3*E463*Assumptions!$D$16</f>
        <v>25.7177623392815</v>
      </c>
      <c r="Q463" s="21" t="n">
        <f aca="false">Assumptions!$D$14*(1+E463)^5*L463-Assumptions!$D$14*(1+E463)^4*E463*Assumptions!$D$16</f>
        <v>28.2546331251238</v>
      </c>
      <c r="R463" s="21" t="n">
        <f aca="false">M463/(1+K463)+N463/(1+K463)^2+O463/(1+K463)^3+P463/(1+K463)^4+Q463/(1+K463)^5</f>
        <v>93.4224524957914</v>
      </c>
      <c r="S463" s="21" t="n">
        <f aca="false">Q463*(1+I463)/(K463-I463)</f>
        <v>532.429891283102</v>
      </c>
      <c r="T463" s="21" t="n">
        <f aca="false">R463+S463/(1+K463)^5</f>
        <v>458.888498618619</v>
      </c>
      <c r="U463" s="8" t="n">
        <f aca="false">(T463-Assumptions!$D$17)/Assumptions!$D$18</f>
        <v>10.9555399447447</v>
      </c>
    </row>
    <row r="464" customFormat="false" ht="15" hidden="false" customHeight="false" outlineLevel="0" collapsed="false">
      <c r="B464" s="2" t="n">
        <v>459</v>
      </c>
      <c r="C464" s="27" t="n">
        <f aca="false">NORMSDIST('Random Draws'!C464)</f>
        <v>0.992210314298249</v>
      </c>
      <c r="D464" s="27" t="n">
        <f aca="false">NORMSDIST(Assumptions!$D$22*'Random Draws'!C464+SQRT(1-Assumptions!$D$22^2)*'Random Draws'!D464)</f>
        <v>0.276312219173235</v>
      </c>
      <c r="E464" s="19" t="n">
        <f aca="false">IF(C464&lt;(Assumptions!$E$6-Assumptions!$D$6)/(Assumptions!$F$6-Assumptions!$D$6),Assumptions!$D$6+SQRT(C464*(Assumptions!$F$6-Assumptions!$D$6)*(Assumptions!$E$6-Assumptions!$D$6)),Assumptions!$F$6-SQRT((1-C464)*(Assumptions!$F$6-Assumptions!$D$6)*(Assumptions!$F$6-Assumptions!$E$6)))</f>
        <v>0.133759132391345</v>
      </c>
      <c r="F464" s="19" t="n">
        <f aca="false">IF(D464&lt;(Assumptions!$E$7-Assumptions!$D$7)/(Assumptions!$F$7-Assumptions!$D$7),Assumptions!$D$7+SQRT(D464*(Assumptions!$F$7-Assumptions!$D$7)*(Assumptions!$E$7-Assumptions!$D$7)),Assumptions!$F$7-SQRT((1-D464)*(Assumptions!$F$7-Assumptions!$D$7)*(Assumptions!$F$7-Assumptions!$E$7)))</f>
        <v>0.400716990495853</v>
      </c>
      <c r="G464" s="19" t="n">
        <f aca="false">MIN(Assumptions!$D$24,MAX(Assumptions!$D$23,Assumptions!$D$8+Assumptions!$E$8*'Random Draws'!E464))</f>
        <v>0.065492967217312</v>
      </c>
      <c r="H464" s="19" t="n">
        <f aca="false">IF('Random Draws'!F464&lt;(Assumptions!$E$9-Assumptions!$D$9)/(Assumptions!$F$9-Assumptions!$D$9),Assumptions!$D$9+SQRT('Random Draws'!F464*(Assumptions!$F$9-Assumptions!$D$9)*(Assumptions!$E$9-Assumptions!$D$9)),Assumptions!$F$9-SQRT((1-'Random Draws'!F464)*(Assumptions!$F$9-Assumptions!$D$9)*(Assumptions!$F$9-Assumptions!$E$9)))</f>
        <v>0.298241282286216</v>
      </c>
      <c r="I464" s="19" t="n">
        <f aca="false">IF('Random Draws'!G464&lt;(Assumptions!$E$10-Assumptions!$D$10)/(Assumptions!$F$10-Assumptions!$D$10),Assumptions!$D$10+SQRT('Random Draws'!G464*(Assumptions!$F$10-Assumptions!$D$10)*(Assumptions!$E$10-Assumptions!$D$10)),Assumptions!$F$10-SQRT((1-'Random Draws'!G464)*(Assumptions!$F$10-Assumptions!$D$10)*(Assumptions!$F$10-Assumptions!$E$10)))</f>
        <v>0.0228714606775024</v>
      </c>
      <c r="J464" s="19" t="n">
        <f aca="false">IF('Random Draws'!H464&lt;(Assumptions!$E$11-Assumptions!$D$11)/(Assumptions!$F$11-Assumptions!$D$11),Assumptions!$D$11+SQRT('Random Draws'!H464*(Assumptions!$F$11-Assumptions!$D$11)*(Assumptions!$E$11-Assumptions!$D$11)),Assumptions!$F$11-SQRT((1-'Random Draws'!H464)*(Assumptions!$F$11-Assumptions!$D$11)*(Assumptions!$F$11-Assumptions!$E$11)))</f>
        <v>0.182930792426112</v>
      </c>
      <c r="K464" s="19" t="n">
        <f aca="false">MAX(G464,I464+Assumptions!$D$21)</f>
        <v>0.065492967217312</v>
      </c>
      <c r="L464" s="28" t="n">
        <f aca="false">(F464-Assumptions!$D$15)*(1-H464)+Assumptions!$D$15-J464</f>
        <v>0.137047215687593</v>
      </c>
      <c r="M464" s="21" t="n">
        <f aca="false">Assumptions!$D$14*(1+E464)^1*L464-Assumptions!$D$14*(1+E464)^0*E464*Assumptions!$D$16</f>
        <v>21.9480349655168</v>
      </c>
      <c r="N464" s="21" t="n">
        <f aca="false">Assumptions!$D$14*(1+E464)^2*L464-Assumptions!$D$14*(1+E464)^1*E464*Assumptions!$D$16</f>
        <v>24.8837850801992</v>
      </c>
      <c r="O464" s="21" t="n">
        <f aca="false">Assumptions!$D$14*(1+E464)^3*L464-Assumptions!$D$14*(1+E464)^2*E464*Assumptions!$D$16</f>
        <v>28.2122185831394</v>
      </c>
      <c r="P464" s="21" t="n">
        <f aca="false">Assumptions!$D$14*(1+E464)^4*L464-Assumptions!$D$14*(1+E464)^3*E464*Assumptions!$D$16</f>
        <v>31.9858604636551</v>
      </c>
      <c r="Q464" s="21" t="n">
        <f aca="false">Assumptions!$D$14*(1+E464)^5*L464-Assumptions!$D$14*(1+E464)^4*E464*Assumptions!$D$16</f>
        <v>36.2642614080643</v>
      </c>
      <c r="R464" s="21" t="n">
        <f aca="false">M464/(1+K464)+N464/(1+K464)^2+O464/(1+K464)^3+P464/(1+K464)^4+Q464/(1+K464)^5</f>
        <v>117.065511509231</v>
      </c>
      <c r="S464" s="21" t="n">
        <f aca="false">Q464*(1+I464)/(K464-I464)</f>
        <v>870.304244224944</v>
      </c>
      <c r="T464" s="21" t="n">
        <f aca="false">R464+S464/(1+K464)^5</f>
        <v>750.815791124447</v>
      </c>
      <c r="U464" s="8" t="n">
        <f aca="false">(T464-Assumptions!$D$17)/Assumptions!$D$18</f>
        <v>22.6326316449779</v>
      </c>
    </row>
    <row r="465" customFormat="false" ht="15" hidden="false" customHeight="false" outlineLevel="0" collapsed="false">
      <c r="B465" s="2" t="n">
        <v>460</v>
      </c>
      <c r="C465" s="27" t="n">
        <f aca="false">NORMSDIST('Random Draws'!C465)</f>
        <v>0.723053706170088</v>
      </c>
      <c r="D465" s="27" t="n">
        <f aca="false">NORMSDIST(Assumptions!$D$22*'Random Draws'!C465+SQRT(1-Assumptions!$D$22^2)*'Random Draws'!D465)</f>
        <v>0.600501576327782</v>
      </c>
      <c r="E465" s="19" t="n">
        <f aca="false">IF(C465&lt;(Assumptions!$E$6-Assumptions!$D$6)/(Assumptions!$F$6-Assumptions!$D$6),Assumptions!$D$6+SQRT(C465*(Assumptions!$F$6-Assumptions!$D$6)*(Assumptions!$E$6-Assumptions!$D$6)),Assumptions!$F$6-SQRT((1-C465)*(Assumptions!$F$6-Assumptions!$D$6)*(Assumptions!$F$6-Assumptions!$E$6)))</f>
        <v>0.102788019816871</v>
      </c>
      <c r="F465" s="19" t="n">
        <f aca="false">IF(D465&lt;(Assumptions!$E$7-Assumptions!$D$7)/(Assumptions!$F$7-Assumptions!$D$7),Assumptions!$D$7+SQRT(D465*(Assumptions!$F$7-Assumptions!$D$7)*(Assumptions!$E$7-Assumptions!$D$7)),Assumptions!$F$7-SQRT((1-D465)*(Assumptions!$F$7-Assumptions!$D$7)*(Assumptions!$F$7-Assumptions!$E$7)))</f>
        <v>0.42002508668316</v>
      </c>
      <c r="G465" s="19" t="n">
        <f aca="false">MIN(Assumptions!$D$24,MAX(Assumptions!$D$23,Assumptions!$D$8+Assumptions!$E$8*'Random Draws'!E465))</f>
        <v>0.099648778744677</v>
      </c>
      <c r="H465" s="19" t="n">
        <f aca="false">IF('Random Draws'!F465&lt;(Assumptions!$E$9-Assumptions!$D$9)/(Assumptions!$F$9-Assumptions!$D$9),Assumptions!$D$9+SQRT('Random Draws'!F465*(Assumptions!$F$9-Assumptions!$D$9)*(Assumptions!$E$9-Assumptions!$D$9)),Assumptions!$F$9-SQRT((1-'Random Draws'!F465)*(Assumptions!$F$9-Assumptions!$D$9)*(Assumptions!$F$9-Assumptions!$E$9)))</f>
        <v>0.257855437126937</v>
      </c>
      <c r="I465" s="19" t="n">
        <f aca="false">IF('Random Draws'!G465&lt;(Assumptions!$E$10-Assumptions!$D$10)/(Assumptions!$F$10-Assumptions!$D$10),Assumptions!$D$10+SQRT('Random Draws'!G465*(Assumptions!$F$10-Assumptions!$D$10)*(Assumptions!$E$10-Assumptions!$D$10)),Assumptions!$F$10-SQRT((1-'Random Draws'!G465)*(Assumptions!$F$10-Assumptions!$D$10)*(Assumptions!$F$10-Assumptions!$E$10)))</f>
        <v>0.0134788553636433</v>
      </c>
      <c r="J465" s="19" t="n">
        <f aca="false">IF('Random Draws'!H465&lt;(Assumptions!$E$11-Assumptions!$D$11)/(Assumptions!$F$11-Assumptions!$D$11),Assumptions!$D$11+SQRT('Random Draws'!H465*(Assumptions!$F$11-Assumptions!$D$11)*(Assumptions!$E$11-Assumptions!$D$11)),Assumptions!$F$11-SQRT((1-'Random Draws'!H465)*(Assumptions!$F$11-Assumptions!$D$11)*(Assumptions!$F$11-Assumptions!$E$11)))</f>
        <v>0.172935107648949</v>
      </c>
      <c r="K465" s="19" t="n">
        <f aca="false">MAX(G465,I465+Assumptions!$D$21)</f>
        <v>0.099648778744677</v>
      </c>
      <c r="L465" s="28" t="n">
        <f aca="false">(F465-Assumptions!$D$15)*(1-H465)+Assumptions!$D$15-J465</f>
        <v>0.172305433529747</v>
      </c>
      <c r="M465" s="21" t="n">
        <f aca="false">Assumptions!$D$14*(1+E465)^1*L465-Assumptions!$D$14*(1+E465)^0*E465*Assumptions!$D$16</f>
        <v>27.1052454514604</v>
      </c>
      <c r="N465" s="21" t="n">
        <f aca="false">Assumptions!$D$14*(1+E465)^2*L465-Assumptions!$D$14*(1+E465)^1*E465*Assumptions!$D$16</f>
        <v>29.8913399580662</v>
      </c>
      <c r="O465" s="21" t="n">
        <f aca="false">Assumptions!$D$14*(1+E465)^3*L465-Assumptions!$D$14*(1+E465)^2*E465*Assumptions!$D$16</f>
        <v>32.9638116020288</v>
      </c>
      <c r="P465" s="21" t="n">
        <f aca="false">Assumptions!$D$14*(1+E465)^4*L465-Assumptions!$D$14*(1+E465)^3*E465*Assumptions!$D$16</f>
        <v>36.3520965222177</v>
      </c>
      <c r="Q465" s="21" t="n">
        <f aca="false">Assumptions!$D$14*(1+E465)^5*L465-Assumptions!$D$14*(1+E465)^4*E465*Assumptions!$D$16</f>
        <v>40.0886565399283</v>
      </c>
      <c r="R465" s="21" t="n">
        <f aca="false">M465/(1+K465)+N465/(1+K465)^2+O465/(1+K465)^3+P465/(1+K465)^4+Q465/(1+K465)^5</f>
        <v>123.950695577215</v>
      </c>
      <c r="S465" s="21" t="n">
        <f aca="false">Q465*(1+I465)/(K465-I465)</f>
        <v>471.498687117266</v>
      </c>
      <c r="T465" s="21" t="n">
        <f aca="false">R465+S465/(1+K465)^5</f>
        <v>417.182117666153</v>
      </c>
      <c r="U465" s="8" t="n">
        <f aca="false">(T465-Assumptions!$D$17)/Assumptions!$D$18</f>
        <v>9.28728470664613</v>
      </c>
    </row>
    <row r="466" customFormat="false" ht="15" hidden="false" customHeight="false" outlineLevel="0" collapsed="false">
      <c r="B466" s="2" t="n">
        <v>461</v>
      </c>
      <c r="C466" s="27" t="n">
        <f aca="false">NORMSDIST('Random Draws'!C466)</f>
        <v>0.24302834705171</v>
      </c>
      <c r="D466" s="27" t="n">
        <f aca="false">NORMSDIST(Assumptions!$D$22*'Random Draws'!C466+SQRT(1-Assumptions!$D$22^2)*'Random Draws'!D466)</f>
        <v>0.140587744814848</v>
      </c>
      <c r="E466" s="19" t="n">
        <f aca="false">IF(C466&lt;(Assumptions!$E$6-Assumptions!$D$6)/(Assumptions!$F$6-Assumptions!$D$6),Assumptions!$D$6+SQRT(C466*(Assumptions!$F$6-Assumptions!$D$6)*(Assumptions!$E$6-Assumptions!$D$6)),Assumptions!$F$6-SQRT((1-C466)*(Assumptions!$F$6-Assumptions!$D$6)*(Assumptions!$F$6-Assumptions!$E$6)))</f>
        <v>0.0748588831613773</v>
      </c>
      <c r="F466" s="19" t="n">
        <f aca="false">IF(D466&lt;(Assumptions!$E$7-Assumptions!$D$7)/(Assumptions!$F$7-Assumptions!$D$7),Assumptions!$D$7+SQRT(D466*(Assumptions!$F$7-Assumptions!$D$7)*(Assumptions!$E$7-Assumptions!$D$7)),Assumptions!$F$7-SQRT((1-D466)*(Assumptions!$F$7-Assumptions!$D$7)*(Assumptions!$F$7-Assumptions!$E$7)))</f>
        <v>0.389043527142706</v>
      </c>
      <c r="G466" s="19" t="n">
        <f aca="false">MIN(Assumptions!$D$24,MAX(Assumptions!$D$23,Assumptions!$D$8+Assumptions!$E$8*'Random Draws'!E466))</f>
        <v>0.093750969821517</v>
      </c>
      <c r="H466" s="19" t="n">
        <f aca="false">IF('Random Draws'!F466&lt;(Assumptions!$E$9-Assumptions!$D$9)/(Assumptions!$F$9-Assumptions!$D$9),Assumptions!$D$9+SQRT('Random Draws'!F466*(Assumptions!$F$9-Assumptions!$D$9)*(Assumptions!$E$9-Assumptions!$D$9)),Assumptions!$F$9-SQRT((1-'Random Draws'!F466)*(Assumptions!$F$9-Assumptions!$D$9)*(Assumptions!$F$9-Assumptions!$E$9)))</f>
        <v>0.329214522493322</v>
      </c>
      <c r="I466" s="19" t="n">
        <f aca="false">IF('Random Draws'!G466&lt;(Assumptions!$E$10-Assumptions!$D$10)/(Assumptions!$F$10-Assumptions!$D$10),Assumptions!$D$10+SQRT('Random Draws'!G466*(Assumptions!$F$10-Assumptions!$D$10)*(Assumptions!$E$10-Assumptions!$D$10)),Assumptions!$F$10-SQRT((1-'Random Draws'!G466)*(Assumptions!$F$10-Assumptions!$D$10)*(Assumptions!$F$10-Assumptions!$E$10)))</f>
        <v>0.0217738472980401</v>
      </c>
      <c r="J466" s="19" t="n">
        <f aca="false">IF('Random Draws'!H466&lt;(Assumptions!$E$11-Assumptions!$D$11)/(Assumptions!$F$11-Assumptions!$D$11),Assumptions!$D$11+SQRT('Random Draws'!H466*(Assumptions!$F$11-Assumptions!$D$11)*(Assumptions!$E$11-Assumptions!$D$11)),Assumptions!$F$11-SQRT((1-'Random Draws'!H466)*(Assumptions!$F$11-Assumptions!$D$11)*(Assumptions!$F$11-Assumptions!$E$11)))</f>
        <v>0.163262717077692</v>
      </c>
      <c r="K466" s="19" t="n">
        <f aca="false">MAX(G466,I466+Assumptions!$D$21)</f>
        <v>0.093750969821517</v>
      </c>
      <c r="L466" s="28" t="n">
        <f aca="false">(F466-Assumptions!$D$15)*(1-H466)+Assumptions!$D$15-J466</f>
        <v>0.140499918971742</v>
      </c>
      <c r="M466" s="21" t="n">
        <f aca="false">Assumptions!$D$14*(1+E466)^1*L466-Assumptions!$D$14*(1+E466)^0*E466*Assumptions!$D$16</f>
        <v>21.5719138268314</v>
      </c>
      <c r="N466" s="21" t="n">
        <f aca="false">Assumptions!$D$14*(1+E466)^2*L466-Assumptions!$D$14*(1+E466)^1*E466*Assumptions!$D$16</f>
        <v>23.1867632035615</v>
      </c>
      <c r="O466" s="21" t="n">
        <f aca="false">Assumptions!$D$14*(1+E466)^3*L466-Assumptions!$D$14*(1+E466)^2*E466*Assumptions!$D$16</f>
        <v>24.9224984011074</v>
      </c>
      <c r="P466" s="21" t="n">
        <f aca="false">Assumptions!$D$14*(1+E466)^4*L466-Assumptions!$D$14*(1+E466)^3*E466*Assumptions!$D$16</f>
        <v>26.7881687970055</v>
      </c>
      <c r="Q466" s="21" t="n">
        <f aca="false">Assumptions!$D$14*(1+E466)^5*L466-Assumptions!$D$14*(1+E466)^4*E466*Assumptions!$D$16</f>
        <v>28.7935011950878</v>
      </c>
      <c r="R466" s="21" t="n">
        <f aca="false">M466/(1+K466)+N466/(1+K466)^2+O466/(1+K466)^3+P466/(1+K466)^4+Q466/(1+K466)^5</f>
        <v>95.2660292694612</v>
      </c>
      <c r="S466" s="21" t="n">
        <f aca="false">Q466*(1+I466)/(K466-I466)</f>
        <v>408.747188854201</v>
      </c>
      <c r="T466" s="21" t="n">
        <f aca="false">R466+S466/(1+K466)^5</f>
        <v>356.399489327441</v>
      </c>
      <c r="U466" s="8" t="n">
        <f aca="false">(T466-Assumptions!$D$17)/Assumptions!$D$18</f>
        <v>6.85597957309764</v>
      </c>
    </row>
    <row r="467" customFormat="false" ht="15" hidden="false" customHeight="false" outlineLevel="0" collapsed="false">
      <c r="B467" s="2" t="n">
        <v>462</v>
      </c>
      <c r="C467" s="27" t="n">
        <f aca="false">NORMSDIST('Random Draws'!C467)</f>
        <v>0.547961971067593</v>
      </c>
      <c r="D467" s="27" t="n">
        <f aca="false">NORMSDIST(Assumptions!$D$22*'Random Draws'!C467+SQRT(1-Assumptions!$D$22^2)*'Random Draws'!D467)</f>
        <v>0.920778282847383</v>
      </c>
      <c r="E467" s="19" t="n">
        <f aca="false">IF(C467&lt;(Assumptions!$E$6-Assumptions!$D$6)/(Assumptions!$F$6-Assumptions!$D$6),Assumptions!$D$6+SQRT(C467*(Assumptions!$F$6-Assumptions!$D$6)*(Assumptions!$E$6-Assumptions!$D$6)),Assumptions!$F$6-SQRT((1-C467)*(Assumptions!$F$6-Assumptions!$D$6)*(Assumptions!$F$6-Assumptions!$E$6)))</f>
        <v>0.0924585428845304</v>
      </c>
      <c r="F467" s="19" t="n">
        <f aca="false">IF(D467&lt;(Assumptions!$E$7-Assumptions!$D$7)/(Assumptions!$F$7-Assumptions!$D$7),Assumptions!$D$7+SQRT(D467*(Assumptions!$F$7-Assumptions!$D$7)*(Assumptions!$E$7-Assumptions!$D$7)),Assumptions!$F$7-SQRT((1-D467)*(Assumptions!$F$7-Assumptions!$D$7)*(Assumptions!$F$7-Assumptions!$E$7)))</f>
        <v>0.442198683514682</v>
      </c>
      <c r="G467" s="19" t="n">
        <f aca="false">MIN(Assumptions!$D$24,MAX(Assumptions!$D$23,Assumptions!$D$8+Assumptions!$E$8*'Random Draws'!E467))</f>
        <v>0.082595937249174</v>
      </c>
      <c r="H467" s="19" t="n">
        <f aca="false">IF('Random Draws'!F467&lt;(Assumptions!$E$9-Assumptions!$D$9)/(Assumptions!$F$9-Assumptions!$D$9),Assumptions!$D$9+SQRT('Random Draws'!F467*(Assumptions!$F$9-Assumptions!$D$9)*(Assumptions!$E$9-Assumptions!$D$9)),Assumptions!$F$9-SQRT((1-'Random Draws'!F467)*(Assumptions!$F$9-Assumptions!$D$9)*(Assumptions!$F$9-Assumptions!$E$9)))</f>
        <v>0.307098866830158</v>
      </c>
      <c r="I467" s="19" t="n">
        <f aca="false">IF('Random Draws'!G467&lt;(Assumptions!$E$10-Assumptions!$D$10)/(Assumptions!$F$10-Assumptions!$D$10),Assumptions!$D$10+SQRT('Random Draws'!G467*(Assumptions!$F$10-Assumptions!$D$10)*(Assumptions!$E$10-Assumptions!$D$10)),Assumptions!$F$10-SQRT((1-'Random Draws'!G467)*(Assumptions!$F$10-Assumptions!$D$10)*(Assumptions!$F$10-Assumptions!$E$10)))</f>
        <v>0.0221022180705179</v>
      </c>
      <c r="J467" s="19" t="n">
        <f aca="false">IF('Random Draws'!H467&lt;(Assumptions!$E$11-Assumptions!$D$11)/(Assumptions!$F$11-Assumptions!$D$11),Assumptions!$D$11+SQRT('Random Draws'!H467*(Assumptions!$F$11-Assumptions!$D$11)*(Assumptions!$E$11-Assumptions!$D$11)),Assumptions!$F$11-SQRT((1-'Random Draws'!H467)*(Assumptions!$F$11-Assumptions!$D$11)*(Assumptions!$F$11-Assumptions!$E$11)))</f>
        <v>0.187500551391354</v>
      </c>
      <c r="K467" s="19" t="n">
        <f aca="false">MAX(G467,I467+Assumptions!$D$21)</f>
        <v>0.082595937249174</v>
      </c>
      <c r="L467" s="28" t="n">
        <f aca="false">(F467-Assumptions!$D$15)*(1-H467)+Assumptions!$D$15-J467</f>
        <v>0.158822270190101</v>
      </c>
      <c r="M467" s="21" t="n">
        <f aca="false">Assumptions!$D$14*(1+E467)^1*L467-Assumptions!$D$14*(1+E467)^0*E467*Assumptions!$D$16</f>
        <v>24.7562834895285</v>
      </c>
      <c r="N467" s="21" t="n">
        <f aca="false">Assumptions!$D$14*(1+E467)^2*L467-Assumptions!$D$14*(1+E467)^1*E467*Assumptions!$D$16</f>
        <v>27.0452133882067</v>
      </c>
      <c r="O467" s="21" t="n">
        <f aca="false">Assumptions!$D$14*(1+E467)^3*L467-Assumptions!$D$14*(1+E467)^2*E467*Assumptions!$D$16</f>
        <v>29.5457744100815</v>
      </c>
      <c r="P467" s="21" t="n">
        <f aca="false">Assumptions!$D$14*(1+E467)^4*L467-Assumptions!$D$14*(1+E467)^3*E467*Assumptions!$D$16</f>
        <v>32.2775336604327</v>
      </c>
      <c r="Q467" s="21" t="n">
        <f aca="false">Assumptions!$D$14*(1+E467)^5*L467-Assumptions!$D$14*(1+E467)^4*E467*Assumptions!$D$16</f>
        <v>35.2618673905826</v>
      </c>
      <c r="R467" s="21" t="n">
        <f aca="false">M467/(1+K467)+N467/(1+K467)^2+O467/(1+K467)^3+P467/(1+K467)^4+Q467/(1+K467)^5</f>
        <v>116.4399260432</v>
      </c>
      <c r="S467" s="21" t="n">
        <f aca="false">Q467*(1+I467)/(K467-I467)</f>
        <v>595.784708934532</v>
      </c>
      <c r="T467" s="21" t="n">
        <f aca="false">R467+S467/(1+K467)^5</f>
        <v>517.082768075877</v>
      </c>
      <c r="U467" s="8" t="n">
        <f aca="false">(T467-Assumptions!$D$17)/Assumptions!$D$18</f>
        <v>13.2833107230351</v>
      </c>
    </row>
    <row r="468" customFormat="false" ht="15" hidden="false" customHeight="false" outlineLevel="0" collapsed="false">
      <c r="B468" s="2" t="n">
        <v>463</v>
      </c>
      <c r="C468" s="27" t="n">
        <f aca="false">NORMSDIST('Random Draws'!C468)</f>
        <v>0.492574114053281</v>
      </c>
      <c r="D468" s="27" t="n">
        <f aca="false">NORMSDIST(Assumptions!$D$22*'Random Draws'!C468+SQRT(1-Assumptions!$D$22^2)*'Random Draws'!D468)</f>
        <v>0.741699822212021</v>
      </c>
      <c r="E468" s="19" t="n">
        <f aca="false">IF(C468&lt;(Assumptions!$E$6-Assumptions!$D$6)/(Assumptions!$F$6-Assumptions!$D$6),Assumptions!$D$6+SQRT(C468*(Assumptions!$F$6-Assumptions!$D$6)*(Assumptions!$E$6-Assumptions!$D$6)),Assumptions!$F$6-SQRT((1-C468)*(Assumptions!$F$6-Assumptions!$D$6)*(Assumptions!$F$6-Assumptions!$E$6)))</f>
        <v>0.0896273167748006</v>
      </c>
      <c r="F468" s="19" t="n">
        <f aca="false">IF(D468&lt;(Assumptions!$E$7-Assumptions!$D$7)/(Assumptions!$F$7-Assumptions!$D$7),Assumptions!$D$7+SQRT(D468*(Assumptions!$F$7-Assumptions!$D$7)*(Assumptions!$E$7-Assumptions!$D$7)),Assumptions!$F$7-SQRT((1-D468)*(Assumptions!$F$7-Assumptions!$D$7)*(Assumptions!$F$7-Assumptions!$E$7)))</f>
        <v>0.427856560371486</v>
      </c>
      <c r="G468" s="19" t="n">
        <f aca="false">MIN(Assumptions!$D$24,MAX(Assumptions!$D$23,Assumptions!$D$8+Assumptions!$E$8*'Random Draws'!E468))</f>
        <v>0.087671789884929</v>
      </c>
      <c r="H468" s="19" t="n">
        <f aca="false">IF('Random Draws'!F468&lt;(Assumptions!$E$9-Assumptions!$D$9)/(Assumptions!$F$9-Assumptions!$D$9),Assumptions!$D$9+SQRT('Random Draws'!F468*(Assumptions!$F$9-Assumptions!$D$9)*(Assumptions!$E$9-Assumptions!$D$9)),Assumptions!$F$9-SQRT((1-'Random Draws'!F468)*(Assumptions!$F$9-Assumptions!$D$9)*(Assumptions!$F$9-Assumptions!$E$9)))</f>
        <v>0.272101309313753</v>
      </c>
      <c r="I468" s="19" t="n">
        <f aca="false">IF('Random Draws'!G468&lt;(Assumptions!$E$10-Assumptions!$D$10)/(Assumptions!$F$10-Assumptions!$D$10),Assumptions!$D$10+SQRT('Random Draws'!G468*(Assumptions!$F$10-Assumptions!$D$10)*(Assumptions!$E$10-Assumptions!$D$10)),Assumptions!$F$10-SQRT((1-'Random Draws'!G468)*(Assumptions!$F$10-Assumptions!$D$10)*(Assumptions!$F$10-Assumptions!$E$10)))</f>
        <v>0.0241658260660294</v>
      </c>
      <c r="J468" s="19" t="n">
        <f aca="false">IF('Random Draws'!H468&lt;(Assumptions!$E$11-Assumptions!$D$11)/(Assumptions!$F$11-Assumptions!$D$11),Assumptions!$D$11+SQRT('Random Draws'!H468*(Assumptions!$F$11-Assumptions!$D$11)*(Assumptions!$E$11-Assumptions!$D$11)),Assumptions!$F$11-SQRT((1-'Random Draws'!H468)*(Assumptions!$F$11-Assumptions!$D$11)*(Assumptions!$F$11-Assumptions!$E$11)))</f>
        <v>0.174618902440774</v>
      </c>
      <c r="K468" s="19" t="n">
        <f aca="false">MAX(G468,I468+Assumptions!$D$21)</f>
        <v>0.087671789884929</v>
      </c>
      <c r="L468" s="28" t="n">
        <f aca="false">(F468-Assumptions!$D$15)*(1-H468)+Assumptions!$D$15-J468</f>
        <v>0.17219049786594</v>
      </c>
      <c r="M468" s="21" t="n">
        <f aca="false">Assumptions!$D$14*(1+E468)^1*L468-Assumptions!$D$14*(1+E468)^0*E468*Assumptions!$D$16</f>
        <v>26.8155243457779</v>
      </c>
      <c r="N468" s="21" t="n">
        <f aca="false">Assumptions!$D$14*(1+E468)^2*L468-Assumptions!$D$14*(1+E468)^1*E468*Assumptions!$D$16</f>
        <v>29.2189278407993</v>
      </c>
      <c r="O468" s="21" t="n">
        <f aca="false">Assumptions!$D$14*(1+E468)^3*L468-Assumptions!$D$14*(1+E468)^2*E468*Assumptions!$D$16</f>
        <v>31.8377419422067</v>
      </c>
      <c r="P468" s="21" t="n">
        <f aca="false">Assumptions!$D$14*(1+E468)^4*L468-Assumptions!$D$14*(1+E468)^3*E468*Assumptions!$D$16</f>
        <v>34.6912733246552</v>
      </c>
      <c r="Q468" s="21" t="n">
        <f aca="false">Assumptions!$D$14*(1+E468)^5*L468-Assumptions!$D$14*(1+E468)^4*E468*Assumptions!$D$16</f>
        <v>37.8005590682452</v>
      </c>
      <c r="R468" s="21" t="n">
        <f aca="false">M468/(1+K468)+N468/(1+K468)^2+O468/(1+K468)^3+P468/(1+K468)^4+Q468/(1+K468)^5</f>
        <v>123.714347755473</v>
      </c>
      <c r="S468" s="21" t="n">
        <f aca="false">Q468*(1+I468)/(K468-I468)</f>
        <v>609.612680067154</v>
      </c>
      <c r="T468" s="21" t="n">
        <f aca="false">R468+S468/(1+K468)^5</f>
        <v>524.179442580049</v>
      </c>
      <c r="U468" s="8" t="n">
        <f aca="false">(T468-Assumptions!$D$17)/Assumptions!$D$18</f>
        <v>13.567177703202</v>
      </c>
    </row>
    <row r="469" customFormat="false" ht="15" hidden="false" customHeight="false" outlineLevel="0" collapsed="false">
      <c r="B469" s="2" t="n">
        <v>464</v>
      </c>
      <c r="C469" s="27" t="n">
        <f aca="false">NORMSDIST('Random Draws'!C469)</f>
        <v>0.303625777162491</v>
      </c>
      <c r="D469" s="27" t="n">
        <f aca="false">NORMSDIST(Assumptions!$D$22*'Random Draws'!C469+SQRT(1-Assumptions!$D$22^2)*'Random Draws'!D469)</f>
        <v>0.179199216587302</v>
      </c>
      <c r="E469" s="19" t="n">
        <f aca="false">IF(C469&lt;(Assumptions!$E$6-Assumptions!$D$6)/(Assumptions!$F$6-Assumptions!$D$6),Assumptions!$D$6+SQRT(C469*(Assumptions!$F$6-Assumptions!$D$6)*(Assumptions!$E$6-Assumptions!$D$6)),Assumptions!$F$6-SQRT((1-C469)*(Assumptions!$F$6-Assumptions!$D$6)*(Assumptions!$F$6-Assumptions!$E$6)))</f>
        <v>0.0789631734566431</v>
      </c>
      <c r="F469" s="19" t="n">
        <f aca="false">IF(D469&lt;(Assumptions!$E$7-Assumptions!$D$7)/(Assumptions!$F$7-Assumptions!$D$7),Assumptions!$D$7+SQRT(D469*(Assumptions!$F$7-Assumptions!$D$7)*(Assumptions!$E$7-Assumptions!$D$7)),Assumptions!$F$7-SQRT((1-D469)*(Assumptions!$F$7-Assumptions!$D$7)*(Assumptions!$F$7-Assumptions!$E$7)))</f>
        <v>0.39279017077607</v>
      </c>
      <c r="G469" s="19" t="n">
        <f aca="false">MIN(Assumptions!$D$24,MAX(Assumptions!$D$23,Assumptions!$D$8+Assumptions!$E$8*'Random Draws'!E469))</f>
        <v>0.084731179997307</v>
      </c>
      <c r="H469" s="19" t="n">
        <f aca="false">IF('Random Draws'!F469&lt;(Assumptions!$E$9-Assumptions!$D$9)/(Assumptions!$F$9-Assumptions!$D$9),Assumptions!$D$9+SQRT('Random Draws'!F469*(Assumptions!$F$9-Assumptions!$D$9)*(Assumptions!$E$9-Assumptions!$D$9)),Assumptions!$F$9-SQRT((1-'Random Draws'!F469)*(Assumptions!$F$9-Assumptions!$D$9)*(Assumptions!$F$9-Assumptions!$E$9)))</f>
        <v>0.27461041786627</v>
      </c>
      <c r="I469" s="19" t="n">
        <f aca="false">IF('Random Draws'!G469&lt;(Assumptions!$E$10-Assumptions!$D$10)/(Assumptions!$F$10-Assumptions!$D$10),Assumptions!$D$10+SQRT('Random Draws'!G469*(Assumptions!$F$10-Assumptions!$D$10)*(Assumptions!$E$10-Assumptions!$D$10)),Assumptions!$F$10-SQRT((1-'Random Draws'!G469)*(Assumptions!$F$10-Assumptions!$D$10)*(Assumptions!$F$10-Assumptions!$E$10)))</f>
        <v>0.0189790968398066</v>
      </c>
      <c r="J469" s="19" t="n">
        <f aca="false">IF('Random Draws'!H469&lt;(Assumptions!$E$11-Assumptions!$D$11)/(Assumptions!$F$11-Assumptions!$D$11),Assumptions!$D$11+SQRT('Random Draws'!H469*(Assumptions!$F$11-Assumptions!$D$11)*(Assumptions!$E$11-Assumptions!$D$11)),Assumptions!$F$11-SQRT((1-'Random Draws'!H469)*(Assumptions!$F$11-Assumptions!$D$11)*(Assumptions!$F$11-Assumptions!$E$11)))</f>
        <v>0.191555440755744</v>
      </c>
      <c r="K469" s="19" t="n">
        <f aca="false">MAX(G469,I469+Assumptions!$D$21)</f>
        <v>0.084731179997307</v>
      </c>
      <c r="L469" s="28" t="n">
        <f aca="false">(F469-Assumptions!$D$15)*(1-H469)+Assumptions!$D$15-J469</f>
        <v>0.129069811412361</v>
      </c>
      <c r="M469" s="21" t="n">
        <f aca="false">Assumptions!$D$14*(1+E469)^1*L469-Assumptions!$D$14*(1+E469)^0*E469*Assumptions!$D$16</f>
        <v>19.8494383267087</v>
      </c>
      <c r="N469" s="21" t="n">
        <f aca="false">Assumptions!$D$14*(1+E469)^2*L469-Assumptions!$D$14*(1+E469)^1*E469*Assumptions!$D$16</f>
        <v>21.4168129683175</v>
      </c>
      <c r="O469" s="21" t="n">
        <f aca="false">Assumptions!$D$14*(1+E469)^3*L469-Assumptions!$D$14*(1+E469)^2*E469*Assumptions!$D$16</f>
        <v>23.1079524856232</v>
      </c>
      <c r="P469" s="21" t="n">
        <f aca="false">Assumptions!$D$14*(1+E469)^4*L469-Assumptions!$D$14*(1+E469)^3*E469*Assumptions!$D$16</f>
        <v>24.9326297459734</v>
      </c>
      <c r="Q469" s="21" t="n">
        <f aca="false">Assumptions!$D$14*(1+E469)^5*L469-Assumptions!$D$14*(1+E469)^4*E469*Assumptions!$D$16</f>
        <v>26.9013893133349</v>
      </c>
      <c r="R469" s="21" t="n">
        <f aca="false">M469/(1+K469)+N469/(1+K469)^2+O469/(1+K469)^3+P469/(1+K469)^4+Q469/(1+K469)^5</f>
        <v>90.5268573165242</v>
      </c>
      <c r="S469" s="21" t="n">
        <f aca="false">Q469*(1+I469)/(K469-I469)</f>
        <v>416.898629973082</v>
      </c>
      <c r="T469" s="21" t="n">
        <f aca="false">R469+S469/(1+K469)^5</f>
        <v>368.127104493438</v>
      </c>
      <c r="U469" s="8" t="n">
        <f aca="false">(T469-Assumptions!$D$17)/Assumptions!$D$18</f>
        <v>7.32508417973753</v>
      </c>
    </row>
    <row r="470" customFormat="false" ht="15" hidden="false" customHeight="false" outlineLevel="0" collapsed="false">
      <c r="B470" s="2" t="n">
        <v>465</v>
      </c>
      <c r="C470" s="27" t="n">
        <f aca="false">NORMSDIST('Random Draws'!C470)</f>
        <v>0.00446366507734928</v>
      </c>
      <c r="D470" s="27" t="n">
        <f aca="false">NORMSDIST(Assumptions!$D$22*'Random Draws'!C470+SQRT(1-Assumptions!$D$22^2)*'Random Draws'!D470)</f>
        <v>0.360001468877926</v>
      </c>
      <c r="E470" s="19" t="n">
        <f aca="false">IF(C470&lt;(Assumptions!$E$6-Assumptions!$D$6)/(Assumptions!$F$6-Assumptions!$D$6),Assumptions!$D$6+SQRT(C470*(Assumptions!$F$6-Assumptions!$D$6)*(Assumptions!$E$6-Assumptions!$D$6)),Assumptions!$F$6-SQRT((1-C470)*(Assumptions!$F$6-Assumptions!$D$6)*(Assumptions!$F$6-Assumptions!$E$6)))</f>
        <v>0.0447242274910028</v>
      </c>
      <c r="F470" s="19" t="n">
        <f aca="false">IF(D470&lt;(Assumptions!$E$7-Assumptions!$D$7)/(Assumptions!$F$7-Assumptions!$D$7),Assumptions!$D$7+SQRT(D470*(Assumptions!$F$7-Assumptions!$D$7)*(Assumptions!$E$7-Assumptions!$D$7)),Assumptions!$F$7-SQRT((1-D470)*(Assumptions!$F$7-Assumptions!$D$7)*(Assumptions!$F$7-Assumptions!$E$7)))</f>
        <v>0.406475894970055</v>
      </c>
      <c r="G470" s="19" t="n">
        <f aca="false">MIN(Assumptions!$D$24,MAX(Assumptions!$D$23,Assumptions!$D$8+Assumptions!$E$8*'Random Draws'!E470))</f>
        <v>0.099080815580843</v>
      </c>
      <c r="H470" s="19" t="n">
        <f aca="false">IF('Random Draws'!F470&lt;(Assumptions!$E$9-Assumptions!$D$9)/(Assumptions!$F$9-Assumptions!$D$9),Assumptions!$D$9+SQRT('Random Draws'!F470*(Assumptions!$F$9-Assumptions!$D$9)*(Assumptions!$E$9-Assumptions!$D$9)),Assumptions!$F$9-SQRT((1-'Random Draws'!F470)*(Assumptions!$F$9-Assumptions!$D$9)*(Assumptions!$F$9-Assumptions!$E$9)))</f>
        <v>0.250270819690959</v>
      </c>
      <c r="I470" s="19" t="n">
        <f aca="false">IF('Random Draws'!G470&lt;(Assumptions!$E$10-Assumptions!$D$10)/(Assumptions!$F$10-Assumptions!$D$10),Assumptions!$D$10+SQRT('Random Draws'!G470*(Assumptions!$F$10-Assumptions!$D$10)*(Assumptions!$E$10-Assumptions!$D$10)),Assumptions!$F$10-SQRT((1-'Random Draws'!G470)*(Assumptions!$F$10-Assumptions!$D$10)*(Assumptions!$F$10-Assumptions!$E$10)))</f>
        <v>0.0117584469052263</v>
      </c>
      <c r="J470" s="19" t="n">
        <f aca="false">IF('Random Draws'!H470&lt;(Assumptions!$E$11-Assumptions!$D$11)/(Assumptions!$F$11-Assumptions!$D$11),Assumptions!$D$11+SQRT('Random Draws'!H470*(Assumptions!$F$11-Assumptions!$D$11)*(Assumptions!$E$11-Assumptions!$D$11)),Assumptions!$F$11-SQRT((1-'Random Draws'!H470)*(Assumptions!$F$11-Assumptions!$D$11)*(Assumptions!$F$11-Assumptions!$E$11)))</f>
        <v>0.168771487507483</v>
      </c>
      <c r="K470" s="19" t="n">
        <f aca="false">MAX(G470,I470+Assumptions!$D$21)</f>
        <v>0.099080815580843</v>
      </c>
      <c r="L470" s="28" t="n">
        <f aca="false">(F470-Assumptions!$D$15)*(1-H470)+Assumptions!$D$15-J470</f>
        <v>0.168510558603625</v>
      </c>
      <c r="M470" s="21" t="n">
        <f aca="false">Assumptions!$D$14*(1+E470)^1*L470-Assumptions!$D$14*(1+E470)^0*E470*Assumptions!$D$16</f>
        <v>25.3322737687953</v>
      </c>
      <c r="N470" s="21" t="n">
        <f aca="false">Assumptions!$D$14*(1+E470)^2*L470-Assumptions!$D$14*(1+E470)^1*E470*Assumptions!$D$16</f>
        <v>26.4652401436952</v>
      </c>
      <c r="O470" s="21" t="n">
        <f aca="false">Assumptions!$D$14*(1+E470)^3*L470-Assumptions!$D$14*(1+E470)^2*E470*Assumptions!$D$16</f>
        <v>27.6488775644859</v>
      </c>
      <c r="P470" s="21" t="n">
        <f aca="false">Assumptions!$D$14*(1+E470)^4*L470-Assumptions!$D$14*(1+E470)^3*E470*Assumptions!$D$16</f>
        <v>28.8854522545508</v>
      </c>
      <c r="Q470" s="21" t="n">
        <f aca="false">Assumptions!$D$14*(1+E470)^5*L470-Assumptions!$D$14*(1+E470)^4*E470*Assumptions!$D$16</f>
        <v>30.1773317923639</v>
      </c>
      <c r="R470" s="21" t="n">
        <f aca="false">M470/(1+K470)+N470/(1+K470)^2+O470/(1+K470)^3+P470/(1+K470)^4+Q470/(1+K470)^5</f>
        <v>104.393940594016</v>
      </c>
      <c r="S470" s="21" t="n">
        <f aca="false">Q470*(1+I470)/(K470-I470)</f>
        <v>349.648902212056</v>
      </c>
      <c r="T470" s="21" t="n">
        <f aca="false">R470+S470/(1+K470)^5</f>
        <v>322.407764475078</v>
      </c>
      <c r="U470" s="8" t="n">
        <f aca="false">(T470-Assumptions!$D$17)/Assumptions!$D$18</f>
        <v>5.49631057900313</v>
      </c>
    </row>
    <row r="471" customFormat="false" ht="15" hidden="false" customHeight="false" outlineLevel="0" collapsed="false">
      <c r="B471" s="2" t="n">
        <v>466</v>
      </c>
      <c r="C471" s="27" t="n">
        <f aca="false">NORMSDIST('Random Draws'!C471)</f>
        <v>0.214554883546478</v>
      </c>
      <c r="D471" s="27" t="n">
        <f aca="false">NORMSDIST(Assumptions!$D$22*'Random Draws'!C471+SQRT(1-Assumptions!$D$22^2)*'Random Draws'!D471)</f>
        <v>0.240569789133894</v>
      </c>
      <c r="E471" s="19" t="n">
        <f aca="false">IF(C471&lt;(Assumptions!$E$6-Assumptions!$D$6)/(Assumptions!$F$6-Assumptions!$D$6),Assumptions!$D$6+SQRT(C471*(Assumptions!$F$6-Assumptions!$D$6)*(Assumptions!$E$6-Assumptions!$D$6)),Assumptions!$F$6-SQRT((1-C471)*(Assumptions!$F$6-Assumptions!$D$6)*(Assumptions!$F$6-Assumptions!$E$6)))</f>
        <v>0.0727532352254307</v>
      </c>
      <c r="F471" s="19" t="n">
        <f aca="false">IF(D471&lt;(Assumptions!$E$7-Assumptions!$D$7)/(Assumptions!$F$7-Assumptions!$D$7),Assumptions!$D$7+SQRT(D471*(Assumptions!$F$7-Assumptions!$D$7)*(Assumptions!$E$7-Assumptions!$D$7)),Assumptions!$F$7-SQRT((1-D471)*(Assumptions!$F$7-Assumptions!$D$7)*(Assumptions!$F$7-Assumptions!$E$7)))</f>
        <v>0.397992351003898</v>
      </c>
      <c r="G471" s="19" t="n">
        <f aca="false">MIN(Assumptions!$D$24,MAX(Assumptions!$D$23,Assumptions!$D$8+Assumptions!$E$8*'Random Draws'!E471))</f>
        <v>0.066663393242597</v>
      </c>
      <c r="H471" s="19" t="n">
        <f aca="false">IF('Random Draws'!F471&lt;(Assumptions!$E$9-Assumptions!$D$9)/(Assumptions!$F$9-Assumptions!$D$9),Assumptions!$D$9+SQRT('Random Draws'!F471*(Assumptions!$F$9-Assumptions!$D$9)*(Assumptions!$E$9-Assumptions!$D$9)),Assumptions!$F$9-SQRT((1-'Random Draws'!F471)*(Assumptions!$F$9-Assumptions!$D$9)*(Assumptions!$F$9-Assumptions!$E$9)))</f>
        <v>0.276489216817833</v>
      </c>
      <c r="I471" s="19" t="n">
        <f aca="false">IF('Random Draws'!G471&lt;(Assumptions!$E$10-Assumptions!$D$10)/(Assumptions!$F$10-Assumptions!$D$10),Assumptions!$D$10+SQRT('Random Draws'!G471*(Assumptions!$F$10-Assumptions!$D$10)*(Assumptions!$E$10-Assumptions!$D$10)),Assumptions!$F$10-SQRT((1-'Random Draws'!G471)*(Assumptions!$F$10-Assumptions!$D$10)*(Assumptions!$F$10-Assumptions!$E$10)))</f>
        <v>0.0206294053667973</v>
      </c>
      <c r="J471" s="19" t="n">
        <f aca="false">IF('Random Draws'!H471&lt;(Assumptions!$E$11-Assumptions!$D$11)/(Assumptions!$F$11-Assumptions!$D$11),Assumptions!$D$11+SQRT('Random Draws'!H471*(Assumptions!$F$11-Assumptions!$D$11)*(Assumptions!$E$11-Assumptions!$D$11)),Assumptions!$F$11-SQRT((1-'Random Draws'!H471)*(Assumptions!$F$11-Assumptions!$D$11)*(Assumptions!$F$11-Assumptions!$E$11)))</f>
        <v>0.167260582400315</v>
      </c>
      <c r="K471" s="19" t="n">
        <f aca="false">MAX(G471,I471+Assumptions!$D$21)</f>
        <v>0.066663393242597</v>
      </c>
      <c r="L471" s="28" t="n">
        <f aca="false">(F471-Assumptions!$D$15)*(1-H471)+Assumptions!$D$15-J471</f>
        <v>0.156634773361346</v>
      </c>
      <c r="M471" s="21" t="n">
        <f aca="false">Assumptions!$D$14*(1+E471)^1*L471-Assumptions!$D$14*(1+E471)^0*E471*Assumptions!$D$16</f>
        <v>24.0479401082363</v>
      </c>
      <c r="N471" s="21" t="n">
        <f aca="false">Assumptions!$D$14*(1+E471)^2*L471-Assumptions!$D$14*(1+E471)^1*E471*Assumptions!$D$16</f>
        <v>25.7975055516179</v>
      </c>
      <c r="O471" s="21" t="n">
        <f aca="false">Assumptions!$D$14*(1+E471)^3*L471-Assumptions!$D$14*(1+E471)^2*E471*Assumptions!$D$16</f>
        <v>27.6743575412441</v>
      </c>
      <c r="P471" s="21" t="n">
        <f aca="false">Assumptions!$D$14*(1+E471)^4*L471-Assumptions!$D$14*(1+E471)^3*E471*Assumptions!$D$16</f>
        <v>29.6877565851549</v>
      </c>
      <c r="Q471" s="21" t="n">
        <f aca="false">Assumptions!$D$14*(1+E471)^5*L471-Assumptions!$D$14*(1+E471)^4*E471*Assumptions!$D$16</f>
        <v>31.84763692331</v>
      </c>
      <c r="R471" s="21" t="n">
        <f aca="false">M471/(1+K471)+N471/(1+K471)^2+O471/(1+K471)^3+P471/(1+K471)^4+Q471/(1+K471)^5</f>
        <v>114.019584736629</v>
      </c>
      <c r="S471" s="21" t="n">
        <f aca="false">Q471*(1+I471)/(K471-I471)</f>
        <v>706.100779777617</v>
      </c>
      <c r="T471" s="21" t="n">
        <f aca="false">R471+S471/(1+K471)^5</f>
        <v>625.383097914267</v>
      </c>
      <c r="U471" s="8" t="n">
        <f aca="false">(T471-Assumptions!$D$17)/Assumptions!$D$18</f>
        <v>17.6153239165707</v>
      </c>
    </row>
    <row r="472" customFormat="false" ht="15" hidden="false" customHeight="false" outlineLevel="0" collapsed="false">
      <c r="B472" s="2" t="n">
        <v>467</v>
      </c>
      <c r="C472" s="27" t="n">
        <f aca="false">NORMSDIST('Random Draws'!C472)</f>
        <v>0.345736774284237</v>
      </c>
      <c r="D472" s="27" t="n">
        <f aca="false">NORMSDIST(Assumptions!$D$22*'Random Draws'!C472+SQRT(1-Assumptions!$D$22^2)*'Random Draws'!D472)</f>
        <v>0.190772119889615</v>
      </c>
      <c r="E472" s="19" t="n">
        <f aca="false">IF(C472&lt;(Assumptions!$E$6-Assumptions!$D$6)/(Assumptions!$F$6-Assumptions!$D$6),Assumptions!$D$6+SQRT(C472*(Assumptions!$F$6-Assumptions!$D$6)*(Assumptions!$E$6-Assumptions!$D$6)),Assumptions!$F$6-SQRT((1-C472)*(Assumptions!$F$6-Assumptions!$D$6)*(Assumptions!$F$6-Assumptions!$E$6)))</f>
        <v>0.0815774442627392</v>
      </c>
      <c r="F472" s="19" t="n">
        <f aca="false">IF(D472&lt;(Assumptions!$E$7-Assumptions!$D$7)/(Assumptions!$F$7-Assumptions!$D$7),Assumptions!$D$7+SQRT(D472*(Assumptions!$F$7-Assumptions!$D$7)*(Assumptions!$E$7-Assumptions!$D$7)),Assumptions!$F$7-SQRT((1-D472)*(Assumptions!$F$7-Assumptions!$D$7)*(Assumptions!$F$7-Assumptions!$E$7)))</f>
        <v>0.39383242112734</v>
      </c>
      <c r="G472" s="19" t="n">
        <f aca="false">MIN(Assumptions!$D$24,MAX(Assumptions!$D$23,Assumptions!$D$8+Assumptions!$E$8*'Random Draws'!E472))</f>
        <v>0.082407722460082</v>
      </c>
      <c r="H472" s="19" t="n">
        <f aca="false">IF('Random Draws'!F472&lt;(Assumptions!$E$9-Assumptions!$D$9)/(Assumptions!$F$9-Assumptions!$D$9),Assumptions!$D$9+SQRT('Random Draws'!F472*(Assumptions!$F$9-Assumptions!$D$9)*(Assumptions!$E$9-Assumptions!$D$9)),Assumptions!$F$9-SQRT((1-'Random Draws'!F472)*(Assumptions!$F$9-Assumptions!$D$9)*(Assumptions!$F$9-Assumptions!$E$9)))</f>
        <v>0.246483086831934</v>
      </c>
      <c r="I472" s="19" t="n">
        <f aca="false">IF('Random Draws'!G472&lt;(Assumptions!$E$10-Assumptions!$D$10)/(Assumptions!$F$10-Assumptions!$D$10),Assumptions!$D$10+SQRT('Random Draws'!G472*(Assumptions!$F$10-Assumptions!$D$10)*(Assumptions!$E$10-Assumptions!$D$10)),Assumptions!$F$10-SQRT((1-'Random Draws'!G472)*(Assumptions!$F$10-Assumptions!$D$10)*(Assumptions!$F$10-Assumptions!$E$10)))</f>
        <v>0.0193274384921612</v>
      </c>
      <c r="J472" s="19" t="n">
        <f aca="false">IF('Random Draws'!H472&lt;(Assumptions!$E$11-Assumptions!$D$11)/(Assumptions!$F$11-Assumptions!$D$11),Assumptions!$D$11+SQRT('Random Draws'!H472*(Assumptions!$F$11-Assumptions!$D$11)*(Assumptions!$E$11-Assumptions!$D$11)),Assumptions!$F$11-SQRT((1-'Random Draws'!H472)*(Assumptions!$F$11-Assumptions!$D$11)*(Assumptions!$F$11-Assumptions!$E$11)))</f>
        <v>0.157893584409765</v>
      </c>
      <c r="K472" s="19" t="n">
        <f aca="false">MAX(G472,I472+Assumptions!$D$21)</f>
        <v>0.082407722460082</v>
      </c>
      <c r="L472" s="28" t="n">
        <f aca="false">(F472-Assumptions!$D$15)*(1-H472)+Assumptions!$D$15-J472</f>
        <v>0.170908607151765</v>
      </c>
      <c r="M472" s="21" t="n">
        <f aca="false">Assumptions!$D$14*(1+E472)^1*L472-Assumptions!$D$14*(1+E472)^0*E472*Assumptions!$D$16</f>
        <v>26.4485178236851</v>
      </c>
      <c r="N472" s="21" t="n">
        <f aca="false">Assumptions!$D$14*(1+E472)^2*L472-Assumptions!$D$14*(1+E472)^1*E472*Assumptions!$D$16</f>
        <v>28.6061203122789</v>
      </c>
      <c r="O472" s="21" t="n">
        <f aca="false">Assumptions!$D$14*(1+E472)^3*L472-Assumptions!$D$14*(1+E472)^2*E472*Assumptions!$D$16</f>
        <v>30.939734497627</v>
      </c>
      <c r="P472" s="21" t="n">
        <f aca="false">Assumptions!$D$14*(1+E472)^4*L472-Assumptions!$D$14*(1+E472)^3*E472*Assumptions!$D$16</f>
        <v>33.4637189641112</v>
      </c>
      <c r="Q472" s="21" t="n">
        <f aca="false">Assumptions!$D$14*(1+E472)^5*L472-Assumptions!$D$14*(1+E472)^4*E472*Assumptions!$D$16</f>
        <v>36.1936036327299</v>
      </c>
      <c r="R472" s="21" t="n">
        <f aca="false">M472/(1+K472)+N472/(1+K472)^2+O472/(1+K472)^3+P472/(1+K472)^4+Q472/(1+K472)^5</f>
        <v>121.987181302446</v>
      </c>
      <c r="S472" s="21" t="n">
        <f aca="false">Q472*(1+I472)/(K472-I472)</f>
        <v>584.859974623972</v>
      </c>
      <c r="T472" s="21" t="n">
        <f aca="false">R472+S472/(1+K472)^5</f>
        <v>515.625611009054</v>
      </c>
      <c r="U472" s="8" t="n">
        <f aca="false">(T472-Assumptions!$D$17)/Assumptions!$D$18</f>
        <v>13.2250244403621</v>
      </c>
    </row>
    <row r="473" customFormat="false" ht="15" hidden="false" customHeight="false" outlineLevel="0" collapsed="false">
      <c r="B473" s="2" t="n">
        <v>468</v>
      </c>
      <c r="C473" s="27" t="n">
        <f aca="false">NORMSDIST('Random Draws'!C473)</f>
        <v>0.312979409464382</v>
      </c>
      <c r="D473" s="27" t="n">
        <f aca="false">NORMSDIST(Assumptions!$D$22*'Random Draws'!C473+SQRT(1-Assumptions!$D$22^2)*'Random Draws'!D473)</f>
        <v>0.619872817328583</v>
      </c>
      <c r="E473" s="19" t="n">
        <f aca="false">IF(C473&lt;(Assumptions!$E$6-Assumptions!$D$6)/(Assumptions!$F$6-Assumptions!$D$6),Assumptions!$D$6+SQRT(C473*(Assumptions!$F$6-Assumptions!$D$6)*(Assumptions!$E$6-Assumptions!$D$6)),Assumptions!$F$6-SQRT((1-C473)*(Assumptions!$F$6-Assumptions!$D$6)*(Assumptions!$F$6-Assumptions!$E$6)))</f>
        <v>0.0795587796490477</v>
      </c>
      <c r="F473" s="19" t="n">
        <f aca="false">IF(D473&lt;(Assumptions!$E$7-Assumptions!$D$7)/(Assumptions!$F$7-Assumptions!$D$7),Assumptions!$D$7+SQRT(D473*(Assumptions!$F$7-Assumptions!$D$7)*(Assumptions!$E$7-Assumptions!$D$7)),Assumptions!$F$7-SQRT((1-D473)*(Assumptions!$F$7-Assumptions!$D$7)*(Assumptions!$F$7-Assumptions!$E$7)))</f>
        <v>0.4210062988332</v>
      </c>
      <c r="G473" s="19" t="n">
        <f aca="false">MIN(Assumptions!$D$24,MAX(Assumptions!$D$23,Assumptions!$D$8+Assumptions!$E$8*'Random Draws'!E473))</f>
        <v>0.085085848026671</v>
      </c>
      <c r="H473" s="19" t="n">
        <f aca="false">IF('Random Draws'!F473&lt;(Assumptions!$E$9-Assumptions!$D$9)/(Assumptions!$F$9-Assumptions!$D$9),Assumptions!$D$9+SQRT('Random Draws'!F473*(Assumptions!$F$9-Assumptions!$D$9)*(Assumptions!$E$9-Assumptions!$D$9)),Assumptions!$F$9-SQRT((1-'Random Draws'!F473)*(Assumptions!$F$9-Assumptions!$D$9)*(Assumptions!$F$9-Assumptions!$E$9)))</f>
        <v>0.288060505116608</v>
      </c>
      <c r="I473" s="19" t="n">
        <f aca="false">IF('Random Draws'!G473&lt;(Assumptions!$E$10-Assumptions!$D$10)/(Assumptions!$F$10-Assumptions!$D$10),Assumptions!$D$10+SQRT('Random Draws'!G473*(Assumptions!$F$10-Assumptions!$D$10)*(Assumptions!$E$10-Assumptions!$D$10)),Assumptions!$F$10-SQRT((1-'Random Draws'!G473)*(Assumptions!$F$10-Assumptions!$D$10)*(Assumptions!$F$10-Assumptions!$E$10)))</f>
        <v>0.0152565948649982</v>
      </c>
      <c r="J473" s="19" t="n">
        <f aca="false">IF('Random Draws'!H473&lt;(Assumptions!$E$11-Assumptions!$D$11)/(Assumptions!$F$11-Assumptions!$D$11),Assumptions!$D$11+SQRT('Random Draws'!H473*(Assumptions!$F$11-Assumptions!$D$11)*(Assumptions!$E$11-Assumptions!$D$11)),Assumptions!$F$11-SQRT((1-'Random Draws'!H473)*(Assumptions!$F$11-Assumptions!$D$11)*(Assumptions!$F$11-Assumptions!$E$11)))</f>
        <v>0.152341570855479</v>
      </c>
      <c r="K473" s="19" t="n">
        <f aca="false">MAX(G473,I473+Assumptions!$D$21)</f>
        <v>0.085085848026671</v>
      </c>
      <c r="L473" s="28" t="n">
        <f aca="false">(F473-Assumptions!$D$15)*(1-H473)+Assumptions!$D$15-J473</f>
        <v>0.184837306543715</v>
      </c>
      <c r="M473" s="21" t="n">
        <f aca="false">Assumptions!$D$14*(1+E473)^1*L473-Assumptions!$D$14*(1+E473)^0*E473*Assumptions!$D$16</f>
        <v>28.5876161859893</v>
      </c>
      <c r="N473" s="21" t="n">
        <f aca="false">Assumptions!$D$14*(1+E473)^2*L473-Assumptions!$D$14*(1+E473)^1*E473*Assumptions!$D$16</f>
        <v>30.862012042822</v>
      </c>
      <c r="O473" s="21" t="n">
        <f aca="false">Assumptions!$D$14*(1+E473)^3*L473-Assumptions!$D$14*(1+E473)^2*E473*Assumptions!$D$16</f>
        <v>33.3173560584631</v>
      </c>
      <c r="P473" s="21" t="n">
        <f aca="false">Assumptions!$D$14*(1+E473)^4*L473-Assumptions!$D$14*(1+E473)^3*E473*Assumptions!$D$16</f>
        <v>35.9680442476072</v>
      </c>
      <c r="Q473" s="21" t="n">
        <f aca="false">Assumptions!$D$14*(1+E473)^5*L473-Assumptions!$D$14*(1+E473)^4*E473*Assumptions!$D$16</f>
        <v>38.8296179543098</v>
      </c>
      <c r="R473" s="21" t="n">
        <f aca="false">M473/(1+K473)+N473/(1+K473)^2+O473/(1+K473)^3+P473/(1+K473)^4+Q473/(1+K473)^5</f>
        <v>130.394586660571</v>
      </c>
      <c r="S473" s="21" t="n">
        <f aca="false">Q473*(1+I473)/(K473-I473)</f>
        <v>564.548866259949</v>
      </c>
      <c r="T473" s="21" t="n">
        <f aca="false">R473+S473/(1+K473)^5</f>
        <v>505.696728476163</v>
      </c>
      <c r="U473" s="8" t="n">
        <f aca="false">(T473-Assumptions!$D$17)/Assumptions!$D$18</f>
        <v>12.8278691390465</v>
      </c>
    </row>
    <row r="474" customFormat="false" ht="15" hidden="false" customHeight="false" outlineLevel="0" collapsed="false">
      <c r="B474" s="2" t="n">
        <v>469</v>
      </c>
      <c r="C474" s="27" t="n">
        <f aca="false">NORMSDIST('Random Draws'!C474)</f>
        <v>0.380705395741592</v>
      </c>
      <c r="D474" s="27" t="n">
        <f aca="false">NORMSDIST(Assumptions!$D$22*'Random Draws'!C474+SQRT(1-Assumptions!$D$22^2)*'Random Draws'!D474)</f>
        <v>0.724102579219277</v>
      </c>
      <c r="E474" s="19" t="n">
        <f aca="false">IF(C474&lt;(Assumptions!$E$6-Assumptions!$D$6)/(Assumptions!$F$6-Assumptions!$D$6),Assumptions!$D$6+SQRT(C474*(Assumptions!$F$6-Assumptions!$D$6)*(Assumptions!$E$6-Assumptions!$D$6)),Assumptions!$F$6-SQRT((1-C474)*(Assumptions!$F$6-Assumptions!$D$6)*(Assumptions!$F$6-Assumptions!$E$6)))</f>
        <v>0.0836294278980135</v>
      </c>
      <c r="F474" s="19" t="n">
        <f aca="false">IF(D474&lt;(Assumptions!$E$7-Assumptions!$D$7)/(Assumptions!$F$7-Assumptions!$D$7),Assumptions!$D$7+SQRT(D474*(Assumptions!$F$7-Assumptions!$D$7)*(Assumptions!$E$7-Assumptions!$D$7)),Assumptions!$F$7-SQRT((1-D474)*(Assumptions!$F$7-Assumptions!$D$7)*(Assumptions!$F$7-Assumptions!$E$7)))</f>
        <v>0.426779679665559</v>
      </c>
      <c r="G474" s="19" t="n">
        <f aca="false">MIN(Assumptions!$D$24,MAX(Assumptions!$D$23,Assumptions!$D$8+Assumptions!$E$8*'Random Draws'!E474))</f>
        <v>0.101653967363022</v>
      </c>
      <c r="H474" s="19" t="n">
        <f aca="false">IF('Random Draws'!F474&lt;(Assumptions!$E$9-Assumptions!$D$9)/(Assumptions!$F$9-Assumptions!$D$9),Assumptions!$D$9+SQRT('Random Draws'!F474*(Assumptions!$F$9-Assumptions!$D$9)*(Assumptions!$E$9-Assumptions!$D$9)),Assumptions!$F$9-SQRT((1-'Random Draws'!F474)*(Assumptions!$F$9-Assumptions!$D$9)*(Assumptions!$F$9-Assumptions!$E$9)))</f>
        <v>0.296591569451676</v>
      </c>
      <c r="I474" s="19" t="n">
        <f aca="false">IF('Random Draws'!G474&lt;(Assumptions!$E$10-Assumptions!$D$10)/(Assumptions!$F$10-Assumptions!$D$10),Assumptions!$D$10+SQRT('Random Draws'!G474*(Assumptions!$F$10-Assumptions!$D$10)*(Assumptions!$E$10-Assumptions!$D$10)),Assumptions!$F$10-SQRT((1-'Random Draws'!G474)*(Assumptions!$F$10-Assumptions!$D$10)*(Assumptions!$F$10-Assumptions!$E$10)))</f>
        <v>0.0203043098307429</v>
      </c>
      <c r="J474" s="19" t="n">
        <f aca="false">IF('Random Draws'!H474&lt;(Assumptions!$E$11-Assumptions!$D$11)/(Assumptions!$F$11-Assumptions!$D$11),Assumptions!$D$11+SQRT('Random Draws'!H474*(Assumptions!$F$11-Assumptions!$D$11)*(Assumptions!$E$11-Assumptions!$D$11)),Assumptions!$F$11-SQRT((1-'Random Draws'!H474)*(Assumptions!$F$11-Assumptions!$D$11)*(Assumptions!$F$11-Assumptions!$E$11)))</f>
        <v>0.14969458029008</v>
      </c>
      <c r="K474" s="19" t="n">
        <f aca="false">MAX(G474,I474+Assumptions!$D$21)</f>
        <v>0.101653967363022</v>
      </c>
      <c r="L474" s="28" t="n">
        <f aca="false">(F474-Assumptions!$D$15)*(1-H474)+Assumptions!$D$15-J474</f>
        <v>0.189062748402105</v>
      </c>
      <c r="M474" s="21" t="n">
        <f aca="false">Assumptions!$D$14*(1+E474)^1*L474-Assumptions!$D$14*(1+E474)^0*E474*Assumptions!$D$16</f>
        <v>29.3429358823745</v>
      </c>
      <c r="N474" s="21" t="n">
        <f aca="false">Assumptions!$D$14*(1+E474)^2*L474-Assumptions!$D$14*(1+E474)^1*E474*Assumptions!$D$16</f>
        <v>31.7968688230656</v>
      </c>
      <c r="O474" s="21" t="n">
        <f aca="false">Assumptions!$D$14*(1+E474)^3*L474-Assumptions!$D$14*(1+E474)^2*E474*Assumptions!$D$16</f>
        <v>34.4560227716868</v>
      </c>
      <c r="P474" s="21" t="n">
        <f aca="false">Assumptions!$D$14*(1+E474)^4*L474-Assumptions!$D$14*(1+E474)^3*E474*Assumptions!$D$16</f>
        <v>37.3375602437238</v>
      </c>
      <c r="Q474" s="21" t="n">
        <f aca="false">Assumptions!$D$14*(1+E474)^5*L474-Assumptions!$D$14*(1+E474)^4*E474*Assumptions!$D$16</f>
        <v>40.4600790460141</v>
      </c>
      <c r="R474" s="21" t="n">
        <f aca="false">M474/(1+K474)+N474/(1+K474)^2+O474/(1+K474)^3+P474/(1+K474)^4+Q474/(1+K474)^5</f>
        <v>128.889554822255</v>
      </c>
      <c r="S474" s="21" t="n">
        <f aca="false">Q474*(1+I474)/(K474-I474)</f>
        <v>507.458719298977</v>
      </c>
      <c r="T474" s="21" t="n">
        <f aca="false">R474+S474/(1+K474)^5</f>
        <v>441.623270638707</v>
      </c>
      <c r="U474" s="8" t="n">
        <f aca="false">(T474-Assumptions!$D$17)/Assumptions!$D$18</f>
        <v>10.2649308255483</v>
      </c>
    </row>
    <row r="475" customFormat="false" ht="15" hidden="false" customHeight="false" outlineLevel="0" collapsed="false">
      <c r="B475" s="2" t="n">
        <v>470</v>
      </c>
      <c r="C475" s="27" t="n">
        <f aca="false">NORMSDIST('Random Draws'!C475)</f>
        <v>0.172877454652216</v>
      </c>
      <c r="D475" s="27" t="n">
        <f aca="false">NORMSDIST(Assumptions!$D$22*'Random Draws'!C475+SQRT(1-Assumptions!$D$22^2)*'Random Draws'!D475)</f>
        <v>0.2901572086713</v>
      </c>
      <c r="E475" s="19" t="n">
        <f aca="false">IF(C475&lt;(Assumptions!$E$6-Assumptions!$D$6)/(Assumptions!$F$6-Assumptions!$D$6),Assumptions!$D$6+SQRT(C475*(Assumptions!$F$6-Assumptions!$D$6)*(Assumptions!$E$6-Assumptions!$D$6)),Assumptions!$F$6-SQRT((1-C475)*(Assumptions!$F$6-Assumptions!$D$6)*(Assumptions!$F$6-Assumptions!$E$6)))</f>
        <v>0.069400463827312</v>
      </c>
      <c r="F475" s="19" t="n">
        <f aca="false">IF(D475&lt;(Assumptions!$E$7-Assumptions!$D$7)/(Assumptions!$F$7-Assumptions!$D$7),Assumptions!$D$7+SQRT(D475*(Assumptions!$F$7-Assumptions!$D$7)*(Assumptions!$E$7-Assumptions!$D$7)),Assumptions!$F$7-SQRT((1-D475)*(Assumptions!$F$7-Assumptions!$D$7)*(Assumptions!$F$7-Assumptions!$E$7)))</f>
        <v>0.401724612065636</v>
      </c>
      <c r="G475" s="19" t="n">
        <f aca="false">MIN(Assumptions!$D$24,MAX(Assumptions!$D$23,Assumptions!$D$8+Assumptions!$E$8*'Random Draws'!E475))</f>
        <v>0.071046296354151</v>
      </c>
      <c r="H475" s="19" t="n">
        <f aca="false">IF('Random Draws'!F475&lt;(Assumptions!$E$9-Assumptions!$D$9)/(Assumptions!$F$9-Assumptions!$D$9),Assumptions!$D$9+SQRT('Random Draws'!F475*(Assumptions!$F$9-Assumptions!$D$9)*(Assumptions!$E$9-Assumptions!$D$9)),Assumptions!$F$9-SQRT((1-'Random Draws'!F475)*(Assumptions!$F$9-Assumptions!$D$9)*(Assumptions!$F$9-Assumptions!$E$9)))</f>
        <v>0.253776201424711</v>
      </c>
      <c r="I475" s="19" t="n">
        <f aca="false">IF('Random Draws'!G475&lt;(Assumptions!$E$10-Assumptions!$D$10)/(Assumptions!$F$10-Assumptions!$D$10),Assumptions!$D$10+SQRT('Random Draws'!G475*(Assumptions!$F$10-Assumptions!$D$10)*(Assumptions!$E$10-Assumptions!$D$10)),Assumptions!$F$10-SQRT((1-'Random Draws'!G475)*(Assumptions!$F$10-Assumptions!$D$10)*(Assumptions!$F$10-Assumptions!$E$10)))</f>
        <v>0.0215434719748409</v>
      </c>
      <c r="J475" s="19" t="n">
        <f aca="false">IF('Random Draws'!H475&lt;(Assumptions!$E$11-Assumptions!$D$11)/(Assumptions!$F$11-Assumptions!$D$11),Assumptions!$D$11+SQRT('Random Draws'!H475*(Assumptions!$F$11-Assumptions!$D$11)*(Assumptions!$E$11-Assumptions!$D$11)),Assumptions!$F$11-SQRT((1-'Random Draws'!H475)*(Assumptions!$F$11-Assumptions!$D$11)*(Assumptions!$F$11-Assumptions!$E$11)))</f>
        <v>0.172407603130437</v>
      </c>
      <c r="K475" s="19" t="n">
        <f aca="false">MAX(G475,I475+Assumptions!$D$21)</f>
        <v>0.071046296354151</v>
      </c>
      <c r="L475" s="28" t="n">
        <f aca="false">(F475-Assumptions!$D$15)*(1-H475)+Assumptions!$D$15-J475</f>
        <v>0.160359769051579</v>
      </c>
      <c r="M475" s="21" t="n">
        <f aca="false">Assumptions!$D$14*(1+E475)^1*L475-Assumptions!$D$14*(1+E475)^0*E475*Assumptions!$D$16</f>
        <v>24.563985635786</v>
      </c>
      <c r="N475" s="21" t="n">
        <f aca="false">Assumptions!$D$14*(1+E475)^2*L475-Assumptions!$D$14*(1+E475)^1*E475*Assumptions!$D$16</f>
        <v>26.268737632357</v>
      </c>
      <c r="O475" s="21" t="n">
        <f aca="false">Assumptions!$D$14*(1+E475)^3*L475-Assumptions!$D$14*(1+E475)^2*E475*Assumptions!$D$16</f>
        <v>28.0918002082006</v>
      </c>
      <c r="P475" s="21" t="n">
        <f aca="false">Assumptions!$D$14*(1+E475)^4*L475-Assumptions!$D$14*(1+E475)^3*E475*Assumptions!$D$16</f>
        <v>30.0413841723939</v>
      </c>
      <c r="Q475" s="21" t="n">
        <f aca="false">Assumptions!$D$14*(1+E475)^5*L475-Assumptions!$D$14*(1+E475)^4*E475*Assumptions!$D$16</f>
        <v>32.1262701679725</v>
      </c>
      <c r="R475" s="21" t="n">
        <f aca="false">M475/(1+K475)+N475/(1+K475)^2+O475/(1+K475)^3+P475/(1+K475)^4+Q475/(1+K475)^5</f>
        <v>114.320962204005</v>
      </c>
      <c r="S475" s="21" t="n">
        <f aca="false">Q475*(1+I475)/(K475-I475)</f>
        <v>662.959780183954</v>
      </c>
      <c r="T475" s="21" t="n">
        <f aca="false">R475+S475/(1+K475)^5</f>
        <v>584.697837731953</v>
      </c>
      <c r="U475" s="8" t="n">
        <f aca="false">(T475-Assumptions!$D$17)/Assumptions!$D$18</f>
        <v>15.9879135092781</v>
      </c>
    </row>
    <row r="476" customFormat="false" ht="15" hidden="false" customHeight="false" outlineLevel="0" collapsed="false">
      <c r="B476" s="2" t="n">
        <v>471</v>
      </c>
      <c r="C476" s="27" t="n">
        <f aca="false">NORMSDIST('Random Draws'!C476)</f>
        <v>0.539366904792204</v>
      </c>
      <c r="D476" s="27" t="n">
        <f aca="false">NORMSDIST(Assumptions!$D$22*'Random Draws'!C476+SQRT(1-Assumptions!$D$22^2)*'Random Draws'!D476)</f>
        <v>0.282760671828836</v>
      </c>
      <c r="E476" s="19" t="n">
        <f aca="false">IF(C476&lt;(Assumptions!$E$6-Assumptions!$D$6)/(Assumptions!$F$6-Assumptions!$D$6),Assumptions!$D$6+SQRT(C476*(Assumptions!$F$6-Assumptions!$D$6)*(Assumptions!$E$6-Assumptions!$D$6)),Assumptions!$F$6-SQRT((1-C476)*(Assumptions!$F$6-Assumptions!$D$6)*(Assumptions!$F$6-Assumptions!$E$6)))</f>
        <v>0.0920086937452315</v>
      </c>
      <c r="F476" s="19" t="n">
        <f aca="false">IF(D476&lt;(Assumptions!$E$7-Assumptions!$D$7)/(Assumptions!$F$7-Assumptions!$D$7),Assumptions!$D$7+SQRT(D476*(Assumptions!$F$7-Assumptions!$D$7)*(Assumptions!$E$7-Assumptions!$D$7)),Assumptions!$F$7-SQRT((1-D476)*(Assumptions!$F$7-Assumptions!$D$7)*(Assumptions!$F$7-Assumptions!$E$7)))</f>
        <v>0.401189367936071</v>
      </c>
      <c r="G476" s="19" t="n">
        <f aca="false">MIN(Assumptions!$D$24,MAX(Assumptions!$D$23,Assumptions!$D$8+Assumptions!$E$8*'Random Draws'!E476))</f>
        <v>0.065542198131055</v>
      </c>
      <c r="H476" s="19" t="n">
        <f aca="false">IF('Random Draws'!F476&lt;(Assumptions!$E$9-Assumptions!$D$9)/(Assumptions!$F$9-Assumptions!$D$9),Assumptions!$D$9+SQRT('Random Draws'!F476*(Assumptions!$F$9-Assumptions!$D$9)*(Assumptions!$E$9-Assumptions!$D$9)),Assumptions!$F$9-SQRT((1-'Random Draws'!F476)*(Assumptions!$F$9-Assumptions!$D$9)*(Assumptions!$F$9-Assumptions!$E$9)))</f>
        <v>0.275182931745935</v>
      </c>
      <c r="I476" s="19" t="n">
        <f aca="false">IF('Random Draws'!G476&lt;(Assumptions!$E$10-Assumptions!$D$10)/(Assumptions!$F$10-Assumptions!$D$10),Assumptions!$D$10+SQRT('Random Draws'!G476*(Assumptions!$F$10-Assumptions!$D$10)*(Assumptions!$E$10-Assumptions!$D$10)),Assumptions!$F$10-SQRT((1-'Random Draws'!G476)*(Assumptions!$F$10-Assumptions!$D$10)*(Assumptions!$F$10-Assumptions!$E$10)))</f>
        <v>0.0206843768929549</v>
      </c>
      <c r="J476" s="19" t="n">
        <f aca="false">IF('Random Draws'!H476&lt;(Assumptions!$E$11-Assumptions!$D$11)/(Assumptions!$F$11-Assumptions!$D$11),Assumptions!$D$11+SQRT('Random Draws'!H476*(Assumptions!$F$11-Assumptions!$D$11)*(Assumptions!$E$11-Assumptions!$D$11)),Assumptions!$F$11-SQRT((1-'Random Draws'!H476)*(Assumptions!$F$11-Assumptions!$D$11)*(Assumptions!$F$11-Assumptions!$E$11)))</f>
        <v>0.18189703986822</v>
      </c>
      <c r="K476" s="19" t="n">
        <f aca="false">MAX(G476,I476+Assumptions!$D$21)</f>
        <v>0.065542198131055</v>
      </c>
      <c r="L476" s="28" t="n">
        <f aca="false">(F476-Assumptions!$D$15)*(1-H476)+Assumptions!$D$15-J476</f>
        <v>0.144665642740876</v>
      </c>
      <c r="M476" s="21" t="n">
        <f aca="false">Assumptions!$D$14*(1+E476)^1*L476-Assumptions!$D$14*(1+E476)^0*E476*Assumptions!$D$16</f>
        <v>22.5063024183035</v>
      </c>
      <c r="N476" s="21" t="n">
        <f aca="false">Assumptions!$D$14*(1+E476)^2*L476-Assumptions!$D$14*(1+E476)^1*E476*Assumptions!$D$16</f>
        <v>24.5770779048468</v>
      </c>
      <c r="O476" s="21" t="n">
        <f aca="false">Assumptions!$D$14*(1+E476)^3*L476-Assumptions!$D$14*(1+E476)^2*E476*Assumptions!$D$16</f>
        <v>26.8383827389465</v>
      </c>
      <c r="P476" s="21" t="n">
        <f aca="false">Assumptions!$D$14*(1+E476)^4*L476-Assumptions!$D$14*(1+E476)^3*E476*Assumptions!$D$16</f>
        <v>29.3077472769916</v>
      </c>
      <c r="Q476" s="21" t="n">
        <f aca="false">Assumptions!$D$14*(1+E476)^5*L476-Assumptions!$D$14*(1+E476)^4*E476*Assumptions!$D$16</f>
        <v>32.0043148205629</v>
      </c>
      <c r="R476" s="21" t="n">
        <f aca="false">M476/(1+K476)+N476/(1+K476)^2+O476/(1+K476)^3+P476/(1+K476)^4+Q476/(1+K476)^5</f>
        <v>110.987938183389</v>
      </c>
      <c r="S476" s="21" t="n">
        <f aca="false">Q476*(1+I476)/(K476-I476)</f>
        <v>728.218696960855</v>
      </c>
      <c r="T476" s="21" t="n">
        <f aca="false">R476+S476/(1+K476)^5</f>
        <v>641.149891312825</v>
      </c>
      <c r="U476" s="8" t="n">
        <f aca="false">(T476-Assumptions!$D$17)/Assumptions!$D$18</f>
        <v>18.245995652513</v>
      </c>
    </row>
    <row r="477" customFormat="false" ht="15" hidden="false" customHeight="false" outlineLevel="0" collapsed="false">
      <c r="B477" s="2" t="n">
        <v>472</v>
      </c>
      <c r="C477" s="27" t="n">
        <f aca="false">NORMSDIST('Random Draws'!C477)</f>
        <v>0.112767661837913</v>
      </c>
      <c r="D477" s="27" t="n">
        <f aca="false">NORMSDIST(Assumptions!$D$22*'Random Draws'!C477+SQRT(1-Assumptions!$D$22^2)*'Random Draws'!D477)</f>
        <v>0.132209368803686</v>
      </c>
      <c r="E477" s="19" t="n">
        <f aca="false">IF(C477&lt;(Assumptions!$E$6-Assumptions!$D$6)/(Assumptions!$F$6-Assumptions!$D$6),Assumptions!$D$6+SQRT(C477*(Assumptions!$F$6-Assumptions!$D$6)*(Assumptions!$E$6-Assumptions!$D$6)),Assumptions!$F$6-SQRT((1-C477)*(Assumptions!$F$6-Assumptions!$D$6)*(Assumptions!$F$6-Assumptions!$E$6)))</f>
        <v>0.0637452797243909</v>
      </c>
      <c r="F477" s="19" t="n">
        <f aca="false">IF(D477&lt;(Assumptions!$E$7-Assumptions!$D$7)/(Assumptions!$F$7-Assumptions!$D$7),Assumptions!$D$7+SQRT(D477*(Assumptions!$F$7-Assumptions!$D$7)*(Assumptions!$E$7-Assumptions!$D$7)),Assumptions!$F$7-SQRT((1-D477)*(Assumptions!$F$7-Assumptions!$D$7)*(Assumptions!$F$7-Assumptions!$E$7)))</f>
        <v>0.388164804505306</v>
      </c>
      <c r="G477" s="19" t="n">
        <f aca="false">MIN(Assumptions!$D$24,MAX(Assumptions!$D$23,Assumptions!$D$8+Assumptions!$E$8*'Random Draws'!E477))</f>
        <v>0.09986856795853</v>
      </c>
      <c r="H477" s="19" t="n">
        <f aca="false">IF('Random Draws'!F477&lt;(Assumptions!$E$9-Assumptions!$D$9)/(Assumptions!$F$9-Assumptions!$D$9),Assumptions!$D$9+SQRT('Random Draws'!F477*(Assumptions!$F$9-Assumptions!$D$9)*(Assumptions!$E$9-Assumptions!$D$9)),Assumptions!$F$9-SQRT((1-'Random Draws'!F477)*(Assumptions!$F$9-Assumptions!$D$9)*(Assumptions!$F$9-Assumptions!$E$9)))</f>
        <v>0.334333981307748</v>
      </c>
      <c r="I477" s="19" t="n">
        <f aca="false">IF('Random Draws'!G477&lt;(Assumptions!$E$10-Assumptions!$D$10)/(Assumptions!$F$10-Assumptions!$D$10),Assumptions!$D$10+SQRT('Random Draws'!G477*(Assumptions!$F$10-Assumptions!$D$10)*(Assumptions!$E$10-Assumptions!$D$10)),Assumptions!$F$10-SQRT((1-'Random Draws'!G477)*(Assumptions!$F$10-Assumptions!$D$10)*(Assumptions!$F$10-Assumptions!$E$10)))</f>
        <v>0.0141323591677152</v>
      </c>
      <c r="J477" s="19" t="n">
        <f aca="false">IF('Random Draws'!H477&lt;(Assumptions!$E$11-Assumptions!$D$11)/(Assumptions!$F$11-Assumptions!$D$11),Assumptions!$D$11+SQRT('Random Draws'!H477*(Assumptions!$F$11-Assumptions!$D$11)*(Assumptions!$E$11-Assumptions!$D$11)),Assumptions!$F$11-SQRT((1-'Random Draws'!H477)*(Assumptions!$F$11-Assumptions!$D$11)*(Assumptions!$F$11-Assumptions!$E$11)))</f>
        <v>0.208638913930614</v>
      </c>
      <c r="K477" s="19" t="n">
        <f aca="false">MAX(G477,I477+Assumptions!$D$21)</f>
        <v>0.09986856795853</v>
      </c>
      <c r="L477" s="28" t="n">
        <f aca="false">(F477-Assumptions!$D$15)*(1-H477)+Assumptions!$D$15-J477</f>
        <v>0.093212623650897</v>
      </c>
      <c r="M477" s="21" t="n">
        <f aca="false">Assumptions!$D$14*(1+E477)^1*L477-Assumptions!$D$14*(1+E477)^0*E477*Assumptions!$D$16</f>
        <v>14.1001088540072</v>
      </c>
      <c r="N477" s="21" t="n">
        <f aca="false">Assumptions!$D$14*(1+E477)^2*L477-Assumptions!$D$14*(1+E477)^1*E477*Assumptions!$D$16</f>
        <v>14.9989242370503</v>
      </c>
      <c r="O477" s="21" t="n">
        <f aca="false">Assumptions!$D$14*(1+E477)^3*L477-Assumptions!$D$14*(1+E477)^2*E477*Assumptions!$D$16</f>
        <v>15.955034858106</v>
      </c>
      <c r="P477" s="21" t="n">
        <f aca="false">Assumptions!$D$14*(1+E477)^4*L477-Assumptions!$D$14*(1+E477)^3*E477*Assumptions!$D$16</f>
        <v>16.9720930181484</v>
      </c>
      <c r="Q477" s="21" t="n">
        <f aca="false">Assumptions!$D$14*(1+E477)^5*L477-Assumptions!$D$14*(1+E477)^4*E477*Assumptions!$D$16</f>
        <v>18.0539838350986</v>
      </c>
      <c r="R477" s="21" t="n">
        <f aca="false">M477/(1+K477)+N477/(1+K477)^2+O477/(1+K477)^3+P477/(1+K477)^4+Q477/(1+K477)^5</f>
        <v>60.0246450252261</v>
      </c>
      <c r="S477" s="21" t="n">
        <f aca="false">Q477*(1+I477)/(K477-I477)</f>
        <v>213.551887554723</v>
      </c>
      <c r="T477" s="21" t="n">
        <f aca="false">R477+S477/(1+K477)^5</f>
        <v>192.702811021857</v>
      </c>
      <c r="U477" s="8" t="n">
        <f aca="false">(T477-Assumptions!$D$17)/Assumptions!$D$18</f>
        <v>0.30811244087429</v>
      </c>
    </row>
    <row r="478" customFormat="false" ht="15" hidden="false" customHeight="false" outlineLevel="0" collapsed="false">
      <c r="B478" s="2" t="n">
        <v>473</v>
      </c>
      <c r="C478" s="27" t="n">
        <f aca="false">NORMSDIST('Random Draws'!C478)</f>
        <v>0.106010349376461</v>
      </c>
      <c r="D478" s="27" t="n">
        <f aca="false">NORMSDIST(Assumptions!$D$22*'Random Draws'!C478+SQRT(1-Assumptions!$D$22^2)*'Random Draws'!D478)</f>
        <v>0.393303106359273</v>
      </c>
      <c r="E478" s="19" t="n">
        <f aca="false">IF(C478&lt;(Assumptions!$E$6-Assumptions!$D$6)/(Assumptions!$F$6-Assumptions!$D$6),Assumptions!$D$6+SQRT(C478*(Assumptions!$F$6-Assumptions!$D$6)*(Assumptions!$E$6-Assumptions!$D$6)),Assumptions!$F$6-SQRT((1-C478)*(Assumptions!$F$6-Assumptions!$D$6)*(Assumptions!$F$6-Assumptions!$E$6)))</f>
        <v>0.0630228527094778</v>
      </c>
      <c r="F478" s="19" t="n">
        <f aca="false">IF(D478&lt;(Assumptions!$E$7-Assumptions!$D$7)/(Assumptions!$F$7-Assumptions!$D$7),Assumptions!$D$7+SQRT(D478*(Assumptions!$F$7-Assumptions!$D$7)*(Assumptions!$E$7-Assumptions!$D$7)),Assumptions!$F$7-SQRT((1-D478)*(Assumptions!$F$7-Assumptions!$D$7)*(Assumptions!$F$7-Assumptions!$E$7)))</f>
        <v>0.408577964532858</v>
      </c>
      <c r="G478" s="19" t="n">
        <f aca="false">MIN(Assumptions!$D$24,MAX(Assumptions!$D$23,Assumptions!$D$8+Assumptions!$E$8*'Random Draws'!E478))</f>
        <v>0.073950361293685</v>
      </c>
      <c r="H478" s="19" t="n">
        <f aca="false">IF('Random Draws'!F478&lt;(Assumptions!$E$9-Assumptions!$D$9)/(Assumptions!$F$9-Assumptions!$D$9),Assumptions!$D$9+SQRT('Random Draws'!F478*(Assumptions!$F$9-Assumptions!$D$9)*(Assumptions!$E$9-Assumptions!$D$9)),Assumptions!$F$9-SQRT((1-'Random Draws'!F478)*(Assumptions!$F$9-Assumptions!$D$9)*(Assumptions!$F$9-Assumptions!$E$9)))</f>
        <v>0.342331335371527</v>
      </c>
      <c r="I478" s="19" t="n">
        <f aca="false">IF('Random Draws'!G478&lt;(Assumptions!$E$10-Assumptions!$D$10)/(Assumptions!$F$10-Assumptions!$D$10),Assumptions!$D$10+SQRT('Random Draws'!G478*(Assumptions!$F$10-Assumptions!$D$10)*(Assumptions!$E$10-Assumptions!$D$10)),Assumptions!$F$10-SQRT((1-'Random Draws'!G478)*(Assumptions!$F$10-Assumptions!$D$10)*(Assumptions!$F$10-Assumptions!$E$10)))</f>
        <v>0.019400107424809</v>
      </c>
      <c r="J478" s="19" t="n">
        <f aca="false">IF('Random Draws'!H478&lt;(Assumptions!$E$11-Assumptions!$D$11)/(Assumptions!$F$11-Assumptions!$D$11),Assumptions!$D$11+SQRT('Random Draws'!H478*(Assumptions!$F$11-Assumptions!$D$11)*(Assumptions!$E$11-Assumptions!$D$11)),Assumptions!$F$11-SQRT((1-'Random Draws'!H478)*(Assumptions!$F$11-Assumptions!$D$11)*(Assumptions!$F$11-Assumptions!$E$11)))</f>
        <v>0.172713427937923</v>
      </c>
      <c r="K478" s="19" t="n">
        <f aca="false">MAX(G478,I478+Assumptions!$D$21)</f>
        <v>0.073950361293685</v>
      </c>
      <c r="L478" s="28" t="n">
        <f aca="false">(F478-Assumptions!$D$15)*(1-H478)+Assumptions!$D$15-J478</f>
        <v>0.14049856999132</v>
      </c>
      <c r="M478" s="21" t="n">
        <f aca="false">Assumptions!$D$14*(1+E478)^1*L478-Assumptions!$D$14*(1+E478)^0*E478*Assumptions!$D$16</f>
        <v>21.3820632384112</v>
      </c>
      <c r="N478" s="21" t="n">
        <f aca="false">Assumptions!$D$14*(1+E478)^2*L478-Assumptions!$D$14*(1+E478)^1*E478*Assumptions!$D$16</f>
        <v>22.7296218605103</v>
      </c>
      <c r="O478" s="21" t="n">
        <f aca="false">Assumptions!$D$14*(1+E478)^3*L478-Assumptions!$D$14*(1+E478)^2*E478*Assumptions!$D$16</f>
        <v>24.1621074711674</v>
      </c>
      <c r="P478" s="21" t="n">
        <f aca="false">Assumptions!$D$14*(1+E478)^4*L478-Assumptions!$D$14*(1+E478)^3*E478*Assumptions!$D$16</f>
        <v>25.6848724114734</v>
      </c>
      <c r="Q478" s="21" t="n">
        <f aca="false">Assumptions!$D$14*(1+E478)^5*L478-Assumptions!$D$14*(1+E478)^4*E478*Assumptions!$D$16</f>
        <v>27.3036063423234</v>
      </c>
      <c r="R478" s="21" t="n">
        <f aca="false">M478/(1+K478)+N478/(1+K478)^2+O478/(1+K478)^3+P478/(1+K478)^4+Q478/(1+K478)^5</f>
        <v>97.5433383198065</v>
      </c>
      <c r="S478" s="21" t="n">
        <f aca="false">Q478*(1+I478)/(K478-I478)</f>
        <v>510.232258595035</v>
      </c>
      <c r="T478" s="21" t="n">
        <f aca="false">R478+S478/(1+K478)^5</f>
        <v>454.69022650004</v>
      </c>
      <c r="U478" s="8" t="n">
        <f aca="false">(T478-Assumptions!$D$17)/Assumptions!$D$18</f>
        <v>10.7876090600016</v>
      </c>
    </row>
    <row r="479" customFormat="false" ht="15" hidden="false" customHeight="false" outlineLevel="0" collapsed="false">
      <c r="B479" s="2" t="n">
        <v>474</v>
      </c>
      <c r="C479" s="27" t="n">
        <f aca="false">NORMSDIST('Random Draws'!C479)</f>
        <v>0.255285432648627</v>
      </c>
      <c r="D479" s="27" t="n">
        <f aca="false">NORMSDIST(Assumptions!$D$22*'Random Draws'!C479+SQRT(1-Assumptions!$D$22^2)*'Random Draws'!D479)</f>
        <v>0.254481670240323</v>
      </c>
      <c r="E479" s="19" t="n">
        <f aca="false">IF(C479&lt;(Assumptions!$E$6-Assumptions!$D$6)/(Assumptions!$F$6-Assumptions!$D$6),Assumptions!$D$6+SQRT(C479*(Assumptions!$F$6-Assumptions!$D$6)*(Assumptions!$E$6-Assumptions!$D$6)),Assumptions!$F$6-SQRT((1-C479)*(Assumptions!$F$6-Assumptions!$D$6)*(Assumptions!$F$6-Assumptions!$E$6)))</f>
        <v>0.0757271208361818</v>
      </c>
      <c r="F479" s="19" t="n">
        <f aca="false">IF(D479&lt;(Assumptions!$E$7-Assumptions!$D$7)/(Assumptions!$F$7-Assumptions!$D$7),Assumptions!$D$7+SQRT(D479*(Assumptions!$F$7-Assumptions!$D$7)*(Assumptions!$E$7-Assumptions!$D$7)),Assumptions!$F$7-SQRT((1-D479)*(Assumptions!$F$7-Assumptions!$D$7)*(Assumptions!$F$7-Assumptions!$E$7)))</f>
        <v>0.399075440131135</v>
      </c>
      <c r="G479" s="19" t="n">
        <f aca="false">MIN(Assumptions!$D$24,MAX(Assumptions!$D$23,Assumptions!$D$8+Assumptions!$E$8*'Random Draws'!E479))</f>
        <v>0.079649718595653</v>
      </c>
      <c r="H479" s="19" t="n">
        <f aca="false">IF('Random Draws'!F479&lt;(Assumptions!$E$9-Assumptions!$D$9)/(Assumptions!$F$9-Assumptions!$D$9),Assumptions!$D$9+SQRT('Random Draws'!F479*(Assumptions!$F$9-Assumptions!$D$9)*(Assumptions!$E$9-Assumptions!$D$9)),Assumptions!$F$9-SQRT((1-'Random Draws'!F479)*(Assumptions!$F$9-Assumptions!$D$9)*(Assumptions!$F$9-Assumptions!$E$9)))</f>
        <v>0.287222376374711</v>
      </c>
      <c r="I479" s="19" t="n">
        <f aca="false">IF('Random Draws'!G479&lt;(Assumptions!$E$10-Assumptions!$D$10)/(Assumptions!$F$10-Assumptions!$D$10),Assumptions!$D$10+SQRT('Random Draws'!G479*(Assumptions!$F$10-Assumptions!$D$10)*(Assumptions!$E$10-Assumptions!$D$10)),Assumptions!$F$10-SQRT((1-'Random Draws'!G479)*(Assumptions!$F$10-Assumptions!$D$10)*(Assumptions!$F$10-Assumptions!$E$10)))</f>
        <v>0.0259258793881245</v>
      </c>
      <c r="J479" s="19" t="n">
        <f aca="false">IF('Random Draws'!H479&lt;(Assumptions!$E$11-Assumptions!$D$11)/(Assumptions!$F$11-Assumptions!$D$11),Assumptions!$D$11+SQRT('Random Draws'!H479*(Assumptions!$F$11-Assumptions!$D$11)*(Assumptions!$E$11-Assumptions!$D$11)),Assumptions!$F$11-SQRT((1-'Random Draws'!H479)*(Assumptions!$F$11-Assumptions!$D$11)*(Assumptions!$F$11-Assumptions!$E$11)))</f>
        <v>0.157667747423492</v>
      </c>
      <c r="K479" s="19" t="n">
        <f aca="false">MAX(G479,I479+Assumptions!$D$21)</f>
        <v>0.079649718595653</v>
      </c>
      <c r="L479" s="28" t="n">
        <f aca="false">(F479-Assumptions!$D$15)*(1-H479)+Assumptions!$D$15-J479</f>
        <v>0.164123205369107</v>
      </c>
      <c r="M479" s="21" t="n">
        <f aca="false">Assumptions!$D$14*(1+E479)^1*L479-Assumptions!$D$14*(1+E479)^0*E479*Assumptions!$D$16</f>
        <v>25.2705955846093</v>
      </c>
      <c r="N479" s="21" t="n">
        <f aca="false">Assumptions!$D$14*(1+E479)^2*L479-Assumptions!$D$14*(1+E479)^1*E479*Assumptions!$D$16</f>
        <v>27.1842650300473</v>
      </c>
      <c r="O479" s="21" t="n">
        <f aca="false">Assumptions!$D$14*(1+E479)^3*L479-Assumptions!$D$14*(1+E479)^2*E479*Assumptions!$D$16</f>
        <v>29.2428511528205</v>
      </c>
      <c r="P479" s="21" t="n">
        <f aca="false">Assumptions!$D$14*(1+E479)^4*L479-Assumptions!$D$14*(1+E479)^3*E479*Assumptions!$D$16</f>
        <v>31.4573280756646</v>
      </c>
      <c r="Q479" s="21" t="n">
        <f aca="false">Assumptions!$D$14*(1+E479)^5*L479-Assumptions!$D$14*(1+E479)^4*E479*Assumptions!$D$16</f>
        <v>33.8395009600338</v>
      </c>
      <c r="R479" s="21" t="n">
        <f aca="false">M479/(1+K479)+N479/(1+K479)^2+O479/(1+K479)^3+P479/(1+K479)^4+Q479/(1+K479)^5</f>
        <v>116.184139018854</v>
      </c>
      <c r="S479" s="21" t="n">
        <f aca="false">Q479*(1+I479)/(K479-I479)</f>
        <v>646.208839364053</v>
      </c>
      <c r="T479" s="21" t="n">
        <f aca="false">R479+S479/(1+K479)^5</f>
        <v>556.696921386016</v>
      </c>
      <c r="U479" s="8" t="n">
        <f aca="false">(T479-Assumptions!$D$17)/Assumptions!$D$18</f>
        <v>14.8678768554406</v>
      </c>
    </row>
    <row r="480" customFormat="false" ht="15" hidden="false" customHeight="false" outlineLevel="0" collapsed="false">
      <c r="B480" s="2" t="n">
        <v>475</v>
      </c>
      <c r="C480" s="27" t="n">
        <f aca="false">NORMSDIST('Random Draws'!C480)</f>
        <v>0.694587078341315</v>
      </c>
      <c r="D480" s="27" t="n">
        <f aca="false">NORMSDIST(Assumptions!$D$22*'Random Draws'!C480+SQRT(1-Assumptions!$D$22^2)*'Random Draws'!D480)</f>
        <v>0.325666229398936</v>
      </c>
      <c r="E480" s="19" t="n">
        <f aca="false">IF(C480&lt;(Assumptions!$E$6-Assumptions!$D$6)/(Assumptions!$F$6-Assumptions!$D$6),Assumptions!$D$6+SQRT(C480*(Assumptions!$F$6-Assumptions!$D$6)*(Assumptions!$E$6-Assumptions!$D$6)),Assumptions!$F$6-SQRT((1-C480)*(Assumptions!$F$6-Assumptions!$D$6)*(Assumptions!$F$6-Assumptions!$E$6)))</f>
        <v>0.100922325961063</v>
      </c>
      <c r="F480" s="19" t="n">
        <f aca="false">IF(D480&lt;(Assumptions!$E$7-Assumptions!$D$7)/(Assumptions!$F$7-Assumptions!$D$7),Assumptions!$D$7+SQRT(D480*(Assumptions!$F$7-Assumptions!$D$7)*(Assumptions!$E$7-Assumptions!$D$7)),Assumptions!$F$7-SQRT((1-D480)*(Assumptions!$F$7-Assumptions!$D$7)*(Assumptions!$F$7-Assumptions!$E$7)))</f>
        <v>0.40420404253452</v>
      </c>
      <c r="G480" s="19" t="n">
        <f aca="false">MIN(Assumptions!$D$24,MAX(Assumptions!$D$23,Assumptions!$D$8+Assumptions!$E$8*'Random Draws'!E480))</f>
        <v>0.099254872109467</v>
      </c>
      <c r="H480" s="19" t="n">
        <f aca="false">IF('Random Draws'!F480&lt;(Assumptions!$E$9-Assumptions!$D$9)/(Assumptions!$F$9-Assumptions!$D$9),Assumptions!$D$9+SQRT('Random Draws'!F480*(Assumptions!$F$9-Assumptions!$D$9)*(Assumptions!$E$9-Assumptions!$D$9)),Assumptions!$F$9-SQRT((1-'Random Draws'!F480)*(Assumptions!$F$9-Assumptions!$D$9)*(Assumptions!$F$9-Assumptions!$E$9)))</f>
        <v>0.249427942420921</v>
      </c>
      <c r="I480" s="19" t="n">
        <f aca="false">IF('Random Draws'!G480&lt;(Assumptions!$E$10-Assumptions!$D$10)/(Assumptions!$F$10-Assumptions!$D$10),Assumptions!$D$10+SQRT('Random Draws'!G480*(Assumptions!$F$10-Assumptions!$D$10)*(Assumptions!$E$10-Assumptions!$D$10)),Assumptions!$F$10-SQRT((1-'Random Draws'!G480)*(Assumptions!$F$10-Assumptions!$D$10)*(Assumptions!$F$10-Assumptions!$E$10)))</f>
        <v>0.0220684109572094</v>
      </c>
      <c r="J480" s="19" t="n">
        <f aca="false">IF('Random Draws'!H480&lt;(Assumptions!$E$11-Assumptions!$D$11)/(Assumptions!$F$11-Assumptions!$D$11),Assumptions!$D$11+SQRT('Random Draws'!H480*(Assumptions!$F$11-Assumptions!$D$11)*(Assumptions!$E$11-Assumptions!$D$11)),Assumptions!$F$11-SQRT((1-'Random Draws'!H480)*(Assumptions!$F$11-Assumptions!$D$11)*(Assumptions!$F$11-Assumptions!$E$11)))</f>
        <v>0.178533073811024</v>
      </c>
      <c r="K480" s="19" t="n">
        <f aca="false">MAX(G480,I480+Assumptions!$D$21)</f>
        <v>0.099254872109467</v>
      </c>
      <c r="L480" s="28" t="n">
        <f aca="false">(F480-Assumptions!$D$15)*(1-H480)+Assumptions!$D$15-J480</f>
        <v>0.157276818590612</v>
      </c>
      <c r="M480" s="21" t="n">
        <f aca="false">Assumptions!$D$14*(1+E480)^1*L480-Assumptions!$D$14*(1+E480)^0*E480*Assumptions!$D$16</f>
        <v>24.6676742187366</v>
      </c>
      <c r="N480" s="21" t="n">
        <f aca="false">Assumptions!$D$14*(1+E480)^2*L480-Assumptions!$D$14*(1+E480)^1*E480*Assumptions!$D$16</f>
        <v>27.1571932769412</v>
      </c>
      <c r="O480" s="21" t="n">
        <f aca="false">Assumptions!$D$14*(1+E480)^3*L480-Assumptions!$D$14*(1+E480)^2*E480*Assumptions!$D$16</f>
        <v>29.8979603890243</v>
      </c>
      <c r="P480" s="21" t="n">
        <f aca="false">Assumptions!$D$14*(1+E480)^4*L480-Assumptions!$D$14*(1+E480)^3*E480*Assumptions!$D$16</f>
        <v>32.9153320929763</v>
      </c>
      <c r="Q480" s="21" t="n">
        <f aca="false">Assumptions!$D$14*(1+E480)^5*L480-Assumptions!$D$14*(1+E480)^4*E480*Assumptions!$D$16</f>
        <v>36.2372239675803</v>
      </c>
      <c r="R480" s="21" t="n">
        <f aca="false">M480/(1+K480)+N480/(1+K480)^2+O480/(1+K480)^3+P480/(1+K480)^4+Q480/(1+K480)^5</f>
        <v>112.542709514568</v>
      </c>
      <c r="S480" s="21" t="n">
        <f aca="false">Q480*(1+I480)/(K480-I480)</f>
        <v>479.83702536882</v>
      </c>
      <c r="T480" s="21" t="n">
        <f aca="false">R480+S480/(1+K480)^5</f>
        <v>411.494913989902</v>
      </c>
      <c r="U480" s="8" t="n">
        <f aca="false">(T480-Assumptions!$D$17)/Assumptions!$D$18</f>
        <v>9.05979655959606</v>
      </c>
    </row>
    <row r="481" customFormat="false" ht="15" hidden="false" customHeight="false" outlineLevel="0" collapsed="false">
      <c r="B481" s="2" t="n">
        <v>476</v>
      </c>
      <c r="C481" s="27" t="n">
        <f aca="false">NORMSDIST('Random Draws'!C481)</f>
        <v>0.732390328031158</v>
      </c>
      <c r="D481" s="27" t="n">
        <f aca="false">NORMSDIST(Assumptions!$D$22*'Random Draws'!C481+SQRT(1-Assumptions!$D$22^2)*'Random Draws'!D481)</f>
        <v>0.552652382044241</v>
      </c>
      <c r="E481" s="19" t="n">
        <f aca="false">IF(C481&lt;(Assumptions!$E$6-Assumptions!$D$6)/(Assumptions!$F$6-Assumptions!$D$6),Assumptions!$D$6+SQRT(C481*(Assumptions!$F$6-Assumptions!$D$6)*(Assumptions!$E$6-Assumptions!$D$6)),Assumptions!$F$6-SQRT((1-C481)*(Assumptions!$F$6-Assumptions!$D$6)*(Assumptions!$F$6-Assumptions!$E$6)))</f>
        <v>0.103420656650998</v>
      </c>
      <c r="F481" s="19" t="n">
        <f aca="false">IF(D481&lt;(Assumptions!$E$7-Assumptions!$D$7)/(Assumptions!$F$7-Assumptions!$D$7),Assumptions!$D$7+SQRT(D481*(Assumptions!$F$7-Assumptions!$D$7)*(Assumptions!$E$7-Assumptions!$D$7)),Assumptions!$F$7-SQRT((1-D481)*(Assumptions!$F$7-Assumptions!$D$7)*(Assumptions!$F$7-Assumptions!$E$7)))</f>
        <v>0.417583976002578</v>
      </c>
      <c r="G481" s="19" t="n">
        <f aca="false">MIN(Assumptions!$D$24,MAX(Assumptions!$D$23,Assumptions!$D$8+Assumptions!$E$8*'Random Draws'!E481))</f>
        <v>0.080136107208583</v>
      </c>
      <c r="H481" s="19" t="n">
        <f aca="false">IF('Random Draws'!F481&lt;(Assumptions!$E$9-Assumptions!$D$9)/(Assumptions!$F$9-Assumptions!$D$9),Assumptions!$D$9+SQRT('Random Draws'!F481*(Assumptions!$F$9-Assumptions!$D$9)*(Assumptions!$E$9-Assumptions!$D$9)),Assumptions!$F$9-SQRT((1-'Random Draws'!F481)*(Assumptions!$F$9-Assumptions!$D$9)*(Assumptions!$F$9-Assumptions!$E$9)))</f>
        <v>0.257175622978186</v>
      </c>
      <c r="I481" s="19" t="n">
        <f aca="false">IF('Random Draws'!G481&lt;(Assumptions!$E$10-Assumptions!$D$10)/(Assumptions!$F$10-Assumptions!$D$10),Assumptions!$D$10+SQRT('Random Draws'!G481*(Assumptions!$F$10-Assumptions!$D$10)*(Assumptions!$E$10-Assumptions!$D$10)),Assumptions!$F$10-SQRT((1-'Random Draws'!G481)*(Assumptions!$F$10-Assumptions!$D$10)*(Assumptions!$F$10-Assumptions!$E$10)))</f>
        <v>0.0151550682597057</v>
      </c>
      <c r="J481" s="19" t="n">
        <f aca="false">IF('Random Draws'!H481&lt;(Assumptions!$E$11-Assumptions!$D$11)/(Assumptions!$F$11-Assumptions!$D$11),Assumptions!$D$11+SQRT('Random Draws'!H481*(Assumptions!$F$11-Assumptions!$D$11)*(Assumptions!$E$11-Assumptions!$D$11)),Assumptions!$F$11-SQRT((1-'Random Draws'!H481)*(Assumptions!$F$11-Assumptions!$D$11)*(Assumptions!$F$11-Assumptions!$E$11)))</f>
        <v>0.171004767901315</v>
      </c>
      <c r="K481" s="19" t="n">
        <f aca="false">MAX(G481,I481+Assumptions!$D$21)</f>
        <v>0.080136107208583</v>
      </c>
      <c r="L481" s="28" t="n">
        <f aca="false">(F481-Assumptions!$D$15)*(1-H481)+Assumptions!$D$15-J481</f>
        <v>0.172619619914256</v>
      </c>
      <c r="M481" s="21" t="n">
        <f aca="false">Assumptions!$D$14*(1+E481)^1*L481-Assumptions!$D$14*(1+E481)^0*E481*Assumptions!$D$16</f>
        <v>27.1685680252801</v>
      </c>
      <c r="N481" s="21" t="n">
        <f aca="false">Assumptions!$D$14*(1+E481)^2*L481-Assumptions!$D$14*(1+E481)^1*E481*Assumptions!$D$16</f>
        <v>29.9783591707218</v>
      </c>
      <c r="O481" s="21" t="n">
        <f aca="false">Assumptions!$D$14*(1+E481)^3*L481-Assumptions!$D$14*(1+E481)^2*E481*Assumptions!$D$16</f>
        <v>33.0787407614773</v>
      </c>
      <c r="P481" s="21" t="n">
        <f aca="false">Assumptions!$D$14*(1+E481)^4*L481-Assumptions!$D$14*(1+E481)^3*E481*Assumptions!$D$16</f>
        <v>36.4997658522174</v>
      </c>
      <c r="Q481" s="21" t="n">
        <f aca="false">Assumptions!$D$14*(1+E481)^5*L481-Assumptions!$D$14*(1+E481)^4*E481*Assumptions!$D$16</f>
        <v>40.2745956042614</v>
      </c>
      <c r="R481" s="21" t="n">
        <f aca="false">M481/(1+K481)+N481/(1+K481)^2+O481/(1+K481)^3+P481/(1+K481)^4+Q481/(1+K481)^5</f>
        <v>131.304936580884</v>
      </c>
      <c r="S481" s="21" t="n">
        <f aca="false">Q481*(1+I481)/(K481-I481)</f>
        <v>629.18292029682</v>
      </c>
      <c r="T481" s="21" t="n">
        <f aca="false">R481+S481/(1+K481)^5</f>
        <v>559.246534906888</v>
      </c>
      <c r="U481" s="8" t="n">
        <f aca="false">(T481-Assumptions!$D$17)/Assumptions!$D$18</f>
        <v>14.9698613962755</v>
      </c>
    </row>
    <row r="482" customFormat="false" ht="15" hidden="false" customHeight="false" outlineLevel="0" collapsed="false">
      <c r="B482" s="2" t="n">
        <v>477</v>
      </c>
      <c r="C482" s="27" t="n">
        <f aca="false">NORMSDIST('Random Draws'!C482)</f>
        <v>0.605692594650099</v>
      </c>
      <c r="D482" s="27" t="n">
        <f aca="false">NORMSDIST(Assumptions!$D$22*'Random Draws'!C482+SQRT(1-Assumptions!$D$22^2)*'Random Draws'!D482)</f>
        <v>0.882900616306837</v>
      </c>
      <c r="E482" s="19" t="n">
        <f aca="false">IF(C482&lt;(Assumptions!$E$6-Assumptions!$D$6)/(Assumptions!$F$6-Assumptions!$D$6),Assumptions!$D$6+SQRT(C482*(Assumptions!$F$6-Assumptions!$D$6)*(Assumptions!$E$6-Assumptions!$D$6)),Assumptions!$F$6-SQRT((1-C482)*(Assumptions!$F$6-Assumptions!$D$6)*(Assumptions!$F$6-Assumptions!$E$6)))</f>
        <v>0.0955980065002763</v>
      </c>
      <c r="F482" s="19" t="n">
        <f aca="false">IF(D482&lt;(Assumptions!$E$7-Assumptions!$D$7)/(Assumptions!$F$7-Assumptions!$D$7),Assumptions!$D$7+SQRT(D482*(Assumptions!$F$7-Assumptions!$D$7)*(Assumptions!$E$7-Assumptions!$D$7)),Assumptions!$F$7-SQRT((1-D482)*(Assumptions!$F$7-Assumptions!$D$7)*(Assumptions!$F$7-Assumptions!$E$7)))</f>
        <v>0.438357506271858</v>
      </c>
      <c r="G482" s="19" t="n">
        <f aca="false">MIN(Assumptions!$D$24,MAX(Assumptions!$D$23,Assumptions!$D$8+Assumptions!$E$8*'Random Draws'!E482))</f>
        <v>0.087234313269727</v>
      </c>
      <c r="H482" s="19" t="n">
        <f aca="false">IF('Random Draws'!F482&lt;(Assumptions!$E$9-Assumptions!$D$9)/(Assumptions!$F$9-Assumptions!$D$9),Assumptions!$D$9+SQRT('Random Draws'!F482*(Assumptions!$F$9-Assumptions!$D$9)*(Assumptions!$E$9-Assumptions!$D$9)),Assumptions!$F$9-SQRT((1-'Random Draws'!F482)*(Assumptions!$F$9-Assumptions!$D$9)*(Assumptions!$F$9-Assumptions!$E$9)))</f>
        <v>0.286424047626349</v>
      </c>
      <c r="I482" s="19" t="n">
        <f aca="false">IF('Random Draws'!G482&lt;(Assumptions!$E$10-Assumptions!$D$10)/(Assumptions!$F$10-Assumptions!$D$10),Assumptions!$D$10+SQRT('Random Draws'!G482*(Assumptions!$F$10-Assumptions!$D$10)*(Assumptions!$E$10-Assumptions!$D$10)),Assumptions!$F$10-SQRT((1-'Random Draws'!G482)*(Assumptions!$F$10-Assumptions!$D$10)*(Assumptions!$F$10-Assumptions!$E$10)))</f>
        <v>0.0200107219958321</v>
      </c>
      <c r="J482" s="19" t="n">
        <f aca="false">IF('Random Draws'!H482&lt;(Assumptions!$E$11-Assumptions!$D$11)/(Assumptions!$F$11-Assumptions!$D$11),Assumptions!$D$11+SQRT('Random Draws'!H482*(Assumptions!$F$11-Assumptions!$D$11)*(Assumptions!$E$11-Assumptions!$D$11)),Assumptions!$F$11-SQRT((1-'Random Draws'!H482)*(Assumptions!$F$11-Assumptions!$D$11)*(Assumptions!$F$11-Assumptions!$E$11)))</f>
        <v>0.185480658462103</v>
      </c>
      <c r="K482" s="19" t="n">
        <f aca="false">MAX(G482,I482+Assumptions!$D$21)</f>
        <v>0.087234313269727</v>
      </c>
      <c r="L482" s="28" t="n">
        <f aca="false">(F482-Assumptions!$D$15)*(1-H482)+Assumptions!$D$15-J482</f>
        <v>0.164555842747403</v>
      </c>
      <c r="M482" s="21" t="n">
        <f aca="false">Assumptions!$D$14*(1+E482)^1*L482-Assumptions!$D$14*(1+E482)^0*E482*Assumptions!$D$16</f>
        <v>25.7257713961678</v>
      </c>
      <c r="N482" s="21" t="n">
        <f aca="false">Assumptions!$D$14*(1+E482)^2*L482-Assumptions!$D$14*(1+E482)^1*E482*Assumptions!$D$16</f>
        <v>28.1851038573232</v>
      </c>
      <c r="O482" s="21" t="n">
        <f aca="false">Assumptions!$D$14*(1+E482)^3*L482-Assumptions!$D$14*(1+E482)^2*E482*Assumptions!$D$16</f>
        <v>30.8795435990866</v>
      </c>
      <c r="P482" s="21" t="n">
        <f aca="false">Assumptions!$D$14*(1+E482)^4*L482-Assumptions!$D$14*(1+E482)^3*E482*Assumptions!$D$16</f>
        <v>33.8315664087977</v>
      </c>
      <c r="Q482" s="21" t="n">
        <f aca="false">Assumptions!$D$14*(1+E482)^5*L482-Assumptions!$D$14*(1+E482)^4*E482*Assumptions!$D$16</f>
        <v>37.0657967142604</v>
      </c>
      <c r="R482" s="21" t="n">
        <f aca="false">M482/(1+K482)+N482/(1+K482)^2+O482/(1+K482)^3+P482/(1+K482)^4+Q482/(1+K482)^5</f>
        <v>120.142573252407</v>
      </c>
      <c r="S482" s="21" t="n">
        <f aca="false">Q482*(1+I482)/(K482-I482)</f>
        <v>562.414315442046</v>
      </c>
      <c r="T482" s="21" t="n">
        <f aca="false">R482+S482/(1+K482)^5</f>
        <v>490.346153754164</v>
      </c>
      <c r="U482" s="8" t="n">
        <f aca="false">(T482-Assumptions!$D$17)/Assumptions!$D$18</f>
        <v>12.2138461501666</v>
      </c>
    </row>
    <row r="483" customFormat="false" ht="15" hidden="false" customHeight="false" outlineLevel="0" collapsed="false">
      <c r="B483" s="2" t="n">
        <v>478</v>
      </c>
      <c r="C483" s="27" t="n">
        <f aca="false">NORMSDIST('Random Draws'!C483)</f>
        <v>0.844368830397633</v>
      </c>
      <c r="D483" s="27" t="n">
        <f aca="false">NORMSDIST(Assumptions!$D$22*'Random Draws'!C483+SQRT(1-Assumptions!$D$22^2)*'Random Draws'!D483)</f>
        <v>0.169502307116493</v>
      </c>
      <c r="E483" s="19" t="n">
        <f aca="false">IF(C483&lt;(Assumptions!$E$6-Assumptions!$D$6)/(Assumptions!$F$6-Assumptions!$D$6),Assumptions!$D$6+SQRT(C483*(Assumptions!$F$6-Assumptions!$D$6)*(Assumptions!$E$6-Assumptions!$D$6)),Assumptions!$F$6-SQRT((1-C483)*(Assumptions!$F$6-Assumptions!$D$6)*(Assumptions!$F$6-Assumptions!$E$6)))</f>
        <v>0.112104555066968</v>
      </c>
      <c r="F483" s="19" t="n">
        <f aca="false">IF(D483&lt;(Assumptions!$E$7-Assumptions!$D$7)/(Assumptions!$F$7-Assumptions!$D$7),Assumptions!$D$7+SQRT(D483*(Assumptions!$F$7-Assumptions!$D$7)*(Assumptions!$E$7-Assumptions!$D$7)),Assumptions!$F$7-SQRT((1-D483)*(Assumptions!$F$7-Assumptions!$D$7)*(Assumptions!$F$7-Assumptions!$E$7)))</f>
        <v>0.391890654472729</v>
      </c>
      <c r="G483" s="19" t="n">
        <f aca="false">MIN(Assumptions!$D$24,MAX(Assumptions!$D$23,Assumptions!$D$8+Assumptions!$E$8*'Random Draws'!E483))</f>
        <v>0.085531390101099</v>
      </c>
      <c r="H483" s="19" t="n">
        <f aca="false">IF('Random Draws'!F483&lt;(Assumptions!$E$9-Assumptions!$D$9)/(Assumptions!$F$9-Assumptions!$D$9),Assumptions!$D$9+SQRT('Random Draws'!F483*(Assumptions!$F$9-Assumptions!$D$9)*(Assumptions!$E$9-Assumptions!$D$9)),Assumptions!$F$9-SQRT((1-'Random Draws'!F483)*(Assumptions!$F$9-Assumptions!$D$9)*(Assumptions!$F$9-Assumptions!$E$9)))</f>
        <v>0.311525233413258</v>
      </c>
      <c r="I483" s="19" t="n">
        <f aca="false">IF('Random Draws'!G483&lt;(Assumptions!$E$10-Assumptions!$D$10)/(Assumptions!$F$10-Assumptions!$D$10),Assumptions!$D$10+SQRT('Random Draws'!G483*(Assumptions!$F$10-Assumptions!$D$10)*(Assumptions!$E$10-Assumptions!$D$10)),Assumptions!$F$10-SQRT((1-'Random Draws'!G483)*(Assumptions!$F$10-Assumptions!$D$10)*(Assumptions!$F$10-Assumptions!$E$10)))</f>
        <v>0.0171646559547755</v>
      </c>
      <c r="J483" s="19" t="n">
        <f aca="false">IF('Random Draws'!H483&lt;(Assumptions!$E$11-Assumptions!$D$11)/(Assumptions!$F$11-Assumptions!$D$11),Assumptions!$D$11+SQRT('Random Draws'!H483*(Assumptions!$F$11-Assumptions!$D$11)*(Assumptions!$E$11-Assumptions!$D$11)),Assumptions!$F$11-SQRT((1-'Random Draws'!H483)*(Assumptions!$F$11-Assumptions!$D$11)*(Assumptions!$F$11-Assumptions!$E$11)))</f>
        <v>0.194071226625542</v>
      </c>
      <c r="K483" s="19" t="n">
        <f aca="false">MAX(G483,I483+Assumptions!$D$21)</f>
        <v>0.085531390101099</v>
      </c>
      <c r="L483" s="28" t="n">
        <f aca="false">(F483-Assumptions!$D$15)*(1-H483)+Assumptions!$D$15-J483</f>
        <v>0.116233880583819</v>
      </c>
      <c r="M483" s="21" t="n">
        <f aca="false">Assumptions!$D$14*(1+E483)^1*L483-Assumptions!$D$14*(1+E483)^0*E483*Assumptions!$D$16</f>
        <v>18.2556582527631</v>
      </c>
      <c r="N483" s="21" t="n">
        <f aca="false">Assumptions!$D$14*(1+E483)^2*L483-Assumptions!$D$14*(1+E483)^1*E483*Assumptions!$D$16</f>
        <v>20.3022006986437</v>
      </c>
      <c r="O483" s="21" t="n">
        <f aca="false">Assumptions!$D$14*(1+E483)^3*L483-Assumptions!$D$14*(1+E483)^2*E483*Assumptions!$D$16</f>
        <v>22.5781698748454</v>
      </c>
      <c r="P483" s="21" t="n">
        <f aca="false">Assumptions!$D$14*(1+E483)^4*L483-Assumptions!$D$14*(1+E483)^3*E483*Assumptions!$D$16</f>
        <v>25.1092855628914</v>
      </c>
      <c r="Q483" s="21" t="n">
        <f aca="false">Assumptions!$D$14*(1+E483)^5*L483-Assumptions!$D$14*(1+E483)^4*E483*Assumptions!$D$16</f>
        <v>27.9241508489687</v>
      </c>
      <c r="R483" s="21" t="n">
        <f aca="false">M483/(1+K483)+N483/(1+K483)^2+O483/(1+K483)^3+P483/(1+K483)^4+Q483/(1+K483)^5</f>
        <v>88.305055060472</v>
      </c>
      <c r="S483" s="21" t="n">
        <f aca="false">Q483*(1+I483)/(K483-I483)</f>
        <v>415.457307501765</v>
      </c>
      <c r="T483" s="21" t="n">
        <f aca="false">R483+S483/(1+K483)^5</f>
        <v>363.927429832111</v>
      </c>
      <c r="U483" s="8" t="n">
        <f aca="false">(T483-Assumptions!$D$17)/Assumptions!$D$18</f>
        <v>7.15709719328445</v>
      </c>
    </row>
    <row r="484" customFormat="false" ht="15" hidden="false" customHeight="false" outlineLevel="0" collapsed="false">
      <c r="B484" s="2" t="n">
        <v>479</v>
      </c>
      <c r="C484" s="27" t="n">
        <f aca="false">NORMSDIST('Random Draws'!C484)</f>
        <v>0.867615015920905</v>
      </c>
      <c r="D484" s="27" t="n">
        <f aca="false">NORMSDIST(Assumptions!$D$22*'Random Draws'!C484+SQRT(1-Assumptions!$D$22^2)*'Random Draws'!D484)</f>
        <v>0.4057906384851</v>
      </c>
      <c r="E484" s="19" t="n">
        <f aca="false">IF(C484&lt;(Assumptions!$E$6-Assumptions!$D$6)/(Assumptions!$F$6-Assumptions!$D$6),Assumptions!$D$6+SQRT(C484*(Assumptions!$F$6-Assumptions!$D$6)*(Assumptions!$E$6-Assumptions!$D$6)),Assumptions!$F$6-SQRT((1-C484)*(Assumptions!$F$6-Assumptions!$D$6)*(Assumptions!$F$6-Assumptions!$E$6)))</f>
        <v>0.114272098406682</v>
      </c>
      <c r="F484" s="19" t="n">
        <f aca="false">IF(D484&lt;(Assumptions!$E$7-Assumptions!$D$7)/(Assumptions!$F$7-Assumptions!$D$7),Assumptions!$D$7+SQRT(D484*(Assumptions!$F$7-Assumptions!$D$7)*(Assumptions!$E$7-Assumptions!$D$7)),Assumptions!$F$7-SQRT((1-D484)*(Assumptions!$F$7-Assumptions!$D$7)*(Assumptions!$F$7-Assumptions!$E$7)))</f>
        <v>0.409343123440968</v>
      </c>
      <c r="G484" s="19" t="n">
        <f aca="false">MIN(Assumptions!$D$24,MAX(Assumptions!$D$23,Assumptions!$D$8+Assumptions!$E$8*'Random Draws'!E484))</f>
        <v>0.075188743930737</v>
      </c>
      <c r="H484" s="19" t="n">
        <f aca="false">IF('Random Draws'!F484&lt;(Assumptions!$E$9-Assumptions!$D$9)/(Assumptions!$F$9-Assumptions!$D$9),Assumptions!$D$9+SQRT('Random Draws'!F484*(Assumptions!$F$9-Assumptions!$D$9)*(Assumptions!$E$9-Assumptions!$D$9)),Assumptions!$F$9-SQRT((1-'Random Draws'!F484)*(Assumptions!$F$9-Assumptions!$D$9)*(Assumptions!$F$9-Assumptions!$E$9)))</f>
        <v>0.275227522831199</v>
      </c>
      <c r="I484" s="19" t="n">
        <f aca="false">IF('Random Draws'!G484&lt;(Assumptions!$E$10-Assumptions!$D$10)/(Assumptions!$F$10-Assumptions!$D$10),Assumptions!$D$10+SQRT('Random Draws'!G484*(Assumptions!$F$10-Assumptions!$D$10)*(Assumptions!$E$10-Assumptions!$D$10)),Assumptions!$F$10-SQRT((1-'Random Draws'!G484)*(Assumptions!$F$10-Assumptions!$D$10)*(Assumptions!$F$10-Assumptions!$E$10)))</f>
        <v>0.0146146321788334</v>
      </c>
      <c r="J484" s="19" t="n">
        <f aca="false">IF('Random Draws'!H484&lt;(Assumptions!$E$11-Assumptions!$D$11)/(Assumptions!$F$11-Assumptions!$D$11),Assumptions!$D$11+SQRT('Random Draws'!H484*(Assumptions!$F$11-Assumptions!$D$11)*(Assumptions!$E$11-Assumptions!$D$11)),Assumptions!$F$11-SQRT((1-'Random Draws'!H484)*(Assumptions!$F$11-Assumptions!$D$11)*(Assumptions!$F$11-Assumptions!$E$11)))</f>
        <v>0.133436997690853</v>
      </c>
      <c r="K484" s="19" t="n">
        <f aca="false">MAX(G484,I484+Assumptions!$D$21)</f>
        <v>0.075188743930737</v>
      </c>
      <c r="L484" s="28" t="n">
        <f aca="false">(F484-Assumptions!$D$15)*(1-H484)+Assumptions!$D$15-J484</f>
        <v>0.199023209865527</v>
      </c>
      <c r="M484" s="21" t="n">
        <f aca="false">Assumptions!$D$14*(1+E484)^1*L484-Assumptions!$D$14*(1+E484)^0*E484*Assumptions!$D$16</f>
        <v>31.6589877767626</v>
      </c>
      <c r="N484" s="21" t="n">
        <f aca="false">Assumptions!$D$14*(1+E484)^2*L484-Assumptions!$D$14*(1+E484)^1*E484*Assumptions!$D$16</f>
        <v>35.2767267434448</v>
      </c>
      <c r="O484" s="21" t="n">
        <f aca="false">Assumptions!$D$14*(1+E484)^3*L484-Assumptions!$D$14*(1+E484)^2*E484*Assumptions!$D$16</f>
        <v>39.3078723333373</v>
      </c>
      <c r="P484" s="21" t="n">
        <f aca="false">Assumptions!$D$14*(1+E484)^4*L484-Assumptions!$D$14*(1+E484)^3*E484*Assumptions!$D$16</f>
        <v>43.7996653887697</v>
      </c>
      <c r="Q484" s="21" t="n">
        <f aca="false">Assumptions!$D$14*(1+E484)^5*L484-Assumptions!$D$14*(1+E484)^4*E484*Assumptions!$D$16</f>
        <v>48.8047450622549</v>
      </c>
      <c r="R484" s="21" t="n">
        <f aca="false">M484/(1+K484)+N484/(1+K484)^2+O484/(1+K484)^3+P484/(1+K484)^4+Q484/(1+K484)^5</f>
        <v>158.324791361635</v>
      </c>
      <c r="S484" s="21" t="n">
        <f aca="false">Q484*(1+I484)/(K484-I484)</f>
        <v>817.478078138973</v>
      </c>
      <c r="T484" s="21" t="n">
        <f aca="false">R484+S484/(1+K484)^5</f>
        <v>727.246583684357</v>
      </c>
      <c r="U484" s="8" t="n">
        <f aca="false">(T484-Assumptions!$D$17)/Assumptions!$D$18</f>
        <v>21.6898633473743</v>
      </c>
    </row>
    <row r="485" customFormat="false" ht="15" hidden="false" customHeight="false" outlineLevel="0" collapsed="false">
      <c r="B485" s="2" t="n">
        <v>480</v>
      </c>
      <c r="C485" s="27" t="n">
        <f aca="false">NORMSDIST('Random Draws'!C485)</f>
        <v>0.518734697969087</v>
      </c>
      <c r="D485" s="27" t="n">
        <f aca="false">NORMSDIST(Assumptions!$D$22*'Random Draws'!C485+SQRT(1-Assumptions!$D$22^2)*'Random Draws'!D485)</f>
        <v>0.122964098598097</v>
      </c>
      <c r="E485" s="19" t="n">
        <f aca="false">IF(C485&lt;(Assumptions!$E$6-Assumptions!$D$6)/(Assumptions!$F$6-Assumptions!$D$6),Assumptions!$D$6+SQRT(C485*(Assumptions!$F$6-Assumptions!$D$6)*(Assumptions!$E$6-Assumptions!$D$6)),Assumptions!$F$6-SQRT((1-C485)*(Assumptions!$F$6-Assumptions!$D$6)*(Assumptions!$F$6-Assumptions!$E$6)))</f>
        <v>0.0909456779666198</v>
      </c>
      <c r="F485" s="19" t="n">
        <f aca="false">IF(D485&lt;(Assumptions!$E$7-Assumptions!$D$7)/(Assumptions!$F$7-Assumptions!$D$7),Assumptions!$D$7+SQRT(D485*(Assumptions!$F$7-Assumptions!$D$7)*(Assumptions!$E$7-Assumptions!$D$7)),Assumptions!$F$7-SQRT((1-D485)*(Assumptions!$F$7-Assumptions!$D$7)*(Assumptions!$F$7-Assumptions!$E$7)))</f>
        <v>0.387162190478468</v>
      </c>
      <c r="G485" s="19" t="n">
        <f aca="false">MIN(Assumptions!$D$24,MAX(Assumptions!$D$23,Assumptions!$D$8+Assumptions!$E$8*'Random Draws'!E485))</f>
        <v>0.078635322363529</v>
      </c>
      <c r="H485" s="19" t="n">
        <f aca="false">IF('Random Draws'!F485&lt;(Assumptions!$E$9-Assumptions!$D$9)/(Assumptions!$F$9-Assumptions!$D$9),Assumptions!$D$9+SQRT('Random Draws'!F485*(Assumptions!$F$9-Assumptions!$D$9)*(Assumptions!$E$9-Assumptions!$D$9)),Assumptions!$F$9-SQRT((1-'Random Draws'!F485)*(Assumptions!$F$9-Assumptions!$D$9)*(Assumptions!$F$9-Assumptions!$E$9)))</f>
        <v>0.278187819689716</v>
      </c>
      <c r="I485" s="19" t="n">
        <f aca="false">IF('Random Draws'!G485&lt;(Assumptions!$E$10-Assumptions!$D$10)/(Assumptions!$F$10-Assumptions!$D$10),Assumptions!$D$10+SQRT('Random Draws'!G485*(Assumptions!$F$10-Assumptions!$D$10)*(Assumptions!$E$10-Assumptions!$D$10)),Assumptions!$F$10-SQRT((1-'Random Draws'!G485)*(Assumptions!$F$10-Assumptions!$D$10)*(Assumptions!$F$10-Assumptions!$E$10)))</f>
        <v>0.0195758654139665</v>
      </c>
      <c r="J485" s="19" t="n">
        <f aca="false">IF('Random Draws'!H485&lt;(Assumptions!$E$11-Assumptions!$D$11)/(Assumptions!$F$11-Assumptions!$D$11),Assumptions!$D$11+SQRT('Random Draws'!H485*(Assumptions!$F$11-Assumptions!$D$11)*(Assumptions!$E$11-Assumptions!$D$11)),Assumptions!$F$11-SQRT((1-'Random Draws'!H485)*(Assumptions!$F$11-Assumptions!$D$11)*(Assumptions!$F$11-Assumptions!$E$11)))</f>
        <v>0.159025173345265</v>
      </c>
      <c r="K485" s="19" t="n">
        <f aca="false">MAX(G485,I485+Assumptions!$D$21)</f>
        <v>0.078635322363529</v>
      </c>
      <c r="L485" s="28" t="n">
        <f aca="false">(F485-Assumptions!$D$15)*(1-H485)+Assumptions!$D$15-J485</f>
        <v>0.156597628057366</v>
      </c>
      <c r="M485" s="21" t="n">
        <f aca="false">Assumptions!$D$14*(1+E485)^1*L485-Assumptions!$D$14*(1+E485)^0*E485*Assumptions!$D$16</f>
        <v>24.3761145996514</v>
      </c>
      <c r="N485" s="21" t="n">
        <f aca="false">Assumptions!$D$14*(1+E485)^2*L485-Assumptions!$D$14*(1+E485)^1*E485*Assumptions!$D$16</f>
        <v>26.5930168681087</v>
      </c>
      <c r="O485" s="21" t="n">
        <f aca="false">Assumptions!$D$14*(1+E485)^3*L485-Assumptions!$D$14*(1+E485)^2*E485*Assumptions!$D$16</f>
        <v>29.0115368163566</v>
      </c>
      <c r="P485" s="21" t="n">
        <f aca="false">Assumptions!$D$14*(1+E485)^4*L485-Assumptions!$D$14*(1+E485)^3*E485*Assumptions!$D$16</f>
        <v>31.6500107009737</v>
      </c>
      <c r="Q485" s="21" t="n">
        <f aca="false">Assumptions!$D$14*(1+E485)^5*L485-Assumptions!$D$14*(1+E485)^4*E485*Assumptions!$D$16</f>
        <v>34.5284423818245</v>
      </c>
      <c r="R485" s="21" t="n">
        <f aca="false">M485/(1+K485)+N485/(1+K485)^2+O485/(1+K485)^3+P485/(1+K485)^4+Q485/(1+K485)^5</f>
        <v>115.603971230705</v>
      </c>
      <c r="S485" s="21" t="n">
        <f aca="false">Q485*(1+I485)/(K485-I485)</f>
        <v>596.083478263438</v>
      </c>
      <c r="T485" s="21" t="n">
        <f aca="false">R485+S485/(1+K485)^5</f>
        <v>523.861209961204</v>
      </c>
      <c r="U485" s="8" t="n">
        <f aca="false">(T485-Assumptions!$D$17)/Assumptions!$D$18</f>
        <v>13.5544483984481</v>
      </c>
    </row>
    <row r="486" customFormat="false" ht="15" hidden="false" customHeight="false" outlineLevel="0" collapsed="false">
      <c r="B486" s="2" t="n">
        <v>481</v>
      </c>
      <c r="C486" s="27" t="n">
        <f aca="false">NORMSDIST('Random Draws'!C486)</f>
        <v>0.684661888489883</v>
      </c>
      <c r="D486" s="27" t="n">
        <f aca="false">NORMSDIST(Assumptions!$D$22*'Random Draws'!C486+SQRT(1-Assumptions!$D$22^2)*'Random Draws'!D486)</f>
        <v>0.505577185132169</v>
      </c>
      <c r="E486" s="19" t="n">
        <f aca="false">IF(C486&lt;(Assumptions!$E$6-Assumptions!$D$6)/(Assumptions!$F$6-Assumptions!$D$6),Assumptions!$D$6+SQRT(C486*(Assumptions!$F$6-Assumptions!$D$6)*(Assumptions!$E$6-Assumptions!$D$6)),Assumptions!$F$6-SQRT((1-C486)*(Assumptions!$F$6-Assumptions!$D$6)*(Assumptions!$F$6-Assumptions!$E$6)))</f>
        <v>0.100292437023275</v>
      </c>
      <c r="F486" s="19" t="n">
        <f aca="false">IF(D486&lt;(Assumptions!$E$7-Assumptions!$D$7)/(Assumptions!$F$7-Assumptions!$D$7),Assumptions!$D$7+SQRT(D486*(Assumptions!$F$7-Assumptions!$D$7)*(Assumptions!$E$7-Assumptions!$D$7)),Assumptions!$F$7-SQRT((1-D486)*(Assumptions!$F$7-Assumptions!$D$7)*(Assumptions!$F$7-Assumptions!$E$7)))</f>
        <v>0.415076883633635</v>
      </c>
      <c r="G486" s="19" t="n">
        <f aca="false">MIN(Assumptions!$D$24,MAX(Assumptions!$D$23,Assumptions!$D$8+Assumptions!$E$8*'Random Draws'!E486))</f>
        <v>0.071446535702242</v>
      </c>
      <c r="H486" s="19" t="n">
        <f aca="false">IF('Random Draws'!F486&lt;(Assumptions!$E$9-Assumptions!$D$9)/(Assumptions!$F$9-Assumptions!$D$9),Assumptions!$D$9+SQRT('Random Draws'!F486*(Assumptions!$F$9-Assumptions!$D$9)*(Assumptions!$E$9-Assumptions!$D$9)),Assumptions!$F$9-SQRT((1-'Random Draws'!F486)*(Assumptions!$F$9-Assumptions!$D$9)*(Assumptions!$F$9-Assumptions!$E$9)))</f>
        <v>0.28140080527069</v>
      </c>
      <c r="I486" s="19" t="n">
        <f aca="false">IF('Random Draws'!G486&lt;(Assumptions!$E$10-Assumptions!$D$10)/(Assumptions!$F$10-Assumptions!$D$10),Assumptions!$D$10+SQRT('Random Draws'!G486*(Assumptions!$F$10-Assumptions!$D$10)*(Assumptions!$E$10-Assumptions!$D$10)),Assumptions!$F$10-SQRT((1-'Random Draws'!G486)*(Assumptions!$F$10-Assumptions!$D$10)*(Assumptions!$F$10-Assumptions!$E$10)))</f>
        <v>0.0192832131657417</v>
      </c>
      <c r="J486" s="19" t="n">
        <f aca="false">IF('Random Draws'!H486&lt;(Assumptions!$E$11-Assumptions!$D$11)/(Assumptions!$F$11-Assumptions!$D$11),Assumptions!$D$11+SQRT('Random Draws'!H486*(Assumptions!$F$11-Assumptions!$D$11)*(Assumptions!$E$11-Assumptions!$D$11)),Assumptions!$F$11-SQRT((1-'Random Draws'!H486)*(Assumptions!$F$11-Assumptions!$D$11)*(Assumptions!$F$11-Assumptions!$E$11)))</f>
        <v>0.179948015995209</v>
      </c>
      <c r="K486" s="19" t="n">
        <f aca="false">MAX(G486,I486+Assumptions!$D$21)</f>
        <v>0.071446535702242</v>
      </c>
      <c r="L486" s="28" t="n">
        <f aca="false">(F486-Assumptions!$D$15)*(1-H486)+Assumptions!$D$15-J486</f>
        <v>0.154908003019862</v>
      </c>
      <c r="M486" s="21" t="n">
        <f aca="false">Assumptions!$D$14*(1+E486)^1*L486-Assumptions!$D$14*(1+E486)^0*E486*Assumptions!$D$16</f>
        <v>24.278123001733</v>
      </c>
      <c r="N486" s="21" t="n">
        <f aca="false">Assumptions!$D$14*(1+E486)^2*L486-Assumptions!$D$14*(1+E486)^1*E486*Assumptions!$D$16</f>
        <v>26.7130351239277</v>
      </c>
      <c r="O486" s="21" t="n">
        <f aca="false">Assumptions!$D$14*(1+E486)^3*L486-Assumptions!$D$14*(1+E486)^2*E486*Assumptions!$D$16</f>
        <v>29.3921505167947</v>
      </c>
      <c r="P486" s="21" t="n">
        <f aca="false">Assumptions!$D$14*(1+E486)^4*L486-Assumptions!$D$14*(1+E486)^3*E486*Assumptions!$D$16</f>
        <v>32.339960921479</v>
      </c>
      <c r="Q486" s="21" t="n">
        <f aca="false">Assumptions!$D$14*(1+E486)^5*L486-Assumptions!$D$14*(1+E486)^4*E486*Assumptions!$D$16</f>
        <v>35.5834144155316</v>
      </c>
      <c r="R486" s="21" t="n">
        <f aca="false">M486/(1+K486)+N486/(1+K486)^2+O486/(1+K486)^3+P486/(1+K486)^4+Q486/(1+K486)^5</f>
        <v>119.562866363941</v>
      </c>
      <c r="S486" s="21" t="n">
        <f aca="false">Q486*(1+I486)/(K486-I486)</f>
        <v>695.30802903692</v>
      </c>
      <c r="T486" s="21" t="n">
        <f aca="false">R486+S486/(1+K486)^5</f>
        <v>611.970434760507</v>
      </c>
      <c r="U486" s="8" t="n">
        <f aca="false">(T486-Assumptions!$D$17)/Assumptions!$D$18</f>
        <v>17.0788173904203</v>
      </c>
    </row>
    <row r="487" customFormat="false" ht="15" hidden="false" customHeight="false" outlineLevel="0" collapsed="false">
      <c r="B487" s="2" t="n">
        <v>482</v>
      </c>
      <c r="C487" s="27" t="n">
        <f aca="false">NORMSDIST('Random Draws'!C487)</f>
        <v>0.0676947435832287</v>
      </c>
      <c r="D487" s="27" t="n">
        <f aca="false">NORMSDIST(Assumptions!$D$22*'Random Draws'!C487+SQRT(1-Assumptions!$D$22^2)*'Random Draws'!D487)</f>
        <v>0.0288261303656025</v>
      </c>
      <c r="E487" s="19" t="n">
        <f aca="false">IF(C487&lt;(Assumptions!$E$6-Assumptions!$D$6)/(Assumptions!$F$6-Assumptions!$D$6),Assumptions!$D$6+SQRT(C487*(Assumptions!$F$6-Assumptions!$D$6)*(Assumptions!$E$6-Assumptions!$D$6)),Assumptions!$F$6-SQRT((1-C487)*(Assumptions!$F$6-Assumptions!$D$6)*(Assumptions!$F$6-Assumptions!$E$6)))</f>
        <v>0.0583976552287552</v>
      </c>
      <c r="F487" s="19" t="n">
        <f aca="false">IF(D487&lt;(Assumptions!$E$7-Assumptions!$D$7)/(Assumptions!$F$7-Assumptions!$D$7),Assumptions!$D$7+SQRT(D487*(Assumptions!$F$7-Assumptions!$D$7)*(Assumptions!$E$7-Assumptions!$D$7)),Assumptions!$F$7-SQRT((1-D487)*(Assumptions!$F$7-Assumptions!$D$7)*(Assumptions!$F$7-Assumptions!$E$7)))</f>
        <v>0.373151303440861</v>
      </c>
      <c r="G487" s="19" t="n">
        <f aca="false">MIN(Assumptions!$D$24,MAX(Assumptions!$D$23,Assumptions!$D$8+Assumptions!$E$8*'Random Draws'!E487))</f>
        <v>0.077345601315595</v>
      </c>
      <c r="H487" s="19" t="n">
        <f aca="false">IF('Random Draws'!F487&lt;(Assumptions!$E$9-Assumptions!$D$9)/(Assumptions!$F$9-Assumptions!$D$9),Assumptions!$D$9+SQRT('Random Draws'!F487*(Assumptions!$F$9-Assumptions!$D$9)*(Assumptions!$E$9-Assumptions!$D$9)),Assumptions!$F$9-SQRT((1-'Random Draws'!F487)*(Assumptions!$F$9-Assumptions!$D$9)*(Assumptions!$F$9-Assumptions!$E$9)))</f>
        <v>0.303359571301216</v>
      </c>
      <c r="I487" s="19" t="n">
        <f aca="false">IF('Random Draws'!G487&lt;(Assumptions!$E$10-Assumptions!$D$10)/(Assumptions!$F$10-Assumptions!$D$10),Assumptions!$D$10+SQRT('Random Draws'!G487*(Assumptions!$F$10-Assumptions!$D$10)*(Assumptions!$E$10-Assumptions!$D$10)),Assumptions!$F$10-SQRT((1-'Random Draws'!G487)*(Assumptions!$F$10-Assumptions!$D$10)*(Assumptions!$F$10-Assumptions!$E$10)))</f>
        <v>0.0196176679101693</v>
      </c>
      <c r="J487" s="19" t="n">
        <f aca="false">IF('Random Draws'!H487&lt;(Assumptions!$E$11-Assumptions!$D$11)/(Assumptions!$F$11-Assumptions!$D$11),Assumptions!$D$11+SQRT('Random Draws'!H487*(Assumptions!$F$11-Assumptions!$D$11)*(Assumptions!$E$11-Assumptions!$D$11)),Assumptions!$F$11-SQRT((1-'Random Draws'!H487)*(Assumptions!$F$11-Assumptions!$D$11)*(Assumptions!$F$11-Assumptions!$E$11)))</f>
        <v>0.156197428812334</v>
      </c>
      <c r="K487" s="19" t="n">
        <f aca="false">MAX(G487,I487+Assumptions!$D$21)</f>
        <v>0.077345601315595</v>
      </c>
      <c r="L487" s="28" t="n">
        <f aca="false">(F487-Assumptions!$D$15)*(1-H487)+Assumptions!$D$15-J487</f>
        <v>0.143191599455376</v>
      </c>
      <c r="M487" s="21" t="n">
        <f aca="false">Assumptions!$D$14*(1+E487)^1*L487-Assumptions!$D$14*(1+E487)^0*E487*Assumptions!$D$16</f>
        <v>21.7212499009985</v>
      </c>
      <c r="N487" s="21" t="n">
        <f aca="false">Assumptions!$D$14*(1+E487)^2*L487-Assumptions!$D$14*(1+E487)^1*E487*Assumptions!$D$16</f>
        <v>22.9897199638547</v>
      </c>
      <c r="O487" s="21" t="n">
        <f aca="false">Assumptions!$D$14*(1+E487)^3*L487-Assumptions!$D$14*(1+E487)^2*E487*Assumptions!$D$16</f>
        <v>24.3322657041095</v>
      </c>
      <c r="P487" s="21" t="n">
        <f aca="false">Assumptions!$D$14*(1+E487)^4*L487-Assumptions!$D$14*(1+E487)^3*E487*Assumptions!$D$16</f>
        <v>25.7532129676325</v>
      </c>
      <c r="Q487" s="21" t="n">
        <f aca="false">Assumptions!$D$14*(1+E487)^5*L487-Assumptions!$D$14*(1+E487)^4*E487*Assumptions!$D$16</f>
        <v>27.2571402195491</v>
      </c>
      <c r="R487" s="21" t="n">
        <f aca="false">M487/(1+K487)+N487/(1+K487)^2+O487/(1+K487)^3+P487/(1+K487)^4+Q487/(1+K487)^5</f>
        <v>97.3249425562474</v>
      </c>
      <c r="S487" s="21" t="n">
        <f aca="false">Q487*(1+I487)/(K487-I487)</f>
        <v>481.42831563662</v>
      </c>
      <c r="T487" s="21" t="n">
        <f aca="false">R487+S487/(1+K487)^5</f>
        <v>429.0333016976</v>
      </c>
      <c r="U487" s="8" t="n">
        <f aca="false">(T487-Assumptions!$D$17)/Assumptions!$D$18</f>
        <v>9.76133206790399</v>
      </c>
    </row>
    <row r="488" customFormat="false" ht="15" hidden="false" customHeight="false" outlineLevel="0" collapsed="false">
      <c r="B488" s="2" t="n">
        <v>483</v>
      </c>
      <c r="C488" s="27" t="n">
        <f aca="false">NORMSDIST('Random Draws'!C488)</f>
        <v>0.470977994717469</v>
      </c>
      <c r="D488" s="27" t="n">
        <f aca="false">NORMSDIST(Assumptions!$D$22*'Random Draws'!C488+SQRT(1-Assumptions!$D$22^2)*'Random Draws'!D488)</f>
        <v>0.631674433377269</v>
      </c>
      <c r="E488" s="19" t="n">
        <f aca="false">IF(C488&lt;(Assumptions!$E$6-Assumptions!$D$6)/(Assumptions!$F$6-Assumptions!$D$6),Assumptions!$D$6+SQRT(C488*(Assumptions!$F$6-Assumptions!$D$6)*(Assumptions!$E$6-Assumptions!$D$6)),Assumptions!$F$6-SQRT((1-C488)*(Assumptions!$F$6-Assumptions!$D$6)*(Assumptions!$F$6-Assumptions!$E$6)))</f>
        <v>0.0885272085905149</v>
      </c>
      <c r="F488" s="19" t="n">
        <f aca="false">IF(D488&lt;(Assumptions!$E$7-Assumptions!$D$7)/(Assumptions!$F$7-Assumptions!$D$7),Assumptions!$D$7+SQRT(D488*(Assumptions!$F$7-Assumptions!$D$7)*(Assumptions!$E$7-Assumptions!$D$7)),Assumptions!$F$7-SQRT((1-D488)*(Assumptions!$F$7-Assumptions!$D$7)*(Assumptions!$F$7-Assumptions!$E$7)))</f>
        <v>0.421616380232045</v>
      </c>
      <c r="G488" s="19" t="n">
        <f aca="false">MIN(Assumptions!$D$24,MAX(Assumptions!$D$23,Assumptions!$D$8+Assumptions!$E$8*'Random Draws'!E488))</f>
        <v>0.07949815107501</v>
      </c>
      <c r="H488" s="19" t="n">
        <f aca="false">IF('Random Draws'!F488&lt;(Assumptions!$E$9-Assumptions!$D$9)/(Assumptions!$F$9-Assumptions!$D$9),Assumptions!$D$9+SQRT('Random Draws'!F488*(Assumptions!$F$9-Assumptions!$D$9)*(Assumptions!$E$9-Assumptions!$D$9)),Assumptions!$F$9-SQRT((1-'Random Draws'!F488)*(Assumptions!$F$9-Assumptions!$D$9)*(Assumptions!$F$9-Assumptions!$E$9)))</f>
        <v>0.255353687584199</v>
      </c>
      <c r="I488" s="19" t="n">
        <f aca="false">IF('Random Draws'!G488&lt;(Assumptions!$E$10-Assumptions!$D$10)/(Assumptions!$F$10-Assumptions!$D$10),Assumptions!$D$10+SQRT('Random Draws'!G488*(Assumptions!$F$10-Assumptions!$D$10)*(Assumptions!$E$10-Assumptions!$D$10)),Assumptions!$F$10-SQRT((1-'Random Draws'!G488)*(Assumptions!$F$10-Assumptions!$D$10)*(Assumptions!$F$10-Assumptions!$E$10)))</f>
        <v>0.016899991070833</v>
      </c>
      <c r="J488" s="19" t="n">
        <f aca="false">IF('Random Draws'!H488&lt;(Assumptions!$E$11-Assumptions!$D$11)/(Assumptions!$F$11-Assumptions!$D$11),Assumptions!$D$11+SQRT('Random Draws'!H488*(Assumptions!$F$11-Assumptions!$D$11)*(Assumptions!$E$11-Assumptions!$D$11)),Assumptions!$F$11-SQRT((1-'Random Draws'!H488)*(Assumptions!$F$11-Assumptions!$D$11)*(Assumptions!$F$11-Assumptions!$E$11)))</f>
        <v>0.144880478053044</v>
      </c>
      <c r="K488" s="19" t="n">
        <f aca="false">MAX(G488,I488+Assumptions!$D$21)</f>
        <v>0.07949815107501</v>
      </c>
      <c r="L488" s="28" t="n">
        <f aca="false">(F488-Assumptions!$D$15)*(1-H488)+Assumptions!$D$15-J488</f>
        <v>0.202270584126793</v>
      </c>
      <c r="M488" s="21" t="n">
        <f aca="false">Assumptions!$D$14*(1+E488)^1*L488-Assumptions!$D$14*(1+E488)^0*E488*Assumptions!$D$16</f>
        <v>31.5405766189603</v>
      </c>
      <c r="N488" s="21" t="n">
        <f aca="false">Assumptions!$D$14*(1+E488)^2*L488-Assumptions!$D$14*(1+E488)^1*E488*Assumptions!$D$16</f>
        <v>34.3327758243721</v>
      </c>
      <c r="O488" s="21" t="n">
        <f aca="false">Assumptions!$D$14*(1+E488)^3*L488-Assumptions!$D$14*(1+E488)^2*E488*Assumptions!$D$16</f>
        <v>37.3721606312677</v>
      </c>
      <c r="P488" s="21" t="n">
        <f aca="false">Assumptions!$D$14*(1+E488)^4*L488-Assumptions!$D$14*(1+E488)^3*E488*Assumptions!$D$16</f>
        <v>40.6806136909501</v>
      </c>
      <c r="Q488" s="21" t="n">
        <f aca="false">Assumptions!$D$14*(1+E488)^5*L488-Assumptions!$D$14*(1+E488)^4*E488*Assumptions!$D$16</f>
        <v>44.281954864759</v>
      </c>
      <c r="R488" s="21" t="n">
        <f aca="false">M488/(1+K488)+N488/(1+K488)^2+O488/(1+K488)^3+P488/(1+K488)^4+Q488/(1+K488)^5</f>
        <v>148.553412506217</v>
      </c>
      <c r="S488" s="21" t="n">
        <f aca="false">Q488*(1+I488)/(K488-I488)</f>
        <v>719.355321363563</v>
      </c>
      <c r="T488" s="21" t="n">
        <f aca="false">R488+S488/(1+K488)^5</f>
        <v>639.27362474123</v>
      </c>
      <c r="U488" s="8" t="n">
        <f aca="false">(T488-Assumptions!$D$17)/Assumptions!$D$18</f>
        <v>18.1709449896492</v>
      </c>
    </row>
    <row r="489" customFormat="false" ht="15" hidden="false" customHeight="false" outlineLevel="0" collapsed="false">
      <c r="B489" s="2" t="n">
        <v>484</v>
      </c>
      <c r="C489" s="27" t="n">
        <f aca="false">NORMSDIST('Random Draws'!C489)</f>
        <v>0.945510304851901</v>
      </c>
      <c r="D489" s="27" t="n">
        <f aca="false">NORMSDIST(Assumptions!$D$22*'Random Draws'!C489+SQRT(1-Assumptions!$D$22^2)*'Random Draws'!D489)</f>
        <v>0.429006669288692</v>
      </c>
      <c r="E489" s="19" t="n">
        <f aca="false">IF(C489&lt;(Assumptions!$E$6-Assumptions!$D$6)/(Assumptions!$F$6-Assumptions!$D$6),Assumptions!$D$6+SQRT(C489*(Assumptions!$F$6-Assumptions!$D$6)*(Assumptions!$E$6-Assumptions!$D$6)),Assumptions!$F$6-SQRT((1-C489)*(Assumptions!$F$6-Assumptions!$D$6)*(Assumptions!$F$6-Assumptions!$E$6)))</f>
        <v>0.12349398667938</v>
      </c>
      <c r="F489" s="19" t="n">
        <f aca="false">IF(D489&lt;(Assumptions!$E$7-Assumptions!$D$7)/(Assumptions!$F$7-Assumptions!$D$7),Assumptions!$D$7+SQRT(D489*(Assumptions!$F$7-Assumptions!$D$7)*(Assumptions!$E$7-Assumptions!$D$7)),Assumptions!$F$7-SQRT((1-D489)*(Assumptions!$F$7-Assumptions!$D$7)*(Assumptions!$F$7-Assumptions!$E$7)))</f>
        <v>0.410734997937638</v>
      </c>
      <c r="G489" s="19" t="n">
        <f aca="false">MIN(Assumptions!$D$24,MAX(Assumptions!$D$23,Assumptions!$D$8+Assumptions!$E$8*'Random Draws'!E489))</f>
        <v>0.080698866079004</v>
      </c>
      <c r="H489" s="19" t="n">
        <f aca="false">IF('Random Draws'!F489&lt;(Assumptions!$E$9-Assumptions!$D$9)/(Assumptions!$F$9-Assumptions!$D$9),Assumptions!$D$9+SQRT('Random Draws'!F489*(Assumptions!$F$9-Assumptions!$D$9)*(Assumptions!$E$9-Assumptions!$D$9)),Assumptions!$F$9-SQRT((1-'Random Draws'!F489)*(Assumptions!$F$9-Assumptions!$D$9)*(Assumptions!$F$9-Assumptions!$E$9)))</f>
        <v>0.270240831021555</v>
      </c>
      <c r="I489" s="19" t="n">
        <f aca="false">IF('Random Draws'!G489&lt;(Assumptions!$E$10-Assumptions!$D$10)/(Assumptions!$F$10-Assumptions!$D$10),Assumptions!$D$10+SQRT('Random Draws'!G489*(Assumptions!$F$10-Assumptions!$D$10)*(Assumptions!$E$10-Assumptions!$D$10)),Assumptions!$F$10-SQRT((1-'Random Draws'!G489)*(Assumptions!$F$10-Assumptions!$D$10)*(Assumptions!$F$10-Assumptions!$E$10)))</f>
        <v>0.0141425381503916</v>
      </c>
      <c r="J489" s="19" t="n">
        <f aca="false">IF('Random Draws'!H489&lt;(Assumptions!$E$11-Assumptions!$D$11)/(Assumptions!$F$11-Assumptions!$D$11),Assumptions!$D$11+SQRT('Random Draws'!H489*(Assumptions!$F$11-Assumptions!$D$11)*(Assumptions!$E$11-Assumptions!$D$11)),Assumptions!$F$11-SQRT((1-'Random Draws'!H489)*(Assumptions!$F$11-Assumptions!$D$11)*(Assumptions!$F$11-Assumptions!$E$11)))</f>
        <v>0.155912177663071</v>
      </c>
      <c r="K489" s="19" t="n">
        <f aca="false">MAX(G489,I489+Assumptions!$D$21)</f>
        <v>0.080698866079004</v>
      </c>
      <c r="L489" s="28" t="n">
        <f aca="false">(F489-Assumptions!$D$15)*(1-H489)+Assumptions!$D$15-J489</f>
        <v>0.178956761135065</v>
      </c>
      <c r="M489" s="21" t="n">
        <f aca="false">Assumptions!$D$14*(1+E489)^1*L489-Assumptions!$D$14*(1+E489)^0*E489*Assumptions!$D$16</f>
        <v>28.6160436845199</v>
      </c>
      <c r="N489" s="21" t="n">
        <f aca="false">Assumptions!$D$14*(1+E489)^2*L489-Assumptions!$D$14*(1+E489)^1*E489*Assumptions!$D$16</f>
        <v>32.1499530021126</v>
      </c>
      <c r="O489" s="21" t="n">
        <f aca="false">Assumptions!$D$14*(1+E489)^3*L489-Assumptions!$D$14*(1+E489)^2*E489*Assumptions!$D$16</f>
        <v>36.1202788698982</v>
      </c>
      <c r="P489" s="21" t="n">
        <f aca="false">Assumptions!$D$14*(1+E489)^4*L489-Assumptions!$D$14*(1+E489)^3*E489*Assumptions!$D$16</f>
        <v>40.5809161075129</v>
      </c>
      <c r="Q489" s="21" t="n">
        <f aca="false">Assumptions!$D$14*(1+E489)^5*L489-Assumptions!$D$14*(1+E489)^4*E489*Assumptions!$D$16</f>
        <v>45.5924152207311</v>
      </c>
      <c r="R489" s="21" t="n">
        <f aca="false">M489/(1+K489)+N489/(1+K489)^2+O489/(1+K489)^3+P489/(1+K489)^4+Q489/(1+K489)^5</f>
        <v>143.305150637219</v>
      </c>
      <c r="S489" s="21" t="n">
        <f aca="false">Q489*(1+I489)/(K489-I489)</f>
        <v>694.707913302433</v>
      </c>
      <c r="T489" s="21" t="n">
        <f aca="false">R489+S489/(1+K489)^5</f>
        <v>614.584887185126</v>
      </c>
      <c r="U489" s="8" t="n">
        <f aca="false">(T489-Assumptions!$D$17)/Assumptions!$D$18</f>
        <v>17.1833954874051</v>
      </c>
    </row>
    <row r="490" customFormat="false" ht="15" hidden="false" customHeight="false" outlineLevel="0" collapsed="false">
      <c r="B490" s="2" t="n">
        <v>485</v>
      </c>
      <c r="C490" s="27" t="n">
        <f aca="false">NORMSDIST('Random Draws'!C490)</f>
        <v>0.599693767084566</v>
      </c>
      <c r="D490" s="27" t="n">
        <f aca="false">NORMSDIST(Assumptions!$D$22*'Random Draws'!C490+SQRT(1-Assumptions!$D$22^2)*'Random Draws'!D490)</f>
        <v>0.557052091465578</v>
      </c>
      <c r="E490" s="19" t="n">
        <f aca="false">IF(C490&lt;(Assumptions!$E$6-Assumptions!$D$6)/(Assumptions!$F$6-Assumptions!$D$6),Assumptions!$D$6+SQRT(C490*(Assumptions!$F$6-Assumptions!$D$6)*(Assumptions!$E$6-Assumptions!$D$6)),Assumptions!$F$6-SQRT((1-C490)*(Assumptions!$F$6-Assumptions!$D$6)*(Assumptions!$F$6-Assumptions!$E$6)))</f>
        <v>0.0952615247848435</v>
      </c>
      <c r="F490" s="19" t="n">
        <f aca="false">IF(D490&lt;(Assumptions!$E$7-Assumptions!$D$7)/(Assumptions!$F$7-Assumptions!$D$7),Assumptions!$D$7+SQRT(D490*(Assumptions!$F$7-Assumptions!$D$7)*(Assumptions!$E$7-Assumptions!$D$7)),Assumptions!$F$7-SQRT((1-D490)*(Assumptions!$F$7-Assumptions!$D$7)*(Assumptions!$F$7-Assumptions!$E$7)))</f>
        <v>0.417812736907999</v>
      </c>
      <c r="G490" s="19" t="n">
        <f aca="false">MIN(Assumptions!$D$24,MAX(Assumptions!$D$23,Assumptions!$D$8+Assumptions!$E$8*'Random Draws'!E490))</f>
        <v>0.095083399248648</v>
      </c>
      <c r="H490" s="19" t="n">
        <f aca="false">IF('Random Draws'!F490&lt;(Assumptions!$E$9-Assumptions!$D$9)/(Assumptions!$F$9-Assumptions!$D$9),Assumptions!$D$9+SQRT('Random Draws'!F490*(Assumptions!$F$9-Assumptions!$D$9)*(Assumptions!$E$9-Assumptions!$D$9)),Assumptions!$F$9-SQRT((1-'Random Draws'!F490)*(Assumptions!$F$9-Assumptions!$D$9)*(Assumptions!$F$9-Assumptions!$E$9)))</f>
        <v>0.277584802062637</v>
      </c>
      <c r="I490" s="19" t="n">
        <f aca="false">IF('Random Draws'!G490&lt;(Assumptions!$E$10-Assumptions!$D$10)/(Assumptions!$F$10-Assumptions!$D$10),Assumptions!$D$10+SQRT('Random Draws'!G490*(Assumptions!$F$10-Assumptions!$D$10)*(Assumptions!$E$10-Assumptions!$D$10)),Assumptions!$F$10-SQRT((1-'Random Draws'!G490)*(Assumptions!$F$10-Assumptions!$D$10)*(Assumptions!$F$10-Assumptions!$E$10)))</f>
        <v>0.0216149018437296</v>
      </c>
      <c r="J490" s="19" t="n">
        <f aca="false">IF('Random Draws'!H490&lt;(Assumptions!$E$11-Assumptions!$D$11)/(Assumptions!$F$11-Assumptions!$D$11),Assumptions!$D$11+SQRT('Random Draws'!H490*(Assumptions!$F$11-Assumptions!$D$11)*(Assumptions!$E$11-Assumptions!$D$11)),Assumptions!$F$11-SQRT((1-'Random Draws'!H490)*(Assumptions!$F$11-Assumptions!$D$11)*(Assumptions!$F$11-Assumptions!$E$11)))</f>
        <v>0.148660704030153</v>
      </c>
      <c r="K490" s="19" t="n">
        <f aca="false">MAX(G490,I490+Assumptions!$D$21)</f>
        <v>0.095083399248648</v>
      </c>
      <c r="L490" s="28" t="n">
        <f aca="false">(F490-Assumptions!$D$15)*(1-H490)+Assumptions!$D$15-J490</f>
        <v>0.189259591272134</v>
      </c>
      <c r="M490" s="21" t="n">
        <f aca="false">Assumptions!$D$14*(1+E490)^1*L490-Assumptions!$D$14*(1+E490)^0*E490*Assumptions!$D$16</f>
        <v>29.6424809021326</v>
      </c>
      <c r="N490" s="21" t="n">
        <f aca="false">Assumptions!$D$14*(1+E490)^2*L490-Assumptions!$D$14*(1+E490)^1*E490*Assumptions!$D$16</f>
        <v>32.4662688312753</v>
      </c>
      <c r="O490" s="21" t="n">
        <f aca="false">Assumptions!$D$14*(1+E490)^3*L490-Assumptions!$D$14*(1+E490)^2*E490*Assumptions!$D$16</f>
        <v>35.5590551042172</v>
      </c>
      <c r="P490" s="21" t="n">
        <f aca="false">Assumptions!$D$14*(1+E490)^4*L490-Assumptions!$D$14*(1+E490)^3*E490*Assumptions!$D$16</f>
        <v>38.9464649133533</v>
      </c>
      <c r="Q490" s="21" t="n">
        <f aca="false">Assumptions!$D$14*(1+E490)^5*L490-Assumptions!$D$14*(1+E490)^4*E490*Assumptions!$D$16</f>
        <v>42.6565645459787</v>
      </c>
      <c r="R490" s="21" t="n">
        <f aca="false">M490/(1+K490)+N490/(1+K490)^2+O490/(1+K490)^3+P490/(1+K490)^4+Q490/(1+K490)^5</f>
        <v>135.387522738279</v>
      </c>
      <c r="S490" s="21" t="n">
        <f aca="false">Q490*(1+I490)/(K490-I490)</f>
        <v>593.16010999176</v>
      </c>
      <c r="T490" s="21" t="n">
        <f aca="false">R490+S490/(1+K490)^5</f>
        <v>512.03577807727</v>
      </c>
      <c r="U490" s="8" t="n">
        <f aca="false">(T490-Assumptions!$D$17)/Assumptions!$D$18</f>
        <v>13.0814311230908</v>
      </c>
    </row>
    <row r="491" customFormat="false" ht="15" hidden="false" customHeight="false" outlineLevel="0" collapsed="false">
      <c r="B491" s="2" t="n">
        <v>486</v>
      </c>
      <c r="C491" s="27" t="n">
        <f aca="false">NORMSDIST('Random Draws'!C491)</f>
        <v>0.658028440442193</v>
      </c>
      <c r="D491" s="27" t="n">
        <f aca="false">NORMSDIST(Assumptions!$D$22*'Random Draws'!C491+SQRT(1-Assumptions!$D$22^2)*'Random Draws'!D491)</f>
        <v>0.646749499575459</v>
      </c>
      <c r="E491" s="19" t="n">
        <f aca="false">IF(C491&lt;(Assumptions!$E$6-Assumptions!$D$6)/(Assumptions!$F$6-Assumptions!$D$6),Assumptions!$D$6+SQRT(C491*(Assumptions!$F$6-Assumptions!$D$6)*(Assumptions!$E$6-Assumptions!$D$6)),Assumptions!$F$6-SQRT((1-C491)*(Assumptions!$F$6-Assumptions!$D$6)*(Assumptions!$F$6-Assumptions!$E$6)))</f>
        <v>0.0986495731849231</v>
      </c>
      <c r="F491" s="19" t="n">
        <f aca="false">IF(D491&lt;(Assumptions!$E$7-Assumptions!$D$7)/(Assumptions!$F$7-Assumptions!$D$7),Assumptions!$D$7+SQRT(D491*(Assumptions!$F$7-Assumptions!$D$7)*(Assumptions!$E$7-Assumptions!$D$7)),Assumptions!$F$7-SQRT((1-D491)*(Assumptions!$F$7-Assumptions!$D$7)*(Assumptions!$F$7-Assumptions!$E$7)))</f>
        <v>0.4224100811161</v>
      </c>
      <c r="G491" s="19" t="n">
        <f aca="false">MIN(Assumptions!$D$24,MAX(Assumptions!$D$23,Assumptions!$D$8+Assumptions!$E$8*'Random Draws'!E491))</f>
        <v>0.091085312746546</v>
      </c>
      <c r="H491" s="19" t="n">
        <f aca="false">IF('Random Draws'!F491&lt;(Assumptions!$E$9-Assumptions!$D$9)/(Assumptions!$F$9-Assumptions!$D$9),Assumptions!$D$9+SQRT('Random Draws'!F491*(Assumptions!$F$9-Assumptions!$D$9)*(Assumptions!$E$9-Assumptions!$D$9)),Assumptions!$F$9-SQRT((1-'Random Draws'!F491)*(Assumptions!$F$9-Assumptions!$D$9)*(Assumptions!$F$9-Assumptions!$E$9)))</f>
        <v>0.270240873287596</v>
      </c>
      <c r="I491" s="19" t="n">
        <f aca="false">IF('Random Draws'!G491&lt;(Assumptions!$E$10-Assumptions!$D$10)/(Assumptions!$F$10-Assumptions!$D$10),Assumptions!$D$10+SQRT('Random Draws'!G491*(Assumptions!$F$10-Assumptions!$D$10)*(Assumptions!$E$10-Assumptions!$D$10)),Assumptions!$F$10-SQRT((1-'Random Draws'!G491)*(Assumptions!$F$10-Assumptions!$D$10)*(Assumptions!$F$10-Assumptions!$E$10)))</f>
        <v>0.0206509328789125</v>
      </c>
      <c r="J491" s="19" t="n">
        <f aca="false">IF('Random Draws'!H491&lt;(Assumptions!$E$11-Assumptions!$D$11)/(Assumptions!$F$11-Assumptions!$D$11),Assumptions!$D$11+SQRT('Random Draws'!H491*(Assumptions!$F$11-Assumptions!$D$11)*(Assumptions!$E$11-Assumptions!$D$11)),Assumptions!$F$11-SQRT((1-'Random Draws'!H491)*(Assumptions!$F$11-Assumptions!$D$11)*(Assumptions!$F$11-Assumptions!$E$11)))</f>
        <v>0.161329287714363</v>
      </c>
      <c r="K491" s="19" t="n">
        <f aca="false">MAX(G491,I491+Assumptions!$D$21)</f>
        <v>0.091085312746546</v>
      </c>
      <c r="L491" s="28" t="n">
        <f aca="false">(F491-Assumptions!$D$15)*(1-H491)+Assumptions!$D$15-J491</f>
        <v>0.182059637722826</v>
      </c>
      <c r="M491" s="21" t="n">
        <f aca="false">Assumptions!$D$14*(1+E491)^1*L491-Assumptions!$D$14*(1+E491)^0*E491*Assumptions!$D$16</f>
        <v>28.5737371320113</v>
      </c>
      <c r="N491" s="21" t="n">
        <f aca="false">Assumptions!$D$14*(1+E491)^2*L491-Assumptions!$D$14*(1+E491)^1*E491*Assumptions!$D$16</f>
        <v>31.3925241043824</v>
      </c>
      <c r="O491" s="21" t="n">
        <f aca="false">Assumptions!$D$14*(1+E491)^3*L491-Assumptions!$D$14*(1+E491)^2*E491*Assumptions!$D$16</f>
        <v>34.4893832084771</v>
      </c>
      <c r="P491" s="21" t="n">
        <f aca="false">Assumptions!$D$14*(1+E491)^4*L491-Assumptions!$D$14*(1+E491)^3*E491*Assumptions!$D$16</f>
        <v>37.8917461414046</v>
      </c>
      <c r="Q491" s="21" t="n">
        <f aca="false">Assumptions!$D$14*(1+E491)^5*L491-Assumptions!$D$14*(1+E491)^4*E491*Assumptions!$D$16</f>
        <v>41.6297507254856</v>
      </c>
      <c r="R491" s="21" t="n">
        <f aca="false">M491/(1+K491)+N491/(1+K491)^2+O491/(1+K491)^3+P491/(1+K491)^4+Q491/(1+K491)^5</f>
        <v>132.770023652043</v>
      </c>
      <c r="S491" s="21" t="n">
        <f aca="false">Q491*(1+I491)/(K491-I491)</f>
        <v>603.248640696963</v>
      </c>
      <c r="T491" s="21" t="n">
        <f aca="false">R491+S491/(1+K491)^5</f>
        <v>522.894144884915</v>
      </c>
      <c r="U491" s="8" t="n">
        <f aca="false">(T491-Assumptions!$D$17)/Assumptions!$D$18</f>
        <v>13.5157657953966</v>
      </c>
    </row>
    <row r="492" customFormat="false" ht="15" hidden="false" customHeight="false" outlineLevel="0" collapsed="false">
      <c r="B492" s="2" t="n">
        <v>487</v>
      </c>
      <c r="C492" s="27" t="n">
        <f aca="false">NORMSDIST('Random Draws'!C492)</f>
        <v>0.413010453303998</v>
      </c>
      <c r="D492" s="27" t="n">
        <f aca="false">NORMSDIST(Assumptions!$D$22*'Random Draws'!C492+SQRT(1-Assumptions!$D$22^2)*'Random Draws'!D492)</f>
        <v>0.1906753295307</v>
      </c>
      <c r="E492" s="19" t="n">
        <f aca="false">IF(C492&lt;(Assumptions!$E$6-Assumptions!$D$6)/(Assumptions!$F$6-Assumptions!$D$6),Assumptions!$D$6+SQRT(C492*(Assumptions!$F$6-Assumptions!$D$6)*(Assumptions!$E$6-Assumptions!$D$6)),Assumptions!$F$6-SQRT((1-C492)*(Assumptions!$F$6-Assumptions!$D$6)*(Assumptions!$F$6-Assumptions!$E$6)))</f>
        <v>0.0854428461533825</v>
      </c>
      <c r="F492" s="19" t="n">
        <f aca="false">IF(D492&lt;(Assumptions!$E$7-Assumptions!$D$7)/(Assumptions!$F$7-Assumptions!$D$7),Assumptions!$D$7+SQRT(D492*(Assumptions!$F$7-Assumptions!$D$7)*(Assumptions!$E$7-Assumptions!$D$7)),Assumptions!$F$7-SQRT((1-D492)*(Assumptions!$F$7-Assumptions!$D$7)*(Assumptions!$F$7-Assumptions!$E$7)))</f>
        <v>0.393823837410681</v>
      </c>
      <c r="G492" s="19" t="n">
        <f aca="false">MIN(Assumptions!$D$24,MAX(Assumptions!$D$23,Assumptions!$D$8+Assumptions!$E$8*'Random Draws'!E492))</f>
        <v>0.09376342361279</v>
      </c>
      <c r="H492" s="19" t="n">
        <f aca="false">IF('Random Draws'!F492&lt;(Assumptions!$E$9-Assumptions!$D$9)/(Assumptions!$F$9-Assumptions!$D$9),Assumptions!$D$9+SQRT('Random Draws'!F492*(Assumptions!$F$9-Assumptions!$D$9)*(Assumptions!$E$9-Assumptions!$D$9)),Assumptions!$F$9-SQRT((1-'Random Draws'!F492)*(Assumptions!$F$9-Assumptions!$D$9)*(Assumptions!$F$9-Assumptions!$E$9)))</f>
        <v>0.29611818535852</v>
      </c>
      <c r="I492" s="19" t="n">
        <f aca="false">IF('Random Draws'!G492&lt;(Assumptions!$E$10-Assumptions!$D$10)/(Assumptions!$F$10-Assumptions!$D$10),Assumptions!$D$10+SQRT('Random Draws'!G492*(Assumptions!$F$10-Assumptions!$D$10)*(Assumptions!$E$10-Assumptions!$D$10)),Assumptions!$F$10-SQRT((1-'Random Draws'!G492)*(Assumptions!$F$10-Assumptions!$D$10)*(Assumptions!$F$10-Assumptions!$E$10)))</f>
        <v>0.0234806114275894</v>
      </c>
      <c r="J492" s="19" t="n">
        <f aca="false">IF('Random Draws'!H492&lt;(Assumptions!$E$11-Assumptions!$D$11)/(Assumptions!$F$11-Assumptions!$D$11),Assumptions!$D$11+SQRT('Random Draws'!H492*(Assumptions!$F$11-Assumptions!$D$11)*(Assumptions!$E$11-Assumptions!$D$11)),Assumptions!$F$11-SQRT((1-'Random Draws'!H492)*(Assumptions!$F$11-Assumptions!$D$11)*(Assumptions!$F$11-Assumptions!$E$11)))</f>
        <v>0.163052858878992</v>
      </c>
      <c r="K492" s="19" t="n">
        <f aca="false">MAX(G492,I492+Assumptions!$D$21)</f>
        <v>0.09376342361279</v>
      </c>
      <c r="L492" s="28" t="n">
        <f aca="false">(F492-Assumptions!$D$15)*(1-H492)+Assumptions!$D$15-J492</f>
        <v>0.152647942543317</v>
      </c>
      <c r="M492" s="21" t="n">
        <f aca="false">Assumptions!$D$14*(1+E492)^1*L492-Assumptions!$D$14*(1+E492)^0*E492*Assumptions!$D$16</f>
        <v>23.6534631152158</v>
      </c>
      <c r="N492" s="21" t="n">
        <f aca="false">Assumptions!$D$14*(1+E492)^2*L492-Assumptions!$D$14*(1+E492)^1*E492*Assumptions!$D$16</f>
        <v>25.6744823251639</v>
      </c>
      <c r="O492" s="21" t="n">
        <f aca="false">Assumptions!$D$14*(1+E492)^3*L492-Assumptions!$D$14*(1+E492)^2*E492*Assumptions!$D$16</f>
        <v>27.8681831685406</v>
      </c>
      <c r="P492" s="21" t="n">
        <f aca="false">Assumptions!$D$14*(1+E492)^4*L492-Assumptions!$D$14*(1+E492)^3*E492*Assumptions!$D$16</f>
        <v>30.2493200555845</v>
      </c>
      <c r="Q492" s="21" t="n">
        <f aca="false">Assumptions!$D$14*(1+E492)^5*L492-Assumptions!$D$14*(1+E492)^4*E492*Assumptions!$D$16</f>
        <v>32.8339080553383</v>
      </c>
      <c r="R492" s="21" t="n">
        <f aca="false">M492/(1+K492)+N492/(1+K492)^2+O492/(1+K492)^3+P492/(1+K492)^4+Q492/(1+K492)^5</f>
        <v>106.496123016639</v>
      </c>
      <c r="S492" s="21" t="n">
        <f aca="false">Q492*(1+I492)/(K492-I492)</f>
        <v>478.137787137536</v>
      </c>
      <c r="T492" s="21" t="n">
        <f aca="false">R492+S492/(1+K492)^5</f>
        <v>411.943279690034</v>
      </c>
      <c r="U492" s="8" t="n">
        <f aca="false">(T492-Assumptions!$D$17)/Assumptions!$D$18</f>
        <v>9.07773118760138</v>
      </c>
    </row>
    <row r="493" customFormat="false" ht="15" hidden="false" customHeight="false" outlineLevel="0" collapsed="false">
      <c r="B493" s="2" t="n">
        <v>488</v>
      </c>
      <c r="C493" s="27" t="n">
        <f aca="false">NORMSDIST('Random Draws'!C493)</f>
        <v>0.733157838553737</v>
      </c>
      <c r="D493" s="27" t="n">
        <f aca="false">NORMSDIST(Assumptions!$D$22*'Random Draws'!C493+SQRT(1-Assumptions!$D$22^2)*'Random Draws'!D493)</f>
        <v>0.149964260514881</v>
      </c>
      <c r="E493" s="19" t="n">
        <f aca="false">IF(C493&lt;(Assumptions!$E$6-Assumptions!$D$6)/(Assumptions!$F$6-Assumptions!$D$6),Assumptions!$D$6+SQRT(C493*(Assumptions!$F$6-Assumptions!$D$6)*(Assumptions!$E$6-Assumptions!$D$6)),Assumptions!$F$6-SQRT((1-C493)*(Assumptions!$F$6-Assumptions!$D$6)*(Assumptions!$F$6-Assumptions!$E$6)))</f>
        <v>0.103473149502985</v>
      </c>
      <c r="F493" s="19" t="n">
        <f aca="false">IF(D493&lt;(Assumptions!$E$7-Assumptions!$D$7)/(Assumptions!$F$7-Assumptions!$D$7),Assumptions!$D$7+SQRT(D493*(Assumptions!$F$7-Assumptions!$D$7)*(Assumptions!$E$7-Assumptions!$D$7)),Assumptions!$F$7-SQRT((1-D493)*(Assumptions!$F$7-Assumptions!$D$7)*(Assumptions!$F$7-Assumptions!$E$7)))</f>
        <v>0.389996425838578</v>
      </c>
      <c r="G493" s="19" t="n">
        <f aca="false">MIN(Assumptions!$D$24,MAX(Assumptions!$D$23,Assumptions!$D$8+Assumptions!$E$8*'Random Draws'!E493))</f>
        <v>0.081123850029824</v>
      </c>
      <c r="H493" s="19" t="n">
        <f aca="false">IF('Random Draws'!F493&lt;(Assumptions!$E$9-Assumptions!$D$9)/(Assumptions!$F$9-Assumptions!$D$9),Assumptions!$D$9+SQRT('Random Draws'!F493*(Assumptions!$F$9-Assumptions!$D$9)*(Assumptions!$E$9-Assumptions!$D$9)),Assumptions!$F$9-SQRT((1-'Random Draws'!F493)*(Assumptions!$F$9-Assumptions!$D$9)*(Assumptions!$F$9-Assumptions!$E$9)))</f>
        <v>0.266787508616947</v>
      </c>
      <c r="I493" s="19" t="n">
        <f aca="false">IF('Random Draws'!G493&lt;(Assumptions!$E$10-Assumptions!$D$10)/(Assumptions!$F$10-Assumptions!$D$10),Assumptions!$D$10+SQRT('Random Draws'!G493*(Assumptions!$F$10-Assumptions!$D$10)*(Assumptions!$E$10-Assumptions!$D$10)),Assumptions!$F$10-SQRT((1-'Random Draws'!G493)*(Assumptions!$F$10-Assumptions!$D$10)*(Assumptions!$F$10-Assumptions!$E$10)))</f>
        <v>0.0199421143659862</v>
      </c>
      <c r="J493" s="19" t="n">
        <f aca="false">IF('Random Draws'!H493&lt;(Assumptions!$E$11-Assumptions!$D$11)/(Assumptions!$F$11-Assumptions!$D$11),Assumptions!$D$11+SQRT('Random Draws'!H493*(Assumptions!$F$11-Assumptions!$D$11)*(Assumptions!$E$11-Assumptions!$D$11)),Assumptions!$F$11-SQRT((1-'Random Draws'!H493)*(Assumptions!$F$11-Assumptions!$D$11)*(Assumptions!$F$11-Assumptions!$E$11)))</f>
        <v>0.188150421795791</v>
      </c>
      <c r="K493" s="19" t="n">
        <f aca="false">MAX(G493,I493+Assumptions!$D$21)</f>
        <v>0.081123850029824</v>
      </c>
      <c r="L493" s="28" t="n">
        <f aca="false">(F493-Assumptions!$D$15)*(1-H493)+Assumptions!$D$15-J493</f>
        <v>0.132482205344001</v>
      </c>
      <c r="M493" s="21" t="n">
        <f aca="false">Assumptions!$D$14*(1+E493)^1*L493-Assumptions!$D$14*(1+E493)^0*E493*Assumptions!$D$16</f>
        <v>20.7475224753487</v>
      </c>
      <c r="N493" s="21" t="n">
        <f aca="false">Assumptions!$D$14*(1+E493)^2*L493-Assumptions!$D$14*(1+E493)^1*E493*Assumptions!$D$16</f>
        <v>22.894333970257</v>
      </c>
      <c r="O493" s="21" t="n">
        <f aca="false">Assumptions!$D$14*(1+E493)^3*L493-Assumptions!$D$14*(1+E493)^2*E493*Assumptions!$D$16</f>
        <v>25.2632828119327</v>
      </c>
      <c r="P493" s="21" t="n">
        <f aca="false">Assumptions!$D$14*(1+E493)^4*L493-Assumptions!$D$14*(1+E493)^3*E493*Assumptions!$D$16</f>
        <v>27.877354251268</v>
      </c>
      <c r="Q493" s="21" t="n">
        <f aca="false">Assumptions!$D$14*(1+E493)^5*L493-Assumptions!$D$14*(1+E493)^4*E493*Assumptions!$D$16</f>
        <v>30.7619118954571</v>
      </c>
      <c r="R493" s="21" t="n">
        <f aca="false">M493/(1+K493)+N493/(1+K493)^2+O493/(1+K493)^3+P493/(1+K493)^4+Q493/(1+K493)^5</f>
        <v>100.003512604513</v>
      </c>
      <c r="S493" s="21" t="n">
        <f aca="false">Q493*(1+I493)/(K493-I493)</f>
        <v>512.822480764263</v>
      </c>
      <c r="T493" s="21" t="n">
        <f aca="false">R493+S493/(1+K493)^5</f>
        <v>447.211585542564</v>
      </c>
      <c r="U493" s="8" t="n">
        <f aca="false">(T493-Assumptions!$D$17)/Assumptions!$D$18</f>
        <v>10.4884634217026</v>
      </c>
    </row>
    <row r="494" customFormat="false" ht="15" hidden="false" customHeight="false" outlineLevel="0" collapsed="false">
      <c r="B494" s="2" t="n">
        <v>489</v>
      </c>
      <c r="C494" s="27" t="n">
        <f aca="false">NORMSDIST('Random Draws'!C494)</f>
        <v>0.467316295668699</v>
      </c>
      <c r="D494" s="27" t="n">
        <f aca="false">NORMSDIST(Assumptions!$D$22*'Random Draws'!C494+SQRT(1-Assumptions!$D$22^2)*'Random Draws'!D494)</f>
        <v>0.666911283207084</v>
      </c>
      <c r="E494" s="19" t="n">
        <f aca="false">IF(C494&lt;(Assumptions!$E$6-Assumptions!$D$6)/(Assumptions!$F$6-Assumptions!$D$6),Assumptions!$D$6+SQRT(C494*(Assumptions!$F$6-Assumptions!$D$6)*(Assumptions!$E$6-Assumptions!$D$6)),Assumptions!$F$6-SQRT((1-C494)*(Assumptions!$F$6-Assumptions!$D$6)*(Assumptions!$F$6-Assumptions!$E$6)))</f>
        <v>0.0883381989563481</v>
      </c>
      <c r="F494" s="19" t="n">
        <f aca="false">IF(D494&lt;(Assumptions!$E$7-Assumptions!$D$7)/(Assumptions!$F$7-Assumptions!$D$7),Assumptions!$D$7+SQRT(D494*(Assumptions!$F$7-Assumptions!$D$7)*(Assumptions!$E$7-Assumptions!$D$7)),Assumptions!$F$7-SQRT((1-D494)*(Assumptions!$F$7-Assumptions!$D$7)*(Assumptions!$F$7-Assumptions!$E$7)))</f>
        <v>0.42349856349167</v>
      </c>
      <c r="G494" s="19" t="n">
        <f aca="false">MIN(Assumptions!$D$24,MAX(Assumptions!$D$23,Assumptions!$D$8+Assumptions!$E$8*'Random Draws'!E494))</f>
        <v>0.07155816841814</v>
      </c>
      <c r="H494" s="19" t="n">
        <f aca="false">IF('Random Draws'!F494&lt;(Assumptions!$E$9-Assumptions!$D$9)/(Assumptions!$F$9-Assumptions!$D$9),Assumptions!$D$9+SQRT('Random Draws'!F494*(Assumptions!$F$9-Assumptions!$D$9)*(Assumptions!$E$9-Assumptions!$D$9)),Assumptions!$F$9-SQRT((1-'Random Draws'!F494)*(Assumptions!$F$9-Assumptions!$D$9)*(Assumptions!$F$9-Assumptions!$E$9)))</f>
        <v>0.300697801538853</v>
      </c>
      <c r="I494" s="19" t="n">
        <f aca="false">IF('Random Draws'!G494&lt;(Assumptions!$E$10-Assumptions!$D$10)/(Assumptions!$F$10-Assumptions!$D$10),Assumptions!$D$10+SQRT('Random Draws'!G494*(Assumptions!$F$10-Assumptions!$D$10)*(Assumptions!$E$10-Assumptions!$D$10)),Assumptions!$F$10-SQRT((1-'Random Draws'!G494)*(Assumptions!$F$10-Assumptions!$D$10)*(Assumptions!$F$10-Assumptions!$E$10)))</f>
        <v>0.0167004547004662</v>
      </c>
      <c r="J494" s="19" t="n">
        <f aca="false">IF('Random Draws'!H494&lt;(Assumptions!$E$11-Assumptions!$D$11)/(Assumptions!$F$11-Assumptions!$D$11),Assumptions!$D$11+SQRT('Random Draws'!H494*(Assumptions!$F$11-Assumptions!$D$11)*(Assumptions!$E$11-Assumptions!$D$11)),Assumptions!$F$11-SQRT((1-'Random Draws'!H494)*(Assumptions!$F$11-Assumptions!$D$11)*(Assumptions!$F$11-Assumptions!$E$11)))</f>
        <v>0.164011859616254</v>
      </c>
      <c r="K494" s="19" t="n">
        <f aca="false">MAX(G494,I494+Assumptions!$D$21)</f>
        <v>0.07155816841814</v>
      </c>
      <c r="L494" s="28" t="n">
        <f aca="false">(F494-Assumptions!$D$15)*(1-H494)+Assumptions!$D$15-J494</f>
        <v>0.171232331078659</v>
      </c>
      <c r="M494" s="21" t="n">
        <f aca="false">Assumptions!$D$14*(1+E494)^1*L494-Assumptions!$D$14*(1+E494)^0*E494*Assumptions!$D$16</f>
        <v>26.6377384218803</v>
      </c>
      <c r="N494" s="21" t="n">
        <f aca="false">Assumptions!$D$14*(1+E494)^2*L494-Assumptions!$D$14*(1+E494)^1*E494*Assumptions!$D$16</f>
        <v>28.9908682583396</v>
      </c>
      <c r="O494" s="21" t="n">
        <f aca="false">Assumptions!$D$14*(1+E494)^3*L494-Assumptions!$D$14*(1+E494)^2*E494*Assumptions!$D$16</f>
        <v>31.551869346462</v>
      </c>
      <c r="P494" s="21" t="n">
        <f aca="false">Assumptions!$D$14*(1+E494)^4*L494-Assumptions!$D$14*(1+E494)^3*E494*Assumptions!$D$16</f>
        <v>34.3391046582345</v>
      </c>
      <c r="Q494" s="21" t="n">
        <f aca="false">Assumptions!$D$14*(1+E494)^5*L494-Assumptions!$D$14*(1+E494)^4*E494*Assumptions!$D$16</f>
        <v>37.3725593175165</v>
      </c>
      <c r="R494" s="21" t="n">
        <f aca="false">M494/(1+K494)+N494/(1+K494)^2+O494/(1+K494)^3+P494/(1+K494)^4+Q494/(1+K494)^5</f>
        <v>128.248617788233</v>
      </c>
      <c r="S494" s="21" t="n">
        <f aca="false">Q494*(1+I494)/(K494-I494)</f>
        <v>692.640933725198</v>
      </c>
      <c r="T494" s="21" t="n">
        <f aca="false">R494+S494/(1+K494)^5</f>
        <v>618.511933095805</v>
      </c>
      <c r="U494" s="8" t="n">
        <f aca="false">(T494-Assumptions!$D$17)/Assumptions!$D$18</f>
        <v>17.3404773238322</v>
      </c>
    </row>
    <row r="495" customFormat="false" ht="15" hidden="false" customHeight="false" outlineLevel="0" collapsed="false">
      <c r="B495" s="2" t="n">
        <v>490</v>
      </c>
      <c r="C495" s="27" t="n">
        <f aca="false">NORMSDIST('Random Draws'!C495)</f>
        <v>0.181275764789859</v>
      </c>
      <c r="D495" s="27" t="n">
        <f aca="false">NORMSDIST(Assumptions!$D$22*'Random Draws'!C495+SQRT(1-Assumptions!$D$22^2)*'Random Draws'!D495)</f>
        <v>0.796586710194297</v>
      </c>
      <c r="E495" s="19" t="n">
        <f aca="false">IF(C495&lt;(Assumptions!$E$6-Assumptions!$D$6)/(Assumptions!$F$6-Assumptions!$D$6),Assumptions!$D$6+SQRT(C495*(Assumptions!$F$6-Assumptions!$D$6)*(Assumptions!$E$6-Assumptions!$D$6)),Assumptions!$F$6-SQRT((1-C495)*(Assumptions!$F$6-Assumptions!$D$6)*(Assumptions!$F$6-Assumptions!$E$6)))</f>
        <v>0.0701061260202853</v>
      </c>
      <c r="F495" s="19" t="n">
        <f aca="false">IF(D495&lt;(Assumptions!$E$7-Assumptions!$D$7)/(Assumptions!$F$7-Assumptions!$D$7),Assumptions!$D$7+SQRT(D495*(Assumptions!$F$7-Assumptions!$D$7)*(Assumptions!$E$7-Assumptions!$D$7)),Assumptions!$F$7-SQRT((1-D495)*(Assumptions!$F$7-Assumptions!$D$7)*(Assumptions!$F$7-Assumptions!$E$7)))</f>
        <v>0.431475393793729</v>
      </c>
      <c r="G495" s="19" t="n">
        <f aca="false">MIN(Assumptions!$D$24,MAX(Assumptions!$D$23,Assumptions!$D$8+Assumptions!$E$8*'Random Draws'!E495))</f>
        <v>0.082601303991995</v>
      </c>
      <c r="H495" s="19" t="n">
        <f aca="false">IF('Random Draws'!F495&lt;(Assumptions!$E$9-Assumptions!$D$9)/(Assumptions!$F$9-Assumptions!$D$9),Assumptions!$D$9+SQRT('Random Draws'!F495*(Assumptions!$F$9-Assumptions!$D$9)*(Assumptions!$E$9-Assumptions!$D$9)),Assumptions!$F$9-SQRT((1-'Random Draws'!F495)*(Assumptions!$F$9-Assumptions!$D$9)*(Assumptions!$F$9-Assumptions!$E$9)))</f>
        <v>0.269789482015062</v>
      </c>
      <c r="I495" s="19" t="n">
        <f aca="false">IF('Random Draws'!G495&lt;(Assumptions!$E$10-Assumptions!$D$10)/(Assumptions!$F$10-Assumptions!$D$10),Assumptions!$D$10+SQRT('Random Draws'!G495*(Assumptions!$F$10-Assumptions!$D$10)*(Assumptions!$E$10-Assumptions!$D$10)),Assumptions!$F$10-SQRT((1-'Random Draws'!G495)*(Assumptions!$F$10-Assumptions!$D$10)*(Assumptions!$F$10-Assumptions!$E$10)))</f>
        <v>0.0148855086857742</v>
      </c>
      <c r="J495" s="19" t="n">
        <f aca="false">IF('Random Draws'!H495&lt;(Assumptions!$E$11-Assumptions!$D$11)/(Assumptions!$F$11-Assumptions!$D$11),Assumptions!$D$11+SQRT('Random Draws'!H495*(Assumptions!$F$11-Assumptions!$D$11)*(Assumptions!$E$11-Assumptions!$D$11)),Assumptions!$F$11-SQRT((1-'Random Draws'!H495)*(Assumptions!$F$11-Assumptions!$D$11)*(Assumptions!$F$11-Assumptions!$E$11)))</f>
        <v>0.128890342187115</v>
      </c>
      <c r="K495" s="19" t="n">
        <f aca="false">MAX(G495,I495+Assumptions!$D$21)</f>
        <v>0.082601303991995</v>
      </c>
      <c r="L495" s="28" t="n">
        <f aca="false">(F495-Assumptions!$D$15)*(1-H495)+Assumptions!$D$15-J495</f>
        <v>0.221250161274717</v>
      </c>
      <c r="M495" s="21" t="n">
        <f aca="false">Assumptions!$D$14*(1+E495)^1*L495-Assumptions!$D$14*(1+E495)^0*E495*Assumptions!$D$16</f>
        <v>34.0254055314541</v>
      </c>
      <c r="N495" s="21" t="n">
        <f aca="false">Assumptions!$D$14*(1+E495)^2*L495-Assumptions!$D$14*(1+E495)^1*E495*Assumptions!$D$16</f>
        <v>36.4107948995336</v>
      </c>
      <c r="O495" s="21" t="n">
        <f aca="false">Assumptions!$D$14*(1+E495)^3*L495-Assumptions!$D$14*(1+E495)^2*E495*Assumptions!$D$16</f>
        <v>38.963414675259</v>
      </c>
      <c r="P495" s="21" t="n">
        <f aca="false">Assumptions!$D$14*(1+E495)^4*L495-Assumptions!$D$14*(1+E495)^3*E495*Assumptions!$D$16</f>
        <v>41.6949887346634</v>
      </c>
      <c r="Q495" s="21" t="n">
        <f aca="false">Assumptions!$D$14*(1+E495)^5*L495-Assumptions!$D$14*(1+E495)^4*E495*Assumptions!$D$16</f>
        <v>44.6180628693101</v>
      </c>
      <c r="R495" s="21" t="n">
        <f aca="false">M495/(1+K495)+N495/(1+K495)^2+O495/(1+K495)^3+P495/(1+K495)^4+Q495/(1+K495)^5</f>
        <v>153.560636761911</v>
      </c>
      <c r="S495" s="21" t="n">
        <f aca="false">Q495*(1+I495)/(K495-I495)</f>
        <v>668.709940227693</v>
      </c>
      <c r="T495" s="21" t="n">
        <f aca="false">R495+S495/(1+K495)^5</f>
        <v>603.231812264085</v>
      </c>
      <c r="U495" s="8" t="n">
        <f aca="false">(T495-Assumptions!$D$17)/Assumptions!$D$18</f>
        <v>16.7292724905634</v>
      </c>
    </row>
    <row r="496" customFormat="false" ht="15" hidden="false" customHeight="false" outlineLevel="0" collapsed="false">
      <c r="B496" s="2" t="n">
        <v>491</v>
      </c>
      <c r="C496" s="27" t="n">
        <f aca="false">NORMSDIST('Random Draws'!C496)</f>
        <v>0.370220068337098</v>
      </c>
      <c r="D496" s="27" t="n">
        <f aca="false">NORMSDIST(Assumptions!$D$22*'Random Draws'!C496+SQRT(1-Assumptions!$D$22^2)*'Random Draws'!D496)</f>
        <v>0.867886223241364</v>
      </c>
      <c r="E496" s="19" t="n">
        <f aca="false">IF(C496&lt;(Assumptions!$E$6-Assumptions!$D$6)/(Assumptions!$F$6-Assumptions!$D$6),Assumptions!$D$6+SQRT(C496*(Assumptions!$F$6-Assumptions!$D$6)*(Assumptions!$E$6-Assumptions!$D$6)),Assumptions!$F$6-SQRT((1-C496)*(Assumptions!$F$6-Assumptions!$D$6)*(Assumptions!$F$6-Assumptions!$E$6)))</f>
        <v>0.0830244156460665</v>
      </c>
      <c r="F496" s="19" t="n">
        <f aca="false">IF(D496&lt;(Assumptions!$E$7-Assumptions!$D$7)/(Assumptions!$F$7-Assumptions!$D$7),Assumptions!$D$7+SQRT(D496*(Assumptions!$F$7-Assumptions!$D$7)*(Assumptions!$E$7-Assumptions!$D$7)),Assumptions!$F$7-SQRT((1-D496)*(Assumptions!$F$7-Assumptions!$D$7)*(Assumptions!$F$7-Assumptions!$E$7)))</f>
        <v>0.437011848551166</v>
      </c>
      <c r="G496" s="19" t="n">
        <f aca="false">MIN(Assumptions!$D$24,MAX(Assumptions!$D$23,Assumptions!$D$8+Assumptions!$E$8*'Random Draws'!E496))</f>
        <v>0.088070863336805</v>
      </c>
      <c r="H496" s="19" t="n">
        <f aca="false">IF('Random Draws'!F496&lt;(Assumptions!$E$9-Assumptions!$D$9)/(Assumptions!$F$9-Assumptions!$D$9),Assumptions!$D$9+SQRT('Random Draws'!F496*(Assumptions!$F$9-Assumptions!$D$9)*(Assumptions!$E$9-Assumptions!$D$9)),Assumptions!$F$9-SQRT((1-'Random Draws'!F496)*(Assumptions!$F$9-Assumptions!$D$9)*(Assumptions!$F$9-Assumptions!$E$9)))</f>
        <v>0.288310196939198</v>
      </c>
      <c r="I496" s="19" t="n">
        <f aca="false">IF('Random Draws'!G496&lt;(Assumptions!$E$10-Assumptions!$D$10)/(Assumptions!$F$10-Assumptions!$D$10),Assumptions!$D$10+SQRT('Random Draws'!G496*(Assumptions!$F$10-Assumptions!$D$10)*(Assumptions!$E$10-Assumptions!$D$10)),Assumptions!$F$10-SQRT((1-'Random Draws'!G496)*(Assumptions!$F$10-Assumptions!$D$10)*(Assumptions!$F$10-Assumptions!$E$10)))</f>
        <v>0.0213380074425404</v>
      </c>
      <c r="J496" s="19" t="n">
        <f aca="false">IF('Random Draws'!H496&lt;(Assumptions!$E$11-Assumptions!$D$11)/(Assumptions!$F$11-Assumptions!$D$11),Assumptions!$D$11+SQRT('Random Draws'!H496*(Assumptions!$F$11-Assumptions!$D$11)*(Assumptions!$E$11-Assumptions!$D$11)),Assumptions!$F$11-SQRT((1-'Random Draws'!H496)*(Assumptions!$F$11-Assumptions!$D$11)*(Assumptions!$F$11-Assumptions!$E$11)))</f>
        <v>0.165912691611562</v>
      </c>
      <c r="K496" s="19" t="n">
        <f aca="false">MAX(G496,I496+Assumptions!$D$21)</f>
        <v>0.088070863336805</v>
      </c>
      <c r="L496" s="28" t="n">
        <f aca="false">(F496-Assumptions!$D$15)*(1-H496)+Assumptions!$D$15-J496</f>
        <v>0.18258451042115</v>
      </c>
      <c r="M496" s="21" t="n">
        <f aca="false">Assumptions!$D$14*(1+E496)^1*L496-Assumptions!$D$14*(1+E496)^0*E496*Assumptions!$D$16</f>
        <v>28.3116487841485</v>
      </c>
      <c r="N496" s="21" t="n">
        <f aca="false">Assumptions!$D$14*(1+E496)^2*L496-Assumptions!$D$14*(1+E496)^1*E496*Assumptions!$D$16</f>
        <v>30.6622068804291</v>
      </c>
      <c r="O496" s="21" t="n">
        <f aca="false">Assumptions!$D$14*(1+E496)^3*L496-Assumptions!$D$14*(1+E496)^2*E496*Assumptions!$D$16</f>
        <v>33.2079186890955</v>
      </c>
      <c r="P496" s="21" t="n">
        <f aca="false">Assumptions!$D$14*(1+E496)^4*L496-Assumptions!$D$14*(1+E496)^3*E496*Assumptions!$D$16</f>
        <v>35.9649867330798</v>
      </c>
      <c r="Q496" s="21" t="n">
        <f aca="false">Assumptions!$D$14*(1+E496)^5*L496-Assumptions!$D$14*(1+E496)^4*E496*Assumptions!$D$16</f>
        <v>38.9509587403122</v>
      </c>
      <c r="R496" s="21" t="n">
        <f aca="false">M496/(1+K496)+N496/(1+K496)^2+O496/(1+K496)^3+P496/(1+K496)^4+Q496/(1+K496)^5</f>
        <v>128.898987037814</v>
      </c>
      <c r="S496" s="21" t="n">
        <f aca="false">Q496*(1+I496)/(K496-I496)</f>
        <v>596.139548573197</v>
      </c>
      <c r="T496" s="21" t="n">
        <f aca="false">R496+S496/(1+K496)^5</f>
        <v>519.795710715396</v>
      </c>
      <c r="U496" s="8" t="n">
        <f aca="false">(T496-Assumptions!$D$17)/Assumptions!$D$18</f>
        <v>13.3918284286158</v>
      </c>
    </row>
    <row r="497" customFormat="false" ht="15" hidden="false" customHeight="false" outlineLevel="0" collapsed="false">
      <c r="B497" s="2" t="n">
        <v>492</v>
      </c>
      <c r="C497" s="27" t="n">
        <f aca="false">NORMSDIST('Random Draws'!C497)</f>
        <v>0.732773108953348</v>
      </c>
      <c r="D497" s="27" t="n">
        <f aca="false">NORMSDIST(Assumptions!$D$22*'Random Draws'!C497+SQRT(1-Assumptions!$D$22^2)*'Random Draws'!D497)</f>
        <v>0.93050242978274</v>
      </c>
      <c r="E497" s="19" t="n">
        <f aca="false">IF(C497&lt;(Assumptions!$E$6-Assumptions!$D$6)/(Assumptions!$F$6-Assumptions!$D$6),Assumptions!$D$6+SQRT(C497*(Assumptions!$F$6-Assumptions!$D$6)*(Assumptions!$E$6-Assumptions!$D$6)),Assumptions!$F$6-SQRT((1-C497)*(Assumptions!$F$6-Assumptions!$D$6)*(Assumptions!$F$6-Assumptions!$E$6)))</f>
        <v>0.103446827015521</v>
      </c>
      <c r="F497" s="19" t="n">
        <f aca="false">IF(D497&lt;(Assumptions!$E$7-Assumptions!$D$7)/(Assumptions!$F$7-Assumptions!$D$7),Assumptions!$D$7+SQRT(D497*(Assumptions!$F$7-Assumptions!$D$7)*(Assumptions!$E$7-Assumptions!$D$7)),Assumptions!$F$7-SQRT((1-D497)*(Assumptions!$F$7-Assumptions!$D$7)*(Assumptions!$F$7-Assumptions!$E$7)))</f>
        <v>0.443326959459384</v>
      </c>
      <c r="G497" s="19" t="n">
        <f aca="false">MIN(Assumptions!$D$24,MAX(Assumptions!$D$23,Assumptions!$D$8+Assumptions!$E$8*'Random Draws'!E497))</f>
        <v>0.076948754726379</v>
      </c>
      <c r="H497" s="19" t="n">
        <f aca="false">IF('Random Draws'!F497&lt;(Assumptions!$E$9-Assumptions!$D$9)/(Assumptions!$F$9-Assumptions!$D$9),Assumptions!$D$9+SQRT('Random Draws'!F497*(Assumptions!$F$9-Assumptions!$D$9)*(Assumptions!$E$9-Assumptions!$D$9)),Assumptions!$F$9-SQRT((1-'Random Draws'!F497)*(Assumptions!$F$9-Assumptions!$D$9)*(Assumptions!$F$9-Assumptions!$E$9)))</f>
        <v>0.258077125106283</v>
      </c>
      <c r="I497" s="19" t="n">
        <f aca="false">IF('Random Draws'!G497&lt;(Assumptions!$E$10-Assumptions!$D$10)/(Assumptions!$F$10-Assumptions!$D$10),Assumptions!$D$10+SQRT('Random Draws'!G497*(Assumptions!$F$10-Assumptions!$D$10)*(Assumptions!$E$10-Assumptions!$D$10)),Assumptions!$F$10-SQRT((1-'Random Draws'!G497)*(Assumptions!$F$10-Assumptions!$D$10)*(Assumptions!$F$10-Assumptions!$E$10)))</f>
        <v>0.0141356034526475</v>
      </c>
      <c r="J497" s="19" t="n">
        <f aca="false">IF('Random Draws'!H497&lt;(Assumptions!$E$11-Assumptions!$D$11)/(Assumptions!$F$11-Assumptions!$D$11),Assumptions!$D$11+SQRT('Random Draws'!H497*(Assumptions!$F$11-Assumptions!$D$11)*(Assumptions!$E$11-Assumptions!$D$11)),Assumptions!$F$11-SQRT((1-'Random Draws'!H497)*(Assumptions!$F$11-Assumptions!$D$11)*(Assumptions!$F$11-Assumptions!$E$11)))</f>
        <v>0.181348209360859</v>
      </c>
      <c r="K497" s="19" t="n">
        <f aca="false">MAX(G497,I497+Assumptions!$D$21)</f>
        <v>0.076948754726379</v>
      </c>
      <c r="L497" s="28" t="n">
        <f aca="false">(F497-Assumptions!$D$15)*(1-H497)+Assumptions!$D$15-J497</f>
        <v>0.181116229182954</v>
      </c>
      <c r="M497" s="21" t="n">
        <f aca="false">Assumptions!$D$14*(1+E497)^1*L497-Assumptions!$D$14*(1+E497)^0*E497*Assumptions!$D$16</f>
        <v>28.5285649223598</v>
      </c>
      <c r="N497" s="21" t="n">
        <f aca="false">Assumptions!$D$14*(1+E497)^2*L497-Assumptions!$D$14*(1+E497)^1*E497*Assumptions!$D$16</f>
        <v>31.4797544428842</v>
      </c>
      <c r="O497" s="21" t="n">
        <f aca="false">Assumptions!$D$14*(1+E497)^3*L497-Assumptions!$D$14*(1+E497)^2*E497*Assumptions!$D$16</f>
        <v>34.7362351552283</v>
      </c>
      <c r="P497" s="21" t="n">
        <f aca="false">Assumptions!$D$14*(1+E497)^4*L497-Assumptions!$D$14*(1+E497)^3*E497*Assumptions!$D$16</f>
        <v>38.3295884645016</v>
      </c>
      <c r="Q497" s="21" t="n">
        <f aca="false">Assumptions!$D$14*(1+E497)^5*L497-Assumptions!$D$14*(1+E497)^4*E497*Assumptions!$D$16</f>
        <v>42.294662771965</v>
      </c>
      <c r="R497" s="21" t="n">
        <f aca="false">M497/(1+K497)+N497/(1+K497)^2+O497/(1+K497)^3+P497/(1+K497)^4+Q497/(1+K497)^5</f>
        <v>139.131092560038</v>
      </c>
      <c r="S497" s="21" t="n">
        <f aca="false">Q497*(1+I497)/(K497-I497)</f>
        <v>682.858963183569</v>
      </c>
      <c r="T497" s="21" t="n">
        <f aca="false">R497+S497/(1+K497)^5</f>
        <v>610.494453926236</v>
      </c>
      <c r="U497" s="8" t="n">
        <f aca="false">(T497-Assumptions!$D$17)/Assumptions!$D$18</f>
        <v>17.0197781570494</v>
      </c>
    </row>
    <row r="498" customFormat="false" ht="15" hidden="false" customHeight="false" outlineLevel="0" collapsed="false">
      <c r="B498" s="2" t="n">
        <v>493</v>
      </c>
      <c r="C498" s="27" t="n">
        <f aca="false">NORMSDIST('Random Draws'!C498)</f>
        <v>0.982216546184768</v>
      </c>
      <c r="D498" s="27" t="n">
        <f aca="false">NORMSDIST(Assumptions!$D$22*'Random Draws'!C498+SQRT(1-Assumptions!$D$22^2)*'Random Draws'!D498)</f>
        <v>0.871455459908498</v>
      </c>
      <c r="E498" s="19" t="n">
        <f aca="false">IF(C498&lt;(Assumptions!$E$6-Assumptions!$D$6)/(Assumptions!$F$6-Assumptions!$D$6),Assumptions!$D$6+SQRT(C498*(Assumptions!$F$6-Assumptions!$D$6)*(Assumptions!$E$6-Assumptions!$D$6)),Assumptions!$F$6-SQRT((1-C498)*(Assumptions!$F$6-Assumptions!$D$6)*(Assumptions!$F$6-Assumptions!$E$6)))</f>
        <v>0.13057040461758</v>
      </c>
      <c r="F498" s="19" t="n">
        <f aca="false">IF(D498&lt;(Assumptions!$E$7-Assumptions!$D$7)/(Assumptions!$F$7-Assumptions!$D$7),Assumptions!$D$7+SQRT(D498*(Assumptions!$F$7-Assumptions!$D$7)*(Assumptions!$E$7-Assumptions!$D$7)),Assumptions!$F$7-SQRT((1-D498)*(Assumptions!$F$7-Assumptions!$D$7)*(Assumptions!$F$7-Assumptions!$E$7)))</f>
        <v>0.437324503084475</v>
      </c>
      <c r="G498" s="19" t="n">
        <f aca="false">MIN(Assumptions!$D$24,MAX(Assumptions!$D$23,Assumptions!$D$8+Assumptions!$E$8*'Random Draws'!E498))</f>
        <v>0.105775364974573</v>
      </c>
      <c r="H498" s="19" t="n">
        <f aca="false">IF('Random Draws'!F498&lt;(Assumptions!$E$9-Assumptions!$D$9)/(Assumptions!$F$9-Assumptions!$D$9),Assumptions!$D$9+SQRT('Random Draws'!F498*(Assumptions!$F$9-Assumptions!$D$9)*(Assumptions!$E$9-Assumptions!$D$9)),Assumptions!$F$9-SQRT((1-'Random Draws'!F498)*(Assumptions!$F$9-Assumptions!$D$9)*(Assumptions!$F$9-Assumptions!$E$9)))</f>
        <v>0.286569435418178</v>
      </c>
      <c r="I498" s="19" t="n">
        <f aca="false">IF('Random Draws'!G498&lt;(Assumptions!$E$10-Assumptions!$D$10)/(Assumptions!$F$10-Assumptions!$D$10),Assumptions!$D$10+SQRT('Random Draws'!G498*(Assumptions!$F$10-Assumptions!$D$10)*(Assumptions!$E$10-Assumptions!$D$10)),Assumptions!$F$10-SQRT((1-'Random Draws'!G498)*(Assumptions!$F$10-Assumptions!$D$10)*(Assumptions!$F$10-Assumptions!$E$10)))</f>
        <v>0.0205696395033159</v>
      </c>
      <c r="J498" s="19" t="n">
        <f aca="false">IF('Random Draws'!H498&lt;(Assumptions!$E$11-Assumptions!$D$11)/(Assumptions!$F$11-Assumptions!$D$11),Assumptions!$D$11+SQRT('Random Draws'!H498*(Assumptions!$F$11-Assumptions!$D$11)*(Assumptions!$E$11-Assumptions!$D$11)),Assumptions!$F$11-SQRT((1-'Random Draws'!H498)*(Assumptions!$F$11-Assumptions!$D$11)*(Assumptions!$F$11-Assumptions!$E$11)))</f>
        <v>0.151371272729936</v>
      </c>
      <c r="K498" s="19" t="n">
        <f aca="false">MAX(G498,I498+Assumptions!$D$21)</f>
        <v>0.105775364974573</v>
      </c>
      <c r="L498" s="28" t="n">
        <f aca="false">(F498-Assumptions!$D$15)*(1-H498)+Assumptions!$D$15-J498</f>
        <v>0.197883421015449</v>
      </c>
      <c r="M498" s="21" t="n">
        <f aca="false">Assumptions!$D$14*(1+E498)^1*L498-Assumptions!$D$14*(1+E498)^0*E498*Assumptions!$D$16</f>
        <v>31.8715839477729</v>
      </c>
      <c r="N498" s="21" t="n">
        <f aca="false">Assumptions!$D$14*(1+E498)^2*L498-Assumptions!$D$14*(1+E498)^1*E498*Assumptions!$D$16</f>
        <v>36.0330695596367</v>
      </c>
      <c r="O498" s="21" t="n">
        <f aca="false">Assumptions!$D$14*(1+E498)^3*L498-Assumptions!$D$14*(1+E498)^2*E498*Assumptions!$D$16</f>
        <v>40.7379220316519</v>
      </c>
      <c r="P498" s="21" t="n">
        <f aca="false">Assumptions!$D$14*(1+E498)^4*L498-Assumptions!$D$14*(1+E498)^3*E498*Assumptions!$D$16</f>
        <v>46.0570889946041</v>
      </c>
      <c r="Q498" s="21" t="n">
        <f aca="false">Assumptions!$D$14*(1+E498)^5*L498-Assumptions!$D$14*(1+E498)^4*E498*Assumptions!$D$16</f>
        <v>52.0707817401375</v>
      </c>
      <c r="R498" s="21" t="n">
        <f aca="false">M498/(1+K498)+N498/(1+K498)^2+O498/(1+K498)^3+P498/(1+K498)^4+Q498/(1+K498)^5</f>
        <v>150.723749423931</v>
      </c>
      <c r="S498" s="21" t="n">
        <f aca="false">Q498*(1+I498)/(K498-I498)</f>
        <v>623.688826722267</v>
      </c>
      <c r="T498" s="21" t="n">
        <f aca="false">R498+S498/(1+K498)^5</f>
        <v>527.977366479687</v>
      </c>
      <c r="U498" s="8" t="n">
        <f aca="false">(T498-Assumptions!$D$17)/Assumptions!$D$18</f>
        <v>13.7190946591875</v>
      </c>
    </row>
    <row r="499" customFormat="false" ht="15" hidden="false" customHeight="false" outlineLevel="0" collapsed="false">
      <c r="B499" s="2" t="n">
        <v>494</v>
      </c>
      <c r="C499" s="27" t="n">
        <f aca="false">NORMSDIST('Random Draws'!C499)</f>
        <v>0.489510446499769</v>
      </c>
      <c r="D499" s="27" t="n">
        <f aca="false">NORMSDIST(Assumptions!$D$22*'Random Draws'!C499+SQRT(1-Assumptions!$D$22^2)*'Random Draws'!D499)</f>
        <v>0.24873766767577</v>
      </c>
      <c r="E499" s="19" t="n">
        <f aca="false">IF(C499&lt;(Assumptions!$E$6-Assumptions!$D$6)/(Assumptions!$F$6-Assumptions!$D$6),Assumptions!$D$6+SQRT(C499*(Assumptions!$F$6-Assumptions!$D$6)*(Assumptions!$E$6-Assumptions!$D$6)),Assumptions!$F$6-SQRT((1-C499)*(Assumptions!$F$6-Assumptions!$D$6)*(Assumptions!$F$6-Assumptions!$E$6)))</f>
        <v>0.08947274231836</v>
      </c>
      <c r="F499" s="19" t="n">
        <f aca="false">IF(D499&lt;(Assumptions!$E$7-Assumptions!$D$7)/(Assumptions!$F$7-Assumptions!$D$7),Assumptions!$D$7+SQRT(D499*(Assumptions!$F$7-Assumptions!$D$7)*(Assumptions!$E$7-Assumptions!$D$7)),Assumptions!$F$7-SQRT((1-D499)*(Assumptions!$F$7-Assumptions!$D$7)*(Assumptions!$F$7-Assumptions!$E$7)))</f>
        <v>0.398631929877429</v>
      </c>
      <c r="G499" s="19" t="n">
        <f aca="false">MIN(Assumptions!$D$24,MAX(Assumptions!$D$23,Assumptions!$D$8+Assumptions!$E$8*'Random Draws'!E499))</f>
        <v>0.090085119555021</v>
      </c>
      <c r="H499" s="19" t="n">
        <f aca="false">IF('Random Draws'!F499&lt;(Assumptions!$E$9-Assumptions!$D$9)/(Assumptions!$F$9-Assumptions!$D$9),Assumptions!$D$9+SQRT('Random Draws'!F499*(Assumptions!$F$9-Assumptions!$D$9)*(Assumptions!$E$9-Assumptions!$D$9)),Assumptions!$F$9-SQRT((1-'Random Draws'!F499)*(Assumptions!$F$9-Assumptions!$D$9)*(Assumptions!$F$9-Assumptions!$E$9)))</f>
        <v>0.320048407438814</v>
      </c>
      <c r="I499" s="19" t="n">
        <f aca="false">IF('Random Draws'!G499&lt;(Assumptions!$E$10-Assumptions!$D$10)/(Assumptions!$F$10-Assumptions!$D$10),Assumptions!$D$10+SQRT('Random Draws'!G499*(Assumptions!$F$10-Assumptions!$D$10)*(Assumptions!$E$10-Assumptions!$D$10)),Assumptions!$F$10-SQRT((1-'Random Draws'!G499)*(Assumptions!$F$10-Assumptions!$D$10)*(Assumptions!$F$10-Assumptions!$E$10)))</f>
        <v>0.0195490614805213</v>
      </c>
      <c r="J499" s="19" t="n">
        <f aca="false">IF('Random Draws'!H499&lt;(Assumptions!$E$11-Assumptions!$D$11)/(Assumptions!$F$11-Assumptions!$D$11),Assumptions!$D$11+SQRT('Random Draws'!H499*(Assumptions!$F$11-Assumptions!$D$11)*(Assumptions!$E$11-Assumptions!$D$11)),Assumptions!$F$11-SQRT((1-'Random Draws'!H499)*(Assumptions!$F$11-Assumptions!$D$11)*(Assumptions!$F$11-Assumptions!$E$11)))</f>
        <v>0.143807320342701</v>
      </c>
      <c r="K499" s="19" t="n">
        <f aca="false">MAX(G499,I499+Assumptions!$D$21)</f>
        <v>0.090085119555021</v>
      </c>
      <c r="L499" s="28" t="n">
        <f aca="false">(F499-Assumptions!$D$15)*(1-H499)+Assumptions!$D$15-J499</f>
        <v>0.168849388190242</v>
      </c>
      <c r="M499" s="21" t="n">
        <f aca="false">Assumptions!$D$14*(1+E499)^1*L499-Assumptions!$D$14*(1+E499)^0*E499*Assumptions!$D$16</f>
        <v>26.2845304395231</v>
      </c>
      <c r="N499" s="21" t="n">
        <f aca="false">Assumptions!$D$14*(1+E499)^2*L499-Assumptions!$D$14*(1+E499)^1*E499*Assumptions!$D$16</f>
        <v>28.6362794584976</v>
      </c>
      <c r="O499" s="21" t="n">
        <f aca="false">Assumptions!$D$14*(1+E499)^3*L499-Assumptions!$D$14*(1+E499)^2*E499*Assumptions!$D$16</f>
        <v>31.1984459114443</v>
      </c>
      <c r="P499" s="21" t="n">
        <f aca="false">Assumptions!$D$14*(1+E499)^4*L499-Assumptions!$D$14*(1+E499)^3*E499*Assumptions!$D$16</f>
        <v>33.9898564232123</v>
      </c>
      <c r="Q499" s="21" t="n">
        <f aca="false">Assumptions!$D$14*(1+E499)^5*L499-Assumptions!$D$14*(1+E499)^4*E499*Assumptions!$D$16</f>
        <v>37.0310220884044</v>
      </c>
      <c r="R499" s="21" t="n">
        <f aca="false">M499/(1+K499)+N499/(1+K499)^2+O499/(1+K499)^3+P499/(1+K499)^4+Q499/(1+K499)^5</f>
        <v>120.426445728163</v>
      </c>
      <c r="S499" s="21" t="n">
        <f aca="false">Q499*(1+I499)/(K499-I499)</f>
        <v>535.257354132558</v>
      </c>
      <c r="T499" s="21" t="n">
        <f aca="false">R499+S499/(1+K499)^5</f>
        <v>468.171199457813</v>
      </c>
      <c r="U499" s="8" t="n">
        <f aca="false">(T499-Assumptions!$D$17)/Assumptions!$D$18</f>
        <v>11.3268479783125</v>
      </c>
    </row>
    <row r="500" customFormat="false" ht="15" hidden="false" customHeight="false" outlineLevel="0" collapsed="false">
      <c r="B500" s="2" t="n">
        <v>495</v>
      </c>
      <c r="C500" s="27" t="n">
        <f aca="false">NORMSDIST('Random Draws'!C500)</f>
        <v>0.153791271735905</v>
      </c>
      <c r="D500" s="27" t="n">
        <f aca="false">NORMSDIST(Assumptions!$D$22*'Random Draws'!C500+SQRT(1-Assumptions!$D$22^2)*'Random Draws'!D500)</f>
        <v>0.250596829364257</v>
      </c>
      <c r="E500" s="19" t="n">
        <f aca="false">IF(C500&lt;(Assumptions!$E$6-Assumptions!$D$6)/(Assumptions!$F$6-Assumptions!$D$6),Assumptions!$D$6+SQRT(C500*(Assumptions!$F$6-Assumptions!$D$6)*(Assumptions!$E$6-Assumptions!$D$6)),Assumptions!$F$6-SQRT((1-C500)*(Assumptions!$F$6-Assumptions!$D$6)*(Assumptions!$F$6-Assumptions!$E$6)))</f>
        <v>0.0677300623634266</v>
      </c>
      <c r="F500" s="19" t="n">
        <f aca="false">IF(D500&lt;(Assumptions!$E$7-Assumptions!$D$7)/(Assumptions!$F$7-Assumptions!$D$7),Assumptions!$D$7+SQRT(D500*(Assumptions!$F$7-Assumptions!$D$7)*(Assumptions!$E$7-Assumptions!$D$7)),Assumptions!$F$7-SQRT((1-D500)*(Assumptions!$F$7-Assumptions!$D$7)*(Assumptions!$F$7-Assumptions!$E$7)))</f>
        <v>0.398776036107183</v>
      </c>
      <c r="G500" s="19" t="n">
        <f aca="false">MIN(Assumptions!$D$24,MAX(Assumptions!$D$23,Assumptions!$D$8+Assumptions!$E$8*'Random Draws'!E500))</f>
        <v>0.100386786886163</v>
      </c>
      <c r="H500" s="19" t="n">
        <f aca="false">IF('Random Draws'!F500&lt;(Assumptions!$E$9-Assumptions!$D$9)/(Assumptions!$F$9-Assumptions!$D$9),Assumptions!$D$9+SQRT('Random Draws'!F500*(Assumptions!$F$9-Assumptions!$D$9)*(Assumptions!$E$9-Assumptions!$D$9)),Assumptions!$F$9-SQRT((1-'Random Draws'!F500)*(Assumptions!$F$9-Assumptions!$D$9)*(Assumptions!$F$9-Assumptions!$E$9)))</f>
        <v>0.281428336830481</v>
      </c>
      <c r="I500" s="19" t="n">
        <f aca="false">IF('Random Draws'!G500&lt;(Assumptions!$E$10-Assumptions!$D$10)/(Assumptions!$F$10-Assumptions!$D$10),Assumptions!$D$10+SQRT('Random Draws'!G500*(Assumptions!$F$10-Assumptions!$D$10)*(Assumptions!$E$10-Assumptions!$D$10)),Assumptions!$F$10-SQRT((1-'Random Draws'!G500)*(Assumptions!$F$10-Assumptions!$D$10)*(Assumptions!$F$10-Assumptions!$E$10)))</f>
        <v>0.0191920926990308</v>
      </c>
      <c r="J500" s="19" t="n">
        <f aca="false">IF('Random Draws'!H500&lt;(Assumptions!$E$11-Assumptions!$D$11)/(Assumptions!$F$11-Assumptions!$D$11),Assumptions!$D$11+SQRT('Random Draws'!H500*(Assumptions!$F$11-Assumptions!$D$11)*(Assumptions!$E$11-Assumptions!$D$11)),Assumptions!$F$11-SQRT((1-'Random Draws'!H500)*(Assumptions!$F$11-Assumptions!$D$11)*(Assumptions!$F$11-Assumptions!$E$11)))</f>
        <v>0.174475031985975</v>
      </c>
      <c r="K500" s="19" t="n">
        <f aca="false">MAX(G500,I500+Assumptions!$D$21)</f>
        <v>0.100386786886163</v>
      </c>
      <c r="L500" s="28" t="n">
        <f aca="false">(F500-Assumptions!$D$15)*(1-H500)+Assumptions!$D$15-J500</f>
        <v>0.148659811299674</v>
      </c>
      <c r="M500" s="21" t="n">
        <f aca="false">Assumptions!$D$14*(1+E500)^1*L500-Assumptions!$D$14*(1+E500)^0*E500*Assumptions!$D$16</f>
        <v>22.7210139192599</v>
      </c>
      <c r="N500" s="21" t="n">
        <f aca="false">Assumptions!$D$14*(1+E500)^2*L500-Assumptions!$D$14*(1+E500)^1*E500*Assumptions!$D$16</f>
        <v>24.2599096089716</v>
      </c>
      <c r="O500" s="21" t="n">
        <f aca="false">Assumptions!$D$14*(1+E500)^3*L500-Assumptions!$D$14*(1+E500)^2*E500*Assumptions!$D$16</f>
        <v>25.9030347997183</v>
      </c>
      <c r="P500" s="21" t="n">
        <f aca="false">Assumptions!$D$14*(1+E500)^4*L500-Assumptions!$D$14*(1+E500)^3*E500*Assumptions!$D$16</f>
        <v>27.6574489621053</v>
      </c>
      <c r="Q500" s="21" t="n">
        <f aca="false">Assumptions!$D$14*(1+E500)^5*L500-Assumptions!$D$14*(1+E500)^4*E500*Assumptions!$D$16</f>
        <v>29.5306897051219</v>
      </c>
      <c r="R500" s="21" t="n">
        <f aca="false">M500/(1+K500)+N500/(1+K500)^2+O500/(1+K500)^3+P500/(1+K500)^4+Q500/(1+K500)^5</f>
        <v>97.2923404771869</v>
      </c>
      <c r="S500" s="21" t="n">
        <f aca="false">Q500*(1+I500)/(K500-I500)</f>
        <v>370.682416390932</v>
      </c>
      <c r="T500" s="21" t="n">
        <f aca="false">R500+S500/(1+K500)^5</f>
        <v>327.052725885816</v>
      </c>
      <c r="U500" s="8" t="n">
        <f aca="false">(T500-Assumptions!$D$17)/Assumptions!$D$18</f>
        <v>5.68210903543262</v>
      </c>
    </row>
    <row r="501" customFormat="false" ht="15" hidden="false" customHeight="false" outlineLevel="0" collapsed="false">
      <c r="B501" s="2" t="n">
        <v>496</v>
      </c>
      <c r="C501" s="27" t="n">
        <f aca="false">NORMSDIST('Random Draws'!C501)</f>
        <v>0.700810309539119</v>
      </c>
      <c r="D501" s="27" t="n">
        <f aca="false">NORMSDIST(Assumptions!$D$22*'Random Draws'!C501+SQRT(1-Assumptions!$D$22^2)*'Random Draws'!D501)</f>
        <v>0.939204062928196</v>
      </c>
      <c r="E501" s="19" t="n">
        <f aca="false">IF(C501&lt;(Assumptions!$E$6-Assumptions!$D$6)/(Assumptions!$F$6-Assumptions!$D$6),Assumptions!$D$6+SQRT(C501*(Assumptions!$F$6-Assumptions!$D$6)*(Assumptions!$E$6-Assumptions!$D$6)),Assumptions!$F$6-SQRT((1-C501)*(Assumptions!$F$6-Assumptions!$D$6)*(Assumptions!$F$6-Assumptions!$E$6)))</f>
        <v>0.101322507161084</v>
      </c>
      <c r="F501" s="19" t="n">
        <f aca="false">IF(D501&lt;(Assumptions!$E$7-Assumptions!$D$7)/(Assumptions!$F$7-Assumptions!$D$7),Assumptions!$D$7+SQRT(D501*(Assumptions!$F$7-Assumptions!$D$7)*(Assumptions!$E$7-Assumptions!$D$7)),Assumptions!$F$7-SQRT((1-D501)*(Assumptions!$F$7-Assumptions!$D$7)*(Assumptions!$F$7-Assumptions!$E$7)))</f>
        <v>0.444405650116558</v>
      </c>
      <c r="G501" s="19" t="n">
        <f aca="false">MIN(Assumptions!$D$24,MAX(Assumptions!$D$23,Assumptions!$D$8+Assumptions!$E$8*'Random Draws'!E501))</f>
        <v>0.101373342517378</v>
      </c>
      <c r="H501" s="19" t="n">
        <f aca="false">IF('Random Draws'!F501&lt;(Assumptions!$E$9-Assumptions!$D$9)/(Assumptions!$F$9-Assumptions!$D$9),Assumptions!$D$9+SQRT('Random Draws'!F501*(Assumptions!$F$9-Assumptions!$D$9)*(Assumptions!$E$9-Assumptions!$D$9)),Assumptions!$F$9-SQRT((1-'Random Draws'!F501)*(Assumptions!$F$9-Assumptions!$D$9)*(Assumptions!$F$9-Assumptions!$E$9)))</f>
        <v>0.28488930854967</v>
      </c>
      <c r="I501" s="19" t="n">
        <f aca="false">IF('Random Draws'!G501&lt;(Assumptions!$E$10-Assumptions!$D$10)/(Assumptions!$F$10-Assumptions!$D$10),Assumptions!$D$10+SQRT('Random Draws'!G501*(Assumptions!$F$10-Assumptions!$D$10)*(Assumptions!$E$10-Assumptions!$D$10)),Assumptions!$F$10-SQRT((1-'Random Draws'!G501)*(Assumptions!$F$10-Assumptions!$D$10)*(Assumptions!$F$10-Assumptions!$E$10)))</f>
        <v>0.0215945629688619</v>
      </c>
      <c r="J501" s="19" t="n">
        <f aca="false">IF('Random Draws'!H501&lt;(Assumptions!$E$11-Assumptions!$D$11)/(Assumptions!$F$11-Assumptions!$D$11),Assumptions!$D$11+SQRT('Random Draws'!H501*(Assumptions!$F$11-Assumptions!$D$11)*(Assumptions!$E$11-Assumptions!$D$11)),Assumptions!$F$11-SQRT((1-'Random Draws'!H501)*(Assumptions!$F$11-Assumptions!$D$11)*(Assumptions!$F$11-Assumptions!$E$11)))</f>
        <v>0.159991253922727</v>
      </c>
      <c r="K501" s="19" t="n">
        <f aca="false">MAX(G501,I501+Assumptions!$D$21)</f>
        <v>0.101373342517378</v>
      </c>
      <c r="L501" s="28" t="n">
        <f aca="false">(F501-Assumptions!$D$15)*(1-H501)+Assumptions!$D$15-J501</f>
        <v>0.194843587928016</v>
      </c>
      <c r="M501" s="21" t="n">
        <f aca="false">Assumptions!$D$14*(1+E501)^1*L501-Assumptions!$D$14*(1+E501)^0*E501*Assumptions!$D$16</f>
        <v>30.6741632642151</v>
      </c>
      <c r="N501" s="21" t="n">
        <f aca="false">Assumptions!$D$14*(1+E501)^2*L501-Assumptions!$D$14*(1+E501)^1*E501*Assumptions!$D$16</f>
        <v>33.7821463912137</v>
      </c>
      <c r="O501" s="21" t="n">
        <f aca="false">Assumptions!$D$14*(1+E501)^3*L501-Assumptions!$D$14*(1+E501)^2*E501*Assumptions!$D$16</f>
        <v>37.2050381608543</v>
      </c>
      <c r="P501" s="21" t="n">
        <f aca="false">Assumptions!$D$14*(1+E501)^4*L501-Assumptions!$D$14*(1+E501)^3*E501*Assumptions!$D$16</f>
        <v>40.9747459063358</v>
      </c>
      <c r="Q501" s="21" t="n">
        <f aca="false">Assumptions!$D$14*(1+E501)^5*L501-Assumptions!$D$14*(1+E501)^4*E501*Assumptions!$D$16</f>
        <v>45.1264098918541</v>
      </c>
      <c r="R501" s="21" t="n">
        <f aca="false">M501/(1+K501)+N501/(1+K501)^2+O501/(1+K501)^3+P501/(1+K501)^4+Q501/(1+K501)^5</f>
        <v>139.241302640076</v>
      </c>
      <c r="S501" s="21" t="n">
        <f aca="false">Q501*(1+I501)/(K501-I501)</f>
        <v>577.859115578309</v>
      </c>
      <c r="T501" s="21" t="n">
        <f aca="false">R501+S501/(1+K501)^5</f>
        <v>495.814885780064</v>
      </c>
      <c r="U501" s="8" t="n">
        <f aca="false">(T501-Assumptions!$D$17)/Assumptions!$D$18</f>
        <v>12.4325954312025</v>
      </c>
    </row>
    <row r="502" customFormat="false" ht="15" hidden="false" customHeight="false" outlineLevel="0" collapsed="false">
      <c r="B502" s="2" t="n">
        <v>497</v>
      </c>
      <c r="C502" s="27" t="n">
        <f aca="false">NORMSDIST('Random Draws'!C502)</f>
        <v>0.746420493674426</v>
      </c>
      <c r="D502" s="27" t="n">
        <f aca="false">NORMSDIST(Assumptions!$D$22*'Random Draws'!C502+SQRT(1-Assumptions!$D$22^2)*'Random Draws'!D502)</f>
        <v>0.146922340622993</v>
      </c>
      <c r="E502" s="19" t="n">
        <f aca="false">IF(C502&lt;(Assumptions!$E$6-Assumptions!$D$6)/(Assumptions!$F$6-Assumptions!$D$6),Assumptions!$D$6+SQRT(C502*(Assumptions!$F$6-Assumptions!$D$6)*(Assumptions!$E$6-Assumptions!$D$6)),Assumptions!$F$6-SQRT((1-C502)*(Assumptions!$F$6-Assumptions!$D$6)*(Assumptions!$F$6-Assumptions!$E$6)))</f>
        <v>0.104392451198828</v>
      </c>
      <c r="F502" s="19" t="n">
        <f aca="false">IF(D502&lt;(Assumptions!$E$7-Assumptions!$D$7)/(Assumptions!$F$7-Assumptions!$D$7),Assumptions!$D$7+SQRT(D502*(Assumptions!$F$7-Assumptions!$D$7)*(Assumptions!$E$7-Assumptions!$D$7)),Assumptions!$F$7-SQRT((1-D502)*(Assumptions!$F$7-Assumptions!$D$7)*(Assumptions!$F$7-Assumptions!$E$7)))</f>
        <v>0.389690638991742</v>
      </c>
      <c r="G502" s="19" t="n">
        <f aca="false">MIN(Assumptions!$D$24,MAX(Assumptions!$D$23,Assumptions!$D$8+Assumptions!$E$8*'Random Draws'!E502))</f>
        <v>0.060477325259392</v>
      </c>
      <c r="H502" s="19" t="n">
        <f aca="false">IF('Random Draws'!F502&lt;(Assumptions!$E$9-Assumptions!$D$9)/(Assumptions!$F$9-Assumptions!$D$9),Assumptions!$D$9+SQRT('Random Draws'!F502*(Assumptions!$F$9-Assumptions!$D$9)*(Assumptions!$E$9-Assumptions!$D$9)),Assumptions!$F$9-SQRT((1-'Random Draws'!F502)*(Assumptions!$F$9-Assumptions!$D$9)*(Assumptions!$F$9-Assumptions!$E$9)))</f>
        <v>0.304135178592972</v>
      </c>
      <c r="I502" s="19" t="n">
        <f aca="false">IF('Random Draws'!G502&lt;(Assumptions!$E$10-Assumptions!$D$10)/(Assumptions!$F$10-Assumptions!$D$10),Assumptions!$D$10+SQRT('Random Draws'!G502*(Assumptions!$F$10-Assumptions!$D$10)*(Assumptions!$E$10-Assumptions!$D$10)),Assumptions!$F$10-SQRT((1-'Random Draws'!G502)*(Assumptions!$F$10-Assumptions!$D$10)*(Assumptions!$F$10-Assumptions!$E$10)))</f>
        <v>0.0175102808845875</v>
      </c>
      <c r="J502" s="19" t="n">
        <f aca="false">IF('Random Draws'!H502&lt;(Assumptions!$E$11-Assumptions!$D$11)/(Assumptions!$F$11-Assumptions!$D$11),Assumptions!$D$11+SQRT('Random Draws'!H502*(Assumptions!$F$11-Assumptions!$D$11)*(Assumptions!$E$11-Assumptions!$D$11)),Assumptions!$F$11-SQRT((1-'Random Draws'!H502)*(Assumptions!$F$11-Assumptions!$D$11)*(Assumptions!$F$11-Assumptions!$E$11)))</f>
        <v>0.177314141103874</v>
      </c>
      <c r="K502" s="19" t="n">
        <f aca="false">MAX(G502,I502+Assumptions!$D$21)</f>
        <v>0.060477325259392</v>
      </c>
      <c r="L502" s="28" t="n">
        <f aca="false">(F502-Assumptions!$D$15)*(1-H502)+Assumptions!$D$15-J502</f>
        <v>0.133395439019192</v>
      </c>
      <c r="M502" s="21" t="n">
        <f aca="false">Assumptions!$D$14*(1+E502)^1*L502-Assumptions!$D$14*(1+E502)^0*E502*Assumptions!$D$16</f>
        <v>20.9074256394717</v>
      </c>
      <c r="N502" s="21" t="n">
        <f aca="false">Assumptions!$D$14*(1+E502)^2*L502-Assumptions!$D$14*(1+E502)^1*E502*Assumptions!$D$16</f>
        <v>23.0900030502334</v>
      </c>
      <c r="O502" s="21" t="n">
        <f aca="false">Assumptions!$D$14*(1+E502)^3*L502-Assumptions!$D$14*(1+E502)^2*E502*Assumptions!$D$16</f>
        <v>25.5004250668357</v>
      </c>
      <c r="P502" s="21" t="n">
        <f aca="false">Assumptions!$D$14*(1+E502)^4*L502-Assumptions!$D$14*(1+E502)^3*E502*Assumptions!$D$16</f>
        <v>28.1624769461747</v>
      </c>
      <c r="Q502" s="21" t="n">
        <f aca="false">Assumptions!$D$14*(1+E502)^5*L502-Assumptions!$D$14*(1+E502)^4*E502*Assumptions!$D$16</f>
        <v>31.1024269464163</v>
      </c>
      <c r="R502" s="21" t="n">
        <f aca="false">M502/(1+K502)+N502/(1+K502)^2+O502/(1+K502)^3+P502/(1+K502)^4+Q502/(1+K502)^5</f>
        <v>107.084852927706</v>
      </c>
      <c r="S502" s="21" t="n">
        <f aca="false">Q502*(1+I502)/(K502-I502)</f>
        <v>736.542148498303</v>
      </c>
      <c r="T502" s="21" t="n">
        <f aca="false">R502+S502/(1+K502)^5</f>
        <v>656.234449885077</v>
      </c>
      <c r="U502" s="8" t="n">
        <f aca="false">(T502-Assumptions!$D$17)/Assumptions!$D$18</f>
        <v>18.8493779954031</v>
      </c>
    </row>
    <row r="503" customFormat="false" ht="15" hidden="false" customHeight="false" outlineLevel="0" collapsed="false">
      <c r="B503" s="2" t="n">
        <v>498</v>
      </c>
      <c r="C503" s="27" t="n">
        <f aca="false">NORMSDIST('Random Draws'!C503)</f>
        <v>0.444087712997761</v>
      </c>
      <c r="D503" s="27" t="n">
        <f aca="false">NORMSDIST(Assumptions!$D$22*'Random Draws'!C503+SQRT(1-Assumptions!$D$22^2)*'Random Draws'!D503)</f>
        <v>0.933473152137012</v>
      </c>
      <c r="E503" s="19" t="n">
        <f aca="false">IF(C503&lt;(Assumptions!$E$6-Assumptions!$D$6)/(Assumptions!$F$6-Assumptions!$D$6),Assumptions!$D$6+SQRT(C503*(Assumptions!$F$6-Assumptions!$D$6)*(Assumptions!$E$6-Assumptions!$D$6)),Assumptions!$F$6-SQRT((1-C503)*(Assumptions!$F$6-Assumptions!$D$6)*(Assumptions!$F$6-Assumptions!$E$6)))</f>
        <v>0.0871215297394811</v>
      </c>
      <c r="F503" s="19" t="n">
        <f aca="false">IF(D503&lt;(Assumptions!$E$7-Assumptions!$D$7)/(Assumptions!$F$7-Assumptions!$D$7),Assumptions!$D$7+SQRT(D503*(Assumptions!$F$7-Assumptions!$D$7)*(Assumptions!$E$7-Assumptions!$D$7)),Assumptions!$F$7-SQRT((1-D503)*(Assumptions!$F$7-Assumptions!$D$7)*(Assumptions!$F$7-Assumptions!$E$7)))</f>
        <v>0.443687201605735</v>
      </c>
      <c r="G503" s="19" t="n">
        <f aca="false">MIN(Assumptions!$D$24,MAX(Assumptions!$D$23,Assumptions!$D$8+Assumptions!$E$8*'Random Draws'!E503))</f>
        <v>0.078735146791584</v>
      </c>
      <c r="H503" s="19" t="n">
        <f aca="false">IF('Random Draws'!F503&lt;(Assumptions!$E$9-Assumptions!$D$9)/(Assumptions!$F$9-Assumptions!$D$9),Assumptions!$D$9+SQRT('Random Draws'!F503*(Assumptions!$F$9-Assumptions!$D$9)*(Assumptions!$E$9-Assumptions!$D$9)),Assumptions!$F$9-SQRT((1-'Random Draws'!F503)*(Assumptions!$F$9-Assumptions!$D$9)*(Assumptions!$F$9-Assumptions!$E$9)))</f>
        <v>0.284210318690293</v>
      </c>
      <c r="I503" s="19" t="n">
        <f aca="false">IF('Random Draws'!G503&lt;(Assumptions!$E$10-Assumptions!$D$10)/(Assumptions!$F$10-Assumptions!$D$10),Assumptions!$D$10+SQRT('Random Draws'!G503*(Assumptions!$F$10-Assumptions!$D$10)*(Assumptions!$E$10-Assumptions!$D$10)),Assumptions!$F$10-SQRT((1-'Random Draws'!G503)*(Assumptions!$F$10-Assumptions!$D$10)*(Assumptions!$F$10-Assumptions!$E$10)))</f>
        <v>0.0227873369880522</v>
      </c>
      <c r="J503" s="19" t="n">
        <f aca="false">IF('Random Draws'!H503&lt;(Assumptions!$E$11-Assumptions!$D$11)/(Assumptions!$F$11-Assumptions!$D$11),Assumptions!$D$11+SQRT('Random Draws'!H503*(Assumptions!$F$11-Assumptions!$D$11)*(Assumptions!$E$11-Assumptions!$D$11)),Assumptions!$F$11-SQRT((1-'Random Draws'!H503)*(Assumptions!$F$11-Assumptions!$D$11)*(Assumptions!$F$11-Assumptions!$E$11)))</f>
        <v>0.151376588741353</v>
      </c>
      <c r="K503" s="19" t="n">
        <f aca="false">MAX(G503,I503+Assumptions!$D$21)</f>
        <v>0.078735146791584</v>
      </c>
      <c r="L503" s="28" t="n">
        <f aca="false">(F503-Assumptions!$D$15)*(1-H503)+Assumptions!$D$15-J503</f>
        <v>0.203157473326949</v>
      </c>
      <c r="M503" s="21" t="n">
        <f aca="false">Assumptions!$D$14*(1+E503)^1*L503-Assumptions!$D$14*(1+E503)^0*E503*Assumptions!$D$16</f>
        <v>31.6452665069074</v>
      </c>
      <c r="N503" s="21" t="n">
        <f aca="false">Assumptions!$D$14*(1+E503)^2*L503-Assumptions!$D$14*(1+E503)^1*E503*Assumptions!$D$16</f>
        <v>34.4022505340028</v>
      </c>
      <c r="O503" s="21" t="n">
        <f aca="false">Assumptions!$D$14*(1+E503)^3*L503-Assumptions!$D$14*(1+E503)^2*E503*Assumptions!$D$16</f>
        <v>37.399427227006</v>
      </c>
      <c r="P503" s="21" t="n">
        <f aca="false">Assumptions!$D$14*(1+E503)^4*L503-Assumptions!$D$14*(1+E503)^3*E503*Assumptions!$D$16</f>
        <v>40.6577225384031</v>
      </c>
      <c r="Q503" s="21" t="n">
        <f aca="false">Assumptions!$D$14*(1+E503)^5*L503-Assumptions!$D$14*(1+E503)^4*E503*Assumptions!$D$16</f>
        <v>44.1998855216722</v>
      </c>
      <c r="R503" s="21" t="n">
        <f aca="false">M503/(1+K503)+N503/(1+K503)^2+O503/(1+K503)^3+P503/(1+K503)^4+Q503/(1+K503)^5</f>
        <v>148.976070253961</v>
      </c>
      <c r="S503" s="21" t="n">
        <f aca="false">Q503*(1+I503)/(K503-I503)</f>
        <v>808.022393845953</v>
      </c>
      <c r="T503" s="21" t="n">
        <f aca="false">R503+S503/(1+K503)^5</f>
        <v>702.134140076242</v>
      </c>
      <c r="U503" s="8" t="n">
        <f aca="false">(T503-Assumptions!$D$17)/Assumptions!$D$18</f>
        <v>20.6853656030497</v>
      </c>
    </row>
    <row r="504" customFormat="false" ht="15" hidden="false" customHeight="false" outlineLevel="0" collapsed="false">
      <c r="B504" s="2" t="n">
        <v>499</v>
      </c>
      <c r="C504" s="27" t="n">
        <f aca="false">NORMSDIST('Random Draws'!C504)</f>
        <v>0.437982720643633</v>
      </c>
      <c r="D504" s="27" t="n">
        <f aca="false">NORMSDIST(Assumptions!$D$22*'Random Draws'!C504+SQRT(1-Assumptions!$D$22^2)*'Random Draws'!D504)</f>
        <v>0.0244616899748924</v>
      </c>
      <c r="E504" s="19" t="n">
        <f aca="false">IF(C504&lt;(Assumptions!$E$6-Assumptions!$D$6)/(Assumptions!$F$6-Assumptions!$D$6),Assumptions!$D$6+SQRT(C504*(Assumptions!$F$6-Assumptions!$D$6)*(Assumptions!$E$6-Assumptions!$D$6)),Assumptions!$F$6-SQRT((1-C504)*(Assumptions!$F$6-Assumptions!$D$6)*(Assumptions!$F$6-Assumptions!$E$6)))</f>
        <v>0.0867965127249688</v>
      </c>
      <c r="F504" s="19" t="n">
        <f aca="false">IF(D504&lt;(Assumptions!$E$7-Assumptions!$D$7)/(Assumptions!$F$7-Assumptions!$D$7),Assumptions!$D$7+SQRT(D504*(Assumptions!$F$7-Assumptions!$D$7)*(Assumptions!$E$7-Assumptions!$D$7)),Assumptions!$F$7-SQRT((1-D504)*(Assumptions!$F$7-Assumptions!$D$7)*(Assumptions!$F$7-Assumptions!$E$7)))</f>
        <v>0.372114872671611</v>
      </c>
      <c r="G504" s="19" t="n">
        <f aca="false">MIN(Assumptions!$D$24,MAX(Assumptions!$D$23,Assumptions!$D$8+Assumptions!$E$8*'Random Draws'!E504))</f>
        <v>0.103218744557046</v>
      </c>
      <c r="H504" s="19" t="n">
        <f aca="false">IF('Random Draws'!F504&lt;(Assumptions!$E$9-Assumptions!$D$9)/(Assumptions!$F$9-Assumptions!$D$9),Assumptions!$D$9+SQRT('Random Draws'!F504*(Assumptions!$F$9-Assumptions!$D$9)*(Assumptions!$E$9-Assumptions!$D$9)),Assumptions!$F$9-SQRT((1-'Random Draws'!F504)*(Assumptions!$F$9-Assumptions!$D$9)*(Assumptions!$F$9-Assumptions!$E$9)))</f>
        <v>0.253166497923928</v>
      </c>
      <c r="I504" s="19" t="n">
        <f aca="false">IF('Random Draws'!G504&lt;(Assumptions!$E$10-Assumptions!$D$10)/(Assumptions!$F$10-Assumptions!$D$10),Assumptions!$D$10+SQRT('Random Draws'!G504*(Assumptions!$F$10-Assumptions!$D$10)*(Assumptions!$E$10-Assumptions!$D$10)),Assumptions!$F$10-SQRT((1-'Random Draws'!G504)*(Assumptions!$F$10-Assumptions!$D$10)*(Assumptions!$F$10-Assumptions!$E$10)))</f>
        <v>0.0144310452532049</v>
      </c>
      <c r="J504" s="19" t="n">
        <f aca="false">IF('Random Draws'!H504&lt;(Assumptions!$E$11-Assumptions!$D$11)/(Assumptions!$F$11-Assumptions!$D$11),Assumptions!$D$11+SQRT('Random Draws'!H504*(Assumptions!$F$11-Assumptions!$D$11)*(Assumptions!$E$11-Assumptions!$D$11)),Assumptions!$F$11-SQRT((1-'Random Draws'!H504)*(Assumptions!$F$11-Assumptions!$D$11)*(Assumptions!$F$11-Assumptions!$E$11)))</f>
        <v>0.184467695671685</v>
      </c>
      <c r="K504" s="19" t="n">
        <f aca="false">MAX(G504,I504+Assumptions!$D$21)</f>
        <v>0.103218744557046</v>
      </c>
      <c r="L504" s="28" t="n">
        <f aca="false">(F504-Assumptions!$D$15)*(1-H504)+Assumptions!$D$15-J504</f>
        <v>0.126351802590357</v>
      </c>
      <c r="M504" s="21" t="n">
        <f aca="false">Assumptions!$D$14*(1+E504)^1*L504-Assumptions!$D$14*(1+E504)^0*E504*Assumptions!$D$16</f>
        <v>19.5336464422448</v>
      </c>
      <c r="N504" s="21" t="n">
        <f aca="false">Assumptions!$D$14*(1+E504)^2*L504-Assumptions!$D$14*(1+E504)^1*E504*Assumptions!$D$16</f>
        <v>21.2290988342342</v>
      </c>
      <c r="O504" s="21" t="n">
        <f aca="false">Assumptions!$D$14*(1+E504)^3*L504-Assumptions!$D$14*(1+E504)^2*E504*Assumptions!$D$16</f>
        <v>23.0717105813394</v>
      </c>
      <c r="P504" s="21" t="n">
        <f aca="false">Assumptions!$D$14*(1+E504)^4*L504-Assumptions!$D$14*(1+E504)^3*E504*Assumptions!$D$16</f>
        <v>25.0742546023994</v>
      </c>
      <c r="Q504" s="21" t="n">
        <f aca="false">Assumptions!$D$14*(1+E504)^5*L504-Assumptions!$D$14*(1+E504)^4*E504*Assumptions!$D$16</f>
        <v>27.2506124610657</v>
      </c>
      <c r="R504" s="21" t="n">
        <f aca="false">M504/(1+K504)+N504/(1+K504)^2+O504/(1+K504)^3+P504/(1+K504)^4+Q504/(1+K504)^5</f>
        <v>85.9335164300995</v>
      </c>
      <c r="S504" s="21" t="n">
        <f aca="false">Q504*(1+I504)/(K504-I504)</f>
        <v>311.347940079725</v>
      </c>
      <c r="T504" s="21" t="n">
        <f aca="false">R504+S504/(1+K504)^5</f>
        <v>276.452315609128</v>
      </c>
      <c r="U504" s="8" t="n">
        <f aca="false">(T504-Assumptions!$D$17)/Assumptions!$D$18</f>
        <v>3.65809262436513</v>
      </c>
    </row>
    <row r="505" customFormat="false" ht="15" hidden="false" customHeight="false" outlineLevel="0" collapsed="false">
      <c r="B505" s="2" t="n">
        <v>500</v>
      </c>
      <c r="C505" s="27" t="n">
        <f aca="false">NORMSDIST('Random Draws'!C505)</f>
        <v>0.0565815652834484</v>
      </c>
      <c r="D505" s="27" t="n">
        <f aca="false">NORMSDIST(Assumptions!$D$22*'Random Draws'!C505+SQRT(1-Assumptions!$D$22^2)*'Random Draws'!D505)</f>
        <v>0.486281215115056</v>
      </c>
      <c r="E505" s="19" t="n">
        <f aca="false">IF(C505&lt;(Assumptions!$E$6-Assumptions!$D$6)/(Assumptions!$F$6-Assumptions!$D$6),Assumptions!$D$6+SQRT(C505*(Assumptions!$F$6-Assumptions!$D$6)*(Assumptions!$E$6-Assumptions!$D$6)),Assumptions!$F$6-SQRT((1-C505)*(Assumptions!$F$6-Assumptions!$D$6)*(Assumptions!$F$6-Assumptions!$E$6)))</f>
        <v>0.0568198640427692</v>
      </c>
      <c r="F505" s="19" t="n">
        <f aca="false">IF(D505&lt;(Assumptions!$E$7-Assumptions!$D$7)/(Assumptions!$F$7-Assumptions!$D$7),Assumptions!$D$7+SQRT(D505*(Assumptions!$F$7-Assumptions!$D$7)*(Assumptions!$E$7-Assumptions!$D$7)),Assumptions!$F$7-SQRT((1-D505)*(Assumptions!$F$7-Assumptions!$D$7)*(Assumptions!$F$7-Assumptions!$E$7)))</f>
        <v>0.414015620802601</v>
      </c>
      <c r="G505" s="19" t="n">
        <f aca="false">MIN(Assumptions!$D$24,MAX(Assumptions!$D$23,Assumptions!$D$8+Assumptions!$E$8*'Random Draws'!E505))</f>
        <v>0.098762988899473</v>
      </c>
      <c r="H505" s="19" t="n">
        <f aca="false">IF('Random Draws'!F505&lt;(Assumptions!$E$9-Assumptions!$D$9)/(Assumptions!$F$9-Assumptions!$D$9),Assumptions!$D$9+SQRT('Random Draws'!F505*(Assumptions!$F$9-Assumptions!$D$9)*(Assumptions!$E$9-Assumptions!$D$9)),Assumptions!$F$9-SQRT((1-'Random Draws'!F505)*(Assumptions!$F$9-Assumptions!$D$9)*(Assumptions!$F$9-Assumptions!$E$9)))</f>
        <v>0.277498080032623</v>
      </c>
      <c r="I505" s="19" t="n">
        <f aca="false">IF('Random Draws'!G505&lt;(Assumptions!$E$10-Assumptions!$D$10)/(Assumptions!$F$10-Assumptions!$D$10),Assumptions!$D$10+SQRT('Random Draws'!G505*(Assumptions!$F$10-Assumptions!$D$10)*(Assumptions!$E$10-Assumptions!$D$10)),Assumptions!$F$10-SQRT((1-'Random Draws'!G505)*(Assumptions!$F$10-Assumptions!$D$10)*(Assumptions!$F$10-Assumptions!$E$10)))</f>
        <v>0.0190457411853507</v>
      </c>
      <c r="J505" s="19" t="n">
        <f aca="false">IF('Random Draws'!H505&lt;(Assumptions!$E$11-Assumptions!$D$11)/(Assumptions!$F$11-Assumptions!$D$11),Assumptions!$D$11+SQRT('Random Draws'!H505*(Assumptions!$F$11-Assumptions!$D$11)*(Assumptions!$E$11-Assumptions!$D$11)),Assumptions!$F$11-SQRT((1-'Random Draws'!H505)*(Assumptions!$F$11-Assumptions!$D$11)*(Assumptions!$F$11-Assumptions!$E$11)))</f>
        <v>0.197087999326685</v>
      </c>
      <c r="K505" s="19" t="n">
        <f aca="false">MAX(G505,I505+Assumptions!$D$21)</f>
        <v>0.098762988899473</v>
      </c>
      <c r="L505" s="28" t="n">
        <f aca="false">(F505-Assumptions!$D$15)*(1-H505)+Assumptions!$D$15-J505</f>
        <v>0.138113832003921</v>
      </c>
      <c r="M505" s="21" t="n">
        <f aca="false">Assumptions!$D$14*(1+E505)^1*L505-Assumptions!$D$14*(1+E505)^0*E505*Assumptions!$D$16</f>
        <v>20.9172425597313</v>
      </c>
      <c r="N505" s="21" t="n">
        <f aca="false">Assumptions!$D$14*(1+E505)^2*L505-Assumptions!$D$14*(1+E505)^1*E505*Assumptions!$D$16</f>
        <v>22.1057574381249</v>
      </c>
      <c r="O505" s="21" t="n">
        <f aca="false">Assumptions!$D$14*(1+E505)^3*L505-Assumptions!$D$14*(1+E505)^2*E505*Assumptions!$D$16</f>
        <v>23.3618035703215</v>
      </c>
      <c r="P505" s="21" t="n">
        <f aca="false">Assumptions!$D$14*(1+E505)^4*L505-Assumptions!$D$14*(1+E505)^3*E505*Assumptions!$D$16</f>
        <v>24.6892180729811</v>
      </c>
      <c r="Q505" s="21" t="n">
        <f aca="false">Assumptions!$D$14*(1+E505)^5*L505-Assumptions!$D$14*(1+E505)^4*E505*Assumptions!$D$16</f>
        <v>26.0920560872102</v>
      </c>
      <c r="R505" s="21" t="n">
        <f aca="false">M505/(1+K505)+N505/(1+K505)^2+O505/(1+K505)^3+P505/(1+K505)^4+Q505/(1+K505)^5</f>
        <v>88.190533407756</v>
      </c>
      <c r="S505" s="21" t="n">
        <f aca="false">Q505*(1+I505)/(K505-I505)</f>
        <v>333.541352679321</v>
      </c>
      <c r="T505" s="21" t="n">
        <f aca="false">R505+S505/(1+K505)^5</f>
        <v>296.461904141489</v>
      </c>
      <c r="U505" s="8" t="n">
        <f aca="false">(T505-Assumptions!$D$17)/Assumptions!$D$18</f>
        <v>4.45847616565955</v>
      </c>
    </row>
    <row r="506" customFormat="false" ht="15" hidden="false" customHeight="false" outlineLevel="0" collapsed="false">
      <c r="B506" s="2" t="n">
        <v>501</v>
      </c>
      <c r="C506" s="27" t="n">
        <f aca="false">NORMSDIST('Random Draws'!C506)</f>
        <v>0.737150923413474</v>
      </c>
      <c r="D506" s="27" t="n">
        <f aca="false">NORMSDIST(Assumptions!$D$22*'Random Draws'!C506+SQRT(1-Assumptions!$D$22^2)*'Random Draws'!D506)</f>
        <v>0.770976151010047</v>
      </c>
      <c r="E506" s="19" t="n">
        <f aca="false">IF(C506&lt;(Assumptions!$E$6-Assumptions!$D$6)/(Assumptions!$F$6-Assumptions!$D$6),Assumptions!$D$6+SQRT(C506*(Assumptions!$F$6-Assumptions!$D$6)*(Assumptions!$E$6-Assumptions!$D$6)),Assumptions!$F$6-SQRT((1-C506)*(Assumptions!$F$6-Assumptions!$D$6)*(Assumptions!$F$6-Assumptions!$E$6)))</f>
        <v>0.103747477564552</v>
      </c>
      <c r="F506" s="19" t="n">
        <f aca="false">IF(D506&lt;(Assumptions!$E$7-Assumptions!$D$7)/(Assumptions!$F$7-Assumptions!$D$7),Assumptions!$D$7+SQRT(D506*(Assumptions!$F$7-Assumptions!$D$7)*(Assumptions!$E$7-Assumptions!$D$7)),Assumptions!$F$7-SQRT((1-D506)*(Assumptions!$F$7-Assumptions!$D$7)*(Assumptions!$F$7-Assumptions!$E$7)))</f>
        <v>0.429732932154571</v>
      </c>
      <c r="G506" s="19" t="n">
        <f aca="false">MIN(Assumptions!$D$24,MAX(Assumptions!$D$23,Assumptions!$D$8+Assumptions!$E$8*'Random Draws'!E506))</f>
        <v>0.091487018632369</v>
      </c>
      <c r="H506" s="19" t="n">
        <f aca="false">IF('Random Draws'!F506&lt;(Assumptions!$E$9-Assumptions!$D$9)/(Assumptions!$F$9-Assumptions!$D$9),Assumptions!$D$9+SQRT('Random Draws'!F506*(Assumptions!$F$9-Assumptions!$D$9)*(Assumptions!$E$9-Assumptions!$D$9)),Assumptions!$F$9-SQRT((1-'Random Draws'!F506)*(Assumptions!$F$9-Assumptions!$D$9)*(Assumptions!$F$9-Assumptions!$E$9)))</f>
        <v>0.261415729012918</v>
      </c>
      <c r="I506" s="19" t="n">
        <f aca="false">IF('Random Draws'!G506&lt;(Assumptions!$E$10-Assumptions!$D$10)/(Assumptions!$F$10-Assumptions!$D$10),Assumptions!$D$10+SQRT('Random Draws'!G506*(Assumptions!$F$10-Assumptions!$D$10)*(Assumptions!$E$10-Assumptions!$D$10)),Assumptions!$F$10-SQRT((1-'Random Draws'!G506)*(Assumptions!$F$10-Assumptions!$D$10)*(Assumptions!$F$10-Assumptions!$E$10)))</f>
        <v>0.0151614095232698</v>
      </c>
      <c r="J506" s="19" t="n">
        <f aca="false">IF('Random Draws'!H506&lt;(Assumptions!$E$11-Assumptions!$D$11)/(Assumptions!$F$11-Assumptions!$D$11),Assumptions!$D$11+SQRT('Random Draws'!H506*(Assumptions!$F$11-Assumptions!$D$11)*(Assumptions!$E$11-Assumptions!$D$11)),Assumptions!$F$11-SQRT((1-'Random Draws'!H506)*(Assumptions!$F$11-Assumptions!$D$11)*(Assumptions!$F$11-Assumptions!$E$11)))</f>
        <v>0.19095042020211</v>
      </c>
      <c r="K506" s="19" t="n">
        <f aca="false">MAX(G506,I506+Assumptions!$D$21)</f>
        <v>0.091487018632369</v>
      </c>
      <c r="L506" s="28" t="n">
        <f aca="false">(F506-Assumptions!$D$15)*(1-H506)+Assumptions!$D$15-J506</f>
        <v>0.160427608984095</v>
      </c>
      <c r="M506" s="21" t="n">
        <f aca="false">Assumptions!$D$14*(1+E506)^1*L506-Assumptions!$D$14*(1+E506)^0*E506*Assumptions!$D$16</f>
        <v>25.2240759410407</v>
      </c>
      <c r="N506" s="21" t="n">
        <f aca="false">Assumptions!$D$14*(1+E506)^2*L506-Assumptions!$D$14*(1+E506)^1*E506*Assumptions!$D$16</f>
        <v>27.8410101938204</v>
      </c>
      <c r="O506" s="21" t="n">
        <f aca="false">Assumptions!$D$14*(1+E506)^3*L506-Assumptions!$D$14*(1+E506)^2*E506*Assumptions!$D$16</f>
        <v>30.7294447742782</v>
      </c>
      <c r="P506" s="21" t="n">
        <f aca="false">Assumptions!$D$14*(1+E506)^4*L506-Assumptions!$D$14*(1+E506)^3*E506*Assumptions!$D$16</f>
        <v>33.9175471565688</v>
      </c>
      <c r="Q506" s="21" t="n">
        <f aca="false">Assumptions!$D$14*(1+E506)^5*L506-Assumptions!$D$14*(1+E506)^4*E506*Assumptions!$D$16</f>
        <v>37.4364071192396</v>
      </c>
      <c r="R506" s="21" t="n">
        <f aca="false">M506/(1+K506)+N506/(1+K506)^2+O506/(1+K506)^3+P506/(1+K506)^4+Q506/(1+K506)^5</f>
        <v>118.174338472152</v>
      </c>
      <c r="S506" s="21" t="n">
        <f aca="false">Q506*(1+I506)/(K506-I506)</f>
        <v>497.919325666063</v>
      </c>
      <c r="T506" s="21" t="n">
        <f aca="false">R506+S506/(1+K506)^5</f>
        <v>439.589314448446</v>
      </c>
      <c r="U506" s="8" t="n">
        <f aca="false">(T506-Assumptions!$D$17)/Assumptions!$D$18</f>
        <v>10.1835725779379</v>
      </c>
    </row>
    <row r="507" customFormat="false" ht="15" hidden="false" customHeight="false" outlineLevel="0" collapsed="false">
      <c r="B507" s="2" t="n">
        <v>502</v>
      </c>
      <c r="C507" s="27" t="n">
        <f aca="false">NORMSDIST('Random Draws'!C507)</f>
        <v>0.0341682938370291</v>
      </c>
      <c r="D507" s="27" t="n">
        <f aca="false">NORMSDIST(Assumptions!$D$22*'Random Draws'!C507+SQRT(1-Assumptions!$D$22^2)*'Random Draws'!D507)</f>
        <v>0.376497323638888</v>
      </c>
      <c r="E507" s="19" t="n">
        <f aca="false">IF(C507&lt;(Assumptions!$E$6-Assumptions!$D$6)/(Assumptions!$F$6-Assumptions!$D$6),Assumptions!$D$6+SQRT(C507*(Assumptions!$F$6-Assumptions!$D$6)*(Assumptions!$E$6-Assumptions!$D$6)),Assumptions!$F$6-SQRT((1-C507)*(Assumptions!$F$6-Assumptions!$D$6)*(Assumptions!$F$6-Assumptions!$E$6)))</f>
        <v>0.0530706338478723</v>
      </c>
      <c r="F507" s="19" t="n">
        <f aca="false">IF(D507&lt;(Assumptions!$E$7-Assumptions!$D$7)/(Assumptions!$F$7-Assumptions!$D$7),Assumptions!$D$7+SQRT(D507*(Assumptions!$F$7-Assumptions!$D$7)*(Assumptions!$E$7-Assumptions!$D$7)),Assumptions!$F$7-SQRT((1-D507)*(Assumptions!$F$7-Assumptions!$D$7)*(Assumptions!$F$7-Assumptions!$E$7)))</f>
        <v>0.407528769622549</v>
      </c>
      <c r="G507" s="19" t="n">
        <f aca="false">MIN(Assumptions!$D$24,MAX(Assumptions!$D$23,Assumptions!$D$8+Assumptions!$E$8*'Random Draws'!E507))</f>
        <v>0.069770792345108</v>
      </c>
      <c r="H507" s="19" t="n">
        <f aca="false">IF('Random Draws'!F507&lt;(Assumptions!$E$9-Assumptions!$D$9)/(Assumptions!$F$9-Assumptions!$D$9),Assumptions!$D$9+SQRT('Random Draws'!F507*(Assumptions!$F$9-Assumptions!$D$9)*(Assumptions!$E$9-Assumptions!$D$9)),Assumptions!$F$9-SQRT((1-'Random Draws'!F507)*(Assumptions!$F$9-Assumptions!$D$9)*(Assumptions!$F$9-Assumptions!$E$9)))</f>
        <v>0.249126349897588</v>
      </c>
      <c r="I507" s="19" t="n">
        <f aca="false">IF('Random Draws'!G507&lt;(Assumptions!$E$10-Assumptions!$D$10)/(Assumptions!$F$10-Assumptions!$D$10),Assumptions!$D$10+SQRT('Random Draws'!G507*(Assumptions!$F$10-Assumptions!$D$10)*(Assumptions!$E$10-Assumptions!$D$10)),Assumptions!$F$10-SQRT((1-'Random Draws'!G507)*(Assumptions!$F$10-Assumptions!$D$10)*(Assumptions!$F$10-Assumptions!$E$10)))</f>
        <v>0.0136221994361541</v>
      </c>
      <c r="J507" s="19" t="n">
        <f aca="false">IF('Random Draws'!H507&lt;(Assumptions!$E$11-Assumptions!$D$11)/(Assumptions!$F$11-Assumptions!$D$11),Assumptions!$D$11+SQRT('Random Draws'!H507*(Assumptions!$F$11-Assumptions!$D$11)*(Assumptions!$E$11-Assumptions!$D$11)),Assumptions!$F$11-SQRT((1-'Random Draws'!H507)*(Assumptions!$F$11-Assumptions!$D$11)*(Assumptions!$F$11-Assumptions!$E$11)))</f>
        <v>0.160367942595027</v>
      </c>
      <c r="K507" s="19" t="n">
        <f aca="false">MAX(G507,I507+Assumptions!$D$21)</f>
        <v>0.069770792345108</v>
      </c>
      <c r="L507" s="28" t="n">
        <f aca="false">(F507-Assumptions!$D$15)*(1-H507)+Assumptions!$D$15-J507</f>
        <v>0.178021097659888</v>
      </c>
      <c r="M507" s="21" t="n">
        <f aca="false">Assumptions!$D$14*(1+E507)^1*L507-Assumptions!$D$14*(1+E507)^0*E507*Assumptions!$D$16</f>
        <v>26.9521173146556</v>
      </c>
      <c r="N507" s="21" t="n">
        <f aca="false">Assumptions!$D$14*(1+E507)^2*L507-Assumptions!$D$14*(1+E507)^1*E507*Assumptions!$D$16</f>
        <v>28.3824832640866</v>
      </c>
      <c r="O507" s="21" t="n">
        <f aca="false">Assumptions!$D$14*(1+E507)^3*L507-Assumptions!$D$14*(1+E507)^2*E507*Assumptions!$D$16</f>
        <v>29.8887596410883</v>
      </c>
      <c r="P507" s="21" t="n">
        <f aca="false">Assumptions!$D$14*(1+E507)^4*L507-Assumptions!$D$14*(1+E507)^3*E507*Assumptions!$D$16</f>
        <v>31.4749750601676</v>
      </c>
      <c r="Q507" s="21" t="n">
        <f aca="false">Assumptions!$D$14*(1+E507)^5*L507-Assumptions!$D$14*(1+E507)^4*E507*Assumptions!$D$16</f>
        <v>33.1453719369566</v>
      </c>
      <c r="R507" s="21" t="n">
        <f aca="false">M507/(1+K507)+N507/(1+K507)^2+O507/(1+K507)^3+P507/(1+K507)^4+Q507/(1+K507)^5</f>
        <v>122.099306440656</v>
      </c>
      <c r="S507" s="21" t="n">
        <f aca="false">Q507*(1+I507)/(K507-I507)</f>
        <v>598.356665114394</v>
      </c>
      <c r="T507" s="21" t="n">
        <f aca="false">R507+S507/(1+K507)^5</f>
        <v>549.176570138056</v>
      </c>
      <c r="U507" s="8" t="n">
        <f aca="false">(T507-Assumptions!$D$17)/Assumptions!$D$18</f>
        <v>14.5670628055222</v>
      </c>
    </row>
    <row r="508" customFormat="false" ht="15" hidden="false" customHeight="false" outlineLevel="0" collapsed="false">
      <c r="B508" s="2" t="n">
        <v>503</v>
      </c>
      <c r="C508" s="27" t="n">
        <f aca="false">NORMSDIST('Random Draws'!C508)</f>
        <v>0.172288625746987</v>
      </c>
      <c r="D508" s="27" t="n">
        <f aca="false">NORMSDIST(Assumptions!$D$22*'Random Draws'!C508+SQRT(1-Assumptions!$D$22^2)*'Random Draws'!D508)</f>
        <v>0.725862280386869</v>
      </c>
      <c r="E508" s="19" t="n">
        <f aca="false">IF(C508&lt;(Assumptions!$E$6-Assumptions!$D$6)/(Assumptions!$F$6-Assumptions!$D$6),Assumptions!$D$6+SQRT(C508*(Assumptions!$F$6-Assumptions!$D$6)*(Assumptions!$E$6-Assumptions!$D$6)),Assumptions!$F$6-SQRT((1-C508)*(Assumptions!$F$6-Assumptions!$D$6)*(Assumptions!$F$6-Assumptions!$E$6)))</f>
        <v>0.0693503514243856</v>
      </c>
      <c r="F508" s="19" t="n">
        <f aca="false">IF(D508&lt;(Assumptions!$E$7-Assumptions!$D$7)/(Assumptions!$F$7-Assumptions!$D$7),Assumptions!$D$7+SQRT(D508*(Assumptions!$F$7-Assumptions!$D$7)*(Assumptions!$E$7-Assumptions!$D$7)),Assumptions!$F$7-SQRT((1-D508)*(Assumptions!$F$7-Assumptions!$D$7)*(Assumptions!$F$7-Assumptions!$E$7)))</f>
        <v>0.426885790384602</v>
      </c>
      <c r="G508" s="19" t="n">
        <f aca="false">MIN(Assumptions!$D$24,MAX(Assumptions!$D$23,Assumptions!$D$8+Assumptions!$E$8*'Random Draws'!E508))</f>
        <v>0.091831102827857</v>
      </c>
      <c r="H508" s="19" t="n">
        <f aca="false">IF('Random Draws'!F508&lt;(Assumptions!$E$9-Assumptions!$D$9)/(Assumptions!$F$9-Assumptions!$D$9),Assumptions!$D$9+SQRT('Random Draws'!F508*(Assumptions!$F$9-Assumptions!$D$9)*(Assumptions!$E$9-Assumptions!$D$9)),Assumptions!$F$9-SQRT((1-'Random Draws'!F508)*(Assumptions!$F$9-Assumptions!$D$9)*(Assumptions!$F$9-Assumptions!$E$9)))</f>
        <v>0.26748849315503</v>
      </c>
      <c r="I508" s="19" t="n">
        <f aca="false">IF('Random Draws'!G508&lt;(Assumptions!$E$10-Assumptions!$D$10)/(Assumptions!$F$10-Assumptions!$D$10),Assumptions!$D$10+SQRT('Random Draws'!G508*(Assumptions!$F$10-Assumptions!$D$10)*(Assumptions!$E$10-Assumptions!$D$10)),Assumptions!$F$10-SQRT((1-'Random Draws'!G508)*(Assumptions!$F$10-Assumptions!$D$10)*(Assumptions!$F$10-Assumptions!$E$10)))</f>
        <v>0.0192055794067647</v>
      </c>
      <c r="J508" s="19" t="n">
        <f aca="false">IF('Random Draws'!H508&lt;(Assumptions!$E$11-Assumptions!$D$11)/(Assumptions!$F$11-Assumptions!$D$11),Assumptions!$D$11+SQRT('Random Draws'!H508*(Assumptions!$F$11-Assumptions!$D$11)*(Assumptions!$E$11-Assumptions!$D$11)),Assumptions!$F$11-SQRT((1-'Random Draws'!H508)*(Assumptions!$F$11-Assumptions!$D$11)*(Assumptions!$F$11-Assumptions!$E$11)))</f>
        <v>0.156090358510217</v>
      </c>
      <c r="K508" s="19" t="n">
        <f aca="false">MAX(G508,I508+Assumptions!$D$21)</f>
        <v>0.091831102827857</v>
      </c>
      <c r="L508" s="28" t="n">
        <f aca="false">(F508-Assumptions!$D$15)*(1-H508)+Assumptions!$D$15-J508</f>
        <v>0.191381899165268</v>
      </c>
      <c r="M508" s="21" t="n">
        <f aca="false">Assumptions!$D$14*(1+E508)^1*L508-Assumptions!$D$14*(1+E508)^0*E508*Assumptions!$D$16</f>
        <v>29.3731996349575</v>
      </c>
      <c r="N508" s="21" t="n">
        <f aca="false">Assumptions!$D$14*(1+E508)^2*L508-Assumptions!$D$14*(1+E508)^1*E508*Assumptions!$D$16</f>
        <v>31.4102413521004</v>
      </c>
      <c r="O508" s="21" t="n">
        <f aca="false">Assumptions!$D$14*(1+E508)^3*L508-Assumptions!$D$14*(1+E508)^2*E508*Assumptions!$D$16</f>
        <v>33.5885526281934</v>
      </c>
      <c r="P508" s="21" t="n">
        <f aca="false">Assumptions!$D$14*(1+E508)^4*L508-Assumptions!$D$14*(1+E508)^3*E508*Assumptions!$D$16</f>
        <v>35.917930556795</v>
      </c>
      <c r="Q508" s="21" t="n">
        <f aca="false">Assumptions!$D$14*(1+E508)^5*L508-Assumptions!$D$14*(1+E508)^4*E508*Assumptions!$D$16</f>
        <v>38.4088516633455</v>
      </c>
      <c r="R508" s="21" t="n">
        <f aca="false">M508/(1+K508)+N508/(1+K508)^2+O508/(1+K508)^3+P508/(1+K508)^4+Q508/(1+K508)^5</f>
        <v>129.087108403739</v>
      </c>
      <c r="S508" s="21" t="n">
        <f aca="false">Q508*(1+I508)/(K508-I508)</f>
        <v>539.018709537029</v>
      </c>
      <c r="T508" s="21" t="n">
        <f aca="false">R508+S508/(1+K508)^5</f>
        <v>476.484482058969</v>
      </c>
      <c r="U508" s="8" t="n">
        <f aca="false">(T508-Assumptions!$D$17)/Assumptions!$D$18</f>
        <v>11.6593792823588</v>
      </c>
    </row>
    <row r="509" customFormat="false" ht="15" hidden="false" customHeight="false" outlineLevel="0" collapsed="false">
      <c r="B509" s="2" t="n">
        <v>504</v>
      </c>
      <c r="C509" s="27" t="n">
        <f aca="false">NORMSDIST('Random Draws'!C509)</f>
        <v>0.38803811889525</v>
      </c>
      <c r="D509" s="27" t="n">
        <f aca="false">NORMSDIST(Assumptions!$D$22*'Random Draws'!C509+SQRT(1-Assumptions!$D$22^2)*'Random Draws'!D509)</f>
        <v>0.845490440054031</v>
      </c>
      <c r="E509" s="19" t="n">
        <f aca="false">IF(C509&lt;(Assumptions!$E$6-Assumptions!$D$6)/(Assumptions!$F$6-Assumptions!$D$6),Assumptions!$D$6+SQRT(C509*(Assumptions!$F$6-Assumptions!$D$6)*(Assumptions!$E$6-Assumptions!$D$6)),Assumptions!$F$6-SQRT((1-C509)*(Assumptions!$F$6-Assumptions!$D$6)*(Assumptions!$F$6-Assumptions!$E$6)))</f>
        <v>0.0840475946502899</v>
      </c>
      <c r="F509" s="19" t="n">
        <f aca="false">IF(D509&lt;(Assumptions!$E$7-Assumptions!$D$7)/(Assumptions!$F$7-Assumptions!$D$7),Assumptions!$D$7+SQRT(D509*(Assumptions!$F$7-Assumptions!$D$7)*(Assumptions!$E$7-Assumptions!$D$7)),Assumptions!$F$7-SQRT((1-D509)*(Assumptions!$F$7-Assumptions!$D$7)*(Assumptions!$F$7-Assumptions!$E$7)))</f>
        <v>0.435139625107737</v>
      </c>
      <c r="G509" s="19" t="n">
        <f aca="false">MIN(Assumptions!$D$24,MAX(Assumptions!$D$23,Assumptions!$D$8+Assumptions!$E$8*'Random Draws'!E509))</f>
        <v>0.079147501906833</v>
      </c>
      <c r="H509" s="19" t="n">
        <f aca="false">IF('Random Draws'!F509&lt;(Assumptions!$E$9-Assumptions!$D$9)/(Assumptions!$F$9-Assumptions!$D$9),Assumptions!$D$9+SQRT('Random Draws'!F509*(Assumptions!$F$9-Assumptions!$D$9)*(Assumptions!$E$9-Assumptions!$D$9)),Assumptions!$F$9-SQRT((1-'Random Draws'!F509)*(Assumptions!$F$9-Assumptions!$D$9)*(Assumptions!$F$9-Assumptions!$E$9)))</f>
        <v>0.27717912206573</v>
      </c>
      <c r="I509" s="19" t="n">
        <f aca="false">IF('Random Draws'!G509&lt;(Assumptions!$E$10-Assumptions!$D$10)/(Assumptions!$F$10-Assumptions!$D$10),Assumptions!$D$10+SQRT('Random Draws'!G509*(Assumptions!$F$10-Assumptions!$D$10)*(Assumptions!$E$10-Assumptions!$D$10)),Assumptions!$F$10-SQRT((1-'Random Draws'!G509)*(Assumptions!$F$10-Assumptions!$D$10)*(Assumptions!$F$10-Assumptions!$E$10)))</f>
        <v>0.0217354154066089</v>
      </c>
      <c r="J509" s="19" t="n">
        <f aca="false">IF('Random Draws'!H509&lt;(Assumptions!$E$11-Assumptions!$D$11)/(Assumptions!$F$11-Assumptions!$D$11),Assumptions!$D$11+SQRT('Random Draws'!H509*(Assumptions!$F$11-Assumptions!$D$11)*(Assumptions!$E$11-Assumptions!$D$11)),Assumptions!$F$11-SQRT((1-'Random Draws'!H509)*(Assumptions!$F$11-Assumptions!$D$11)*(Assumptions!$F$11-Assumptions!$E$11)))</f>
        <v>0.192627650384631</v>
      </c>
      <c r="K509" s="19" t="n">
        <f aca="false">MAX(G509,I509+Assumptions!$D$21)</f>
        <v>0.079147501906833</v>
      </c>
      <c r="L509" s="28" t="n">
        <f aca="false">(F509-Assumptions!$D$15)*(1-H509)+Assumptions!$D$15-J509</f>
        <v>0.157933641328277</v>
      </c>
      <c r="M509" s="21" t="n">
        <f aca="false">Assumptions!$D$14*(1+E509)^1*L509-Assumptions!$D$14*(1+E509)^0*E509*Assumptions!$D$16</f>
        <v>24.4594926427319</v>
      </c>
      <c r="N509" s="21" t="n">
        <f aca="false">Assumptions!$D$14*(1+E509)^2*L509-Assumptions!$D$14*(1+E509)^1*E509*Assumptions!$D$16</f>
        <v>26.51525416572</v>
      </c>
      <c r="O509" s="21" t="n">
        <f aca="false">Assumptions!$D$14*(1+E509)^3*L509-Assumptions!$D$14*(1+E509)^2*E509*Assumptions!$D$16</f>
        <v>28.7437974998899</v>
      </c>
      <c r="P509" s="21" t="n">
        <f aca="false">Assumptions!$D$14*(1+E509)^4*L509-Assumptions!$D$14*(1+E509)^3*E509*Assumptions!$D$16</f>
        <v>31.1596445408706</v>
      </c>
      <c r="Q509" s="21" t="n">
        <f aca="false">Assumptions!$D$14*(1+E509)^5*L509-Assumptions!$D$14*(1+E509)^4*E509*Assumptions!$D$16</f>
        <v>33.7785377146888</v>
      </c>
      <c r="R509" s="21" t="n">
        <f aca="false">M509/(1+K509)+N509/(1+K509)^2+O509/(1+K509)^3+P509/(1+K509)^4+Q509/(1+K509)^5</f>
        <v>114.361708146832</v>
      </c>
      <c r="S509" s="21" t="n">
        <f aca="false">Q509*(1+I509)/(K509-I509)</f>
        <v>601.140463055818</v>
      </c>
      <c r="T509" s="21" t="n">
        <f aca="false">R509+S509/(1+K509)^5</f>
        <v>525.106355752863</v>
      </c>
      <c r="U509" s="8" t="n">
        <f aca="false">(T509-Assumptions!$D$17)/Assumptions!$D$18</f>
        <v>13.6042542301145</v>
      </c>
    </row>
    <row r="510" customFormat="false" ht="15" hidden="false" customHeight="false" outlineLevel="0" collapsed="false">
      <c r="B510" s="2" t="n">
        <v>505</v>
      </c>
      <c r="C510" s="27" t="n">
        <f aca="false">NORMSDIST('Random Draws'!C510)</f>
        <v>0.975691749987019</v>
      </c>
      <c r="D510" s="27" t="n">
        <f aca="false">NORMSDIST(Assumptions!$D$22*'Random Draws'!C510+SQRT(1-Assumptions!$D$22^2)*'Random Draws'!D510)</f>
        <v>0.942121206893188</v>
      </c>
      <c r="E510" s="19" t="n">
        <f aca="false">IF(C510&lt;(Assumptions!$E$6-Assumptions!$D$6)/(Assumptions!$F$6-Assumptions!$D$6),Assumptions!$D$6+SQRT(C510*(Assumptions!$F$6-Assumptions!$D$6)*(Assumptions!$E$6-Assumptions!$D$6)),Assumptions!$F$6-SQRT((1-C510)*(Assumptions!$F$6-Assumptions!$D$6)*(Assumptions!$F$6-Assumptions!$E$6)))</f>
        <v>0.128975425175323</v>
      </c>
      <c r="F510" s="19" t="n">
        <f aca="false">IF(D510&lt;(Assumptions!$E$7-Assumptions!$D$7)/(Assumptions!$F$7-Assumptions!$D$7),Assumptions!$D$7+SQRT(D510*(Assumptions!$F$7-Assumptions!$D$7)*(Assumptions!$E$7-Assumptions!$D$7)),Assumptions!$F$7-SQRT((1-D510)*(Assumptions!$F$7-Assumptions!$D$7)*(Assumptions!$F$7-Assumptions!$E$7)))</f>
        <v>0.44478437735657</v>
      </c>
      <c r="G510" s="19" t="n">
        <f aca="false">MIN(Assumptions!$D$24,MAX(Assumptions!$D$23,Assumptions!$D$8+Assumptions!$E$8*'Random Draws'!E510))</f>
        <v>0.10550195739108</v>
      </c>
      <c r="H510" s="19" t="n">
        <f aca="false">IF('Random Draws'!F510&lt;(Assumptions!$E$9-Assumptions!$D$9)/(Assumptions!$F$9-Assumptions!$D$9),Assumptions!$D$9+SQRT('Random Draws'!F510*(Assumptions!$F$9-Assumptions!$D$9)*(Assumptions!$E$9-Assumptions!$D$9)),Assumptions!$F$9-SQRT((1-'Random Draws'!F510)*(Assumptions!$F$9-Assumptions!$D$9)*(Assumptions!$F$9-Assumptions!$E$9)))</f>
        <v>0.291205057769102</v>
      </c>
      <c r="I510" s="19" t="n">
        <f aca="false">IF('Random Draws'!G510&lt;(Assumptions!$E$10-Assumptions!$D$10)/(Assumptions!$F$10-Assumptions!$D$10),Assumptions!$D$10+SQRT('Random Draws'!G510*(Assumptions!$F$10-Assumptions!$D$10)*(Assumptions!$E$10-Assumptions!$D$10)),Assumptions!$F$10-SQRT((1-'Random Draws'!G510)*(Assumptions!$F$10-Assumptions!$D$10)*(Assumptions!$F$10-Assumptions!$E$10)))</f>
        <v>0.0168573582291743</v>
      </c>
      <c r="J510" s="19" t="n">
        <f aca="false">IF('Random Draws'!H510&lt;(Assumptions!$E$11-Assumptions!$D$11)/(Assumptions!$F$11-Assumptions!$D$11),Assumptions!$D$11+SQRT('Random Draws'!H510*(Assumptions!$F$11-Assumptions!$D$11)*(Assumptions!$E$11-Assumptions!$D$11)),Assumptions!$F$11-SQRT((1-'Random Draws'!H510)*(Assumptions!$F$11-Assumptions!$D$11)*(Assumptions!$F$11-Assumptions!$E$11)))</f>
        <v>0.199433114323505</v>
      </c>
      <c r="K510" s="19" t="n">
        <f aca="false">MAX(G510,I510+Assumptions!$D$21)</f>
        <v>0.10550195739108</v>
      </c>
      <c r="L510" s="28" t="n">
        <f aca="false">(F510-Assumptions!$D$15)*(1-H510)+Assumptions!$D$15-J510</f>
        <v>0.153684460240134</v>
      </c>
      <c r="M510" s="21" t="n">
        <f aca="false">Assumptions!$D$14*(1+E510)^1*L510-Assumptions!$D$14*(1+E510)^0*E510*Assumptions!$D$16</f>
        <v>24.5973238326419</v>
      </c>
      <c r="N510" s="21" t="n">
        <f aca="false">Assumptions!$D$14*(1+E510)^2*L510-Assumptions!$D$14*(1+E510)^1*E510*Assumptions!$D$16</f>
        <v>27.769774132132</v>
      </c>
      <c r="O510" s="21" t="n">
        <f aca="false">Assumptions!$D$14*(1+E510)^3*L510-Assumptions!$D$14*(1+E510)^2*E510*Assumptions!$D$16</f>
        <v>31.3513925578464</v>
      </c>
      <c r="P510" s="21" t="n">
        <f aca="false">Assumptions!$D$14*(1+E510)^4*L510-Assumptions!$D$14*(1+E510)^3*E510*Assumptions!$D$16</f>
        <v>35.3949517428331</v>
      </c>
      <c r="Q510" s="21" t="n">
        <f aca="false">Assumptions!$D$14*(1+E510)^5*L510-Assumptions!$D$14*(1+E510)^4*E510*Assumptions!$D$16</f>
        <v>39.9600306929251</v>
      </c>
      <c r="R510" s="21" t="n">
        <f aca="false">M510/(1+K510)+N510/(1+K510)^2+O510/(1+K510)^3+P510/(1+K510)^4+Q510/(1+K510)^5</f>
        <v>116.075349340657</v>
      </c>
      <c r="S510" s="21" t="n">
        <f aca="false">Q510*(1+I510)/(K510-I510)</f>
        <v>458.388346603596</v>
      </c>
      <c r="T510" s="21" t="n">
        <f aca="false">R510+S510/(1+K510)^5</f>
        <v>393.685913613551</v>
      </c>
      <c r="U510" s="8" t="n">
        <f aca="false">(T510-Assumptions!$D$17)/Assumptions!$D$18</f>
        <v>8.34743654454203</v>
      </c>
    </row>
    <row r="511" customFormat="false" ht="15" hidden="false" customHeight="false" outlineLevel="0" collapsed="false">
      <c r="B511" s="2" t="n">
        <v>506</v>
      </c>
      <c r="C511" s="27" t="n">
        <f aca="false">NORMSDIST('Random Draws'!C511)</f>
        <v>0.720547120981355</v>
      </c>
      <c r="D511" s="27" t="n">
        <f aca="false">NORMSDIST(Assumptions!$D$22*'Random Draws'!C511+SQRT(1-Assumptions!$D$22^2)*'Random Draws'!D511)</f>
        <v>0.474514674043709</v>
      </c>
      <c r="E511" s="19" t="n">
        <f aca="false">IF(C511&lt;(Assumptions!$E$6-Assumptions!$D$6)/(Assumptions!$F$6-Assumptions!$D$6),Assumptions!$D$6+SQRT(C511*(Assumptions!$F$6-Assumptions!$D$6)*(Assumptions!$E$6-Assumptions!$D$6)),Assumptions!$F$6-SQRT((1-C511)*(Assumptions!$F$6-Assumptions!$D$6)*(Assumptions!$F$6-Assumptions!$E$6)))</f>
        <v>0.102620000065634</v>
      </c>
      <c r="F511" s="19" t="n">
        <f aca="false">IF(D511&lt;(Assumptions!$E$7-Assumptions!$D$7)/(Assumptions!$F$7-Assumptions!$D$7),Assumptions!$D$7+SQRT(D511*(Assumptions!$F$7-Assumptions!$D$7)*(Assumptions!$E$7-Assumptions!$D$7)),Assumptions!$F$7-SQRT((1-D511)*(Assumptions!$F$7-Assumptions!$D$7)*(Assumptions!$F$7-Assumptions!$E$7)))</f>
        <v>0.413358111325854</v>
      </c>
      <c r="G511" s="19" t="n">
        <f aca="false">MIN(Assumptions!$D$24,MAX(Assumptions!$D$23,Assumptions!$D$8+Assumptions!$E$8*'Random Draws'!E511))</f>
        <v>0.094037417564142</v>
      </c>
      <c r="H511" s="19" t="n">
        <f aca="false">IF('Random Draws'!F511&lt;(Assumptions!$E$9-Assumptions!$D$9)/(Assumptions!$F$9-Assumptions!$D$9),Assumptions!$D$9+SQRT('Random Draws'!F511*(Assumptions!$F$9-Assumptions!$D$9)*(Assumptions!$E$9-Assumptions!$D$9)),Assumptions!$F$9-SQRT((1-'Random Draws'!F511)*(Assumptions!$F$9-Assumptions!$D$9)*(Assumptions!$F$9-Assumptions!$E$9)))</f>
        <v>0.266124357859593</v>
      </c>
      <c r="I511" s="19" t="n">
        <f aca="false">IF('Random Draws'!G511&lt;(Assumptions!$E$10-Assumptions!$D$10)/(Assumptions!$F$10-Assumptions!$D$10),Assumptions!$D$10+SQRT('Random Draws'!G511*(Assumptions!$F$10-Assumptions!$D$10)*(Assumptions!$E$10-Assumptions!$D$10)),Assumptions!$F$10-SQRT((1-'Random Draws'!G511)*(Assumptions!$F$10-Assumptions!$D$10)*(Assumptions!$F$10-Assumptions!$E$10)))</f>
        <v>0.0129752415471941</v>
      </c>
      <c r="J511" s="19" t="n">
        <f aca="false">IF('Random Draws'!H511&lt;(Assumptions!$E$11-Assumptions!$D$11)/(Assumptions!$F$11-Assumptions!$D$11),Assumptions!$D$11+SQRT('Random Draws'!H511*(Assumptions!$F$11-Assumptions!$D$11)*(Assumptions!$E$11-Assumptions!$D$11)),Assumptions!$F$11-SQRT((1-'Random Draws'!H511)*(Assumptions!$F$11-Assumptions!$D$11)*(Assumptions!$F$11-Assumptions!$E$11)))</f>
        <v>0.15319880252732</v>
      </c>
      <c r="K511" s="19" t="n">
        <f aca="false">MAX(G511,I511+Assumptions!$D$21)</f>
        <v>0.094037417564142</v>
      </c>
      <c r="L511" s="28" t="n">
        <f aca="false">(F511-Assumptions!$D$15)*(1-H511)+Assumptions!$D$15-J511</f>
        <v>0.184750813377634</v>
      </c>
      <c r="M511" s="21" t="n">
        <f aca="false">Assumptions!$D$14*(1+E511)^1*L511-Assumptions!$D$14*(1+E511)^0*E511*Assumptions!$D$16</f>
        <v>29.0915445692076</v>
      </c>
      <c r="N511" s="21" t="n">
        <f aca="false">Assumptions!$D$14*(1+E511)^2*L511-Assumptions!$D$14*(1+E511)^1*E511*Assumptions!$D$16</f>
        <v>32.076918874809</v>
      </c>
      <c r="O511" s="21" t="n">
        <f aca="false">Assumptions!$D$14*(1+E511)^3*L511-Assumptions!$D$14*(1+E511)^2*E511*Assumptions!$D$16</f>
        <v>35.3686522918473</v>
      </c>
      <c r="P511" s="21" t="n">
        <f aca="false">Assumptions!$D$14*(1+E511)^4*L511-Assumptions!$D$14*(1+E511)^3*E511*Assumptions!$D$16</f>
        <v>38.998183392358</v>
      </c>
      <c r="Q511" s="21" t="n">
        <f aca="false">Assumptions!$D$14*(1+E511)^5*L511-Assumptions!$D$14*(1+E511)^4*E511*Assumptions!$D$16</f>
        <v>43.0001769746414</v>
      </c>
      <c r="R511" s="21" t="n">
        <f aca="false">M511/(1+K511)+N511/(1+K511)^2+O511/(1+K511)^3+P511/(1+K511)^4+Q511/(1+K511)^5</f>
        <v>135.057438160875</v>
      </c>
      <c r="S511" s="21" t="n">
        <f aca="false">Q511*(1+I511)/(K511-I511)</f>
        <v>537.342035431576</v>
      </c>
      <c r="T511" s="21" t="n">
        <f aca="false">R511+S511/(1+K511)^5</f>
        <v>477.8962154245</v>
      </c>
      <c r="U511" s="8" t="n">
        <f aca="false">(T511-Assumptions!$D$17)/Assumptions!$D$18</f>
        <v>11.71584861698</v>
      </c>
    </row>
    <row r="512" customFormat="false" ht="15" hidden="false" customHeight="false" outlineLevel="0" collapsed="false">
      <c r="B512" s="2" t="n">
        <v>507</v>
      </c>
      <c r="C512" s="27" t="n">
        <f aca="false">NORMSDIST('Random Draws'!C512)</f>
        <v>0.73411720769444</v>
      </c>
      <c r="D512" s="27" t="n">
        <f aca="false">NORMSDIST(Assumptions!$D$22*'Random Draws'!C512+SQRT(1-Assumptions!$D$22^2)*'Random Draws'!D512)</f>
        <v>0.548738183840015</v>
      </c>
      <c r="E512" s="19" t="n">
        <f aca="false">IF(C512&lt;(Assumptions!$E$6-Assumptions!$D$6)/(Assumptions!$F$6-Assumptions!$D$6),Assumptions!$D$6+SQRT(C512*(Assumptions!$F$6-Assumptions!$D$6)*(Assumptions!$E$6-Assumptions!$D$6)),Assumptions!$F$6-SQRT((1-C512)*(Assumptions!$F$6-Assumptions!$D$6)*(Assumptions!$F$6-Assumptions!$E$6)))</f>
        <v>0.103538870539603</v>
      </c>
      <c r="F512" s="19" t="n">
        <f aca="false">IF(D512&lt;(Assumptions!$E$7-Assumptions!$D$7)/(Assumptions!$F$7-Assumptions!$D$7),Assumptions!$D$7+SQRT(D512*(Assumptions!$F$7-Assumptions!$D$7)*(Assumptions!$E$7-Assumptions!$D$7)),Assumptions!$F$7-SQRT((1-D512)*(Assumptions!$F$7-Assumptions!$D$7)*(Assumptions!$F$7-Assumptions!$E$7)))</f>
        <v>0.4173796924272</v>
      </c>
      <c r="G512" s="19" t="n">
        <f aca="false">MIN(Assumptions!$D$24,MAX(Assumptions!$D$23,Assumptions!$D$8+Assumptions!$E$8*'Random Draws'!E512))</f>
        <v>0.07765704704024</v>
      </c>
      <c r="H512" s="19" t="n">
        <f aca="false">IF('Random Draws'!F512&lt;(Assumptions!$E$9-Assumptions!$D$9)/(Assumptions!$F$9-Assumptions!$D$9),Assumptions!$D$9+SQRT('Random Draws'!F512*(Assumptions!$F$9-Assumptions!$D$9)*(Assumptions!$E$9-Assumptions!$D$9)),Assumptions!$F$9-SQRT((1-'Random Draws'!F512)*(Assumptions!$F$9-Assumptions!$D$9)*(Assumptions!$F$9-Assumptions!$E$9)))</f>
        <v>0.258065670519126</v>
      </c>
      <c r="I512" s="19" t="n">
        <f aca="false">IF('Random Draws'!G512&lt;(Assumptions!$E$10-Assumptions!$D$10)/(Assumptions!$F$10-Assumptions!$D$10),Assumptions!$D$10+SQRT('Random Draws'!G512*(Assumptions!$F$10-Assumptions!$D$10)*(Assumptions!$E$10-Assumptions!$D$10)),Assumptions!$F$10-SQRT((1-'Random Draws'!G512)*(Assumptions!$F$10-Assumptions!$D$10)*(Assumptions!$F$10-Assumptions!$E$10)))</f>
        <v>0.0240047648428334</v>
      </c>
      <c r="J512" s="19" t="n">
        <f aca="false">IF('Random Draws'!H512&lt;(Assumptions!$E$11-Assumptions!$D$11)/(Assumptions!$F$11-Assumptions!$D$11),Assumptions!$D$11+SQRT('Random Draws'!H512*(Assumptions!$F$11-Assumptions!$D$11)*(Assumptions!$E$11-Assumptions!$D$11)),Assumptions!$F$11-SQRT((1-'Random Draws'!H512)*(Assumptions!$F$11-Assumptions!$D$11)*(Assumptions!$F$11-Assumptions!$E$11)))</f>
        <v>0.197745884668808</v>
      </c>
      <c r="K512" s="19" t="n">
        <f aca="false">MAX(G512,I512+Assumptions!$D$21)</f>
        <v>0.07765704704024</v>
      </c>
      <c r="L512" s="28" t="n">
        <f aca="false">(F512-Assumptions!$D$15)*(1-H512)+Assumptions!$D$15-J512</f>
        <v>0.145470974738587</v>
      </c>
      <c r="M512" s="21" t="n">
        <f aca="false">Assumptions!$D$14*(1+E512)^1*L512-Assumptions!$D$14*(1+E512)^0*E512*Assumptions!$D$16</f>
        <v>22.8268728112534</v>
      </c>
      <c r="N512" s="21" t="n">
        <f aca="false">Assumptions!$D$14*(1+E512)^2*L512-Assumptions!$D$14*(1+E512)^1*E512*Assumptions!$D$16</f>
        <v>25.1903414400818</v>
      </c>
      <c r="O512" s="21" t="n">
        <f aca="false">Assumptions!$D$14*(1+E512)^3*L512-Assumptions!$D$14*(1+E512)^2*E512*Assumptions!$D$16</f>
        <v>27.7985209412948</v>
      </c>
      <c r="P512" s="21" t="n">
        <f aca="false">Assumptions!$D$14*(1+E512)^4*L512-Assumptions!$D$14*(1+E512)^3*E512*Assumptions!$D$16</f>
        <v>30.676748402228</v>
      </c>
      <c r="Q512" s="21" t="n">
        <f aca="false">Assumptions!$D$14*(1+E512)^5*L512-Assumptions!$D$14*(1+E512)^4*E512*Assumptions!$D$16</f>
        <v>33.8529842836223</v>
      </c>
      <c r="R512" s="21" t="n">
        <f aca="false">M512/(1+K512)+N512/(1+K512)^2+O512/(1+K512)^3+P512/(1+K512)^4+Q512/(1+K512)^5</f>
        <v>111.120595589779</v>
      </c>
      <c r="S512" s="21" t="n">
        <f aca="false">Q512*(1+I512)/(K512-I512)</f>
        <v>646.116358723215</v>
      </c>
      <c r="T512" s="21" t="n">
        <f aca="false">R512+S512/(1+K512)^5</f>
        <v>555.657551090636</v>
      </c>
      <c r="U512" s="8" t="n">
        <f aca="false">(T512-Assumptions!$D$17)/Assumptions!$D$18</f>
        <v>14.8263020436254</v>
      </c>
    </row>
    <row r="513" customFormat="false" ht="15" hidden="false" customHeight="false" outlineLevel="0" collapsed="false">
      <c r="B513" s="2" t="n">
        <v>508</v>
      </c>
      <c r="C513" s="27" t="n">
        <f aca="false">NORMSDIST('Random Draws'!C513)</f>
        <v>0.755654320913732</v>
      </c>
      <c r="D513" s="27" t="n">
        <f aca="false">NORMSDIST(Assumptions!$D$22*'Random Draws'!C513+SQRT(1-Assumptions!$D$22^2)*'Random Draws'!D513)</f>
        <v>0.701169209091786</v>
      </c>
      <c r="E513" s="19" t="n">
        <f aca="false">IF(C513&lt;(Assumptions!$E$6-Assumptions!$D$6)/(Assumptions!$F$6-Assumptions!$D$6),Assumptions!$D$6+SQRT(C513*(Assumptions!$F$6-Assumptions!$D$6)*(Assumptions!$E$6-Assumptions!$D$6)),Assumptions!$F$6-SQRT((1-C513)*(Assumptions!$F$6-Assumptions!$D$6)*(Assumptions!$F$6-Assumptions!$E$6)))</f>
        <v>0.105046768455101</v>
      </c>
      <c r="F513" s="19" t="n">
        <f aca="false">IF(D513&lt;(Assumptions!$E$7-Assumptions!$D$7)/(Assumptions!$F$7-Assumptions!$D$7),Assumptions!$D$7+SQRT(D513*(Assumptions!$F$7-Assumptions!$D$7)*(Assumptions!$E$7-Assumptions!$D$7)),Assumptions!$F$7-SQRT((1-D513)*(Assumptions!$F$7-Assumptions!$D$7)*(Assumptions!$F$7-Assumptions!$E$7)))</f>
        <v>0.425426554067712</v>
      </c>
      <c r="G513" s="19" t="n">
        <f aca="false">MIN(Assumptions!$D$24,MAX(Assumptions!$D$23,Assumptions!$D$8+Assumptions!$E$8*'Random Draws'!E513))</f>
        <v>0.070570201669283</v>
      </c>
      <c r="H513" s="19" t="n">
        <f aca="false">IF('Random Draws'!F513&lt;(Assumptions!$E$9-Assumptions!$D$9)/(Assumptions!$F$9-Assumptions!$D$9),Assumptions!$D$9+SQRT('Random Draws'!F513*(Assumptions!$F$9-Assumptions!$D$9)*(Assumptions!$E$9-Assumptions!$D$9)),Assumptions!$F$9-SQRT((1-'Random Draws'!F513)*(Assumptions!$F$9-Assumptions!$D$9)*(Assumptions!$F$9-Assumptions!$E$9)))</f>
        <v>0.279883458368259</v>
      </c>
      <c r="I513" s="19" t="n">
        <f aca="false">IF('Random Draws'!G513&lt;(Assumptions!$E$10-Assumptions!$D$10)/(Assumptions!$F$10-Assumptions!$D$10),Assumptions!$D$10+SQRT('Random Draws'!G513*(Assumptions!$F$10-Assumptions!$D$10)*(Assumptions!$E$10-Assumptions!$D$10)),Assumptions!$F$10-SQRT((1-'Random Draws'!G513)*(Assumptions!$F$10-Assumptions!$D$10)*(Assumptions!$F$10-Assumptions!$E$10)))</f>
        <v>0.0265111330368738</v>
      </c>
      <c r="J513" s="19" t="n">
        <f aca="false">IF('Random Draws'!H513&lt;(Assumptions!$E$11-Assumptions!$D$11)/(Assumptions!$F$11-Assumptions!$D$11),Assumptions!$D$11+SQRT('Random Draws'!H513*(Assumptions!$F$11-Assumptions!$D$11)*(Assumptions!$E$11-Assumptions!$D$11)),Assumptions!$F$11-SQRT((1-'Random Draws'!H513)*(Assumptions!$F$11-Assumptions!$D$11)*(Assumptions!$F$11-Assumptions!$E$11)))</f>
        <v>0.178567316851621</v>
      </c>
      <c r="K513" s="19" t="n">
        <f aca="false">MAX(G513,I513+Assumptions!$D$21)</f>
        <v>0.070570201669283</v>
      </c>
      <c r="L513" s="28" t="n">
        <f aca="false">(F513-Assumptions!$D$15)*(1-H513)+Assumptions!$D$15-J513</f>
        <v>0.164174231569803</v>
      </c>
      <c r="M513" s="21" t="n">
        <f aca="false">Assumptions!$D$14*(1+E513)^1*L513-Assumptions!$D$14*(1+E513)^0*E513*Assumptions!$D$16</f>
        <v>25.8489761458927</v>
      </c>
      <c r="N513" s="21" t="n">
        <f aca="false">Assumptions!$D$14*(1+E513)^2*L513-Assumptions!$D$14*(1+E513)^1*E513*Assumptions!$D$16</f>
        <v>28.5643275578918</v>
      </c>
      <c r="O513" s="21" t="n">
        <f aca="false">Assumptions!$D$14*(1+E513)^3*L513-Assumptions!$D$14*(1+E513)^2*E513*Assumptions!$D$16</f>
        <v>31.5649178609413</v>
      </c>
      <c r="P513" s="21" t="n">
        <f aca="false">Assumptions!$D$14*(1+E513)^4*L513-Assumptions!$D$14*(1+E513)^3*E513*Assumptions!$D$16</f>
        <v>34.8807104787838</v>
      </c>
      <c r="Q513" s="21" t="n">
        <f aca="false">Assumptions!$D$14*(1+E513)^5*L513-Assumptions!$D$14*(1+E513)^4*E513*Assumptions!$D$16</f>
        <v>38.5448163959981</v>
      </c>
      <c r="R513" s="21" t="n">
        <f aca="false">M513/(1+K513)+N513/(1+K513)^2+O513/(1+K513)^3+P513/(1+K513)^4+Q513/(1+K513)^5</f>
        <v>128.755394800106</v>
      </c>
      <c r="S513" s="21" t="n">
        <f aca="false">Q513*(1+I513)/(K513-I513)</f>
        <v>898.037211849946</v>
      </c>
      <c r="T513" s="21" t="n">
        <f aca="false">R513+S513/(1+K513)^5</f>
        <v>767.340195852982</v>
      </c>
      <c r="U513" s="8" t="n">
        <f aca="false">(T513-Assumptions!$D$17)/Assumptions!$D$18</f>
        <v>23.2936078341193</v>
      </c>
    </row>
    <row r="514" customFormat="false" ht="15" hidden="false" customHeight="false" outlineLevel="0" collapsed="false">
      <c r="B514" s="2" t="n">
        <v>509</v>
      </c>
      <c r="C514" s="27" t="n">
        <f aca="false">NORMSDIST('Random Draws'!C514)</f>
        <v>0.717933657634748</v>
      </c>
      <c r="D514" s="27" t="n">
        <f aca="false">NORMSDIST(Assumptions!$D$22*'Random Draws'!C514+SQRT(1-Assumptions!$D$22^2)*'Random Draws'!D514)</f>
        <v>0.249830408144981</v>
      </c>
      <c r="E514" s="19" t="n">
        <f aca="false">IF(C514&lt;(Assumptions!$E$6-Assumptions!$D$6)/(Assumptions!$F$6-Assumptions!$D$6),Assumptions!$D$6+SQRT(C514*(Assumptions!$F$6-Assumptions!$D$6)*(Assumptions!$E$6-Assumptions!$D$6)),Assumptions!$F$6-SQRT((1-C514)*(Assumptions!$F$6-Assumptions!$D$6)*(Assumptions!$F$6-Assumptions!$E$6)))</f>
        <v>0.102445616609692</v>
      </c>
      <c r="F514" s="19" t="n">
        <f aca="false">IF(D514&lt;(Assumptions!$E$7-Assumptions!$D$7)/(Assumptions!$F$7-Assumptions!$D$7),Assumptions!$D$7+SQRT(D514*(Assumptions!$F$7-Assumptions!$D$7)*(Assumptions!$E$7-Assumptions!$D$7)),Assumptions!$F$7-SQRT((1-D514)*(Assumptions!$F$7-Assumptions!$D$7)*(Assumptions!$F$7-Assumptions!$E$7)))</f>
        <v>0.398716694704867</v>
      </c>
      <c r="G514" s="19" t="n">
        <f aca="false">MIN(Assumptions!$D$24,MAX(Assumptions!$D$23,Assumptions!$D$8+Assumptions!$E$8*'Random Draws'!E514))</f>
        <v>0.096376269336696</v>
      </c>
      <c r="H514" s="19" t="n">
        <f aca="false">IF('Random Draws'!F514&lt;(Assumptions!$E$9-Assumptions!$D$9)/(Assumptions!$F$9-Assumptions!$D$9),Assumptions!$D$9+SQRT('Random Draws'!F514*(Assumptions!$F$9-Assumptions!$D$9)*(Assumptions!$E$9-Assumptions!$D$9)),Assumptions!$F$9-SQRT((1-'Random Draws'!F514)*(Assumptions!$F$9-Assumptions!$D$9)*(Assumptions!$F$9-Assumptions!$E$9)))</f>
        <v>0.267654007000722</v>
      </c>
      <c r="I514" s="19" t="n">
        <f aca="false">IF('Random Draws'!G514&lt;(Assumptions!$E$10-Assumptions!$D$10)/(Assumptions!$F$10-Assumptions!$D$10),Assumptions!$D$10+SQRT('Random Draws'!G514*(Assumptions!$F$10-Assumptions!$D$10)*(Assumptions!$E$10-Assumptions!$D$10)),Assumptions!$F$10-SQRT((1-'Random Draws'!G514)*(Assumptions!$F$10-Assumptions!$D$10)*(Assumptions!$F$10-Assumptions!$E$10)))</f>
        <v>0.0174956518675363</v>
      </c>
      <c r="J514" s="19" t="n">
        <f aca="false">IF('Random Draws'!H514&lt;(Assumptions!$E$11-Assumptions!$D$11)/(Assumptions!$F$11-Assumptions!$D$11),Assumptions!$D$11+SQRT('Random Draws'!H514*(Assumptions!$F$11-Assumptions!$D$11)*(Assumptions!$E$11-Assumptions!$D$11)),Assumptions!$F$11-SQRT((1-'Random Draws'!H514)*(Assumptions!$F$11-Assumptions!$D$11)*(Assumptions!$F$11-Assumptions!$E$11)))</f>
        <v>0.191986796844702</v>
      </c>
      <c r="K514" s="19" t="n">
        <f aca="false">MAX(G514,I514+Assumptions!$D$21)</f>
        <v>0.096376269336696</v>
      </c>
      <c r="L514" s="28" t="n">
        <f aca="false">(F514-Assumptions!$D$15)*(1-H514)+Assumptions!$D$15-J514</f>
        <v>0.134806797774418</v>
      </c>
      <c r="M514" s="21" t="n">
        <f aca="false">Assumptions!$D$14*(1+E514)^1*L514-Assumptions!$D$14*(1+E514)^0*E514*Assumptions!$D$16</f>
        <v>21.1038502456093</v>
      </c>
      <c r="N514" s="21" t="n">
        <f aca="false">Assumptions!$D$14*(1+E514)^2*L514-Assumptions!$D$14*(1+E514)^1*E514*Assumptions!$D$16</f>
        <v>23.2658471968593</v>
      </c>
      <c r="O514" s="21" t="n">
        <f aca="false">Assumptions!$D$14*(1+E514)^3*L514-Assumptions!$D$14*(1+E514)^2*E514*Assumptions!$D$16</f>
        <v>25.6493312588884</v>
      </c>
      <c r="P514" s="21" t="n">
        <f aca="false">Assumptions!$D$14*(1+E514)^4*L514-Assumptions!$D$14*(1+E514)^3*E514*Assumptions!$D$16</f>
        <v>28.2769928153315</v>
      </c>
      <c r="Q514" s="21" t="n">
        <f aca="false">Assumptions!$D$14*(1+E514)^5*L514-Assumptions!$D$14*(1+E514)^4*E514*Assumptions!$D$16</f>
        <v>31.1738467801659</v>
      </c>
      <c r="R514" s="21" t="n">
        <f aca="false">M514/(1+K514)+N514/(1+K514)^2+O514/(1+K514)^3+P514/(1+K514)^4+Q514/(1+K514)^5</f>
        <v>97.3151387193409</v>
      </c>
      <c r="S514" s="21" t="n">
        <f aca="false">Q514*(1+I514)/(K514-I514)</f>
        <v>402.117206590137</v>
      </c>
      <c r="T514" s="21" t="n">
        <f aca="false">R514+S514/(1+K514)^5</f>
        <v>351.151902863392</v>
      </c>
      <c r="U514" s="8" t="n">
        <f aca="false">(T514-Assumptions!$D$17)/Assumptions!$D$18</f>
        <v>6.64607611453569</v>
      </c>
    </row>
    <row r="515" customFormat="false" ht="15" hidden="false" customHeight="false" outlineLevel="0" collapsed="false">
      <c r="B515" s="2" t="n">
        <v>510</v>
      </c>
      <c r="C515" s="27" t="n">
        <f aca="false">NORMSDIST('Random Draws'!C515)</f>
        <v>0.251987256200726</v>
      </c>
      <c r="D515" s="27" t="n">
        <f aca="false">NORMSDIST(Assumptions!$D$22*'Random Draws'!C515+SQRT(1-Assumptions!$D$22^2)*'Random Draws'!D515)</f>
        <v>0.674129141885411</v>
      </c>
      <c r="E515" s="19" t="n">
        <f aca="false">IF(C515&lt;(Assumptions!$E$6-Assumptions!$D$6)/(Assumptions!$F$6-Assumptions!$D$6),Assumptions!$D$6+SQRT(C515*(Assumptions!$F$6-Assumptions!$D$6)*(Assumptions!$E$6-Assumptions!$D$6)),Assumptions!$F$6-SQRT((1-C515)*(Assumptions!$F$6-Assumptions!$D$6)*(Assumptions!$F$6-Assumptions!$E$6)))</f>
        <v>0.0754955811475687</v>
      </c>
      <c r="F515" s="19" t="n">
        <f aca="false">IF(D515&lt;(Assumptions!$E$7-Assumptions!$D$7)/(Assumptions!$F$7-Assumptions!$D$7),Assumptions!$D$7+SQRT(D515*(Assumptions!$F$7-Assumptions!$D$7)*(Assumptions!$E$7-Assumptions!$D$7)),Assumptions!$F$7-SQRT((1-D515)*(Assumptions!$F$7-Assumptions!$D$7)*(Assumptions!$F$7-Assumptions!$E$7)))</f>
        <v>0.423896213045466</v>
      </c>
      <c r="G515" s="19" t="n">
        <f aca="false">MIN(Assumptions!$D$24,MAX(Assumptions!$D$23,Assumptions!$D$8+Assumptions!$E$8*'Random Draws'!E515))</f>
        <v>0.09678704353607</v>
      </c>
      <c r="H515" s="19" t="n">
        <f aca="false">IF('Random Draws'!F515&lt;(Assumptions!$E$9-Assumptions!$D$9)/(Assumptions!$F$9-Assumptions!$D$9),Assumptions!$D$9+SQRT('Random Draws'!F515*(Assumptions!$F$9-Assumptions!$D$9)*(Assumptions!$E$9-Assumptions!$D$9)),Assumptions!$F$9-SQRT((1-'Random Draws'!F515)*(Assumptions!$F$9-Assumptions!$D$9)*(Assumptions!$F$9-Assumptions!$E$9)))</f>
        <v>0.261827652824408</v>
      </c>
      <c r="I515" s="19" t="n">
        <f aca="false">IF('Random Draws'!G515&lt;(Assumptions!$E$10-Assumptions!$D$10)/(Assumptions!$F$10-Assumptions!$D$10),Assumptions!$D$10+SQRT('Random Draws'!G515*(Assumptions!$F$10-Assumptions!$D$10)*(Assumptions!$E$10-Assumptions!$D$10)),Assumptions!$F$10-SQRT((1-'Random Draws'!G515)*(Assumptions!$F$10-Assumptions!$D$10)*(Assumptions!$F$10-Assumptions!$E$10)))</f>
        <v>0.0197264624778603</v>
      </c>
      <c r="J515" s="19" t="n">
        <f aca="false">IF('Random Draws'!H515&lt;(Assumptions!$E$11-Assumptions!$D$11)/(Assumptions!$F$11-Assumptions!$D$11),Assumptions!$D$11+SQRT('Random Draws'!H515*(Assumptions!$F$11-Assumptions!$D$11)*(Assumptions!$E$11-Assumptions!$D$11)),Assumptions!$F$11-SQRT((1-'Random Draws'!H515)*(Assumptions!$F$11-Assumptions!$D$11)*(Assumptions!$F$11-Assumptions!$E$11)))</f>
        <v>0.170923491697004</v>
      </c>
      <c r="K515" s="19" t="n">
        <f aca="false">MAX(G515,I515+Assumptions!$D$21)</f>
        <v>0.09678704353607</v>
      </c>
      <c r="L515" s="28" t="n">
        <f aca="false">(F515-Assumptions!$D$15)*(1-H515)+Assumptions!$D$15-J515</f>
        <v>0.176022565712785</v>
      </c>
      <c r="M515" s="21" t="n">
        <f aca="false">Assumptions!$D$14*(1+E515)^1*L515-Assumptions!$D$14*(1+E515)^0*E515*Assumptions!$D$16</f>
        <v>27.12176050493</v>
      </c>
      <c r="N515" s="21" t="n">
        <f aca="false">Assumptions!$D$14*(1+E515)^2*L515-Assumptions!$D$14*(1+E515)^1*E515*Assumptions!$D$16</f>
        <v>29.1693335759949</v>
      </c>
      <c r="O515" s="21" t="n">
        <f aca="false">Assumptions!$D$14*(1+E515)^3*L515-Assumptions!$D$14*(1+E515)^2*E515*Assumptions!$D$16</f>
        <v>31.3714893660019</v>
      </c>
      <c r="P515" s="21" t="n">
        <f aca="false">Assumptions!$D$14*(1+E515)^4*L515-Assumptions!$D$14*(1+E515)^3*E515*Assumptions!$D$16</f>
        <v>33.739898187153</v>
      </c>
      <c r="Q515" s="21" t="n">
        <f aca="false">Assumptions!$D$14*(1+E515)^5*L515-Assumptions!$D$14*(1+E515)^4*E515*Assumptions!$D$16</f>
        <v>36.2871114086519</v>
      </c>
      <c r="R515" s="21" t="n">
        <f aca="false">M515/(1+K515)+N515/(1+K515)^2+O515/(1+K515)^3+P515/(1+K515)^4+Q515/(1+K515)^5</f>
        <v>118.933744181277</v>
      </c>
      <c r="S515" s="21" t="n">
        <f aca="false">Q515*(1+I515)/(K515-I515)</f>
        <v>480.179713702567</v>
      </c>
      <c r="T515" s="21" t="n">
        <f aca="false">R515+S515/(1+K515)^5</f>
        <v>421.480326344967</v>
      </c>
      <c r="U515" s="8" t="n">
        <f aca="false">(T515-Assumptions!$D$17)/Assumptions!$D$18</f>
        <v>9.45921305379868</v>
      </c>
    </row>
    <row r="516" customFormat="false" ht="15" hidden="false" customHeight="false" outlineLevel="0" collapsed="false">
      <c r="B516" s="2" t="n">
        <v>511</v>
      </c>
      <c r="C516" s="27" t="n">
        <f aca="false">NORMSDIST('Random Draws'!C516)</f>
        <v>0.645212917105062</v>
      </c>
      <c r="D516" s="27" t="n">
        <f aca="false">NORMSDIST(Assumptions!$D$22*'Random Draws'!C516+SQRT(1-Assumptions!$D$22^2)*'Random Draws'!D516)</f>
        <v>0.250845002747478</v>
      </c>
      <c r="E516" s="19" t="n">
        <f aca="false">IF(C516&lt;(Assumptions!$E$6-Assumptions!$D$6)/(Assumptions!$F$6-Assumptions!$D$6),Assumptions!$D$6+SQRT(C516*(Assumptions!$F$6-Assumptions!$D$6)*(Assumptions!$E$6-Assumptions!$D$6)),Assumptions!$F$6-SQRT((1-C516)*(Assumptions!$F$6-Assumptions!$D$6)*(Assumptions!$F$6-Assumptions!$E$6)))</f>
        <v>0.097881887334845</v>
      </c>
      <c r="F516" s="19" t="n">
        <f aca="false">IF(D516&lt;(Assumptions!$E$7-Assumptions!$D$7)/(Assumptions!$F$7-Assumptions!$D$7),Assumptions!$D$7+SQRT(D516*(Assumptions!$F$7-Assumptions!$D$7)*(Assumptions!$E$7-Assumptions!$D$7)),Assumptions!$F$7-SQRT((1-D516)*(Assumptions!$F$7-Assumptions!$D$7)*(Assumptions!$F$7-Assumptions!$E$7)))</f>
        <v>0.39879523187822</v>
      </c>
      <c r="G516" s="19" t="n">
        <f aca="false">MIN(Assumptions!$D$24,MAX(Assumptions!$D$23,Assumptions!$D$8+Assumptions!$E$8*'Random Draws'!E516))</f>
        <v>0.084718473340212</v>
      </c>
      <c r="H516" s="19" t="n">
        <f aca="false">IF('Random Draws'!F516&lt;(Assumptions!$E$9-Assumptions!$D$9)/(Assumptions!$F$9-Assumptions!$D$9),Assumptions!$D$9+SQRT('Random Draws'!F516*(Assumptions!$F$9-Assumptions!$D$9)*(Assumptions!$E$9-Assumptions!$D$9)),Assumptions!$F$9-SQRT((1-'Random Draws'!F516)*(Assumptions!$F$9-Assumptions!$D$9)*(Assumptions!$F$9-Assumptions!$E$9)))</f>
        <v>0.279968014908764</v>
      </c>
      <c r="I516" s="19" t="n">
        <f aca="false">IF('Random Draws'!G516&lt;(Assumptions!$E$10-Assumptions!$D$10)/(Assumptions!$F$10-Assumptions!$D$10),Assumptions!$D$10+SQRT('Random Draws'!G516*(Assumptions!$F$10-Assumptions!$D$10)*(Assumptions!$E$10-Assumptions!$D$10)),Assumptions!$F$10-SQRT((1-'Random Draws'!G516)*(Assumptions!$F$10-Assumptions!$D$10)*(Assumptions!$F$10-Assumptions!$E$10)))</f>
        <v>0.0230770789930868</v>
      </c>
      <c r="J516" s="19" t="n">
        <f aca="false">IF('Random Draws'!H516&lt;(Assumptions!$E$11-Assumptions!$D$11)/(Assumptions!$F$11-Assumptions!$D$11),Assumptions!$D$11+SQRT('Random Draws'!H516*(Assumptions!$F$11-Assumptions!$D$11)*(Assumptions!$E$11-Assumptions!$D$11)),Assumptions!$F$11-SQRT((1-'Random Draws'!H516)*(Assumptions!$F$11-Assumptions!$D$11)*(Assumptions!$F$11-Assumptions!$E$11)))</f>
        <v>0.137590312091376</v>
      </c>
      <c r="K516" s="19" t="n">
        <f aca="false">MAX(G516,I516+Assumptions!$D$21)</f>
        <v>0.084718473340212</v>
      </c>
      <c r="L516" s="28" t="n">
        <f aca="false">(F516-Assumptions!$D$15)*(1-H516)+Assumptions!$D$15-J516</f>
        <v>0.185950852300958</v>
      </c>
      <c r="M516" s="21" t="n">
        <f aca="false">Assumptions!$D$14*(1+E516)^1*L516-Assumptions!$D$14*(1+E516)^0*E516*Assumptions!$D$16</f>
        <v>29.1762643280698</v>
      </c>
      <c r="N516" s="21" t="n">
        <f aca="false">Assumptions!$D$14*(1+E516)^2*L516-Assumptions!$D$14*(1+E516)^1*E516*Assumptions!$D$16</f>
        <v>32.0320921458816</v>
      </c>
      <c r="O516" s="21" t="n">
        <f aca="false">Assumptions!$D$14*(1+E516)^3*L516-Assumptions!$D$14*(1+E516)^2*E516*Assumptions!$D$16</f>
        <v>35.1674537804041</v>
      </c>
      <c r="P516" s="21" t="n">
        <f aca="false">Assumptions!$D$14*(1+E516)^4*L516-Assumptions!$D$14*(1+E516)^3*E516*Assumptions!$D$16</f>
        <v>38.609710529191</v>
      </c>
      <c r="Q516" s="21" t="n">
        <f aca="false">Assumptions!$D$14*(1+E516)^5*L516-Assumptions!$D$14*(1+E516)^4*E516*Assumptions!$D$16</f>
        <v>42.3889018652403</v>
      </c>
      <c r="R516" s="21" t="n">
        <f aca="false">M516/(1+K516)+N516/(1+K516)^2+O516/(1+K516)^3+P516/(1+K516)^4+Q516/(1+K516)^5</f>
        <v>137.791683899369</v>
      </c>
      <c r="S516" s="21" t="n">
        <f aca="false">Q516*(1+I516)/(K516-I516)</f>
        <v>703.538820971482</v>
      </c>
      <c r="T516" s="21" t="n">
        <f aca="false">R516+S516/(1+K516)^5</f>
        <v>606.28444433304</v>
      </c>
      <c r="U516" s="8" t="n">
        <f aca="false">(T516-Assumptions!$D$17)/Assumptions!$D$18</f>
        <v>16.8513777733216</v>
      </c>
    </row>
    <row r="517" customFormat="false" ht="15" hidden="false" customHeight="false" outlineLevel="0" collapsed="false">
      <c r="B517" s="2" t="n">
        <v>512</v>
      </c>
      <c r="C517" s="27" t="n">
        <f aca="false">NORMSDIST('Random Draws'!C517)</f>
        <v>0.122698880604556</v>
      </c>
      <c r="D517" s="27" t="n">
        <f aca="false">NORMSDIST(Assumptions!$D$22*'Random Draws'!C517+SQRT(1-Assumptions!$D$22^2)*'Random Draws'!D517)</f>
        <v>0.105425519522585</v>
      </c>
      <c r="E517" s="19" t="n">
        <f aca="false">IF(C517&lt;(Assumptions!$E$6-Assumptions!$D$6)/(Assumptions!$F$6-Assumptions!$D$6),Assumptions!$D$6+SQRT(C517*(Assumptions!$F$6-Assumptions!$D$6)*(Assumptions!$E$6-Assumptions!$D$6)),Assumptions!$F$6-SQRT((1-C517)*(Assumptions!$F$6-Assumptions!$D$6)*(Assumptions!$F$6-Assumptions!$E$6)))</f>
        <v>0.0647688191689225</v>
      </c>
      <c r="F517" s="19" t="n">
        <f aca="false">IF(D517&lt;(Assumptions!$E$7-Assumptions!$D$7)/(Assumptions!$F$7-Assumptions!$D$7),Assumptions!$D$7+SQRT(D517*(Assumptions!$F$7-Assumptions!$D$7)*(Assumptions!$E$7-Assumptions!$D$7)),Assumptions!$F$7-SQRT((1-D517)*(Assumptions!$F$7-Assumptions!$D$7)*(Assumptions!$F$7-Assumptions!$E$7)))</f>
        <v>0.385150608683201</v>
      </c>
      <c r="G517" s="19" t="n">
        <f aca="false">MIN(Assumptions!$D$24,MAX(Assumptions!$D$23,Assumptions!$D$8+Assumptions!$E$8*'Random Draws'!E517))</f>
        <v>0.08646868133027</v>
      </c>
      <c r="H517" s="19" t="n">
        <f aca="false">IF('Random Draws'!F517&lt;(Assumptions!$E$9-Assumptions!$D$9)/(Assumptions!$F$9-Assumptions!$D$9),Assumptions!$D$9+SQRT('Random Draws'!F517*(Assumptions!$F$9-Assumptions!$D$9)*(Assumptions!$E$9-Assumptions!$D$9)),Assumptions!$F$9-SQRT((1-'Random Draws'!F517)*(Assumptions!$F$9-Assumptions!$D$9)*(Assumptions!$F$9-Assumptions!$E$9)))</f>
        <v>0.274409394260232</v>
      </c>
      <c r="I517" s="19" t="n">
        <f aca="false">IF('Random Draws'!G517&lt;(Assumptions!$E$10-Assumptions!$D$10)/(Assumptions!$F$10-Assumptions!$D$10),Assumptions!$D$10+SQRT('Random Draws'!G517*(Assumptions!$F$10-Assumptions!$D$10)*(Assumptions!$E$10-Assumptions!$D$10)),Assumptions!$F$10-SQRT((1-'Random Draws'!G517)*(Assumptions!$F$10-Assumptions!$D$10)*(Assumptions!$F$10-Assumptions!$E$10)))</f>
        <v>0.0178671478296632</v>
      </c>
      <c r="J517" s="19" t="n">
        <f aca="false">IF('Random Draws'!H517&lt;(Assumptions!$E$11-Assumptions!$D$11)/(Assumptions!$F$11-Assumptions!$D$11),Assumptions!$D$11+SQRT('Random Draws'!H517*(Assumptions!$F$11-Assumptions!$D$11)*(Assumptions!$E$11-Assumptions!$D$11)),Assumptions!$F$11-SQRT((1-'Random Draws'!H517)*(Assumptions!$F$11-Assumptions!$D$11)*(Assumptions!$F$11-Assumptions!$E$11)))</f>
        <v>0.173037929113762</v>
      </c>
      <c r="K517" s="19" t="n">
        <f aca="false">MAX(G517,I517+Assumptions!$D$21)</f>
        <v>0.08646868133027</v>
      </c>
      <c r="L517" s="28" t="n">
        <f aca="false">(F517-Assumptions!$D$15)*(1-H517)+Assumptions!$D$15-J517</f>
        <v>0.142096955595552</v>
      </c>
      <c r="M517" s="21" t="n">
        <f aca="false">Assumptions!$D$14*(1+E517)^1*L517-Assumptions!$D$14*(1+E517)^0*E517*Assumptions!$D$16</f>
        <v>21.6568147410765</v>
      </c>
      <c r="N517" s="21" t="n">
        <f aca="false">Assumptions!$D$14*(1+E517)^2*L517-Assumptions!$D$14*(1+E517)^1*E517*Assumptions!$D$16</f>
        <v>23.0595010588162</v>
      </c>
      <c r="O517" s="21" t="n">
        <f aca="false">Assumptions!$D$14*(1+E517)^3*L517-Assumptions!$D$14*(1+E517)^2*E517*Assumptions!$D$16</f>
        <v>24.5530377130202</v>
      </c>
      <c r="P517" s="21" t="n">
        <f aca="false">Assumptions!$D$14*(1+E517)^4*L517-Assumptions!$D$14*(1+E517)^3*E517*Assumptions!$D$16</f>
        <v>26.1433089727025</v>
      </c>
      <c r="Q517" s="21" t="n">
        <f aca="false">Assumptions!$D$14*(1+E517)^5*L517-Assumptions!$D$14*(1+E517)^4*E517*Assumptions!$D$16</f>
        <v>27.8365802240328</v>
      </c>
      <c r="R517" s="21" t="n">
        <f aca="false">M517/(1+K517)+N517/(1+K517)^2+O517/(1+K517)^3+P517/(1+K517)^4+Q517/(1+K517)^5</f>
        <v>95.7635760174045</v>
      </c>
      <c r="S517" s="21" t="n">
        <f aca="false">Q517*(1+I517)/(K517-I517)</f>
        <v>413.021970095133</v>
      </c>
      <c r="T517" s="21" t="n">
        <f aca="false">R517+S517/(1+K517)^5</f>
        <v>368.590417271158</v>
      </c>
      <c r="U517" s="8" t="n">
        <f aca="false">(T517-Assumptions!$D$17)/Assumptions!$D$18</f>
        <v>7.34361669084633</v>
      </c>
    </row>
    <row r="518" customFormat="false" ht="15" hidden="false" customHeight="false" outlineLevel="0" collapsed="false">
      <c r="B518" s="2" t="n">
        <v>513</v>
      </c>
      <c r="C518" s="27" t="n">
        <f aca="false">NORMSDIST('Random Draws'!C518)</f>
        <v>0.699112235071983</v>
      </c>
      <c r="D518" s="27" t="n">
        <f aca="false">NORMSDIST(Assumptions!$D$22*'Random Draws'!C518+SQRT(1-Assumptions!$D$22^2)*'Random Draws'!D518)</f>
        <v>0.222742001578052</v>
      </c>
      <c r="E518" s="19" t="n">
        <f aca="false">IF(C518&lt;(Assumptions!$E$6-Assumptions!$D$6)/(Assumptions!$F$6-Assumptions!$D$6),Assumptions!$D$6+SQRT(C518*(Assumptions!$F$6-Assumptions!$D$6)*(Assumptions!$E$6-Assumptions!$D$6)),Assumptions!$F$6-SQRT((1-C518)*(Assumptions!$F$6-Assumptions!$D$6)*(Assumptions!$F$6-Assumptions!$E$6)))</f>
        <v>0.101212903890081</v>
      </c>
      <c r="F518" s="19" t="n">
        <f aca="false">IF(D518&lt;(Assumptions!$E$7-Assumptions!$D$7)/(Assumptions!$F$7-Assumptions!$D$7),Assumptions!$D$7+SQRT(D518*(Assumptions!$F$7-Assumptions!$D$7)*(Assumptions!$E$7-Assumptions!$D$7)),Assumptions!$F$7-SQRT((1-D518)*(Assumptions!$F$7-Assumptions!$D$7)*(Assumptions!$F$7-Assumptions!$E$7)))</f>
        <v>0.396557516456514</v>
      </c>
      <c r="G518" s="19" t="n">
        <f aca="false">MIN(Assumptions!$D$24,MAX(Assumptions!$D$23,Assumptions!$D$8+Assumptions!$E$8*'Random Draws'!E518))</f>
        <v>0.090571857664406</v>
      </c>
      <c r="H518" s="19" t="n">
        <f aca="false">IF('Random Draws'!F518&lt;(Assumptions!$E$9-Assumptions!$D$9)/(Assumptions!$F$9-Assumptions!$D$9),Assumptions!$D$9+SQRT('Random Draws'!F518*(Assumptions!$F$9-Assumptions!$D$9)*(Assumptions!$E$9-Assumptions!$D$9)),Assumptions!$F$9-SQRT((1-'Random Draws'!F518)*(Assumptions!$F$9-Assumptions!$D$9)*(Assumptions!$F$9-Assumptions!$E$9)))</f>
        <v>0.321354923138618</v>
      </c>
      <c r="I518" s="19" t="n">
        <f aca="false">IF('Random Draws'!G518&lt;(Assumptions!$E$10-Assumptions!$D$10)/(Assumptions!$F$10-Assumptions!$D$10),Assumptions!$D$10+SQRT('Random Draws'!G518*(Assumptions!$F$10-Assumptions!$D$10)*(Assumptions!$E$10-Assumptions!$D$10)),Assumptions!$F$10-SQRT((1-'Random Draws'!G518)*(Assumptions!$F$10-Assumptions!$D$10)*(Assumptions!$F$10-Assumptions!$E$10)))</f>
        <v>0.0193290256117266</v>
      </c>
      <c r="J518" s="19" t="n">
        <f aca="false">IF('Random Draws'!H518&lt;(Assumptions!$E$11-Assumptions!$D$11)/(Assumptions!$F$11-Assumptions!$D$11),Assumptions!$D$11+SQRT('Random Draws'!H518*(Assumptions!$F$11-Assumptions!$D$11)*(Assumptions!$E$11-Assumptions!$D$11)),Assumptions!$F$11-SQRT((1-'Random Draws'!H518)*(Assumptions!$F$11-Assumptions!$D$11)*(Assumptions!$F$11-Assumptions!$E$11)))</f>
        <v>0.172387015365764</v>
      </c>
      <c r="K518" s="19" t="n">
        <f aca="false">MAX(G518,I518+Assumptions!$D$21)</f>
        <v>0.090571857664406</v>
      </c>
      <c r="L518" s="28" t="n">
        <f aca="false">(F518-Assumptions!$D$15)*(1-H518)+Assumptions!$D$15-J518</f>
        <v>0.138510930877846</v>
      </c>
      <c r="M518" s="21" t="n">
        <f aca="false">Assumptions!$D$14*(1+E518)^1*L518-Assumptions!$D$14*(1+E518)^0*E518*Assumptions!$D$16</f>
        <v>21.6765774078923</v>
      </c>
      <c r="N518" s="21" t="n">
        <f aca="false">Assumptions!$D$14*(1+E518)^2*L518-Assumptions!$D$14*(1+E518)^1*E518*Assumptions!$D$16</f>
        <v>23.8705267537432</v>
      </c>
      <c r="O518" s="21" t="n">
        <f aca="false">Assumptions!$D$14*(1+E518)^3*L518-Assumptions!$D$14*(1+E518)^2*E518*Assumptions!$D$16</f>
        <v>26.2865320838755</v>
      </c>
      <c r="P518" s="21" t="n">
        <f aca="false">Assumptions!$D$14*(1+E518)^4*L518-Assumptions!$D$14*(1+E518)^3*E518*Assumptions!$D$16</f>
        <v>28.9470683292843</v>
      </c>
      <c r="Q518" s="21" t="n">
        <f aca="false">Assumptions!$D$14*(1+E518)^5*L518-Assumptions!$D$14*(1+E518)^4*E518*Assumptions!$D$16</f>
        <v>31.8768851739957</v>
      </c>
      <c r="R518" s="21" t="n">
        <f aca="false">M518/(1+K518)+N518/(1+K518)^2+O518/(1+K518)^3+P518/(1+K518)^4+Q518/(1+K518)^5</f>
        <v>101.340113359511</v>
      </c>
      <c r="S518" s="21" t="n">
        <f aca="false">Q518*(1+I518)/(K518-I518)</f>
        <v>456.088470485276</v>
      </c>
      <c r="T518" s="21" t="n">
        <f aca="false">R518+S518/(1+K518)^5</f>
        <v>396.989962290682</v>
      </c>
      <c r="U518" s="8" t="n">
        <f aca="false">(T518-Assumptions!$D$17)/Assumptions!$D$18</f>
        <v>8.47959849162729</v>
      </c>
    </row>
    <row r="519" customFormat="false" ht="15" hidden="false" customHeight="false" outlineLevel="0" collapsed="false">
      <c r="B519" s="2" t="n">
        <v>514</v>
      </c>
      <c r="C519" s="27" t="n">
        <f aca="false">NORMSDIST('Random Draws'!C519)</f>
        <v>0.0280508584953632</v>
      </c>
      <c r="D519" s="27" t="n">
        <f aca="false">NORMSDIST(Assumptions!$D$22*'Random Draws'!C519+SQRT(1-Assumptions!$D$22^2)*'Random Draws'!D519)</f>
        <v>0.111435228005352</v>
      </c>
      <c r="E519" s="19" t="n">
        <f aca="false">IF(C519&lt;(Assumptions!$E$6-Assumptions!$D$6)/(Assumptions!$F$6-Assumptions!$D$6),Assumptions!$D$6+SQRT(C519*(Assumptions!$F$6-Assumptions!$D$6)*(Assumptions!$E$6-Assumptions!$D$6)),Assumptions!$F$6-SQRT((1-C519)*(Assumptions!$F$6-Assumptions!$D$6)*(Assumptions!$F$6-Assumptions!$E$6)))</f>
        <v>0.0518429005094536</v>
      </c>
      <c r="F519" s="19" t="n">
        <f aca="false">IF(D519&lt;(Assumptions!$E$7-Assumptions!$D$7)/(Assumptions!$F$7-Assumptions!$D$7),Assumptions!$D$7+SQRT(D519*(Assumptions!$F$7-Assumptions!$D$7)*(Assumptions!$E$7-Assumptions!$D$7)),Assumptions!$F$7-SQRT((1-D519)*(Assumptions!$F$7-Assumptions!$D$7)*(Assumptions!$F$7-Assumptions!$E$7)))</f>
        <v>0.385857520531407</v>
      </c>
      <c r="G519" s="19" t="n">
        <f aca="false">MIN(Assumptions!$D$24,MAX(Assumptions!$D$23,Assumptions!$D$8+Assumptions!$E$8*'Random Draws'!E519))</f>
        <v>0.09967746893558</v>
      </c>
      <c r="H519" s="19" t="n">
        <f aca="false">IF('Random Draws'!F519&lt;(Assumptions!$E$9-Assumptions!$D$9)/(Assumptions!$F$9-Assumptions!$D$9),Assumptions!$D$9+SQRT('Random Draws'!F519*(Assumptions!$F$9-Assumptions!$D$9)*(Assumptions!$E$9-Assumptions!$D$9)),Assumptions!$F$9-SQRT((1-'Random Draws'!F519)*(Assumptions!$F$9-Assumptions!$D$9)*(Assumptions!$F$9-Assumptions!$E$9)))</f>
        <v>0.256492345646439</v>
      </c>
      <c r="I519" s="19" t="n">
        <f aca="false">IF('Random Draws'!G519&lt;(Assumptions!$E$10-Assumptions!$D$10)/(Assumptions!$F$10-Assumptions!$D$10),Assumptions!$D$10+SQRT('Random Draws'!G519*(Assumptions!$F$10-Assumptions!$D$10)*(Assumptions!$E$10-Assumptions!$D$10)),Assumptions!$F$10-SQRT((1-'Random Draws'!G519)*(Assumptions!$F$10-Assumptions!$D$10)*(Assumptions!$F$10-Assumptions!$E$10)))</f>
        <v>0.0179103529461744</v>
      </c>
      <c r="J519" s="19" t="n">
        <f aca="false">IF('Random Draws'!H519&lt;(Assumptions!$E$11-Assumptions!$D$11)/(Assumptions!$F$11-Assumptions!$D$11),Assumptions!$D$11+SQRT('Random Draws'!H519*(Assumptions!$F$11-Assumptions!$D$11)*(Assumptions!$E$11-Assumptions!$D$11)),Assumptions!$F$11-SQRT((1-'Random Draws'!H519)*(Assumptions!$F$11-Assumptions!$D$11)*(Assumptions!$F$11-Assumptions!$E$11)))</f>
        <v>0.173814919826182</v>
      </c>
      <c r="K519" s="19" t="n">
        <f aca="false">MAX(G519,I519+Assumptions!$D$21)</f>
        <v>0.09967746893558</v>
      </c>
      <c r="L519" s="28" t="n">
        <f aca="false">(F519-Assumptions!$D$15)*(1-H519)+Assumptions!$D$15-J519</f>
        <v>0.146417105112842</v>
      </c>
      <c r="M519" s="21" t="n">
        <f aca="false">Assumptions!$D$14*(1+E519)^1*L519-Assumptions!$D$14*(1+E519)^0*E519*Assumptions!$D$16</f>
        <v>22.1056132990669</v>
      </c>
      <c r="N519" s="21" t="n">
        <f aca="false">Assumptions!$D$14*(1+E519)^2*L519-Assumptions!$D$14*(1+E519)^1*E519*Assumptions!$D$16</f>
        <v>23.2516324100308</v>
      </c>
      <c r="O519" s="21" t="n">
        <f aca="false">Assumptions!$D$14*(1+E519)^3*L519-Assumptions!$D$14*(1+E519)^2*E519*Assumptions!$D$16</f>
        <v>24.4570644757465</v>
      </c>
      <c r="P519" s="21" t="n">
        <f aca="false">Assumptions!$D$14*(1+E519)^4*L519-Assumptions!$D$14*(1+E519)^3*E519*Assumptions!$D$16</f>
        <v>25.7249896361159</v>
      </c>
      <c r="Q519" s="21" t="n">
        <f aca="false">Assumptions!$D$14*(1+E519)^5*L519-Assumptions!$D$14*(1+E519)^4*E519*Assumptions!$D$16</f>
        <v>27.0586477144278</v>
      </c>
      <c r="R519" s="21" t="n">
        <f aca="false">M519/(1+K519)+N519/(1+K519)^2+O519/(1+K519)^3+P519/(1+K519)^4+Q519/(1+K519)^5</f>
        <v>92.1376133568929</v>
      </c>
      <c r="S519" s="21" t="n">
        <f aca="false">Q519*(1+I519)/(K519-I519)</f>
        <v>336.850301150503</v>
      </c>
      <c r="T519" s="21" t="n">
        <f aca="false">R519+S519/(1+K519)^5</f>
        <v>301.602053395527</v>
      </c>
      <c r="U519" s="8" t="n">
        <f aca="false">(T519-Assumptions!$D$17)/Assumptions!$D$18</f>
        <v>4.66408213582108</v>
      </c>
    </row>
    <row r="520" customFormat="false" ht="15" hidden="false" customHeight="false" outlineLevel="0" collapsed="false">
      <c r="B520" s="2" t="n">
        <v>515</v>
      </c>
      <c r="C520" s="27" t="n">
        <f aca="false">NORMSDIST('Random Draws'!C520)</f>
        <v>0.265096128747322</v>
      </c>
      <c r="D520" s="27" t="n">
        <f aca="false">NORMSDIST(Assumptions!$D$22*'Random Draws'!C520+SQRT(1-Assumptions!$D$22^2)*'Random Draws'!D520)</f>
        <v>0.0844302439513646</v>
      </c>
      <c r="E520" s="19" t="n">
        <f aca="false">IF(C520&lt;(Assumptions!$E$6-Assumptions!$D$6)/(Assumptions!$F$6-Assumptions!$D$6),Assumptions!$D$6+SQRT(C520*(Assumptions!$F$6-Assumptions!$D$6)*(Assumptions!$E$6-Assumptions!$D$6)),Assumptions!$F$6-SQRT((1-C520)*(Assumptions!$F$6-Assumptions!$D$6)*(Assumptions!$F$6-Assumptions!$E$6)))</f>
        <v>0.0764071509972507</v>
      </c>
      <c r="F520" s="19" t="n">
        <f aca="false">IF(D520&lt;(Assumptions!$E$7-Assumptions!$D$7)/(Assumptions!$F$7-Assumptions!$D$7),Assumptions!$D$7+SQRT(D520*(Assumptions!$F$7-Assumptions!$D$7)*(Assumptions!$E$7-Assumptions!$D$7)),Assumptions!$F$7-SQRT((1-D520)*(Assumptions!$F$7-Assumptions!$D$7)*(Assumptions!$F$7-Assumptions!$E$7)))</f>
        <v>0.38250736465489</v>
      </c>
      <c r="G520" s="19" t="n">
        <f aca="false">MIN(Assumptions!$D$24,MAX(Assumptions!$D$23,Assumptions!$D$8+Assumptions!$E$8*'Random Draws'!E520))</f>
        <v>0.098754194139488</v>
      </c>
      <c r="H520" s="19" t="n">
        <f aca="false">IF('Random Draws'!F520&lt;(Assumptions!$E$9-Assumptions!$D$9)/(Assumptions!$F$9-Assumptions!$D$9),Assumptions!$D$9+SQRT('Random Draws'!F520*(Assumptions!$F$9-Assumptions!$D$9)*(Assumptions!$E$9-Assumptions!$D$9)),Assumptions!$F$9-SQRT((1-'Random Draws'!F520)*(Assumptions!$F$9-Assumptions!$D$9)*(Assumptions!$F$9-Assumptions!$E$9)))</f>
        <v>0.255292178919925</v>
      </c>
      <c r="I520" s="19" t="n">
        <f aca="false">IF('Random Draws'!G520&lt;(Assumptions!$E$10-Assumptions!$D$10)/(Assumptions!$F$10-Assumptions!$D$10),Assumptions!$D$10+SQRT('Random Draws'!G520*(Assumptions!$F$10-Assumptions!$D$10)*(Assumptions!$E$10-Assumptions!$D$10)),Assumptions!$F$10-SQRT((1-'Random Draws'!G520)*(Assumptions!$F$10-Assumptions!$D$10)*(Assumptions!$F$10-Assumptions!$E$10)))</f>
        <v>0.0198259590654704</v>
      </c>
      <c r="J520" s="19" t="n">
        <f aca="false">IF('Random Draws'!H520&lt;(Assumptions!$E$11-Assumptions!$D$11)/(Assumptions!$F$11-Assumptions!$D$11),Assumptions!$D$11+SQRT('Random Draws'!H520*(Assumptions!$F$11-Assumptions!$D$11)*(Assumptions!$E$11-Assumptions!$D$11)),Assumptions!$F$11-SQRT((1-'Random Draws'!H520)*(Assumptions!$F$11-Assumptions!$D$11)*(Assumptions!$F$11-Assumptions!$E$11)))</f>
        <v>0.166706655811931</v>
      </c>
      <c r="K520" s="19" t="n">
        <f aca="false">MAX(G520,I520+Assumptions!$D$21)</f>
        <v>0.098754194139488</v>
      </c>
      <c r="L520" s="28" t="n">
        <f aca="false">(F520-Assumptions!$D$15)*(1-H520)+Assumptions!$D$15-J520</f>
        <v>0.151337553526884</v>
      </c>
      <c r="M520" s="21" t="n">
        <f aca="false">Assumptions!$D$14*(1+E520)^1*L520-Assumptions!$D$14*(1+E520)^0*E520*Assumptions!$D$16</f>
        <v>23.2882484936232</v>
      </c>
      <c r="N520" s="21" t="n">
        <f aca="false">Assumptions!$D$14*(1+E520)^2*L520-Assumptions!$D$14*(1+E520)^1*E520*Assumptions!$D$16</f>
        <v>25.067637212737</v>
      </c>
      <c r="O520" s="21" t="n">
        <f aca="false">Assumptions!$D$14*(1+E520)^3*L520-Assumptions!$D$14*(1+E520)^2*E520*Assumptions!$D$16</f>
        <v>26.9829839543949</v>
      </c>
      <c r="P520" s="21" t="n">
        <f aca="false">Assumptions!$D$14*(1+E520)^4*L520-Assumptions!$D$14*(1+E520)^3*E520*Assumptions!$D$16</f>
        <v>29.0446768837547</v>
      </c>
      <c r="Q520" s="21" t="n">
        <f aca="false">Assumptions!$D$14*(1+E520)^5*L520-Assumptions!$D$14*(1+E520)^4*E520*Assumptions!$D$16</f>
        <v>31.2638978960781</v>
      </c>
      <c r="R520" s="21" t="n">
        <f aca="false">M520/(1+K520)+N520/(1+K520)^2+O520/(1+K520)^3+P520/(1+K520)^4+Q520/(1+K520)^5</f>
        <v>101.751705343118</v>
      </c>
      <c r="S520" s="21" t="n">
        <f aca="false">Q520*(1+I520)/(K520-I520)</f>
        <v>403.958540642556</v>
      </c>
      <c r="T520" s="21" t="n">
        <f aca="false">R520+S520/(1+K520)^5</f>
        <v>354.003384143265</v>
      </c>
      <c r="U520" s="8" t="n">
        <f aca="false">(T520-Assumptions!$D$17)/Assumptions!$D$18</f>
        <v>6.76013536573058</v>
      </c>
    </row>
    <row r="521" customFormat="false" ht="15" hidden="false" customHeight="false" outlineLevel="0" collapsed="false">
      <c r="B521" s="2" t="n">
        <v>516</v>
      </c>
      <c r="C521" s="27" t="n">
        <f aca="false">NORMSDIST('Random Draws'!C521)</f>
        <v>0.949345691628763</v>
      </c>
      <c r="D521" s="27" t="n">
        <f aca="false">NORMSDIST(Assumptions!$D$22*'Random Draws'!C521+SQRT(1-Assumptions!$D$22^2)*'Random Draws'!D521)</f>
        <v>0.851784983978932</v>
      </c>
      <c r="E521" s="19" t="n">
        <f aca="false">IF(C521&lt;(Assumptions!$E$6-Assumptions!$D$6)/(Assumptions!$F$6-Assumptions!$D$6),Assumptions!$D$6+SQRT(C521*(Assumptions!$F$6-Assumptions!$D$6)*(Assumptions!$E$6-Assumptions!$D$6)),Assumptions!$F$6-SQRT((1-C521)*(Assumptions!$F$6-Assumptions!$D$6)*(Assumptions!$F$6-Assumptions!$E$6)))</f>
        <v>0.124085492723424</v>
      </c>
      <c r="F521" s="19" t="n">
        <f aca="false">IF(D521&lt;(Assumptions!$E$7-Assumptions!$D$7)/(Assumptions!$F$7-Assumptions!$D$7),Assumptions!$D$7+SQRT(D521*(Assumptions!$F$7-Assumptions!$D$7)*(Assumptions!$E$7-Assumptions!$D$7)),Assumptions!$F$7-SQRT((1-D521)*(Assumptions!$F$7-Assumptions!$D$7)*(Assumptions!$F$7-Assumptions!$E$7)))</f>
        <v>0.43565128208541</v>
      </c>
      <c r="G521" s="19" t="n">
        <f aca="false">MIN(Assumptions!$D$24,MAX(Assumptions!$D$23,Assumptions!$D$8+Assumptions!$E$8*'Random Draws'!E521))</f>
        <v>0.092243516625345</v>
      </c>
      <c r="H521" s="19" t="n">
        <f aca="false">IF('Random Draws'!F521&lt;(Assumptions!$E$9-Assumptions!$D$9)/(Assumptions!$F$9-Assumptions!$D$9),Assumptions!$D$9+SQRT('Random Draws'!F521*(Assumptions!$F$9-Assumptions!$D$9)*(Assumptions!$E$9-Assumptions!$D$9)),Assumptions!$F$9-SQRT((1-'Random Draws'!F521)*(Assumptions!$F$9-Assumptions!$D$9)*(Assumptions!$F$9-Assumptions!$E$9)))</f>
        <v>0.269533482081508</v>
      </c>
      <c r="I521" s="19" t="n">
        <f aca="false">IF('Random Draws'!G521&lt;(Assumptions!$E$10-Assumptions!$D$10)/(Assumptions!$F$10-Assumptions!$D$10),Assumptions!$D$10+SQRT('Random Draws'!G521*(Assumptions!$F$10-Assumptions!$D$10)*(Assumptions!$E$10-Assumptions!$D$10)),Assumptions!$F$10-SQRT((1-'Random Draws'!G521)*(Assumptions!$F$10-Assumptions!$D$10)*(Assumptions!$F$10-Assumptions!$E$10)))</f>
        <v>0.0186359798475578</v>
      </c>
      <c r="J521" s="19" t="n">
        <f aca="false">IF('Random Draws'!H521&lt;(Assumptions!$E$11-Assumptions!$D$11)/(Assumptions!$F$11-Assumptions!$D$11),Assumptions!$D$11+SQRT('Random Draws'!H521*(Assumptions!$F$11-Assumptions!$D$11)*(Assumptions!$E$11-Assumptions!$D$11)),Assumptions!$F$11-SQRT((1-'Random Draws'!H521)*(Assumptions!$F$11-Assumptions!$D$11)*(Assumptions!$F$11-Assumptions!$E$11)))</f>
        <v>0.152704637085404</v>
      </c>
      <c r="K521" s="19" t="n">
        <f aca="false">MAX(G521,I521+Assumptions!$D$21)</f>
        <v>0.092243516625345</v>
      </c>
      <c r="L521" s="28" t="n">
        <f aca="false">(F521-Assumptions!$D$15)*(1-H521)+Assumptions!$D$15-J521</f>
        <v>0.200563390636848</v>
      </c>
      <c r="M521" s="21" t="n">
        <f aca="false">Assumptions!$D$14*(1+E521)^1*L521-Assumptions!$D$14*(1+E521)^0*E521*Assumptions!$D$16</f>
        <v>32.1505357856669</v>
      </c>
      <c r="N521" s="21" t="n">
        <f aca="false">Assumptions!$D$14*(1+E521)^2*L521-Assumptions!$D$14*(1+E521)^1*E521*Assumptions!$D$16</f>
        <v>36.1399508599534</v>
      </c>
      <c r="O521" s="21" t="n">
        <f aca="false">Assumptions!$D$14*(1+E521)^3*L521-Assumptions!$D$14*(1+E521)^2*E521*Assumptions!$D$16</f>
        <v>40.6243944694111</v>
      </c>
      <c r="P521" s="21" t="n">
        <f aca="false">Assumptions!$D$14*(1+E521)^4*L521-Assumptions!$D$14*(1+E521)^3*E521*Assumptions!$D$16</f>
        <v>45.6652924737387</v>
      </c>
      <c r="Q521" s="21" t="n">
        <f aca="false">Assumptions!$D$14*(1+E521)^5*L521-Assumptions!$D$14*(1+E521)^4*E521*Assumptions!$D$16</f>
        <v>51.3316927907019</v>
      </c>
      <c r="R521" s="21" t="n">
        <f aca="false">M521/(1+K521)+N521/(1+K521)^2+O521/(1+K521)^3+P521/(1+K521)^4+Q521/(1+K521)^5</f>
        <v>156.011651882935</v>
      </c>
      <c r="S521" s="21" t="n">
        <f aca="false">Q521*(1+I521)/(K521-I521)</f>
        <v>710.366240632979</v>
      </c>
      <c r="T521" s="21" t="n">
        <f aca="false">R521+S521/(1+K521)^5</f>
        <v>612.978754939868</v>
      </c>
      <c r="U521" s="8" t="n">
        <f aca="false">(T521-Assumptions!$D$17)/Assumptions!$D$18</f>
        <v>17.1191501975947</v>
      </c>
    </row>
    <row r="522" customFormat="false" ht="15" hidden="false" customHeight="false" outlineLevel="0" collapsed="false">
      <c r="B522" s="2" t="n">
        <v>517</v>
      </c>
      <c r="C522" s="27" t="n">
        <f aca="false">NORMSDIST('Random Draws'!C522)</f>
        <v>0.842211447380009</v>
      </c>
      <c r="D522" s="27" t="n">
        <f aca="false">NORMSDIST(Assumptions!$D$22*'Random Draws'!C522+SQRT(1-Assumptions!$D$22^2)*'Random Draws'!D522)</f>
        <v>0.68097133396233</v>
      </c>
      <c r="E522" s="19" t="n">
        <f aca="false">IF(C522&lt;(Assumptions!$E$6-Assumptions!$D$6)/(Assumptions!$F$6-Assumptions!$D$6),Assumptions!$D$6+SQRT(C522*(Assumptions!$F$6-Assumptions!$D$6)*(Assumptions!$E$6-Assumptions!$D$6)),Assumptions!$F$6-SQRT((1-C522)*(Assumptions!$F$6-Assumptions!$D$6)*(Assumptions!$F$6-Assumptions!$E$6)))</f>
        <v>0.111911875051902</v>
      </c>
      <c r="F522" s="19" t="n">
        <f aca="false">IF(D522&lt;(Assumptions!$E$7-Assumptions!$D$7)/(Assumptions!$F$7-Assumptions!$D$7),Assumptions!$D$7+SQRT(D522*(Assumptions!$F$7-Assumptions!$D$7)*(Assumptions!$E$7-Assumptions!$D$7)),Assumptions!$F$7-SQRT((1-D522)*(Assumptions!$F$7-Assumptions!$D$7)*(Assumptions!$F$7-Assumptions!$E$7)))</f>
        <v>0.424277252847091</v>
      </c>
      <c r="G522" s="19" t="n">
        <f aca="false">MIN(Assumptions!$D$24,MAX(Assumptions!$D$23,Assumptions!$D$8+Assumptions!$E$8*'Random Draws'!E522))</f>
        <v>0.081495558164248</v>
      </c>
      <c r="H522" s="19" t="n">
        <f aca="false">IF('Random Draws'!F522&lt;(Assumptions!$E$9-Assumptions!$D$9)/(Assumptions!$F$9-Assumptions!$D$9),Assumptions!$D$9+SQRT('Random Draws'!F522*(Assumptions!$F$9-Assumptions!$D$9)*(Assumptions!$E$9-Assumptions!$D$9)),Assumptions!$F$9-SQRT((1-'Random Draws'!F522)*(Assumptions!$F$9-Assumptions!$D$9)*(Assumptions!$F$9-Assumptions!$E$9)))</f>
        <v>0.267406802197197</v>
      </c>
      <c r="I522" s="19" t="n">
        <f aca="false">IF('Random Draws'!G522&lt;(Assumptions!$E$10-Assumptions!$D$10)/(Assumptions!$F$10-Assumptions!$D$10),Assumptions!$D$10+SQRT('Random Draws'!G522*(Assumptions!$F$10-Assumptions!$D$10)*(Assumptions!$E$10-Assumptions!$D$10)),Assumptions!$F$10-SQRT((1-'Random Draws'!G522)*(Assumptions!$F$10-Assumptions!$D$10)*(Assumptions!$F$10-Assumptions!$E$10)))</f>
        <v>0.0133671632931037</v>
      </c>
      <c r="J522" s="19" t="n">
        <f aca="false">IF('Random Draws'!H522&lt;(Assumptions!$E$11-Assumptions!$D$11)/(Assumptions!$F$11-Assumptions!$D$11),Assumptions!$D$11+SQRT('Random Draws'!H522*(Assumptions!$F$11-Assumptions!$D$11)*(Assumptions!$E$11-Assumptions!$D$11)),Assumptions!$F$11-SQRT((1-'Random Draws'!H522)*(Assumptions!$F$11-Assumptions!$D$11)*(Assumptions!$F$11-Assumptions!$E$11)))</f>
        <v>0.148476156140392</v>
      </c>
      <c r="K522" s="19" t="n">
        <f aca="false">MAX(G522,I522+Assumptions!$D$21)</f>
        <v>0.081495558164248</v>
      </c>
      <c r="L522" s="28" t="n">
        <f aca="false">(F522-Assumptions!$D$15)*(1-H522)+Assumptions!$D$15-J522</f>
        <v>0.197109357563482</v>
      </c>
      <c r="M522" s="21" t="n">
        <f aca="false">Assumptions!$D$14*(1+E522)^1*L522-Assumptions!$D$14*(1+E522)^0*E522*Assumptions!$D$16</f>
        <v>31.2925774705339</v>
      </c>
      <c r="N522" s="21" t="n">
        <f aca="false">Assumptions!$D$14*(1+E522)^2*L522-Assumptions!$D$14*(1+E522)^1*E522*Assumptions!$D$16</f>
        <v>34.7945884904682</v>
      </c>
      <c r="O522" s="21" t="n">
        <f aca="false">Assumptions!$D$14*(1+E522)^3*L522-Assumptions!$D$14*(1+E522)^2*E522*Assumptions!$D$16</f>
        <v>38.6885161300959</v>
      </c>
      <c r="P522" s="21" t="n">
        <f aca="false">Assumptions!$D$14*(1+E522)^4*L522-Assumptions!$D$14*(1+E522)^3*E522*Assumptions!$D$16</f>
        <v>43.0182205131906</v>
      </c>
      <c r="Q522" s="21" t="n">
        <f aca="false">Assumptions!$D$14*(1+E522)^5*L522-Assumptions!$D$14*(1+E522)^4*E522*Assumptions!$D$16</f>
        <v>47.832470232218</v>
      </c>
      <c r="R522" s="21" t="n">
        <f aca="false">M522/(1+K522)+N522/(1+K522)^2+O522/(1+K522)^3+P522/(1+K522)^4+Q522/(1+K522)^5</f>
        <v>153.042446636038</v>
      </c>
      <c r="S522" s="21" t="n">
        <f aca="false">Q522*(1+I522)/(K522-I522)</f>
        <v>711.478008020042</v>
      </c>
      <c r="T522" s="21" t="n">
        <f aca="false">R522+S522/(1+K522)^5</f>
        <v>633.923626006811</v>
      </c>
      <c r="U522" s="8" t="n">
        <f aca="false">(T522-Assumptions!$D$17)/Assumptions!$D$18</f>
        <v>17.9569450402724</v>
      </c>
    </row>
    <row r="523" customFormat="false" ht="15" hidden="false" customHeight="false" outlineLevel="0" collapsed="false">
      <c r="B523" s="2" t="n">
        <v>518</v>
      </c>
      <c r="C523" s="27" t="n">
        <f aca="false">NORMSDIST('Random Draws'!C523)</f>
        <v>0.781538495658898</v>
      </c>
      <c r="D523" s="27" t="n">
        <f aca="false">NORMSDIST(Assumptions!$D$22*'Random Draws'!C523+SQRT(1-Assumptions!$D$22^2)*'Random Draws'!D523)</f>
        <v>0.596235175824162</v>
      </c>
      <c r="E523" s="19" t="n">
        <f aca="false">IF(C523&lt;(Assumptions!$E$6-Assumptions!$D$6)/(Assumptions!$F$6-Assumptions!$D$6),Assumptions!$D$6+SQRT(C523*(Assumptions!$F$6-Assumptions!$D$6)*(Assumptions!$E$6-Assumptions!$D$6)),Assumptions!$F$6-SQRT((1-C523)*(Assumptions!$F$6-Assumptions!$D$6)*(Assumptions!$F$6-Assumptions!$E$6)))</f>
        <v>0.106949924028748</v>
      </c>
      <c r="F523" s="19" t="n">
        <f aca="false">IF(D523&lt;(Assumptions!$E$7-Assumptions!$D$7)/(Assumptions!$F$7-Assumptions!$D$7),Assumptions!$D$7+SQRT(D523*(Assumptions!$F$7-Assumptions!$D$7)*(Assumptions!$E$7-Assumptions!$D$7)),Assumptions!$F$7-SQRT((1-D523)*(Assumptions!$F$7-Assumptions!$D$7)*(Assumptions!$F$7-Assumptions!$E$7)))</f>
        <v>0.419811462571525</v>
      </c>
      <c r="G523" s="19" t="n">
        <f aca="false">MIN(Assumptions!$D$24,MAX(Assumptions!$D$23,Assumptions!$D$8+Assumptions!$E$8*'Random Draws'!E523))</f>
        <v>0.088580030043051</v>
      </c>
      <c r="H523" s="19" t="n">
        <f aca="false">IF('Random Draws'!F523&lt;(Assumptions!$E$9-Assumptions!$D$9)/(Assumptions!$F$9-Assumptions!$D$9),Assumptions!$D$9+SQRT('Random Draws'!F523*(Assumptions!$F$9-Assumptions!$D$9)*(Assumptions!$E$9-Assumptions!$D$9)),Assumptions!$F$9-SQRT((1-'Random Draws'!F523)*(Assumptions!$F$9-Assumptions!$D$9)*(Assumptions!$F$9-Assumptions!$E$9)))</f>
        <v>0.271930776679215</v>
      </c>
      <c r="I523" s="19" t="n">
        <f aca="false">IF('Random Draws'!G523&lt;(Assumptions!$E$10-Assumptions!$D$10)/(Assumptions!$F$10-Assumptions!$D$10),Assumptions!$D$10+SQRT('Random Draws'!G523*(Assumptions!$F$10-Assumptions!$D$10)*(Assumptions!$E$10-Assumptions!$D$10)),Assumptions!$F$10-SQRT((1-'Random Draws'!G523)*(Assumptions!$F$10-Assumptions!$D$10)*(Assumptions!$F$10-Assumptions!$E$10)))</f>
        <v>0.013398004391952</v>
      </c>
      <c r="J523" s="19" t="n">
        <f aca="false">IF('Random Draws'!H523&lt;(Assumptions!$E$11-Assumptions!$D$11)/(Assumptions!$F$11-Assumptions!$D$11),Assumptions!$D$11+SQRT('Random Draws'!H523*(Assumptions!$F$11-Assumptions!$D$11)*(Assumptions!$E$11-Assumptions!$D$11)),Assumptions!$F$11-SQRT((1-'Random Draws'!H523)*(Assumptions!$F$11-Assumptions!$D$11)*(Assumptions!$F$11-Assumptions!$E$11)))</f>
        <v>0.124608348428233</v>
      </c>
      <c r="K523" s="19" t="n">
        <f aca="false">MAX(G523,I523+Assumptions!$D$21)</f>
        <v>0.088580030043051</v>
      </c>
      <c r="L523" s="28" t="n">
        <f aca="false">(F523-Assumptions!$D$15)*(1-H523)+Assumptions!$D$15-J523</f>
        <v>0.216394458035678</v>
      </c>
      <c r="M523" s="21" t="n">
        <f aca="false">Assumptions!$D$14*(1+E523)^1*L523-Assumptions!$D$14*(1+E523)^0*E523*Assumptions!$D$16</f>
        <v>34.2677530184861</v>
      </c>
      <c r="N523" s="21" t="n">
        <f aca="false">Assumptions!$D$14*(1+E523)^2*L523-Assumptions!$D$14*(1+E523)^1*E523*Assumptions!$D$16</f>
        <v>37.9326866004491</v>
      </c>
      <c r="O523" s="21" t="n">
        <f aca="false">Assumptions!$D$14*(1+E523)^3*L523-Assumptions!$D$14*(1+E523)^2*E523*Assumptions!$D$16</f>
        <v>41.9895845505735</v>
      </c>
      <c r="P523" s="21" t="n">
        <f aca="false">Assumptions!$D$14*(1+E523)^4*L523-Assumptions!$D$14*(1+E523)^3*E523*Assumptions!$D$16</f>
        <v>46.480367428256</v>
      </c>
      <c r="Q523" s="21" t="n">
        <f aca="false">Assumptions!$D$14*(1+E523)^5*L523-Assumptions!$D$14*(1+E523)^4*E523*Assumptions!$D$16</f>
        <v>51.4514391935363</v>
      </c>
      <c r="R523" s="21" t="n">
        <f aca="false">M523/(1+K523)+N523/(1+K523)^2+O523/(1+K523)^3+P523/(1+K523)^4+Q523/(1+K523)^5</f>
        <v>162.799139190092</v>
      </c>
      <c r="S523" s="21" t="n">
        <f aca="false">Q523*(1+I523)/(K523-I523)</f>
        <v>693.527280626834</v>
      </c>
      <c r="T523" s="21" t="n">
        <f aca="false">R523+S523/(1+K523)^5</f>
        <v>616.491779682798</v>
      </c>
      <c r="U523" s="8" t="n">
        <f aca="false">(T523-Assumptions!$D$17)/Assumptions!$D$18</f>
        <v>17.2596711873119</v>
      </c>
    </row>
    <row r="524" customFormat="false" ht="15" hidden="false" customHeight="false" outlineLevel="0" collapsed="false">
      <c r="B524" s="2" t="n">
        <v>519</v>
      </c>
      <c r="C524" s="27" t="n">
        <f aca="false">NORMSDIST('Random Draws'!C524)</f>
        <v>0.535908412745146</v>
      </c>
      <c r="D524" s="27" t="n">
        <f aca="false">NORMSDIST(Assumptions!$D$22*'Random Draws'!C524+SQRT(1-Assumptions!$D$22^2)*'Random Draws'!D524)</f>
        <v>0.389999603501768</v>
      </c>
      <c r="E524" s="19" t="n">
        <f aca="false">IF(C524&lt;(Assumptions!$E$6-Assumptions!$D$6)/(Assumptions!$F$6-Assumptions!$D$6),Assumptions!$D$6+SQRT(C524*(Assumptions!$F$6-Assumptions!$D$6)*(Assumptions!$E$6-Assumptions!$D$6)),Assumptions!$F$6-SQRT((1-C524)*(Assumptions!$F$6-Assumptions!$D$6)*(Assumptions!$F$6-Assumptions!$E$6)))</f>
        <v>0.0918288682271813</v>
      </c>
      <c r="F524" s="19" t="n">
        <f aca="false">IF(D524&lt;(Assumptions!$E$7-Assumptions!$D$7)/(Assumptions!$F$7-Assumptions!$D$7),Assumptions!$D$7+SQRT(D524*(Assumptions!$F$7-Assumptions!$D$7)*(Assumptions!$E$7-Assumptions!$D$7)),Assumptions!$F$7-SQRT((1-D524)*(Assumptions!$F$7-Assumptions!$D$7)*(Assumptions!$F$7-Assumptions!$E$7)))</f>
        <v>0.408373521900009</v>
      </c>
      <c r="G524" s="19" t="n">
        <f aca="false">MIN(Assumptions!$D$24,MAX(Assumptions!$D$23,Assumptions!$D$8+Assumptions!$E$8*'Random Draws'!E524))</f>
        <v>0.095791144373735</v>
      </c>
      <c r="H524" s="19" t="n">
        <f aca="false">IF('Random Draws'!F524&lt;(Assumptions!$E$9-Assumptions!$D$9)/(Assumptions!$F$9-Assumptions!$D$9),Assumptions!$D$9+SQRT('Random Draws'!F524*(Assumptions!$F$9-Assumptions!$D$9)*(Assumptions!$E$9-Assumptions!$D$9)),Assumptions!$F$9-SQRT((1-'Random Draws'!F524)*(Assumptions!$F$9-Assumptions!$D$9)*(Assumptions!$F$9-Assumptions!$E$9)))</f>
        <v>0.296674823202082</v>
      </c>
      <c r="I524" s="19" t="n">
        <f aca="false">IF('Random Draws'!G524&lt;(Assumptions!$E$10-Assumptions!$D$10)/(Assumptions!$F$10-Assumptions!$D$10),Assumptions!$D$10+SQRT('Random Draws'!G524*(Assumptions!$F$10-Assumptions!$D$10)*(Assumptions!$E$10-Assumptions!$D$10)),Assumptions!$F$10-SQRT((1-'Random Draws'!G524)*(Assumptions!$F$10-Assumptions!$D$10)*(Assumptions!$F$10-Assumptions!$E$10)))</f>
        <v>0.0162764706697992</v>
      </c>
      <c r="J524" s="19" t="n">
        <f aca="false">IF('Random Draws'!H524&lt;(Assumptions!$E$11-Assumptions!$D$11)/(Assumptions!$F$11-Assumptions!$D$11),Assumptions!$D$11+SQRT('Random Draws'!H524*(Assumptions!$F$11-Assumptions!$D$11)*(Assumptions!$E$11-Assumptions!$D$11)),Assumptions!$F$11-SQRT((1-'Random Draws'!H524)*(Assumptions!$F$11-Assumptions!$D$11)*(Assumptions!$F$11-Assumptions!$E$11)))</f>
        <v>0.154474591758511</v>
      </c>
      <c r="K524" s="19" t="n">
        <f aca="false">MAX(G524,I524+Assumptions!$D$21)</f>
        <v>0.095791144373735</v>
      </c>
      <c r="L524" s="28" t="n">
        <f aca="false">(F524-Assumptions!$D$15)*(1-H524)+Assumptions!$D$15-J524</f>
        <v>0.171312514747672</v>
      </c>
      <c r="M524" s="21" t="n">
        <f aca="false">Assumptions!$D$14*(1+E524)^1*L524-Assumptions!$D$14*(1+E524)^0*E524*Assumptions!$D$16</f>
        <v>26.7219170412766</v>
      </c>
      <c r="N524" s="21" t="n">
        <f aca="false">Assumptions!$D$14*(1+E524)^2*L524-Assumptions!$D$14*(1+E524)^1*E524*Assumptions!$D$16</f>
        <v>29.1757604400377</v>
      </c>
      <c r="O524" s="21" t="n">
        <f aca="false">Assumptions!$D$14*(1+E524)^3*L524-Assumptions!$D$14*(1+E524)^2*E524*Assumptions!$D$16</f>
        <v>31.8549375009137</v>
      </c>
      <c r="P524" s="21" t="n">
        <f aca="false">Assumptions!$D$14*(1+E524)^4*L524-Assumptions!$D$14*(1+E524)^3*E524*Assumptions!$D$16</f>
        <v>34.7801403590702</v>
      </c>
      <c r="Q524" s="21" t="n">
        <f aca="false">Assumptions!$D$14*(1+E524)^5*L524-Assumptions!$D$14*(1+E524)^4*E524*Assumptions!$D$16</f>
        <v>37.9739612850261</v>
      </c>
      <c r="R524" s="21" t="n">
        <f aca="false">M524/(1+K524)+N524/(1+K524)^2+O524/(1+K524)^3+P524/(1+K524)^4+Q524/(1+K524)^5</f>
        <v>121.051200676794</v>
      </c>
      <c r="S524" s="21" t="n">
        <f aca="false">Q524*(1+I524)/(K524-I524)</f>
        <v>485.344925086296</v>
      </c>
      <c r="T524" s="21" t="n">
        <f aca="false">R524+S524/(1+K524)^5</f>
        <v>428.244374558807</v>
      </c>
      <c r="U524" s="8" t="n">
        <f aca="false">(T524-Assumptions!$D$17)/Assumptions!$D$18</f>
        <v>9.7297749823523</v>
      </c>
    </row>
    <row r="525" customFormat="false" ht="15" hidden="false" customHeight="false" outlineLevel="0" collapsed="false">
      <c r="B525" s="2" t="n">
        <v>520</v>
      </c>
      <c r="C525" s="27" t="n">
        <f aca="false">NORMSDIST('Random Draws'!C525)</f>
        <v>0.667858450694509</v>
      </c>
      <c r="D525" s="27" t="n">
        <f aca="false">NORMSDIST(Assumptions!$D$22*'Random Draws'!C525+SQRT(1-Assumptions!$D$22^2)*'Random Draws'!D525)</f>
        <v>0.730586397362049</v>
      </c>
      <c r="E525" s="19" t="n">
        <f aca="false">IF(C525&lt;(Assumptions!$E$6-Assumptions!$D$6)/(Assumptions!$F$6-Assumptions!$D$6),Assumptions!$D$6+SQRT(C525*(Assumptions!$F$6-Assumptions!$D$6)*(Assumptions!$E$6-Assumptions!$D$6)),Assumptions!$F$6-SQRT((1-C525)*(Assumptions!$F$6-Assumptions!$D$6)*(Assumptions!$F$6-Assumptions!$E$6)))</f>
        <v>0.099248217872988</v>
      </c>
      <c r="F525" s="19" t="n">
        <f aca="false">IF(D525&lt;(Assumptions!$E$7-Assumptions!$D$7)/(Assumptions!$F$7-Assumptions!$D$7),Assumptions!$D$7+SQRT(D525*(Assumptions!$F$7-Assumptions!$D$7)*(Assumptions!$E$7-Assumptions!$D$7)),Assumptions!$F$7-SQRT((1-D525)*(Assumptions!$F$7-Assumptions!$D$7)*(Assumptions!$F$7-Assumptions!$E$7)))</f>
        <v>0.42717235295438</v>
      </c>
      <c r="G525" s="19" t="n">
        <f aca="false">MIN(Assumptions!$D$24,MAX(Assumptions!$D$23,Assumptions!$D$8+Assumptions!$E$8*'Random Draws'!E525))</f>
        <v>0.092130199027853</v>
      </c>
      <c r="H525" s="19" t="n">
        <f aca="false">IF('Random Draws'!F525&lt;(Assumptions!$E$9-Assumptions!$D$9)/(Assumptions!$F$9-Assumptions!$D$9),Assumptions!$D$9+SQRT('Random Draws'!F525*(Assumptions!$F$9-Assumptions!$D$9)*(Assumptions!$E$9-Assumptions!$D$9)),Assumptions!$F$9-SQRT((1-'Random Draws'!F525)*(Assumptions!$F$9-Assumptions!$D$9)*(Assumptions!$F$9-Assumptions!$E$9)))</f>
        <v>0.316666636855866</v>
      </c>
      <c r="I525" s="19" t="n">
        <f aca="false">IF('Random Draws'!G525&lt;(Assumptions!$E$10-Assumptions!$D$10)/(Assumptions!$F$10-Assumptions!$D$10),Assumptions!$D$10+SQRT('Random Draws'!G525*(Assumptions!$F$10-Assumptions!$D$10)*(Assumptions!$E$10-Assumptions!$D$10)),Assumptions!$F$10-SQRT((1-'Random Draws'!G525)*(Assumptions!$F$10-Assumptions!$D$10)*(Assumptions!$F$10-Assumptions!$E$10)))</f>
        <v>0.0156139088355597</v>
      </c>
      <c r="J525" s="19" t="n">
        <f aca="false">IF('Random Draws'!H525&lt;(Assumptions!$E$11-Assumptions!$D$11)/(Assumptions!$F$11-Assumptions!$D$11),Assumptions!$D$11+SQRT('Random Draws'!H525*(Assumptions!$F$11-Assumptions!$D$11)*(Assumptions!$E$11-Assumptions!$D$11)),Assumptions!$F$11-SQRT((1-'Random Draws'!H525)*(Assumptions!$F$11-Assumptions!$D$11)*(Assumptions!$F$11-Assumptions!$E$11)))</f>
        <v>0.161674559228841</v>
      </c>
      <c r="K525" s="19" t="n">
        <f aca="false">MAX(G525,I525+Assumptions!$D$21)</f>
        <v>0.092130199027853</v>
      </c>
      <c r="L525" s="28" t="n">
        <f aca="false">(F525-Assumptions!$D$15)*(1-H525)+Assumptions!$D$15-J525</f>
        <v>0.171393224148931</v>
      </c>
      <c r="M525" s="21" t="n">
        <f aca="false">Assumptions!$D$14*(1+E525)^1*L525-Assumptions!$D$14*(1+E525)^0*E525*Assumptions!$D$16</f>
        <v>26.8868062014292</v>
      </c>
      <c r="N525" s="21" t="n">
        <f aca="false">Assumptions!$D$14*(1+E525)^2*L525-Assumptions!$D$14*(1+E525)^1*E525*Assumptions!$D$16</f>
        <v>29.5552738012174</v>
      </c>
      <c r="O525" s="21" t="n">
        <f aca="false">Assumptions!$D$14*(1+E525)^3*L525-Assumptions!$D$14*(1+E525)^2*E525*Assumptions!$D$16</f>
        <v>32.4885820547365</v>
      </c>
      <c r="P525" s="21" t="n">
        <f aca="false">Assumptions!$D$14*(1+E525)^4*L525-Assumptions!$D$14*(1+E525)^3*E525*Assumptions!$D$16</f>
        <v>35.7130159248894</v>
      </c>
      <c r="Q525" s="21" t="n">
        <f aca="false">Assumptions!$D$14*(1+E525)^5*L525-Assumptions!$D$14*(1+E525)^4*E525*Assumptions!$D$16</f>
        <v>39.2574691103043</v>
      </c>
      <c r="R525" s="21" t="n">
        <f aca="false">M525/(1+K525)+N525/(1+K525)^2+O525/(1+K525)^3+P525/(1+K525)^4+Q525/(1+K525)^5</f>
        <v>124.70843856093</v>
      </c>
      <c r="S525" s="21" t="n">
        <f aca="false">Q525*(1+I525)/(K525-I525)</f>
        <v>521.071154311178</v>
      </c>
      <c r="T525" s="21" t="n">
        <f aca="false">R525+S525/(1+K525)^5</f>
        <v>460.079010226467</v>
      </c>
      <c r="U525" s="8" t="n">
        <f aca="false">(T525-Assumptions!$D$17)/Assumptions!$D$18</f>
        <v>11.0031604090587</v>
      </c>
    </row>
    <row r="526" customFormat="false" ht="15" hidden="false" customHeight="false" outlineLevel="0" collapsed="false">
      <c r="B526" s="2" t="n">
        <v>521</v>
      </c>
      <c r="C526" s="27" t="n">
        <f aca="false">NORMSDIST('Random Draws'!C526)</f>
        <v>0.363973637542983</v>
      </c>
      <c r="D526" s="27" t="n">
        <f aca="false">NORMSDIST(Assumptions!$D$22*'Random Draws'!C526+SQRT(1-Assumptions!$D$22^2)*'Random Draws'!D526)</f>
        <v>0.50728670984959</v>
      </c>
      <c r="E526" s="19" t="n">
        <f aca="false">IF(C526&lt;(Assumptions!$E$6-Assumptions!$D$6)/(Assumptions!$F$6-Assumptions!$D$6),Assumptions!$D$6+SQRT(C526*(Assumptions!$F$6-Assumptions!$D$6)*(Assumptions!$E$6-Assumptions!$D$6)),Assumptions!$F$6-SQRT((1-C526)*(Assumptions!$F$6-Assumptions!$D$6)*(Assumptions!$F$6-Assumptions!$E$6)))</f>
        <v>0.0826599131236213</v>
      </c>
      <c r="F526" s="19" t="n">
        <f aca="false">IF(D526&lt;(Assumptions!$E$7-Assumptions!$D$7)/(Assumptions!$F$7-Assumptions!$D$7),Assumptions!$D$7+SQRT(D526*(Assumptions!$F$7-Assumptions!$D$7)*(Assumptions!$E$7-Assumptions!$D$7)),Assumptions!$F$7-SQRT((1-D526)*(Assumptions!$F$7-Assumptions!$D$7)*(Assumptions!$F$7-Assumptions!$E$7)))</f>
        <v>0.41516992168834</v>
      </c>
      <c r="G526" s="19" t="n">
        <f aca="false">MIN(Assumptions!$D$24,MAX(Assumptions!$D$23,Assumptions!$D$8+Assumptions!$E$8*'Random Draws'!E526))</f>
        <v>0.087329071999903</v>
      </c>
      <c r="H526" s="19" t="n">
        <f aca="false">IF('Random Draws'!F526&lt;(Assumptions!$E$9-Assumptions!$D$9)/(Assumptions!$F$9-Assumptions!$D$9),Assumptions!$D$9+SQRT('Random Draws'!F526*(Assumptions!$F$9-Assumptions!$D$9)*(Assumptions!$E$9-Assumptions!$D$9)),Assumptions!$F$9-SQRT((1-'Random Draws'!F526)*(Assumptions!$F$9-Assumptions!$D$9)*(Assumptions!$F$9-Assumptions!$E$9)))</f>
        <v>0.258125550703529</v>
      </c>
      <c r="I526" s="19" t="n">
        <f aca="false">IF('Random Draws'!G526&lt;(Assumptions!$E$10-Assumptions!$D$10)/(Assumptions!$F$10-Assumptions!$D$10),Assumptions!$D$10+SQRT('Random Draws'!G526*(Assumptions!$F$10-Assumptions!$D$10)*(Assumptions!$E$10-Assumptions!$D$10)),Assumptions!$F$10-SQRT((1-'Random Draws'!G526)*(Assumptions!$F$10-Assumptions!$D$10)*(Assumptions!$F$10-Assumptions!$E$10)))</f>
        <v>0.0207366063942569</v>
      </c>
      <c r="J526" s="19" t="n">
        <f aca="false">IF('Random Draws'!H526&lt;(Assumptions!$E$11-Assumptions!$D$11)/(Assumptions!$F$11-Assumptions!$D$11),Assumptions!$D$11+SQRT('Random Draws'!H526*(Assumptions!$F$11-Assumptions!$D$11)*(Assumptions!$E$11-Assumptions!$D$11)),Assumptions!$F$11-SQRT((1-'Random Draws'!H526)*(Assumptions!$F$11-Assumptions!$D$11)*(Assumptions!$F$11-Assumptions!$E$11)))</f>
        <v>0.166882228492754</v>
      </c>
      <c r="K526" s="19" t="n">
        <f aca="false">MAX(G526,I526+Assumptions!$D$21)</f>
        <v>0.087329071999903</v>
      </c>
      <c r="L526" s="28" t="n">
        <f aca="false">(F526-Assumptions!$D$15)*(1-H526)+Assumptions!$D$15-J526</f>
        <v>0.174678050115701</v>
      </c>
      <c r="M526" s="21" t="n">
        <f aca="false">Assumptions!$D$14*(1+E526)^1*L526-Assumptions!$D$14*(1+E526)^0*E526*Assumptions!$D$16</f>
        <v>27.0623831495282</v>
      </c>
      <c r="N526" s="21" t="n">
        <f aca="false">Assumptions!$D$14*(1+E526)^2*L526-Assumptions!$D$14*(1+E526)^1*E526*Assumptions!$D$16</f>
        <v>29.2993573895863</v>
      </c>
      <c r="O526" s="21" t="n">
        <f aca="false">Assumptions!$D$14*(1+E526)^3*L526-Assumptions!$D$14*(1+E526)^2*E526*Assumptions!$D$16</f>
        <v>31.7212397259874</v>
      </c>
      <c r="P526" s="21" t="n">
        <f aca="false">Assumptions!$D$14*(1+E526)^4*L526-Assumptions!$D$14*(1+E526)^3*E526*Assumptions!$D$16</f>
        <v>34.3433146459111</v>
      </c>
      <c r="Q526" s="21" t="n">
        <f aca="false">Assumptions!$D$14*(1+E526)^5*L526-Assumptions!$D$14*(1+E526)^4*E526*Assumptions!$D$16</f>
        <v>37.1821300509193</v>
      </c>
      <c r="R526" s="21" t="n">
        <f aca="false">M526/(1+K526)+N526/(1+K526)^2+O526/(1+K526)^3+P526/(1+K526)^4+Q526/(1+K526)^5</f>
        <v>123.380123119893</v>
      </c>
      <c r="S526" s="21" t="n">
        <f aca="false">Q526*(1+I526)/(K526-I526)</f>
        <v>569.931761821827</v>
      </c>
      <c r="T526" s="21" t="n">
        <f aca="false">R526+S526/(1+K526)^5</f>
        <v>498.368546791759</v>
      </c>
      <c r="U526" s="8" t="n">
        <f aca="false">(T526-Assumptions!$D$17)/Assumptions!$D$18</f>
        <v>12.5347418716703</v>
      </c>
    </row>
    <row r="527" customFormat="false" ht="15" hidden="false" customHeight="false" outlineLevel="0" collapsed="false">
      <c r="B527" s="2" t="n">
        <v>522</v>
      </c>
      <c r="C527" s="27" t="n">
        <f aca="false">NORMSDIST('Random Draws'!C527)</f>
        <v>0.653619255245661</v>
      </c>
      <c r="D527" s="27" t="n">
        <f aca="false">NORMSDIST(Assumptions!$D$22*'Random Draws'!C527+SQRT(1-Assumptions!$D$22^2)*'Random Draws'!D527)</f>
        <v>0.487931748822273</v>
      </c>
      <c r="E527" s="19" t="n">
        <f aca="false">IF(C527&lt;(Assumptions!$E$6-Assumptions!$D$6)/(Assumptions!$F$6-Assumptions!$D$6),Assumptions!$D$6+SQRT(C527*(Assumptions!$F$6-Assumptions!$D$6)*(Assumptions!$E$6-Assumptions!$D$6)),Assumptions!$F$6-SQRT((1-C527)*(Assumptions!$F$6-Assumptions!$D$6)*(Assumptions!$F$6-Assumptions!$E$6)))</f>
        <v>0.0983838526077714</v>
      </c>
      <c r="F527" s="19" t="n">
        <f aca="false">IF(D527&lt;(Assumptions!$E$7-Assumptions!$D$7)/(Assumptions!$F$7-Assumptions!$D$7),Assumptions!$D$7+SQRT(D527*(Assumptions!$F$7-Assumptions!$D$7)*(Assumptions!$E$7-Assumptions!$D$7)),Assumptions!$F$7-SQRT((1-D527)*(Assumptions!$F$7-Assumptions!$D$7)*(Assumptions!$F$7-Assumptions!$E$7)))</f>
        <v>0.414107212947385</v>
      </c>
      <c r="G527" s="19" t="n">
        <f aca="false">MIN(Assumptions!$D$24,MAX(Assumptions!$D$23,Assumptions!$D$8+Assumptions!$E$8*'Random Draws'!E527))</f>
        <v>0.07707268036647</v>
      </c>
      <c r="H527" s="19" t="n">
        <f aca="false">IF('Random Draws'!F527&lt;(Assumptions!$E$9-Assumptions!$D$9)/(Assumptions!$F$9-Assumptions!$D$9),Assumptions!$D$9+SQRT('Random Draws'!F527*(Assumptions!$F$9-Assumptions!$D$9)*(Assumptions!$E$9-Assumptions!$D$9)),Assumptions!$F$9-SQRT((1-'Random Draws'!F527)*(Assumptions!$F$9-Assumptions!$D$9)*(Assumptions!$F$9-Assumptions!$E$9)))</f>
        <v>0.271291335324689</v>
      </c>
      <c r="I527" s="19" t="n">
        <f aca="false">IF('Random Draws'!G527&lt;(Assumptions!$E$10-Assumptions!$D$10)/(Assumptions!$F$10-Assumptions!$D$10),Assumptions!$D$10+SQRT('Random Draws'!G527*(Assumptions!$F$10-Assumptions!$D$10)*(Assumptions!$E$10-Assumptions!$D$10)),Assumptions!$F$10-SQRT((1-'Random Draws'!G527)*(Assumptions!$F$10-Assumptions!$D$10)*(Assumptions!$F$10-Assumptions!$E$10)))</f>
        <v>0.0155381566472699</v>
      </c>
      <c r="J527" s="19" t="n">
        <f aca="false">IF('Random Draws'!H527&lt;(Assumptions!$E$11-Assumptions!$D$11)/(Assumptions!$F$11-Assumptions!$D$11),Assumptions!$D$11+SQRT('Random Draws'!H527*(Assumptions!$F$11-Assumptions!$D$11)*(Assumptions!$E$11-Assumptions!$D$11)),Assumptions!$F$11-SQRT((1-'Random Draws'!H527)*(Assumptions!$F$11-Assumptions!$D$11)*(Assumptions!$F$11-Assumptions!$E$11)))</f>
        <v>0.176768002025352</v>
      </c>
      <c r="K527" s="19" t="n">
        <f aca="false">MAX(G527,I527+Assumptions!$D$21)</f>
        <v>0.07707268036647</v>
      </c>
      <c r="L527" s="28" t="n">
        <f aca="false">(F527-Assumptions!$D$15)*(1-H527)+Assumptions!$D$15-J527</f>
        <v>0.160263385746161</v>
      </c>
      <c r="M527" s="21" t="n">
        <f aca="false">Assumptions!$D$14*(1+E527)^1*L527-Assumptions!$D$14*(1+E527)^0*E527*Assumptions!$D$16</f>
        <v>25.0964839259922</v>
      </c>
      <c r="N527" s="21" t="n">
        <f aca="false">Assumptions!$D$14*(1+E527)^2*L527-Assumptions!$D$14*(1+E527)^1*E527*Assumptions!$D$16</f>
        <v>27.5655727015403</v>
      </c>
      <c r="O527" s="21" t="n">
        <f aca="false">Assumptions!$D$14*(1+E527)^3*L527-Assumptions!$D$14*(1+E527)^2*E527*Assumptions!$D$16</f>
        <v>30.2775799432574</v>
      </c>
      <c r="P527" s="21" t="n">
        <f aca="false">Assumptions!$D$14*(1+E527)^4*L527-Assumptions!$D$14*(1+E527)^3*E527*Assumptions!$D$16</f>
        <v>33.2564049057149</v>
      </c>
      <c r="Q527" s="21" t="n">
        <f aca="false">Assumptions!$D$14*(1+E527)^5*L527-Assumptions!$D$14*(1+E527)^4*E527*Assumptions!$D$16</f>
        <v>36.5282981442231</v>
      </c>
      <c r="R527" s="21" t="n">
        <f aca="false">M527/(1+K527)+N527/(1+K527)^2+O527/(1+K527)^3+P527/(1+K527)^4+Q527/(1+K527)^5</f>
        <v>121.205642610024</v>
      </c>
      <c r="S527" s="21" t="n">
        <f aca="false">Q527*(1+I527)/(K527-I527)</f>
        <v>602.846635038982</v>
      </c>
      <c r="T527" s="21" t="n">
        <f aca="false">R527+S527/(1+K527)^5</f>
        <v>537.09881404565</v>
      </c>
      <c r="U527" s="8" t="n">
        <f aca="false">(T527-Assumptions!$D$17)/Assumptions!$D$18</f>
        <v>14.083952561826</v>
      </c>
    </row>
    <row r="528" customFormat="false" ht="15" hidden="false" customHeight="false" outlineLevel="0" collapsed="false">
      <c r="B528" s="2" t="n">
        <v>523</v>
      </c>
      <c r="C528" s="27" t="n">
        <f aca="false">NORMSDIST('Random Draws'!C528)</f>
        <v>0.563456261751007</v>
      </c>
      <c r="D528" s="27" t="n">
        <f aca="false">NORMSDIST(Assumptions!$D$22*'Random Draws'!C528+SQRT(1-Assumptions!$D$22^2)*'Random Draws'!D528)</f>
        <v>0.773032200756145</v>
      </c>
      <c r="E528" s="19" t="n">
        <f aca="false">IF(C528&lt;(Assumptions!$E$6-Assumptions!$D$6)/(Assumptions!$F$6-Assumptions!$D$6),Assumptions!$D$6+SQRT(C528*(Assumptions!$F$6-Assumptions!$D$6)*(Assumptions!$E$6-Assumptions!$D$6)),Assumptions!$F$6-SQRT((1-C528)*(Assumptions!$F$6-Assumptions!$D$6)*(Assumptions!$F$6-Assumptions!$E$6)))</f>
        <v>0.093280424967205</v>
      </c>
      <c r="F528" s="19" t="n">
        <f aca="false">IF(D528&lt;(Assumptions!$E$7-Assumptions!$D$7)/(Assumptions!$F$7-Assumptions!$D$7),Assumptions!$D$7+SQRT(D528*(Assumptions!$F$7-Assumptions!$D$7)*(Assumptions!$E$7-Assumptions!$D$7)),Assumptions!$F$7-SQRT((1-D528)*(Assumptions!$F$7-Assumptions!$D$7)*(Assumptions!$F$7-Assumptions!$E$7)))</f>
        <v>0.429869098968411</v>
      </c>
      <c r="G528" s="19" t="n">
        <f aca="false">MIN(Assumptions!$D$24,MAX(Assumptions!$D$23,Assumptions!$D$8+Assumptions!$E$8*'Random Draws'!E528))</f>
        <v>0.085549240907578</v>
      </c>
      <c r="H528" s="19" t="n">
        <f aca="false">IF('Random Draws'!F528&lt;(Assumptions!$E$9-Assumptions!$D$9)/(Assumptions!$F$9-Assumptions!$D$9),Assumptions!$D$9+SQRT('Random Draws'!F528*(Assumptions!$F$9-Assumptions!$D$9)*(Assumptions!$E$9-Assumptions!$D$9)),Assumptions!$F$9-SQRT((1-'Random Draws'!F528)*(Assumptions!$F$9-Assumptions!$D$9)*(Assumptions!$F$9-Assumptions!$E$9)))</f>
        <v>0.267524481547701</v>
      </c>
      <c r="I528" s="19" t="n">
        <f aca="false">IF('Random Draws'!G528&lt;(Assumptions!$E$10-Assumptions!$D$10)/(Assumptions!$F$10-Assumptions!$D$10),Assumptions!$D$10+SQRT('Random Draws'!G528*(Assumptions!$F$10-Assumptions!$D$10)*(Assumptions!$E$10-Assumptions!$D$10)),Assumptions!$F$10-SQRT((1-'Random Draws'!G528)*(Assumptions!$F$10-Assumptions!$D$10)*(Assumptions!$F$10-Assumptions!$E$10)))</f>
        <v>0.0238444939578169</v>
      </c>
      <c r="J528" s="19" t="n">
        <f aca="false">IF('Random Draws'!H528&lt;(Assumptions!$E$11-Assumptions!$D$11)/(Assumptions!$F$11-Assumptions!$D$11),Assumptions!$D$11+SQRT('Random Draws'!H528*(Assumptions!$F$11-Assumptions!$D$11)*(Assumptions!$E$11-Assumptions!$D$11)),Assumptions!$F$11-SQRT((1-'Random Draws'!H528)*(Assumptions!$F$11-Assumptions!$D$11)*(Assumptions!$F$11-Assumptions!$E$11)))</f>
        <v>0.175519550818275</v>
      </c>
      <c r="K528" s="19" t="n">
        <f aca="false">MAX(G528,I528+Assumptions!$D$21)</f>
        <v>0.085549240907578</v>
      </c>
      <c r="L528" s="28" t="n">
        <f aca="false">(F528-Assumptions!$D$15)*(1-H528)+Assumptions!$D$15-J528</f>
        <v>0.174127222916435</v>
      </c>
      <c r="M528" s="21" t="n">
        <f aca="false">Assumptions!$D$14*(1+E528)^1*L528-Assumptions!$D$14*(1+E528)^0*E528*Assumptions!$D$16</f>
        <v>27.1978633703164</v>
      </c>
      <c r="N528" s="21" t="n">
        <f aca="false">Assumptions!$D$14*(1+E528)^2*L528-Assumptions!$D$14*(1+E528)^1*E528*Assumptions!$D$16</f>
        <v>29.7348916236995</v>
      </c>
      <c r="O528" s="21" t="n">
        <f aca="false">Assumptions!$D$14*(1+E528)^3*L528-Assumptions!$D$14*(1+E528)^2*E528*Assumptions!$D$16</f>
        <v>32.5085749507119</v>
      </c>
      <c r="P528" s="21" t="n">
        <f aca="false">Assumptions!$D$14*(1+E528)^4*L528-Assumptions!$D$14*(1+E528)^3*E528*Assumptions!$D$16</f>
        <v>35.5409886371926</v>
      </c>
      <c r="Q528" s="21" t="n">
        <f aca="false">Assumptions!$D$14*(1+E528)^5*L528-Assumptions!$D$14*(1+E528)^4*E528*Assumptions!$D$16</f>
        <v>38.8562671610245</v>
      </c>
      <c r="R528" s="21" t="n">
        <f aca="false">M528/(1+K528)+N528/(1+K528)^2+O528/(1+K528)^3+P528/(1+K528)^4+Q528/(1+K528)^5</f>
        <v>127.069471754285</v>
      </c>
      <c r="S528" s="21" t="n">
        <f aca="false">Q528*(1+I528)/(K528-I528)</f>
        <v>644.727952955699</v>
      </c>
      <c r="T528" s="21" t="n">
        <f aca="false">R528+S528/(1+K528)^5</f>
        <v>554.759239404918</v>
      </c>
      <c r="U528" s="8" t="n">
        <f aca="false">(T528-Assumptions!$D$17)/Assumptions!$D$18</f>
        <v>14.7903695761967</v>
      </c>
    </row>
    <row r="529" customFormat="false" ht="15" hidden="false" customHeight="false" outlineLevel="0" collapsed="false">
      <c r="B529" s="2" t="n">
        <v>524</v>
      </c>
      <c r="C529" s="27" t="n">
        <f aca="false">NORMSDIST('Random Draws'!C529)</f>
        <v>0.549877520568494</v>
      </c>
      <c r="D529" s="27" t="n">
        <f aca="false">NORMSDIST(Assumptions!$D$22*'Random Draws'!C529+SQRT(1-Assumptions!$D$22^2)*'Random Draws'!D529)</f>
        <v>0.309634415645993</v>
      </c>
      <c r="E529" s="19" t="n">
        <f aca="false">IF(C529&lt;(Assumptions!$E$6-Assumptions!$D$6)/(Assumptions!$F$6-Assumptions!$D$6),Assumptions!$D$6+SQRT(C529*(Assumptions!$F$6-Assumptions!$D$6)*(Assumptions!$E$6-Assumptions!$D$6)),Assumptions!$F$6-SQRT((1-C529)*(Assumptions!$F$6-Assumptions!$D$6)*(Assumptions!$F$6-Assumptions!$E$6)))</f>
        <v>0.0925593803038205</v>
      </c>
      <c r="F529" s="19" t="n">
        <f aca="false">IF(D529&lt;(Assumptions!$E$7-Assumptions!$D$7)/(Assumptions!$F$7-Assumptions!$D$7),Assumptions!$D$7+SQRT(D529*(Assumptions!$F$7-Assumptions!$D$7)*(Assumptions!$E$7-Assumptions!$D$7)),Assumptions!$F$7-SQRT((1-D529)*(Assumptions!$F$7-Assumptions!$D$7)*(Assumptions!$F$7-Assumptions!$E$7)))</f>
        <v>0.403102279451045</v>
      </c>
      <c r="G529" s="19" t="n">
        <f aca="false">MIN(Assumptions!$D$24,MAX(Assumptions!$D$23,Assumptions!$D$8+Assumptions!$E$8*'Random Draws'!E529))</f>
        <v>0.084841239102848</v>
      </c>
      <c r="H529" s="19" t="n">
        <f aca="false">IF('Random Draws'!F529&lt;(Assumptions!$E$9-Assumptions!$D$9)/(Assumptions!$F$9-Assumptions!$D$9),Assumptions!$D$9+SQRT('Random Draws'!F529*(Assumptions!$F$9-Assumptions!$D$9)*(Assumptions!$E$9-Assumptions!$D$9)),Assumptions!$F$9-SQRT((1-'Random Draws'!F529)*(Assumptions!$F$9-Assumptions!$D$9)*(Assumptions!$F$9-Assumptions!$E$9)))</f>
        <v>0.290260325058674</v>
      </c>
      <c r="I529" s="19" t="n">
        <f aca="false">IF('Random Draws'!G529&lt;(Assumptions!$E$10-Assumptions!$D$10)/(Assumptions!$F$10-Assumptions!$D$10),Assumptions!$D$10+SQRT('Random Draws'!G529*(Assumptions!$F$10-Assumptions!$D$10)*(Assumptions!$E$10-Assumptions!$D$10)),Assumptions!$F$10-SQRT((1-'Random Draws'!G529)*(Assumptions!$F$10-Assumptions!$D$10)*(Assumptions!$F$10-Assumptions!$E$10)))</f>
        <v>0.0255727369198135</v>
      </c>
      <c r="J529" s="19" t="n">
        <f aca="false">IF('Random Draws'!H529&lt;(Assumptions!$E$11-Assumptions!$D$11)/(Assumptions!$F$11-Assumptions!$D$11),Assumptions!$D$11+SQRT('Random Draws'!H529*(Assumptions!$F$11-Assumptions!$D$11)*(Assumptions!$E$11-Assumptions!$D$11)),Assumptions!$F$11-SQRT((1-'Random Draws'!H529)*(Assumptions!$F$11-Assumptions!$D$11)*(Assumptions!$F$11-Assumptions!$E$11)))</f>
        <v>0.13282742285044</v>
      </c>
      <c r="K529" s="19" t="n">
        <f aca="false">MAX(G529,I529+Assumptions!$D$21)</f>
        <v>0.084841239102848</v>
      </c>
      <c r="L529" s="28" t="n">
        <f aca="false">(F529-Assumptions!$D$15)*(1-H529)+Assumptions!$D$15-J529</f>
        <v>0.191004100192879</v>
      </c>
      <c r="M529" s="21" t="n">
        <f aca="false">Assumptions!$D$14*(1+E529)^1*L529-Assumptions!$D$14*(1+E529)^0*E529*Assumptions!$D$16</f>
        <v>29.8564482903004</v>
      </c>
      <c r="N529" s="21" t="n">
        <f aca="false">Assumptions!$D$14*(1+E529)^2*L529-Assumptions!$D$14*(1+E529)^1*E529*Assumptions!$D$16</f>
        <v>32.6199426421237</v>
      </c>
      <c r="O529" s="21" t="n">
        <f aca="false">Assumptions!$D$14*(1+E529)^3*L529-Assumptions!$D$14*(1+E529)^2*E529*Assumptions!$D$16</f>
        <v>35.6392243186248</v>
      </c>
      <c r="P529" s="21" t="n">
        <f aca="false">Assumptions!$D$14*(1+E529)^4*L529-Assumptions!$D$14*(1+E529)^3*E529*Assumptions!$D$16</f>
        <v>38.9379688360656</v>
      </c>
      <c r="Q529" s="21" t="n">
        <f aca="false">Assumptions!$D$14*(1+E529)^5*L529-Assumptions!$D$14*(1+E529)^4*E529*Assumptions!$D$16</f>
        <v>42.5420431018213</v>
      </c>
      <c r="R529" s="21" t="n">
        <f aca="false">M529/(1+K529)+N529/(1+K529)^2+O529/(1+K529)^3+P529/(1+K529)^4+Q529/(1+K529)^5</f>
        <v>139.579460735189</v>
      </c>
      <c r="S529" s="21" t="n">
        <f aca="false">Q529*(1+I529)/(K529-I529)</f>
        <v>736.140748813871</v>
      </c>
      <c r="T529" s="21" t="n">
        <f aca="false">R529+S529/(1+K529)^5</f>
        <v>629.504829496581</v>
      </c>
      <c r="U529" s="8" t="n">
        <f aca="false">(T529-Assumptions!$D$17)/Assumptions!$D$18</f>
        <v>17.7801931798632</v>
      </c>
    </row>
    <row r="530" customFormat="false" ht="15" hidden="false" customHeight="false" outlineLevel="0" collapsed="false">
      <c r="B530" s="2" t="n">
        <v>525</v>
      </c>
      <c r="C530" s="27" t="n">
        <f aca="false">NORMSDIST('Random Draws'!C530)</f>
        <v>0.0593018752838711</v>
      </c>
      <c r="D530" s="27" t="n">
        <f aca="false">NORMSDIST(Assumptions!$D$22*'Random Draws'!C530+SQRT(1-Assumptions!$D$22^2)*'Random Draws'!D530)</f>
        <v>0.0456950698059957</v>
      </c>
      <c r="E530" s="19" t="n">
        <f aca="false">IF(C530&lt;(Assumptions!$E$6-Assumptions!$D$6)/(Assumptions!$F$6-Assumptions!$D$6),Assumptions!$D$6+SQRT(C530*(Assumptions!$F$6-Assumptions!$D$6)*(Assumptions!$E$6-Assumptions!$D$6)),Assumptions!$F$6-SQRT((1-C530)*(Assumptions!$F$6-Assumptions!$D$6)*(Assumptions!$F$6-Assumptions!$E$6)))</f>
        <v>0.0572194476223645</v>
      </c>
      <c r="F530" s="19" t="n">
        <f aca="false">IF(D530&lt;(Assumptions!$E$7-Assumptions!$D$7)/(Assumptions!$F$7-Assumptions!$D$7),Assumptions!$D$7+SQRT(D530*(Assumptions!$F$7-Assumptions!$D$7)*(Assumptions!$E$7-Assumptions!$D$7)),Assumptions!$F$7-SQRT((1-D530)*(Assumptions!$F$7-Assumptions!$D$7)*(Assumptions!$F$7-Assumptions!$E$7)))</f>
        <v>0.37655809224627</v>
      </c>
      <c r="G530" s="19" t="n">
        <f aca="false">MIN(Assumptions!$D$24,MAX(Assumptions!$D$23,Assumptions!$D$8+Assumptions!$E$8*'Random Draws'!E530))</f>
        <v>0.086650180335276</v>
      </c>
      <c r="H530" s="19" t="n">
        <f aca="false">IF('Random Draws'!F530&lt;(Assumptions!$E$9-Assumptions!$D$9)/(Assumptions!$F$9-Assumptions!$D$9),Assumptions!$D$9+SQRT('Random Draws'!F530*(Assumptions!$F$9-Assumptions!$D$9)*(Assumptions!$E$9-Assumptions!$D$9)),Assumptions!$F$9-SQRT((1-'Random Draws'!F530)*(Assumptions!$F$9-Assumptions!$D$9)*(Assumptions!$F$9-Assumptions!$E$9)))</f>
        <v>0.273864577942016</v>
      </c>
      <c r="I530" s="19" t="n">
        <f aca="false">IF('Random Draws'!G530&lt;(Assumptions!$E$10-Assumptions!$D$10)/(Assumptions!$F$10-Assumptions!$D$10),Assumptions!$D$10+SQRT('Random Draws'!G530*(Assumptions!$F$10-Assumptions!$D$10)*(Assumptions!$E$10-Assumptions!$D$10)),Assumptions!$F$10-SQRT((1-'Random Draws'!G530)*(Assumptions!$F$10-Assumptions!$D$10)*(Assumptions!$F$10-Assumptions!$E$10)))</f>
        <v>0.0201084736411242</v>
      </c>
      <c r="J530" s="19" t="n">
        <f aca="false">IF('Random Draws'!H530&lt;(Assumptions!$E$11-Assumptions!$D$11)/(Assumptions!$F$11-Assumptions!$D$11),Assumptions!$D$11+SQRT('Random Draws'!H530*(Assumptions!$F$11-Assumptions!$D$11)*(Assumptions!$E$11-Assumptions!$D$11)),Assumptions!$F$11-SQRT((1-'Random Draws'!H530)*(Assumptions!$F$11-Assumptions!$D$11)*(Assumptions!$F$11-Assumptions!$E$11)))</f>
        <v>0.138954744629037</v>
      </c>
      <c r="K530" s="19" t="n">
        <f aca="false">MAX(G530,I530+Assumptions!$D$21)</f>
        <v>0.086650180335276</v>
      </c>
      <c r="L530" s="28" t="n">
        <f aca="false">(F530-Assumptions!$D$15)*(1-H530)+Assumptions!$D$15-J530</f>
        <v>0.170079819746019</v>
      </c>
      <c r="M530" s="21" t="n">
        <f aca="false">Assumptions!$D$14*(1+E530)^1*L530-Assumptions!$D$14*(1+E530)^0*E530*Assumptions!$D$16</f>
        <v>25.8237908999644</v>
      </c>
      <c r="N530" s="21" t="n">
        <f aca="false">Assumptions!$D$14*(1+E530)^2*L530-Assumptions!$D$14*(1+E530)^1*E530*Assumptions!$D$16</f>
        <v>27.3014139507758</v>
      </c>
      <c r="O530" s="21" t="n">
        <f aca="false">Assumptions!$D$14*(1+E530)^3*L530-Assumptions!$D$14*(1+E530)^2*E530*Assumptions!$D$16</f>
        <v>28.8635857763487</v>
      </c>
      <c r="P530" s="21" t="n">
        <f aca="false">Assumptions!$D$14*(1+E530)^4*L530-Assumptions!$D$14*(1+E530)^3*E530*Assumptions!$D$16</f>
        <v>30.5151442108721</v>
      </c>
      <c r="Q530" s="21" t="n">
        <f aca="false">Assumptions!$D$14*(1+E530)^5*L530-Assumptions!$D$14*(1+E530)^4*E530*Assumptions!$D$16</f>
        <v>32.261203906735</v>
      </c>
      <c r="R530" s="21" t="n">
        <f aca="false">M530/(1+K530)+N530/(1+K530)^2+O530/(1+K530)^3+P530/(1+K530)^4+Q530/(1+K530)^5</f>
        <v>112.558522642014</v>
      </c>
      <c r="S530" s="21" t="n">
        <f aca="false">Q530*(1+I530)/(K530-I530)</f>
        <v>494.575945074413</v>
      </c>
      <c r="T530" s="21" t="n">
        <f aca="false">R530+S530/(1+K530)^5</f>
        <v>438.984119959852</v>
      </c>
      <c r="U530" s="8" t="n">
        <f aca="false">(T530-Assumptions!$D$17)/Assumptions!$D$18</f>
        <v>10.1593647983941</v>
      </c>
    </row>
    <row r="531" customFormat="false" ht="15" hidden="false" customHeight="false" outlineLevel="0" collapsed="false">
      <c r="B531" s="2" t="n">
        <v>526</v>
      </c>
      <c r="C531" s="27" t="n">
        <f aca="false">NORMSDIST('Random Draws'!C531)</f>
        <v>0.00284074690840398</v>
      </c>
      <c r="D531" s="27" t="n">
        <f aca="false">NORMSDIST(Assumptions!$D$22*'Random Draws'!C531+SQRT(1-Assumptions!$D$22^2)*'Random Draws'!D531)</f>
        <v>0.66950602222166</v>
      </c>
      <c r="E531" s="19" t="n">
        <f aca="false">IF(C531&lt;(Assumptions!$E$6-Assumptions!$D$6)/(Assumptions!$F$6-Assumptions!$D$6),Assumptions!$D$6+SQRT(C531*(Assumptions!$F$6-Assumptions!$D$6)*(Assumptions!$E$6-Assumptions!$D$6)),Assumptions!$F$6-SQRT((1-C531)*(Assumptions!$F$6-Assumptions!$D$6)*(Assumptions!$F$6-Assumptions!$E$6)))</f>
        <v>0.0437687842259832</v>
      </c>
      <c r="F531" s="19" t="n">
        <f aca="false">IF(D531&lt;(Assumptions!$E$7-Assumptions!$D$7)/(Assumptions!$F$7-Assumptions!$D$7),Assumptions!$D$7+SQRT(D531*(Assumptions!$F$7-Assumptions!$D$7)*(Assumptions!$E$7-Assumptions!$D$7)),Assumptions!$F$7-SQRT((1-D531)*(Assumptions!$F$7-Assumptions!$D$7)*(Assumptions!$F$7-Assumptions!$E$7)))</f>
        <v>0.423641013337644</v>
      </c>
      <c r="G531" s="19" t="n">
        <f aca="false">MIN(Assumptions!$D$24,MAX(Assumptions!$D$23,Assumptions!$D$8+Assumptions!$E$8*'Random Draws'!E531))</f>
        <v>0.081114444833045</v>
      </c>
      <c r="H531" s="19" t="n">
        <f aca="false">IF('Random Draws'!F531&lt;(Assumptions!$E$9-Assumptions!$D$9)/(Assumptions!$F$9-Assumptions!$D$9),Assumptions!$D$9+SQRT('Random Draws'!F531*(Assumptions!$F$9-Assumptions!$D$9)*(Assumptions!$E$9-Assumptions!$D$9)),Assumptions!$F$9-SQRT((1-'Random Draws'!F531)*(Assumptions!$F$9-Assumptions!$D$9)*(Assumptions!$F$9-Assumptions!$E$9)))</f>
        <v>0.268881219996252</v>
      </c>
      <c r="I531" s="19" t="n">
        <f aca="false">IF('Random Draws'!G531&lt;(Assumptions!$E$10-Assumptions!$D$10)/(Assumptions!$F$10-Assumptions!$D$10),Assumptions!$D$10+SQRT('Random Draws'!G531*(Assumptions!$F$10-Assumptions!$D$10)*(Assumptions!$E$10-Assumptions!$D$10)),Assumptions!$F$10-SQRT((1-'Random Draws'!G531)*(Assumptions!$F$10-Assumptions!$D$10)*(Assumptions!$F$10-Assumptions!$E$10)))</f>
        <v>0.0201376338346281</v>
      </c>
      <c r="J531" s="19" t="n">
        <f aca="false">IF('Random Draws'!H531&lt;(Assumptions!$E$11-Assumptions!$D$11)/(Assumptions!$F$11-Assumptions!$D$11),Assumptions!$D$11+SQRT('Random Draws'!H531*(Assumptions!$F$11-Assumptions!$D$11)*(Assumptions!$E$11-Assumptions!$D$11)),Assumptions!$F$11-SQRT((1-'Random Draws'!H531)*(Assumptions!$F$11-Assumptions!$D$11)*(Assumptions!$F$11-Assumptions!$E$11)))</f>
        <v>0.165293306898589</v>
      </c>
      <c r="K531" s="19" t="n">
        <f aca="false">MAX(G531,I531+Assumptions!$D$21)</f>
        <v>0.081114444833045</v>
      </c>
      <c r="L531" s="28" t="n">
        <f aca="false">(F531-Assumptions!$D$15)*(1-H531)+Assumptions!$D$15-J531</f>
        <v>0.179393152531894</v>
      </c>
      <c r="M531" s="21" t="n">
        <f aca="false">Assumptions!$D$14*(1+E531)^1*L531-Assumptions!$D$14*(1+E531)^0*E531*Assumptions!$D$16</f>
        <v>26.9601268325358</v>
      </c>
      <c r="N531" s="21" t="n">
        <f aca="false">Assumptions!$D$14*(1+E531)^2*L531-Assumptions!$D$14*(1+E531)^1*E531*Assumptions!$D$16</f>
        <v>28.1401388065742</v>
      </c>
      <c r="O531" s="21" t="n">
        <f aca="false">Assumptions!$D$14*(1+E531)^3*L531-Assumptions!$D$14*(1+E531)^2*E531*Assumptions!$D$16</f>
        <v>29.3717984700883</v>
      </c>
      <c r="P531" s="21" t="n">
        <f aca="false">Assumptions!$D$14*(1+E531)^4*L531-Assumptions!$D$14*(1+E531)^3*E531*Assumptions!$D$16</f>
        <v>30.6573663796547</v>
      </c>
      <c r="Q531" s="21" t="n">
        <f aca="false">Assumptions!$D$14*(1+E531)^5*L531-Assumptions!$D$14*(1+E531)^4*E531*Assumptions!$D$16</f>
        <v>31.9992020336627</v>
      </c>
      <c r="R531" s="21" t="n">
        <f aca="false">M531/(1+K531)+N531/(1+K531)^2+O531/(1+K531)^3+P531/(1+K531)^4+Q531/(1+K531)^5</f>
        <v>116.364928111074</v>
      </c>
      <c r="S531" s="21" t="n">
        <f aca="false">Q531*(1+I531)/(K531-I531)</f>
        <v>535.344333570748</v>
      </c>
      <c r="T531" s="21" t="n">
        <f aca="false">R531+S531/(1+K531)^5</f>
        <v>478.837258600022</v>
      </c>
      <c r="U531" s="8" t="n">
        <f aca="false">(T531-Assumptions!$D$17)/Assumptions!$D$18</f>
        <v>11.7534903440009</v>
      </c>
    </row>
    <row r="532" customFormat="false" ht="15" hidden="false" customHeight="false" outlineLevel="0" collapsed="false">
      <c r="B532" s="2" t="n">
        <v>527</v>
      </c>
      <c r="C532" s="27" t="n">
        <f aca="false">NORMSDIST('Random Draws'!C532)</f>
        <v>0.304055880503634</v>
      </c>
      <c r="D532" s="27" t="n">
        <f aca="false">NORMSDIST(Assumptions!$D$22*'Random Draws'!C532+SQRT(1-Assumptions!$D$22^2)*'Random Draws'!D532)</f>
        <v>0.530493732906697</v>
      </c>
      <c r="E532" s="19" t="n">
        <f aca="false">IF(C532&lt;(Assumptions!$E$6-Assumptions!$D$6)/(Assumptions!$F$6-Assumptions!$D$6),Assumptions!$D$6+SQRT(C532*(Assumptions!$F$6-Assumptions!$D$6)*(Assumptions!$E$6-Assumptions!$D$6)),Assumptions!$F$6-SQRT((1-C532)*(Assumptions!$F$6-Assumptions!$D$6)*(Assumptions!$F$6-Assumptions!$E$6)))</f>
        <v>0.078990760476274</v>
      </c>
      <c r="F532" s="19" t="n">
        <f aca="false">IF(D532&lt;(Assumptions!$E$7-Assumptions!$D$7)/(Assumptions!$F$7-Assumptions!$D$7),Assumptions!$D$7+SQRT(D532*(Assumptions!$F$7-Assumptions!$D$7)*(Assumptions!$E$7-Assumptions!$D$7)),Assumptions!$F$7-SQRT((1-D532)*(Assumptions!$F$7-Assumptions!$D$7)*(Assumptions!$F$7-Assumptions!$E$7)))</f>
        <v>0.416417748957577</v>
      </c>
      <c r="G532" s="19" t="n">
        <f aca="false">MIN(Assumptions!$D$24,MAX(Assumptions!$D$23,Assumptions!$D$8+Assumptions!$E$8*'Random Draws'!E532))</f>
        <v>0.074215513515228</v>
      </c>
      <c r="H532" s="19" t="n">
        <f aca="false">IF('Random Draws'!F532&lt;(Assumptions!$E$9-Assumptions!$D$9)/(Assumptions!$F$9-Assumptions!$D$9),Assumptions!$D$9+SQRT('Random Draws'!F532*(Assumptions!$F$9-Assumptions!$D$9)*(Assumptions!$E$9-Assumptions!$D$9)),Assumptions!$F$9-SQRT((1-'Random Draws'!F532)*(Assumptions!$F$9-Assumptions!$D$9)*(Assumptions!$F$9-Assumptions!$E$9)))</f>
        <v>0.29865558864674</v>
      </c>
      <c r="I532" s="19" t="n">
        <f aca="false">IF('Random Draws'!G532&lt;(Assumptions!$E$10-Assumptions!$D$10)/(Assumptions!$F$10-Assumptions!$D$10),Assumptions!$D$10+SQRT('Random Draws'!G532*(Assumptions!$F$10-Assumptions!$D$10)*(Assumptions!$E$10-Assumptions!$D$10)),Assumptions!$F$10-SQRT((1-'Random Draws'!G532)*(Assumptions!$F$10-Assumptions!$D$10)*(Assumptions!$F$10-Assumptions!$E$10)))</f>
        <v>0.0208951066136831</v>
      </c>
      <c r="J532" s="19" t="n">
        <f aca="false">IF('Random Draws'!H532&lt;(Assumptions!$E$11-Assumptions!$D$11)/(Assumptions!$F$11-Assumptions!$D$11),Assumptions!$D$11+SQRT('Random Draws'!H532*(Assumptions!$F$11-Assumptions!$D$11)*(Assumptions!$E$11-Assumptions!$D$11)),Assumptions!$F$11-SQRT((1-'Random Draws'!H532)*(Assumptions!$F$11-Assumptions!$D$11)*(Assumptions!$F$11-Assumptions!$E$11)))</f>
        <v>0.158045113232267</v>
      </c>
      <c r="K532" s="19" t="n">
        <f aca="false">MAX(G532,I532+Assumptions!$D$21)</f>
        <v>0.074215513515228</v>
      </c>
      <c r="L532" s="28" t="n">
        <f aca="false">(F532-Assumptions!$D$15)*(1-H532)+Assumptions!$D$15-J532</f>
        <v>0.172832374311511</v>
      </c>
      <c r="M532" s="21" t="n">
        <f aca="false">Assumptions!$D$14*(1+E532)^1*L532-Assumptions!$D$14*(1+E532)^0*E532*Assumptions!$D$16</f>
        <v>26.6966477659563</v>
      </c>
      <c r="N532" s="21" t="n">
        <f aca="false">Assumptions!$D$14*(1+E532)^2*L532-Assumptions!$D$14*(1+E532)^1*E532*Assumptions!$D$16</f>
        <v>28.8054362751564</v>
      </c>
      <c r="O532" s="21" t="n">
        <f aca="false">Assumptions!$D$14*(1+E532)^3*L532-Assumptions!$D$14*(1+E532)^2*E532*Assumptions!$D$16</f>
        <v>31.0807995923819</v>
      </c>
      <c r="P532" s="21" t="n">
        <f aca="false">Assumptions!$D$14*(1+E532)^4*L532-Assumptions!$D$14*(1+E532)^3*E532*Assumptions!$D$16</f>
        <v>33.5358955883948</v>
      </c>
      <c r="Q532" s="21" t="n">
        <f aca="false">Assumptions!$D$14*(1+E532)^5*L532-Assumptions!$D$14*(1+E532)^4*E532*Assumptions!$D$16</f>
        <v>36.184921484175</v>
      </c>
      <c r="R532" s="21" t="n">
        <f aca="false">M532/(1+K532)+N532/(1+K532)^2+O532/(1+K532)^3+P532/(1+K532)^4+Q532/(1+K532)^5</f>
        <v>125.370821412106</v>
      </c>
      <c r="S532" s="21" t="n">
        <f aca="false">Q532*(1+I532)/(K532-I532)</f>
        <v>692.811841151278</v>
      </c>
      <c r="T532" s="21" t="n">
        <f aca="false">R532+S532/(1+K532)^5</f>
        <v>609.71959184952</v>
      </c>
      <c r="U532" s="8" t="n">
        <f aca="false">(T532-Assumptions!$D$17)/Assumptions!$D$18</f>
        <v>16.9887836739808</v>
      </c>
    </row>
    <row r="533" customFormat="false" ht="15" hidden="false" customHeight="false" outlineLevel="0" collapsed="false">
      <c r="B533" s="2" t="n">
        <v>528</v>
      </c>
      <c r="C533" s="27" t="n">
        <f aca="false">NORMSDIST('Random Draws'!C533)</f>
        <v>0.482120893673026</v>
      </c>
      <c r="D533" s="27" t="n">
        <f aca="false">NORMSDIST(Assumptions!$D$22*'Random Draws'!C533+SQRT(1-Assumptions!$D$22^2)*'Random Draws'!D533)</f>
        <v>0.303790815820705</v>
      </c>
      <c r="E533" s="19" t="n">
        <f aca="false">IF(C533&lt;(Assumptions!$E$6-Assumptions!$D$6)/(Assumptions!$F$6-Assumptions!$D$6),Assumptions!$D$6+SQRT(C533*(Assumptions!$F$6-Assumptions!$D$6)*(Assumptions!$E$6-Assumptions!$D$6)),Assumptions!$F$6-SQRT((1-C533)*(Assumptions!$F$6-Assumptions!$D$6)*(Assumptions!$F$6-Assumptions!$E$6)))</f>
        <v>0.0890979069652173</v>
      </c>
      <c r="F533" s="19" t="n">
        <f aca="false">IF(D533&lt;(Assumptions!$E$7-Assumptions!$D$7)/(Assumptions!$F$7-Assumptions!$D$7),Assumptions!$D$7+SQRT(D533*(Assumptions!$F$7-Assumptions!$D$7)*(Assumptions!$E$7-Assumptions!$D$7)),Assumptions!$F$7-SQRT((1-D533)*(Assumptions!$F$7-Assumptions!$D$7)*(Assumptions!$F$7-Assumptions!$E$7)))</f>
        <v>0.402693616559437</v>
      </c>
      <c r="G533" s="19" t="n">
        <f aca="false">MIN(Assumptions!$D$24,MAX(Assumptions!$D$23,Assumptions!$D$8+Assumptions!$E$8*'Random Draws'!E533))</f>
        <v>0.071091955358817</v>
      </c>
      <c r="H533" s="19" t="n">
        <f aca="false">IF('Random Draws'!F533&lt;(Assumptions!$E$9-Assumptions!$D$9)/(Assumptions!$F$9-Assumptions!$D$9),Assumptions!$D$9+SQRT('Random Draws'!F533*(Assumptions!$F$9-Assumptions!$D$9)*(Assumptions!$E$9-Assumptions!$D$9)),Assumptions!$F$9-SQRT((1-'Random Draws'!F533)*(Assumptions!$F$9-Assumptions!$D$9)*(Assumptions!$F$9-Assumptions!$E$9)))</f>
        <v>0.245305029161239</v>
      </c>
      <c r="I533" s="19" t="n">
        <f aca="false">IF('Random Draws'!G533&lt;(Assumptions!$E$10-Assumptions!$D$10)/(Assumptions!$F$10-Assumptions!$D$10),Assumptions!$D$10+SQRT('Random Draws'!G533*(Assumptions!$F$10-Assumptions!$D$10)*(Assumptions!$E$10-Assumptions!$D$10)),Assumptions!$F$10-SQRT((1-'Random Draws'!G533)*(Assumptions!$F$10-Assumptions!$D$10)*(Assumptions!$F$10-Assumptions!$E$10)))</f>
        <v>0.0154253813526608</v>
      </c>
      <c r="J533" s="19" t="n">
        <f aca="false">IF('Random Draws'!H533&lt;(Assumptions!$E$11-Assumptions!$D$11)/(Assumptions!$F$11-Assumptions!$D$11),Assumptions!$D$11+SQRT('Random Draws'!H533*(Assumptions!$F$11-Assumptions!$D$11)*(Assumptions!$E$11-Assumptions!$D$11)),Assumptions!$F$11-SQRT((1-'Random Draws'!H533)*(Assumptions!$F$11-Assumptions!$D$11)*(Assumptions!$F$11-Assumptions!$E$11)))</f>
        <v>0.150821316979844</v>
      </c>
      <c r="K533" s="19" t="n">
        <f aca="false">MAX(G533,I533+Assumptions!$D$21)</f>
        <v>0.071091955358817</v>
      </c>
      <c r="L533" s="28" t="n">
        <f aca="false">(F533-Assumptions!$D$15)*(1-H533)+Assumptions!$D$15-J533</f>
        <v>0.184979184017397</v>
      </c>
      <c r="M533" s="21" t="n">
        <f aca="false">Assumptions!$D$14*(1+E533)^1*L533-Assumptions!$D$14*(1+E533)^0*E533*Assumptions!$D$16</f>
        <v>28.824188215796</v>
      </c>
      <c r="N533" s="21" t="n">
        <f aca="false">Assumptions!$D$14*(1+E533)^2*L533-Assumptions!$D$14*(1+E533)^1*E533*Assumptions!$D$16</f>
        <v>31.3923630557949</v>
      </c>
      <c r="O533" s="21" t="n">
        <f aca="false">Assumptions!$D$14*(1+E533)^3*L533-Assumptions!$D$14*(1+E533)^2*E533*Assumptions!$D$16</f>
        <v>34.1893568987585</v>
      </c>
      <c r="P533" s="21" t="n">
        <f aca="false">Assumptions!$D$14*(1+E533)^4*L533-Assumptions!$D$14*(1+E533)^3*E533*Assumptions!$D$16</f>
        <v>37.2355570389246</v>
      </c>
      <c r="Q533" s="21" t="n">
        <f aca="false">Assumptions!$D$14*(1+E533)^5*L533-Assumptions!$D$14*(1+E533)^4*E533*Assumptions!$D$16</f>
        <v>40.5531672357768</v>
      </c>
      <c r="R533" s="21" t="n">
        <f aca="false">M533/(1+K533)+N533/(1+K533)^2+O533/(1+K533)^3+P533/(1+K533)^4+Q533/(1+K533)^5</f>
        <v>139.155814603206</v>
      </c>
      <c r="S533" s="21" t="n">
        <f aca="false">Q533*(1+I533)/(K533-I533)</f>
        <v>739.738632036039</v>
      </c>
      <c r="T533" s="21" t="n">
        <f aca="false">R533+S533/(1+K533)^5</f>
        <v>663.896227261831</v>
      </c>
      <c r="U533" s="8" t="n">
        <f aca="false">(T533-Assumptions!$D$17)/Assumptions!$D$18</f>
        <v>19.1558490904732</v>
      </c>
    </row>
    <row r="534" customFormat="false" ht="15" hidden="false" customHeight="false" outlineLevel="0" collapsed="false">
      <c r="B534" s="2" t="n">
        <v>529</v>
      </c>
      <c r="C534" s="27" t="n">
        <f aca="false">NORMSDIST('Random Draws'!C534)</f>
        <v>0.520772373742447</v>
      </c>
      <c r="D534" s="27" t="n">
        <f aca="false">NORMSDIST(Assumptions!$D$22*'Random Draws'!C534+SQRT(1-Assumptions!$D$22^2)*'Random Draws'!D534)</f>
        <v>0.859616455163777</v>
      </c>
      <c r="E534" s="19" t="n">
        <f aca="false">IF(C534&lt;(Assumptions!$E$6-Assumptions!$D$6)/(Assumptions!$F$6-Assumptions!$D$6),Assumptions!$D$6+SQRT(C534*(Assumptions!$F$6-Assumptions!$D$6)*(Assumptions!$E$6-Assumptions!$D$6)),Assumptions!$F$6-SQRT((1-C534)*(Assumptions!$F$6-Assumptions!$D$6)*(Assumptions!$F$6-Assumptions!$E$6)))</f>
        <v>0.0910496360454004</v>
      </c>
      <c r="F534" s="19" t="n">
        <f aca="false">IF(D534&lt;(Assumptions!$E$7-Assumptions!$D$7)/(Assumptions!$F$7-Assumptions!$D$7),Assumptions!$D$7+SQRT(D534*(Assumptions!$F$7-Assumptions!$D$7)*(Assumptions!$E$7-Assumptions!$D$7)),Assumptions!$F$7-SQRT((1-D534)*(Assumptions!$F$7-Assumptions!$D$7)*(Assumptions!$F$7-Assumptions!$E$7)))</f>
        <v>0.436303287583614</v>
      </c>
      <c r="G534" s="19" t="n">
        <f aca="false">MIN(Assumptions!$D$24,MAX(Assumptions!$D$23,Assumptions!$D$8+Assumptions!$E$8*'Random Draws'!E534))</f>
        <v>0.062869674071674</v>
      </c>
      <c r="H534" s="19" t="n">
        <f aca="false">IF('Random Draws'!F534&lt;(Assumptions!$E$9-Assumptions!$D$9)/(Assumptions!$F$9-Assumptions!$D$9),Assumptions!$D$9+SQRT('Random Draws'!F534*(Assumptions!$F$9-Assumptions!$D$9)*(Assumptions!$E$9-Assumptions!$D$9)),Assumptions!$F$9-SQRT((1-'Random Draws'!F534)*(Assumptions!$F$9-Assumptions!$D$9)*(Assumptions!$F$9-Assumptions!$E$9)))</f>
        <v>0.303491458748289</v>
      </c>
      <c r="I534" s="19" t="n">
        <f aca="false">IF('Random Draws'!G534&lt;(Assumptions!$E$10-Assumptions!$D$10)/(Assumptions!$F$10-Assumptions!$D$10),Assumptions!$D$10+SQRT('Random Draws'!G534*(Assumptions!$F$10-Assumptions!$D$10)*(Assumptions!$E$10-Assumptions!$D$10)),Assumptions!$F$10-SQRT((1-'Random Draws'!G534)*(Assumptions!$F$10-Assumptions!$D$10)*(Assumptions!$F$10-Assumptions!$E$10)))</f>
        <v>0.0203827421061238</v>
      </c>
      <c r="J534" s="19" t="n">
        <f aca="false">IF('Random Draws'!H534&lt;(Assumptions!$E$11-Assumptions!$D$11)/(Assumptions!$F$11-Assumptions!$D$11),Assumptions!$D$11+SQRT('Random Draws'!H534*(Assumptions!$F$11-Assumptions!$D$11)*(Assumptions!$E$11-Assumptions!$D$11)),Assumptions!$F$11-SQRT((1-'Random Draws'!H534)*(Assumptions!$F$11-Assumptions!$D$11)*(Assumptions!$F$11-Assumptions!$E$11)))</f>
        <v>0.136936769121175</v>
      </c>
      <c r="K534" s="19" t="n">
        <f aca="false">MAX(G534,I534+Assumptions!$D$21)</f>
        <v>0.062869674071674</v>
      </c>
      <c r="L534" s="28" t="n">
        <f aca="false">(F534-Assumptions!$D$15)*(1-H534)+Assumptions!$D$15-J534</f>
        <v>0.206406086894291</v>
      </c>
      <c r="M534" s="21" t="n">
        <f aca="false">Assumptions!$D$14*(1+E534)^1*L534-Assumptions!$D$14*(1+E534)^0*E534*Assumptions!$D$16</f>
        <v>32.2578305508204</v>
      </c>
      <c r="N534" s="21" t="n">
        <f aca="false">Assumptions!$D$14*(1+E534)^2*L534-Assumptions!$D$14*(1+E534)^1*E534*Assumptions!$D$16</f>
        <v>35.1948942820868</v>
      </c>
      <c r="O534" s="21" t="n">
        <f aca="false">Assumptions!$D$14*(1+E534)^3*L534-Assumptions!$D$14*(1+E534)^2*E534*Assumptions!$D$16</f>
        <v>38.3993765971271</v>
      </c>
      <c r="P534" s="21" t="n">
        <f aca="false">Assumptions!$D$14*(1+E534)^4*L534-Assumptions!$D$14*(1+E534)^3*E534*Assumptions!$D$16</f>
        <v>41.8956258606658</v>
      </c>
      <c r="Q534" s="21" t="n">
        <f aca="false">Assumptions!$D$14*(1+E534)^5*L534-Assumptions!$D$14*(1+E534)^4*E534*Assumptions!$D$16</f>
        <v>45.7102073471737</v>
      </c>
      <c r="R534" s="21" t="n">
        <f aca="false">M534/(1+K534)+N534/(1+K534)^2+O534/(1+K534)^3+P534/(1+K534)^4+Q534/(1+K534)^5</f>
        <v>160.011600463797</v>
      </c>
      <c r="S534" s="21" t="n">
        <f aca="false">Q534*(1+I534)/(K534-I534)</f>
        <v>1097.79418181965</v>
      </c>
      <c r="T534" s="21" t="n">
        <f aca="false">R534+S534/(1+K534)^5</f>
        <v>969.332667252878</v>
      </c>
      <c r="U534" s="8" t="n">
        <f aca="false">(T534-Assumptions!$D$17)/Assumptions!$D$18</f>
        <v>31.3733066901151</v>
      </c>
    </row>
    <row r="535" customFormat="false" ht="15" hidden="false" customHeight="false" outlineLevel="0" collapsed="false">
      <c r="B535" s="2" t="n">
        <v>530</v>
      </c>
      <c r="C535" s="27" t="n">
        <f aca="false">NORMSDIST('Random Draws'!C535)</f>
        <v>0.151393664058216</v>
      </c>
      <c r="D535" s="27" t="n">
        <f aca="false">NORMSDIST(Assumptions!$D$22*'Random Draws'!C535+SQRT(1-Assumptions!$D$22^2)*'Random Draws'!D535)</f>
        <v>0.434529643761953</v>
      </c>
      <c r="E535" s="19" t="n">
        <f aca="false">IF(C535&lt;(Assumptions!$E$6-Assumptions!$D$6)/(Assumptions!$F$6-Assumptions!$D$6),Assumptions!$D$6+SQRT(C535*(Assumptions!$F$6-Assumptions!$D$6)*(Assumptions!$E$6-Assumptions!$D$6)),Assumptions!$F$6-SQRT((1-C535)*(Assumptions!$F$6-Assumptions!$D$6)*(Assumptions!$F$6-Assumptions!$E$6)))</f>
        <v>0.0675130572690692</v>
      </c>
      <c r="F535" s="19" t="n">
        <f aca="false">IF(D535&lt;(Assumptions!$E$7-Assumptions!$D$7)/(Assumptions!$F$7-Assumptions!$D$7),Assumptions!$D$7+SQRT(D535*(Assumptions!$F$7-Assumptions!$D$7)*(Assumptions!$E$7-Assumptions!$D$7)),Assumptions!$F$7-SQRT((1-D535)*(Assumptions!$F$7-Assumptions!$D$7)*(Assumptions!$F$7-Assumptions!$E$7)))</f>
        <v>0.411060531358102</v>
      </c>
      <c r="G535" s="19" t="n">
        <f aca="false">MIN(Assumptions!$D$24,MAX(Assumptions!$D$23,Assumptions!$D$8+Assumptions!$E$8*'Random Draws'!E535))</f>
        <v>0.089832687393347</v>
      </c>
      <c r="H535" s="19" t="n">
        <f aca="false">IF('Random Draws'!F535&lt;(Assumptions!$E$9-Assumptions!$D$9)/(Assumptions!$F$9-Assumptions!$D$9),Assumptions!$D$9+SQRT('Random Draws'!F535*(Assumptions!$F$9-Assumptions!$D$9)*(Assumptions!$E$9-Assumptions!$D$9)),Assumptions!$F$9-SQRT((1-'Random Draws'!F535)*(Assumptions!$F$9-Assumptions!$D$9)*(Assumptions!$F$9-Assumptions!$E$9)))</f>
        <v>0.29123225452551</v>
      </c>
      <c r="I535" s="19" t="n">
        <f aca="false">IF('Random Draws'!G535&lt;(Assumptions!$E$10-Assumptions!$D$10)/(Assumptions!$F$10-Assumptions!$D$10),Assumptions!$D$10+SQRT('Random Draws'!G535*(Assumptions!$F$10-Assumptions!$D$10)*(Assumptions!$E$10-Assumptions!$D$10)),Assumptions!$F$10-SQRT((1-'Random Draws'!G535)*(Assumptions!$F$10-Assumptions!$D$10)*(Assumptions!$F$10-Assumptions!$E$10)))</f>
        <v>0.0160311191036967</v>
      </c>
      <c r="J535" s="19" t="n">
        <f aca="false">IF('Random Draws'!H535&lt;(Assumptions!$E$11-Assumptions!$D$11)/(Assumptions!$F$11-Assumptions!$D$11),Assumptions!$D$11+SQRT('Random Draws'!H535*(Assumptions!$F$11-Assumptions!$D$11)*(Assumptions!$E$11-Assumptions!$D$11)),Assumptions!$F$11-SQRT((1-'Random Draws'!H535)*(Assumptions!$F$11-Assumptions!$D$11)*(Assumptions!$F$11-Assumptions!$E$11)))</f>
        <v>0.189350802041619</v>
      </c>
      <c r="K535" s="19" t="n">
        <f aca="false">MAX(G535,I535+Assumptions!$D$21)</f>
        <v>0.089832687393347</v>
      </c>
      <c r="L535" s="28" t="n">
        <f aca="false">(F535-Assumptions!$D$15)*(1-H535)+Assumptions!$D$15-J535</f>
        <v>0.139855837110925</v>
      </c>
      <c r="M535" s="21" t="n">
        <f aca="false">Assumptions!$D$14*(1+E535)^1*L535-Assumptions!$D$14*(1+E535)^0*E535*Assumptions!$D$16</f>
        <v>21.3545183773047</v>
      </c>
      <c r="N535" s="21" t="n">
        <f aca="false">Assumptions!$D$14*(1+E535)^2*L535-Assumptions!$D$14*(1+E535)^1*E535*Assumptions!$D$16</f>
        <v>22.7962271994651</v>
      </c>
      <c r="O535" s="21" t="n">
        <f aca="false">Assumptions!$D$14*(1+E535)^3*L535-Assumptions!$D$14*(1+E535)^2*E535*Assumptions!$D$16</f>
        <v>24.3352701919013</v>
      </c>
      <c r="P535" s="21" t="n">
        <f aca="false">Assumptions!$D$14*(1+E535)^4*L535-Assumptions!$D$14*(1+E535)^3*E535*Assumptions!$D$16</f>
        <v>25.9782186820254</v>
      </c>
      <c r="Q535" s="21" t="n">
        <f aca="false">Assumptions!$D$14*(1+E535)^5*L535-Assumptions!$D$14*(1+E535)^4*E535*Assumptions!$D$16</f>
        <v>27.7320876476534</v>
      </c>
      <c r="R535" s="21" t="n">
        <f aca="false">M535/(1+K535)+N535/(1+K535)^2+O535/(1+K535)^3+P535/(1+K535)^4+Q535/(1+K535)^5</f>
        <v>94.0400013562055</v>
      </c>
      <c r="S535" s="21" t="n">
        <f aca="false">Q535*(1+I535)/(K535-I535)</f>
        <v>381.789502590807</v>
      </c>
      <c r="T535" s="21" t="n">
        <f aca="false">R535+S535/(1+K535)^5</f>
        <v>342.36751218657</v>
      </c>
      <c r="U535" s="8" t="n">
        <f aca="false">(T535-Assumptions!$D$17)/Assumptions!$D$18</f>
        <v>6.29470048746279</v>
      </c>
    </row>
    <row r="536" customFormat="false" ht="15" hidden="false" customHeight="false" outlineLevel="0" collapsed="false">
      <c r="B536" s="2" t="n">
        <v>531</v>
      </c>
      <c r="C536" s="27" t="n">
        <f aca="false">NORMSDIST('Random Draws'!C536)</f>
        <v>0.71322929051926</v>
      </c>
      <c r="D536" s="27" t="n">
        <f aca="false">NORMSDIST(Assumptions!$D$22*'Random Draws'!C536+SQRT(1-Assumptions!$D$22^2)*'Random Draws'!D536)</f>
        <v>0.543942716121042</v>
      </c>
      <c r="E536" s="19" t="n">
        <f aca="false">IF(C536&lt;(Assumptions!$E$6-Assumptions!$D$6)/(Assumptions!$F$6-Assumptions!$D$6),Assumptions!$D$6+SQRT(C536*(Assumptions!$F$6-Assumptions!$D$6)*(Assumptions!$E$6-Assumptions!$D$6)),Assumptions!$F$6-SQRT((1-C536)*(Assumptions!$F$6-Assumptions!$D$6)*(Assumptions!$F$6-Assumptions!$E$6)))</f>
        <v>0.10213374130702</v>
      </c>
      <c r="F536" s="19" t="n">
        <f aca="false">IF(D536&lt;(Assumptions!$E$7-Assumptions!$D$7)/(Assumptions!$F$7-Assumptions!$D$7),Assumptions!$D$7+SQRT(D536*(Assumptions!$F$7-Assumptions!$D$7)*(Assumptions!$E$7-Assumptions!$D$7)),Assumptions!$F$7-SQRT((1-D536)*(Assumptions!$F$7-Assumptions!$D$7)*(Assumptions!$F$7-Assumptions!$E$7)))</f>
        <v>0.417128419343845</v>
      </c>
      <c r="G536" s="19" t="n">
        <f aca="false">MIN(Assumptions!$D$24,MAX(Assumptions!$D$23,Assumptions!$D$8+Assumptions!$E$8*'Random Draws'!E536))</f>
        <v>0.069079423018306</v>
      </c>
      <c r="H536" s="19" t="n">
        <f aca="false">IF('Random Draws'!F536&lt;(Assumptions!$E$9-Assumptions!$D$9)/(Assumptions!$F$9-Assumptions!$D$9),Assumptions!$D$9+SQRT('Random Draws'!F536*(Assumptions!$F$9-Assumptions!$D$9)*(Assumptions!$E$9-Assumptions!$D$9)),Assumptions!$F$9-SQRT((1-'Random Draws'!F536)*(Assumptions!$F$9-Assumptions!$D$9)*(Assumptions!$F$9-Assumptions!$E$9)))</f>
        <v>0.308062947454558</v>
      </c>
      <c r="I536" s="19" t="n">
        <f aca="false">IF('Random Draws'!G536&lt;(Assumptions!$E$10-Assumptions!$D$10)/(Assumptions!$F$10-Assumptions!$D$10),Assumptions!$D$10+SQRT('Random Draws'!G536*(Assumptions!$F$10-Assumptions!$D$10)*(Assumptions!$E$10-Assumptions!$D$10)),Assumptions!$F$10-SQRT((1-'Random Draws'!G536)*(Assumptions!$F$10-Assumptions!$D$10)*(Assumptions!$F$10-Assumptions!$E$10)))</f>
        <v>0.0239898522210222</v>
      </c>
      <c r="J536" s="19" t="n">
        <f aca="false">IF('Random Draws'!H536&lt;(Assumptions!$E$11-Assumptions!$D$11)/(Assumptions!$F$11-Assumptions!$D$11),Assumptions!$D$11+SQRT('Random Draws'!H536*(Assumptions!$F$11-Assumptions!$D$11)*(Assumptions!$E$11-Assumptions!$D$11)),Assumptions!$F$11-SQRT((1-'Random Draws'!H536)*(Assumptions!$F$11-Assumptions!$D$11)*(Assumptions!$F$11-Assumptions!$E$11)))</f>
        <v>0.139785567061068</v>
      </c>
      <c r="K536" s="19" t="n">
        <f aca="false">MAX(G536,I536+Assumptions!$D$21)</f>
        <v>0.069079423018306</v>
      </c>
      <c r="L536" s="28" t="n">
        <f aca="false">(F536-Assumptions!$D$15)*(1-H536)+Assumptions!$D$15-J536</f>
        <v>0.188889225121745</v>
      </c>
      <c r="M536" s="21" t="n">
        <f aca="false">Assumptions!$D$14*(1+E536)^1*L536-Assumptions!$D$14*(1+E536)^0*E536*Assumptions!$D$16</f>
        <v>29.7419905398363</v>
      </c>
      <c r="N536" s="21" t="n">
        <f aca="false">Assumptions!$D$14*(1+E536)^2*L536-Assumptions!$D$14*(1+E536)^1*E536*Assumptions!$D$16</f>
        <v>32.7796513075877</v>
      </c>
      <c r="O536" s="21" t="n">
        <f aca="false">Assumptions!$D$14*(1+E536)^3*L536-Assumptions!$D$14*(1+E536)^2*E536*Assumptions!$D$16</f>
        <v>36.1275597343712</v>
      </c>
      <c r="P536" s="21" t="n">
        <f aca="false">Assumptions!$D$14*(1+E536)^4*L536-Assumptions!$D$14*(1+E536)^3*E536*Assumptions!$D$16</f>
        <v>39.8174025743354</v>
      </c>
      <c r="Q536" s="21" t="n">
        <f aca="false">Assumptions!$D$14*(1+E536)^5*L536-Assumptions!$D$14*(1+E536)^4*E536*Assumptions!$D$16</f>
        <v>43.88410286838</v>
      </c>
      <c r="R536" s="21" t="n">
        <f aca="false">M536/(1+K536)+N536/(1+K536)^2+O536/(1+K536)^3+P536/(1+K536)^4+Q536/(1+K536)^5</f>
        <v>147.972605898666</v>
      </c>
      <c r="S536" s="21" t="n">
        <f aca="false">Q536*(1+I536)/(K536-I536)</f>
        <v>996.613523181987</v>
      </c>
      <c r="T536" s="21" t="n">
        <f aca="false">R536+S536/(1+K536)^5</f>
        <v>861.608889536267</v>
      </c>
      <c r="U536" s="8" t="n">
        <f aca="false">(T536-Assumptions!$D$17)/Assumptions!$D$18</f>
        <v>27.0643555814507</v>
      </c>
    </row>
    <row r="537" customFormat="false" ht="15" hidden="false" customHeight="false" outlineLevel="0" collapsed="false">
      <c r="B537" s="2" t="n">
        <v>532</v>
      </c>
      <c r="C537" s="27" t="n">
        <f aca="false">NORMSDIST('Random Draws'!C537)</f>
        <v>0.409599232159511</v>
      </c>
      <c r="D537" s="27" t="n">
        <f aca="false">NORMSDIST(Assumptions!$D$22*'Random Draws'!C537+SQRT(1-Assumptions!$D$22^2)*'Random Draws'!D537)</f>
        <v>0.62658212583436</v>
      </c>
      <c r="E537" s="19" t="n">
        <f aca="false">IF(C537&lt;(Assumptions!$E$6-Assumptions!$D$6)/(Assumptions!$F$6-Assumptions!$D$6),Assumptions!$D$6+SQRT(C537*(Assumptions!$F$6-Assumptions!$D$6)*(Assumptions!$E$6-Assumptions!$D$6)),Assumptions!$F$6-SQRT((1-C537)*(Assumptions!$F$6-Assumptions!$D$6)*(Assumptions!$F$6-Assumptions!$E$6)))</f>
        <v>0.0852547915783241</v>
      </c>
      <c r="F537" s="19" t="n">
        <f aca="false">IF(D537&lt;(Assumptions!$E$7-Assumptions!$D$7)/(Assumptions!$F$7-Assumptions!$D$7),Assumptions!$D$7+SQRT(D537*(Assumptions!$F$7-Assumptions!$D$7)*(Assumptions!$E$7-Assumptions!$D$7)),Assumptions!$F$7-SQRT((1-D537)*(Assumptions!$F$7-Assumptions!$D$7)*(Assumptions!$F$7-Assumptions!$E$7)))</f>
        <v>0.421351953520746</v>
      </c>
      <c r="G537" s="19" t="n">
        <f aca="false">MIN(Assumptions!$D$24,MAX(Assumptions!$D$23,Assumptions!$D$8+Assumptions!$E$8*'Random Draws'!E537))</f>
        <v>0.094418581404012</v>
      </c>
      <c r="H537" s="19" t="n">
        <f aca="false">IF('Random Draws'!F537&lt;(Assumptions!$E$9-Assumptions!$D$9)/(Assumptions!$F$9-Assumptions!$D$9),Assumptions!$D$9+SQRT('Random Draws'!F537*(Assumptions!$F$9-Assumptions!$D$9)*(Assumptions!$E$9-Assumptions!$D$9)),Assumptions!$F$9-SQRT((1-'Random Draws'!F537)*(Assumptions!$F$9-Assumptions!$D$9)*(Assumptions!$F$9-Assumptions!$E$9)))</f>
        <v>0.299150047155863</v>
      </c>
      <c r="I537" s="19" t="n">
        <f aca="false">IF('Random Draws'!G537&lt;(Assumptions!$E$10-Assumptions!$D$10)/(Assumptions!$F$10-Assumptions!$D$10),Assumptions!$D$10+SQRT('Random Draws'!G537*(Assumptions!$F$10-Assumptions!$D$10)*(Assumptions!$E$10-Assumptions!$D$10)),Assumptions!$F$10-SQRT((1-'Random Draws'!G537)*(Assumptions!$F$10-Assumptions!$D$10)*(Assumptions!$F$10-Assumptions!$E$10)))</f>
        <v>0.0207619630743359</v>
      </c>
      <c r="J537" s="19" t="n">
        <f aca="false">IF('Random Draws'!H537&lt;(Assumptions!$E$11-Assumptions!$D$11)/(Assumptions!$F$11-Assumptions!$D$11),Assumptions!$D$11+SQRT('Random Draws'!H537*(Assumptions!$F$11-Assumptions!$D$11)*(Assumptions!$E$11-Assumptions!$D$11)),Assumptions!$F$11-SQRT((1-'Random Draws'!H537)*(Assumptions!$F$11-Assumptions!$D$11)*(Assumptions!$F$11-Assumptions!$E$11)))</f>
        <v>0.134261034625861</v>
      </c>
      <c r="K537" s="19" t="n">
        <f aca="false">MAX(G537,I537+Assumptions!$D$21)</f>
        <v>0.094418581404012</v>
      </c>
      <c r="L537" s="28" t="n">
        <f aca="false">(F537-Assumptions!$D$15)*(1-H537)+Assumptions!$D$15-J537</f>
        <v>0.199932968260202</v>
      </c>
      <c r="M537" s="21" t="n">
        <f aca="false">Assumptions!$D$14*(1+E537)^1*L537-Assumptions!$D$14*(1+E537)^0*E537*Assumptions!$D$16</f>
        <v>31.0909823674691</v>
      </c>
      <c r="N537" s="21" t="n">
        <f aca="false">Assumptions!$D$14*(1+E537)^2*L537-Assumptions!$D$14*(1+E537)^1*E537*Assumptions!$D$16</f>
        <v>33.741637589173</v>
      </c>
      <c r="O537" s="21" t="n">
        <f aca="false">Assumptions!$D$14*(1+E537)^3*L537-Assumptions!$D$14*(1+E537)^2*E537*Assumptions!$D$16</f>
        <v>36.6182738693493</v>
      </c>
      <c r="P537" s="21" t="n">
        <f aca="false">Assumptions!$D$14*(1+E537)^4*L537-Assumptions!$D$14*(1+E537)^3*E537*Assumptions!$D$16</f>
        <v>39.7401571760387</v>
      </c>
      <c r="Q537" s="21" t="n">
        <f aca="false">Assumptions!$D$14*(1+E537)^5*L537-Assumptions!$D$14*(1+E537)^4*E537*Assumptions!$D$16</f>
        <v>43.1281959933717</v>
      </c>
      <c r="R537" s="21" t="n">
        <f aca="false">M537/(1+K537)+N537/(1+K537)^2+O537/(1+K537)^3+P537/(1+K537)^4+Q537/(1+K537)^5</f>
        <v>139.684495554827</v>
      </c>
      <c r="S537" s="21" t="n">
        <f aca="false">Q537*(1+I537)/(K537-I537)</f>
        <v>597.687254782804</v>
      </c>
      <c r="T537" s="21" t="n">
        <f aca="false">R537+S537/(1+K537)^5</f>
        <v>520.361553978905</v>
      </c>
      <c r="U537" s="8" t="n">
        <f aca="false">(T537-Assumptions!$D$17)/Assumptions!$D$18</f>
        <v>13.4144621591562</v>
      </c>
    </row>
    <row r="538" customFormat="false" ht="15" hidden="false" customHeight="false" outlineLevel="0" collapsed="false">
      <c r="B538" s="2" t="n">
        <v>533</v>
      </c>
      <c r="C538" s="27" t="n">
        <f aca="false">NORMSDIST('Random Draws'!C538)</f>
        <v>0.691839493699428</v>
      </c>
      <c r="D538" s="27" t="n">
        <f aca="false">NORMSDIST(Assumptions!$D$22*'Random Draws'!C538+SQRT(1-Assumptions!$D$22^2)*'Random Draws'!D538)</f>
        <v>0.854310526711428</v>
      </c>
      <c r="E538" s="19" t="n">
        <f aca="false">IF(C538&lt;(Assumptions!$E$6-Assumptions!$D$6)/(Assumptions!$F$6-Assumptions!$D$6),Assumptions!$D$6+SQRT(C538*(Assumptions!$F$6-Assumptions!$D$6)*(Assumptions!$E$6-Assumptions!$D$6)),Assumptions!$F$6-SQRT((1-C538)*(Assumptions!$F$6-Assumptions!$D$6)*(Assumptions!$F$6-Assumptions!$E$6)))</f>
        <v>0.100746942392944</v>
      </c>
      <c r="F538" s="19" t="n">
        <f aca="false">IF(D538&lt;(Assumptions!$E$7-Assumptions!$D$7)/(Assumptions!$F$7-Assumptions!$D$7),Assumptions!$D$7+SQRT(D538*(Assumptions!$F$7-Assumptions!$D$7)*(Assumptions!$E$7-Assumptions!$D$7)),Assumptions!$F$7-SQRT((1-D538)*(Assumptions!$F$7-Assumptions!$D$7)*(Assumptions!$F$7-Assumptions!$E$7)))</f>
        <v>0.435859621105826</v>
      </c>
      <c r="G538" s="19" t="n">
        <f aca="false">MIN(Assumptions!$D$24,MAX(Assumptions!$D$23,Assumptions!$D$8+Assumptions!$E$8*'Random Draws'!E538))</f>
        <v>0.067475361362857</v>
      </c>
      <c r="H538" s="19" t="n">
        <f aca="false">IF('Random Draws'!F538&lt;(Assumptions!$E$9-Assumptions!$D$9)/(Assumptions!$F$9-Assumptions!$D$9),Assumptions!$D$9+SQRT('Random Draws'!F538*(Assumptions!$F$9-Assumptions!$D$9)*(Assumptions!$E$9-Assumptions!$D$9)),Assumptions!$F$9-SQRT((1-'Random Draws'!F538)*(Assumptions!$F$9-Assumptions!$D$9)*(Assumptions!$F$9-Assumptions!$E$9)))</f>
        <v>0.270698837068948</v>
      </c>
      <c r="I538" s="19" t="n">
        <f aca="false">IF('Random Draws'!G538&lt;(Assumptions!$E$10-Assumptions!$D$10)/(Assumptions!$F$10-Assumptions!$D$10),Assumptions!$D$10+SQRT('Random Draws'!G538*(Assumptions!$F$10-Assumptions!$D$10)*(Assumptions!$E$10-Assumptions!$D$10)),Assumptions!$F$10-SQRT((1-'Random Draws'!G538)*(Assumptions!$F$10-Assumptions!$D$10)*(Assumptions!$F$10-Assumptions!$E$10)))</f>
        <v>0.0219357454037423</v>
      </c>
      <c r="J538" s="19" t="n">
        <f aca="false">IF('Random Draws'!H538&lt;(Assumptions!$E$11-Assumptions!$D$11)/(Assumptions!$F$11-Assumptions!$D$11),Assumptions!$D$11+SQRT('Random Draws'!H538*(Assumptions!$F$11-Assumptions!$D$11)*(Assumptions!$E$11-Assumptions!$D$11)),Assumptions!$F$11-SQRT((1-'Random Draws'!H538)*(Assumptions!$F$11-Assumptions!$D$11)*(Assumptions!$F$11-Assumptions!$E$11)))</f>
        <v>0.150287816418157</v>
      </c>
      <c r="K538" s="19" t="n">
        <f aca="false">MAX(G538,I538+Assumptions!$D$21)</f>
        <v>0.067475361362857</v>
      </c>
      <c r="L538" s="28" t="n">
        <f aca="false">(F538-Assumptions!$D$15)*(1-H538)+Assumptions!$D$15-J538</f>
        <v>0.202775960947972</v>
      </c>
      <c r="M538" s="21" t="n">
        <f aca="false">Assumptions!$D$14*(1+E538)^1*L538-Assumptions!$D$14*(1+E538)^0*E538*Assumptions!$D$16</f>
        <v>31.9264785562101</v>
      </c>
      <c r="N538" s="21" t="n">
        <f aca="false">Assumptions!$D$14*(1+E538)^2*L538-Assumptions!$D$14*(1+E538)^1*E538*Assumptions!$D$16</f>
        <v>35.1429736521221</v>
      </c>
      <c r="O538" s="21" t="n">
        <f aca="false">Assumptions!$D$14*(1+E538)^3*L538-Assumptions!$D$14*(1+E538)^2*E538*Assumptions!$D$16</f>
        <v>38.6835207941692</v>
      </c>
      <c r="P538" s="21" t="n">
        <f aca="false">Assumptions!$D$14*(1+E538)^4*L538-Assumptions!$D$14*(1+E538)^3*E538*Assumptions!$D$16</f>
        <v>42.5807672351756</v>
      </c>
      <c r="Q538" s="21" t="n">
        <f aca="false">Assumptions!$D$14*(1+E538)^5*L538-Assumptions!$D$14*(1+E538)^4*E538*Assumptions!$D$16</f>
        <v>46.8706493388652</v>
      </c>
      <c r="R538" s="21" t="n">
        <f aca="false">M538/(1+K538)+N538/(1+K538)^2+O538/(1+K538)^3+P538/(1+K538)^4+Q538/(1+K538)^5</f>
        <v>159.159093605303</v>
      </c>
      <c r="S538" s="21" t="n">
        <f aca="false">Q538*(1+I538)/(K538-I538)</f>
        <v>1051.8049166834</v>
      </c>
      <c r="T538" s="21" t="n">
        <f aca="false">R538+S538/(1+K538)^5</f>
        <v>917.991549546428</v>
      </c>
      <c r="U538" s="8" t="n">
        <f aca="false">(T538-Assumptions!$D$17)/Assumptions!$D$18</f>
        <v>29.3196619818571</v>
      </c>
    </row>
    <row r="539" customFormat="false" ht="15" hidden="false" customHeight="false" outlineLevel="0" collapsed="false">
      <c r="B539" s="2" t="n">
        <v>534</v>
      </c>
      <c r="C539" s="27" t="n">
        <f aca="false">NORMSDIST('Random Draws'!C539)</f>
        <v>0.843436279902523</v>
      </c>
      <c r="D539" s="27" t="n">
        <f aca="false">NORMSDIST(Assumptions!$D$22*'Random Draws'!C539+SQRT(1-Assumptions!$D$22^2)*'Random Draws'!D539)</f>
        <v>0.779911134135012</v>
      </c>
      <c r="E539" s="19" t="n">
        <f aca="false">IF(C539&lt;(Assumptions!$E$6-Assumptions!$D$6)/(Assumptions!$F$6-Assumptions!$D$6),Assumptions!$D$6+SQRT(C539*(Assumptions!$F$6-Assumptions!$D$6)*(Assumptions!$E$6-Assumptions!$D$6)),Assumptions!$F$6-SQRT((1-C539)*(Assumptions!$F$6-Assumptions!$D$6)*(Assumptions!$F$6-Assumptions!$E$6)))</f>
        <v>0.112021104373343</v>
      </c>
      <c r="F539" s="19" t="n">
        <f aca="false">IF(D539&lt;(Assumptions!$E$7-Assumptions!$D$7)/(Assumptions!$F$7-Assumptions!$D$7),Assumptions!$D$7+SQRT(D539*(Assumptions!$F$7-Assumptions!$D$7)*(Assumptions!$E$7-Assumptions!$D$7)),Assumptions!$F$7-SQRT((1-D539)*(Assumptions!$F$7-Assumptions!$D$7)*(Assumptions!$F$7-Assumptions!$E$7)))</f>
        <v>0.430329215321129</v>
      </c>
      <c r="G539" s="19" t="n">
        <f aca="false">MIN(Assumptions!$D$24,MAX(Assumptions!$D$23,Assumptions!$D$8+Assumptions!$E$8*'Random Draws'!E539))</f>
        <v>0.077213637457404</v>
      </c>
      <c r="H539" s="19" t="n">
        <f aca="false">IF('Random Draws'!F539&lt;(Assumptions!$E$9-Assumptions!$D$9)/(Assumptions!$F$9-Assumptions!$D$9),Assumptions!$D$9+SQRT('Random Draws'!F539*(Assumptions!$F$9-Assumptions!$D$9)*(Assumptions!$E$9-Assumptions!$D$9)),Assumptions!$F$9-SQRT((1-'Random Draws'!F539)*(Assumptions!$F$9-Assumptions!$D$9)*(Assumptions!$F$9-Assumptions!$E$9)))</f>
        <v>0.287388505903203</v>
      </c>
      <c r="I539" s="19" t="n">
        <f aca="false">IF('Random Draws'!G539&lt;(Assumptions!$E$10-Assumptions!$D$10)/(Assumptions!$F$10-Assumptions!$D$10),Assumptions!$D$10+SQRT('Random Draws'!G539*(Assumptions!$F$10-Assumptions!$D$10)*(Assumptions!$E$10-Assumptions!$D$10)),Assumptions!$F$10-SQRT((1-'Random Draws'!G539)*(Assumptions!$F$10-Assumptions!$D$10)*(Assumptions!$F$10-Assumptions!$E$10)))</f>
        <v>0.0195100261111274</v>
      </c>
      <c r="J539" s="19" t="n">
        <f aca="false">IF('Random Draws'!H539&lt;(Assumptions!$E$11-Assumptions!$D$11)/(Assumptions!$F$11-Assumptions!$D$11),Assumptions!$D$11+SQRT('Random Draws'!H539*(Assumptions!$F$11-Assumptions!$D$11)*(Assumptions!$E$11-Assumptions!$D$11)),Assumptions!$F$11-SQRT((1-'Random Draws'!H539)*(Assumptions!$F$11-Assumptions!$D$11)*(Assumptions!$F$11-Assumptions!$E$11)))</f>
        <v>0.163044189942342</v>
      </c>
      <c r="K539" s="19" t="n">
        <f aca="false">MAX(G539,I539+Assumptions!$D$21)</f>
        <v>0.077213637457404</v>
      </c>
      <c r="L539" s="28" t="n">
        <f aca="false">(F539-Assumptions!$D$15)*(1-H539)+Assumptions!$D$15-J539</f>
        <v>0.180973860908566</v>
      </c>
      <c r="M539" s="21" t="n">
        <f aca="false">Assumptions!$D$14*(1+E539)^1*L539-Assumptions!$D$14*(1+E539)^0*E539*Assumptions!$D$16</f>
        <v>28.6934873331624</v>
      </c>
      <c r="N539" s="21" t="n">
        <f aca="false">Assumptions!$D$14*(1+E539)^2*L539-Assumptions!$D$14*(1+E539)^1*E539*Assumptions!$D$16</f>
        <v>31.9077634725457</v>
      </c>
      <c r="O539" s="21" t="n">
        <f aca="false">Assumptions!$D$14*(1+E539)^3*L539-Assumptions!$D$14*(1+E539)^2*E539*Assumptions!$D$16</f>
        <v>35.4821063748237</v>
      </c>
      <c r="P539" s="21" t="n">
        <f aca="false">Assumptions!$D$14*(1+E539)^4*L539-Assumptions!$D$14*(1+E539)^3*E539*Assumptions!$D$16</f>
        <v>39.4568511164239</v>
      </c>
      <c r="Q539" s="21" t="n">
        <f aca="false">Assumptions!$D$14*(1+E539)^5*L539-Assumptions!$D$14*(1+E539)^4*E539*Assumptions!$D$16</f>
        <v>43.8768511535802</v>
      </c>
      <c r="R539" s="21" t="n">
        <f aca="false">M539/(1+K539)+N539/(1+K539)^2+O539/(1+K539)^3+P539/(1+K539)^4+Q539/(1+K539)^5</f>
        <v>142.073470222597</v>
      </c>
      <c r="S539" s="21" t="n">
        <f aca="false">Q539*(1+I539)/(K539-I539)</f>
        <v>775.218199027799</v>
      </c>
      <c r="T539" s="21" t="n">
        <f aca="false">R539+S539/(1+K539)^5</f>
        <v>676.532901356942</v>
      </c>
      <c r="U539" s="8" t="n">
        <f aca="false">(T539-Assumptions!$D$17)/Assumptions!$D$18</f>
        <v>19.6613160542777</v>
      </c>
    </row>
    <row r="540" customFormat="false" ht="15" hidden="false" customHeight="false" outlineLevel="0" collapsed="false">
      <c r="B540" s="2" t="n">
        <v>535</v>
      </c>
      <c r="C540" s="27" t="n">
        <f aca="false">NORMSDIST('Random Draws'!C540)</f>
        <v>0.0540768327785928</v>
      </c>
      <c r="D540" s="27" t="n">
        <f aca="false">NORMSDIST(Assumptions!$D$22*'Random Draws'!C540+SQRT(1-Assumptions!$D$22^2)*'Random Draws'!D540)</f>
        <v>0.258486473042</v>
      </c>
      <c r="E540" s="19" t="n">
        <f aca="false">IF(C540&lt;(Assumptions!$E$6-Assumptions!$D$6)/(Assumptions!$F$6-Assumptions!$D$6),Assumptions!$D$6+SQRT(C540*(Assumptions!$F$6-Assumptions!$D$6)*(Assumptions!$E$6-Assumptions!$D$6)),Assumptions!$F$6-SQRT((1-C540)*(Assumptions!$F$6-Assumptions!$D$6)*(Assumptions!$F$6-Assumptions!$E$6)))</f>
        <v>0.0564433623049839</v>
      </c>
      <c r="F540" s="19" t="n">
        <f aca="false">IF(D540&lt;(Assumptions!$E$7-Assumptions!$D$7)/(Assumptions!$F$7-Assumptions!$D$7),Assumptions!$D$7+SQRT(D540*(Assumptions!$F$7-Assumptions!$D$7)*(Assumptions!$E$7-Assumptions!$D$7)),Assumptions!$F$7-SQRT((1-D540)*(Assumptions!$F$7-Assumptions!$D$7)*(Assumptions!$F$7-Assumptions!$E$7)))</f>
        <v>0.39938170689866</v>
      </c>
      <c r="G540" s="19" t="n">
        <f aca="false">MIN(Assumptions!$D$24,MAX(Assumptions!$D$23,Assumptions!$D$8+Assumptions!$E$8*'Random Draws'!E540))</f>
        <v>0.062841586214998</v>
      </c>
      <c r="H540" s="19" t="n">
        <f aca="false">IF('Random Draws'!F540&lt;(Assumptions!$E$9-Assumptions!$D$9)/(Assumptions!$F$9-Assumptions!$D$9),Assumptions!$D$9+SQRT('Random Draws'!F540*(Assumptions!$F$9-Assumptions!$D$9)*(Assumptions!$E$9-Assumptions!$D$9)),Assumptions!$F$9-SQRT((1-'Random Draws'!F540)*(Assumptions!$F$9-Assumptions!$D$9)*(Assumptions!$F$9-Assumptions!$E$9)))</f>
        <v>0.288194000739552</v>
      </c>
      <c r="I540" s="19" t="n">
        <f aca="false">IF('Random Draws'!G540&lt;(Assumptions!$E$10-Assumptions!$D$10)/(Assumptions!$F$10-Assumptions!$D$10),Assumptions!$D$10+SQRT('Random Draws'!G540*(Assumptions!$F$10-Assumptions!$D$10)*(Assumptions!$E$10-Assumptions!$D$10)),Assumptions!$F$10-SQRT((1-'Random Draws'!G540)*(Assumptions!$F$10-Assumptions!$D$10)*(Assumptions!$F$10-Assumptions!$E$10)))</f>
        <v>0.0141830866269568</v>
      </c>
      <c r="J540" s="19" t="n">
        <f aca="false">IF('Random Draws'!H540&lt;(Assumptions!$E$11-Assumptions!$D$11)/(Assumptions!$F$11-Assumptions!$D$11),Assumptions!$D$11+SQRT('Random Draws'!H540*(Assumptions!$F$11-Assumptions!$D$11)*(Assumptions!$E$11-Assumptions!$D$11)),Assumptions!$F$11-SQRT((1-'Random Draws'!H540)*(Assumptions!$F$11-Assumptions!$D$11)*(Assumptions!$F$11-Assumptions!$E$11)))</f>
        <v>0.168185657951085</v>
      </c>
      <c r="K540" s="19" t="n">
        <f aca="false">MAX(G540,I540+Assumptions!$D$21)</f>
        <v>0.062841586214998</v>
      </c>
      <c r="L540" s="28" t="n">
        <f aca="false">(F540-Assumptions!$D$15)*(1-H540)+Assumptions!$D$15-J540</f>
        <v>0.153561857110402</v>
      </c>
      <c r="M540" s="21" t="n">
        <f aca="false">Assumptions!$D$14*(1+E540)^1*L540-Assumptions!$D$14*(1+E540)^0*E540*Assumptions!$D$16</f>
        <v>23.2777350478623</v>
      </c>
      <c r="N540" s="21" t="n">
        <f aca="false">Assumptions!$D$14*(1+E540)^2*L540-Assumptions!$D$14*(1+E540)^1*E540*Assumptions!$D$16</f>
        <v>24.5916086808082</v>
      </c>
      <c r="O540" s="21" t="n">
        <f aca="false">Assumptions!$D$14*(1+E540)^3*L540-Assumptions!$D$14*(1+E540)^2*E540*Assumptions!$D$16</f>
        <v>25.9796417592414</v>
      </c>
      <c r="P540" s="21" t="n">
        <f aca="false">Assumptions!$D$14*(1+E540)^4*L540-Assumptions!$D$14*(1+E540)^3*E540*Assumptions!$D$16</f>
        <v>27.446020091612</v>
      </c>
      <c r="Q540" s="21" t="n">
        <f aca="false">Assumptions!$D$14*(1+E540)^5*L540-Assumptions!$D$14*(1+E540)^4*E540*Assumptions!$D$16</f>
        <v>28.9951657474727</v>
      </c>
      <c r="R540" s="21" t="n">
        <f aca="false">M540/(1+K540)+N540/(1+K540)^2+O540/(1+K540)^3+P540/(1+K540)^4+Q540/(1+K540)^5</f>
        <v>108.196541707151</v>
      </c>
      <c r="S540" s="21" t="n">
        <f aca="false">Q540*(1+I540)/(K540-I540)</f>
        <v>604.342652239513</v>
      </c>
      <c r="T540" s="21" t="n">
        <f aca="false">R540+S540/(1+K540)^5</f>
        <v>553.791790840144</v>
      </c>
      <c r="U540" s="8" t="n">
        <f aca="false">(T540-Assumptions!$D$17)/Assumptions!$D$18</f>
        <v>14.7516716336058</v>
      </c>
    </row>
    <row r="541" customFormat="false" ht="15" hidden="false" customHeight="false" outlineLevel="0" collapsed="false">
      <c r="B541" s="2" t="n">
        <v>536</v>
      </c>
      <c r="C541" s="27" t="n">
        <f aca="false">NORMSDIST('Random Draws'!C541)</f>
        <v>0.955782443863801</v>
      </c>
      <c r="D541" s="27" t="n">
        <f aca="false">NORMSDIST(Assumptions!$D$22*'Random Draws'!C541+SQRT(1-Assumptions!$D$22^2)*'Random Draws'!D541)</f>
        <v>0.751251601866968</v>
      </c>
      <c r="E541" s="19" t="n">
        <f aca="false">IF(C541&lt;(Assumptions!$E$6-Assumptions!$D$6)/(Assumptions!$F$6-Assumptions!$D$6),Assumptions!$D$6+SQRT(C541*(Assumptions!$F$6-Assumptions!$D$6)*(Assumptions!$E$6-Assumptions!$D$6)),Assumptions!$F$6-SQRT((1-C541)*(Assumptions!$F$6-Assumptions!$D$6)*(Assumptions!$F$6-Assumptions!$E$6)))</f>
        <v>0.125130979161996</v>
      </c>
      <c r="F541" s="19" t="n">
        <f aca="false">IF(D541&lt;(Assumptions!$E$7-Assumptions!$D$7)/(Assumptions!$F$7-Assumptions!$D$7),Assumptions!$D$7+SQRT(D541*(Assumptions!$F$7-Assumptions!$D$7)*(Assumptions!$E$7-Assumptions!$D$7)),Assumptions!$F$7-SQRT((1-D541)*(Assumptions!$F$7-Assumptions!$D$7)*(Assumptions!$F$7-Assumptions!$E$7)))</f>
        <v>0.428456480974182</v>
      </c>
      <c r="G541" s="19" t="n">
        <f aca="false">MIN(Assumptions!$D$24,MAX(Assumptions!$D$23,Assumptions!$D$8+Assumptions!$E$8*'Random Draws'!E541))</f>
        <v>0.088876863004773</v>
      </c>
      <c r="H541" s="19" t="n">
        <f aca="false">IF('Random Draws'!F541&lt;(Assumptions!$E$9-Assumptions!$D$9)/(Assumptions!$F$9-Assumptions!$D$9),Assumptions!$D$9+SQRT('Random Draws'!F541*(Assumptions!$F$9-Assumptions!$D$9)*(Assumptions!$E$9-Assumptions!$D$9)),Assumptions!$F$9-SQRT((1-'Random Draws'!F541)*(Assumptions!$F$9-Assumptions!$D$9)*(Assumptions!$F$9-Assumptions!$E$9)))</f>
        <v>0.263015158100821</v>
      </c>
      <c r="I541" s="19" t="n">
        <f aca="false">IF('Random Draws'!G541&lt;(Assumptions!$E$10-Assumptions!$D$10)/(Assumptions!$F$10-Assumptions!$D$10),Assumptions!$D$10+SQRT('Random Draws'!G541*(Assumptions!$F$10-Assumptions!$D$10)*(Assumptions!$E$10-Assumptions!$D$10)),Assumptions!$F$10-SQRT((1-'Random Draws'!G541)*(Assumptions!$F$10-Assumptions!$D$10)*(Assumptions!$F$10-Assumptions!$E$10)))</f>
        <v>0.0199257903903997</v>
      </c>
      <c r="J541" s="19" t="n">
        <f aca="false">IF('Random Draws'!H541&lt;(Assumptions!$E$11-Assumptions!$D$11)/(Assumptions!$F$11-Assumptions!$D$11),Assumptions!$D$11+SQRT('Random Draws'!H541*(Assumptions!$F$11-Assumptions!$D$11)*(Assumptions!$E$11-Assumptions!$D$11)),Assumptions!$F$11-SQRT((1-'Random Draws'!H541)*(Assumptions!$F$11-Assumptions!$D$11)*(Assumptions!$F$11-Assumptions!$E$11)))</f>
        <v>0.197823590558704</v>
      </c>
      <c r="K541" s="19" t="n">
        <f aca="false">MAX(G541,I541+Assumptions!$D$21)</f>
        <v>0.088876863004773</v>
      </c>
      <c r="L541" s="28" t="n">
        <f aca="false">(F541-Assumptions!$D$15)*(1-H541)+Assumptions!$D$15-J541</f>
        <v>0.152134311885839</v>
      </c>
      <c r="M541" s="21" t="n">
        <f aca="false">Assumptions!$D$14*(1+E541)^1*L541-Assumptions!$D$14*(1+E541)^0*E541*Assumptions!$D$16</f>
        <v>24.2754791986016</v>
      </c>
      <c r="N541" s="21" t="n">
        <f aca="false">Assumptions!$D$14*(1+E541)^2*L541-Assumptions!$D$14*(1+E541)^1*E541*Assumptions!$D$16</f>
        <v>27.3130936803493</v>
      </c>
      <c r="O541" s="21" t="n">
        <f aca="false">Assumptions!$D$14*(1+E541)^3*L541-Assumptions!$D$14*(1+E541)^2*E541*Assumptions!$D$16</f>
        <v>30.7308078365148</v>
      </c>
      <c r="P541" s="21" t="n">
        <f aca="false">Assumptions!$D$14*(1+E541)^4*L541-Assumptions!$D$14*(1+E541)^3*E541*Assumptions!$D$16</f>
        <v>34.576183911537</v>
      </c>
      <c r="Q541" s="21" t="n">
        <f aca="false">Assumptions!$D$14*(1+E541)^5*L541-Assumptions!$D$14*(1+E541)^4*E541*Assumptions!$D$16</f>
        <v>38.9027356600729</v>
      </c>
      <c r="R541" s="21" t="n">
        <f aca="false">M541/(1+K541)+N541/(1+K541)^2+O541/(1+K541)^3+P541/(1+K541)^4+Q541/(1+K541)^5</f>
        <v>119.144348862811</v>
      </c>
      <c r="S541" s="21" t="n">
        <f aca="false">Q541*(1+I541)/(K541-I541)</f>
        <v>575.450125893726</v>
      </c>
      <c r="T541" s="21" t="n">
        <f aca="false">R541+S541/(1+K541)^5</f>
        <v>495.080283281769</v>
      </c>
      <c r="U541" s="8" t="n">
        <f aca="false">(T541-Assumptions!$D$17)/Assumptions!$D$18</f>
        <v>12.4032113312708</v>
      </c>
    </row>
    <row r="542" customFormat="false" ht="15" hidden="false" customHeight="false" outlineLevel="0" collapsed="false">
      <c r="B542" s="2" t="n">
        <v>537</v>
      </c>
      <c r="C542" s="27" t="n">
        <f aca="false">NORMSDIST('Random Draws'!C542)</f>
        <v>0.520396578163104</v>
      </c>
      <c r="D542" s="27" t="n">
        <f aca="false">NORMSDIST(Assumptions!$D$22*'Random Draws'!C542+SQRT(1-Assumptions!$D$22^2)*'Random Draws'!D542)</f>
        <v>0.244198402651682</v>
      </c>
      <c r="E542" s="19" t="n">
        <f aca="false">IF(C542&lt;(Assumptions!$E$6-Assumptions!$D$6)/(Assumptions!$F$6-Assumptions!$D$6),Assumptions!$D$6+SQRT(C542*(Assumptions!$F$6-Assumptions!$D$6)*(Assumptions!$E$6-Assumptions!$D$6)),Assumptions!$F$6-SQRT((1-C542)*(Assumptions!$F$6-Assumptions!$D$6)*(Assumptions!$F$6-Assumptions!$E$6)))</f>
        <v>0.0910304471208437</v>
      </c>
      <c r="F542" s="19" t="n">
        <f aca="false">IF(D542&lt;(Assumptions!$E$7-Assumptions!$D$7)/(Assumptions!$F$7-Assumptions!$D$7),Assumptions!$D$7+SQRT(D542*(Assumptions!$F$7-Assumptions!$D$7)*(Assumptions!$E$7-Assumptions!$D$7)),Assumptions!$F$7-SQRT((1-D542)*(Assumptions!$F$7-Assumptions!$D$7)*(Assumptions!$F$7-Assumptions!$E$7)))</f>
        <v>0.398277805787559</v>
      </c>
      <c r="G542" s="19" t="n">
        <f aca="false">MIN(Assumptions!$D$24,MAX(Assumptions!$D$23,Assumptions!$D$8+Assumptions!$E$8*'Random Draws'!E542))</f>
        <v>0.097808523041215</v>
      </c>
      <c r="H542" s="19" t="n">
        <f aca="false">IF('Random Draws'!F542&lt;(Assumptions!$E$9-Assumptions!$D$9)/(Assumptions!$F$9-Assumptions!$D$9),Assumptions!$D$9+SQRT('Random Draws'!F542*(Assumptions!$F$9-Assumptions!$D$9)*(Assumptions!$E$9-Assumptions!$D$9)),Assumptions!$F$9-SQRT((1-'Random Draws'!F542)*(Assumptions!$F$9-Assumptions!$D$9)*(Assumptions!$F$9-Assumptions!$E$9)))</f>
        <v>0.265535811098141</v>
      </c>
      <c r="I542" s="19" t="n">
        <f aca="false">IF('Random Draws'!G542&lt;(Assumptions!$E$10-Assumptions!$D$10)/(Assumptions!$F$10-Assumptions!$D$10),Assumptions!$D$10+SQRT('Random Draws'!G542*(Assumptions!$F$10-Assumptions!$D$10)*(Assumptions!$E$10-Assumptions!$D$10)),Assumptions!$F$10-SQRT((1-'Random Draws'!G542)*(Assumptions!$F$10-Assumptions!$D$10)*(Assumptions!$F$10-Assumptions!$E$10)))</f>
        <v>0.0164665822694063</v>
      </c>
      <c r="J542" s="19" t="n">
        <f aca="false">IF('Random Draws'!H542&lt;(Assumptions!$E$11-Assumptions!$D$11)/(Assumptions!$F$11-Assumptions!$D$11),Assumptions!$D$11+SQRT('Random Draws'!H542*(Assumptions!$F$11-Assumptions!$D$11)*(Assumptions!$E$11-Assumptions!$D$11)),Assumptions!$F$11-SQRT((1-'Random Draws'!H542)*(Assumptions!$F$11-Assumptions!$D$11)*(Assumptions!$F$11-Assumptions!$E$11)))</f>
        <v>0.175486972852321</v>
      </c>
      <c r="K542" s="19" t="n">
        <f aca="false">MAX(G542,I542+Assumptions!$D$21)</f>
        <v>0.097808523041215</v>
      </c>
      <c r="L542" s="28" t="n">
        <f aca="false">(F542-Assumptions!$D$15)*(1-H542)+Assumptions!$D$15-J542</f>
        <v>0.151553468175809</v>
      </c>
      <c r="M542" s="21" t="n">
        <f aca="false">Assumptions!$D$14*(1+E542)^1*L542-Assumptions!$D$14*(1+E542)^0*E542*Assumptions!$D$16</f>
        <v>23.5796875362766</v>
      </c>
      <c r="N542" s="21" t="n">
        <f aca="false">Assumptions!$D$14*(1+E542)^2*L542-Assumptions!$D$14*(1+E542)^1*E542*Assumptions!$D$16</f>
        <v>25.7261570356737</v>
      </c>
      <c r="O542" s="21" t="n">
        <f aca="false">Assumptions!$D$14*(1+E542)^3*L542-Assumptions!$D$14*(1+E542)^2*E542*Assumptions!$D$16</f>
        <v>28.0680206133321</v>
      </c>
      <c r="P542" s="21" t="n">
        <f aca="false">Assumptions!$D$14*(1+E542)^4*L542-Assumptions!$D$14*(1+E542)^3*E542*Assumptions!$D$16</f>
        <v>30.6230650795608</v>
      </c>
      <c r="Q542" s="21" t="n">
        <f aca="false">Assumptions!$D$14*(1+E542)^5*L542-Assumptions!$D$14*(1+E542)^4*E542*Assumptions!$D$16</f>
        <v>33.4106963859639</v>
      </c>
      <c r="R542" s="21" t="n">
        <f aca="false">M542/(1+K542)+N542/(1+K542)^2+O542/(1+K542)^3+P542/(1+K542)^4+Q542/(1+K542)^5</f>
        <v>106.076371300875</v>
      </c>
      <c r="S542" s="21" t="n">
        <f aca="false">Q542*(1+I542)/(K542-I542)</f>
        <v>417.507328254597</v>
      </c>
      <c r="T542" s="21" t="n">
        <f aca="false">R542+S542/(1+K542)^5</f>
        <v>367.913428863724</v>
      </c>
      <c r="U542" s="8" t="n">
        <f aca="false">(T542-Assumptions!$D$17)/Assumptions!$D$18</f>
        <v>7.31653715454894</v>
      </c>
    </row>
    <row r="543" customFormat="false" ht="15" hidden="false" customHeight="false" outlineLevel="0" collapsed="false">
      <c r="B543" s="2" t="n">
        <v>538</v>
      </c>
      <c r="C543" s="27" t="n">
        <f aca="false">NORMSDIST('Random Draws'!C543)</f>
        <v>0.425832113493035</v>
      </c>
      <c r="D543" s="27" t="n">
        <f aca="false">NORMSDIST(Assumptions!$D$22*'Random Draws'!C543+SQRT(1-Assumptions!$D$22^2)*'Random Draws'!D543)</f>
        <v>0.453257496202528</v>
      </c>
      <c r="E543" s="19" t="n">
        <f aca="false">IF(C543&lt;(Assumptions!$E$6-Assumptions!$D$6)/(Assumptions!$F$6-Assumptions!$D$6),Assumptions!$D$6+SQRT(C543*(Assumptions!$F$6-Assumptions!$D$6)*(Assumptions!$E$6-Assumptions!$D$6)),Assumptions!$F$6-SQRT((1-C543)*(Assumptions!$F$6-Assumptions!$D$6)*(Assumptions!$F$6-Assumptions!$E$6)))</f>
        <v>0.0861428279092772</v>
      </c>
      <c r="F543" s="19" t="n">
        <f aca="false">IF(D543&lt;(Assumptions!$E$7-Assumptions!$D$7)/(Assumptions!$F$7-Assumptions!$D$7),Assumptions!$D$7+SQRT(D543*(Assumptions!$F$7-Assumptions!$D$7)*(Assumptions!$E$7-Assumptions!$D$7)),Assumptions!$F$7-SQRT((1-D543)*(Assumptions!$F$7-Assumptions!$D$7)*(Assumptions!$F$7-Assumptions!$E$7)))</f>
        <v>0.412149256727351</v>
      </c>
      <c r="G543" s="19" t="n">
        <f aca="false">MIN(Assumptions!$D$24,MAX(Assumptions!$D$23,Assumptions!$D$8+Assumptions!$E$8*'Random Draws'!E543))</f>
        <v>0.089896557533527</v>
      </c>
      <c r="H543" s="19" t="n">
        <f aca="false">IF('Random Draws'!F543&lt;(Assumptions!$E$9-Assumptions!$D$9)/(Assumptions!$F$9-Assumptions!$D$9),Assumptions!$D$9+SQRT('Random Draws'!F543*(Assumptions!$F$9-Assumptions!$D$9)*(Assumptions!$E$9-Assumptions!$D$9)),Assumptions!$F$9-SQRT((1-'Random Draws'!F543)*(Assumptions!$F$9-Assumptions!$D$9)*(Assumptions!$F$9-Assumptions!$E$9)))</f>
        <v>0.298968678998915</v>
      </c>
      <c r="I543" s="19" t="n">
        <f aca="false">IF('Random Draws'!G543&lt;(Assumptions!$E$10-Assumptions!$D$10)/(Assumptions!$F$10-Assumptions!$D$10),Assumptions!$D$10+SQRT('Random Draws'!G543*(Assumptions!$F$10-Assumptions!$D$10)*(Assumptions!$E$10-Assumptions!$D$10)),Assumptions!$F$10-SQRT((1-'Random Draws'!G543)*(Assumptions!$F$10-Assumptions!$D$10)*(Assumptions!$F$10-Assumptions!$E$10)))</f>
        <v>0.0136196740424519</v>
      </c>
      <c r="J543" s="19" t="n">
        <f aca="false">IF('Random Draws'!H543&lt;(Assumptions!$E$11-Assumptions!$D$11)/(Assumptions!$F$11-Assumptions!$D$11),Assumptions!$D$11+SQRT('Random Draws'!H543*(Assumptions!$F$11-Assumptions!$D$11)*(Assumptions!$E$11-Assumptions!$D$11)),Assumptions!$F$11-SQRT((1-'Random Draws'!H543)*(Assumptions!$F$11-Assumptions!$D$11)*(Assumptions!$F$11-Assumptions!$E$11)))</f>
        <v>0.180687259819087</v>
      </c>
      <c r="K543" s="19" t="n">
        <f aca="false">MAX(G543,I543+Assumptions!$D$21)</f>
        <v>0.089896557533527</v>
      </c>
      <c r="L543" s="28" t="n">
        <f aca="false">(F543-Assumptions!$D$15)*(1-H543)+Assumptions!$D$15-J543</f>
        <v>0.147108206343963</v>
      </c>
      <c r="M543" s="21" t="n">
        <f aca="false">Assumptions!$D$14*(1+E543)^1*L543-Assumptions!$D$14*(1+E543)^0*E543*Assumptions!$D$16</f>
        <v>22.7934545694231</v>
      </c>
      <c r="N543" s="21" t="n">
        <f aca="false">Assumptions!$D$14*(1+E543)^2*L543-Assumptions!$D$14*(1+E543)^1*E543*Assumptions!$D$16</f>
        <v>24.7569472038549</v>
      </c>
      <c r="O543" s="21" t="n">
        <f aca="false">Assumptions!$D$14*(1+E543)^3*L543-Assumptions!$D$14*(1+E543)^2*E543*Assumptions!$D$16</f>
        <v>26.8895806463956</v>
      </c>
      <c r="P543" s="21" t="n">
        <f aca="false">Assumptions!$D$14*(1+E543)^4*L543-Assumptions!$D$14*(1+E543)^3*E543*Assumptions!$D$16</f>
        <v>29.2059251645707</v>
      </c>
      <c r="Q543" s="21" t="n">
        <f aca="false">Assumptions!$D$14*(1+E543)^5*L543-Assumptions!$D$14*(1+E543)^4*E543*Assumptions!$D$16</f>
        <v>31.7218061499536</v>
      </c>
      <c r="R543" s="21" t="n">
        <f aca="false">M543/(1+K543)+N543/(1+K543)^2+O543/(1+K543)^3+P543/(1+K543)^4+Q543/(1+K543)^5</f>
        <v>103.849249045476</v>
      </c>
      <c r="S543" s="21" t="n">
        <f aca="false">Q543*(1+I543)/(K543-I543)</f>
        <v>421.54117129754</v>
      </c>
      <c r="T543" s="21" t="n">
        <f aca="false">R543+S543/(1+K543)^5</f>
        <v>377.952125863548</v>
      </c>
      <c r="U543" s="8" t="n">
        <f aca="false">(T543-Assumptions!$D$17)/Assumptions!$D$18</f>
        <v>7.71808503454192</v>
      </c>
    </row>
    <row r="544" customFormat="false" ht="15" hidden="false" customHeight="false" outlineLevel="0" collapsed="false">
      <c r="B544" s="2" t="n">
        <v>539</v>
      </c>
      <c r="C544" s="27" t="n">
        <f aca="false">NORMSDIST('Random Draws'!C544)</f>
        <v>0.991967325111889</v>
      </c>
      <c r="D544" s="27" t="n">
        <f aca="false">NORMSDIST(Assumptions!$D$22*'Random Draws'!C544+SQRT(1-Assumptions!$D$22^2)*'Random Draws'!D544)</f>
        <v>0.915895941401371</v>
      </c>
      <c r="E544" s="19" t="n">
        <f aca="false">IF(C544&lt;(Assumptions!$E$6-Assumptions!$D$6)/(Assumptions!$F$6-Assumptions!$D$6),Assumptions!$D$6+SQRT(C544*(Assumptions!$F$6-Assumptions!$D$6)*(Assumptions!$E$6-Assumptions!$D$6)),Assumptions!$F$6-SQRT((1-C544)*(Assumptions!$F$6-Assumptions!$D$6)*(Assumptions!$F$6-Assumptions!$E$6)))</f>
        <v>0.133662541957491</v>
      </c>
      <c r="F544" s="19" t="n">
        <f aca="false">IF(D544&lt;(Assumptions!$E$7-Assumptions!$D$7)/(Assumptions!$F$7-Assumptions!$D$7),Assumptions!$D$7+SQRT(D544*(Assumptions!$F$7-Assumptions!$D$7)*(Assumptions!$E$7-Assumptions!$D$7)),Assumptions!$F$7-SQRT((1-D544)*(Assumptions!$F$7-Assumptions!$D$7)*(Assumptions!$F$7-Assumptions!$E$7)))</f>
        <v>0.441658347010302</v>
      </c>
      <c r="G544" s="19" t="n">
        <f aca="false">MIN(Assumptions!$D$24,MAX(Assumptions!$D$23,Assumptions!$D$8+Assumptions!$E$8*'Random Draws'!E544))</f>
        <v>0.091194779611955</v>
      </c>
      <c r="H544" s="19" t="n">
        <f aca="false">IF('Random Draws'!F544&lt;(Assumptions!$E$9-Assumptions!$D$9)/(Assumptions!$F$9-Assumptions!$D$9),Assumptions!$D$9+SQRT('Random Draws'!F544*(Assumptions!$F$9-Assumptions!$D$9)*(Assumptions!$E$9-Assumptions!$D$9)),Assumptions!$F$9-SQRT((1-'Random Draws'!F544)*(Assumptions!$F$9-Assumptions!$D$9)*(Assumptions!$F$9-Assumptions!$E$9)))</f>
        <v>0.26781642498116</v>
      </c>
      <c r="I544" s="19" t="n">
        <f aca="false">IF('Random Draws'!G544&lt;(Assumptions!$E$10-Assumptions!$D$10)/(Assumptions!$F$10-Assumptions!$D$10),Assumptions!$D$10+SQRT('Random Draws'!G544*(Assumptions!$F$10-Assumptions!$D$10)*(Assumptions!$E$10-Assumptions!$D$10)),Assumptions!$F$10-SQRT((1-'Random Draws'!G544)*(Assumptions!$F$10-Assumptions!$D$10)*(Assumptions!$F$10-Assumptions!$E$10)))</f>
        <v>0.0185346244883841</v>
      </c>
      <c r="J544" s="19" t="n">
        <f aca="false">IF('Random Draws'!H544&lt;(Assumptions!$E$11-Assumptions!$D$11)/(Assumptions!$F$11-Assumptions!$D$11),Assumptions!$D$11+SQRT('Random Draws'!H544*(Assumptions!$F$11-Assumptions!$D$11)*(Assumptions!$E$11-Assumptions!$D$11)),Assumptions!$F$11-SQRT((1-'Random Draws'!H544)*(Assumptions!$F$11-Assumptions!$D$11)*(Assumptions!$F$11-Assumptions!$E$11)))</f>
        <v>0.188561383858509</v>
      </c>
      <c r="K544" s="19" t="n">
        <f aca="false">MAX(G544,I544+Assumptions!$D$21)</f>
        <v>0.091194779611955</v>
      </c>
      <c r="L544" s="28" t="n">
        <f aca="false">(F544-Assumptions!$D$15)*(1-H544)+Assumptions!$D$15-J544</f>
        <v>0.169629738839955</v>
      </c>
      <c r="M544" s="21" t="n">
        <f aca="false">Assumptions!$D$14*(1+E544)^1*L544-Assumptions!$D$14*(1+E544)^0*E544*Assumptions!$D$16</f>
        <v>27.3024856765939</v>
      </c>
      <c r="N544" s="21" t="n">
        <f aca="false">Assumptions!$D$14*(1+E544)^2*L544-Assumptions!$D$14*(1+E544)^1*E544*Assumptions!$D$16</f>
        <v>30.9518053138854</v>
      </c>
      <c r="O544" s="21" t="n">
        <f aca="false">Assumptions!$D$14*(1+E544)^3*L544-Assumptions!$D$14*(1+E544)^2*E544*Assumptions!$D$16</f>
        <v>35.0889022903127</v>
      </c>
      <c r="P544" s="21" t="n">
        <f aca="false">Assumptions!$D$14*(1+E544)^4*L544-Assumptions!$D$14*(1+E544)^3*E544*Assumptions!$D$16</f>
        <v>39.7789741649339</v>
      </c>
      <c r="Q544" s="21" t="n">
        <f aca="false">Assumptions!$D$14*(1+E544)^5*L544-Assumptions!$D$14*(1+E544)^4*E544*Assumptions!$D$16</f>
        <v>45.0959329682804</v>
      </c>
      <c r="R544" s="21" t="n">
        <f aca="false">M544/(1+K544)+N544/(1+K544)^2+O544/(1+K544)^3+P544/(1+K544)^4+Q544/(1+K544)^5</f>
        <v>135.227754344424</v>
      </c>
      <c r="S544" s="21" t="n">
        <f aca="false">Q544*(1+I544)/(K544-I544)</f>
        <v>632.145211824638</v>
      </c>
      <c r="T544" s="21" t="n">
        <f aca="false">R544+S544/(1+K544)^5</f>
        <v>543.834427179427</v>
      </c>
      <c r="U544" s="8" t="n">
        <f aca="false">(T544-Assumptions!$D$17)/Assumptions!$D$18</f>
        <v>14.3533770871771</v>
      </c>
    </row>
    <row r="545" customFormat="false" ht="15" hidden="false" customHeight="false" outlineLevel="0" collapsed="false">
      <c r="B545" s="2" t="n">
        <v>540</v>
      </c>
      <c r="C545" s="27" t="n">
        <f aca="false">NORMSDIST('Random Draws'!C545)</f>
        <v>0.397753967678385</v>
      </c>
      <c r="D545" s="27" t="n">
        <f aca="false">NORMSDIST(Assumptions!$D$22*'Random Draws'!C545+SQRT(1-Assumptions!$D$22^2)*'Random Draws'!D545)</f>
        <v>0.623037205063846</v>
      </c>
      <c r="E545" s="19" t="n">
        <f aca="false">IF(C545&lt;(Assumptions!$E$6-Assumptions!$D$6)/(Assumptions!$F$6-Assumptions!$D$6),Assumptions!$D$6+SQRT(C545*(Assumptions!$F$6-Assumptions!$D$6)*(Assumptions!$E$6-Assumptions!$D$6)),Assumptions!$F$6-SQRT((1-C545)*(Assumptions!$F$6-Assumptions!$D$6)*(Assumptions!$F$6-Assumptions!$E$6)))</f>
        <v>0.084595625776436</v>
      </c>
      <c r="F545" s="19" t="n">
        <f aca="false">IF(D545&lt;(Assumptions!$E$7-Assumptions!$D$7)/(Assumptions!$F$7-Assumptions!$D$7),Assumptions!$D$7+SQRT(D545*(Assumptions!$F$7-Assumptions!$D$7)*(Assumptions!$E$7-Assumptions!$D$7)),Assumptions!$F$7-SQRT((1-D545)*(Assumptions!$F$7-Assumptions!$D$7)*(Assumptions!$F$7-Assumptions!$E$7)))</f>
        <v>0.421168940527657</v>
      </c>
      <c r="G545" s="19" t="n">
        <f aca="false">MIN(Assumptions!$D$24,MAX(Assumptions!$D$23,Assumptions!$D$8+Assumptions!$E$8*'Random Draws'!E545))</f>
        <v>0.095988531804206</v>
      </c>
      <c r="H545" s="19" t="n">
        <f aca="false">IF('Random Draws'!F545&lt;(Assumptions!$E$9-Assumptions!$D$9)/(Assumptions!$F$9-Assumptions!$D$9),Assumptions!$D$9+SQRT('Random Draws'!F545*(Assumptions!$F$9-Assumptions!$D$9)*(Assumptions!$E$9-Assumptions!$D$9)),Assumptions!$F$9-SQRT((1-'Random Draws'!F545)*(Assumptions!$F$9-Assumptions!$D$9)*(Assumptions!$F$9-Assumptions!$E$9)))</f>
        <v>0.261821538983558</v>
      </c>
      <c r="I545" s="19" t="n">
        <f aca="false">IF('Random Draws'!G545&lt;(Assumptions!$E$10-Assumptions!$D$10)/(Assumptions!$F$10-Assumptions!$D$10),Assumptions!$D$10+SQRT('Random Draws'!G545*(Assumptions!$F$10-Assumptions!$D$10)*(Assumptions!$E$10-Assumptions!$D$10)),Assumptions!$F$10-SQRT((1-'Random Draws'!G545)*(Assumptions!$F$10-Assumptions!$D$10)*(Assumptions!$F$10-Assumptions!$E$10)))</f>
        <v>0.0254219081568435</v>
      </c>
      <c r="J545" s="19" t="n">
        <f aca="false">IF('Random Draws'!H545&lt;(Assumptions!$E$11-Assumptions!$D$11)/(Assumptions!$F$11-Assumptions!$D$11),Assumptions!$D$11+SQRT('Random Draws'!H545*(Assumptions!$F$11-Assumptions!$D$11)*(Assumptions!$E$11-Assumptions!$D$11)),Assumptions!$F$11-SQRT((1-'Random Draws'!H545)*(Assumptions!$F$11-Assumptions!$D$11)*(Assumptions!$F$11-Assumptions!$E$11)))</f>
        <v>0.210415902588663</v>
      </c>
      <c r="K545" s="19" t="n">
        <f aca="false">MAX(G545,I545+Assumptions!$D$21)</f>
        <v>0.095988531804206</v>
      </c>
      <c r="L545" s="28" t="n">
        <f aca="false">(F545-Assumptions!$D$15)*(1-H545)+Assumptions!$D$15-J545</f>
        <v>0.134518737825831</v>
      </c>
      <c r="M545" s="21" t="n">
        <f aca="false">Assumptions!$D$14*(1+E545)^1*L545-Assumptions!$D$14*(1+E545)^0*E545*Assumptions!$D$16</f>
        <v>20.7872820493478</v>
      </c>
      <c r="N545" s="21" t="n">
        <f aca="false">Assumptions!$D$14*(1+E545)^2*L545-Assumptions!$D$14*(1+E545)^1*E545*Assumptions!$D$16</f>
        <v>22.5457951825036</v>
      </c>
      <c r="O545" s="21" t="n">
        <f aca="false">Assumptions!$D$14*(1+E545)^3*L545-Assumptions!$D$14*(1+E545)^2*E545*Assumptions!$D$16</f>
        <v>24.4530708345948</v>
      </c>
      <c r="P545" s="21" t="n">
        <f aca="false">Assumptions!$D$14*(1+E545)^4*L545-Assumptions!$D$14*(1+E545)^3*E545*Assumptions!$D$16</f>
        <v>26.5216936640029</v>
      </c>
      <c r="Q545" s="21" t="n">
        <f aca="false">Assumptions!$D$14*(1+E545)^5*L545-Assumptions!$D$14*(1+E545)^4*E545*Assumptions!$D$16</f>
        <v>28.7653129361602</v>
      </c>
      <c r="R545" s="21" t="n">
        <f aca="false">M545/(1+K545)+N545/(1+K545)^2+O545/(1+K545)^3+P545/(1+K545)^4+Q545/(1+K545)^5</f>
        <v>92.8822658107728</v>
      </c>
      <c r="S545" s="21" t="n">
        <f aca="false">Q545*(1+I545)/(K545-I545)</f>
        <v>417.996221940945</v>
      </c>
      <c r="T545" s="21" t="n">
        <f aca="false">R545+S545/(1+K545)^5</f>
        <v>357.209740830185</v>
      </c>
      <c r="U545" s="8" t="n">
        <f aca="false">(T545-Assumptions!$D$17)/Assumptions!$D$18</f>
        <v>6.88838963320741</v>
      </c>
    </row>
    <row r="546" customFormat="false" ht="15" hidden="false" customHeight="false" outlineLevel="0" collapsed="false">
      <c r="B546" s="2" t="n">
        <v>541</v>
      </c>
      <c r="C546" s="27" t="n">
        <f aca="false">NORMSDIST('Random Draws'!C546)</f>
        <v>0.261707399744221</v>
      </c>
      <c r="D546" s="27" t="n">
        <f aca="false">NORMSDIST(Assumptions!$D$22*'Random Draws'!C546+SQRT(1-Assumptions!$D$22^2)*'Random Draws'!D546)</f>
        <v>0.971701694754702</v>
      </c>
      <c r="E546" s="19" t="n">
        <f aca="false">IF(C546&lt;(Assumptions!$E$6-Assumptions!$D$6)/(Assumptions!$F$6-Assumptions!$D$6),Assumptions!$D$6+SQRT(C546*(Assumptions!$F$6-Assumptions!$D$6)*(Assumptions!$E$6-Assumptions!$D$6)),Assumptions!$F$6-SQRT((1-C546)*(Assumptions!$F$6-Assumptions!$D$6)*(Assumptions!$F$6-Assumptions!$E$6)))</f>
        <v>0.0761737059025075</v>
      </c>
      <c r="F546" s="19" t="n">
        <f aca="false">IF(D546&lt;(Assumptions!$E$7-Assumptions!$D$7)/(Assumptions!$F$7-Assumptions!$D$7),Assumptions!$D$7+SQRT(D546*(Assumptions!$F$7-Assumptions!$D$7)*(Assumptions!$E$7-Assumptions!$D$7)),Assumptions!$F$7-SQRT((1-D546)*(Assumptions!$F$7-Assumptions!$D$7)*(Assumptions!$F$7-Assumptions!$E$7)))</f>
        <v>0.449360769718575</v>
      </c>
      <c r="G546" s="19" t="n">
        <f aca="false">MIN(Assumptions!$D$24,MAX(Assumptions!$D$23,Assumptions!$D$8+Assumptions!$E$8*'Random Draws'!E546))</f>
        <v>0.071079469854181</v>
      </c>
      <c r="H546" s="19" t="n">
        <f aca="false">IF('Random Draws'!F546&lt;(Assumptions!$E$9-Assumptions!$D$9)/(Assumptions!$F$9-Assumptions!$D$9),Assumptions!$D$9+SQRT('Random Draws'!F546*(Assumptions!$F$9-Assumptions!$D$9)*(Assumptions!$E$9-Assumptions!$D$9)),Assumptions!$F$9-SQRT((1-'Random Draws'!F546)*(Assumptions!$F$9-Assumptions!$D$9)*(Assumptions!$F$9-Assumptions!$E$9)))</f>
        <v>0.264781651304148</v>
      </c>
      <c r="I546" s="19" t="n">
        <f aca="false">IF('Random Draws'!G546&lt;(Assumptions!$E$10-Assumptions!$D$10)/(Assumptions!$F$10-Assumptions!$D$10),Assumptions!$D$10+SQRT('Random Draws'!G546*(Assumptions!$F$10-Assumptions!$D$10)*(Assumptions!$E$10-Assumptions!$D$10)),Assumptions!$F$10-SQRT((1-'Random Draws'!G546)*(Assumptions!$F$10-Assumptions!$D$10)*(Assumptions!$F$10-Assumptions!$E$10)))</f>
        <v>0.0215678816513249</v>
      </c>
      <c r="J546" s="19" t="n">
        <f aca="false">IF('Random Draws'!H546&lt;(Assumptions!$E$11-Assumptions!$D$11)/(Assumptions!$F$11-Assumptions!$D$11),Assumptions!$D$11+SQRT('Random Draws'!H546*(Assumptions!$F$11-Assumptions!$D$11)*(Assumptions!$E$11-Assumptions!$D$11)),Assumptions!$F$11-SQRT((1-'Random Draws'!H546)*(Assumptions!$F$11-Assumptions!$D$11)*(Assumptions!$F$11-Assumptions!$E$11)))</f>
        <v>0.152666621241383</v>
      </c>
      <c r="K546" s="19" t="n">
        <f aca="false">MAX(G546,I546+Assumptions!$D$21)</f>
        <v>0.071079469854181</v>
      </c>
      <c r="L546" s="28" t="n">
        <f aca="false">(F546-Assumptions!$D$15)*(1-H546)+Assumptions!$D$15-J546</f>
        <v>0.212133276509344</v>
      </c>
      <c r="M546" s="21" t="n">
        <f aca="false">Assumptions!$D$14*(1+E546)^1*L546-Assumptions!$D$14*(1+E546)^0*E546*Assumptions!$D$16</f>
        <v>32.7710212566378</v>
      </c>
      <c r="N546" s="21" t="n">
        <f aca="false">Assumptions!$D$14*(1+E546)^2*L546-Assumptions!$D$14*(1+E546)^1*E546*Assumptions!$D$16</f>
        <v>35.2673113919658</v>
      </c>
      <c r="O546" s="21" t="n">
        <f aca="false">Assumptions!$D$14*(1+E546)^3*L546-Assumptions!$D$14*(1+E546)^2*E546*Assumptions!$D$16</f>
        <v>37.9537531979095</v>
      </c>
      <c r="P546" s="21" t="n">
        <f aca="false">Assumptions!$D$14*(1+E546)^4*L546-Assumptions!$D$14*(1+E546)^3*E546*Assumptions!$D$16</f>
        <v>40.8448312319035</v>
      </c>
      <c r="Q546" s="21" t="n">
        <f aca="false">Assumptions!$D$14*(1+E546)^5*L546-Assumptions!$D$14*(1+E546)^4*E546*Assumptions!$D$16</f>
        <v>43.9561333938</v>
      </c>
      <c r="R546" s="21" t="n">
        <f aca="false">M546/(1+K546)+N546/(1+K546)^2+O546/(1+K546)^3+P546/(1+K546)^4+Q546/(1+K546)^5</f>
        <v>154.443425769474</v>
      </c>
      <c r="S546" s="21" t="n">
        <f aca="false">Q546*(1+I546)/(K546-I546)</f>
        <v>906.942711930558</v>
      </c>
      <c r="T546" s="21" t="n">
        <f aca="false">R546+S546/(1+K546)^5</f>
        <v>797.829090899574</v>
      </c>
      <c r="U546" s="8" t="n">
        <f aca="false">(T546-Assumptions!$D$17)/Assumptions!$D$18</f>
        <v>24.5131636359829</v>
      </c>
    </row>
    <row r="547" customFormat="false" ht="15" hidden="false" customHeight="false" outlineLevel="0" collapsed="false">
      <c r="B547" s="2" t="n">
        <v>542</v>
      </c>
      <c r="C547" s="27" t="n">
        <f aca="false">NORMSDIST('Random Draws'!C547)</f>
        <v>0.386620994242566</v>
      </c>
      <c r="D547" s="27" t="n">
        <f aca="false">NORMSDIST(Assumptions!$D$22*'Random Draws'!C547+SQRT(1-Assumptions!$D$22^2)*'Random Draws'!D547)</f>
        <v>0.979012827899458</v>
      </c>
      <c r="E547" s="19" t="n">
        <f aca="false">IF(C547&lt;(Assumptions!$E$6-Assumptions!$D$6)/(Assumptions!$F$6-Assumptions!$D$6),Assumptions!$D$6+SQRT(C547*(Assumptions!$F$6-Assumptions!$D$6)*(Assumptions!$E$6-Assumptions!$D$6)),Assumptions!$F$6-SQRT((1-C547)*(Assumptions!$F$6-Assumptions!$D$6)*(Assumptions!$F$6-Assumptions!$E$6)))</f>
        <v>0.0839670896377373</v>
      </c>
      <c r="F547" s="19" t="n">
        <f aca="false">IF(D547&lt;(Assumptions!$E$7-Assumptions!$D$7)/(Assumptions!$F$7-Assumptions!$D$7),Assumptions!$D$7+SQRT(D547*(Assumptions!$F$7-Assumptions!$D$7)*(Assumptions!$E$7-Assumptions!$D$7)),Assumptions!$F$7-SQRT((1-D547)*(Assumptions!$F$7-Assumptions!$D$7)*(Assumptions!$F$7-Assumptions!$E$7)))</f>
        <v>0.450837648314861</v>
      </c>
      <c r="G547" s="19" t="n">
        <f aca="false">MIN(Assumptions!$D$24,MAX(Assumptions!$D$23,Assumptions!$D$8+Assumptions!$E$8*'Random Draws'!E547))</f>
        <v>0.072092350481731</v>
      </c>
      <c r="H547" s="19" t="n">
        <f aca="false">IF('Random Draws'!F547&lt;(Assumptions!$E$9-Assumptions!$D$9)/(Assumptions!$F$9-Assumptions!$D$9),Assumptions!$D$9+SQRT('Random Draws'!F547*(Assumptions!$F$9-Assumptions!$D$9)*(Assumptions!$E$9-Assumptions!$D$9)),Assumptions!$F$9-SQRT((1-'Random Draws'!F547)*(Assumptions!$F$9-Assumptions!$D$9)*(Assumptions!$F$9-Assumptions!$E$9)))</f>
        <v>0.29539195009077</v>
      </c>
      <c r="I547" s="19" t="n">
        <f aca="false">IF('Random Draws'!G547&lt;(Assumptions!$E$10-Assumptions!$D$10)/(Assumptions!$F$10-Assumptions!$D$10),Assumptions!$D$10+SQRT('Random Draws'!G547*(Assumptions!$F$10-Assumptions!$D$10)*(Assumptions!$E$10-Assumptions!$D$10)),Assumptions!$F$10-SQRT((1-'Random Draws'!G547)*(Assumptions!$F$10-Assumptions!$D$10)*(Assumptions!$F$10-Assumptions!$E$10)))</f>
        <v>0.0148056078564735</v>
      </c>
      <c r="J547" s="19" t="n">
        <f aca="false">IF('Random Draws'!H547&lt;(Assumptions!$E$11-Assumptions!$D$11)/(Assumptions!$F$11-Assumptions!$D$11),Assumptions!$D$11+SQRT('Random Draws'!H547*(Assumptions!$F$11-Assumptions!$D$11)*(Assumptions!$E$11-Assumptions!$D$11)),Assumptions!$F$11-SQRT((1-'Random Draws'!H547)*(Assumptions!$F$11-Assumptions!$D$11)*(Assumptions!$F$11-Assumptions!$E$11)))</f>
        <v>0.142737704507184</v>
      </c>
      <c r="K547" s="19" t="n">
        <f aca="false">MAX(G547,I547+Assumptions!$D$21)</f>
        <v>0.072092350481731</v>
      </c>
      <c r="L547" s="28" t="n">
        <f aca="false">(F547-Assumptions!$D$15)*(1-H547)+Assumptions!$D$15-J547</f>
        <v>0.213327085209414</v>
      </c>
      <c r="M547" s="21" t="n">
        <f aca="false">Assumptions!$D$14*(1+E547)^1*L547-Assumptions!$D$14*(1+E547)^0*E547*Assumptions!$D$16</f>
        <v>33.1644764159016</v>
      </c>
      <c r="N547" s="21" t="n">
        <f aca="false">Assumptions!$D$14*(1+E547)^2*L547-Assumptions!$D$14*(1+E547)^1*E547*Assumptions!$D$16</f>
        <v>35.9492009799042</v>
      </c>
      <c r="O547" s="21" t="n">
        <f aca="false">Assumptions!$D$14*(1+E547)^3*L547-Assumptions!$D$14*(1+E547)^2*E547*Assumptions!$D$16</f>
        <v>38.9677507609889</v>
      </c>
      <c r="P547" s="21" t="n">
        <f aca="false">Assumptions!$D$14*(1+E547)^4*L547-Assumptions!$D$14*(1+E547)^3*E547*Assumptions!$D$16</f>
        <v>42.2397593821178</v>
      </c>
      <c r="Q547" s="21" t="n">
        <f aca="false">Assumptions!$D$14*(1+E547)^5*L547-Assumptions!$D$14*(1+E547)^4*E547*Assumptions!$D$16</f>
        <v>45.7865090444326</v>
      </c>
      <c r="R547" s="21" t="n">
        <f aca="false">M547/(1+K547)+N547/(1+K547)^2+O547/(1+K547)^3+P547/(1+K547)^4+Q547/(1+K547)^5</f>
        <v>158.136253768931</v>
      </c>
      <c r="S547" s="21" t="n">
        <f aca="false">Q547*(1+I547)/(K547-I547)</f>
        <v>811.084799259914</v>
      </c>
      <c r="T547" s="21" t="n">
        <f aca="false">R547+S547/(1+K547)^5</f>
        <v>730.807365635679</v>
      </c>
      <c r="U547" s="8" t="n">
        <f aca="false">(T547-Assumptions!$D$17)/Assumptions!$D$18</f>
        <v>21.8322946254272</v>
      </c>
    </row>
    <row r="548" customFormat="false" ht="15" hidden="false" customHeight="false" outlineLevel="0" collapsed="false">
      <c r="B548" s="2" t="n">
        <v>543</v>
      </c>
      <c r="C548" s="27" t="n">
        <f aca="false">NORMSDIST('Random Draws'!C548)</f>
        <v>0.487880328849634</v>
      </c>
      <c r="D548" s="27" t="n">
        <f aca="false">NORMSDIST(Assumptions!$D$22*'Random Draws'!C548+SQRT(1-Assumptions!$D$22^2)*'Random Draws'!D548)</f>
        <v>0.750029131032676</v>
      </c>
      <c r="E548" s="19" t="n">
        <f aca="false">IF(C548&lt;(Assumptions!$E$6-Assumptions!$D$6)/(Assumptions!$F$6-Assumptions!$D$6),Assumptions!$D$6+SQRT(C548*(Assumptions!$F$6-Assumptions!$D$6)*(Assumptions!$E$6-Assumptions!$D$6)),Assumptions!$F$6-SQRT((1-C548)*(Assumptions!$F$6-Assumptions!$D$6)*(Assumptions!$F$6-Assumptions!$E$6)))</f>
        <v>0.0893902990904912</v>
      </c>
      <c r="F548" s="19" t="n">
        <f aca="false">IF(D548&lt;(Assumptions!$E$7-Assumptions!$D$7)/(Assumptions!$F$7-Assumptions!$D$7),Assumptions!$D$7+SQRT(D548*(Assumptions!$F$7-Assumptions!$D$7)*(Assumptions!$E$7-Assumptions!$D$7)),Assumptions!$F$7-SQRT((1-D548)*(Assumptions!$F$7-Assumptions!$D$7)*(Assumptions!$F$7-Assumptions!$E$7)))</f>
        <v>0.428379065860268</v>
      </c>
      <c r="G548" s="19" t="n">
        <f aca="false">MIN(Assumptions!$D$24,MAX(Assumptions!$D$23,Assumptions!$D$8+Assumptions!$E$8*'Random Draws'!E548))</f>
        <v>0.101446552471525</v>
      </c>
      <c r="H548" s="19" t="n">
        <f aca="false">IF('Random Draws'!F548&lt;(Assumptions!$E$9-Assumptions!$D$9)/(Assumptions!$F$9-Assumptions!$D$9),Assumptions!$D$9+SQRT('Random Draws'!F548*(Assumptions!$F$9-Assumptions!$D$9)*(Assumptions!$E$9-Assumptions!$D$9)),Assumptions!$F$9-SQRT((1-'Random Draws'!F548)*(Assumptions!$F$9-Assumptions!$D$9)*(Assumptions!$F$9-Assumptions!$E$9)))</f>
        <v>0.281691294207985</v>
      </c>
      <c r="I548" s="19" t="n">
        <f aca="false">IF('Random Draws'!G548&lt;(Assumptions!$E$10-Assumptions!$D$10)/(Assumptions!$F$10-Assumptions!$D$10),Assumptions!$D$10+SQRT('Random Draws'!G548*(Assumptions!$F$10-Assumptions!$D$10)*(Assumptions!$E$10-Assumptions!$D$10)),Assumptions!$F$10-SQRT((1-'Random Draws'!G548)*(Assumptions!$F$10-Assumptions!$D$10)*(Assumptions!$F$10-Assumptions!$E$10)))</f>
        <v>0.0171341819658599</v>
      </c>
      <c r="J548" s="19" t="n">
        <f aca="false">IF('Random Draws'!H548&lt;(Assumptions!$E$11-Assumptions!$D$11)/(Assumptions!$F$11-Assumptions!$D$11),Assumptions!$D$11+SQRT('Random Draws'!H548*(Assumptions!$F$11-Assumptions!$D$11)*(Assumptions!$E$11-Assumptions!$D$11)),Assumptions!$F$11-SQRT((1-'Random Draws'!H548)*(Assumptions!$F$11-Assumptions!$D$11)*(Assumptions!$F$11-Assumptions!$E$11)))</f>
        <v>0.173947099236248</v>
      </c>
      <c r="K548" s="19" t="n">
        <f aca="false">MAX(G548,I548+Assumptions!$D$21)</f>
        <v>0.101446552471525</v>
      </c>
      <c r="L548" s="28" t="n">
        <f aca="false">(F548-Assumptions!$D$15)*(1-H548)+Assumptions!$D$15-J548</f>
        <v>0.170381181397271</v>
      </c>
      <c r="M548" s="21" t="n">
        <f aca="false">Assumptions!$D$14*(1+E548)^1*L548-Assumptions!$D$14*(1+E548)^0*E548*Assumptions!$D$16</f>
        <v>26.5248350924122</v>
      </c>
      <c r="N548" s="21" t="n">
        <f aca="false">Assumptions!$D$14*(1+E548)^2*L548-Assumptions!$D$14*(1+E548)^1*E548*Assumptions!$D$16</f>
        <v>28.8958980346489</v>
      </c>
      <c r="O548" s="21" t="n">
        <f aca="false">Assumptions!$D$14*(1+E548)^3*L548-Assumptions!$D$14*(1+E548)^2*E548*Assumptions!$D$16</f>
        <v>31.4789110024545</v>
      </c>
      <c r="P548" s="21" t="n">
        <f aca="false">Assumptions!$D$14*(1+E548)^4*L548-Assumptions!$D$14*(1+E548)^3*E548*Assumptions!$D$16</f>
        <v>34.2928202720069</v>
      </c>
      <c r="Q548" s="21" t="n">
        <f aca="false">Assumptions!$D$14*(1+E548)^5*L548-Assumptions!$D$14*(1+E548)^4*E548*Assumptions!$D$16</f>
        <v>37.358265732778</v>
      </c>
      <c r="R548" s="21" t="n">
        <f aca="false">M548/(1+K548)+N548/(1+K548)^2+O548/(1+K548)^3+P548/(1+K548)^4+Q548/(1+K548)^5</f>
        <v>117.801827441211</v>
      </c>
      <c r="S548" s="21" t="n">
        <f aca="false">Q548*(1+I548)/(K548-I548)</f>
        <v>450.685573515208</v>
      </c>
      <c r="T548" s="21" t="n">
        <f aca="false">R548+S548/(1+K548)^5</f>
        <v>395.809330343086</v>
      </c>
      <c r="U548" s="8" t="n">
        <f aca="false">(T548-Assumptions!$D$17)/Assumptions!$D$18</f>
        <v>8.43237321372343</v>
      </c>
    </row>
    <row r="549" customFormat="false" ht="15" hidden="false" customHeight="false" outlineLevel="0" collapsed="false">
      <c r="B549" s="2" t="n">
        <v>544</v>
      </c>
      <c r="C549" s="27" t="n">
        <f aca="false">NORMSDIST('Random Draws'!C549)</f>
        <v>0.096687414582699</v>
      </c>
      <c r="D549" s="27" t="n">
        <f aca="false">NORMSDIST(Assumptions!$D$22*'Random Draws'!C549+SQRT(1-Assumptions!$D$22^2)*'Random Draws'!D549)</f>
        <v>0.482948840487838</v>
      </c>
      <c r="E549" s="19" t="n">
        <f aca="false">IF(C549&lt;(Assumptions!$E$6-Assumptions!$D$6)/(Assumptions!$F$6-Assumptions!$D$6),Assumptions!$D$6+SQRT(C549*(Assumptions!$F$6-Assumptions!$D$6)*(Assumptions!$E$6-Assumptions!$D$6)),Assumptions!$F$6-SQRT((1-C549)*(Assumptions!$F$6-Assumptions!$D$6)*(Assumptions!$F$6-Assumptions!$E$6)))</f>
        <v>0.0619872024803861</v>
      </c>
      <c r="F549" s="19" t="n">
        <f aca="false">IF(D549&lt;(Assumptions!$E$7-Assumptions!$D$7)/(Assumptions!$F$7-Assumptions!$D$7),Assumptions!$D$7+SQRT(D549*(Assumptions!$F$7-Assumptions!$D$7)*(Assumptions!$E$7-Assumptions!$D$7)),Assumptions!$F$7-SQRT((1-D549)*(Assumptions!$F$7-Assumptions!$D$7)*(Assumptions!$F$7-Assumptions!$E$7)))</f>
        <v>0.413830224251131</v>
      </c>
      <c r="G549" s="19" t="n">
        <f aca="false">MIN(Assumptions!$D$24,MAX(Assumptions!$D$23,Assumptions!$D$8+Assumptions!$E$8*'Random Draws'!E549))</f>
        <v>0.081038034633795</v>
      </c>
      <c r="H549" s="19" t="n">
        <f aca="false">IF('Random Draws'!F549&lt;(Assumptions!$E$9-Assumptions!$D$9)/(Assumptions!$F$9-Assumptions!$D$9),Assumptions!$D$9+SQRT('Random Draws'!F549*(Assumptions!$F$9-Assumptions!$D$9)*(Assumptions!$E$9-Assumptions!$D$9)),Assumptions!$F$9-SQRT((1-'Random Draws'!F549)*(Assumptions!$F$9-Assumptions!$D$9)*(Assumptions!$F$9-Assumptions!$E$9)))</f>
        <v>0.2694424814423</v>
      </c>
      <c r="I549" s="19" t="n">
        <f aca="false">IF('Random Draws'!G549&lt;(Assumptions!$E$10-Assumptions!$D$10)/(Assumptions!$F$10-Assumptions!$D$10),Assumptions!$D$10+SQRT('Random Draws'!G549*(Assumptions!$F$10-Assumptions!$D$10)*(Assumptions!$E$10-Assumptions!$D$10)),Assumptions!$F$10-SQRT((1-'Random Draws'!G549)*(Assumptions!$F$10-Assumptions!$D$10)*(Assumptions!$F$10-Assumptions!$E$10)))</f>
        <v>0.0220965755672485</v>
      </c>
      <c r="J549" s="19" t="n">
        <f aca="false">IF('Random Draws'!H549&lt;(Assumptions!$E$11-Assumptions!$D$11)/(Assumptions!$F$11-Assumptions!$D$11),Assumptions!$D$11+SQRT('Random Draws'!H549*(Assumptions!$F$11-Assumptions!$D$11)*(Assumptions!$E$11-Assumptions!$D$11)),Assumptions!$F$11-SQRT((1-'Random Draws'!H549)*(Assumptions!$F$11-Assumptions!$D$11)*(Assumptions!$F$11-Assumptions!$E$11)))</f>
        <v>0.169292516535249</v>
      </c>
      <c r="K549" s="19" t="n">
        <f aca="false">MAX(G549,I549+Assumptions!$D$21)</f>
        <v>0.081038034633795</v>
      </c>
      <c r="L549" s="28" t="n">
        <f aca="false">(F549-Assumptions!$D$15)*(1-H549)+Assumptions!$D$15-J549</f>
        <v>0.168061787785333</v>
      </c>
      <c r="M549" s="21" t="n">
        <f aca="false">Assumptions!$D$14*(1+E549)^1*L549-Assumptions!$D$14*(1+E549)^0*E549*Assumptions!$D$16</f>
        <v>25.60987850804</v>
      </c>
      <c r="N549" s="21" t="n">
        <f aca="false">Assumptions!$D$14*(1+E549)^2*L549-Assumptions!$D$14*(1+E549)^1*E549*Assumptions!$D$16</f>
        <v>27.197363232616</v>
      </c>
      <c r="O549" s="21" t="n">
        <f aca="false">Assumptions!$D$14*(1+E549)^3*L549-Assumptions!$D$14*(1+E549)^2*E549*Assumptions!$D$16</f>
        <v>28.8832516942487</v>
      </c>
      <c r="P549" s="21" t="n">
        <f aca="false">Assumptions!$D$14*(1+E549)^4*L549-Assumptions!$D$14*(1+E549)^3*E549*Assumptions!$D$16</f>
        <v>30.6736436653121</v>
      </c>
      <c r="Q549" s="21" t="n">
        <f aca="false">Assumptions!$D$14*(1+E549)^5*L549-Assumptions!$D$14*(1+E549)^4*E549*Assumptions!$D$16</f>
        <v>32.575017026005</v>
      </c>
      <c r="R549" s="21" t="n">
        <f aca="false">M549/(1+K549)+N549/(1+K549)^2+O549/(1+K549)^3+P549/(1+K549)^4+Q549/(1+K549)^5</f>
        <v>114.348493589616</v>
      </c>
      <c r="S549" s="21" t="n">
        <f aca="false">Q549*(1+I549)/(K549-I549)</f>
        <v>564.879354508916</v>
      </c>
      <c r="T549" s="21" t="n">
        <f aca="false">R549+S549/(1+K549)^5</f>
        <v>496.953660993487</v>
      </c>
      <c r="U549" s="8" t="n">
        <f aca="false">(T549-Assumptions!$D$17)/Assumptions!$D$18</f>
        <v>12.4781464397395</v>
      </c>
    </row>
    <row r="550" customFormat="false" ht="15" hidden="false" customHeight="false" outlineLevel="0" collapsed="false">
      <c r="B550" s="2" t="n">
        <v>545</v>
      </c>
      <c r="C550" s="27" t="n">
        <f aca="false">NORMSDIST('Random Draws'!C550)</f>
        <v>0.0876740377189385</v>
      </c>
      <c r="D550" s="27" t="n">
        <f aca="false">NORMSDIST(Assumptions!$D$22*'Random Draws'!C550+SQRT(1-Assumptions!$D$22^2)*'Random Draws'!D550)</f>
        <v>0.346820075280176</v>
      </c>
      <c r="E550" s="19" t="n">
        <f aca="false">IF(C550&lt;(Assumptions!$E$6-Assumptions!$D$6)/(Assumptions!$F$6-Assumptions!$D$6),Assumptions!$D$6+SQRT(C550*(Assumptions!$F$6-Assumptions!$D$6)*(Assumptions!$E$6-Assumptions!$D$6)),Assumptions!$F$6-SQRT((1-C550)*(Assumptions!$F$6-Assumptions!$D$6)*(Assumptions!$F$6-Assumptions!$E$6)))</f>
        <v>0.0609372918161517</v>
      </c>
      <c r="F550" s="19" t="n">
        <f aca="false">IF(D550&lt;(Assumptions!$E$7-Assumptions!$D$7)/(Assumptions!$F$7-Assumptions!$D$7),Assumptions!$D$7+SQRT(D550*(Assumptions!$F$7-Assumptions!$D$7)*(Assumptions!$E$7-Assumptions!$D$7)),Assumptions!$F$7-SQRT((1-D550)*(Assumptions!$F$7-Assumptions!$D$7)*(Assumptions!$F$7-Assumptions!$E$7)))</f>
        <v>0.405617107006923</v>
      </c>
      <c r="G550" s="19" t="n">
        <f aca="false">MIN(Assumptions!$D$24,MAX(Assumptions!$D$23,Assumptions!$D$8+Assumptions!$E$8*'Random Draws'!E550))</f>
        <v>0.084936478502334</v>
      </c>
      <c r="H550" s="19" t="n">
        <f aca="false">IF('Random Draws'!F550&lt;(Assumptions!$E$9-Assumptions!$D$9)/(Assumptions!$F$9-Assumptions!$D$9),Assumptions!$D$9+SQRT('Random Draws'!F550*(Assumptions!$F$9-Assumptions!$D$9)*(Assumptions!$E$9-Assumptions!$D$9)),Assumptions!$F$9-SQRT((1-'Random Draws'!F550)*(Assumptions!$F$9-Assumptions!$D$9)*(Assumptions!$F$9-Assumptions!$E$9)))</f>
        <v>0.258929886150439</v>
      </c>
      <c r="I550" s="19" t="n">
        <f aca="false">IF('Random Draws'!G550&lt;(Assumptions!$E$10-Assumptions!$D$10)/(Assumptions!$F$10-Assumptions!$D$10),Assumptions!$D$10+SQRT('Random Draws'!G550*(Assumptions!$F$10-Assumptions!$D$10)*(Assumptions!$E$10-Assumptions!$D$10)),Assumptions!$F$10-SQRT((1-'Random Draws'!G550)*(Assumptions!$F$10-Assumptions!$D$10)*(Assumptions!$F$10-Assumptions!$E$10)))</f>
        <v>0.0229494548071296</v>
      </c>
      <c r="J550" s="19" t="n">
        <f aca="false">IF('Random Draws'!H550&lt;(Assumptions!$E$11-Assumptions!$D$11)/(Assumptions!$F$11-Assumptions!$D$11),Assumptions!$D$11+SQRT('Random Draws'!H550*(Assumptions!$F$11-Assumptions!$D$11)*(Assumptions!$E$11-Assumptions!$D$11)),Assumptions!$F$11-SQRT((1-'Random Draws'!H550)*(Assumptions!$F$11-Assumptions!$D$11)*(Assumptions!$F$11-Assumptions!$E$11)))</f>
        <v>0.173224277154105</v>
      </c>
      <c r="K550" s="19" t="n">
        <f aca="false">MAX(G550,I550+Assumptions!$D$21)</f>
        <v>0.084936478502334</v>
      </c>
      <c r="L550" s="28" t="n">
        <f aca="false">(F550-Assumptions!$D$15)*(1-H550)+Assumptions!$D$15-J550</f>
        <v>0.161027323714402</v>
      </c>
      <c r="M550" s="21" t="n">
        <f aca="false">Assumptions!$D$14*(1+E550)^1*L550-Assumptions!$D$14*(1+E550)^0*E550*Assumptions!$D$16</f>
        <v>24.506707226444</v>
      </c>
      <c r="N550" s="21" t="n">
        <f aca="false">Assumptions!$D$14*(1+E550)^2*L550-Assumptions!$D$14*(1+E550)^1*E550*Assumptions!$D$16</f>
        <v>26.0000795961548</v>
      </c>
      <c r="O550" s="21" t="n">
        <f aca="false">Assumptions!$D$14*(1+E550)^3*L550-Assumptions!$D$14*(1+E550)^2*E550*Assumptions!$D$16</f>
        <v>27.5844540337489</v>
      </c>
      <c r="P550" s="21" t="n">
        <f aca="false">Assumptions!$D$14*(1+E550)^4*L550-Assumptions!$D$14*(1+E550)^3*E550*Assumptions!$D$16</f>
        <v>29.2653759587927</v>
      </c>
      <c r="Q550" s="21" t="n">
        <f aca="false">Assumptions!$D$14*(1+E550)^5*L550-Assumptions!$D$14*(1+E550)^4*E550*Assumptions!$D$16</f>
        <v>31.048728713703</v>
      </c>
      <c r="R550" s="21" t="n">
        <f aca="false">M550/(1+K550)+N550/(1+K550)^2+O550/(1+K550)^3+P550/(1+K550)^4+Q550/(1+K550)^5</f>
        <v>108.053475738104</v>
      </c>
      <c r="S550" s="21" t="n">
        <f aca="false">Q550*(1+I550)/(K550-I550)</f>
        <v>512.385951393794</v>
      </c>
      <c r="T550" s="21" t="n">
        <f aca="false">R550+S550/(1+K550)^5</f>
        <v>448.913174413949</v>
      </c>
      <c r="U550" s="8" t="n">
        <f aca="false">(T550-Assumptions!$D$17)/Assumptions!$D$18</f>
        <v>10.556526976558</v>
      </c>
    </row>
    <row r="551" customFormat="false" ht="15" hidden="false" customHeight="false" outlineLevel="0" collapsed="false">
      <c r="B551" s="2" t="n">
        <v>546</v>
      </c>
      <c r="C551" s="27" t="n">
        <f aca="false">NORMSDIST('Random Draws'!C551)</f>
        <v>0.73960743810408</v>
      </c>
      <c r="D551" s="27" t="n">
        <f aca="false">NORMSDIST(Assumptions!$D$22*'Random Draws'!C551+SQRT(1-Assumptions!$D$22^2)*'Random Draws'!D551)</f>
        <v>0.351769290409328</v>
      </c>
      <c r="E551" s="19" t="n">
        <f aca="false">IF(C551&lt;(Assumptions!$E$6-Assumptions!$D$6)/(Assumptions!$F$6-Assumptions!$D$6),Assumptions!$D$6+SQRT(C551*(Assumptions!$F$6-Assumptions!$D$6)*(Assumptions!$E$6-Assumptions!$D$6)),Assumptions!$F$6-SQRT((1-C551)*(Assumptions!$F$6-Assumptions!$D$6)*(Assumptions!$F$6-Assumptions!$E$6)))</f>
        <v>0.103917278241801</v>
      </c>
      <c r="F551" s="19" t="n">
        <f aca="false">IF(D551&lt;(Assumptions!$E$7-Assumptions!$D$7)/(Assumptions!$F$7-Assumptions!$D$7),Assumptions!$D$7+SQRT(D551*(Assumptions!$F$7-Assumptions!$D$7)*(Assumptions!$E$7-Assumptions!$D$7)),Assumptions!$F$7-SQRT((1-D551)*(Assumptions!$F$7-Assumptions!$D$7)*(Assumptions!$F$7-Assumptions!$E$7)))</f>
        <v>0.405941438184454</v>
      </c>
      <c r="G551" s="19" t="n">
        <f aca="false">MIN(Assumptions!$D$24,MAX(Assumptions!$D$23,Assumptions!$D$8+Assumptions!$E$8*'Random Draws'!E551))</f>
        <v>0.074674679502596</v>
      </c>
      <c r="H551" s="19" t="n">
        <f aca="false">IF('Random Draws'!F551&lt;(Assumptions!$E$9-Assumptions!$D$9)/(Assumptions!$F$9-Assumptions!$D$9),Assumptions!$D$9+SQRT('Random Draws'!F551*(Assumptions!$F$9-Assumptions!$D$9)*(Assumptions!$E$9-Assumptions!$D$9)),Assumptions!$F$9-SQRT((1-'Random Draws'!F551)*(Assumptions!$F$9-Assumptions!$D$9)*(Assumptions!$F$9-Assumptions!$E$9)))</f>
        <v>0.272984819251169</v>
      </c>
      <c r="I551" s="19" t="n">
        <f aca="false">IF('Random Draws'!G551&lt;(Assumptions!$E$10-Assumptions!$D$10)/(Assumptions!$F$10-Assumptions!$D$10),Assumptions!$D$10+SQRT('Random Draws'!G551*(Assumptions!$F$10-Assumptions!$D$10)*(Assumptions!$E$10-Assumptions!$D$10)),Assumptions!$F$10-SQRT((1-'Random Draws'!G551)*(Assumptions!$F$10-Assumptions!$D$10)*(Assumptions!$F$10-Assumptions!$E$10)))</f>
        <v>0.0182091111285952</v>
      </c>
      <c r="J551" s="19" t="n">
        <f aca="false">IF('Random Draws'!H551&lt;(Assumptions!$E$11-Assumptions!$D$11)/(Assumptions!$F$11-Assumptions!$D$11),Assumptions!$D$11+SQRT('Random Draws'!H551*(Assumptions!$F$11-Assumptions!$D$11)*(Assumptions!$E$11-Assumptions!$D$11)),Assumptions!$F$11-SQRT((1-'Random Draws'!H551)*(Assumptions!$F$11-Assumptions!$D$11)*(Assumptions!$F$11-Assumptions!$E$11)))</f>
        <v>0.175972270529313</v>
      </c>
      <c r="K551" s="19" t="n">
        <f aca="false">MAX(G551,I551+Assumptions!$D$21)</f>
        <v>0.074674679502596</v>
      </c>
      <c r="L551" s="28" t="n">
        <f aca="false">(F551-Assumptions!$D$15)*(1-H551)+Assumptions!$D$15-J551</f>
        <v>0.15464134402845</v>
      </c>
      <c r="M551" s="21" t="n">
        <f aca="false">Assumptions!$D$14*(1+E551)^1*L551-Assumptions!$D$14*(1+E551)^0*E551*Assumptions!$D$16</f>
        <v>24.3010913221615</v>
      </c>
      <c r="N551" s="21" t="n">
        <f aca="false">Assumptions!$D$14*(1+E551)^2*L551-Assumptions!$D$14*(1+E551)^1*E551*Assumptions!$D$16</f>
        <v>26.826394590666</v>
      </c>
      <c r="O551" s="21" t="n">
        <f aca="false">Assumptions!$D$14*(1+E551)^3*L551-Assumptions!$D$14*(1+E551)^2*E551*Assumptions!$D$16</f>
        <v>29.6141205015686</v>
      </c>
      <c r="P551" s="21" t="n">
        <f aca="false">Assumptions!$D$14*(1+E551)^4*L551-Assumptions!$D$14*(1+E551)^3*E551*Assumptions!$D$16</f>
        <v>32.6915393016163</v>
      </c>
      <c r="Q551" s="21" t="n">
        <f aca="false">Assumptions!$D$14*(1+E551)^5*L551-Assumptions!$D$14*(1+E551)^4*E551*Assumptions!$D$16</f>
        <v>36.0887550873752</v>
      </c>
      <c r="R551" s="21" t="n">
        <f aca="false">M551/(1+K551)+N551/(1+K551)^2+O551/(1+K551)^3+P551/(1+K551)^4+Q551/(1+K551)^5</f>
        <v>119.385276142721</v>
      </c>
      <c r="S551" s="21" t="n">
        <f aca="false">Q551*(1+I551)/(K551-I551)</f>
        <v>650.766481191983</v>
      </c>
      <c r="T551" s="21" t="n">
        <f aca="false">R551+S551/(1+K551)^5</f>
        <v>573.368801536729</v>
      </c>
      <c r="U551" s="8" t="n">
        <f aca="false">(T551-Assumptions!$D$17)/Assumptions!$D$18</f>
        <v>15.5347520614692</v>
      </c>
    </row>
    <row r="552" customFormat="false" ht="15" hidden="false" customHeight="false" outlineLevel="0" collapsed="false">
      <c r="B552" s="2" t="n">
        <v>547</v>
      </c>
      <c r="C552" s="27" t="n">
        <f aca="false">NORMSDIST('Random Draws'!C552)</f>
        <v>0.144653194448137</v>
      </c>
      <c r="D552" s="27" t="n">
        <f aca="false">NORMSDIST(Assumptions!$D$22*'Random Draws'!C552+SQRT(1-Assumptions!$D$22^2)*'Random Draws'!D552)</f>
        <v>0.167436617522428</v>
      </c>
      <c r="E552" s="19" t="n">
        <f aca="false">IF(C552&lt;(Assumptions!$E$6-Assumptions!$D$6)/(Assumptions!$F$6-Assumptions!$D$6),Assumptions!$D$6+SQRT(C552*(Assumptions!$F$6-Assumptions!$D$6)*(Assumptions!$E$6-Assumptions!$D$6)),Assumptions!$F$6-SQRT((1-C552)*(Assumptions!$F$6-Assumptions!$D$6)*(Assumptions!$F$6-Assumptions!$E$6)))</f>
        <v>0.0668936046717558</v>
      </c>
      <c r="F552" s="19" t="n">
        <f aca="false">IF(D552&lt;(Assumptions!$E$7-Assumptions!$D$7)/(Assumptions!$F$7-Assumptions!$D$7),Assumptions!$D$7+SQRT(D552*(Assumptions!$F$7-Assumptions!$D$7)*(Assumptions!$E$7-Assumptions!$D$7)),Assumptions!$F$7-SQRT((1-D552)*(Assumptions!$F$7-Assumptions!$D$7)*(Assumptions!$F$7-Assumptions!$E$7)))</f>
        <v>0.391695736387321</v>
      </c>
      <c r="G552" s="19" t="n">
        <f aca="false">MIN(Assumptions!$D$24,MAX(Assumptions!$D$23,Assumptions!$D$8+Assumptions!$E$8*'Random Draws'!E552))</f>
        <v>0.082695775633545</v>
      </c>
      <c r="H552" s="19" t="n">
        <f aca="false">IF('Random Draws'!F552&lt;(Assumptions!$E$9-Assumptions!$D$9)/(Assumptions!$F$9-Assumptions!$D$9),Assumptions!$D$9+SQRT('Random Draws'!F552*(Assumptions!$F$9-Assumptions!$D$9)*(Assumptions!$E$9-Assumptions!$D$9)),Assumptions!$F$9-SQRT((1-'Random Draws'!F552)*(Assumptions!$F$9-Assumptions!$D$9)*(Assumptions!$F$9-Assumptions!$E$9)))</f>
        <v>0.297756418452804</v>
      </c>
      <c r="I552" s="19" t="n">
        <f aca="false">IF('Random Draws'!G552&lt;(Assumptions!$E$10-Assumptions!$D$10)/(Assumptions!$F$10-Assumptions!$D$10),Assumptions!$D$10+SQRT('Random Draws'!G552*(Assumptions!$F$10-Assumptions!$D$10)*(Assumptions!$E$10-Assumptions!$D$10)),Assumptions!$F$10-SQRT((1-'Random Draws'!G552)*(Assumptions!$F$10-Assumptions!$D$10)*(Assumptions!$F$10-Assumptions!$E$10)))</f>
        <v>0.0171241892712715</v>
      </c>
      <c r="J552" s="19" t="n">
        <f aca="false">IF('Random Draws'!H552&lt;(Assumptions!$E$11-Assumptions!$D$11)/(Assumptions!$F$11-Assumptions!$D$11),Assumptions!$D$11+SQRT('Random Draws'!H552*(Assumptions!$F$11-Assumptions!$D$11)*(Assumptions!$E$11-Assumptions!$D$11)),Assumptions!$F$11-SQRT((1-'Random Draws'!H552)*(Assumptions!$F$11-Assumptions!$D$11)*(Assumptions!$F$11-Assumptions!$E$11)))</f>
        <v>0.170020798329605</v>
      </c>
      <c r="K552" s="19" t="n">
        <f aca="false">MAX(G552,I552+Assumptions!$D$21)</f>
        <v>0.082695775633545</v>
      </c>
      <c r="L552" s="28" t="n">
        <f aca="false">(F552-Assumptions!$D$15)*(1-H552)+Assumptions!$D$15-J552</f>
        <v>0.143753352866658</v>
      </c>
      <c r="M552" s="21" t="n">
        <f aca="false">Assumptions!$D$14*(1+E552)^1*L552-Assumptions!$D$14*(1+E552)^0*E552*Assumptions!$D$16</f>
        <v>21.947595079094</v>
      </c>
      <c r="N552" s="21" t="n">
        <f aca="false">Assumptions!$D$14*(1+E552)^2*L552-Assumptions!$D$14*(1+E552)^1*E552*Assumptions!$D$16</f>
        <v>23.4157488278107</v>
      </c>
      <c r="O552" s="21" t="n">
        <f aca="false">Assumptions!$D$14*(1+E552)^3*L552-Assumptions!$D$14*(1+E552)^2*E552*Assumptions!$D$16</f>
        <v>24.9821126729914</v>
      </c>
      <c r="P552" s="21" t="n">
        <f aca="false">Assumptions!$D$14*(1+E552)^4*L552-Assumptions!$D$14*(1+E552)^3*E552*Assumptions!$D$16</f>
        <v>26.6532562420038</v>
      </c>
      <c r="Q552" s="21" t="n">
        <f aca="false">Assumptions!$D$14*(1+E552)^5*L552-Assumptions!$D$14*(1+E552)^4*E552*Assumptions!$D$16</f>
        <v>28.4361886282714</v>
      </c>
      <c r="R552" s="21" t="n">
        <f aca="false">M552/(1+K552)+N552/(1+K552)^2+O552/(1+K552)^3+P552/(1+K552)^4+Q552/(1+K552)^5</f>
        <v>98.4404789063421</v>
      </c>
      <c r="S552" s="21" t="n">
        <f aca="false">Q552*(1+I552)/(K552-I552)</f>
        <v>441.09250529184</v>
      </c>
      <c r="T552" s="21" t="n">
        <f aca="false">R552+S552/(1+K552)^5</f>
        <v>394.921888768338</v>
      </c>
      <c r="U552" s="8" t="n">
        <f aca="false">(T552-Assumptions!$D$17)/Assumptions!$D$18</f>
        <v>8.39687555073352</v>
      </c>
    </row>
    <row r="553" customFormat="false" ht="15" hidden="false" customHeight="false" outlineLevel="0" collapsed="false">
      <c r="B553" s="2" t="n">
        <v>548</v>
      </c>
      <c r="C553" s="27" t="n">
        <f aca="false">NORMSDIST('Random Draws'!C553)</f>
        <v>0.142469829549729</v>
      </c>
      <c r="D553" s="27" t="n">
        <f aca="false">NORMSDIST(Assumptions!$D$22*'Random Draws'!C553+SQRT(1-Assumptions!$D$22^2)*'Random Draws'!D553)</f>
        <v>0.890146633314696</v>
      </c>
      <c r="E553" s="19" t="n">
        <f aca="false">IF(C553&lt;(Assumptions!$E$6-Assumptions!$D$6)/(Assumptions!$F$6-Assumptions!$D$6),Assumptions!$D$6+SQRT(C553*(Assumptions!$F$6-Assumptions!$D$6)*(Assumptions!$E$6-Assumptions!$D$6)),Assumptions!$F$6-SQRT((1-C553)*(Assumptions!$F$6-Assumptions!$D$6)*(Assumptions!$F$6-Assumptions!$E$6)))</f>
        <v>0.06668986975893</v>
      </c>
      <c r="F553" s="19" t="n">
        <f aca="false">IF(D553&lt;(Assumptions!$E$7-Assumptions!$D$7)/(Assumptions!$F$7-Assumptions!$D$7),Assumptions!$D$7+SQRT(D553*(Assumptions!$F$7-Assumptions!$D$7)*(Assumptions!$E$7-Assumptions!$D$7)),Assumptions!$F$7-SQRT((1-D553)*(Assumptions!$F$7-Assumptions!$D$7)*(Assumptions!$F$7-Assumptions!$E$7)))</f>
        <v>0.439037808636948</v>
      </c>
      <c r="G553" s="19" t="n">
        <f aca="false">MIN(Assumptions!$D$24,MAX(Assumptions!$D$23,Assumptions!$D$8+Assumptions!$E$8*'Random Draws'!E553))</f>
        <v>0.084592155078461</v>
      </c>
      <c r="H553" s="19" t="n">
        <f aca="false">IF('Random Draws'!F553&lt;(Assumptions!$E$9-Assumptions!$D$9)/(Assumptions!$F$9-Assumptions!$D$9),Assumptions!$D$9+SQRT('Random Draws'!F553*(Assumptions!$F$9-Assumptions!$D$9)*(Assumptions!$E$9-Assumptions!$D$9)),Assumptions!$F$9-SQRT((1-'Random Draws'!F553)*(Assumptions!$F$9-Assumptions!$D$9)*(Assumptions!$F$9-Assumptions!$E$9)))</f>
        <v>0.265041102841713</v>
      </c>
      <c r="I553" s="19" t="n">
        <f aca="false">IF('Random Draws'!G553&lt;(Assumptions!$E$10-Assumptions!$D$10)/(Assumptions!$F$10-Assumptions!$D$10),Assumptions!$D$10+SQRT('Random Draws'!G553*(Assumptions!$F$10-Assumptions!$D$10)*(Assumptions!$E$10-Assumptions!$D$10)),Assumptions!$F$10-SQRT((1-'Random Draws'!G553)*(Assumptions!$F$10-Assumptions!$D$10)*(Assumptions!$F$10-Assumptions!$E$10)))</f>
        <v>0.026066493097017</v>
      </c>
      <c r="J553" s="19" t="n">
        <f aca="false">IF('Random Draws'!H553&lt;(Assumptions!$E$11-Assumptions!$D$11)/(Assumptions!$F$11-Assumptions!$D$11),Assumptions!$D$11+SQRT('Random Draws'!H553*(Assumptions!$F$11-Assumptions!$D$11)*(Assumptions!$E$11-Assumptions!$D$11)),Assumptions!$F$11-SQRT((1-'Random Draws'!H553)*(Assumptions!$F$11-Assumptions!$D$11)*(Assumptions!$F$11-Assumptions!$E$11)))</f>
        <v>0.165993394839687</v>
      </c>
      <c r="K553" s="19" t="n">
        <f aca="false">MAX(G553,I553+Assumptions!$D$21)</f>
        <v>0.084592155078461</v>
      </c>
      <c r="L553" s="28" t="n">
        <f aca="false">(F553-Assumptions!$D$15)*(1-H553)+Assumptions!$D$15-J553</f>
        <v>0.191136692176339</v>
      </c>
      <c r="M553" s="21" t="n">
        <f aca="false">Assumptions!$D$14*(1+E553)^1*L553-Assumptions!$D$14*(1+E553)^0*E553*Assumptions!$D$16</f>
        <v>29.2730171926897</v>
      </c>
      <c r="N553" s="21" t="n">
        <f aca="false">Assumptions!$D$14*(1+E553)^2*L553-Assumptions!$D$14*(1+E553)^1*E553*Assumptions!$D$16</f>
        <v>31.2252308967211</v>
      </c>
      <c r="O553" s="21" t="n">
        <f aca="false">Assumptions!$D$14*(1+E553)^3*L553-Assumptions!$D$14*(1+E553)^2*E553*Assumptions!$D$16</f>
        <v>33.3076374784159</v>
      </c>
      <c r="P553" s="21" t="n">
        <f aca="false">Assumptions!$D$14*(1+E553)^4*L553-Assumptions!$D$14*(1+E553)^3*E553*Assumptions!$D$16</f>
        <v>35.5289194838291</v>
      </c>
      <c r="Q553" s="21" t="n">
        <f aca="false">Assumptions!$D$14*(1+E553)^5*L553-Assumptions!$D$14*(1+E553)^4*E553*Assumptions!$D$16</f>
        <v>37.8983384968812</v>
      </c>
      <c r="R553" s="21" t="n">
        <f aca="false">M553/(1+K553)+N553/(1+K553)^2+O553/(1+K553)^3+P553/(1+K553)^4+Q553/(1+K553)^5</f>
        <v>130.567399852657</v>
      </c>
      <c r="S553" s="21" t="n">
        <f aca="false">Q553*(1+I553)/(K553-I553)</f>
        <v>664.430165489247</v>
      </c>
      <c r="T553" s="21" t="n">
        <f aca="false">R553+S553/(1+K553)^5</f>
        <v>573.275070858558</v>
      </c>
      <c r="U553" s="8" t="n">
        <f aca="false">(T553-Assumptions!$D$17)/Assumptions!$D$18</f>
        <v>15.5310028343423</v>
      </c>
    </row>
    <row r="554" customFormat="false" ht="15" hidden="false" customHeight="false" outlineLevel="0" collapsed="false">
      <c r="B554" s="2" t="n">
        <v>549</v>
      </c>
      <c r="C554" s="27" t="n">
        <f aca="false">NORMSDIST('Random Draws'!C554)</f>
        <v>0.334453800476062</v>
      </c>
      <c r="D554" s="27" t="n">
        <f aca="false">NORMSDIST(Assumptions!$D$22*'Random Draws'!C554+SQRT(1-Assumptions!$D$22^2)*'Random Draws'!D554)</f>
        <v>0.918448255877295</v>
      </c>
      <c r="E554" s="19" t="n">
        <f aca="false">IF(C554&lt;(Assumptions!$E$6-Assumptions!$D$6)/(Assumptions!$F$6-Assumptions!$D$6),Assumptions!$D$6+SQRT(C554*(Assumptions!$F$6-Assumptions!$D$6)*(Assumptions!$E$6-Assumptions!$D$6)),Assumptions!$F$6-SQRT((1-C554)*(Assumptions!$F$6-Assumptions!$D$6)*(Assumptions!$F$6-Assumptions!$E$6)))</f>
        <v>0.0808933858023558</v>
      </c>
      <c r="F554" s="19" t="n">
        <f aca="false">IF(D554&lt;(Assumptions!$E$7-Assumptions!$D$7)/(Assumptions!$F$7-Assumptions!$D$7),Assumptions!$D$7+SQRT(D554*(Assumptions!$F$7-Assumptions!$D$7)*(Assumptions!$E$7-Assumptions!$D$7)),Assumptions!$F$7-SQRT((1-D554)*(Assumptions!$F$7-Assumptions!$D$7)*(Assumptions!$F$7-Assumptions!$E$7)))</f>
        <v>0.4419387991404</v>
      </c>
      <c r="G554" s="19" t="n">
        <f aca="false">MIN(Assumptions!$D$24,MAX(Assumptions!$D$23,Assumptions!$D$8+Assumptions!$E$8*'Random Draws'!E554))</f>
        <v>0.099617933828201</v>
      </c>
      <c r="H554" s="19" t="n">
        <f aca="false">IF('Random Draws'!F554&lt;(Assumptions!$E$9-Assumptions!$D$9)/(Assumptions!$F$9-Assumptions!$D$9),Assumptions!$D$9+SQRT('Random Draws'!F554*(Assumptions!$F$9-Assumptions!$D$9)*(Assumptions!$E$9-Assumptions!$D$9)),Assumptions!$F$9-SQRT((1-'Random Draws'!F554)*(Assumptions!$F$9-Assumptions!$D$9)*(Assumptions!$F$9-Assumptions!$E$9)))</f>
        <v>0.284060417775345</v>
      </c>
      <c r="I554" s="19" t="n">
        <f aca="false">IF('Random Draws'!G554&lt;(Assumptions!$E$10-Assumptions!$D$10)/(Assumptions!$F$10-Assumptions!$D$10),Assumptions!$D$10+SQRT('Random Draws'!G554*(Assumptions!$F$10-Assumptions!$D$10)*(Assumptions!$E$10-Assumptions!$D$10)),Assumptions!$F$10-SQRT((1-'Random Draws'!G554)*(Assumptions!$F$10-Assumptions!$D$10)*(Assumptions!$F$10-Assumptions!$E$10)))</f>
        <v>0.0192858772009232</v>
      </c>
      <c r="J554" s="19" t="n">
        <f aca="false">IF('Random Draws'!H554&lt;(Assumptions!$E$11-Assumptions!$D$11)/(Assumptions!$F$11-Assumptions!$D$11),Assumptions!$D$11+SQRT('Random Draws'!H554*(Assumptions!$F$11-Assumptions!$D$11)*(Assumptions!$E$11-Assumptions!$D$11)),Assumptions!$F$11-SQRT((1-'Random Draws'!H554)*(Assumptions!$F$11-Assumptions!$D$11)*(Assumptions!$F$11-Assumptions!$E$11)))</f>
        <v>0.155261986306446</v>
      </c>
      <c r="K554" s="19" t="n">
        <f aca="false">MAX(G554,I554+Assumptions!$D$21)</f>
        <v>0.099617933828201</v>
      </c>
      <c r="L554" s="28" t="n">
        <f aca="false">(F554-Assumptions!$D$15)*(1-H554)+Assumptions!$D$15-J554</f>
        <v>0.198067347229792</v>
      </c>
      <c r="M554" s="21" t="n">
        <f aca="false">Assumptions!$D$14*(1+E554)^1*L554-Assumptions!$D$14*(1+E554)^0*E554*Assumptions!$D$16</f>
        <v>30.6911181785544</v>
      </c>
      <c r="N554" s="21" t="n">
        <f aca="false">Assumptions!$D$14*(1+E554)^2*L554-Assumptions!$D$14*(1+E554)^1*E554*Assumptions!$D$16</f>
        <v>33.1738266420779</v>
      </c>
      <c r="O554" s="21" t="n">
        <f aca="false">Assumptions!$D$14*(1+E554)^3*L554-Assumptions!$D$14*(1+E554)^2*E554*Assumptions!$D$16</f>
        <v>35.857369799176</v>
      </c>
      <c r="P554" s="21" t="n">
        <f aca="false">Assumptions!$D$14*(1+E554)^4*L554-Assumptions!$D$14*(1+E554)^3*E554*Assumptions!$D$16</f>
        <v>38.7579938481984</v>
      </c>
      <c r="Q554" s="21" t="n">
        <f aca="false">Assumptions!$D$14*(1+E554)^5*L554-Assumptions!$D$14*(1+E554)^4*E554*Assumptions!$D$16</f>
        <v>41.8932591974861</v>
      </c>
      <c r="R554" s="21" t="n">
        <f aca="false">M554/(1+K554)+N554/(1+K554)^2+O554/(1+K554)^3+P554/(1+K554)^4+Q554/(1+K554)^5</f>
        <v>134.881097271122</v>
      </c>
      <c r="S554" s="21" t="n">
        <f aca="false">Q554*(1+I554)/(K554-I554)</f>
        <v>531.558748060429</v>
      </c>
      <c r="T554" s="21" t="n">
        <f aca="false">R554+S554/(1+K554)^5</f>
        <v>465.511052945877</v>
      </c>
      <c r="U554" s="8" t="n">
        <f aca="false">(T554-Assumptions!$D$17)/Assumptions!$D$18</f>
        <v>11.2204421178351</v>
      </c>
    </row>
    <row r="555" customFormat="false" ht="15" hidden="false" customHeight="false" outlineLevel="0" collapsed="false">
      <c r="B555" s="2" t="n">
        <v>550</v>
      </c>
      <c r="C555" s="27" t="n">
        <f aca="false">NORMSDIST('Random Draws'!C555)</f>
        <v>0.284123620222381</v>
      </c>
      <c r="D555" s="27" t="n">
        <f aca="false">NORMSDIST(Assumptions!$D$22*'Random Draws'!C555+SQRT(1-Assumptions!$D$22^2)*'Random Draws'!D555)</f>
        <v>0.198788050923152</v>
      </c>
      <c r="E555" s="19" t="n">
        <f aca="false">IF(C555&lt;(Assumptions!$E$6-Assumptions!$D$6)/(Assumptions!$F$6-Assumptions!$D$6),Assumptions!$D$6+SQRT(C555*(Assumptions!$F$6-Assumptions!$D$6)*(Assumptions!$E$6-Assumptions!$D$6)),Assumptions!$F$6-SQRT((1-C555)*(Assumptions!$F$6-Assumptions!$D$6)*(Assumptions!$F$6-Assumptions!$E$6)))</f>
        <v>0.0776910878207555</v>
      </c>
      <c r="F555" s="19" t="n">
        <f aca="false">IF(D555&lt;(Assumptions!$E$7-Assumptions!$D$7)/(Assumptions!$F$7-Assumptions!$D$7),Assumptions!$D$7+SQRT(D555*(Assumptions!$F$7-Assumptions!$D$7)*(Assumptions!$E$7-Assumptions!$D$7)),Assumptions!$F$7-SQRT((1-D555)*(Assumptions!$F$7-Assumptions!$D$7)*(Assumptions!$F$7-Assumptions!$E$7)))</f>
        <v>0.394535898794427</v>
      </c>
      <c r="G555" s="19" t="n">
        <f aca="false">MIN(Assumptions!$D$24,MAX(Assumptions!$D$23,Assumptions!$D$8+Assumptions!$E$8*'Random Draws'!E555))</f>
        <v>0.075118489649948</v>
      </c>
      <c r="H555" s="19" t="n">
        <f aca="false">IF('Random Draws'!F555&lt;(Assumptions!$E$9-Assumptions!$D$9)/(Assumptions!$F$9-Assumptions!$D$9),Assumptions!$D$9+SQRT('Random Draws'!F555*(Assumptions!$F$9-Assumptions!$D$9)*(Assumptions!$E$9-Assumptions!$D$9)),Assumptions!$F$9-SQRT((1-'Random Draws'!F555)*(Assumptions!$F$9-Assumptions!$D$9)*(Assumptions!$F$9-Assumptions!$E$9)))</f>
        <v>0.296976391477248</v>
      </c>
      <c r="I555" s="19" t="n">
        <f aca="false">IF('Random Draws'!G555&lt;(Assumptions!$E$10-Assumptions!$D$10)/(Assumptions!$F$10-Assumptions!$D$10),Assumptions!$D$10+SQRT('Random Draws'!G555*(Assumptions!$F$10-Assumptions!$D$10)*(Assumptions!$E$10-Assumptions!$D$10)),Assumptions!$F$10-SQRT((1-'Random Draws'!G555)*(Assumptions!$F$10-Assumptions!$D$10)*(Assumptions!$F$10-Assumptions!$E$10)))</f>
        <v>0.0184727100907118</v>
      </c>
      <c r="J555" s="19" t="n">
        <f aca="false">IF('Random Draws'!H555&lt;(Assumptions!$E$11-Assumptions!$D$11)/(Assumptions!$F$11-Assumptions!$D$11),Assumptions!$D$11+SQRT('Random Draws'!H555*(Assumptions!$F$11-Assumptions!$D$11)*(Assumptions!$E$11-Assumptions!$D$11)),Assumptions!$F$11-SQRT((1-'Random Draws'!H555)*(Assumptions!$F$11-Assumptions!$D$11)*(Assumptions!$F$11-Assumptions!$E$11)))</f>
        <v>0.159488831590768</v>
      </c>
      <c r="K555" s="19" t="n">
        <f aca="false">MAX(G555,I555+Assumptions!$D$21)</f>
        <v>0.075118489649948</v>
      </c>
      <c r="L555" s="28" t="n">
        <f aca="false">(F555-Assumptions!$D$15)*(1-H555)+Assumptions!$D$15-J555</f>
        <v>0.1564861505635</v>
      </c>
      <c r="M555" s="21" t="n">
        <f aca="false">Assumptions!$D$14*(1+E555)^1*L555-Assumptions!$D$14*(1+E555)^0*E555*Assumptions!$D$16</f>
        <v>24.1153845932806</v>
      </c>
      <c r="N555" s="21" t="n">
        <f aca="false">Assumptions!$D$14*(1+E555)^2*L555-Assumptions!$D$14*(1+E555)^1*E555*Assumptions!$D$16</f>
        <v>25.9889350555484</v>
      </c>
      <c r="O555" s="21" t="n">
        <f aca="false">Assumptions!$D$14*(1+E555)^3*L555-Assumptions!$D$14*(1+E555)^2*E555*Assumptions!$D$16</f>
        <v>28.008043691317</v>
      </c>
      <c r="P555" s="21" t="n">
        <f aca="false">Assumptions!$D$14*(1+E555)^4*L555-Assumptions!$D$14*(1+E555)^3*E555*Assumptions!$D$16</f>
        <v>30.1840190734266</v>
      </c>
      <c r="Q555" s="21" t="n">
        <f aca="false">Assumptions!$D$14*(1+E555)^5*L555-Assumptions!$D$14*(1+E555)^4*E555*Assumptions!$D$16</f>
        <v>32.5290483500436</v>
      </c>
      <c r="R555" s="21" t="n">
        <f aca="false">M555/(1+K555)+N555/(1+K555)^2+O555/(1+K555)^3+P555/(1+K555)^4+Q555/(1+K555)^5</f>
        <v>112.690230657455</v>
      </c>
      <c r="S555" s="21" t="n">
        <f aca="false">Q555*(1+I555)/(K555-I555)</f>
        <v>584.861719399513</v>
      </c>
      <c r="T555" s="21" t="n">
        <f aca="false">R555+S555/(1+K555)^5</f>
        <v>519.856265396776</v>
      </c>
      <c r="U555" s="8" t="n">
        <f aca="false">(T555-Assumptions!$D$17)/Assumptions!$D$18</f>
        <v>13.3942506158711</v>
      </c>
    </row>
    <row r="556" customFormat="false" ht="15" hidden="false" customHeight="false" outlineLevel="0" collapsed="false">
      <c r="B556" s="2" t="n">
        <v>551</v>
      </c>
      <c r="C556" s="27" t="n">
        <f aca="false">NORMSDIST('Random Draws'!C556)</f>
        <v>0.577830865858571</v>
      </c>
      <c r="D556" s="27" t="n">
        <f aca="false">NORMSDIST(Assumptions!$D$22*'Random Draws'!C556+SQRT(1-Assumptions!$D$22^2)*'Random Draws'!D556)</f>
        <v>0.194833787615008</v>
      </c>
      <c r="E556" s="19" t="n">
        <f aca="false">IF(C556&lt;(Assumptions!$E$6-Assumptions!$D$6)/(Assumptions!$F$6-Assumptions!$D$6),Assumptions!$D$6+SQRT(C556*(Assumptions!$F$6-Assumptions!$D$6)*(Assumptions!$E$6-Assumptions!$D$6)),Assumptions!$F$6-SQRT((1-C556)*(Assumptions!$F$6-Assumptions!$D$6)*(Assumptions!$F$6-Assumptions!$E$6)))</f>
        <v>0.0940560594778034</v>
      </c>
      <c r="F556" s="19" t="n">
        <f aca="false">IF(D556&lt;(Assumptions!$E$7-Assumptions!$D$7)/(Assumptions!$F$7-Assumptions!$D$7),Assumptions!$D$7+SQRT(D556*(Assumptions!$F$7-Assumptions!$D$7)*(Assumptions!$E$7-Assumptions!$D$7)),Assumptions!$F$7-SQRT((1-D556)*(Assumptions!$F$7-Assumptions!$D$7)*(Assumptions!$F$7-Assumptions!$E$7)))</f>
        <v>0.394190681854711</v>
      </c>
      <c r="G556" s="19" t="n">
        <f aca="false">MIN(Assumptions!$D$24,MAX(Assumptions!$D$23,Assumptions!$D$8+Assumptions!$E$8*'Random Draws'!E556))</f>
        <v>0.079639653654767</v>
      </c>
      <c r="H556" s="19" t="n">
        <f aca="false">IF('Random Draws'!F556&lt;(Assumptions!$E$9-Assumptions!$D$9)/(Assumptions!$F$9-Assumptions!$D$9),Assumptions!$D$9+SQRT('Random Draws'!F556*(Assumptions!$F$9-Assumptions!$D$9)*(Assumptions!$E$9-Assumptions!$D$9)),Assumptions!$F$9-SQRT((1-'Random Draws'!F556)*(Assumptions!$F$9-Assumptions!$D$9)*(Assumptions!$F$9-Assumptions!$E$9)))</f>
        <v>0.318730052734558</v>
      </c>
      <c r="I556" s="19" t="n">
        <f aca="false">IF('Random Draws'!G556&lt;(Assumptions!$E$10-Assumptions!$D$10)/(Assumptions!$F$10-Assumptions!$D$10),Assumptions!$D$10+SQRT('Random Draws'!G556*(Assumptions!$F$10-Assumptions!$D$10)*(Assumptions!$E$10-Assumptions!$D$10)),Assumptions!$F$10-SQRT((1-'Random Draws'!G556)*(Assumptions!$F$10-Assumptions!$D$10)*(Assumptions!$F$10-Assumptions!$E$10)))</f>
        <v>0.0161437121945632</v>
      </c>
      <c r="J556" s="19" t="n">
        <f aca="false">IF('Random Draws'!H556&lt;(Assumptions!$E$11-Assumptions!$D$11)/(Assumptions!$F$11-Assumptions!$D$11),Assumptions!$D$11+SQRT('Random Draws'!H556*(Assumptions!$F$11-Assumptions!$D$11)*(Assumptions!$E$11-Assumptions!$D$11)),Assumptions!$F$11-SQRT((1-'Random Draws'!H556)*(Assumptions!$F$11-Assumptions!$D$11)*(Assumptions!$F$11-Assumptions!$E$11)))</f>
        <v>0.175962807430219</v>
      </c>
      <c r="K556" s="19" t="n">
        <f aca="false">MAX(G556,I556+Assumptions!$D$21)</f>
        <v>0.079639653654767</v>
      </c>
      <c r="L556" s="28" t="n">
        <f aca="false">(F556-Assumptions!$D$15)*(1-H556)+Assumptions!$D$15-J556</f>
        <v>0.134022364464961</v>
      </c>
      <c r="M556" s="21" t="n">
        <f aca="false">Assumptions!$D$14*(1+E556)^1*L556-Assumptions!$D$14*(1+E556)^0*E556*Assumptions!$D$16</f>
        <v>20.8519132337944</v>
      </c>
      <c r="N556" s="21" t="n">
        <f aca="false">Assumptions!$D$14*(1+E556)^2*L556-Assumptions!$D$14*(1+E556)^1*E556*Assumptions!$D$16</f>
        <v>22.8131620251381</v>
      </c>
      <c r="O556" s="21" t="n">
        <f aca="false">Assumptions!$D$14*(1+E556)^3*L556-Assumptions!$D$14*(1+E556)^2*E556*Assumptions!$D$16</f>
        <v>24.9588781494513</v>
      </c>
      <c r="P556" s="21" t="n">
        <f aca="false">Assumptions!$D$14*(1+E556)^4*L556-Assumptions!$D$14*(1+E556)^3*E556*Assumptions!$D$16</f>
        <v>27.3064118771753</v>
      </c>
      <c r="Q556" s="21" t="n">
        <f aca="false">Assumptions!$D$14*(1+E556)^5*L556-Assumptions!$D$14*(1+E556)^4*E556*Assumptions!$D$16</f>
        <v>29.8747453768203</v>
      </c>
      <c r="R556" s="21" t="n">
        <f aca="false">M556/(1+K556)+N556/(1+K556)^2+O556/(1+K556)^3+P556/(1+K556)^4+Q556/(1+K556)^5</f>
        <v>99.1824871571677</v>
      </c>
      <c r="S556" s="21" t="n">
        <f aca="false">Q556*(1+I556)/(K556-I556)</f>
        <v>478.094094991818</v>
      </c>
      <c r="T556" s="21" t="n">
        <f aca="false">R556+S556/(1+K556)^5</f>
        <v>425.108664996137</v>
      </c>
      <c r="U556" s="8" t="n">
        <f aca="false">(T556-Assumptions!$D$17)/Assumptions!$D$18</f>
        <v>9.60434659984546</v>
      </c>
    </row>
    <row r="557" customFormat="false" ht="15" hidden="false" customHeight="false" outlineLevel="0" collapsed="false">
      <c r="B557" s="2" t="n">
        <v>552</v>
      </c>
      <c r="C557" s="27" t="n">
        <f aca="false">NORMSDIST('Random Draws'!C557)</f>
        <v>0.22194405262091</v>
      </c>
      <c r="D557" s="27" t="n">
        <f aca="false">NORMSDIST(Assumptions!$D$22*'Random Draws'!C557+SQRT(1-Assumptions!$D$22^2)*'Random Draws'!D557)</f>
        <v>0.317151408343787</v>
      </c>
      <c r="E557" s="19" t="n">
        <f aca="false">IF(C557&lt;(Assumptions!$E$6-Assumptions!$D$6)/(Assumptions!$F$6-Assumptions!$D$6),Assumptions!$D$6+SQRT(C557*(Assumptions!$F$6-Assumptions!$D$6)*(Assumptions!$E$6-Assumptions!$D$6)),Assumptions!$F$6-SQRT((1-C557)*(Assumptions!$F$6-Assumptions!$D$6)*(Assumptions!$F$6-Assumptions!$E$6)))</f>
        <v>0.0733124640803491</v>
      </c>
      <c r="F557" s="19" t="n">
        <f aca="false">IF(D557&lt;(Assumptions!$E$7-Assumptions!$D$7)/(Assumptions!$F$7-Assumptions!$D$7),Assumptions!$D$7+SQRT(D557*(Assumptions!$F$7-Assumptions!$D$7)*(Assumptions!$E$7-Assumptions!$D$7)),Assumptions!$F$7-SQRT((1-D557)*(Assumptions!$F$7-Assumptions!$D$7)*(Assumptions!$F$7-Assumptions!$E$7)))</f>
        <v>0.403622338888037</v>
      </c>
      <c r="G557" s="19" t="n">
        <f aca="false">MIN(Assumptions!$D$24,MAX(Assumptions!$D$23,Assumptions!$D$8+Assumptions!$E$8*'Random Draws'!E557))</f>
        <v>0.075152636540297</v>
      </c>
      <c r="H557" s="19" t="n">
        <f aca="false">IF('Random Draws'!F557&lt;(Assumptions!$E$9-Assumptions!$D$9)/(Assumptions!$F$9-Assumptions!$D$9),Assumptions!$D$9+SQRT('Random Draws'!F557*(Assumptions!$F$9-Assumptions!$D$9)*(Assumptions!$E$9-Assumptions!$D$9)),Assumptions!$F$9-SQRT((1-'Random Draws'!F557)*(Assumptions!$F$9-Assumptions!$D$9)*(Assumptions!$F$9-Assumptions!$E$9)))</f>
        <v>0.299323682504194</v>
      </c>
      <c r="I557" s="19" t="n">
        <f aca="false">IF('Random Draws'!G557&lt;(Assumptions!$E$10-Assumptions!$D$10)/(Assumptions!$F$10-Assumptions!$D$10),Assumptions!$D$10+SQRT('Random Draws'!G557*(Assumptions!$F$10-Assumptions!$D$10)*(Assumptions!$E$10-Assumptions!$D$10)),Assumptions!$F$10-SQRT((1-'Random Draws'!G557)*(Assumptions!$F$10-Assumptions!$D$10)*(Assumptions!$F$10-Assumptions!$E$10)))</f>
        <v>0.0192186152558573</v>
      </c>
      <c r="J557" s="19" t="n">
        <f aca="false">IF('Random Draws'!H557&lt;(Assumptions!$E$11-Assumptions!$D$11)/(Assumptions!$F$11-Assumptions!$D$11),Assumptions!$D$11+SQRT('Random Draws'!H557*(Assumptions!$F$11-Assumptions!$D$11)*(Assumptions!$E$11-Assumptions!$D$11)),Assumptions!$F$11-SQRT((1-'Random Draws'!H557)*(Assumptions!$F$11-Assumptions!$D$11)*(Assumptions!$F$11-Assumptions!$E$11)))</f>
        <v>0.151998307387673</v>
      </c>
      <c r="K557" s="19" t="n">
        <f aca="false">MAX(G557,I557+Assumptions!$D$21)</f>
        <v>0.075152636540297</v>
      </c>
      <c r="L557" s="28" t="n">
        <f aca="false">(F557-Assumptions!$D$15)*(1-H557)+Assumptions!$D$15-J557</f>
        <v>0.169722385408986</v>
      </c>
      <c r="M557" s="21" t="n">
        <f aca="false">Assumptions!$D$14*(1+E557)^1*L557-Assumptions!$D$14*(1+E557)^0*E557*Assumptions!$D$16</f>
        <v>26.095037776723</v>
      </c>
      <c r="N557" s="21" t="n">
        <f aca="false">Assumptions!$D$14*(1+E557)^2*L557-Assumptions!$D$14*(1+E557)^1*E557*Assumptions!$D$16</f>
        <v>28.0081292964043</v>
      </c>
      <c r="O557" s="21" t="n">
        <f aca="false">Assumptions!$D$14*(1+E557)^3*L557-Assumptions!$D$14*(1+E557)^2*E557*Assumptions!$D$16</f>
        <v>30.0614742694047</v>
      </c>
      <c r="P557" s="21" t="n">
        <f aca="false">Assumptions!$D$14*(1+E557)^4*L557-Assumptions!$D$14*(1+E557)^3*E557*Assumptions!$D$16</f>
        <v>32.2653550219828</v>
      </c>
      <c r="Q557" s="21" t="n">
        <f aca="false">Assumptions!$D$14*(1+E557)^5*L557-Assumptions!$D$14*(1+E557)^4*E557*Assumptions!$D$16</f>
        <v>34.6308077030716</v>
      </c>
      <c r="R557" s="21" t="n">
        <f aca="false">M557/(1+K557)+N557/(1+K557)^2+O557/(1+K557)^3+P557/(1+K557)^4+Q557/(1+K557)^5</f>
        <v>120.940338923254</v>
      </c>
      <c r="S557" s="21" t="n">
        <f aca="false">Q557*(1+I557)/(K557-I557)</f>
        <v>631.035692800003</v>
      </c>
      <c r="T557" s="21" t="n">
        <f aca="false">R557+S557/(1+K557)^5</f>
        <v>560.181775576459</v>
      </c>
      <c r="U557" s="8" t="n">
        <f aca="false">(T557-Assumptions!$D$17)/Assumptions!$D$18</f>
        <v>15.0072710230584</v>
      </c>
    </row>
    <row r="558" customFormat="false" ht="15" hidden="false" customHeight="false" outlineLevel="0" collapsed="false">
      <c r="B558" s="2" t="n">
        <v>553</v>
      </c>
      <c r="C558" s="27" t="n">
        <f aca="false">NORMSDIST('Random Draws'!C558)</f>
        <v>0.512215623034395</v>
      </c>
      <c r="D558" s="27" t="n">
        <f aca="false">NORMSDIST(Assumptions!$D$22*'Random Draws'!C558+SQRT(1-Assumptions!$D$22^2)*'Random Draws'!D558)</f>
        <v>0.639582508934131</v>
      </c>
      <c r="E558" s="19" t="n">
        <f aca="false">IF(C558&lt;(Assumptions!$E$6-Assumptions!$D$6)/(Assumptions!$F$6-Assumptions!$D$6),Assumptions!$D$6+SQRT(C558*(Assumptions!$F$6-Assumptions!$D$6)*(Assumptions!$E$6-Assumptions!$D$6)),Assumptions!$F$6-SQRT((1-C558)*(Assumptions!$F$6-Assumptions!$D$6)*(Assumptions!$F$6-Assumptions!$E$6)))</f>
        <v>0.0906145579666637</v>
      </c>
      <c r="F558" s="19" t="n">
        <f aca="false">IF(D558&lt;(Assumptions!$E$7-Assumptions!$D$7)/(Assumptions!$F$7-Assumptions!$D$7),Assumptions!$D$7+SQRT(D558*(Assumptions!$F$7-Assumptions!$D$7)*(Assumptions!$E$7-Assumptions!$D$7)),Assumptions!$F$7-SQRT((1-D558)*(Assumptions!$F$7-Assumptions!$D$7)*(Assumptions!$F$7-Assumptions!$E$7)))</f>
        <v>0.422030670742513</v>
      </c>
      <c r="G558" s="19" t="n">
        <f aca="false">MIN(Assumptions!$D$24,MAX(Assumptions!$D$23,Assumptions!$D$8+Assumptions!$E$8*'Random Draws'!E558))</f>
        <v>0.08867770864615</v>
      </c>
      <c r="H558" s="19" t="n">
        <f aca="false">IF('Random Draws'!F558&lt;(Assumptions!$E$9-Assumptions!$D$9)/(Assumptions!$F$9-Assumptions!$D$9),Assumptions!$D$9+SQRT('Random Draws'!F558*(Assumptions!$F$9-Assumptions!$D$9)*(Assumptions!$E$9-Assumptions!$D$9)),Assumptions!$F$9-SQRT((1-'Random Draws'!F558)*(Assumptions!$F$9-Assumptions!$D$9)*(Assumptions!$F$9-Assumptions!$E$9)))</f>
        <v>0.276838836678464</v>
      </c>
      <c r="I558" s="19" t="n">
        <f aca="false">IF('Random Draws'!G558&lt;(Assumptions!$E$10-Assumptions!$D$10)/(Assumptions!$F$10-Assumptions!$D$10),Assumptions!$D$10+SQRT('Random Draws'!G558*(Assumptions!$F$10-Assumptions!$D$10)*(Assumptions!$E$10-Assumptions!$D$10)),Assumptions!$F$10-SQRT((1-'Random Draws'!G558)*(Assumptions!$F$10-Assumptions!$D$10)*(Assumptions!$F$10-Assumptions!$E$10)))</f>
        <v>0.0245085465397747</v>
      </c>
      <c r="J558" s="19" t="n">
        <f aca="false">IF('Random Draws'!H558&lt;(Assumptions!$E$11-Assumptions!$D$11)/(Assumptions!$F$11-Assumptions!$D$11),Assumptions!$D$11+SQRT('Random Draws'!H558*(Assumptions!$F$11-Assumptions!$D$11)*(Assumptions!$E$11-Assumptions!$D$11)),Assumptions!$F$11-SQRT((1-'Random Draws'!H558)*(Assumptions!$F$11-Assumptions!$D$11)*(Assumptions!$F$11-Assumptions!$E$11)))</f>
        <v>0.163040253759256</v>
      </c>
      <c r="K558" s="19" t="n">
        <f aca="false">MAX(G558,I558+Assumptions!$D$21)</f>
        <v>0.08867770864615</v>
      </c>
      <c r="L558" s="28" t="n">
        <f aca="false">(F558-Assumptions!$D$15)*(1-H558)+Assumptions!$D$15-J558</f>
        <v>0.178144985820468</v>
      </c>
      <c r="M558" s="21" t="n">
        <f aca="false">Assumptions!$D$14*(1+E558)^1*L558-Assumptions!$D$14*(1+E558)^0*E558*Assumptions!$D$16</f>
        <v>27.7775163427073</v>
      </c>
      <c r="N558" s="21" t="n">
        <f aca="false">Assumptions!$D$14*(1+E558)^2*L558-Assumptions!$D$14*(1+E558)^1*E558*Assumptions!$D$16</f>
        <v>30.2945637075135</v>
      </c>
      <c r="O558" s="21" t="n">
        <f aca="false">Assumptions!$D$14*(1+E558)^3*L558-Assumptions!$D$14*(1+E558)^2*E558*Assumptions!$D$16</f>
        <v>33.0396922066628</v>
      </c>
      <c r="P558" s="21" t="n">
        <f aca="false">Assumptions!$D$14*(1+E558)^4*L558-Assumptions!$D$14*(1+E558)^3*E558*Assumptions!$D$16</f>
        <v>36.0335693113242</v>
      </c>
      <c r="Q558" s="21" t="n">
        <f aca="false">Assumptions!$D$14*(1+E558)^5*L558-Assumptions!$D$14*(1+E558)^4*E558*Assumptions!$D$16</f>
        <v>39.298735266431</v>
      </c>
      <c r="R558" s="21" t="n">
        <f aca="false">M558/(1+K558)+N558/(1+K558)^2+O558/(1+K558)^3+P558/(1+K558)^4+Q558/(1+K558)^5</f>
        <v>128.029301962731</v>
      </c>
      <c r="S558" s="21" t="n">
        <f aca="false">Q558*(1+I558)/(K558-I558)</f>
        <v>627.433627416222</v>
      </c>
      <c r="T558" s="21" t="n">
        <f aca="false">R558+S558/(1+K558)^5</f>
        <v>538.300602670745</v>
      </c>
      <c r="U558" s="8" t="n">
        <f aca="false">(T558-Assumptions!$D$17)/Assumptions!$D$18</f>
        <v>14.1320241068298</v>
      </c>
    </row>
    <row r="559" customFormat="false" ht="15" hidden="false" customHeight="false" outlineLevel="0" collapsed="false">
      <c r="B559" s="2" t="n">
        <v>554</v>
      </c>
      <c r="C559" s="27" t="n">
        <f aca="false">NORMSDIST('Random Draws'!C559)</f>
        <v>0.059206146048908</v>
      </c>
      <c r="D559" s="27" t="n">
        <f aca="false">NORMSDIST(Assumptions!$D$22*'Random Draws'!C559+SQRT(1-Assumptions!$D$22^2)*'Random Draws'!D559)</f>
        <v>0.402395345946226</v>
      </c>
      <c r="E559" s="19" t="n">
        <f aca="false">IF(C559&lt;(Assumptions!$E$6-Assumptions!$D$6)/(Assumptions!$F$6-Assumptions!$D$6),Assumptions!$D$6+SQRT(C559*(Assumptions!$F$6-Assumptions!$D$6)*(Assumptions!$E$6-Assumptions!$D$6)),Assumptions!$F$6-SQRT((1-C559)*(Assumptions!$F$6-Assumptions!$D$6)*(Assumptions!$F$6-Assumptions!$E$6)))</f>
        <v>0.0572055435904984</v>
      </c>
      <c r="F559" s="19" t="n">
        <f aca="false">IF(D559&lt;(Assumptions!$E$7-Assumptions!$D$7)/(Assumptions!$F$7-Assumptions!$D$7),Assumptions!$D$7+SQRT(D559*(Assumptions!$F$7-Assumptions!$D$7)*(Assumptions!$E$7-Assumptions!$D$7)),Assumptions!$F$7-SQRT((1-D559)*(Assumptions!$F$7-Assumptions!$D$7)*(Assumptions!$F$7-Assumptions!$E$7)))</f>
        <v>0.409136260293976</v>
      </c>
      <c r="G559" s="19" t="n">
        <f aca="false">MIN(Assumptions!$D$24,MAX(Assumptions!$D$23,Assumptions!$D$8+Assumptions!$E$8*'Random Draws'!E559))</f>
        <v>0.097566610682901</v>
      </c>
      <c r="H559" s="19" t="n">
        <f aca="false">IF('Random Draws'!F559&lt;(Assumptions!$E$9-Assumptions!$D$9)/(Assumptions!$F$9-Assumptions!$D$9),Assumptions!$D$9+SQRT('Random Draws'!F559*(Assumptions!$F$9-Assumptions!$D$9)*(Assumptions!$E$9-Assumptions!$D$9)),Assumptions!$F$9-SQRT((1-'Random Draws'!F559)*(Assumptions!$F$9-Assumptions!$D$9)*(Assumptions!$F$9-Assumptions!$E$9)))</f>
        <v>0.309741937184843</v>
      </c>
      <c r="I559" s="19" t="n">
        <f aca="false">IF('Random Draws'!G559&lt;(Assumptions!$E$10-Assumptions!$D$10)/(Assumptions!$F$10-Assumptions!$D$10),Assumptions!$D$10+SQRT('Random Draws'!G559*(Assumptions!$F$10-Assumptions!$D$10)*(Assumptions!$E$10-Assumptions!$D$10)),Assumptions!$F$10-SQRT((1-'Random Draws'!G559)*(Assumptions!$F$10-Assumptions!$D$10)*(Assumptions!$F$10-Assumptions!$E$10)))</f>
        <v>0.0196823470653737</v>
      </c>
      <c r="J559" s="19" t="n">
        <f aca="false">IF('Random Draws'!H559&lt;(Assumptions!$E$11-Assumptions!$D$11)/(Assumptions!$F$11-Assumptions!$D$11),Assumptions!$D$11+SQRT('Random Draws'!H559*(Assumptions!$F$11-Assumptions!$D$11)*(Assumptions!$E$11-Assumptions!$D$11)),Assumptions!$F$11-SQRT((1-'Random Draws'!H559)*(Assumptions!$F$11-Assumptions!$D$11)*(Assumptions!$F$11-Assumptions!$E$11)))</f>
        <v>0.134308730283851</v>
      </c>
      <c r="K559" s="19" t="n">
        <f aca="false">MAX(G559,I559+Assumptions!$D$21)</f>
        <v>0.097566610682901</v>
      </c>
      <c r="L559" s="28" t="n">
        <f aca="false">(F559-Assumptions!$D$15)*(1-H559)+Assumptions!$D$15-J559</f>
        <v>0.188367324008136</v>
      </c>
      <c r="M559" s="21" t="n">
        <f aca="false">Assumptions!$D$14*(1+E559)^1*L559-Assumptions!$D$14*(1+E559)^0*E559*Assumptions!$D$16</f>
        <v>28.6268878654241</v>
      </c>
      <c r="N559" s="21" t="n">
        <f aca="false">Assumptions!$D$14*(1+E559)^2*L559-Assumptions!$D$14*(1+E559)^1*E559*Assumptions!$D$16</f>
        <v>30.26450454707</v>
      </c>
      <c r="O559" s="21" t="n">
        <f aca="false">Assumptions!$D$14*(1+E559)^3*L559-Assumptions!$D$14*(1+E559)^2*E559*Assumptions!$D$16</f>
        <v>31.9958019811822</v>
      </c>
      <c r="P559" s="21" t="n">
        <f aca="false">Assumptions!$D$14*(1+E559)^4*L559-Assumptions!$D$14*(1+E559)^3*E559*Assumptions!$D$16</f>
        <v>33.8261392261297</v>
      </c>
      <c r="Q559" s="21" t="n">
        <f aca="false">Assumptions!$D$14*(1+E559)^5*L559-Assumptions!$D$14*(1+E559)^4*E559*Assumptions!$D$16</f>
        <v>35.7611819081283</v>
      </c>
      <c r="R559" s="21" t="n">
        <f aca="false">M559/(1+K559)+N559/(1+K559)^2+O559/(1+K559)^3+P559/(1+K559)^4+Q559/(1+K559)^5</f>
        <v>121.165726866929</v>
      </c>
      <c r="S559" s="21" t="n">
        <f aca="false">Q559*(1+I559)/(K559-I559)</f>
        <v>468.195296561882</v>
      </c>
      <c r="T559" s="21" t="n">
        <f aca="false">R559+S559/(1+K559)^5</f>
        <v>415.115150201317</v>
      </c>
      <c r="U559" s="8" t="n">
        <f aca="false">(T559-Assumptions!$D$17)/Assumptions!$D$18</f>
        <v>9.2046060080527</v>
      </c>
    </row>
    <row r="560" customFormat="false" ht="15" hidden="false" customHeight="false" outlineLevel="0" collapsed="false">
      <c r="B560" s="2" t="n">
        <v>555</v>
      </c>
      <c r="C560" s="27" t="n">
        <f aca="false">NORMSDIST('Random Draws'!C560)</f>
        <v>0.146660453644598</v>
      </c>
      <c r="D560" s="27" t="n">
        <f aca="false">NORMSDIST(Assumptions!$D$22*'Random Draws'!C560+SQRT(1-Assumptions!$D$22^2)*'Random Draws'!D560)</f>
        <v>0.0823653896947512</v>
      </c>
      <c r="E560" s="19" t="n">
        <f aca="false">IF(C560&lt;(Assumptions!$E$6-Assumptions!$D$6)/(Assumptions!$F$6-Assumptions!$D$6),Assumptions!$D$6+SQRT(C560*(Assumptions!$F$6-Assumptions!$D$6)*(Assumptions!$E$6-Assumptions!$D$6)),Assumptions!$F$6-SQRT((1-C560)*(Assumptions!$F$6-Assumptions!$D$6)*(Assumptions!$F$6-Assumptions!$E$6)))</f>
        <v>0.0670795544317662</v>
      </c>
      <c r="F560" s="19" t="n">
        <f aca="false">IF(D560&lt;(Assumptions!$E$7-Assumptions!$D$7)/(Assumptions!$F$7-Assumptions!$D$7),Assumptions!$D$7+SQRT(D560*(Assumptions!$F$7-Assumptions!$D$7)*(Assumptions!$E$7-Assumptions!$D$7)),Assumptions!$F$7-SQRT((1-D560)*(Assumptions!$F$7-Assumptions!$D$7)*(Assumptions!$F$7-Assumptions!$E$7)))</f>
        <v>0.38223043720147</v>
      </c>
      <c r="G560" s="19" t="n">
        <f aca="false">MIN(Assumptions!$D$24,MAX(Assumptions!$D$23,Assumptions!$D$8+Assumptions!$E$8*'Random Draws'!E560))</f>
        <v>0.085274435060658</v>
      </c>
      <c r="H560" s="19" t="n">
        <f aca="false">IF('Random Draws'!F560&lt;(Assumptions!$E$9-Assumptions!$D$9)/(Assumptions!$F$9-Assumptions!$D$9),Assumptions!$D$9+SQRT('Random Draws'!F560*(Assumptions!$F$9-Assumptions!$D$9)*(Assumptions!$E$9-Assumptions!$D$9)),Assumptions!$F$9-SQRT((1-'Random Draws'!F560)*(Assumptions!$F$9-Assumptions!$D$9)*(Assumptions!$F$9-Assumptions!$E$9)))</f>
        <v>0.300957071877103</v>
      </c>
      <c r="I560" s="19" t="n">
        <f aca="false">IF('Random Draws'!G560&lt;(Assumptions!$E$10-Assumptions!$D$10)/(Assumptions!$F$10-Assumptions!$D$10),Assumptions!$D$10+SQRT('Random Draws'!G560*(Assumptions!$F$10-Assumptions!$D$10)*(Assumptions!$E$10-Assumptions!$D$10)),Assumptions!$F$10-SQRT((1-'Random Draws'!G560)*(Assumptions!$F$10-Assumptions!$D$10)*(Assumptions!$F$10-Assumptions!$E$10)))</f>
        <v>0.0164382754813304</v>
      </c>
      <c r="J560" s="19" t="n">
        <f aca="false">IF('Random Draws'!H560&lt;(Assumptions!$E$11-Assumptions!$D$11)/(Assumptions!$F$11-Assumptions!$D$11),Assumptions!$D$11+SQRT('Random Draws'!H560*(Assumptions!$F$11-Assumptions!$D$11)*(Assumptions!$E$11-Assumptions!$D$11)),Assumptions!$F$11-SQRT((1-'Random Draws'!H560)*(Assumptions!$F$11-Assumptions!$D$11)*(Assumptions!$F$11-Assumptions!$E$11)))</f>
        <v>0.178025821840708</v>
      </c>
      <c r="K560" s="19" t="n">
        <f aca="false">MAX(G560,I560+Assumptions!$D$21)</f>
        <v>0.085274435060658</v>
      </c>
      <c r="L560" s="28" t="n">
        <f aca="false">(F560-Assumptions!$D$15)*(1-H560)+Assumptions!$D$15-J560</f>
        <v>0.128294081542326</v>
      </c>
      <c r="M560" s="21" t="n">
        <f aca="false">Assumptions!$D$14*(1+E560)^1*L560-Assumptions!$D$14*(1+E560)^0*E560*Assumptions!$D$16</f>
        <v>19.5587026866424</v>
      </c>
      <c r="N560" s="21" t="n">
        <f aca="false">Assumptions!$D$14*(1+E560)^2*L560-Assumptions!$D$14*(1+E560)^1*E560*Assumptions!$D$16</f>
        <v>20.8706917481258</v>
      </c>
      <c r="O560" s="21" t="n">
        <f aca="false">Assumptions!$D$14*(1+E560)^3*L560-Assumptions!$D$14*(1+E560)^2*E560*Assumptions!$D$16</f>
        <v>22.2706884512728</v>
      </c>
      <c r="P560" s="21" t="n">
        <f aca="false">Assumptions!$D$14*(1+E560)^4*L560-Assumptions!$D$14*(1+E560)^3*E560*Assumptions!$D$16</f>
        <v>23.7645963094729</v>
      </c>
      <c r="Q560" s="21" t="n">
        <f aca="false">Assumptions!$D$14*(1+E560)^5*L560-Assumptions!$D$14*(1+E560)^4*E560*Assumptions!$D$16</f>
        <v>25.3587148411631</v>
      </c>
      <c r="R560" s="21" t="n">
        <f aca="false">M560/(1+K560)+N560/(1+K560)^2+O560/(1+K560)^3+P560/(1+K560)^4+Q560/(1+K560)^5</f>
        <v>87.1382969453706</v>
      </c>
      <c r="S560" s="21" t="n">
        <f aca="false">Q560*(1+I560)/(K560-I560)</f>
        <v>374.448088607712</v>
      </c>
      <c r="T560" s="21" t="n">
        <f aca="false">R560+S560/(1+K560)^5</f>
        <v>335.848587019583</v>
      </c>
      <c r="U560" s="8" t="n">
        <f aca="false">(T560-Assumptions!$D$17)/Assumptions!$D$18</f>
        <v>6.03394348078331</v>
      </c>
    </row>
    <row r="561" customFormat="false" ht="15" hidden="false" customHeight="false" outlineLevel="0" collapsed="false">
      <c r="B561" s="2" t="n">
        <v>556</v>
      </c>
      <c r="C561" s="27" t="n">
        <f aca="false">NORMSDIST('Random Draws'!C561)</f>
        <v>0.181049995294675</v>
      </c>
      <c r="D561" s="27" t="n">
        <f aca="false">NORMSDIST(Assumptions!$D$22*'Random Draws'!C561+SQRT(1-Assumptions!$D$22^2)*'Random Draws'!D561)</f>
        <v>0.0535212791685385</v>
      </c>
      <c r="E561" s="19" t="n">
        <f aca="false">IF(C561&lt;(Assumptions!$E$6-Assumptions!$D$6)/(Assumptions!$F$6-Assumptions!$D$6),Assumptions!$D$6+SQRT(C561*(Assumptions!$F$6-Assumptions!$D$6)*(Assumptions!$E$6-Assumptions!$D$6)),Assumptions!$F$6-SQRT((1-C561)*(Assumptions!$F$6-Assumptions!$D$6)*(Assumptions!$F$6-Assumptions!$E$6)))</f>
        <v>0.0700873723756891</v>
      </c>
      <c r="F561" s="19" t="n">
        <f aca="false">IF(D561&lt;(Assumptions!$E$7-Assumptions!$D$7)/(Assumptions!$F$7-Assumptions!$D$7),Assumptions!$D$7+SQRT(D561*(Assumptions!$F$7-Assumptions!$D$7)*(Assumptions!$E$7-Assumptions!$D$7)),Assumptions!$F$7-SQRT((1-D561)*(Assumptions!$F$7-Assumptions!$D$7)*(Assumptions!$F$7-Assumptions!$E$7)))</f>
        <v>0.377920035575055</v>
      </c>
      <c r="G561" s="19" t="n">
        <f aca="false">MIN(Assumptions!$D$24,MAX(Assumptions!$D$23,Assumptions!$D$8+Assumptions!$E$8*'Random Draws'!E561))</f>
        <v>0.090130681070889</v>
      </c>
      <c r="H561" s="19" t="n">
        <f aca="false">IF('Random Draws'!F561&lt;(Assumptions!$E$9-Assumptions!$D$9)/(Assumptions!$F$9-Assumptions!$D$9),Assumptions!$D$9+SQRT('Random Draws'!F561*(Assumptions!$F$9-Assumptions!$D$9)*(Assumptions!$E$9-Assumptions!$D$9)),Assumptions!$F$9-SQRT((1-'Random Draws'!F561)*(Assumptions!$F$9-Assumptions!$D$9)*(Assumptions!$F$9-Assumptions!$E$9)))</f>
        <v>0.273987319508161</v>
      </c>
      <c r="I561" s="19" t="n">
        <f aca="false">IF('Random Draws'!G561&lt;(Assumptions!$E$10-Assumptions!$D$10)/(Assumptions!$F$10-Assumptions!$D$10),Assumptions!$D$10+SQRT('Random Draws'!G561*(Assumptions!$F$10-Assumptions!$D$10)*(Assumptions!$E$10-Assumptions!$D$10)),Assumptions!$F$10-SQRT((1-'Random Draws'!G561)*(Assumptions!$F$10-Assumptions!$D$10)*(Assumptions!$F$10-Assumptions!$E$10)))</f>
        <v>0.0217501357840511</v>
      </c>
      <c r="J561" s="19" t="n">
        <f aca="false">IF('Random Draws'!H561&lt;(Assumptions!$E$11-Assumptions!$D$11)/(Assumptions!$F$11-Assumptions!$D$11),Assumptions!$D$11+SQRT('Random Draws'!H561*(Assumptions!$F$11-Assumptions!$D$11)*(Assumptions!$E$11-Assumptions!$D$11)),Assumptions!$F$11-SQRT((1-'Random Draws'!H561)*(Assumptions!$F$11-Assumptions!$D$11)*(Assumptions!$F$11-Assumptions!$E$11)))</f>
        <v>0.13913477765055</v>
      </c>
      <c r="K561" s="19" t="n">
        <f aca="false">MAX(G561,I561+Assumptions!$D$21)</f>
        <v>0.090130681070889</v>
      </c>
      <c r="L561" s="28" t="n">
        <f aca="false">(F561-Assumptions!$D$15)*(1-H561)+Assumptions!$D$15-J561</f>
        <v>0.170858311924927</v>
      </c>
      <c r="M561" s="21" t="n">
        <f aca="false">Assumptions!$D$14*(1+E561)^1*L561-Assumptions!$D$14*(1+E561)^0*E561*Assumptions!$D$16</f>
        <v>26.205951628328</v>
      </c>
      <c r="N561" s="21" t="n">
        <f aca="false">Assumptions!$D$14*(1+E561)^2*L561-Assumptions!$D$14*(1+E561)^1*E561*Assumptions!$D$16</f>
        <v>28.0426579185619</v>
      </c>
      <c r="O561" s="21" t="n">
        <f aca="false">Assumptions!$D$14*(1+E561)^3*L561-Assumptions!$D$14*(1+E561)^2*E561*Assumptions!$D$16</f>
        <v>30.0080941265042</v>
      </c>
      <c r="P561" s="21" t="n">
        <f aca="false">Assumptions!$D$14*(1+E561)^4*L561-Assumptions!$D$14*(1+E561)^3*E561*Assumptions!$D$16</f>
        <v>32.1112825938333</v>
      </c>
      <c r="Q561" s="21" t="n">
        <f aca="false">Assumptions!$D$14*(1+E561)^5*L561-Assumptions!$D$14*(1+E561)^4*E561*Assumptions!$D$16</f>
        <v>34.3618780144482</v>
      </c>
      <c r="R561" s="21" t="n">
        <f aca="false">M561/(1+K561)+N561/(1+K561)^2+O561/(1+K561)^3+P561/(1+K561)^4+Q561/(1+K561)^5</f>
        <v>115.856999647998</v>
      </c>
      <c r="S561" s="21" t="n">
        <f aca="false">Q561*(1+I561)/(K561-I561)</f>
        <v>513.439215492998</v>
      </c>
      <c r="T561" s="21" t="n">
        <f aca="false">R561+S561/(1+K561)^5</f>
        <v>449.357294573722</v>
      </c>
      <c r="U561" s="8" t="n">
        <f aca="false">(T561-Assumptions!$D$17)/Assumptions!$D$18</f>
        <v>10.5742917829489</v>
      </c>
    </row>
    <row r="562" customFormat="false" ht="15" hidden="false" customHeight="false" outlineLevel="0" collapsed="false">
      <c r="B562" s="2" t="n">
        <v>557</v>
      </c>
      <c r="C562" s="27" t="n">
        <f aca="false">NORMSDIST('Random Draws'!C562)</f>
        <v>0.53550318883471</v>
      </c>
      <c r="D562" s="27" t="n">
        <f aca="false">NORMSDIST(Assumptions!$D$22*'Random Draws'!C562+SQRT(1-Assumptions!$D$22^2)*'Random Draws'!D562)</f>
        <v>0.997790463121288</v>
      </c>
      <c r="E562" s="19" t="n">
        <f aca="false">IF(C562&lt;(Assumptions!$E$6-Assumptions!$D$6)/(Assumptions!$F$6-Assumptions!$D$6),Assumptions!$D$6+SQRT(C562*(Assumptions!$F$6-Assumptions!$D$6)*(Assumptions!$E$6-Assumptions!$D$6)),Assumptions!$F$6-SQRT((1-C562)*(Assumptions!$F$6-Assumptions!$D$6)*(Assumptions!$F$6-Assumptions!$E$6)))</f>
        <v>0.0918078423825365</v>
      </c>
      <c r="F562" s="19" t="n">
        <f aca="false">IF(D562&lt;(Assumptions!$E$7-Assumptions!$D$7)/(Assumptions!$F$7-Assumptions!$D$7),Assumptions!$D$7+SQRT(D562*(Assumptions!$F$7-Assumptions!$D$7)*(Assumptions!$E$7-Assumptions!$D$7)),Assumptions!$F$7-SQRT((1-D562)*(Assumptions!$F$7-Assumptions!$D$7)*(Assumptions!$F$7-Assumptions!$E$7)))</f>
        <v>0.457027097795949</v>
      </c>
      <c r="G562" s="19" t="n">
        <f aca="false">MIN(Assumptions!$D$24,MAX(Assumptions!$D$23,Assumptions!$D$8+Assumptions!$E$8*'Random Draws'!E562))</f>
        <v>0.081307702301515</v>
      </c>
      <c r="H562" s="19" t="n">
        <f aca="false">IF('Random Draws'!F562&lt;(Assumptions!$E$9-Assumptions!$D$9)/(Assumptions!$F$9-Assumptions!$D$9),Assumptions!$D$9+SQRT('Random Draws'!F562*(Assumptions!$F$9-Assumptions!$D$9)*(Assumptions!$E$9-Assumptions!$D$9)),Assumptions!$F$9-SQRT((1-'Random Draws'!F562)*(Assumptions!$F$9-Assumptions!$D$9)*(Assumptions!$F$9-Assumptions!$E$9)))</f>
        <v>0.257936798559247</v>
      </c>
      <c r="I562" s="19" t="n">
        <f aca="false">IF('Random Draws'!G562&lt;(Assumptions!$E$10-Assumptions!$D$10)/(Assumptions!$F$10-Assumptions!$D$10),Assumptions!$D$10+SQRT('Random Draws'!G562*(Assumptions!$F$10-Assumptions!$D$10)*(Assumptions!$E$10-Assumptions!$D$10)),Assumptions!$F$10-SQRT((1-'Random Draws'!G562)*(Assumptions!$F$10-Assumptions!$D$10)*(Assumptions!$F$10-Assumptions!$E$10)))</f>
        <v>0.0165381767642994</v>
      </c>
      <c r="J562" s="19" t="n">
        <f aca="false">IF('Random Draws'!H562&lt;(Assumptions!$E$11-Assumptions!$D$11)/(Assumptions!$F$11-Assumptions!$D$11),Assumptions!$D$11+SQRT('Random Draws'!H562*(Assumptions!$F$11-Assumptions!$D$11)*(Assumptions!$E$11-Assumptions!$D$11)),Assumptions!$F$11-SQRT((1-'Random Draws'!H562)*(Assumptions!$F$11-Assumptions!$D$11)*(Assumptions!$F$11-Assumptions!$E$11)))</f>
        <v>0.137703621467824</v>
      </c>
      <c r="K562" s="19" t="n">
        <f aca="false">MAX(G562,I562+Assumptions!$D$21)</f>
        <v>0.081307702301515</v>
      </c>
      <c r="L562" s="28" t="n">
        <f aca="false">(F562-Assumptions!$D$15)*(1-H562)+Assumptions!$D$15-J562</f>
        <v>0.234971153680516</v>
      </c>
      <c r="M562" s="21" t="n">
        <f aca="false">Assumptions!$D$14*(1+E562)^1*L562-Assumptions!$D$14*(1+E562)^0*E562*Assumptions!$D$16</f>
        <v>36.7994213923347</v>
      </c>
      <c r="N562" s="21" t="n">
        <f aca="false">Assumptions!$D$14*(1+E562)^2*L562-Assumptions!$D$14*(1+E562)^1*E562*Assumptions!$D$16</f>
        <v>40.1778968712907</v>
      </c>
      <c r="O562" s="21" t="n">
        <f aca="false">Assumptions!$D$14*(1+E562)^3*L562-Assumptions!$D$14*(1+E562)^2*E562*Assumptions!$D$16</f>
        <v>43.8665428945119</v>
      </c>
      <c r="P562" s="21" t="n">
        <f aca="false">Assumptions!$D$14*(1+E562)^4*L562-Assumptions!$D$14*(1+E562)^3*E562*Assumptions!$D$16</f>
        <v>47.893835550438</v>
      </c>
      <c r="Q562" s="21" t="n">
        <f aca="false">Assumptions!$D$14*(1+E562)^5*L562-Assumptions!$D$14*(1+E562)^4*E562*Assumptions!$D$16</f>
        <v>52.2908652557478</v>
      </c>
      <c r="R562" s="21" t="n">
        <f aca="false">M562/(1+K562)+N562/(1+K562)^2+O562/(1+K562)^3+P562/(1+K562)^4+Q562/(1+K562)^5</f>
        <v>173.498642451133</v>
      </c>
      <c r="S562" s="21" t="n">
        <f aca="false">Q562*(1+I562)/(K562-I562)</f>
        <v>820.689365679591</v>
      </c>
      <c r="T562" s="21" t="n">
        <f aca="false">R562+S562/(1+K562)^5</f>
        <v>728.676738624744</v>
      </c>
      <c r="U562" s="8" t="n">
        <f aca="false">(T562-Assumptions!$D$17)/Assumptions!$D$18</f>
        <v>21.7470695449898</v>
      </c>
    </row>
    <row r="563" customFormat="false" ht="15" hidden="false" customHeight="false" outlineLevel="0" collapsed="false">
      <c r="B563" s="2" t="n">
        <v>558</v>
      </c>
      <c r="C563" s="27" t="n">
        <f aca="false">NORMSDIST('Random Draws'!C563)</f>
        <v>0.895118761494567</v>
      </c>
      <c r="D563" s="27" t="n">
        <f aca="false">NORMSDIST(Assumptions!$D$22*'Random Draws'!C563+SQRT(1-Assumptions!$D$22^2)*'Random Draws'!D563)</f>
        <v>0.589572351242031</v>
      </c>
      <c r="E563" s="19" t="n">
        <f aca="false">IF(C563&lt;(Assumptions!$E$6-Assumptions!$D$6)/(Assumptions!$F$6-Assumptions!$D$6),Assumptions!$D$6+SQRT(C563*(Assumptions!$F$6-Assumptions!$D$6)*(Assumptions!$E$6-Assumptions!$D$6)),Assumptions!$F$6-SQRT((1-C563)*(Assumptions!$F$6-Assumptions!$D$6)*(Assumptions!$F$6-Assumptions!$E$6)))</f>
        <v>0.117100083132746</v>
      </c>
      <c r="F563" s="19" t="n">
        <f aca="false">IF(D563&lt;(Assumptions!$E$7-Assumptions!$D$7)/(Assumptions!$F$7-Assumptions!$D$7),Assumptions!$D$7+SQRT(D563*(Assumptions!$F$7-Assumptions!$D$7)*(Assumptions!$E$7-Assumptions!$D$7)),Assumptions!$F$7-SQRT((1-D563)*(Assumptions!$F$7-Assumptions!$D$7)*(Assumptions!$F$7-Assumptions!$E$7)))</f>
        <v>0.419476332330198</v>
      </c>
      <c r="G563" s="19" t="n">
        <f aca="false">MIN(Assumptions!$D$24,MAX(Assumptions!$D$23,Assumptions!$D$8+Assumptions!$E$8*'Random Draws'!E563))</f>
        <v>0.071509348370963</v>
      </c>
      <c r="H563" s="19" t="n">
        <f aca="false">IF('Random Draws'!F563&lt;(Assumptions!$E$9-Assumptions!$D$9)/(Assumptions!$F$9-Assumptions!$D$9),Assumptions!$D$9+SQRT('Random Draws'!F563*(Assumptions!$F$9-Assumptions!$D$9)*(Assumptions!$E$9-Assumptions!$D$9)),Assumptions!$F$9-SQRT((1-'Random Draws'!F563)*(Assumptions!$F$9-Assumptions!$D$9)*(Assumptions!$F$9-Assumptions!$E$9)))</f>
        <v>0.273483038828952</v>
      </c>
      <c r="I563" s="19" t="n">
        <f aca="false">IF('Random Draws'!G563&lt;(Assumptions!$E$10-Assumptions!$D$10)/(Assumptions!$F$10-Assumptions!$D$10),Assumptions!$D$10+SQRT('Random Draws'!G563*(Assumptions!$F$10-Assumptions!$D$10)*(Assumptions!$E$10-Assumptions!$D$10)),Assumptions!$F$10-SQRT((1-'Random Draws'!G563)*(Assumptions!$F$10-Assumptions!$D$10)*(Assumptions!$F$10-Assumptions!$E$10)))</f>
        <v>0.0208377336090036</v>
      </c>
      <c r="J563" s="19" t="n">
        <f aca="false">IF('Random Draws'!H563&lt;(Assumptions!$E$11-Assumptions!$D$11)/(Assumptions!$F$11-Assumptions!$D$11),Assumptions!$D$11+SQRT('Random Draws'!H563*(Assumptions!$F$11-Assumptions!$D$11)*(Assumptions!$E$11-Assumptions!$D$11)),Assumptions!$F$11-SQRT((1-'Random Draws'!H563)*(Assumptions!$F$11-Assumptions!$D$11)*(Assumptions!$F$11-Assumptions!$E$11)))</f>
        <v>0.170860681522064</v>
      </c>
      <c r="K563" s="19" t="n">
        <f aca="false">MAX(G563,I563+Assumptions!$D$21)</f>
        <v>0.071509348370963</v>
      </c>
      <c r="L563" s="28" t="n">
        <f aca="false">(F563-Assumptions!$D$15)*(1-H563)+Assumptions!$D$15-J563</f>
        <v>0.169448783773412</v>
      </c>
      <c r="M563" s="21" t="n">
        <f aca="false">Assumptions!$D$14*(1+E563)^1*L563-Assumptions!$D$14*(1+E563)^0*E563*Assumptions!$D$16</f>
        <v>26.9378459521756</v>
      </c>
      <c r="N563" s="21" t="n">
        <f aca="false">Assumptions!$D$14*(1+E563)^2*L563-Assumptions!$D$14*(1+E563)^1*E563*Assumptions!$D$16</f>
        <v>30.0922699525924</v>
      </c>
      <c r="O563" s="21" t="n">
        <f aca="false">Assumptions!$D$14*(1+E563)^3*L563-Assumptions!$D$14*(1+E563)^2*E563*Assumptions!$D$16</f>
        <v>33.616077265694</v>
      </c>
      <c r="P563" s="21" t="n">
        <f aca="false">Assumptions!$D$14*(1+E563)^4*L563-Assumptions!$D$14*(1+E563)^3*E563*Assumptions!$D$16</f>
        <v>37.5525227081036</v>
      </c>
      <c r="Q563" s="21" t="n">
        <f aca="false">Assumptions!$D$14*(1+E563)^5*L563-Assumptions!$D$14*(1+E563)^4*E563*Assumptions!$D$16</f>
        <v>41.9499262390668</v>
      </c>
      <c r="R563" s="21" t="n">
        <f aca="false">M563/(1+K563)+N563/(1+K563)^2+O563/(1+K563)^3+P563/(1+K563)^4+Q563/(1+K563)^5</f>
        <v>136.8620016779</v>
      </c>
      <c r="S563" s="21" t="n">
        <f aca="false">Q563*(1+I563)/(K563-I563)</f>
        <v>845.12932591805</v>
      </c>
      <c r="T563" s="21" t="n">
        <f aca="false">R563+S563/(1+K563)^5</f>
        <v>735.195544144186</v>
      </c>
      <c r="U563" s="8" t="n">
        <f aca="false">(T563-Assumptions!$D$17)/Assumptions!$D$18</f>
        <v>22.0078217657675</v>
      </c>
    </row>
    <row r="564" customFormat="false" ht="15" hidden="false" customHeight="false" outlineLevel="0" collapsed="false">
      <c r="B564" s="2" t="n">
        <v>559</v>
      </c>
      <c r="C564" s="27" t="n">
        <f aca="false">NORMSDIST('Random Draws'!C564)</f>
        <v>0.728925685513746</v>
      </c>
      <c r="D564" s="27" t="n">
        <f aca="false">NORMSDIST(Assumptions!$D$22*'Random Draws'!C564+SQRT(1-Assumptions!$D$22^2)*'Random Draws'!D564)</f>
        <v>0.0599644750521651</v>
      </c>
      <c r="E564" s="19" t="n">
        <f aca="false">IF(C564&lt;(Assumptions!$E$6-Assumptions!$D$6)/(Assumptions!$F$6-Assumptions!$D$6),Assumptions!$D$6+SQRT(C564*(Assumptions!$F$6-Assumptions!$D$6)*(Assumptions!$E$6-Assumptions!$D$6)),Assumptions!$F$6-SQRT((1-C564)*(Assumptions!$F$6-Assumptions!$D$6)*(Assumptions!$F$6-Assumptions!$E$6)))</f>
        <v>0.103184628584907</v>
      </c>
      <c r="F564" s="19" t="n">
        <f aca="false">IF(D564&lt;(Assumptions!$E$7-Assumptions!$D$7)/(Assumptions!$F$7-Assumptions!$D$7),Assumptions!$D$7+SQRT(D564*(Assumptions!$F$7-Assumptions!$D$7)*(Assumptions!$E$7-Assumptions!$D$7)),Assumptions!$F$7-SQRT((1-D564)*(Assumptions!$F$7-Assumptions!$D$7)*(Assumptions!$F$7-Assumptions!$E$7)))</f>
        <v>0.378968048141888</v>
      </c>
      <c r="G564" s="19" t="n">
        <f aca="false">MIN(Assumptions!$D$24,MAX(Assumptions!$D$23,Assumptions!$D$8+Assumptions!$E$8*'Random Draws'!E564))</f>
        <v>0.089397218262415</v>
      </c>
      <c r="H564" s="19" t="n">
        <f aca="false">IF('Random Draws'!F564&lt;(Assumptions!$E$9-Assumptions!$D$9)/(Assumptions!$F$9-Assumptions!$D$9),Assumptions!$D$9+SQRT('Random Draws'!F564*(Assumptions!$F$9-Assumptions!$D$9)*(Assumptions!$E$9-Assumptions!$D$9)),Assumptions!$F$9-SQRT((1-'Random Draws'!F564)*(Assumptions!$F$9-Assumptions!$D$9)*(Assumptions!$F$9-Assumptions!$E$9)))</f>
        <v>0.290562319694807</v>
      </c>
      <c r="I564" s="19" t="n">
        <f aca="false">IF('Random Draws'!G564&lt;(Assumptions!$E$10-Assumptions!$D$10)/(Assumptions!$F$10-Assumptions!$D$10),Assumptions!$D$10+SQRT('Random Draws'!G564*(Assumptions!$F$10-Assumptions!$D$10)*(Assumptions!$E$10-Assumptions!$D$10)),Assumptions!$F$10-SQRT((1-'Random Draws'!G564)*(Assumptions!$F$10-Assumptions!$D$10)*(Assumptions!$F$10-Assumptions!$E$10)))</f>
        <v>0.0194025713382245</v>
      </c>
      <c r="J564" s="19" t="n">
        <f aca="false">IF('Random Draws'!H564&lt;(Assumptions!$E$11-Assumptions!$D$11)/(Assumptions!$F$11-Assumptions!$D$11),Assumptions!$D$11+SQRT('Random Draws'!H564*(Assumptions!$F$11-Assumptions!$D$11)*(Assumptions!$E$11-Assumptions!$D$11)),Assumptions!$F$11-SQRT((1-'Random Draws'!H564)*(Assumptions!$F$11-Assumptions!$D$11)*(Assumptions!$F$11-Assumptions!$E$11)))</f>
        <v>0.134038708071187</v>
      </c>
      <c r="K564" s="19" t="n">
        <f aca="false">MAX(G564,I564+Assumptions!$D$21)</f>
        <v>0.089397218262415</v>
      </c>
      <c r="L564" s="28" t="n">
        <f aca="false">(F564-Assumptions!$D$15)*(1-H564)+Assumptions!$D$15-J564</f>
        <v>0.172588606472706</v>
      </c>
      <c r="M564" s="21" t="n">
        <f aca="false">Assumptions!$D$14*(1+E564)^1*L564-Assumptions!$D$14*(1+E564)^0*E564*Assumptions!$D$16</f>
        <v>27.1587260364446</v>
      </c>
      <c r="N564" s="21" t="n">
        <f aca="false">Assumptions!$D$14*(1+E564)^2*L564-Assumptions!$D$14*(1+E564)^1*E564*Assumptions!$D$16</f>
        <v>29.9610890953544</v>
      </c>
      <c r="O564" s="21" t="n">
        <f aca="false">Assumptions!$D$14*(1+E564)^3*L564-Assumptions!$D$14*(1+E564)^2*E564*Assumptions!$D$16</f>
        <v>33.0526129456578</v>
      </c>
      <c r="P564" s="21" t="n">
        <f aca="false">Assumptions!$D$14*(1+E564)^4*L564-Assumptions!$D$14*(1+E564)^3*E564*Assumptions!$D$16</f>
        <v>36.4631345362162</v>
      </c>
      <c r="Q564" s="21" t="n">
        <f aca="false">Assumptions!$D$14*(1+E564)^5*L564-Assumptions!$D$14*(1+E564)^4*E564*Assumptions!$D$16</f>
        <v>40.2255695303771</v>
      </c>
      <c r="R564" s="21" t="n">
        <f aca="false">M564/(1+K564)+N564/(1+K564)^2+O564/(1+K564)^3+P564/(1+K564)^4+Q564/(1+K564)^5</f>
        <v>127.845576685787</v>
      </c>
      <c r="S564" s="21" t="n">
        <f aca="false">Q564*(1+I564)/(K564-I564)</f>
        <v>585.845501259884</v>
      </c>
      <c r="T564" s="21" t="n">
        <f aca="false">R564+S564/(1+K564)^5</f>
        <v>509.659524578537</v>
      </c>
      <c r="U564" s="8" t="n">
        <f aca="false">(T564-Assumptions!$D$17)/Assumptions!$D$18</f>
        <v>12.9863809831415</v>
      </c>
    </row>
    <row r="565" customFormat="false" ht="15" hidden="false" customHeight="false" outlineLevel="0" collapsed="false">
      <c r="B565" s="2" t="n">
        <v>560</v>
      </c>
      <c r="C565" s="27" t="n">
        <f aca="false">NORMSDIST('Random Draws'!C565)</f>
        <v>0.0644623301788005</v>
      </c>
      <c r="D565" s="27" t="n">
        <f aca="false">NORMSDIST(Assumptions!$D$22*'Random Draws'!C565+SQRT(1-Assumptions!$D$22^2)*'Random Draws'!D565)</f>
        <v>0.57242997549215</v>
      </c>
      <c r="E565" s="19" t="n">
        <f aca="false">IF(C565&lt;(Assumptions!$E$6-Assumptions!$D$6)/(Assumptions!$F$6-Assumptions!$D$6),Assumptions!$D$6+SQRT(C565*(Assumptions!$F$6-Assumptions!$D$6)*(Assumptions!$E$6-Assumptions!$D$6)),Assumptions!$F$6-SQRT((1-C565)*(Assumptions!$F$6-Assumptions!$D$6)*(Assumptions!$F$6-Assumptions!$E$6)))</f>
        <v>0.0579530401574219</v>
      </c>
      <c r="F565" s="19" t="n">
        <f aca="false">IF(D565&lt;(Assumptions!$E$7-Assumptions!$D$7)/(Assumptions!$F$7-Assumptions!$D$7),Assumptions!$D$7+SQRT(D565*(Assumptions!$F$7-Assumptions!$D$7)*(Assumptions!$E$7-Assumptions!$D$7)),Assumptions!$F$7-SQRT((1-D565)*(Assumptions!$F$7-Assumptions!$D$7)*(Assumptions!$F$7-Assumptions!$E$7)))</f>
        <v>0.418605288609074</v>
      </c>
      <c r="G565" s="19" t="n">
        <f aca="false">MIN(Assumptions!$D$24,MAX(Assumptions!$D$23,Assumptions!$D$8+Assumptions!$E$8*'Random Draws'!E565))</f>
        <v>0.089616368927159</v>
      </c>
      <c r="H565" s="19" t="n">
        <f aca="false">IF('Random Draws'!F565&lt;(Assumptions!$E$9-Assumptions!$D$9)/(Assumptions!$F$9-Assumptions!$D$9),Assumptions!$D$9+SQRT('Random Draws'!F565*(Assumptions!$F$9-Assumptions!$D$9)*(Assumptions!$E$9-Assumptions!$D$9)),Assumptions!$F$9-SQRT((1-'Random Draws'!F565)*(Assumptions!$F$9-Assumptions!$D$9)*(Assumptions!$F$9-Assumptions!$E$9)))</f>
        <v>0.316821523137767</v>
      </c>
      <c r="I565" s="19" t="n">
        <f aca="false">IF('Random Draws'!G565&lt;(Assumptions!$E$10-Assumptions!$D$10)/(Assumptions!$F$10-Assumptions!$D$10),Assumptions!$D$10+SQRT('Random Draws'!G565*(Assumptions!$F$10-Assumptions!$D$10)*(Assumptions!$E$10-Assumptions!$D$10)),Assumptions!$F$10-SQRT((1-'Random Draws'!G565)*(Assumptions!$F$10-Assumptions!$D$10)*(Assumptions!$F$10-Assumptions!$E$10)))</f>
        <v>0.0200948555136378</v>
      </c>
      <c r="J565" s="19" t="n">
        <f aca="false">IF('Random Draws'!H565&lt;(Assumptions!$E$11-Assumptions!$D$11)/(Assumptions!$F$11-Assumptions!$D$11),Assumptions!$D$11+SQRT('Random Draws'!H565*(Assumptions!$F$11-Assumptions!$D$11)*(Assumptions!$E$11-Assumptions!$D$11)),Assumptions!$F$11-SQRT((1-'Random Draws'!H565)*(Assumptions!$F$11-Assumptions!$D$11)*(Assumptions!$F$11-Assumptions!$E$11)))</f>
        <v>0.166953132692081</v>
      </c>
      <c r="K565" s="19" t="n">
        <f aca="false">MAX(G565,I565+Assumptions!$D$21)</f>
        <v>0.089616368927159</v>
      </c>
      <c r="L565" s="28" t="n">
        <f aca="false">(F565-Assumptions!$D$15)*(1-H565)+Assumptions!$D$15-J565</f>
        <v>0.160215788794252</v>
      </c>
      <c r="M565" s="21" t="n">
        <f aca="false">Assumptions!$D$14*(1+E565)^1*L565-Assumptions!$D$14*(1+E565)^0*E565*Assumptions!$D$16</f>
        <v>24.3255174965494</v>
      </c>
      <c r="N565" s="21" t="n">
        <f aca="false">Assumptions!$D$14*(1+E565)^2*L565-Assumptions!$D$14*(1+E565)^1*E565*Assumptions!$D$16</f>
        <v>25.735255188877</v>
      </c>
      <c r="O565" s="21" t="n">
        <f aca="false">Assumptions!$D$14*(1+E565)^3*L565-Assumptions!$D$14*(1+E565)^2*E565*Assumptions!$D$16</f>
        <v>27.2266914662995</v>
      </c>
      <c r="P565" s="21" t="n">
        <f aca="false">Assumptions!$D$14*(1+E565)^4*L565-Assumptions!$D$14*(1+E565)^3*E565*Assumptions!$D$16</f>
        <v>28.8045610101997</v>
      </c>
      <c r="Q565" s="21" t="n">
        <f aca="false">Assumptions!$D$14*(1+E565)^5*L565-Assumptions!$D$14*(1+E565)^4*E565*Assumptions!$D$16</f>
        <v>30.4738728911407</v>
      </c>
      <c r="R565" s="21" t="n">
        <f aca="false">M565/(1+K565)+N565/(1+K565)^2+O565/(1+K565)^3+P565/(1+K565)^4+Q565/(1+K565)^5</f>
        <v>105.322613739999</v>
      </c>
      <c r="S565" s="21" t="n">
        <f aca="false">Q565*(1+I565)/(K565-I565)</f>
        <v>447.145630719012</v>
      </c>
      <c r="T565" s="21" t="n">
        <f aca="false">R565+S565/(1+K565)^5</f>
        <v>396.448549199789</v>
      </c>
      <c r="U565" s="8" t="n">
        <f aca="false">(T565-Assumptions!$D$17)/Assumptions!$D$18</f>
        <v>8.45794196799155</v>
      </c>
    </row>
    <row r="566" customFormat="false" ht="15" hidden="false" customHeight="false" outlineLevel="0" collapsed="false">
      <c r="B566" s="2" t="n">
        <v>561</v>
      </c>
      <c r="C566" s="27" t="n">
        <f aca="false">NORMSDIST('Random Draws'!C566)</f>
        <v>0.937324045862351</v>
      </c>
      <c r="D566" s="27" t="n">
        <f aca="false">NORMSDIST(Assumptions!$D$22*'Random Draws'!C566+SQRT(1-Assumptions!$D$22^2)*'Random Draws'!D566)</f>
        <v>0.248489551764167</v>
      </c>
      <c r="E566" s="19" t="n">
        <f aca="false">IF(C566&lt;(Assumptions!$E$6-Assumptions!$D$6)/(Assumptions!$F$6-Assumptions!$D$6),Assumptions!$D$6+SQRT(C566*(Assumptions!$F$6-Assumptions!$D$6)*(Assumptions!$E$6-Assumptions!$D$6)),Assumptions!$F$6-SQRT((1-C566)*(Assumptions!$F$6-Assumptions!$D$6)*(Assumptions!$F$6-Assumptions!$E$6)))</f>
        <v>0.122297464286486</v>
      </c>
      <c r="F566" s="19" t="n">
        <f aca="false">IF(D566&lt;(Assumptions!$E$7-Assumptions!$D$7)/(Assumptions!$F$7-Assumptions!$D$7),Assumptions!$D$7+SQRT(D566*(Assumptions!$F$7-Assumptions!$D$7)*(Assumptions!$E$7-Assumptions!$D$7)),Assumptions!$F$7-SQRT((1-D566)*(Assumptions!$F$7-Assumptions!$D$7)*(Assumptions!$F$7-Assumptions!$E$7)))</f>
        <v>0.398612657388284</v>
      </c>
      <c r="G566" s="19" t="n">
        <f aca="false">MIN(Assumptions!$D$24,MAX(Assumptions!$D$23,Assumptions!$D$8+Assumptions!$E$8*'Random Draws'!E566))</f>
        <v>0.083752854203246</v>
      </c>
      <c r="H566" s="19" t="n">
        <f aca="false">IF('Random Draws'!F566&lt;(Assumptions!$E$9-Assumptions!$D$9)/(Assumptions!$F$9-Assumptions!$D$9),Assumptions!$D$9+SQRT('Random Draws'!F566*(Assumptions!$F$9-Assumptions!$D$9)*(Assumptions!$E$9-Assumptions!$D$9)),Assumptions!$F$9-SQRT((1-'Random Draws'!F566)*(Assumptions!$F$9-Assumptions!$D$9)*(Assumptions!$F$9-Assumptions!$E$9)))</f>
        <v>0.275897225476225</v>
      </c>
      <c r="I566" s="19" t="n">
        <f aca="false">IF('Random Draws'!G566&lt;(Assumptions!$E$10-Assumptions!$D$10)/(Assumptions!$F$10-Assumptions!$D$10),Assumptions!$D$10+SQRT('Random Draws'!G566*(Assumptions!$F$10-Assumptions!$D$10)*(Assumptions!$E$10-Assumptions!$D$10)),Assumptions!$F$10-SQRT((1-'Random Draws'!G566)*(Assumptions!$F$10-Assumptions!$D$10)*(Assumptions!$F$10-Assumptions!$E$10)))</f>
        <v>0.0227400303383871</v>
      </c>
      <c r="J566" s="19" t="n">
        <f aca="false">IF('Random Draws'!H566&lt;(Assumptions!$E$11-Assumptions!$D$11)/(Assumptions!$F$11-Assumptions!$D$11),Assumptions!$D$11+SQRT('Random Draws'!H566*(Assumptions!$F$11-Assumptions!$D$11)*(Assumptions!$E$11-Assumptions!$D$11)),Assumptions!$F$11-SQRT((1-'Random Draws'!H566)*(Assumptions!$F$11-Assumptions!$D$11)*(Assumptions!$F$11-Assumptions!$E$11)))</f>
        <v>0.136184624044691</v>
      </c>
      <c r="K566" s="19" t="n">
        <f aca="false">MAX(G566,I566+Assumptions!$D$21)</f>
        <v>0.083752854203246</v>
      </c>
      <c r="L566" s="28" t="n">
        <f aca="false">(F566-Assumptions!$D$15)*(1-H566)+Assumptions!$D$15-J566</f>
        <v>0.188318546442369</v>
      </c>
      <c r="M566" s="21" t="n">
        <f aca="false">Assumptions!$D$14*(1+E566)^1*L566-Assumptions!$D$14*(1+E566)^0*E566*Assumptions!$D$16</f>
        <v>30.1136729671601</v>
      </c>
      <c r="N566" s="21" t="n">
        <f aca="false">Assumptions!$D$14*(1+E566)^2*L566-Assumptions!$D$14*(1+E566)^1*E566*Assumptions!$D$16</f>
        <v>33.7964988113962</v>
      </c>
      <c r="O566" s="21" t="n">
        <f aca="false">Assumptions!$D$14*(1+E566)^3*L566-Assumptions!$D$14*(1+E566)^2*E566*Assumptions!$D$16</f>
        <v>37.9297249177912</v>
      </c>
      <c r="P566" s="21" t="n">
        <f aca="false">Assumptions!$D$14*(1+E566)^4*L566-Assumptions!$D$14*(1+E566)^3*E566*Assumptions!$D$16</f>
        <v>42.568434096321</v>
      </c>
      <c r="Q566" s="21" t="n">
        <f aca="false">Assumptions!$D$14*(1+E566)^5*L566-Assumptions!$D$14*(1+E566)^4*E566*Assumptions!$D$16</f>
        <v>47.7744456449475</v>
      </c>
      <c r="R566" s="21" t="n">
        <f aca="false">M566/(1+K566)+N566/(1+K566)^2+O566/(1+K566)^3+P566/(1+K566)^4+Q566/(1+K566)^5</f>
        <v>149.17265713171</v>
      </c>
      <c r="S566" s="21" t="n">
        <f aca="false">Q566*(1+I566)/(K566-I566)</f>
        <v>800.828987960598</v>
      </c>
      <c r="T566" s="21" t="n">
        <f aca="false">R566+S566/(1+K566)^5</f>
        <v>684.831789861274</v>
      </c>
      <c r="U566" s="8" t="n">
        <f aca="false">(T566-Assumptions!$D$17)/Assumptions!$D$18</f>
        <v>19.993271594451</v>
      </c>
    </row>
    <row r="567" customFormat="false" ht="15" hidden="false" customHeight="false" outlineLevel="0" collapsed="false">
      <c r="B567" s="2" t="n">
        <v>562</v>
      </c>
      <c r="C567" s="27" t="n">
        <f aca="false">NORMSDIST('Random Draws'!C567)</f>
        <v>0.135477629302865</v>
      </c>
      <c r="D567" s="27" t="n">
        <f aca="false">NORMSDIST(Assumptions!$D$22*'Random Draws'!C567+SQRT(1-Assumptions!$D$22^2)*'Random Draws'!D567)</f>
        <v>0.561779513370659</v>
      </c>
      <c r="E567" s="19" t="n">
        <f aca="false">IF(C567&lt;(Assumptions!$E$6-Assumptions!$D$6)/(Assumptions!$F$6-Assumptions!$D$6),Assumptions!$D$6+SQRT(C567*(Assumptions!$F$6-Assumptions!$D$6)*(Assumptions!$E$6-Assumptions!$D$6)),Assumptions!$F$6-SQRT((1-C567)*(Assumptions!$F$6-Assumptions!$D$6)*(Assumptions!$F$6-Assumptions!$E$6)))</f>
        <v>0.0660266814349107</v>
      </c>
      <c r="F567" s="19" t="n">
        <f aca="false">IF(D567&lt;(Assumptions!$E$7-Assumptions!$D$7)/(Assumptions!$F$7-Assumptions!$D$7),Assumptions!$D$7+SQRT(D567*(Assumptions!$F$7-Assumptions!$D$7)*(Assumptions!$E$7-Assumptions!$D$7)),Assumptions!$F$7-SQRT((1-D567)*(Assumptions!$F$7-Assumptions!$D$7)*(Assumptions!$F$7-Assumptions!$E$7)))</f>
        <v>0.418057532502027</v>
      </c>
      <c r="G567" s="19" t="n">
        <f aca="false">MIN(Assumptions!$D$24,MAX(Assumptions!$D$23,Assumptions!$D$8+Assumptions!$E$8*'Random Draws'!E567))</f>
        <v>0.085379182613425</v>
      </c>
      <c r="H567" s="19" t="n">
        <f aca="false">IF('Random Draws'!F567&lt;(Assumptions!$E$9-Assumptions!$D$9)/(Assumptions!$F$9-Assumptions!$D$9),Assumptions!$D$9+SQRT('Random Draws'!F567*(Assumptions!$F$9-Assumptions!$D$9)*(Assumptions!$E$9-Assumptions!$D$9)),Assumptions!$F$9-SQRT((1-'Random Draws'!F567)*(Assumptions!$F$9-Assumptions!$D$9)*(Assumptions!$F$9-Assumptions!$E$9)))</f>
        <v>0.268081292338412</v>
      </c>
      <c r="I567" s="19" t="n">
        <f aca="false">IF('Random Draws'!G567&lt;(Assumptions!$E$10-Assumptions!$D$10)/(Assumptions!$F$10-Assumptions!$D$10),Assumptions!$D$10+SQRT('Random Draws'!G567*(Assumptions!$F$10-Assumptions!$D$10)*(Assumptions!$E$10-Assumptions!$D$10)),Assumptions!$F$10-SQRT((1-'Random Draws'!G567)*(Assumptions!$F$10-Assumptions!$D$10)*(Assumptions!$F$10-Assumptions!$E$10)))</f>
        <v>0.0145067169481176</v>
      </c>
      <c r="J567" s="19" t="n">
        <f aca="false">IF('Random Draws'!H567&lt;(Assumptions!$E$11-Assumptions!$D$11)/(Assumptions!$F$11-Assumptions!$D$11),Assumptions!$D$11+SQRT('Random Draws'!H567*(Assumptions!$F$11-Assumptions!$D$11)*(Assumptions!$E$11-Assumptions!$D$11)),Assumptions!$F$11-SQRT((1-'Random Draws'!H567)*(Assumptions!$F$11-Assumptions!$D$11)*(Assumptions!$F$11-Assumptions!$E$11)))</f>
        <v>0.1544282916189</v>
      </c>
      <c r="K567" s="19" t="n">
        <f aca="false">MAX(G567,I567+Assumptions!$D$21)</f>
        <v>0.085379182613425</v>
      </c>
      <c r="L567" s="28" t="n">
        <f aca="false">(F567-Assumptions!$D$15)*(1-H567)+Assumptions!$D$15-J567</f>
        <v>0.18640640530217</v>
      </c>
      <c r="M567" s="21" t="n">
        <f aca="false">Assumptions!$D$14*(1+E567)^1*L567-Assumptions!$D$14*(1+E567)^0*E567*Assumptions!$D$16</f>
        <v>28.5263431739182</v>
      </c>
      <c r="N567" s="21" t="n">
        <f aca="false">Assumptions!$D$14*(1+E567)^2*L567-Assumptions!$D$14*(1+E567)^1*E567*Assumptions!$D$16</f>
        <v>30.4098429471655</v>
      </c>
      <c r="O567" s="21" t="n">
        <f aca="false">Assumptions!$D$14*(1+E567)^3*L567-Assumptions!$D$14*(1+E567)^2*E567*Assumptions!$D$16</f>
        <v>32.4177039599236</v>
      </c>
      <c r="P567" s="21" t="n">
        <f aca="false">Assumptions!$D$14*(1+E567)^4*L567-Assumptions!$D$14*(1+E567)^3*E567*Assumptions!$D$16</f>
        <v>34.5581373721367</v>
      </c>
      <c r="Q567" s="21" t="n">
        <f aca="false">Assumptions!$D$14*(1+E567)^5*L567-Assumptions!$D$14*(1+E567)^4*E567*Assumptions!$D$16</f>
        <v>36.8398964993907</v>
      </c>
      <c r="R567" s="21" t="n">
        <f aca="false">M567/(1+K567)+N567/(1+K567)^2+O567/(1+K567)^3+P567/(1+K567)^4+Q567/(1+K567)^5</f>
        <v>126.808496977679</v>
      </c>
      <c r="S567" s="21" t="n">
        <f aca="false">Q567*(1+I567)/(K567-I567)</f>
        <v>527.346157629172</v>
      </c>
      <c r="T567" s="21" t="n">
        <f aca="false">R567+S567/(1+K567)^5</f>
        <v>476.905463561705</v>
      </c>
      <c r="U567" s="8" t="n">
        <f aca="false">(T567-Assumptions!$D$17)/Assumptions!$D$18</f>
        <v>11.6762185424682</v>
      </c>
    </row>
    <row r="568" customFormat="false" ht="15" hidden="false" customHeight="false" outlineLevel="0" collapsed="false">
      <c r="B568" s="2" t="n">
        <v>563</v>
      </c>
      <c r="C568" s="27" t="n">
        <f aca="false">NORMSDIST('Random Draws'!C568)</f>
        <v>0.307575696026032</v>
      </c>
      <c r="D568" s="27" t="n">
        <f aca="false">NORMSDIST(Assumptions!$D$22*'Random Draws'!C568+SQRT(1-Assumptions!$D$22^2)*'Random Draws'!D568)</f>
        <v>0.981840009743021</v>
      </c>
      <c r="E568" s="19" t="n">
        <f aca="false">IF(C568&lt;(Assumptions!$E$6-Assumptions!$D$6)/(Assumptions!$F$6-Assumptions!$D$6),Assumptions!$D$6+SQRT(C568*(Assumptions!$F$6-Assumptions!$D$6)*(Assumptions!$E$6-Assumptions!$D$6)),Assumptions!$F$6-SQRT((1-C568)*(Assumptions!$F$6-Assumptions!$D$6)*(Assumptions!$F$6-Assumptions!$E$6)))</f>
        <v>0.0792157937587672</v>
      </c>
      <c r="F568" s="19" t="n">
        <f aca="false">IF(D568&lt;(Assumptions!$E$7-Assumptions!$D$7)/(Assumptions!$F$7-Assumptions!$D$7),Assumptions!$D$7+SQRT(D568*(Assumptions!$F$7-Assumptions!$D$7)*(Assumptions!$E$7-Assumptions!$D$7)),Assumptions!$F$7-SQRT((1-D568)*(Assumptions!$F$7-Assumptions!$D$7)*(Assumptions!$F$7-Assumptions!$E$7)))</f>
        <v>0.451477091985248</v>
      </c>
      <c r="G568" s="19" t="n">
        <f aca="false">MIN(Assumptions!$D$24,MAX(Assumptions!$D$23,Assumptions!$D$8+Assumptions!$E$8*'Random Draws'!E568))</f>
        <v>0.09387899068529</v>
      </c>
      <c r="H568" s="19" t="n">
        <f aca="false">IF('Random Draws'!F568&lt;(Assumptions!$E$9-Assumptions!$D$9)/(Assumptions!$F$9-Assumptions!$D$9),Assumptions!$D$9+SQRT('Random Draws'!F568*(Assumptions!$F$9-Assumptions!$D$9)*(Assumptions!$E$9-Assumptions!$D$9)),Assumptions!$F$9-SQRT((1-'Random Draws'!F568)*(Assumptions!$F$9-Assumptions!$D$9)*(Assumptions!$F$9-Assumptions!$E$9)))</f>
        <v>0.293968495370228</v>
      </c>
      <c r="I568" s="19" t="n">
        <f aca="false">IF('Random Draws'!G568&lt;(Assumptions!$E$10-Assumptions!$D$10)/(Assumptions!$F$10-Assumptions!$D$10),Assumptions!$D$10+SQRT('Random Draws'!G568*(Assumptions!$F$10-Assumptions!$D$10)*(Assumptions!$E$10-Assumptions!$D$10)),Assumptions!$F$10-SQRT((1-'Random Draws'!G568)*(Assumptions!$F$10-Assumptions!$D$10)*(Assumptions!$F$10-Assumptions!$E$10)))</f>
        <v>0.0171622153473437</v>
      </c>
      <c r="J568" s="19" t="n">
        <f aca="false">IF('Random Draws'!H568&lt;(Assumptions!$E$11-Assumptions!$D$11)/(Assumptions!$F$11-Assumptions!$D$11),Assumptions!$D$11+SQRT('Random Draws'!H568*(Assumptions!$F$11-Assumptions!$D$11)*(Assumptions!$E$11-Assumptions!$D$11)),Assumptions!$F$11-SQRT((1-'Random Draws'!H568)*(Assumptions!$F$11-Assumptions!$D$11)*(Assumptions!$F$11-Assumptions!$E$11)))</f>
        <v>0.16568476320151</v>
      </c>
      <c r="K568" s="19" t="n">
        <f aca="false">MAX(G568,I568+Assumptions!$D$21)</f>
        <v>0.09387899068529</v>
      </c>
      <c r="L568" s="28" t="n">
        <f aca="false">(F568-Assumptions!$D$15)*(1-H568)+Assumptions!$D$15-J568</f>
        <v>0.191288191756838</v>
      </c>
      <c r="M568" s="21" t="n">
        <f aca="false">Assumptions!$D$14*(1+E568)^1*L568-Assumptions!$D$14*(1+E568)^0*E568*Assumptions!$D$16</f>
        <v>29.589390764162</v>
      </c>
      <c r="N568" s="21" t="n">
        <f aca="false">Assumptions!$D$14*(1+E568)^2*L568-Assumptions!$D$14*(1+E568)^1*E568*Assumptions!$D$16</f>
        <v>31.9333378403834</v>
      </c>
      <c r="O568" s="21" t="n">
        <f aca="false">Assumptions!$D$14*(1+E568)^3*L568-Assumptions!$D$14*(1+E568)^2*E568*Assumptions!$D$16</f>
        <v>34.4629625447763</v>
      </c>
      <c r="P568" s="21" t="n">
        <f aca="false">Assumptions!$D$14*(1+E568)^4*L568-Assumptions!$D$14*(1+E568)^3*E568*Assumptions!$D$16</f>
        <v>37.1929734780394</v>
      </c>
      <c r="Q568" s="21" t="n">
        <f aca="false">Assumptions!$D$14*(1+E568)^5*L568-Assumptions!$D$14*(1+E568)^4*E568*Assumptions!$D$16</f>
        <v>40.1392443943511</v>
      </c>
      <c r="R568" s="21" t="n">
        <f aca="false">M568/(1+K568)+N568/(1+K568)^2+O568/(1+K568)^3+P568/(1+K568)^4+Q568/(1+K568)^5</f>
        <v>131.672130319895</v>
      </c>
      <c r="S568" s="21" t="n">
        <f aca="false">Q568*(1+I568)/(K568-I568)</f>
        <v>532.192894848277</v>
      </c>
      <c r="T568" s="21" t="n">
        <f aca="false">R568+S568/(1+K568)^5</f>
        <v>471.471575869776</v>
      </c>
      <c r="U568" s="8" t="n">
        <f aca="false">(T568-Assumptions!$D$17)/Assumptions!$D$18</f>
        <v>11.458863034791</v>
      </c>
    </row>
    <row r="569" customFormat="false" ht="15" hidden="false" customHeight="false" outlineLevel="0" collapsed="false">
      <c r="B569" s="2" t="n">
        <v>564</v>
      </c>
      <c r="C569" s="27" t="n">
        <f aca="false">NORMSDIST('Random Draws'!C569)</f>
        <v>0.349817669383192</v>
      </c>
      <c r="D569" s="27" t="n">
        <f aca="false">NORMSDIST(Assumptions!$D$22*'Random Draws'!C569+SQRT(1-Assumptions!$D$22^2)*'Random Draws'!D569)</f>
        <v>0.381731747232566</v>
      </c>
      <c r="E569" s="19" t="n">
        <f aca="false">IF(C569&lt;(Assumptions!$E$6-Assumptions!$D$6)/(Assumptions!$F$6-Assumptions!$D$6),Assumptions!$D$6+SQRT(C569*(Assumptions!$F$6-Assumptions!$D$6)*(Assumptions!$E$6-Assumptions!$D$6)),Assumptions!$F$6-SQRT((1-C569)*(Assumptions!$F$6-Assumptions!$D$6)*(Assumptions!$F$6-Assumptions!$E$6)))</f>
        <v>0.0818221035687585</v>
      </c>
      <c r="F569" s="19" t="n">
        <f aca="false">IF(D569&lt;(Assumptions!$E$7-Assumptions!$D$7)/(Assumptions!$F$7-Assumptions!$D$7),Assumptions!$D$7+SQRT(D569*(Assumptions!$F$7-Assumptions!$D$7)*(Assumptions!$E$7-Assumptions!$D$7)),Assumptions!$F$7-SQRT((1-D569)*(Assumptions!$F$7-Assumptions!$D$7)*(Assumptions!$F$7-Assumptions!$E$7)))</f>
        <v>0.407858024232049</v>
      </c>
      <c r="G569" s="19" t="n">
        <f aca="false">MIN(Assumptions!$D$24,MAX(Assumptions!$D$23,Assumptions!$D$8+Assumptions!$E$8*'Random Draws'!E569))</f>
        <v>0.09162394891587</v>
      </c>
      <c r="H569" s="19" t="n">
        <f aca="false">IF('Random Draws'!F569&lt;(Assumptions!$E$9-Assumptions!$D$9)/(Assumptions!$F$9-Assumptions!$D$9),Assumptions!$D$9+SQRT('Random Draws'!F569*(Assumptions!$F$9-Assumptions!$D$9)*(Assumptions!$E$9-Assumptions!$D$9)),Assumptions!$F$9-SQRT((1-'Random Draws'!F569)*(Assumptions!$F$9-Assumptions!$D$9)*(Assumptions!$F$9-Assumptions!$E$9)))</f>
        <v>0.257113677670857</v>
      </c>
      <c r="I569" s="19" t="n">
        <f aca="false">IF('Random Draws'!G569&lt;(Assumptions!$E$10-Assumptions!$D$10)/(Assumptions!$F$10-Assumptions!$D$10),Assumptions!$D$10+SQRT('Random Draws'!G569*(Assumptions!$F$10-Assumptions!$D$10)*(Assumptions!$E$10-Assumptions!$D$10)),Assumptions!$F$10-SQRT((1-'Random Draws'!G569)*(Assumptions!$F$10-Assumptions!$D$10)*(Assumptions!$F$10-Assumptions!$E$10)))</f>
        <v>0.0134579135501087</v>
      </c>
      <c r="J569" s="19" t="n">
        <f aca="false">IF('Random Draws'!H569&lt;(Assumptions!$E$11-Assumptions!$D$11)/(Assumptions!$F$11-Assumptions!$D$11),Assumptions!$D$11+SQRT('Random Draws'!H569*(Assumptions!$F$11-Assumptions!$D$11)*(Assumptions!$E$11-Assumptions!$D$11)),Assumptions!$F$11-SQRT((1-'Random Draws'!H569)*(Assumptions!$F$11-Assumptions!$D$11)*(Assumptions!$F$11-Assumptions!$E$11)))</f>
        <v>0.201658630886054</v>
      </c>
      <c r="K569" s="19" t="n">
        <f aca="false">MAX(G569,I569+Assumptions!$D$21)</f>
        <v>0.09162394891587</v>
      </c>
      <c r="L569" s="28" t="n">
        <f aca="false">(F569-Assumptions!$D$15)*(1-H569)+Assumptions!$D$15-J569</f>
        <v>0.134758294865334</v>
      </c>
      <c r="M569" s="21" t="n">
        <f aca="false">Assumptions!$D$14*(1+E569)^1*L569-Assumptions!$D$14*(1+E569)^0*E569*Assumptions!$D$16</f>
        <v>20.7828266430364</v>
      </c>
      <c r="N569" s="21" t="n">
        <f aca="false">Assumptions!$D$14*(1+E569)^2*L569-Assumptions!$D$14*(1+E569)^1*E569*Assumptions!$D$16</f>
        <v>22.4833212370745</v>
      </c>
      <c r="O569" s="21" t="n">
        <f aca="false">Assumptions!$D$14*(1+E569)^3*L569-Assumptions!$D$14*(1+E569)^2*E569*Assumptions!$D$16</f>
        <v>24.322953875904</v>
      </c>
      <c r="P569" s="21" t="n">
        <f aca="false">Assumptions!$D$14*(1+E569)^4*L569-Assumptions!$D$14*(1+E569)^3*E569*Assumptions!$D$16</f>
        <v>26.3131091270364</v>
      </c>
      <c r="Q569" s="21" t="n">
        <f aca="false">Assumptions!$D$14*(1+E569)^5*L569-Assumptions!$D$14*(1+E569)^4*E569*Assumptions!$D$16</f>
        <v>28.4661030672448</v>
      </c>
      <c r="R569" s="21" t="n">
        <f aca="false">M569/(1+K569)+N569/(1+K569)^2+O569/(1+K569)^3+P569/(1+K569)^4+Q569/(1+K569)^5</f>
        <v>93.498035716215</v>
      </c>
      <c r="S569" s="21" t="n">
        <f aca="false">Q569*(1+I569)/(K569-I569)</f>
        <v>369.075868904424</v>
      </c>
      <c r="T569" s="21" t="n">
        <f aca="false">R569+S569/(1+K569)^5</f>
        <v>331.593090848106</v>
      </c>
      <c r="U569" s="8" t="n">
        <f aca="false">(T569-Assumptions!$D$17)/Assumptions!$D$18</f>
        <v>5.86372363392423</v>
      </c>
    </row>
    <row r="570" customFormat="false" ht="15" hidden="false" customHeight="false" outlineLevel="0" collapsed="false">
      <c r="B570" s="2" t="n">
        <v>565</v>
      </c>
      <c r="C570" s="27" t="n">
        <f aca="false">NORMSDIST('Random Draws'!C570)</f>
        <v>0.482067086518276</v>
      </c>
      <c r="D570" s="27" t="n">
        <f aca="false">NORMSDIST(Assumptions!$D$22*'Random Draws'!C570+SQRT(1-Assumptions!$D$22^2)*'Random Draws'!D570)</f>
        <v>0.45123799935896</v>
      </c>
      <c r="E570" s="19" t="n">
        <f aca="false">IF(C570&lt;(Assumptions!$E$6-Assumptions!$D$6)/(Assumptions!$F$6-Assumptions!$D$6),Assumptions!$D$6+SQRT(C570*(Assumptions!$F$6-Assumptions!$D$6)*(Assumptions!$E$6-Assumptions!$D$6)),Assumptions!$F$6-SQRT((1-C570)*(Assumptions!$F$6-Assumptions!$D$6)*(Assumptions!$F$6-Assumptions!$E$6)))</f>
        <v>0.0890951671001473</v>
      </c>
      <c r="F570" s="19" t="n">
        <f aca="false">IF(D570&lt;(Assumptions!$E$7-Assumptions!$D$7)/(Assumptions!$F$7-Assumptions!$D$7),Assumptions!$D$7+SQRT(D570*(Assumptions!$F$7-Assumptions!$D$7)*(Assumptions!$E$7-Assumptions!$D$7)),Assumptions!$F$7-SQRT((1-D570)*(Assumptions!$F$7-Assumptions!$D$7)*(Assumptions!$F$7-Assumptions!$E$7)))</f>
        <v>0.412032951061359</v>
      </c>
      <c r="G570" s="19" t="n">
        <f aca="false">MIN(Assumptions!$D$24,MAX(Assumptions!$D$23,Assumptions!$D$8+Assumptions!$E$8*'Random Draws'!E570))</f>
        <v>0.088301499985157</v>
      </c>
      <c r="H570" s="19" t="n">
        <f aca="false">IF('Random Draws'!F570&lt;(Assumptions!$E$9-Assumptions!$D$9)/(Assumptions!$F$9-Assumptions!$D$9),Assumptions!$D$9+SQRT('Random Draws'!F570*(Assumptions!$F$9-Assumptions!$D$9)*(Assumptions!$E$9-Assumptions!$D$9)),Assumptions!$F$9-SQRT((1-'Random Draws'!F570)*(Assumptions!$F$9-Assumptions!$D$9)*(Assumptions!$F$9-Assumptions!$E$9)))</f>
        <v>0.271408236646407</v>
      </c>
      <c r="I570" s="19" t="n">
        <f aca="false">IF('Random Draws'!G570&lt;(Assumptions!$E$10-Assumptions!$D$10)/(Assumptions!$F$10-Assumptions!$D$10),Assumptions!$D$10+SQRT('Random Draws'!G570*(Assumptions!$F$10-Assumptions!$D$10)*(Assumptions!$E$10-Assumptions!$D$10)),Assumptions!$F$10-SQRT((1-'Random Draws'!G570)*(Assumptions!$F$10-Assumptions!$D$10)*(Assumptions!$F$10-Assumptions!$E$10)))</f>
        <v>0.019180231379772</v>
      </c>
      <c r="J570" s="19" t="n">
        <f aca="false">IF('Random Draws'!H570&lt;(Assumptions!$E$11-Assumptions!$D$11)/(Assumptions!$F$11-Assumptions!$D$11),Assumptions!$D$11+SQRT('Random Draws'!H570*(Assumptions!$F$11-Assumptions!$D$11)*(Assumptions!$E$11-Assumptions!$D$11)),Assumptions!$F$11-SQRT((1-'Random Draws'!H570)*(Assumptions!$F$11-Assumptions!$D$11)*(Assumptions!$F$11-Assumptions!$E$11)))</f>
        <v>0.205866316385245</v>
      </c>
      <c r="K570" s="19" t="n">
        <f aca="false">MAX(G570,I570+Assumptions!$D$21)</f>
        <v>0.088301499985157</v>
      </c>
      <c r="L570" s="28" t="n">
        <f aca="false">(F570-Assumptions!$D$15)*(1-H570)+Assumptions!$D$15-J570</f>
        <v>0.129620568752368</v>
      </c>
      <c r="M570" s="21" t="n">
        <f aca="false">Assumptions!$D$14*(1+E570)^1*L570-Assumptions!$D$14*(1+E570)^0*E570*Assumptions!$D$16</f>
        <v>20.081960595936</v>
      </c>
      <c r="N570" s="21" t="n">
        <f aca="false">Assumptions!$D$14*(1+E570)^2*L570-Assumptions!$D$14*(1+E570)^1*E570*Assumptions!$D$16</f>
        <v>21.8711662309295</v>
      </c>
      <c r="O570" s="21" t="n">
        <f aca="false">Assumptions!$D$14*(1+E570)^3*L570-Assumptions!$D$14*(1+E570)^2*E570*Assumptions!$D$16</f>
        <v>23.8197814409492</v>
      </c>
      <c r="P570" s="21" t="n">
        <f aca="false">Assumptions!$D$14*(1+E570)^4*L570-Assumptions!$D$14*(1+E570)^3*E570*Assumptions!$D$16</f>
        <v>25.9420088487196</v>
      </c>
      <c r="Q570" s="21" t="n">
        <f aca="false">Assumptions!$D$14*(1+E570)^5*L570-Assumptions!$D$14*(1+E570)^4*E570*Assumptions!$D$16</f>
        <v>28.2533164620097</v>
      </c>
      <c r="R570" s="21" t="n">
        <f aca="false">M570/(1+K570)+N570/(1+K570)^2+O570/(1+K570)^3+P570/(1+K570)^4+Q570/(1+K570)^5</f>
        <v>92.3975220197665</v>
      </c>
      <c r="S570" s="21" t="n">
        <f aca="false">Q570*(1+I570)/(K570-I570)</f>
        <v>416.589888900761</v>
      </c>
      <c r="T570" s="21" t="n">
        <f aca="false">R570+S570/(1+K570)^5</f>
        <v>365.271791570441</v>
      </c>
      <c r="U570" s="8" t="n">
        <f aca="false">(T570-Assumptions!$D$17)/Assumptions!$D$18</f>
        <v>7.21087166281764</v>
      </c>
    </row>
    <row r="571" customFormat="false" ht="15" hidden="false" customHeight="false" outlineLevel="0" collapsed="false">
      <c r="B571" s="2" t="n">
        <v>566</v>
      </c>
      <c r="C571" s="27" t="n">
        <f aca="false">NORMSDIST('Random Draws'!C571)</f>
        <v>0.881221210729292</v>
      </c>
      <c r="D571" s="27" t="n">
        <f aca="false">NORMSDIST(Assumptions!$D$22*'Random Draws'!C571+SQRT(1-Assumptions!$D$22^2)*'Random Draws'!D571)</f>
        <v>0.414546738295822</v>
      </c>
      <c r="E571" s="19" t="n">
        <f aca="false">IF(C571&lt;(Assumptions!$E$6-Assumptions!$D$6)/(Assumptions!$F$6-Assumptions!$D$6),Assumptions!$D$6+SQRT(C571*(Assumptions!$F$6-Assumptions!$D$6)*(Assumptions!$E$6-Assumptions!$D$6)),Assumptions!$F$6-SQRT((1-C571)*(Assumptions!$F$6-Assumptions!$D$6)*(Assumptions!$F$6-Assumptions!$E$6)))</f>
        <v>0.115630060600126</v>
      </c>
      <c r="F571" s="19" t="n">
        <f aca="false">IF(D571&lt;(Assumptions!$E$7-Assumptions!$D$7)/(Assumptions!$F$7-Assumptions!$D$7),Assumptions!$D$7+SQRT(D571*(Assumptions!$F$7-Assumptions!$D$7)*(Assumptions!$E$7-Assumptions!$D$7)),Assumptions!$F$7-SQRT((1-D571)*(Assumptions!$F$7-Assumptions!$D$7)*(Assumptions!$F$7-Assumptions!$E$7)))</f>
        <v>0.409872642097396</v>
      </c>
      <c r="G571" s="19" t="n">
        <f aca="false">MIN(Assumptions!$D$24,MAX(Assumptions!$D$23,Assumptions!$D$8+Assumptions!$E$8*'Random Draws'!E571))</f>
        <v>0.077846180966221</v>
      </c>
      <c r="H571" s="19" t="n">
        <f aca="false">IF('Random Draws'!F571&lt;(Assumptions!$E$9-Assumptions!$D$9)/(Assumptions!$F$9-Assumptions!$D$9),Assumptions!$D$9+SQRT('Random Draws'!F571*(Assumptions!$F$9-Assumptions!$D$9)*(Assumptions!$E$9-Assumptions!$D$9)),Assumptions!$F$9-SQRT((1-'Random Draws'!F571)*(Assumptions!$F$9-Assumptions!$D$9)*(Assumptions!$F$9-Assumptions!$E$9)))</f>
        <v>0.253608619872537</v>
      </c>
      <c r="I571" s="19" t="n">
        <f aca="false">IF('Random Draws'!G571&lt;(Assumptions!$E$10-Assumptions!$D$10)/(Assumptions!$F$10-Assumptions!$D$10),Assumptions!$D$10+SQRT('Random Draws'!G571*(Assumptions!$F$10-Assumptions!$D$10)*(Assumptions!$E$10-Assumptions!$D$10)),Assumptions!$F$10-SQRT((1-'Random Draws'!G571)*(Assumptions!$F$10-Assumptions!$D$10)*(Assumptions!$F$10-Assumptions!$E$10)))</f>
        <v>0.0146202628942437</v>
      </c>
      <c r="J571" s="19" t="n">
        <f aca="false">IF('Random Draws'!H571&lt;(Assumptions!$E$11-Assumptions!$D$11)/(Assumptions!$F$11-Assumptions!$D$11),Assumptions!$D$11+SQRT('Random Draws'!H571*(Assumptions!$F$11-Assumptions!$D$11)*(Assumptions!$E$11-Assumptions!$D$11)),Assumptions!$F$11-SQRT((1-'Random Draws'!H571)*(Assumptions!$F$11-Assumptions!$D$11)*(Assumptions!$F$11-Assumptions!$E$11)))</f>
        <v>0.165829323000022</v>
      </c>
      <c r="K571" s="19" t="n">
        <f aca="false">MAX(G571,I571+Assumptions!$D$21)</f>
        <v>0.077846180966221</v>
      </c>
      <c r="L571" s="28" t="n">
        <f aca="false">(F571-Assumptions!$D$15)*(1-H571)+Assumptions!$D$15-J571</f>
        <v>0.173065204594973</v>
      </c>
      <c r="M571" s="21" t="n">
        <f aca="false">Assumptions!$D$14*(1+E571)^1*L571-Assumptions!$D$14*(1+E571)^0*E571*Assumptions!$D$16</f>
        <v>27.4931372164486</v>
      </c>
      <c r="N571" s="21" t="n">
        <f aca="false">Assumptions!$D$14*(1+E571)^2*L571-Assumptions!$D$14*(1+E571)^1*E571*Assumptions!$D$16</f>
        <v>30.6721703388741</v>
      </c>
      <c r="O571" s="21" t="n">
        <f aca="false">Assumptions!$D$14*(1+E571)^3*L571-Assumptions!$D$14*(1+E571)^2*E571*Assumptions!$D$16</f>
        <v>34.2187952538956</v>
      </c>
      <c r="P571" s="21" t="n">
        <f aca="false">Assumptions!$D$14*(1+E571)^4*L571-Assumptions!$D$14*(1+E571)^3*E571*Assumptions!$D$16</f>
        <v>38.1755166227668</v>
      </c>
      <c r="Q571" s="21" t="n">
        <f aca="false">Assumptions!$D$14*(1+E571)^5*L571-Assumptions!$D$14*(1+E571)^4*E571*Assumptions!$D$16</f>
        <v>42.5897539232984</v>
      </c>
      <c r="R571" s="21" t="n">
        <f aca="false">M571/(1+K571)+N571/(1+K571)^2+O571/(1+K571)^3+P571/(1+K571)^4+Q571/(1+K571)^5</f>
        <v>136.798011056946</v>
      </c>
      <c r="S571" s="21" t="n">
        <f aca="false">Q571*(1+I571)/(K571-I571)</f>
        <v>683.460654111254</v>
      </c>
      <c r="T571" s="21" t="n">
        <f aca="false">R571+S571/(1+K571)^5</f>
        <v>606.615935113515</v>
      </c>
      <c r="U571" s="8" t="n">
        <f aca="false">(T571-Assumptions!$D$17)/Assumptions!$D$18</f>
        <v>16.8646374045406</v>
      </c>
    </row>
    <row r="572" customFormat="false" ht="15" hidden="false" customHeight="false" outlineLevel="0" collapsed="false">
      <c r="B572" s="2" t="n">
        <v>567</v>
      </c>
      <c r="C572" s="27" t="n">
        <f aca="false">NORMSDIST('Random Draws'!C572)</f>
        <v>0.9529753001962</v>
      </c>
      <c r="D572" s="27" t="n">
        <f aca="false">NORMSDIST(Assumptions!$D$22*'Random Draws'!C572+SQRT(1-Assumptions!$D$22^2)*'Random Draws'!D572)</f>
        <v>0.666682368241904</v>
      </c>
      <c r="E572" s="19" t="n">
        <f aca="false">IF(C572&lt;(Assumptions!$E$6-Assumptions!$D$6)/(Assumptions!$F$6-Assumptions!$D$6),Assumptions!$D$6+SQRT(C572*(Assumptions!$F$6-Assumptions!$D$6)*(Assumptions!$E$6-Assumptions!$D$6)),Assumptions!$F$6-SQRT((1-C572)*(Assumptions!$F$6-Assumptions!$D$6)*(Assumptions!$F$6-Assumptions!$E$6)))</f>
        <v>0.124666262718469</v>
      </c>
      <c r="F572" s="19" t="n">
        <f aca="false">IF(D572&lt;(Assumptions!$E$7-Assumptions!$D$7)/(Assumptions!$F$7-Assumptions!$D$7),Assumptions!$D$7+SQRT(D572*(Assumptions!$F$7-Assumptions!$D$7)*(Assumptions!$E$7-Assumptions!$D$7)),Assumptions!$F$7-SQRT((1-D572)*(Assumptions!$F$7-Assumptions!$D$7)*(Assumptions!$F$7-Assumptions!$E$7)))</f>
        <v>0.423486022853811</v>
      </c>
      <c r="G572" s="19" t="n">
        <f aca="false">MIN(Assumptions!$D$24,MAX(Assumptions!$D$23,Assumptions!$D$8+Assumptions!$E$8*'Random Draws'!E572))</f>
        <v>0.085714559038655</v>
      </c>
      <c r="H572" s="19" t="n">
        <f aca="false">IF('Random Draws'!F572&lt;(Assumptions!$E$9-Assumptions!$D$9)/(Assumptions!$F$9-Assumptions!$D$9),Assumptions!$D$9+SQRT('Random Draws'!F572*(Assumptions!$F$9-Assumptions!$D$9)*(Assumptions!$E$9-Assumptions!$D$9)),Assumptions!$F$9-SQRT((1-'Random Draws'!F572)*(Assumptions!$F$9-Assumptions!$D$9)*(Assumptions!$F$9-Assumptions!$E$9)))</f>
        <v>0.303909305829166</v>
      </c>
      <c r="I572" s="19" t="n">
        <f aca="false">IF('Random Draws'!G572&lt;(Assumptions!$E$10-Assumptions!$D$10)/(Assumptions!$F$10-Assumptions!$D$10),Assumptions!$D$10+SQRT('Random Draws'!G572*(Assumptions!$F$10-Assumptions!$D$10)*(Assumptions!$E$10-Assumptions!$D$10)),Assumptions!$F$10-SQRT((1-'Random Draws'!G572)*(Assumptions!$F$10-Assumptions!$D$10)*(Assumptions!$F$10-Assumptions!$E$10)))</f>
        <v>0.0187882939732721</v>
      </c>
      <c r="J572" s="19" t="n">
        <f aca="false">IF('Random Draws'!H572&lt;(Assumptions!$E$11-Assumptions!$D$11)/(Assumptions!$F$11-Assumptions!$D$11),Assumptions!$D$11+SQRT('Random Draws'!H572*(Assumptions!$F$11-Assumptions!$D$11)*(Assumptions!$E$11-Assumptions!$D$11)),Assumptions!$F$11-SQRT((1-'Random Draws'!H572)*(Assumptions!$F$11-Assumptions!$D$11)*(Assumptions!$F$11-Assumptions!$E$11)))</f>
        <v>0.206953947256507</v>
      </c>
      <c r="K572" s="19" t="n">
        <f aca="false">MAX(G572,I572+Assumptions!$D$21)</f>
        <v>0.085714559038655</v>
      </c>
      <c r="L572" s="28" t="n">
        <f aca="false">(F572-Assumptions!$D$15)*(1-H572)+Assumptions!$D$15-J572</f>
        <v>0.12733894212124</v>
      </c>
      <c r="M572" s="21" t="n">
        <f aca="false">Assumptions!$D$14*(1+E572)^1*L572-Assumptions!$D$14*(1+E572)^0*E572*Assumptions!$D$16</f>
        <v>20.2237045166073</v>
      </c>
      <c r="N572" s="21" t="n">
        <f aca="false">Assumptions!$D$14*(1+E572)^2*L572-Assumptions!$D$14*(1+E572)^1*E572*Assumptions!$D$16</f>
        <v>22.7449181770154</v>
      </c>
      <c r="O572" s="21" t="n">
        <f aca="false">Assumptions!$D$14*(1+E572)^3*L572-Assumptions!$D$14*(1+E572)^2*E572*Assumptions!$D$16</f>
        <v>25.5804421219813</v>
      </c>
      <c r="P572" s="21" t="n">
        <f aca="false">Assumptions!$D$14*(1+E572)^4*L572-Assumptions!$D$14*(1+E572)^3*E572*Assumptions!$D$16</f>
        <v>28.7694602400148</v>
      </c>
      <c r="Q572" s="21" t="n">
        <f aca="false">Assumptions!$D$14*(1+E572)^5*L572-Assumptions!$D$14*(1+E572)^4*E572*Assumptions!$D$16</f>
        <v>32.3560413285651</v>
      </c>
      <c r="R572" s="21" t="n">
        <f aca="false">M572/(1+K572)+N572/(1+K572)^2+O572/(1+K572)^3+P572/(1+K572)^4+Q572/(1+K572)^5</f>
        <v>100.062303665258</v>
      </c>
      <c r="S572" s="21" t="n">
        <f aca="false">Q572*(1+I572)/(K572-I572)</f>
        <v>492.541397800305</v>
      </c>
      <c r="T572" s="21" t="n">
        <f aca="false">R572+S572/(1+K572)^5</f>
        <v>426.548204032952</v>
      </c>
      <c r="U572" s="8" t="n">
        <f aca="false">(T572-Assumptions!$D$17)/Assumptions!$D$18</f>
        <v>9.66192816131807</v>
      </c>
    </row>
    <row r="573" customFormat="false" ht="15" hidden="false" customHeight="false" outlineLevel="0" collapsed="false">
      <c r="B573" s="2" t="n">
        <v>568</v>
      </c>
      <c r="C573" s="27" t="n">
        <f aca="false">NORMSDIST('Random Draws'!C573)</f>
        <v>0.778699623033326</v>
      </c>
      <c r="D573" s="27" t="n">
        <f aca="false">NORMSDIST(Assumptions!$D$22*'Random Draws'!C573+SQRT(1-Assumptions!$D$22^2)*'Random Draws'!D573)</f>
        <v>0.283584783080954</v>
      </c>
      <c r="E573" s="19" t="n">
        <f aca="false">IF(C573&lt;(Assumptions!$E$6-Assumptions!$D$6)/(Assumptions!$F$6-Assumptions!$D$6),Assumptions!$D$6+SQRT(C573*(Assumptions!$F$6-Assumptions!$D$6)*(Assumptions!$E$6-Assumptions!$D$6)),Assumptions!$F$6-SQRT((1-C573)*(Assumptions!$F$6-Assumptions!$D$6)*(Assumptions!$F$6-Assumptions!$E$6)))</f>
        <v>0.106735876911703</v>
      </c>
      <c r="F573" s="19" t="n">
        <f aca="false">IF(D573&lt;(Assumptions!$E$7-Assumptions!$D$7)/(Assumptions!$F$7-Assumptions!$D$7),Assumptions!$D$7+SQRT(D573*(Assumptions!$F$7-Assumptions!$D$7)*(Assumptions!$E$7-Assumptions!$D$7)),Assumptions!$F$7-SQRT((1-D573)*(Assumptions!$F$7-Assumptions!$D$7)*(Assumptions!$F$7-Assumptions!$E$7)))</f>
        <v>0.401249347855278</v>
      </c>
      <c r="G573" s="19" t="n">
        <f aca="false">MIN(Assumptions!$D$24,MAX(Assumptions!$D$23,Assumptions!$D$8+Assumptions!$E$8*'Random Draws'!E573))</f>
        <v>0.073444101608622</v>
      </c>
      <c r="H573" s="19" t="n">
        <f aca="false">IF('Random Draws'!F573&lt;(Assumptions!$E$9-Assumptions!$D$9)/(Assumptions!$F$9-Assumptions!$D$9),Assumptions!$D$9+SQRT('Random Draws'!F573*(Assumptions!$F$9-Assumptions!$D$9)*(Assumptions!$E$9-Assumptions!$D$9)),Assumptions!$F$9-SQRT((1-'Random Draws'!F573)*(Assumptions!$F$9-Assumptions!$D$9)*(Assumptions!$F$9-Assumptions!$E$9)))</f>
        <v>0.331020951828519</v>
      </c>
      <c r="I573" s="19" t="n">
        <f aca="false">IF('Random Draws'!G573&lt;(Assumptions!$E$10-Assumptions!$D$10)/(Assumptions!$F$10-Assumptions!$D$10),Assumptions!$D$10+SQRT('Random Draws'!G573*(Assumptions!$F$10-Assumptions!$D$10)*(Assumptions!$E$10-Assumptions!$D$10)),Assumptions!$F$10-SQRT((1-'Random Draws'!G573)*(Assumptions!$F$10-Assumptions!$D$10)*(Assumptions!$F$10-Assumptions!$E$10)))</f>
        <v>0.0150831137927037</v>
      </c>
      <c r="J573" s="19" t="n">
        <f aca="false">IF('Random Draws'!H573&lt;(Assumptions!$E$11-Assumptions!$D$11)/(Assumptions!$F$11-Assumptions!$D$11),Assumptions!$D$11+SQRT('Random Draws'!H573*(Assumptions!$F$11-Assumptions!$D$11)*(Assumptions!$E$11-Assumptions!$D$11)),Assumptions!$F$11-SQRT((1-'Random Draws'!H573)*(Assumptions!$F$11-Assumptions!$D$11)*(Assumptions!$F$11-Assumptions!$E$11)))</f>
        <v>0.175838773649297</v>
      </c>
      <c r="K573" s="19" t="n">
        <f aca="false">MAX(G573,I573+Assumptions!$D$21)</f>
        <v>0.073444101608622</v>
      </c>
      <c r="L573" s="28" t="n">
        <f aca="false">(F573-Assumptions!$D$15)*(1-H573)+Assumptions!$D$15-J573</f>
        <v>0.135621356896062</v>
      </c>
      <c r="M573" s="21" t="n">
        <f aca="false">Assumptions!$D$14*(1+E573)^1*L573-Assumptions!$D$14*(1+E573)^0*E573*Assumptions!$D$16</f>
        <v>21.2997670315202</v>
      </c>
      <c r="N573" s="21" t="n">
        <f aca="false">Assumptions!$D$14*(1+E573)^2*L573-Assumptions!$D$14*(1+E573)^1*E573*Assumptions!$D$16</f>
        <v>23.5732163436444</v>
      </c>
      <c r="O573" s="21" t="n">
        <f aca="false">Assumptions!$D$14*(1+E573)^3*L573-Assumptions!$D$14*(1+E573)^2*E573*Assumptions!$D$16</f>
        <v>26.0893242617126</v>
      </c>
      <c r="P573" s="21" t="n">
        <f aca="false">Assumptions!$D$14*(1+E573)^4*L573-Assumptions!$D$14*(1+E573)^3*E573*Assumptions!$D$16</f>
        <v>28.8739911648203</v>
      </c>
      <c r="Q573" s="21" t="n">
        <f aca="false">Assumptions!$D$14*(1+E573)^5*L573-Assumptions!$D$14*(1+E573)^4*E573*Assumptions!$D$16</f>
        <v>31.9558819317382</v>
      </c>
      <c r="R573" s="21" t="n">
        <f aca="false">M573/(1+K573)+N573/(1+K573)^2+O573/(1+K573)^3+P573/(1+K573)^4+Q573/(1+K573)^5</f>
        <v>105.56005002912</v>
      </c>
      <c r="S573" s="21" t="n">
        <f aca="false">Q573*(1+I573)/(K573-I573)</f>
        <v>555.814377878182</v>
      </c>
      <c r="T573" s="21" t="n">
        <f aca="false">R573+S573/(1+K573)^5</f>
        <v>495.531314931894</v>
      </c>
      <c r="U573" s="8" t="n">
        <f aca="false">(T573-Assumptions!$D$17)/Assumptions!$D$18</f>
        <v>12.4212525972758</v>
      </c>
    </row>
    <row r="574" customFormat="false" ht="15" hidden="false" customHeight="false" outlineLevel="0" collapsed="false">
      <c r="B574" s="2" t="n">
        <v>569</v>
      </c>
      <c r="C574" s="27" t="n">
        <f aca="false">NORMSDIST('Random Draws'!C574)</f>
        <v>0.903662962320445</v>
      </c>
      <c r="D574" s="27" t="n">
        <f aca="false">NORMSDIST(Assumptions!$D$22*'Random Draws'!C574+SQRT(1-Assumptions!$D$22^2)*'Random Draws'!D574)</f>
        <v>0.888142568826657</v>
      </c>
      <c r="E574" s="19" t="n">
        <f aca="false">IF(C574&lt;(Assumptions!$E$6-Assumptions!$D$6)/(Assumptions!$F$6-Assumptions!$D$6),Assumptions!$D$6+SQRT(C574*(Assumptions!$F$6-Assumptions!$D$6)*(Assumptions!$E$6-Assumptions!$D$6)),Assumptions!$F$6-SQRT((1-C574)*(Assumptions!$F$6-Assumptions!$D$6)*(Assumptions!$F$6-Assumptions!$E$6)))</f>
        <v>0.118052672408747</v>
      </c>
      <c r="F574" s="19" t="n">
        <f aca="false">IF(D574&lt;(Assumptions!$E$7-Assumptions!$D$7)/(Assumptions!$F$7-Assumptions!$D$7),Assumptions!$D$7+SQRT(D574*(Assumptions!$F$7-Assumptions!$D$7)*(Assumptions!$E$7-Assumptions!$D$7)),Assumptions!$F$7-SQRT((1-D574)*(Assumptions!$F$7-Assumptions!$D$7)*(Assumptions!$F$7-Assumptions!$E$7)))</f>
        <v>0.438847465289158</v>
      </c>
      <c r="G574" s="19" t="n">
        <f aca="false">MIN(Assumptions!$D$24,MAX(Assumptions!$D$23,Assumptions!$D$8+Assumptions!$E$8*'Random Draws'!E574))</f>
        <v>0.090442713832138</v>
      </c>
      <c r="H574" s="19" t="n">
        <f aca="false">IF('Random Draws'!F574&lt;(Assumptions!$E$9-Assumptions!$D$9)/(Assumptions!$F$9-Assumptions!$D$9),Assumptions!$D$9+SQRT('Random Draws'!F574*(Assumptions!$F$9-Assumptions!$D$9)*(Assumptions!$E$9-Assumptions!$D$9)),Assumptions!$F$9-SQRT((1-'Random Draws'!F574)*(Assumptions!$F$9-Assumptions!$D$9)*(Assumptions!$F$9-Assumptions!$E$9)))</f>
        <v>0.321533836559937</v>
      </c>
      <c r="I574" s="19" t="n">
        <f aca="false">IF('Random Draws'!G574&lt;(Assumptions!$E$10-Assumptions!$D$10)/(Assumptions!$F$10-Assumptions!$D$10),Assumptions!$D$10+SQRT('Random Draws'!G574*(Assumptions!$F$10-Assumptions!$D$10)*(Assumptions!$E$10-Assumptions!$D$10)),Assumptions!$F$10-SQRT((1-'Random Draws'!G574)*(Assumptions!$F$10-Assumptions!$D$10)*(Assumptions!$F$10-Assumptions!$E$10)))</f>
        <v>0.0222384960107031</v>
      </c>
      <c r="J574" s="19" t="n">
        <f aca="false">IF('Random Draws'!H574&lt;(Assumptions!$E$11-Assumptions!$D$11)/(Assumptions!$F$11-Assumptions!$D$11),Assumptions!$D$11+SQRT('Random Draws'!H574*(Assumptions!$F$11-Assumptions!$D$11)*(Assumptions!$E$11-Assumptions!$D$11)),Assumptions!$F$11-SQRT((1-'Random Draws'!H574)*(Assumptions!$F$11-Assumptions!$D$11)*(Assumptions!$F$11-Assumptions!$E$11)))</f>
        <v>0.191878363625031</v>
      </c>
      <c r="K574" s="19" t="n">
        <f aca="false">MAX(G574,I574+Assumptions!$D$21)</f>
        <v>0.090442713832138</v>
      </c>
      <c r="L574" s="28" t="n">
        <f aca="false">(F574-Assumptions!$D$15)*(1-H574)+Assumptions!$D$15-J574</f>
        <v>0.147664191237893</v>
      </c>
      <c r="M574" s="21" t="n">
        <f aca="false">Assumptions!$D$14*(1+E574)^1*L574-Assumptions!$D$14*(1+E574)^0*E574*Assumptions!$D$16</f>
        <v>23.4254407017493</v>
      </c>
      <c r="N574" s="21" t="n">
        <f aca="false">Assumptions!$D$14*(1+E574)^2*L574-Assumptions!$D$14*(1+E574)^1*E574*Assumptions!$D$16</f>
        <v>26.1908765789434</v>
      </c>
      <c r="O574" s="21" t="n">
        <f aca="false">Assumptions!$D$14*(1+E574)^3*L574-Assumptions!$D$14*(1+E574)^2*E574*Assumptions!$D$16</f>
        <v>29.2827795518153</v>
      </c>
      <c r="P574" s="21" t="n">
        <f aca="false">Assumptions!$D$14*(1+E574)^4*L574-Assumptions!$D$14*(1+E574)^3*E574*Assumptions!$D$16</f>
        <v>32.7396899334633</v>
      </c>
      <c r="Q574" s="21" t="n">
        <f aca="false">Assumptions!$D$14*(1+E574)^5*L574-Assumptions!$D$14*(1+E574)^4*E574*Assumptions!$D$16</f>
        <v>36.6046978239424</v>
      </c>
      <c r="R574" s="21" t="n">
        <f aca="false">M574/(1+K574)+N574/(1+K574)^2+O574/(1+K574)^3+P574/(1+K574)^4+Q574/(1+K574)^5</f>
        <v>112.991360304448</v>
      </c>
      <c r="S574" s="21" t="n">
        <f aca="false">Q574*(1+I574)/(K574-I574)</f>
        <v>548.62781871407</v>
      </c>
      <c r="T574" s="21" t="n">
        <f aca="false">R574+S574/(1+K574)^5</f>
        <v>468.838558256792</v>
      </c>
      <c r="U574" s="8" t="n">
        <f aca="false">(T574-Assumptions!$D$17)/Assumptions!$D$18</f>
        <v>11.3535423302717</v>
      </c>
    </row>
    <row r="575" customFormat="false" ht="15" hidden="false" customHeight="false" outlineLevel="0" collapsed="false">
      <c r="B575" s="2" t="n">
        <v>570</v>
      </c>
      <c r="C575" s="27" t="n">
        <f aca="false">NORMSDIST('Random Draws'!C575)</f>
        <v>0.19903493878134</v>
      </c>
      <c r="D575" s="27" t="n">
        <f aca="false">NORMSDIST(Assumptions!$D$22*'Random Draws'!C575+SQRT(1-Assumptions!$D$22^2)*'Random Draws'!D575)</f>
        <v>0.21877986674877</v>
      </c>
      <c r="E575" s="19" t="n">
        <f aca="false">IF(C575&lt;(Assumptions!$E$6-Assumptions!$D$6)/(Assumptions!$F$6-Assumptions!$D$6),Assumptions!$D$6+SQRT(C575*(Assumptions!$F$6-Assumptions!$D$6)*(Assumptions!$E$6-Assumptions!$D$6)),Assumptions!$F$6-SQRT((1-C575)*(Assumptions!$F$6-Assumptions!$D$6)*(Assumptions!$F$6-Assumptions!$E$6)))</f>
        <v>0.0715463895542216</v>
      </c>
      <c r="F575" s="19" t="n">
        <f aca="false">IF(D575&lt;(Assumptions!$E$7-Assumptions!$D$7)/(Assumptions!$F$7-Assumptions!$D$7),Assumptions!$D$7+SQRT(D575*(Assumptions!$F$7-Assumptions!$D$7)*(Assumptions!$E$7-Assumptions!$D$7)),Assumptions!$F$7-SQRT((1-D575)*(Assumptions!$F$7-Assumptions!$D$7)*(Assumptions!$F$7-Assumptions!$E$7)))</f>
        <v>0.396230914982824</v>
      </c>
      <c r="G575" s="19" t="n">
        <f aca="false">MIN(Assumptions!$D$24,MAX(Assumptions!$D$23,Assumptions!$D$8+Assumptions!$E$8*'Random Draws'!E575))</f>
        <v>0.073807108287767</v>
      </c>
      <c r="H575" s="19" t="n">
        <f aca="false">IF('Random Draws'!F575&lt;(Assumptions!$E$9-Assumptions!$D$9)/(Assumptions!$F$9-Assumptions!$D$9),Assumptions!$D$9+SQRT('Random Draws'!F575*(Assumptions!$F$9-Assumptions!$D$9)*(Assumptions!$E$9-Assumptions!$D$9)),Assumptions!$F$9-SQRT((1-'Random Draws'!F575)*(Assumptions!$F$9-Assumptions!$D$9)*(Assumptions!$F$9-Assumptions!$E$9)))</f>
        <v>0.269059401260135</v>
      </c>
      <c r="I575" s="19" t="n">
        <f aca="false">IF('Random Draws'!G575&lt;(Assumptions!$E$10-Assumptions!$D$10)/(Assumptions!$F$10-Assumptions!$D$10),Assumptions!$D$10+SQRT('Random Draws'!G575*(Assumptions!$F$10-Assumptions!$D$10)*(Assumptions!$E$10-Assumptions!$D$10)),Assumptions!$F$10-SQRT((1-'Random Draws'!G575)*(Assumptions!$F$10-Assumptions!$D$10)*(Assumptions!$F$10-Assumptions!$E$10)))</f>
        <v>0.02364354200221</v>
      </c>
      <c r="J575" s="19" t="n">
        <f aca="false">IF('Random Draws'!H575&lt;(Assumptions!$E$11-Assumptions!$D$11)/(Assumptions!$F$11-Assumptions!$D$11),Assumptions!$D$11+SQRT('Random Draws'!H575*(Assumptions!$F$11-Assumptions!$D$11)*(Assumptions!$E$11-Assumptions!$D$11)),Assumptions!$F$11-SQRT((1-'Random Draws'!H575)*(Assumptions!$F$11-Assumptions!$D$11)*(Assumptions!$F$11-Assumptions!$E$11)))</f>
        <v>0.208683315800377</v>
      </c>
      <c r="K575" s="19" t="n">
        <f aca="false">MAX(G575,I575+Assumptions!$D$21)</f>
        <v>0.073807108287767</v>
      </c>
      <c r="L575" s="28" t="n">
        <f aca="false">(F575-Assumptions!$D$15)*(1-H575)+Assumptions!$D$15-J575</f>
        <v>0.115915668600231</v>
      </c>
      <c r="M575" s="21" t="n">
        <f aca="false">Assumptions!$D$14*(1+E575)^1*L575-Assumptions!$D$14*(1+E575)^0*E575*Assumptions!$D$16</f>
        <v>17.6990805517335</v>
      </c>
      <c r="N575" s="21" t="n">
        <f aca="false">Assumptions!$D$14*(1+E575)^2*L575-Assumptions!$D$14*(1+E575)^1*E575*Assumptions!$D$16</f>
        <v>18.9653858636394</v>
      </c>
      <c r="O575" s="21" t="n">
        <f aca="false">Assumptions!$D$14*(1+E575)^3*L575-Assumptions!$D$14*(1+E575)^2*E575*Assumptions!$D$16</f>
        <v>20.3222907486855</v>
      </c>
      <c r="P575" s="21" t="n">
        <f aca="false">Assumptions!$D$14*(1+E575)^4*L575-Assumptions!$D$14*(1+E575)^3*E575*Assumptions!$D$16</f>
        <v>21.7762772792251</v>
      </c>
      <c r="Q575" s="21" t="n">
        <f aca="false">Assumptions!$D$14*(1+E575)^5*L575-Assumptions!$D$14*(1+E575)^4*E575*Assumptions!$D$16</f>
        <v>23.3342912964853</v>
      </c>
      <c r="R575" s="21" t="n">
        <f aca="false">M575/(1+K575)+N575/(1+K575)^2+O575/(1+K575)^3+P575/(1+K575)^4+Q575/(1+K575)^5</f>
        <v>82.0664732325571</v>
      </c>
      <c r="S575" s="21" t="n">
        <f aca="false">Q575*(1+I575)/(K575-I575)</f>
        <v>476.162250045662</v>
      </c>
      <c r="T575" s="21" t="n">
        <f aca="false">R575+S575/(1+K575)^5</f>
        <v>415.587784084185</v>
      </c>
      <c r="U575" s="8" t="n">
        <f aca="false">(T575-Assumptions!$D$17)/Assumptions!$D$18</f>
        <v>9.22351136336741</v>
      </c>
    </row>
    <row r="576" customFormat="false" ht="15" hidden="false" customHeight="false" outlineLevel="0" collapsed="false">
      <c r="B576" s="2" t="n">
        <v>571</v>
      </c>
      <c r="C576" s="27" t="n">
        <f aca="false">NORMSDIST('Random Draws'!C576)</f>
        <v>0.966549006262642</v>
      </c>
      <c r="D576" s="27" t="n">
        <f aca="false">NORMSDIST(Assumptions!$D$22*'Random Draws'!C576+SQRT(1-Assumptions!$D$22^2)*'Random Draws'!D576)</f>
        <v>0.935711298073128</v>
      </c>
      <c r="E576" s="19" t="n">
        <f aca="false">IF(C576&lt;(Assumptions!$E$6-Assumptions!$D$6)/(Assumptions!$F$6-Assumptions!$D$6),Assumptions!$D$6+SQRT(C576*(Assumptions!$F$6-Assumptions!$D$6)*(Assumptions!$E$6-Assumptions!$D$6)),Assumptions!$F$6-SQRT((1-C576)*(Assumptions!$F$6-Assumptions!$D$6)*(Assumptions!$F$6-Assumptions!$E$6)))</f>
        <v>0.12706729074452</v>
      </c>
      <c r="F576" s="19" t="n">
        <f aca="false">IF(D576&lt;(Assumptions!$E$7-Assumptions!$D$7)/(Assumptions!$F$7-Assumptions!$D$7),Assumptions!$D$7+SQRT(D576*(Assumptions!$F$7-Assumptions!$D$7)*(Assumptions!$E$7-Assumptions!$D$7)),Assumptions!$F$7-SQRT((1-D576)*(Assumptions!$F$7-Assumptions!$D$7)*(Assumptions!$F$7-Assumptions!$E$7)))</f>
        <v>0.443963952865264</v>
      </c>
      <c r="G576" s="19" t="n">
        <f aca="false">MIN(Assumptions!$D$24,MAX(Assumptions!$D$23,Assumptions!$D$8+Assumptions!$E$8*'Random Draws'!E576))</f>
        <v>0.084984997181334</v>
      </c>
      <c r="H576" s="19" t="n">
        <f aca="false">IF('Random Draws'!F576&lt;(Assumptions!$E$9-Assumptions!$D$9)/(Assumptions!$F$9-Assumptions!$D$9),Assumptions!$D$9+SQRT('Random Draws'!F576*(Assumptions!$F$9-Assumptions!$D$9)*(Assumptions!$E$9-Assumptions!$D$9)),Assumptions!$F$9-SQRT((1-'Random Draws'!F576)*(Assumptions!$F$9-Assumptions!$D$9)*(Assumptions!$F$9-Assumptions!$E$9)))</f>
        <v>0.249955220812468</v>
      </c>
      <c r="I576" s="19" t="n">
        <f aca="false">IF('Random Draws'!G576&lt;(Assumptions!$E$10-Assumptions!$D$10)/(Assumptions!$F$10-Assumptions!$D$10),Assumptions!$D$10+SQRT('Random Draws'!G576*(Assumptions!$F$10-Assumptions!$D$10)*(Assumptions!$E$10-Assumptions!$D$10)),Assumptions!$F$10-SQRT((1-'Random Draws'!G576)*(Assumptions!$F$10-Assumptions!$D$10)*(Assumptions!$F$10-Assumptions!$E$10)))</f>
        <v>0.0153079082213641</v>
      </c>
      <c r="J576" s="19" t="n">
        <f aca="false">IF('Random Draws'!H576&lt;(Assumptions!$E$11-Assumptions!$D$11)/(Assumptions!$F$11-Assumptions!$D$11),Assumptions!$D$11+SQRT('Random Draws'!H576*(Assumptions!$F$11-Assumptions!$D$11)*(Assumptions!$E$11-Assumptions!$D$11)),Assumptions!$F$11-SQRT((1-'Random Draws'!H576)*(Assumptions!$F$11-Assumptions!$D$11)*(Assumptions!$F$11-Assumptions!$E$11)))</f>
        <v>0.157193969533837</v>
      </c>
      <c r="K576" s="19" t="n">
        <f aca="false">MAX(G576,I576+Assumptions!$D$21)</f>
        <v>0.084984997181334</v>
      </c>
      <c r="L576" s="28" t="n">
        <f aca="false">(F576-Assumptions!$D$15)*(1-H576)+Assumptions!$D$15-J576</f>
        <v>0.208293054165834</v>
      </c>
      <c r="M576" s="21" t="n">
        <f aca="false">Assumptions!$D$14*(1+E576)^1*L576-Assumptions!$D$14*(1+E576)^0*E576*Assumptions!$D$16</f>
        <v>33.4874990800016</v>
      </c>
      <c r="N576" s="21" t="n">
        <f aca="false">Assumptions!$D$14*(1+E576)^2*L576-Assumptions!$D$14*(1+E576)^1*E576*Assumptions!$D$16</f>
        <v>37.742664861907</v>
      </c>
      <c r="O576" s="21" t="n">
        <f aca="false">Assumptions!$D$14*(1+E576)^3*L576-Assumptions!$D$14*(1+E576)^2*E576*Assumptions!$D$16</f>
        <v>42.5385230313879</v>
      </c>
      <c r="P576" s="21" t="n">
        <f aca="false">Assumptions!$D$14*(1+E576)^4*L576-Assumptions!$D$14*(1+E576)^3*E576*Assumptions!$D$16</f>
        <v>47.9437779052597</v>
      </c>
      <c r="Q576" s="21" t="n">
        <f aca="false">Assumptions!$D$14*(1+E576)^5*L576-Assumptions!$D$14*(1+E576)^4*E576*Assumptions!$D$16</f>
        <v>54.0358638717381</v>
      </c>
      <c r="R576" s="21" t="n">
        <f aca="false">M576/(1+K576)+N576/(1+K576)^2+O576/(1+K576)^3+P576/(1+K576)^4+Q576/(1+K576)^5</f>
        <v>166.76690917421</v>
      </c>
      <c r="S576" s="21" t="n">
        <f aca="false">Q576*(1+I576)/(K576-I576)</f>
        <v>787.389954653072</v>
      </c>
      <c r="T576" s="21" t="n">
        <f aca="false">R576+S576/(1+K576)^5</f>
        <v>690.453200173747</v>
      </c>
      <c r="U576" s="8" t="n">
        <f aca="false">(T576-Assumptions!$D$17)/Assumptions!$D$18</f>
        <v>20.2181280069499</v>
      </c>
    </row>
    <row r="577" customFormat="false" ht="15" hidden="false" customHeight="false" outlineLevel="0" collapsed="false">
      <c r="B577" s="2" t="n">
        <v>572</v>
      </c>
      <c r="C577" s="27" t="n">
        <f aca="false">NORMSDIST('Random Draws'!C577)</f>
        <v>0.0961880936191831</v>
      </c>
      <c r="D577" s="27" t="n">
        <f aca="false">NORMSDIST(Assumptions!$D$22*'Random Draws'!C577+SQRT(1-Assumptions!$D$22^2)*'Random Draws'!D577)</f>
        <v>0.13114784108047</v>
      </c>
      <c r="E577" s="19" t="n">
        <f aca="false">IF(C577&lt;(Assumptions!$E$6-Assumptions!$D$6)/(Assumptions!$F$6-Assumptions!$D$6),Assumptions!$D$6+SQRT(C577*(Assumptions!$F$6-Assumptions!$D$6)*(Assumptions!$E$6-Assumptions!$D$6)),Assumptions!$F$6-SQRT((1-C577)*(Assumptions!$F$6-Assumptions!$D$6)*(Assumptions!$F$6-Assumptions!$E$6)))</f>
        <v>0.0619303549468748</v>
      </c>
      <c r="F577" s="19" t="n">
        <f aca="false">IF(D577&lt;(Assumptions!$E$7-Assumptions!$D$7)/(Assumptions!$F$7-Assumptions!$D$7),Assumptions!$D$7+SQRT(D577*(Assumptions!$F$7-Assumptions!$D$7)*(Assumptions!$E$7-Assumptions!$D$7)),Assumptions!$F$7-SQRT((1-D577)*(Assumptions!$F$7-Assumptions!$D$7)*(Assumptions!$F$7-Assumptions!$E$7)))</f>
        <v>0.388051507026946</v>
      </c>
      <c r="G577" s="19" t="n">
        <f aca="false">MIN(Assumptions!$D$24,MAX(Assumptions!$D$23,Assumptions!$D$8+Assumptions!$E$8*'Random Draws'!E577))</f>
        <v>0.085018982880642</v>
      </c>
      <c r="H577" s="19" t="n">
        <f aca="false">IF('Random Draws'!F577&lt;(Assumptions!$E$9-Assumptions!$D$9)/(Assumptions!$F$9-Assumptions!$D$9),Assumptions!$D$9+SQRT('Random Draws'!F577*(Assumptions!$F$9-Assumptions!$D$9)*(Assumptions!$E$9-Assumptions!$D$9)),Assumptions!$F$9-SQRT((1-'Random Draws'!F577)*(Assumptions!$F$9-Assumptions!$D$9)*(Assumptions!$F$9-Assumptions!$E$9)))</f>
        <v>0.32727484648135</v>
      </c>
      <c r="I577" s="19" t="n">
        <f aca="false">IF('Random Draws'!G577&lt;(Assumptions!$E$10-Assumptions!$D$10)/(Assumptions!$F$10-Assumptions!$D$10),Assumptions!$D$10+SQRT('Random Draws'!G577*(Assumptions!$F$10-Assumptions!$D$10)*(Assumptions!$E$10-Assumptions!$D$10)),Assumptions!$F$10-SQRT((1-'Random Draws'!G577)*(Assumptions!$F$10-Assumptions!$D$10)*(Assumptions!$F$10-Assumptions!$E$10)))</f>
        <v>0.01981568412711</v>
      </c>
      <c r="J577" s="19" t="n">
        <f aca="false">IF('Random Draws'!H577&lt;(Assumptions!$E$11-Assumptions!$D$11)/(Assumptions!$F$11-Assumptions!$D$11),Assumptions!$D$11+SQRT('Random Draws'!H577*(Assumptions!$F$11-Assumptions!$D$11)*(Assumptions!$E$11-Assumptions!$D$11)),Assumptions!$F$11-SQRT((1-'Random Draws'!H577)*(Assumptions!$F$11-Assumptions!$D$11)*(Assumptions!$F$11-Assumptions!$E$11)))</f>
        <v>0.204425716028273</v>
      </c>
      <c r="K577" s="19" t="n">
        <f aca="false">MAX(G577,I577+Assumptions!$D$21)</f>
        <v>0.085018982880642</v>
      </c>
      <c r="L577" s="28" t="n">
        <f aca="false">(F577-Assumptions!$D$15)*(1-H577)+Assumptions!$D$15-J577</f>
        <v>0.0991720236521486</v>
      </c>
      <c r="M577" s="21" t="n">
        <f aca="false">Assumptions!$D$14*(1+E577)^1*L577-Assumptions!$D$14*(1+E577)^0*E577*Assumptions!$D$16</f>
        <v>15.0011013862514</v>
      </c>
      <c r="N577" s="21" t="n">
        <f aca="false">Assumptions!$D$14*(1+E577)^2*L577-Assumptions!$D$14*(1+E577)^1*E577*Assumptions!$D$16</f>
        <v>15.930124919696</v>
      </c>
      <c r="O577" s="21" t="n">
        <f aca="false">Assumptions!$D$14*(1+E577)^3*L577-Assumptions!$D$14*(1+E577)^2*E577*Assumptions!$D$16</f>
        <v>16.9166832103208</v>
      </c>
      <c r="P577" s="21" t="n">
        <f aca="false">Assumptions!$D$14*(1+E577)^4*L577-Assumptions!$D$14*(1+E577)^3*E577*Assumptions!$D$16</f>
        <v>17.9643394060598</v>
      </c>
      <c r="Q577" s="21" t="n">
        <f aca="false">Assumptions!$D$14*(1+E577)^5*L577-Assumptions!$D$14*(1+E577)^4*E577*Assumptions!$D$16</f>
        <v>19.0768773218632</v>
      </c>
      <c r="R577" s="21" t="n">
        <f aca="false">M577/(1+K577)+N577/(1+K577)^2+O577/(1+K577)^3+P577/(1+K577)^4+Q577/(1+K577)^5</f>
        <v>66.2482049015955</v>
      </c>
      <c r="S577" s="21" t="n">
        <f aca="false">Q577*(1+I577)/(K577-I577)</f>
        <v>298.372920832492</v>
      </c>
      <c r="T577" s="21" t="n">
        <f aca="false">R577+S577/(1+K577)^5</f>
        <v>264.66239270937</v>
      </c>
      <c r="U577" s="8" t="n">
        <f aca="false">(T577-Assumptions!$D$17)/Assumptions!$D$18</f>
        <v>3.18649570837481</v>
      </c>
    </row>
    <row r="578" customFormat="false" ht="15" hidden="false" customHeight="false" outlineLevel="0" collapsed="false">
      <c r="B578" s="2" t="n">
        <v>573</v>
      </c>
      <c r="C578" s="27" t="n">
        <f aca="false">NORMSDIST('Random Draws'!C578)</f>
        <v>0.398590676070512</v>
      </c>
      <c r="D578" s="27" t="n">
        <f aca="false">NORMSDIST(Assumptions!$D$22*'Random Draws'!C578+SQRT(1-Assumptions!$D$22^2)*'Random Draws'!D578)</f>
        <v>0.116703010666072</v>
      </c>
      <c r="E578" s="19" t="n">
        <f aca="false">IF(C578&lt;(Assumptions!$E$6-Assumptions!$D$6)/(Assumptions!$F$6-Assumptions!$D$6),Assumptions!$D$6+SQRT(C578*(Assumptions!$F$6-Assumptions!$D$6)*(Assumptions!$E$6-Assumptions!$D$6)),Assumptions!$F$6-SQRT((1-C578)*(Assumptions!$F$6-Assumptions!$D$6)*(Assumptions!$F$6-Assumptions!$E$6)))</f>
        <v>0.0846425064299997</v>
      </c>
      <c r="F578" s="19" t="n">
        <f aca="false">IF(D578&lt;(Assumptions!$E$7-Assumptions!$D$7)/(Assumptions!$F$7-Assumptions!$D$7),Assumptions!$D$7+SQRT(D578*(Assumptions!$F$7-Assumptions!$D$7)*(Assumptions!$E$7-Assumptions!$D$7)),Assumptions!$F$7-SQRT((1-D578)*(Assumptions!$F$7-Assumptions!$D$7)*(Assumptions!$F$7-Assumptions!$E$7)))</f>
        <v>0.386461633811925</v>
      </c>
      <c r="G578" s="19" t="n">
        <f aca="false">MIN(Assumptions!$D$24,MAX(Assumptions!$D$23,Assumptions!$D$8+Assumptions!$E$8*'Random Draws'!E578))</f>
        <v>0.100714427801897</v>
      </c>
      <c r="H578" s="19" t="n">
        <f aca="false">IF('Random Draws'!F578&lt;(Assumptions!$E$9-Assumptions!$D$9)/(Assumptions!$F$9-Assumptions!$D$9),Assumptions!$D$9+SQRT('Random Draws'!F578*(Assumptions!$F$9-Assumptions!$D$9)*(Assumptions!$E$9-Assumptions!$D$9)),Assumptions!$F$9-SQRT((1-'Random Draws'!F578)*(Assumptions!$F$9-Assumptions!$D$9)*(Assumptions!$F$9-Assumptions!$E$9)))</f>
        <v>0.265843099301416</v>
      </c>
      <c r="I578" s="19" t="n">
        <f aca="false">IF('Random Draws'!G578&lt;(Assumptions!$E$10-Assumptions!$D$10)/(Assumptions!$F$10-Assumptions!$D$10),Assumptions!$D$10+SQRT('Random Draws'!G578*(Assumptions!$F$10-Assumptions!$D$10)*(Assumptions!$E$10-Assumptions!$D$10)),Assumptions!$F$10-SQRT((1-'Random Draws'!G578)*(Assumptions!$F$10-Assumptions!$D$10)*(Assumptions!$F$10-Assumptions!$E$10)))</f>
        <v>0.0199610998228835</v>
      </c>
      <c r="J578" s="19" t="n">
        <f aca="false">IF('Random Draws'!H578&lt;(Assumptions!$E$11-Assumptions!$D$11)/(Assumptions!$F$11-Assumptions!$D$11),Assumptions!$D$11+SQRT('Random Draws'!H578*(Assumptions!$F$11-Assumptions!$D$11)*(Assumptions!$E$11-Assumptions!$D$11)),Assumptions!$F$11-SQRT((1-'Random Draws'!H578)*(Assumptions!$F$11-Assumptions!$D$11)*(Assumptions!$F$11-Assumptions!$E$11)))</f>
        <v>0.179317722239506</v>
      </c>
      <c r="K578" s="19" t="n">
        <f aca="false">MAX(G578,I578+Assumptions!$D$21)</f>
        <v>0.100714427801897</v>
      </c>
      <c r="L578" s="28" t="n">
        <f aca="false">(F578-Assumptions!$D$15)*(1-H578)+Assumptions!$D$15-J578</f>
        <v>0.138965355987953</v>
      </c>
      <c r="M578" s="21" t="n">
        <f aca="false">Assumptions!$D$14*(1+E578)^1*L578-Assumptions!$D$14*(1+E578)^0*E578*Assumptions!$D$16</f>
        <v>21.4873262407575</v>
      </c>
      <c r="N578" s="21" t="n">
        <f aca="false">Assumptions!$D$14*(1+E578)^2*L578-Assumptions!$D$14*(1+E578)^1*E578*Assumptions!$D$16</f>
        <v>23.3060673902543</v>
      </c>
      <c r="O578" s="21" t="n">
        <f aca="false">Assumptions!$D$14*(1+E578)^3*L578-Assumptions!$D$14*(1+E578)^2*E578*Assumptions!$D$16</f>
        <v>25.2787513491919</v>
      </c>
      <c r="P578" s="21" t="n">
        <f aca="false">Assumptions!$D$14*(1+E578)^4*L578-Assumptions!$D$14*(1+E578)^3*E578*Assumptions!$D$16</f>
        <v>27.4184082228082</v>
      </c>
      <c r="Q578" s="21" t="n">
        <f aca="false">Assumptions!$D$14*(1+E578)^5*L578-Assumptions!$D$14*(1+E578)^4*E578*Assumptions!$D$16</f>
        <v>29.7391710171076</v>
      </c>
      <c r="R578" s="21" t="n">
        <f aca="false">M578/(1+K578)+N578/(1+K578)^2+O578/(1+K578)^3+P578/(1+K578)^4+Q578/(1+K578)^5</f>
        <v>94.7972201847819</v>
      </c>
      <c r="S578" s="21" t="n">
        <f aca="false">Q578*(1+I578)/(K578-I578)</f>
        <v>375.622879422541</v>
      </c>
      <c r="T578" s="21" t="n">
        <f aca="false">R578+S578/(1+K578)^5</f>
        <v>327.273550742445</v>
      </c>
      <c r="U578" s="8" t="n">
        <f aca="false">(T578-Assumptions!$D$17)/Assumptions!$D$18</f>
        <v>5.69094202969781</v>
      </c>
    </row>
    <row r="579" customFormat="false" ht="15" hidden="false" customHeight="false" outlineLevel="0" collapsed="false">
      <c r="B579" s="2" t="n">
        <v>574</v>
      </c>
      <c r="C579" s="27" t="n">
        <f aca="false">NORMSDIST('Random Draws'!C579)</f>
        <v>0.532891961914224</v>
      </c>
      <c r="D579" s="27" t="n">
        <f aca="false">NORMSDIST(Assumptions!$D$22*'Random Draws'!C579+SQRT(1-Assumptions!$D$22^2)*'Random Draws'!D579)</f>
        <v>0.858651950789141</v>
      </c>
      <c r="E579" s="19" t="n">
        <f aca="false">IF(C579&lt;(Assumptions!$E$6-Assumptions!$D$6)/(Assumptions!$F$6-Assumptions!$D$6),Assumptions!$D$6+SQRT(C579*(Assumptions!$F$6-Assumptions!$D$6)*(Assumptions!$E$6-Assumptions!$D$6)),Assumptions!$F$6-SQRT((1-C579)*(Assumptions!$F$6-Assumptions!$D$6)*(Assumptions!$F$6-Assumptions!$E$6)))</f>
        <v>0.0916725731035794</v>
      </c>
      <c r="F579" s="19" t="n">
        <f aca="false">IF(D579&lt;(Assumptions!$E$7-Assumptions!$D$7)/(Assumptions!$F$7-Assumptions!$D$7),Assumptions!$D$7+SQRT(D579*(Assumptions!$F$7-Assumptions!$D$7)*(Assumptions!$E$7-Assumptions!$D$7)),Assumptions!$F$7-SQRT((1-D579)*(Assumptions!$F$7-Assumptions!$D$7)*(Assumptions!$F$7-Assumptions!$E$7)))</f>
        <v>0.436222022860566</v>
      </c>
      <c r="G579" s="19" t="n">
        <f aca="false">MIN(Assumptions!$D$24,MAX(Assumptions!$D$23,Assumptions!$D$8+Assumptions!$E$8*'Random Draws'!E579))</f>
        <v>0.087747847948329</v>
      </c>
      <c r="H579" s="19" t="n">
        <f aca="false">IF('Random Draws'!F579&lt;(Assumptions!$E$9-Assumptions!$D$9)/(Assumptions!$F$9-Assumptions!$D$9),Assumptions!$D$9+SQRT('Random Draws'!F579*(Assumptions!$F$9-Assumptions!$D$9)*(Assumptions!$E$9-Assumptions!$D$9)),Assumptions!$F$9-SQRT((1-'Random Draws'!F579)*(Assumptions!$F$9-Assumptions!$D$9)*(Assumptions!$F$9-Assumptions!$E$9)))</f>
        <v>0.256901464015451</v>
      </c>
      <c r="I579" s="19" t="n">
        <f aca="false">IF('Random Draws'!G579&lt;(Assumptions!$E$10-Assumptions!$D$10)/(Assumptions!$F$10-Assumptions!$D$10),Assumptions!$D$10+SQRT('Random Draws'!G579*(Assumptions!$F$10-Assumptions!$D$10)*(Assumptions!$E$10-Assumptions!$D$10)),Assumptions!$F$10-SQRT((1-'Random Draws'!G579)*(Assumptions!$F$10-Assumptions!$D$10)*(Assumptions!$F$10-Assumptions!$E$10)))</f>
        <v>0.017636414225633</v>
      </c>
      <c r="J579" s="19" t="n">
        <f aca="false">IF('Random Draws'!H579&lt;(Assumptions!$E$11-Assumptions!$D$11)/(Assumptions!$F$11-Assumptions!$D$11),Assumptions!$D$11+SQRT('Random Draws'!H579*(Assumptions!$F$11-Assumptions!$D$11)*(Assumptions!$E$11-Assumptions!$D$11)),Assumptions!$F$11-SQRT((1-'Random Draws'!H579)*(Assumptions!$F$11-Assumptions!$D$11)*(Assumptions!$F$11-Assumptions!$E$11)))</f>
        <v>0.156234123799148</v>
      </c>
      <c r="K579" s="19" t="n">
        <f aca="false">MAX(G579,I579+Assumptions!$D$21)</f>
        <v>0.087747847948329</v>
      </c>
      <c r="L579" s="28" t="n">
        <f aca="false">(F579-Assumptions!$D$15)*(1-H579)+Assumptions!$D$15-J579</f>
        <v>0.201319013074766</v>
      </c>
      <c r="M579" s="21" t="n">
        <f aca="false">Assumptions!$D$14*(1+E579)^1*L579-Assumptions!$D$14*(1+E579)^0*E579*Assumptions!$D$16</f>
        <v>31.4685188346098</v>
      </c>
      <c r="N579" s="21" t="n">
        <f aca="false">Assumptions!$D$14*(1+E579)^2*L579-Assumptions!$D$14*(1+E579)^1*E579*Assumptions!$D$16</f>
        <v>34.3533189279369</v>
      </c>
      <c r="O579" s="21" t="n">
        <f aca="false">Assumptions!$D$14*(1+E579)^3*L579-Assumptions!$D$14*(1+E579)^2*E579*Assumptions!$D$16</f>
        <v>37.5025760687088</v>
      </c>
      <c r="P579" s="21" t="n">
        <f aca="false">Assumptions!$D$14*(1+E579)^4*L579-Assumptions!$D$14*(1+E579)^3*E579*Assumptions!$D$16</f>
        <v>40.94053371494</v>
      </c>
      <c r="Q579" s="21" t="n">
        <f aca="false">Assumptions!$D$14*(1+E579)^5*L579-Assumptions!$D$14*(1+E579)^4*E579*Assumptions!$D$16</f>
        <v>44.6936577848224</v>
      </c>
      <c r="R579" s="21" t="n">
        <f aca="false">M579/(1+K579)+N579/(1+K579)^2+O579/(1+K579)^3+P579/(1+K579)^4+Q579/(1+K579)^5</f>
        <v>145.697480019899</v>
      </c>
      <c r="S579" s="21" t="n">
        <f aca="false">Q579*(1+I579)/(K579-I579)</f>
        <v>648.708651810827</v>
      </c>
      <c r="T579" s="21" t="n">
        <f aca="false">R579+S579/(1+K579)^5</f>
        <v>571.696427863434</v>
      </c>
      <c r="U579" s="8" t="n">
        <f aca="false">(T579-Assumptions!$D$17)/Assumptions!$D$18</f>
        <v>15.4678571145374</v>
      </c>
    </row>
    <row r="580" customFormat="false" ht="15" hidden="false" customHeight="false" outlineLevel="0" collapsed="false">
      <c r="B580" s="2" t="n">
        <v>575</v>
      </c>
      <c r="C580" s="27" t="n">
        <f aca="false">NORMSDIST('Random Draws'!C580)</f>
        <v>0.223682738986389</v>
      </c>
      <c r="D580" s="27" t="n">
        <f aca="false">NORMSDIST(Assumptions!$D$22*'Random Draws'!C580+SQRT(1-Assumptions!$D$22^2)*'Random Draws'!D580)</f>
        <v>0.0461854475777677</v>
      </c>
      <c r="E580" s="19" t="n">
        <f aca="false">IF(C580&lt;(Assumptions!$E$6-Assumptions!$D$6)/(Assumptions!$F$6-Assumptions!$D$6),Assumptions!$D$6+SQRT(C580*(Assumptions!$F$6-Assumptions!$D$6)*(Assumptions!$E$6-Assumptions!$D$6)),Assumptions!$F$6-SQRT((1-C580)*(Assumptions!$F$6-Assumptions!$D$6)*(Assumptions!$F$6-Assumptions!$E$6)))</f>
        <v>0.0734426926985844</v>
      </c>
      <c r="F580" s="19" t="n">
        <f aca="false">IF(D580&lt;(Assumptions!$E$7-Assumptions!$D$7)/(Assumptions!$F$7-Assumptions!$D$7),Assumptions!$D$7+SQRT(D580*(Assumptions!$F$7-Assumptions!$D$7)*(Assumptions!$E$7-Assumptions!$D$7)),Assumptions!$F$7-SQRT((1-D580)*(Assumptions!$F$7-Assumptions!$D$7)*(Assumptions!$F$7-Assumptions!$E$7)))</f>
        <v>0.376646701939622</v>
      </c>
      <c r="G580" s="19" t="n">
        <f aca="false">MIN(Assumptions!$D$24,MAX(Assumptions!$D$23,Assumptions!$D$8+Assumptions!$E$8*'Random Draws'!E580))</f>
        <v>0.088504742244674</v>
      </c>
      <c r="H580" s="19" t="n">
        <f aca="false">IF('Random Draws'!F580&lt;(Assumptions!$E$9-Assumptions!$D$9)/(Assumptions!$F$9-Assumptions!$D$9),Assumptions!$D$9+SQRT('Random Draws'!F580*(Assumptions!$F$9-Assumptions!$D$9)*(Assumptions!$E$9-Assumptions!$D$9)),Assumptions!$F$9-SQRT((1-'Random Draws'!F580)*(Assumptions!$F$9-Assumptions!$D$9)*(Assumptions!$F$9-Assumptions!$E$9)))</f>
        <v>0.260982630780967</v>
      </c>
      <c r="I580" s="19" t="n">
        <f aca="false">IF('Random Draws'!G580&lt;(Assumptions!$E$10-Assumptions!$D$10)/(Assumptions!$F$10-Assumptions!$D$10),Assumptions!$D$10+SQRT('Random Draws'!G580*(Assumptions!$F$10-Assumptions!$D$10)*(Assumptions!$E$10-Assumptions!$D$10)),Assumptions!$F$10-SQRT((1-'Random Draws'!G580)*(Assumptions!$F$10-Assumptions!$D$10)*(Assumptions!$F$10-Assumptions!$E$10)))</f>
        <v>0.0258804145972831</v>
      </c>
      <c r="J580" s="19" t="n">
        <f aca="false">IF('Random Draws'!H580&lt;(Assumptions!$E$11-Assumptions!$D$11)/(Assumptions!$F$11-Assumptions!$D$11),Assumptions!$D$11+SQRT('Random Draws'!H580*(Assumptions!$F$11-Assumptions!$D$11)*(Assumptions!$E$11-Assumptions!$D$11)),Assumptions!$F$11-SQRT((1-'Random Draws'!H580)*(Assumptions!$F$11-Assumptions!$D$11)*(Assumptions!$F$11-Assumptions!$E$11)))</f>
        <v>0.14263957484804</v>
      </c>
      <c r="K580" s="19" t="n">
        <f aca="false">MAX(G580,I580+Assumptions!$D$21)</f>
        <v>0.088504742244674</v>
      </c>
      <c r="L580" s="28" t="n">
        <f aca="false">(F580-Assumptions!$D$15)*(1-H580)+Assumptions!$D$15-J580</f>
        <v>0.16963662194593</v>
      </c>
      <c r="M580" s="21" t="n">
        <f aca="false">Assumptions!$D$14*(1+E580)^1*L580-Assumptions!$D$14*(1+E580)^0*E580*Assumptions!$D$16</f>
        <v>26.0843271618412</v>
      </c>
      <c r="N580" s="21" t="n">
        <f aca="false">Assumptions!$D$14*(1+E580)^2*L580-Assumptions!$D$14*(1+E580)^1*E580*Assumptions!$D$16</f>
        <v>28.0000303858376</v>
      </c>
      <c r="O580" s="21" t="n">
        <f aca="false">Assumptions!$D$14*(1+E580)^3*L580-Assumptions!$D$14*(1+E580)^2*E580*Assumptions!$D$16</f>
        <v>30.0564280130157</v>
      </c>
      <c r="P580" s="21" t="n">
        <f aca="false">Assumptions!$D$14*(1+E580)^4*L580-Assumptions!$D$14*(1+E580)^3*E580*Assumptions!$D$16</f>
        <v>32.2638530191927</v>
      </c>
      <c r="Q580" s="21" t="n">
        <f aca="false">Assumptions!$D$14*(1+E580)^5*L580-Assumptions!$D$14*(1+E580)^4*E580*Assumptions!$D$16</f>
        <v>34.6333972617536</v>
      </c>
      <c r="R580" s="21" t="n">
        <f aca="false">M580/(1+K580)+N580/(1+K580)^2+O580/(1+K580)^3+P580/(1+K580)^4+Q580/(1+K580)^5</f>
        <v>116.546896184988</v>
      </c>
      <c r="S580" s="21" t="n">
        <f aca="false">Q580*(1+I580)/(K580-I580)</f>
        <v>567.346992399693</v>
      </c>
      <c r="T580" s="21" t="n">
        <f aca="false">R580+S580/(1+K580)^5</f>
        <v>487.823112617754</v>
      </c>
      <c r="U580" s="8" t="n">
        <f aca="false">(T580-Assumptions!$D$17)/Assumptions!$D$18</f>
        <v>12.1129245047102</v>
      </c>
    </row>
    <row r="581" customFormat="false" ht="15" hidden="false" customHeight="false" outlineLevel="0" collapsed="false">
      <c r="B581" s="2" t="n">
        <v>576</v>
      </c>
      <c r="C581" s="27" t="n">
        <f aca="false">NORMSDIST('Random Draws'!C581)</f>
        <v>0.979320968907864</v>
      </c>
      <c r="D581" s="27" t="n">
        <f aca="false">NORMSDIST(Assumptions!$D$22*'Random Draws'!C581+SQRT(1-Assumptions!$D$22^2)*'Random Draws'!D581)</f>
        <v>0.94504170589062</v>
      </c>
      <c r="E581" s="19" t="n">
        <f aca="false">IF(C581&lt;(Assumptions!$E$6-Assumptions!$D$6)/(Assumptions!$F$6-Assumptions!$D$6),Assumptions!$D$6+SQRT(C581*(Assumptions!$F$6-Assumptions!$D$6)*(Assumptions!$E$6-Assumptions!$D$6)),Assumptions!$F$6-SQRT((1-C581)*(Assumptions!$F$6-Assumptions!$D$6)*(Assumptions!$F$6-Assumptions!$E$6)))</f>
        <v>0.129831659158905</v>
      </c>
      <c r="F581" s="19" t="n">
        <f aca="false">IF(D581&lt;(Assumptions!$E$7-Assumptions!$D$7)/(Assumptions!$F$7-Assumptions!$D$7),Assumptions!$D$7+SQRT(D581*(Assumptions!$F$7-Assumptions!$D$7)*(Assumptions!$E$7-Assumptions!$D$7)),Assumptions!$F$7-SQRT((1-D581)*(Assumptions!$F$7-Assumptions!$D$7)*(Assumptions!$F$7-Assumptions!$E$7)))</f>
        <v>0.44517322771344</v>
      </c>
      <c r="G581" s="19" t="n">
        <f aca="false">MIN(Assumptions!$D$24,MAX(Assumptions!$D$23,Assumptions!$D$8+Assumptions!$E$8*'Random Draws'!E581))</f>
        <v>0.084602215591154</v>
      </c>
      <c r="H581" s="19" t="n">
        <f aca="false">IF('Random Draws'!F581&lt;(Assumptions!$E$9-Assumptions!$D$9)/(Assumptions!$F$9-Assumptions!$D$9),Assumptions!$D$9+SQRT('Random Draws'!F581*(Assumptions!$F$9-Assumptions!$D$9)*(Assumptions!$E$9-Assumptions!$D$9)),Assumptions!$F$9-SQRT((1-'Random Draws'!F581)*(Assumptions!$F$9-Assumptions!$D$9)*(Assumptions!$F$9-Assumptions!$E$9)))</f>
        <v>0.25181856172851</v>
      </c>
      <c r="I581" s="19" t="n">
        <f aca="false">IF('Random Draws'!G581&lt;(Assumptions!$E$10-Assumptions!$D$10)/(Assumptions!$F$10-Assumptions!$D$10),Assumptions!$D$10+SQRT('Random Draws'!G581*(Assumptions!$F$10-Assumptions!$D$10)*(Assumptions!$E$10-Assumptions!$D$10)),Assumptions!$F$10-SQRT((1-'Random Draws'!G581)*(Assumptions!$F$10-Assumptions!$D$10)*(Assumptions!$F$10-Assumptions!$E$10)))</f>
        <v>0.020017651263955</v>
      </c>
      <c r="J581" s="19" t="n">
        <f aca="false">IF('Random Draws'!H581&lt;(Assumptions!$E$11-Assumptions!$D$11)/(Assumptions!$F$11-Assumptions!$D$11),Assumptions!$D$11+SQRT('Random Draws'!H581*(Assumptions!$F$11-Assumptions!$D$11)*(Assumptions!$E$11-Assumptions!$D$11)),Assumptions!$F$11-SQRT((1-'Random Draws'!H581)*(Assumptions!$F$11-Assumptions!$D$11)*(Assumptions!$F$11-Assumptions!$E$11)))</f>
        <v>0.177398192638481</v>
      </c>
      <c r="K581" s="19" t="n">
        <f aca="false">MAX(G581,I581+Assumptions!$D$21)</f>
        <v>0.084602215591154</v>
      </c>
      <c r="L581" s="28" t="n">
        <f aca="false">(F581-Assumptions!$D$15)*(1-H581)+Assumptions!$D$15-J581</f>
        <v>0.188408566176828</v>
      </c>
      <c r="M581" s="21" t="n">
        <f aca="false">Assumptions!$D$14*(1+E581)^1*L581-Assumptions!$D$14*(1+E581)^0*E581*Assumptions!$D$16</f>
        <v>30.3013769065396</v>
      </c>
      <c r="N581" s="21" t="n">
        <f aca="false">Assumptions!$D$14*(1+E581)^2*L581-Assumptions!$D$14*(1+E581)^1*E581*Assumptions!$D$16</f>
        <v>34.235454945115</v>
      </c>
      <c r="O581" s="21" t="n">
        <f aca="false">Assumptions!$D$14*(1+E581)^3*L581-Assumptions!$D$14*(1+E581)^2*E581*Assumptions!$D$16</f>
        <v>38.6803008626992</v>
      </c>
      <c r="P581" s="21" t="n">
        <f aca="false">Assumptions!$D$14*(1+E581)^4*L581-Assumptions!$D$14*(1+E581)^3*E581*Assumptions!$D$16</f>
        <v>43.7022285004691</v>
      </c>
      <c r="Q581" s="21" t="n">
        <f aca="false">Assumptions!$D$14*(1+E581)^5*L581-Assumptions!$D$14*(1+E581)^4*E581*Assumptions!$D$16</f>
        <v>49.3761613356266</v>
      </c>
      <c r="R581" s="21" t="n">
        <f aca="false">M581/(1+K581)+N581/(1+K581)^2+O581/(1+K581)^3+P581/(1+K581)^4+Q581/(1+K581)^5</f>
        <v>151.835397510667</v>
      </c>
      <c r="S581" s="21" t="n">
        <f aca="false">Q581*(1+I581)/(K581-I581)</f>
        <v>779.823424353202</v>
      </c>
      <c r="T581" s="21" t="n">
        <f aca="false">R581+S581/(1+K581)^5</f>
        <v>671.405126106059</v>
      </c>
      <c r="U581" s="8" t="n">
        <f aca="false">(T581-Assumptions!$D$17)/Assumptions!$D$18</f>
        <v>19.4562050442424</v>
      </c>
    </row>
    <row r="582" customFormat="false" ht="15" hidden="false" customHeight="false" outlineLevel="0" collapsed="false">
      <c r="B582" s="2" t="n">
        <v>577</v>
      </c>
      <c r="C582" s="27" t="n">
        <f aca="false">NORMSDIST('Random Draws'!C582)</f>
        <v>0.867857913284916</v>
      </c>
      <c r="D582" s="27" t="n">
        <f aca="false">NORMSDIST(Assumptions!$D$22*'Random Draws'!C582+SQRT(1-Assumptions!$D$22^2)*'Random Draws'!D582)</f>
        <v>0.577968395066095</v>
      </c>
      <c r="E582" s="19" t="n">
        <f aca="false">IF(C582&lt;(Assumptions!$E$6-Assumptions!$D$6)/(Assumptions!$F$6-Assumptions!$D$6),Assumptions!$D$6+SQRT(C582*(Assumptions!$F$6-Assumptions!$D$6)*(Assumptions!$E$6-Assumptions!$D$6)),Assumptions!$F$6-SQRT((1-C582)*(Assumptions!$F$6-Assumptions!$D$6)*(Assumptions!$F$6-Assumptions!$E$6)))</f>
        <v>0.1142957117668</v>
      </c>
      <c r="F582" s="19" t="n">
        <f aca="false">IF(D582&lt;(Assumptions!$E$7-Assumptions!$D$7)/(Assumptions!$F$7-Assumptions!$D$7),Assumptions!$D$7+SQRT(D582*(Assumptions!$F$7-Assumptions!$D$7)*(Assumptions!$E$7-Assumptions!$D$7)),Assumptions!$F$7-SQRT((1-D582)*(Assumptions!$F$7-Assumptions!$D$7)*(Assumptions!$F$7-Assumptions!$E$7)))</f>
        <v>0.418888117395588</v>
      </c>
      <c r="G582" s="19" t="n">
        <f aca="false">MIN(Assumptions!$D$24,MAX(Assumptions!$D$23,Assumptions!$D$8+Assumptions!$E$8*'Random Draws'!E582))</f>
        <v>0.099321064870508</v>
      </c>
      <c r="H582" s="19" t="n">
        <f aca="false">IF('Random Draws'!F582&lt;(Assumptions!$E$9-Assumptions!$D$9)/(Assumptions!$F$9-Assumptions!$D$9),Assumptions!$D$9+SQRT('Random Draws'!F582*(Assumptions!$F$9-Assumptions!$D$9)*(Assumptions!$E$9-Assumptions!$D$9)),Assumptions!$F$9-SQRT((1-'Random Draws'!F582)*(Assumptions!$F$9-Assumptions!$D$9)*(Assumptions!$F$9-Assumptions!$E$9)))</f>
        <v>0.297339047195438</v>
      </c>
      <c r="I582" s="19" t="n">
        <f aca="false">IF('Random Draws'!G582&lt;(Assumptions!$E$10-Assumptions!$D$10)/(Assumptions!$F$10-Assumptions!$D$10),Assumptions!$D$10+SQRT('Random Draws'!G582*(Assumptions!$F$10-Assumptions!$D$10)*(Assumptions!$E$10-Assumptions!$D$10)),Assumptions!$F$10-SQRT((1-'Random Draws'!G582)*(Assumptions!$F$10-Assumptions!$D$10)*(Assumptions!$F$10-Assumptions!$E$10)))</f>
        <v>0.0169184997425869</v>
      </c>
      <c r="J582" s="19" t="n">
        <f aca="false">IF('Random Draws'!H582&lt;(Assumptions!$E$11-Assumptions!$D$11)/(Assumptions!$F$11-Assumptions!$D$11),Assumptions!$D$11+SQRT('Random Draws'!H582*(Assumptions!$F$11-Assumptions!$D$11)*(Assumptions!$E$11-Assumptions!$D$11)),Assumptions!$F$11-SQRT((1-'Random Draws'!H582)*(Assumptions!$F$11-Assumptions!$D$11)*(Assumptions!$F$11-Assumptions!$E$11)))</f>
        <v>0.170247357800515</v>
      </c>
      <c r="K582" s="19" t="n">
        <f aca="false">MAX(G582,I582+Assumptions!$D$21)</f>
        <v>0.099321064870508</v>
      </c>
      <c r="L582" s="28" t="n">
        <f aca="false">(F582-Assumptions!$D$15)*(1-H582)+Assumptions!$D$15-J582</f>
        <v>0.162743042022585</v>
      </c>
      <c r="M582" s="21" t="n">
        <f aca="false">Assumptions!$D$14*(1+E582)^1*L582-Assumptions!$D$14*(1+E582)^0*E582*Assumptions!$D$16</f>
        <v>25.7976753614338</v>
      </c>
      <c r="N582" s="21" t="n">
        <f aca="false">Assumptions!$D$14*(1+E582)^2*L582-Assumptions!$D$14*(1+E582)^1*E582*Assumptions!$D$16</f>
        <v>28.7462390287977</v>
      </c>
      <c r="O582" s="21" t="n">
        <f aca="false">Assumptions!$D$14*(1+E582)^3*L582-Assumptions!$D$14*(1+E582)^2*E582*Assumptions!$D$16</f>
        <v>32.0318108792127</v>
      </c>
      <c r="P582" s="21" t="n">
        <f aca="false">Assumptions!$D$14*(1+E582)^4*L582-Assumptions!$D$14*(1+E582)^3*E582*Assumptions!$D$16</f>
        <v>35.6929095028319</v>
      </c>
      <c r="Q582" s="21" t="n">
        <f aca="false">Assumptions!$D$14*(1+E582)^5*L582-Assumptions!$D$14*(1+E582)^4*E582*Assumptions!$D$16</f>
        <v>39.772455999486</v>
      </c>
      <c r="R582" s="21" t="n">
        <f aca="false">M582/(1+K582)+N582/(1+K582)^2+O582/(1+K582)^3+P582/(1+K582)^4+Q582/(1+K582)^5</f>
        <v>120.575020100737</v>
      </c>
      <c r="S582" s="21" t="n">
        <f aca="false">Q582*(1+I582)/(K582-I582)</f>
        <v>490.826301624086</v>
      </c>
      <c r="T582" s="21" t="n">
        <f aca="false">R582+S582/(1+K582)^5</f>
        <v>426.281804979086</v>
      </c>
      <c r="U582" s="8" t="n">
        <f aca="false">(T582-Assumptions!$D$17)/Assumptions!$D$18</f>
        <v>9.65127219916345</v>
      </c>
    </row>
    <row r="583" customFormat="false" ht="15" hidden="false" customHeight="false" outlineLevel="0" collapsed="false">
      <c r="B583" s="2" t="n">
        <v>578</v>
      </c>
      <c r="C583" s="27" t="n">
        <f aca="false">NORMSDIST('Random Draws'!C583)</f>
        <v>0.169450520598392</v>
      </c>
      <c r="D583" s="27" t="n">
        <f aca="false">NORMSDIST(Assumptions!$D$22*'Random Draws'!C583+SQRT(1-Assumptions!$D$22^2)*'Random Draws'!D583)</f>
        <v>0.498644698482581</v>
      </c>
      <c r="E583" s="19" t="n">
        <f aca="false">IF(C583&lt;(Assumptions!$E$6-Assumptions!$D$6)/(Assumptions!$F$6-Assumptions!$D$6),Assumptions!$D$6+SQRT(C583*(Assumptions!$F$6-Assumptions!$D$6)*(Assumptions!$E$6-Assumptions!$D$6)),Assumptions!$F$6-SQRT((1-C583)*(Assumptions!$F$6-Assumptions!$D$6)*(Assumptions!$F$6-Assumptions!$E$6)))</f>
        <v>0.0691076038689543</v>
      </c>
      <c r="F583" s="19" t="n">
        <f aca="false">IF(D583&lt;(Assumptions!$E$7-Assumptions!$D$7)/(Assumptions!$F$7-Assumptions!$D$7),Assumptions!$D$7+SQRT(D583*(Assumptions!$F$7-Assumptions!$D$7)*(Assumptions!$E$7-Assumptions!$D$7)),Assumptions!$F$7-SQRT((1-D583)*(Assumptions!$F$7-Assumptions!$D$7)*(Assumptions!$F$7-Assumptions!$E$7)))</f>
        <v>0.414697972456897</v>
      </c>
      <c r="G583" s="19" t="n">
        <f aca="false">MIN(Assumptions!$D$24,MAX(Assumptions!$D$23,Assumptions!$D$8+Assumptions!$E$8*'Random Draws'!E583))</f>
        <v>0.086338822785971</v>
      </c>
      <c r="H583" s="19" t="n">
        <f aca="false">IF('Random Draws'!F583&lt;(Assumptions!$E$9-Assumptions!$D$9)/(Assumptions!$F$9-Assumptions!$D$9),Assumptions!$D$9+SQRT('Random Draws'!F583*(Assumptions!$F$9-Assumptions!$D$9)*(Assumptions!$E$9-Assumptions!$D$9)),Assumptions!$F$9-SQRT((1-'Random Draws'!F583)*(Assumptions!$F$9-Assumptions!$D$9)*(Assumptions!$F$9-Assumptions!$E$9)))</f>
        <v>0.247581432278798</v>
      </c>
      <c r="I583" s="19" t="n">
        <f aca="false">IF('Random Draws'!G583&lt;(Assumptions!$E$10-Assumptions!$D$10)/(Assumptions!$F$10-Assumptions!$D$10),Assumptions!$D$10+SQRT('Random Draws'!G583*(Assumptions!$F$10-Assumptions!$D$10)*(Assumptions!$E$10-Assumptions!$D$10)),Assumptions!$F$10-SQRT((1-'Random Draws'!G583)*(Assumptions!$F$10-Assumptions!$D$10)*(Assumptions!$F$10-Assumptions!$E$10)))</f>
        <v>0.0194066067241939</v>
      </c>
      <c r="J583" s="19" t="n">
        <f aca="false">IF('Random Draws'!H583&lt;(Assumptions!$E$11-Assumptions!$D$11)/(Assumptions!$F$11-Assumptions!$D$11),Assumptions!$D$11+SQRT('Random Draws'!H583*(Assumptions!$F$11-Assumptions!$D$11)*(Assumptions!$E$11-Assumptions!$D$11)),Assumptions!$F$11-SQRT((1-'Random Draws'!H583)*(Assumptions!$F$11-Assumptions!$D$11)*(Assumptions!$F$11-Assumptions!$E$11)))</f>
        <v>0.178072594880007</v>
      </c>
      <c r="K583" s="19" t="n">
        <f aca="false">MAX(G583,I583+Assumptions!$D$21)</f>
        <v>0.086338822785971</v>
      </c>
      <c r="L583" s="28" t="n">
        <f aca="false">(F583-Assumptions!$D$15)*(1-H583)+Assumptions!$D$15-J583</f>
        <v>0.166139445789142</v>
      </c>
      <c r="M583" s="21" t="n">
        <f aca="false">Assumptions!$D$14*(1+E583)^1*L583-Assumptions!$D$14*(1+E583)^0*E583*Assumptions!$D$16</f>
        <v>25.4544189185531</v>
      </c>
      <c r="N583" s="21" t="n">
        <f aca="false">Assumptions!$D$14*(1+E583)^2*L583-Assumptions!$D$14*(1+E583)^1*E583*Assumptions!$D$16</f>
        <v>27.2135128178909</v>
      </c>
      <c r="O583" s="21" t="n">
        <f aca="false">Assumptions!$D$14*(1+E583)^3*L583-Assumptions!$D$14*(1+E583)^2*E583*Assumptions!$D$16</f>
        <v>29.0941734815924</v>
      </c>
      <c r="P583" s="21" t="n">
        <f aca="false">Assumptions!$D$14*(1+E583)^4*L583-Assumptions!$D$14*(1+E583)^3*E583*Assumptions!$D$16</f>
        <v>31.1048020974529</v>
      </c>
      <c r="Q583" s="21" t="n">
        <f aca="false">Assumptions!$D$14*(1+E583)^5*L583-Assumptions!$D$14*(1+E583)^4*E583*Assumptions!$D$16</f>
        <v>33.2543804392259</v>
      </c>
      <c r="R583" s="21" t="n">
        <f aca="false">M583/(1+K583)+N583/(1+K583)^2+O583/(1+K583)^3+P583/(1+K583)^4+Q583/(1+K583)^5</f>
        <v>113.498767695142</v>
      </c>
      <c r="S583" s="21" t="n">
        <f aca="false">Q583*(1+I583)/(K583-I583)</f>
        <v>506.478600543838</v>
      </c>
      <c r="T583" s="21" t="n">
        <f aca="false">R583+S583/(1+K583)^5</f>
        <v>448.259569153109</v>
      </c>
      <c r="U583" s="8" t="n">
        <f aca="false">(T583-Assumptions!$D$17)/Assumptions!$D$18</f>
        <v>10.5303827661244</v>
      </c>
    </row>
    <row r="584" customFormat="false" ht="15" hidden="false" customHeight="false" outlineLevel="0" collapsed="false">
      <c r="B584" s="2" t="n">
        <v>579</v>
      </c>
      <c r="C584" s="27" t="n">
        <f aca="false">NORMSDIST('Random Draws'!C584)</f>
        <v>0.351956394658781</v>
      </c>
      <c r="D584" s="27" t="n">
        <f aca="false">NORMSDIST(Assumptions!$D$22*'Random Draws'!C584+SQRT(1-Assumptions!$D$22^2)*'Random Draws'!D584)</f>
        <v>0.857817958758075</v>
      </c>
      <c r="E584" s="19" t="n">
        <f aca="false">IF(C584&lt;(Assumptions!$E$6-Assumptions!$D$6)/(Assumptions!$F$6-Assumptions!$D$6),Assumptions!$D$6+SQRT(C584*(Assumptions!$F$6-Assumptions!$D$6)*(Assumptions!$E$6-Assumptions!$D$6)),Assumptions!$F$6-SQRT((1-C584)*(Assumptions!$F$6-Assumptions!$D$6)*(Assumptions!$F$6-Assumptions!$E$6)))</f>
        <v>0.0819497553424797</v>
      </c>
      <c r="F584" s="19" t="n">
        <f aca="false">IF(D584&lt;(Assumptions!$E$7-Assumptions!$D$7)/(Assumptions!$F$7-Assumptions!$D$7),Assumptions!$D$7+SQRT(D584*(Assumptions!$F$7-Assumptions!$D$7)*(Assumptions!$E$7-Assumptions!$D$7)),Assumptions!$F$7-SQRT((1-D584)*(Assumptions!$F$7-Assumptions!$D$7)*(Assumptions!$F$7-Assumptions!$E$7)))</f>
        <v>0.436151977755636</v>
      </c>
      <c r="G584" s="19" t="n">
        <f aca="false">MIN(Assumptions!$D$24,MAX(Assumptions!$D$23,Assumptions!$D$8+Assumptions!$E$8*'Random Draws'!E584))</f>
        <v>0.076693712977934</v>
      </c>
      <c r="H584" s="19" t="n">
        <f aca="false">IF('Random Draws'!F584&lt;(Assumptions!$E$9-Assumptions!$D$9)/(Assumptions!$F$9-Assumptions!$D$9),Assumptions!$D$9+SQRT('Random Draws'!F584*(Assumptions!$F$9-Assumptions!$D$9)*(Assumptions!$E$9-Assumptions!$D$9)),Assumptions!$F$9-SQRT((1-'Random Draws'!F584)*(Assumptions!$F$9-Assumptions!$D$9)*(Assumptions!$F$9-Assumptions!$E$9)))</f>
        <v>0.297230569455227</v>
      </c>
      <c r="I584" s="19" t="n">
        <f aca="false">IF('Random Draws'!G584&lt;(Assumptions!$E$10-Assumptions!$D$10)/(Assumptions!$F$10-Assumptions!$D$10),Assumptions!$D$10+SQRT('Random Draws'!G584*(Assumptions!$F$10-Assumptions!$D$10)*(Assumptions!$E$10-Assumptions!$D$10)),Assumptions!$F$10-SQRT((1-'Random Draws'!G584)*(Assumptions!$F$10-Assumptions!$D$10)*(Assumptions!$F$10-Assumptions!$E$10)))</f>
        <v>0.0205849192978801</v>
      </c>
      <c r="J584" s="19" t="n">
        <f aca="false">IF('Random Draws'!H584&lt;(Assumptions!$E$11-Assumptions!$D$11)/(Assumptions!$F$11-Assumptions!$D$11),Assumptions!$D$11+SQRT('Random Draws'!H584*(Assumptions!$F$11-Assumptions!$D$11)*(Assumptions!$E$11-Assumptions!$D$11)),Assumptions!$F$11-SQRT((1-'Random Draws'!H584)*(Assumptions!$F$11-Assumptions!$D$11)*(Assumptions!$F$11-Assumptions!$E$11)))</f>
        <v>0.123469633261312</v>
      </c>
      <c r="K584" s="19" t="n">
        <f aca="false">MAX(G584,I584+Assumptions!$D$21)</f>
        <v>0.076693712977934</v>
      </c>
      <c r="L584" s="28" t="n">
        <f aca="false">(F584-Assumptions!$D$15)*(1-H584)+Assumptions!$D$15-J584</f>
        <v>0.221684617806172</v>
      </c>
      <c r="M584" s="21" t="n">
        <f aca="false">Assumptions!$D$14*(1+E584)^1*L584-Assumptions!$D$14*(1+E584)^0*E584*Assumptions!$D$16</f>
        <v>34.4220031740542</v>
      </c>
      <c r="N584" s="21" t="n">
        <f aca="false">Assumptions!$D$14*(1+E584)^2*L584-Assumptions!$D$14*(1+E584)^1*E584*Assumptions!$D$16</f>
        <v>37.242877912566</v>
      </c>
      <c r="O584" s="21" t="n">
        <f aca="false">Assumptions!$D$14*(1+E584)^3*L584-Assumptions!$D$14*(1+E584)^2*E584*Assumptions!$D$16</f>
        <v>40.2949226457506</v>
      </c>
      <c r="P584" s="21" t="n">
        <f aca="false">Assumptions!$D$14*(1+E584)^4*L584-Assumptions!$D$14*(1+E584)^3*E584*Assumptions!$D$16</f>
        <v>43.597081698114</v>
      </c>
      <c r="Q584" s="21" t="n">
        <f aca="false">Assumptions!$D$14*(1+E584)^5*L584-Assumptions!$D$14*(1+E584)^4*E584*Assumptions!$D$16</f>
        <v>47.1698518769206</v>
      </c>
      <c r="R584" s="21" t="n">
        <f aca="false">M584/(1+K584)+N584/(1+K584)^2+O584/(1+K584)^3+P584/(1+K584)^4+Q584/(1+K584)^5</f>
        <v>161.418794067621</v>
      </c>
      <c r="S584" s="21" t="n">
        <f aca="false">Q584*(1+I584)/(K584-I584)</f>
        <v>857.990990603199</v>
      </c>
      <c r="T584" s="21" t="n">
        <f aca="false">R584+S584/(1+K584)^5</f>
        <v>754.37393925948</v>
      </c>
      <c r="U584" s="8" t="n">
        <f aca="false">(T584-Assumptions!$D$17)/Assumptions!$D$18</f>
        <v>22.7749575703792</v>
      </c>
    </row>
    <row r="585" customFormat="false" ht="15" hidden="false" customHeight="false" outlineLevel="0" collapsed="false">
      <c r="B585" s="2" t="n">
        <v>580</v>
      </c>
      <c r="C585" s="27" t="n">
        <f aca="false">NORMSDIST('Random Draws'!C585)</f>
        <v>0.611328308089817</v>
      </c>
      <c r="D585" s="27" t="n">
        <f aca="false">NORMSDIST(Assumptions!$D$22*'Random Draws'!C585+SQRT(1-Assumptions!$D$22^2)*'Random Draws'!D585)</f>
        <v>0.334938158259636</v>
      </c>
      <c r="E585" s="19" t="n">
        <f aca="false">IF(C585&lt;(Assumptions!$E$6-Assumptions!$D$6)/(Assumptions!$F$6-Assumptions!$D$6),Assumptions!$D$6+SQRT(C585*(Assumptions!$F$6-Assumptions!$D$6)*(Assumptions!$E$6-Assumptions!$D$6)),Assumptions!$F$6-SQRT((1-C585)*(Assumptions!$F$6-Assumptions!$D$6)*(Assumptions!$F$6-Assumptions!$E$6)))</f>
        <v>0.0959164604466597</v>
      </c>
      <c r="F585" s="19" t="n">
        <f aca="false">IF(D585&lt;(Assumptions!$E$7-Assumptions!$D$7)/(Assumptions!$F$7-Assumptions!$D$7),Assumptions!$D$7+SQRT(D585*(Assumptions!$F$7-Assumptions!$D$7)*(Assumptions!$E$7-Assumptions!$D$7)),Assumptions!$F$7-SQRT((1-D585)*(Assumptions!$F$7-Assumptions!$D$7)*(Assumptions!$F$7-Assumptions!$E$7)))</f>
        <v>0.40482888521431</v>
      </c>
      <c r="G585" s="19" t="n">
        <f aca="false">MIN(Assumptions!$D$24,MAX(Assumptions!$D$23,Assumptions!$D$8+Assumptions!$E$8*'Random Draws'!E585))</f>
        <v>0.105515650248852</v>
      </c>
      <c r="H585" s="19" t="n">
        <f aca="false">IF('Random Draws'!F585&lt;(Assumptions!$E$9-Assumptions!$D$9)/(Assumptions!$F$9-Assumptions!$D$9),Assumptions!$D$9+SQRT('Random Draws'!F585*(Assumptions!$F$9-Assumptions!$D$9)*(Assumptions!$E$9-Assumptions!$D$9)),Assumptions!$F$9-SQRT((1-'Random Draws'!F585)*(Assumptions!$F$9-Assumptions!$D$9)*(Assumptions!$F$9-Assumptions!$E$9)))</f>
        <v>0.286973788715859</v>
      </c>
      <c r="I585" s="19" t="n">
        <f aca="false">IF('Random Draws'!G585&lt;(Assumptions!$E$10-Assumptions!$D$10)/(Assumptions!$F$10-Assumptions!$D$10),Assumptions!$D$10+SQRT('Random Draws'!G585*(Assumptions!$F$10-Assumptions!$D$10)*(Assumptions!$E$10-Assumptions!$D$10)),Assumptions!$F$10-SQRT((1-'Random Draws'!G585)*(Assumptions!$F$10-Assumptions!$D$10)*(Assumptions!$F$10-Assumptions!$E$10)))</f>
        <v>0.0166010368538605</v>
      </c>
      <c r="J585" s="19" t="n">
        <f aca="false">IF('Random Draws'!H585&lt;(Assumptions!$E$11-Assumptions!$D$11)/(Assumptions!$F$11-Assumptions!$D$11),Assumptions!$D$11+SQRT('Random Draws'!H585*(Assumptions!$F$11-Assumptions!$D$11)*(Assumptions!$E$11-Assumptions!$D$11)),Assumptions!$F$11-SQRT((1-'Random Draws'!H585)*(Assumptions!$F$11-Assumptions!$D$11)*(Assumptions!$F$11-Assumptions!$E$11)))</f>
        <v>0.170395818208018</v>
      </c>
      <c r="K585" s="19" t="n">
        <f aca="false">MAX(G585,I585+Assumptions!$D$21)</f>
        <v>0.105515650248852</v>
      </c>
      <c r="L585" s="28" t="n">
        <f aca="false">(F585-Assumptions!$D$15)*(1-H585)+Assumptions!$D$15-J585</f>
        <v>0.155564380567786</v>
      </c>
      <c r="M585" s="21" t="n">
        <f aca="false">Assumptions!$D$14*(1+E585)^1*L585-Assumptions!$D$14*(1+E585)^0*E585*Assumptions!$D$16</f>
        <v>24.3031703689537</v>
      </c>
      <c r="N585" s="21" t="n">
        <f aca="false">Assumptions!$D$14*(1+E585)^2*L585-Assumptions!$D$14*(1+E585)^1*E585*Assumptions!$D$16</f>
        <v>26.6342444483758</v>
      </c>
      <c r="O585" s="21" t="n">
        <f aca="false">Assumptions!$D$14*(1+E585)^3*L585-Assumptions!$D$14*(1+E585)^2*E585*Assumptions!$D$16</f>
        <v>29.1889069025351</v>
      </c>
      <c r="P585" s="21" t="n">
        <f aca="false">Assumptions!$D$14*(1+E585)^4*L585-Assumptions!$D$14*(1+E585)^3*E585*Assumptions!$D$16</f>
        <v>31.9886035369334</v>
      </c>
      <c r="Q585" s="21" t="n">
        <f aca="false">Assumptions!$D$14*(1+E585)^5*L585-Assumptions!$D$14*(1+E585)^4*E585*Assumptions!$D$16</f>
        <v>35.0568371628276</v>
      </c>
      <c r="R585" s="21" t="n">
        <f aca="false">M585/(1+K585)+N585/(1+K585)^2+O585/(1+K585)^3+P585/(1+K585)^4+Q585/(1+K585)^5</f>
        <v>108.025473843749</v>
      </c>
      <c r="S585" s="21" t="n">
        <f aca="false">Q585*(1+I585)/(K585-I585)</f>
        <v>400.820693559412</v>
      </c>
      <c r="T585" s="21" t="n">
        <f aca="false">R585+S585/(1+K585)^5</f>
        <v>350.756705685737</v>
      </c>
      <c r="U585" s="8" t="n">
        <f aca="false">(T585-Assumptions!$D$17)/Assumptions!$D$18</f>
        <v>6.63026822742947</v>
      </c>
    </row>
    <row r="586" customFormat="false" ht="15" hidden="false" customHeight="false" outlineLevel="0" collapsed="false">
      <c r="B586" s="2" t="n">
        <v>581</v>
      </c>
      <c r="C586" s="27" t="n">
        <f aca="false">NORMSDIST('Random Draws'!C586)</f>
        <v>0.871665363939732</v>
      </c>
      <c r="D586" s="27" t="n">
        <f aca="false">NORMSDIST(Assumptions!$D$22*'Random Draws'!C586+SQRT(1-Assumptions!$D$22^2)*'Random Draws'!D586)</f>
        <v>0.82077249225287</v>
      </c>
      <c r="E586" s="19" t="n">
        <f aca="false">IF(C586&lt;(Assumptions!$E$6-Assumptions!$D$6)/(Assumptions!$F$6-Assumptions!$D$6),Assumptions!$D$6+SQRT(C586*(Assumptions!$F$6-Assumptions!$D$6)*(Assumptions!$E$6-Assumptions!$D$6)),Assumptions!$F$6-SQRT((1-C586)*(Assumptions!$F$6-Assumptions!$D$6)*(Assumptions!$F$6-Assumptions!$E$6)))</f>
        <v>0.114668731174666</v>
      </c>
      <c r="F586" s="19" t="n">
        <f aca="false">IF(D586&lt;(Assumptions!$E$7-Assumptions!$D$7)/(Assumptions!$F$7-Assumptions!$D$7),Assumptions!$D$7+SQRT(D586*(Assumptions!$F$7-Assumptions!$D$7)*(Assumptions!$E$7-Assumptions!$D$7)),Assumptions!$F$7-SQRT((1-D586)*(Assumptions!$F$7-Assumptions!$D$7)*(Assumptions!$F$7-Assumptions!$E$7)))</f>
        <v>0.433224824351864</v>
      </c>
      <c r="G586" s="19" t="n">
        <f aca="false">MIN(Assumptions!$D$24,MAX(Assumptions!$D$23,Assumptions!$D$8+Assumptions!$E$8*'Random Draws'!E586))</f>
        <v>0.097210986016141</v>
      </c>
      <c r="H586" s="19" t="n">
        <f aca="false">IF('Random Draws'!F586&lt;(Assumptions!$E$9-Assumptions!$D$9)/(Assumptions!$F$9-Assumptions!$D$9),Assumptions!$D$9+SQRT('Random Draws'!F586*(Assumptions!$F$9-Assumptions!$D$9)*(Assumptions!$E$9-Assumptions!$D$9)),Assumptions!$F$9-SQRT((1-'Random Draws'!F586)*(Assumptions!$F$9-Assumptions!$D$9)*(Assumptions!$F$9-Assumptions!$E$9)))</f>
        <v>0.279914739642737</v>
      </c>
      <c r="I586" s="19" t="n">
        <f aca="false">IF('Random Draws'!G586&lt;(Assumptions!$E$10-Assumptions!$D$10)/(Assumptions!$F$10-Assumptions!$D$10),Assumptions!$D$10+SQRT('Random Draws'!G586*(Assumptions!$F$10-Assumptions!$D$10)*(Assumptions!$E$10-Assumptions!$D$10)),Assumptions!$F$10-SQRT((1-'Random Draws'!G586)*(Assumptions!$F$10-Assumptions!$D$10)*(Assumptions!$F$10-Assumptions!$E$10)))</f>
        <v>0.017522402825283</v>
      </c>
      <c r="J586" s="19" t="n">
        <f aca="false">IF('Random Draws'!H586&lt;(Assumptions!$E$11-Assumptions!$D$11)/(Assumptions!$F$11-Assumptions!$D$11),Assumptions!$D$11+SQRT('Random Draws'!H586*(Assumptions!$F$11-Assumptions!$D$11)*(Assumptions!$E$11-Assumptions!$D$11)),Assumptions!$F$11-SQRT((1-'Random Draws'!H586)*(Assumptions!$F$11-Assumptions!$D$11)*(Assumptions!$F$11-Assumptions!$E$11)))</f>
        <v>0.156331958251545</v>
      </c>
      <c r="K586" s="19" t="n">
        <f aca="false">MAX(G586,I586+Assumptions!$D$21)</f>
        <v>0.097210986016141</v>
      </c>
      <c r="L586" s="28" t="n">
        <f aca="false">(F586-Assumptions!$D$15)*(1-H586)+Assumptions!$D$15-J586</f>
        <v>0.192015768338653</v>
      </c>
      <c r="M586" s="21" t="n">
        <f aca="false">Assumptions!$D$14*(1+E586)^1*L586-Assumptions!$D$14*(1+E586)^0*E586*Assumptions!$D$16</f>
        <v>30.5361170840285</v>
      </c>
      <c r="N586" s="21" t="n">
        <f aca="false">Assumptions!$D$14*(1+E586)^2*L586-Assumptions!$D$14*(1+E586)^1*E586*Assumptions!$D$16</f>
        <v>34.0376548850551</v>
      </c>
      <c r="O586" s="21" t="n">
        <f aca="false">Assumptions!$D$14*(1+E586)^3*L586-Assumptions!$D$14*(1+E586)^2*E586*Assumptions!$D$16</f>
        <v>37.9407095828855</v>
      </c>
      <c r="P586" s="21" t="n">
        <f aca="false">Assumptions!$D$14*(1+E586)^4*L586-Assumptions!$D$14*(1+E586)^3*E586*Assumptions!$D$16</f>
        <v>42.2913226106215</v>
      </c>
      <c r="Q586" s="21" t="n">
        <f aca="false">Assumptions!$D$14*(1+E586)^5*L586-Assumptions!$D$14*(1+E586)^4*E586*Assumptions!$D$16</f>
        <v>47.1408149140799</v>
      </c>
      <c r="R586" s="21" t="n">
        <f aca="false">M586/(1+K586)+N586/(1+K586)^2+O586/(1+K586)^3+P586/(1+K586)^4+Q586/(1+K586)^5</f>
        <v>143.652512839701</v>
      </c>
      <c r="S586" s="21" t="n">
        <f aca="false">Q586*(1+I586)/(K586-I586)</f>
        <v>601.928574230434</v>
      </c>
      <c r="T586" s="21" t="n">
        <f aca="false">R586+S586/(1+K586)^5</f>
        <v>522.177212249043</v>
      </c>
      <c r="U586" s="8" t="n">
        <f aca="false">(T586-Assumptions!$D$17)/Assumptions!$D$18</f>
        <v>13.4870884899617</v>
      </c>
    </row>
    <row r="587" customFormat="false" ht="15" hidden="false" customHeight="false" outlineLevel="0" collapsed="false">
      <c r="B587" s="2" t="n">
        <v>582</v>
      </c>
      <c r="C587" s="27" t="n">
        <f aca="false">NORMSDIST('Random Draws'!C587)</f>
        <v>0.333681281065017</v>
      </c>
      <c r="D587" s="27" t="n">
        <f aca="false">NORMSDIST(Assumptions!$D$22*'Random Draws'!C587+SQRT(1-Assumptions!$D$22^2)*'Random Draws'!D587)</f>
        <v>0.423560098008096</v>
      </c>
      <c r="E587" s="19" t="n">
        <f aca="false">IF(C587&lt;(Assumptions!$E$6-Assumptions!$D$6)/(Assumptions!$F$6-Assumptions!$D$6),Assumptions!$D$6+SQRT(C587*(Assumptions!$F$6-Assumptions!$D$6)*(Assumptions!$E$6-Assumptions!$D$6)),Assumptions!$F$6-SQRT((1-C587)*(Assumptions!$F$6-Assumptions!$D$6)*(Assumptions!$F$6-Assumptions!$E$6)))</f>
        <v>0.0808461308488954</v>
      </c>
      <c r="F587" s="19" t="n">
        <f aca="false">IF(D587&lt;(Assumptions!$E$7-Assumptions!$D$7)/(Assumptions!$F$7-Assumptions!$D$7),Assumptions!$D$7+SQRT(D587*(Assumptions!$F$7-Assumptions!$D$7)*(Assumptions!$E$7-Assumptions!$D$7)),Assumptions!$F$7-SQRT((1-D587)*(Assumptions!$F$7-Assumptions!$D$7)*(Assumptions!$F$7-Assumptions!$E$7)))</f>
        <v>0.410411909188689</v>
      </c>
      <c r="G587" s="19" t="n">
        <f aca="false">MIN(Assumptions!$D$24,MAX(Assumptions!$D$23,Assumptions!$D$8+Assumptions!$E$8*'Random Draws'!E587))</f>
        <v>0.089970864466304</v>
      </c>
      <c r="H587" s="19" t="n">
        <f aca="false">IF('Random Draws'!F587&lt;(Assumptions!$E$9-Assumptions!$D$9)/(Assumptions!$F$9-Assumptions!$D$9),Assumptions!$D$9+SQRT('Random Draws'!F587*(Assumptions!$F$9-Assumptions!$D$9)*(Assumptions!$E$9-Assumptions!$D$9)),Assumptions!$F$9-SQRT((1-'Random Draws'!F587)*(Assumptions!$F$9-Assumptions!$D$9)*(Assumptions!$F$9-Assumptions!$E$9)))</f>
        <v>0.269673305376369</v>
      </c>
      <c r="I587" s="19" t="n">
        <f aca="false">IF('Random Draws'!G587&lt;(Assumptions!$E$10-Assumptions!$D$10)/(Assumptions!$F$10-Assumptions!$D$10),Assumptions!$D$10+SQRT('Random Draws'!G587*(Assumptions!$F$10-Assumptions!$D$10)*(Assumptions!$E$10-Assumptions!$D$10)),Assumptions!$F$10-SQRT((1-'Random Draws'!G587)*(Assumptions!$F$10-Assumptions!$D$10)*(Assumptions!$F$10-Assumptions!$E$10)))</f>
        <v>0.0207976695672983</v>
      </c>
      <c r="J587" s="19" t="n">
        <f aca="false">IF('Random Draws'!H587&lt;(Assumptions!$E$11-Assumptions!$D$11)/(Assumptions!$F$11-Assumptions!$D$11),Assumptions!$D$11+SQRT('Random Draws'!H587*(Assumptions!$F$11-Assumptions!$D$11)*(Assumptions!$E$11-Assumptions!$D$11)),Assumptions!$F$11-SQRT((1-'Random Draws'!H587)*(Assumptions!$F$11-Assumptions!$D$11)*(Assumptions!$F$11-Assumptions!$E$11)))</f>
        <v>0.155536726337804</v>
      </c>
      <c r="K587" s="19" t="n">
        <f aca="false">MAX(G587,I587+Assumptions!$D$21)</f>
        <v>0.089970864466304</v>
      </c>
      <c r="L587" s="28" t="n">
        <f aca="false">(F587-Assumptions!$D$15)*(1-H587)+Assumptions!$D$15-J587</f>
        <v>0.179255576433072</v>
      </c>
      <c r="M587" s="21" t="n">
        <f aca="false">Assumptions!$D$14*(1+E587)^1*L587-Assumptions!$D$14*(1+E587)^0*E587*Assumptions!$D$16</f>
        <v>27.7417352828196</v>
      </c>
      <c r="N587" s="21" t="n">
        <f aca="false">Assumptions!$D$14*(1+E587)^2*L587-Assumptions!$D$14*(1+E587)^1*E587*Assumptions!$D$16</f>
        <v>29.9845472434699</v>
      </c>
      <c r="O587" s="21" t="n">
        <f aca="false">Assumptions!$D$14*(1+E587)^3*L587-Assumptions!$D$14*(1+E587)^2*E587*Assumptions!$D$16</f>
        <v>32.4086818733603</v>
      </c>
      <c r="P587" s="21" t="n">
        <f aca="false">Assumptions!$D$14*(1+E587)^4*L587-Assumptions!$D$14*(1+E587)^3*E587*Assumptions!$D$16</f>
        <v>35.0287984087343</v>
      </c>
      <c r="Q587" s="21" t="n">
        <f aca="false">Assumptions!$D$14*(1+E587)^5*L587-Assumptions!$D$14*(1+E587)^4*E587*Assumptions!$D$16</f>
        <v>37.8607412283664</v>
      </c>
      <c r="R587" s="21" t="n">
        <f aca="false">M587/(1+K587)+N587/(1+K587)^2+O587/(1+K587)^3+P587/(1+K587)^4+Q587/(1+K587)^5</f>
        <v>125.146122315493</v>
      </c>
      <c r="S587" s="21" t="n">
        <f aca="false">Q587*(1+I587)/(K587-I587)</f>
        <v>558.715792590382</v>
      </c>
      <c r="T587" s="21" t="n">
        <f aca="false">R587+S587/(1+K587)^5</f>
        <v>488.32158746964</v>
      </c>
      <c r="U587" s="8" t="n">
        <f aca="false">(T587-Assumptions!$D$17)/Assumptions!$D$18</f>
        <v>12.1328634987856</v>
      </c>
    </row>
    <row r="588" customFormat="false" ht="15" hidden="false" customHeight="false" outlineLevel="0" collapsed="false">
      <c r="B588" s="2" t="n">
        <v>583</v>
      </c>
      <c r="C588" s="27" t="n">
        <f aca="false">NORMSDIST('Random Draws'!C588)</f>
        <v>0.302627292740375</v>
      </c>
      <c r="D588" s="27" t="n">
        <f aca="false">NORMSDIST(Assumptions!$D$22*'Random Draws'!C588+SQRT(1-Assumptions!$D$22^2)*'Random Draws'!D588)</f>
        <v>0.193759775283087</v>
      </c>
      <c r="E588" s="19" t="n">
        <f aca="false">IF(C588&lt;(Assumptions!$E$6-Assumptions!$D$6)/(Assumptions!$F$6-Assumptions!$D$6),Assumptions!$D$6+SQRT(C588*(Assumptions!$F$6-Assumptions!$D$6)*(Assumptions!$E$6-Assumptions!$D$6)),Assumptions!$F$6-SQRT((1-C588)*(Assumptions!$F$6-Assumptions!$D$6)*(Assumptions!$F$6-Assumptions!$E$6)))</f>
        <v>0.0788990547918825</v>
      </c>
      <c r="F588" s="19" t="n">
        <f aca="false">IF(D588&lt;(Assumptions!$E$7-Assumptions!$D$7)/(Assumptions!$F$7-Assumptions!$D$7),Assumptions!$D$7+SQRT(D588*(Assumptions!$F$7-Assumptions!$D$7)*(Assumptions!$E$7-Assumptions!$D$7)),Assumptions!$F$7-SQRT((1-D588)*(Assumptions!$F$7-Assumptions!$D$7)*(Assumptions!$F$7-Assumptions!$E$7)))</f>
        <v>0.394096314341854</v>
      </c>
      <c r="G588" s="19" t="n">
        <f aca="false">MIN(Assumptions!$D$24,MAX(Assumptions!$D$23,Assumptions!$D$8+Assumptions!$E$8*'Random Draws'!E588))</f>
        <v>0.099290209483836</v>
      </c>
      <c r="H588" s="19" t="n">
        <f aca="false">IF('Random Draws'!F588&lt;(Assumptions!$E$9-Assumptions!$D$9)/(Assumptions!$F$9-Assumptions!$D$9),Assumptions!$D$9+SQRT('Random Draws'!F588*(Assumptions!$F$9-Assumptions!$D$9)*(Assumptions!$E$9-Assumptions!$D$9)),Assumptions!$F$9-SQRT((1-'Random Draws'!F588)*(Assumptions!$F$9-Assumptions!$D$9)*(Assumptions!$F$9-Assumptions!$E$9)))</f>
        <v>0.307753444328644</v>
      </c>
      <c r="I588" s="19" t="n">
        <f aca="false">IF('Random Draws'!G588&lt;(Assumptions!$E$10-Assumptions!$D$10)/(Assumptions!$F$10-Assumptions!$D$10),Assumptions!$D$10+SQRT('Random Draws'!G588*(Assumptions!$F$10-Assumptions!$D$10)*(Assumptions!$E$10-Assumptions!$D$10)),Assumptions!$F$10-SQRT((1-'Random Draws'!G588)*(Assumptions!$F$10-Assumptions!$D$10)*(Assumptions!$F$10-Assumptions!$E$10)))</f>
        <v>0.0209014329129803</v>
      </c>
      <c r="J588" s="19" t="n">
        <f aca="false">IF('Random Draws'!H588&lt;(Assumptions!$E$11-Assumptions!$D$11)/(Assumptions!$F$11-Assumptions!$D$11),Assumptions!$D$11+SQRT('Random Draws'!H588*(Assumptions!$F$11-Assumptions!$D$11)*(Assumptions!$E$11-Assumptions!$D$11)),Assumptions!$F$11-SQRT((1-'Random Draws'!H588)*(Assumptions!$F$11-Assumptions!$D$11)*(Assumptions!$F$11-Assumptions!$E$11)))</f>
        <v>0.165066746467845</v>
      </c>
      <c r="K588" s="19" t="n">
        <f aca="false">MAX(G588,I588+Assumptions!$D$21)</f>
        <v>0.099290209483836</v>
      </c>
      <c r="L588" s="28" t="n">
        <f aca="false">(F588-Assumptions!$D$15)*(1-H588)+Assumptions!$D$15-J588</f>
        <v>0.147753017500803</v>
      </c>
      <c r="M588" s="21" t="n">
        <f aca="false">Assumptions!$D$14*(1+E588)^1*L588-Assumptions!$D$14*(1+E588)^0*E588*Assumptions!$D$16</f>
        <v>22.7713247956737</v>
      </c>
      <c r="N588" s="21" t="n">
        <f aca="false">Assumptions!$D$14*(1+E588)^2*L588-Assumptions!$D$14*(1+E588)^1*E588*Assumptions!$D$16</f>
        <v>24.5679607984113</v>
      </c>
      <c r="O588" s="21" t="n">
        <f aca="false">Assumptions!$D$14*(1+E588)^3*L588-Assumptions!$D$14*(1+E588)^2*E588*Assumptions!$D$16</f>
        <v>26.50634968357</v>
      </c>
      <c r="P588" s="21" t="n">
        <f aca="false">Assumptions!$D$14*(1+E588)^4*L588-Assumptions!$D$14*(1+E588)^3*E588*Assumptions!$D$16</f>
        <v>28.5976756195868</v>
      </c>
      <c r="Q588" s="21" t="n">
        <f aca="false">Assumptions!$D$14*(1+E588)^5*L588-Assumptions!$D$14*(1+E588)^4*E588*Assumptions!$D$16</f>
        <v>30.854005195217</v>
      </c>
      <c r="R588" s="21" t="n">
        <f aca="false">M588/(1+K588)+N588/(1+K588)^2+O588/(1+K588)^3+P588/(1+K588)^4+Q588/(1+K588)^5</f>
        <v>99.8010446769002</v>
      </c>
      <c r="S588" s="21" t="n">
        <f aca="false">Q588*(1+I588)/(K588-I588)</f>
        <v>401.829183881059</v>
      </c>
      <c r="T588" s="21" t="n">
        <f aca="false">R588+S588/(1+K588)^5</f>
        <v>350.111894673432</v>
      </c>
      <c r="U588" s="8" t="n">
        <f aca="false">(T588-Assumptions!$D$17)/Assumptions!$D$18</f>
        <v>6.60447578693729</v>
      </c>
    </row>
    <row r="589" customFormat="false" ht="15" hidden="false" customHeight="false" outlineLevel="0" collapsed="false">
      <c r="B589" s="2" t="n">
        <v>584</v>
      </c>
      <c r="C589" s="27" t="n">
        <f aca="false">NORMSDIST('Random Draws'!C589)</f>
        <v>0.233944659936522</v>
      </c>
      <c r="D589" s="27" t="n">
        <f aca="false">NORMSDIST(Assumptions!$D$22*'Random Draws'!C589+SQRT(1-Assumptions!$D$22^2)*'Random Draws'!D589)</f>
        <v>0.663820579217578</v>
      </c>
      <c r="E589" s="19" t="n">
        <f aca="false">IF(C589&lt;(Assumptions!$E$6-Assumptions!$D$6)/(Assumptions!$F$6-Assumptions!$D$6),Assumptions!$D$6+SQRT(C589*(Assumptions!$F$6-Assumptions!$D$6)*(Assumptions!$E$6-Assumptions!$D$6)),Assumptions!$F$6-SQRT((1-C589)*(Assumptions!$F$6-Assumptions!$D$6)*(Assumptions!$F$6-Assumptions!$E$6)))</f>
        <v>0.0742012178099349</v>
      </c>
      <c r="F589" s="19" t="n">
        <f aca="false">IF(D589&lt;(Assumptions!$E$7-Assumptions!$D$7)/(Assumptions!$F$7-Assumptions!$D$7),Assumptions!$D$7+SQRT(D589*(Assumptions!$F$7-Assumptions!$D$7)*(Assumptions!$E$7-Assumptions!$D$7)),Assumptions!$F$7-SQRT((1-D589)*(Assumptions!$F$7-Assumptions!$D$7)*(Assumptions!$F$7-Assumptions!$E$7)))</f>
        <v>0.423329607540556</v>
      </c>
      <c r="G589" s="19" t="n">
        <f aca="false">MIN(Assumptions!$D$24,MAX(Assumptions!$D$23,Assumptions!$D$8+Assumptions!$E$8*'Random Draws'!E589))</f>
        <v>0.095687997370094</v>
      </c>
      <c r="H589" s="19" t="n">
        <f aca="false">IF('Random Draws'!F589&lt;(Assumptions!$E$9-Assumptions!$D$9)/(Assumptions!$F$9-Assumptions!$D$9),Assumptions!$D$9+SQRT('Random Draws'!F589*(Assumptions!$F$9-Assumptions!$D$9)*(Assumptions!$E$9-Assumptions!$D$9)),Assumptions!$F$9-SQRT((1-'Random Draws'!F589)*(Assumptions!$F$9-Assumptions!$D$9)*(Assumptions!$F$9-Assumptions!$E$9)))</f>
        <v>0.25975455289572</v>
      </c>
      <c r="I589" s="19" t="n">
        <f aca="false">IF('Random Draws'!G589&lt;(Assumptions!$E$10-Assumptions!$D$10)/(Assumptions!$F$10-Assumptions!$D$10),Assumptions!$D$10+SQRT('Random Draws'!G589*(Assumptions!$F$10-Assumptions!$D$10)*(Assumptions!$E$10-Assumptions!$D$10)),Assumptions!$F$10-SQRT((1-'Random Draws'!G589)*(Assumptions!$F$10-Assumptions!$D$10)*(Assumptions!$F$10-Assumptions!$E$10)))</f>
        <v>0.0143937334848168</v>
      </c>
      <c r="J589" s="19" t="n">
        <f aca="false">IF('Random Draws'!H589&lt;(Assumptions!$E$11-Assumptions!$D$11)/(Assumptions!$F$11-Assumptions!$D$11),Assumptions!$D$11+SQRT('Random Draws'!H589*(Assumptions!$F$11-Assumptions!$D$11)*(Assumptions!$E$11-Assumptions!$D$11)),Assumptions!$F$11-SQRT((1-'Random Draws'!H589)*(Assumptions!$F$11-Assumptions!$D$11)*(Assumptions!$F$11-Assumptions!$E$11)))</f>
        <v>0.175967446923486</v>
      </c>
      <c r="K589" s="19" t="n">
        <f aca="false">MAX(G589,I589+Assumptions!$D$21)</f>
        <v>0.095687997370094</v>
      </c>
      <c r="L589" s="28" t="n">
        <f aca="false">(F589-Assumptions!$D$15)*(1-H589)+Assumptions!$D$15-J589</f>
        <v>0.171168459559295</v>
      </c>
      <c r="M589" s="21" t="n">
        <f aca="false">Assumptions!$D$14*(1+E589)^1*L589-Assumptions!$D$14*(1+E589)^0*E589*Assumptions!$D$16</f>
        <v>26.3382830203674</v>
      </c>
      <c r="N589" s="21" t="n">
        <f aca="false">Assumptions!$D$14*(1+E589)^2*L589-Assumptions!$D$14*(1+E589)^1*E589*Assumptions!$D$16</f>
        <v>28.2926156955014</v>
      </c>
      <c r="O589" s="21" t="n">
        <f aca="false">Assumptions!$D$14*(1+E589)^3*L589-Assumptions!$D$14*(1+E589)^2*E589*Assumptions!$D$16</f>
        <v>30.3919622351361</v>
      </c>
      <c r="P589" s="21" t="n">
        <f aca="false">Assumptions!$D$14*(1+E589)^4*L589-Assumptions!$D$14*(1+E589)^3*E589*Assumptions!$D$16</f>
        <v>32.6470828446167</v>
      </c>
      <c r="Q589" s="21" t="n">
        <f aca="false">Assumptions!$D$14*(1+E589)^5*L589-Assumptions!$D$14*(1+E589)^4*E589*Assumptions!$D$16</f>
        <v>35.0695361496291</v>
      </c>
      <c r="R589" s="21" t="n">
        <f aca="false">M589/(1+K589)+N589/(1+K589)^2+O589/(1+K589)^3+P589/(1+K589)^4+Q589/(1+K589)^5</f>
        <v>115.568204848469</v>
      </c>
      <c r="S589" s="21" t="n">
        <f aca="false">Q589*(1+I589)/(K589-I589)</f>
        <v>437.599358259835</v>
      </c>
      <c r="T589" s="21" t="n">
        <f aca="false">R589+S589/(1+K589)^5</f>
        <v>392.671796754933</v>
      </c>
      <c r="U589" s="8" t="n">
        <f aca="false">(T589-Assumptions!$D$17)/Assumptions!$D$18</f>
        <v>8.30687187019733</v>
      </c>
    </row>
    <row r="590" customFormat="false" ht="15" hidden="false" customHeight="false" outlineLevel="0" collapsed="false">
      <c r="B590" s="2" t="n">
        <v>585</v>
      </c>
      <c r="C590" s="27" t="n">
        <f aca="false">NORMSDIST('Random Draws'!C590)</f>
        <v>0.453737188811318</v>
      </c>
      <c r="D590" s="27" t="n">
        <f aca="false">NORMSDIST(Assumptions!$D$22*'Random Draws'!C590+SQRT(1-Assumptions!$D$22^2)*'Random Draws'!D590)</f>
        <v>0.962006255795866</v>
      </c>
      <c r="E590" s="19" t="n">
        <f aca="false">IF(C590&lt;(Assumptions!$E$6-Assumptions!$D$6)/(Assumptions!$F$6-Assumptions!$D$6),Assumptions!$D$6+SQRT(C590*(Assumptions!$F$6-Assumptions!$D$6)*(Assumptions!$E$6-Assumptions!$D$6)),Assumptions!$F$6-SQRT((1-C590)*(Assumptions!$F$6-Assumptions!$D$6)*(Assumptions!$F$6-Assumptions!$E$6)))</f>
        <v>0.0876307247903765</v>
      </c>
      <c r="F590" s="19" t="n">
        <f aca="false">IF(D590&lt;(Assumptions!$E$7-Assumptions!$D$7)/(Assumptions!$F$7-Assumptions!$D$7),Assumptions!$D$7+SQRT(D590*(Assumptions!$F$7-Assumptions!$D$7)*(Assumptions!$E$7-Assumptions!$D$7)),Assumptions!$F$7-SQRT((1-D590)*(Assumptions!$F$7-Assumptions!$D$7)*(Assumptions!$F$7-Assumptions!$E$7)))</f>
        <v>0.447672186859928</v>
      </c>
      <c r="G590" s="19" t="n">
        <f aca="false">MIN(Assumptions!$D$24,MAX(Assumptions!$D$23,Assumptions!$D$8+Assumptions!$E$8*'Random Draws'!E590))</f>
        <v>0.090742991012077</v>
      </c>
      <c r="H590" s="19" t="n">
        <f aca="false">IF('Random Draws'!F590&lt;(Assumptions!$E$9-Assumptions!$D$9)/(Assumptions!$F$9-Assumptions!$D$9),Assumptions!$D$9+SQRT('Random Draws'!F590*(Assumptions!$F$9-Assumptions!$D$9)*(Assumptions!$E$9-Assumptions!$D$9)),Assumptions!$F$9-SQRT((1-'Random Draws'!F590)*(Assumptions!$F$9-Assumptions!$D$9)*(Assumptions!$F$9-Assumptions!$E$9)))</f>
        <v>0.265257079473114</v>
      </c>
      <c r="I590" s="19" t="n">
        <f aca="false">IF('Random Draws'!G590&lt;(Assumptions!$E$10-Assumptions!$D$10)/(Assumptions!$F$10-Assumptions!$D$10),Assumptions!$D$10+SQRT('Random Draws'!G590*(Assumptions!$F$10-Assumptions!$D$10)*(Assumptions!$E$10-Assumptions!$D$10)),Assumptions!$F$10-SQRT((1-'Random Draws'!G590)*(Assumptions!$F$10-Assumptions!$D$10)*(Assumptions!$F$10-Assumptions!$E$10)))</f>
        <v>0.021190668206726</v>
      </c>
      <c r="J590" s="19" t="n">
        <f aca="false">IF('Random Draws'!H590&lt;(Assumptions!$E$11-Assumptions!$D$11)/(Assumptions!$F$11-Assumptions!$D$11),Assumptions!$D$11+SQRT('Random Draws'!H590*(Assumptions!$F$11-Assumptions!$D$11)*(Assumptions!$E$11-Assumptions!$D$11)),Assumptions!$F$11-SQRT((1-'Random Draws'!H590)*(Assumptions!$F$11-Assumptions!$D$11)*(Assumptions!$F$11-Assumptions!$E$11)))</f>
        <v>0.160249788669261</v>
      </c>
      <c r="K590" s="19" t="n">
        <f aca="false">MAX(G590,I590+Assumptions!$D$21)</f>
        <v>0.090742991012077</v>
      </c>
      <c r="L590" s="28" t="n">
        <f aca="false">(F590-Assumptions!$D$15)*(1-H590)+Assumptions!$D$15-J590</f>
        <v>0.203157601674365</v>
      </c>
      <c r="M590" s="21" t="n">
        <f aca="false">Assumptions!$D$14*(1+E590)^1*L590-Assumptions!$D$14*(1+E590)^0*E590*Assumptions!$D$16</f>
        <v>31.6580715327477</v>
      </c>
      <c r="N590" s="21" t="n">
        <f aca="false">Assumptions!$D$14*(1+E590)^2*L590-Assumptions!$D$14*(1+E590)^1*E590*Assumptions!$D$16</f>
        <v>34.432291286628</v>
      </c>
      <c r="O590" s="21" t="n">
        <f aca="false">Assumptions!$D$14*(1+E590)^3*L590-Assumptions!$D$14*(1+E590)^2*E590*Assumptions!$D$16</f>
        <v>37.4496179282686</v>
      </c>
      <c r="P590" s="21" t="n">
        <f aca="false">Assumptions!$D$14*(1+E590)^4*L590-Assumptions!$D$14*(1+E590)^3*E590*Assumptions!$D$16</f>
        <v>40.7313550904454</v>
      </c>
      <c r="Q590" s="21" t="n">
        <f aca="false">Assumptions!$D$14*(1+E590)^5*L590-Assumptions!$D$14*(1+E590)^4*E590*Assumptions!$D$16</f>
        <v>44.3006732587154</v>
      </c>
      <c r="R590" s="21" t="n">
        <f aca="false">M590/(1+K590)+N590/(1+K590)^2+O590/(1+K590)^3+P590/(1+K590)^4+Q590/(1+K590)^5</f>
        <v>144.295786178883</v>
      </c>
      <c r="S590" s="21" t="n">
        <f aca="false">Q590*(1+I590)/(K590-I590)</f>
        <v>650.437430446174</v>
      </c>
      <c r="T590" s="21" t="n">
        <f aca="false">R590+S590/(1+K590)^5</f>
        <v>565.597640614119</v>
      </c>
      <c r="U590" s="8" t="n">
        <f aca="false">(T590-Assumptions!$D$17)/Assumptions!$D$18</f>
        <v>15.2239056245648</v>
      </c>
    </row>
    <row r="591" customFormat="false" ht="15" hidden="false" customHeight="false" outlineLevel="0" collapsed="false">
      <c r="B591" s="2" t="n">
        <v>586</v>
      </c>
      <c r="C591" s="27" t="n">
        <f aca="false">NORMSDIST('Random Draws'!C591)</f>
        <v>0.522174118906996</v>
      </c>
      <c r="D591" s="27" t="n">
        <f aca="false">NORMSDIST(Assumptions!$D$22*'Random Draws'!C591+SQRT(1-Assumptions!$D$22^2)*'Random Draws'!D591)</f>
        <v>0.774205435566841</v>
      </c>
      <c r="E591" s="19" t="n">
        <f aca="false">IF(C591&lt;(Assumptions!$E$6-Assumptions!$D$6)/(Assumptions!$F$6-Assumptions!$D$6),Assumptions!$D$6+SQRT(C591*(Assumptions!$F$6-Assumptions!$D$6)*(Assumptions!$E$6-Assumptions!$D$6)),Assumptions!$F$6-SQRT((1-C591)*(Assumptions!$F$6-Assumptions!$D$6)*(Assumptions!$F$6-Assumptions!$E$6)))</f>
        <v>0.0911212786023916</v>
      </c>
      <c r="F591" s="19" t="n">
        <f aca="false">IF(D591&lt;(Assumptions!$E$7-Assumptions!$D$7)/(Assumptions!$F$7-Assumptions!$D$7),Assumptions!$D$7+SQRT(D591*(Assumptions!$F$7-Assumptions!$D$7)*(Assumptions!$E$7-Assumptions!$D$7)),Assumptions!$F$7-SQRT((1-D591)*(Assumptions!$F$7-Assumptions!$D$7)*(Assumptions!$F$7-Assumptions!$E$7)))</f>
        <v>0.429947075720778</v>
      </c>
      <c r="G591" s="19" t="n">
        <f aca="false">MIN(Assumptions!$D$24,MAX(Assumptions!$D$23,Assumptions!$D$8+Assumptions!$E$8*'Random Draws'!E591))</f>
        <v>0.091366132066162</v>
      </c>
      <c r="H591" s="19" t="n">
        <f aca="false">IF('Random Draws'!F591&lt;(Assumptions!$E$9-Assumptions!$D$9)/(Assumptions!$F$9-Assumptions!$D$9),Assumptions!$D$9+SQRT('Random Draws'!F591*(Assumptions!$F$9-Assumptions!$D$9)*(Assumptions!$E$9-Assumptions!$D$9)),Assumptions!$F$9-SQRT((1-'Random Draws'!F591)*(Assumptions!$F$9-Assumptions!$D$9)*(Assumptions!$F$9-Assumptions!$E$9)))</f>
        <v>0.273111515932712</v>
      </c>
      <c r="I591" s="19" t="n">
        <f aca="false">IF('Random Draws'!G591&lt;(Assumptions!$E$10-Assumptions!$D$10)/(Assumptions!$F$10-Assumptions!$D$10),Assumptions!$D$10+SQRT('Random Draws'!G591*(Assumptions!$F$10-Assumptions!$D$10)*(Assumptions!$E$10-Assumptions!$D$10)),Assumptions!$F$10-SQRT((1-'Random Draws'!G591)*(Assumptions!$F$10-Assumptions!$D$10)*(Assumptions!$F$10-Assumptions!$E$10)))</f>
        <v>0.0115091653198126</v>
      </c>
      <c r="J591" s="19" t="n">
        <f aca="false">IF('Random Draws'!H591&lt;(Assumptions!$E$11-Assumptions!$D$11)/(Assumptions!$F$11-Assumptions!$D$11),Assumptions!$D$11+SQRT('Random Draws'!H591*(Assumptions!$F$11-Assumptions!$D$11)*(Assumptions!$E$11-Assumptions!$D$11)),Assumptions!$F$11-SQRT((1-'Random Draws'!H591)*(Assumptions!$F$11-Assumptions!$D$11)*(Assumptions!$F$11-Assumptions!$E$11)))</f>
        <v>0.189570863287895</v>
      </c>
      <c r="K591" s="19" t="n">
        <f aca="false">MAX(G591,I591+Assumptions!$D$21)</f>
        <v>0.091366132066162</v>
      </c>
      <c r="L591" s="28" t="n">
        <f aca="false">(F591-Assumptions!$D$15)*(1-H591)+Assumptions!$D$15-J591</f>
        <v>0.158457211883198</v>
      </c>
      <c r="M591" s="21" t="n">
        <f aca="false">Assumptions!$D$14*(1+E591)^1*L591-Assumptions!$D$14*(1+E591)^0*E591*Assumptions!$D$16</f>
        <v>24.6735476049755</v>
      </c>
      <c r="N591" s="21" t="n">
        <f aca="false">Assumptions!$D$14*(1+E591)^2*L591-Assumptions!$D$14*(1+E591)^1*E591*Assumptions!$D$16</f>
        <v>26.9218328103979</v>
      </c>
      <c r="O591" s="21" t="n">
        <f aca="false">Assumptions!$D$14*(1+E591)^3*L591-Assumptions!$D$14*(1+E591)^2*E591*Assumptions!$D$16</f>
        <v>29.3749846384012</v>
      </c>
      <c r="P591" s="21" t="n">
        <f aca="false">Assumptions!$D$14*(1+E591)^4*L591-Assumptions!$D$14*(1+E591)^3*E591*Assumptions!$D$16</f>
        <v>32.0516707975779</v>
      </c>
      <c r="Q591" s="21" t="n">
        <f aca="false">Assumptions!$D$14*(1+E591)^5*L591-Assumptions!$D$14*(1+E591)^4*E591*Assumptions!$D$16</f>
        <v>34.9722600219961</v>
      </c>
      <c r="R591" s="21" t="n">
        <f aca="false">M591/(1+K591)+N591/(1+K591)^2+O591/(1+K591)^3+P591/(1+K591)^4+Q591/(1+K591)^5</f>
        <v>112.989024011892</v>
      </c>
      <c r="S591" s="21" t="n">
        <f aca="false">Q591*(1+I591)/(K591-I591)</f>
        <v>442.97652397139</v>
      </c>
      <c r="T591" s="21" t="n">
        <f aca="false">R591+S591/(1+K591)^5</f>
        <v>399.095935429861</v>
      </c>
      <c r="U591" s="8" t="n">
        <f aca="false">(T591-Assumptions!$D$17)/Assumptions!$D$18</f>
        <v>8.56383741719443</v>
      </c>
    </row>
    <row r="592" customFormat="false" ht="15" hidden="false" customHeight="false" outlineLevel="0" collapsed="false">
      <c r="B592" s="2" t="n">
        <v>587</v>
      </c>
      <c r="C592" s="27" t="n">
        <f aca="false">NORMSDIST('Random Draws'!C592)</f>
        <v>0.116659247317198</v>
      </c>
      <c r="D592" s="27" t="n">
        <f aca="false">NORMSDIST(Assumptions!$D$22*'Random Draws'!C592+SQRT(1-Assumptions!$D$22^2)*'Random Draws'!D592)</f>
        <v>0.454810017635077</v>
      </c>
      <c r="E592" s="19" t="n">
        <f aca="false">IF(C592&lt;(Assumptions!$E$6-Assumptions!$D$6)/(Assumptions!$F$6-Assumptions!$D$6),Assumptions!$D$6+SQRT(C592*(Assumptions!$F$6-Assumptions!$D$6)*(Assumptions!$E$6-Assumptions!$D$6)),Assumptions!$F$6-SQRT((1-C592)*(Assumptions!$F$6-Assumptions!$D$6)*(Assumptions!$F$6-Assumptions!$E$6)))</f>
        <v>0.0641515265891411</v>
      </c>
      <c r="F592" s="19" t="n">
        <f aca="false">IF(D592&lt;(Assumptions!$E$7-Assumptions!$D$7)/(Assumptions!$F$7-Assumptions!$D$7),Assumptions!$D$7+SQRT(D592*(Assumptions!$F$7-Assumptions!$D$7)*(Assumptions!$E$7-Assumptions!$D$7)),Assumptions!$F$7-SQRT((1-D592)*(Assumptions!$F$7-Assumptions!$D$7)*(Assumptions!$F$7-Assumptions!$E$7)))</f>
        <v>0.41223849256832</v>
      </c>
      <c r="G592" s="19" t="n">
        <f aca="false">MIN(Assumptions!$D$24,MAX(Assumptions!$D$23,Assumptions!$D$8+Assumptions!$E$8*'Random Draws'!E592))</f>
        <v>0.07164580902735</v>
      </c>
      <c r="H592" s="19" t="n">
        <f aca="false">IF('Random Draws'!F592&lt;(Assumptions!$E$9-Assumptions!$D$9)/(Assumptions!$F$9-Assumptions!$D$9),Assumptions!$D$9+SQRT('Random Draws'!F592*(Assumptions!$F$9-Assumptions!$D$9)*(Assumptions!$E$9-Assumptions!$D$9)),Assumptions!$F$9-SQRT((1-'Random Draws'!F592)*(Assumptions!$F$9-Assumptions!$D$9)*(Assumptions!$F$9-Assumptions!$E$9)))</f>
        <v>0.269070385048426</v>
      </c>
      <c r="I592" s="19" t="n">
        <f aca="false">IF('Random Draws'!G592&lt;(Assumptions!$E$10-Assumptions!$D$10)/(Assumptions!$F$10-Assumptions!$D$10),Assumptions!$D$10+SQRT('Random Draws'!G592*(Assumptions!$F$10-Assumptions!$D$10)*(Assumptions!$E$10-Assumptions!$D$10)),Assumptions!$F$10-SQRT((1-'Random Draws'!G592)*(Assumptions!$F$10-Assumptions!$D$10)*(Assumptions!$F$10-Assumptions!$E$10)))</f>
        <v>0.0246078747167762</v>
      </c>
      <c r="J592" s="19" t="n">
        <f aca="false">IF('Random Draws'!H592&lt;(Assumptions!$E$11-Assumptions!$D$11)/(Assumptions!$F$11-Assumptions!$D$11),Assumptions!$D$11+SQRT('Random Draws'!H592*(Assumptions!$F$11-Assumptions!$D$11)*(Assumptions!$E$11-Assumptions!$D$11)),Assumptions!$F$11-SQRT((1-'Random Draws'!H592)*(Assumptions!$F$11-Assumptions!$D$11)*(Assumptions!$F$11-Assumptions!$E$11)))</f>
        <v>0.203983434907571</v>
      </c>
      <c r="K592" s="19" t="n">
        <f aca="false">MAX(G592,I592+Assumptions!$D$21)</f>
        <v>0.07164580902735</v>
      </c>
      <c r="L592" s="28" t="n">
        <f aca="false">(F592-Assumptions!$D$15)*(1-H592)+Assumptions!$D$15-J592</f>
        <v>0.132313037789904</v>
      </c>
      <c r="M592" s="21" t="n">
        <f aca="false">Assumptions!$D$14*(1+E592)^1*L592-Assumptions!$D$14*(1+E592)^0*E592*Assumptions!$D$16</f>
        <v>20.1371034263443</v>
      </c>
      <c r="N592" s="21" t="n">
        <f aca="false">Assumptions!$D$14*(1+E592)^2*L592-Assumptions!$D$14*(1+E592)^1*E592*Assumptions!$D$16</f>
        <v>21.4289293522277</v>
      </c>
      <c r="O592" s="21" t="n">
        <f aca="false">Assumptions!$D$14*(1+E592)^3*L592-Assumptions!$D$14*(1+E592)^2*E592*Assumptions!$D$16</f>
        <v>22.803627883344</v>
      </c>
      <c r="P592" s="21" t="n">
        <f aca="false">Assumptions!$D$14*(1+E592)^4*L592-Assumptions!$D$14*(1+E592)^3*E592*Assumptions!$D$16</f>
        <v>24.2665154238312</v>
      </c>
      <c r="Q592" s="21" t="n">
        <f aca="false">Assumptions!$D$14*(1+E592)^5*L592-Assumptions!$D$14*(1+E592)^4*E592*Assumptions!$D$16</f>
        <v>25.8232494332689</v>
      </c>
      <c r="R592" s="21" t="n">
        <f aca="false">M592/(1+K592)+N592/(1+K592)^2+O592/(1+K592)^3+P592/(1+K592)^4+Q592/(1+K592)^5</f>
        <v>92.6491690989565</v>
      </c>
      <c r="S592" s="21" t="n">
        <f aca="false">Q592*(1+I592)/(K592-I592)</f>
        <v>562.497165487879</v>
      </c>
      <c r="T592" s="21" t="n">
        <f aca="false">R592+S592/(1+K592)^5</f>
        <v>490.631681169441</v>
      </c>
      <c r="U592" s="8" t="n">
        <f aca="false">(T592-Assumptions!$D$17)/Assumptions!$D$18</f>
        <v>12.2252672467777</v>
      </c>
    </row>
    <row r="593" customFormat="false" ht="15" hidden="false" customHeight="false" outlineLevel="0" collapsed="false">
      <c r="B593" s="2" t="n">
        <v>588</v>
      </c>
      <c r="C593" s="27" t="n">
        <f aca="false">NORMSDIST('Random Draws'!C593)</f>
        <v>0.889951358459414</v>
      </c>
      <c r="D593" s="27" t="n">
        <f aca="false">NORMSDIST(Assumptions!$D$22*'Random Draws'!C593+SQRT(1-Assumptions!$D$22^2)*'Random Draws'!D593)</f>
        <v>0.737706738717718</v>
      </c>
      <c r="E593" s="19" t="n">
        <f aca="false">IF(C593&lt;(Assumptions!$E$6-Assumptions!$D$6)/(Assumptions!$F$6-Assumptions!$D$6),Assumptions!$D$6+SQRT(C593*(Assumptions!$F$6-Assumptions!$D$6)*(Assumptions!$E$6-Assumptions!$D$6)),Assumptions!$F$6-SQRT((1-C593)*(Assumptions!$F$6-Assumptions!$D$6)*(Assumptions!$F$6-Assumptions!$E$6)))</f>
        <v>0.116542736568326</v>
      </c>
      <c r="F593" s="19" t="n">
        <f aca="false">IF(D593&lt;(Assumptions!$E$7-Assumptions!$D$7)/(Assumptions!$F$7-Assumptions!$D$7),Assumptions!$D$7+SQRT(D593*(Assumptions!$F$7-Assumptions!$D$7)*(Assumptions!$E$7-Assumptions!$D$7)),Assumptions!$F$7-SQRT((1-D593)*(Assumptions!$F$7-Assumptions!$D$7)*(Assumptions!$F$7-Assumptions!$E$7)))</f>
        <v>0.42760905921204</v>
      </c>
      <c r="G593" s="19" t="n">
        <f aca="false">MIN(Assumptions!$D$24,MAX(Assumptions!$D$23,Assumptions!$D$8+Assumptions!$E$8*'Random Draws'!E593))</f>
        <v>0.084182242354064</v>
      </c>
      <c r="H593" s="19" t="n">
        <f aca="false">IF('Random Draws'!F593&lt;(Assumptions!$E$9-Assumptions!$D$9)/(Assumptions!$F$9-Assumptions!$D$9),Assumptions!$D$9+SQRT('Random Draws'!F593*(Assumptions!$F$9-Assumptions!$D$9)*(Assumptions!$E$9-Assumptions!$D$9)),Assumptions!$F$9-SQRT((1-'Random Draws'!F593)*(Assumptions!$F$9-Assumptions!$D$9)*(Assumptions!$F$9-Assumptions!$E$9)))</f>
        <v>0.270375431394212</v>
      </c>
      <c r="I593" s="19" t="n">
        <f aca="false">IF('Random Draws'!G593&lt;(Assumptions!$E$10-Assumptions!$D$10)/(Assumptions!$F$10-Assumptions!$D$10),Assumptions!$D$10+SQRT('Random Draws'!G593*(Assumptions!$F$10-Assumptions!$D$10)*(Assumptions!$E$10-Assumptions!$D$10)),Assumptions!$F$10-SQRT((1-'Random Draws'!G593)*(Assumptions!$F$10-Assumptions!$D$10)*(Assumptions!$F$10-Assumptions!$E$10)))</f>
        <v>0.0241637817338939</v>
      </c>
      <c r="J593" s="19" t="n">
        <f aca="false">IF('Random Draws'!H593&lt;(Assumptions!$E$11-Assumptions!$D$11)/(Assumptions!$F$11-Assumptions!$D$11),Assumptions!$D$11+SQRT('Random Draws'!H593*(Assumptions!$F$11-Assumptions!$D$11)*(Assumptions!$E$11-Assumptions!$D$11)),Assumptions!$F$11-SQRT((1-'Random Draws'!H593)*(Assumptions!$F$11-Assumptions!$D$11)*(Assumptions!$F$11-Assumptions!$E$11)))</f>
        <v>0.183018129518073</v>
      </c>
      <c r="K593" s="19" t="n">
        <f aca="false">MAX(G593,I593+Assumptions!$D$21)</f>
        <v>0.084182242354064</v>
      </c>
      <c r="L593" s="28" t="n">
        <f aca="false">(F593-Assumptions!$D$15)*(1-H593)+Assumptions!$D$15-J593</f>
        <v>0.164124751922686</v>
      </c>
      <c r="M593" s="21" t="n">
        <f aca="false">Assumptions!$D$14*(1+E593)^1*L593-Assumptions!$D$14*(1+E593)^0*E593*Assumptions!$D$16</f>
        <v>26.064622545229</v>
      </c>
      <c r="N593" s="21" t="n">
        <f aca="false">Assumptions!$D$14*(1+E593)^2*L593-Assumptions!$D$14*(1+E593)^1*E593*Assumptions!$D$16</f>
        <v>29.1022649842705</v>
      </c>
      <c r="O593" s="21" t="n">
        <f aca="false">Assumptions!$D$14*(1+E593)^3*L593-Assumptions!$D$14*(1+E593)^2*E593*Assumptions!$D$16</f>
        <v>32.4939225858739</v>
      </c>
      <c r="P593" s="21" t="n">
        <f aca="false">Assumptions!$D$14*(1+E593)^4*L593-Assumptions!$D$14*(1+E593)^3*E593*Assumptions!$D$16</f>
        <v>36.280853245871</v>
      </c>
      <c r="Q593" s="21" t="n">
        <f aca="false">Assumptions!$D$14*(1+E593)^5*L593-Assumptions!$D$14*(1+E593)^4*E593*Assumptions!$D$16</f>
        <v>40.5091231681787</v>
      </c>
      <c r="R593" s="21" t="n">
        <f aca="false">M593/(1+K593)+N593/(1+K593)^2+O593/(1+K593)^3+P593/(1+K593)^4+Q593/(1+K593)^5</f>
        <v>127.597120989195</v>
      </c>
      <c r="S593" s="21" t="n">
        <f aca="false">Q593*(1+I593)/(K593-I593)</f>
        <v>691.253596809235</v>
      </c>
      <c r="T593" s="21" t="n">
        <f aca="false">R593+S593/(1+K593)^5</f>
        <v>589.048507534925</v>
      </c>
      <c r="U593" s="8" t="n">
        <f aca="false">(T593-Assumptions!$D$17)/Assumptions!$D$18</f>
        <v>16.161940301397</v>
      </c>
    </row>
    <row r="594" customFormat="false" ht="15" hidden="false" customHeight="false" outlineLevel="0" collapsed="false">
      <c r="B594" s="2" t="n">
        <v>589</v>
      </c>
      <c r="C594" s="27" t="n">
        <f aca="false">NORMSDIST('Random Draws'!C594)</f>
        <v>0.0838568090595012</v>
      </c>
      <c r="D594" s="27" t="n">
        <f aca="false">NORMSDIST(Assumptions!$D$22*'Random Draws'!C594+SQRT(1-Assumptions!$D$22^2)*'Random Draws'!D594)</f>
        <v>0.862064958864643</v>
      </c>
      <c r="E594" s="19" t="n">
        <f aca="false">IF(C594&lt;(Assumptions!$E$6-Assumptions!$D$6)/(Assumptions!$F$6-Assumptions!$D$6),Assumptions!$D$6+SQRT(C594*(Assumptions!$F$6-Assumptions!$D$6)*(Assumptions!$E$6-Assumptions!$D$6)),Assumptions!$F$6-SQRT((1-C594)*(Assumptions!$F$6-Assumptions!$D$6)*(Assumptions!$F$6-Assumptions!$E$6)))</f>
        <v>0.0604764265753941</v>
      </c>
      <c r="F594" s="19" t="n">
        <f aca="false">IF(D594&lt;(Assumptions!$E$7-Assumptions!$D$7)/(Assumptions!$F$7-Assumptions!$D$7),Assumptions!$D$7+SQRT(D594*(Assumptions!$F$7-Assumptions!$D$7)*(Assumptions!$E$7-Assumptions!$D$7)),Assumptions!$F$7-SQRT((1-D594)*(Assumptions!$F$7-Assumptions!$D$7)*(Assumptions!$F$7-Assumptions!$E$7)))</f>
        <v>0.436510850067714</v>
      </c>
      <c r="G594" s="19" t="n">
        <f aca="false">MIN(Assumptions!$D$24,MAX(Assumptions!$D$23,Assumptions!$D$8+Assumptions!$E$8*'Random Draws'!E594))</f>
        <v>0.077566850539978</v>
      </c>
      <c r="H594" s="19" t="n">
        <f aca="false">IF('Random Draws'!F594&lt;(Assumptions!$E$9-Assumptions!$D$9)/(Assumptions!$F$9-Assumptions!$D$9),Assumptions!$D$9+SQRT('Random Draws'!F594*(Assumptions!$F$9-Assumptions!$D$9)*(Assumptions!$E$9-Assumptions!$D$9)),Assumptions!$F$9-SQRT((1-'Random Draws'!F594)*(Assumptions!$F$9-Assumptions!$D$9)*(Assumptions!$F$9-Assumptions!$E$9)))</f>
        <v>0.268443784054505</v>
      </c>
      <c r="I594" s="19" t="n">
        <f aca="false">IF('Random Draws'!G594&lt;(Assumptions!$E$10-Assumptions!$D$10)/(Assumptions!$F$10-Assumptions!$D$10),Assumptions!$D$10+SQRT('Random Draws'!G594*(Assumptions!$F$10-Assumptions!$D$10)*(Assumptions!$E$10-Assumptions!$D$10)),Assumptions!$F$10-SQRT((1-'Random Draws'!G594)*(Assumptions!$F$10-Assumptions!$D$10)*(Assumptions!$F$10-Assumptions!$E$10)))</f>
        <v>0.0203277177715955</v>
      </c>
      <c r="J594" s="19" t="n">
        <f aca="false">IF('Random Draws'!H594&lt;(Assumptions!$E$11-Assumptions!$D$11)/(Assumptions!$F$11-Assumptions!$D$11),Assumptions!$D$11+SQRT('Random Draws'!H594*(Assumptions!$F$11-Assumptions!$D$11)*(Assumptions!$E$11-Assumptions!$D$11)),Assumptions!$F$11-SQRT((1-'Random Draws'!H594)*(Assumptions!$F$11-Assumptions!$D$11)*(Assumptions!$F$11-Assumptions!$E$11)))</f>
        <v>0.176477115618792</v>
      </c>
      <c r="K594" s="19" t="n">
        <f aca="false">MAX(G594,I594+Assumptions!$D$21)</f>
        <v>0.077566850539978</v>
      </c>
      <c r="L594" s="28" t="n">
        <f aca="false">(F594-Assumptions!$D$15)*(1-H594)+Assumptions!$D$15-J594</f>
        <v>0.177752802002982</v>
      </c>
      <c r="M594" s="21" t="n">
        <f aca="false">Assumptions!$D$14*(1+E594)^1*L594-Assumptions!$D$14*(1+E594)^0*E594*Assumptions!$D$16</f>
        <v>27.0698127052704</v>
      </c>
      <c r="N594" s="21" t="n">
        <f aca="false">Assumptions!$D$14*(1+E594)^2*L594-Assumptions!$D$14*(1+E594)^1*E594*Assumptions!$D$16</f>
        <v>28.7068982457504</v>
      </c>
      <c r="O594" s="21" t="n">
        <f aca="false">Assumptions!$D$14*(1+E594)^3*L594-Assumptions!$D$14*(1+E594)^2*E594*Assumptions!$D$16</f>
        <v>30.4429888697168</v>
      </c>
      <c r="P594" s="21" t="n">
        <f aca="false">Assumptions!$D$14*(1+E594)^4*L594-Assumptions!$D$14*(1+E594)^3*E594*Assumptions!$D$16</f>
        <v>32.2840720508318</v>
      </c>
      <c r="Q594" s="21" t="n">
        <f aca="false">Assumptions!$D$14*(1+E594)^5*L594-Assumptions!$D$14*(1+E594)^4*E594*Assumptions!$D$16</f>
        <v>34.2364973637687</v>
      </c>
      <c r="R594" s="21" t="n">
        <f aca="false">M594/(1+K594)+N594/(1+K594)^2+O594/(1+K594)^3+P594/(1+K594)^4+Q594/(1+K594)^5</f>
        <v>121.684601013772</v>
      </c>
      <c r="S594" s="21" t="n">
        <f aca="false">Q594*(1+I594)/(K594-I594)</f>
        <v>610.289596123356</v>
      </c>
      <c r="T594" s="21" t="n">
        <f aca="false">R594+S594/(1+K594)^5</f>
        <v>541.748010804938</v>
      </c>
      <c r="U594" s="8" t="n">
        <f aca="false">(T594-Assumptions!$D$17)/Assumptions!$D$18</f>
        <v>14.2699204321975</v>
      </c>
    </row>
    <row r="595" customFormat="false" ht="15" hidden="false" customHeight="false" outlineLevel="0" collapsed="false">
      <c r="B595" s="2" t="n">
        <v>590</v>
      </c>
      <c r="C595" s="27" t="n">
        <f aca="false">NORMSDIST('Random Draws'!C595)</f>
        <v>0.767775110205406</v>
      </c>
      <c r="D595" s="27" t="n">
        <f aca="false">NORMSDIST(Assumptions!$D$22*'Random Draws'!C595+SQRT(1-Assumptions!$D$22^2)*'Random Draws'!D595)</f>
        <v>0.734524925422517</v>
      </c>
      <c r="E595" s="19" t="n">
        <f aca="false">IF(C595&lt;(Assumptions!$E$6-Assumptions!$D$6)/(Assumptions!$F$6-Assumptions!$D$6),Assumptions!$D$6+SQRT(C595*(Assumptions!$F$6-Assumptions!$D$6)*(Assumptions!$E$6-Assumptions!$D$6)),Assumptions!$F$6-SQRT((1-C595)*(Assumptions!$F$6-Assumptions!$D$6)*(Assumptions!$F$6-Assumptions!$E$6)))</f>
        <v>0.105924723787283</v>
      </c>
      <c r="F595" s="19" t="n">
        <f aca="false">IF(D595&lt;(Assumptions!$E$7-Assumptions!$D$7)/(Assumptions!$F$7-Assumptions!$D$7),Assumptions!$D$7+SQRT(D595*(Assumptions!$F$7-Assumptions!$D$7)*(Assumptions!$E$7-Assumptions!$D$7)),Assumptions!$F$7-SQRT((1-D595)*(Assumptions!$F$7-Assumptions!$D$7)*(Assumptions!$F$7-Assumptions!$E$7)))</f>
        <v>0.427413188276391</v>
      </c>
      <c r="G595" s="19" t="n">
        <f aca="false">MIN(Assumptions!$D$24,MAX(Assumptions!$D$23,Assumptions!$D$8+Assumptions!$E$8*'Random Draws'!E595))</f>
        <v>0.07003197171479</v>
      </c>
      <c r="H595" s="19" t="n">
        <f aca="false">IF('Random Draws'!F595&lt;(Assumptions!$E$9-Assumptions!$D$9)/(Assumptions!$F$9-Assumptions!$D$9),Assumptions!$D$9+SQRT('Random Draws'!F595*(Assumptions!$F$9-Assumptions!$D$9)*(Assumptions!$E$9-Assumptions!$D$9)),Assumptions!$F$9-SQRT((1-'Random Draws'!F595)*(Assumptions!$F$9-Assumptions!$D$9)*(Assumptions!$F$9-Assumptions!$E$9)))</f>
        <v>0.248605037676559</v>
      </c>
      <c r="I595" s="19" t="n">
        <f aca="false">IF('Random Draws'!G595&lt;(Assumptions!$E$10-Assumptions!$D$10)/(Assumptions!$F$10-Assumptions!$D$10),Assumptions!$D$10+SQRT('Random Draws'!G595*(Assumptions!$F$10-Assumptions!$D$10)*(Assumptions!$E$10-Assumptions!$D$10)),Assumptions!$F$10-SQRT((1-'Random Draws'!G595)*(Assumptions!$F$10-Assumptions!$D$10)*(Assumptions!$F$10-Assumptions!$E$10)))</f>
        <v>0.0147624450465543</v>
      </c>
      <c r="J595" s="19" t="n">
        <f aca="false">IF('Random Draws'!H595&lt;(Assumptions!$E$11-Assumptions!$D$11)/(Assumptions!$F$11-Assumptions!$D$11),Assumptions!$D$11+SQRT('Random Draws'!H595*(Assumptions!$F$11-Assumptions!$D$11)*(Assumptions!$E$11-Assumptions!$D$11)),Assumptions!$F$11-SQRT((1-'Random Draws'!H595)*(Assumptions!$F$11-Assumptions!$D$11)*(Assumptions!$F$11-Assumptions!$E$11)))</f>
        <v>0.140782127684046</v>
      </c>
      <c r="K595" s="19" t="n">
        <f aca="false">MAX(G595,I595+Assumptions!$D$21)</f>
        <v>0.07003197171479</v>
      </c>
      <c r="L595" s="28" t="n">
        <f aca="false">(F595-Assumptions!$D$15)*(1-H595)+Assumptions!$D$15-J595</f>
        <v>0.212692643715387</v>
      </c>
      <c r="M595" s="21" t="n">
        <f aca="false">Assumptions!$D$14*(1+E595)^1*L595-Assumptions!$D$14*(1+E595)^0*E595*Assumptions!$D$16</f>
        <v>33.6464251731417</v>
      </c>
      <c r="N595" s="21" t="n">
        <f aca="false">Assumptions!$D$14*(1+E595)^2*L595-Assumptions!$D$14*(1+E595)^1*E595*Assumptions!$D$16</f>
        <v>37.2104134660362</v>
      </c>
      <c r="O595" s="21" t="n">
        <f aca="false">Assumptions!$D$14*(1+E595)^3*L595-Assumptions!$D$14*(1+E595)^2*E595*Assumptions!$D$16</f>
        <v>41.1519162344367</v>
      </c>
      <c r="P595" s="21" t="n">
        <f aca="false">Assumptions!$D$14*(1+E595)^4*L595-Assumptions!$D$14*(1+E595)^3*E595*Assumptions!$D$16</f>
        <v>45.5109215948868</v>
      </c>
      <c r="Q595" s="21" t="n">
        <f aca="false">Assumptions!$D$14*(1+E595)^5*L595-Assumptions!$D$14*(1+E595)^4*E595*Assumptions!$D$16</f>
        <v>50.3316533941298</v>
      </c>
      <c r="R595" s="21" t="n">
        <f aca="false">M595/(1+K595)+N595/(1+K595)^2+O595/(1+K595)^3+P595/(1+K595)^4+Q595/(1+K595)^5</f>
        <v>168.128929582715</v>
      </c>
      <c r="S595" s="21" t="n">
        <f aca="false">Q595*(1+I595)/(K595-I595)</f>
        <v>924.101846720109</v>
      </c>
      <c r="T595" s="21" t="n">
        <f aca="false">R595+S595/(1+K595)^5</f>
        <v>826.902347745606</v>
      </c>
      <c r="U595" s="8" t="n">
        <f aca="false">(T595-Assumptions!$D$17)/Assumptions!$D$18</f>
        <v>25.6760939098242</v>
      </c>
    </row>
    <row r="596" customFormat="false" ht="15" hidden="false" customHeight="false" outlineLevel="0" collapsed="false">
      <c r="B596" s="2" t="n">
        <v>591</v>
      </c>
      <c r="C596" s="27" t="n">
        <f aca="false">NORMSDIST('Random Draws'!C596)</f>
        <v>0.471770334468935</v>
      </c>
      <c r="D596" s="27" t="n">
        <f aca="false">NORMSDIST(Assumptions!$D$22*'Random Draws'!C596+SQRT(1-Assumptions!$D$22^2)*'Random Draws'!D596)</f>
        <v>0.511267574298799</v>
      </c>
      <c r="E596" s="19" t="n">
        <f aca="false">IF(C596&lt;(Assumptions!$E$6-Assumptions!$D$6)/(Assumptions!$F$6-Assumptions!$D$6),Assumptions!$D$6+SQRT(C596*(Assumptions!$F$6-Assumptions!$D$6)*(Assumptions!$E$6-Assumptions!$D$6)),Assumptions!$F$6-SQRT((1-C596)*(Assumptions!$F$6-Assumptions!$D$6)*(Assumptions!$F$6-Assumptions!$E$6)))</f>
        <v>0.0885680107925441</v>
      </c>
      <c r="F596" s="19" t="n">
        <f aca="false">IF(D596&lt;(Assumptions!$E$7-Assumptions!$D$7)/(Assumptions!$F$7-Assumptions!$D$7),Assumptions!$D$7+SQRT(D596*(Assumptions!$F$7-Assumptions!$D$7)*(Assumptions!$E$7-Assumptions!$D$7)),Assumptions!$F$7-SQRT((1-D596)*(Assumptions!$F$7-Assumptions!$D$7)*(Assumptions!$F$7-Assumptions!$E$7)))</f>
        <v>0.41538596795031</v>
      </c>
      <c r="G596" s="19" t="n">
        <f aca="false">MIN(Assumptions!$D$24,MAX(Assumptions!$D$23,Assumptions!$D$8+Assumptions!$E$8*'Random Draws'!E596))</f>
        <v>0.087973126111549</v>
      </c>
      <c r="H596" s="19" t="n">
        <f aca="false">IF('Random Draws'!F596&lt;(Assumptions!$E$9-Assumptions!$D$9)/(Assumptions!$F$9-Assumptions!$D$9),Assumptions!$D$9+SQRT('Random Draws'!F596*(Assumptions!$F$9-Assumptions!$D$9)*(Assumptions!$E$9-Assumptions!$D$9)),Assumptions!$F$9-SQRT((1-'Random Draws'!F596)*(Assumptions!$F$9-Assumptions!$D$9)*(Assumptions!$F$9-Assumptions!$E$9)))</f>
        <v>0.259316184013873</v>
      </c>
      <c r="I596" s="19" t="n">
        <f aca="false">IF('Random Draws'!G596&lt;(Assumptions!$E$10-Assumptions!$D$10)/(Assumptions!$F$10-Assumptions!$D$10),Assumptions!$D$10+SQRT('Random Draws'!G596*(Assumptions!$F$10-Assumptions!$D$10)*(Assumptions!$E$10-Assumptions!$D$10)),Assumptions!$F$10-SQRT((1-'Random Draws'!G596)*(Assumptions!$F$10-Assumptions!$D$10)*(Assumptions!$F$10-Assumptions!$E$10)))</f>
        <v>0.0174971793008204</v>
      </c>
      <c r="J596" s="19" t="n">
        <f aca="false">IF('Random Draws'!H596&lt;(Assumptions!$E$11-Assumptions!$D$11)/(Assumptions!$F$11-Assumptions!$D$11),Assumptions!$D$11+SQRT('Random Draws'!H596*(Assumptions!$F$11-Assumptions!$D$11)*(Assumptions!$E$11-Assumptions!$D$11)),Assumptions!$F$11-SQRT((1-'Random Draws'!H596)*(Assumptions!$F$11-Assumptions!$D$11)*(Assumptions!$F$11-Assumptions!$E$11)))</f>
        <v>0.136520074425377</v>
      </c>
      <c r="K596" s="19" t="n">
        <f aca="false">MAX(G596,I596+Assumptions!$D$21)</f>
        <v>0.087973126111549</v>
      </c>
      <c r="L596" s="28" t="n">
        <f aca="false">(F596-Assumptions!$D$15)*(1-H596)+Assumptions!$D$15-J596</f>
        <v>0.204860693344953</v>
      </c>
      <c r="M596" s="21" t="n">
        <f aca="false">Assumptions!$D$14*(1+E596)^1*L596-Assumptions!$D$14*(1+E596)^0*E596*Assumptions!$D$16</f>
        <v>31.9504247824465</v>
      </c>
      <c r="N596" s="21" t="n">
        <f aca="false">Assumptions!$D$14*(1+E596)^2*L596-Assumptions!$D$14*(1+E596)^1*E596*Assumptions!$D$16</f>
        <v>34.7802103494046</v>
      </c>
      <c r="O596" s="21" t="n">
        <f aca="false">Assumptions!$D$14*(1+E596)^3*L596-Assumptions!$D$14*(1+E596)^2*E596*Assumptions!$D$16</f>
        <v>37.8606243949976</v>
      </c>
      <c r="P596" s="21" t="n">
        <f aca="false">Assumptions!$D$14*(1+E596)^4*L596-Assumptions!$D$14*(1+E596)^3*E596*Assumptions!$D$16</f>
        <v>41.2138645850262</v>
      </c>
      <c r="Q596" s="21" t="n">
        <f aca="false">Assumptions!$D$14*(1+E596)^5*L596-Assumptions!$D$14*(1+E596)^4*E596*Assumptions!$D$16</f>
        <v>44.8640945883953</v>
      </c>
      <c r="R596" s="21" t="n">
        <f aca="false">M596/(1+K596)+N596/(1+K596)^2+O596/(1+K596)^3+P596/(1+K596)^4+Q596/(1+K596)^5</f>
        <v>146.99528412831</v>
      </c>
      <c r="S596" s="21" t="n">
        <f aca="false">Q596*(1+I596)/(K596-I596)</f>
        <v>647.725809461963</v>
      </c>
      <c r="T596" s="21" t="n">
        <f aca="false">R596+S596/(1+K596)^5</f>
        <v>571.908620597857</v>
      </c>
      <c r="U596" s="8" t="n">
        <f aca="false">(T596-Assumptions!$D$17)/Assumptions!$D$18</f>
        <v>15.4763448239143</v>
      </c>
    </row>
    <row r="597" customFormat="false" ht="15" hidden="false" customHeight="false" outlineLevel="0" collapsed="false">
      <c r="B597" s="2" t="n">
        <v>592</v>
      </c>
      <c r="C597" s="27" t="n">
        <f aca="false">NORMSDIST('Random Draws'!C597)</f>
        <v>0.555964083605477</v>
      </c>
      <c r="D597" s="27" t="n">
        <f aca="false">NORMSDIST(Assumptions!$D$22*'Random Draws'!C597+SQRT(1-Assumptions!$D$22^2)*'Random Draws'!D597)</f>
        <v>0.370399948510549</v>
      </c>
      <c r="E597" s="19" t="n">
        <f aca="false">IF(C597&lt;(Assumptions!$E$6-Assumptions!$D$6)/(Assumptions!$F$6-Assumptions!$D$6),Assumptions!$D$6+SQRT(C597*(Assumptions!$F$6-Assumptions!$D$6)*(Assumptions!$E$6-Assumptions!$D$6)),Assumptions!$F$6-SQRT((1-C597)*(Assumptions!$F$6-Assumptions!$D$6)*(Assumptions!$F$6-Assumptions!$E$6)))</f>
        <v>0.0928812183734276</v>
      </c>
      <c r="F597" s="19" t="n">
        <f aca="false">IF(D597&lt;(Assumptions!$E$7-Assumptions!$D$7)/(Assumptions!$F$7-Assumptions!$D$7),Assumptions!$D$7+SQRT(D597*(Assumptions!$F$7-Assumptions!$D$7)*(Assumptions!$E$7-Assumptions!$D$7)),Assumptions!$F$7-SQRT((1-D597)*(Assumptions!$F$7-Assumptions!$D$7)*(Assumptions!$F$7-Assumptions!$E$7)))</f>
        <v>0.407142334382838</v>
      </c>
      <c r="G597" s="19" t="n">
        <f aca="false">MIN(Assumptions!$D$24,MAX(Assumptions!$D$23,Assumptions!$D$8+Assumptions!$E$8*'Random Draws'!E597))</f>
        <v>0.077135457167854</v>
      </c>
      <c r="H597" s="19" t="n">
        <f aca="false">IF('Random Draws'!F597&lt;(Assumptions!$E$9-Assumptions!$D$9)/(Assumptions!$F$9-Assumptions!$D$9),Assumptions!$D$9+SQRT('Random Draws'!F597*(Assumptions!$F$9-Assumptions!$D$9)*(Assumptions!$E$9-Assumptions!$D$9)),Assumptions!$F$9-SQRT((1-'Random Draws'!F597)*(Assumptions!$F$9-Assumptions!$D$9)*(Assumptions!$F$9-Assumptions!$E$9)))</f>
        <v>0.311689299159942</v>
      </c>
      <c r="I597" s="19" t="n">
        <f aca="false">IF('Random Draws'!G597&lt;(Assumptions!$E$10-Assumptions!$D$10)/(Assumptions!$F$10-Assumptions!$D$10),Assumptions!$D$10+SQRT('Random Draws'!G597*(Assumptions!$F$10-Assumptions!$D$10)*(Assumptions!$E$10-Assumptions!$D$10)),Assumptions!$F$10-SQRT((1-'Random Draws'!G597)*(Assumptions!$F$10-Assumptions!$D$10)*(Assumptions!$F$10-Assumptions!$E$10)))</f>
        <v>0.023945049035979</v>
      </c>
      <c r="J597" s="19" t="n">
        <f aca="false">IF('Random Draws'!H597&lt;(Assumptions!$E$11-Assumptions!$D$11)/(Assumptions!$F$11-Assumptions!$D$11),Assumptions!$D$11+SQRT('Random Draws'!H597*(Assumptions!$F$11-Assumptions!$D$11)*(Assumptions!$E$11-Assumptions!$D$11)),Assumptions!$F$11-SQRT((1-'Random Draws'!H597)*(Assumptions!$F$11-Assumptions!$D$11)*(Assumptions!$F$11-Assumptions!$E$11)))</f>
        <v>0.132021740655329</v>
      </c>
      <c r="K597" s="19" t="n">
        <f aca="false">MAX(G597,I597+Assumptions!$D$21)</f>
        <v>0.077135457167854</v>
      </c>
      <c r="L597" s="28" t="n">
        <f aca="false">(F597-Assumptions!$D$15)*(1-H597)+Assumptions!$D$15-J597</f>
        <v>0.188738293756171</v>
      </c>
      <c r="M597" s="21" t="n">
        <f aca="false">Assumptions!$D$14*(1+E597)^1*L597-Assumptions!$D$14*(1+E597)^0*E597*Assumptions!$D$16</f>
        <v>29.5049044830007</v>
      </c>
      <c r="N597" s="21" t="n">
        <f aca="false">Assumptions!$D$14*(1+E597)^2*L597-Assumptions!$D$14*(1+E597)^1*E597*Assumptions!$D$16</f>
        <v>32.2453559593734</v>
      </c>
      <c r="O597" s="21" t="n">
        <f aca="false">Assumptions!$D$14*(1+E597)^3*L597-Assumptions!$D$14*(1+E597)^2*E597*Assumptions!$D$16</f>
        <v>35.2403439077649</v>
      </c>
      <c r="P597" s="21" t="n">
        <f aca="false">Assumptions!$D$14*(1+E597)^4*L597-Assumptions!$D$14*(1+E597)^3*E597*Assumptions!$D$16</f>
        <v>38.5135099858167</v>
      </c>
      <c r="Q597" s="21" t="n">
        <f aca="false">Assumptions!$D$14*(1+E597)^5*L597-Assumptions!$D$14*(1+E597)^4*E597*Assumptions!$D$16</f>
        <v>42.0906917171365</v>
      </c>
      <c r="R597" s="21" t="n">
        <f aca="false">M597/(1+K597)+N597/(1+K597)^2+O597/(1+K597)^3+P597/(1+K597)^4+Q597/(1+K597)^5</f>
        <v>141.023223543949</v>
      </c>
      <c r="S597" s="21" t="n">
        <f aca="false">Q597*(1+I597)/(K597-I597)</f>
        <v>810.269311854261</v>
      </c>
      <c r="T597" s="21" t="n">
        <f aca="false">R597+S597/(1+K597)^5</f>
        <v>699.8507362395</v>
      </c>
      <c r="U597" s="8" t="n">
        <f aca="false">(T597-Assumptions!$D$17)/Assumptions!$D$18</f>
        <v>20.59402944958</v>
      </c>
    </row>
    <row r="598" customFormat="false" ht="15" hidden="false" customHeight="false" outlineLevel="0" collapsed="false">
      <c r="B598" s="2" t="n">
        <v>593</v>
      </c>
      <c r="C598" s="27" t="n">
        <f aca="false">NORMSDIST('Random Draws'!C598)</f>
        <v>0.937932948684584</v>
      </c>
      <c r="D598" s="27" t="n">
        <f aca="false">NORMSDIST(Assumptions!$D$22*'Random Draws'!C598+SQRT(1-Assumptions!$D$22^2)*'Random Draws'!D598)</f>
        <v>0.337526830351222</v>
      </c>
      <c r="E598" s="19" t="n">
        <f aca="false">IF(C598&lt;(Assumptions!$E$6-Assumptions!$D$6)/(Assumptions!$F$6-Assumptions!$D$6),Assumptions!$D$6+SQRT(C598*(Assumptions!$F$6-Assumptions!$D$6)*(Assumptions!$E$6-Assumptions!$D$6)),Assumptions!$F$6-SQRT((1-C598)*(Assumptions!$F$6-Assumptions!$D$6)*(Assumptions!$F$6-Assumptions!$E$6)))</f>
        <v>0.122383665064007</v>
      </c>
      <c r="F598" s="19" t="n">
        <f aca="false">IF(D598&lt;(Assumptions!$E$7-Assumptions!$D$7)/(Assumptions!$F$7-Assumptions!$D$7),Assumptions!$D$7+SQRT(D598*(Assumptions!$F$7-Assumptions!$D$7)*(Assumptions!$E$7-Assumptions!$D$7)),Assumptions!$F$7-SQRT((1-D598)*(Assumptions!$F$7-Assumptions!$D$7)*(Assumptions!$F$7-Assumptions!$E$7)))</f>
        <v>0.405001788654534</v>
      </c>
      <c r="G598" s="19" t="n">
        <f aca="false">MIN(Assumptions!$D$24,MAX(Assumptions!$D$23,Assumptions!$D$8+Assumptions!$E$8*'Random Draws'!E598))</f>
        <v>0.101155540731858</v>
      </c>
      <c r="H598" s="19" t="n">
        <f aca="false">IF('Random Draws'!F598&lt;(Assumptions!$E$9-Assumptions!$D$9)/(Assumptions!$F$9-Assumptions!$D$9),Assumptions!$D$9+SQRT('Random Draws'!F598*(Assumptions!$F$9-Assumptions!$D$9)*(Assumptions!$E$9-Assumptions!$D$9)),Assumptions!$F$9-SQRT((1-'Random Draws'!F598)*(Assumptions!$F$9-Assumptions!$D$9)*(Assumptions!$F$9-Assumptions!$E$9)))</f>
        <v>0.258731386532689</v>
      </c>
      <c r="I598" s="19" t="n">
        <f aca="false">IF('Random Draws'!G598&lt;(Assumptions!$E$10-Assumptions!$D$10)/(Assumptions!$F$10-Assumptions!$D$10),Assumptions!$D$10+SQRT('Random Draws'!G598*(Assumptions!$F$10-Assumptions!$D$10)*(Assumptions!$E$10-Assumptions!$D$10)),Assumptions!$F$10-SQRT((1-'Random Draws'!G598)*(Assumptions!$F$10-Assumptions!$D$10)*(Assumptions!$F$10-Assumptions!$E$10)))</f>
        <v>0.011425496117322</v>
      </c>
      <c r="J598" s="19" t="n">
        <f aca="false">IF('Random Draws'!H598&lt;(Assumptions!$E$11-Assumptions!$D$11)/(Assumptions!$F$11-Assumptions!$D$11),Assumptions!$D$11+SQRT('Random Draws'!H598*(Assumptions!$F$11-Assumptions!$D$11)*(Assumptions!$E$11-Assumptions!$D$11)),Assumptions!$F$11-SQRT((1-'Random Draws'!H598)*(Assumptions!$F$11-Assumptions!$D$11)*(Assumptions!$F$11-Assumptions!$E$11)))</f>
        <v>0.182273726120673</v>
      </c>
      <c r="K598" s="19" t="n">
        <f aca="false">MAX(G598,I598+Assumptions!$D$21)</f>
        <v>0.101155540731858</v>
      </c>
      <c r="L598" s="28" t="n">
        <f aca="false">(F598-Assumptions!$D$15)*(1-H598)+Assumptions!$D$15-J598</f>
        <v>0.151576468456304</v>
      </c>
      <c r="M598" s="21" t="n">
        <f aca="false">Assumptions!$D$14*(1+E598)^1*L598-Assumptions!$D$14*(1+E598)^0*E598*Assumptions!$D$16</f>
        <v>24.1360391264711</v>
      </c>
      <c r="N598" s="21" t="n">
        <f aca="false">Assumptions!$D$14*(1+E598)^2*L598-Assumptions!$D$14*(1+E598)^1*E598*Assumptions!$D$16</f>
        <v>27.089896054897</v>
      </c>
      <c r="O598" s="21" t="n">
        <f aca="false">Assumptions!$D$14*(1+E598)^3*L598-Assumptions!$D$14*(1+E598)^2*E598*Assumptions!$D$16</f>
        <v>30.4052568202982</v>
      </c>
      <c r="P598" s="21" t="n">
        <f aca="false">Assumptions!$D$14*(1+E598)^4*L598-Assumptions!$D$14*(1+E598)^3*E598*Assumptions!$D$16</f>
        <v>34.1263635871788</v>
      </c>
      <c r="Q598" s="21" t="n">
        <f aca="false">Assumptions!$D$14*(1+E598)^5*L598-Assumptions!$D$14*(1+E598)^4*E598*Assumptions!$D$16</f>
        <v>38.3028730382846</v>
      </c>
      <c r="R598" s="21" t="n">
        <f aca="false">M598/(1+K598)+N598/(1+K598)^2+O598/(1+K598)^3+P598/(1+K598)^4+Q598/(1+K598)^5</f>
        <v>113.901910256539</v>
      </c>
      <c r="S598" s="21" t="n">
        <f aca="false">Q598*(1+I598)/(K598-I598)</f>
        <v>431.74504740177</v>
      </c>
      <c r="T598" s="21" t="n">
        <f aca="false">R598+S598/(1+K598)^5</f>
        <v>380.57796561707</v>
      </c>
      <c r="U598" s="8" t="n">
        <f aca="false">(T598-Assumptions!$D$17)/Assumptions!$D$18</f>
        <v>7.8231186246828</v>
      </c>
    </row>
    <row r="599" customFormat="false" ht="15" hidden="false" customHeight="false" outlineLevel="0" collapsed="false">
      <c r="B599" s="2" t="n">
        <v>594</v>
      </c>
      <c r="C599" s="27" t="n">
        <f aca="false">NORMSDIST('Random Draws'!C599)</f>
        <v>0.50945947015196</v>
      </c>
      <c r="D599" s="27" t="n">
        <f aca="false">NORMSDIST(Assumptions!$D$22*'Random Draws'!C599+SQRT(1-Assumptions!$D$22^2)*'Random Draws'!D599)</f>
        <v>0.0166048962138265</v>
      </c>
      <c r="E599" s="19" t="n">
        <f aca="false">IF(C599&lt;(Assumptions!$E$6-Assumptions!$D$6)/(Assumptions!$F$6-Assumptions!$D$6),Assumptions!$D$6+SQRT(C599*(Assumptions!$F$6-Assumptions!$D$6)*(Assumptions!$E$6-Assumptions!$D$6)),Assumptions!$F$6-SQRT((1-C599)*(Assumptions!$F$6-Assumptions!$D$6)*(Assumptions!$F$6-Assumptions!$E$6)))</f>
        <v>0.0904752319617729</v>
      </c>
      <c r="F599" s="19" t="n">
        <f aca="false">IF(D599&lt;(Assumptions!$E$7-Assumptions!$D$7)/(Assumptions!$F$7-Assumptions!$D$7),Assumptions!$D$7+SQRT(D599*(Assumptions!$F$7-Assumptions!$D$7)*(Assumptions!$E$7-Assumptions!$D$7)),Assumptions!$F$7-SQRT((1-D599)*(Assumptions!$F$7-Assumptions!$D$7)*(Assumptions!$F$7-Assumptions!$E$7)))</f>
        <v>0.369981451662106</v>
      </c>
      <c r="G599" s="19" t="n">
        <f aca="false">MIN(Assumptions!$D$24,MAX(Assumptions!$D$23,Assumptions!$D$8+Assumptions!$E$8*'Random Draws'!E599))</f>
        <v>0.065390132953967</v>
      </c>
      <c r="H599" s="19" t="n">
        <f aca="false">IF('Random Draws'!F599&lt;(Assumptions!$E$9-Assumptions!$D$9)/(Assumptions!$F$9-Assumptions!$D$9),Assumptions!$D$9+SQRT('Random Draws'!F599*(Assumptions!$F$9-Assumptions!$D$9)*(Assumptions!$E$9-Assumptions!$D$9)),Assumptions!$F$9-SQRT((1-'Random Draws'!F599)*(Assumptions!$F$9-Assumptions!$D$9)*(Assumptions!$F$9-Assumptions!$E$9)))</f>
        <v>0.258161748304511</v>
      </c>
      <c r="I599" s="19" t="n">
        <f aca="false">IF('Random Draws'!G599&lt;(Assumptions!$E$10-Assumptions!$D$10)/(Assumptions!$F$10-Assumptions!$D$10),Assumptions!$D$10+SQRT('Random Draws'!G599*(Assumptions!$F$10-Assumptions!$D$10)*(Assumptions!$E$10-Assumptions!$D$10)),Assumptions!$F$10-SQRT((1-'Random Draws'!G599)*(Assumptions!$F$10-Assumptions!$D$10)*(Assumptions!$F$10-Assumptions!$E$10)))</f>
        <v>0.0200584975594226</v>
      </c>
      <c r="J599" s="19" t="n">
        <f aca="false">IF('Random Draws'!H599&lt;(Assumptions!$E$11-Assumptions!$D$11)/(Assumptions!$F$11-Assumptions!$D$11),Assumptions!$D$11+SQRT('Random Draws'!H599*(Assumptions!$F$11-Assumptions!$D$11)*(Assumptions!$E$11-Assumptions!$D$11)),Assumptions!$F$11-SQRT((1-'Random Draws'!H599)*(Assumptions!$F$11-Assumptions!$D$11)*(Assumptions!$F$11-Assumptions!$E$11)))</f>
        <v>0.137434132686773</v>
      </c>
      <c r="K599" s="19" t="n">
        <f aca="false">MAX(G599,I599+Assumptions!$D$21)</f>
        <v>0.065390132953967</v>
      </c>
      <c r="L599" s="28" t="n">
        <f aca="false">(F599-Assumptions!$D$15)*(1-H599)+Assumptions!$D$15-J599</f>
        <v>0.170593287853589</v>
      </c>
      <c r="M599" s="21" t="n">
        <f aca="false">Assumptions!$D$14*(1+E599)^1*L599-Assumptions!$D$14*(1+E599)^0*E599*Assumptions!$D$16</f>
        <v>26.5804572367396</v>
      </c>
      <c r="N599" s="21" t="n">
        <f aca="false">Assumptions!$D$14*(1+E599)^2*L599-Assumptions!$D$14*(1+E599)^1*E599*Assumptions!$D$16</f>
        <v>28.9853302708836</v>
      </c>
      <c r="O599" s="21" t="n">
        <f aca="false">Assumptions!$D$14*(1+E599)^3*L599-Assumptions!$D$14*(1+E599)^2*E599*Assumptions!$D$16</f>
        <v>31.6077847506304</v>
      </c>
      <c r="P599" s="21" t="n">
        <f aca="false">Assumptions!$D$14*(1+E599)^4*L599-Assumptions!$D$14*(1+E599)^3*E599*Assumptions!$D$16</f>
        <v>34.4675064077415</v>
      </c>
      <c r="Q599" s="21" t="n">
        <f aca="false">Assumptions!$D$14*(1+E599)^5*L599-Assumptions!$D$14*(1+E599)^4*E599*Assumptions!$D$16</f>
        <v>37.5859620451258</v>
      </c>
      <c r="R599" s="21" t="n">
        <f aca="false">M599/(1+K599)+N599/(1+K599)^2+O599/(1+K599)^3+P599/(1+K599)^4+Q599/(1+K599)^5</f>
        <v>130.759497745049</v>
      </c>
      <c r="S599" s="21" t="n">
        <f aca="false">Q599*(1+I599)/(K599-I599)</f>
        <v>845.764324171961</v>
      </c>
      <c r="T599" s="21" t="n">
        <f aca="false">R599+S599/(1+K599)^5</f>
        <v>746.93724561404</v>
      </c>
      <c r="U599" s="8" t="n">
        <f aca="false">(T599-Assumptions!$D$17)/Assumptions!$D$18</f>
        <v>22.4774898245616</v>
      </c>
    </row>
    <row r="600" customFormat="false" ht="15" hidden="false" customHeight="false" outlineLevel="0" collapsed="false">
      <c r="B600" s="2" t="n">
        <v>595</v>
      </c>
      <c r="C600" s="27" t="n">
        <f aca="false">NORMSDIST('Random Draws'!C600)</f>
        <v>0.478306765392193</v>
      </c>
      <c r="D600" s="27" t="n">
        <f aca="false">NORMSDIST(Assumptions!$D$22*'Random Draws'!C600+SQRT(1-Assumptions!$D$22^2)*'Random Draws'!D600)</f>
        <v>0.480316351357523</v>
      </c>
      <c r="E600" s="19" t="n">
        <f aca="false">IF(C600&lt;(Assumptions!$E$6-Assumptions!$D$6)/(Assumptions!$F$6-Assumptions!$D$6),Assumptions!$D$6+SQRT(C600*(Assumptions!$F$6-Assumptions!$D$6)*(Assumptions!$E$6-Assumptions!$D$6)),Assumptions!$F$6-SQRT((1-C600)*(Assumptions!$F$6-Assumptions!$D$6)*(Assumptions!$F$6-Assumptions!$E$6)))</f>
        <v>0.0889033110020269</v>
      </c>
      <c r="F600" s="19" t="n">
        <f aca="false">IF(D600&lt;(Assumptions!$E$7-Assumptions!$D$7)/(Assumptions!$F$7-Assumptions!$D$7),Assumptions!$D$7+SQRT(D600*(Assumptions!$F$7-Assumptions!$D$7)*(Assumptions!$E$7-Assumptions!$D$7)),Assumptions!$F$7-SQRT((1-D600)*(Assumptions!$F$7-Assumptions!$D$7)*(Assumptions!$F$7-Assumptions!$E$7)))</f>
        <v>0.413683313125637</v>
      </c>
      <c r="G600" s="19" t="n">
        <f aca="false">MIN(Assumptions!$D$24,MAX(Assumptions!$D$23,Assumptions!$D$8+Assumptions!$E$8*'Random Draws'!E600))</f>
        <v>0.08304934516112</v>
      </c>
      <c r="H600" s="19" t="n">
        <f aca="false">IF('Random Draws'!F600&lt;(Assumptions!$E$9-Assumptions!$D$9)/(Assumptions!$F$9-Assumptions!$D$9),Assumptions!$D$9+SQRT('Random Draws'!F600*(Assumptions!$F$9-Assumptions!$D$9)*(Assumptions!$E$9-Assumptions!$D$9)),Assumptions!$F$9-SQRT((1-'Random Draws'!F600)*(Assumptions!$F$9-Assumptions!$D$9)*(Assumptions!$F$9-Assumptions!$E$9)))</f>
        <v>0.270260485038061</v>
      </c>
      <c r="I600" s="19" t="n">
        <f aca="false">IF('Random Draws'!G600&lt;(Assumptions!$E$10-Assumptions!$D$10)/(Assumptions!$F$10-Assumptions!$D$10),Assumptions!$D$10+SQRT('Random Draws'!G600*(Assumptions!$F$10-Assumptions!$D$10)*(Assumptions!$E$10-Assumptions!$D$10)),Assumptions!$F$10-SQRT((1-'Random Draws'!G600)*(Assumptions!$F$10-Assumptions!$D$10)*(Assumptions!$F$10-Assumptions!$E$10)))</f>
        <v>0.0215033175068481</v>
      </c>
      <c r="J600" s="19" t="n">
        <f aca="false">IF('Random Draws'!H600&lt;(Assumptions!$E$11-Assumptions!$D$11)/(Assumptions!$F$11-Assumptions!$D$11),Assumptions!$D$11+SQRT('Random Draws'!H600*(Assumptions!$F$11-Assumptions!$D$11)*(Assumptions!$E$11-Assumptions!$D$11)),Assumptions!$F$11-SQRT((1-'Random Draws'!H600)*(Assumptions!$F$11-Assumptions!$D$11)*(Assumptions!$F$11-Assumptions!$E$11)))</f>
        <v>0.144369582679726</v>
      </c>
      <c r="K600" s="19" t="n">
        <f aca="false">MAX(G600,I600+Assumptions!$D$21)</f>
        <v>0.08304934516112</v>
      </c>
      <c r="L600" s="28" t="n">
        <f aca="false">(F600-Assumptions!$D$15)*(1-H600)+Assumptions!$D$15-J600</f>
        <v>0.192645340643372</v>
      </c>
      <c r="M600" s="21" t="n">
        <f aca="false">Assumptions!$D$14*(1+E600)^1*L600-Assumptions!$D$14*(1+E600)^0*E600*Assumptions!$D$16</f>
        <v>30.0302322421149</v>
      </c>
      <c r="N600" s="21" t="n">
        <f aca="false">Assumptions!$D$14*(1+E600)^2*L600-Assumptions!$D$14*(1+E600)^1*E600*Assumptions!$D$16</f>
        <v>32.7000193185988</v>
      </c>
      <c r="O600" s="21" t="n">
        <f aca="false">Assumptions!$D$14*(1+E600)^3*L600-Assumptions!$D$14*(1+E600)^2*E600*Assumptions!$D$16</f>
        <v>35.6071593058525</v>
      </c>
      <c r="P600" s="21" t="n">
        <f aca="false">Assumptions!$D$14*(1+E600)^4*L600-Assumptions!$D$14*(1+E600)^3*E600*Assumptions!$D$16</f>
        <v>38.7727536635194</v>
      </c>
      <c r="Q600" s="21" t="n">
        <f aca="false">Assumptions!$D$14*(1+E600)^5*L600-Assumptions!$D$14*(1+E600)^4*E600*Assumptions!$D$16</f>
        <v>42.2197798408722</v>
      </c>
      <c r="R600" s="21" t="n">
        <f aca="false">M600/(1+K600)+N600/(1+K600)^2+O600/(1+K600)^3+P600/(1+K600)^4+Q600/(1+K600)^5</f>
        <v>140.144229158289</v>
      </c>
      <c r="S600" s="21" t="n">
        <f aca="false">Q600*(1+I600)/(K600-I600)</f>
        <v>700.738078729054</v>
      </c>
      <c r="T600" s="21" t="n">
        <f aca="false">R600+S600/(1+K600)^5</f>
        <v>610.378738278019</v>
      </c>
      <c r="U600" s="8" t="n">
        <f aca="false">(T600-Assumptions!$D$17)/Assumptions!$D$18</f>
        <v>17.0151495311208</v>
      </c>
    </row>
    <row r="601" customFormat="false" ht="15" hidden="false" customHeight="false" outlineLevel="0" collapsed="false">
      <c r="B601" s="2" t="n">
        <v>596</v>
      </c>
      <c r="C601" s="27" t="n">
        <f aca="false">NORMSDIST('Random Draws'!C601)</f>
        <v>0.584704364796998</v>
      </c>
      <c r="D601" s="27" t="n">
        <f aca="false">NORMSDIST(Assumptions!$D$22*'Random Draws'!C601+SQRT(1-Assumptions!$D$22^2)*'Random Draws'!D601)</f>
        <v>0.506264043682545</v>
      </c>
      <c r="E601" s="19" t="n">
        <f aca="false">IF(C601&lt;(Assumptions!$E$6-Assumptions!$D$6)/(Assumptions!$F$6-Assumptions!$D$6),Assumptions!$D$6+SQRT(C601*(Assumptions!$F$6-Assumptions!$D$6)*(Assumptions!$E$6-Assumptions!$D$6)),Assumptions!$F$6-SQRT((1-C601)*(Assumptions!$F$6-Assumptions!$D$6)*(Assumptions!$F$6-Assumptions!$E$6)))</f>
        <v>0.0944316099031905</v>
      </c>
      <c r="F601" s="19" t="n">
        <f aca="false">IF(D601&lt;(Assumptions!$E$7-Assumptions!$D$7)/(Assumptions!$F$7-Assumptions!$D$7),Assumptions!$D$7+SQRT(D601*(Assumptions!$F$7-Assumptions!$D$7)*(Assumptions!$E$7-Assumptions!$D$7)),Assumptions!$F$7-SQRT((1-D601)*(Assumptions!$F$7-Assumptions!$D$7)*(Assumptions!$F$7-Assumptions!$E$7)))</f>
        <v>0.415114283648572</v>
      </c>
      <c r="G601" s="19" t="n">
        <f aca="false">MIN(Assumptions!$D$24,MAX(Assumptions!$D$23,Assumptions!$D$8+Assumptions!$E$8*'Random Draws'!E601))</f>
        <v>0.08254136528245</v>
      </c>
      <c r="H601" s="19" t="n">
        <f aca="false">IF('Random Draws'!F601&lt;(Assumptions!$E$9-Assumptions!$D$9)/(Assumptions!$F$9-Assumptions!$D$9),Assumptions!$D$9+SQRT('Random Draws'!F601*(Assumptions!$F$9-Assumptions!$D$9)*(Assumptions!$E$9-Assumptions!$D$9)),Assumptions!$F$9-SQRT((1-'Random Draws'!F601)*(Assumptions!$F$9-Assumptions!$D$9)*(Assumptions!$F$9-Assumptions!$E$9)))</f>
        <v>0.298476982685204</v>
      </c>
      <c r="I601" s="19" t="n">
        <f aca="false">IF('Random Draws'!G601&lt;(Assumptions!$E$10-Assumptions!$D$10)/(Assumptions!$F$10-Assumptions!$D$10),Assumptions!$D$10+SQRT('Random Draws'!G601*(Assumptions!$F$10-Assumptions!$D$10)*(Assumptions!$E$10-Assumptions!$D$10)),Assumptions!$F$10-SQRT((1-'Random Draws'!G601)*(Assumptions!$F$10-Assumptions!$D$10)*(Assumptions!$F$10-Assumptions!$E$10)))</f>
        <v>0.019993299116777</v>
      </c>
      <c r="J601" s="19" t="n">
        <f aca="false">IF('Random Draws'!H601&lt;(Assumptions!$E$11-Assumptions!$D$11)/(Assumptions!$F$11-Assumptions!$D$11),Assumptions!$D$11+SQRT('Random Draws'!H601*(Assumptions!$F$11-Assumptions!$D$11)*(Assumptions!$E$11-Assumptions!$D$11)),Assumptions!$F$11-SQRT((1-'Random Draws'!H601)*(Assumptions!$F$11-Assumptions!$D$11)*(Assumptions!$F$11-Assumptions!$E$11)))</f>
        <v>0.163789922369845</v>
      </c>
      <c r="K601" s="19" t="n">
        <f aca="false">MAX(G601,I601+Assumptions!$D$21)</f>
        <v>0.08254136528245</v>
      </c>
      <c r="L601" s="28" t="n">
        <f aca="false">(F601-Assumptions!$D$15)*(1-H601)+Assumptions!$D$15-J601</f>
        <v>0.166224310174848</v>
      </c>
      <c r="M601" s="21" t="n">
        <f aca="false">Assumptions!$D$14*(1+E601)^1*L601-Assumptions!$D$14*(1+E601)^0*E601*Assumptions!$D$16</f>
        <v>25.9677877084285</v>
      </c>
      <c r="N601" s="21" t="n">
        <f aca="false">Assumptions!$D$14*(1+E601)^2*L601-Assumptions!$D$14*(1+E601)^1*E601*Assumptions!$D$16</f>
        <v>28.4199677073596</v>
      </c>
      <c r="O601" s="21" t="n">
        <f aca="false">Assumptions!$D$14*(1+E601)^3*L601-Assumptions!$D$14*(1+E601)^2*E601*Assumptions!$D$16</f>
        <v>31.1037110113623</v>
      </c>
      <c r="P601" s="21" t="n">
        <f aca="false">Assumptions!$D$14*(1+E601)^4*L601-Assumptions!$D$14*(1+E601)^3*E601*Assumptions!$D$16</f>
        <v>34.0408845161288</v>
      </c>
      <c r="Q601" s="21" t="n">
        <f aca="false">Assumptions!$D$14*(1+E601)^5*L601-Assumptions!$D$14*(1+E601)^4*E601*Assumptions!$D$16</f>
        <v>37.2554200435155</v>
      </c>
      <c r="R601" s="21" t="n">
        <f aca="false">M601/(1+K601)+N601/(1+K601)^2+O601/(1+K601)^3+P601/(1+K601)^4+Q601/(1+K601)^5</f>
        <v>122.602841022449</v>
      </c>
      <c r="S601" s="21" t="n">
        <f aca="false">Q601*(1+I601)/(K601-I601)</f>
        <v>607.537229041008</v>
      </c>
      <c r="T601" s="21" t="n">
        <f aca="false">R601+S601/(1+K601)^5</f>
        <v>531.251797848431</v>
      </c>
      <c r="U601" s="8" t="n">
        <f aca="false">(T601-Assumptions!$D$17)/Assumptions!$D$18</f>
        <v>13.8500719139372</v>
      </c>
    </row>
    <row r="602" customFormat="false" ht="15" hidden="false" customHeight="false" outlineLevel="0" collapsed="false">
      <c r="B602" s="2" t="n">
        <v>597</v>
      </c>
      <c r="C602" s="27" t="n">
        <f aca="false">NORMSDIST('Random Draws'!C602)</f>
        <v>0.0914108391981149</v>
      </c>
      <c r="D602" s="27" t="n">
        <f aca="false">NORMSDIST(Assumptions!$D$22*'Random Draws'!C602+SQRT(1-Assumptions!$D$22^2)*'Random Draws'!D602)</f>
        <v>0.697393355080262</v>
      </c>
      <c r="E602" s="19" t="n">
        <f aca="false">IF(C602&lt;(Assumptions!$E$6-Assumptions!$D$6)/(Assumptions!$F$6-Assumptions!$D$6),Assumptions!$D$6+SQRT(C602*(Assumptions!$F$6-Assumptions!$D$6)*(Assumptions!$E$6-Assumptions!$D$6)),Assumptions!$F$6-SQRT((1-C602)*(Assumptions!$F$6-Assumptions!$D$6)*(Assumptions!$F$6-Assumptions!$E$6)))</f>
        <v>0.0613788258796075</v>
      </c>
      <c r="F602" s="19" t="n">
        <f aca="false">IF(D602&lt;(Assumptions!$E$7-Assumptions!$D$7)/(Assumptions!$F$7-Assumptions!$D$7),Assumptions!$D$7+SQRT(D602*(Assumptions!$F$7-Assumptions!$D$7)*(Assumptions!$E$7-Assumptions!$D$7)),Assumptions!$F$7-SQRT((1-D602)*(Assumptions!$F$7-Assumptions!$D$7)*(Assumptions!$F$7-Assumptions!$E$7)))</f>
        <v>0.425208814626705</v>
      </c>
      <c r="G602" s="19" t="n">
        <f aca="false">MIN(Assumptions!$D$24,MAX(Assumptions!$D$23,Assumptions!$D$8+Assumptions!$E$8*'Random Draws'!E602))</f>
        <v>0.092076599914659</v>
      </c>
      <c r="H602" s="19" t="n">
        <f aca="false">IF('Random Draws'!F602&lt;(Assumptions!$E$9-Assumptions!$D$9)/(Assumptions!$F$9-Assumptions!$D$9),Assumptions!$D$9+SQRT('Random Draws'!F602*(Assumptions!$F$9-Assumptions!$D$9)*(Assumptions!$E$9-Assumptions!$D$9)),Assumptions!$F$9-SQRT((1-'Random Draws'!F602)*(Assumptions!$F$9-Assumptions!$D$9)*(Assumptions!$F$9-Assumptions!$E$9)))</f>
        <v>0.274665649948163</v>
      </c>
      <c r="I602" s="19" t="n">
        <f aca="false">IF('Random Draws'!G602&lt;(Assumptions!$E$10-Assumptions!$D$10)/(Assumptions!$F$10-Assumptions!$D$10),Assumptions!$D$10+SQRT('Random Draws'!G602*(Assumptions!$F$10-Assumptions!$D$10)*(Assumptions!$E$10-Assumptions!$D$10)),Assumptions!$F$10-SQRT((1-'Random Draws'!G602)*(Assumptions!$F$10-Assumptions!$D$10)*(Assumptions!$F$10-Assumptions!$E$10)))</f>
        <v>0.0156415983677766</v>
      </c>
      <c r="J602" s="19" t="n">
        <f aca="false">IF('Random Draws'!H602&lt;(Assumptions!$E$11-Assumptions!$D$11)/(Assumptions!$F$11-Assumptions!$D$11),Assumptions!$D$11+SQRT('Random Draws'!H602*(Assumptions!$F$11-Assumptions!$D$11)*(Assumptions!$E$11-Assumptions!$D$11)),Assumptions!$F$11-SQRT((1-'Random Draws'!H602)*(Assumptions!$F$11-Assumptions!$D$11)*(Assumptions!$F$11-Assumptions!$E$11)))</f>
        <v>0.169035677091499</v>
      </c>
      <c r="K602" s="19" t="n">
        <f aca="false">MAX(G602,I602+Assumptions!$D$21)</f>
        <v>0.092076599914659</v>
      </c>
      <c r="L602" s="28" t="n">
        <f aca="false">(F602-Assumptions!$D$15)*(1-H602)+Assumptions!$D$15-J602</f>
        <v>0.175089416595336</v>
      </c>
      <c r="M602" s="21" t="n">
        <f aca="false">Assumptions!$D$14*(1+E602)^1*L602-Assumptions!$D$14*(1+E602)^0*E602*Assumptions!$D$16</f>
        <v>26.6792510218597</v>
      </c>
      <c r="N602" s="21" t="n">
        <f aca="false">Assumptions!$D$14*(1+E602)^2*L602-Assumptions!$D$14*(1+E602)^1*E602*Assumptions!$D$16</f>
        <v>28.3167921249287</v>
      </c>
      <c r="O602" s="21" t="n">
        <f aca="false">Assumptions!$D$14*(1+E602)^3*L602-Assumptions!$D$14*(1+E602)^2*E602*Assumptions!$D$16</f>
        <v>30.0548435782338</v>
      </c>
      <c r="P602" s="21" t="n">
        <f aca="false">Assumptions!$D$14*(1+E602)^4*L602-Assumptions!$D$14*(1+E602)^3*E602*Assumptions!$D$16</f>
        <v>31.899574589061</v>
      </c>
      <c r="Q602" s="21" t="n">
        <f aca="false">Assumptions!$D$14*(1+E602)^5*L602-Assumptions!$D$14*(1+E602)^4*E602*Assumptions!$D$16</f>
        <v>33.8575330233965</v>
      </c>
      <c r="R602" s="21" t="n">
        <f aca="false">M602/(1+K602)+N602/(1+K602)^2+O602/(1+K602)^3+P602/(1+K602)^4+Q602/(1+K602)^5</f>
        <v>115.47239322634</v>
      </c>
      <c r="S602" s="21" t="n">
        <f aca="false">Q602*(1+I602)/(K602-I602)</f>
        <v>449.887070854319</v>
      </c>
      <c r="T602" s="21" t="n">
        <f aca="false">R602+S602/(1+K602)^5</f>
        <v>405.098698956621</v>
      </c>
      <c r="U602" s="8" t="n">
        <f aca="false">(T602-Assumptions!$D$17)/Assumptions!$D$18</f>
        <v>8.80394795826484</v>
      </c>
    </row>
    <row r="603" customFormat="false" ht="15" hidden="false" customHeight="false" outlineLevel="0" collapsed="false">
      <c r="B603" s="2" t="n">
        <v>598</v>
      </c>
      <c r="C603" s="27" t="n">
        <f aca="false">NORMSDIST('Random Draws'!C603)</f>
        <v>0.38381714723968</v>
      </c>
      <c r="D603" s="27" t="n">
        <f aca="false">NORMSDIST(Assumptions!$D$22*'Random Draws'!C603+SQRT(1-Assumptions!$D$22^2)*'Random Draws'!D603)</f>
        <v>0.957284554403865</v>
      </c>
      <c r="E603" s="19" t="n">
        <f aca="false">IF(C603&lt;(Assumptions!$E$6-Assumptions!$D$6)/(Assumptions!$F$6-Assumptions!$D$6),Assumptions!$D$6+SQRT(C603*(Assumptions!$F$6-Assumptions!$D$6)*(Assumptions!$E$6-Assumptions!$D$6)),Assumptions!$F$6-SQRT((1-C603)*(Assumptions!$F$6-Assumptions!$D$6)*(Assumptions!$F$6-Assumptions!$E$6)))</f>
        <v>0.0838073707975998</v>
      </c>
      <c r="F603" s="19" t="n">
        <f aca="false">IF(D603&lt;(Assumptions!$E$7-Assumptions!$D$7)/(Assumptions!$F$7-Assumptions!$D$7),Assumptions!$D$7+SQRT(D603*(Assumptions!$F$7-Assumptions!$D$7)*(Assumptions!$E$7-Assumptions!$D$7)),Assumptions!$F$7-SQRT((1-D603)*(Assumptions!$F$7-Assumptions!$D$7)*(Assumptions!$F$7-Assumptions!$E$7)))</f>
        <v>0.446928589120354</v>
      </c>
      <c r="G603" s="19" t="n">
        <f aca="false">MIN(Assumptions!$D$24,MAX(Assumptions!$D$23,Assumptions!$D$8+Assumptions!$E$8*'Random Draws'!E603))</f>
        <v>0.083657762575615</v>
      </c>
      <c r="H603" s="19" t="n">
        <f aca="false">IF('Random Draws'!F603&lt;(Assumptions!$E$9-Assumptions!$D$9)/(Assumptions!$F$9-Assumptions!$D$9),Assumptions!$D$9+SQRT('Random Draws'!F603*(Assumptions!$F$9-Assumptions!$D$9)*(Assumptions!$E$9-Assumptions!$D$9)),Assumptions!$F$9-SQRT((1-'Random Draws'!F603)*(Assumptions!$F$9-Assumptions!$D$9)*(Assumptions!$F$9-Assumptions!$E$9)))</f>
        <v>0.285948974172231</v>
      </c>
      <c r="I603" s="19" t="n">
        <f aca="false">IF('Random Draws'!G603&lt;(Assumptions!$E$10-Assumptions!$D$10)/(Assumptions!$F$10-Assumptions!$D$10),Assumptions!$D$10+SQRT('Random Draws'!G603*(Assumptions!$F$10-Assumptions!$D$10)*(Assumptions!$E$10-Assumptions!$D$10)),Assumptions!$F$10-SQRT((1-'Random Draws'!G603)*(Assumptions!$F$10-Assumptions!$D$10)*(Assumptions!$F$10-Assumptions!$E$10)))</f>
        <v>0.0244766317852466</v>
      </c>
      <c r="J603" s="19" t="n">
        <f aca="false">IF('Random Draws'!H603&lt;(Assumptions!$E$11-Assumptions!$D$11)/(Assumptions!$F$11-Assumptions!$D$11),Assumptions!$D$11+SQRT('Random Draws'!H603*(Assumptions!$F$11-Assumptions!$D$11)*(Assumptions!$E$11-Assumptions!$D$11)),Assumptions!$F$11-SQRT((1-'Random Draws'!H603)*(Assumptions!$F$11-Assumptions!$D$11)*(Assumptions!$F$11-Assumptions!$E$11)))</f>
        <v>0.174741109994301</v>
      </c>
      <c r="K603" s="19" t="n">
        <f aca="false">MAX(G603,I603+Assumptions!$D$21)</f>
        <v>0.083657762575615</v>
      </c>
      <c r="L603" s="28" t="n">
        <f aca="false">(F603-Assumptions!$D$15)*(1-H603)+Assumptions!$D$15-J603</f>
        <v>0.181562074181235</v>
      </c>
      <c r="M603" s="21" t="n">
        <f aca="false">Assumptions!$D$14*(1+E603)^1*L603-Assumptions!$D$14*(1+E603)^0*E603*Assumptions!$D$16</f>
        <v>28.1682935039943</v>
      </c>
      <c r="N603" s="21" t="n">
        <f aca="false">Assumptions!$D$14*(1+E603)^2*L603-Assumptions!$D$14*(1+E603)^1*E603*Assumptions!$D$16</f>
        <v>30.5290041224192</v>
      </c>
      <c r="O603" s="21" t="n">
        <f aca="false">Assumptions!$D$14*(1+E603)^3*L603-Assumptions!$D$14*(1+E603)^2*E603*Assumptions!$D$16</f>
        <v>33.0875596909883</v>
      </c>
      <c r="P603" s="21" t="n">
        <f aca="false">Assumptions!$D$14*(1+E603)^4*L603-Assumptions!$D$14*(1+E603)^3*E603*Assumptions!$D$16</f>
        <v>35.8605410747986</v>
      </c>
      <c r="Q603" s="21" t="n">
        <f aca="false">Assumptions!$D$14*(1+E603)^5*L603-Assumptions!$D$14*(1+E603)^4*E603*Assumptions!$D$16</f>
        <v>38.8659187376569</v>
      </c>
      <c r="R603" s="21" t="n">
        <f aca="false">M603/(1+K603)+N603/(1+K603)^2+O603/(1+K603)^3+P603/(1+K603)^4+Q603/(1+K603)^5</f>
        <v>130.004477883006</v>
      </c>
      <c r="S603" s="21" t="n">
        <f aca="false">Q603*(1+I603)/(K603-I603)</f>
        <v>672.802715795251</v>
      </c>
      <c r="T603" s="21" t="n">
        <f aca="false">R603+S603/(1+K603)^5</f>
        <v>580.226779902245</v>
      </c>
      <c r="U603" s="8" t="n">
        <f aca="false">(T603-Assumptions!$D$17)/Assumptions!$D$18</f>
        <v>15.8090711960898</v>
      </c>
    </row>
    <row r="604" customFormat="false" ht="15" hidden="false" customHeight="false" outlineLevel="0" collapsed="false">
      <c r="B604" s="2" t="n">
        <v>599</v>
      </c>
      <c r="C604" s="27" t="n">
        <f aca="false">NORMSDIST('Random Draws'!C604)</f>
        <v>0.531667768705253</v>
      </c>
      <c r="D604" s="27" t="n">
        <f aca="false">NORMSDIST(Assumptions!$D$22*'Random Draws'!C604+SQRT(1-Assumptions!$D$22^2)*'Random Draws'!D604)</f>
        <v>0.430962505470809</v>
      </c>
      <c r="E604" s="19" t="n">
        <f aca="false">IF(C604&lt;(Assumptions!$E$6-Assumptions!$D$6)/(Assumptions!$F$6-Assumptions!$D$6),Assumptions!$D$6+SQRT(C604*(Assumptions!$F$6-Assumptions!$D$6)*(Assumptions!$E$6-Assumptions!$D$6)),Assumptions!$F$6-SQRT((1-C604)*(Assumptions!$F$6-Assumptions!$D$6)*(Assumptions!$F$6-Assumptions!$E$6)))</f>
        <v>0.0916092864645112</v>
      </c>
      <c r="F604" s="19" t="n">
        <f aca="false">IF(D604&lt;(Assumptions!$E$7-Assumptions!$D$7)/(Assumptions!$F$7-Assumptions!$D$7),Assumptions!$D$7+SQRT(D604*(Assumptions!$F$7-Assumptions!$D$7)*(Assumptions!$E$7-Assumptions!$D$7)),Assumptions!$F$7-SQRT((1-D604)*(Assumptions!$F$7-Assumptions!$D$7)*(Assumptions!$F$7-Assumptions!$E$7)))</f>
        <v>0.410850516544327</v>
      </c>
      <c r="G604" s="19" t="n">
        <f aca="false">MIN(Assumptions!$D$24,MAX(Assumptions!$D$23,Assumptions!$D$8+Assumptions!$E$8*'Random Draws'!E604))</f>
        <v>0.083755104396004</v>
      </c>
      <c r="H604" s="19" t="n">
        <f aca="false">IF('Random Draws'!F604&lt;(Assumptions!$E$9-Assumptions!$D$9)/(Assumptions!$F$9-Assumptions!$D$9),Assumptions!$D$9+SQRT('Random Draws'!F604*(Assumptions!$F$9-Assumptions!$D$9)*(Assumptions!$E$9-Assumptions!$D$9)),Assumptions!$F$9-SQRT((1-'Random Draws'!F604)*(Assumptions!$F$9-Assumptions!$D$9)*(Assumptions!$F$9-Assumptions!$E$9)))</f>
        <v>0.282709846896438</v>
      </c>
      <c r="I604" s="19" t="n">
        <f aca="false">IF('Random Draws'!G604&lt;(Assumptions!$E$10-Assumptions!$D$10)/(Assumptions!$F$10-Assumptions!$D$10),Assumptions!$D$10+SQRT('Random Draws'!G604*(Assumptions!$F$10-Assumptions!$D$10)*(Assumptions!$E$10-Assumptions!$D$10)),Assumptions!$F$10-SQRT((1-'Random Draws'!G604)*(Assumptions!$F$10-Assumptions!$D$10)*(Assumptions!$F$10-Assumptions!$E$10)))</f>
        <v>0.0203478227156162</v>
      </c>
      <c r="J604" s="19" t="n">
        <f aca="false">IF('Random Draws'!H604&lt;(Assumptions!$E$11-Assumptions!$D$11)/(Assumptions!$F$11-Assumptions!$D$11),Assumptions!$D$11+SQRT('Random Draws'!H604*(Assumptions!$F$11-Assumptions!$D$11)*(Assumptions!$E$11-Assumptions!$D$11)),Assumptions!$F$11-SQRT((1-'Random Draws'!H604)*(Assumptions!$F$11-Assumptions!$D$11)*(Assumptions!$F$11-Assumptions!$E$11)))</f>
        <v>0.213837466402363</v>
      </c>
      <c r="K604" s="19" t="n">
        <f aca="false">MAX(G604,I604+Assumptions!$D$21)</f>
        <v>0.083755104396004</v>
      </c>
      <c r="L604" s="28" t="n">
        <f aca="false">(F604-Assumptions!$D$15)*(1-H604)+Assumptions!$D$15-J604</f>
        <v>0.117613843608931</v>
      </c>
      <c r="M604" s="21" t="n">
        <f aca="false">Assumptions!$D$14*(1+E604)^1*L604-Assumptions!$D$14*(1+E604)^0*E604*Assumptions!$D$16</f>
        <v>18.217812369422</v>
      </c>
      <c r="N604" s="21" t="n">
        <f aca="false">Assumptions!$D$14*(1+E604)^2*L604-Assumptions!$D$14*(1+E604)^1*E604*Assumptions!$D$16</f>
        <v>19.8867331615291</v>
      </c>
      <c r="O604" s="21" t="n">
        <f aca="false">Assumptions!$D$14*(1+E604)^3*L604-Assumptions!$D$14*(1+E604)^2*E604*Assumptions!$D$16</f>
        <v>21.7085425965669</v>
      </c>
      <c r="P604" s="21" t="n">
        <f aca="false">Assumptions!$D$14*(1+E604)^4*L604-Assumptions!$D$14*(1+E604)^3*E604*Assumptions!$D$16</f>
        <v>23.6972466940229</v>
      </c>
      <c r="Q604" s="21" t="n">
        <f aca="false">Assumptions!$D$14*(1+E604)^5*L604-Assumptions!$D$14*(1+E604)^4*E604*Assumptions!$D$16</f>
        <v>25.8681345548358</v>
      </c>
      <c r="R604" s="21" t="n">
        <f aca="false">M604/(1+K604)+N604/(1+K604)^2+O604/(1+K604)^3+P604/(1+K604)^4+Q604/(1+K604)^5</f>
        <v>85.2765947616342</v>
      </c>
      <c r="S604" s="21" t="n">
        <f aca="false">Q604*(1+I604)/(K604-I604)</f>
        <v>416.269142458842</v>
      </c>
      <c r="T604" s="21" t="n">
        <f aca="false">R604+S604/(1+K604)^5</f>
        <v>363.708140511866</v>
      </c>
      <c r="U604" s="8" t="n">
        <f aca="false">(T604-Assumptions!$D$17)/Assumptions!$D$18</f>
        <v>7.14832562047466</v>
      </c>
    </row>
    <row r="605" customFormat="false" ht="15" hidden="false" customHeight="false" outlineLevel="0" collapsed="false">
      <c r="B605" s="2" t="n">
        <v>600</v>
      </c>
      <c r="C605" s="27" t="n">
        <f aca="false">NORMSDIST('Random Draws'!C605)</f>
        <v>0.465210043461637</v>
      </c>
      <c r="D605" s="27" t="n">
        <f aca="false">NORMSDIST(Assumptions!$D$22*'Random Draws'!C605+SQRT(1-Assumptions!$D$22^2)*'Random Draws'!D605)</f>
        <v>0.612174181781572</v>
      </c>
      <c r="E605" s="19" t="n">
        <f aca="false">IF(C605&lt;(Assumptions!$E$6-Assumptions!$D$6)/(Assumptions!$F$6-Assumptions!$D$6),Assumptions!$D$6+SQRT(C605*(Assumptions!$F$6-Assumptions!$D$6)*(Assumptions!$E$6-Assumptions!$D$6)),Assumptions!$F$6-SQRT((1-C605)*(Assumptions!$F$6-Assumptions!$D$6)*(Assumptions!$F$6-Assumptions!$E$6)))</f>
        <v>0.0882291428216197</v>
      </c>
      <c r="F605" s="19" t="n">
        <f aca="false">IF(D605&lt;(Assumptions!$E$7-Assumptions!$D$7)/(Assumptions!$F$7-Assumptions!$D$7),Assumptions!$D$7+SQRT(D605*(Assumptions!$F$7-Assumptions!$D$7)*(Assumptions!$E$7-Assumptions!$D$7)),Assumptions!$F$7-SQRT((1-D605)*(Assumptions!$F$7-Assumptions!$D$7)*(Assumptions!$F$7-Assumptions!$E$7)))</f>
        <v>0.420613412525662</v>
      </c>
      <c r="G605" s="19" t="n">
        <f aca="false">MIN(Assumptions!$D$24,MAX(Assumptions!$D$23,Assumptions!$D$8+Assumptions!$E$8*'Random Draws'!E605))</f>
        <v>0.069694929329726</v>
      </c>
      <c r="H605" s="19" t="n">
        <f aca="false">IF('Random Draws'!F605&lt;(Assumptions!$E$9-Assumptions!$D$9)/(Assumptions!$F$9-Assumptions!$D$9),Assumptions!$D$9+SQRT('Random Draws'!F605*(Assumptions!$F$9-Assumptions!$D$9)*(Assumptions!$E$9-Assumptions!$D$9)),Assumptions!$F$9-SQRT((1-'Random Draws'!F605)*(Assumptions!$F$9-Assumptions!$D$9)*(Assumptions!$F$9-Assumptions!$E$9)))</f>
        <v>0.314202059424685</v>
      </c>
      <c r="I605" s="19" t="n">
        <f aca="false">IF('Random Draws'!G605&lt;(Assumptions!$E$10-Assumptions!$D$10)/(Assumptions!$F$10-Assumptions!$D$10),Assumptions!$D$10+SQRT('Random Draws'!G605*(Assumptions!$F$10-Assumptions!$D$10)*(Assumptions!$E$10-Assumptions!$D$10)),Assumptions!$F$10-SQRT((1-'Random Draws'!G605)*(Assumptions!$F$10-Assumptions!$D$10)*(Assumptions!$F$10-Assumptions!$E$10)))</f>
        <v>0.0236512171053655</v>
      </c>
      <c r="J605" s="19" t="n">
        <f aca="false">IF('Random Draws'!H605&lt;(Assumptions!$E$11-Assumptions!$D$11)/(Assumptions!$F$11-Assumptions!$D$11),Assumptions!$D$11+SQRT('Random Draws'!H605*(Assumptions!$F$11-Assumptions!$D$11)*(Assumptions!$E$11-Assumptions!$D$11)),Assumptions!$F$11-SQRT((1-'Random Draws'!H605)*(Assumptions!$F$11-Assumptions!$D$11)*(Assumptions!$F$11-Assumptions!$E$11)))</f>
        <v>0.148310687356332</v>
      </c>
      <c r="K605" s="19" t="n">
        <f aca="false">MAX(G605,I605+Assumptions!$D$21)</f>
        <v>0.069694929329726</v>
      </c>
      <c r="L605" s="28" t="n">
        <f aca="false">(F605-Assumptions!$D$15)*(1-H605)+Assumptions!$D$15-J605</f>
        <v>0.180991392457331</v>
      </c>
      <c r="M605" s="21" t="n">
        <f aca="false">Assumptions!$D$14*(1+E605)^1*L605-Assumptions!$D$14*(1+E605)^0*E605*Assumptions!$D$16</f>
        <v>28.1754188701562</v>
      </c>
      <c r="N605" s="21" t="n">
        <f aca="false">Assumptions!$D$14*(1+E605)^2*L605-Assumptions!$D$14*(1+E605)^1*E605*Assumptions!$D$16</f>
        <v>30.6613119257101</v>
      </c>
      <c r="O605" s="21" t="n">
        <f aca="false">Assumptions!$D$14*(1+E605)^3*L605-Assumptions!$D$14*(1+E605)^2*E605*Assumptions!$D$16</f>
        <v>33.3665331947019</v>
      </c>
      <c r="P605" s="21" t="n">
        <f aca="false">Assumptions!$D$14*(1+E605)^4*L605-Assumptions!$D$14*(1+E605)^3*E605*Assumptions!$D$16</f>
        <v>36.3104338173995</v>
      </c>
      <c r="Q605" s="21" t="n">
        <f aca="false">Assumptions!$D$14*(1+E605)^5*L605-Assumptions!$D$14*(1+E605)^4*E605*Assumptions!$D$16</f>
        <v>39.5140722685898</v>
      </c>
      <c r="R605" s="21" t="n">
        <f aca="false">M605/(1+K605)+N605/(1+K605)^2+O605/(1+K605)^3+P605/(1+K605)^4+Q605/(1+K605)^5</f>
        <v>136.341926760733</v>
      </c>
      <c r="S605" s="21" t="n">
        <f aca="false">Q605*(1+I605)/(K605-I605)</f>
        <v>878.483211202311</v>
      </c>
      <c r="T605" s="21" t="n">
        <f aca="false">R605+S605/(1+K605)^5</f>
        <v>763.581976281303</v>
      </c>
      <c r="U605" s="8" t="n">
        <f aca="false">(T605-Assumptions!$D$17)/Assumptions!$D$18</f>
        <v>23.1432790512521</v>
      </c>
    </row>
    <row r="606" customFormat="false" ht="15" hidden="false" customHeight="false" outlineLevel="0" collapsed="false">
      <c r="B606" s="2" t="n">
        <v>601</v>
      </c>
      <c r="C606" s="27" t="n">
        <f aca="false">NORMSDIST('Random Draws'!C606)</f>
        <v>0.347066291264422</v>
      </c>
      <c r="D606" s="27" t="n">
        <f aca="false">NORMSDIST(Assumptions!$D$22*'Random Draws'!C606+SQRT(1-Assumptions!$D$22^2)*'Random Draws'!D606)</f>
        <v>0.659519750988825</v>
      </c>
      <c r="E606" s="19" t="n">
        <f aca="false">IF(C606&lt;(Assumptions!$E$6-Assumptions!$D$6)/(Assumptions!$F$6-Assumptions!$D$6),Assumptions!$D$6+SQRT(C606*(Assumptions!$F$6-Assumptions!$D$6)*(Assumptions!$E$6-Assumptions!$D$6)),Assumptions!$F$6-SQRT((1-C606)*(Assumptions!$F$6-Assumptions!$D$6)*(Assumptions!$F$6-Assumptions!$E$6)))</f>
        <v>0.0816573097585779</v>
      </c>
      <c r="F606" s="19" t="n">
        <f aca="false">IF(D606&lt;(Assumptions!$E$7-Assumptions!$D$7)/(Assumptions!$F$7-Assumptions!$D$7),Assumptions!$D$7+SQRT(D606*(Assumptions!$F$7-Assumptions!$D$7)*(Assumptions!$E$7-Assumptions!$D$7)),Assumptions!$F$7-SQRT((1-D606)*(Assumptions!$F$7-Assumptions!$D$7)*(Assumptions!$F$7-Assumptions!$E$7)))</f>
        <v>0.423095786202051</v>
      </c>
      <c r="G606" s="19" t="n">
        <f aca="false">MIN(Assumptions!$D$24,MAX(Assumptions!$D$23,Assumptions!$D$8+Assumptions!$E$8*'Random Draws'!E606))</f>
        <v>0.096188486916013</v>
      </c>
      <c r="H606" s="19" t="n">
        <f aca="false">IF('Random Draws'!F606&lt;(Assumptions!$E$9-Assumptions!$D$9)/(Assumptions!$F$9-Assumptions!$D$9),Assumptions!$D$9+SQRT('Random Draws'!F606*(Assumptions!$F$9-Assumptions!$D$9)*(Assumptions!$E$9-Assumptions!$D$9)),Assumptions!$F$9-SQRT((1-'Random Draws'!F606)*(Assumptions!$F$9-Assumptions!$D$9)*(Assumptions!$F$9-Assumptions!$E$9)))</f>
        <v>0.282709427975686</v>
      </c>
      <c r="I606" s="19" t="n">
        <f aca="false">IF('Random Draws'!G606&lt;(Assumptions!$E$10-Assumptions!$D$10)/(Assumptions!$F$10-Assumptions!$D$10),Assumptions!$D$10+SQRT('Random Draws'!G606*(Assumptions!$F$10-Assumptions!$D$10)*(Assumptions!$E$10-Assumptions!$D$10)),Assumptions!$F$10-SQRT((1-'Random Draws'!G606)*(Assumptions!$F$10-Assumptions!$D$10)*(Assumptions!$F$10-Assumptions!$E$10)))</f>
        <v>0.0191555922997628</v>
      </c>
      <c r="J606" s="19" t="n">
        <f aca="false">IF('Random Draws'!H606&lt;(Assumptions!$E$11-Assumptions!$D$11)/(Assumptions!$F$11-Assumptions!$D$11),Assumptions!$D$11+SQRT('Random Draws'!H606*(Assumptions!$F$11-Assumptions!$D$11)*(Assumptions!$E$11-Assumptions!$D$11)),Assumptions!$F$11-SQRT((1-'Random Draws'!H606)*(Assumptions!$F$11-Assumptions!$D$11)*(Assumptions!$F$11-Assumptions!$E$11)))</f>
        <v>0.190442907937045</v>
      </c>
      <c r="K606" s="19" t="n">
        <f aca="false">MAX(G606,I606+Assumptions!$D$21)</f>
        <v>0.096188486916013</v>
      </c>
      <c r="L606" s="28" t="n">
        <f aca="false">(F606-Assumptions!$D$15)*(1-H606)+Assumptions!$D$15-J606</f>
        <v>0.149791936205741</v>
      </c>
      <c r="M606" s="21" t="n">
        <f aca="false">Assumptions!$D$14*(1+E606)^1*L606-Assumptions!$D$14*(1+E606)^0*E606*Assumptions!$D$16</f>
        <v>23.1382043998255</v>
      </c>
      <c r="N606" s="21" t="n">
        <f aca="false">Assumptions!$D$14*(1+E606)^2*L606-Assumptions!$D$14*(1+E606)^1*E606*Assumptions!$D$16</f>
        <v>25.0276079237594</v>
      </c>
      <c r="O606" s="21" t="n">
        <f aca="false">Assumptions!$D$14*(1+E606)^3*L606-Assumptions!$D$14*(1+E606)^2*E606*Assumptions!$D$16</f>
        <v>27.071295056506</v>
      </c>
      <c r="P606" s="21" t="n">
        <f aca="false">Assumptions!$D$14*(1+E606)^4*L606-Assumptions!$D$14*(1+E606)^3*E606*Assumptions!$D$16</f>
        <v>29.281864182501</v>
      </c>
      <c r="Q606" s="21" t="n">
        <f aca="false">Assumptions!$D$14*(1+E606)^5*L606-Assumptions!$D$14*(1+E606)^4*E606*Assumptions!$D$16</f>
        <v>31.6729424363601</v>
      </c>
      <c r="R606" s="21" t="n">
        <f aca="false">M606/(1+K606)+N606/(1+K606)^2+O606/(1+K606)^3+P606/(1+K606)^4+Q606/(1+K606)^5</f>
        <v>102.778118837823</v>
      </c>
      <c r="S606" s="21" t="n">
        <f aca="false">Q606*(1+I606)/(K606-I606)</f>
        <v>419.037303082148</v>
      </c>
      <c r="T606" s="21" t="n">
        <f aca="false">R606+S606/(1+K606)^5</f>
        <v>367.522348952551</v>
      </c>
      <c r="U606" s="8" t="n">
        <f aca="false">(T606-Assumptions!$D$17)/Assumptions!$D$18</f>
        <v>7.30089395810204</v>
      </c>
    </row>
    <row r="607" customFormat="false" ht="15" hidden="false" customHeight="false" outlineLevel="0" collapsed="false">
      <c r="B607" s="2" t="n">
        <v>602</v>
      </c>
      <c r="C607" s="27" t="n">
        <f aca="false">NORMSDIST('Random Draws'!C607)</f>
        <v>0.975261988366334</v>
      </c>
      <c r="D607" s="27" t="n">
        <f aca="false">NORMSDIST(Assumptions!$D$22*'Random Draws'!C607+SQRT(1-Assumptions!$D$22^2)*'Random Draws'!D607)</f>
        <v>0.737353452605911</v>
      </c>
      <c r="E607" s="19" t="n">
        <f aca="false">IF(C607&lt;(Assumptions!$E$6-Assumptions!$D$6)/(Assumptions!$F$6-Assumptions!$D$6),Assumptions!$D$6+SQRT(C607*(Assumptions!$F$6-Assumptions!$D$6)*(Assumptions!$E$6-Assumptions!$D$6)),Assumptions!$F$6-SQRT((1-C607)*(Assumptions!$F$6-Assumptions!$D$6)*(Assumptions!$F$6-Assumptions!$E$6)))</f>
        <v>0.128878396780665</v>
      </c>
      <c r="F607" s="19" t="n">
        <f aca="false">IF(D607&lt;(Assumptions!$E$7-Assumptions!$D$7)/(Assumptions!$F$7-Assumptions!$D$7),Assumptions!$D$7+SQRT(D607*(Assumptions!$F$7-Assumptions!$D$7)*(Assumptions!$E$7-Assumptions!$D$7)),Assumptions!$F$7-SQRT((1-D607)*(Assumptions!$F$7-Assumptions!$D$7)*(Assumptions!$F$7-Assumptions!$E$7)))</f>
        <v>0.427587252668489</v>
      </c>
      <c r="G607" s="19" t="n">
        <f aca="false">MIN(Assumptions!$D$24,MAX(Assumptions!$D$23,Assumptions!$D$8+Assumptions!$E$8*'Random Draws'!E607))</f>
        <v>0.091460527427354</v>
      </c>
      <c r="H607" s="19" t="n">
        <f aca="false">IF('Random Draws'!F607&lt;(Assumptions!$E$9-Assumptions!$D$9)/(Assumptions!$F$9-Assumptions!$D$9),Assumptions!$D$9+SQRT('Random Draws'!F607*(Assumptions!$F$9-Assumptions!$D$9)*(Assumptions!$E$9-Assumptions!$D$9)),Assumptions!$F$9-SQRT((1-'Random Draws'!F607)*(Assumptions!$F$9-Assumptions!$D$9)*(Assumptions!$F$9-Assumptions!$E$9)))</f>
        <v>0.265435228398726</v>
      </c>
      <c r="I607" s="19" t="n">
        <f aca="false">IF('Random Draws'!G607&lt;(Assumptions!$E$10-Assumptions!$D$10)/(Assumptions!$F$10-Assumptions!$D$10),Assumptions!$D$10+SQRT('Random Draws'!G607*(Assumptions!$F$10-Assumptions!$D$10)*(Assumptions!$E$10-Assumptions!$D$10)),Assumptions!$F$10-SQRT((1-'Random Draws'!G607)*(Assumptions!$F$10-Assumptions!$D$10)*(Assumptions!$F$10-Assumptions!$E$10)))</f>
        <v>0.0238700068900246</v>
      </c>
      <c r="J607" s="19" t="n">
        <f aca="false">IF('Random Draws'!H607&lt;(Assumptions!$E$11-Assumptions!$D$11)/(Assumptions!$F$11-Assumptions!$D$11),Assumptions!$D$11+SQRT('Random Draws'!H607*(Assumptions!$F$11-Assumptions!$D$11)*(Assumptions!$E$11-Assumptions!$D$11)),Assumptions!$F$11-SQRT((1-'Random Draws'!H607)*(Assumptions!$F$11-Assumptions!$D$11)*(Assumptions!$F$11-Assumptions!$E$11)))</f>
        <v>0.207254197975333</v>
      </c>
      <c r="K607" s="19" t="n">
        <f aca="false">MAX(G607,I607+Assumptions!$D$21)</f>
        <v>0.091460527427354</v>
      </c>
      <c r="L607" s="28" t="n">
        <f aca="false">(F607-Assumptions!$D$15)*(1-H607)+Assumptions!$D$15-J607</f>
        <v>0.141342914312546</v>
      </c>
      <c r="M607" s="21" t="n">
        <f aca="false">Assumptions!$D$14*(1+E607)^1*L607-Assumptions!$D$14*(1+E607)^0*E607*Assumptions!$D$16</f>
        <v>22.575428537295</v>
      </c>
      <c r="N607" s="21" t="n">
        <f aca="false">Assumptions!$D$14*(1+E607)^2*L607-Assumptions!$D$14*(1+E607)^1*E607*Assumptions!$D$16</f>
        <v>25.484913573818</v>
      </c>
      <c r="O607" s="21" t="n">
        <f aca="false">Assumptions!$D$14*(1+E607)^3*L607-Assumptions!$D$14*(1+E607)^2*E607*Assumptions!$D$16</f>
        <v>28.7693683773055</v>
      </c>
      <c r="P607" s="21" t="n">
        <f aca="false">Assumptions!$D$14*(1+E607)^4*L607-Assumptions!$D$14*(1+E607)^3*E607*Assumptions!$D$16</f>
        <v>32.477118450165</v>
      </c>
      <c r="Q607" s="21" t="n">
        <f aca="false">Assumptions!$D$14*(1+E607)^5*L607-Assumptions!$D$14*(1+E607)^4*E607*Assumptions!$D$16</f>
        <v>36.662717408078</v>
      </c>
      <c r="R607" s="21" t="n">
        <f aca="false">M607/(1+K607)+N607/(1+K607)^2+O607/(1+K607)^3+P607/(1+K607)^4+Q607/(1+K607)^5</f>
        <v>110.756586178074</v>
      </c>
      <c r="S607" s="21" t="n">
        <f aca="false">Q607*(1+I607)/(K607-I607)</f>
        <v>555.371617599603</v>
      </c>
      <c r="T607" s="21" t="n">
        <f aca="false">R607+S607/(1+K607)^5</f>
        <v>469.301454236317</v>
      </c>
      <c r="U607" s="8" t="n">
        <f aca="false">(T607-Assumptions!$D$17)/Assumptions!$D$18</f>
        <v>11.3720581694527</v>
      </c>
    </row>
    <row r="608" customFormat="false" ht="15" hidden="false" customHeight="false" outlineLevel="0" collapsed="false">
      <c r="B608" s="2" t="n">
        <v>603</v>
      </c>
      <c r="C608" s="27" t="n">
        <f aca="false">NORMSDIST('Random Draws'!C608)</f>
        <v>0.398388213717202</v>
      </c>
      <c r="D608" s="27" t="n">
        <f aca="false">NORMSDIST(Assumptions!$D$22*'Random Draws'!C608+SQRT(1-Assumptions!$D$22^2)*'Random Draws'!D608)</f>
        <v>0.0304129057813323</v>
      </c>
      <c r="E608" s="19" t="n">
        <f aca="false">IF(C608&lt;(Assumptions!$E$6-Assumptions!$D$6)/(Assumptions!$F$6-Assumptions!$D$6),Assumptions!$D$6+SQRT(C608*(Assumptions!$F$6-Assumptions!$D$6)*(Assumptions!$E$6-Assumptions!$D$6)),Assumptions!$F$6-SQRT((1-C608)*(Assumptions!$F$6-Assumptions!$D$6)*(Assumptions!$F$6-Assumptions!$E$6)))</f>
        <v>0.0846311670090085</v>
      </c>
      <c r="F608" s="19" t="n">
        <f aca="false">IF(D608&lt;(Assumptions!$E$7-Assumptions!$D$7)/(Assumptions!$F$7-Assumptions!$D$7),Assumptions!$D$7+SQRT(D608*(Assumptions!$F$7-Assumptions!$D$7)*(Assumptions!$E$7-Assumptions!$D$7)),Assumptions!$F$7-SQRT((1-D608)*(Assumptions!$F$7-Assumptions!$D$7)*(Assumptions!$F$7-Assumptions!$E$7)))</f>
        <v>0.373508420880621</v>
      </c>
      <c r="G608" s="19" t="n">
        <f aca="false">MIN(Assumptions!$D$24,MAX(Assumptions!$D$23,Assumptions!$D$8+Assumptions!$E$8*'Random Draws'!E608))</f>
        <v>0.078207446898017</v>
      </c>
      <c r="H608" s="19" t="n">
        <f aca="false">IF('Random Draws'!F608&lt;(Assumptions!$E$9-Assumptions!$D$9)/(Assumptions!$F$9-Assumptions!$D$9),Assumptions!$D$9+SQRT('Random Draws'!F608*(Assumptions!$F$9-Assumptions!$D$9)*(Assumptions!$E$9-Assumptions!$D$9)),Assumptions!$F$9-SQRT((1-'Random Draws'!F608)*(Assumptions!$F$9-Assumptions!$D$9)*(Assumptions!$F$9-Assumptions!$E$9)))</f>
        <v>0.299849499249018</v>
      </c>
      <c r="I608" s="19" t="n">
        <f aca="false">IF('Random Draws'!G608&lt;(Assumptions!$E$10-Assumptions!$D$10)/(Assumptions!$F$10-Assumptions!$D$10),Assumptions!$D$10+SQRT('Random Draws'!G608*(Assumptions!$F$10-Assumptions!$D$10)*(Assumptions!$E$10-Assumptions!$D$10)),Assumptions!$F$10-SQRT((1-'Random Draws'!G608)*(Assumptions!$F$10-Assumptions!$D$10)*(Assumptions!$F$10-Assumptions!$E$10)))</f>
        <v>0.0240524787039934</v>
      </c>
      <c r="J608" s="19" t="n">
        <f aca="false">IF('Random Draws'!H608&lt;(Assumptions!$E$11-Assumptions!$D$11)/(Assumptions!$F$11-Assumptions!$D$11),Assumptions!$D$11+SQRT('Random Draws'!H608*(Assumptions!$F$11-Assumptions!$D$11)*(Assumptions!$E$11-Assumptions!$D$11)),Assumptions!$F$11-SQRT((1-'Random Draws'!H608)*(Assumptions!$F$11-Assumptions!$D$11)*(Assumptions!$F$11-Assumptions!$E$11)))</f>
        <v>0.214538218493385</v>
      </c>
      <c r="K608" s="19" t="n">
        <f aca="false">MAX(G608,I608+Assumptions!$D$21)</f>
        <v>0.078207446898017</v>
      </c>
      <c r="L608" s="28" t="n">
        <f aca="false">(F608-Assumptions!$D$15)*(1-H608)+Assumptions!$D$15-J608</f>
        <v>0.0859543243232624</v>
      </c>
      <c r="M608" s="21" t="n">
        <f aca="false">Assumptions!$D$14*(1+E608)^1*L608-Assumptions!$D$14*(1+E608)^0*E608*Assumptions!$D$16</f>
        <v>13.1500215930414</v>
      </c>
      <c r="N608" s="21" t="n">
        <f aca="false">Assumptions!$D$14*(1+E608)^2*L608-Assumptions!$D$14*(1+E608)^1*E608*Assumptions!$D$16</f>
        <v>14.2629232666541</v>
      </c>
      <c r="O608" s="21" t="n">
        <f aca="false">Assumptions!$D$14*(1+E608)^3*L608-Assumptions!$D$14*(1+E608)^2*E608*Assumptions!$D$16</f>
        <v>15.470011107671</v>
      </c>
      <c r="P608" s="21" t="n">
        <f aca="false">Assumptions!$D$14*(1+E608)^4*L608-Assumptions!$D$14*(1+E608)^3*E608*Assumptions!$D$16</f>
        <v>16.7792562013556</v>
      </c>
      <c r="Q608" s="21" t="n">
        <f aca="false">Assumptions!$D$14*(1+E608)^5*L608-Assumptions!$D$14*(1+E608)^4*E608*Assumptions!$D$16</f>
        <v>18.1993042352194</v>
      </c>
      <c r="R608" s="21" t="n">
        <f aca="false">M608/(1+K608)+N608/(1+K608)^2+O608/(1+K608)^3+P608/(1+K608)^4+Q608/(1+K608)^5</f>
        <v>61.7119077832262</v>
      </c>
      <c r="S608" s="21" t="n">
        <f aca="false">Q608*(1+I608)/(K608-I608)</f>
        <v>344.142804146661</v>
      </c>
      <c r="T608" s="21" t="n">
        <f aca="false">R608+S608/(1+K608)^5</f>
        <v>297.883173866018</v>
      </c>
      <c r="U608" s="8" t="n">
        <f aca="false">(T608-Assumptions!$D$17)/Assumptions!$D$18</f>
        <v>4.51532695464074</v>
      </c>
    </row>
    <row r="609" customFormat="false" ht="15" hidden="false" customHeight="false" outlineLevel="0" collapsed="false">
      <c r="B609" s="2" t="n">
        <v>604</v>
      </c>
      <c r="C609" s="27" t="n">
        <f aca="false">NORMSDIST('Random Draws'!C609)</f>
        <v>0.357765518717208</v>
      </c>
      <c r="D609" s="27" t="n">
        <f aca="false">NORMSDIST(Assumptions!$D$22*'Random Draws'!C609+SQRT(1-Assumptions!$D$22^2)*'Random Draws'!D609)</f>
        <v>0.924990543141482</v>
      </c>
      <c r="E609" s="19" t="n">
        <f aca="false">IF(C609&lt;(Assumptions!$E$6-Assumptions!$D$6)/(Assumptions!$F$6-Assumptions!$D$6),Assumptions!$D$6+SQRT(C609*(Assumptions!$F$6-Assumptions!$D$6)*(Assumptions!$E$6-Assumptions!$D$6)),Assumptions!$F$6-SQRT((1-C609)*(Assumptions!$F$6-Assumptions!$D$6)*(Assumptions!$F$6-Assumptions!$E$6)))</f>
        <v>0.0822945338499674</v>
      </c>
      <c r="F609" s="19" t="n">
        <f aca="false">IF(D609&lt;(Assumptions!$E$7-Assumptions!$D$7)/(Assumptions!$F$7-Assumptions!$D$7),Assumptions!$D$7+SQRT(D609*(Assumptions!$F$7-Assumptions!$D$7)*(Assumptions!$E$7-Assumptions!$D$7)),Assumptions!$F$7-SQRT((1-D609)*(Assumptions!$F$7-Assumptions!$D$7)*(Assumptions!$F$7-Assumptions!$E$7)))</f>
        <v>0.442678399974769</v>
      </c>
      <c r="G609" s="19" t="n">
        <f aca="false">MIN(Assumptions!$D$24,MAX(Assumptions!$D$23,Assumptions!$D$8+Assumptions!$E$8*'Random Draws'!E609))</f>
        <v>0.079036305656228</v>
      </c>
      <c r="H609" s="19" t="n">
        <f aca="false">IF('Random Draws'!F609&lt;(Assumptions!$E$9-Assumptions!$D$9)/(Assumptions!$F$9-Assumptions!$D$9),Assumptions!$D$9+SQRT('Random Draws'!F609*(Assumptions!$F$9-Assumptions!$D$9)*(Assumptions!$E$9-Assumptions!$D$9)),Assumptions!$F$9-SQRT((1-'Random Draws'!F609)*(Assumptions!$F$9-Assumptions!$D$9)*(Assumptions!$F$9-Assumptions!$E$9)))</f>
        <v>0.260909659885922</v>
      </c>
      <c r="I609" s="19" t="n">
        <f aca="false">IF('Random Draws'!G609&lt;(Assumptions!$E$10-Assumptions!$D$10)/(Assumptions!$F$10-Assumptions!$D$10),Assumptions!$D$10+SQRT('Random Draws'!G609*(Assumptions!$F$10-Assumptions!$D$10)*(Assumptions!$E$10-Assumptions!$D$10)),Assumptions!$F$10-SQRT((1-'Random Draws'!G609)*(Assumptions!$F$10-Assumptions!$D$10)*(Assumptions!$F$10-Assumptions!$E$10)))</f>
        <v>0.0141856876188208</v>
      </c>
      <c r="J609" s="19" t="n">
        <f aca="false">IF('Random Draws'!H609&lt;(Assumptions!$E$11-Assumptions!$D$11)/(Assumptions!$F$11-Assumptions!$D$11),Assumptions!$D$11+SQRT('Random Draws'!H609*(Assumptions!$F$11-Assumptions!$D$11)*(Assumptions!$E$11-Assumptions!$D$11)),Assumptions!$F$11-SQRT((1-'Random Draws'!H609)*(Assumptions!$F$11-Assumptions!$D$11)*(Assumptions!$F$11-Assumptions!$E$11)))</f>
        <v>0.158556695337801</v>
      </c>
      <c r="K609" s="19" t="n">
        <f aca="false">MAX(G609,I609+Assumptions!$D$21)</f>
        <v>0.079036305656228</v>
      </c>
      <c r="L609" s="28" t="n">
        <f aca="false">(F609-Assumptions!$D$15)*(1-H609)+Assumptions!$D$15-J609</f>
        <v>0.202540889645877</v>
      </c>
      <c r="M609" s="21" t="n">
        <f aca="false">Assumptions!$D$14*(1+E609)^1*L609-Assumptions!$D$14*(1+E609)^0*E609*Assumptions!$D$16</f>
        <v>31.4273089507548</v>
      </c>
      <c r="N609" s="21" t="n">
        <f aca="false">Assumptions!$D$14*(1+E609)^2*L609-Assumptions!$D$14*(1+E609)^1*E609*Assumptions!$D$16</f>
        <v>34.0136046910161</v>
      </c>
      <c r="O609" s="21" t="n">
        <f aca="false">Assumptions!$D$14*(1+E609)^3*L609-Assumptions!$D$14*(1+E609)^2*E609*Assumptions!$D$16</f>
        <v>36.8127384336203</v>
      </c>
      <c r="P609" s="21" t="n">
        <f aca="false">Assumptions!$D$14*(1+E609)^4*L609-Assumptions!$D$14*(1+E609)^3*E609*Assumptions!$D$16</f>
        <v>39.8422255827558</v>
      </c>
      <c r="Q609" s="21" t="n">
        <f aca="false">Assumptions!$D$14*(1+E609)^5*L609-Assumptions!$D$14*(1+E609)^4*E609*Assumptions!$D$16</f>
        <v>43.121022964634</v>
      </c>
      <c r="R609" s="21" t="n">
        <f aca="false">M609/(1+K609)+N609/(1+K609)^2+O609/(1+K609)^3+P609/(1+K609)^4+Q609/(1+K609)^5</f>
        <v>146.508865429388</v>
      </c>
      <c r="S609" s="21" t="n">
        <f aca="false">Q609*(1+I609)/(K609-I609)</f>
        <v>674.360949050452</v>
      </c>
      <c r="T609" s="21" t="n">
        <f aca="false">R609+S609/(1+K609)^5</f>
        <v>607.520755334237</v>
      </c>
      <c r="U609" s="8" t="n">
        <f aca="false">(T609-Assumptions!$D$17)/Assumptions!$D$18</f>
        <v>16.9008302133695</v>
      </c>
    </row>
    <row r="610" customFormat="false" ht="15" hidden="false" customHeight="false" outlineLevel="0" collapsed="false">
      <c r="B610" s="2" t="n">
        <v>605</v>
      </c>
      <c r="C610" s="27" t="n">
        <f aca="false">NORMSDIST('Random Draws'!C610)</f>
        <v>0.355845779714771</v>
      </c>
      <c r="D610" s="27" t="n">
        <f aca="false">NORMSDIST(Assumptions!$D$22*'Random Draws'!C610+SQRT(1-Assumptions!$D$22^2)*'Random Draws'!D610)</f>
        <v>0.497884925767122</v>
      </c>
      <c r="E610" s="19" t="n">
        <f aca="false">IF(C610&lt;(Assumptions!$E$6-Assumptions!$D$6)/(Assumptions!$F$6-Assumptions!$D$6),Assumptions!$D$6+SQRT(C610*(Assumptions!$F$6-Assumptions!$D$6)*(Assumptions!$E$6-Assumptions!$D$6)),Assumptions!$F$6-SQRT((1-C610)*(Assumptions!$F$6-Assumptions!$D$6)*(Assumptions!$F$6-Assumptions!$E$6)))</f>
        <v>0.0821809068012277</v>
      </c>
      <c r="F610" s="19" t="n">
        <f aca="false">IF(D610&lt;(Assumptions!$E$7-Assumptions!$D$7)/(Assumptions!$F$7-Assumptions!$D$7),Assumptions!$D$7+SQRT(D610*(Assumptions!$F$7-Assumptions!$D$7)*(Assumptions!$E$7-Assumptions!$D$7)),Assumptions!$F$7-SQRT((1-D610)*(Assumptions!$F$7-Assumptions!$D$7)*(Assumptions!$F$7-Assumptions!$E$7)))</f>
        <v>0.41465628559098</v>
      </c>
      <c r="G610" s="19" t="n">
        <f aca="false">MIN(Assumptions!$D$24,MAX(Assumptions!$D$23,Assumptions!$D$8+Assumptions!$E$8*'Random Draws'!E610))</f>
        <v>0.094903253333006</v>
      </c>
      <c r="H610" s="19" t="n">
        <f aca="false">IF('Random Draws'!F610&lt;(Assumptions!$E$9-Assumptions!$D$9)/(Assumptions!$F$9-Assumptions!$D$9),Assumptions!$D$9+SQRT('Random Draws'!F610*(Assumptions!$F$9-Assumptions!$D$9)*(Assumptions!$E$9-Assumptions!$D$9)),Assumptions!$F$9-SQRT((1-'Random Draws'!F610)*(Assumptions!$F$9-Assumptions!$D$9)*(Assumptions!$F$9-Assumptions!$E$9)))</f>
        <v>0.320637687807405</v>
      </c>
      <c r="I610" s="19" t="n">
        <f aca="false">IF('Random Draws'!G610&lt;(Assumptions!$E$10-Assumptions!$D$10)/(Assumptions!$F$10-Assumptions!$D$10),Assumptions!$D$10+SQRT('Random Draws'!G610*(Assumptions!$F$10-Assumptions!$D$10)*(Assumptions!$E$10-Assumptions!$D$10)),Assumptions!$F$10-SQRT((1-'Random Draws'!G610)*(Assumptions!$F$10-Assumptions!$D$10)*(Assumptions!$F$10-Assumptions!$E$10)))</f>
        <v>0.0175487435419926</v>
      </c>
      <c r="J610" s="19" t="n">
        <f aca="false">IF('Random Draws'!H610&lt;(Assumptions!$E$11-Assumptions!$D$11)/(Assumptions!$F$11-Assumptions!$D$11),Assumptions!$D$11+SQRT('Random Draws'!H610*(Assumptions!$F$11-Assumptions!$D$11)*(Assumptions!$E$11-Assumptions!$D$11)),Assumptions!$F$11-SQRT((1-'Random Draws'!H610)*(Assumptions!$F$11-Assumptions!$D$11)*(Assumptions!$F$11-Assumptions!$E$11)))</f>
        <v>0.165536438361488</v>
      </c>
      <c r="K610" s="19" t="n">
        <f aca="false">MAX(G610,I610+Assumptions!$D$21)</f>
        <v>0.094903253333006</v>
      </c>
      <c r="L610" s="28" t="n">
        <f aca="false">(F610-Assumptions!$D$15)*(1-H610)+Assumptions!$D$15-J610</f>
        <v>0.157848313997756</v>
      </c>
      <c r="M610" s="21" t="n">
        <f aca="false">Assumptions!$D$14*(1+E610)^1*L610-Assumptions!$D$14*(1+E610)^0*E610*Assumptions!$D$16</f>
        <v>24.4114756343894</v>
      </c>
      <c r="N610" s="21" t="n">
        <f aca="false">Assumptions!$D$14*(1+E610)^2*L610-Assumptions!$D$14*(1+E610)^1*E610*Assumptions!$D$16</f>
        <v>26.4176328383796</v>
      </c>
      <c r="O610" s="21" t="n">
        <f aca="false">Assumptions!$D$14*(1+E610)^3*L610-Assumptions!$D$14*(1+E610)^2*E610*Assumptions!$D$16</f>
        <v>28.5886578605795</v>
      </c>
      <c r="P610" s="21" t="n">
        <f aca="false">Assumptions!$D$14*(1+E610)^4*L610-Assumptions!$D$14*(1+E610)^3*E610*Assumptions!$D$16</f>
        <v>30.938099687792</v>
      </c>
      <c r="Q610" s="21" t="n">
        <f aca="false">Assumptions!$D$14*(1+E610)^5*L610-Assumptions!$D$14*(1+E610)^4*E610*Assumptions!$D$16</f>
        <v>33.4806207748415</v>
      </c>
      <c r="R610" s="21" t="n">
        <f aca="false">M610/(1+K610)+N610/(1+K610)^2+O610/(1+K610)^3+P610/(1+K610)^4+Q610/(1+K610)^5</f>
        <v>108.917046534859</v>
      </c>
      <c r="S610" s="21" t="n">
        <f aca="false">Q610*(1+I610)/(K610-I610)</f>
        <v>440.415997651423</v>
      </c>
      <c r="T610" s="21" t="n">
        <f aca="false">R610+S610/(1+K610)^5</f>
        <v>388.805095541518</v>
      </c>
      <c r="U610" s="8" t="n">
        <f aca="false">(T610-Assumptions!$D$17)/Assumptions!$D$18</f>
        <v>8.15220382166071</v>
      </c>
    </row>
    <row r="611" customFormat="false" ht="15" hidden="false" customHeight="false" outlineLevel="0" collapsed="false">
      <c r="B611" s="2" t="n">
        <v>606</v>
      </c>
      <c r="C611" s="27" t="n">
        <f aca="false">NORMSDIST('Random Draws'!C611)</f>
        <v>0.745356247782478</v>
      </c>
      <c r="D611" s="27" t="n">
        <f aca="false">NORMSDIST(Assumptions!$D$22*'Random Draws'!C611+SQRT(1-Assumptions!$D$22^2)*'Random Draws'!D611)</f>
        <v>0.967651215124403</v>
      </c>
      <c r="E611" s="19" t="n">
        <f aca="false">IF(C611&lt;(Assumptions!$E$6-Assumptions!$D$6)/(Assumptions!$F$6-Assumptions!$D$6),Assumptions!$D$6+SQRT(C611*(Assumptions!$F$6-Assumptions!$D$6)*(Assumptions!$E$6-Assumptions!$D$6)),Assumptions!$F$6-SQRT((1-C611)*(Assumptions!$F$6-Assumptions!$D$6)*(Assumptions!$F$6-Assumptions!$E$6)))</f>
        <v>0.104317808908538</v>
      </c>
      <c r="F611" s="19" t="n">
        <f aca="false">IF(D611&lt;(Assumptions!$E$7-Assumptions!$D$7)/(Assumptions!$F$7-Assumptions!$D$7),Assumptions!$D$7+SQRT(D611*(Assumptions!$F$7-Assumptions!$D$7)*(Assumptions!$E$7-Assumptions!$D$7)),Assumptions!$F$7-SQRT((1-D611)*(Assumptions!$F$7-Assumptions!$D$7)*(Assumptions!$F$7-Assumptions!$E$7)))</f>
        <v>0.448624801562066</v>
      </c>
      <c r="G611" s="19" t="n">
        <f aca="false">MIN(Assumptions!$D$24,MAX(Assumptions!$D$23,Assumptions!$D$8+Assumptions!$E$8*'Random Draws'!E611))</f>
        <v>0.081647239027461</v>
      </c>
      <c r="H611" s="19" t="n">
        <f aca="false">IF('Random Draws'!F611&lt;(Assumptions!$E$9-Assumptions!$D$9)/(Assumptions!$F$9-Assumptions!$D$9),Assumptions!$D$9+SQRT('Random Draws'!F611*(Assumptions!$F$9-Assumptions!$D$9)*(Assumptions!$E$9-Assumptions!$D$9)),Assumptions!$F$9-SQRT((1-'Random Draws'!F611)*(Assumptions!$F$9-Assumptions!$D$9)*(Assumptions!$F$9-Assumptions!$E$9)))</f>
        <v>0.272130717945835</v>
      </c>
      <c r="I611" s="19" t="n">
        <f aca="false">IF('Random Draws'!G611&lt;(Assumptions!$E$10-Assumptions!$D$10)/(Assumptions!$F$10-Assumptions!$D$10),Assumptions!$D$10+SQRT('Random Draws'!G611*(Assumptions!$F$10-Assumptions!$D$10)*(Assumptions!$E$10-Assumptions!$D$10)),Assumptions!$F$10-SQRT((1-'Random Draws'!G611)*(Assumptions!$F$10-Assumptions!$D$10)*(Assumptions!$F$10-Assumptions!$E$10)))</f>
        <v>0.015741364287075</v>
      </c>
      <c r="J611" s="19" t="n">
        <f aca="false">IF('Random Draws'!H611&lt;(Assumptions!$E$11-Assumptions!$D$11)/(Assumptions!$F$11-Assumptions!$D$11),Assumptions!$D$11+SQRT('Random Draws'!H611*(Assumptions!$F$11-Assumptions!$D$11)*(Assumptions!$E$11-Assumptions!$D$11)),Assumptions!$F$11-SQRT((1-'Random Draws'!H611)*(Assumptions!$F$11-Assumptions!$D$11)*(Assumptions!$F$11-Assumptions!$E$11)))</f>
        <v>0.147596524005461</v>
      </c>
      <c r="K611" s="19" t="n">
        <f aca="false">MAX(G611,I611+Assumptions!$D$21)</f>
        <v>0.081647239027461</v>
      </c>
      <c r="L611" s="28" t="n">
        <f aca="false">(F611-Assumptions!$D$15)*(1-H611)+Assumptions!$D$15-J611</f>
        <v>0.21432068155217</v>
      </c>
      <c r="M611" s="21" t="n">
        <f aca="false">Assumptions!$D$14*(1+E611)^1*L611-Assumptions!$D$14*(1+E611)^0*E611*Assumptions!$D$16</f>
        <v>33.864548622292</v>
      </c>
      <c r="N611" s="21" t="n">
        <f aca="false">Assumptions!$D$14*(1+E611)^2*L611-Assumptions!$D$14*(1+E611)^1*E611*Assumptions!$D$16</f>
        <v>37.3972241342462</v>
      </c>
      <c r="O611" s="21" t="n">
        <f aca="false">Assumptions!$D$14*(1+E611)^3*L611-Assumptions!$D$14*(1+E611)^2*E611*Assumptions!$D$16</f>
        <v>41.2984206151922</v>
      </c>
      <c r="P611" s="21" t="n">
        <f aca="false">Assumptions!$D$14*(1+E611)^4*L611-Assumptions!$D$14*(1+E611)^3*E611*Assumptions!$D$16</f>
        <v>45.6065813651523</v>
      </c>
      <c r="Q611" s="21" t="n">
        <f aca="false">Assumptions!$D$14*(1+E611)^5*L611-Assumptions!$D$14*(1+E611)^4*E611*Assumptions!$D$16</f>
        <v>50.3641600049739</v>
      </c>
      <c r="R611" s="21" t="n">
        <f aca="false">M611/(1+K611)+N611/(1+K611)^2+O611/(1+K611)^3+P611/(1+K611)^4+Q611/(1+K611)^5</f>
        <v>163.242542714611</v>
      </c>
      <c r="S611" s="21" t="n">
        <f aca="false">Q611*(1+I611)/(K611-I611)</f>
        <v>776.212451411052</v>
      </c>
      <c r="T611" s="21" t="n">
        <f aca="false">R611+S611/(1+K611)^5</f>
        <v>687.509365158703</v>
      </c>
      <c r="U611" s="8" t="n">
        <f aca="false">(T611-Assumptions!$D$17)/Assumptions!$D$18</f>
        <v>20.1003746063481</v>
      </c>
    </row>
    <row r="612" customFormat="false" ht="15" hidden="false" customHeight="false" outlineLevel="0" collapsed="false">
      <c r="B612" s="2" t="n">
        <v>607</v>
      </c>
      <c r="C612" s="27" t="n">
        <f aca="false">NORMSDIST('Random Draws'!C612)</f>
        <v>0.505204257617211</v>
      </c>
      <c r="D612" s="27" t="n">
        <f aca="false">NORMSDIST(Assumptions!$D$22*'Random Draws'!C612+SQRT(1-Assumptions!$D$22^2)*'Random Draws'!D612)</f>
        <v>0.635775124337343</v>
      </c>
      <c r="E612" s="19" t="n">
        <f aca="false">IF(C612&lt;(Assumptions!$E$6-Assumptions!$D$6)/(Assumptions!$F$6-Assumptions!$D$6),Assumptions!$D$6+SQRT(C612*(Assumptions!$F$6-Assumptions!$D$6)*(Assumptions!$E$6-Assumptions!$D$6)),Assumptions!$F$6-SQRT((1-C612)*(Assumptions!$F$6-Assumptions!$D$6)*(Assumptions!$F$6-Assumptions!$E$6)))</f>
        <v>0.0902608935352278</v>
      </c>
      <c r="F612" s="19" t="n">
        <f aca="false">IF(D612&lt;(Assumptions!$E$7-Assumptions!$D$7)/(Assumptions!$F$7-Assumptions!$D$7),Assumptions!$D$7+SQRT(D612*(Assumptions!$F$7-Assumptions!$D$7)*(Assumptions!$E$7-Assumptions!$D$7)),Assumptions!$F$7-SQRT((1-D612)*(Assumptions!$F$7-Assumptions!$D$7)*(Assumptions!$F$7-Assumptions!$E$7)))</f>
        <v>0.42183064707582</v>
      </c>
      <c r="G612" s="19" t="n">
        <f aca="false">MIN(Assumptions!$D$24,MAX(Assumptions!$D$23,Assumptions!$D$8+Assumptions!$E$8*'Random Draws'!E612))</f>
        <v>0.063030896909703</v>
      </c>
      <c r="H612" s="19" t="n">
        <f aca="false">IF('Random Draws'!F612&lt;(Assumptions!$E$9-Assumptions!$D$9)/(Assumptions!$F$9-Assumptions!$D$9),Assumptions!$D$9+SQRT('Random Draws'!F612*(Assumptions!$F$9-Assumptions!$D$9)*(Assumptions!$E$9-Assumptions!$D$9)),Assumptions!$F$9-SQRT((1-'Random Draws'!F612)*(Assumptions!$F$9-Assumptions!$D$9)*(Assumptions!$F$9-Assumptions!$E$9)))</f>
        <v>0.256200774324803</v>
      </c>
      <c r="I612" s="19" t="n">
        <f aca="false">IF('Random Draws'!G612&lt;(Assumptions!$E$10-Assumptions!$D$10)/(Assumptions!$F$10-Assumptions!$D$10),Assumptions!$D$10+SQRT('Random Draws'!G612*(Assumptions!$F$10-Assumptions!$D$10)*(Assumptions!$E$10-Assumptions!$D$10)),Assumptions!$F$10-SQRT((1-'Random Draws'!G612)*(Assumptions!$F$10-Assumptions!$D$10)*(Assumptions!$F$10-Assumptions!$E$10)))</f>
        <v>0.0219891716513906</v>
      </c>
      <c r="J612" s="19" t="n">
        <f aca="false">IF('Random Draws'!H612&lt;(Assumptions!$E$11-Assumptions!$D$11)/(Assumptions!$F$11-Assumptions!$D$11),Assumptions!$D$11+SQRT('Random Draws'!H612*(Assumptions!$F$11-Assumptions!$D$11)*(Assumptions!$E$11-Assumptions!$D$11)),Assumptions!$F$11-SQRT((1-'Random Draws'!H612)*(Assumptions!$F$11-Assumptions!$D$11)*(Assumptions!$F$11-Assumptions!$E$11)))</f>
        <v>0.139828209058006</v>
      </c>
      <c r="K612" s="19" t="n">
        <f aca="false">MAX(G612,I612+Assumptions!$D$21)</f>
        <v>0.063030896909703</v>
      </c>
      <c r="L612" s="28" t="n">
        <f aca="false">(F612-Assumptions!$D$15)*(1-H612)+Assumptions!$D$15-J612</f>
        <v>0.20723520026528</v>
      </c>
      <c r="M612" s="21" t="n">
        <f aca="false">Assumptions!$D$14*(1+E612)^1*L612-Assumptions!$D$14*(1+E612)^0*E612*Assumptions!$D$16</f>
        <v>32.3687281320323</v>
      </c>
      <c r="N612" s="21" t="n">
        <f aca="false">Assumptions!$D$14*(1+E612)^2*L612-Assumptions!$D$14*(1+E612)^1*E612*Assumptions!$D$16</f>
        <v>35.2903584558284</v>
      </c>
      <c r="O612" s="21" t="n">
        <f aca="false">Assumptions!$D$14*(1+E612)^3*L612-Assumptions!$D$14*(1+E612)^2*E612*Assumptions!$D$16</f>
        <v>38.47569774323</v>
      </c>
      <c r="P612" s="21" t="n">
        <f aca="false">Assumptions!$D$14*(1+E612)^4*L612-Assumptions!$D$14*(1+E612)^3*E612*Assumptions!$D$16</f>
        <v>41.9485486009253</v>
      </c>
      <c r="Q612" s="21" t="n">
        <f aca="false">Assumptions!$D$14*(1+E612)^5*L612-Assumptions!$D$14*(1+E612)^4*E612*Assumptions!$D$16</f>
        <v>45.7348620801507</v>
      </c>
      <c r="R612" s="21" t="n">
        <f aca="false">M612/(1+K612)+N612/(1+K612)^2+O612/(1+K612)^3+P612/(1+K612)^4+Q612/(1+K612)^5</f>
        <v>160.249483501038</v>
      </c>
      <c r="S612" s="21" t="n">
        <f aca="false">Q612*(1+I612)/(K612-I612)</f>
        <v>1138.85402035864</v>
      </c>
      <c r="T612" s="21" t="n">
        <f aca="false">R612+S612/(1+K612)^5</f>
        <v>999.204397276061</v>
      </c>
      <c r="U612" s="8" t="n">
        <f aca="false">(T612-Assumptions!$D$17)/Assumptions!$D$18</f>
        <v>32.5681758910424</v>
      </c>
    </row>
    <row r="613" customFormat="false" ht="15" hidden="false" customHeight="false" outlineLevel="0" collapsed="false">
      <c r="B613" s="2" t="n">
        <v>608</v>
      </c>
      <c r="C613" s="27" t="n">
        <f aca="false">NORMSDIST('Random Draws'!C613)</f>
        <v>0.484734646524744</v>
      </c>
      <c r="D613" s="27" t="n">
        <f aca="false">NORMSDIST(Assumptions!$D$22*'Random Draws'!C613+SQRT(1-Assumptions!$D$22^2)*'Random Draws'!D613)</f>
        <v>0.343937345510749</v>
      </c>
      <c r="E613" s="19" t="n">
        <f aca="false">IF(C613&lt;(Assumptions!$E$6-Assumptions!$D$6)/(Assumptions!$F$6-Assumptions!$D$6),Assumptions!$D$6+SQRT(C613*(Assumptions!$F$6-Assumptions!$D$6)*(Assumptions!$E$6-Assumptions!$D$6)),Assumptions!$F$6-SQRT((1-C613)*(Assumptions!$F$6-Assumptions!$D$6)*(Assumptions!$F$6-Assumptions!$E$6)))</f>
        <v>0.0892308158841972</v>
      </c>
      <c r="F613" s="19" t="n">
        <f aca="false">IF(D613&lt;(Assumptions!$E$7-Assumptions!$D$7)/(Assumptions!$F$7-Assumptions!$D$7),Assumptions!$D$7+SQRT(D613*(Assumptions!$F$7-Assumptions!$D$7)*(Assumptions!$E$7-Assumptions!$D$7)),Assumptions!$F$7-SQRT((1-D613)*(Assumptions!$F$7-Assumptions!$D$7)*(Assumptions!$F$7-Assumptions!$E$7)))</f>
        <v>0.405427129262859</v>
      </c>
      <c r="G613" s="19" t="n">
        <f aca="false">MIN(Assumptions!$D$24,MAX(Assumptions!$D$23,Assumptions!$D$8+Assumptions!$E$8*'Random Draws'!E613))</f>
        <v>0.088742950206193</v>
      </c>
      <c r="H613" s="19" t="n">
        <f aca="false">IF('Random Draws'!F613&lt;(Assumptions!$E$9-Assumptions!$D$9)/(Assumptions!$F$9-Assumptions!$D$9),Assumptions!$D$9+SQRT('Random Draws'!F613*(Assumptions!$F$9-Assumptions!$D$9)*(Assumptions!$E$9-Assumptions!$D$9)),Assumptions!$F$9-SQRT((1-'Random Draws'!F613)*(Assumptions!$F$9-Assumptions!$D$9)*(Assumptions!$F$9-Assumptions!$E$9)))</f>
        <v>0.316865668811892</v>
      </c>
      <c r="I613" s="19" t="n">
        <f aca="false">IF('Random Draws'!G613&lt;(Assumptions!$E$10-Assumptions!$D$10)/(Assumptions!$F$10-Assumptions!$D$10),Assumptions!$D$10+SQRT('Random Draws'!G613*(Assumptions!$F$10-Assumptions!$D$10)*(Assumptions!$E$10-Assumptions!$D$10)),Assumptions!$F$10-SQRT((1-'Random Draws'!G613)*(Assumptions!$F$10-Assumptions!$D$10)*(Assumptions!$F$10-Assumptions!$E$10)))</f>
        <v>0.0205360827180714</v>
      </c>
      <c r="J613" s="19" t="n">
        <f aca="false">IF('Random Draws'!H613&lt;(Assumptions!$E$11-Assumptions!$D$11)/(Assumptions!$F$11-Assumptions!$D$11),Assumptions!$D$11+SQRT('Random Draws'!H613*(Assumptions!$F$11-Assumptions!$D$11)*(Assumptions!$E$11-Assumptions!$D$11)),Assumptions!$F$11-SQRT((1-'Random Draws'!H613)*(Assumptions!$F$11-Assumptions!$D$11)*(Assumptions!$F$11-Assumptions!$E$11)))</f>
        <v>0.204014458947599</v>
      </c>
      <c r="K613" s="19" t="n">
        <f aca="false">MAX(G613,I613+Assumptions!$D$21)</f>
        <v>0.088742950206193</v>
      </c>
      <c r="L613" s="28" t="n">
        <f aca="false">(F613-Assumptions!$D$15)*(1-H613)+Assumptions!$D$15-J613</f>
        <v>0.114139268792445</v>
      </c>
      <c r="M613" s="21" t="n">
        <f aca="false">Assumptions!$D$14*(1+E613)^1*L613-Assumptions!$D$14*(1+E613)^0*E613*Assumptions!$D$16</f>
        <v>17.6388272372307</v>
      </c>
      <c r="N613" s="21" t="n">
        <f aca="false">Assumptions!$D$14*(1+E613)^2*L613-Assumptions!$D$14*(1+E613)^1*E613*Assumptions!$D$16</f>
        <v>19.2127541828492</v>
      </c>
      <c r="O613" s="21" t="n">
        <f aca="false">Assumptions!$D$14*(1+E613)^3*L613-Assumptions!$D$14*(1+E613)^2*E613*Assumptions!$D$16</f>
        <v>20.9271239139673</v>
      </c>
      <c r="P613" s="21" t="n">
        <f aca="false">Assumptions!$D$14*(1+E613)^4*L613-Assumptions!$D$14*(1+E613)^3*E613*Assumptions!$D$16</f>
        <v>22.7944682549203</v>
      </c>
      <c r="Q613" s="21" t="n">
        <f aca="false">Assumptions!$D$14*(1+E613)^5*L613-Assumptions!$D$14*(1+E613)^4*E613*Assumptions!$D$16</f>
        <v>24.8284372549533</v>
      </c>
      <c r="R613" s="21" t="n">
        <f aca="false">M613/(1+K613)+N613/(1+K613)^2+O613/(1+K613)^3+P613/(1+K613)^4+Q613/(1+K613)^5</f>
        <v>81.0781012852487</v>
      </c>
      <c r="S613" s="21" t="n">
        <f aca="false">Q613*(1+I613)/(K613-I613)</f>
        <v>371.492153639722</v>
      </c>
      <c r="T613" s="21" t="n">
        <f aca="false">R613+S613/(1+K613)^5</f>
        <v>323.919578420319</v>
      </c>
      <c r="U613" s="8" t="n">
        <f aca="false">(T613-Assumptions!$D$17)/Assumptions!$D$18</f>
        <v>5.55678313681275</v>
      </c>
    </row>
    <row r="614" customFormat="false" ht="15" hidden="false" customHeight="false" outlineLevel="0" collapsed="false">
      <c r="B614" s="2" t="n">
        <v>609</v>
      </c>
      <c r="C614" s="27" t="n">
        <f aca="false">NORMSDIST('Random Draws'!C614)</f>
        <v>0.0354238467252739</v>
      </c>
      <c r="D614" s="27" t="n">
        <f aca="false">NORMSDIST(Assumptions!$D$22*'Random Draws'!C614+SQRT(1-Assumptions!$D$22^2)*'Random Draws'!D614)</f>
        <v>0.00582650339284996</v>
      </c>
      <c r="E614" s="19" t="n">
        <f aca="false">IF(C614&lt;(Assumptions!$E$6-Assumptions!$D$6)/(Assumptions!$F$6-Assumptions!$D$6),Assumptions!$D$6+SQRT(C614*(Assumptions!$F$6-Assumptions!$D$6)*(Assumptions!$E$6-Assumptions!$D$6)),Assumptions!$F$6-SQRT((1-C614)*(Assumptions!$F$6-Assumptions!$D$6)*(Assumptions!$F$6-Assumptions!$E$6)))</f>
        <v>0.0533086150153339</v>
      </c>
      <c r="F614" s="19" t="n">
        <f aca="false">IF(D614&lt;(Assumptions!$E$7-Assumptions!$D$7)/(Assumptions!$F$7-Assumptions!$D$7),Assumptions!$D$7+SQRT(D614*(Assumptions!$F$7-Assumptions!$D$7)*(Assumptions!$E$7-Assumptions!$D$7)),Assumptions!$F$7-SQRT((1-D614)*(Assumptions!$F$7-Assumptions!$D$7)*(Assumptions!$F$7-Assumptions!$E$7)))</f>
        <v>0.365912615356769</v>
      </c>
      <c r="G614" s="19" t="n">
        <f aca="false">MIN(Assumptions!$D$24,MAX(Assumptions!$D$23,Assumptions!$D$8+Assumptions!$E$8*'Random Draws'!E614))</f>
        <v>0.079375189736191</v>
      </c>
      <c r="H614" s="19" t="n">
        <f aca="false">IF('Random Draws'!F614&lt;(Assumptions!$E$9-Assumptions!$D$9)/(Assumptions!$F$9-Assumptions!$D$9),Assumptions!$D$9+SQRT('Random Draws'!F614*(Assumptions!$F$9-Assumptions!$D$9)*(Assumptions!$E$9-Assumptions!$D$9)),Assumptions!$F$9-SQRT((1-'Random Draws'!F614)*(Assumptions!$F$9-Assumptions!$D$9)*(Assumptions!$F$9-Assumptions!$E$9)))</f>
        <v>0.290536574127717</v>
      </c>
      <c r="I614" s="19" t="n">
        <f aca="false">IF('Random Draws'!G614&lt;(Assumptions!$E$10-Assumptions!$D$10)/(Assumptions!$F$10-Assumptions!$D$10),Assumptions!$D$10+SQRT('Random Draws'!G614*(Assumptions!$F$10-Assumptions!$D$10)*(Assumptions!$E$10-Assumptions!$D$10)),Assumptions!$F$10-SQRT((1-'Random Draws'!G614)*(Assumptions!$F$10-Assumptions!$D$10)*(Assumptions!$F$10-Assumptions!$E$10)))</f>
        <v>0.0172817213391649</v>
      </c>
      <c r="J614" s="19" t="n">
        <f aca="false">IF('Random Draws'!H614&lt;(Assumptions!$E$11-Assumptions!$D$11)/(Assumptions!$F$11-Assumptions!$D$11),Assumptions!$D$11+SQRT('Random Draws'!H614*(Assumptions!$F$11-Assumptions!$D$11)*(Assumptions!$E$11-Assumptions!$D$11)),Assumptions!$F$11-SQRT((1-'Random Draws'!H614)*(Assumptions!$F$11-Assumptions!$D$11)*(Assumptions!$F$11-Assumptions!$E$11)))</f>
        <v>0.186149899369928</v>
      </c>
      <c r="K614" s="19" t="n">
        <f aca="false">MAX(G614,I614+Assumptions!$D$21)</f>
        <v>0.079375189736191</v>
      </c>
      <c r="L614" s="28" t="n">
        <f aca="false">(F614-Assumptions!$D$15)*(1-H614)+Assumptions!$D$15-J614</f>
        <v>0.111221472927575</v>
      </c>
      <c r="M614" s="21" t="n">
        <f aca="false">Assumptions!$D$14*(1+E614)^1*L614-Assumptions!$D$14*(1+E614)^0*E614*Assumptions!$D$16</f>
        <v>16.7549351880332</v>
      </c>
      <c r="N614" s="21" t="n">
        <f aca="false">Assumptions!$D$14*(1+E614)^2*L614-Assumptions!$D$14*(1+E614)^1*E614*Assumptions!$D$16</f>
        <v>17.648117577579</v>
      </c>
      <c r="O614" s="21" t="n">
        <f aca="false">Assumptions!$D$14*(1+E614)^3*L614-Assumptions!$D$14*(1+E614)^2*E614*Assumptions!$D$16</f>
        <v>18.5889142832675</v>
      </c>
      <c r="P614" s="21" t="n">
        <f aca="false">Assumptions!$D$14*(1+E614)^4*L614-Assumptions!$D$14*(1+E614)^3*E614*Assumptions!$D$16</f>
        <v>19.5798635583472</v>
      </c>
      <c r="Q614" s="21" t="n">
        <f aca="false">Assumptions!$D$14*(1+E614)^5*L614-Assumptions!$D$14*(1+E614)^4*E614*Assumptions!$D$16</f>
        <v>20.6236389668319</v>
      </c>
      <c r="R614" s="21" t="n">
        <f aca="false">M614/(1+K614)+N614/(1+K614)^2+O614/(1+K614)^3+P614/(1+K614)^4+Q614/(1+K614)^5</f>
        <v>73.95477851457</v>
      </c>
      <c r="S614" s="21" t="n">
        <f aca="false">Q614*(1+I614)/(K614-I614)</f>
        <v>337.878548099611</v>
      </c>
      <c r="T614" s="21" t="n">
        <f aca="false">R614+S614/(1+K614)^5</f>
        <v>304.575572519228</v>
      </c>
      <c r="U614" s="8" t="n">
        <f aca="false">(T614-Assumptions!$D$17)/Assumptions!$D$18</f>
        <v>4.78302290076912</v>
      </c>
    </row>
    <row r="615" customFormat="false" ht="15" hidden="false" customHeight="false" outlineLevel="0" collapsed="false">
      <c r="B615" s="2" t="n">
        <v>610</v>
      </c>
      <c r="C615" s="27" t="n">
        <f aca="false">NORMSDIST('Random Draws'!C615)</f>
        <v>0.0642749681232009</v>
      </c>
      <c r="D615" s="27" t="n">
        <f aca="false">NORMSDIST(Assumptions!$D$22*'Random Draws'!C615+SQRT(1-Assumptions!$D$22^2)*'Random Draws'!D615)</f>
        <v>0.229589846595052</v>
      </c>
      <c r="E615" s="19" t="n">
        <f aca="false">IF(C615&lt;(Assumptions!$E$6-Assumptions!$D$6)/(Assumptions!$F$6-Assumptions!$D$6),Assumptions!$D$6+SQRT(C615*(Assumptions!$F$6-Assumptions!$D$6)*(Assumptions!$E$6-Assumptions!$D$6)),Assumptions!$F$6-SQRT((1-C615)*(Assumptions!$F$6-Assumptions!$D$6)*(Assumptions!$F$6-Assumptions!$E$6)))</f>
        <v>0.0579269305966193</v>
      </c>
      <c r="F615" s="19" t="n">
        <f aca="false">IF(D615&lt;(Assumptions!$E$7-Assumptions!$D$7)/(Assumptions!$F$7-Assumptions!$D$7),Assumptions!$D$7+SQRT(D615*(Assumptions!$F$7-Assumptions!$D$7)*(Assumptions!$E$7-Assumptions!$D$7)),Assumptions!$F$7-SQRT((1-D615)*(Assumptions!$F$7-Assumptions!$D$7)*(Assumptions!$F$7-Assumptions!$E$7)))</f>
        <v>0.397115213586484</v>
      </c>
      <c r="G615" s="19" t="n">
        <f aca="false">MIN(Assumptions!$D$24,MAX(Assumptions!$D$23,Assumptions!$D$8+Assumptions!$E$8*'Random Draws'!E615))</f>
        <v>0.090424383139175</v>
      </c>
      <c r="H615" s="19" t="n">
        <f aca="false">IF('Random Draws'!F615&lt;(Assumptions!$E$9-Assumptions!$D$9)/(Assumptions!$F$9-Assumptions!$D$9),Assumptions!$D$9+SQRT('Random Draws'!F615*(Assumptions!$F$9-Assumptions!$D$9)*(Assumptions!$E$9-Assumptions!$D$9)),Assumptions!$F$9-SQRT((1-'Random Draws'!F615)*(Assumptions!$F$9-Assumptions!$D$9)*(Assumptions!$F$9-Assumptions!$E$9)))</f>
        <v>0.259939134784178</v>
      </c>
      <c r="I615" s="19" t="n">
        <f aca="false">IF('Random Draws'!G615&lt;(Assumptions!$E$10-Assumptions!$D$10)/(Assumptions!$F$10-Assumptions!$D$10),Assumptions!$D$10+SQRT('Random Draws'!G615*(Assumptions!$F$10-Assumptions!$D$10)*(Assumptions!$E$10-Assumptions!$D$10)),Assumptions!$F$10-SQRT((1-'Random Draws'!G615)*(Assumptions!$F$10-Assumptions!$D$10)*(Assumptions!$F$10-Assumptions!$E$10)))</f>
        <v>0.0235004662450191</v>
      </c>
      <c r="J615" s="19" t="n">
        <f aca="false">IF('Random Draws'!H615&lt;(Assumptions!$E$11-Assumptions!$D$11)/(Assumptions!$F$11-Assumptions!$D$11),Assumptions!$D$11+SQRT('Random Draws'!H615*(Assumptions!$F$11-Assumptions!$D$11)*(Assumptions!$E$11-Assumptions!$D$11)),Assumptions!$F$11-SQRT((1-'Random Draws'!H615)*(Assumptions!$F$11-Assumptions!$D$11)*(Assumptions!$F$11-Assumptions!$E$11)))</f>
        <v>0.160151325407859</v>
      </c>
      <c r="K615" s="19" t="n">
        <f aca="false">MAX(G615,I615+Assumptions!$D$21)</f>
        <v>0.090424383139175</v>
      </c>
      <c r="L615" s="28" t="n">
        <f aca="false">(F615-Assumptions!$D$15)*(1-H615)+Assumptions!$D$15-J615</f>
        <v>0.167530190671264</v>
      </c>
      <c r="M615" s="21" t="n">
        <f aca="false">Assumptions!$D$14*(1+E615)^1*L615-Assumptions!$D$14*(1+E615)^0*E615*Assumptions!$D$16</f>
        <v>25.4470494097766</v>
      </c>
      <c r="N615" s="21" t="n">
        <f aca="false">Assumptions!$D$14*(1+E615)^2*L615-Assumptions!$D$14*(1+E615)^1*E615*Assumptions!$D$16</f>
        <v>26.9211188748254</v>
      </c>
      <c r="O615" s="21" t="n">
        <f aca="false">Assumptions!$D$14*(1+E615)^3*L615-Assumptions!$D$14*(1+E615)^2*E615*Assumptions!$D$16</f>
        <v>28.4805766594708</v>
      </c>
      <c r="P615" s="21" t="n">
        <f aca="false">Assumptions!$D$14*(1+E615)^4*L615-Assumptions!$D$14*(1+E615)^3*E615*Assumptions!$D$16</f>
        <v>30.1303690469756</v>
      </c>
      <c r="Q615" s="21" t="n">
        <f aca="false">Assumptions!$D$14*(1+E615)^5*L615-Assumptions!$D$14*(1+E615)^4*E615*Assumptions!$D$16</f>
        <v>31.8757288436103</v>
      </c>
      <c r="R615" s="21" t="n">
        <f aca="false">M615/(1+K615)+N615/(1+K615)^2+O615/(1+K615)^3+P615/(1+K615)^4+Q615/(1+K615)^5</f>
        <v>109.933384168041</v>
      </c>
      <c r="S615" s="21" t="n">
        <f aca="false">Q615*(1+I615)/(K615-I615)</f>
        <v>487.491241508369</v>
      </c>
      <c r="T615" s="21" t="n">
        <f aca="false">R615+S615/(1+K615)^5</f>
        <v>426.153174285074</v>
      </c>
      <c r="U615" s="8" t="n">
        <f aca="false">(T615-Assumptions!$D$17)/Assumptions!$D$18</f>
        <v>9.64612697140297</v>
      </c>
    </row>
    <row r="616" customFormat="false" ht="15" hidden="false" customHeight="false" outlineLevel="0" collapsed="false">
      <c r="B616" s="2" t="n">
        <v>611</v>
      </c>
      <c r="C616" s="27" t="n">
        <f aca="false">NORMSDIST('Random Draws'!C616)</f>
        <v>0.690771421403944</v>
      </c>
      <c r="D616" s="27" t="n">
        <f aca="false">NORMSDIST(Assumptions!$D$22*'Random Draws'!C616+SQRT(1-Assumptions!$D$22^2)*'Random Draws'!D616)</f>
        <v>0.370523112962048</v>
      </c>
      <c r="E616" s="19" t="n">
        <f aca="false">IF(C616&lt;(Assumptions!$E$6-Assumptions!$D$6)/(Assumptions!$F$6-Assumptions!$D$6),Assumptions!$D$6+SQRT(C616*(Assumptions!$F$6-Assumptions!$D$6)*(Assumptions!$E$6-Assumptions!$D$6)),Assumptions!$F$6-SQRT((1-C616)*(Assumptions!$F$6-Assumptions!$D$6)*(Assumptions!$F$6-Assumptions!$E$6)))</f>
        <v>0.100678976450501</v>
      </c>
      <c r="F616" s="19" t="n">
        <f aca="false">IF(D616&lt;(Assumptions!$E$7-Assumptions!$D$7)/(Assumptions!$F$7-Assumptions!$D$7),Assumptions!$D$7+SQRT(D616*(Assumptions!$F$7-Assumptions!$D$7)*(Assumptions!$E$7-Assumptions!$D$7)),Assumptions!$F$7-SQRT((1-D616)*(Assumptions!$F$7-Assumptions!$D$7)*(Assumptions!$F$7-Assumptions!$E$7)))</f>
        <v>0.407150171556128</v>
      </c>
      <c r="G616" s="19" t="n">
        <f aca="false">MIN(Assumptions!$D$24,MAX(Assumptions!$D$23,Assumptions!$D$8+Assumptions!$E$8*'Random Draws'!E616))</f>
        <v>0.081212720086286</v>
      </c>
      <c r="H616" s="19" t="n">
        <f aca="false">IF('Random Draws'!F616&lt;(Assumptions!$E$9-Assumptions!$D$9)/(Assumptions!$F$9-Assumptions!$D$9),Assumptions!$D$9+SQRT('Random Draws'!F616*(Assumptions!$F$9-Assumptions!$D$9)*(Assumptions!$E$9-Assumptions!$D$9)),Assumptions!$F$9-SQRT((1-'Random Draws'!F616)*(Assumptions!$F$9-Assumptions!$D$9)*(Assumptions!$F$9-Assumptions!$E$9)))</f>
        <v>0.245152628819215</v>
      </c>
      <c r="I616" s="19" t="n">
        <f aca="false">IF('Random Draws'!G616&lt;(Assumptions!$E$10-Assumptions!$D$10)/(Assumptions!$F$10-Assumptions!$D$10),Assumptions!$D$10+SQRT('Random Draws'!G616*(Assumptions!$F$10-Assumptions!$D$10)*(Assumptions!$E$10-Assumptions!$D$10)),Assumptions!$F$10-SQRT((1-'Random Draws'!G616)*(Assumptions!$F$10-Assumptions!$D$10)*(Assumptions!$F$10-Assumptions!$E$10)))</f>
        <v>0.0186785724988171</v>
      </c>
      <c r="J616" s="19" t="n">
        <f aca="false">IF('Random Draws'!H616&lt;(Assumptions!$E$11-Assumptions!$D$11)/(Assumptions!$F$11-Assumptions!$D$11),Assumptions!$D$11+SQRT('Random Draws'!H616*(Assumptions!$F$11-Assumptions!$D$11)*(Assumptions!$E$11-Assumptions!$D$11)),Assumptions!$F$11-SQRT((1-'Random Draws'!H616)*(Assumptions!$F$11-Assumptions!$D$11)*(Assumptions!$F$11-Assumptions!$E$11)))</f>
        <v>0.204168358921641</v>
      </c>
      <c r="K616" s="19" t="n">
        <f aca="false">MAX(G616,I616+Assumptions!$D$21)</f>
        <v>0.081212720086286</v>
      </c>
      <c r="L616" s="28" t="n">
        <f aca="false">(F616-Assumptions!$D$15)*(1-H616)+Assumptions!$D$15-J616</f>
        <v>0.135037719499806</v>
      </c>
      <c r="M616" s="21" t="n">
        <f aca="false">Assumptions!$D$14*(1+E616)^1*L616-Assumptions!$D$14*(1+E616)^0*E616*Assumptions!$D$16</f>
        <v>21.1138573902225</v>
      </c>
      <c r="N616" s="21" t="n">
        <f aca="false">Assumptions!$D$14*(1+E616)^2*L616-Assumptions!$D$14*(1+E616)^1*E616*Assumptions!$D$16</f>
        <v>23.239578941192</v>
      </c>
      <c r="O616" s="21" t="n">
        <f aca="false">Assumptions!$D$14*(1+E616)^3*L616-Assumptions!$D$14*(1+E616)^2*E616*Assumptions!$D$16</f>
        <v>25.5793159621318</v>
      </c>
      <c r="P616" s="21" t="n">
        <f aca="false">Assumptions!$D$14*(1+E616)^4*L616-Assumptions!$D$14*(1+E616)^3*E616*Assumptions!$D$16</f>
        <v>28.1546153115032</v>
      </c>
      <c r="Q616" s="21" t="n">
        <f aca="false">Assumptions!$D$14*(1+E616)^5*L616-Assumptions!$D$14*(1+E616)^4*E616*Assumptions!$D$16</f>
        <v>30.9891931634229</v>
      </c>
      <c r="R616" s="21" t="n">
        <f aca="false">M616/(1+K616)+N616/(1+K616)^2+O616/(1+K616)^3+P616/(1+K616)^4+Q616/(1+K616)^5</f>
        <v>101.219401301881</v>
      </c>
      <c r="S616" s="21" t="n">
        <f aca="false">Q616*(1+I616)/(K616-I616)</f>
        <v>504.812622742644</v>
      </c>
      <c r="T616" s="21" t="n">
        <f aca="false">R616+S616/(1+K616)^5</f>
        <v>442.863933045221</v>
      </c>
      <c r="U616" s="8" t="n">
        <f aca="false">(T616-Assumptions!$D$17)/Assumptions!$D$18</f>
        <v>10.3145573218089</v>
      </c>
    </row>
    <row r="617" customFormat="false" ht="15" hidden="false" customHeight="false" outlineLevel="0" collapsed="false">
      <c r="B617" s="2" t="n">
        <v>612</v>
      </c>
      <c r="C617" s="27" t="n">
        <f aca="false">NORMSDIST('Random Draws'!C617)</f>
        <v>0.318190819799658</v>
      </c>
      <c r="D617" s="27" t="n">
        <f aca="false">NORMSDIST(Assumptions!$D$22*'Random Draws'!C617+SQRT(1-Assumptions!$D$22^2)*'Random Draws'!D617)</f>
        <v>0.65225326579918</v>
      </c>
      <c r="E617" s="19" t="n">
        <f aca="false">IF(C617&lt;(Assumptions!$E$6-Assumptions!$D$6)/(Assumptions!$F$6-Assumptions!$D$6),Assumptions!$D$6+SQRT(C617*(Assumptions!$F$6-Assumptions!$D$6)*(Assumptions!$E$6-Assumptions!$D$6)),Assumptions!$F$6-SQRT((1-C617)*(Assumptions!$F$6-Assumptions!$D$6)*(Assumptions!$F$6-Assumptions!$E$6)))</f>
        <v>0.0798867659631398</v>
      </c>
      <c r="F617" s="19" t="n">
        <f aca="false">IF(D617&lt;(Assumptions!$E$7-Assumptions!$D$7)/(Assumptions!$F$7-Assumptions!$D$7),Assumptions!$D$7+SQRT(D617*(Assumptions!$F$7-Assumptions!$D$7)*(Assumptions!$E$7-Assumptions!$D$7)),Assumptions!$F$7-SQRT((1-D617)*(Assumptions!$F$7-Assumptions!$D$7)*(Assumptions!$F$7-Assumptions!$E$7)))</f>
        <v>0.422704062730597</v>
      </c>
      <c r="G617" s="19" t="n">
        <f aca="false">MIN(Assumptions!$D$24,MAX(Assumptions!$D$23,Assumptions!$D$8+Assumptions!$E$8*'Random Draws'!E617))</f>
        <v>0.077829110354531</v>
      </c>
      <c r="H617" s="19" t="n">
        <f aca="false">IF('Random Draws'!F617&lt;(Assumptions!$E$9-Assumptions!$D$9)/(Assumptions!$F$9-Assumptions!$D$9),Assumptions!$D$9+SQRT('Random Draws'!F617*(Assumptions!$F$9-Assumptions!$D$9)*(Assumptions!$E$9-Assumptions!$D$9)),Assumptions!$F$9-SQRT((1-'Random Draws'!F617)*(Assumptions!$F$9-Assumptions!$D$9)*(Assumptions!$F$9-Assumptions!$E$9)))</f>
        <v>0.271556131655577</v>
      </c>
      <c r="I617" s="19" t="n">
        <f aca="false">IF('Random Draws'!G617&lt;(Assumptions!$E$10-Assumptions!$D$10)/(Assumptions!$F$10-Assumptions!$D$10),Assumptions!$D$10+SQRT('Random Draws'!G617*(Assumptions!$F$10-Assumptions!$D$10)*(Assumptions!$E$10-Assumptions!$D$10)),Assumptions!$F$10-SQRT((1-'Random Draws'!G617)*(Assumptions!$F$10-Assumptions!$D$10)*(Assumptions!$F$10-Assumptions!$E$10)))</f>
        <v>0.0114149612054753</v>
      </c>
      <c r="J617" s="19" t="n">
        <f aca="false">IF('Random Draws'!H617&lt;(Assumptions!$E$11-Assumptions!$D$11)/(Assumptions!$F$11-Assumptions!$D$11),Assumptions!$D$11+SQRT('Random Draws'!H617*(Assumptions!$F$11-Assumptions!$D$11)*(Assumptions!$E$11-Assumptions!$D$11)),Assumptions!$F$11-SQRT((1-'Random Draws'!H617)*(Assumptions!$F$11-Assumptions!$D$11)*(Assumptions!$F$11-Assumptions!$E$11)))</f>
        <v>0.190631427714885</v>
      </c>
      <c r="K617" s="19" t="n">
        <f aca="false">MAX(G617,I617+Assumptions!$D$21)</f>
        <v>0.077829110354531</v>
      </c>
      <c r="L617" s="28" t="n">
        <f aca="false">(F617-Assumptions!$D$15)*(1-H617)+Assumptions!$D$15-J617</f>
        <v>0.152587052020719</v>
      </c>
      <c r="M617" s="21" t="n">
        <f aca="false">Assumptions!$D$14*(1+E617)^1*L617-Assumptions!$D$14*(1+E617)^0*E617*Assumptions!$D$16</f>
        <v>23.5451195975633</v>
      </c>
      <c r="N617" s="21" t="n">
        <f aca="false">Assumptions!$D$14*(1+E617)^2*L617-Assumptions!$D$14*(1+E617)^1*E617*Assumptions!$D$16</f>
        <v>25.426063056428</v>
      </c>
      <c r="O617" s="21" t="n">
        <f aca="false">Assumptions!$D$14*(1+E617)^3*L617-Assumptions!$D$14*(1+E617)^2*E617*Assumptions!$D$16</f>
        <v>27.4572690051809</v>
      </c>
      <c r="P617" s="21" t="n">
        <f aca="false">Assumptions!$D$14*(1+E617)^4*L617-Assumptions!$D$14*(1+E617)^3*E617*Assumptions!$D$16</f>
        <v>29.6507414281848</v>
      </c>
      <c r="Q617" s="21" t="n">
        <f aca="false">Assumptions!$D$14*(1+E617)^5*L617-Assumptions!$D$14*(1+E617)^4*E617*Assumptions!$D$16</f>
        <v>32.0194432692918</v>
      </c>
      <c r="R617" s="21" t="n">
        <f aca="false">M617/(1+K617)+N617/(1+K617)^2+O617/(1+K617)^3+P617/(1+K617)^4+Q617/(1+K617)^5</f>
        <v>109.642567232876</v>
      </c>
      <c r="S617" s="21" t="n">
        <f aca="false">Q617*(1+I617)/(K617-I617)</f>
        <v>487.621152826168</v>
      </c>
      <c r="T617" s="21" t="n">
        <f aca="false">R617+S617/(1+K617)^5</f>
        <v>444.864937067739</v>
      </c>
      <c r="U617" s="8" t="n">
        <f aca="false">(T617-Assumptions!$D$17)/Assumptions!$D$18</f>
        <v>10.3945974827096</v>
      </c>
    </row>
    <row r="618" customFormat="false" ht="15" hidden="false" customHeight="false" outlineLevel="0" collapsed="false">
      <c r="B618" s="2" t="n">
        <v>613</v>
      </c>
      <c r="C618" s="27" t="n">
        <f aca="false">NORMSDIST('Random Draws'!C618)</f>
        <v>0.727136627227646</v>
      </c>
      <c r="D618" s="27" t="n">
        <f aca="false">NORMSDIST(Assumptions!$D$22*'Random Draws'!C618+SQRT(1-Assumptions!$D$22^2)*'Random Draws'!D618)</f>
        <v>0.611172309938459</v>
      </c>
      <c r="E618" s="19" t="n">
        <f aca="false">IF(C618&lt;(Assumptions!$E$6-Assumptions!$D$6)/(Assumptions!$F$6-Assumptions!$D$6),Assumptions!$D$6+SQRT(C618*(Assumptions!$F$6-Assumptions!$D$6)*(Assumptions!$E$6-Assumptions!$D$6)),Assumptions!$F$6-SQRT((1-C618)*(Assumptions!$F$6-Assumptions!$D$6)*(Assumptions!$F$6-Assumptions!$E$6)))</f>
        <v>0.10306333983883</v>
      </c>
      <c r="F618" s="19" t="n">
        <f aca="false">IF(D618&lt;(Assumptions!$E$7-Assumptions!$D$7)/(Assumptions!$F$7-Assumptions!$D$7),Assumptions!$D$7+SQRT(D618*(Assumptions!$F$7-Assumptions!$D$7)*(Assumptions!$E$7-Assumptions!$D$7)),Assumptions!$F$7-SQRT((1-D618)*(Assumptions!$F$7-Assumptions!$D$7)*(Assumptions!$F$7-Assumptions!$E$7)))</f>
        <v>0.42056257158173</v>
      </c>
      <c r="G618" s="19" t="n">
        <f aca="false">MIN(Assumptions!$D$24,MAX(Assumptions!$D$23,Assumptions!$D$8+Assumptions!$E$8*'Random Draws'!E618))</f>
        <v>0.093151851161476</v>
      </c>
      <c r="H618" s="19" t="n">
        <f aca="false">IF('Random Draws'!F618&lt;(Assumptions!$E$9-Assumptions!$D$9)/(Assumptions!$F$9-Assumptions!$D$9),Assumptions!$D$9+SQRT('Random Draws'!F618*(Assumptions!$F$9-Assumptions!$D$9)*(Assumptions!$E$9-Assumptions!$D$9)),Assumptions!$F$9-SQRT((1-'Random Draws'!F618)*(Assumptions!$F$9-Assumptions!$D$9)*(Assumptions!$F$9-Assumptions!$E$9)))</f>
        <v>0.272556452509379</v>
      </c>
      <c r="I618" s="19" t="n">
        <f aca="false">IF('Random Draws'!G618&lt;(Assumptions!$E$10-Assumptions!$D$10)/(Assumptions!$F$10-Assumptions!$D$10),Assumptions!$D$10+SQRT('Random Draws'!G618*(Assumptions!$F$10-Assumptions!$D$10)*(Assumptions!$E$10-Assumptions!$D$10)),Assumptions!$F$10-SQRT((1-'Random Draws'!G618)*(Assumptions!$F$10-Assumptions!$D$10)*(Assumptions!$F$10-Assumptions!$E$10)))</f>
        <v>0.0139674586672516</v>
      </c>
      <c r="J618" s="19" t="n">
        <f aca="false">IF('Random Draws'!H618&lt;(Assumptions!$E$11-Assumptions!$D$11)/(Assumptions!$F$11-Assumptions!$D$11),Assumptions!$D$11+SQRT('Random Draws'!H618*(Assumptions!$F$11-Assumptions!$D$11)*(Assumptions!$E$11-Assumptions!$D$11)),Assumptions!$F$11-SQRT((1-'Random Draws'!H618)*(Assumptions!$F$11-Assumptions!$D$11)*(Assumptions!$F$11-Assumptions!$E$11)))</f>
        <v>0.143302743287776</v>
      </c>
      <c r="K618" s="19" t="n">
        <f aca="false">MAX(G618,I618+Assumptions!$D$21)</f>
        <v>0.093151851161476</v>
      </c>
      <c r="L618" s="28" t="n">
        <f aca="false">(F618-Assumptions!$D$15)*(1-H618)+Assumptions!$D$15-J618</f>
        <v>0.198065124551635</v>
      </c>
      <c r="M618" s="21" t="n">
        <f aca="false">Assumptions!$D$14*(1+E618)^1*L618-Assumptions!$D$14*(1+E618)^0*E618*Assumptions!$D$16</f>
        <v>31.2310392517615</v>
      </c>
      <c r="N618" s="21" t="n">
        <f aca="false">Assumptions!$D$14*(1+E618)^2*L618-Assumptions!$D$14*(1+E618)^1*E618*Assumptions!$D$16</f>
        <v>34.4498144636857</v>
      </c>
      <c r="O618" s="21" t="n">
        <f aca="false">Assumptions!$D$14*(1+E618)^3*L618-Assumptions!$D$14*(1+E618)^2*E618*Assumptions!$D$16</f>
        <v>38.0003273991411</v>
      </c>
      <c r="P618" s="21" t="n">
        <f aca="false">Assumptions!$D$14*(1+E618)^4*L618-Assumptions!$D$14*(1+E618)^3*E618*Assumptions!$D$16</f>
        <v>41.9167680558656</v>
      </c>
      <c r="Q618" s="21" t="n">
        <f aca="false">Assumptions!$D$14*(1+E618)^5*L618-Assumptions!$D$14*(1+E618)^4*E618*Assumptions!$D$16</f>
        <v>46.2368501669527</v>
      </c>
      <c r="R618" s="21" t="n">
        <f aca="false">M618/(1+K618)+N618/(1+K618)^2+O618/(1+K618)^3+P618/(1+K618)^4+Q618/(1+K618)^5</f>
        <v>145.462564559591</v>
      </c>
      <c r="S618" s="21" t="n">
        <f aca="false">Q618*(1+I618)/(K618-I618)</f>
        <v>592.069472074097</v>
      </c>
      <c r="T618" s="21" t="n">
        <f aca="false">R618+S618/(1+K618)^5</f>
        <v>524.751519499334</v>
      </c>
      <c r="U618" s="8" t="n">
        <f aca="false">(T618-Assumptions!$D$17)/Assumptions!$D$18</f>
        <v>13.5900607799734</v>
      </c>
    </row>
    <row r="619" customFormat="false" ht="15" hidden="false" customHeight="false" outlineLevel="0" collapsed="false">
      <c r="B619" s="2" t="n">
        <v>614</v>
      </c>
      <c r="C619" s="27" t="n">
        <f aca="false">NORMSDIST('Random Draws'!C619)</f>
        <v>0.290340135670062</v>
      </c>
      <c r="D619" s="27" t="n">
        <f aca="false">NORMSDIST(Assumptions!$D$22*'Random Draws'!C619+SQRT(1-Assumptions!$D$22^2)*'Random Draws'!D619)</f>
        <v>0.726740270855114</v>
      </c>
      <c r="E619" s="19" t="n">
        <f aca="false">IF(C619&lt;(Assumptions!$E$6-Assumptions!$D$6)/(Assumptions!$F$6-Assumptions!$D$6),Assumptions!$D$6+SQRT(C619*(Assumptions!$F$6-Assumptions!$D$6)*(Assumptions!$E$6-Assumptions!$D$6)),Assumptions!$F$6-SQRT((1-C619)*(Assumptions!$F$6-Assumptions!$D$6)*(Assumptions!$F$6-Assumptions!$E$6)))</f>
        <v>0.0781011899860137</v>
      </c>
      <c r="F619" s="19" t="n">
        <f aca="false">IF(D619&lt;(Assumptions!$E$7-Assumptions!$D$7)/(Assumptions!$F$7-Assumptions!$D$7),Assumptions!$D$7+SQRT(D619*(Assumptions!$F$7-Assumptions!$D$7)*(Assumptions!$E$7-Assumptions!$D$7)),Assumptions!$F$7-SQRT((1-D619)*(Assumptions!$F$7-Assumptions!$D$7)*(Assumptions!$F$7-Assumptions!$E$7)))</f>
        <v>0.426938860930398</v>
      </c>
      <c r="G619" s="19" t="n">
        <f aca="false">MIN(Assumptions!$D$24,MAX(Assumptions!$D$23,Assumptions!$D$8+Assumptions!$E$8*'Random Draws'!E619))</f>
        <v>0.088270223692736</v>
      </c>
      <c r="H619" s="19" t="n">
        <f aca="false">IF('Random Draws'!F619&lt;(Assumptions!$E$9-Assumptions!$D$9)/(Assumptions!$F$9-Assumptions!$D$9),Assumptions!$D$9+SQRT('Random Draws'!F619*(Assumptions!$F$9-Assumptions!$D$9)*(Assumptions!$E$9-Assumptions!$D$9)),Assumptions!$F$9-SQRT((1-'Random Draws'!F619)*(Assumptions!$F$9-Assumptions!$D$9)*(Assumptions!$F$9-Assumptions!$E$9)))</f>
        <v>0.300016040049741</v>
      </c>
      <c r="I619" s="19" t="n">
        <f aca="false">IF('Random Draws'!G619&lt;(Assumptions!$E$10-Assumptions!$D$10)/(Assumptions!$F$10-Assumptions!$D$10),Assumptions!$D$10+SQRT('Random Draws'!G619*(Assumptions!$F$10-Assumptions!$D$10)*(Assumptions!$E$10-Assumptions!$D$10)),Assumptions!$F$10-SQRT((1-'Random Draws'!G619)*(Assumptions!$F$10-Assumptions!$D$10)*(Assumptions!$F$10-Assumptions!$E$10)))</f>
        <v>0.0219797303996629</v>
      </c>
      <c r="J619" s="19" t="n">
        <f aca="false">IF('Random Draws'!H619&lt;(Assumptions!$E$11-Assumptions!$D$11)/(Assumptions!$F$11-Assumptions!$D$11),Assumptions!$D$11+SQRT('Random Draws'!H619*(Assumptions!$F$11-Assumptions!$D$11)*(Assumptions!$E$11-Assumptions!$D$11)),Assumptions!$F$11-SQRT((1-'Random Draws'!H619)*(Assumptions!$F$11-Assumptions!$D$11)*(Assumptions!$F$11-Assumptions!$E$11)))</f>
        <v>0.169282134311428</v>
      </c>
      <c r="K619" s="19" t="n">
        <f aca="false">MAX(G619,I619+Assumptions!$D$21)</f>
        <v>0.088270223692736</v>
      </c>
      <c r="L619" s="28" t="n">
        <f aca="false">(F619-Assumptions!$D$15)*(1-H619)+Assumptions!$D$15-J619</f>
        <v>0.168570305425751</v>
      </c>
      <c r="M619" s="21" t="n">
        <f aca="false">Assumptions!$D$14*(1+E619)^1*L619-Assumptions!$D$14*(1+E619)^0*E619*Assumptions!$D$16</f>
        <v>26.011957620553</v>
      </c>
      <c r="N619" s="21" t="n">
        <f aca="false">Assumptions!$D$14*(1+E619)^2*L619-Assumptions!$D$14*(1+E619)^1*E619*Assumptions!$D$16</f>
        <v>28.043522464584</v>
      </c>
      <c r="O619" s="21" t="n">
        <f aca="false">Assumptions!$D$14*(1+E619)^3*L619-Assumptions!$D$14*(1+E619)^2*E619*Assumptions!$D$16</f>
        <v>30.2337549404675</v>
      </c>
      <c r="P619" s="21" t="n">
        <f aca="false">Assumptions!$D$14*(1+E619)^4*L619-Assumptions!$D$14*(1+E619)^3*E619*Assumptions!$D$16</f>
        <v>32.5950471790635</v>
      </c>
      <c r="Q619" s="21" t="n">
        <f aca="false">Assumptions!$D$14*(1+E619)^5*L619-Assumptions!$D$14*(1+E619)^4*E619*Assumptions!$D$16</f>
        <v>35.1407591513987</v>
      </c>
      <c r="R619" s="21" t="n">
        <f aca="false">M619/(1+K619)+N619/(1+K619)^2+O619/(1+K619)^3+P619/(1+K619)^4+Q619/(1+K619)^5</f>
        <v>117.297871142794</v>
      </c>
      <c r="S619" s="21" t="n">
        <f aca="false">Q619*(1+I619)/(K619-I619)</f>
        <v>541.754055212899</v>
      </c>
      <c r="T619" s="21" t="n">
        <f aca="false">R619+S619/(1+K619)^5</f>
        <v>472.208036096253</v>
      </c>
      <c r="U619" s="8" t="n">
        <f aca="false">(T619-Assumptions!$D$17)/Assumptions!$D$18</f>
        <v>11.4883214438501</v>
      </c>
    </row>
    <row r="620" customFormat="false" ht="15" hidden="false" customHeight="false" outlineLevel="0" collapsed="false">
      <c r="B620" s="2" t="n">
        <v>615</v>
      </c>
      <c r="C620" s="27" t="n">
        <f aca="false">NORMSDIST('Random Draws'!C620)</f>
        <v>0.298933518958622</v>
      </c>
      <c r="D620" s="27" t="n">
        <f aca="false">NORMSDIST(Assumptions!$D$22*'Random Draws'!C620+SQRT(1-Assumptions!$D$22^2)*'Random Draws'!D620)</f>
        <v>0.789634655216814</v>
      </c>
      <c r="E620" s="19" t="n">
        <f aca="false">IF(C620&lt;(Assumptions!$E$6-Assumptions!$D$6)/(Assumptions!$F$6-Assumptions!$D$6),Assumptions!$D$6+SQRT(C620*(Assumptions!$F$6-Assumptions!$D$6)*(Assumptions!$E$6-Assumptions!$D$6)),Assumptions!$F$6-SQRT((1-C620)*(Assumptions!$F$6-Assumptions!$D$6)*(Assumptions!$F$6-Assumptions!$E$6)))</f>
        <v>0.0786609311164787</v>
      </c>
      <c r="F620" s="19" t="n">
        <f aca="false">IF(D620&lt;(Assumptions!$E$7-Assumptions!$D$7)/(Assumptions!$F$7-Assumptions!$D$7),Assumptions!$D$7+SQRT(D620*(Assumptions!$F$7-Assumptions!$D$7)*(Assumptions!$E$7-Assumptions!$D$7)),Assumptions!$F$7-SQRT((1-D620)*(Assumptions!$F$7-Assumptions!$D$7)*(Assumptions!$F$7-Assumptions!$E$7)))</f>
        <v>0.430992046278085</v>
      </c>
      <c r="G620" s="19" t="n">
        <f aca="false">MIN(Assumptions!$D$24,MAX(Assumptions!$D$23,Assumptions!$D$8+Assumptions!$E$8*'Random Draws'!E620))</f>
        <v>0.078993110263471</v>
      </c>
      <c r="H620" s="19" t="n">
        <f aca="false">IF('Random Draws'!F620&lt;(Assumptions!$E$9-Assumptions!$D$9)/(Assumptions!$F$9-Assumptions!$D$9),Assumptions!$D$9+SQRT('Random Draws'!F620*(Assumptions!$F$9-Assumptions!$D$9)*(Assumptions!$E$9-Assumptions!$D$9)),Assumptions!$F$9-SQRT((1-'Random Draws'!F620)*(Assumptions!$F$9-Assumptions!$D$9)*(Assumptions!$F$9-Assumptions!$E$9)))</f>
        <v>0.322688382686952</v>
      </c>
      <c r="I620" s="19" t="n">
        <f aca="false">IF('Random Draws'!G620&lt;(Assumptions!$E$10-Assumptions!$D$10)/(Assumptions!$F$10-Assumptions!$D$10),Assumptions!$D$10+SQRT('Random Draws'!G620*(Assumptions!$F$10-Assumptions!$D$10)*(Assumptions!$E$10-Assumptions!$D$10)),Assumptions!$F$10-SQRT((1-'Random Draws'!G620)*(Assumptions!$F$10-Assumptions!$D$10)*(Assumptions!$F$10-Assumptions!$E$10)))</f>
        <v>0.0165336680300445</v>
      </c>
      <c r="J620" s="19" t="n">
        <f aca="false">IF('Random Draws'!H620&lt;(Assumptions!$E$11-Assumptions!$D$11)/(Assumptions!$F$11-Assumptions!$D$11),Assumptions!$D$11+SQRT('Random Draws'!H620*(Assumptions!$F$11-Assumptions!$D$11)*(Assumptions!$E$11-Assumptions!$D$11)),Assumptions!$F$11-SQRT((1-'Random Draws'!H620)*(Assumptions!$F$11-Assumptions!$D$11)*(Assumptions!$F$11-Assumptions!$E$11)))</f>
        <v>0.18688545447813</v>
      </c>
      <c r="K620" s="19" t="n">
        <f aca="false">MAX(G620,I620+Assumptions!$D$21)</f>
        <v>0.078993110263471</v>
      </c>
      <c r="L620" s="28" t="n">
        <f aca="false">(F620-Assumptions!$D$15)*(1-H620)+Assumptions!$D$15-J620</f>
        <v>0.146979955184844</v>
      </c>
      <c r="M620" s="21" t="n">
        <f aca="false">Assumptions!$D$14*(1+E620)^1*L620-Assumptions!$D$14*(1+E620)^0*E620*Assumptions!$D$16</f>
        <v>22.6463475703389</v>
      </c>
      <c r="N620" s="21" t="n">
        <f aca="false">Assumptions!$D$14*(1+E620)^2*L620-Assumptions!$D$14*(1+E620)^1*E620*Assumptions!$D$16</f>
        <v>24.4277303566092</v>
      </c>
      <c r="O620" s="21" t="n">
        <f aca="false">Assumptions!$D$14*(1+E620)^3*L620-Assumptions!$D$14*(1+E620)^2*E620*Assumptions!$D$16</f>
        <v>26.3492383715223</v>
      </c>
      <c r="P620" s="21" t="n">
        <f aca="false">Assumptions!$D$14*(1+E620)^4*L620-Assumptions!$D$14*(1+E620)^3*E620*Assumptions!$D$16</f>
        <v>28.4218939960363</v>
      </c>
      <c r="Q620" s="21" t="n">
        <f aca="false">Assumptions!$D$14*(1+E620)^5*L620-Assumptions!$D$14*(1+E620)^4*E620*Assumptions!$D$16</f>
        <v>30.6575866418584</v>
      </c>
      <c r="R620" s="21" t="n">
        <f aca="false">M620/(1+K620)+N620/(1+K620)^2+O620/(1+K620)^3+P620/(1+K620)^4+Q620/(1+K620)^5</f>
        <v>104.877444648391</v>
      </c>
      <c r="S620" s="21" t="n">
        <f aca="false">Q620*(1+I620)/(K620-I620)</f>
        <v>498.955288225722</v>
      </c>
      <c r="T620" s="21" t="n">
        <f aca="false">R620+S620/(1+K620)^5</f>
        <v>446.045430868921</v>
      </c>
      <c r="U620" s="8" t="n">
        <f aca="false">(T620-Assumptions!$D$17)/Assumptions!$D$18</f>
        <v>10.4418172347568</v>
      </c>
    </row>
    <row r="621" customFormat="false" ht="15" hidden="false" customHeight="false" outlineLevel="0" collapsed="false">
      <c r="B621" s="2" t="n">
        <v>616</v>
      </c>
      <c r="C621" s="27" t="n">
        <f aca="false">NORMSDIST('Random Draws'!C621)</f>
        <v>0.12506456353614</v>
      </c>
      <c r="D621" s="27" t="n">
        <f aca="false">NORMSDIST(Assumptions!$D$22*'Random Draws'!C621+SQRT(1-Assumptions!$D$22^2)*'Random Draws'!D621)</f>
        <v>0.729729233960776</v>
      </c>
      <c r="E621" s="19" t="n">
        <f aca="false">IF(C621&lt;(Assumptions!$E$6-Assumptions!$D$6)/(Assumptions!$F$6-Assumptions!$D$6),Assumptions!$D$6+SQRT(C621*(Assumptions!$F$6-Assumptions!$D$6)*(Assumptions!$E$6-Assumptions!$D$6)),Assumptions!$F$6-SQRT((1-C621)*(Assumptions!$F$6-Assumptions!$D$6)*(Assumptions!$F$6-Assumptions!$E$6)))</f>
        <v>0.0650064555201392</v>
      </c>
      <c r="F621" s="19" t="n">
        <f aca="false">IF(D621&lt;(Assumptions!$E$7-Assumptions!$D$7)/(Assumptions!$F$7-Assumptions!$D$7),Assumptions!$D$7+SQRT(D621*(Assumptions!$F$7-Assumptions!$D$7)*(Assumptions!$E$7-Assumptions!$D$7)),Assumptions!$F$7-SQRT((1-D621)*(Assumptions!$F$7-Assumptions!$D$7)*(Assumptions!$F$7-Assumptions!$E$7)))</f>
        <v>0.427120172382494</v>
      </c>
      <c r="G621" s="19" t="n">
        <f aca="false">MIN(Assumptions!$D$24,MAX(Assumptions!$D$23,Assumptions!$D$8+Assumptions!$E$8*'Random Draws'!E621))</f>
        <v>0.080360533760317</v>
      </c>
      <c r="H621" s="19" t="n">
        <f aca="false">IF('Random Draws'!F621&lt;(Assumptions!$E$9-Assumptions!$D$9)/(Assumptions!$F$9-Assumptions!$D$9),Assumptions!$D$9+SQRT('Random Draws'!F621*(Assumptions!$F$9-Assumptions!$D$9)*(Assumptions!$E$9-Assumptions!$D$9)),Assumptions!$F$9-SQRT((1-'Random Draws'!F621)*(Assumptions!$F$9-Assumptions!$D$9)*(Assumptions!$F$9-Assumptions!$E$9)))</f>
        <v>0.271398212119277</v>
      </c>
      <c r="I621" s="19" t="n">
        <f aca="false">IF('Random Draws'!G621&lt;(Assumptions!$E$10-Assumptions!$D$10)/(Assumptions!$F$10-Assumptions!$D$10),Assumptions!$D$10+SQRT('Random Draws'!G621*(Assumptions!$F$10-Assumptions!$D$10)*(Assumptions!$E$10-Assumptions!$D$10)),Assumptions!$F$10-SQRT((1-'Random Draws'!G621)*(Assumptions!$F$10-Assumptions!$D$10)*(Assumptions!$F$10-Assumptions!$E$10)))</f>
        <v>0.0184867257543973</v>
      </c>
      <c r="J621" s="19" t="n">
        <f aca="false">IF('Random Draws'!H621&lt;(Assumptions!$E$11-Assumptions!$D$11)/(Assumptions!$F$11-Assumptions!$D$11),Assumptions!$D$11+SQRT('Random Draws'!H621*(Assumptions!$F$11-Assumptions!$D$11)*(Assumptions!$E$11-Assumptions!$D$11)),Assumptions!$F$11-SQRT((1-'Random Draws'!H621)*(Assumptions!$F$11-Assumptions!$D$11)*(Assumptions!$F$11-Assumptions!$E$11)))</f>
        <v>0.206535759607093</v>
      </c>
      <c r="K621" s="19" t="n">
        <f aca="false">MAX(G621,I621+Assumptions!$D$21)</f>
        <v>0.080360533760317</v>
      </c>
      <c r="L621" s="28" t="n">
        <f aca="false">(F621-Assumptions!$D$15)*(1-H621)+Assumptions!$D$15-J621</f>
        <v>0.139946529206221</v>
      </c>
      <c r="M621" s="21" t="n">
        <f aca="false">Assumptions!$D$14*(1+E621)^1*L621-Assumptions!$D$14*(1+E621)^0*E621*Assumptions!$D$16</f>
        <v>21.3285956881656</v>
      </c>
      <c r="N621" s="21" t="n">
        <f aca="false">Assumptions!$D$14*(1+E621)^2*L621-Assumptions!$D$14*(1+E621)^1*E621*Assumptions!$D$16</f>
        <v>22.7150920950754</v>
      </c>
      <c r="O621" s="21" t="n">
        <f aca="false">Assumptions!$D$14*(1+E621)^3*L621-Assumptions!$D$14*(1+E621)^2*E621*Assumptions!$D$16</f>
        <v>24.1917197189898</v>
      </c>
      <c r="P621" s="21" t="n">
        <f aca="false">Assumptions!$D$14*(1+E621)^4*L621-Assumptions!$D$14*(1+E621)^3*E621*Assumptions!$D$16</f>
        <v>25.7643376708579</v>
      </c>
      <c r="Q621" s="21" t="n">
        <f aca="false">Assumptions!$D$14*(1+E621)^5*L621-Assumptions!$D$14*(1+E621)^4*E621*Assumptions!$D$16</f>
        <v>27.4391859416644</v>
      </c>
      <c r="R621" s="21" t="n">
        <f aca="false">M621/(1+K621)+N621/(1+K621)^2+O621/(1+K621)^3+P621/(1+K621)^4+Q621/(1+K621)^5</f>
        <v>95.9443914455145</v>
      </c>
      <c r="S621" s="21" t="n">
        <f aca="false">Q621*(1+I621)/(K621-I621)</f>
        <v>451.668444981084</v>
      </c>
      <c r="T621" s="21" t="n">
        <f aca="false">R621+S621/(1+K621)^5</f>
        <v>402.829769641538</v>
      </c>
      <c r="U621" s="8" t="n">
        <f aca="false">(T621-Assumptions!$D$17)/Assumptions!$D$18</f>
        <v>8.71319078566153</v>
      </c>
    </row>
    <row r="622" customFormat="false" ht="15" hidden="false" customHeight="false" outlineLevel="0" collapsed="false">
      <c r="B622" s="2" t="n">
        <v>617</v>
      </c>
      <c r="C622" s="27" t="n">
        <f aca="false">NORMSDIST('Random Draws'!C622)</f>
        <v>0.52953245413255</v>
      </c>
      <c r="D622" s="27" t="n">
        <f aca="false">NORMSDIST(Assumptions!$D$22*'Random Draws'!C622+SQRT(1-Assumptions!$D$22^2)*'Random Draws'!D622)</f>
        <v>0.589117900350796</v>
      </c>
      <c r="E622" s="19" t="n">
        <f aca="false">IF(C622&lt;(Assumptions!$E$6-Assumptions!$D$6)/(Assumptions!$F$6-Assumptions!$D$6),Assumptions!$D$6+SQRT(C622*(Assumptions!$F$6-Assumptions!$D$6)*(Assumptions!$E$6-Assumptions!$D$6)),Assumptions!$F$6-SQRT((1-C622)*(Assumptions!$F$6-Assumptions!$D$6)*(Assumptions!$F$6-Assumptions!$E$6)))</f>
        <v>0.0914990955822755</v>
      </c>
      <c r="F622" s="19" t="n">
        <f aca="false">IF(D622&lt;(Assumptions!$E$7-Assumptions!$D$7)/(Assumptions!$F$7-Assumptions!$D$7),Assumptions!$D$7+SQRT(D622*(Assumptions!$F$7-Assumptions!$D$7)*(Assumptions!$E$7-Assumptions!$D$7)),Assumptions!$F$7-SQRT((1-D622)*(Assumptions!$F$7-Assumptions!$D$7)*(Assumptions!$F$7-Assumptions!$E$7)))</f>
        <v>0.419453405302849</v>
      </c>
      <c r="G622" s="19" t="n">
        <f aca="false">MIN(Assumptions!$D$24,MAX(Assumptions!$D$23,Assumptions!$D$8+Assumptions!$E$8*'Random Draws'!E622))</f>
        <v>0.067907103020281</v>
      </c>
      <c r="H622" s="19" t="n">
        <f aca="false">IF('Random Draws'!F622&lt;(Assumptions!$E$9-Assumptions!$D$9)/(Assumptions!$F$9-Assumptions!$D$9),Assumptions!$D$9+SQRT('Random Draws'!F622*(Assumptions!$F$9-Assumptions!$D$9)*(Assumptions!$E$9-Assumptions!$D$9)),Assumptions!$F$9-SQRT((1-'Random Draws'!F622)*(Assumptions!$F$9-Assumptions!$D$9)*(Assumptions!$F$9-Assumptions!$E$9)))</f>
        <v>0.340104483050538</v>
      </c>
      <c r="I622" s="19" t="n">
        <f aca="false">IF('Random Draws'!G622&lt;(Assumptions!$E$10-Assumptions!$D$10)/(Assumptions!$F$10-Assumptions!$D$10),Assumptions!$D$10+SQRT('Random Draws'!G622*(Assumptions!$F$10-Assumptions!$D$10)*(Assumptions!$E$10-Assumptions!$D$10)),Assumptions!$F$10-SQRT((1-'Random Draws'!G622)*(Assumptions!$F$10-Assumptions!$D$10)*(Assumptions!$F$10-Assumptions!$E$10)))</f>
        <v>0.0135673297184028</v>
      </c>
      <c r="J622" s="19" t="n">
        <f aca="false">IF('Random Draws'!H622&lt;(Assumptions!$E$11-Assumptions!$D$11)/(Assumptions!$F$11-Assumptions!$D$11),Assumptions!$D$11+SQRT('Random Draws'!H622*(Assumptions!$F$11-Assumptions!$D$11)*(Assumptions!$E$11-Assumptions!$D$11)),Assumptions!$F$11-SQRT((1-'Random Draws'!H622)*(Assumptions!$F$11-Assumptions!$D$11)*(Assumptions!$F$11-Assumptions!$E$11)))</f>
        <v>0.178740714195711</v>
      </c>
      <c r="K622" s="19" t="n">
        <f aca="false">MAX(G622,I622+Assumptions!$D$21)</f>
        <v>0.067907103020281</v>
      </c>
      <c r="L622" s="28" t="n">
        <f aca="false">(F622-Assumptions!$D$15)*(1-H622)+Assumptions!$D$15-J622</f>
        <v>0.142268290329394</v>
      </c>
      <c r="M622" s="21" t="n">
        <f aca="false">Assumptions!$D$14*(1+E622)^1*L622-Assumptions!$D$14*(1+E622)^0*E622*Assumptions!$D$16</f>
        <v>22.1184069167798</v>
      </c>
      <c r="N622" s="21" t="n">
        <f aca="false">Assumptions!$D$14*(1+E622)^2*L622-Assumptions!$D$14*(1+E622)^1*E622*Assumptions!$D$16</f>
        <v>24.1422211453859</v>
      </c>
      <c r="O622" s="21" t="n">
        <f aca="false">Assumptions!$D$14*(1+E622)^3*L622-Assumptions!$D$14*(1+E622)^2*E622*Assumptions!$D$16</f>
        <v>26.351212545536</v>
      </c>
      <c r="P622" s="21" t="n">
        <f aca="false">Assumptions!$D$14*(1+E622)^4*L622-Assumptions!$D$14*(1+E622)^3*E622*Assumptions!$D$16</f>
        <v>28.7623246609489</v>
      </c>
      <c r="Q622" s="21" t="n">
        <f aca="false">Assumptions!$D$14*(1+E622)^5*L622-Assumptions!$D$14*(1+E622)^4*E622*Assumptions!$D$16</f>
        <v>31.3940513542695</v>
      </c>
      <c r="R622" s="21" t="n">
        <f aca="false">M622/(1+K622)+N622/(1+K622)^2+O622/(1+K622)^3+P622/(1+K622)^4+Q622/(1+K622)^5</f>
        <v>108.237444077353</v>
      </c>
      <c r="S622" s="21" t="n">
        <f aca="false">Q622*(1+I622)/(K622-I622)</f>
        <v>585.574485624318</v>
      </c>
      <c r="T622" s="21" t="n">
        <f aca="false">R622+S622/(1+K622)^5</f>
        <v>529.851197745209</v>
      </c>
      <c r="U622" s="8" t="n">
        <f aca="false">(T622-Assumptions!$D$17)/Assumptions!$D$18</f>
        <v>13.7940479098084</v>
      </c>
    </row>
    <row r="623" customFormat="false" ht="15" hidden="false" customHeight="false" outlineLevel="0" collapsed="false">
      <c r="B623" s="2" t="n">
        <v>618</v>
      </c>
      <c r="C623" s="27" t="n">
        <f aca="false">NORMSDIST('Random Draws'!C623)</f>
        <v>0.586861711402371</v>
      </c>
      <c r="D623" s="27" t="n">
        <f aca="false">NORMSDIST(Assumptions!$D$22*'Random Draws'!C623+SQRT(1-Assumptions!$D$22^2)*'Random Draws'!D623)</f>
        <v>0.668925823407227</v>
      </c>
      <c r="E623" s="19" t="n">
        <f aca="false">IF(C623&lt;(Assumptions!$E$6-Assumptions!$D$6)/(Assumptions!$F$6-Assumptions!$D$6),Assumptions!$D$6+SQRT(C623*(Assumptions!$F$6-Assumptions!$D$6)*(Assumptions!$E$6-Assumptions!$D$6)),Assumptions!$F$6-SQRT((1-C623)*(Assumptions!$F$6-Assumptions!$D$6)*(Assumptions!$F$6-Assumptions!$E$6)))</f>
        <v>0.0945501216394571</v>
      </c>
      <c r="F623" s="19" t="n">
        <f aca="false">IF(D623&lt;(Assumptions!$E$7-Assumptions!$D$7)/(Assumptions!$F$7-Assumptions!$D$7),Assumptions!$D$7+SQRT(D623*(Assumptions!$F$7-Assumptions!$D$7)*(Assumptions!$E$7-Assumptions!$D$7)),Assumptions!$F$7-SQRT((1-D623)*(Assumptions!$F$7-Assumptions!$D$7)*(Assumptions!$F$7-Assumptions!$E$7)))</f>
        <v>0.423609112316803</v>
      </c>
      <c r="G623" s="19" t="n">
        <f aca="false">MIN(Assumptions!$D$24,MAX(Assumptions!$D$23,Assumptions!$D$8+Assumptions!$E$8*'Random Draws'!E623))</f>
        <v>0.104380728417963</v>
      </c>
      <c r="H623" s="19" t="n">
        <f aca="false">IF('Random Draws'!F623&lt;(Assumptions!$E$9-Assumptions!$D$9)/(Assumptions!$F$9-Assumptions!$D$9),Assumptions!$D$9+SQRT('Random Draws'!F623*(Assumptions!$F$9-Assumptions!$D$9)*(Assumptions!$E$9-Assumptions!$D$9)),Assumptions!$F$9-SQRT((1-'Random Draws'!F623)*(Assumptions!$F$9-Assumptions!$D$9)*(Assumptions!$F$9-Assumptions!$E$9)))</f>
        <v>0.312321636893011</v>
      </c>
      <c r="I623" s="19" t="n">
        <f aca="false">IF('Random Draws'!G623&lt;(Assumptions!$E$10-Assumptions!$D$10)/(Assumptions!$F$10-Assumptions!$D$10),Assumptions!$D$10+SQRT('Random Draws'!G623*(Assumptions!$F$10-Assumptions!$D$10)*(Assumptions!$E$10-Assumptions!$D$10)),Assumptions!$F$10-SQRT((1-'Random Draws'!G623)*(Assumptions!$F$10-Assumptions!$D$10)*(Assumptions!$F$10-Assumptions!$E$10)))</f>
        <v>0.0164699455881445</v>
      </c>
      <c r="J623" s="19" t="n">
        <f aca="false">IF('Random Draws'!H623&lt;(Assumptions!$E$11-Assumptions!$D$11)/(Assumptions!$F$11-Assumptions!$D$11),Assumptions!$D$11+SQRT('Random Draws'!H623*(Assumptions!$F$11-Assumptions!$D$11)*(Assumptions!$E$11-Assumptions!$D$11)),Assumptions!$F$11-SQRT((1-'Random Draws'!H623)*(Assumptions!$F$11-Assumptions!$D$11)*(Assumptions!$F$11-Assumptions!$E$11)))</f>
        <v>0.201622407219334</v>
      </c>
      <c r="K623" s="19" t="n">
        <f aca="false">MAX(G623,I623+Assumptions!$D$21)</f>
        <v>0.104380728417963</v>
      </c>
      <c r="L623" s="28" t="n">
        <f aca="false">(F623-Assumptions!$D$15)*(1-H623)+Assumptions!$D$15-J623</f>
        <v>0.130286226531981</v>
      </c>
      <c r="M623" s="21" t="n">
        <f aca="false">Assumptions!$D$14*(1+E623)^1*L623-Assumptions!$D$14*(1+E623)^0*E623*Assumptions!$D$16</f>
        <v>20.2664037101546</v>
      </c>
      <c r="N623" s="21" t="n">
        <f aca="false">Assumptions!$D$14*(1+E623)^2*L623-Assumptions!$D$14*(1+E623)^1*E623*Assumptions!$D$16</f>
        <v>22.1825946461441</v>
      </c>
      <c r="O623" s="21" t="n">
        <f aca="false">Assumptions!$D$14*(1+E623)^3*L623-Assumptions!$D$14*(1+E623)^2*E623*Assumptions!$D$16</f>
        <v>24.2799616682158</v>
      </c>
      <c r="P623" s="21" t="n">
        <f aca="false">Assumptions!$D$14*(1+E623)^4*L623-Assumptions!$D$14*(1+E623)^3*E623*Assumptions!$D$16</f>
        <v>26.5756349973469</v>
      </c>
      <c r="Q623" s="21" t="n">
        <f aca="false">Assumptions!$D$14*(1+E623)^5*L623-Assumptions!$D$14*(1+E623)^4*E623*Assumptions!$D$16</f>
        <v>29.0883645189919</v>
      </c>
      <c r="R623" s="21" t="n">
        <f aca="false">M623/(1+K623)+N623/(1+K623)^2+O623/(1+K623)^3+P623/(1+K623)^4+Q623/(1+K623)^5</f>
        <v>90.1355810074259</v>
      </c>
      <c r="S623" s="21" t="n">
        <f aca="false">Q623*(1+I623)/(K623-I623)</f>
        <v>336.334717404414</v>
      </c>
      <c r="T623" s="21" t="n">
        <f aca="false">R623+S623/(1+K623)^5</f>
        <v>294.86374939558</v>
      </c>
      <c r="U623" s="8" t="n">
        <f aca="false">(T623-Assumptions!$D$17)/Assumptions!$D$18</f>
        <v>4.3945499758232</v>
      </c>
    </row>
    <row r="624" customFormat="false" ht="15" hidden="false" customHeight="false" outlineLevel="0" collapsed="false">
      <c r="B624" s="2" t="n">
        <v>619</v>
      </c>
      <c r="C624" s="27" t="n">
        <f aca="false">NORMSDIST('Random Draws'!C624)</f>
        <v>0.179469295321427</v>
      </c>
      <c r="D624" s="27" t="n">
        <f aca="false">NORMSDIST(Assumptions!$D$22*'Random Draws'!C624+SQRT(1-Assumptions!$D$22^2)*'Random Draws'!D624)</f>
        <v>0.664209039249974</v>
      </c>
      <c r="E624" s="19" t="n">
        <f aca="false">IF(C624&lt;(Assumptions!$E$6-Assumptions!$D$6)/(Assumptions!$F$6-Assumptions!$D$6),Assumptions!$D$6+SQRT(C624*(Assumptions!$F$6-Assumptions!$D$6)*(Assumptions!$E$6-Assumptions!$D$6)),Assumptions!$F$6-SQRT((1-C624)*(Assumptions!$F$6-Assumptions!$D$6)*(Assumptions!$F$6-Assumptions!$E$6)))</f>
        <v>0.0699557419638896</v>
      </c>
      <c r="F624" s="19" t="n">
        <f aca="false">IF(D624&lt;(Assumptions!$E$7-Assumptions!$D$7)/(Assumptions!$F$7-Assumptions!$D$7),Assumptions!$D$7+SQRT(D624*(Assumptions!$F$7-Assumptions!$D$7)*(Assumptions!$E$7-Assumptions!$D$7)),Assumptions!$F$7-SQRT((1-D624)*(Assumptions!$F$7-Assumptions!$D$7)*(Assumptions!$F$7-Assumptions!$E$7)))</f>
        <v>0.423350800240659</v>
      </c>
      <c r="G624" s="19" t="n">
        <f aca="false">MIN(Assumptions!$D$24,MAX(Assumptions!$D$23,Assumptions!$D$8+Assumptions!$E$8*'Random Draws'!E624))</f>
        <v>0.103506436365747</v>
      </c>
      <c r="H624" s="19" t="n">
        <f aca="false">IF('Random Draws'!F624&lt;(Assumptions!$E$9-Assumptions!$D$9)/(Assumptions!$F$9-Assumptions!$D$9),Assumptions!$D$9+SQRT('Random Draws'!F624*(Assumptions!$F$9-Assumptions!$D$9)*(Assumptions!$E$9-Assumptions!$D$9)),Assumptions!$F$9-SQRT((1-'Random Draws'!F624)*(Assumptions!$F$9-Assumptions!$D$9)*(Assumptions!$F$9-Assumptions!$E$9)))</f>
        <v>0.297143095304871</v>
      </c>
      <c r="I624" s="19" t="n">
        <f aca="false">IF('Random Draws'!G624&lt;(Assumptions!$E$10-Assumptions!$D$10)/(Assumptions!$F$10-Assumptions!$D$10),Assumptions!$D$10+SQRT('Random Draws'!G624*(Assumptions!$F$10-Assumptions!$D$10)*(Assumptions!$E$10-Assumptions!$D$10)),Assumptions!$F$10-SQRT((1-'Random Draws'!G624)*(Assumptions!$F$10-Assumptions!$D$10)*(Assumptions!$F$10-Assumptions!$E$10)))</f>
        <v>0.0203237226403348</v>
      </c>
      <c r="J624" s="19" t="n">
        <f aca="false">IF('Random Draws'!H624&lt;(Assumptions!$E$11-Assumptions!$D$11)/(Assumptions!$F$11-Assumptions!$D$11),Assumptions!$D$11+SQRT('Random Draws'!H624*(Assumptions!$F$11-Assumptions!$D$11)*(Assumptions!$E$11-Assumptions!$D$11)),Assumptions!$F$11-SQRT((1-'Random Draws'!H624)*(Assumptions!$F$11-Assumptions!$D$11)*(Assumptions!$F$11-Assumptions!$E$11)))</f>
        <v>0.162710147296768</v>
      </c>
      <c r="K624" s="19" t="n">
        <f aca="false">MAX(G624,I624+Assumptions!$D$21)</f>
        <v>0.103506436365747</v>
      </c>
      <c r="L624" s="28" t="n">
        <f aca="false">(F624-Assumptions!$D$15)*(1-H624)+Assumptions!$D$15-J624</f>
        <v>0.17347348815022</v>
      </c>
      <c r="M624" s="21" t="n">
        <f aca="false">Assumptions!$D$14*(1+E624)^1*L624-Assumptions!$D$14*(1+E624)^0*E624*Assumptions!$D$16</f>
        <v>26.6089909575579</v>
      </c>
      <c r="N624" s="21" t="n">
        <f aca="false">Assumptions!$D$14*(1+E624)^2*L624-Assumptions!$D$14*(1+E624)^1*E624*Assumptions!$D$16</f>
        <v>28.4704426629043</v>
      </c>
      <c r="O624" s="21" t="n">
        <f aca="false">Assumptions!$D$14*(1+E624)^3*L624-Assumptions!$D$14*(1+E624)^2*E624*Assumptions!$D$16</f>
        <v>30.4621136034281</v>
      </c>
      <c r="P624" s="21" t="n">
        <f aca="false">Assumptions!$D$14*(1+E624)^4*L624-Assumptions!$D$14*(1+E624)^3*E624*Assumptions!$D$16</f>
        <v>32.5931133623442</v>
      </c>
      <c r="Q624" s="21" t="n">
        <f aca="false">Assumptions!$D$14*(1+E624)^5*L624-Assumptions!$D$14*(1+E624)^4*E624*Assumptions!$D$16</f>
        <v>34.8731887905202</v>
      </c>
      <c r="R624" s="21" t="n">
        <f aca="false">M624/(1+K624)+N624/(1+K624)^2+O624/(1+K624)^3+P624/(1+K624)^4+Q624/(1+K624)^5</f>
        <v>113.453879708086</v>
      </c>
      <c r="S624" s="21" t="n">
        <f aca="false">Q624*(1+I624)/(K624-I624)</f>
        <v>427.756443779166</v>
      </c>
      <c r="T624" s="21" t="n">
        <f aca="false">R624+S624/(1+K624)^5</f>
        <v>374.863886010154</v>
      </c>
      <c r="U624" s="8" t="n">
        <f aca="false">(T624-Assumptions!$D$17)/Assumptions!$D$18</f>
        <v>7.59455544040614</v>
      </c>
    </row>
    <row r="625" customFormat="false" ht="15" hidden="false" customHeight="false" outlineLevel="0" collapsed="false">
      <c r="B625" s="2" t="n">
        <v>620</v>
      </c>
      <c r="C625" s="27" t="n">
        <f aca="false">NORMSDIST('Random Draws'!C625)</f>
        <v>0.84989875379659</v>
      </c>
      <c r="D625" s="27" t="n">
        <f aca="false">NORMSDIST(Assumptions!$D$22*'Random Draws'!C625+SQRT(1-Assumptions!$D$22^2)*'Random Draws'!D625)</f>
        <v>0.828165677350701</v>
      </c>
      <c r="E625" s="19" t="n">
        <f aca="false">IF(C625&lt;(Assumptions!$E$6-Assumptions!$D$6)/(Assumptions!$F$6-Assumptions!$D$6),Assumptions!$D$6+SQRT(C625*(Assumptions!$F$6-Assumptions!$D$6)*(Assumptions!$E$6-Assumptions!$D$6)),Assumptions!$F$6-SQRT((1-C625)*(Assumptions!$F$6-Assumptions!$D$6)*(Assumptions!$F$6-Assumptions!$E$6)))</f>
        <v>0.112604631212246</v>
      </c>
      <c r="F625" s="19" t="n">
        <f aca="false">IF(D625&lt;(Assumptions!$E$7-Assumptions!$D$7)/(Assumptions!$F$7-Assumptions!$D$7),Assumptions!$D$7+SQRT(D625*(Assumptions!$F$7-Assumptions!$D$7)*(Assumptions!$E$7-Assumptions!$D$7)),Assumptions!$F$7-SQRT((1-D625)*(Assumptions!$F$7-Assumptions!$D$7)*(Assumptions!$F$7-Assumptions!$E$7)))</f>
        <v>0.433782881725918</v>
      </c>
      <c r="G625" s="19" t="n">
        <f aca="false">MIN(Assumptions!$D$24,MAX(Assumptions!$D$23,Assumptions!$D$8+Assumptions!$E$8*'Random Draws'!E625))</f>
        <v>0.081171861982329</v>
      </c>
      <c r="H625" s="19" t="n">
        <f aca="false">IF('Random Draws'!F625&lt;(Assumptions!$E$9-Assumptions!$D$9)/(Assumptions!$F$9-Assumptions!$D$9),Assumptions!$D$9+SQRT('Random Draws'!F625*(Assumptions!$F$9-Assumptions!$D$9)*(Assumptions!$E$9-Assumptions!$D$9)),Assumptions!$F$9-SQRT((1-'Random Draws'!F625)*(Assumptions!$F$9-Assumptions!$D$9)*(Assumptions!$F$9-Assumptions!$E$9)))</f>
        <v>0.308952166853594</v>
      </c>
      <c r="I625" s="19" t="n">
        <f aca="false">IF('Random Draws'!G625&lt;(Assumptions!$E$10-Assumptions!$D$10)/(Assumptions!$F$10-Assumptions!$D$10),Assumptions!$D$10+SQRT('Random Draws'!G625*(Assumptions!$F$10-Assumptions!$D$10)*(Assumptions!$E$10-Assumptions!$D$10)),Assumptions!$F$10-SQRT((1-'Random Draws'!G625)*(Assumptions!$F$10-Assumptions!$D$10)*(Assumptions!$F$10-Assumptions!$E$10)))</f>
        <v>0.0194062696131703</v>
      </c>
      <c r="J625" s="19" t="n">
        <f aca="false">IF('Random Draws'!H625&lt;(Assumptions!$E$11-Assumptions!$D$11)/(Assumptions!$F$11-Assumptions!$D$11),Assumptions!$D$11+SQRT('Random Draws'!H625*(Assumptions!$F$11-Assumptions!$D$11)*(Assumptions!$E$11-Assumptions!$D$11)),Assumptions!$F$11-SQRT((1-'Random Draws'!H625)*(Assumptions!$F$11-Assumptions!$D$11)*(Assumptions!$F$11-Assumptions!$E$11)))</f>
        <v>0.178047090768863</v>
      </c>
      <c r="K625" s="19" t="n">
        <f aca="false">MAX(G625,I625+Assumptions!$D$21)</f>
        <v>0.081171861982329</v>
      </c>
      <c r="L625" s="28" t="n">
        <f aca="false">(F625-Assumptions!$D$15)*(1-H625)+Assumptions!$D$15-J625</f>
        <v>0.161881411394803</v>
      </c>
      <c r="M625" s="21" t="n">
        <f aca="false">Assumptions!$D$14*(1+E625)^1*L625-Assumptions!$D$14*(1+E625)^0*E625*Assumptions!$D$16</f>
        <v>25.6261210178565</v>
      </c>
      <c r="N625" s="21" t="n">
        <f aca="false">Assumptions!$D$14*(1+E625)^2*L625-Assumptions!$D$14*(1+E625)^1*E625*Assumptions!$D$16</f>
        <v>28.5117409244727</v>
      </c>
      <c r="O625" s="21" t="n">
        <f aca="false">Assumptions!$D$14*(1+E625)^3*L625-Assumptions!$D$14*(1+E625)^2*E625*Assumptions!$D$16</f>
        <v>31.722294996492</v>
      </c>
      <c r="P625" s="21" t="n">
        <f aca="false">Assumptions!$D$14*(1+E625)^4*L625-Assumptions!$D$14*(1+E625)^3*E625*Assumptions!$D$16</f>
        <v>35.2943723257781</v>
      </c>
      <c r="Q625" s="21" t="n">
        <f aca="false">Assumptions!$D$14*(1+E625)^5*L625-Assumptions!$D$14*(1+E625)^4*E625*Assumptions!$D$16</f>
        <v>39.26868210539</v>
      </c>
      <c r="R625" s="21" t="n">
        <f aca="false">M625/(1+K625)+N625/(1+K625)^2+O625/(1+K625)^3+P625/(1+K625)^4+Q625/(1+K625)^5</f>
        <v>125.605027092866</v>
      </c>
      <c r="S625" s="21" t="n">
        <f aca="false">Q625*(1+I625)/(K625-I625)</f>
        <v>648.107452745317</v>
      </c>
      <c r="T625" s="21" t="n">
        <f aca="false">R625+S625/(1+K625)^5</f>
        <v>564.310793921908</v>
      </c>
      <c r="U625" s="8" t="n">
        <f aca="false">(T625-Assumptions!$D$17)/Assumptions!$D$18</f>
        <v>15.1724317568763</v>
      </c>
    </row>
    <row r="626" customFormat="false" ht="15" hidden="false" customHeight="false" outlineLevel="0" collapsed="false">
      <c r="B626" s="2" t="n">
        <v>621</v>
      </c>
      <c r="C626" s="27" t="n">
        <f aca="false">NORMSDIST('Random Draws'!C626)</f>
        <v>0.68357311173631</v>
      </c>
      <c r="D626" s="27" t="n">
        <f aca="false">NORMSDIST(Assumptions!$D$22*'Random Draws'!C626+SQRT(1-Assumptions!$D$22^2)*'Random Draws'!D626)</f>
        <v>0.577673762705055</v>
      </c>
      <c r="E626" s="19" t="n">
        <f aca="false">IF(C626&lt;(Assumptions!$E$6-Assumptions!$D$6)/(Assumptions!$F$6-Assumptions!$D$6),Assumptions!$D$6+SQRT(C626*(Assumptions!$F$6-Assumptions!$D$6)*(Assumptions!$E$6-Assumptions!$D$6)),Assumptions!$F$6-SQRT((1-C626)*(Assumptions!$F$6-Assumptions!$D$6)*(Assumptions!$F$6-Assumptions!$E$6)))</f>
        <v>0.100223946383302</v>
      </c>
      <c r="F626" s="19" t="n">
        <f aca="false">IF(D626&lt;(Assumptions!$E$7-Assumptions!$D$7)/(Assumptions!$F$7-Assumptions!$D$7),Assumptions!$D$7+SQRT(D626*(Assumptions!$F$7-Assumptions!$D$7)*(Assumptions!$E$7-Assumptions!$D$7)),Assumptions!$F$7-SQRT((1-D626)*(Assumptions!$F$7-Assumptions!$D$7)*(Assumptions!$F$7-Assumptions!$E$7)))</f>
        <v>0.418873105712459</v>
      </c>
      <c r="G626" s="19" t="n">
        <f aca="false">MIN(Assumptions!$D$24,MAX(Assumptions!$D$23,Assumptions!$D$8+Assumptions!$E$8*'Random Draws'!E626))</f>
        <v>0.080426838302478</v>
      </c>
      <c r="H626" s="19" t="n">
        <f aca="false">IF('Random Draws'!F626&lt;(Assumptions!$E$9-Assumptions!$D$9)/(Assumptions!$F$9-Assumptions!$D$9),Assumptions!$D$9+SQRT('Random Draws'!F626*(Assumptions!$F$9-Assumptions!$D$9)*(Assumptions!$E$9-Assumptions!$D$9)),Assumptions!$F$9-SQRT((1-'Random Draws'!F626)*(Assumptions!$F$9-Assumptions!$D$9)*(Assumptions!$F$9-Assumptions!$E$9)))</f>
        <v>0.284671217701954</v>
      </c>
      <c r="I626" s="19" t="n">
        <f aca="false">IF('Random Draws'!G626&lt;(Assumptions!$E$10-Assumptions!$D$10)/(Assumptions!$F$10-Assumptions!$D$10),Assumptions!$D$10+SQRT('Random Draws'!G626*(Assumptions!$F$10-Assumptions!$D$10)*(Assumptions!$E$10-Assumptions!$D$10)),Assumptions!$F$10-SQRT((1-'Random Draws'!G626)*(Assumptions!$F$10-Assumptions!$D$10)*(Assumptions!$F$10-Assumptions!$E$10)))</f>
        <v>0.0171072812374951</v>
      </c>
      <c r="J626" s="19" t="n">
        <f aca="false">IF('Random Draws'!H626&lt;(Assumptions!$E$11-Assumptions!$D$11)/(Assumptions!$F$11-Assumptions!$D$11),Assumptions!$D$11+SQRT('Random Draws'!H626*(Assumptions!$F$11-Assumptions!$D$11)*(Assumptions!$E$11-Assumptions!$D$11)),Assumptions!$F$11-SQRT((1-'Random Draws'!H626)*(Assumptions!$F$11-Assumptions!$D$11)*(Assumptions!$F$11-Assumptions!$E$11)))</f>
        <v>0.135990384346475</v>
      </c>
      <c r="K626" s="19" t="n">
        <f aca="false">MAX(G626,I626+Assumptions!$D$21)</f>
        <v>0.080426838302478</v>
      </c>
      <c r="L626" s="28" t="n">
        <f aca="false">(F626-Assumptions!$D$15)*(1-H626)+Assumptions!$D$15-J626</f>
        <v>0.200648862601473</v>
      </c>
      <c r="M626" s="21" t="n">
        <f aca="false">Assumptions!$D$14*(1+E626)^1*L626-Assumptions!$D$14*(1+E626)^0*E626*Assumptions!$D$16</f>
        <v>31.574034933296</v>
      </c>
      <c r="N626" s="21" t="n">
        <f aca="false">Assumptions!$D$14*(1+E626)^2*L626-Assumptions!$D$14*(1+E626)^1*E626*Assumptions!$D$16</f>
        <v>34.7385093175552</v>
      </c>
      <c r="O626" s="21" t="n">
        <f aca="false">Assumptions!$D$14*(1+E626)^3*L626-Assumptions!$D$14*(1+E626)^2*E626*Assumptions!$D$16</f>
        <v>38.2201398128337</v>
      </c>
      <c r="P626" s="21" t="n">
        <f aca="false">Assumptions!$D$14*(1+E626)^4*L626-Assumptions!$D$14*(1+E626)^3*E626*Assumptions!$D$16</f>
        <v>42.0507130561974</v>
      </c>
      <c r="Q626" s="21" t="n">
        <f aca="false">Assumptions!$D$14*(1+E626)^5*L626-Assumptions!$D$14*(1+E626)^4*E626*Assumptions!$D$16</f>
        <v>46.2652014669214</v>
      </c>
      <c r="R626" s="21" t="n">
        <f aca="false">M626/(1+K626)+N626/(1+K626)^2+O626/(1+K626)^3+P626/(1+K626)^4+Q626/(1+K626)^5</f>
        <v>151.572132199529</v>
      </c>
      <c r="S626" s="21" t="n">
        <f aca="false">Q626*(1+I626)/(K626-I626)</f>
        <v>743.161756985011</v>
      </c>
      <c r="T626" s="21" t="n">
        <f aca="false">R626+S626/(1+K626)^5</f>
        <v>656.357240404813</v>
      </c>
      <c r="U626" s="8" t="n">
        <f aca="false">(T626-Assumptions!$D$17)/Assumptions!$D$18</f>
        <v>18.8542896161925</v>
      </c>
    </row>
    <row r="627" customFormat="false" ht="15" hidden="false" customHeight="false" outlineLevel="0" collapsed="false">
      <c r="B627" s="2" t="n">
        <v>622</v>
      </c>
      <c r="C627" s="27" t="n">
        <f aca="false">NORMSDIST('Random Draws'!C627)</f>
        <v>0.988187710797014</v>
      </c>
      <c r="D627" s="27" t="n">
        <f aca="false">NORMSDIST(Assumptions!$D$22*'Random Draws'!C627+SQRT(1-Assumptions!$D$22^2)*'Random Draws'!D627)</f>
        <v>0.998803310082776</v>
      </c>
      <c r="E627" s="19" t="n">
        <f aca="false">IF(C627&lt;(Assumptions!$E$6-Assumptions!$D$6)/(Assumptions!$F$6-Assumptions!$D$6),Assumptions!$D$6+SQRT(C627*(Assumptions!$F$6-Assumptions!$D$6)*(Assumptions!$E$6-Assumptions!$D$6)),Assumptions!$F$6-SQRT((1-C627)*(Assumptions!$F$6-Assumptions!$D$6)*(Assumptions!$F$6-Assumptions!$E$6)))</f>
        <v>0.13231485549811</v>
      </c>
      <c r="F627" s="19" t="n">
        <f aca="false">IF(D627&lt;(Assumptions!$E$7-Assumptions!$D$7)/(Assumptions!$F$7-Assumptions!$D$7),Assumptions!$D$7+SQRT(D627*(Assumptions!$F$7-Assumptions!$D$7)*(Assumptions!$E$7-Assumptions!$D$7)),Assumptions!$F$7-SQRT((1-D627)*(Assumptions!$F$7-Assumptions!$D$7)*(Assumptions!$F$7-Assumptions!$E$7)))</f>
        <v>0.457812133534948</v>
      </c>
      <c r="G627" s="19" t="n">
        <f aca="false">MIN(Assumptions!$D$24,MAX(Assumptions!$D$23,Assumptions!$D$8+Assumptions!$E$8*'Random Draws'!E627))</f>
        <v>0.071410443270713</v>
      </c>
      <c r="H627" s="19" t="n">
        <f aca="false">IF('Random Draws'!F627&lt;(Assumptions!$E$9-Assumptions!$D$9)/(Assumptions!$F$9-Assumptions!$D$9),Assumptions!$D$9+SQRT('Random Draws'!F627*(Assumptions!$F$9-Assumptions!$D$9)*(Assumptions!$E$9-Assumptions!$D$9)),Assumptions!$F$9-SQRT((1-'Random Draws'!F627)*(Assumptions!$F$9-Assumptions!$D$9)*(Assumptions!$F$9-Assumptions!$E$9)))</f>
        <v>0.272649297388909</v>
      </c>
      <c r="I627" s="19" t="n">
        <f aca="false">IF('Random Draws'!G627&lt;(Assumptions!$E$10-Assumptions!$D$10)/(Assumptions!$F$10-Assumptions!$D$10),Assumptions!$D$10+SQRT('Random Draws'!G627*(Assumptions!$F$10-Assumptions!$D$10)*(Assumptions!$E$10-Assumptions!$D$10)),Assumptions!$F$10-SQRT((1-'Random Draws'!G627)*(Assumptions!$F$10-Assumptions!$D$10)*(Assumptions!$F$10-Assumptions!$E$10)))</f>
        <v>0.0227728091411303</v>
      </c>
      <c r="J627" s="19" t="n">
        <f aca="false">IF('Random Draws'!H627&lt;(Assumptions!$E$11-Assumptions!$D$11)/(Assumptions!$F$11-Assumptions!$D$11),Assumptions!$D$11+SQRT('Random Draws'!H627*(Assumptions!$F$11-Assumptions!$D$11)*(Assumptions!$E$11-Assumptions!$D$11)),Assumptions!$F$11-SQRT((1-'Random Draws'!H627)*(Assumptions!$F$11-Assumptions!$D$11)*(Assumptions!$F$11-Assumptions!$E$11)))</f>
        <v>0.159942332171169</v>
      </c>
      <c r="K627" s="19" t="n">
        <f aca="false">MAX(G627,I627+Assumptions!$D$21)</f>
        <v>0.071410443270713</v>
      </c>
      <c r="L627" s="28" t="n">
        <f aca="false">(F627-Assumptions!$D$15)*(1-H627)+Assumptions!$D$15-J627</f>
        <v>0.208492053479916</v>
      </c>
      <c r="M627" s="21" t="n">
        <f aca="false">Assumptions!$D$14*(1+E627)^1*L627-Assumptions!$D$14*(1+E627)^0*E627*Assumptions!$D$16</f>
        <v>33.6558345428325</v>
      </c>
      <c r="N627" s="21" t="n">
        <f aca="false">Assumptions!$D$14*(1+E627)^2*L627-Assumptions!$D$14*(1+E627)^1*E627*Assumptions!$D$16</f>
        <v>38.1090014270357</v>
      </c>
      <c r="O627" s="21" t="n">
        <f aca="false">Assumptions!$D$14*(1+E627)^3*L627-Assumptions!$D$14*(1+E627)^2*E627*Assumptions!$D$16</f>
        <v>43.1513884440312</v>
      </c>
      <c r="P627" s="21" t="n">
        <f aca="false">Assumptions!$D$14*(1+E627)^4*L627-Assumptions!$D$14*(1+E627)^3*E627*Assumptions!$D$16</f>
        <v>48.860958170546</v>
      </c>
      <c r="Q627" s="21" t="n">
        <f aca="false">Assumptions!$D$14*(1+E627)^5*L627-Assumptions!$D$14*(1+E627)^4*E627*Assumptions!$D$16</f>
        <v>55.325988790381</v>
      </c>
      <c r="R627" s="21" t="n">
        <f aca="false">M627/(1+K627)+N627/(1+K627)^2+O627/(1+K627)^3+P627/(1+K627)^4+Q627/(1+K627)^5</f>
        <v>175.963996136141</v>
      </c>
      <c r="S627" s="21" t="n">
        <f aca="false">Q627*(1+I627)/(K627-I627)</f>
        <v>1163.41836905327</v>
      </c>
      <c r="T627" s="21" t="n">
        <f aca="false">R627+S627/(1+K627)^5</f>
        <v>1000.01964430551</v>
      </c>
      <c r="U627" s="8" t="n">
        <f aca="false">(T627-Assumptions!$D$17)/Assumptions!$D$18</f>
        <v>32.6007857722204</v>
      </c>
    </row>
    <row r="628" customFormat="false" ht="15" hidden="false" customHeight="false" outlineLevel="0" collapsed="false">
      <c r="B628" s="2" t="n">
        <v>623</v>
      </c>
      <c r="C628" s="27" t="n">
        <f aca="false">NORMSDIST('Random Draws'!C628)</f>
        <v>0.103233234240425</v>
      </c>
      <c r="D628" s="27" t="n">
        <f aca="false">NORMSDIST(Assumptions!$D$22*'Random Draws'!C628+SQRT(1-Assumptions!$D$22^2)*'Random Draws'!D628)</f>
        <v>0.470801703654797</v>
      </c>
      <c r="E628" s="19" t="n">
        <f aca="false">IF(C628&lt;(Assumptions!$E$6-Assumptions!$D$6)/(Assumptions!$F$6-Assumptions!$D$6),Assumptions!$D$6+SQRT(C628*(Assumptions!$F$6-Assumptions!$D$6)*(Assumptions!$E$6-Assumptions!$D$6)),Assumptions!$F$6-SQRT((1-C628)*(Assumptions!$F$6-Assumptions!$D$6)*(Assumptions!$F$6-Assumptions!$E$6)))</f>
        <v>0.0627192907284124</v>
      </c>
      <c r="F628" s="19" t="n">
        <f aca="false">IF(D628&lt;(Assumptions!$E$7-Assumptions!$D$7)/(Assumptions!$F$7-Assumptions!$D$7),Assumptions!$D$7+SQRT(D628*(Assumptions!$F$7-Assumptions!$D$7)*(Assumptions!$E$7-Assumptions!$D$7)),Assumptions!$F$7-SQRT((1-D628)*(Assumptions!$F$7-Assumptions!$D$7)*(Assumptions!$F$7-Assumptions!$E$7)))</f>
        <v>0.41314894375177</v>
      </c>
      <c r="G628" s="19" t="n">
        <f aca="false">MIN(Assumptions!$D$24,MAX(Assumptions!$D$23,Assumptions!$D$8+Assumptions!$E$8*'Random Draws'!E628))</f>
        <v>0.091572786323279</v>
      </c>
      <c r="H628" s="19" t="n">
        <f aca="false">IF('Random Draws'!F628&lt;(Assumptions!$E$9-Assumptions!$D$9)/(Assumptions!$F$9-Assumptions!$D$9),Assumptions!$D$9+SQRT('Random Draws'!F628*(Assumptions!$F$9-Assumptions!$D$9)*(Assumptions!$E$9-Assumptions!$D$9)),Assumptions!$F$9-SQRT((1-'Random Draws'!F628)*(Assumptions!$F$9-Assumptions!$D$9)*(Assumptions!$F$9-Assumptions!$E$9)))</f>
        <v>0.344816090113978</v>
      </c>
      <c r="I628" s="19" t="n">
        <f aca="false">IF('Random Draws'!G628&lt;(Assumptions!$E$10-Assumptions!$D$10)/(Assumptions!$F$10-Assumptions!$D$10),Assumptions!$D$10+SQRT('Random Draws'!G628*(Assumptions!$F$10-Assumptions!$D$10)*(Assumptions!$E$10-Assumptions!$D$10)),Assumptions!$F$10-SQRT((1-'Random Draws'!G628)*(Assumptions!$F$10-Assumptions!$D$10)*(Assumptions!$F$10-Assumptions!$E$10)))</f>
        <v>0.0219465960331956</v>
      </c>
      <c r="J628" s="19" t="n">
        <f aca="false">IF('Random Draws'!H628&lt;(Assumptions!$E$11-Assumptions!$D$11)/(Assumptions!$F$11-Assumptions!$D$11),Assumptions!$D$11+SQRT('Random Draws'!H628*(Assumptions!$F$11-Assumptions!$D$11)*(Assumptions!$E$11-Assumptions!$D$11)),Assumptions!$F$11-SQRT((1-'Random Draws'!H628)*(Assumptions!$F$11-Assumptions!$D$11)*(Assumptions!$F$11-Assumptions!$E$11)))</f>
        <v>0.16340179723364</v>
      </c>
      <c r="K628" s="19" t="n">
        <f aca="false">MAX(G628,I628+Assumptions!$D$21)</f>
        <v>0.091572786323279</v>
      </c>
      <c r="L628" s="28" t="n">
        <f aca="false">(F628-Assumptions!$D$15)*(1-H628)+Assumptions!$D$15-J628</f>
        <v>0.152112834813742</v>
      </c>
      <c r="M628" s="21" t="n">
        <f aca="false">Assumptions!$D$14*(1+E628)^1*L628-Assumptions!$D$14*(1+E628)^0*E628*Assumptions!$D$16</f>
        <v>23.1668914543039</v>
      </c>
      <c r="N628" s="21" t="n">
        <f aca="false">Assumptions!$D$14*(1+E628)^2*L628-Assumptions!$D$14*(1+E628)^1*E628*Assumptions!$D$16</f>
        <v>24.6199024546999</v>
      </c>
      <c r="O628" s="21" t="n">
        <f aca="false">Assumptions!$D$14*(1+E628)^3*L628-Assumptions!$D$14*(1+E628)^2*E628*Assumptions!$D$16</f>
        <v>26.1640452744614</v>
      </c>
      <c r="P628" s="21" t="n">
        <f aca="false">Assumptions!$D$14*(1+E628)^4*L628-Assumptions!$D$14*(1+E628)^3*E628*Assumptions!$D$16</f>
        <v>27.8050356366617</v>
      </c>
      <c r="Q628" s="21" t="n">
        <f aca="false">Assumptions!$D$14*(1+E628)^5*L628-Assumptions!$D$14*(1+E628)^4*E628*Assumptions!$D$16</f>
        <v>29.5489477504713</v>
      </c>
      <c r="R628" s="21" t="n">
        <f aca="false">M628/(1+K628)+N628/(1+K628)^2+O628/(1+K628)^3+P628/(1+K628)^4+Q628/(1+K628)^5</f>
        <v>100.653390890791</v>
      </c>
      <c r="S628" s="21" t="n">
        <f aca="false">Q628*(1+I628)/(K628-I628)</f>
        <v>433.708155568263</v>
      </c>
      <c r="T628" s="21" t="n">
        <f aca="false">R628+S628/(1+K628)^5</f>
        <v>380.509047460196</v>
      </c>
      <c r="U628" s="8" t="n">
        <f aca="false">(T628-Assumptions!$D$17)/Assumptions!$D$18</f>
        <v>7.82036189840782</v>
      </c>
    </row>
    <row r="629" customFormat="false" ht="15" hidden="false" customHeight="false" outlineLevel="0" collapsed="false">
      <c r="B629" s="2" t="n">
        <v>624</v>
      </c>
      <c r="C629" s="27" t="n">
        <f aca="false">NORMSDIST('Random Draws'!C629)</f>
        <v>0.979330395470287</v>
      </c>
      <c r="D629" s="27" t="n">
        <f aca="false">NORMSDIST(Assumptions!$D$22*'Random Draws'!C629+SQRT(1-Assumptions!$D$22^2)*'Random Draws'!D629)</f>
        <v>0.917137945854334</v>
      </c>
      <c r="E629" s="19" t="n">
        <f aca="false">IF(C629&lt;(Assumptions!$E$6-Assumptions!$D$6)/(Assumptions!$F$6-Assumptions!$D$6),Assumptions!$D$6+SQRT(C629*(Assumptions!$F$6-Assumptions!$D$6)*(Assumptions!$E$6-Assumptions!$D$6)),Assumptions!$F$6-SQRT((1-C629)*(Assumptions!$F$6-Assumptions!$D$6)*(Assumptions!$F$6-Assumptions!$E$6)))</f>
        <v>0.129833977048592</v>
      </c>
      <c r="F629" s="19" t="n">
        <f aca="false">IF(D629&lt;(Assumptions!$E$7-Assumptions!$D$7)/(Assumptions!$F$7-Assumptions!$D$7),Assumptions!$D$7+SQRT(D629*(Assumptions!$F$7-Assumptions!$D$7)*(Assumptions!$E$7-Assumptions!$D$7)),Assumptions!$F$7-SQRT((1-D629)*(Assumptions!$F$7-Assumptions!$D$7)*(Assumptions!$F$7-Assumptions!$E$7)))</f>
        <v>0.441794280662861</v>
      </c>
      <c r="G629" s="19" t="n">
        <f aca="false">MIN(Assumptions!$D$24,MAX(Assumptions!$D$23,Assumptions!$D$8+Assumptions!$E$8*'Random Draws'!E629))</f>
        <v>0.07869962174385</v>
      </c>
      <c r="H629" s="19" t="n">
        <f aca="false">IF('Random Draws'!F629&lt;(Assumptions!$E$9-Assumptions!$D$9)/(Assumptions!$F$9-Assumptions!$D$9),Assumptions!$D$9+SQRT('Random Draws'!F629*(Assumptions!$F$9-Assumptions!$D$9)*(Assumptions!$E$9-Assumptions!$D$9)),Assumptions!$F$9-SQRT((1-'Random Draws'!F629)*(Assumptions!$F$9-Assumptions!$D$9)*(Assumptions!$F$9-Assumptions!$E$9)))</f>
        <v>0.245605375059655</v>
      </c>
      <c r="I629" s="19" t="n">
        <f aca="false">IF('Random Draws'!G629&lt;(Assumptions!$E$10-Assumptions!$D$10)/(Assumptions!$F$10-Assumptions!$D$10),Assumptions!$D$10+SQRT('Random Draws'!G629*(Assumptions!$F$10-Assumptions!$D$10)*(Assumptions!$E$10-Assumptions!$D$10)),Assumptions!$F$10-SQRT((1-'Random Draws'!G629)*(Assumptions!$F$10-Assumptions!$D$10)*(Assumptions!$F$10-Assumptions!$E$10)))</f>
        <v>0.0195758468588815</v>
      </c>
      <c r="J629" s="19" t="n">
        <f aca="false">IF('Random Draws'!H629&lt;(Assumptions!$E$11-Assumptions!$D$11)/(Assumptions!$F$11-Assumptions!$D$11),Assumptions!$D$11+SQRT('Random Draws'!H629*(Assumptions!$F$11-Assumptions!$D$11)*(Assumptions!$E$11-Assumptions!$D$11)),Assumptions!$F$11-SQRT((1-'Random Draws'!H629)*(Assumptions!$F$11-Assumptions!$D$11)*(Assumptions!$F$11-Assumptions!$E$11)))</f>
        <v>0.200313494096107</v>
      </c>
      <c r="K629" s="19" t="n">
        <f aca="false">MAX(G629,I629+Assumptions!$D$21)</f>
        <v>0.07869962174385</v>
      </c>
      <c r="L629" s="28" t="n">
        <f aca="false">(F629-Assumptions!$D$15)*(1-H629)+Assumptions!$D$15-J629</f>
        <v>0.164902435323097</v>
      </c>
      <c r="M629" s="21" t="n">
        <f aca="false">Assumptions!$D$14*(1+E629)^1*L629-Assumptions!$D$14*(1+E629)^0*E629*Assumptions!$D$16</f>
        <v>26.450516477122</v>
      </c>
      <c r="N629" s="21" t="n">
        <f aca="false">Assumptions!$D$14*(1+E629)^2*L629-Assumptions!$D$14*(1+E629)^1*E629*Assumptions!$D$16</f>
        <v>29.8846922263361</v>
      </c>
      <c r="O629" s="21" t="n">
        <f aca="false">Assumptions!$D$14*(1+E629)^3*L629-Assumptions!$D$14*(1+E629)^2*E629*Assumptions!$D$16</f>
        <v>33.7647406709544</v>
      </c>
      <c r="P629" s="21" t="n">
        <f aca="false">Assumptions!$D$14*(1+E629)^4*L629-Assumptions!$D$14*(1+E629)^3*E629*Assumptions!$D$16</f>
        <v>38.1485512362788</v>
      </c>
      <c r="Q629" s="21" t="n">
        <f aca="false">Assumptions!$D$14*(1+E629)^5*L629-Assumptions!$D$14*(1+E629)^4*E629*Assumptions!$D$16</f>
        <v>43.1015293619268</v>
      </c>
      <c r="R629" s="21" t="n">
        <f aca="false">M629/(1+K629)+N629/(1+K629)^2+O629/(1+K629)^3+P629/(1+K629)^4+Q629/(1+K629)^5</f>
        <v>134.791648368029</v>
      </c>
      <c r="S629" s="21" t="n">
        <f aca="false">Q629*(1+I629)/(K629-I629)</f>
        <v>743.275922175125</v>
      </c>
      <c r="T629" s="21" t="n">
        <f aca="false">R629+S629/(1+K629)^5</f>
        <v>643.709203566609</v>
      </c>
      <c r="U629" s="8" t="n">
        <f aca="false">(T629-Assumptions!$D$17)/Assumptions!$D$18</f>
        <v>18.3483681426644</v>
      </c>
    </row>
    <row r="630" customFormat="false" ht="15" hidden="false" customHeight="false" outlineLevel="0" collapsed="false">
      <c r="B630" s="2" t="n">
        <v>625</v>
      </c>
      <c r="C630" s="27" t="n">
        <f aca="false">NORMSDIST('Random Draws'!C630)</f>
        <v>0.804865124480269</v>
      </c>
      <c r="D630" s="27" t="n">
        <f aca="false">NORMSDIST(Assumptions!$D$22*'Random Draws'!C630+SQRT(1-Assumptions!$D$22^2)*'Random Draws'!D630)</f>
        <v>0.623961510168234</v>
      </c>
      <c r="E630" s="19" t="n">
        <f aca="false">IF(C630&lt;(Assumptions!$E$6-Assumptions!$D$6)/(Assumptions!$F$6-Assumptions!$D$6),Assumptions!$D$6+SQRT(C630*(Assumptions!$F$6-Assumptions!$D$6)*(Assumptions!$E$6-Assumptions!$D$6)),Assumptions!$F$6-SQRT((1-C630)*(Assumptions!$F$6-Assumptions!$D$6)*(Assumptions!$F$6-Assumptions!$E$6)))</f>
        <v>0.108764213190658</v>
      </c>
      <c r="F630" s="19" t="n">
        <f aca="false">IF(D630&lt;(Assumptions!$E$7-Assumptions!$D$7)/(Assumptions!$F$7-Assumptions!$D$7),Assumptions!$D$7+SQRT(D630*(Assumptions!$F$7-Assumptions!$D$7)*(Assumptions!$E$7-Assumptions!$D$7)),Assumptions!$F$7-SQRT((1-D630)*(Assumptions!$F$7-Assumptions!$D$7)*(Assumptions!$F$7-Assumptions!$E$7)))</f>
        <v>0.421216576229953</v>
      </c>
      <c r="G630" s="19" t="n">
        <f aca="false">MIN(Assumptions!$D$24,MAX(Assumptions!$D$23,Assumptions!$D$8+Assumptions!$E$8*'Random Draws'!E630))</f>
        <v>0.069788786016694</v>
      </c>
      <c r="H630" s="19" t="n">
        <f aca="false">IF('Random Draws'!F630&lt;(Assumptions!$E$9-Assumptions!$D$9)/(Assumptions!$F$9-Assumptions!$D$9),Assumptions!$D$9+SQRT('Random Draws'!F630*(Assumptions!$F$9-Assumptions!$D$9)*(Assumptions!$E$9-Assumptions!$D$9)),Assumptions!$F$9-SQRT((1-'Random Draws'!F630)*(Assumptions!$F$9-Assumptions!$D$9)*(Assumptions!$F$9-Assumptions!$E$9)))</f>
        <v>0.243576770388717</v>
      </c>
      <c r="I630" s="19" t="n">
        <f aca="false">IF('Random Draws'!G630&lt;(Assumptions!$E$10-Assumptions!$D$10)/(Assumptions!$F$10-Assumptions!$D$10),Assumptions!$D$10+SQRT('Random Draws'!G630*(Assumptions!$F$10-Assumptions!$D$10)*(Assumptions!$E$10-Assumptions!$D$10)),Assumptions!$F$10-SQRT((1-'Random Draws'!G630)*(Assumptions!$F$10-Assumptions!$D$10)*(Assumptions!$F$10-Assumptions!$E$10)))</f>
        <v>0.0199089282127269</v>
      </c>
      <c r="J630" s="19" t="n">
        <f aca="false">IF('Random Draws'!H630&lt;(Assumptions!$E$11-Assumptions!$D$11)/(Assumptions!$F$11-Assumptions!$D$11),Assumptions!$D$11+SQRT('Random Draws'!H630*(Assumptions!$F$11-Assumptions!$D$11)*(Assumptions!$E$11-Assumptions!$D$11)),Assumptions!$F$11-SQRT((1-'Random Draws'!H630)*(Assumptions!$F$11-Assumptions!$D$11)*(Assumptions!$F$11-Assumptions!$E$11)))</f>
        <v>0.163179056311057</v>
      </c>
      <c r="K630" s="19" t="n">
        <f aca="false">MAX(G630,I630+Assumptions!$D$21)</f>
        <v>0.069788786016694</v>
      </c>
      <c r="L630" s="28" t="n">
        <f aca="false">(F630-Assumptions!$D$15)*(1-H630)+Assumptions!$D$15-J630</f>
        <v>0.187103926797144</v>
      </c>
      <c r="M630" s="21" t="n">
        <f aca="false">Assumptions!$D$14*(1+E630)^1*L630-Assumptions!$D$14*(1+E630)^0*E630*Assumptions!$D$16</f>
        <v>29.6077257087377</v>
      </c>
      <c r="N630" s="21" t="n">
        <f aca="false">Assumptions!$D$14*(1+E630)^2*L630-Assumptions!$D$14*(1+E630)^1*E630*Assumptions!$D$16</f>
        <v>32.8279866998134</v>
      </c>
      <c r="O630" s="21" t="n">
        <f aca="false">Assumptions!$D$14*(1+E630)^3*L630-Assumptions!$D$14*(1+E630)^2*E630*Assumptions!$D$16</f>
        <v>36.398496843852</v>
      </c>
      <c r="P630" s="21" t="n">
        <f aca="false">Assumptions!$D$14*(1+E630)^4*L630-Assumptions!$D$14*(1+E630)^3*E630*Assumptions!$D$16</f>
        <v>40.3573507143962</v>
      </c>
      <c r="Q630" s="21" t="n">
        <f aca="false">Assumptions!$D$14*(1+E630)^5*L630-Assumptions!$D$14*(1+E630)^4*E630*Assumptions!$D$16</f>
        <v>44.746786211307</v>
      </c>
      <c r="R630" s="21" t="n">
        <f aca="false">M630/(1+K630)+N630/(1+K630)^2+O630/(1+K630)^3+P630/(1+K630)^4+Q630/(1+K630)^5</f>
        <v>148.838509932426</v>
      </c>
      <c r="S630" s="21" t="n">
        <f aca="false">Q630*(1+I630)/(K630-I630)</f>
        <v>914.951420773867</v>
      </c>
      <c r="T630" s="21" t="n">
        <f aca="false">R630+S630/(1+K630)^5</f>
        <v>801.83046425575</v>
      </c>
      <c r="U630" s="8" t="n">
        <f aca="false">(T630-Assumptions!$D$17)/Assumptions!$D$18</f>
        <v>24.67321857023</v>
      </c>
    </row>
    <row r="631" customFormat="false" ht="15" hidden="false" customHeight="false" outlineLevel="0" collapsed="false">
      <c r="B631" s="2" t="n">
        <v>626</v>
      </c>
      <c r="C631" s="27" t="n">
        <f aca="false">NORMSDIST('Random Draws'!C631)</f>
        <v>0.57255897188897</v>
      </c>
      <c r="D631" s="27" t="n">
        <f aca="false">NORMSDIST(Assumptions!$D$22*'Random Draws'!C631+SQRT(1-Assumptions!$D$22^2)*'Random Draws'!D631)</f>
        <v>0.658563396076715</v>
      </c>
      <c r="E631" s="19" t="n">
        <f aca="false">IF(C631&lt;(Assumptions!$E$6-Assumptions!$D$6)/(Assumptions!$F$6-Assumptions!$D$6),Assumptions!$D$6+SQRT(C631*(Assumptions!$F$6-Assumptions!$D$6)*(Assumptions!$E$6-Assumptions!$D$6)),Assumptions!$F$6-SQRT((1-C631)*(Assumptions!$F$6-Assumptions!$D$6)*(Assumptions!$F$6-Assumptions!$E$6)))</f>
        <v>0.0937700839222571</v>
      </c>
      <c r="F631" s="19" t="n">
        <f aca="false">IF(D631&lt;(Assumptions!$E$7-Assumptions!$D$7)/(Assumptions!$F$7-Assumptions!$D$7),Assumptions!$D$7+SQRT(D631*(Assumptions!$F$7-Assumptions!$D$7)*(Assumptions!$E$7-Assumptions!$D$7)),Assumptions!$F$7-SQRT((1-D631)*(Assumptions!$F$7-Assumptions!$D$7)*(Assumptions!$F$7-Assumptions!$E$7)))</f>
        <v>0.423043993509943</v>
      </c>
      <c r="G631" s="19" t="n">
        <f aca="false">MIN(Assumptions!$D$24,MAX(Assumptions!$D$23,Assumptions!$D$8+Assumptions!$E$8*'Random Draws'!E631))</f>
        <v>0.074370261655203</v>
      </c>
      <c r="H631" s="19" t="n">
        <f aca="false">IF('Random Draws'!F631&lt;(Assumptions!$E$9-Assumptions!$D$9)/(Assumptions!$F$9-Assumptions!$D$9),Assumptions!$D$9+SQRT('Random Draws'!F631*(Assumptions!$F$9-Assumptions!$D$9)*(Assumptions!$E$9-Assumptions!$D$9)),Assumptions!$F$9-SQRT((1-'Random Draws'!F631)*(Assumptions!$F$9-Assumptions!$D$9)*(Assumptions!$F$9-Assumptions!$E$9)))</f>
        <v>0.307733992311666</v>
      </c>
      <c r="I631" s="19" t="n">
        <f aca="false">IF('Random Draws'!G631&lt;(Assumptions!$E$10-Assumptions!$D$10)/(Assumptions!$F$10-Assumptions!$D$10),Assumptions!$D$10+SQRT('Random Draws'!G631*(Assumptions!$F$10-Assumptions!$D$10)*(Assumptions!$E$10-Assumptions!$D$10)),Assumptions!$F$10-SQRT((1-'Random Draws'!G631)*(Assumptions!$F$10-Assumptions!$D$10)*(Assumptions!$F$10-Assumptions!$E$10)))</f>
        <v>0.021827040253248</v>
      </c>
      <c r="J631" s="19" t="n">
        <f aca="false">IF('Random Draws'!H631&lt;(Assumptions!$E$11-Assumptions!$D$11)/(Assumptions!$F$11-Assumptions!$D$11),Assumptions!$D$11+SQRT('Random Draws'!H631*(Assumptions!$F$11-Assumptions!$D$11)*(Assumptions!$E$11-Assumptions!$D$11)),Assumptions!$F$11-SQRT((1-'Random Draws'!H631)*(Assumptions!$F$11-Assumptions!$D$11)*(Assumptions!$F$11-Assumptions!$E$11)))</f>
        <v>0.178582190459948</v>
      </c>
      <c r="K631" s="19" t="n">
        <f aca="false">MAX(G631,I631+Assumptions!$D$21)</f>
        <v>0.074370261655203</v>
      </c>
      <c r="L631" s="28" t="n">
        <f aca="false">(F631-Assumptions!$D$15)*(1-H631)+Assumptions!$D$15-J631</f>
        <v>0.154282205004226</v>
      </c>
      <c r="M631" s="21" t="n">
        <f aca="false">Assumptions!$D$14*(1+E631)^1*L631-Assumptions!$D$14*(1+E631)^0*E631*Assumptions!$D$16</f>
        <v>24.0607428806397</v>
      </c>
      <c r="N631" s="21" t="n">
        <f aca="false">Assumptions!$D$14*(1+E631)^2*L631-Assumptions!$D$14*(1+E631)^1*E631*Assumptions!$D$16</f>
        <v>26.3169207597892</v>
      </c>
      <c r="O631" s="21" t="n">
        <f aca="false">Assumptions!$D$14*(1+E631)^3*L631-Assumptions!$D$14*(1+E631)^2*E631*Assumptions!$D$16</f>
        <v>28.78466062801</v>
      </c>
      <c r="P631" s="21" t="n">
        <f aca="false">Assumptions!$D$14*(1+E631)^4*L631-Assumptions!$D$14*(1+E631)^3*E631*Assumptions!$D$16</f>
        <v>31.4838006707722</v>
      </c>
      <c r="Q631" s="21" t="n">
        <f aca="false">Assumptions!$D$14*(1+E631)^5*L631-Assumptions!$D$14*(1+E631)^4*E631*Assumptions!$D$16</f>
        <v>34.4360393018621</v>
      </c>
      <c r="R631" s="21" t="n">
        <f aca="false">M631/(1+K631)+N631/(1+K631)^2+O631/(1+K631)^3+P631/(1+K631)^4+Q631/(1+K631)^5</f>
        <v>116.093594951589</v>
      </c>
      <c r="S631" s="21" t="n">
        <f aca="false">Q631*(1+I631)/(K631-I631)</f>
        <v>669.690117563995</v>
      </c>
      <c r="T631" s="21" t="n">
        <f aca="false">R631+S631/(1+K631)^5</f>
        <v>583.940754399952</v>
      </c>
      <c r="U631" s="8" t="n">
        <f aca="false">(T631-Assumptions!$D$17)/Assumptions!$D$18</f>
        <v>15.9576301759981</v>
      </c>
    </row>
    <row r="632" customFormat="false" ht="15" hidden="false" customHeight="false" outlineLevel="0" collapsed="false">
      <c r="B632" s="2" t="n">
        <v>627</v>
      </c>
      <c r="C632" s="27" t="n">
        <f aca="false">NORMSDIST('Random Draws'!C632)</f>
        <v>0.228498408644774</v>
      </c>
      <c r="D632" s="27" t="n">
        <f aca="false">NORMSDIST(Assumptions!$D$22*'Random Draws'!C632+SQRT(1-Assumptions!$D$22^2)*'Random Draws'!D632)</f>
        <v>0.823717442782182</v>
      </c>
      <c r="E632" s="19" t="n">
        <f aca="false">IF(C632&lt;(Assumptions!$E$6-Assumptions!$D$6)/(Assumptions!$F$6-Assumptions!$D$6),Assumptions!$D$6+SQRT(C632*(Assumptions!$F$6-Assumptions!$D$6)*(Assumptions!$E$6-Assumptions!$D$6)),Assumptions!$F$6-SQRT((1-C632)*(Assumptions!$F$6-Assumptions!$D$6)*(Assumptions!$F$6-Assumptions!$E$6)))</f>
        <v>0.073800769861408</v>
      </c>
      <c r="F632" s="19" t="n">
        <f aca="false">IF(D632&lt;(Assumptions!$E$7-Assumptions!$D$7)/(Assumptions!$F$7-Assumptions!$D$7),Assumptions!$D$7+SQRT(D632*(Assumptions!$F$7-Assumptions!$D$7)*(Assumptions!$E$7-Assumptions!$D$7)),Assumptions!$F$7-SQRT((1-D632)*(Assumptions!$F$7-Assumptions!$D$7)*(Assumptions!$F$7-Assumptions!$E$7)))</f>
        <v>0.433445711667016</v>
      </c>
      <c r="G632" s="19" t="n">
        <f aca="false">MIN(Assumptions!$D$24,MAX(Assumptions!$D$23,Assumptions!$D$8+Assumptions!$E$8*'Random Draws'!E632))</f>
        <v>0.086525106922834</v>
      </c>
      <c r="H632" s="19" t="n">
        <f aca="false">IF('Random Draws'!F632&lt;(Assumptions!$E$9-Assumptions!$D$9)/(Assumptions!$F$9-Assumptions!$D$9),Assumptions!$D$9+SQRT('Random Draws'!F632*(Assumptions!$F$9-Assumptions!$D$9)*(Assumptions!$E$9-Assumptions!$D$9)),Assumptions!$F$9-SQRT((1-'Random Draws'!F632)*(Assumptions!$F$9-Assumptions!$D$9)*(Assumptions!$F$9-Assumptions!$E$9)))</f>
        <v>0.273225909026557</v>
      </c>
      <c r="I632" s="19" t="n">
        <f aca="false">IF('Random Draws'!G632&lt;(Assumptions!$E$10-Assumptions!$D$10)/(Assumptions!$F$10-Assumptions!$D$10),Assumptions!$D$10+SQRT('Random Draws'!G632*(Assumptions!$F$10-Assumptions!$D$10)*(Assumptions!$E$10-Assumptions!$D$10)),Assumptions!$F$10-SQRT((1-'Random Draws'!G632)*(Assumptions!$F$10-Assumptions!$D$10)*(Assumptions!$F$10-Assumptions!$E$10)))</f>
        <v>0.0201295805682877</v>
      </c>
      <c r="J632" s="19" t="n">
        <f aca="false">IF('Random Draws'!H632&lt;(Assumptions!$E$11-Assumptions!$D$11)/(Assumptions!$F$11-Assumptions!$D$11),Assumptions!$D$11+SQRT('Random Draws'!H632*(Assumptions!$F$11-Assumptions!$D$11)*(Assumptions!$E$11-Assumptions!$D$11)),Assumptions!$F$11-SQRT((1-'Random Draws'!H632)*(Assumptions!$F$11-Assumptions!$D$11)*(Assumptions!$F$11-Assumptions!$E$11)))</f>
        <v>0.134171537406788</v>
      </c>
      <c r="K632" s="19" t="n">
        <f aca="false">MAX(G632,I632+Assumptions!$D$21)</f>
        <v>0.086525106922834</v>
      </c>
      <c r="L632" s="28" t="n">
        <f aca="false">(F632-Assumptions!$D$15)*(1-H632)+Assumptions!$D$15-J632</f>
        <v>0.216364943849796</v>
      </c>
      <c r="M632" s="21" t="n">
        <f aca="false">Assumptions!$D$14*(1+E632)^1*L632-Assumptions!$D$14*(1+E632)^0*E632*Assumptions!$D$16</f>
        <v>33.367228926258</v>
      </c>
      <c r="N632" s="21" t="n">
        <f aca="false">Assumptions!$D$14*(1+E632)^2*L632-Assumptions!$D$14*(1+E632)^1*E632*Assumptions!$D$16</f>
        <v>35.8297561091577</v>
      </c>
      <c r="O632" s="21" t="n">
        <f aca="false">Assumptions!$D$14*(1+E632)^3*L632-Assumptions!$D$14*(1+E632)^2*E632*Assumptions!$D$16</f>
        <v>38.47401969396</v>
      </c>
      <c r="P632" s="21" t="n">
        <f aca="false">Assumptions!$D$14*(1+E632)^4*L632-Assumptions!$D$14*(1+E632)^3*E632*Assumptions!$D$16</f>
        <v>41.3134319670372</v>
      </c>
      <c r="Q632" s="21" t="n">
        <f aca="false">Assumptions!$D$14*(1+E632)^5*L632-Assumptions!$D$14*(1+E632)^4*E632*Assumptions!$D$16</f>
        <v>44.3623950518215</v>
      </c>
      <c r="R632" s="21" t="n">
        <f aca="false">M632/(1+K632)+N632/(1+K632)^2+O632/(1+K632)^3+P632/(1+K632)^4+Q632/(1+K632)^5</f>
        <v>149.995605207742</v>
      </c>
      <c r="S632" s="21" t="n">
        <f aca="false">Q632*(1+I632)/(K632-I632)</f>
        <v>681.603022703058</v>
      </c>
      <c r="T632" s="21" t="n">
        <f aca="false">R632+S632/(1+K632)^5</f>
        <v>600.120130616164</v>
      </c>
      <c r="U632" s="8" t="n">
        <f aca="false">(T632-Assumptions!$D$17)/Assumptions!$D$18</f>
        <v>16.6048052246466</v>
      </c>
    </row>
    <row r="633" customFormat="false" ht="15" hidden="false" customHeight="false" outlineLevel="0" collapsed="false">
      <c r="B633" s="2" t="n">
        <v>628</v>
      </c>
      <c r="C633" s="27" t="n">
        <f aca="false">NORMSDIST('Random Draws'!C633)</f>
        <v>0.475368643432855</v>
      </c>
      <c r="D633" s="27" t="n">
        <f aca="false">NORMSDIST(Assumptions!$D$22*'Random Draws'!C633+SQRT(1-Assumptions!$D$22^2)*'Random Draws'!D633)</f>
        <v>0.652328979002212</v>
      </c>
      <c r="E633" s="19" t="n">
        <f aca="false">IF(C633&lt;(Assumptions!$E$6-Assumptions!$D$6)/(Assumptions!$F$6-Assumptions!$D$6),Assumptions!$D$6+SQRT(C633*(Assumptions!$F$6-Assumptions!$D$6)*(Assumptions!$E$6-Assumptions!$D$6)),Assumptions!$F$6-SQRT((1-C633)*(Assumptions!$F$6-Assumptions!$D$6)*(Assumptions!$F$6-Assumptions!$E$6)))</f>
        <v>0.0887528790653873</v>
      </c>
      <c r="F633" s="19" t="n">
        <f aca="false">IF(D633&lt;(Assumptions!$E$7-Assumptions!$D$7)/(Assumptions!$F$7-Assumptions!$D$7),Assumptions!$D$7+SQRT(D633*(Assumptions!$F$7-Assumptions!$D$7)*(Assumptions!$E$7-Assumptions!$D$7)),Assumptions!$F$7-SQRT((1-D633)*(Assumptions!$F$7-Assumptions!$D$7)*(Assumptions!$F$7-Assumptions!$E$7)))</f>
        <v>0.42270812308302</v>
      </c>
      <c r="G633" s="19" t="n">
        <f aca="false">MIN(Assumptions!$D$24,MAX(Assumptions!$D$23,Assumptions!$D$8+Assumptions!$E$8*'Random Draws'!E633))</f>
        <v>0.083229472389599</v>
      </c>
      <c r="H633" s="19" t="n">
        <f aca="false">IF('Random Draws'!F633&lt;(Assumptions!$E$9-Assumptions!$D$9)/(Assumptions!$F$9-Assumptions!$D$9),Assumptions!$D$9+SQRT('Random Draws'!F633*(Assumptions!$F$9-Assumptions!$D$9)*(Assumptions!$E$9-Assumptions!$D$9)),Assumptions!$F$9-SQRT((1-'Random Draws'!F633)*(Assumptions!$F$9-Assumptions!$D$9)*(Assumptions!$F$9-Assumptions!$E$9)))</f>
        <v>0.290115896027873</v>
      </c>
      <c r="I633" s="19" t="n">
        <f aca="false">IF('Random Draws'!G633&lt;(Assumptions!$E$10-Assumptions!$D$10)/(Assumptions!$F$10-Assumptions!$D$10),Assumptions!$D$10+SQRT('Random Draws'!G633*(Assumptions!$F$10-Assumptions!$D$10)*(Assumptions!$E$10-Assumptions!$D$10)),Assumptions!$F$10-SQRT((1-'Random Draws'!G633)*(Assumptions!$F$10-Assumptions!$D$10)*(Assumptions!$F$10-Assumptions!$E$10)))</f>
        <v>0.0214709129370023</v>
      </c>
      <c r="J633" s="19" t="n">
        <f aca="false">IF('Random Draws'!H633&lt;(Assumptions!$E$11-Assumptions!$D$11)/(Assumptions!$F$11-Assumptions!$D$11),Assumptions!$D$11+SQRT('Random Draws'!H633*(Assumptions!$F$11-Assumptions!$D$11)*(Assumptions!$E$11-Assumptions!$D$11)),Assumptions!$F$11-SQRT((1-'Random Draws'!H633)*(Assumptions!$F$11-Assumptions!$D$11)*(Assumptions!$F$11-Assumptions!$E$11)))</f>
        <v>0.185278453923047</v>
      </c>
      <c r="K633" s="19" t="n">
        <f aca="false">MAX(G633,I633+Assumptions!$D$21)</f>
        <v>0.083229472389599</v>
      </c>
      <c r="L633" s="28" t="n">
        <f aca="false">(F633-Assumptions!$D$15)*(1-H633)+Assumptions!$D$15-J633</f>
        <v>0.152510389757106</v>
      </c>
      <c r="M633" s="21" t="n">
        <f aca="false">Assumptions!$D$14*(1+E633)^1*L633-Assumptions!$D$14*(1+E633)^0*E633*Assumptions!$D$16</f>
        <v>23.6906132367035</v>
      </c>
      <c r="N633" s="21" t="n">
        <f aca="false">Assumptions!$D$14*(1+E633)^2*L633-Assumptions!$D$14*(1+E633)^1*E633*Assumptions!$D$16</f>
        <v>25.7932233682855</v>
      </c>
      <c r="O633" s="21" t="n">
        <f aca="false">Assumptions!$D$14*(1+E633)^3*L633-Assumptions!$D$14*(1+E633)^2*E633*Assumptions!$D$16</f>
        <v>28.0824462025975</v>
      </c>
      <c r="P633" s="21" t="n">
        <f aca="false">Assumptions!$D$14*(1+E633)^4*L633-Assumptions!$D$14*(1+E633)^3*E633*Assumptions!$D$16</f>
        <v>30.5748441542768</v>
      </c>
      <c r="Q633" s="21" t="n">
        <f aca="false">Assumptions!$D$14*(1+E633)^5*L633-Assumptions!$D$14*(1+E633)^4*E633*Assumptions!$D$16</f>
        <v>33.2884495999444</v>
      </c>
      <c r="R633" s="21" t="n">
        <f aca="false">M633/(1+K633)+N633/(1+K633)^2+O633/(1+K633)^3+P633/(1+K633)^4+Q633/(1+K633)^5</f>
        <v>110.472649760964</v>
      </c>
      <c r="S633" s="21" t="n">
        <f aca="false">Q633*(1+I633)/(K633-I633)</f>
        <v>550.58251527405</v>
      </c>
      <c r="T633" s="21" t="n">
        <f aca="false">R633+S633/(1+K633)^5</f>
        <v>479.637273464582</v>
      </c>
      <c r="U633" s="8" t="n">
        <f aca="false">(T633-Assumptions!$D$17)/Assumptions!$D$18</f>
        <v>11.7854909385833</v>
      </c>
    </row>
    <row r="634" customFormat="false" ht="15" hidden="false" customHeight="false" outlineLevel="0" collapsed="false">
      <c r="B634" s="2" t="n">
        <v>629</v>
      </c>
      <c r="C634" s="27" t="n">
        <f aca="false">NORMSDIST('Random Draws'!C634)</f>
        <v>0.420191951615692</v>
      </c>
      <c r="D634" s="27" t="n">
        <f aca="false">NORMSDIST(Assumptions!$D$22*'Random Draws'!C634+SQRT(1-Assumptions!$D$22^2)*'Random Draws'!D634)</f>
        <v>0.205244478332611</v>
      </c>
      <c r="E634" s="19" t="n">
        <f aca="false">IF(C634&lt;(Assumptions!$E$6-Assumptions!$D$6)/(Assumptions!$F$6-Assumptions!$D$6),Assumptions!$D$6+SQRT(C634*(Assumptions!$F$6-Assumptions!$D$6)*(Assumptions!$E$6-Assumptions!$D$6)),Assumptions!$F$6-SQRT((1-C634)*(Assumptions!$F$6-Assumptions!$D$6)*(Assumptions!$F$6-Assumptions!$E$6)))</f>
        <v>0.0858362275725049</v>
      </c>
      <c r="F634" s="19" t="n">
        <f aca="false">IF(D634&lt;(Assumptions!$E$7-Assumptions!$D$7)/(Assumptions!$F$7-Assumptions!$D$7),Assumptions!$D$7+SQRT(D634*(Assumptions!$F$7-Assumptions!$D$7)*(Assumptions!$E$7-Assumptions!$D$7)),Assumptions!$F$7-SQRT((1-D634)*(Assumptions!$F$7-Assumptions!$D$7)*(Assumptions!$F$7-Assumptions!$E$7)))</f>
        <v>0.395092262252463</v>
      </c>
      <c r="G634" s="19" t="n">
        <f aca="false">MIN(Assumptions!$D$24,MAX(Assumptions!$D$23,Assumptions!$D$8+Assumptions!$E$8*'Random Draws'!E634))</f>
        <v>0.084603738250182</v>
      </c>
      <c r="H634" s="19" t="n">
        <f aca="false">IF('Random Draws'!F634&lt;(Assumptions!$E$9-Assumptions!$D$9)/(Assumptions!$F$9-Assumptions!$D$9),Assumptions!$D$9+SQRT('Random Draws'!F634*(Assumptions!$F$9-Assumptions!$D$9)*(Assumptions!$E$9-Assumptions!$D$9)),Assumptions!$F$9-SQRT((1-'Random Draws'!F634)*(Assumptions!$F$9-Assumptions!$D$9)*(Assumptions!$F$9-Assumptions!$E$9)))</f>
        <v>0.262792881004393</v>
      </c>
      <c r="I634" s="19" t="n">
        <f aca="false">IF('Random Draws'!G634&lt;(Assumptions!$E$10-Assumptions!$D$10)/(Assumptions!$F$10-Assumptions!$D$10),Assumptions!$D$10+SQRT('Random Draws'!G634*(Assumptions!$F$10-Assumptions!$D$10)*(Assumptions!$E$10-Assumptions!$D$10)),Assumptions!$F$10-SQRT((1-'Random Draws'!G634)*(Assumptions!$F$10-Assumptions!$D$10)*(Assumptions!$F$10-Assumptions!$E$10)))</f>
        <v>0.0174275336799422</v>
      </c>
      <c r="J634" s="19" t="n">
        <f aca="false">IF('Random Draws'!H634&lt;(Assumptions!$E$11-Assumptions!$D$11)/(Assumptions!$F$11-Assumptions!$D$11),Assumptions!$D$11+SQRT('Random Draws'!H634*(Assumptions!$F$11-Assumptions!$D$11)*(Assumptions!$E$11-Assumptions!$D$11)),Assumptions!$F$11-SQRT((1-'Random Draws'!H634)*(Assumptions!$F$11-Assumptions!$D$11)*(Assumptions!$F$11-Assumptions!$E$11)))</f>
        <v>0.12481289279623</v>
      </c>
      <c r="K634" s="19" t="n">
        <f aca="false">MAX(G634,I634+Assumptions!$D$21)</f>
        <v>0.084603738250182</v>
      </c>
      <c r="L634" s="28" t="n">
        <f aca="false">(F634-Assumptions!$D$15)*(1-H634)+Assumptions!$D$15-J634</f>
        <v>0.200615010126937</v>
      </c>
      <c r="M634" s="21" t="n">
        <f aca="false">Assumptions!$D$14*(1+E634)^1*L634-Assumptions!$D$14*(1+E634)^0*E634*Assumptions!$D$16</f>
        <v>31.2126940497042</v>
      </c>
      <c r="N634" s="21" t="n">
        <f aca="false">Assumptions!$D$14*(1+E634)^2*L634-Assumptions!$D$14*(1+E634)^1*E634*Assumptions!$D$16</f>
        <v>33.8918739593056</v>
      </c>
      <c r="O634" s="21" t="n">
        <f aca="false">Assumptions!$D$14*(1+E634)^3*L634-Assumptions!$D$14*(1+E634)^2*E634*Assumptions!$D$16</f>
        <v>36.8010245653352</v>
      </c>
      <c r="P634" s="21" t="n">
        <f aca="false">Assumptions!$D$14*(1+E634)^4*L634-Assumptions!$D$14*(1+E634)^3*E634*Assumptions!$D$16</f>
        <v>39.9598856848267</v>
      </c>
      <c r="Q634" s="21" t="n">
        <f aca="false">Assumptions!$D$14*(1+E634)^5*L634-Assumptions!$D$14*(1+E634)^4*E634*Assumptions!$D$16</f>
        <v>43.3898915262408</v>
      </c>
      <c r="R634" s="21" t="n">
        <f aca="false">M634/(1+K634)+N634/(1+K634)^2+O634/(1+K634)^3+P634/(1+K634)^4+Q634/(1+K634)^5</f>
        <v>144.217241207788</v>
      </c>
      <c r="S634" s="21" t="n">
        <f aca="false">Q634*(1+I634)/(K634-I634)</f>
        <v>657.168272673458</v>
      </c>
      <c r="T634" s="21" t="n">
        <f aca="false">R634+S634/(1+K634)^5</f>
        <v>582.062955599421</v>
      </c>
      <c r="U634" s="8" t="n">
        <f aca="false">(T634-Assumptions!$D$17)/Assumptions!$D$18</f>
        <v>15.8825182239769</v>
      </c>
    </row>
    <row r="635" customFormat="false" ht="15" hidden="false" customHeight="false" outlineLevel="0" collapsed="false">
      <c r="B635" s="2" t="n">
        <v>630</v>
      </c>
      <c r="C635" s="27" t="n">
        <f aca="false">NORMSDIST('Random Draws'!C635)</f>
        <v>0.0245357779655584</v>
      </c>
      <c r="D635" s="27" t="n">
        <f aca="false">NORMSDIST(Assumptions!$D$22*'Random Draws'!C635+SQRT(1-Assumptions!$D$22^2)*'Random Draws'!D635)</f>
        <v>0.25073104482589</v>
      </c>
      <c r="E635" s="19" t="n">
        <f aca="false">IF(C635&lt;(Assumptions!$E$6-Assumptions!$D$6)/(Assumptions!$F$6-Assumptions!$D$6),Assumptions!$D$6+SQRT(C635*(Assumptions!$F$6-Assumptions!$D$6)*(Assumptions!$E$6-Assumptions!$D$6)),Assumptions!$F$6-SQRT((1-C635)*(Assumptions!$F$6-Assumptions!$D$6)*(Assumptions!$F$6-Assumptions!$E$6)))</f>
        <v>0.0510760502810249</v>
      </c>
      <c r="F635" s="19" t="n">
        <f aca="false">IF(D635&lt;(Assumptions!$E$7-Assumptions!$D$7)/(Assumptions!$F$7-Assumptions!$D$7),Assumptions!$D$7+SQRT(D635*(Assumptions!$F$7-Assumptions!$D$7)*(Assumptions!$E$7-Assumptions!$D$7)),Assumptions!$F$7-SQRT((1-D635)*(Assumptions!$F$7-Assumptions!$D$7)*(Assumptions!$F$7-Assumptions!$E$7)))</f>
        <v>0.398786418614708</v>
      </c>
      <c r="G635" s="19" t="n">
        <f aca="false">MIN(Assumptions!$D$24,MAX(Assumptions!$D$23,Assumptions!$D$8+Assumptions!$E$8*'Random Draws'!E635))</f>
        <v>0.078789132356635</v>
      </c>
      <c r="H635" s="19" t="n">
        <f aca="false">IF('Random Draws'!F635&lt;(Assumptions!$E$9-Assumptions!$D$9)/(Assumptions!$F$9-Assumptions!$D$9),Assumptions!$D$9+SQRT('Random Draws'!F635*(Assumptions!$F$9-Assumptions!$D$9)*(Assumptions!$E$9-Assumptions!$D$9)),Assumptions!$F$9-SQRT((1-'Random Draws'!F635)*(Assumptions!$F$9-Assumptions!$D$9)*(Assumptions!$F$9-Assumptions!$E$9)))</f>
        <v>0.268245531226102</v>
      </c>
      <c r="I635" s="19" t="n">
        <f aca="false">IF('Random Draws'!G635&lt;(Assumptions!$E$10-Assumptions!$D$10)/(Assumptions!$F$10-Assumptions!$D$10),Assumptions!$D$10+SQRT('Random Draws'!G635*(Assumptions!$F$10-Assumptions!$D$10)*(Assumptions!$E$10-Assumptions!$D$10)),Assumptions!$F$10-SQRT((1-'Random Draws'!G635)*(Assumptions!$F$10-Assumptions!$D$10)*(Assumptions!$F$10-Assumptions!$E$10)))</f>
        <v>0.0128366435815634</v>
      </c>
      <c r="J635" s="19" t="n">
        <f aca="false">IF('Random Draws'!H635&lt;(Assumptions!$E$11-Assumptions!$D$11)/(Assumptions!$F$11-Assumptions!$D$11),Assumptions!$D$11+SQRT('Random Draws'!H635*(Assumptions!$F$11-Assumptions!$D$11)*(Assumptions!$E$11-Assumptions!$D$11)),Assumptions!$F$11-SQRT((1-'Random Draws'!H635)*(Assumptions!$F$11-Assumptions!$D$11)*(Assumptions!$F$11-Assumptions!$E$11)))</f>
        <v>0.16437926058636</v>
      </c>
      <c r="K635" s="19" t="n">
        <f aca="false">MAX(G635,I635+Assumptions!$D$21)</f>
        <v>0.078789132356635</v>
      </c>
      <c r="L635" s="28" t="n">
        <f aca="false">(F635-Assumptions!$D$15)*(1-H635)+Assumptions!$D$15-J635</f>
        <v>0.162306402380684</v>
      </c>
      <c r="M635" s="21" t="n">
        <f aca="false">Assumptions!$D$14*(1+E635)^1*L635-Assumptions!$D$14*(1+E635)^0*E635*Assumptions!$D$16</f>
        <v>24.5142931719712</v>
      </c>
      <c r="N635" s="21" t="n">
        <f aca="false">Assumptions!$D$14*(1+E635)^2*L635-Assumptions!$D$14*(1+E635)^1*E635*Assumptions!$D$16</f>
        <v>25.7663864426266</v>
      </c>
      <c r="O635" s="21" t="n">
        <f aca="false">Assumptions!$D$14*(1+E635)^3*L635-Assumptions!$D$14*(1+E635)^2*E635*Assumptions!$D$16</f>
        <v>27.0824316921305</v>
      </c>
      <c r="P635" s="21" t="n">
        <f aca="false">Assumptions!$D$14*(1+E635)^4*L635-Assumptions!$D$14*(1+E635)^3*E635*Assumptions!$D$16</f>
        <v>28.4656953349702</v>
      </c>
      <c r="Q635" s="21" t="n">
        <f aca="false">Assumptions!$D$14*(1+E635)^5*L635-Assumptions!$D$14*(1+E635)^4*E635*Assumptions!$D$16</f>
        <v>29.9196106211835</v>
      </c>
      <c r="R635" s="21" t="n">
        <f aca="false">M635/(1+K635)+N635/(1+K635)^2+O635/(1+K635)^3+P635/(1+K635)^4+Q635/(1+K635)^5</f>
        <v>107.929974019827</v>
      </c>
      <c r="S635" s="21" t="n">
        <f aca="false">Q635*(1+I635)/(K635-I635)</f>
        <v>459.477398983021</v>
      </c>
      <c r="T635" s="21" t="n">
        <f aca="false">R635+S635/(1+K635)^5</f>
        <v>422.401508750308</v>
      </c>
      <c r="U635" s="8" t="n">
        <f aca="false">(T635-Assumptions!$D$17)/Assumptions!$D$18</f>
        <v>9.49606035001233</v>
      </c>
    </row>
    <row r="636" customFormat="false" ht="15" hidden="false" customHeight="false" outlineLevel="0" collapsed="false">
      <c r="B636" s="2" t="n">
        <v>631</v>
      </c>
      <c r="C636" s="27" t="n">
        <f aca="false">NORMSDIST('Random Draws'!C636)</f>
        <v>0.504892842428731</v>
      </c>
      <c r="D636" s="27" t="n">
        <f aca="false">NORMSDIST(Assumptions!$D$22*'Random Draws'!C636+SQRT(1-Assumptions!$D$22^2)*'Random Draws'!D636)</f>
        <v>0.780416110384195</v>
      </c>
      <c r="E636" s="19" t="n">
        <f aca="false">IF(C636&lt;(Assumptions!$E$6-Assumptions!$D$6)/(Assumptions!$F$6-Assumptions!$D$6),Assumptions!$D$6+SQRT(C636*(Assumptions!$F$6-Assumptions!$D$6)*(Assumptions!$E$6-Assumptions!$D$6)),Assumptions!$F$6-SQRT((1-C636)*(Assumptions!$F$6-Assumptions!$D$6)*(Assumptions!$F$6-Assumptions!$E$6)))</f>
        <v>0.0902452435655007</v>
      </c>
      <c r="F636" s="19" t="n">
        <f aca="false">IF(D636&lt;(Assumptions!$E$7-Assumptions!$D$7)/(Assumptions!$F$7-Assumptions!$D$7),Assumptions!$D$7+SQRT(D636*(Assumptions!$F$7-Assumptions!$D$7)*(Assumptions!$E$7-Assumptions!$D$7)),Assumptions!$F$7-SQRT((1-D636)*(Assumptions!$F$7-Assumptions!$D$7)*(Assumptions!$F$7-Assumptions!$E$7)))</f>
        <v>0.430363273486041</v>
      </c>
      <c r="G636" s="19" t="n">
        <f aca="false">MIN(Assumptions!$D$24,MAX(Assumptions!$D$23,Assumptions!$D$8+Assumptions!$E$8*'Random Draws'!E636))</f>
        <v>0.083995275782712</v>
      </c>
      <c r="H636" s="19" t="n">
        <f aca="false">IF('Random Draws'!F636&lt;(Assumptions!$E$9-Assumptions!$D$9)/(Assumptions!$F$9-Assumptions!$D$9),Assumptions!$D$9+SQRT('Random Draws'!F636*(Assumptions!$F$9-Assumptions!$D$9)*(Assumptions!$E$9-Assumptions!$D$9)),Assumptions!$F$9-SQRT((1-'Random Draws'!F636)*(Assumptions!$F$9-Assumptions!$D$9)*(Assumptions!$F$9-Assumptions!$E$9)))</f>
        <v>0.268565583501162</v>
      </c>
      <c r="I636" s="19" t="n">
        <f aca="false">IF('Random Draws'!G636&lt;(Assumptions!$E$10-Assumptions!$D$10)/(Assumptions!$F$10-Assumptions!$D$10),Assumptions!$D$10+SQRT('Random Draws'!G636*(Assumptions!$F$10-Assumptions!$D$10)*(Assumptions!$E$10-Assumptions!$D$10)),Assumptions!$F$10-SQRT((1-'Random Draws'!G636)*(Assumptions!$F$10-Assumptions!$D$10)*(Assumptions!$F$10-Assumptions!$E$10)))</f>
        <v>0.023107001328944</v>
      </c>
      <c r="J636" s="19" t="n">
        <f aca="false">IF('Random Draws'!H636&lt;(Assumptions!$E$11-Assumptions!$D$11)/(Assumptions!$F$11-Assumptions!$D$11),Assumptions!$D$11+SQRT('Random Draws'!H636*(Assumptions!$F$11-Assumptions!$D$11)*(Assumptions!$E$11-Assumptions!$D$11)),Assumptions!$F$11-SQRT((1-'Random Draws'!H636)*(Assumptions!$F$11-Assumptions!$D$11)*(Assumptions!$F$11-Assumptions!$E$11)))</f>
        <v>0.15362050004881</v>
      </c>
      <c r="K636" s="19" t="n">
        <f aca="false">MAX(G636,I636+Assumptions!$D$21)</f>
        <v>0.083995275782712</v>
      </c>
      <c r="L636" s="28" t="n">
        <f aca="false">(F636-Assumptions!$D$15)*(1-H636)+Assumptions!$D$15-J636</f>
        <v>0.196075535631134</v>
      </c>
      <c r="M636" s="21" t="n">
        <f aca="false">Assumptions!$D$14*(1+E636)^1*L636-Assumptions!$D$14*(1+E636)^0*E636*Assumptions!$D$16</f>
        <v>30.6041441051932</v>
      </c>
      <c r="N636" s="21" t="n">
        <f aca="false">Assumptions!$D$14*(1+E636)^2*L636-Assumptions!$D$14*(1+E636)^1*E636*Assumptions!$D$16</f>
        <v>33.3660225440801</v>
      </c>
      <c r="O636" s="21" t="n">
        <f aca="false">Assumptions!$D$14*(1+E636)^3*L636-Assumptions!$D$14*(1+E636)^2*E636*Assumptions!$D$16</f>
        <v>36.3771473753826</v>
      </c>
      <c r="P636" s="21" t="n">
        <f aca="false">Assumptions!$D$14*(1+E636)^4*L636-Assumptions!$D$14*(1+E636)^3*E636*Assumptions!$D$16</f>
        <v>39.6600119004921</v>
      </c>
      <c r="Q636" s="21" t="n">
        <f aca="false">Assumptions!$D$14*(1+E636)^5*L636-Assumptions!$D$14*(1+E636)^4*E636*Assumptions!$D$16</f>
        <v>43.2391393342627</v>
      </c>
      <c r="R636" s="21" t="n">
        <f aca="false">M636/(1+K636)+N636/(1+K636)^2+O636/(1+K636)^3+P636/(1+K636)^4+Q636/(1+K636)^5</f>
        <v>142.800862254234</v>
      </c>
      <c r="S636" s="21" t="n">
        <f aca="false">Q636*(1+I636)/(K636-I636)</f>
        <v>726.548199652326</v>
      </c>
      <c r="T636" s="21" t="n">
        <f aca="false">R636+S636/(1+K636)^5</f>
        <v>628.231835723747</v>
      </c>
      <c r="U636" s="8" t="n">
        <f aca="false">(T636-Assumptions!$D$17)/Assumptions!$D$18</f>
        <v>17.7292734289499</v>
      </c>
    </row>
    <row r="637" customFormat="false" ht="15" hidden="false" customHeight="false" outlineLevel="0" collapsed="false">
      <c r="B637" s="2" t="n">
        <v>632</v>
      </c>
      <c r="C637" s="27" t="n">
        <f aca="false">NORMSDIST('Random Draws'!C637)</f>
        <v>0.635255498416112</v>
      </c>
      <c r="D637" s="27" t="n">
        <f aca="false">NORMSDIST(Assumptions!$D$22*'Random Draws'!C637+SQRT(1-Assumptions!$D$22^2)*'Random Draws'!D637)</f>
        <v>0.94085500123393</v>
      </c>
      <c r="E637" s="19" t="n">
        <f aca="false">IF(C637&lt;(Assumptions!$E$6-Assumptions!$D$6)/(Assumptions!$F$6-Assumptions!$D$6),Assumptions!$D$6+SQRT(C637*(Assumptions!$F$6-Assumptions!$D$6)*(Assumptions!$E$6-Assumptions!$D$6)),Assumptions!$F$6-SQRT((1-C637)*(Assumptions!$F$6-Assumptions!$D$6)*(Assumptions!$F$6-Assumptions!$E$6)))</f>
        <v>0.0972949358047615</v>
      </c>
      <c r="F637" s="19" t="n">
        <f aca="false">IF(D637&lt;(Assumptions!$E$7-Assumptions!$D$7)/(Assumptions!$F$7-Assumptions!$D$7),Assumptions!$D$7+SQRT(D637*(Assumptions!$F$7-Assumptions!$D$7)*(Assumptions!$E$7-Assumptions!$D$7)),Assumptions!$F$7-SQRT((1-D637)*(Assumptions!$F$7-Assumptions!$D$7)*(Assumptions!$F$7-Assumptions!$E$7)))</f>
        <v>0.444618842856785</v>
      </c>
      <c r="G637" s="19" t="n">
        <f aca="false">MIN(Assumptions!$D$24,MAX(Assumptions!$D$23,Assumptions!$D$8+Assumptions!$E$8*'Random Draws'!E637))</f>
        <v>0.103600224582027</v>
      </c>
      <c r="H637" s="19" t="n">
        <f aca="false">IF('Random Draws'!F637&lt;(Assumptions!$E$9-Assumptions!$D$9)/(Assumptions!$F$9-Assumptions!$D$9),Assumptions!$D$9+SQRT('Random Draws'!F637*(Assumptions!$F$9-Assumptions!$D$9)*(Assumptions!$E$9-Assumptions!$D$9)),Assumptions!$F$9-SQRT((1-'Random Draws'!F637)*(Assumptions!$F$9-Assumptions!$D$9)*(Assumptions!$F$9-Assumptions!$E$9)))</f>
        <v>0.329306375201655</v>
      </c>
      <c r="I637" s="19" t="n">
        <f aca="false">IF('Random Draws'!G637&lt;(Assumptions!$E$10-Assumptions!$D$10)/(Assumptions!$F$10-Assumptions!$D$10),Assumptions!$D$10+SQRT('Random Draws'!G637*(Assumptions!$F$10-Assumptions!$D$10)*(Assumptions!$E$10-Assumptions!$D$10)),Assumptions!$F$10-SQRT((1-'Random Draws'!G637)*(Assumptions!$F$10-Assumptions!$D$10)*(Assumptions!$F$10-Assumptions!$E$10)))</f>
        <v>0.0217835314502718</v>
      </c>
      <c r="J637" s="19" t="n">
        <f aca="false">IF('Random Draws'!H637&lt;(Assumptions!$E$11-Assumptions!$D$11)/(Assumptions!$F$11-Assumptions!$D$11),Assumptions!$D$11+SQRT('Random Draws'!H637*(Assumptions!$F$11-Assumptions!$D$11)*(Assumptions!$E$11-Assumptions!$D$11)),Assumptions!$F$11-SQRT((1-'Random Draws'!H637)*(Assumptions!$F$11-Assumptions!$D$11)*(Assumptions!$F$11-Assumptions!$E$11)))</f>
        <v>0.140285989360443</v>
      </c>
      <c r="K637" s="19" t="n">
        <f aca="false">MAX(G637,I637+Assumptions!$D$21)</f>
        <v>0.103600224582027</v>
      </c>
      <c r="L637" s="28" t="n">
        <f aca="false">(F637-Assumptions!$D$15)*(1-H637)+Assumptions!$D$15-J637</f>
        <v>0.200726862785035</v>
      </c>
      <c r="M637" s="21" t="n">
        <f aca="false">Assumptions!$D$14*(1+E637)^1*L637-Assumptions!$D$14*(1+E637)^0*E637*Assumptions!$D$16</f>
        <v>31.5139696812788</v>
      </c>
      <c r="N637" s="21" t="n">
        <f aca="false">Assumptions!$D$14*(1+E637)^2*L637-Assumptions!$D$14*(1+E637)^1*E637*Assumptions!$D$16</f>
        <v>34.580119338372</v>
      </c>
      <c r="O637" s="21" t="n">
        <f aca="false">Assumptions!$D$14*(1+E637)^3*L637-Assumptions!$D$14*(1+E637)^2*E637*Assumptions!$D$16</f>
        <v>37.9445898295199</v>
      </c>
      <c r="P637" s="21" t="n">
        <f aca="false">Assumptions!$D$14*(1+E637)^4*L637-Assumptions!$D$14*(1+E637)^3*E637*Assumptions!$D$16</f>
        <v>41.636406261121</v>
      </c>
      <c r="Q637" s="21" t="n">
        <f aca="false">Assumptions!$D$14*(1+E637)^5*L637-Assumptions!$D$14*(1+E637)^4*E637*Assumptions!$D$16</f>
        <v>45.6874177354378</v>
      </c>
      <c r="R637" s="21" t="n">
        <f aca="false">M637/(1+K637)+N637/(1+K637)^2+O637/(1+K637)^3+P637/(1+K637)^4+Q637/(1+K637)^5</f>
        <v>141.15581836789</v>
      </c>
      <c r="S637" s="21" t="n">
        <f aca="false">Q637*(1+I637)/(K637-I637)</f>
        <v>570.57611655586</v>
      </c>
      <c r="T637" s="21" t="n">
        <f aca="false">R637+S637/(1+K637)^5</f>
        <v>489.697472420362</v>
      </c>
      <c r="U637" s="8" t="n">
        <f aca="false">(T637-Assumptions!$D$17)/Assumptions!$D$18</f>
        <v>12.1878988968145</v>
      </c>
    </row>
    <row r="638" customFormat="false" ht="15" hidden="false" customHeight="false" outlineLevel="0" collapsed="false">
      <c r="B638" s="2" t="n">
        <v>633</v>
      </c>
      <c r="C638" s="27" t="n">
        <f aca="false">NORMSDIST('Random Draws'!C638)</f>
        <v>0.67651126393775</v>
      </c>
      <c r="D638" s="27" t="n">
        <f aca="false">NORMSDIST(Assumptions!$D$22*'Random Draws'!C638+SQRT(1-Assumptions!$D$22^2)*'Random Draws'!D638)</f>
        <v>0.176722360817109</v>
      </c>
      <c r="E638" s="19" t="n">
        <f aca="false">IF(C638&lt;(Assumptions!$E$6-Assumptions!$D$6)/(Assumptions!$F$6-Assumptions!$D$6),Assumptions!$D$6+SQRT(C638*(Assumptions!$F$6-Assumptions!$D$6)*(Assumptions!$E$6-Assumptions!$D$6)),Assumptions!$F$6-SQRT((1-C638)*(Assumptions!$F$6-Assumptions!$D$6)*(Assumptions!$F$6-Assumptions!$E$6)))</f>
        <v>0.099782545079142</v>
      </c>
      <c r="F638" s="19" t="n">
        <f aca="false">IF(D638&lt;(Assumptions!$E$7-Assumptions!$D$7)/(Assumptions!$F$7-Assumptions!$D$7),Assumptions!$D$7+SQRT(D638*(Assumptions!$F$7-Assumptions!$D$7)*(Assumptions!$E$7-Assumptions!$D$7)),Assumptions!$F$7-SQRT((1-D638)*(Assumptions!$F$7-Assumptions!$D$7)*(Assumptions!$F$7-Assumptions!$E$7)))</f>
        <v>0.392562772684504</v>
      </c>
      <c r="G638" s="19" t="n">
        <f aca="false">MIN(Assumptions!$D$24,MAX(Assumptions!$D$23,Assumptions!$D$8+Assumptions!$E$8*'Random Draws'!E638))</f>
        <v>0.055</v>
      </c>
      <c r="H638" s="19" t="n">
        <f aca="false">IF('Random Draws'!F638&lt;(Assumptions!$E$9-Assumptions!$D$9)/(Assumptions!$F$9-Assumptions!$D$9),Assumptions!$D$9+SQRT('Random Draws'!F638*(Assumptions!$F$9-Assumptions!$D$9)*(Assumptions!$E$9-Assumptions!$D$9)),Assumptions!$F$9-SQRT((1-'Random Draws'!F638)*(Assumptions!$F$9-Assumptions!$D$9)*(Assumptions!$F$9-Assumptions!$E$9)))</f>
        <v>0.267003694272856</v>
      </c>
      <c r="I638" s="19" t="n">
        <f aca="false">IF('Random Draws'!G638&lt;(Assumptions!$E$10-Assumptions!$D$10)/(Assumptions!$F$10-Assumptions!$D$10),Assumptions!$D$10+SQRT('Random Draws'!G638*(Assumptions!$F$10-Assumptions!$D$10)*(Assumptions!$E$10-Assumptions!$D$10)),Assumptions!$F$10-SQRT((1-'Random Draws'!G638)*(Assumptions!$F$10-Assumptions!$D$10)*(Assumptions!$F$10-Assumptions!$E$10)))</f>
        <v>0.0136434203693508</v>
      </c>
      <c r="J638" s="19" t="n">
        <f aca="false">IF('Random Draws'!H638&lt;(Assumptions!$E$11-Assumptions!$D$11)/(Assumptions!$F$11-Assumptions!$D$11),Assumptions!$D$11+SQRT('Random Draws'!H638*(Assumptions!$F$11-Assumptions!$D$11)*(Assumptions!$E$11-Assumptions!$D$11)),Assumptions!$F$11-SQRT((1-'Random Draws'!H638)*(Assumptions!$F$11-Assumptions!$D$11)*(Assumptions!$F$11-Assumptions!$E$11)))</f>
        <v>0.149193298313688</v>
      </c>
      <c r="K638" s="19" t="n">
        <f aca="false">MAX(G638,I638+Assumptions!$D$21)</f>
        <v>0.055</v>
      </c>
      <c r="L638" s="28" t="n">
        <f aca="false">(F638-Assumptions!$D$15)*(1-H638)+Assumptions!$D$15-J638</f>
        <v>0.173264244085529</v>
      </c>
      <c r="M638" s="21" t="n">
        <f aca="false">Assumptions!$D$14*(1+E638)^1*L638-Assumptions!$D$14*(1+E638)^0*E638*Assumptions!$D$16</f>
        <v>27.1961296719872</v>
      </c>
      <c r="N638" s="21" t="n">
        <f aca="false">Assumptions!$D$14*(1+E638)^2*L638-Assumptions!$D$14*(1+E638)^1*E638*Assumptions!$D$16</f>
        <v>29.9098287069605</v>
      </c>
      <c r="O638" s="21" t="n">
        <f aca="false">Assumptions!$D$14*(1+E638)^3*L638-Assumptions!$D$14*(1+E638)^2*E638*Assumptions!$D$16</f>
        <v>32.8943075382222</v>
      </c>
      <c r="P638" s="21" t="n">
        <f aca="false">Assumptions!$D$14*(1+E638)^4*L638-Assumptions!$D$14*(1+E638)^3*E638*Assumptions!$D$16</f>
        <v>36.176585263002</v>
      </c>
      <c r="Q638" s="21" t="n">
        <f aca="false">Assumptions!$D$14*(1+E638)^5*L638-Assumptions!$D$14*(1+E638)^4*E638*Assumptions!$D$16</f>
        <v>39.7863770128169</v>
      </c>
      <c r="R638" s="21" t="n">
        <f aca="false">M638/(1+K638)+N638/(1+K638)^2+O638/(1+K638)^3+P638/(1+K638)^4+Q638/(1+K638)^5</f>
        <v>140.308390799911</v>
      </c>
      <c r="S638" s="21" t="n">
        <f aca="false">Q638*(1+I638)/(K638-I638)</f>
        <v>975.157995161873</v>
      </c>
      <c r="T638" s="21" t="n">
        <f aca="false">R638+S638/(1+K638)^5</f>
        <v>886.435273320926</v>
      </c>
      <c r="U638" s="8" t="n">
        <f aca="false">(T638-Assumptions!$D$17)/Assumptions!$D$18</f>
        <v>28.0574109328371</v>
      </c>
    </row>
    <row r="639" customFormat="false" ht="15" hidden="false" customHeight="false" outlineLevel="0" collapsed="false">
      <c r="B639" s="2" t="n">
        <v>634</v>
      </c>
      <c r="C639" s="27" t="n">
        <f aca="false">NORMSDIST('Random Draws'!C639)</f>
        <v>0.137209572465791</v>
      </c>
      <c r="D639" s="27" t="n">
        <f aca="false">NORMSDIST(Assumptions!$D$22*'Random Draws'!C639+SQRT(1-Assumptions!$D$22^2)*'Random Draws'!D639)</f>
        <v>0.420336708424213</v>
      </c>
      <c r="E639" s="19" t="n">
        <f aca="false">IF(C639&lt;(Assumptions!$E$6-Assumptions!$D$6)/(Assumptions!$F$6-Assumptions!$D$6),Assumptions!$D$6+SQRT(C639*(Assumptions!$F$6-Assumptions!$D$6)*(Assumptions!$E$6-Assumptions!$D$6)),Assumptions!$F$6-SQRT((1-C639)*(Assumptions!$F$6-Assumptions!$D$6)*(Assumptions!$F$6-Assumptions!$E$6)))</f>
        <v>0.0661925153875864</v>
      </c>
      <c r="F639" s="19" t="n">
        <f aca="false">IF(D639&lt;(Assumptions!$E$7-Assumptions!$D$7)/(Assumptions!$F$7-Assumptions!$D$7),Assumptions!$D$7+SQRT(D639*(Assumptions!$F$7-Assumptions!$D$7)*(Assumptions!$E$7-Assumptions!$D$7)),Assumptions!$F$7-SQRT((1-D639)*(Assumptions!$F$7-Assumptions!$D$7)*(Assumptions!$F$7-Assumptions!$E$7)))</f>
        <v>0.410219719737821</v>
      </c>
      <c r="G639" s="19" t="n">
        <f aca="false">MIN(Assumptions!$D$24,MAX(Assumptions!$D$23,Assumptions!$D$8+Assumptions!$E$8*'Random Draws'!E639))</f>
        <v>0.08402418228537</v>
      </c>
      <c r="H639" s="19" t="n">
        <f aca="false">IF('Random Draws'!F639&lt;(Assumptions!$E$9-Assumptions!$D$9)/(Assumptions!$F$9-Assumptions!$D$9),Assumptions!$D$9+SQRT('Random Draws'!F639*(Assumptions!$F$9-Assumptions!$D$9)*(Assumptions!$E$9-Assumptions!$D$9)),Assumptions!$F$9-SQRT((1-'Random Draws'!F639)*(Assumptions!$F$9-Assumptions!$D$9)*(Assumptions!$F$9-Assumptions!$E$9)))</f>
        <v>0.276366580133754</v>
      </c>
      <c r="I639" s="19" t="n">
        <f aca="false">IF('Random Draws'!G639&lt;(Assumptions!$E$10-Assumptions!$D$10)/(Assumptions!$F$10-Assumptions!$D$10),Assumptions!$D$10+SQRT('Random Draws'!G639*(Assumptions!$F$10-Assumptions!$D$10)*(Assumptions!$E$10-Assumptions!$D$10)),Assumptions!$F$10-SQRT((1-'Random Draws'!G639)*(Assumptions!$F$10-Assumptions!$D$10)*(Assumptions!$F$10-Assumptions!$E$10)))</f>
        <v>0.017366331338974</v>
      </c>
      <c r="J639" s="19" t="n">
        <f aca="false">IF('Random Draws'!H639&lt;(Assumptions!$E$11-Assumptions!$D$11)/(Assumptions!$F$11-Assumptions!$D$11),Assumptions!$D$11+SQRT('Random Draws'!H639*(Assumptions!$F$11-Assumptions!$D$11)*(Assumptions!$E$11-Assumptions!$D$11)),Assumptions!$F$11-SQRT((1-'Random Draws'!H639)*(Assumptions!$F$11-Assumptions!$D$11)*(Assumptions!$F$11-Assumptions!$E$11)))</f>
        <v>0.167015948851886</v>
      </c>
      <c r="K639" s="19" t="n">
        <f aca="false">MAX(G639,I639+Assumptions!$D$21)</f>
        <v>0.08402418228537</v>
      </c>
      <c r="L639" s="28" t="n">
        <f aca="false">(F639-Assumptions!$D$15)*(1-H639)+Assumptions!$D$15-J639</f>
        <v>0.165760405255955</v>
      </c>
      <c r="M639" s="21" t="n">
        <f aca="false">Assumptions!$D$14*(1+E639)^1*L639-Assumptions!$D$14*(1+E639)^0*E639*Assumptions!$D$16</f>
        <v>25.3382755556332</v>
      </c>
      <c r="N639" s="21" t="n">
        <f aca="false">Assumptions!$D$14*(1+E639)^2*L639-Assumptions!$D$14*(1+E639)^1*E639*Assumptions!$D$16</f>
        <v>27.0154797502444</v>
      </c>
      <c r="O639" s="21" t="n">
        <f aca="false">Assumptions!$D$14*(1+E639)^3*L639-Assumptions!$D$14*(1+E639)^2*E639*Assumptions!$D$16</f>
        <v>28.8037023093155</v>
      </c>
      <c r="P639" s="21" t="n">
        <f aca="false">Assumptions!$D$14*(1+E639)^4*L639-Assumptions!$D$14*(1+E639)^3*E639*Assumptions!$D$16</f>
        <v>30.7102918176443</v>
      </c>
      <c r="Q639" s="21" t="n">
        <f aca="false">Assumptions!$D$14*(1+E639)^5*L639-Assumptions!$D$14*(1+E639)^4*E639*Assumptions!$D$16</f>
        <v>32.743083281341</v>
      </c>
      <c r="R639" s="21" t="n">
        <f aca="false">M639/(1+K639)+N639/(1+K639)^2+O639/(1+K639)^3+P639/(1+K639)^4+Q639/(1+K639)^5</f>
        <v>113.089133454233</v>
      </c>
      <c r="S639" s="21" t="n">
        <f aca="false">Q639*(1+I639)/(K639-I639)</f>
        <v>499.741741470971</v>
      </c>
      <c r="T639" s="21" t="n">
        <f aca="false">R639+S639/(1+K639)^5</f>
        <v>446.938666688709</v>
      </c>
      <c r="U639" s="8" t="n">
        <f aca="false">(T639-Assumptions!$D$17)/Assumptions!$D$18</f>
        <v>10.4775466675484</v>
      </c>
    </row>
    <row r="640" customFormat="false" ht="15" hidden="false" customHeight="false" outlineLevel="0" collapsed="false">
      <c r="B640" s="2" t="n">
        <v>635</v>
      </c>
      <c r="C640" s="27" t="n">
        <f aca="false">NORMSDIST('Random Draws'!C640)</f>
        <v>0.0744913741574859</v>
      </c>
      <c r="D640" s="27" t="n">
        <f aca="false">NORMSDIST(Assumptions!$D$22*'Random Draws'!C640+SQRT(1-Assumptions!$D$22^2)*'Random Draws'!D640)</f>
        <v>0.0267726342918804</v>
      </c>
      <c r="E640" s="19" t="n">
        <f aca="false">IF(C640&lt;(Assumptions!$E$6-Assumptions!$D$6)/(Assumptions!$F$6-Assumptions!$D$6),Assumptions!$D$6+SQRT(C640*(Assumptions!$F$6-Assumptions!$D$6)*(Assumptions!$E$6-Assumptions!$D$6)),Assumptions!$F$6-SQRT((1-C640)*(Assumptions!$F$6-Assumptions!$D$6)*(Assumptions!$F$6-Assumptions!$E$6)))</f>
        <v>0.0592991417111598</v>
      </c>
      <c r="F640" s="19" t="n">
        <f aca="false">IF(D640&lt;(Assumptions!$E$7-Assumptions!$D$7)/(Assumptions!$F$7-Assumptions!$D$7),Assumptions!$D$7+SQRT(D640*(Assumptions!$F$7-Assumptions!$D$7)*(Assumptions!$E$7-Assumptions!$D$7)),Assumptions!$F$7-SQRT((1-D640)*(Assumptions!$F$7-Assumptions!$D$7)*(Assumptions!$F$7-Assumptions!$E$7)))</f>
        <v>0.372674218151479</v>
      </c>
      <c r="G640" s="19" t="n">
        <f aca="false">MIN(Assumptions!$D$24,MAX(Assumptions!$D$23,Assumptions!$D$8+Assumptions!$E$8*'Random Draws'!E640))</f>
        <v>0.081653216342816</v>
      </c>
      <c r="H640" s="19" t="n">
        <f aca="false">IF('Random Draws'!F640&lt;(Assumptions!$E$9-Assumptions!$D$9)/(Assumptions!$F$9-Assumptions!$D$9),Assumptions!$D$9+SQRT('Random Draws'!F640*(Assumptions!$F$9-Assumptions!$D$9)*(Assumptions!$E$9-Assumptions!$D$9)),Assumptions!$F$9-SQRT((1-'Random Draws'!F640)*(Assumptions!$F$9-Assumptions!$D$9)*(Assumptions!$F$9-Assumptions!$E$9)))</f>
        <v>0.276622586465473</v>
      </c>
      <c r="I640" s="19" t="n">
        <f aca="false">IF('Random Draws'!G640&lt;(Assumptions!$E$10-Assumptions!$D$10)/(Assumptions!$F$10-Assumptions!$D$10),Assumptions!$D$10+SQRT('Random Draws'!G640*(Assumptions!$F$10-Assumptions!$D$10)*(Assumptions!$E$10-Assumptions!$D$10)),Assumptions!$F$10-SQRT((1-'Random Draws'!G640)*(Assumptions!$F$10-Assumptions!$D$10)*(Assumptions!$F$10-Assumptions!$E$10)))</f>
        <v>0.0161812199145618</v>
      </c>
      <c r="J640" s="19" t="n">
        <f aca="false">IF('Random Draws'!H640&lt;(Assumptions!$E$11-Assumptions!$D$11)/(Assumptions!$F$11-Assumptions!$D$11),Assumptions!$D$11+SQRT('Random Draws'!H640*(Assumptions!$F$11-Assumptions!$D$11)*(Assumptions!$E$11-Assumptions!$D$11)),Assumptions!$F$11-SQRT((1-'Random Draws'!H640)*(Assumptions!$F$11-Assumptions!$D$11)*(Assumptions!$F$11-Assumptions!$E$11)))</f>
        <v>0.18866532674493</v>
      </c>
      <c r="K640" s="19" t="n">
        <f aca="false">MAX(G640,I640+Assumptions!$D$21)</f>
        <v>0.081653216342816</v>
      </c>
      <c r="L640" s="28" t="n">
        <f aca="false">(F640-Assumptions!$D$15)*(1-H640)+Assumptions!$D$15-J640</f>
        <v>0.116879721513001</v>
      </c>
      <c r="M640" s="21" t="n">
        <f aca="false">Assumptions!$D$14*(1+E640)^1*L640-Assumptions!$D$14*(1+E640)^0*E640*Assumptions!$D$16</f>
        <v>17.6945840924698</v>
      </c>
      <c r="N640" s="21" t="n">
        <f aca="false">Assumptions!$D$14*(1+E640)^2*L640-Assumptions!$D$14*(1+E640)^1*E640*Assumptions!$D$16</f>
        <v>18.7438577420892</v>
      </c>
      <c r="O640" s="21" t="n">
        <f aca="false">Assumptions!$D$14*(1+E640)^3*L640-Assumptions!$D$14*(1+E640)^2*E640*Assumptions!$D$16</f>
        <v>19.8553524185512</v>
      </c>
      <c r="P640" s="21" t="n">
        <f aca="false">Assumptions!$D$14*(1+E640)^4*L640-Assumptions!$D$14*(1+E640)^3*E640*Assumptions!$D$16</f>
        <v>21.0327577753438</v>
      </c>
      <c r="Q640" s="21" t="n">
        <f aca="false">Assumptions!$D$14*(1+E640)^5*L640-Assumptions!$D$14*(1+E640)^4*E640*Assumptions!$D$16</f>
        <v>22.2799822592405</v>
      </c>
      <c r="R640" s="21" t="n">
        <f aca="false">M640/(1+K640)+N640/(1+K640)^2+O640/(1+K640)^3+P640/(1+K640)^4+Q640/(1+K640)^5</f>
        <v>78.4825031675335</v>
      </c>
      <c r="S640" s="21" t="n">
        <f aca="false">Q640*(1+I640)/(K640-I640)</f>
        <v>345.80432531456</v>
      </c>
      <c r="T640" s="21" t="n">
        <f aca="false">R640+S640/(1+K640)^5</f>
        <v>312.038052703567</v>
      </c>
      <c r="U640" s="8" t="n">
        <f aca="false">(T640-Assumptions!$D$17)/Assumptions!$D$18</f>
        <v>5.08152210814267</v>
      </c>
    </row>
    <row r="641" customFormat="false" ht="15" hidden="false" customHeight="false" outlineLevel="0" collapsed="false">
      <c r="B641" s="2" t="n">
        <v>636</v>
      </c>
      <c r="C641" s="27" t="n">
        <f aca="false">NORMSDIST('Random Draws'!C641)</f>
        <v>0.257463078474664</v>
      </c>
      <c r="D641" s="27" t="n">
        <f aca="false">NORMSDIST(Assumptions!$D$22*'Random Draws'!C641+SQRT(1-Assumptions!$D$22^2)*'Random Draws'!D641)</f>
        <v>0.841869453319738</v>
      </c>
      <c r="E641" s="19" t="n">
        <f aca="false">IF(C641&lt;(Assumptions!$E$6-Assumptions!$D$6)/(Assumptions!$F$6-Assumptions!$D$6),Assumptions!$D$6+SQRT(C641*(Assumptions!$F$6-Assumptions!$D$6)*(Assumptions!$E$6-Assumptions!$D$6)),Assumptions!$F$6-SQRT((1-C641)*(Assumptions!$F$6-Assumptions!$D$6)*(Assumptions!$F$6-Assumptions!$E$6)))</f>
        <v>0.0758791776992355</v>
      </c>
      <c r="F641" s="19" t="n">
        <f aca="false">IF(D641&lt;(Assumptions!$E$7-Assumptions!$D$7)/(Assumptions!$F$7-Assumptions!$D$7),Assumptions!$D$7+SQRT(D641*(Assumptions!$F$7-Assumptions!$D$7)*(Assumptions!$E$7-Assumptions!$D$7)),Assumptions!$F$7-SQRT((1-D641)*(Assumptions!$F$7-Assumptions!$D$7)*(Assumptions!$F$7-Assumptions!$E$7)))</f>
        <v>0.434850006228211</v>
      </c>
      <c r="G641" s="19" t="n">
        <f aca="false">MIN(Assumptions!$D$24,MAX(Assumptions!$D$23,Assumptions!$D$8+Assumptions!$E$8*'Random Draws'!E641))</f>
        <v>0.096707900957643</v>
      </c>
      <c r="H641" s="19" t="n">
        <f aca="false">IF('Random Draws'!F641&lt;(Assumptions!$E$9-Assumptions!$D$9)/(Assumptions!$F$9-Assumptions!$D$9),Assumptions!$D$9+SQRT('Random Draws'!F641*(Assumptions!$F$9-Assumptions!$D$9)*(Assumptions!$E$9-Assumptions!$D$9)),Assumptions!$F$9-SQRT((1-'Random Draws'!F641)*(Assumptions!$F$9-Assumptions!$D$9)*(Assumptions!$F$9-Assumptions!$E$9)))</f>
        <v>0.321671719973932</v>
      </c>
      <c r="I641" s="19" t="n">
        <f aca="false">IF('Random Draws'!G641&lt;(Assumptions!$E$10-Assumptions!$D$10)/(Assumptions!$F$10-Assumptions!$D$10),Assumptions!$D$10+SQRT('Random Draws'!G641*(Assumptions!$F$10-Assumptions!$D$10)*(Assumptions!$E$10-Assumptions!$D$10)),Assumptions!$F$10-SQRT((1-'Random Draws'!G641)*(Assumptions!$F$10-Assumptions!$D$10)*(Assumptions!$F$10-Assumptions!$E$10)))</f>
        <v>0.0225402885344968</v>
      </c>
      <c r="J641" s="19" t="n">
        <f aca="false">IF('Random Draws'!H641&lt;(Assumptions!$E$11-Assumptions!$D$11)/(Assumptions!$F$11-Assumptions!$D$11),Assumptions!$D$11+SQRT('Random Draws'!H641*(Assumptions!$F$11-Assumptions!$D$11)*(Assumptions!$E$11-Assumptions!$D$11)),Assumptions!$F$11-SQRT((1-'Random Draws'!H641)*(Assumptions!$F$11-Assumptions!$D$11)*(Assumptions!$F$11-Assumptions!$E$11)))</f>
        <v>0.151606372791954</v>
      </c>
      <c r="K641" s="19" t="n">
        <f aca="false">MAX(G641,I641+Assumptions!$D$21)</f>
        <v>0.096707900957643</v>
      </c>
      <c r="L641" s="28" t="n">
        <f aca="false">(F641-Assumptions!$D$15)*(1-H641)+Assumptions!$D$15-J641</f>
        <v>0.185182007598764</v>
      </c>
      <c r="M641" s="21" t="n">
        <f aca="false">Assumptions!$D$14*(1+E641)^1*L641-Assumptions!$D$14*(1+E641)^0*E641*Assumptions!$D$16</f>
        <v>28.5587781557158</v>
      </c>
      <c r="N641" s="21" t="n">
        <f aca="false">Assumptions!$D$14*(1+E641)^2*L641-Assumptions!$D$14*(1+E641)^1*E641*Assumptions!$D$16</f>
        <v>30.7257947582664</v>
      </c>
      <c r="O641" s="21" t="n">
        <f aca="false">Assumptions!$D$14*(1+E641)^3*L641-Assumptions!$D$14*(1+E641)^2*E641*Assumptions!$D$16</f>
        <v>33.0572427986791</v>
      </c>
      <c r="P641" s="21" t="n">
        <f aca="false">Assumptions!$D$14*(1+E641)^4*L641-Assumptions!$D$14*(1+E641)^3*E641*Assumptions!$D$16</f>
        <v>35.5655991992469</v>
      </c>
      <c r="Q641" s="21" t="n">
        <f aca="false">Assumptions!$D$14*(1+E641)^5*L641-Assumptions!$D$14*(1+E641)^4*E641*Assumptions!$D$16</f>
        <v>38.2642876208663</v>
      </c>
      <c r="R641" s="21" t="n">
        <f aca="false">M641/(1+K641)+N641/(1+K641)^2+O641/(1+K641)^3+P641/(1+K641)^4+Q641/(1+K641)^5</f>
        <v>125.349723201035</v>
      </c>
      <c r="S641" s="21" t="n">
        <f aca="false">Q641*(1+I641)/(K641-I641)</f>
        <v>527.545304831694</v>
      </c>
      <c r="T641" s="21" t="n">
        <f aca="false">R641+S641/(1+K641)^5</f>
        <v>457.859868663795</v>
      </c>
      <c r="U641" s="8" t="n">
        <f aca="false">(T641-Assumptions!$D$17)/Assumptions!$D$18</f>
        <v>10.9143947465518</v>
      </c>
    </row>
    <row r="642" customFormat="false" ht="15" hidden="false" customHeight="false" outlineLevel="0" collapsed="false">
      <c r="B642" s="2" t="n">
        <v>637</v>
      </c>
      <c r="C642" s="27" t="n">
        <f aca="false">NORMSDIST('Random Draws'!C642)</f>
        <v>0.232493342507612</v>
      </c>
      <c r="D642" s="27" t="n">
        <f aca="false">NORMSDIST(Assumptions!$D$22*'Random Draws'!C642+SQRT(1-Assumptions!$D$22^2)*'Random Draws'!D642)</f>
        <v>0.815518467886667</v>
      </c>
      <c r="E642" s="19" t="n">
        <f aca="false">IF(C642&lt;(Assumptions!$E$6-Assumptions!$D$6)/(Assumptions!$F$6-Assumptions!$D$6),Assumptions!$D$6+SQRT(C642*(Assumptions!$F$6-Assumptions!$D$6)*(Assumptions!$E$6-Assumptions!$D$6)),Assumptions!$F$6-SQRT((1-C642)*(Assumptions!$F$6-Assumptions!$D$6)*(Assumptions!$F$6-Assumptions!$E$6)))</f>
        <v>0.0740949660879441</v>
      </c>
      <c r="F642" s="19" t="n">
        <f aca="false">IF(D642&lt;(Assumptions!$E$7-Assumptions!$D$7)/(Assumptions!$F$7-Assumptions!$D$7),Assumptions!$D$7+SQRT(D642*(Assumptions!$F$7-Assumptions!$D$7)*(Assumptions!$E$7-Assumptions!$D$7)),Assumptions!$F$7-SQRT((1-D642)*(Assumptions!$F$7-Assumptions!$D$7)*(Assumptions!$F$7-Assumptions!$E$7)))</f>
        <v>0.432835204244218</v>
      </c>
      <c r="G642" s="19" t="n">
        <f aca="false">MIN(Assumptions!$D$24,MAX(Assumptions!$D$23,Assumptions!$D$8+Assumptions!$E$8*'Random Draws'!E642))</f>
        <v>0.095838759762303</v>
      </c>
      <c r="H642" s="19" t="n">
        <f aca="false">IF('Random Draws'!F642&lt;(Assumptions!$E$9-Assumptions!$D$9)/(Assumptions!$F$9-Assumptions!$D$9),Assumptions!$D$9+SQRT('Random Draws'!F642*(Assumptions!$F$9-Assumptions!$D$9)*(Assumptions!$E$9-Assumptions!$D$9)),Assumptions!$F$9-SQRT((1-'Random Draws'!F642)*(Assumptions!$F$9-Assumptions!$D$9)*(Assumptions!$F$9-Assumptions!$E$9)))</f>
        <v>0.305364160603115</v>
      </c>
      <c r="I642" s="19" t="n">
        <f aca="false">IF('Random Draws'!G642&lt;(Assumptions!$E$10-Assumptions!$D$10)/(Assumptions!$F$10-Assumptions!$D$10),Assumptions!$D$10+SQRT('Random Draws'!G642*(Assumptions!$F$10-Assumptions!$D$10)*(Assumptions!$E$10-Assumptions!$D$10)),Assumptions!$F$10-SQRT((1-'Random Draws'!G642)*(Assumptions!$F$10-Assumptions!$D$10)*(Assumptions!$F$10-Assumptions!$E$10)))</f>
        <v>0.0207238425945452</v>
      </c>
      <c r="J642" s="19" t="n">
        <f aca="false">IF('Random Draws'!H642&lt;(Assumptions!$E$11-Assumptions!$D$11)/(Assumptions!$F$11-Assumptions!$D$11),Assumptions!$D$11+SQRT('Random Draws'!H642*(Assumptions!$F$11-Assumptions!$D$11)*(Assumptions!$E$11-Assumptions!$D$11)),Assumptions!$F$11-SQRT((1-'Random Draws'!H642)*(Assumptions!$F$11-Assumptions!$D$11)*(Assumptions!$F$11-Assumptions!$E$11)))</f>
        <v>0.160283683923068</v>
      </c>
      <c r="K642" s="19" t="n">
        <f aca="false">MAX(G642,I642+Assumptions!$D$21)</f>
        <v>0.095838759762303</v>
      </c>
      <c r="L642" s="28" t="n">
        <f aca="false">(F642-Assumptions!$D$15)*(1-H642)+Assumptions!$D$15-J642</f>
        <v>0.180076502376041</v>
      </c>
      <c r="M642" s="21" t="n">
        <f aca="false">Assumptions!$D$14*(1+E642)^1*L642-Assumptions!$D$14*(1+E642)^0*E642*Assumptions!$D$16</f>
        <v>27.7234802808777</v>
      </c>
      <c r="N642" s="21" t="n">
        <f aca="false">Assumptions!$D$14*(1+E642)^2*L642-Assumptions!$D$14*(1+E642)^1*E642*Assumptions!$D$16</f>
        <v>29.7776506121292</v>
      </c>
      <c r="O642" s="21" t="n">
        <f aca="false">Assumptions!$D$14*(1+E642)^3*L642-Assumptions!$D$14*(1+E642)^2*E642*Assumptions!$D$16</f>
        <v>31.9840246244135</v>
      </c>
      <c r="P642" s="21" t="n">
        <f aca="false">Assumptions!$D$14*(1+E642)^4*L642-Assumptions!$D$14*(1+E642)^3*E642*Assumptions!$D$16</f>
        <v>34.3538798443154</v>
      </c>
      <c r="Q642" s="21" t="n">
        <f aca="false">Assumptions!$D$14*(1+E642)^5*L642-Assumptions!$D$14*(1+E642)^4*E642*Assumptions!$D$16</f>
        <v>36.8993294063693</v>
      </c>
      <c r="R642" s="21" t="n">
        <f aca="false">M642/(1+K642)+N642/(1+K642)^2+O642/(1+K642)^3+P642/(1+K642)^4+Q642/(1+K642)^5</f>
        <v>121.573122205799</v>
      </c>
      <c r="S642" s="21" t="n">
        <f aca="false">Q642*(1+I642)/(K642-I642)</f>
        <v>501.418715762067</v>
      </c>
      <c r="T642" s="21" t="n">
        <f aca="false">R642+S642/(1+K642)^5</f>
        <v>438.871062922038</v>
      </c>
      <c r="U642" s="8" t="n">
        <f aca="false">(T642-Assumptions!$D$17)/Assumptions!$D$18</f>
        <v>10.1548425168815</v>
      </c>
    </row>
    <row r="643" customFormat="false" ht="15" hidden="false" customHeight="false" outlineLevel="0" collapsed="false">
      <c r="B643" s="2" t="n">
        <v>638</v>
      </c>
      <c r="C643" s="27" t="n">
        <f aca="false">NORMSDIST('Random Draws'!C643)</f>
        <v>0.988134726247083</v>
      </c>
      <c r="D643" s="27" t="n">
        <f aca="false">NORMSDIST(Assumptions!$D$22*'Random Draws'!C643+SQRT(1-Assumptions!$D$22^2)*'Random Draws'!D643)</f>
        <v>0.393214935690614</v>
      </c>
      <c r="E643" s="19" t="n">
        <f aca="false">IF(C643&lt;(Assumptions!$E$6-Assumptions!$D$6)/(Assumptions!$F$6-Assumptions!$D$6),Assumptions!$D$6+SQRT(C643*(Assumptions!$F$6-Assumptions!$D$6)*(Assumptions!$E$6-Assumptions!$D$6)),Assumptions!$F$6-SQRT((1-C643)*(Assumptions!$F$6-Assumptions!$D$6)*(Assumptions!$F$6-Assumptions!$E$6)))</f>
        <v>0.132297638753954</v>
      </c>
      <c r="F643" s="19" t="n">
        <f aca="false">IF(D643&lt;(Assumptions!$E$7-Assumptions!$D$7)/(Assumptions!$F$7-Assumptions!$D$7),Assumptions!$D$7+SQRT(D643*(Assumptions!$F$7-Assumptions!$D$7)*(Assumptions!$E$7-Assumptions!$D$7)),Assumptions!$F$7-SQRT((1-D643)*(Assumptions!$F$7-Assumptions!$D$7)*(Assumptions!$F$7-Assumptions!$E$7)))</f>
        <v>0.408572519124951</v>
      </c>
      <c r="G643" s="19" t="n">
        <f aca="false">MIN(Assumptions!$D$24,MAX(Assumptions!$D$23,Assumptions!$D$8+Assumptions!$E$8*'Random Draws'!E643))</f>
        <v>0.087705062576898</v>
      </c>
      <c r="H643" s="19" t="n">
        <f aca="false">IF('Random Draws'!F643&lt;(Assumptions!$E$9-Assumptions!$D$9)/(Assumptions!$F$9-Assumptions!$D$9),Assumptions!$D$9+SQRT('Random Draws'!F643*(Assumptions!$F$9-Assumptions!$D$9)*(Assumptions!$E$9-Assumptions!$D$9)),Assumptions!$F$9-SQRT((1-'Random Draws'!F643)*(Assumptions!$F$9-Assumptions!$D$9)*(Assumptions!$F$9-Assumptions!$E$9)))</f>
        <v>0.263086431368656</v>
      </c>
      <c r="I643" s="19" t="n">
        <f aca="false">IF('Random Draws'!G643&lt;(Assumptions!$E$10-Assumptions!$D$10)/(Assumptions!$F$10-Assumptions!$D$10),Assumptions!$D$10+SQRT('Random Draws'!G643*(Assumptions!$F$10-Assumptions!$D$10)*(Assumptions!$E$10-Assumptions!$D$10)),Assumptions!$F$10-SQRT((1-'Random Draws'!G643)*(Assumptions!$F$10-Assumptions!$D$10)*(Assumptions!$F$10-Assumptions!$E$10)))</f>
        <v>0.0165555379175892</v>
      </c>
      <c r="J643" s="19" t="n">
        <f aca="false">IF('Random Draws'!H643&lt;(Assumptions!$E$11-Assumptions!$D$11)/(Assumptions!$F$11-Assumptions!$D$11),Assumptions!$D$11+SQRT('Random Draws'!H643*(Assumptions!$F$11-Assumptions!$D$11)*(Assumptions!$E$11-Assumptions!$D$11)),Assumptions!$F$11-SQRT((1-'Random Draws'!H643)*(Assumptions!$F$11-Assumptions!$D$11)*(Assumptions!$F$11-Assumptions!$E$11)))</f>
        <v>0.132902383750455</v>
      </c>
      <c r="K643" s="19" t="n">
        <f aca="false">MAX(G643,I643+Assumptions!$D$21)</f>
        <v>0.087705062576898</v>
      </c>
      <c r="L643" s="28" t="n">
        <f aca="false">(F643-Assumptions!$D$15)*(1-H643)+Assumptions!$D$15-J643</f>
        <v>0.202381485440536</v>
      </c>
      <c r="M643" s="21" t="n">
        <f aca="false">Assumptions!$D$14*(1+E643)^1*L643-Assumptions!$D$14*(1+E643)^0*E643*Assumptions!$D$16</f>
        <v>32.6521365947366</v>
      </c>
      <c r="N643" s="21" t="n">
        <f aca="false">Assumptions!$D$14*(1+E643)^2*L643-Assumptions!$D$14*(1+E643)^1*E643*Assumptions!$D$16</f>
        <v>36.9719371664918</v>
      </c>
      <c r="O643" s="21" t="n">
        <f aca="false">Assumptions!$D$14*(1+E643)^3*L643-Assumptions!$D$14*(1+E643)^2*E643*Assumptions!$D$16</f>
        <v>41.8632371537782</v>
      </c>
      <c r="P643" s="21" t="n">
        <f aca="false">Assumptions!$D$14*(1+E643)^4*L643-Assumptions!$D$14*(1+E643)^3*E643*Assumptions!$D$16</f>
        <v>47.4016445798199</v>
      </c>
      <c r="Q643" s="21" t="n">
        <f aca="false">Assumptions!$D$14*(1+E643)^5*L643-Assumptions!$D$14*(1+E643)^4*E643*Assumptions!$D$16</f>
        <v>53.6727702307843</v>
      </c>
      <c r="R643" s="21" t="n">
        <f aca="false">M643/(1+K643)+N643/(1+K643)^2+O643/(1+K643)^3+P643/(1+K643)^4+Q643/(1+K643)^5</f>
        <v>162.91843003875</v>
      </c>
      <c r="S643" s="21" t="n">
        <f aca="false">Q643*(1+I643)/(K643-I643)</f>
        <v>766.854762203159</v>
      </c>
      <c r="T643" s="21" t="n">
        <f aca="false">R643+S643/(1+K643)^5</f>
        <v>666.601518565089</v>
      </c>
      <c r="U643" s="8" t="n">
        <f aca="false">(T643-Assumptions!$D$17)/Assumptions!$D$18</f>
        <v>19.2640607426036</v>
      </c>
    </row>
    <row r="644" customFormat="false" ht="15" hidden="false" customHeight="false" outlineLevel="0" collapsed="false">
      <c r="B644" s="2" t="n">
        <v>639</v>
      </c>
      <c r="C644" s="27" t="n">
        <f aca="false">NORMSDIST('Random Draws'!C644)</f>
        <v>0.33464016219748</v>
      </c>
      <c r="D644" s="27" t="n">
        <f aca="false">NORMSDIST(Assumptions!$D$22*'Random Draws'!C644+SQRT(1-Assumptions!$D$22^2)*'Random Draws'!D644)</f>
        <v>0.751944878762247</v>
      </c>
      <c r="E644" s="19" t="n">
        <f aca="false">IF(C644&lt;(Assumptions!$E$6-Assumptions!$D$6)/(Assumptions!$F$6-Assumptions!$D$6),Assumptions!$D$6+SQRT(C644*(Assumptions!$F$6-Assumptions!$D$6)*(Assumptions!$E$6-Assumptions!$D$6)),Assumptions!$F$6-SQRT((1-C644)*(Assumptions!$F$6-Assumptions!$D$6)*(Assumptions!$F$6-Assumptions!$E$6)))</f>
        <v>0.0809047773614208</v>
      </c>
      <c r="F644" s="19" t="n">
        <f aca="false">IF(D644&lt;(Assumptions!$E$7-Assumptions!$D$7)/(Assumptions!$F$7-Assumptions!$D$7),Assumptions!$D$7+SQRT(D644*(Assumptions!$F$7-Assumptions!$D$7)*(Assumptions!$E$7-Assumptions!$D$7)),Assumptions!$F$7-SQRT((1-D644)*(Assumptions!$F$7-Assumptions!$D$7)*(Assumptions!$F$7-Assumptions!$E$7)))</f>
        <v>0.428500468496325</v>
      </c>
      <c r="G644" s="19" t="n">
        <f aca="false">MIN(Assumptions!$D$24,MAX(Assumptions!$D$23,Assumptions!$D$8+Assumptions!$E$8*'Random Draws'!E644))</f>
        <v>0.076062812601531</v>
      </c>
      <c r="H644" s="19" t="n">
        <f aca="false">IF('Random Draws'!F644&lt;(Assumptions!$E$9-Assumptions!$D$9)/(Assumptions!$F$9-Assumptions!$D$9),Assumptions!$D$9+SQRT('Random Draws'!F644*(Assumptions!$F$9-Assumptions!$D$9)*(Assumptions!$E$9-Assumptions!$D$9)),Assumptions!$F$9-SQRT((1-'Random Draws'!F644)*(Assumptions!$F$9-Assumptions!$D$9)*(Assumptions!$F$9-Assumptions!$E$9)))</f>
        <v>0.25427166191682</v>
      </c>
      <c r="I644" s="19" t="n">
        <f aca="false">IF('Random Draws'!G644&lt;(Assumptions!$E$10-Assumptions!$D$10)/(Assumptions!$F$10-Assumptions!$D$10),Assumptions!$D$10+SQRT('Random Draws'!G644*(Assumptions!$F$10-Assumptions!$D$10)*(Assumptions!$E$10-Assumptions!$D$10)),Assumptions!$F$10-SQRT((1-'Random Draws'!G644)*(Assumptions!$F$10-Assumptions!$D$10)*(Assumptions!$F$10-Assumptions!$E$10)))</f>
        <v>0.0200407063235313</v>
      </c>
      <c r="J644" s="19" t="n">
        <f aca="false">IF('Random Draws'!H644&lt;(Assumptions!$E$11-Assumptions!$D$11)/(Assumptions!$F$11-Assumptions!$D$11),Assumptions!$D$11+SQRT('Random Draws'!H644*(Assumptions!$F$11-Assumptions!$D$11)*(Assumptions!$E$11-Assumptions!$D$11)),Assumptions!$F$11-SQRT((1-'Random Draws'!H644)*(Assumptions!$F$11-Assumptions!$D$11)*(Assumptions!$F$11-Assumptions!$E$11)))</f>
        <v>0.191611962638851</v>
      </c>
      <c r="K644" s="19" t="n">
        <f aca="false">MAX(G644,I644+Assumptions!$D$21)</f>
        <v>0.076062812601531</v>
      </c>
      <c r="L644" s="28" t="n">
        <f aca="false">(F644-Assumptions!$D$15)*(1-H644)+Assumptions!$D$15-J644</f>
        <v>0.160988295649964</v>
      </c>
      <c r="M644" s="21" t="n">
        <f aca="false">Assumptions!$D$14*(1+E644)^1*L644-Assumptions!$D$14*(1+E644)^0*E644*Assumptions!$D$16</f>
        <v>24.8799518092391</v>
      </c>
      <c r="N644" s="21" t="n">
        <f aca="false">Assumptions!$D$14*(1+E644)^2*L644-Assumptions!$D$14*(1+E644)^1*E644*Assumptions!$D$16</f>
        <v>26.8928587711285</v>
      </c>
      <c r="O644" s="21" t="n">
        <f aca="false">Assumptions!$D$14*(1+E644)^3*L644-Assumptions!$D$14*(1+E644)^2*E644*Assumptions!$D$16</f>
        <v>29.0686195226188</v>
      </c>
      <c r="P644" s="21" t="n">
        <f aca="false">Assumptions!$D$14*(1+E644)^4*L644-Assumptions!$D$14*(1+E644)^3*E644*Assumptions!$D$16</f>
        <v>31.4204097133001</v>
      </c>
      <c r="Q644" s="21" t="n">
        <f aca="false">Assumptions!$D$14*(1+E644)^5*L644-Assumptions!$D$14*(1+E644)^4*E644*Assumptions!$D$16</f>
        <v>33.9624709657593</v>
      </c>
      <c r="R644" s="21" t="n">
        <f aca="false">M644/(1+K644)+N644/(1+K644)^2+O644/(1+K644)^3+P644/(1+K644)^4+Q644/(1+K644)^5</f>
        <v>116.651491695881</v>
      </c>
      <c r="S644" s="21" t="n">
        <f aca="false">Q644*(1+I644)/(K644-I644)</f>
        <v>618.382727355792</v>
      </c>
      <c r="T644" s="21" t="n">
        <f aca="false">R644+S644/(1+K644)^5</f>
        <v>545.268337019298</v>
      </c>
      <c r="U644" s="8" t="n">
        <f aca="false">(T644-Assumptions!$D$17)/Assumptions!$D$18</f>
        <v>14.4107334807719</v>
      </c>
    </row>
    <row r="645" customFormat="false" ht="15" hidden="false" customHeight="false" outlineLevel="0" collapsed="false">
      <c r="B645" s="2" t="n">
        <v>640</v>
      </c>
      <c r="C645" s="27" t="n">
        <f aca="false">NORMSDIST('Random Draws'!C645)</f>
        <v>0.197572825991844</v>
      </c>
      <c r="D645" s="27" t="n">
        <f aca="false">NORMSDIST(Assumptions!$D$22*'Random Draws'!C645+SQRT(1-Assumptions!$D$22^2)*'Random Draws'!D645)</f>
        <v>0.465495697444115</v>
      </c>
      <c r="E645" s="19" t="n">
        <f aca="false">IF(C645&lt;(Assumptions!$E$6-Assumptions!$D$6)/(Assumptions!$F$6-Assumptions!$D$6),Assumptions!$D$6+SQRT(C645*(Assumptions!$F$6-Assumptions!$D$6)*(Assumptions!$E$6-Assumptions!$D$6)),Assumptions!$F$6-SQRT((1-C645)*(Assumptions!$F$6-Assumptions!$D$6)*(Assumptions!$F$6-Assumptions!$E$6)))</f>
        <v>0.0714303059157753</v>
      </c>
      <c r="F645" s="19" t="n">
        <f aca="false">IF(D645&lt;(Assumptions!$E$7-Assumptions!$D$7)/(Assumptions!$F$7-Assumptions!$D$7),Assumptions!$D$7+SQRT(D645*(Assumptions!$F$7-Assumptions!$D$7)*(Assumptions!$E$7-Assumptions!$D$7)),Assumptions!$F$7-SQRT((1-D645)*(Assumptions!$F$7-Assumptions!$D$7)*(Assumptions!$F$7-Assumptions!$E$7)))</f>
        <v>0.412848596808853</v>
      </c>
      <c r="G645" s="19" t="n">
        <f aca="false">MIN(Assumptions!$D$24,MAX(Assumptions!$D$23,Assumptions!$D$8+Assumptions!$E$8*'Random Draws'!E645))</f>
        <v>0.085510963678049</v>
      </c>
      <c r="H645" s="19" t="n">
        <f aca="false">IF('Random Draws'!F645&lt;(Assumptions!$E$9-Assumptions!$D$9)/(Assumptions!$F$9-Assumptions!$D$9),Assumptions!$D$9+SQRT('Random Draws'!F645*(Assumptions!$F$9-Assumptions!$D$9)*(Assumptions!$E$9-Assumptions!$D$9)),Assumptions!$F$9-SQRT((1-'Random Draws'!F645)*(Assumptions!$F$9-Assumptions!$D$9)*(Assumptions!$F$9-Assumptions!$E$9)))</f>
        <v>0.274354856411582</v>
      </c>
      <c r="I645" s="19" t="n">
        <f aca="false">IF('Random Draws'!G645&lt;(Assumptions!$E$10-Assumptions!$D$10)/(Assumptions!$F$10-Assumptions!$D$10),Assumptions!$D$10+SQRT('Random Draws'!G645*(Assumptions!$F$10-Assumptions!$D$10)*(Assumptions!$E$10-Assumptions!$D$10)),Assumptions!$F$10-SQRT((1-'Random Draws'!G645)*(Assumptions!$F$10-Assumptions!$D$10)*(Assumptions!$F$10-Assumptions!$E$10)))</f>
        <v>0.0104851194629934</v>
      </c>
      <c r="J645" s="19" t="n">
        <f aca="false">IF('Random Draws'!H645&lt;(Assumptions!$E$11-Assumptions!$D$11)/(Assumptions!$F$11-Assumptions!$D$11),Assumptions!$D$11+SQRT('Random Draws'!H645*(Assumptions!$F$11-Assumptions!$D$11)*(Assumptions!$E$11-Assumptions!$D$11)),Assumptions!$F$11-SQRT((1-'Random Draws'!H645)*(Assumptions!$F$11-Assumptions!$D$11)*(Assumptions!$F$11-Assumptions!$E$11)))</f>
        <v>0.16999163489487</v>
      </c>
      <c r="K645" s="19" t="n">
        <f aca="false">MAX(G645,I645+Assumptions!$D$21)</f>
        <v>0.085510963678049</v>
      </c>
      <c r="L645" s="28" t="n">
        <f aca="false">(F645-Assumptions!$D$15)*(1-H645)+Assumptions!$D$15-J645</f>
        <v>0.165256075750273</v>
      </c>
      <c r="M645" s="21" t="n">
        <f aca="false">Assumptions!$D$14*(1+E645)^1*L645-Assumptions!$D$14*(1+E645)^0*E645*Assumptions!$D$16</f>
        <v>25.3630314996219</v>
      </c>
      <c r="N645" s="21" t="n">
        <f aca="false">Assumptions!$D$14*(1+E645)^2*L645-Assumptions!$D$14*(1+E645)^1*E645*Assumptions!$D$16</f>
        <v>27.1747205985913</v>
      </c>
      <c r="O645" s="21" t="n">
        <f aca="false">Assumptions!$D$14*(1+E645)^3*L645-Assumptions!$D$14*(1+E645)^2*E645*Assumptions!$D$16</f>
        <v>29.1158192041244</v>
      </c>
      <c r="P645" s="21" t="n">
        <f aca="false">Assumptions!$D$14*(1+E645)^4*L645-Assumptions!$D$14*(1+E645)^3*E645*Assumptions!$D$16</f>
        <v>31.1955710768634</v>
      </c>
      <c r="Q645" s="21" t="n">
        <f aca="false">Assumptions!$D$14*(1+E645)^5*L645-Assumptions!$D$14*(1+E645)^4*E645*Assumptions!$D$16</f>
        <v>33.4238802621011</v>
      </c>
      <c r="R645" s="21" t="n">
        <f aca="false">M645/(1+K645)+N645/(1+K645)^2+O645/(1+K645)^3+P645/(1+K645)^4+Q645/(1+K645)^5</f>
        <v>113.833583062759</v>
      </c>
      <c r="S645" s="21" t="n">
        <f aca="false">Q645*(1+I645)/(K645-I645)</f>
        <v>450.169324889628</v>
      </c>
      <c r="T645" s="21" t="n">
        <f aca="false">R645+S645/(1+K645)^5</f>
        <v>412.512678463632</v>
      </c>
      <c r="U645" s="8" t="n">
        <f aca="false">(T645-Assumptions!$D$17)/Assumptions!$D$18</f>
        <v>9.10050713854527</v>
      </c>
    </row>
    <row r="646" customFormat="false" ht="15" hidden="false" customHeight="false" outlineLevel="0" collapsed="false">
      <c r="B646" s="2" t="n">
        <v>641</v>
      </c>
      <c r="C646" s="27" t="n">
        <f aca="false">NORMSDIST('Random Draws'!C646)</f>
        <v>0.178480885439879</v>
      </c>
      <c r="D646" s="27" t="n">
        <f aca="false">NORMSDIST(Assumptions!$D$22*'Random Draws'!C646+SQRT(1-Assumptions!$D$22^2)*'Random Draws'!D646)</f>
        <v>0.916941173560187</v>
      </c>
      <c r="E646" s="19" t="n">
        <f aca="false">IF(C646&lt;(Assumptions!$E$6-Assumptions!$D$6)/(Assumptions!$F$6-Assumptions!$D$6),Assumptions!$D$6+SQRT(C646*(Assumptions!$F$6-Assumptions!$D$6)*(Assumptions!$E$6-Assumptions!$D$6)),Assumptions!$F$6-SQRT((1-C646)*(Assumptions!$F$6-Assumptions!$D$6)*(Assumptions!$F$6-Assumptions!$E$6)))</f>
        <v>0.0698731388909735</v>
      </c>
      <c r="F646" s="19" t="n">
        <f aca="false">IF(D646&lt;(Assumptions!$E$7-Assumptions!$D$7)/(Assumptions!$F$7-Assumptions!$D$7),Assumptions!$D$7+SQRT(D646*(Assumptions!$F$7-Assumptions!$D$7)*(Assumptions!$E$7-Assumptions!$D$7)),Assumptions!$F$7-SQRT((1-D646)*(Assumptions!$F$7-Assumptions!$D$7)*(Assumptions!$F$7-Assumptions!$E$7)))</f>
        <v>0.441772676944783</v>
      </c>
      <c r="G646" s="19" t="n">
        <f aca="false">MIN(Assumptions!$D$24,MAX(Assumptions!$D$23,Assumptions!$D$8+Assumptions!$E$8*'Random Draws'!E646))</f>
        <v>0.076104508954372</v>
      </c>
      <c r="H646" s="19" t="n">
        <f aca="false">IF('Random Draws'!F646&lt;(Assumptions!$E$9-Assumptions!$D$9)/(Assumptions!$F$9-Assumptions!$D$9),Assumptions!$D$9+SQRT('Random Draws'!F646*(Assumptions!$F$9-Assumptions!$D$9)*(Assumptions!$E$9-Assumptions!$D$9)),Assumptions!$F$9-SQRT((1-'Random Draws'!F646)*(Assumptions!$F$9-Assumptions!$D$9)*(Assumptions!$F$9-Assumptions!$E$9)))</f>
        <v>0.254978577755468</v>
      </c>
      <c r="I646" s="19" t="n">
        <f aca="false">IF('Random Draws'!G646&lt;(Assumptions!$E$10-Assumptions!$D$10)/(Assumptions!$F$10-Assumptions!$D$10),Assumptions!$D$10+SQRT('Random Draws'!G646*(Assumptions!$F$10-Assumptions!$D$10)*(Assumptions!$E$10-Assumptions!$D$10)),Assumptions!$F$10-SQRT((1-'Random Draws'!G646)*(Assumptions!$F$10-Assumptions!$D$10)*(Assumptions!$F$10-Assumptions!$E$10)))</f>
        <v>0.0182580834410837</v>
      </c>
      <c r="J646" s="19" t="n">
        <f aca="false">IF('Random Draws'!H646&lt;(Assumptions!$E$11-Assumptions!$D$11)/(Assumptions!$F$11-Assumptions!$D$11),Assumptions!$D$11+SQRT('Random Draws'!H646*(Assumptions!$F$11-Assumptions!$D$11)*(Assumptions!$E$11-Assumptions!$D$11)),Assumptions!$F$11-SQRT((1-'Random Draws'!H646)*(Assumptions!$F$11-Assumptions!$D$11)*(Assumptions!$F$11-Assumptions!$E$11)))</f>
        <v>0.164248720600761</v>
      </c>
      <c r="K646" s="19" t="n">
        <f aca="false">MAX(G646,I646+Assumptions!$D$21)</f>
        <v>0.076104508954372</v>
      </c>
      <c r="L646" s="28" t="n">
        <f aca="false">(F646-Assumptions!$D$15)*(1-H646)+Assumptions!$D$15-J646</f>
        <v>0.198028602593626</v>
      </c>
      <c r="M646" s="21" t="n">
        <f aca="false">Assumptions!$D$14*(1+E646)^1*L646-Assumptions!$D$14*(1+E646)^0*E646*Assumptions!$D$16</f>
        <v>30.4165468296445</v>
      </c>
      <c r="N646" s="21" t="n">
        <f aca="false">Assumptions!$D$14*(1+E646)^2*L646-Assumptions!$D$14*(1+E646)^1*E646*Assumptions!$D$16</f>
        <v>32.541846430856</v>
      </c>
      <c r="O646" s="21" t="n">
        <f aca="false">Assumptions!$D$14*(1+E646)^3*L646-Assumptions!$D$14*(1+E646)^2*E646*Assumptions!$D$16</f>
        <v>34.8156473862879</v>
      </c>
      <c r="P646" s="21" t="n">
        <f aca="false">Assumptions!$D$14*(1+E646)^4*L646-Assumptions!$D$14*(1+E646)^3*E646*Assumptions!$D$16</f>
        <v>37.2483259516892</v>
      </c>
      <c r="Q646" s="21" t="n">
        <f aca="false">Assumptions!$D$14*(1+E646)^5*L646-Assumptions!$D$14*(1+E646)^4*E646*Assumptions!$D$16</f>
        <v>39.8509834043678</v>
      </c>
      <c r="R646" s="21" t="n">
        <f aca="false">M646/(1+K646)+N646/(1+K646)^2+O646/(1+K646)^3+P646/(1+K646)^4+Q646/(1+K646)^5</f>
        <v>139.699796510824</v>
      </c>
      <c r="S646" s="21" t="n">
        <f aca="false">Q646*(1+I646)/(K646-I646)</f>
        <v>701.488218580634</v>
      </c>
      <c r="T646" s="21" t="n">
        <f aca="false">R646+S646/(1+K646)^5</f>
        <v>625.824986485904</v>
      </c>
      <c r="U646" s="8" t="n">
        <f aca="false">(T646-Assumptions!$D$17)/Assumptions!$D$18</f>
        <v>17.6329994594362</v>
      </c>
    </row>
    <row r="647" customFormat="false" ht="15" hidden="false" customHeight="false" outlineLevel="0" collapsed="false">
      <c r="B647" s="2" t="n">
        <v>642</v>
      </c>
      <c r="C647" s="27" t="n">
        <f aca="false">NORMSDIST('Random Draws'!C647)</f>
        <v>0.695302393949849</v>
      </c>
      <c r="D647" s="27" t="n">
        <f aca="false">NORMSDIST(Assumptions!$D$22*'Random Draws'!C647+SQRT(1-Assumptions!$D$22^2)*'Random Draws'!D647)</f>
        <v>0.381442638380268</v>
      </c>
      <c r="E647" s="19" t="n">
        <f aca="false">IF(C647&lt;(Assumptions!$E$6-Assumptions!$D$6)/(Assumptions!$F$6-Assumptions!$D$6),Assumptions!$D$6+SQRT(C647*(Assumptions!$F$6-Assumptions!$D$6)*(Assumptions!$E$6-Assumptions!$D$6)),Assumptions!$F$6-SQRT((1-C647)*(Assumptions!$F$6-Assumptions!$D$6)*(Assumptions!$F$6-Assumptions!$E$6)))</f>
        <v>0.100968115210116</v>
      </c>
      <c r="F647" s="19" t="n">
        <f aca="false">IF(D647&lt;(Assumptions!$E$7-Assumptions!$D$7)/(Assumptions!$F$7-Assumptions!$D$7),Assumptions!$D$7+SQRT(D647*(Assumptions!$F$7-Assumptions!$D$7)*(Assumptions!$E$7-Assumptions!$D$7)),Assumptions!$F$7-SQRT((1-D647)*(Assumptions!$F$7-Assumptions!$D$7)*(Assumptions!$F$7-Assumptions!$E$7)))</f>
        <v>0.40783989789163</v>
      </c>
      <c r="G647" s="19" t="n">
        <f aca="false">MIN(Assumptions!$D$24,MAX(Assumptions!$D$23,Assumptions!$D$8+Assumptions!$E$8*'Random Draws'!E647))</f>
        <v>0.088045204402141</v>
      </c>
      <c r="H647" s="19" t="n">
        <f aca="false">IF('Random Draws'!F647&lt;(Assumptions!$E$9-Assumptions!$D$9)/(Assumptions!$F$9-Assumptions!$D$9),Assumptions!$D$9+SQRT('Random Draws'!F647*(Assumptions!$F$9-Assumptions!$D$9)*(Assumptions!$E$9-Assumptions!$D$9)),Assumptions!$F$9-SQRT((1-'Random Draws'!F647)*(Assumptions!$F$9-Assumptions!$D$9)*(Assumptions!$F$9-Assumptions!$E$9)))</f>
        <v>0.249899743413564</v>
      </c>
      <c r="I647" s="19" t="n">
        <f aca="false">IF('Random Draws'!G647&lt;(Assumptions!$E$10-Assumptions!$D$10)/(Assumptions!$F$10-Assumptions!$D$10),Assumptions!$D$10+SQRT('Random Draws'!G647*(Assumptions!$F$10-Assumptions!$D$10)*(Assumptions!$E$10-Assumptions!$D$10)),Assumptions!$F$10-SQRT((1-'Random Draws'!G647)*(Assumptions!$F$10-Assumptions!$D$10)*(Assumptions!$F$10-Assumptions!$E$10)))</f>
        <v>0.0208306739563211</v>
      </c>
      <c r="J647" s="19" t="n">
        <f aca="false">IF('Random Draws'!H647&lt;(Assumptions!$E$11-Assumptions!$D$11)/(Assumptions!$F$11-Assumptions!$D$11),Assumptions!$D$11+SQRT('Random Draws'!H647*(Assumptions!$F$11-Assumptions!$D$11)*(Assumptions!$E$11-Assumptions!$D$11)),Assumptions!$F$11-SQRT((1-'Random Draws'!H647)*(Assumptions!$F$11-Assumptions!$D$11)*(Assumptions!$F$11-Assumptions!$E$11)))</f>
        <v>0.141296224063153</v>
      </c>
      <c r="K647" s="19" t="n">
        <f aca="false">MAX(G647,I647+Assumptions!$D$21)</f>
        <v>0.088045204402141</v>
      </c>
      <c r="L647" s="28" t="n">
        <f aca="false">(F647-Assumptions!$D$15)*(1-H647)+Assumptions!$D$15-J647</f>
        <v>0.197111554635309</v>
      </c>
      <c r="M647" s="21" t="n">
        <f aca="false">Assumptions!$D$14*(1+E647)^1*L647-Assumptions!$D$14*(1+E647)^0*E647*Assumptions!$D$16</f>
        <v>31.0277515338169</v>
      </c>
      <c r="N647" s="21" t="n">
        <f aca="false">Assumptions!$D$14*(1+E647)^2*L647-Assumptions!$D$14*(1+E647)^1*E647*Assumptions!$D$16</f>
        <v>34.1605651253941</v>
      </c>
      <c r="O647" s="21" t="n">
        <f aca="false">Assumptions!$D$14*(1+E647)^3*L647-Assumptions!$D$14*(1+E647)^2*E647*Assumptions!$D$16</f>
        <v>37.6096930006176</v>
      </c>
      <c r="P647" s="21" t="n">
        <f aca="false">Assumptions!$D$14*(1+E647)^4*L647-Assumptions!$D$14*(1+E647)^3*E647*Assumptions!$D$16</f>
        <v>41.4070728165211</v>
      </c>
      <c r="Q647" s="21" t="n">
        <f aca="false">Assumptions!$D$14*(1+E647)^5*L647-Assumptions!$D$14*(1+E647)^4*E647*Assumptions!$D$16</f>
        <v>45.5878669151733</v>
      </c>
      <c r="R647" s="21" t="n">
        <f aca="false">M647/(1+K647)+N647/(1+K647)^2+O647/(1+K647)^3+P647/(1+K647)^4+Q647/(1+K647)^5</f>
        <v>146.012325704115</v>
      </c>
      <c r="S647" s="21" t="n">
        <f aca="false">Q647*(1+I647)/(K647-I647)</f>
        <v>692.372506340131</v>
      </c>
      <c r="T647" s="21" t="n">
        <f aca="false">R647+S647/(1+K647)^5</f>
        <v>600.063829491166</v>
      </c>
      <c r="U647" s="8" t="n">
        <f aca="false">(T647-Assumptions!$D$17)/Assumptions!$D$18</f>
        <v>16.6025531796467</v>
      </c>
    </row>
    <row r="648" customFormat="false" ht="15" hidden="false" customHeight="false" outlineLevel="0" collapsed="false">
      <c r="B648" s="2" t="n">
        <v>643</v>
      </c>
      <c r="C648" s="27" t="n">
        <f aca="false">NORMSDIST('Random Draws'!C648)</f>
        <v>0.814357330469794</v>
      </c>
      <c r="D648" s="27" t="n">
        <f aca="false">NORMSDIST(Assumptions!$D$22*'Random Draws'!C648+SQRT(1-Assumptions!$D$22^2)*'Random Draws'!D648)</f>
        <v>0.837775283312674</v>
      </c>
      <c r="E648" s="19" t="n">
        <f aca="false">IF(C648&lt;(Assumptions!$E$6-Assumptions!$D$6)/(Assumptions!$F$6-Assumptions!$D$6),Assumptions!$D$6+SQRT(C648*(Assumptions!$F$6-Assumptions!$D$6)*(Assumptions!$E$6-Assumptions!$D$6)),Assumptions!$F$6-SQRT((1-C648)*(Assumptions!$F$6-Assumptions!$D$6)*(Assumptions!$F$6-Assumptions!$E$6)))</f>
        <v>0.109533406037907</v>
      </c>
      <c r="F648" s="19" t="n">
        <f aca="false">IF(D648&lt;(Assumptions!$E$7-Assumptions!$D$7)/(Assumptions!$F$7-Assumptions!$D$7),Assumptions!$D$7+SQRT(D648*(Assumptions!$F$7-Assumptions!$D$7)*(Assumptions!$E$7-Assumptions!$D$7)),Assumptions!$F$7-SQRT((1-D648)*(Assumptions!$F$7-Assumptions!$D$7)*(Assumptions!$F$7-Assumptions!$E$7)))</f>
        <v>0.434526506585289</v>
      </c>
      <c r="G648" s="19" t="n">
        <f aca="false">MIN(Assumptions!$D$24,MAX(Assumptions!$D$23,Assumptions!$D$8+Assumptions!$E$8*'Random Draws'!E648))</f>
        <v>0.072951156101205</v>
      </c>
      <c r="H648" s="19" t="n">
        <f aca="false">IF('Random Draws'!F648&lt;(Assumptions!$E$9-Assumptions!$D$9)/(Assumptions!$F$9-Assumptions!$D$9),Assumptions!$D$9+SQRT('Random Draws'!F648*(Assumptions!$F$9-Assumptions!$D$9)*(Assumptions!$E$9-Assumptions!$D$9)),Assumptions!$F$9-SQRT((1-'Random Draws'!F648)*(Assumptions!$F$9-Assumptions!$D$9)*(Assumptions!$F$9-Assumptions!$E$9)))</f>
        <v>0.319813976182881</v>
      </c>
      <c r="I648" s="19" t="n">
        <f aca="false">IF('Random Draws'!G648&lt;(Assumptions!$E$10-Assumptions!$D$10)/(Assumptions!$F$10-Assumptions!$D$10),Assumptions!$D$10+SQRT('Random Draws'!G648*(Assumptions!$F$10-Assumptions!$D$10)*(Assumptions!$E$10-Assumptions!$D$10)),Assumptions!$F$10-SQRT((1-'Random Draws'!G648)*(Assumptions!$F$10-Assumptions!$D$10)*(Assumptions!$F$10-Assumptions!$E$10)))</f>
        <v>0.0221869522964839</v>
      </c>
      <c r="J648" s="19" t="n">
        <f aca="false">IF('Random Draws'!H648&lt;(Assumptions!$E$11-Assumptions!$D$11)/(Assumptions!$F$11-Assumptions!$D$11),Assumptions!$D$11+SQRT('Random Draws'!H648*(Assumptions!$F$11-Assumptions!$D$11)*(Assumptions!$E$11-Assumptions!$D$11)),Assumptions!$F$11-SQRT((1-'Random Draws'!H648)*(Assumptions!$F$11-Assumptions!$D$11)*(Assumptions!$F$11-Assumptions!$E$11)))</f>
        <v>0.17147584666142</v>
      </c>
      <c r="K648" s="19" t="n">
        <f aca="false">MAX(G648,I648+Assumptions!$D$21)</f>
        <v>0.072951156101205</v>
      </c>
      <c r="L648" s="28" t="n">
        <f aca="false">(F648-Assumptions!$D$15)*(1-H648)+Assumptions!$D$15-J648</f>
        <v>0.165658826999746</v>
      </c>
      <c r="M648" s="21" t="n">
        <f aca="false">Assumptions!$D$14*(1+E648)^1*L648-Assumptions!$D$14*(1+E648)^0*E648*Assumptions!$D$16</f>
        <v>26.1751100551196</v>
      </c>
      <c r="N648" s="21" t="n">
        <f aca="false">Assumptions!$D$14*(1+E648)^2*L648-Assumptions!$D$14*(1+E648)^1*E648*Assumptions!$D$16</f>
        <v>29.0421590128739</v>
      </c>
      <c r="O648" s="21" t="n">
        <f aca="false">Assumptions!$D$14*(1+E648)^3*L648-Assumptions!$D$14*(1+E648)^2*E648*Assumptions!$D$16</f>
        <v>32.2232456082485</v>
      </c>
      <c r="P648" s="21" t="n">
        <f aca="false">Assumptions!$D$14*(1+E648)^4*L648-Assumptions!$D$14*(1+E648)^3*E648*Assumptions!$D$16</f>
        <v>35.752767453316</v>
      </c>
      <c r="Q648" s="21" t="n">
        <f aca="false">Assumptions!$D$14*(1+E648)^5*L648-Assumptions!$D$14*(1+E648)^4*E648*Assumptions!$D$16</f>
        <v>39.6688898477589</v>
      </c>
      <c r="R648" s="21" t="n">
        <f aca="false">M648/(1+K648)+N648/(1+K648)^2+O648/(1+K648)^3+P648/(1+K648)^4+Q648/(1+K648)^5</f>
        <v>130.58324993787</v>
      </c>
      <c r="S648" s="21" t="n">
        <f aca="false">Q648*(1+I648)/(K648-I648)</f>
        <v>798.771941158555</v>
      </c>
      <c r="T648" s="21" t="n">
        <f aca="false">R648+S648/(1+K648)^5</f>
        <v>692.307328543136</v>
      </c>
      <c r="U648" s="8" t="n">
        <f aca="false">(T648-Assumptions!$D$17)/Assumptions!$D$18</f>
        <v>20.2922931417254</v>
      </c>
    </row>
    <row r="649" customFormat="false" ht="15" hidden="false" customHeight="false" outlineLevel="0" collapsed="false">
      <c r="B649" s="2" t="n">
        <v>644</v>
      </c>
      <c r="C649" s="27" t="n">
        <f aca="false">NORMSDIST('Random Draws'!C649)</f>
        <v>0.707433389152895</v>
      </c>
      <c r="D649" s="27" t="n">
        <f aca="false">NORMSDIST(Assumptions!$D$22*'Random Draws'!C649+SQRT(1-Assumptions!$D$22^2)*'Random Draws'!D649)</f>
        <v>0.132823911825134</v>
      </c>
      <c r="E649" s="19" t="n">
        <f aca="false">IF(C649&lt;(Assumptions!$E$6-Assumptions!$D$6)/(Assumptions!$F$6-Assumptions!$D$6),Assumptions!$D$6+SQRT(C649*(Assumptions!$F$6-Assumptions!$D$6)*(Assumptions!$E$6-Assumptions!$D$6)),Assumptions!$F$6-SQRT((1-C649)*(Assumptions!$F$6-Assumptions!$D$6)*(Assumptions!$F$6-Assumptions!$E$6)))</f>
        <v>0.10175299940864</v>
      </c>
      <c r="F649" s="19" t="n">
        <f aca="false">IF(D649&lt;(Assumptions!$E$7-Assumptions!$D$7)/(Assumptions!$F$7-Assumptions!$D$7),Assumptions!$D$7+SQRT(D649*(Assumptions!$F$7-Assumptions!$D$7)*(Assumptions!$E$7-Assumptions!$D$7)),Assumptions!$F$7-SQRT((1-D649)*(Assumptions!$F$7-Assumptions!$D$7)*(Assumptions!$F$7-Assumptions!$E$7)))</f>
        <v>0.388230187228405</v>
      </c>
      <c r="G649" s="19" t="n">
        <f aca="false">MIN(Assumptions!$D$24,MAX(Assumptions!$D$23,Assumptions!$D$8+Assumptions!$E$8*'Random Draws'!E649))</f>
        <v>0.091900790525134</v>
      </c>
      <c r="H649" s="19" t="n">
        <f aca="false">IF('Random Draws'!F649&lt;(Assumptions!$E$9-Assumptions!$D$9)/(Assumptions!$F$9-Assumptions!$D$9),Assumptions!$D$9+SQRT('Random Draws'!F649*(Assumptions!$F$9-Assumptions!$D$9)*(Assumptions!$E$9-Assumptions!$D$9)),Assumptions!$F$9-SQRT((1-'Random Draws'!F649)*(Assumptions!$F$9-Assumptions!$D$9)*(Assumptions!$F$9-Assumptions!$E$9)))</f>
        <v>0.274782243231177</v>
      </c>
      <c r="I649" s="19" t="n">
        <f aca="false">IF('Random Draws'!G649&lt;(Assumptions!$E$10-Assumptions!$D$10)/(Assumptions!$F$10-Assumptions!$D$10),Assumptions!$D$10+SQRT('Random Draws'!G649*(Assumptions!$F$10-Assumptions!$D$10)*(Assumptions!$E$10-Assumptions!$D$10)),Assumptions!$F$10-SQRT((1-'Random Draws'!G649)*(Assumptions!$F$10-Assumptions!$D$10)*(Assumptions!$F$10-Assumptions!$E$10)))</f>
        <v>0.025091849350897</v>
      </c>
      <c r="J649" s="19" t="n">
        <f aca="false">IF('Random Draws'!H649&lt;(Assumptions!$E$11-Assumptions!$D$11)/(Assumptions!$F$11-Assumptions!$D$11),Assumptions!$D$11+SQRT('Random Draws'!H649*(Assumptions!$F$11-Assumptions!$D$11)*(Assumptions!$E$11-Assumptions!$D$11)),Assumptions!$F$11-SQRT((1-'Random Draws'!H649)*(Assumptions!$F$11-Assumptions!$D$11)*(Assumptions!$F$11-Assumptions!$E$11)))</f>
        <v>0.179972791794056</v>
      </c>
      <c r="K649" s="19" t="n">
        <f aca="false">MAX(G649,I649+Assumptions!$D$21)</f>
        <v>0.091900790525134</v>
      </c>
      <c r="L649" s="28" t="n">
        <f aca="false">(F649-Assumptions!$D$15)*(1-H649)+Assumptions!$D$15-J649</f>
        <v>0.137300325317721</v>
      </c>
      <c r="M649" s="21" t="n">
        <f aca="false">Assumptions!$D$14*(1+E649)^1*L649-Assumptions!$D$14*(1+E649)^0*E649*Assumptions!$D$16</f>
        <v>21.4916760121667</v>
      </c>
      <c r="N649" s="21" t="n">
        <f aca="false">Assumptions!$D$14*(1+E649)^2*L649-Assumptions!$D$14*(1+E649)^1*E649*Assumptions!$D$16</f>
        <v>23.6785185087234</v>
      </c>
      <c r="O649" s="21" t="n">
        <f aca="false">Assumptions!$D$14*(1+E649)^3*L649-Assumptions!$D$14*(1+E649)^2*E649*Assumptions!$D$16</f>
        <v>26.087878788539</v>
      </c>
      <c r="P649" s="21" t="n">
        <f aca="false">Assumptions!$D$14*(1+E649)^4*L649-Assumptions!$D$14*(1+E649)^3*E649*Assumptions!$D$16</f>
        <v>28.7423987034818</v>
      </c>
      <c r="Q649" s="21" t="n">
        <f aca="false">Assumptions!$D$14*(1+E649)^5*L649-Assumptions!$D$14*(1+E649)^4*E649*Assumptions!$D$16</f>
        <v>31.6670239817601</v>
      </c>
      <c r="R649" s="21" t="n">
        <f aca="false">M649/(1+K649)+N649/(1+K649)^2+O649/(1+K649)^3+P649/(1+K649)^4+Q649/(1+K649)^5</f>
        <v>100.206125840987</v>
      </c>
      <c r="S649" s="21" t="n">
        <f aca="false">Q649*(1+I649)/(K649-I649)</f>
        <v>485.887182259664</v>
      </c>
      <c r="T649" s="21" t="n">
        <f aca="false">R649+S649/(1+K649)^5</f>
        <v>413.260329928251</v>
      </c>
      <c r="U649" s="8" t="n">
        <f aca="false">(T649-Assumptions!$D$17)/Assumptions!$D$18</f>
        <v>9.13041319713004</v>
      </c>
    </row>
    <row r="650" customFormat="false" ht="15" hidden="false" customHeight="false" outlineLevel="0" collapsed="false">
      <c r="B650" s="2" t="n">
        <v>645</v>
      </c>
      <c r="C650" s="27" t="n">
        <f aca="false">NORMSDIST('Random Draws'!C650)</f>
        <v>0.618419409627792</v>
      </c>
      <c r="D650" s="27" t="n">
        <f aca="false">NORMSDIST(Assumptions!$D$22*'Random Draws'!C650+SQRT(1-Assumptions!$D$22^2)*'Random Draws'!D650)</f>
        <v>0.10673998098287</v>
      </c>
      <c r="E650" s="19" t="n">
        <f aca="false">IF(C650&lt;(Assumptions!$E$6-Assumptions!$D$6)/(Assumptions!$F$6-Assumptions!$D$6),Assumptions!$D$6+SQRT(C650*(Assumptions!$F$6-Assumptions!$D$6)*(Assumptions!$E$6-Assumptions!$D$6)),Assumptions!$F$6-SQRT((1-C650)*(Assumptions!$F$6-Assumptions!$D$6)*(Assumptions!$F$6-Assumptions!$E$6)))</f>
        <v>0.0963204515607013</v>
      </c>
      <c r="F650" s="19" t="n">
        <f aca="false">IF(D650&lt;(Assumptions!$E$7-Assumptions!$D$7)/(Assumptions!$F$7-Assumptions!$D$7),Assumptions!$D$7+SQRT(D650*(Assumptions!$F$7-Assumptions!$D$7)*(Assumptions!$E$7-Assumptions!$D$7)),Assumptions!$F$7-SQRT((1-D650)*(Assumptions!$F$7-Assumptions!$D$7)*(Assumptions!$F$7-Assumptions!$E$7)))</f>
        <v>0.385306913796376</v>
      </c>
      <c r="G650" s="19" t="n">
        <f aca="false">MIN(Assumptions!$D$24,MAX(Assumptions!$D$23,Assumptions!$D$8+Assumptions!$E$8*'Random Draws'!E650))</f>
        <v>0.078910897193664</v>
      </c>
      <c r="H650" s="19" t="n">
        <f aca="false">IF('Random Draws'!F650&lt;(Assumptions!$E$9-Assumptions!$D$9)/(Assumptions!$F$9-Assumptions!$D$9),Assumptions!$D$9+SQRT('Random Draws'!F650*(Assumptions!$F$9-Assumptions!$D$9)*(Assumptions!$E$9-Assumptions!$D$9)),Assumptions!$F$9-SQRT((1-'Random Draws'!F650)*(Assumptions!$F$9-Assumptions!$D$9)*(Assumptions!$F$9-Assumptions!$E$9)))</f>
        <v>0.262314123279616</v>
      </c>
      <c r="I650" s="19" t="n">
        <f aca="false">IF('Random Draws'!G650&lt;(Assumptions!$E$10-Assumptions!$D$10)/(Assumptions!$F$10-Assumptions!$D$10),Assumptions!$D$10+SQRT('Random Draws'!G650*(Assumptions!$F$10-Assumptions!$D$10)*(Assumptions!$E$10-Assumptions!$D$10)),Assumptions!$F$10-SQRT((1-'Random Draws'!G650)*(Assumptions!$F$10-Assumptions!$D$10)*(Assumptions!$F$10-Assumptions!$E$10)))</f>
        <v>0.0167126967640454</v>
      </c>
      <c r="J650" s="19" t="n">
        <f aca="false">IF('Random Draws'!H650&lt;(Assumptions!$E$11-Assumptions!$D$11)/(Assumptions!$F$11-Assumptions!$D$11),Assumptions!$D$11+SQRT('Random Draws'!H650*(Assumptions!$F$11-Assumptions!$D$11)*(Assumptions!$E$11-Assumptions!$D$11)),Assumptions!$F$11-SQRT((1-'Random Draws'!H650)*(Assumptions!$F$11-Assumptions!$D$11)*(Assumptions!$F$11-Assumptions!$E$11)))</f>
        <v>0.152605305621386</v>
      </c>
      <c r="K650" s="19" t="n">
        <f aca="false">MAX(G650,I650+Assumptions!$D$21)</f>
        <v>0.078910897193664</v>
      </c>
      <c r="L650" s="28" t="n">
        <f aca="false">(F650-Assumptions!$D$15)*(1-H650)+Assumptions!$D$15-J650</f>
        <v>0.165730998915269</v>
      </c>
      <c r="M650" s="21" t="n">
        <f aca="false">Assumptions!$D$14*(1+E650)^1*L650-Assumptions!$D$14*(1+E650)^0*E650*Assumptions!$D$16</f>
        <v>25.9266771531281</v>
      </c>
      <c r="N650" s="21" t="n">
        <f aca="false">Assumptions!$D$14*(1+E650)^2*L650-Assumptions!$D$14*(1+E650)^1*E650*Assumptions!$D$16</f>
        <v>28.4239464039859</v>
      </c>
      <c r="O650" s="21" t="n">
        <f aca="false">Assumptions!$D$14*(1+E650)^3*L650-Assumptions!$D$14*(1+E650)^2*E650*Assumptions!$D$16</f>
        <v>31.161753756755</v>
      </c>
      <c r="P650" s="21" t="n">
        <f aca="false">Assumptions!$D$14*(1+E650)^4*L650-Assumptions!$D$14*(1+E650)^3*E650*Assumptions!$D$16</f>
        <v>34.163267950029</v>
      </c>
      <c r="Q650" s="21" t="n">
        <f aca="false">Assumptions!$D$14*(1+E650)^5*L650-Assumptions!$D$14*(1+E650)^4*E650*Assumptions!$D$16</f>
        <v>37.453889345765</v>
      </c>
      <c r="R650" s="21" t="n">
        <f aca="false">M650/(1+K650)+N650/(1+K650)^2+O650/(1+K650)^3+P650/(1+K650)^4+Q650/(1+K650)^5</f>
        <v>124.092756985672</v>
      </c>
      <c r="S650" s="21" t="n">
        <f aca="false">Q650*(1+I650)/(K650-I650)</f>
        <v>612.233868150651</v>
      </c>
      <c r="T650" s="21" t="n">
        <f aca="false">R650+S650/(1+K650)^5</f>
        <v>542.876151473169</v>
      </c>
      <c r="U650" s="8" t="n">
        <f aca="false">(T650-Assumptions!$D$17)/Assumptions!$D$18</f>
        <v>14.3150460589268</v>
      </c>
    </row>
    <row r="651" customFormat="false" ht="15" hidden="false" customHeight="false" outlineLevel="0" collapsed="false">
      <c r="B651" s="2" t="n">
        <v>646</v>
      </c>
      <c r="C651" s="27" t="n">
        <f aca="false">NORMSDIST('Random Draws'!C651)</f>
        <v>0.327328686444466</v>
      </c>
      <c r="D651" s="27" t="n">
        <f aca="false">NORMSDIST(Assumptions!$D$22*'Random Draws'!C651+SQRT(1-Assumptions!$D$22^2)*'Random Draws'!D651)</f>
        <v>0.822485544483971</v>
      </c>
      <c r="E651" s="19" t="n">
        <f aca="false">IF(C651&lt;(Assumptions!$E$6-Assumptions!$D$6)/(Assumptions!$F$6-Assumptions!$D$6),Assumptions!$D$6+SQRT(C651*(Assumptions!$F$6-Assumptions!$D$6)*(Assumptions!$E$6-Assumptions!$D$6)),Assumptions!$F$6-SQRT((1-C651)*(Assumptions!$F$6-Assumptions!$D$6)*(Assumptions!$F$6-Assumptions!$E$6)))</f>
        <v>0.0804554499693469</v>
      </c>
      <c r="F651" s="19" t="n">
        <f aca="false">IF(D651&lt;(Assumptions!$E$7-Assumptions!$D$7)/(Assumptions!$F$7-Assumptions!$D$7),Assumptions!$D$7+SQRT(D651*(Assumptions!$F$7-Assumptions!$D$7)*(Assumptions!$E$7-Assumptions!$D$7)),Assumptions!$F$7-SQRT((1-D651)*(Assumptions!$F$7-Assumptions!$D$7)*(Assumptions!$F$7-Assumptions!$E$7)))</f>
        <v>0.433353089821442</v>
      </c>
      <c r="G651" s="19" t="n">
        <f aca="false">MIN(Assumptions!$D$24,MAX(Assumptions!$D$23,Assumptions!$D$8+Assumptions!$E$8*'Random Draws'!E651))</f>
        <v>0.102021618742293</v>
      </c>
      <c r="H651" s="19" t="n">
        <f aca="false">IF('Random Draws'!F651&lt;(Assumptions!$E$9-Assumptions!$D$9)/(Assumptions!$F$9-Assumptions!$D$9),Assumptions!$D$9+SQRT('Random Draws'!F651*(Assumptions!$F$9-Assumptions!$D$9)*(Assumptions!$E$9-Assumptions!$D$9)),Assumptions!$F$9-SQRT((1-'Random Draws'!F651)*(Assumptions!$F$9-Assumptions!$D$9)*(Assumptions!$F$9-Assumptions!$E$9)))</f>
        <v>0.245654281561666</v>
      </c>
      <c r="I651" s="19" t="n">
        <f aca="false">IF('Random Draws'!G651&lt;(Assumptions!$E$10-Assumptions!$D$10)/(Assumptions!$F$10-Assumptions!$D$10),Assumptions!$D$10+SQRT('Random Draws'!G651*(Assumptions!$F$10-Assumptions!$D$10)*(Assumptions!$E$10-Assumptions!$D$10)),Assumptions!$F$10-SQRT((1-'Random Draws'!G651)*(Assumptions!$F$10-Assumptions!$D$10)*(Assumptions!$F$10-Assumptions!$E$10)))</f>
        <v>0.0136583309174335</v>
      </c>
      <c r="J651" s="19" t="n">
        <f aca="false">IF('Random Draws'!H651&lt;(Assumptions!$E$11-Assumptions!$D$11)/(Assumptions!$F$11-Assumptions!$D$11),Assumptions!$D$11+SQRT('Random Draws'!H651*(Assumptions!$F$11-Assumptions!$D$11)*(Assumptions!$E$11-Assumptions!$D$11)),Assumptions!$F$11-SQRT((1-'Random Draws'!H651)*(Assumptions!$F$11-Assumptions!$D$11)*(Assumptions!$F$11-Assumptions!$E$11)))</f>
        <v>0.173181048611743</v>
      </c>
      <c r="K651" s="19" t="n">
        <f aca="false">MAX(G651,I651+Assumptions!$D$21)</f>
        <v>0.102021618742293</v>
      </c>
      <c r="L651" s="28" t="n">
        <f aca="false">(F651-Assumptions!$D$15)*(1-H651)+Assumptions!$D$15-J651</f>
        <v>0.185652055870102</v>
      </c>
      <c r="M651" s="21" t="n">
        <f aca="false">Assumptions!$D$14*(1+E651)^1*L651-Assumptions!$D$14*(1+E651)^0*E651*Assumptions!$D$16</f>
        <v>28.7353912492488</v>
      </c>
      <c r="N651" s="21" t="n">
        <f aca="false">Assumptions!$D$14*(1+E651)^2*L651-Assumptions!$D$14*(1+E651)^1*E651*Assumptions!$D$16</f>
        <v>31.0473100822523</v>
      </c>
      <c r="O651" s="21" t="n">
        <f aca="false">Assumptions!$D$14*(1+E651)^3*L651-Assumptions!$D$14*(1+E651)^2*E651*Assumptions!$D$16</f>
        <v>33.5452353852578</v>
      </c>
      <c r="P651" s="21" t="n">
        <f aca="false">Assumptions!$D$14*(1+E651)^4*L651-Assumptions!$D$14*(1+E651)^3*E651*Assumptions!$D$16</f>
        <v>36.2441323925063</v>
      </c>
      <c r="Q651" s="21" t="n">
        <f aca="false">Assumptions!$D$14*(1+E651)^5*L651-Assumptions!$D$14*(1+E651)^4*E651*Assumptions!$D$16</f>
        <v>39.160170372894</v>
      </c>
      <c r="R651" s="21" t="n">
        <f aca="false">M651/(1+K651)+N651/(1+K651)^2+O651/(1+K651)^3+P651/(1+K651)^4+Q651/(1+K651)^5</f>
        <v>125.371876778891</v>
      </c>
      <c r="S651" s="21" t="n">
        <f aca="false">Q651*(1+I651)/(K651-I651)</f>
        <v>449.225395701749</v>
      </c>
      <c r="T651" s="21" t="n">
        <f aca="false">R651+S651/(1+K651)^5</f>
        <v>401.756405283541</v>
      </c>
      <c r="U651" s="8" t="n">
        <f aca="false">(T651-Assumptions!$D$17)/Assumptions!$D$18</f>
        <v>8.67025621134163</v>
      </c>
    </row>
    <row r="652" customFormat="false" ht="15" hidden="false" customHeight="false" outlineLevel="0" collapsed="false">
      <c r="B652" s="2" t="n">
        <v>647</v>
      </c>
      <c r="C652" s="27" t="n">
        <f aca="false">NORMSDIST('Random Draws'!C652)</f>
        <v>0.22417164536967</v>
      </c>
      <c r="D652" s="27" t="n">
        <f aca="false">NORMSDIST(Assumptions!$D$22*'Random Draws'!C652+SQRT(1-Assumptions!$D$22^2)*'Random Draws'!D652)</f>
        <v>0.346138925702963</v>
      </c>
      <c r="E652" s="19" t="n">
        <f aca="false">IF(C652&lt;(Assumptions!$E$6-Assumptions!$D$6)/(Assumptions!$F$6-Assumptions!$D$6),Assumptions!$D$6+SQRT(C652*(Assumptions!$F$6-Assumptions!$D$6)*(Assumptions!$E$6-Assumptions!$D$6)),Assumptions!$F$6-SQRT((1-C652)*(Assumptions!$F$6-Assumptions!$D$6)*(Assumptions!$F$6-Assumptions!$E$6)))</f>
        <v>0.0734792208220017</v>
      </c>
      <c r="F652" s="19" t="n">
        <f aca="false">IF(D652&lt;(Assumptions!$E$7-Assumptions!$D$7)/(Assumptions!$F$7-Assumptions!$D$7),Assumptions!$D$7+SQRT(D652*(Assumptions!$F$7-Assumptions!$D$7)*(Assumptions!$E$7-Assumptions!$D$7)),Assumptions!$F$7-SQRT((1-D652)*(Assumptions!$F$7-Assumptions!$D$7)*(Assumptions!$F$7-Assumptions!$E$7)))</f>
        <v>0.405572289323862</v>
      </c>
      <c r="G652" s="19" t="n">
        <f aca="false">MIN(Assumptions!$D$24,MAX(Assumptions!$D$23,Assumptions!$D$8+Assumptions!$E$8*'Random Draws'!E652))</f>
        <v>0.092329548705501</v>
      </c>
      <c r="H652" s="19" t="n">
        <f aca="false">IF('Random Draws'!F652&lt;(Assumptions!$E$9-Assumptions!$D$9)/(Assumptions!$F$9-Assumptions!$D$9),Assumptions!$D$9+SQRT('Random Draws'!F652*(Assumptions!$F$9-Assumptions!$D$9)*(Assumptions!$E$9-Assumptions!$D$9)),Assumptions!$F$9-SQRT((1-'Random Draws'!F652)*(Assumptions!$F$9-Assumptions!$D$9)*(Assumptions!$F$9-Assumptions!$E$9)))</f>
        <v>0.251981616017383</v>
      </c>
      <c r="I652" s="19" t="n">
        <f aca="false">IF('Random Draws'!G652&lt;(Assumptions!$E$10-Assumptions!$D$10)/(Assumptions!$F$10-Assumptions!$D$10),Assumptions!$D$10+SQRT('Random Draws'!G652*(Assumptions!$F$10-Assumptions!$D$10)*(Assumptions!$E$10-Assumptions!$D$10)),Assumptions!$F$10-SQRT((1-'Random Draws'!G652)*(Assumptions!$F$10-Assumptions!$D$10)*(Assumptions!$F$10-Assumptions!$E$10)))</f>
        <v>0.0239048775360471</v>
      </c>
      <c r="J652" s="19" t="n">
        <f aca="false">IF('Random Draws'!H652&lt;(Assumptions!$E$11-Assumptions!$D$11)/(Assumptions!$F$11-Assumptions!$D$11),Assumptions!$D$11+SQRT('Random Draws'!H652*(Assumptions!$F$11-Assumptions!$D$11)*(Assumptions!$E$11-Assumptions!$D$11)),Assumptions!$F$11-SQRT((1-'Random Draws'!H652)*(Assumptions!$F$11-Assumptions!$D$11)*(Assumptions!$F$11-Assumptions!$E$11)))</f>
        <v>0.169900534254046</v>
      </c>
      <c r="K652" s="19" t="n">
        <f aca="false">MAX(G652,I652+Assumptions!$D$21)</f>
        <v>0.092329548705501</v>
      </c>
      <c r="L652" s="28" t="n">
        <f aca="false">(F652-Assumptions!$D$15)*(1-H652)+Assumptions!$D$15-J652</f>
        <v>0.166232604276379</v>
      </c>
      <c r="M652" s="21" t="n">
        <f aca="false">Assumptions!$D$14*(1+E652)^1*L652-Assumptions!$D$14*(1+E652)^0*E652*Assumptions!$D$16</f>
        <v>25.5552161339282</v>
      </c>
      <c r="N652" s="21" t="n">
        <f aca="false">Assumptions!$D$14*(1+E652)^2*L652-Assumptions!$D$14*(1+E652)^1*E652*Assumptions!$D$16</f>
        <v>27.432993503387</v>
      </c>
      <c r="O652" s="21" t="n">
        <f aca="false">Assumptions!$D$14*(1+E652)^3*L652-Assumptions!$D$14*(1+E652)^2*E652*Assumptions!$D$16</f>
        <v>29.448748490831</v>
      </c>
      <c r="P652" s="21" t="n">
        <f aca="false">Assumptions!$D$14*(1+E652)^4*L652-Assumptions!$D$14*(1+E652)^3*E652*Assumptions!$D$16</f>
        <v>31.6126195841203</v>
      </c>
      <c r="Q652" s="21" t="n">
        <f aca="false">Assumptions!$D$14*(1+E652)^5*L652-Assumptions!$D$14*(1+E652)^4*E652*Assumptions!$D$16</f>
        <v>33.9354902393038</v>
      </c>
      <c r="R652" s="21" t="n">
        <f aca="false">M652/(1+K652)+N652/(1+K652)^2+O652/(1+K652)^3+P652/(1+K652)^4+Q652/(1+K652)^5</f>
        <v>113.00753325252</v>
      </c>
      <c r="S652" s="21" t="n">
        <f aca="false">Q652*(1+I652)/(K652-I652)</f>
        <v>507.809732713947</v>
      </c>
      <c r="T652" s="21" t="n">
        <f aca="false">R652+S652/(1+K652)^5</f>
        <v>439.544692759246</v>
      </c>
      <c r="U652" s="8" t="n">
        <f aca="false">(T652-Assumptions!$D$17)/Assumptions!$D$18</f>
        <v>10.1817877103698</v>
      </c>
    </row>
    <row r="653" customFormat="false" ht="15" hidden="false" customHeight="false" outlineLevel="0" collapsed="false">
      <c r="B653" s="2" t="n">
        <v>648</v>
      </c>
      <c r="C653" s="27" t="n">
        <f aca="false">NORMSDIST('Random Draws'!C653)</f>
        <v>0.00432558769833715</v>
      </c>
      <c r="D653" s="27" t="n">
        <f aca="false">NORMSDIST(Assumptions!$D$22*'Random Draws'!C653+SQRT(1-Assumptions!$D$22^2)*'Random Draws'!D653)</f>
        <v>0.0963683071075055</v>
      </c>
      <c r="E653" s="19" t="n">
        <f aca="false">IF(C653&lt;(Assumptions!$E$6-Assumptions!$D$6)/(Assumptions!$F$6-Assumptions!$D$6),Assumptions!$D$6+SQRT(C653*(Assumptions!$F$6-Assumptions!$D$6)*(Assumptions!$E$6-Assumptions!$D$6)),Assumptions!$F$6-SQRT((1-C653)*(Assumptions!$F$6-Assumptions!$D$6)*(Assumptions!$F$6-Assumptions!$E$6)))</f>
        <v>0.0446505847472856</v>
      </c>
      <c r="F653" s="19" t="n">
        <f aca="false">IF(D653&lt;(Assumptions!$E$7-Assumptions!$D$7)/(Assumptions!$F$7-Assumptions!$D$7),Assumptions!$D$7+SQRT(D653*(Assumptions!$F$7-Assumptions!$D$7)*(Assumptions!$E$7-Assumptions!$D$7)),Assumptions!$F$7-SQRT((1-D653)*(Assumptions!$F$7-Assumptions!$D$7)*(Assumptions!$F$7-Assumptions!$E$7)))</f>
        <v>0.384045994315999</v>
      </c>
      <c r="G653" s="19" t="n">
        <f aca="false">MIN(Assumptions!$D$24,MAX(Assumptions!$D$23,Assumptions!$D$8+Assumptions!$E$8*'Random Draws'!E653))</f>
        <v>0.073033302575813</v>
      </c>
      <c r="H653" s="19" t="n">
        <f aca="false">IF('Random Draws'!F653&lt;(Assumptions!$E$9-Assumptions!$D$9)/(Assumptions!$F$9-Assumptions!$D$9),Assumptions!$D$9+SQRT('Random Draws'!F653*(Assumptions!$F$9-Assumptions!$D$9)*(Assumptions!$E$9-Assumptions!$D$9)),Assumptions!$F$9-SQRT((1-'Random Draws'!F653)*(Assumptions!$F$9-Assumptions!$D$9)*(Assumptions!$F$9-Assumptions!$E$9)))</f>
        <v>0.271372979491719</v>
      </c>
      <c r="I653" s="19" t="n">
        <f aca="false">IF('Random Draws'!G653&lt;(Assumptions!$E$10-Assumptions!$D$10)/(Assumptions!$F$10-Assumptions!$D$10),Assumptions!$D$10+SQRT('Random Draws'!G653*(Assumptions!$F$10-Assumptions!$D$10)*(Assumptions!$E$10-Assumptions!$D$10)),Assumptions!$F$10-SQRT((1-'Random Draws'!G653)*(Assumptions!$F$10-Assumptions!$D$10)*(Assumptions!$F$10-Assumptions!$E$10)))</f>
        <v>0.0178837694635276</v>
      </c>
      <c r="J653" s="19" t="n">
        <f aca="false">IF('Random Draws'!H653&lt;(Assumptions!$E$11-Assumptions!$D$11)/(Assumptions!$F$11-Assumptions!$D$11),Assumptions!$D$11+SQRT('Random Draws'!H653*(Assumptions!$F$11-Assumptions!$D$11)*(Assumptions!$E$11-Assumptions!$D$11)),Assumptions!$F$11-SQRT((1-'Random Draws'!H653)*(Assumptions!$F$11-Assumptions!$D$11)*(Assumptions!$F$11-Assumptions!$E$11)))</f>
        <v>0.126727260846139</v>
      </c>
      <c r="K653" s="19" t="n">
        <f aca="false">MAX(G653,I653+Assumptions!$D$21)</f>
        <v>0.073033302575813</v>
      </c>
      <c r="L653" s="28" t="n">
        <f aca="false">(F653-Assumptions!$D$15)*(1-H653)+Assumptions!$D$15-J653</f>
        <v>0.18837751506439</v>
      </c>
      <c r="M653" s="21" t="n">
        <f aca="false">Assumptions!$D$14*(1+E653)^1*L653-Assumptions!$D$14*(1+E653)^0*E653*Assumptions!$D$16</f>
        <v>28.3401287398114</v>
      </c>
      <c r="N653" s="21" t="n">
        <f aca="false">Assumptions!$D$14*(1+E653)^2*L653-Assumptions!$D$14*(1+E653)^1*E653*Assumptions!$D$16</f>
        <v>29.6055320598573</v>
      </c>
      <c r="O653" s="21" t="n">
        <f aca="false">Assumptions!$D$14*(1+E653)^3*L653-Assumptions!$D$14*(1+E653)^2*E653*Assumptions!$D$16</f>
        <v>30.9274363780845</v>
      </c>
      <c r="P653" s="21" t="n">
        <f aca="false">Assumptions!$D$14*(1+E653)^4*L653-Assumptions!$D$14*(1+E653)^3*E653*Assumptions!$D$16</f>
        <v>32.3083644971004</v>
      </c>
      <c r="Q653" s="21" t="n">
        <f aca="false">Assumptions!$D$14*(1+E653)^5*L653-Assumptions!$D$14*(1+E653)^4*E653*Assumptions!$D$16</f>
        <v>33.7509518641244</v>
      </c>
      <c r="R653" s="21" t="n">
        <f aca="false">M653/(1+K653)+N653/(1+K653)^2+O653/(1+K653)^3+P653/(1+K653)^4+Q653/(1+K653)^5</f>
        <v>125.252489548141</v>
      </c>
      <c r="S653" s="21" t="n">
        <f aca="false">Q653*(1+I653)/(K653-I653)</f>
        <v>622.93448679775</v>
      </c>
      <c r="T653" s="21" t="n">
        <f aca="false">R653+S653/(1+K653)^5</f>
        <v>563.153926550594</v>
      </c>
      <c r="U653" s="8" t="n">
        <f aca="false">(T653-Assumptions!$D$17)/Assumptions!$D$18</f>
        <v>15.1261570620238</v>
      </c>
    </row>
    <row r="654" customFormat="false" ht="15" hidden="false" customHeight="false" outlineLevel="0" collapsed="false">
      <c r="B654" s="2" t="n">
        <v>649</v>
      </c>
      <c r="C654" s="27" t="n">
        <f aca="false">NORMSDIST('Random Draws'!C654)</f>
        <v>0.530459302319691</v>
      </c>
      <c r="D654" s="27" t="n">
        <f aca="false">NORMSDIST(Assumptions!$D$22*'Random Draws'!C654+SQRT(1-Assumptions!$D$22^2)*'Random Draws'!D654)</f>
        <v>0.158079544734415</v>
      </c>
      <c r="E654" s="19" t="n">
        <f aca="false">IF(C654&lt;(Assumptions!$E$6-Assumptions!$D$6)/(Assumptions!$F$6-Assumptions!$D$6),Assumptions!$D$6+SQRT(C654*(Assumptions!$F$6-Assumptions!$D$6)*(Assumptions!$E$6-Assumptions!$D$6)),Assumptions!$F$6-SQRT((1-C654)*(Assumptions!$F$6-Assumptions!$D$6)*(Assumptions!$F$6-Assumptions!$E$6)))</f>
        <v>0.091546893924109</v>
      </c>
      <c r="F654" s="19" t="n">
        <f aca="false">IF(D654&lt;(Assumptions!$E$7-Assumptions!$D$7)/(Assumptions!$F$7-Assumptions!$D$7),Assumptions!$D$7+SQRT(D654*(Assumptions!$F$7-Assumptions!$D$7)*(Assumptions!$E$7-Assumptions!$D$7)),Assumptions!$F$7-SQRT((1-D654)*(Assumptions!$F$7-Assumptions!$D$7)*(Assumptions!$F$7-Assumptions!$E$7)))</f>
        <v>0.39079735814005</v>
      </c>
      <c r="G654" s="19" t="n">
        <f aca="false">MIN(Assumptions!$D$24,MAX(Assumptions!$D$23,Assumptions!$D$8+Assumptions!$E$8*'Random Draws'!E654))</f>
        <v>0.080750734521245</v>
      </c>
      <c r="H654" s="19" t="n">
        <f aca="false">IF('Random Draws'!F654&lt;(Assumptions!$E$9-Assumptions!$D$9)/(Assumptions!$F$9-Assumptions!$D$9),Assumptions!$D$9+SQRT('Random Draws'!F654*(Assumptions!$F$9-Assumptions!$D$9)*(Assumptions!$E$9-Assumptions!$D$9)),Assumptions!$F$9-SQRT((1-'Random Draws'!F654)*(Assumptions!$F$9-Assumptions!$D$9)*(Assumptions!$F$9-Assumptions!$E$9)))</f>
        <v>0.276381612408758</v>
      </c>
      <c r="I654" s="19" t="n">
        <f aca="false">IF('Random Draws'!G654&lt;(Assumptions!$E$10-Assumptions!$D$10)/(Assumptions!$F$10-Assumptions!$D$10),Assumptions!$D$10+SQRT('Random Draws'!G654*(Assumptions!$F$10-Assumptions!$D$10)*(Assumptions!$E$10-Assumptions!$D$10)),Assumptions!$F$10-SQRT((1-'Random Draws'!G654)*(Assumptions!$F$10-Assumptions!$D$10)*(Assumptions!$F$10-Assumptions!$E$10)))</f>
        <v>0.0145812105942971</v>
      </c>
      <c r="J654" s="19" t="n">
        <f aca="false">IF('Random Draws'!H654&lt;(Assumptions!$E$11-Assumptions!$D$11)/(Assumptions!$F$11-Assumptions!$D$11),Assumptions!$D$11+SQRT('Random Draws'!H654*(Assumptions!$F$11-Assumptions!$D$11)*(Assumptions!$E$11-Assumptions!$D$11)),Assumptions!$F$11-SQRT((1-'Random Draws'!H654)*(Assumptions!$F$11-Assumptions!$D$11)*(Assumptions!$F$11-Assumptions!$E$11)))</f>
        <v>0.179962623709114</v>
      </c>
      <c r="K654" s="19" t="n">
        <f aca="false">MAX(G654,I654+Assumptions!$D$21)</f>
        <v>0.080750734521245</v>
      </c>
      <c r="L654" s="28" t="n">
        <f aca="false">(F654-Assumptions!$D$15)*(1-H654)+Assumptions!$D$15-J654</f>
        <v>0.138755140076245</v>
      </c>
      <c r="M654" s="21" t="n">
        <f aca="false">Assumptions!$D$14*(1+E654)^1*L654-Assumptions!$D$14*(1+E654)^0*E654*Assumptions!$D$16</f>
        <v>21.5631436255334</v>
      </c>
      <c r="N654" s="21" t="n">
        <f aca="false">Assumptions!$D$14*(1+E654)^2*L654-Assumptions!$D$14*(1+E654)^1*E654*Assumptions!$D$16</f>
        <v>23.5371824476904</v>
      </c>
      <c r="O654" s="21" t="n">
        <f aca="false">Assumptions!$D$14*(1+E654)^3*L654-Assumptions!$D$14*(1+E654)^2*E654*Assumptions!$D$16</f>
        <v>25.6919383925015</v>
      </c>
      <c r="P654" s="21" t="n">
        <f aca="false">Assumptions!$D$14*(1+E654)^4*L654-Assumptions!$D$14*(1+E654)^3*E654*Assumptions!$D$16</f>
        <v>28.0439555512246</v>
      </c>
      <c r="Q654" s="21" t="n">
        <f aca="false">Assumptions!$D$14*(1+E654)^5*L654-Assumptions!$D$14*(1+E654)^4*E654*Assumptions!$D$16</f>
        <v>30.611292575285</v>
      </c>
      <c r="R654" s="21" t="n">
        <f aca="false">M654/(1+K654)+N654/(1+K654)^2+O654/(1+K654)^3+P654/(1+K654)^4+Q654/(1+K654)^5</f>
        <v>101.773138255331</v>
      </c>
      <c r="S654" s="21" t="n">
        <f aca="false">Q654*(1+I654)/(K654-I654)</f>
        <v>469.364753374635</v>
      </c>
      <c r="T654" s="21" t="n">
        <f aca="false">R654+S654/(1+K654)^5</f>
        <v>420.106955162472</v>
      </c>
      <c r="U654" s="8" t="n">
        <f aca="false">(T654-Assumptions!$D$17)/Assumptions!$D$18</f>
        <v>9.40427820649888</v>
      </c>
    </row>
    <row r="655" customFormat="false" ht="15" hidden="false" customHeight="false" outlineLevel="0" collapsed="false">
      <c r="B655" s="2" t="n">
        <v>650</v>
      </c>
      <c r="C655" s="27" t="n">
        <f aca="false">NORMSDIST('Random Draws'!C655)</f>
        <v>0.761768631420361</v>
      </c>
      <c r="D655" s="27" t="n">
        <f aca="false">NORMSDIST(Assumptions!$D$22*'Random Draws'!C655+SQRT(1-Assumptions!$D$22^2)*'Random Draws'!D655)</f>
        <v>0.934299627311443</v>
      </c>
      <c r="E655" s="19" t="n">
        <f aca="false">IF(C655&lt;(Assumptions!$E$6-Assumptions!$D$6)/(Assumptions!$F$6-Assumptions!$D$6),Assumptions!$D$6+SQRT(C655*(Assumptions!$F$6-Assumptions!$D$6)*(Assumptions!$E$6-Assumptions!$D$6)),Assumptions!$F$6-SQRT((1-C655)*(Assumptions!$F$6-Assumptions!$D$6)*(Assumptions!$F$6-Assumptions!$E$6)))</f>
        <v>0.105486859851671</v>
      </c>
      <c r="F655" s="19" t="n">
        <f aca="false">IF(D655&lt;(Assumptions!$E$7-Assumptions!$D$7)/(Assumptions!$F$7-Assumptions!$D$7),Assumptions!$D$7+SQRT(D655*(Assumptions!$F$7-Assumptions!$D$7)*(Assumptions!$E$7-Assumptions!$D$7)),Assumptions!$F$7-SQRT((1-D655)*(Assumptions!$F$7-Assumptions!$D$7)*(Assumptions!$F$7-Assumptions!$E$7)))</f>
        <v>0.44378884671733</v>
      </c>
      <c r="G655" s="19" t="n">
        <f aca="false">MIN(Assumptions!$D$24,MAX(Assumptions!$D$23,Assumptions!$D$8+Assumptions!$E$8*'Random Draws'!E655))</f>
        <v>0.077809008189987</v>
      </c>
      <c r="H655" s="19" t="n">
        <f aca="false">IF('Random Draws'!F655&lt;(Assumptions!$E$9-Assumptions!$D$9)/(Assumptions!$F$9-Assumptions!$D$9),Assumptions!$D$9+SQRT('Random Draws'!F655*(Assumptions!$F$9-Assumptions!$D$9)*(Assumptions!$E$9-Assumptions!$D$9)),Assumptions!$F$9-SQRT((1-'Random Draws'!F655)*(Assumptions!$F$9-Assumptions!$D$9)*(Assumptions!$F$9-Assumptions!$E$9)))</f>
        <v>0.296111480543631</v>
      </c>
      <c r="I655" s="19" t="n">
        <f aca="false">IF('Random Draws'!G655&lt;(Assumptions!$E$10-Assumptions!$D$10)/(Assumptions!$F$10-Assumptions!$D$10),Assumptions!$D$10+SQRT('Random Draws'!G655*(Assumptions!$F$10-Assumptions!$D$10)*(Assumptions!$E$10-Assumptions!$D$10)),Assumptions!$F$10-SQRT((1-'Random Draws'!G655)*(Assumptions!$F$10-Assumptions!$D$10)*(Assumptions!$F$10-Assumptions!$E$10)))</f>
        <v>0.0150708708570422</v>
      </c>
      <c r="J655" s="19" t="n">
        <f aca="false">IF('Random Draws'!H655&lt;(Assumptions!$E$11-Assumptions!$D$11)/(Assumptions!$F$11-Assumptions!$D$11),Assumptions!$D$11+SQRT('Random Draws'!H655*(Assumptions!$F$11-Assumptions!$D$11)*(Assumptions!$E$11-Assumptions!$D$11)),Assumptions!$F$11-SQRT((1-'Random Draws'!H655)*(Assumptions!$F$11-Assumptions!$D$11)*(Assumptions!$F$11-Assumptions!$E$11)))</f>
        <v>0.205482126766086</v>
      </c>
      <c r="K655" s="19" t="n">
        <f aca="false">MAX(G655,I655+Assumptions!$D$21)</f>
        <v>0.077809008189987</v>
      </c>
      <c r="L655" s="28" t="n">
        <f aca="false">(F655-Assumptions!$D$15)*(1-H655)+Assumptions!$D$15-J655</f>
        <v>0.145390239971697</v>
      </c>
      <c r="M655" s="21" t="n">
        <f aca="false">Assumptions!$D$14*(1+E655)^1*L655-Assumptions!$D$14*(1+E655)^0*E655*Assumptions!$D$16</f>
        <v>22.8465471363571</v>
      </c>
      <c r="N655" s="21" t="n">
        <f aca="false">Assumptions!$D$14*(1+E655)^2*L655-Assumptions!$D$14*(1+E655)^1*E655*Assumptions!$D$16</f>
        <v>25.2565576522246</v>
      </c>
      <c r="O655" s="21" t="n">
        <f aca="false">Assumptions!$D$14*(1+E655)^3*L655-Assumptions!$D$14*(1+E655)^2*E655*Assumptions!$D$16</f>
        <v>27.9207926096205</v>
      </c>
      <c r="P655" s="21" t="n">
        <f aca="false">Assumptions!$D$14*(1+E655)^4*L655-Assumptions!$D$14*(1+E655)^3*E655*Assumptions!$D$16</f>
        <v>30.8660693465791</v>
      </c>
      <c r="Q655" s="21" t="n">
        <f aca="false">Assumptions!$D$14*(1+E655)^5*L655-Assumptions!$D$14*(1+E655)^4*E655*Assumptions!$D$16</f>
        <v>34.1220340779137</v>
      </c>
      <c r="R655" s="21" t="n">
        <f aca="false">M655/(1+K655)+N655/(1+K655)^2+O655/(1+K655)^3+P655/(1+K655)^4+Q655/(1+K655)^5</f>
        <v>111.571042410304</v>
      </c>
      <c r="S655" s="21" t="n">
        <f aca="false">Q655*(1+I655)/(K655-I655)</f>
        <v>552.077003228042</v>
      </c>
      <c r="T655" s="21" t="n">
        <f aca="false">R655+S655/(1+K655)^5</f>
        <v>491.139934057374</v>
      </c>
      <c r="U655" s="8" t="n">
        <f aca="false">(T655-Assumptions!$D$17)/Assumptions!$D$18</f>
        <v>12.245597362295</v>
      </c>
    </row>
    <row r="656" customFormat="false" ht="15" hidden="false" customHeight="false" outlineLevel="0" collapsed="false">
      <c r="B656" s="2" t="n">
        <v>651</v>
      </c>
      <c r="C656" s="27" t="n">
        <f aca="false">NORMSDIST('Random Draws'!C656)</f>
        <v>0.707679393480915</v>
      </c>
      <c r="D656" s="27" t="n">
        <f aca="false">NORMSDIST(Assumptions!$D$22*'Random Draws'!C656+SQRT(1-Assumptions!$D$22^2)*'Random Draws'!D656)</f>
        <v>0.880768694105071</v>
      </c>
      <c r="E656" s="19" t="n">
        <f aca="false">IF(C656&lt;(Assumptions!$E$6-Assumptions!$D$6)/(Assumptions!$F$6-Assumptions!$D$6),Assumptions!$D$6+SQRT(C656*(Assumptions!$F$6-Assumptions!$D$6)*(Assumptions!$E$6-Assumptions!$D$6)),Assumptions!$F$6-SQRT((1-C656)*(Assumptions!$F$6-Assumptions!$D$6)*(Assumptions!$F$6-Assumptions!$E$6)))</f>
        <v>0.101769082765445</v>
      </c>
      <c r="F656" s="19" t="n">
        <f aca="false">IF(D656&lt;(Assumptions!$E$7-Assumptions!$D$7)/(Assumptions!$F$7-Assumptions!$D$7),Assumptions!$D$7+SQRT(D656*(Assumptions!$F$7-Assumptions!$D$7)*(Assumptions!$E$7-Assumptions!$D$7)),Assumptions!$F$7-SQRT((1-D656)*(Assumptions!$F$7-Assumptions!$D$7)*(Assumptions!$F$7-Assumptions!$E$7)))</f>
        <v>0.438161382287798</v>
      </c>
      <c r="G656" s="19" t="n">
        <f aca="false">MIN(Assumptions!$D$24,MAX(Assumptions!$D$23,Assumptions!$D$8+Assumptions!$E$8*'Random Draws'!E656))</f>
        <v>0.085120460230484</v>
      </c>
      <c r="H656" s="19" t="n">
        <f aca="false">IF('Random Draws'!F656&lt;(Assumptions!$E$9-Assumptions!$D$9)/(Assumptions!$F$9-Assumptions!$D$9),Assumptions!$D$9+SQRT('Random Draws'!F656*(Assumptions!$F$9-Assumptions!$D$9)*(Assumptions!$E$9-Assumptions!$D$9)),Assumptions!$F$9-SQRT((1-'Random Draws'!F656)*(Assumptions!$F$9-Assumptions!$D$9)*(Assumptions!$F$9-Assumptions!$E$9)))</f>
        <v>0.254433189365625</v>
      </c>
      <c r="I656" s="19" t="n">
        <f aca="false">IF('Random Draws'!G656&lt;(Assumptions!$E$10-Assumptions!$D$10)/(Assumptions!$F$10-Assumptions!$D$10),Assumptions!$D$10+SQRT('Random Draws'!G656*(Assumptions!$F$10-Assumptions!$D$10)*(Assumptions!$E$10-Assumptions!$D$10)),Assumptions!$F$10-SQRT((1-'Random Draws'!G656)*(Assumptions!$F$10-Assumptions!$D$10)*(Assumptions!$F$10-Assumptions!$E$10)))</f>
        <v>0.0183070968625026</v>
      </c>
      <c r="J656" s="19" t="n">
        <f aca="false">IF('Random Draws'!H656&lt;(Assumptions!$E$11-Assumptions!$D$11)/(Assumptions!$F$11-Assumptions!$D$11),Assumptions!$D$11+SQRT('Random Draws'!H656*(Assumptions!$F$11-Assumptions!$D$11)*(Assumptions!$E$11-Assumptions!$D$11)),Assumptions!$F$11-SQRT((1-'Random Draws'!H656)*(Assumptions!$F$11-Assumptions!$D$11)*(Assumptions!$F$11-Assumptions!$E$11)))</f>
        <v>0.143441479731194</v>
      </c>
      <c r="K656" s="19" t="n">
        <f aca="false">MAX(G656,I656+Assumptions!$D$21)</f>
        <v>0.085120460230484</v>
      </c>
      <c r="L656" s="28" t="n">
        <f aca="false">(F656-Assumptions!$D$15)*(1-H656)+Assumptions!$D$15-J656</f>
        <v>0.216313419221799</v>
      </c>
      <c r="M656" s="21" t="n">
        <f aca="false">Assumptions!$D$14*(1+E656)^1*L656-Assumptions!$D$14*(1+E656)^0*E656*Assumptions!$D$16</f>
        <v>34.1147829254198</v>
      </c>
      <c r="N656" s="21" t="n">
        <f aca="false">Assumptions!$D$14*(1+E656)^2*L656-Assumptions!$D$14*(1+E656)^1*E656*Assumptions!$D$16</f>
        <v>37.5866130924821</v>
      </c>
      <c r="O656" s="21" t="n">
        <f aca="false">Assumptions!$D$14*(1+E656)^3*L656-Assumptions!$D$14*(1+E656)^2*E656*Assumptions!$D$16</f>
        <v>41.4117682311636</v>
      </c>
      <c r="P656" s="21" t="n">
        <f aca="false">Assumptions!$D$14*(1+E656)^4*L656-Assumptions!$D$14*(1+E656)^3*E656*Assumptions!$D$16</f>
        <v>45.6262058997443</v>
      </c>
      <c r="Q656" s="21" t="n">
        <f aca="false">Assumptions!$D$14*(1+E656)^5*L656-Assumptions!$D$14*(1+E656)^4*E656*Assumptions!$D$16</f>
        <v>50.2695430242286</v>
      </c>
      <c r="R656" s="21" t="n">
        <f aca="false">M656/(1+K656)+N656/(1+K656)^2+O656/(1+K656)^3+P656/(1+K656)^4+Q656/(1+K656)^5</f>
        <v>162.091634622892</v>
      </c>
      <c r="S656" s="21" t="n">
        <f aca="false">Q656*(1+I656)/(K656-I656)</f>
        <v>766.161585604869</v>
      </c>
      <c r="T656" s="21" t="n">
        <f aca="false">R656+S656/(1+K656)^5</f>
        <v>671.341135167936</v>
      </c>
      <c r="U656" s="8" t="n">
        <f aca="false">(T656-Assumptions!$D$17)/Assumptions!$D$18</f>
        <v>19.4536454067174</v>
      </c>
    </row>
    <row r="657" customFormat="false" ht="15" hidden="false" customHeight="false" outlineLevel="0" collapsed="false">
      <c r="B657" s="2" t="n">
        <v>652</v>
      </c>
      <c r="C657" s="27" t="n">
        <f aca="false">NORMSDIST('Random Draws'!C657)</f>
        <v>0.239549922578477</v>
      </c>
      <c r="D657" s="27" t="n">
        <f aca="false">NORMSDIST(Assumptions!$D$22*'Random Draws'!C657+SQRT(1-Assumptions!$D$22^2)*'Random Draws'!D657)</f>
        <v>0.279159263114136</v>
      </c>
      <c r="E657" s="19" t="n">
        <f aca="false">IF(C657&lt;(Assumptions!$E$6-Assumptions!$D$6)/(Assumptions!$F$6-Assumptions!$D$6),Assumptions!$D$6+SQRT(C657*(Assumptions!$F$6-Assumptions!$D$6)*(Assumptions!$E$6-Assumptions!$D$6)),Assumptions!$F$6-SQRT((1-C657)*(Assumptions!$F$6-Assumptions!$D$6)*(Assumptions!$F$6-Assumptions!$E$6)))</f>
        <v>0.0746085193686813</v>
      </c>
      <c r="F657" s="19" t="n">
        <f aca="false">IF(D657&lt;(Assumptions!$E$7-Assumptions!$D$7)/(Assumptions!$F$7-Assumptions!$D$7),Assumptions!$D$7+SQRT(D657*(Assumptions!$F$7-Assumptions!$D$7)*(Assumptions!$E$7-Assumptions!$D$7)),Assumptions!$F$7-SQRT((1-D657)*(Assumptions!$F$7-Assumptions!$D$7)*(Assumptions!$F$7-Assumptions!$E$7)))</f>
        <v>0.400926221163025</v>
      </c>
      <c r="G657" s="19" t="n">
        <f aca="false">MIN(Assumptions!$D$24,MAX(Assumptions!$D$23,Assumptions!$D$8+Assumptions!$E$8*'Random Draws'!E657))</f>
        <v>0.105176537867079</v>
      </c>
      <c r="H657" s="19" t="n">
        <f aca="false">IF('Random Draws'!F657&lt;(Assumptions!$E$9-Assumptions!$D$9)/(Assumptions!$F$9-Assumptions!$D$9),Assumptions!$D$9+SQRT('Random Draws'!F657*(Assumptions!$F$9-Assumptions!$D$9)*(Assumptions!$E$9-Assumptions!$D$9)),Assumptions!$F$9-SQRT((1-'Random Draws'!F657)*(Assumptions!$F$9-Assumptions!$D$9)*(Assumptions!$F$9-Assumptions!$E$9)))</f>
        <v>0.304888951233786</v>
      </c>
      <c r="I657" s="19" t="n">
        <f aca="false">IF('Random Draws'!G657&lt;(Assumptions!$E$10-Assumptions!$D$10)/(Assumptions!$F$10-Assumptions!$D$10),Assumptions!$D$10+SQRT('Random Draws'!G657*(Assumptions!$F$10-Assumptions!$D$10)*(Assumptions!$E$10-Assumptions!$D$10)),Assumptions!$F$10-SQRT((1-'Random Draws'!G657)*(Assumptions!$F$10-Assumptions!$D$10)*(Assumptions!$F$10-Assumptions!$E$10)))</f>
        <v>0.0170834071351963</v>
      </c>
      <c r="J657" s="19" t="n">
        <f aca="false">IF('Random Draws'!H657&lt;(Assumptions!$E$11-Assumptions!$D$11)/(Assumptions!$F$11-Assumptions!$D$11),Assumptions!$D$11+SQRT('Random Draws'!H657*(Assumptions!$F$11-Assumptions!$D$11)*(Assumptions!$E$11-Assumptions!$D$11)),Assumptions!$F$11-SQRT((1-'Random Draws'!H657)*(Assumptions!$F$11-Assumptions!$D$11)*(Assumptions!$F$11-Assumptions!$E$11)))</f>
        <v>0.171966544305266</v>
      </c>
      <c r="K657" s="19" t="n">
        <f aca="false">MAX(G657,I657+Assumptions!$D$21)</f>
        <v>0.105176537867079</v>
      </c>
      <c r="L657" s="28" t="n">
        <f aca="false">(F657-Assumptions!$D$15)*(1-H657)+Assumptions!$D$15-J657</f>
        <v>0.146357265425632</v>
      </c>
      <c r="M657" s="21" t="n">
        <f aca="false">Assumptions!$D$14*(1+E657)^1*L657-Assumptions!$D$14*(1+E657)^0*E657*Assumptions!$D$16</f>
        <v>22.4805837639398</v>
      </c>
      <c r="N657" s="21" t="n">
        <f aca="false">Assumptions!$D$14*(1+E657)^2*L657-Assumptions!$D$14*(1+E657)^1*E657*Assumptions!$D$16</f>
        <v>24.157826833111</v>
      </c>
      <c r="O657" s="21" t="n">
        <f aca="false">Assumptions!$D$14*(1+E657)^3*L657-Assumptions!$D$14*(1+E657)^2*E657*Assumptions!$D$16</f>
        <v>25.9602065242944</v>
      </c>
      <c r="P657" s="21" t="n">
        <f aca="false">Assumptions!$D$14*(1+E657)^4*L657-Assumptions!$D$14*(1+E657)^3*E657*Assumptions!$D$16</f>
        <v>27.8970590955772</v>
      </c>
      <c r="Q657" s="21" t="n">
        <f aca="false">Assumptions!$D$14*(1+E657)^5*L657-Assumptions!$D$14*(1+E657)^4*E657*Assumptions!$D$16</f>
        <v>29.9784173694388</v>
      </c>
      <c r="R657" s="21" t="n">
        <f aca="false">M657/(1+K657)+N657/(1+K657)^2+O657/(1+K657)^3+P657/(1+K657)^4+Q657/(1+K657)^5</f>
        <v>96.2331697276983</v>
      </c>
      <c r="S657" s="21" t="n">
        <f aca="false">Q657*(1+I657)/(K657-I657)</f>
        <v>346.11723553599</v>
      </c>
      <c r="T657" s="21" t="n">
        <f aca="false">R657+S657/(1+K657)^5</f>
        <v>306.158547530795</v>
      </c>
      <c r="U657" s="8" t="n">
        <f aca="false">(T657-Assumptions!$D$17)/Assumptions!$D$18</f>
        <v>4.84634190123182</v>
      </c>
    </row>
    <row r="658" customFormat="false" ht="15" hidden="false" customHeight="false" outlineLevel="0" collapsed="false">
      <c r="B658" s="2" t="n">
        <v>653</v>
      </c>
      <c r="C658" s="27" t="n">
        <f aca="false">NORMSDIST('Random Draws'!C658)</f>
        <v>0.134194865756302</v>
      </c>
      <c r="D658" s="27" t="n">
        <f aca="false">NORMSDIST(Assumptions!$D$22*'Random Draws'!C658+SQRT(1-Assumptions!$D$22^2)*'Random Draws'!D658)</f>
        <v>0.761683074705857</v>
      </c>
      <c r="E658" s="19" t="n">
        <f aca="false">IF(C658&lt;(Assumptions!$E$6-Assumptions!$D$6)/(Assumptions!$F$6-Assumptions!$D$6),Assumptions!$D$6+SQRT(C658*(Assumptions!$F$6-Assumptions!$D$6)*(Assumptions!$E$6-Assumptions!$D$6)),Assumptions!$F$6-SQRT((1-C658)*(Assumptions!$F$6-Assumptions!$D$6)*(Assumptions!$F$6-Assumptions!$E$6)))</f>
        <v>0.0659031721760388</v>
      </c>
      <c r="F658" s="19" t="n">
        <f aca="false">IF(D658&lt;(Assumptions!$E$7-Assumptions!$D$7)/(Assumptions!$F$7-Assumptions!$D$7),Assumptions!$D$7+SQRT(D658*(Assumptions!$F$7-Assumptions!$D$7)*(Assumptions!$E$7-Assumptions!$D$7)),Assumptions!$F$7-SQRT((1-D658)*(Assumptions!$F$7-Assumptions!$D$7)*(Assumptions!$F$7-Assumptions!$E$7)))</f>
        <v>0.429124966377726</v>
      </c>
      <c r="G658" s="19" t="n">
        <f aca="false">MIN(Assumptions!$D$24,MAX(Assumptions!$D$23,Assumptions!$D$8+Assumptions!$E$8*'Random Draws'!E658))</f>
        <v>0.095875506407535</v>
      </c>
      <c r="H658" s="19" t="n">
        <f aca="false">IF('Random Draws'!F658&lt;(Assumptions!$E$9-Assumptions!$D$9)/(Assumptions!$F$9-Assumptions!$D$9),Assumptions!$D$9+SQRT('Random Draws'!F658*(Assumptions!$F$9-Assumptions!$D$9)*(Assumptions!$E$9-Assumptions!$D$9)),Assumptions!$F$9-SQRT((1-'Random Draws'!F658)*(Assumptions!$F$9-Assumptions!$D$9)*(Assumptions!$F$9-Assumptions!$E$9)))</f>
        <v>0.306083131805697</v>
      </c>
      <c r="I658" s="19" t="n">
        <f aca="false">IF('Random Draws'!G658&lt;(Assumptions!$E$10-Assumptions!$D$10)/(Assumptions!$F$10-Assumptions!$D$10),Assumptions!$D$10+SQRT('Random Draws'!G658*(Assumptions!$F$10-Assumptions!$D$10)*(Assumptions!$E$10-Assumptions!$D$10)),Assumptions!$F$10-SQRT((1-'Random Draws'!G658)*(Assumptions!$F$10-Assumptions!$D$10)*(Assumptions!$F$10-Assumptions!$E$10)))</f>
        <v>0.0168792141605782</v>
      </c>
      <c r="J658" s="19" t="n">
        <f aca="false">IF('Random Draws'!H658&lt;(Assumptions!$E$11-Assumptions!$D$11)/(Assumptions!$F$11-Assumptions!$D$11),Assumptions!$D$11+SQRT('Random Draws'!H658*(Assumptions!$F$11-Assumptions!$D$11)*(Assumptions!$E$11-Assumptions!$D$11)),Assumptions!$F$11-SQRT((1-'Random Draws'!H658)*(Assumptions!$F$11-Assumptions!$D$11)*(Assumptions!$F$11-Assumptions!$E$11)))</f>
        <v>0.160001104317513</v>
      </c>
      <c r="K658" s="19" t="n">
        <f aca="false">MAX(G658,I658+Assumptions!$D$21)</f>
        <v>0.095875506407535</v>
      </c>
      <c r="L658" s="28" t="n">
        <f aca="false">(F658-Assumptions!$D$15)*(1-H658)+Assumptions!$D$15-J658</f>
        <v>0.177566755550045</v>
      </c>
      <c r="M658" s="21" t="n">
        <f aca="false">Assumptions!$D$14*(1+E658)^1*L658-Assumptions!$D$14*(1+E658)^0*E658*Assumptions!$D$16</f>
        <v>27.1573215630353</v>
      </c>
      <c r="N658" s="21" t="n">
        <f aca="false">Assumptions!$D$14*(1+E658)^2*L658-Assumptions!$D$14*(1+E658)^1*E658*Assumptions!$D$16</f>
        <v>28.947075201844</v>
      </c>
      <c r="O658" s="21" t="n">
        <f aca="false">Assumptions!$D$14*(1+E658)^3*L658-Assumptions!$D$14*(1+E658)^2*E658*Assumptions!$D$16</f>
        <v>30.8547792828639</v>
      </c>
      <c r="P658" s="21" t="n">
        <f aca="false">Assumptions!$D$14*(1+E658)^4*L658-Assumptions!$D$14*(1+E658)^3*E658*Assumptions!$D$16</f>
        <v>32.8882071143961</v>
      </c>
      <c r="Q658" s="21" t="n">
        <f aca="false">Assumptions!$D$14*(1+E658)^5*L658-Assumptions!$D$14*(1+E658)^4*E658*Assumptions!$D$16</f>
        <v>35.0556442904174</v>
      </c>
      <c r="R658" s="21" t="n">
        <f aca="false">M658/(1+K658)+N658/(1+K658)^2+O658/(1+K658)^3+P658/(1+K658)^4+Q658/(1+K658)^5</f>
        <v>117.312073385466</v>
      </c>
      <c r="S658" s="21" t="n">
        <f aca="false">Q658*(1+I658)/(K658-I658)</f>
        <v>451.253533602467</v>
      </c>
      <c r="T658" s="21" t="n">
        <f aca="false">R658+S658/(1+K658)^5</f>
        <v>402.81759674158</v>
      </c>
      <c r="U658" s="8" t="n">
        <f aca="false">(T658-Assumptions!$D$17)/Assumptions!$D$18</f>
        <v>8.7127038696632</v>
      </c>
    </row>
    <row r="659" customFormat="false" ht="15" hidden="false" customHeight="false" outlineLevel="0" collapsed="false">
      <c r="B659" s="2" t="n">
        <v>654</v>
      </c>
      <c r="C659" s="27" t="n">
        <f aca="false">NORMSDIST('Random Draws'!C659)</f>
        <v>0.403066954343582</v>
      </c>
      <c r="D659" s="27" t="n">
        <f aca="false">NORMSDIST(Assumptions!$D$22*'Random Draws'!C659+SQRT(1-Assumptions!$D$22^2)*'Random Draws'!D659)</f>
        <v>0.0165468667198822</v>
      </c>
      <c r="E659" s="19" t="n">
        <f aca="false">IF(C659&lt;(Assumptions!$E$6-Assumptions!$D$6)/(Assumptions!$F$6-Assumptions!$D$6),Assumptions!$D$6+SQRT(C659*(Assumptions!$F$6-Assumptions!$D$6)*(Assumptions!$E$6-Assumptions!$D$6)),Assumptions!$F$6-SQRT((1-C659)*(Assumptions!$F$6-Assumptions!$D$6)*(Assumptions!$F$6-Assumptions!$E$6)))</f>
        <v>0.0848924801243807</v>
      </c>
      <c r="F659" s="19" t="n">
        <f aca="false">IF(D659&lt;(Assumptions!$E$7-Assumptions!$D$7)/(Assumptions!$F$7-Assumptions!$D$7),Assumptions!$D$7+SQRT(D659*(Assumptions!$F$7-Assumptions!$D$7)*(Assumptions!$E$7-Assumptions!$D$7)),Assumptions!$F$7-SQRT((1-D659)*(Assumptions!$F$7-Assumptions!$D$7)*(Assumptions!$F$7-Assumptions!$E$7)))</f>
        <v>0.369963995198679</v>
      </c>
      <c r="G659" s="19" t="n">
        <f aca="false">MIN(Assumptions!$D$24,MAX(Assumptions!$D$23,Assumptions!$D$8+Assumptions!$E$8*'Random Draws'!E659))</f>
        <v>0.101503659645671</v>
      </c>
      <c r="H659" s="19" t="n">
        <f aca="false">IF('Random Draws'!F659&lt;(Assumptions!$E$9-Assumptions!$D$9)/(Assumptions!$F$9-Assumptions!$D$9),Assumptions!$D$9+SQRT('Random Draws'!F659*(Assumptions!$F$9-Assumptions!$D$9)*(Assumptions!$E$9-Assumptions!$D$9)),Assumptions!$F$9-SQRT((1-'Random Draws'!F659)*(Assumptions!$F$9-Assumptions!$D$9)*(Assumptions!$F$9-Assumptions!$E$9)))</f>
        <v>0.293632103184238</v>
      </c>
      <c r="I659" s="19" t="n">
        <f aca="false">IF('Random Draws'!G659&lt;(Assumptions!$E$10-Assumptions!$D$10)/(Assumptions!$F$10-Assumptions!$D$10),Assumptions!$D$10+SQRT('Random Draws'!G659*(Assumptions!$F$10-Assumptions!$D$10)*(Assumptions!$E$10-Assumptions!$D$10)),Assumptions!$F$10-SQRT((1-'Random Draws'!G659)*(Assumptions!$F$10-Assumptions!$D$10)*(Assumptions!$F$10-Assumptions!$E$10)))</f>
        <v>0.018594184251632</v>
      </c>
      <c r="J659" s="19" t="n">
        <f aca="false">IF('Random Draws'!H659&lt;(Assumptions!$E$11-Assumptions!$D$11)/(Assumptions!$F$11-Assumptions!$D$11),Assumptions!$D$11+SQRT('Random Draws'!H659*(Assumptions!$F$11-Assumptions!$D$11)*(Assumptions!$E$11-Assumptions!$D$11)),Assumptions!$F$11-SQRT((1-'Random Draws'!H659)*(Assumptions!$F$11-Assumptions!$D$11)*(Assumptions!$F$11-Assumptions!$E$11)))</f>
        <v>0.18352188317739</v>
      </c>
      <c r="K659" s="19" t="n">
        <f aca="false">MAX(G659,I659+Assumptions!$D$21)</f>
        <v>0.101503659645671</v>
      </c>
      <c r="L659" s="28" t="n">
        <f aca="false">(F659-Assumptions!$D$15)*(1-H659)+Assumptions!$D$15-J659</f>
        <v>0.115980979422609</v>
      </c>
      <c r="M659" s="21" t="n">
        <f aca="false">Assumptions!$D$14*(1+E659)^1*L659-Assumptions!$D$14*(1+E659)^0*E659*Assumptions!$D$16</f>
        <v>17.875617111351</v>
      </c>
      <c r="N659" s="21" t="n">
        <f aca="false">Assumptions!$D$14*(1+E659)^2*L659-Assumptions!$D$14*(1+E659)^1*E659*Assumptions!$D$16</f>
        <v>19.3931225816874</v>
      </c>
      <c r="O659" s="21" t="n">
        <f aca="false">Assumptions!$D$14*(1+E659)^3*L659-Assumptions!$D$14*(1+E659)^2*E659*Assumptions!$D$16</f>
        <v>21.039452855003</v>
      </c>
      <c r="P659" s="21" t="n">
        <f aca="false">Assumptions!$D$14*(1+E659)^4*L659-Assumptions!$D$14*(1+E659)^3*E659*Assumptions!$D$16</f>
        <v>22.8255441883241</v>
      </c>
      <c r="Q659" s="21" t="n">
        <f aca="false">Assumptions!$D$14*(1+E659)^5*L659-Assumptions!$D$14*(1+E659)^4*E659*Assumptions!$D$16</f>
        <v>24.7632612446596</v>
      </c>
      <c r="R659" s="21" t="n">
        <f aca="false">M659/(1+K659)+N659/(1+K659)^2+O659/(1+K659)^3+P659/(1+K659)^4+Q659/(1+K659)^5</f>
        <v>78.7312026164909</v>
      </c>
      <c r="S659" s="21" t="n">
        <f aca="false">Q659*(1+I659)/(K659-I659)</f>
        <v>304.23198032595</v>
      </c>
      <c r="T659" s="21" t="n">
        <f aca="false">R659+S659/(1+K659)^5</f>
        <v>266.349479241726</v>
      </c>
      <c r="U659" s="8" t="n">
        <f aca="false">(T659-Assumptions!$D$17)/Assumptions!$D$18</f>
        <v>3.25397916966905</v>
      </c>
    </row>
    <row r="660" customFormat="false" ht="15" hidden="false" customHeight="false" outlineLevel="0" collapsed="false">
      <c r="B660" s="2" t="n">
        <v>655</v>
      </c>
      <c r="C660" s="27" t="n">
        <f aca="false">NORMSDIST('Random Draws'!C660)</f>
        <v>0.601972492235377</v>
      </c>
      <c r="D660" s="27" t="n">
        <f aca="false">NORMSDIST(Assumptions!$D$22*'Random Draws'!C660+SQRT(1-Assumptions!$D$22^2)*'Random Draws'!D660)</f>
        <v>0.948434288072485</v>
      </c>
      <c r="E660" s="19" t="n">
        <f aca="false">IF(C660&lt;(Assumptions!$E$6-Assumptions!$D$6)/(Assumptions!$F$6-Assumptions!$D$6),Assumptions!$D$6+SQRT(C660*(Assumptions!$F$6-Assumptions!$D$6)*(Assumptions!$E$6-Assumptions!$D$6)),Assumptions!$F$6-SQRT((1-C660)*(Assumptions!$F$6-Assumptions!$D$6)*(Assumptions!$F$6-Assumptions!$E$6)))</f>
        <v>0.0953890423906512</v>
      </c>
      <c r="F660" s="19" t="n">
        <f aca="false">IF(D660&lt;(Assumptions!$E$7-Assumptions!$D$7)/(Assumptions!$F$7-Assumptions!$D$7),Assumptions!$D$7+SQRT(D660*(Assumptions!$F$7-Assumptions!$D$7)*(Assumptions!$E$7-Assumptions!$D$7)),Assumptions!$F$7-SQRT((1-D660)*(Assumptions!$F$7-Assumptions!$D$7)*(Assumptions!$F$7-Assumptions!$E$7)))</f>
        <v>0.44563814609077</v>
      </c>
      <c r="G660" s="19" t="n">
        <f aca="false">MIN(Assumptions!$D$24,MAX(Assumptions!$D$23,Assumptions!$D$8+Assumptions!$E$8*'Random Draws'!E660))</f>
        <v>0.070023005388487</v>
      </c>
      <c r="H660" s="19" t="n">
        <f aca="false">IF('Random Draws'!F660&lt;(Assumptions!$E$9-Assumptions!$D$9)/(Assumptions!$F$9-Assumptions!$D$9),Assumptions!$D$9+SQRT('Random Draws'!F660*(Assumptions!$F$9-Assumptions!$D$9)*(Assumptions!$E$9-Assumptions!$D$9)),Assumptions!$F$9-SQRT((1-'Random Draws'!F660)*(Assumptions!$F$9-Assumptions!$D$9)*(Assumptions!$F$9-Assumptions!$E$9)))</f>
        <v>0.276496545870737</v>
      </c>
      <c r="I660" s="19" t="n">
        <f aca="false">IF('Random Draws'!G660&lt;(Assumptions!$E$10-Assumptions!$D$10)/(Assumptions!$F$10-Assumptions!$D$10),Assumptions!$D$10+SQRT('Random Draws'!G660*(Assumptions!$F$10-Assumptions!$D$10)*(Assumptions!$E$10-Assumptions!$D$10)),Assumptions!$F$10-SQRT((1-'Random Draws'!G660)*(Assumptions!$F$10-Assumptions!$D$10)*(Assumptions!$F$10-Assumptions!$E$10)))</f>
        <v>0.0170335755671849</v>
      </c>
      <c r="J660" s="19" t="n">
        <f aca="false">IF('Random Draws'!H660&lt;(Assumptions!$E$11-Assumptions!$D$11)/(Assumptions!$F$11-Assumptions!$D$11),Assumptions!$D$11+SQRT('Random Draws'!H660*(Assumptions!$F$11-Assumptions!$D$11)*(Assumptions!$E$11-Assumptions!$D$11)),Assumptions!$F$11-SQRT((1-'Random Draws'!H660)*(Assumptions!$F$11-Assumptions!$D$11)*(Assumptions!$F$11-Assumptions!$E$11)))</f>
        <v>0.182422002433099</v>
      </c>
      <c r="K660" s="19" t="n">
        <f aca="false">MAX(G660,I660+Assumptions!$D$21)</f>
        <v>0.070023005388487</v>
      </c>
      <c r="L660" s="28" t="n">
        <f aca="false">(F660-Assumptions!$D$15)*(1-H660)+Assumptions!$D$15-J660</f>
        <v>0.17594328651853</v>
      </c>
      <c r="M660" s="21" t="n">
        <f aca="false">Assumptions!$D$14*(1+E660)^1*L660-Assumptions!$D$14*(1+E660)^0*E660*Assumptions!$D$16</f>
        <v>27.5303781451172</v>
      </c>
      <c r="N660" s="21" t="n">
        <f aca="false">Assumptions!$D$14*(1+E660)^2*L660-Assumptions!$D$14*(1+E660)^1*E660*Assumptions!$D$16</f>
        <v>30.1564745530324</v>
      </c>
      <c r="O660" s="21" t="n">
        <f aca="false">Assumptions!$D$14*(1+E660)^3*L660-Assumptions!$D$14*(1+E660)^2*E660*Assumptions!$D$16</f>
        <v>33.0330717825242</v>
      </c>
      <c r="P660" s="21" t="n">
        <f aca="false">Assumptions!$D$14*(1+E660)^4*L660-Assumptions!$D$14*(1+E660)^3*E660*Assumptions!$D$16</f>
        <v>36.1840648670808</v>
      </c>
      <c r="Q660" s="21" t="n">
        <f aca="false">Assumptions!$D$14*(1+E660)^5*L660-Assumptions!$D$14*(1+E660)^4*E660*Assumptions!$D$16</f>
        <v>39.6356281645529</v>
      </c>
      <c r="R660" s="21" t="n">
        <f aca="false">M660/(1+K660)+N660/(1+K660)^2+O660/(1+K660)^3+P660/(1+K660)^4+Q660/(1+K660)^5</f>
        <v>134.889452811429</v>
      </c>
      <c r="S660" s="21" t="n">
        <f aca="false">Q660*(1+I660)/(K660-I660)</f>
        <v>760.732183154034</v>
      </c>
      <c r="T660" s="21" t="n">
        <f aca="false">R660+S660/(1+K660)^5</f>
        <v>677.22268137502</v>
      </c>
      <c r="U660" s="8" t="n">
        <f aca="false">(T660-Assumptions!$D$17)/Assumptions!$D$18</f>
        <v>19.6889072550008</v>
      </c>
    </row>
    <row r="661" customFormat="false" ht="15" hidden="false" customHeight="false" outlineLevel="0" collapsed="false">
      <c r="B661" s="2" t="n">
        <v>656</v>
      </c>
      <c r="C661" s="27" t="n">
        <f aca="false">NORMSDIST('Random Draws'!C661)</f>
        <v>0.0882600276502304</v>
      </c>
      <c r="D661" s="27" t="n">
        <f aca="false">NORMSDIST(Assumptions!$D$22*'Random Draws'!C661+SQRT(1-Assumptions!$D$22^2)*'Random Draws'!D661)</f>
        <v>0.550559565848788</v>
      </c>
      <c r="E661" s="19" t="n">
        <f aca="false">IF(C661&lt;(Assumptions!$E$6-Assumptions!$D$6)/(Assumptions!$F$6-Assumptions!$D$6),Assumptions!$D$6+SQRT(C661*(Assumptions!$F$6-Assumptions!$D$6)*(Assumptions!$E$6-Assumptions!$D$6)),Assumptions!$F$6-SQRT((1-C661)*(Assumptions!$F$6-Assumptions!$D$6)*(Assumptions!$F$6-Assumptions!$E$6)))</f>
        <v>0.061007144933359</v>
      </c>
      <c r="F661" s="19" t="n">
        <f aca="false">IF(D661&lt;(Assumptions!$E$7-Assumptions!$D$7)/(Assumptions!$F$7-Assumptions!$D$7),Assumptions!$D$7+SQRT(D661*(Assumptions!$F$7-Assumptions!$D$7)*(Assumptions!$E$7-Assumptions!$D$7)),Assumptions!$F$7-SQRT((1-D661)*(Assumptions!$F$7-Assumptions!$D$7)*(Assumptions!$F$7-Assumptions!$E$7)))</f>
        <v>0.417474841409896</v>
      </c>
      <c r="G661" s="19" t="n">
        <f aca="false">MIN(Assumptions!$D$24,MAX(Assumptions!$D$23,Assumptions!$D$8+Assumptions!$E$8*'Random Draws'!E661))</f>
        <v>0.072932334708571</v>
      </c>
      <c r="H661" s="19" t="n">
        <f aca="false">IF('Random Draws'!F661&lt;(Assumptions!$E$9-Assumptions!$D$9)/(Assumptions!$F$9-Assumptions!$D$9),Assumptions!$D$9+SQRT('Random Draws'!F661*(Assumptions!$F$9-Assumptions!$D$9)*(Assumptions!$E$9-Assumptions!$D$9)),Assumptions!$F$9-SQRT((1-'Random Draws'!F661)*(Assumptions!$F$9-Assumptions!$D$9)*(Assumptions!$F$9-Assumptions!$E$9)))</f>
        <v>0.313602806907179</v>
      </c>
      <c r="I661" s="19" t="n">
        <f aca="false">IF('Random Draws'!G661&lt;(Assumptions!$E$10-Assumptions!$D$10)/(Assumptions!$F$10-Assumptions!$D$10),Assumptions!$D$10+SQRT('Random Draws'!G661*(Assumptions!$F$10-Assumptions!$D$10)*(Assumptions!$E$10-Assumptions!$D$10)),Assumptions!$F$10-SQRT((1-'Random Draws'!G661)*(Assumptions!$F$10-Assumptions!$D$10)*(Assumptions!$F$10-Assumptions!$E$10)))</f>
        <v>0.0143690391144822</v>
      </c>
      <c r="J661" s="19" t="n">
        <f aca="false">IF('Random Draws'!H661&lt;(Assumptions!$E$11-Assumptions!$D$11)/(Assumptions!$F$11-Assumptions!$D$11),Assumptions!$D$11+SQRT('Random Draws'!H661*(Assumptions!$F$11-Assumptions!$D$11)*(Assumptions!$E$11-Assumptions!$D$11)),Assumptions!$F$11-SQRT((1-'Random Draws'!H661)*(Assumptions!$F$11-Assumptions!$D$11)*(Assumptions!$F$11-Assumptions!$E$11)))</f>
        <v>0.177426067999561</v>
      </c>
      <c r="K661" s="19" t="n">
        <f aca="false">MAX(G661,I661+Assumptions!$D$21)</f>
        <v>0.072932334708571</v>
      </c>
      <c r="L661" s="28" t="n">
        <f aca="false">(F661-Assumptions!$D$15)*(1-H661)+Assumptions!$D$15-J661</f>
        <v>0.149895856228996</v>
      </c>
      <c r="M661" s="21" t="n">
        <f aca="false">Assumptions!$D$14*(1+E661)^1*L661-Assumptions!$D$14*(1+E661)^0*E661*Assumptions!$D$16</f>
        <v>22.7955022154957</v>
      </c>
      <c r="N661" s="21" t="n">
        <f aca="false">Assumptions!$D$14*(1+E661)^2*L661-Assumptions!$D$14*(1+E661)^1*E661*Assumptions!$D$16</f>
        <v>24.1861907229852</v>
      </c>
      <c r="O661" s="21" t="n">
        <f aca="false">Assumptions!$D$14*(1+E661)^3*L661-Assumptions!$D$14*(1+E661)^2*E661*Assumptions!$D$16</f>
        <v>25.6617211658082</v>
      </c>
      <c r="P661" s="21" t="n">
        <f aca="false">Assumptions!$D$14*(1+E661)^4*L661-Assumptions!$D$14*(1+E661)^3*E661*Assumptions!$D$16</f>
        <v>27.2272695082101</v>
      </c>
      <c r="Q661" s="21" t="n">
        <f aca="false">Assumptions!$D$14*(1+E661)^5*L661-Assumptions!$D$14*(1+E661)^4*E661*Assumptions!$D$16</f>
        <v>28.8883274852371</v>
      </c>
      <c r="R661" s="21" t="n">
        <f aca="false">M661/(1+K661)+N661/(1+K661)^2+O661/(1+K661)^3+P661/(1+K661)^4+Q661/(1+K661)^5</f>
        <v>103.894614490904</v>
      </c>
      <c r="S661" s="21" t="n">
        <f aca="false">Q661*(1+I661)/(K661-I661)</f>
        <v>500.371857416136</v>
      </c>
      <c r="T661" s="21" t="n">
        <f aca="false">R661+S661/(1+K661)^5</f>
        <v>455.804289450932</v>
      </c>
      <c r="U661" s="8" t="n">
        <f aca="false">(T661-Assumptions!$D$17)/Assumptions!$D$18</f>
        <v>10.8321715780373</v>
      </c>
    </row>
    <row r="662" customFormat="false" ht="15" hidden="false" customHeight="false" outlineLevel="0" collapsed="false">
      <c r="B662" s="2" t="n">
        <v>657</v>
      </c>
      <c r="C662" s="27" t="n">
        <f aca="false">NORMSDIST('Random Draws'!C662)</f>
        <v>0.443206946535423</v>
      </c>
      <c r="D662" s="27" t="n">
        <f aca="false">NORMSDIST(Assumptions!$D$22*'Random Draws'!C662+SQRT(1-Assumptions!$D$22^2)*'Random Draws'!D662)</f>
        <v>0.178442703138513</v>
      </c>
      <c r="E662" s="19" t="n">
        <f aca="false">IF(C662&lt;(Assumptions!$E$6-Assumptions!$D$6)/(Assumptions!$F$6-Assumptions!$D$6),Assumptions!$D$6+SQRT(C662*(Assumptions!$F$6-Assumptions!$D$6)*(Assumptions!$E$6-Assumptions!$D$6)),Assumptions!$F$6-SQRT((1-C662)*(Assumptions!$F$6-Assumptions!$D$6)*(Assumptions!$F$6-Assumptions!$E$6)))</f>
        <v>0.087074778094826</v>
      </c>
      <c r="F662" s="19" t="n">
        <f aca="false">IF(D662&lt;(Assumptions!$E$7-Assumptions!$D$7)/(Assumptions!$F$7-Assumptions!$D$7),Assumptions!$D$7+SQRT(D662*(Assumptions!$F$7-Assumptions!$D$7)*(Assumptions!$E$7-Assumptions!$D$7)),Assumptions!$F$7-SQRT((1-D662)*(Assumptions!$F$7-Assumptions!$D$7)*(Assumptions!$F$7-Assumptions!$E$7)))</f>
        <v>0.392720883527666</v>
      </c>
      <c r="G662" s="19" t="n">
        <f aca="false">MIN(Assumptions!$D$24,MAX(Assumptions!$D$23,Assumptions!$D$8+Assumptions!$E$8*'Random Draws'!E662))</f>
        <v>0.097429533708548</v>
      </c>
      <c r="H662" s="19" t="n">
        <f aca="false">IF('Random Draws'!F662&lt;(Assumptions!$E$9-Assumptions!$D$9)/(Assumptions!$F$9-Assumptions!$D$9),Assumptions!$D$9+SQRT('Random Draws'!F662*(Assumptions!$F$9-Assumptions!$D$9)*(Assumptions!$E$9-Assumptions!$D$9)),Assumptions!$F$9-SQRT((1-'Random Draws'!F662)*(Assumptions!$F$9-Assumptions!$D$9)*(Assumptions!$F$9-Assumptions!$E$9)))</f>
        <v>0.26188250725735</v>
      </c>
      <c r="I662" s="19" t="n">
        <f aca="false">IF('Random Draws'!G662&lt;(Assumptions!$E$10-Assumptions!$D$10)/(Assumptions!$F$10-Assumptions!$D$10),Assumptions!$D$10+SQRT('Random Draws'!G662*(Assumptions!$F$10-Assumptions!$D$10)*(Assumptions!$E$10-Assumptions!$D$10)),Assumptions!$F$10-SQRT((1-'Random Draws'!G662)*(Assumptions!$F$10-Assumptions!$D$10)*(Assumptions!$F$10-Assumptions!$E$10)))</f>
        <v>0.025096268420601</v>
      </c>
      <c r="J662" s="19" t="n">
        <f aca="false">IF('Random Draws'!H662&lt;(Assumptions!$E$11-Assumptions!$D$11)/(Assumptions!$F$11-Assumptions!$D$11),Assumptions!$D$11+SQRT('Random Draws'!H662*(Assumptions!$F$11-Assumptions!$D$11)*(Assumptions!$E$11-Assumptions!$D$11)),Assumptions!$F$11-SQRT((1-'Random Draws'!H662)*(Assumptions!$F$11-Assumptions!$D$11)*(Assumptions!$F$11-Assumptions!$E$11)))</f>
        <v>0.169841372507474</v>
      </c>
      <c r="K662" s="19" t="n">
        <f aca="false">MAX(G662,I662+Assumptions!$D$21)</f>
        <v>0.097429533708548</v>
      </c>
      <c r="L662" s="28" t="n">
        <f aca="false">(F662-Assumptions!$D$15)*(1-H662)+Assumptions!$D$15-J662</f>
        <v>0.154077507333101</v>
      </c>
      <c r="M662" s="21" t="n">
        <f aca="false">Assumptions!$D$14*(1+E662)^1*L662-Assumptions!$D$14*(1+E662)^0*E662*Assumptions!$D$16</f>
        <v>23.90782166885</v>
      </c>
      <c r="N662" s="21" t="n">
        <f aca="false">Assumptions!$D$14*(1+E662)^2*L662-Assumptions!$D$14*(1+E662)^1*E662*Assumptions!$D$16</f>
        <v>25.9895899353958</v>
      </c>
      <c r="O662" s="21" t="n">
        <f aca="false">Assumptions!$D$14*(1+E662)^3*L662-Assumptions!$D$14*(1+E662)^2*E662*Assumptions!$D$16</f>
        <v>28.2526277117959</v>
      </c>
      <c r="P662" s="21" t="n">
        <f aca="false">Assumptions!$D$14*(1+E662)^4*L662-Assumptions!$D$14*(1+E662)^3*E662*Assumptions!$D$16</f>
        <v>30.7127190003963</v>
      </c>
      <c r="Q662" s="21" t="n">
        <f aca="false">Assumptions!$D$14*(1+E662)^5*L662-Assumptions!$D$14*(1+E662)^4*E662*Assumptions!$D$16</f>
        <v>33.3870221920445</v>
      </c>
      <c r="R662" s="21" t="n">
        <f aca="false">M662/(1+K662)+N662/(1+K662)^2+O662/(1+K662)^3+P662/(1+K662)^4+Q662/(1+K662)^5</f>
        <v>106.890215294437</v>
      </c>
      <c r="S662" s="21" t="n">
        <f aca="false">Q662*(1+I662)/(K662-I662)</f>
        <v>473.155908647243</v>
      </c>
      <c r="T662" s="21" t="n">
        <f aca="false">R662+S662/(1+K662)^5</f>
        <v>404.139658430057</v>
      </c>
      <c r="U662" s="8" t="n">
        <f aca="false">(T662-Assumptions!$D$17)/Assumptions!$D$18</f>
        <v>8.7655863372023</v>
      </c>
    </row>
    <row r="663" customFormat="false" ht="15" hidden="false" customHeight="false" outlineLevel="0" collapsed="false">
      <c r="B663" s="2" t="n">
        <v>658</v>
      </c>
      <c r="C663" s="27" t="n">
        <f aca="false">NORMSDIST('Random Draws'!C663)</f>
        <v>0.0834160130921137</v>
      </c>
      <c r="D663" s="27" t="n">
        <f aca="false">NORMSDIST(Assumptions!$D$22*'Random Draws'!C663+SQRT(1-Assumptions!$D$22^2)*'Random Draws'!D663)</f>
        <v>0.292512878427672</v>
      </c>
      <c r="E663" s="19" t="n">
        <f aca="false">IF(C663&lt;(Assumptions!$E$6-Assumptions!$D$6)/(Assumptions!$F$6-Assumptions!$D$6),Assumptions!$D$6+SQRT(C663*(Assumptions!$F$6-Assumptions!$D$6)*(Assumptions!$E$6-Assumptions!$D$6)),Assumptions!$F$6-SQRT((1-C663)*(Assumptions!$F$6-Assumptions!$D$6)*(Assumptions!$F$6-Assumptions!$E$6)))</f>
        <v>0.0604225381738061</v>
      </c>
      <c r="F663" s="19" t="n">
        <f aca="false">IF(D663&lt;(Assumptions!$E$7-Assumptions!$D$7)/(Assumptions!$F$7-Assumptions!$D$7),Assumptions!$D$7+SQRT(D663*(Assumptions!$F$7-Assumptions!$D$7)*(Assumptions!$E$7-Assumptions!$D$7)),Assumptions!$F$7-SQRT((1-D663)*(Assumptions!$F$7-Assumptions!$D$7)*(Assumptions!$F$7-Assumptions!$E$7)))</f>
        <v>0.401893642364517</v>
      </c>
      <c r="G663" s="19" t="n">
        <f aca="false">MIN(Assumptions!$D$24,MAX(Assumptions!$D$23,Assumptions!$D$8+Assumptions!$E$8*'Random Draws'!E663))</f>
        <v>0.101927555848995</v>
      </c>
      <c r="H663" s="19" t="n">
        <f aca="false">IF('Random Draws'!F663&lt;(Assumptions!$E$9-Assumptions!$D$9)/(Assumptions!$F$9-Assumptions!$D$9),Assumptions!$D$9+SQRT('Random Draws'!F663*(Assumptions!$F$9-Assumptions!$D$9)*(Assumptions!$E$9-Assumptions!$D$9)),Assumptions!$F$9-SQRT((1-'Random Draws'!F663)*(Assumptions!$F$9-Assumptions!$D$9)*(Assumptions!$F$9-Assumptions!$E$9)))</f>
        <v>0.273132065854937</v>
      </c>
      <c r="I663" s="19" t="n">
        <f aca="false">IF('Random Draws'!G663&lt;(Assumptions!$E$10-Assumptions!$D$10)/(Assumptions!$F$10-Assumptions!$D$10),Assumptions!$D$10+SQRT('Random Draws'!G663*(Assumptions!$F$10-Assumptions!$D$10)*(Assumptions!$E$10-Assumptions!$D$10)),Assumptions!$F$10-SQRT((1-'Random Draws'!G663)*(Assumptions!$F$10-Assumptions!$D$10)*(Assumptions!$F$10-Assumptions!$E$10)))</f>
        <v>0.0113332523468196</v>
      </c>
      <c r="J663" s="19" t="n">
        <f aca="false">IF('Random Draws'!H663&lt;(Assumptions!$E$11-Assumptions!$D$11)/(Assumptions!$F$11-Assumptions!$D$11),Assumptions!$D$11+SQRT('Random Draws'!H663*(Assumptions!$F$11-Assumptions!$D$11)*(Assumptions!$E$11-Assumptions!$D$11)),Assumptions!$F$11-SQRT((1-'Random Draws'!H663)*(Assumptions!$F$11-Assumptions!$D$11)*(Assumptions!$F$11-Assumptions!$E$11)))</f>
        <v>0.160911015670313</v>
      </c>
      <c r="K663" s="19" t="n">
        <f aca="false">MAX(G663,I663+Assumptions!$D$21)</f>
        <v>0.101927555848995</v>
      </c>
      <c r="L663" s="28" t="n">
        <f aca="false">(F663-Assumptions!$D$15)*(1-H663)+Assumptions!$D$15-J663</f>
        <v>0.16671975446236</v>
      </c>
      <c r="M663" s="21" t="n">
        <f aca="false">Assumptions!$D$14*(1+E663)^1*L663-Assumptions!$D$14*(1+E663)^0*E663*Assumptions!$D$16</f>
        <v>25.3722028115939</v>
      </c>
      <c r="N663" s="21" t="n">
        <f aca="false">Assumptions!$D$14*(1+E663)^2*L663-Assumptions!$D$14*(1+E663)^1*E663*Assumptions!$D$16</f>
        <v>26.905255704531</v>
      </c>
      <c r="O663" s="21" t="n">
        <f aca="false">Assumptions!$D$14*(1+E663)^3*L663-Assumptions!$D$14*(1+E663)^2*E663*Assumptions!$D$16</f>
        <v>28.5309395444141</v>
      </c>
      <c r="P663" s="21" t="n">
        <f aca="false">Assumptions!$D$14*(1+E663)^4*L663-Assumptions!$D$14*(1+E663)^3*E663*Assumptions!$D$16</f>
        <v>30.254851328171</v>
      </c>
      <c r="Q663" s="21" t="n">
        <f aca="false">Assumptions!$D$14*(1+E663)^5*L663-Assumptions!$D$14*(1+E663)^4*E663*Assumptions!$D$16</f>
        <v>32.0829262374902</v>
      </c>
      <c r="R663" s="21" t="n">
        <f aca="false">M663/(1+K663)+N663/(1+K663)^2+O663/(1+K663)^3+P663/(1+K663)^4+Q663/(1+K663)^5</f>
        <v>106.774345978175</v>
      </c>
      <c r="S663" s="21" t="n">
        <f aca="false">Q663*(1+I663)/(K663-I663)</f>
        <v>358.151990602643</v>
      </c>
      <c r="T663" s="21" t="n">
        <f aca="false">R663+S663/(1+K663)^5</f>
        <v>327.220309658468</v>
      </c>
      <c r="U663" s="8" t="n">
        <f aca="false">(T663-Assumptions!$D$17)/Assumptions!$D$18</f>
        <v>5.68881238633871</v>
      </c>
    </row>
    <row r="664" customFormat="false" ht="15" hidden="false" customHeight="false" outlineLevel="0" collapsed="false">
      <c r="B664" s="2" t="n">
        <v>659</v>
      </c>
      <c r="C664" s="27" t="n">
        <f aca="false">NORMSDIST('Random Draws'!C664)</f>
        <v>0.990575906171624</v>
      </c>
      <c r="D664" s="27" t="n">
        <f aca="false">NORMSDIST(Assumptions!$D$22*'Random Draws'!C664+SQRT(1-Assumptions!$D$22^2)*'Random Draws'!D664)</f>
        <v>0.990067756597422</v>
      </c>
      <c r="E664" s="19" t="n">
        <f aca="false">IF(C664&lt;(Assumptions!$E$6-Assumptions!$D$6)/(Assumptions!$F$6-Assumptions!$D$6),Assumptions!$D$6+SQRT(C664*(Assumptions!$F$6-Assumptions!$D$6)*(Assumptions!$E$6-Assumptions!$D$6)),Assumptions!$F$6-SQRT((1-C664)*(Assumptions!$F$6-Assumptions!$D$6)*(Assumptions!$F$6-Assumptions!$E$6)))</f>
        <v>0.133135564907301</v>
      </c>
      <c r="F664" s="19" t="n">
        <f aca="false">IF(D664&lt;(Assumptions!$E$7-Assumptions!$D$7)/(Assumptions!$F$7-Assumptions!$D$7),Assumptions!$D$7+SQRT(D664*(Assumptions!$F$7-Assumptions!$D$7)*(Assumptions!$E$7-Assumptions!$D$7)),Assumptions!$F$7-SQRT((1-D664)*(Assumptions!$F$7-Assumptions!$D$7)*(Assumptions!$F$7-Assumptions!$E$7)))</f>
        <v>0.45369690761528</v>
      </c>
      <c r="G664" s="19" t="n">
        <f aca="false">MIN(Assumptions!$D$24,MAX(Assumptions!$D$23,Assumptions!$D$8+Assumptions!$E$8*'Random Draws'!E664))</f>
        <v>0.07514984806684</v>
      </c>
      <c r="H664" s="19" t="n">
        <f aca="false">IF('Random Draws'!F664&lt;(Assumptions!$E$9-Assumptions!$D$9)/(Assumptions!$F$9-Assumptions!$D$9),Assumptions!$D$9+SQRT('Random Draws'!F664*(Assumptions!$F$9-Assumptions!$D$9)*(Assumptions!$E$9-Assumptions!$D$9)),Assumptions!$F$9-SQRT((1-'Random Draws'!F664)*(Assumptions!$F$9-Assumptions!$D$9)*(Assumptions!$F$9-Assumptions!$E$9)))</f>
        <v>0.324428547390086</v>
      </c>
      <c r="I664" s="19" t="n">
        <f aca="false">IF('Random Draws'!G664&lt;(Assumptions!$E$10-Assumptions!$D$10)/(Assumptions!$F$10-Assumptions!$D$10),Assumptions!$D$10+SQRT('Random Draws'!G664*(Assumptions!$F$10-Assumptions!$D$10)*(Assumptions!$E$10-Assumptions!$D$10)),Assumptions!$F$10-SQRT((1-'Random Draws'!G664)*(Assumptions!$F$10-Assumptions!$D$10)*(Assumptions!$F$10-Assumptions!$E$10)))</f>
        <v>0.020715742404517</v>
      </c>
      <c r="J664" s="19" t="n">
        <f aca="false">IF('Random Draws'!H664&lt;(Assumptions!$E$11-Assumptions!$D$11)/(Assumptions!$F$11-Assumptions!$D$11),Assumptions!$D$11+SQRT('Random Draws'!H664*(Assumptions!$F$11-Assumptions!$D$11)*(Assumptions!$E$11-Assumptions!$D$11)),Assumptions!$F$11-SQRT((1-'Random Draws'!H664)*(Assumptions!$F$11-Assumptions!$D$11)*(Assumptions!$F$11-Assumptions!$E$11)))</f>
        <v>0.15339917191716</v>
      </c>
      <c r="K664" s="19" t="n">
        <f aca="false">MAX(G664,I664+Assumptions!$D$21)</f>
        <v>0.07514984806684</v>
      </c>
      <c r="L664" s="28" t="n">
        <f aca="false">(F664-Assumptions!$D$15)*(1-H664)+Assumptions!$D$15-J664</f>
        <v>0.195281218165832</v>
      </c>
      <c r="M664" s="21" t="n">
        <f aca="false">Assumptions!$D$14*(1+E664)^1*L664-Assumptions!$D$14*(1+E664)^0*E664*Assumptions!$D$16</f>
        <v>31.5064738446616</v>
      </c>
      <c r="N664" s="21" t="n">
        <f aca="false">Assumptions!$D$14*(1+E664)^2*L664-Assumptions!$D$14*(1+E664)^1*E664*Assumptions!$D$16</f>
        <v>35.7011060382077</v>
      </c>
      <c r="O664" s="21" t="n">
        <f aca="false">Assumptions!$D$14*(1+E664)^3*L664-Assumptions!$D$14*(1+E664)^2*E664*Assumptions!$D$16</f>
        <v>40.4541929584199</v>
      </c>
      <c r="P664" s="21" t="n">
        <f aca="false">Assumptions!$D$14*(1+E664)^4*L664-Assumptions!$D$14*(1+E664)^3*E664*Assumptions!$D$16</f>
        <v>45.8400847908081</v>
      </c>
      <c r="Q664" s="21" t="n">
        <f aca="false">Assumptions!$D$14*(1+E664)^5*L664-Assumptions!$D$14*(1+E664)^4*E664*Assumptions!$D$16</f>
        <v>51.9430303748309</v>
      </c>
      <c r="R664" s="21" t="n">
        <f aca="false">M664/(1+K664)+N664/(1+K664)^2+O664/(1+K664)^3+P664/(1+K664)^4+Q664/(1+K664)^5</f>
        <v>163.201506933273</v>
      </c>
      <c r="S664" s="21" t="n">
        <f aca="false">Q664*(1+I664)/(K664-I664)</f>
        <v>974.004590810857</v>
      </c>
      <c r="T664" s="21" t="n">
        <f aca="false">R664+S664/(1+K664)^5</f>
        <v>841.180151605407</v>
      </c>
      <c r="U664" s="8" t="n">
        <f aca="false">(T664-Assumptions!$D$17)/Assumptions!$D$18</f>
        <v>26.2472060642163</v>
      </c>
    </row>
    <row r="665" customFormat="false" ht="15" hidden="false" customHeight="false" outlineLevel="0" collapsed="false">
      <c r="B665" s="2" t="n">
        <v>660</v>
      </c>
      <c r="C665" s="27" t="n">
        <f aca="false">NORMSDIST('Random Draws'!C665)</f>
        <v>0.587413220112681</v>
      </c>
      <c r="D665" s="27" t="n">
        <f aca="false">NORMSDIST(Assumptions!$D$22*'Random Draws'!C665+SQRT(1-Assumptions!$D$22^2)*'Random Draws'!D665)</f>
        <v>0.866121284041322</v>
      </c>
      <c r="E665" s="19" t="n">
        <f aca="false">IF(C665&lt;(Assumptions!$E$6-Assumptions!$D$6)/(Assumptions!$F$6-Assumptions!$D$6),Assumptions!$D$6+SQRT(C665*(Assumptions!$F$6-Assumptions!$D$6)*(Assumptions!$E$6-Assumptions!$D$6)),Assumptions!$F$6-SQRT((1-C665)*(Assumptions!$F$6-Assumptions!$D$6)*(Assumptions!$F$6-Assumptions!$E$6)))</f>
        <v>0.0945804678641821</v>
      </c>
      <c r="F665" s="19" t="n">
        <f aca="false">IF(D665&lt;(Assumptions!$E$7-Assumptions!$D$7)/(Assumptions!$F$7-Assumptions!$D$7),Assumptions!$D$7+SQRT(D665*(Assumptions!$F$7-Assumptions!$D$7)*(Assumptions!$E$7-Assumptions!$D$7)),Assumptions!$F$7-SQRT((1-D665)*(Assumptions!$F$7-Assumptions!$D$7)*(Assumptions!$F$7-Assumptions!$E$7)))</f>
        <v>0.436858805911649</v>
      </c>
      <c r="G665" s="19" t="n">
        <f aca="false">MIN(Assumptions!$D$24,MAX(Assumptions!$D$23,Assumptions!$D$8+Assumptions!$E$8*'Random Draws'!E665))</f>
        <v>0.079163174605688</v>
      </c>
      <c r="H665" s="19" t="n">
        <f aca="false">IF('Random Draws'!F665&lt;(Assumptions!$E$9-Assumptions!$D$9)/(Assumptions!$F$9-Assumptions!$D$9),Assumptions!$D$9+SQRT('Random Draws'!F665*(Assumptions!$F$9-Assumptions!$D$9)*(Assumptions!$E$9-Assumptions!$D$9)),Assumptions!$F$9-SQRT((1-'Random Draws'!F665)*(Assumptions!$F$9-Assumptions!$D$9)*(Assumptions!$F$9-Assumptions!$E$9)))</f>
        <v>0.289987553184919</v>
      </c>
      <c r="I665" s="19" t="n">
        <f aca="false">IF('Random Draws'!G665&lt;(Assumptions!$E$10-Assumptions!$D$10)/(Assumptions!$F$10-Assumptions!$D$10),Assumptions!$D$10+SQRT('Random Draws'!G665*(Assumptions!$F$10-Assumptions!$D$10)*(Assumptions!$E$10-Assumptions!$D$10)),Assumptions!$F$10-SQRT((1-'Random Draws'!G665)*(Assumptions!$F$10-Assumptions!$D$10)*(Assumptions!$F$10-Assumptions!$E$10)))</f>
        <v>0.0157599357588388</v>
      </c>
      <c r="J665" s="19" t="n">
        <f aca="false">IF('Random Draws'!H665&lt;(Assumptions!$E$11-Assumptions!$D$11)/(Assumptions!$F$11-Assumptions!$D$11),Assumptions!$D$11+SQRT('Random Draws'!H665*(Assumptions!$F$11-Assumptions!$D$11)*(Assumptions!$E$11-Assumptions!$D$11)),Assumptions!$F$11-SQRT((1-'Random Draws'!H665)*(Assumptions!$F$11-Assumptions!$D$11)*(Assumptions!$F$11-Assumptions!$E$11)))</f>
        <v>0.155511352185238</v>
      </c>
      <c r="K665" s="19" t="n">
        <f aca="false">MAX(G665,I665+Assumptions!$D$21)</f>
        <v>0.079163174605688</v>
      </c>
      <c r="L665" s="28" t="n">
        <f aca="false">(F665-Assumptions!$D$15)*(1-H665)+Assumptions!$D$15-J665</f>
        <v>0.192362219426846</v>
      </c>
      <c r="M665" s="21" t="n">
        <f aca="false">Assumptions!$D$14*(1+E665)^1*L665-Assumptions!$D$14*(1+E665)^0*E665*Assumptions!$D$16</f>
        <v>30.1191845450371</v>
      </c>
      <c r="N665" s="21" t="n">
        <f aca="false">Assumptions!$D$14*(1+E665)^2*L665-Assumptions!$D$14*(1+E665)^1*E665*Assumptions!$D$16</f>
        <v>32.9678711109944</v>
      </c>
      <c r="O665" s="21" t="n">
        <f aca="false">Assumptions!$D$14*(1+E665)^3*L665-Assumptions!$D$14*(1+E665)^2*E665*Assumptions!$D$16</f>
        <v>36.0859877851583</v>
      </c>
      <c r="P665" s="21" t="n">
        <f aca="false">Assumptions!$D$14*(1+E665)^4*L665-Assumptions!$D$14*(1+E665)^3*E665*Assumptions!$D$16</f>
        <v>39.4990173932197</v>
      </c>
      <c r="Q665" s="21" t="n">
        <f aca="false">Assumptions!$D$14*(1+E665)^5*L665-Assumptions!$D$14*(1+E665)^4*E665*Assumptions!$D$16</f>
        <v>43.2348529384459</v>
      </c>
      <c r="R665" s="21" t="n">
        <f aca="false">M665/(1+K665)+N665/(1+K665)^2+O665/(1+K665)^3+P665/(1+K665)^4+Q665/(1+K665)^5</f>
        <v>143.593452139702</v>
      </c>
      <c r="S665" s="21" t="n">
        <f aca="false">Q665*(1+I665)/(K665-I665)</f>
        <v>692.649653898258</v>
      </c>
      <c r="T665" s="21" t="n">
        <f aca="false">R665+S665/(1+K665)^5</f>
        <v>616.829737084074</v>
      </c>
      <c r="U665" s="8" t="n">
        <f aca="false">(T665-Assumptions!$D$17)/Assumptions!$D$18</f>
        <v>17.273189483363</v>
      </c>
    </row>
    <row r="666" customFormat="false" ht="15" hidden="false" customHeight="false" outlineLevel="0" collapsed="false">
      <c r="B666" s="2" t="n">
        <v>661</v>
      </c>
      <c r="C666" s="27" t="n">
        <f aca="false">NORMSDIST('Random Draws'!C666)</f>
        <v>0.87811721205397</v>
      </c>
      <c r="D666" s="27" t="n">
        <f aca="false">NORMSDIST(Assumptions!$D$22*'Random Draws'!C666+SQRT(1-Assumptions!$D$22^2)*'Random Draws'!D666)</f>
        <v>0.753586738877073</v>
      </c>
      <c r="E666" s="19" t="n">
        <f aca="false">IF(C666&lt;(Assumptions!$E$6-Assumptions!$D$6)/(Assumptions!$F$6-Assumptions!$D$6),Assumptions!$D$6+SQRT(C666*(Assumptions!$F$6-Assumptions!$D$6)*(Assumptions!$E$6-Assumptions!$D$6)),Assumptions!$F$6-SQRT((1-C666)*(Assumptions!$F$6-Assumptions!$D$6)*(Assumptions!$F$6-Assumptions!$E$6)))</f>
        <v>0.115313689223982</v>
      </c>
      <c r="F666" s="19" t="n">
        <f aca="false">IF(D666&lt;(Assumptions!$E$7-Assumptions!$D$7)/(Assumptions!$F$7-Assumptions!$D$7),Assumptions!$D$7+SQRT(D666*(Assumptions!$F$7-Assumptions!$D$7)*(Assumptions!$E$7-Assumptions!$D$7)),Assumptions!$F$7-SQRT((1-D666)*(Assumptions!$F$7-Assumptions!$D$7)*(Assumptions!$F$7-Assumptions!$E$7)))</f>
        <v>0.428604888207052</v>
      </c>
      <c r="G666" s="19" t="n">
        <f aca="false">MIN(Assumptions!$D$24,MAX(Assumptions!$D$23,Assumptions!$D$8+Assumptions!$E$8*'Random Draws'!E666))</f>
        <v>0.086528439744469</v>
      </c>
      <c r="H666" s="19" t="n">
        <f aca="false">IF('Random Draws'!F666&lt;(Assumptions!$E$9-Assumptions!$D$9)/(Assumptions!$F$9-Assumptions!$D$9),Assumptions!$D$9+SQRT('Random Draws'!F666*(Assumptions!$F$9-Assumptions!$D$9)*(Assumptions!$E$9-Assumptions!$D$9)),Assumptions!$F$9-SQRT((1-'Random Draws'!F666)*(Assumptions!$F$9-Assumptions!$D$9)*(Assumptions!$F$9-Assumptions!$E$9)))</f>
        <v>0.318434763365731</v>
      </c>
      <c r="I666" s="19" t="n">
        <f aca="false">IF('Random Draws'!G666&lt;(Assumptions!$E$10-Assumptions!$D$10)/(Assumptions!$F$10-Assumptions!$D$10),Assumptions!$D$10+SQRT('Random Draws'!G666*(Assumptions!$F$10-Assumptions!$D$10)*(Assumptions!$E$10-Assumptions!$D$10)),Assumptions!$F$10-SQRT((1-'Random Draws'!G666)*(Assumptions!$F$10-Assumptions!$D$10)*(Assumptions!$F$10-Assumptions!$E$10)))</f>
        <v>0.0183240076435242</v>
      </c>
      <c r="J666" s="19" t="n">
        <f aca="false">IF('Random Draws'!H666&lt;(Assumptions!$E$11-Assumptions!$D$11)/(Assumptions!$F$11-Assumptions!$D$11),Assumptions!$D$11+SQRT('Random Draws'!H666*(Assumptions!$F$11-Assumptions!$D$11)*(Assumptions!$E$11-Assumptions!$D$11)),Assumptions!$F$11-SQRT((1-'Random Draws'!H666)*(Assumptions!$F$11-Assumptions!$D$11)*(Assumptions!$F$11-Assumptions!$E$11)))</f>
        <v>0.191669678672242</v>
      </c>
      <c r="K666" s="19" t="n">
        <f aca="false">MAX(G666,I666+Assumptions!$D$21)</f>
        <v>0.086528439744469</v>
      </c>
      <c r="L666" s="28" t="n">
        <f aca="false">(F666-Assumptions!$D$15)*(1-H666)+Assumptions!$D$15-J666</f>
        <v>0.141849032618746</v>
      </c>
      <c r="M666" s="21" t="n">
        <f aca="false">Assumptions!$D$14*(1+E666)^1*L666-Assumptions!$D$14*(1+E666)^0*E666*Assumptions!$D$16</f>
        <v>22.4382797948914</v>
      </c>
      <c r="N666" s="21" t="n">
        <f aca="false">Assumptions!$D$14*(1+E666)^2*L666-Assumptions!$D$14*(1+E666)^1*E666*Assumptions!$D$16</f>
        <v>25.0257206178803</v>
      </c>
      <c r="O666" s="21" t="n">
        <f aca="false">Assumptions!$D$14*(1+E666)^3*L666-Assumptions!$D$14*(1+E666)^2*E666*Assumptions!$D$16</f>
        <v>27.9115287878167</v>
      </c>
      <c r="P666" s="21" t="n">
        <f aca="false">Assumptions!$D$14*(1+E666)^4*L666-Assumptions!$D$14*(1+E666)^3*E666*Assumptions!$D$16</f>
        <v>31.1301101442212</v>
      </c>
      <c r="Q666" s="21" t="n">
        <f aca="false">Assumptions!$D$14*(1+E666)^5*L666-Assumptions!$D$14*(1+E666)^4*E666*Assumptions!$D$16</f>
        <v>34.7198379909003</v>
      </c>
      <c r="R666" s="21" t="n">
        <f aca="false">M666/(1+K666)+N666/(1+K666)^2+O666/(1+K666)^3+P666/(1+K666)^4+Q666/(1+K666)^5</f>
        <v>108.874763530022</v>
      </c>
      <c r="S666" s="21" t="n">
        <f aca="false">Q666*(1+I666)/(K666-I666)</f>
        <v>518.38338768512</v>
      </c>
      <c r="T666" s="21" t="n">
        <f aca="false">R666+S666/(1+K666)^5</f>
        <v>451.205254909936</v>
      </c>
      <c r="U666" s="8" t="n">
        <f aca="false">(T666-Assumptions!$D$17)/Assumptions!$D$18</f>
        <v>10.6482101963974</v>
      </c>
    </row>
    <row r="667" customFormat="false" ht="15" hidden="false" customHeight="false" outlineLevel="0" collapsed="false">
      <c r="B667" s="2" t="n">
        <v>662</v>
      </c>
      <c r="C667" s="27" t="n">
        <f aca="false">NORMSDIST('Random Draws'!C667)</f>
        <v>0.967445584750763</v>
      </c>
      <c r="D667" s="27" t="n">
        <f aca="false">NORMSDIST(Assumptions!$D$22*'Random Draws'!C667+SQRT(1-Assumptions!$D$22^2)*'Random Draws'!D667)</f>
        <v>0.219082588248922</v>
      </c>
      <c r="E667" s="19" t="n">
        <f aca="false">IF(C667&lt;(Assumptions!$E$6-Assumptions!$D$6)/(Assumptions!$F$6-Assumptions!$D$6),Assumptions!$D$6+SQRT(C667*(Assumptions!$F$6-Assumptions!$D$6)*(Assumptions!$E$6-Assumptions!$D$6)),Assumptions!$F$6-SQRT((1-C667)*(Assumptions!$F$6-Assumptions!$D$6)*(Assumptions!$F$6-Assumptions!$E$6)))</f>
        <v>0.127241783970861</v>
      </c>
      <c r="F667" s="19" t="n">
        <f aca="false">IF(D667&lt;(Assumptions!$E$7-Assumptions!$D$7)/(Assumptions!$F$7-Assumptions!$D$7),Assumptions!$D$7+SQRT(D667*(Assumptions!$F$7-Assumptions!$D$7)*(Assumptions!$E$7-Assumptions!$D$7)),Assumptions!$F$7-SQRT((1-D667)*(Assumptions!$F$7-Assumptions!$D$7)*(Assumptions!$F$7-Assumptions!$E$7)))</f>
        <v>0.396255972328618</v>
      </c>
      <c r="G667" s="19" t="n">
        <f aca="false">MIN(Assumptions!$D$24,MAX(Assumptions!$D$23,Assumptions!$D$8+Assumptions!$E$8*'Random Draws'!E667))</f>
        <v>0.080506542627893</v>
      </c>
      <c r="H667" s="19" t="n">
        <f aca="false">IF('Random Draws'!F667&lt;(Assumptions!$E$9-Assumptions!$D$9)/(Assumptions!$F$9-Assumptions!$D$9),Assumptions!$D$9+SQRT('Random Draws'!F667*(Assumptions!$F$9-Assumptions!$D$9)*(Assumptions!$E$9-Assumptions!$D$9)),Assumptions!$F$9-SQRT((1-'Random Draws'!F667)*(Assumptions!$F$9-Assumptions!$D$9)*(Assumptions!$F$9-Assumptions!$E$9)))</f>
        <v>0.302771356929098</v>
      </c>
      <c r="I667" s="19" t="n">
        <f aca="false">IF('Random Draws'!G667&lt;(Assumptions!$E$10-Assumptions!$D$10)/(Assumptions!$F$10-Assumptions!$D$10),Assumptions!$D$10+SQRT('Random Draws'!G667*(Assumptions!$F$10-Assumptions!$D$10)*(Assumptions!$E$10-Assumptions!$D$10)),Assumptions!$F$10-SQRT((1-'Random Draws'!G667)*(Assumptions!$F$10-Assumptions!$D$10)*(Assumptions!$F$10-Assumptions!$E$10)))</f>
        <v>0.0229614008167883</v>
      </c>
      <c r="J667" s="19" t="n">
        <f aca="false">IF('Random Draws'!H667&lt;(Assumptions!$E$11-Assumptions!$D$11)/(Assumptions!$F$11-Assumptions!$D$11),Assumptions!$D$11+SQRT('Random Draws'!H667*(Assumptions!$F$11-Assumptions!$D$11)*(Assumptions!$E$11-Assumptions!$D$11)),Assumptions!$F$11-SQRT((1-'Random Draws'!H667)*(Assumptions!$F$11-Assumptions!$D$11)*(Assumptions!$F$11-Assumptions!$E$11)))</f>
        <v>0.174380207274408</v>
      </c>
      <c r="K667" s="19" t="n">
        <f aca="false">MAX(G667,I667+Assumptions!$D$21)</f>
        <v>0.080506542627893</v>
      </c>
      <c r="L667" s="28" t="n">
        <f aca="false">(F667-Assumptions!$D$15)*(1-H667)+Assumptions!$D$15-J667</f>
        <v>0.141261083021799</v>
      </c>
      <c r="M667" s="21" t="n">
        <f aca="false">Assumptions!$D$14*(1+E667)^1*L667-Assumptions!$D$14*(1+E667)^0*E667*Assumptions!$D$16</f>
        <v>22.5356305482432</v>
      </c>
      <c r="N667" s="21" t="n">
        <f aca="false">Assumptions!$D$14*(1+E667)^2*L667-Assumptions!$D$14*(1+E667)^1*E667*Assumptions!$D$16</f>
        <v>25.4031043821099</v>
      </c>
      <c r="O667" s="21" t="n">
        <f aca="false">Assumptions!$D$14*(1+E667)^3*L667-Assumptions!$D$14*(1+E667)^2*E667*Assumptions!$D$16</f>
        <v>28.6354407020876</v>
      </c>
      <c r="P667" s="21" t="n">
        <f aca="false">Assumptions!$D$14*(1+E667)^4*L667-Assumptions!$D$14*(1+E667)^3*E667*Assumptions!$D$16</f>
        <v>32.279065261813</v>
      </c>
      <c r="Q667" s="21" t="n">
        <f aca="false">Assumptions!$D$14*(1+E667)^5*L667-Assumptions!$D$14*(1+E667)^4*E667*Assumptions!$D$16</f>
        <v>36.3863111106379</v>
      </c>
      <c r="R667" s="21" t="n">
        <f aca="false">M667/(1+K667)+N667/(1+K667)^2+O667/(1+K667)^3+P667/(1+K667)^4+Q667/(1+K667)^5</f>
        <v>113.702511942898</v>
      </c>
      <c r="S667" s="21" t="n">
        <f aca="false">Q667*(1+I667)/(K667-I667)</f>
        <v>646.827701050357</v>
      </c>
      <c r="T667" s="21" t="n">
        <f aca="false">R667+S667/(1+K667)^5</f>
        <v>552.891665495338</v>
      </c>
      <c r="U667" s="8" t="n">
        <f aca="false">(T667-Assumptions!$D$17)/Assumptions!$D$18</f>
        <v>14.7156666198135</v>
      </c>
    </row>
    <row r="668" customFormat="false" ht="15" hidden="false" customHeight="false" outlineLevel="0" collapsed="false">
      <c r="B668" s="2" t="n">
        <v>663</v>
      </c>
      <c r="C668" s="27" t="n">
        <f aca="false">NORMSDIST('Random Draws'!C668)</f>
        <v>0.550910721836181</v>
      </c>
      <c r="D668" s="27" t="n">
        <f aca="false">NORMSDIST(Assumptions!$D$22*'Random Draws'!C668+SQRT(1-Assumptions!$D$22^2)*'Random Draws'!D668)</f>
        <v>0.809676019437082</v>
      </c>
      <c r="E668" s="19" t="n">
        <f aca="false">IF(C668&lt;(Assumptions!$E$6-Assumptions!$D$6)/(Assumptions!$F$6-Assumptions!$D$6),Assumptions!$D$6+SQRT(C668*(Assumptions!$F$6-Assumptions!$D$6)*(Assumptions!$E$6-Assumptions!$D$6)),Assumptions!$F$6-SQRT((1-C668)*(Assumptions!$F$6-Assumptions!$D$6)*(Assumptions!$F$6-Assumptions!$E$6)))</f>
        <v>0.0926138586629055</v>
      </c>
      <c r="F668" s="19" t="n">
        <f aca="false">IF(D668&lt;(Assumptions!$E$7-Assumptions!$D$7)/(Assumptions!$F$7-Assumptions!$D$7),Assumptions!$D$7+SQRT(D668*(Assumptions!$F$7-Assumptions!$D$7)*(Assumptions!$E$7-Assumptions!$D$7)),Assumptions!$F$7-SQRT((1-D668)*(Assumptions!$F$7-Assumptions!$D$7)*(Assumptions!$F$7-Assumptions!$E$7)))</f>
        <v>0.432408408486431</v>
      </c>
      <c r="G668" s="19" t="n">
        <f aca="false">MIN(Assumptions!$D$24,MAX(Assumptions!$D$23,Assumptions!$D$8+Assumptions!$E$8*'Random Draws'!E668))</f>
        <v>0.111371576663729</v>
      </c>
      <c r="H668" s="19" t="n">
        <f aca="false">IF('Random Draws'!F668&lt;(Assumptions!$E$9-Assumptions!$D$9)/(Assumptions!$F$9-Assumptions!$D$9),Assumptions!$D$9+SQRT('Random Draws'!F668*(Assumptions!$F$9-Assumptions!$D$9)*(Assumptions!$E$9-Assumptions!$D$9)),Assumptions!$F$9-SQRT((1-'Random Draws'!F668)*(Assumptions!$F$9-Assumptions!$D$9)*(Assumptions!$F$9-Assumptions!$E$9)))</f>
        <v>0.313055554400579</v>
      </c>
      <c r="I668" s="19" t="n">
        <f aca="false">IF('Random Draws'!G668&lt;(Assumptions!$E$10-Assumptions!$D$10)/(Assumptions!$F$10-Assumptions!$D$10),Assumptions!$D$10+SQRT('Random Draws'!G668*(Assumptions!$F$10-Assumptions!$D$10)*(Assumptions!$E$10-Assumptions!$D$10)),Assumptions!$F$10-SQRT((1-'Random Draws'!G668)*(Assumptions!$F$10-Assumptions!$D$10)*(Assumptions!$F$10-Assumptions!$E$10)))</f>
        <v>0.0237777348115084</v>
      </c>
      <c r="J668" s="19" t="n">
        <f aca="false">IF('Random Draws'!H668&lt;(Assumptions!$E$11-Assumptions!$D$11)/(Assumptions!$F$11-Assumptions!$D$11),Assumptions!$D$11+SQRT('Random Draws'!H668*(Assumptions!$F$11-Assumptions!$D$11)*(Assumptions!$E$11-Assumptions!$D$11)),Assumptions!$F$11-SQRT((1-'Random Draws'!H668)*(Assumptions!$F$11-Assumptions!$D$11)*(Assumptions!$F$11-Assumptions!$E$11)))</f>
        <v>0.148472328732368</v>
      </c>
      <c r="K668" s="19" t="n">
        <f aca="false">MAX(G668,I668+Assumptions!$D$21)</f>
        <v>0.111371576663729</v>
      </c>
      <c r="L668" s="28" t="n">
        <f aca="false">(F668-Assumptions!$D$15)*(1-H668)+Assumptions!$D$15-J668</f>
        <v>0.189265447779947</v>
      </c>
      <c r="M668" s="21" t="n">
        <f aca="false">Assumptions!$D$14*(1+E668)^1*L668-Assumptions!$D$14*(1+E668)^0*E668*Assumptions!$D$16</f>
        <v>29.5822671403259</v>
      </c>
      <c r="N668" s="21" t="n">
        <f aca="false">Assumptions!$D$14*(1+E668)^2*L668-Assumptions!$D$14*(1+E668)^1*E668*Assumptions!$D$16</f>
        <v>32.3219950481883</v>
      </c>
      <c r="O668" s="21" t="n">
        <f aca="false">Assumptions!$D$14*(1+E668)^3*L668-Assumptions!$D$14*(1+E668)^2*E668*Assumptions!$D$16</f>
        <v>35.3154597292844</v>
      </c>
      <c r="P668" s="21" t="n">
        <f aca="false">Assumptions!$D$14*(1+E668)^4*L668-Assumptions!$D$14*(1+E668)^3*E668*Assumptions!$D$16</f>
        <v>38.5861607252679</v>
      </c>
      <c r="Q668" s="21" t="n">
        <f aca="false">Assumptions!$D$14*(1+E668)^5*L668-Assumptions!$D$14*(1+E668)^4*E668*Assumptions!$D$16</f>
        <v>42.159773961022</v>
      </c>
      <c r="R668" s="21" t="n">
        <f aca="false">M668/(1+K668)+N668/(1+K668)^2+O668/(1+K668)^3+P668/(1+K668)^4+Q668/(1+K668)^5</f>
        <v>128.671641362527</v>
      </c>
      <c r="S668" s="21" t="n">
        <f aca="false">Q668*(1+I668)/(K668-I668)</f>
        <v>492.754250450611</v>
      </c>
      <c r="T668" s="21" t="n">
        <f aca="false">R668+S668/(1+K668)^5</f>
        <v>419.297298092997</v>
      </c>
      <c r="U668" s="8" t="n">
        <f aca="false">(T668-Assumptions!$D$17)/Assumptions!$D$18</f>
        <v>9.37189192371989</v>
      </c>
    </row>
    <row r="669" customFormat="false" ht="15" hidden="false" customHeight="false" outlineLevel="0" collapsed="false">
      <c r="B669" s="2" t="n">
        <v>664</v>
      </c>
      <c r="C669" s="27" t="n">
        <f aca="false">NORMSDIST('Random Draws'!C669)</f>
        <v>0.294960905825255</v>
      </c>
      <c r="D669" s="27" t="n">
        <f aca="false">NORMSDIST(Assumptions!$D$22*'Random Draws'!C669+SQRT(1-Assumptions!$D$22^2)*'Random Draws'!D669)</f>
        <v>0.181718678969478</v>
      </c>
      <c r="E669" s="19" t="n">
        <f aca="false">IF(C669&lt;(Assumptions!$E$6-Assumptions!$D$6)/(Assumptions!$F$6-Assumptions!$D$6),Assumptions!$D$6+SQRT(C669*(Assumptions!$F$6-Assumptions!$D$6)*(Assumptions!$E$6-Assumptions!$D$6)),Assumptions!$F$6-SQRT((1-C669)*(Assumptions!$F$6-Assumptions!$D$6)*(Assumptions!$F$6-Assumptions!$E$6)))</f>
        <v>0.0784031838410082</v>
      </c>
      <c r="F669" s="19" t="n">
        <f aca="false">IF(D669&lt;(Assumptions!$E$7-Assumptions!$D$7)/(Assumptions!$F$7-Assumptions!$D$7),Assumptions!$D$7+SQRT(D669*(Assumptions!$F$7-Assumptions!$D$7)*(Assumptions!$E$7-Assumptions!$D$7)),Assumptions!$F$7-SQRT((1-D669)*(Assumptions!$F$7-Assumptions!$D$7)*(Assumptions!$F$7-Assumptions!$E$7)))</f>
        <v>0.39301987392188</v>
      </c>
      <c r="G669" s="19" t="n">
        <f aca="false">MIN(Assumptions!$D$24,MAX(Assumptions!$D$23,Assumptions!$D$8+Assumptions!$E$8*'Random Draws'!E669))</f>
        <v>0.074753190731997</v>
      </c>
      <c r="H669" s="19" t="n">
        <f aca="false">IF('Random Draws'!F669&lt;(Assumptions!$E$9-Assumptions!$D$9)/(Assumptions!$F$9-Assumptions!$D$9),Assumptions!$D$9+SQRT('Random Draws'!F669*(Assumptions!$F$9-Assumptions!$D$9)*(Assumptions!$E$9-Assumptions!$D$9)),Assumptions!$F$9-SQRT((1-'Random Draws'!F669)*(Assumptions!$F$9-Assumptions!$D$9)*(Assumptions!$F$9-Assumptions!$E$9)))</f>
        <v>0.267075421455014</v>
      </c>
      <c r="I669" s="19" t="n">
        <f aca="false">IF('Random Draws'!G669&lt;(Assumptions!$E$10-Assumptions!$D$10)/(Assumptions!$F$10-Assumptions!$D$10),Assumptions!$D$10+SQRT('Random Draws'!G669*(Assumptions!$F$10-Assumptions!$D$10)*(Assumptions!$E$10-Assumptions!$D$10)),Assumptions!$F$10-SQRT((1-'Random Draws'!G669)*(Assumptions!$F$10-Assumptions!$D$10)*(Assumptions!$F$10-Assumptions!$E$10)))</f>
        <v>0.0240405911383663</v>
      </c>
      <c r="J669" s="19" t="n">
        <f aca="false">IF('Random Draws'!H669&lt;(Assumptions!$E$11-Assumptions!$D$11)/(Assumptions!$F$11-Assumptions!$D$11),Assumptions!$D$11+SQRT('Random Draws'!H669*(Assumptions!$F$11-Assumptions!$D$11)*(Assumptions!$E$11-Assumptions!$D$11)),Assumptions!$F$11-SQRT((1-'Random Draws'!H669)*(Assumptions!$F$11-Assumptions!$D$11)*(Assumptions!$F$11-Assumptions!$E$11)))</f>
        <v>0.15479012666634</v>
      </c>
      <c r="K669" s="19" t="n">
        <f aca="false">MAX(G669,I669+Assumptions!$D$21)</f>
        <v>0.074753190731997</v>
      </c>
      <c r="L669" s="28" t="n">
        <f aca="false">(F669-Assumptions!$D$15)*(1-H669)+Assumptions!$D$15-J669</f>
        <v>0.167983603576809</v>
      </c>
      <c r="M669" s="21" t="n">
        <f aca="false">Assumptions!$D$14*(1+E669)^1*L669-Assumptions!$D$14*(1+E669)^0*E669*Assumptions!$D$16</f>
        <v>25.9262838251875</v>
      </c>
      <c r="N669" s="21" t="n">
        <f aca="false">Assumptions!$D$14*(1+E669)^2*L669-Assumptions!$D$14*(1+E669)^1*E669*Assumptions!$D$16</f>
        <v>27.9589870222479</v>
      </c>
      <c r="O669" s="21" t="n">
        <f aca="false">Assumptions!$D$14*(1+E669)^3*L669-Assumptions!$D$14*(1+E669)^2*E669*Assumptions!$D$16</f>
        <v>30.1510606217615</v>
      </c>
      <c r="P669" s="21" t="n">
        <f aca="false">Assumptions!$D$14*(1+E669)^4*L669-Assumptions!$D$14*(1+E669)^3*E669*Assumptions!$D$16</f>
        <v>32.5149997706909</v>
      </c>
      <c r="Q669" s="21" t="n">
        <f aca="false">Assumptions!$D$14*(1+E669)^5*L669-Assumptions!$D$14*(1+E669)^4*E669*Assumptions!$D$16</f>
        <v>35.0642792753027</v>
      </c>
      <c r="R669" s="21" t="n">
        <f aca="false">M669/(1+K669)+N669/(1+K669)^2+O669/(1+K669)^3+P669/(1+K669)^4+Q669/(1+K669)^5</f>
        <v>121.437092575258</v>
      </c>
      <c r="S669" s="21" t="n">
        <f aca="false">Q669*(1+I669)/(K669-I669)</f>
        <v>708.053729539661</v>
      </c>
      <c r="T669" s="21" t="n">
        <f aca="false">R669+S669/(1+K669)^5</f>
        <v>615.204590281261</v>
      </c>
      <c r="U669" s="8" t="n">
        <f aca="false">(T669-Assumptions!$D$17)/Assumptions!$D$18</f>
        <v>17.2081836112505</v>
      </c>
    </row>
    <row r="670" customFormat="false" ht="15" hidden="false" customHeight="false" outlineLevel="0" collapsed="false">
      <c r="B670" s="2" t="n">
        <v>665</v>
      </c>
      <c r="C670" s="27" t="n">
        <f aca="false">NORMSDIST('Random Draws'!C670)</f>
        <v>0.231652782692709</v>
      </c>
      <c r="D670" s="27" t="n">
        <f aca="false">NORMSDIST(Assumptions!$D$22*'Random Draws'!C670+SQRT(1-Assumptions!$D$22^2)*'Random Draws'!D670)</f>
        <v>0.784530424728729</v>
      </c>
      <c r="E670" s="19" t="n">
        <f aca="false">IF(C670&lt;(Assumptions!$E$6-Assumptions!$D$6)/(Assumptions!$F$6-Assumptions!$D$6),Assumptions!$D$6+SQRT(C670*(Assumptions!$F$6-Assumptions!$D$6)*(Assumptions!$E$6-Assumptions!$D$6)),Assumptions!$F$6-SQRT((1-C670)*(Assumptions!$F$6-Assumptions!$D$6)*(Assumptions!$F$6-Assumptions!$E$6)))</f>
        <v>0.0740332765607948</v>
      </c>
      <c r="F670" s="19" t="n">
        <f aca="false">IF(D670&lt;(Assumptions!$E$7-Assumptions!$D$7)/(Assumptions!$F$7-Assumptions!$D$7),Assumptions!$D$7+SQRT(D670*(Assumptions!$F$7-Assumptions!$D$7)*(Assumptions!$E$7-Assumptions!$D$7)),Assumptions!$F$7-SQRT((1-D670)*(Assumptions!$F$7-Assumptions!$D$7)*(Assumptions!$F$7-Assumptions!$E$7)))</f>
        <v>0.430642236102096</v>
      </c>
      <c r="G670" s="19" t="n">
        <f aca="false">MIN(Assumptions!$D$24,MAX(Assumptions!$D$23,Assumptions!$D$8+Assumptions!$E$8*'Random Draws'!E670))</f>
        <v>0.078313147981736</v>
      </c>
      <c r="H670" s="19" t="n">
        <f aca="false">IF('Random Draws'!F670&lt;(Assumptions!$E$9-Assumptions!$D$9)/(Assumptions!$F$9-Assumptions!$D$9),Assumptions!$D$9+SQRT('Random Draws'!F670*(Assumptions!$F$9-Assumptions!$D$9)*(Assumptions!$E$9-Assumptions!$D$9)),Assumptions!$F$9-SQRT((1-'Random Draws'!F670)*(Assumptions!$F$9-Assumptions!$D$9)*(Assumptions!$F$9-Assumptions!$E$9)))</f>
        <v>0.294713739868429</v>
      </c>
      <c r="I670" s="19" t="n">
        <f aca="false">IF('Random Draws'!G670&lt;(Assumptions!$E$10-Assumptions!$D$10)/(Assumptions!$F$10-Assumptions!$D$10),Assumptions!$D$10+SQRT('Random Draws'!G670*(Assumptions!$F$10-Assumptions!$D$10)*(Assumptions!$E$10-Assumptions!$D$10)),Assumptions!$F$10-SQRT((1-'Random Draws'!G670)*(Assumptions!$F$10-Assumptions!$D$10)*(Assumptions!$F$10-Assumptions!$E$10)))</f>
        <v>0.0248254383087562</v>
      </c>
      <c r="J670" s="19" t="n">
        <f aca="false">IF('Random Draws'!H670&lt;(Assumptions!$E$11-Assumptions!$D$11)/(Assumptions!$F$11-Assumptions!$D$11),Assumptions!$D$11+SQRT('Random Draws'!H670*(Assumptions!$F$11-Assumptions!$D$11)*(Assumptions!$E$11-Assumptions!$D$11)),Assumptions!$F$11-SQRT((1-'Random Draws'!H670)*(Assumptions!$F$11-Assumptions!$D$11)*(Assumptions!$F$11-Assumptions!$E$11)))</f>
        <v>0.196697550314441</v>
      </c>
      <c r="K670" s="19" t="n">
        <f aca="false">MAX(G670,I670+Assumptions!$D$21)</f>
        <v>0.078313147981736</v>
      </c>
      <c r="L670" s="28" t="n">
        <f aca="false">(F670-Assumptions!$D$15)*(1-H670)+Assumptions!$D$15-J670</f>
        <v>0.145341288023599</v>
      </c>
      <c r="M670" s="21" t="n">
        <f aca="false">Assumptions!$D$14*(1+E670)^1*L670-Assumptions!$D$14*(1+E670)^0*E670*Assumptions!$D$16</f>
        <v>22.3126553173156</v>
      </c>
      <c r="N670" s="21" t="n">
        <f aca="false">Assumptions!$D$14*(1+E670)^2*L670-Assumptions!$D$14*(1+E670)^1*E670*Assumptions!$D$16</f>
        <v>23.9645342992281</v>
      </c>
      <c r="O670" s="21" t="n">
        <f aca="false">Assumptions!$D$14*(1+E670)^3*L670-Assumptions!$D$14*(1+E670)^2*E670*Assumptions!$D$16</f>
        <v>25.7387072946535</v>
      </c>
      <c r="P670" s="21" t="n">
        <f aca="false">Assumptions!$D$14*(1+E670)^4*L670-Assumptions!$D$14*(1+E670)^3*E670*Assumptions!$D$16</f>
        <v>27.6442281301159</v>
      </c>
      <c r="Q670" s="21" t="n">
        <f aca="false">Assumptions!$D$14*(1+E670)^5*L670-Assumptions!$D$14*(1+E670)^4*E670*Assumptions!$D$16</f>
        <v>29.6908209165825</v>
      </c>
      <c r="R670" s="21" t="n">
        <f aca="false">M670/(1+K670)+N670/(1+K670)^2+O670/(1+K670)^3+P670/(1+K670)^4+Q670/(1+K670)^5</f>
        <v>102.642897274383</v>
      </c>
      <c r="S670" s="21" t="n">
        <f aca="false">Q670*(1+I670)/(K670-I670)</f>
        <v>568.876639991085</v>
      </c>
      <c r="T670" s="21" t="n">
        <f aca="false">R670+S670/(1+K670)^5</f>
        <v>492.848586666713</v>
      </c>
      <c r="U670" s="8" t="n">
        <f aca="false">(T670-Assumptions!$D$17)/Assumptions!$D$18</f>
        <v>12.3139434666685</v>
      </c>
    </row>
    <row r="671" customFormat="false" ht="15" hidden="false" customHeight="false" outlineLevel="0" collapsed="false">
      <c r="B671" s="2" t="n">
        <v>666</v>
      </c>
      <c r="C671" s="27" t="n">
        <f aca="false">NORMSDIST('Random Draws'!C671)</f>
        <v>0.403718006065394</v>
      </c>
      <c r="D671" s="27" t="n">
        <f aca="false">NORMSDIST(Assumptions!$D$22*'Random Draws'!C671+SQRT(1-Assumptions!$D$22^2)*'Random Draws'!D671)</f>
        <v>0.582273018935379</v>
      </c>
      <c r="E671" s="19" t="n">
        <f aca="false">IF(C671&lt;(Assumptions!$E$6-Assumptions!$D$6)/(Assumptions!$F$6-Assumptions!$D$6),Assumptions!$D$6+SQRT(C671*(Assumptions!$F$6-Assumptions!$D$6)*(Assumptions!$E$6-Assumptions!$D$6)),Assumptions!$F$6-SQRT((1-C671)*(Assumptions!$F$6-Assumptions!$D$6)*(Assumptions!$F$6-Assumptions!$E$6)))</f>
        <v>0.0849287216636193</v>
      </c>
      <c r="F671" s="19" t="n">
        <f aca="false">IF(D671&lt;(Assumptions!$E$7-Assumptions!$D$7)/(Assumptions!$F$7-Assumptions!$D$7),Assumptions!$D$7+SQRT(D671*(Assumptions!$F$7-Assumptions!$D$7)*(Assumptions!$E$7-Assumptions!$D$7)),Assumptions!$F$7-SQRT((1-D671)*(Assumptions!$F$7-Assumptions!$D$7)*(Assumptions!$F$7-Assumptions!$E$7)))</f>
        <v>0.419107005622111</v>
      </c>
      <c r="G671" s="19" t="n">
        <f aca="false">MIN(Assumptions!$D$24,MAX(Assumptions!$D$23,Assumptions!$D$8+Assumptions!$E$8*'Random Draws'!E671))</f>
        <v>0.085797889976466</v>
      </c>
      <c r="H671" s="19" t="n">
        <f aca="false">IF('Random Draws'!F671&lt;(Assumptions!$E$9-Assumptions!$D$9)/(Assumptions!$F$9-Assumptions!$D$9),Assumptions!$D$9+SQRT('Random Draws'!F671*(Assumptions!$F$9-Assumptions!$D$9)*(Assumptions!$E$9-Assumptions!$D$9)),Assumptions!$F$9-SQRT((1-'Random Draws'!F671)*(Assumptions!$F$9-Assumptions!$D$9)*(Assumptions!$F$9-Assumptions!$E$9)))</f>
        <v>0.289011505014115</v>
      </c>
      <c r="I671" s="19" t="n">
        <f aca="false">IF('Random Draws'!G671&lt;(Assumptions!$E$10-Assumptions!$D$10)/(Assumptions!$F$10-Assumptions!$D$10),Assumptions!$D$10+SQRT('Random Draws'!G671*(Assumptions!$F$10-Assumptions!$D$10)*(Assumptions!$E$10-Assumptions!$D$10)),Assumptions!$F$10-SQRT((1-'Random Draws'!G671)*(Assumptions!$F$10-Assumptions!$D$10)*(Assumptions!$F$10-Assumptions!$E$10)))</f>
        <v>0.0212536644014826</v>
      </c>
      <c r="J671" s="19" t="n">
        <f aca="false">IF('Random Draws'!H671&lt;(Assumptions!$E$11-Assumptions!$D$11)/(Assumptions!$F$11-Assumptions!$D$11),Assumptions!$D$11+SQRT('Random Draws'!H671*(Assumptions!$F$11-Assumptions!$D$11)*(Assumptions!$E$11-Assumptions!$D$11)),Assumptions!$F$11-SQRT((1-'Random Draws'!H671)*(Assumptions!$F$11-Assumptions!$D$11)*(Assumptions!$F$11-Assumptions!$E$11)))</f>
        <v>0.19685047903325</v>
      </c>
      <c r="K671" s="19" t="n">
        <f aca="false">MAX(G671,I671+Assumptions!$D$21)</f>
        <v>0.085797889976466</v>
      </c>
      <c r="L671" s="28" t="n">
        <f aca="false">(F671-Assumptions!$D$15)*(1-H671)+Assumptions!$D$15-J671</f>
        <v>0.138701275783891</v>
      </c>
      <c r="M671" s="21" t="n">
        <f aca="false">Assumptions!$D$14*(1+E671)^1*L671-Assumptions!$D$14*(1+E671)^0*E671*Assumptions!$D$16</f>
        <v>21.450304746016</v>
      </c>
      <c r="N671" s="21" t="n">
        <f aca="false">Assumptions!$D$14*(1+E671)^2*L671-Assumptions!$D$14*(1+E671)^1*E671*Assumptions!$D$16</f>
        <v>23.2720517073902</v>
      </c>
      <c r="O671" s="21" t="n">
        <f aca="false">Assumptions!$D$14*(1+E671)^3*L671-Assumptions!$D$14*(1+E671)^2*E671*Assumptions!$D$16</f>
        <v>25.2485173093885</v>
      </c>
      <c r="P671" s="21" t="n">
        <f aca="false">Assumptions!$D$14*(1+E671)^4*L671-Assumptions!$D$14*(1+E671)^3*E671*Assumptions!$D$16</f>
        <v>27.3928416083767</v>
      </c>
      <c r="Q671" s="21" t="n">
        <f aca="false">Assumptions!$D$14*(1+E671)^5*L671-Assumptions!$D$14*(1+E671)^4*E671*Assumptions!$D$16</f>
        <v>29.7192806289101</v>
      </c>
      <c r="R671" s="21" t="n">
        <f aca="false">M671/(1+K671)+N671/(1+K671)^2+O671/(1+K671)^3+P671/(1+K671)^4+Q671/(1+K671)^5</f>
        <v>98.6186793800925</v>
      </c>
      <c r="S671" s="21" t="n">
        <f aca="false">Q671*(1+I671)/(K671-I671)</f>
        <v>470.234540352345</v>
      </c>
      <c r="T671" s="21" t="n">
        <f aca="false">R671+S671/(1+K671)^5</f>
        <v>410.198669779045</v>
      </c>
      <c r="U671" s="8" t="n">
        <f aca="false">(T671-Assumptions!$D$17)/Assumptions!$D$18</f>
        <v>9.00794679116182</v>
      </c>
    </row>
    <row r="672" customFormat="false" ht="15" hidden="false" customHeight="false" outlineLevel="0" collapsed="false">
      <c r="B672" s="2" t="n">
        <v>667</v>
      </c>
      <c r="C672" s="27" t="n">
        <f aca="false">NORMSDIST('Random Draws'!C672)</f>
        <v>0.24316683710192</v>
      </c>
      <c r="D672" s="27" t="n">
        <f aca="false">NORMSDIST(Assumptions!$D$22*'Random Draws'!C672+SQRT(1-Assumptions!$D$22^2)*'Random Draws'!D672)</f>
        <v>0.247248692136928</v>
      </c>
      <c r="E672" s="19" t="n">
        <f aca="false">IF(C672&lt;(Assumptions!$E$6-Assumptions!$D$6)/(Assumptions!$F$6-Assumptions!$D$6),Assumptions!$D$6+SQRT(C672*(Assumptions!$F$6-Assumptions!$D$6)*(Assumptions!$E$6-Assumptions!$D$6)),Assumptions!$F$6-SQRT((1-C672)*(Assumptions!$F$6-Assumptions!$D$6)*(Assumptions!$F$6-Assumptions!$E$6)))</f>
        <v>0.074868813938957</v>
      </c>
      <c r="F672" s="19" t="n">
        <f aca="false">IF(D672&lt;(Assumptions!$E$7-Assumptions!$D$7)/(Assumptions!$F$7-Assumptions!$D$7),Assumptions!$D$7+SQRT(D672*(Assumptions!$F$7-Assumptions!$D$7)*(Assumptions!$E$7-Assumptions!$D$7)),Assumptions!$F$7-SQRT((1-D672)*(Assumptions!$F$7-Assumptions!$D$7)*(Assumptions!$F$7-Assumptions!$E$7)))</f>
        <v>0.398516128476543</v>
      </c>
      <c r="G672" s="19" t="n">
        <f aca="false">MIN(Assumptions!$D$24,MAX(Assumptions!$D$23,Assumptions!$D$8+Assumptions!$E$8*'Random Draws'!E672))</f>
        <v>0.087823618893909</v>
      </c>
      <c r="H672" s="19" t="n">
        <f aca="false">IF('Random Draws'!F672&lt;(Assumptions!$E$9-Assumptions!$D$9)/(Assumptions!$F$9-Assumptions!$D$9),Assumptions!$D$9+SQRT('Random Draws'!F672*(Assumptions!$F$9-Assumptions!$D$9)*(Assumptions!$E$9-Assumptions!$D$9)),Assumptions!$F$9-SQRT((1-'Random Draws'!F672)*(Assumptions!$F$9-Assumptions!$D$9)*(Assumptions!$F$9-Assumptions!$E$9)))</f>
        <v>0.280105952412127</v>
      </c>
      <c r="I672" s="19" t="n">
        <f aca="false">IF('Random Draws'!G672&lt;(Assumptions!$E$10-Assumptions!$D$10)/(Assumptions!$F$10-Assumptions!$D$10),Assumptions!$D$10+SQRT('Random Draws'!G672*(Assumptions!$F$10-Assumptions!$D$10)*(Assumptions!$E$10-Assumptions!$D$10)),Assumptions!$F$10-SQRT((1-'Random Draws'!G672)*(Assumptions!$F$10-Assumptions!$D$10)*(Assumptions!$F$10-Assumptions!$E$10)))</f>
        <v>0.0193950167521391</v>
      </c>
      <c r="J672" s="19" t="n">
        <f aca="false">IF('Random Draws'!H672&lt;(Assumptions!$E$11-Assumptions!$D$11)/(Assumptions!$F$11-Assumptions!$D$11),Assumptions!$D$11+SQRT('Random Draws'!H672*(Assumptions!$F$11-Assumptions!$D$11)*(Assumptions!$E$11-Assumptions!$D$11)),Assumptions!$F$11-SQRT((1-'Random Draws'!H672)*(Assumptions!$F$11-Assumptions!$D$11)*(Assumptions!$F$11-Assumptions!$E$11)))</f>
        <v>0.138784091616365</v>
      </c>
      <c r="K672" s="19" t="n">
        <f aca="false">MAX(G672,I672+Assumptions!$D$21)</f>
        <v>0.087823618893909</v>
      </c>
      <c r="L672" s="28" t="n">
        <f aca="false">(F672-Assumptions!$D$15)*(1-H672)+Assumptions!$D$15-J672</f>
        <v>0.184519070955239</v>
      </c>
      <c r="M672" s="21" t="n">
        <f aca="false">Assumptions!$D$14*(1+E672)^1*L672-Assumptions!$D$14*(1+E672)^0*E672*Assumptions!$D$16</f>
        <v>28.432720926648</v>
      </c>
      <c r="N672" s="21" t="n">
        <f aca="false">Assumptions!$D$14*(1+E672)^2*L672-Assumptions!$D$14*(1+E672)^1*E672*Assumptions!$D$16</f>
        <v>30.5614450194835</v>
      </c>
      <c r="O672" s="21" t="n">
        <f aca="false">Assumptions!$D$14*(1+E672)^3*L672-Assumptions!$D$14*(1+E672)^2*E672*Assumptions!$D$16</f>
        <v>32.8495441603529</v>
      </c>
      <c r="P672" s="21" t="n">
        <f aca="false">Assumptions!$D$14*(1+E672)^4*L672-Assumptions!$D$14*(1+E672)^3*E672*Assumptions!$D$16</f>
        <v>35.3089505700739</v>
      </c>
      <c r="Q672" s="21" t="n">
        <f aca="false">Assumptions!$D$14*(1+E672)^5*L672-Assumptions!$D$14*(1+E672)^4*E672*Assumptions!$D$16</f>
        <v>37.9524898206846</v>
      </c>
      <c r="R672" s="21" t="n">
        <f aca="false">M672/(1+K672)+N672/(1+K672)^2+O672/(1+K672)^3+P672/(1+K672)^4+Q672/(1+K672)^5</f>
        <v>127.610447621707</v>
      </c>
      <c r="S672" s="21" t="n">
        <f aca="false">Q672*(1+I672)/(K672-I672)</f>
        <v>565.386078125452</v>
      </c>
      <c r="T672" s="21" t="n">
        <f aca="false">R672+S672/(1+K672)^5</f>
        <v>498.763204094963</v>
      </c>
      <c r="U672" s="8" t="n">
        <f aca="false">(T672-Assumptions!$D$17)/Assumptions!$D$18</f>
        <v>12.5505281637985</v>
      </c>
    </row>
    <row r="673" customFormat="false" ht="15" hidden="false" customHeight="false" outlineLevel="0" collapsed="false">
      <c r="B673" s="2" t="n">
        <v>668</v>
      </c>
      <c r="C673" s="27" t="n">
        <f aca="false">NORMSDIST('Random Draws'!C673)</f>
        <v>0.0599311407530356</v>
      </c>
      <c r="D673" s="27" t="n">
        <f aca="false">NORMSDIST(Assumptions!$D$22*'Random Draws'!C673+SQRT(1-Assumptions!$D$22^2)*'Random Draws'!D673)</f>
        <v>0.0542759812019728</v>
      </c>
      <c r="E673" s="19" t="n">
        <f aca="false">IF(C673&lt;(Assumptions!$E$6-Assumptions!$D$6)/(Assumptions!$F$6-Assumptions!$D$6),Assumptions!$D$6+SQRT(C673*(Assumptions!$F$6-Assumptions!$D$6)*(Assumptions!$E$6-Assumptions!$D$6)),Assumptions!$F$6-SQRT((1-C673)*(Assumptions!$F$6-Assumptions!$D$6)*(Assumptions!$F$6-Assumptions!$E$6)))</f>
        <v>0.0573105662462318</v>
      </c>
      <c r="F673" s="19" t="n">
        <f aca="false">IF(D673&lt;(Assumptions!$E$7-Assumptions!$D$7)/(Assumptions!$F$7-Assumptions!$D$7),Assumptions!$D$7+SQRT(D673*(Assumptions!$F$7-Assumptions!$D$7)*(Assumptions!$E$7-Assumptions!$D$7)),Assumptions!$F$7-SQRT((1-D673)*(Assumptions!$F$7-Assumptions!$D$7)*(Assumptions!$F$7-Assumptions!$E$7)))</f>
        <v>0.378045938246925</v>
      </c>
      <c r="G673" s="19" t="n">
        <f aca="false">MIN(Assumptions!$D$24,MAX(Assumptions!$D$23,Assumptions!$D$8+Assumptions!$E$8*'Random Draws'!E673))</f>
        <v>0.080374934779653</v>
      </c>
      <c r="H673" s="19" t="n">
        <f aca="false">IF('Random Draws'!F673&lt;(Assumptions!$E$9-Assumptions!$D$9)/(Assumptions!$F$9-Assumptions!$D$9),Assumptions!$D$9+SQRT('Random Draws'!F673*(Assumptions!$F$9-Assumptions!$D$9)*(Assumptions!$E$9-Assumptions!$D$9)),Assumptions!$F$9-SQRT((1-'Random Draws'!F673)*(Assumptions!$F$9-Assumptions!$D$9)*(Assumptions!$F$9-Assumptions!$E$9)))</f>
        <v>0.311998490709657</v>
      </c>
      <c r="I673" s="19" t="n">
        <f aca="false">IF('Random Draws'!G673&lt;(Assumptions!$E$10-Assumptions!$D$10)/(Assumptions!$F$10-Assumptions!$D$10),Assumptions!$D$10+SQRT('Random Draws'!G673*(Assumptions!$F$10-Assumptions!$D$10)*(Assumptions!$E$10-Assumptions!$D$10)),Assumptions!$F$10-SQRT((1-'Random Draws'!G673)*(Assumptions!$F$10-Assumptions!$D$10)*(Assumptions!$F$10-Assumptions!$E$10)))</f>
        <v>0.017132898109184</v>
      </c>
      <c r="J673" s="19" t="n">
        <f aca="false">IF('Random Draws'!H673&lt;(Assumptions!$E$11-Assumptions!$D$11)/(Assumptions!$F$11-Assumptions!$D$11),Assumptions!$D$11+SQRT('Random Draws'!H673*(Assumptions!$F$11-Assumptions!$D$11)*(Assumptions!$E$11-Assumptions!$D$11)),Assumptions!$F$11-SQRT((1-'Random Draws'!H673)*(Assumptions!$F$11-Assumptions!$D$11)*(Assumptions!$F$11-Assumptions!$E$11)))</f>
        <v>0.168467277963919</v>
      </c>
      <c r="K673" s="19" t="n">
        <f aca="false">MAX(G673,I673+Assumptions!$D$21)</f>
        <v>0.080374934779653</v>
      </c>
      <c r="L673" s="28" t="n">
        <f aca="false">(F673-Assumptions!$D$15)*(1-H673)+Assumptions!$D$15-J673</f>
        <v>0.132188701923305</v>
      </c>
      <c r="M673" s="21" t="n">
        <f aca="false">Assumptions!$D$14*(1+E673)^1*L673-Assumptions!$D$14*(1+E673)^0*E673*Assumptions!$D$16</f>
        <v>20.016553172702</v>
      </c>
      <c r="N673" s="21" t="n">
        <f aca="false">Assumptions!$D$14*(1+E673)^2*L673-Assumptions!$D$14*(1+E673)^1*E673*Assumptions!$D$16</f>
        <v>21.1637131693274</v>
      </c>
      <c r="O673" s="21" t="n">
        <f aca="false">Assumptions!$D$14*(1+E673)^3*L673-Assumptions!$D$14*(1+E673)^2*E673*Assumptions!$D$16</f>
        <v>22.3766175549344</v>
      </c>
      <c r="P673" s="21" t="n">
        <f aca="false">Assumptions!$D$14*(1+E673)^4*L673-Assumptions!$D$14*(1+E673)^3*E673*Assumptions!$D$16</f>
        <v>23.659034177683</v>
      </c>
      <c r="Q673" s="21" t="n">
        <f aca="false">Assumptions!$D$14*(1+E673)^5*L673-Assumptions!$D$14*(1+E673)^4*E673*Assumptions!$D$16</f>
        <v>25.014946823245</v>
      </c>
      <c r="R673" s="21" t="n">
        <f aca="false">M673/(1+K673)+N673/(1+K673)^2+O673/(1+K673)^3+P673/(1+K673)^4+Q673/(1+K673)^5</f>
        <v>88.7652880765859</v>
      </c>
      <c r="S673" s="21" t="n">
        <f aca="false">Q673*(1+I673)/(K673-I673)</f>
        <v>402.31982867584</v>
      </c>
      <c r="T673" s="21" t="n">
        <f aca="false">R673+S673/(1+K673)^5</f>
        <v>362.102612330082</v>
      </c>
      <c r="U673" s="8" t="n">
        <f aca="false">(T673-Assumptions!$D$17)/Assumptions!$D$18</f>
        <v>7.08410449320329</v>
      </c>
    </row>
    <row r="674" customFormat="false" ht="15" hidden="false" customHeight="false" outlineLevel="0" collapsed="false">
      <c r="B674" s="2" t="n">
        <v>669</v>
      </c>
      <c r="C674" s="27" t="n">
        <f aca="false">NORMSDIST('Random Draws'!C674)</f>
        <v>0.738715637785389</v>
      </c>
      <c r="D674" s="27" t="n">
        <f aca="false">NORMSDIST(Assumptions!$D$22*'Random Draws'!C674+SQRT(1-Assumptions!$D$22^2)*'Random Draws'!D674)</f>
        <v>0.839701993760204</v>
      </c>
      <c r="E674" s="19" t="n">
        <f aca="false">IF(C674&lt;(Assumptions!$E$6-Assumptions!$D$6)/(Assumptions!$F$6-Assumptions!$D$6),Assumptions!$D$6+SQRT(C674*(Assumptions!$F$6-Assumptions!$D$6)*(Assumptions!$E$6-Assumptions!$D$6)),Assumptions!$F$6-SQRT((1-C674)*(Assumptions!$F$6-Assumptions!$D$6)*(Assumptions!$F$6-Assumptions!$E$6)))</f>
        <v>0.103855542457065</v>
      </c>
      <c r="F674" s="19" t="n">
        <f aca="false">IF(D674&lt;(Assumptions!$E$7-Assumptions!$D$7)/(Assumptions!$F$7-Assumptions!$D$7),Assumptions!$D$7+SQRT(D674*(Assumptions!$F$7-Assumptions!$D$7)*(Assumptions!$E$7-Assumptions!$D$7)),Assumptions!$F$7-SQRT((1-D674)*(Assumptions!$F$7-Assumptions!$D$7)*(Assumptions!$F$7-Assumptions!$E$7)))</f>
        <v>0.434678230216685</v>
      </c>
      <c r="G674" s="19" t="n">
        <f aca="false">MIN(Assumptions!$D$24,MAX(Assumptions!$D$23,Assumptions!$D$8+Assumptions!$E$8*'Random Draws'!E674))</f>
        <v>0.079989199151815</v>
      </c>
      <c r="H674" s="19" t="n">
        <f aca="false">IF('Random Draws'!F674&lt;(Assumptions!$E$9-Assumptions!$D$9)/(Assumptions!$F$9-Assumptions!$D$9),Assumptions!$D$9+SQRT('Random Draws'!F674*(Assumptions!$F$9-Assumptions!$D$9)*(Assumptions!$E$9-Assumptions!$D$9)),Assumptions!$F$9-SQRT((1-'Random Draws'!F674)*(Assumptions!$F$9-Assumptions!$D$9)*(Assumptions!$F$9-Assumptions!$E$9)))</f>
        <v>0.301856261882803</v>
      </c>
      <c r="I674" s="19" t="n">
        <f aca="false">IF('Random Draws'!G674&lt;(Assumptions!$E$10-Assumptions!$D$10)/(Assumptions!$F$10-Assumptions!$D$10),Assumptions!$D$10+SQRT('Random Draws'!G674*(Assumptions!$F$10-Assumptions!$D$10)*(Assumptions!$E$10-Assumptions!$D$10)),Assumptions!$F$10-SQRT((1-'Random Draws'!G674)*(Assumptions!$F$10-Assumptions!$D$10)*(Assumptions!$F$10-Assumptions!$E$10)))</f>
        <v>0.0264382507895871</v>
      </c>
      <c r="J674" s="19" t="n">
        <f aca="false">IF('Random Draws'!H674&lt;(Assumptions!$E$11-Assumptions!$D$11)/(Assumptions!$F$11-Assumptions!$D$11),Assumptions!$D$11+SQRT('Random Draws'!H674*(Assumptions!$F$11-Assumptions!$D$11)*(Assumptions!$E$11-Assumptions!$D$11)),Assumptions!$F$11-SQRT((1-'Random Draws'!H674)*(Assumptions!$F$11-Assumptions!$D$11)*(Assumptions!$F$11-Assumptions!$E$11)))</f>
        <v>0.165409090092507</v>
      </c>
      <c r="K674" s="19" t="n">
        <f aca="false">MAX(G674,I674+Assumptions!$D$21)</f>
        <v>0.079989199151815</v>
      </c>
      <c r="L674" s="28" t="n">
        <f aca="false">(F674-Assumptions!$D$15)*(1-H674)+Assumptions!$D$15-J674</f>
        <v>0.177300108473901</v>
      </c>
      <c r="M674" s="21" t="n">
        <f aca="false">Assumptions!$D$14*(1+E674)^1*L674-Assumptions!$D$14*(1+E674)^0*E674*Assumptions!$D$16</f>
        <v>27.9267159657992</v>
      </c>
      <c r="N674" s="21" t="n">
        <f aca="false">Assumptions!$D$14*(1+E674)^2*L674-Assumptions!$D$14*(1+E674)^1*E674*Assumptions!$D$16</f>
        <v>30.8270602014717</v>
      </c>
      <c r="O674" s="21" t="n">
        <f aca="false">Assumptions!$D$14*(1+E674)^3*L674-Assumptions!$D$14*(1+E674)^2*E674*Assumptions!$D$16</f>
        <v>34.0286212610521</v>
      </c>
      <c r="P674" s="21" t="n">
        <f aca="false">Assumptions!$D$14*(1+E674)^4*L674-Assumptions!$D$14*(1+E674)^3*E674*Assumptions!$D$16</f>
        <v>37.5626821811847</v>
      </c>
      <c r="Q674" s="21" t="n">
        <f aca="false">Assumptions!$D$14*(1+E674)^5*L674-Assumptions!$D$14*(1+E674)^4*E674*Assumptions!$D$16</f>
        <v>41.4637749152539</v>
      </c>
      <c r="R674" s="21" t="n">
        <f aca="false">M674/(1+K674)+N674/(1+K674)^2+O674/(1+K674)^3+P674/(1+K674)^4+Q674/(1+K674)^5</f>
        <v>135.133677027616</v>
      </c>
      <c r="S674" s="21" t="n">
        <f aca="false">Q674*(1+I674)/(K674-I674)</f>
        <v>794.757252612281</v>
      </c>
      <c r="T674" s="21" t="n">
        <f aca="false">R674+S674/(1+K674)^5</f>
        <v>676.059156733322</v>
      </c>
      <c r="U674" s="8" t="n">
        <f aca="false">(T674-Assumptions!$D$17)/Assumptions!$D$18</f>
        <v>19.6423662693329</v>
      </c>
    </row>
    <row r="675" customFormat="false" ht="15" hidden="false" customHeight="false" outlineLevel="0" collapsed="false">
      <c r="B675" s="2" t="n">
        <v>670</v>
      </c>
      <c r="C675" s="27" t="n">
        <f aca="false">NORMSDIST('Random Draws'!C675)</f>
        <v>0.727766469558729</v>
      </c>
      <c r="D675" s="27" t="n">
        <f aca="false">NORMSDIST(Assumptions!$D$22*'Random Draws'!C675+SQRT(1-Assumptions!$D$22^2)*'Random Draws'!D675)</f>
        <v>0.916877517974339</v>
      </c>
      <c r="E675" s="19" t="n">
        <f aca="false">IF(C675&lt;(Assumptions!$E$6-Assumptions!$D$6)/(Assumptions!$F$6-Assumptions!$D$6),Assumptions!$D$6+SQRT(C675*(Assumptions!$F$6-Assumptions!$D$6)*(Assumptions!$E$6-Assumptions!$D$6)),Assumptions!$F$6-SQRT((1-C675)*(Assumptions!$F$6-Assumptions!$D$6)*(Assumptions!$F$6-Assumptions!$E$6)))</f>
        <v>0.103105994359431</v>
      </c>
      <c r="F675" s="19" t="n">
        <f aca="false">IF(D675&lt;(Assumptions!$E$7-Assumptions!$D$7)/(Assumptions!$F$7-Assumptions!$D$7),Assumptions!$D$7+SQRT(D675*(Assumptions!$F$7-Assumptions!$D$7)*(Assumptions!$E$7-Assumptions!$D$7)),Assumptions!$F$7-SQRT((1-D675)*(Assumptions!$F$7-Assumptions!$D$7)*(Assumptions!$F$7-Assumptions!$E$7)))</f>
        <v>0.441765693648986</v>
      </c>
      <c r="G675" s="19" t="n">
        <f aca="false">MIN(Assumptions!$D$24,MAX(Assumptions!$D$23,Assumptions!$D$8+Assumptions!$E$8*'Random Draws'!E675))</f>
        <v>0.089482228978678</v>
      </c>
      <c r="H675" s="19" t="n">
        <f aca="false">IF('Random Draws'!F675&lt;(Assumptions!$E$9-Assumptions!$D$9)/(Assumptions!$F$9-Assumptions!$D$9),Assumptions!$D$9+SQRT('Random Draws'!F675*(Assumptions!$F$9-Assumptions!$D$9)*(Assumptions!$E$9-Assumptions!$D$9)),Assumptions!$F$9-SQRT((1-'Random Draws'!F675)*(Assumptions!$F$9-Assumptions!$D$9)*(Assumptions!$F$9-Assumptions!$E$9)))</f>
        <v>0.286359158311262</v>
      </c>
      <c r="I675" s="19" t="n">
        <f aca="false">IF('Random Draws'!G675&lt;(Assumptions!$E$10-Assumptions!$D$10)/(Assumptions!$F$10-Assumptions!$D$10),Assumptions!$D$10+SQRT('Random Draws'!G675*(Assumptions!$F$10-Assumptions!$D$10)*(Assumptions!$E$10-Assumptions!$D$10)),Assumptions!$F$10-SQRT((1-'Random Draws'!G675)*(Assumptions!$F$10-Assumptions!$D$10)*(Assumptions!$F$10-Assumptions!$E$10)))</f>
        <v>0.0198024170383368</v>
      </c>
      <c r="J675" s="19" t="n">
        <f aca="false">IF('Random Draws'!H675&lt;(Assumptions!$E$11-Assumptions!$D$11)/(Assumptions!$F$11-Assumptions!$D$11),Assumptions!$D$11+SQRT('Random Draws'!H675*(Assumptions!$F$11-Assumptions!$D$11)*(Assumptions!$E$11-Assumptions!$D$11)),Assumptions!$F$11-SQRT((1-'Random Draws'!H675)*(Assumptions!$F$11-Assumptions!$D$11)*(Assumptions!$F$11-Assumptions!$E$11)))</f>
        <v>0.13621383225015</v>
      </c>
      <c r="K675" s="19" t="n">
        <f aca="false">MAX(G675,I675+Assumptions!$D$21)</f>
        <v>0.089482228978678</v>
      </c>
      <c r="L675" s="28" t="n">
        <f aca="false">(F675-Assumptions!$D$15)*(1-H675)+Assumptions!$D$15-J675</f>
        <v>0.216274899775185</v>
      </c>
      <c r="M675" s="21" t="n">
        <f aca="false">Assumptions!$D$14*(1+E675)^1*L675-Assumptions!$D$14*(1+E675)^0*E675*Assumptions!$D$16</f>
        <v>34.1447389884028</v>
      </c>
      <c r="N675" s="21" t="n">
        <f aca="false">Assumptions!$D$14*(1+E675)^2*L675-Assumptions!$D$14*(1+E675)^1*E675*Assumptions!$D$16</f>
        <v>37.6652662539453</v>
      </c>
      <c r="O675" s="21" t="n">
        <f aca="false">Assumptions!$D$14*(1+E675)^3*L675-Assumptions!$D$14*(1+E675)^2*E675*Assumptions!$D$16</f>
        <v>41.5487809838711</v>
      </c>
      <c r="P675" s="21" t="n">
        <f aca="false">Assumptions!$D$14*(1+E675)^4*L675-Assumptions!$D$14*(1+E675)^3*E675*Assumptions!$D$16</f>
        <v>45.8327093616353</v>
      </c>
      <c r="Q675" s="21" t="n">
        <f aca="false">Assumptions!$D$14*(1+E675)^5*L675-Assumptions!$D$14*(1+E675)^4*E675*Assumptions!$D$16</f>
        <v>50.5583364345535</v>
      </c>
      <c r="R675" s="21" t="n">
        <f aca="false">M675/(1+K675)+N675/(1+K675)^2+O675/(1+K675)^3+P675/(1+K675)^4+Q675/(1+K675)^5</f>
        <v>160.670042134592</v>
      </c>
      <c r="S675" s="21" t="n">
        <f aca="false">Q675*(1+I675)/(K675-I675)</f>
        <v>739.949093742382</v>
      </c>
      <c r="T675" s="21" t="n">
        <f aca="false">R675+S675/(1+K675)^5</f>
        <v>642.730034166373</v>
      </c>
      <c r="U675" s="8" t="n">
        <f aca="false">(T675-Assumptions!$D$17)/Assumptions!$D$18</f>
        <v>18.3092013666549</v>
      </c>
    </row>
    <row r="676" customFormat="false" ht="15" hidden="false" customHeight="false" outlineLevel="0" collapsed="false">
      <c r="B676" s="2" t="n">
        <v>671</v>
      </c>
      <c r="C676" s="27" t="n">
        <f aca="false">NORMSDIST('Random Draws'!C676)</f>
        <v>0.544339983059895</v>
      </c>
      <c r="D676" s="27" t="n">
        <f aca="false">NORMSDIST(Assumptions!$D$22*'Random Draws'!C676+SQRT(1-Assumptions!$D$22^2)*'Random Draws'!D676)</f>
        <v>0.671748547376587</v>
      </c>
      <c r="E676" s="19" t="n">
        <f aca="false">IF(C676&lt;(Assumptions!$E$6-Assumptions!$D$6)/(Assumptions!$F$6-Assumptions!$D$6),Assumptions!$D$6+SQRT(C676*(Assumptions!$F$6-Assumptions!$D$6)*(Assumptions!$E$6-Assumptions!$D$6)),Assumptions!$F$6-SQRT((1-C676)*(Assumptions!$F$6-Assumptions!$D$6)*(Assumptions!$F$6-Assumptions!$E$6)))</f>
        <v>0.0922684581780504</v>
      </c>
      <c r="F676" s="19" t="n">
        <f aca="false">IF(D676&lt;(Assumptions!$E$7-Assumptions!$D$7)/(Assumptions!$F$7-Assumptions!$D$7),Assumptions!$D$7+SQRT(D676*(Assumptions!$F$7-Assumptions!$D$7)*(Assumptions!$E$7-Assumptions!$D$7)),Assumptions!$F$7-SQRT((1-D676)*(Assumptions!$F$7-Assumptions!$D$7)*(Assumptions!$F$7-Assumptions!$E$7)))</f>
        <v>0.423764577958941</v>
      </c>
      <c r="G676" s="19" t="n">
        <f aca="false">MIN(Assumptions!$D$24,MAX(Assumptions!$D$23,Assumptions!$D$8+Assumptions!$E$8*'Random Draws'!E676))</f>
        <v>0.073338617076788</v>
      </c>
      <c r="H676" s="19" t="n">
        <f aca="false">IF('Random Draws'!F676&lt;(Assumptions!$E$9-Assumptions!$D$9)/(Assumptions!$F$9-Assumptions!$D$9),Assumptions!$D$9+SQRT('Random Draws'!F676*(Assumptions!$F$9-Assumptions!$D$9)*(Assumptions!$E$9-Assumptions!$D$9)),Assumptions!$F$9-SQRT((1-'Random Draws'!F676)*(Assumptions!$F$9-Assumptions!$D$9)*(Assumptions!$F$9-Assumptions!$E$9)))</f>
        <v>0.276431294418672</v>
      </c>
      <c r="I676" s="19" t="n">
        <f aca="false">IF('Random Draws'!G676&lt;(Assumptions!$E$10-Assumptions!$D$10)/(Assumptions!$F$10-Assumptions!$D$10),Assumptions!$D$10+SQRT('Random Draws'!G676*(Assumptions!$F$10-Assumptions!$D$10)*(Assumptions!$E$10-Assumptions!$D$10)),Assumptions!$F$10-SQRT((1-'Random Draws'!G676)*(Assumptions!$F$10-Assumptions!$D$10)*(Assumptions!$F$10-Assumptions!$E$10)))</f>
        <v>0.0179483678668123</v>
      </c>
      <c r="J676" s="19" t="n">
        <f aca="false">IF('Random Draws'!H676&lt;(Assumptions!$E$11-Assumptions!$D$11)/(Assumptions!$F$11-Assumptions!$D$11),Assumptions!$D$11+SQRT('Random Draws'!H676*(Assumptions!$F$11-Assumptions!$D$11)*(Assumptions!$E$11-Assumptions!$D$11)),Assumptions!$F$11-SQRT((1-'Random Draws'!H676)*(Assumptions!$F$11-Assumptions!$D$11)*(Assumptions!$F$11-Assumptions!$E$11)))</f>
        <v>0.146795572184001</v>
      </c>
      <c r="K676" s="19" t="n">
        <f aca="false">MAX(G676,I676+Assumptions!$D$21)</f>
        <v>0.073338617076788</v>
      </c>
      <c r="L676" s="28" t="n">
        <f aca="false">(F676-Assumptions!$D$15)*(1-H676)+Assumptions!$D$15-J676</f>
        <v>0.195763283235395</v>
      </c>
      <c r="M676" s="21" t="n">
        <f aca="false">Assumptions!$D$14*(1+E676)^1*L676-Assumptions!$D$14*(1+E676)^0*E676*Assumptions!$D$16</f>
        <v>30.6034108412982</v>
      </c>
      <c r="N676" s="21" t="n">
        <f aca="false">Assumptions!$D$14*(1+E676)^2*L676-Assumptions!$D$14*(1+E676)^1*E676*Assumptions!$D$16</f>
        <v>33.4271403746142</v>
      </c>
      <c r="O676" s="21" t="n">
        <f aca="false">Assumptions!$D$14*(1+E676)^3*L676-Assumptions!$D$14*(1+E676)^2*E676*Assumptions!$D$16</f>
        <v>36.5114110782812</v>
      </c>
      <c r="P676" s="21" t="n">
        <f aca="false">Assumptions!$D$14*(1+E676)^4*L676-Assumptions!$D$14*(1+E676)^3*E676*Assumptions!$D$16</f>
        <v>39.8802626843791</v>
      </c>
      <c r="Q676" s="21" t="n">
        <f aca="false">Assumptions!$D$14*(1+E676)^5*L676-Assumptions!$D$14*(1+E676)^4*E676*Assumptions!$D$16</f>
        <v>43.5599530340024</v>
      </c>
      <c r="R676" s="21" t="n">
        <f aca="false">M676/(1+K676)+N676/(1+K676)^2+O676/(1+K676)^3+P676/(1+K676)^4+Q676/(1+K676)^5</f>
        <v>147.67979755999</v>
      </c>
      <c r="S676" s="21" t="n">
        <f aca="false">Q676*(1+I676)/(K676-I676)</f>
        <v>800.534096303216</v>
      </c>
      <c r="T676" s="21" t="n">
        <f aca="false">R676+S676/(1+K676)^5</f>
        <v>709.627706677813</v>
      </c>
      <c r="U676" s="8" t="n">
        <f aca="false">(T676-Assumptions!$D$17)/Assumptions!$D$18</f>
        <v>20.9851082671125</v>
      </c>
    </row>
    <row r="677" customFormat="false" ht="15" hidden="false" customHeight="false" outlineLevel="0" collapsed="false">
      <c r="B677" s="2" t="n">
        <v>672</v>
      </c>
      <c r="C677" s="27" t="n">
        <f aca="false">NORMSDIST('Random Draws'!C677)</f>
        <v>0.309953021021614</v>
      </c>
      <c r="D677" s="27" t="n">
        <f aca="false">NORMSDIST(Assumptions!$D$22*'Random Draws'!C677+SQRT(1-Assumptions!$D$22^2)*'Random Draws'!D677)</f>
        <v>0.476018265432912</v>
      </c>
      <c r="E677" s="19" t="n">
        <f aca="false">IF(C677&lt;(Assumptions!$E$6-Assumptions!$D$6)/(Assumptions!$F$6-Assumptions!$D$6),Assumptions!$D$6+SQRT(C677*(Assumptions!$F$6-Assumptions!$D$6)*(Assumptions!$E$6-Assumptions!$D$6)),Assumptions!$F$6-SQRT((1-C677)*(Assumptions!$F$6-Assumptions!$D$6)*(Assumptions!$F$6-Assumptions!$E$6)))</f>
        <v>0.0793670560889187</v>
      </c>
      <c r="F677" s="19" t="n">
        <f aca="false">IF(D677&lt;(Assumptions!$E$7-Assumptions!$D$7)/(Assumptions!$F$7-Assumptions!$D$7),Assumptions!$D$7+SQRT(D677*(Assumptions!$F$7-Assumptions!$D$7)*(Assumptions!$E$7-Assumptions!$D$7)),Assumptions!$F$7-SQRT((1-D677)*(Assumptions!$F$7-Assumptions!$D$7)*(Assumptions!$F$7-Assumptions!$E$7)))</f>
        <v>0.413442582203684</v>
      </c>
      <c r="G677" s="19" t="n">
        <f aca="false">MIN(Assumptions!$D$24,MAX(Assumptions!$D$23,Assumptions!$D$8+Assumptions!$E$8*'Random Draws'!E677))</f>
        <v>0.082073659938278</v>
      </c>
      <c r="H677" s="19" t="n">
        <f aca="false">IF('Random Draws'!F677&lt;(Assumptions!$E$9-Assumptions!$D$9)/(Assumptions!$F$9-Assumptions!$D$9),Assumptions!$D$9+SQRT('Random Draws'!F677*(Assumptions!$F$9-Assumptions!$D$9)*(Assumptions!$E$9-Assumptions!$D$9)),Assumptions!$F$9-SQRT((1-'Random Draws'!F677)*(Assumptions!$F$9-Assumptions!$D$9)*(Assumptions!$F$9-Assumptions!$E$9)))</f>
        <v>0.301184441702883</v>
      </c>
      <c r="I677" s="19" t="n">
        <f aca="false">IF('Random Draws'!G677&lt;(Assumptions!$E$10-Assumptions!$D$10)/(Assumptions!$F$10-Assumptions!$D$10),Assumptions!$D$10+SQRT('Random Draws'!G677*(Assumptions!$F$10-Assumptions!$D$10)*(Assumptions!$E$10-Assumptions!$D$10)),Assumptions!$F$10-SQRT((1-'Random Draws'!G677)*(Assumptions!$F$10-Assumptions!$D$10)*(Assumptions!$F$10-Assumptions!$E$10)))</f>
        <v>0.0149537053047618</v>
      </c>
      <c r="J677" s="19" t="n">
        <f aca="false">IF('Random Draws'!H677&lt;(Assumptions!$E$11-Assumptions!$D$11)/(Assumptions!$F$11-Assumptions!$D$11),Assumptions!$D$11+SQRT('Random Draws'!H677*(Assumptions!$F$11-Assumptions!$D$11)*(Assumptions!$E$11-Assumptions!$D$11)),Assumptions!$F$11-SQRT((1-'Random Draws'!H677)*(Assumptions!$F$11-Assumptions!$D$11)*(Assumptions!$F$11-Assumptions!$E$11)))</f>
        <v>0.14525965857584</v>
      </c>
      <c r="K677" s="19" t="n">
        <f aca="false">MAX(G677,I677+Assumptions!$D$21)</f>
        <v>0.082073659938278</v>
      </c>
      <c r="L677" s="28" t="n">
        <f aca="false">(F677-Assumptions!$D$15)*(1-H677)+Assumptions!$D$15-J677</f>
        <v>0.182814427752004</v>
      </c>
      <c r="M677" s="21" t="n">
        <f aca="false">Assumptions!$D$14*(1+E677)^1*L677-Assumptions!$D$14*(1+E677)^0*E677*Assumptions!$D$16</f>
        <v>28.266714556536</v>
      </c>
      <c r="N677" s="21" t="n">
        <f aca="false">Assumptions!$D$14*(1+E677)^2*L677-Assumptions!$D$14*(1+E677)^1*E677*Assumptions!$D$16</f>
        <v>30.510160476194</v>
      </c>
      <c r="O677" s="21" t="n">
        <f aca="false">Assumptions!$D$14*(1+E677)^3*L677-Assumptions!$D$14*(1+E677)^2*E677*Assumptions!$D$16</f>
        <v>32.93166209399</v>
      </c>
      <c r="P677" s="21" t="n">
        <f aca="false">Assumptions!$D$14*(1+E677)^4*L677-Assumptions!$D$14*(1+E677)^3*E677*Assumptions!$D$16</f>
        <v>35.545351166505</v>
      </c>
      <c r="Q677" s="21" t="n">
        <f aca="false">Assumptions!$D$14*(1+E677)^5*L677-Assumptions!$D$14*(1+E677)^4*E677*Assumptions!$D$16</f>
        <v>38.3664810462374</v>
      </c>
      <c r="R677" s="21" t="n">
        <f aca="false">M677/(1+K677)+N677/(1+K677)^2+O677/(1+K677)^3+P677/(1+K677)^4+Q677/(1+K677)^5</f>
        <v>129.961855255142</v>
      </c>
      <c r="S677" s="21" t="n">
        <f aca="false">Q677*(1+I677)/(K677-I677)</f>
        <v>580.158349480451</v>
      </c>
      <c r="T677" s="21" t="n">
        <f aca="false">R677+S677/(1+K677)^5</f>
        <v>521.038985350904</v>
      </c>
      <c r="U677" s="8" t="n">
        <f aca="false">(T677-Assumptions!$D$17)/Assumptions!$D$18</f>
        <v>13.4415594140361</v>
      </c>
    </row>
    <row r="678" customFormat="false" ht="15" hidden="false" customHeight="false" outlineLevel="0" collapsed="false">
      <c r="B678" s="2" t="n">
        <v>673</v>
      </c>
      <c r="C678" s="27" t="n">
        <f aca="false">NORMSDIST('Random Draws'!C678)</f>
        <v>0.638069204734353</v>
      </c>
      <c r="D678" s="27" t="n">
        <f aca="false">NORMSDIST(Assumptions!$D$22*'Random Draws'!C678+SQRT(1-Assumptions!$D$22^2)*'Random Draws'!D678)</f>
        <v>0.406117769877576</v>
      </c>
      <c r="E678" s="19" t="n">
        <f aca="false">IF(C678&lt;(Assumptions!$E$6-Assumptions!$D$6)/(Assumptions!$F$6-Assumptions!$D$6),Assumptions!$D$6+SQRT(C678*(Assumptions!$F$6-Assumptions!$D$6)*(Assumptions!$E$6-Assumptions!$D$6)),Assumptions!$F$6-SQRT((1-C678)*(Assumptions!$F$6-Assumptions!$D$6)*(Assumptions!$F$6-Assumptions!$E$6)))</f>
        <v>0.0974599720694939</v>
      </c>
      <c r="F678" s="19" t="n">
        <f aca="false">IF(D678&lt;(Assumptions!$E$7-Assumptions!$D$7)/(Assumptions!$F$7-Assumptions!$D$7),Assumptions!$D$7+SQRT(D678*(Assumptions!$F$7-Assumptions!$D$7)*(Assumptions!$E$7-Assumptions!$D$7)),Assumptions!$F$7-SQRT((1-D678)*(Assumptions!$F$7-Assumptions!$D$7)*(Assumptions!$F$7-Assumptions!$E$7)))</f>
        <v>0.409363008612375</v>
      </c>
      <c r="G678" s="19" t="n">
        <f aca="false">MIN(Assumptions!$D$24,MAX(Assumptions!$D$23,Assumptions!$D$8+Assumptions!$E$8*'Random Draws'!E678))</f>
        <v>0.090221188778773</v>
      </c>
      <c r="H678" s="19" t="n">
        <f aca="false">IF('Random Draws'!F678&lt;(Assumptions!$E$9-Assumptions!$D$9)/(Assumptions!$F$9-Assumptions!$D$9),Assumptions!$D$9+SQRT('Random Draws'!F678*(Assumptions!$F$9-Assumptions!$D$9)*(Assumptions!$E$9-Assumptions!$D$9)),Assumptions!$F$9-SQRT((1-'Random Draws'!F678)*(Assumptions!$F$9-Assumptions!$D$9)*(Assumptions!$F$9-Assumptions!$E$9)))</f>
        <v>0.273445940030196</v>
      </c>
      <c r="I678" s="19" t="n">
        <f aca="false">IF('Random Draws'!G678&lt;(Assumptions!$E$10-Assumptions!$D$10)/(Assumptions!$F$10-Assumptions!$D$10),Assumptions!$D$10+SQRT('Random Draws'!G678*(Assumptions!$F$10-Assumptions!$D$10)*(Assumptions!$E$10-Assumptions!$D$10)),Assumptions!$F$10-SQRT((1-'Random Draws'!G678)*(Assumptions!$F$10-Assumptions!$D$10)*(Assumptions!$F$10-Assumptions!$E$10)))</f>
        <v>0.0206911767545545</v>
      </c>
      <c r="J678" s="19" t="n">
        <f aca="false">IF('Random Draws'!H678&lt;(Assumptions!$E$11-Assumptions!$D$11)/(Assumptions!$F$11-Assumptions!$D$11),Assumptions!$D$11+SQRT('Random Draws'!H678*(Assumptions!$F$11-Assumptions!$D$11)*(Assumptions!$E$11-Assumptions!$D$11)),Assumptions!$F$11-SQRT((1-'Random Draws'!H678)*(Assumptions!$F$11-Assumptions!$D$11)*(Assumptions!$F$11-Assumptions!$E$11)))</f>
        <v>0.182478042670724</v>
      </c>
      <c r="K678" s="19" t="n">
        <f aca="false">MAX(G678,I678+Assumptions!$D$21)</f>
        <v>0.090221188778773</v>
      </c>
      <c r="L678" s="28" t="n">
        <f aca="false">(F678-Assumptions!$D$15)*(1-H678)+Assumptions!$D$15-J678</f>
        <v>0.150494285441977</v>
      </c>
      <c r="M678" s="21" t="n">
        <f aca="false">Assumptions!$D$14*(1+E678)^1*L678-Assumptions!$D$14*(1+E678)^0*E678*Assumptions!$D$16</f>
        <v>23.5244599946743</v>
      </c>
      <c r="N678" s="21" t="n">
        <f aca="false">Assumptions!$D$14*(1+E678)^2*L678-Assumptions!$D$14*(1+E678)^1*E678*Assumptions!$D$16</f>
        <v>25.8171532087052</v>
      </c>
      <c r="O678" s="21" t="n">
        <f aca="false">Assumptions!$D$14*(1+E678)^3*L678-Assumptions!$D$14*(1+E678)^2*E678*Assumptions!$D$16</f>
        <v>28.3332922393395</v>
      </c>
      <c r="P678" s="21" t="n">
        <f aca="false">Assumptions!$D$14*(1+E678)^4*L678-Assumptions!$D$14*(1+E678)^3*E678*Assumptions!$D$16</f>
        <v>31.0946541096223</v>
      </c>
      <c r="Q678" s="21" t="n">
        <f aca="false">Assumptions!$D$14*(1+E678)^5*L678-Assumptions!$D$14*(1+E678)^4*E678*Assumptions!$D$16</f>
        <v>34.1251382306567</v>
      </c>
      <c r="R678" s="21" t="n">
        <f aca="false">M678/(1+K678)+N678/(1+K678)^2+O678/(1+K678)^3+P678/(1+K678)^4+Q678/(1+K678)^5</f>
        <v>109.330720462202</v>
      </c>
      <c r="S678" s="21" t="n">
        <f aca="false">Q678*(1+I678)/(K678-I678)</f>
        <v>500.952415849267</v>
      </c>
      <c r="T678" s="21" t="n">
        <f aca="false">R678+S678/(1+K678)^5</f>
        <v>434.585272412974</v>
      </c>
      <c r="U678" s="8" t="n">
        <f aca="false">(T678-Assumptions!$D$17)/Assumptions!$D$18</f>
        <v>9.98341089651897</v>
      </c>
    </row>
    <row r="679" customFormat="false" ht="15" hidden="false" customHeight="false" outlineLevel="0" collapsed="false">
      <c r="B679" s="2" t="n">
        <v>674</v>
      </c>
      <c r="C679" s="27" t="n">
        <f aca="false">NORMSDIST('Random Draws'!C679)</f>
        <v>0.294460571548312</v>
      </c>
      <c r="D679" s="27" t="n">
        <f aca="false">NORMSDIST(Assumptions!$D$22*'Random Draws'!C679+SQRT(1-Assumptions!$D$22^2)*'Random Draws'!D679)</f>
        <v>0.00396159466395486</v>
      </c>
      <c r="E679" s="19" t="n">
        <f aca="false">IF(C679&lt;(Assumptions!$E$6-Assumptions!$D$6)/(Assumptions!$F$6-Assumptions!$D$6),Assumptions!$D$6+SQRT(C679*(Assumptions!$F$6-Assumptions!$D$6)*(Assumptions!$E$6-Assumptions!$D$6)),Assumptions!$F$6-SQRT((1-C679)*(Assumptions!$F$6-Assumptions!$D$6)*(Assumptions!$F$6-Assumptions!$E$6)))</f>
        <v>0.0783705988712915</v>
      </c>
      <c r="F679" s="19" t="n">
        <f aca="false">IF(D679&lt;(Assumptions!$E$7-Assumptions!$D$7)/(Assumptions!$F$7-Assumptions!$D$7),Assumptions!$D$7+SQRT(D679*(Assumptions!$F$7-Assumptions!$D$7)*(Assumptions!$E$7-Assumptions!$D$7)),Assumptions!$F$7-SQRT((1-D679)*(Assumptions!$F$7-Assumptions!$D$7)*(Assumptions!$F$7-Assumptions!$E$7)))</f>
        <v>0.364875404391815</v>
      </c>
      <c r="G679" s="19" t="n">
        <f aca="false">MIN(Assumptions!$D$24,MAX(Assumptions!$D$23,Assumptions!$D$8+Assumptions!$E$8*'Random Draws'!E679))</f>
        <v>0.088315148383921</v>
      </c>
      <c r="H679" s="19" t="n">
        <f aca="false">IF('Random Draws'!F679&lt;(Assumptions!$E$9-Assumptions!$D$9)/(Assumptions!$F$9-Assumptions!$D$9),Assumptions!$D$9+SQRT('Random Draws'!F679*(Assumptions!$F$9-Assumptions!$D$9)*(Assumptions!$E$9-Assumptions!$D$9)),Assumptions!$F$9-SQRT((1-'Random Draws'!F679)*(Assumptions!$F$9-Assumptions!$D$9)*(Assumptions!$F$9-Assumptions!$E$9)))</f>
        <v>0.27611476367757</v>
      </c>
      <c r="I679" s="19" t="n">
        <f aca="false">IF('Random Draws'!G679&lt;(Assumptions!$E$10-Assumptions!$D$10)/(Assumptions!$F$10-Assumptions!$D$10),Assumptions!$D$10+SQRT('Random Draws'!G679*(Assumptions!$F$10-Assumptions!$D$10)*(Assumptions!$E$10-Assumptions!$D$10)),Assumptions!$F$10-SQRT((1-'Random Draws'!G679)*(Assumptions!$F$10-Assumptions!$D$10)*(Assumptions!$F$10-Assumptions!$E$10)))</f>
        <v>0.0222945105670798</v>
      </c>
      <c r="J679" s="19" t="n">
        <f aca="false">IF('Random Draws'!H679&lt;(Assumptions!$E$11-Assumptions!$D$11)/(Assumptions!$F$11-Assumptions!$D$11),Assumptions!$D$11+SQRT('Random Draws'!H679*(Assumptions!$F$11-Assumptions!$D$11)*(Assumptions!$E$11-Assumptions!$D$11)),Assumptions!$F$11-SQRT((1-'Random Draws'!H679)*(Assumptions!$F$11-Assumptions!$D$11)*(Assumptions!$F$11-Assumptions!$E$11)))</f>
        <v>0.176388398176403</v>
      </c>
      <c r="K679" s="19" t="n">
        <f aca="false">MAX(G679,I679+Assumptions!$D$21)</f>
        <v>0.088315148383921</v>
      </c>
      <c r="L679" s="28" t="n">
        <f aca="false">(F679-Assumptions!$D$15)*(1-H679)+Assumptions!$D$15-J679</f>
        <v>0.123634439438093</v>
      </c>
      <c r="M679" s="21" t="n">
        <f aca="false">Assumptions!$D$14*(1+E679)^1*L679-Assumptions!$D$14*(1+E679)^0*E679*Assumptions!$D$16</f>
        <v>18.9910308471159</v>
      </c>
      <c r="N679" s="21" t="n">
        <f aca="false">Assumptions!$D$14*(1+E679)^2*L679-Assumptions!$D$14*(1+E679)^1*E679*Assumptions!$D$16</f>
        <v>20.4793693077875</v>
      </c>
      <c r="O679" s="21" t="n">
        <f aca="false">Assumptions!$D$14*(1+E679)^3*L679-Assumptions!$D$14*(1+E679)^2*E679*Assumptions!$D$16</f>
        <v>22.0843497449452</v>
      </c>
      <c r="P679" s="21" t="n">
        <f aca="false">Assumptions!$D$14*(1+E679)^4*L679-Assumptions!$D$14*(1+E679)^3*E679*Assumptions!$D$16</f>
        <v>23.8151134601396</v>
      </c>
      <c r="Q679" s="21" t="n">
        <f aca="false">Assumptions!$D$14*(1+E679)^5*L679-Assumptions!$D$14*(1+E679)^4*E679*Assumptions!$D$16</f>
        <v>25.6815181641985</v>
      </c>
      <c r="R679" s="21" t="n">
        <f aca="false">M679/(1+K679)+N679/(1+K679)^2+O679/(1+K679)^3+P679/(1+K679)^4+Q679/(1+K679)^5</f>
        <v>85.6696895251056</v>
      </c>
      <c r="S679" s="21" t="n">
        <f aca="false">Q679*(1+I679)/(K679-I679)</f>
        <v>397.664668359076</v>
      </c>
      <c r="T679" s="21" t="n">
        <f aca="false">R679+S679/(1+K679)^5</f>
        <v>346.131248418275</v>
      </c>
      <c r="U679" s="8" t="n">
        <f aca="false">(T679-Assumptions!$D$17)/Assumptions!$D$18</f>
        <v>6.445249936731</v>
      </c>
    </row>
    <row r="680" customFormat="false" ht="15" hidden="false" customHeight="false" outlineLevel="0" collapsed="false">
      <c r="B680" s="2" t="n">
        <v>675</v>
      </c>
      <c r="C680" s="27" t="n">
        <f aca="false">NORMSDIST('Random Draws'!C680)</f>
        <v>0.287962258924087</v>
      </c>
      <c r="D680" s="27" t="n">
        <f aca="false">NORMSDIST(Assumptions!$D$22*'Random Draws'!C680+SQRT(1-Assumptions!$D$22^2)*'Random Draws'!D680)</f>
        <v>0.196291536495936</v>
      </c>
      <c r="E680" s="19" t="n">
        <f aca="false">IF(C680&lt;(Assumptions!$E$6-Assumptions!$D$6)/(Assumptions!$F$6-Assumptions!$D$6),Assumptions!$D$6+SQRT(C680*(Assumptions!$F$6-Assumptions!$D$6)*(Assumptions!$E$6-Assumptions!$D$6)),Assumptions!$F$6-SQRT((1-C680)*(Assumptions!$F$6-Assumptions!$D$6)*(Assumptions!$F$6-Assumptions!$E$6)))</f>
        <v>0.0779448454288647</v>
      </c>
      <c r="F680" s="19" t="n">
        <f aca="false">IF(D680&lt;(Assumptions!$E$7-Assumptions!$D$7)/(Assumptions!$F$7-Assumptions!$D$7),Assumptions!$D$7+SQRT(D680*(Assumptions!$F$7-Assumptions!$D$7)*(Assumptions!$E$7-Assumptions!$D$7)),Assumptions!$F$7-SQRT((1-D680)*(Assumptions!$F$7-Assumptions!$D$7)*(Assumptions!$F$7-Assumptions!$E$7)))</f>
        <v>0.394318351052689</v>
      </c>
      <c r="G680" s="19" t="n">
        <f aca="false">MIN(Assumptions!$D$24,MAX(Assumptions!$D$23,Assumptions!$D$8+Assumptions!$E$8*'Random Draws'!E680))</f>
        <v>0.084573136828507</v>
      </c>
      <c r="H680" s="19" t="n">
        <f aca="false">IF('Random Draws'!F680&lt;(Assumptions!$E$9-Assumptions!$D$9)/(Assumptions!$F$9-Assumptions!$D$9),Assumptions!$D$9+SQRT('Random Draws'!F680*(Assumptions!$F$9-Assumptions!$D$9)*(Assumptions!$E$9-Assumptions!$D$9)),Assumptions!$F$9-SQRT((1-'Random Draws'!F680)*(Assumptions!$F$9-Assumptions!$D$9)*(Assumptions!$F$9-Assumptions!$E$9)))</f>
        <v>0.293654245675826</v>
      </c>
      <c r="I680" s="19" t="n">
        <f aca="false">IF('Random Draws'!G680&lt;(Assumptions!$E$10-Assumptions!$D$10)/(Assumptions!$F$10-Assumptions!$D$10),Assumptions!$D$10+SQRT('Random Draws'!G680*(Assumptions!$F$10-Assumptions!$D$10)*(Assumptions!$E$10-Assumptions!$D$10)),Assumptions!$F$10-SQRT((1-'Random Draws'!G680)*(Assumptions!$F$10-Assumptions!$D$10)*(Assumptions!$F$10-Assumptions!$E$10)))</f>
        <v>0.0207023369832061</v>
      </c>
      <c r="J680" s="19" t="n">
        <f aca="false">IF('Random Draws'!H680&lt;(Assumptions!$E$11-Assumptions!$D$11)/(Assumptions!$F$11-Assumptions!$D$11),Assumptions!$D$11+SQRT('Random Draws'!H680*(Assumptions!$F$11-Assumptions!$D$11)*(Assumptions!$E$11-Assumptions!$D$11)),Assumptions!$F$11-SQRT((1-'Random Draws'!H680)*(Assumptions!$F$11-Assumptions!$D$11)*(Assumptions!$F$11-Assumptions!$E$11)))</f>
        <v>0.174293466533306</v>
      </c>
      <c r="K680" s="19" t="n">
        <f aca="false">MAX(G680,I680+Assumptions!$D$21)</f>
        <v>0.084573136828507</v>
      </c>
      <c r="L680" s="28" t="n">
        <f aca="false">(F680-Assumptions!$D$15)*(1-H680)+Assumptions!$D$15-J680</f>
        <v>0.142406678522727</v>
      </c>
      <c r="M680" s="21" t="n">
        <f aca="false">Assumptions!$D$14*(1+E680)^1*L680-Assumptions!$D$14*(1+E680)^0*E680*Assumptions!$D$16</f>
        <v>21.9193889572763</v>
      </c>
      <c r="N680" s="21" t="n">
        <f aca="false">Assumptions!$D$14*(1+E680)^2*L680-Assumptions!$D$14*(1+E680)^1*E680*Assumptions!$D$16</f>
        <v>23.6278923414463</v>
      </c>
      <c r="O680" s="21" t="n">
        <f aca="false">Assumptions!$D$14*(1+E680)^3*L680-Assumptions!$D$14*(1+E680)^2*E680*Assumptions!$D$16</f>
        <v>25.4695647578102</v>
      </c>
      <c r="P680" s="21" t="n">
        <f aca="false">Assumptions!$D$14*(1+E680)^4*L680-Assumptions!$D$14*(1+E680)^3*E680*Assumptions!$D$16</f>
        <v>27.4547860459982</v>
      </c>
      <c r="Q680" s="21" t="n">
        <f aca="false">Assumptions!$D$14*(1+E680)^5*L680-Assumptions!$D$14*(1+E680)^4*E680*Assumptions!$D$16</f>
        <v>29.5947451006361</v>
      </c>
      <c r="R680" s="21" t="n">
        <f aca="false">M680/(1+K680)+N680/(1+K680)^2+O680/(1+K680)^3+P680/(1+K680)^4+Q680/(1+K680)^5</f>
        <v>99.8231609203785</v>
      </c>
      <c r="S680" s="21" t="n">
        <f aca="false">Q680*(1+I680)/(K680-I680)</f>
        <v>472.945783672755</v>
      </c>
      <c r="T680" s="21" t="n">
        <f aca="false">R680+S680/(1+K680)^5</f>
        <v>414.97303712581</v>
      </c>
      <c r="U680" s="8" t="n">
        <f aca="false">(T680-Assumptions!$D$17)/Assumptions!$D$18</f>
        <v>9.1989214850324</v>
      </c>
    </row>
    <row r="681" customFormat="false" ht="15" hidden="false" customHeight="false" outlineLevel="0" collapsed="false">
      <c r="B681" s="2" t="n">
        <v>676</v>
      </c>
      <c r="C681" s="27" t="n">
        <f aca="false">NORMSDIST('Random Draws'!C681)</f>
        <v>0.657366634407382</v>
      </c>
      <c r="D681" s="27" t="n">
        <f aca="false">NORMSDIST(Assumptions!$D$22*'Random Draws'!C681+SQRT(1-Assumptions!$D$22^2)*'Random Draws'!D681)</f>
        <v>0.540406952273301</v>
      </c>
      <c r="E681" s="19" t="n">
        <f aca="false">IF(C681&lt;(Assumptions!$E$6-Assumptions!$D$6)/(Assumptions!$F$6-Assumptions!$D$6),Assumptions!$D$6+SQRT(C681*(Assumptions!$F$6-Assumptions!$D$6)*(Assumptions!$E$6-Assumptions!$D$6)),Assumptions!$F$6-SQRT((1-C681)*(Assumptions!$F$6-Assumptions!$D$6)*(Assumptions!$F$6-Assumptions!$E$6)))</f>
        <v>0.0986095804809484</v>
      </c>
      <c r="F681" s="19" t="n">
        <f aca="false">IF(D681&lt;(Assumptions!$E$7-Assumptions!$D$7)/(Assumptions!$F$7-Assumptions!$D$7),Assumptions!$D$7+SQRT(D681*(Assumptions!$F$7-Assumptions!$D$7)*(Assumptions!$E$7-Assumptions!$D$7)),Assumptions!$F$7-SQRT((1-D681)*(Assumptions!$F$7-Assumptions!$D$7)*(Assumptions!$F$7-Assumptions!$E$7)))</f>
        <v>0.416942442111661</v>
      </c>
      <c r="G681" s="19" t="n">
        <f aca="false">MIN(Assumptions!$D$24,MAX(Assumptions!$D$23,Assumptions!$D$8+Assumptions!$E$8*'Random Draws'!E681))</f>
        <v>0.086315718573477</v>
      </c>
      <c r="H681" s="19" t="n">
        <f aca="false">IF('Random Draws'!F681&lt;(Assumptions!$E$9-Assumptions!$D$9)/(Assumptions!$F$9-Assumptions!$D$9),Assumptions!$D$9+SQRT('Random Draws'!F681*(Assumptions!$F$9-Assumptions!$D$9)*(Assumptions!$E$9-Assumptions!$D$9)),Assumptions!$F$9-SQRT((1-'Random Draws'!F681)*(Assumptions!$F$9-Assumptions!$D$9)*(Assumptions!$F$9-Assumptions!$E$9)))</f>
        <v>0.286554853822208</v>
      </c>
      <c r="I681" s="19" t="n">
        <f aca="false">IF('Random Draws'!G681&lt;(Assumptions!$E$10-Assumptions!$D$10)/(Assumptions!$F$10-Assumptions!$D$10),Assumptions!$D$10+SQRT('Random Draws'!G681*(Assumptions!$F$10-Assumptions!$D$10)*(Assumptions!$E$10-Assumptions!$D$10)),Assumptions!$F$10-SQRT((1-'Random Draws'!G681)*(Assumptions!$F$10-Assumptions!$D$10)*(Assumptions!$F$10-Assumptions!$E$10)))</f>
        <v>0.0188225619100591</v>
      </c>
      <c r="J681" s="19" t="n">
        <f aca="false">IF('Random Draws'!H681&lt;(Assumptions!$E$11-Assumptions!$D$11)/(Assumptions!$F$11-Assumptions!$D$11),Assumptions!$D$11+SQRT('Random Draws'!H681*(Assumptions!$F$11-Assumptions!$D$11)*(Assumptions!$E$11-Assumptions!$D$11)),Assumptions!$F$11-SQRT((1-'Random Draws'!H681)*(Assumptions!$F$11-Assumptions!$D$11)*(Assumptions!$F$11-Assumptions!$E$11)))</f>
        <v>0.182436861026373</v>
      </c>
      <c r="K681" s="19" t="n">
        <f aca="false">MAX(G681,I681+Assumptions!$D$21)</f>
        <v>0.086315718573477</v>
      </c>
      <c r="L681" s="28" t="n">
        <f aca="false">(F681-Assumptions!$D$15)*(1-H681)+Assumptions!$D$15-J681</f>
        <v>0.152280831530593</v>
      </c>
      <c r="M681" s="21" t="n">
        <f aca="false">Assumptions!$D$14*(1+E681)^1*L681-Assumptions!$D$14*(1+E681)^0*E681*Assumptions!$D$16</f>
        <v>23.8291394891595</v>
      </c>
      <c r="N681" s="21" t="n">
        <f aca="false">Assumptions!$D$14*(1+E681)^2*L681-Assumptions!$D$14*(1+E681)^1*E681*Assumptions!$D$16</f>
        <v>26.1789209374075</v>
      </c>
      <c r="O681" s="21" t="n">
        <f aca="false">Assumptions!$D$14*(1+E681)^3*L681-Assumptions!$D$14*(1+E681)^2*E681*Assumptions!$D$16</f>
        <v>28.7604133484892</v>
      </c>
      <c r="P681" s="21" t="n">
        <f aca="false">Assumptions!$D$14*(1+E681)^4*L681-Assumptions!$D$14*(1+E681)^3*E681*Assumptions!$D$16</f>
        <v>31.5964656432424</v>
      </c>
      <c r="Q681" s="21" t="n">
        <f aca="false">Assumptions!$D$14*(1+E681)^5*L681-Assumptions!$D$14*(1+E681)^4*E681*Assumptions!$D$16</f>
        <v>34.7121798650032</v>
      </c>
      <c r="R681" s="21" t="n">
        <f aca="false">M681/(1+K681)+N681/(1+K681)^2+O681/(1+K681)^3+P681/(1+K681)^4+Q681/(1+K681)^5</f>
        <v>112.189428220138</v>
      </c>
      <c r="S681" s="21" t="n">
        <f aca="false">Q681*(1+I681)/(K681-I681)</f>
        <v>523.987227266759</v>
      </c>
      <c r="T681" s="21" t="n">
        <f aca="false">R681+S681/(1+K681)^5</f>
        <v>458.559518214194</v>
      </c>
      <c r="U681" s="8" t="n">
        <f aca="false">(T681-Assumptions!$D$17)/Assumptions!$D$18</f>
        <v>10.9423807285677</v>
      </c>
    </row>
    <row r="682" customFormat="false" ht="15" hidden="false" customHeight="false" outlineLevel="0" collapsed="false">
      <c r="B682" s="2" t="n">
        <v>677</v>
      </c>
      <c r="C682" s="27" t="n">
        <f aca="false">NORMSDIST('Random Draws'!C682)</f>
        <v>0.953823179559694</v>
      </c>
      <c r="D682" s="27" t="n">
        <f aca="false">NORMSDIST(Assumptions!$D$22*'Random Draws'!C682+SQRT(1-Assumptions!$D$22^2)*'Random Draws'!D682)</f>
        <v>0.595420576439179</v>
      </c>
      <c r="E682" s="19" t="n">
        <f aca="false">IF(C682&lt;(Assumptions!$E$6-Assumptions!$D$6)/(Assumptions!$F$6-Assumptions!$D$6),Assumptions!$D$6+SQRT(C682*(Assumptions!$F$6-Assumptions!$D$6)*(Assumptions!$E$6-Assumptions!$D$6)),Assumptions!$F$6-SQRT((1-C682)*(Assumptions!$F$6-Assumptions!$D$6)*(Assumptions!$F$6-Assumptions!$E$6)))</f>
        <v>0.124805129082433</v>
      </c>
      <c r="F682" s="19" t="n">
        <f aca="false">IF(D682&lt;(Assumptions!$E$7-Assumptions!$D$7)/(Assumptions!$F$7-Assumptions!$D$7),Assumptions!$D$7+SQRT(D682*(Assumptions!$F$7-Assumptions!$D$7)*(Assumptions!$E$7-Assumptions!$D$7)),Assumptions!$F$7-SQRT((1-D682)*(Assumptions!$F$7-Assumptions!$D$7)*(Assumptions!$F$7-Assumptions!$E$7)))</f>
        <v>0.419770590248341</v>
      </c>
      <c r="G682" s="19" t="n">
        <f aca="false">MIN(Assumptions!$D$24,MAX(Assumptions!$D$23,Assumptions!$D$8+Assumptions!$E$8*'Random Draws'!E682))</f>
        <v>0.068106781318122</v>
      </c>
      <c r="H682" s="19" t="n">
        <f aca="false">IF('Random Draws'!F682&lt;(Assumptions!$E$9-Assumptions!$D$9)/(Assumptions!$F$9-Assumptions!$D$9),Assumptions!$D$9+SQRT('Random Draws'!F682*(Assumptions!$F$9-Assumptions!$D$9)*(Assumptions!$E$9-Assumptions!$D$9)),Assumptions!$F$9-SQRT((1-'Random Draws'!F682)*(Assumptions!$F$9-Assumptions!$D$9)*(Assumptions!$F$9-Assumptions!$E$9)))</f>
        <v>0.295384549203915</v>
      </c>
      <c r="I682" s="19" t="n">
        <f aca="false">IF('Random Draws'!G682&lt;(Assumptions!$E$10-Assumptions!$D$10)/(Assumptions!$F$10-Assumptions!$D$10),Assumptions!$D$10+SQRT('Random Draws'!G682*(Assumptions!$F$10-Assumptions!$D$10)*(Assumptions!$E$10-Assumptions!$D$10)),Assumptions!$F$10-SQRT((1-'Random Draws'!G682)*(Assumptions!$F$10-Assumptions!$D$10)*(Assumptions!$F$10-Assumptions!$E$10)))</f>
        <v>0.0134807906690183</v>
      </c>
      <c r="J682" s="19" t="n">
        <f aca="false">IF('Random Draws'!H682&lt;(Assumptions!$E$11-Assumptions!$D$11)/(Assumptions!$F$11-Assumptions!$D$11),Assumptions!$D$11+SQRT('Random Draws'!H682*(Assumptions!$F$11-Assumptions!$D$11)*(Assumptions!$E$11-Assumptions!$D$11)),Assumptions!$F$11-SQRT((1-'Random Draws'!H682)*(Assumptions!$F$11-Assumptions!$D$11)*(Assumptions!$F$11-Assumptions!$E$11)))</f>
        <v>0.158190489952133</v>
      </c>
      <c r="K682" s="19" t="n">
        <f aca="false">MAX(G682,I682+Assumptions!$D$21)</f>
        <v>0.068106781318122</v>
      </c>
      <c r="L682" s="28" t="n">
        <f aca="false">(F682-Assumptions!$D$15)*(1-H682)+Assumptions!$D$15-J682</f>
        <v>0.175986345123149</v>
      </c>
      <c r="M682" s="21" t="n">
        <f aca="false">Assumptions!$D$14*(1+E682)^1*L682-Assumptions!$D$14*(1+E682)^0*E682*Assumptions!$D$16</f>
        <v>28.1598975167249</v>
      </c>
      <c r="N682" s="21" t="n">
        <f aca="false">Assumptions!$D$14*(1+E682)^2*L682-Assumptions!$D$14*(1+E682)^1*E682*Assumptions!$D$16</f>
        <v>31.6743971612478</v>
      </c>
      <c r="O682" s="21" t="n">
        <f aca="false">Assumptions!$D$14*(1+E682)^3*L682-Assumptions!$D$14*(1+E682)^2*E682*Assumptions!$D$16</f>
        <v>35.6275243875656</v>
      </c>
      <c r="P682" s="21" t="n">
        <f aca="false">Assumptions!$D$14*(1+E682)^4*L682-Assumptions!$D$14*(1+E682)^3*E682*Assumptions!$D$16</f>
        <v>40.0740221676432</v>
      </c>
      <c r="Q682" s="21" t="n">
        <f aca="false">Assumptions!$D$14*(1+E682)^5*L682-Assumptions!$D$14*(1+E682)^4*E682*Assumptions!$D$16</f>
        <v>45.0754656771282</v>
      </c>
      <c r="R682" s="21" t="n">
        <f aca="false">M682/(1+K682)+N682/(1+K682)^2+O682/(1+K682)^3+P682/(1+K682)^4+Q682/(1+K682)^5</f>
        <v>146.5793440424</v>
      </c>
      <c r="S682" s="21" t="n">
        <f aca="false">Q682*(1+I682)/(K682-I682)</f>
        <v>836.289064077224</v>
      </c>
      <c r="T682" s="21" t="n">
        <f aca="false">R682+S682/(1+K682)^5</f>
        <v>748.145030282282</v>
      </c>
      <c r="U682" s="8" t="n">
        <f aca="false">(T682-Assumptions!$D$17)/Assumptions!$D$18</f>
        <v>22.5258012112913</v>
      </c>
    </row>
    <row r="683" customFormat="false" ht="15" hidden="false" customHeight="false" outlineLevel="0" collapsed="false">
      <c r="B683" s="2" t="n">
        <v>678</v>
      </c>
      <c r="C683" s="27" t="n">
        <f aca="false">NORMSDIST('Random Draws'!C683)</f>
        <v>0.221269520943677</v>
      </c>
      <c r="D683" s="27" t="n">
        <f aca="false">NORMSDIST(Assumptions!$D$22*'Random Draws'!C683+SQRT(1-Assumptions!$D$22^2)*'Random Draws'!D683)</f>
        <v>0.536045027635473</v>
      </c>
      <c r="E683" s="19" t="n">
        <f aca="false">IF(C683&lt;(Assumptions!$E$6-Assumptions!$D$6)/(Assumptions!$F$6-Assumptions!$D$6),Assumptions!$D$6+SQRT(C683*(Assumptions!$F$6-Assumptions!$D$6)*(Assumptions!$E$6-Assumptions!$D$6)),Assumptions!$F$6-SQRT((1-C683)*(Assumptions!$F$6-Assumptions!$D$6)*(Assumptions!$F$6-Assumptions!$E$6)))</f>
        <v>0.0732618039907396</v>
      </c>
      <c r="F683" s="19" t="n">
        <f aca="false">IF(D683&lt;(Assumptions!$E$7-Assumptions!$D$7)/(Assumptions!$F$7-Assumptions!$D$7),Assumptions!$D$7+SQRT(D683*(Assumptions!$F$7-Assumptions!$D$7)*(Assumptions!$E$7-Assumptions!$D$7)),Assumptions!$F$7-SQRT((1-D683)*(Assumptions!$F$7-Assumptions!$D$7)*(Assumptions!$F$7-Assumptions!$E$7)))</f>
        <v>0.416712169468403</v>
      </c>
      <c r="G683" s="19" t="n">
        <f aca="false">MIN(Assumptions!$D$24,MAX(Assumptions!$D$23,Assumptions!$D$8+Assumptions!$E$8*'Random Draws'!E683))</f>
        <v>0.077070000591647</v>
      </c>
      <c r="H683" s="19" t="n">
        <f aca="false">IF('Random Draws'!F683&lt;(Assumptions!$E$9-Assumptions!$D$9)/(Assumptions!$F$9-Assumptions!$D$9),Assumptions!$D$9+SQRT('Random Draws'!F683*(Assumptions!$F$9-Assumptions!$D$9)*(Assumptions!$E$9-Assumptions!$D$9)),Assumptions!$F$9-SQRT((1-'Random Draws'!F683)*(Assumptions!$F$9-Assumptions!$D$9)*(Assumptions!$F$9-Assumptions!$E$9)))</f>
        <v>0.268413657722652</v>
      </c>
      <c r="I683" s="19" t="n">
        <f aca="false">IF('Random Draws'!G683&lt;(Assumptions!$E$10-Assumptions!$D$10)/(Assumptions!$F$10-Assumptions!$D$10),Assumptions!$D$10+SQRT('Random Draws'!G683*(Assumptions!$F$10-Assumptions!$D$10)*(Assumptions!$E$10-Assumptions!$D$10)),Assumptions!$F$10-SQRT((1-'Random Draws'!G683)*(Assumptions!$F$10-Assumptions!$D$10)*(Assumptions!$F$10-Assumptions!$E$10)))</f>
        <v>0.0251654695738771</v>
      </c>
      <c r="J683" s="19" t="n">
        <f aca="false">IF('Random Draws'!H683&lt;(Assumptions!$E$11-Assumptions!$D$11)/(Assumptions!$F$11-Assumptions!$D$11),Assumptions!$D$11+SQRT('Random Draws'!H683*(Assumptions!$F$11-Assumptions!$D$11)*(Assumptions!$E$11-Assumptions!$D$11)),Assumptions!$F$11-SQRT((1-'Random Draws'!H683)*(Assumptions!$F$11-Assumptions!$D$11)*(Assumptions!$F$11-Assumptions!$E$11)))</f>
        <v>0.172104459735524</v>
      </c>
      <c r="K683" s="19" t="n">
        <f aca="false">MAX(G683,I683+Assumptions!$D$21)</f>
        <v>0.077070000591647</v>
      </c>
      <c r="L683" s="28" t="n">
        <f aca="false">(F683-Assumptions!$D$15)*(1-H683)+Assumptions!$D$15-J683</f>
        <v>0.167650247612267</v>
      </c>
      <c r="M683" s="21" t="n">
        <f aca="false">Assumptions!$D$14*(1+E683)^1*L683-Assumptions!$D$14*(1+E683)^0*E683*Assumptions!$D$16</f>
        <v>25.7715391954565</v>
      </c>
      <c r="N683" s="21" t="n">
        <f aca="false">Assumptions!$D$14*(1+E683)^2*L683-Assumptions!$D$14*(1+E683)^1*E683*Assumptions!$D$16</f>
        <v>27.6596086485337</v>
      </c>
      <c r="O683" s="21" t="n">
        <f aca="false">Assumptions!$D$14*(1+E683)^3*L683-Assumptions!$D$14*(1+E683)^2*E683*Assumptions!$D$16</f>
        <v>29.6860014758032</v>
      </c>
      <c r="P683" s="21" t="n">
        <f aca="false">Assumptions!$D$14*(1+E683)^4*L683-Assumptions!$D$14*(1+E683)^3*E683*Assumptions!$D$16</f>
        <v>31.8608514971923</v>
      </c>
      <c r="Q683" s="21" t="n">
        <f aca="false">Assumptions!$D$14*(1+E683)^5*L683-Assumptions!$D$14*(1+E683)^4*E683*Assumptions!$D$16</f>
        <v>34.1950349545577</v>
      </c>
      <c r="R683" s="21" t="n">
        <f aca="false">M683/(1+K683)+N683/(1+K683)^2+O683/(1+K683)^3+P683/(1+K683)^4+Q683/(1+K683)^5</f>
        <v>118.794235845154</v>
      </c>
      <c r="S683" s="21" t="n">
        <f aca="false">Q683*(1+I683)/(K683-I683)</f>
        <v>675.38552760033</v>
      </c>
      <c r="T683" s="21" t="n">
        <f aca="false">R683+S683/(1+K683)^5</f>
        <v>584.736495432248</v>
      </c>
      <c r="U683" s="8" t="n">
        <f aca="false">(T683-Assumptions!$D$17)/Assumptions!$D$18</f>
        <v>15.9894598172899</v>
      </c>
    </row>
    <row r="684" customFormat="false" ht="15" hidden="false" customHeight="false" outlineLevel="0" collapsed="false">
      <c r="B684" s="2" t="n">
        <v>679</v>
      </c>
      <c r="C684" s="27" t="n">
        <f aca="false">NORMSDIST('Random Draws'!C684)</f>
        <v>0.413249989418017</v>
      </c>
      <c r="D684" s="27" t="n">
        <f aca="false">NORMSDIST(Assumptions!$D$22*'Random Draws'!C684+SQRT(1-Assumptions!$D$22^2)*'Random Draws'!D684)</f>
        <v>0.575333073410828</v>
      </c>
      <c r="E684" s="19" t="n">
        <f aca="false">IF(C684&lt;(Assumptions!$E$6-Assumptions!$D$6)/(Assumptions!$F$6-Assumptions!$D$6),Assumptions!$D$6+SQRT(C684*(Assumptions!$F$6-Assumptions!$D$6)*(Assumptions!$E$6-Assumptions!$D$6)),Assumptions!$F$6-SQRT((1-C684)*(Assumptions!$F$6-Assumptions!$D$6)*(Assumptions!$F$6-Assumptions!$E$6)))</f>
        <v>0.0854560221212777</v>
      </c>
      <c r="F684" s="19" t="n">
        <f aca="false">IF(D684&lt;(Assumptions!$E$7-Assumptions!$D$7)/(Assumptions!$F$7-Assumptions!$D$7),Assumptions!$D$7+SQRT(D684*(Assumptions!$F$7-Assumptions!$D$7)*(Assumptions!$E$7-Assumptions!$D$7)),Assumptions!$F$7-SQRT((1-D684)*(Assumptions!$F$7-Assumptions!$D$7)*(Assumptions!$F$7-Assumptions!$E$7)))</f>
        <v>0.418753710014475</v>
      </c>
      <c r="G684" s="19" t="n">
        <f aca="false">MIN(Assumptions!$D$24,MAX(Assumptions!$D$23,Assumptions!$D$8+Assumptions!$E$8*'Random Draws'!E684))</f>
        <v>0.078586781568479</v>
      </c>
      <c r="H684" s="19" t="n">
        <f aca="false">IF('Random Draws'!F684&lt;(Assumptions!$E$9-Assumptions!$D$9)/(Assumptions!$F$9-Assumptions!$D$9),Assumptions!$D$9+SQRT('Random Draws'!F684*(Assumptions!$F$9-Assumptions!$D$9)*(Assumptions!$E$9-Assumptions!$D$9)),Assumptions!$F$9-SQRT((1-'Random Draws'!F684)*(Assumptions!$F$9-Assumptions!$D$9)*(Assumptions!$F$9-Assumptions!$E$9)))</f>
        <v>0.25191900662938</v>
      </c>
      <c r="I684" s="19" t="n">
        <f aca="false">IF('Random Draws'!G684&lt;(Assumptions!$E$10-Assumptions!$D$10)/(Assumptions!$F$10-Assumptions!$D$10),Assumptions!$D$10+SQRT('Random Draws'!G684*(Assumptions!$F$10-Assumptions!$D$10)*(Assumptions!$E$10-Assumptions!$D$10)),Assumptions!$F$10-SQRT((1-'Random Draws'!G684)*(Assumptions!$F$10-Assumptions!$D$10)*(Assumptions!$F$10-Assumptions!$E$10)))</f>
        <v>0.0133813823746251</v>
      </c>
      <c r="J684" s="19" t="n">
        <f aca="false">IF('Random Draws'!H684&lt;(Assumptions!$E$11-Assumptions!$D$11)/(Assumptions!$F$11-Assumptions!$D$11),Assumptions!$D$11+SQRT('Random Draws'!H684*(Assumptions!$F$11-Assumptions!$D$11)*(Assumptions!$E$11-Assumptions!$D$11)),Assumptions!$F$11-SQRT((1-'Random Draws'!H684)*(Assumptions!$F$11-Assumptions!$D$11)*(Assumptions!$F$11-Assumptions!$E$11)))</f>
        <v>0.161768004521981</v>
      </c>
      <c r="K684" s="19" t="n">
        <f aca="false">MAX(G684,I684+Assumptions!$D$21)</f>
        <v>0.078586781568479</v>
      </c>
      <c r="L684" s="28" t="n">
        <f aca="false">(F684-Assumptions!$D$15)*(1-H684)+Assumptions!$D$15-J684</f>
        <v>0.184243157705099</v>
      </c>
      <c r="M684" s="21" t="n">
        <f aca="false">Assumptions!$D$14*(1+E684)^1*L684-Assumptions!$D$14*(1+E684)^0*E684*Assumptions!$D$16</f>
        <v>28.6265038382902</v>
      </c>
      <c r="N684" s="21" t="n">
        <f aca="false">Assumptions!$D$14*(1+E684)^2*L684-Assumptions!$D$14*(1+E684)^1*E684*Assumptions!$D$16</f>
        <v>31.07281098355</v>
      </c>
      <c r="O684" s="21" t="n">
        <f aca="false">Assumptions!$D$14*(1+E684)^3*L684-Assumptions!$D$14*(1+E684)^2*E684*Assumptions!$D$16</f>
        <v>33.7281698063305</v>
      </c>
      <c r="P684" s="21" t="n">
        <f aca="false">Assumptions!$D$14*(1+E684)^4*L684-Assumptions!$D$14*(1+E684)^3*E684*Assumptions!$D$16</f>
        <v>36.6104450314105</v>
      </c>
      <c r="Q684" s="21" t="n">
        <f aca="false">Assumptions!$D$14*(1+E684)^5*L684-Assumptions!$D$14*(1+E684)^4*E684*Assumptions!$D$16</f>
        <v>39.7390280318846</v>
      </c>
      <c r="R684" s="21" t="n">
        <f aca="false">M684/(1+K684)+N684/(1+K684)^2+O684/(1+K684)^3+P684/(1+K684)^4+Q684/(1+K684)^5</f>
        <v>134.404869334929</v>
      </c>
      <c r="S684" s="21" t="n">
        <f aca="false">Q684*(1+I684)/(K684-I684)</f>
        <v>617.599027980047</v>
      </c>
      <c r="T684" s="21" t="n">
        <f aca="false">R684+S684/(1+K684)^5</f>
        <v>557.493286606859</v>
      </c>
      <c r="U684" s="8" t="n">
        <f aca="false">(T684-Assumptions!$D$17)/Assumptions!$D$18</f>
        <v>14.8997314642743</v>
      </c>
    </row>
    <row r="685" customFormat="false" ht="15" hidden="false" customHeight="false" outlineLevel="0" collapsed="false">
      <c r="B685" s="2" t="n">
        <v>680</v>
      </c>
      <c r="C685" s="27" t="n">
        <f aca="false">NORMSDIST('Random Draws'!C685)</f>
        <v>0.666607501572853</v>
      </c>
      <c r="D685" s="27" t="n">
        <f aca="false">NORMSDIST(Assumptions!$D$22*'Random Draws'!C685+SQRT(1-Assumptions!$D$22^2)*'Random Draws'!D685)</f>
        <v>0.720906863996654</v>
      </c>
      <c r="E685" s="19" t="n">
        <f aca="false">IF(C685&lt;(Assumptions!$E$6-Assumptions!$D$6)/(Assumptions!$F$6-Assumptions!$D$6),Assumptions!$D$6+SQRT(C685*(Assumptions!$F$6-Assumptions!$D$6)*(Assumptions!$E$6-Assumptions!$D$6)),Assumptions!$F$6-SQRT((1-C685)*(Assumptions!$F$6-Assumptions!$D$6)*(Assumptions!$F$6-Assumptions!$E$6)))</f>
        <v>0.0991715480071099</v>
      </c>
      <c r="F685" s="19" t="n">
        <f aca="false">IF(D685&lt;(Assumptions!$E$7-Assumptions!$D$7)/(Assumptions!$F$7-Assumptions!$D$7),Assumptions!$D$7+SQRT(D685*(Assumptions!$F$7-Assumptions!$D$7)*(Assumptions!$E$7-Assumptions!$D$7)),Assumptions!$F$7-SQRT((1-D685)*(Assumptions!$F$7-Assumptions!$D$7)*(Assumptions!$F$7-Assumptions!$E$7)))</f>
        <v>0.42658783838161</v>
      </c>
      <c r="G685" s="19" t="n">
        <f aca="false">MIN(Assumptions!$D$24,MAX(Assumptions!$D$23,Assumptions!$D$8+Assumptions!$E$8*'Random Draws'!E685))</f>
        <v>0.079735434405151</v>
      </c>
      <c r="H685" s="19" t="n">
        <f aca="false">IF('Random Draws'!F685&lt;(Assumptions!$E$9-Assumptions!$D$9)/(Assumptions!$F$9-Assumptions!$D$9),Assumptions!$D$9+SQRT('Random Draws'!F685*(Assumptions!$F$9-Assumptions!$D$9)*(Assumptions!$E$9-Assumptions!$D$9)),Assumptions!$F$9-SQRT((1-'Random Draws'!F685)*(Assumptions!$F$9-Assumptions!$D$9)*(Assumptions!$F$9-Assumptions!$E$9)))</f>
        <v>0.270685009202238</v>
      </c>
      <c r="I685" s="19" t="n">
        <f aca="false">IF('Random Draws'!G685&lt;(Assumptions!$E$10-Assumptions!$D$10)/(Assumptions!$F$10-Assumptions!$D$10),Assumptions!$D$10+SQRT('Random Draws'!G685*(Assumptions!$F$10-Assumptions!$D$10)*(Assumptions!$E$10-Assumptions!$D$10)),Assumptions!$F$10-SQRT((1-'Random Draws'!G685)*(Assumptions!$F$10-Assumptions!$D$10)*(Assumptions!$F$10-Assumptions!$E$10)))</f>
        <v>0.0218595360644669</v>
      </c>
      <c r="J685" s="19" t="n">
        <f aca="false">IF('Random Draws'!H685&lt;(Assumptions!$E$11-Assumptions!$D$11)/(Assumptions!$F$11-Assumptions!$D$11),Assumptions!$D$11+SQRT('Random Draws'!H685*(Assumptions!$F$11-Assumptions!$D$11)*(Assumptions!$E$11-Assumptions!$D$11)),Assumptions!$F$11-SQRT((1-'Random Draws'!H685)*(Assumptions!$F$11-Assumptions!$D$11)*(Assumptions!$F$11-Assumptions!$E$11)))</f>
        <v>0.165364243647315</v>
      </c>
      <c r="K685" s="19" t="n">
        <f aca="false">MAX(G685,I685+Assumptions!$D$21)</f>
        <v>0.079735434405151</v>
      </c>
      <c r="L685" s="28" t="n">
        <f aca="false">(F685-Assumptions!$D$15)*(1-H685)+Assumptions!$D$15-J685</f>
        <v>0.180941712972698</v>
      </c>
      <c r="M685" s="21" t="n">
        <f aca="false">Assumptions!$D$14*(1+E685)^1*L685-Assumptions!$D$14*(1+E685)^0*E685*Assumptions!$D$16</f>
        <v>28.4070712645215</v>
      </c>
      <c r="N685" s="21" t="n">
        <f aca="false">Assumptions!$D$14*(1+E685)^2*L685-Assumptions!$D$14*(1+E685)^1*E685*Assumptions!$D$16</f>
        <v>31.2242444961724</v>
      </c>
      <c r="O685" s="21" t="n">
        <f aca="false">Assumptions!$D$14*(1+E685)^3*L685-Assumptions!$D$14*(1+E685)^2*E685*Assumptions!$D$16</f>
        <v>34.3208011582103</v>
      </c>
      <c r="P685" s="21" t="n">
        <f aca="false">Assumptions!$D$14*(1+E685)^4*L685-Assumptions!$D$14*(1+E685)^3*E685*Assumptions!$D$16</f>
        <v>37.7244481379143</v>
      </c>
      <c r="Q685" s="21" t="n">
        <f aca="false">Assumptions!$D$14*(1+E685)^5*L685-Assumptions!$D$14*(1+E685)^4*E685*Assumptions!$D$16</f>
        <v>41.4656400574651</v>
      </c>
      <c r="R685" s="21" t="n">
        <f aca="false">M685/(1+K685)+N685/(1+K685)^2+O685/(1+K685)^3+P685/(1+K685)^4+Q685/(1+K685)^5</f>
        <v>136.368348691117</v>
      </c>
      <c r="S685" s="21" t="n">
        <f aca="false">Q685*(1+I685)/(K685-I685)</f>
        <v>732.119257351585</v>
      </c>
      <c r="T685" s="21" t="n">
        <f aca="false">R685+S685/(1+K685)^5</f>
        <v>635.247161251044</v>
      </c>
      <c r="U685" s="8" t="n">
        <f aca="false">(T685-Assumptions!$D$17)/Assumptions!$D$18</f>
        <v>18.0098864500417</v>
      </c>
    </row>
    <row r="686" customFormat="false" ht="15" hidden="false" customHeight="false" outlineLevel="0" collapsed="false">
      <c r="B686" s="2" t="n">
        <v>681</v>
      </c>
      <c r="C686" s="27" t="n">
        <f aca="false">NORMSDIST('Random Draws'!C686)</f>
        <v>0.416556370312981</v>
      </c>
      <c r="D686" s="27" t="n">
        <f aca="false">NORMSDIST(Assumptions!$D$22*'Random Draws'!C686+SQRT(1-Assumptions!$D$22^2)*'Random Draws'!D686)</f>
        <v>0.10786441847133</v>
      </c>
      <c r="E686" s="19" t="n">
        <f aca="false">IF(C686&lt;(Assumptions!$E$6-Assumptions!$D$6)/(Assumptions!$F$6-Assumptions!$D$6),Assumptions!$D$6+SQRT(C686*(Assumptions!$F$6-Assumptions!$D$6)*(Assumptions!$E$6-Assumptions!$D$6)),Assumptions!$F$6-SQRT((1-C686)*(Assumptions!$F$6-Assumptions!$D$6)*(Assumptions!$F$6-Assumptions!$E$6)))</f>
        <v>0.0856375048788264</v>
      </c>
      <c r="F686" s="19" t="n">
        <f aca="false">IF(D686&lt;(Assumptions!$E$7-Assumptions!$D$7)/(Assumptions!$F$7-Assumptions!$D$7),Assumptions!$D$7+SQRT(D686*(Assumptions!$F$7-Assumptions!$D$7)*(Assumptions!$E$7-Assumptions!$D$7)),Assumptions!$F$7-SQRT((1-D686)*(Assumptions!$F$7-Assumptions!$D$7)*(Assumptions!$F$7-Assumptions!$E$7)))</f>
        <v>0.385439860668407</v>
      </c>
      <c r="G686" s="19" t="n">
        <f aca="false">MIN(Assumptions!$D$24,MAX(Assumptions!$D$23,Assumptions!$D$8+Assumptions!$E$8*'Random Draws'!E686))</f>
        <v>0.069972025186775</v>
      </c>
      <c r="H686" s="19" t="n">
        <f aca="false">IF('Random Draws'!F686&lt;(Assumptions!$E$9-Assumptions!$D$9)/(Assumptions!$F$9-Assumptions!$D$9),Assumptions!$D$9+SQRT('Random Draws'!F686*(Assumptions!$F$9-Assumptions!$D$9)*(Assumptions!$E$9-Assumptions!$D$9)),Assumptions!$F$9-SQRT((1-'Random Draws'!F686)*(Assumptions!$F$9-Assumptions!$D$9)*(Assumptions!$F$9-Assumptions!$E$9)))</f>
        <v>0.294455095761695</v>
      </c>
      <c r="I686" s="19" t="n">
        <f aca="false">IF('Random Draws'!G686&lt;(Assumptions!$E$10-Assumptions!$D$10)/(Assumptions!$F$10-Assumptions!$D$10),Assumptions!$D$10+SQRT('Random Draws'!G686*(Assumptions!$F$10-Assumptions!$D$10)*(Assumptions!$E$10-Assumptions!$D$10)),Assumptions!$F$10-SQRT((1-'Random Draws'!G686)*(Assumptions!$F$10-Assumptions!$D$10)*(Assumptions!$F$10-Assumptions!$E$10)))</f>
        <v>0.0258257850423631</v>
      </c>
      <c r="J686" s="19" t="n">
        <f aca="false">IF('Random Draws'!H686&lt;(Assumptions!$E$11-Assumptions!$D$11)/(Assumptions!$F$11-Assumptions!$D$11),Assumptions!$D$11+SQRT('Random Draws'!H686*(Assumptions!$F$11-Assumptions!$D$11)*(Assumptions!$E$11-Assumptions!$D$11)),Assumptions!$F$11-SQRT((1-'Random Draws'!H686)*(Assumptions!$F$11-Assumptions!$D$11)*(Assumptions!$F$11-Assumptions!$E$11)))</f>
        <v>0.164371652102943</v>
      </c>
      <c r="K686" s="19" t="n">
        <f aca="false">MAX(G686,I686+Assumptions!$D$21)</f>
        <v>0.069972025186775</v>
      </c>
      <c r="L686" s="28" t="n">
        <f aca="false">(F686-Assumptions!$D$15)*(1-H686)+Assumptions!$D$15-J686</f>
        <v>0.145852639930994</v>
      </c>
      <c r="M686" s="21" t="n">
        <f aca="false">Assumptions!$D$14*(1+E686)^1*L686-Assumptions!$D$14*(1+E686)^0*E686*Assumptions!$D$16</f>
        <v>22.5872257875049</v>
      </c>
      <c r="N686" s="21" t="n">
        <f aca="false">Assumptions!$D$14*(1+E686)^2*L686-Assumptions!$D$14*(1+E686)^1*E686*Assumptions!$D$16</f>
        <v>24.5215394460816</v>
      </c>
      <c r="O686" s="21" t="n">
        <f aca="false">Assumptions!$D$14*(1+E686)^3*L686-Assumptions!$D$14*(1+E686)^2*E686*Assumptions!$D$16</f>
        <v>26.6215029000317</v>
      </c>
      <c r="P686" s="21" t="n">
        <f aca="false">Assumptions!$D$14*(1+E686)^4*L686-Assumptions!$D$14*(1+E686)^3*E686*Assumptions!$D$16</f>
        <v>28.9013019845149</v>
      </c>
      <c r="Q686" s="21" t="n">
        <f aca="false">Assumptions!$D$14*(1+E686)^5*L686-Assumptions!$D$14*(1+E686)^4*E686*Assumptions!$D$16</f>
        <v>31.3763373742182</v>
      </c>
      <c r="R686" s="21" t="n">
        <f aca="false">M686/(1+K686)+N686/(1+K686)^2+O686/(1+K686)^3+P686/(1+K686)^4+Q686/(1+K686)^5</f>
        <v>108.686862198736</v>
      </c>
      <c r="S686" s="21" t="n">
        <f aca="false">Q686*(1+I686)/(K686-I686)</f>
        <v>729.091669264968</v>
      </c>
      <c r="T686" s="21" t="n">
        <f aca="false">R686+S686/(1+K686)^5</f>
        <v>628.587105548817</v>
      </c>
      <c r="U686" s="8" t="n">
        <f aca="false">(T686-Assumptions!$D$17)/Assumptions!$D$18</f>
        <v>17.7434842219527</v>
      </c>
    </row>
    <row r="687" customFormat="false" ht="15" hidden="false" customHeight="false" outlineLevel="0" collapsed="false">
      <c r="B687" s="2" t="n">
        <v>682</v>
      </c>
      <c r="C687" s="27" t="n">
        <f aca="false">NORMSDIST('Random Draws'!C687)</f>
        <v>0.636535507059056</v>
      </c>
      <c r="D687" s="27" t="n">
        <f aca="false">NORMSDIST(Assumptions!$D$22*'Random Draws'!C687+SQRT(1-Assumptions!$D$22^2)*'Random Draws'!D687)</f>
        <v>0.540403126628163</v>
      </c>
      <c r="E687" s="19" t="n">
        <f aca="false">IF(C687&lt;(Assumptions!$E$6-Assumptions!$D$6)/(Assumptions!$F$6-Assumptions!$D$6),Assumptions!$D$6+SQRT(C687*(Assumptions!$F$6-Assumptions!$D$6)*(Assumptions!$E$6-Assumptions!$D$6)),Assumptions!$F$6-SQRT((1-C687)*(Assumptions!$F$6-Assumptions!$D$6)*(Assumptions!$F$6-Assumptions!$E$6)))</f>
        <v>0.0973699347325773</v>
      </c>
      <c r="F687" s="19" t="n">
        <f aca="false">IF(D687&lt;(Assumptions!$E$7-Assumptions!$D$7)/(Assumptions!$F$7-Assumptions!$D$7),Assumptions!$D$7+SQRT(D687*(Assumptions!$F$7-Assumptions!$D$7)*(Assumptions!$E$7-Assumptions!$D$7)),Assumptions!$F$7-SQRT((1-D687)*(Assumptions!$F$7-Assumptions!$D$7)*(Assumptions!$F$7-Assumptions!$E$7)))</f>
        <v>0.416942240558034</v>
      </c>
      <c r="G687" s="19" t="n">
        <f aca="false">MIN(Assumptions!$D$24,MAX(Assumptions!$D$23,Assumptions!$D$8+Assumptions!$E$8*'Random Draws'!E687))</f>
        <v>0.098393079498986</v>
      </c>
      <c r="H687" s="19" t="n">
        <f aca="false">IF('Random Draws'!F687&lt;(Assumptions!$E$9-Assumptions!$D$9)/(Assumptions!$F$9-Assumptions!$D$9),Assumptions!$D$9+SQRT('Random Draws'!F687*(Assumptions!$F$9-Assumptions!$D$9)*(Assumptions!$E$9-Assumptions!$D$9)),Assumptions!$F$9-SQRT((1-'Random Draws'!F687)*(Assumptions!$F$9-Assumptions!$D$9)*(Assumptions!$F$9-Assumptions!$E$9)))</f>
        <v>0.261919994754736</v>
      </c>
      <c r="I687" s="19" t="n">
        <f aca="false">IF('Random Draws'!G687&lt;(Assumptions!$E$10-Assumptions!$D$10)/(Assumptions!$F$10-Assumptions!$D$10),Assumptions!$D$10+SQRT('Random Draws'!G687*(Assumptions!$F$10-Assumptions!$D$10)*(Assumptions!$E$10-Assumptions!$D$10)),Assumptions!$F$10-SQRT((1-'Random Draws'!G687)*(Assumptions!$F$10-Assumptions!$D$10)*(Assumptions!$F$10-Assumptions!$E$10)))</f>
        <v>0.0165760672267796</v>
      </c>
      <c r="J687" s="19" t="n">
        <f aca="false">IF('Random Draws'!H687&lt;(Assumptions!$E$11-Assumptions!$D$11)/(Assumptions!$F$11-Assumptions!$D$11),Assumptions!$D$11+SQRT('Random Draws'!H687*(Assumptions!$F$11-Assumptions!$D$11)*(Assumptions!$E$11-Assumptions!$D$11)),Assumptions!$F$11-SQRT((1-'Random Draws'!H687)*(Assumptions!$F$11-Assumptions!$D$11)*(Assumptions!$F$11-Assumptions!$E$11)))</f>
        <v>0.183841642052577</v>
      </c>
      <c r="K687" s="19" t="n">
        <f aca="false">MAX(G687,I687+Assumptions!$D$21)</f>
        <v>0.098393079498986</v>
      </c>
      <c r="L687" s="28" t="n">
        <f aca="false">(F687-Assumptions!$D$15)*(1-H687)+Assumptions!$D$15-J687</f>
        <v>0.157944688363585</v>
      </c>
      <c r="M687" s="21" t="n">
        <f aca="false">Assumptions!$D$14*(1+E687)^1*L687-Assumptions!$D$14*(1+E687)^0*E687*Assumptions!$D$16</f>
        <v>24.7083848762444</v>
      </c>
      <c r="N687" s="21" t="n">
        <f aca="false">Assumptions!$D$14*(1+E687)^2*L687-Assumptions!$D$14*(1+E687)^1*E687*Assumptions!$D$16</f>
        <v>27.1142386989917</v>
      </c>
      <c r="O687" s="21" t="n">
        <f aca="false">Assumptions!$D$14*(1+E687)^3*L687-Assumptions!$D$14*(1+E687)^2*E687*Assumptions!$D$16</f>
        <v>29.7543503514361</v>
      </c>
      <c r="P687" s="21" t="n">
        <f aca="false">Assumptions!$D$14*(1+E687)^4*L687-Assumptions!$D$14*(1+E687)^3*E687*Assumptions!$D$16</f>
        <v>32.6515295031656</v>
      </c>
      <c r="Q687" s="21" t="n">
        <f aca="false">Assumptions!$D$14*(1+E687)^5*L687-Assumptions!$D$14*(1+E687)^4*E687*Assumptions!$D$16</f>
        <v>35.8308067998077</v>
      </c>
      <c r="R687" s="21" t="n">
        <f aca="false">M687/(1+K687)+N687/(1+K687)^2+O687/(1+K687)^3+P687/(1+K687)^4+Q687/(1+K687)^5</f>
        <v>112.265803794422</v>
      </c>
      <c r="S687" s="21" t="n">
        <f aca="false">Q687*(1+I687)/(K687-I687)</f>
        <v>445.197638614881</v>
      </c>
      <c r="T687" s="21" t="n">
        <f aca="false">R687+S687/(1+K687)^5</f>
        <v>390.72650501121</v>
      </c>
      <c r="U687" s="8" t="n">
        <f aca="false">(T687-Assumptions!$D$17)/Assumptions!$D$18</f>
        <v>8.22906020044838</v>
      </c>
    </row>
    <row r="688" customFormat="false" ht="15" hidden="false" customHeight="false" outlineLevel="0" collapsed="false">
      <c r="B688" s="2" t="n">
        <v>683</v>
      </c>
      <c r="C688" s="27" t="n">
        <f aca="false">NORMSDIST('Random Draws'!C688)</f>
        <v>0.74312412979349</v>
      </c>
      <c r="D688" s="27" t="n">
        <f aca="false">NORMSDIST(Assumptions!$D$22*'Random Draws'!C688+SQRT(1-Assumptions!$D$22^2)*'Random Draws'!D688)</f>
        <v>0.873333856660235</v>
      </c>
      <c r="E688" s="19" t="n">
        <f aca="false">IF(C688&lt;(Assumptions!$E$6-Assumptions!$D$6)/(Assumptions!$F$6-Assumptions!$D$6),Assumptions!$D$6+SQRT(C688*(Assumptions!$F$6-Assumptions!$D$6)*(Assumptions!$E$6-Assumptions!$D$6)),Assumptions!$F$6-SQRT((1-C688)*(Assumptions!$F$6-Assumptions!$D$6)*(Assumptions!$F$6-Assumptions!$E$6)))</f>
        <v>0.104161761329098</v>
      </c>
      <c r="F688" s="19" t="n">
        <f aca="false">IF(D688&lt;(Assumptions!$E$7-Assumptions!$D$7)/(Assumptions!$F$7-Assumptions!$D$7),Assumptions!$D$7+SQRT(D688*(Assumptions!$F$7-Assumptions!$D$7)*(Assumptions!$E$7-Assumptions!$D$7)),Assumptions!$F$7-SQRT((1-D688)*(Assumptions!$F$7-Assumptions!$D$7)*(Assumptions!$F$7-Assumptions!$E$7)))</f>
        <v>0.437490789144018</v>
      </c>
      <c r="G688" s="19" t="n">
        <f aca="false">MIN(Assumptions!$D$24,MAX(Assumptions!$D$23,Assumptions!$D$8+Assumptions!$E$8*'Random Draws'!E688))</f>
        <v>0.081769517451091</v>
      </c>
      <c r="H688" s="19" t="n">
        <f aca="false">IF('Random Draws'!F688&lt;(Assumptions!$E$9-Assumptions!$D$9)/(Assumptions!$F$9-Assumptions!$D$9),Assumptions!$D$9+SQRT('Random Draws'!F688*(Assumptions!$F$9-Assumptions!$D$9)*(Assumptions!$E$9-Assumptions!$D$9)),Assumptions!$F$9-SQRT((1-'Random Draws'!F688)*(Assumptions!$F$9-Assumptions!$D$9)*(Assumptions!$F$9-Assumptions!$E$9)))</f>
        <v>0.294205032247623</v>
      </c>
      <c r="I688" s="19" t="n">
        <f aca="false">IF('Random Draws'!G688&lt;(Assumptions!$E$10-Assumptions!$D$10)/(Assumptions!$F$10-Assumptions!$D$10),Assumptions!$D$10+SQRT('Random Draws'!G688*(Assumptions!$F$10-Assumptions!$D$10)*(Assumptions!$E$10-Assumptions!$D$10)),Assumptions!$F$10-SQRT((1-'Random Draws'!G688)*(Assumptions!$F$10-Assumptions!$D$10)*(Assumptions!$F$10-Assumptions!$E$10)))</f>
        <v>0.0180254979771149</v>
      </c>
      <c r="J688" s="19" t="n">
        <f aca="false">IF('Random Draws'!H688&lt;(Assumptions!$E$11-Assumptions!$D$11)/(Assumptions!$F$11-Assumptions!$D$11),Assumptions!$D$11+SQRT('Random Draws'!H688*(Assumptions!$F$11-Assumptions!$D$11)*(Assumptions!$E$11-Assumptions!$D$11)),Assumptions!$F$11-SQRT((1-'Random Draws'!H688)*(Assumptions!$F$11-Assumptions!$D$11)*(Assumptions!$F$11-Assumptions!$E$11)))</f>
        <v>0.162401908647508</v>
      </c>
      <c r="K688" s="19" t="n">
        <f aca="false">MAX(G688,I688+Assumptions!$D$21)</f>
        <v>0.081769517451091</v>
      </c>
      <c r="L688" s="28" t="n">
        <f aca="false">(F688-Assumptions!$D$15)*(1-H688)+Assumptions!$D$15-J688</f>
        <v>0.184623542960547</v>
      </c>
      <c r="M688" s="21" t="n">
        <f aca="false">Assumptions!$D$14*(1+E688)^1*L688-Assumptions!$D$14*(1+E688)^0*E688*Assumptions!$D$16</f>
        <v>29.1057635130481</v>
      </c>
      <c r="N688" s="21" t="n">
        <f aca="false">Assumptions!$D$14*(1+E688)^2*L688-Assumptions!$D$14*(1+E688)^1*E688*Assumptions!$D$16</f>
        <v>32.1374711053954</v>
      </c>
      <c r="O688" s="21" t="n">
        <f aca="false">Assumptions!$D$14*(1+E688)^3*L688-Assumptions!$D$14*(1+E688)^2*E688*Assumptions!$D$16</f>
        <v>35.4849667003964</v>
      </c>
      <c r="P688" s="21" t="n">
        <f aca="false">Assumptions!$D$14*(1+E688)^4*L688-Assumptions!$D$14*(1+E688)^3*E688*Assumptions!$D$16</f>
        <v>39.1811433326141</v>
      </c>
      <c r="Q688" s="21" t="n">
        <f aca="false">Assumptions!$D$14*(1+E688)^5*L688-Assumptions!$D$14*(1+E688)^4*E688*Assumptions!$D$16</f>
        <v>43.262320233027</v>
      </c>
      <c r="R688" s="21" t="n">
        <f aca="false">M688/(1+K688)+N688/(1+K688)^2+O688/(1+K688)^3+P688/(1+K688)^4+Q688/(1+K688)^5</f>
        <v>140.214353999687</v>
      </c>
      <c r="S688" s="21" t="n">
        <f aca="false">Q688*(1+I688)/(K688-I688)</f>
        <v>690.921994915196</v>
      </c>
      <c r="T688" s="21" t="n">
        <f aca="false">R688+S688/(1+K688)^5</f>
        <v>606.610894688015</v>
      </c>
      <c r="U688" s="8" t="n">
        <f aca="false">(T688-Assumptions!$D$17)/Assumptions!$D$18</f>
        <v>16.8644357875206</v>
      </c>
    </row>
    <row r="689" customFormat="false" ht="15" hidden="false" customHeight="false" outlineLevel="0" collapsed="false">
      <c r="B689" s="2" t="n">
        <v>684</v>
      </c>
      <c r="C689" s="27" t="n">
        <f aca="false">NORMSDIST('Random Draws'!C689)</f>
        <v>0.525820091172821</v>
      </c>
      <c r="D689" s="27" t="n">
        <f aca="false">NORMSDIST(Assumptions!$D$22*'Random Draws'!C689+SQRT(1-Assumptions!$D$22^2)*'Random Draws'!D689)</f>
        <v>0.884007775747599</v>
      </c>
      <c r="E689" s="19" t="n">
        <f aca="false">IF(C689&lt;(Assumptions!$E$6-Assumptions!$D$6)/(Assumptions!$F$6-Assumptions!$D$6),Assumptions!$D$6+SQRT(C689*(Assumptions!$F$6-Assumptions!$D$6)*(Assumptions!$E$6-Assumptions!$D$6)),Assumptions!$F$6-SQRT((1-C689)*(Assumptions!$F$6-Assumptions!$D$6)*(Assumptions!$F$6-Assumptions!$E$6)))</f>
        <v>0.0913081162396042</v>
      </c>
      <c r="F689" s="19" t="n">
        <f aca="false">IF(D689&lt;(Assumptions!$E$7-Assumptions!$D$7)/(Assumptions!$F$7-Assumptions!$D$7),Assumptions!$D$7+SQRT(D689*(Assumptions!$F$7-Assumptions!$D$7)*(Assumptions!$E$7-Assumptions!$D$7)),Assumptions!$F$7-SQRT((1-D689)*(Assumptions!$F$7-Assumptions!$D$7)*(Assumptions!$F$7-Assumptions!$E$7)))</f>
        <v>0.438460062743601</v>
      </c>
      <c r="G689" s="19" t="n">
        <f aca="false">MIN(Assumptions!$D$24,MAX(Assumptions!$D$23,Assumptions!$D$8+Assumptions!$E$8*'Random Draws'!E689))</f>
        <v>0.081803330172682</v>
      </c>
      <c r="H689" s="19" t="n">
        <f aca="false">IF('Random Draws'!F689&lt;(Assumptions!$E$9-Assumptions!$D$9)/(Assumptions!$F$9-Assumptions!$D$9),Assumptions!$D$9+SQRT('Random Draws'!F689*(Assumptions!$F$9-Assumptions!$D$9)*(Assumptions!$E$9-Assumptions!$D$9)),Assumptions!$F$9-SQRT((1-'Random Draws'!F689)*(Assumptions!$F$9-Assumptions!$D$9)*(Assumptions!$F$9-Assumptions!$E$9)))</f>
        <v>0.267073119004012</v>
      </c>
      <c r="I689" s="19" t="n">
        <f aca="false">IF('Random Draws'!G689&lt;(Assumptions!$E$10-Assumptions!$D$10)/(Assumptions!$F$10-Assumptions!$D$10),Assumptions!$D$10+SQRT('Random Draws'!G689*(Assumptions!$F$10-Assumptions!$D$10)*(Assumptions!$E$10-Assumptions!$D$10)),Assumptions!$F$10-SQRT((1-'Random Draws'!G689)*(Assumptions!$F$10-Assumptions!$D$10)*(Assumptions!$F$10-Assumptions!$E$10)))</f>
        <v>0.0198179144426248</v>
      </c>
      <c r="J689" s="19" t="n">
        <f aca="false">IF('Random Draws'!H689&lt;(Assumptions!$E$11-Assumptions!$D$11)/(Assumptions!$F$11-Assumptions!$D$11),Assumptions!$D$11+SQRT('Random Draws'!H689*(Assumptions!$F$11-Assumptions!$D$11)*(Assumptions!$E$11-Assumptions!$D$11)),Assumptions!$F$11-SQRT((1-'Random Draws'!H689)*(Assumptions!$F$11-Assumptions!$D$11)*(Assumptions!$F$11-Assumptions!$E$11)))</f>
        <v>0.1382220012396</v>
      </c>
      <c r="K689" s="19" t="n">
        <f aca="false">MAX(G689,I689+Assumptions!$D$21)</f>
        <v>0.081803330172682</v>
      </c>
      <c r="L689" s="28" t="n">
        <f aca="false">(F689-Assumptions!$D$15)*(1-H689)+Assumptions!$D$15-J689</f>
        <v>0.217856670458894</v>
      </c>
      <c r="M689" s="21" t="n">
        <f aca="false">Assumptions!$D$14*(1+E689)^1*L689-Assumptions!$D$14*(1+E689)^0*E689*Assumptions!$D$16</f>
        <v>34.0763788284232</v>
      </c>
      <c r="N689" s="21" t="n">
        <f aca="false">Assumptions!$D$14*(1+E689)^2*L689-Assumptions!$D$14*(1+E689)^1*E689*Assumptions!$D$16</f>
        <v>37.1878287875137</v>
      </c>
      <c r="O689" s="21" t="n">
        <f aca="false">Assumptions!$D$14*(1+E689)^3*L689-Assumptions!$D$14*(1+E689)^2*E689*Assumptions!$D$16</f>
        <v>40.5833793811425</v>
      </c>
      <c r="P689" s="21" t="n">
        <f aca="false">Assumptions!$D$14*(1+E689)^4*L689-Assumptions!$D$14*(1+E689)^3*E689*Assumptions!$D$16</f>
        <v>44.2889713030718</v>
      </c>
      <c r="Q689" s="21" t="n">
        <f aca="false">Assumptions!$D$14*(1+E689)^5*L689-Assumptions!$D$14*(1+E689)^4*E689*Assumptions!$D$16</f>
        <v>48.3329138429451</v>
      </c>
      <c r="R689" s="21" t="n">
        <f aca="false">M689/(1+K689)+N689/(1+K689)^2+O689/(1+K689)^3+P689/(1+K689)^4+Q689/(1+K689)^5</f>
        <v>160.290027251716</v>
      </c>
      <c r="S689" s="21" t="n">
        <f aca="false">Q689*(1+I689)/(K689-I689)</f>
        <v>795.199496747844</v>
      </c>
      <c r="T689" s="21" t="n">
        <f aca="false">R689+S689/(1+K689)^5</f>
        <v>696.993649576569</v>
      </c>
      <c r="U689" s="8" t="n">
        <f aca="false">(T689-Assumptions!$D$17)/Assumptions!$D$18</f>
        <v>20.4797459830628</v>
      </c>
    </row>
    <row r="690" customFormat="false" ht="15" hidden="false" customHeight="false" outlineLevel="0" collapsed="false">
      <c r="B690" s="2" t="n">
        <v>685</v>
      </c>
      <c r="C690" s="27" t="n">
        <f aca="false">NORMSDIST('Random Draws'!C690)</f>
        <v>0.642169450847523</v>
      </c>
      <c r="D690" s="27" t="n">
        <f aca="false">NORMSDIST(Assumptions!$D$22*'Random Draws'!C690+SQRT(1-Assumptions!$D$22^2)*'Random Draws'!D690)</f>
        <v>0.792631740485609</v>
      </c>
      <c r="E690" s="19" t="n">
        <f aca="false">IF(C690&lt;(Assumptions!$E$6-Assumptions!$D$6)/(Assumptions!$F$6-Assumptions!$D$6),Assumptions!$D$6+SQRT(C690*(Assumptions!$F$6-Assumptions!$D$6)*(Assumptions!$E$6-Assumptions!$D$6)),Assumptions!$F$6-SQRT((1-C690)*(Assumptions!$F$6-Assumptions!$D$6)*(Assumptions!$F$6-Assumptions!$E$6)))</f>
        <v>0.0977016224216296</v>
      </c>
      <c r="F690" s="19" t="n">
        <f aca="false">IF(D690&lt;(Assumptions!$E$7-Assumptions!$D$7)/(Assumptions!$F$7-Assumptions!$D$7),Assumptions!$D$7+SQRT(D690*(Assumptions!$F$7-Assumptions!$D$7)*(Assumptions!$E$7-Assumptions!$D$7)),Assumptions!$F$7-SQRT((1-D690)*(Assumptions!$F$7-Assumptions!$D$7)*(Assumptions!$F$7-Assumptions!$E$7)))</f>
        <v>0.431199426428323</v>
      </c>
      <c r="G690" s="19" t="n">
        <f aca="false">MIN(Assumptions!$D$24,MAX(Assumptions!$D$23,Assumptions!$D$8+Assumptions!$E$8*'Random Draws'!E690))</f>
        <v>0.083874513912384</v>
      </c>
      <c r="H690" s="19" t="n">
        <f aca="false">IF('Random Draws'!F690&lt;(Assumptions!$E$9-Assumptions!$D$9)/(Assumptions!$F$9-Assumptions!$D$9),Assumptions!$D$9+SQRT('Random Draws'!F690*(Assumptions!$F$9-Assumptions!$D$9)*(Assumptions!$E$9-Assumptions!$D$9)),Assumptions!$F$9-SQRT((1-'Random Draws'!F690)*(Assumptions!$F$9-Assumptions!$D$9)*(Assumptions!$F$9-Assumptions!$E$9)))</f>
        <v>0.244940035570054</v>
      </c>
      <c r="I690" s="19" t="n">
        <f aca="false">IF('Random Draws'!G690&lt;(Assumptions!$E$10-Assumptions!$D$10)/(Assumptions!$F$10-Assumptions!$D$10),Assumptions!$D$10+SQRT('Random Draws'!G690*(Assumptions!$F$10-Assumptions!$D$10)*(Assumptions!$E$10-Assumptions!$D$10)),Assumptions!$F$10-SQRT((1-'Random Draws'!G690)*(Assumptions!$F$10-Assumptions!$D$10)*(Assumptions!$F$10-Assumptions!$E$10)))</f>
        <v>0.018568180060945</v>
      </c>
      <c r="J690" s="19" t="n">
        <f aca="false">IF('Random Draws'!H690&lt;(Assumptions!$E$11-Assumptions!$D$11)/(Assumptions!$F$11-Assumptions!$D$11),Assumptions!$D$11+SQRT('Random Draws'!H690*(Assumptions!$F$11-Assumptions!$D$11)*(Assumptions!$E$11-Assumptions!$D$11)),Assumptions!$F$11-SQRT((1-'Random Draws'!H690)*(Assumptions!$F$11-Assumptions!$D$11)*(Assumptions!$F$11-Assumptions!$E$11)))</f>
        <v>0.158704544700125</v>
      </c>
      <c r="K690" s="19" t="n">
        <f aca="false">MAX(G690,I690+Assumptions!$D$21)</f>
        <v>0.083874513912384</v>
      </c>
      <c r="L690" s="28" t="n">
        <f aca="false">(F690-Assumptions!$D$15)*(1-H690)+Assumptions!$D$15-J690</f>
        <v>0.198719083505164</v>
      </c>
      <c r="M690" s="21" t="n">
        <f aca="false">Assumptions!$D$14*(1+E690)^1*L690-Assumptions!$D$14*(1+E690)^0*E690*Assumptions!$D$16</f>
        <v>31.2044656960809</v>
      </c>
      <c r="N690" s="21" t="n">
        <f aca="false">Assumptions!$D$14*(1+E690)^2*L690-Assumptions!$D$14*(1+E690)^1*E690*Assumptions!$D$16</f>
        <v>34.2531926213881</v>
      </c>
      <c r="O690" s="21" t="n">
        <f aca="false">Assumptions!$D$14*(1+E690)^3*L690-Assumptions!$D$14*(1+E690)^2*E690*Assumptions!$D$16</f>
        <v>37.5997851136183</v>
      </c>
      <c r="P690" s="21" t="n">
        <f aca="false">Assumptions!$D$14*(1+E690)^4*L690-Assumptions!$D$14*(1+E690)^3*E690*Assumptions!$D$16</f>
        <v>41.2733451219234</v>
      </c>
      <c r="Q690" s="21" t="n">
        <f aca="false">Assumptions!$D$14*(1+E690)^5*L690-Assumptions!$D$14*(1+E690)^4*E690*Assumptions!$D$16</f>
        <v>45.3058179031032</v>
      </c>
      <c r="R690" s="21" t="n">
        <f aca="false">M690/(1+K690)+N690/(1+K690)^2+O690/(1+K690)^3+P690/(1+K690)^4+Q690/(1+K690)^5</f>
        <v>147.668593701596</v>
      </c>
      <c r="S690" s="21" t="n">
        <f aca="false">Q690*(1+I690)/(K690-I690)</f>
        <v>706.624637553736</v>
      </c>
      <c r="T690" s="21" t="n">
        <f aca="false">R690+S690/(1+K690)^5</f>
        <v>620.051042728838</v>
      </c>
      <c r="U690" s="8" t="n">
        <f aca="false">(T690-Assumptions!$D$17)/Assumptions!$D$18</f>
        <v>17.4020417091535</v>
      </c>
    </row>
    <row r="691" customFormat="false" ht="15" hidden="false" customHeight="false" outlineLevel="0" collapsed="false">
      <c r="B691" s="2" t="n">
        <v>686</v>
      </c>
      <c r="C691" s="27" t="n">
        <f aca="false">NORMSDIST('Random Draws'!C691)</f>
        <v>0.512255624459323</v>
      </c>
      <c r="D691" s="27" t="n">
        <f aca="false">NORMSDIST(Assumptions!$D$22*'Random Draws'!C691+SQRT(1-Assumptions!$D$22^2)*'Random Draws'!D691)</f>
        <v>0.851114761498493</v>
      </c>
      <c r="E691" s="19" t="n">
        <f aca="false">IF(C691&lt;(Assumptions!$E$6-Assumptions!$D$6)/(Assumptions!$F$6-Assumptions!$D$6),Assumptions!$D$6+SQRT(C691*(Assumptions!$F$6-Assumptions!$D$6)*(Assumptions!$E$6-Assumptions!$D$6)),Assumptions!$F$6-SQRT((1-C691)*(Assumptions!$F$6-Assumptions!$D$6)*(Assumptions!$F$6-Assumptions!$E$6)))</f>
        <v>0.0906165829685371</v>
      </c>
      <c r="F691" s="19" t="n">
        <f aca="false">IF(D691&lt;(Assumptions!$E$7-Assumptions!$D$7)/(Assumptions!$F$7-Assumptions!$D$7),Assumptions!$D$7+SQRT(D691*(Assumptions!$F$7-Assumptions!$D$7)*(Assumptions!$E$7-Assumptions!$D$7)),Assumptions!$F$7-SQRT((1-D691)*(Assumptions!$F$7-Assumptions!$D$7)*(Assumptions!$F$7-Assumptions!$E$7)))</f>
        <v>0.435596292207822</v>
      </c>
      <c r="G691" s="19" t="n">
        <f aca="false">MIN(Assumptions!$D$24,MAX(Assumptions!$D$23,Assumptions!$D$8+Assumptions!$E$8*'Random Draws'!E691))</f>
        <v>0.057427019571864</v>
      </c>
      <c r="H691" s="19" t="n">
        <f aca="false">IF('Random Draws'!F691&lt;(Assumptions!$E$9-Assumptions!$D$9)/(Assumptions!$F$9-Assumptions!$D$9),Assumptions!$D$9+SQRT('Random Draws'!F691*(Assumptions!$F$9-Assumptions!$D$9)*(Assumptions!$E$9-Assumptions!$D$9)),Assumptions!$F$9-SQRT((1-'Random Draws'!F691)*(Assumptions!$F$9-Assumptions!$D$9)*(Assumptions!$F$9-Assumptions!$E$9)))</f>
        <v>0.310924200110494</v>
      </c>
      <c r="I691" s="19" t="n">
        <f aca="false">IF('Random Draws'!G691&lt;(Assumptions!$E$10-Assumptions!$D$10)/(Assumptions!$F$10-Assumptions!$D$10),Assumptions!$D$10+SQRT('Random Draws'!G691*(Assumptions!$F$10-Assumptions!$D$10)*(Assumptions!$E$10-Assumptions!$D$10)),Assumptions!$F$10-SQRT((1-'Random Draws'!G691)*(Assumptions!$F$10-Assumptions!$D$10)*(Assumptions!$F$10-Assumptions!$E$10)))</f>
        <v>0.0197817984796406</v>
      </c>
      <c r="J691" s="19" t="n">
        <f aca="false">IF('Random Draws'!H691&lt;(Assumptions!$E$11-Assumptions!$D$11)/(Assumptions!$F$11-Assumptions!$D$11),Assumptions!$D$11+SQRT('Random Draws'!H691*(Assumptions!$F$11-Assumptions!$D$11)*(Assumptions!$E$11-Assumptions!$D$11)),Assumptions!$F$11-SQRT((1-'Random Draws'!H691)*(Assumptions!$F$11-Assumptions!$D$11)*(Assumptions!$F$11-Assumptions!$E$11)))</f>
        <v>0.158156248426437</v>
      </c>
      <c r="K691" s="19" t="n">
        <f aca="false">MAX(G691,I691+Assumptions!$D$21)</f>
        <v>0.057427019571864</v>
      </c>
      <c r="L691" s="28" t="n">
        <f aca="false">(F691-Assumptions!$D$15)*(1-H691)+Assumptions!$D$15-J691</f>
        <v>0.182422761069935</v>
      </c>
      <c r="M691" s="21" t="n">
        <f aca="false">Assumptions!$D$14*(1+E691)^1*L691-Assumptions!$D$14*(1+E691)^0*E691*Assumptions!$D$16</f>
        <v>28.4540446724846</v>
      </c>
      <c r="N691" s="21" t="n">
        <f aca="false">Assumptions!$D$14*(1+E691)^2*L691-Assumptions!$D$14*(1+E691)^1*E691*Assumptions!$D$16</f>
        <v>31.0324529723393</v>
      </c>
      <c r="O691" s="21" t="n">
        <f aca="false">Assumptions!$D$14*(1+E691)^3*L691-Assumptions!$D$14*(1+E691)^2*E691*Assumptions!$D$16</f>
        <v>33.8445078218245</v>
      </c>
      <c r="P691" s="21" t="n">
        <f aca="false">Assumptions!$D$14*(1+E691)^4*L691-Assumptions!$D$14*(1+E691)^3*E691*Assumptions!$D$16</f>
        <v>36.9113814728902</v>
      </c>
      <c r="Q691" s="21" t="n">
        <f aca="false">Assumptions!$D$14*(1+E691)^5*L691-Assumptions!$D$14*(1+E691)^4*E691*Assumptions!$D$16</f>
        <v>40.2561647346117</v>
      </c>
      <c r="R691" s="21" t="n">
        <f aca="false">M691/(1+K691)+N691/(1+K691)^2+O691/(1+K691)^3+P691/(1+K691)^4+Q691/(1+K691)^5</f>
        <v>143.258930021691</v>
      </c>
      <c r="S691" s="21" t="n">
        <f aca="false">Q691*(1+I691)/(K691-I691)</f>
        <v>1090.51037241578</v>
      </c>
      <c r="T691" s="21" t="n">
        <f aca="false">R691+S691/(1+K691)^5</f>
        <v>968.114257688046</v>
      </c>
      <c r="U691" s="8" t="n">
        <f aca="false">(T691-Assumptions!$D$17)/Assumptions!$D$18</f>
        <v>31.3245703075218</v>
      </c>
    </row>
    <row r="692" customFormat="false" ht="15" hidden="false" customHeight="false" outlineLevel="0" collapsed="false">
      <c r="B692" s="2" t="n">
        <v>687</v>
      </c>
      <c r="C692" s="27" t="n">
        <f aca="false">NORMSDIST('Random Draws'!C692)</f>
        <v>0.603200808269772</v>
      </c>
      <c r="D692" s="27" t="n">
        <f aca="false">NORMSDIST(Assumptions!$D$22*'Random Draws'!C692+SQRT(1-Assumptions!$D$22^2)*'Random Draws'!D692)</f>
        <v>0.063397822261205</v>
      </c>
      <c r="E692" s="19" t="n">
        <f aca="false">IF(C692&lt;(Assumptions!$E$6-Assumptions!$D$6)/(Assumptions!$F$6-Assumptions!$D$6),Assumptions!$D$6+SQRT(C692*(Assumptions!$F$6-Assumptions!$D$6)*(Assumptions!$E$6-Assumptions!$D$6)),Assumptions!$F$6-SQRT((1-C692)*(Assumptions!$F$6-Assumptions!$D$6)*(Assumptions!$F$6-Assumptions!$E$6)))</f>
        <v>0.0954579304628631</v>
      </c>
      <c r="F692" s="19" t="n">
        <f aca="false">IF(D692&lt;(Assumptions!$E$7-Assumptions!$D$7)/(Assumptions!$F$7-Assumptions!$D$7),Assumptions!$D$7+SQRT(D692*(Assumptions!$F$7-Assumptions!$D$7)*(Assumptions!$E$7-Assumptions!$D$7)),Assumptions!$F$7-SQRT((1-D692)*(Assumptions!$F$7-Assumptions!$D$7)*(Assumptions!$F$7-Assumptions!$E$7)))</f>
        <v>0.379503510801064</v>
      </c>
      <c r="G692" s="19" t="n">
        <f aca="false">MIN(Assumptions!$D$24,MAX(Assumptions!$D$23,Assumptions!$D$8+Assumptions!$E$8*'Random Draws'!E692))</f>
        <v>0.080148957003409</v>
      </c>
      <c r="H692" s="19" t="n">
        <f aca="false">IF('Random Draws'!F692&lt;(Assumptions!$E$9-Assumptions!$D$9)/(Assumptions!$F$9-Assumptions!$D$9),Assumptions!$D$9+SQRT('Random Draws'!F692*(Assumptions!$F$9-Assumptions!$D$9)*(Assumptions!$E$9-Assumptions!$D$9)),Assumptions!$F$9-SQRT((1-'Random Draws'!F692)*(Assumptions!$F$9-Assumptions!$D$9)*(Assumptions!$F$9-Assumptions!$E$9)))</f>
        <v>0.341881996131098</v>
      </c>
      <c r="I692" s="19" t="n">
        <f aca="false">IF('Random Draws'!G692&lt;(Assumptions!$E$10-Assumptions!$D$10)/(Assumptions!$F$10-Assumptions!$D$10),Assumptions!$D$10+SQRT('Random Draws'!G692*(Assumptions!$F$10-Assumptions!$D$10)*(Assumptions!$E$10-Assumptions!$D$10)),Assumptions!$F$10-SQRT((1-'Random Draws'!G692)*(Assumptions!$F$10-Assumptions!$D$10)*(Assumptions!$F$10-Assumptions!$E$10)))</f>
        <v>0.0175271926147004</v>
      </c>
      <c r="J692" s="19" t="n">
        <f aca="false">IF('Random Draws'!H692&lt;(Assumptions!$E$11-Assumptions!$D$11)/(Assumptions!$F$11-Assumptions!$D$11),Assumptions!$D$11+SQRT('Random Draws'!H692*(Assumptions!$F$11-Assumptions!$D$11)*(Assumptions!$E$11-Assumptions!$D$11)),Assumptions!$F$11-SQRT((1-'Random Draws'!H692)*(Assumptions!$F$11-Assumptions!$D$11)*(Assumptions!$F$11-Assumptions!$E$11)))</f>
        <v>0.15913872136864</v>
      </c>
      <c r="K692" s="19" t="n">
        <f aca="false">MAX(G692,I692+Assumptions!$D$21)</f>
        <v>0.080148957003409</v>
      </c>
      <c r="L692" s="28" t="n">
        <f aca="false">(F692-Assumptions!$D$15)*(1-H692)+Assumptions!$D$15-J692</f>
        <v>0.13506403111804</v>
      </c>
      <c r="M692" s="21" t="n">
        <f aca="false">Assumptions!$D$14*(1+E692)^1*L692-Assumptions!$D$14*(1+E692)^0*E692*Assumptions!$D$16</f>
        <v>21.0385177837248</v>
      </c>
      <c r="N692" s="21" t="n">
        <f aca="false">Assumptions!$D$14*(1+E692)^2*L692-Assumptions!$D$14*(1+E692)^1*E692*Assumptions!$D$16</f>
        <v>23.0468111513653</v>
      </c>
      <c r="O692" s="21" t="n">
        <f aca="false">Assumptions!$D$14*(1+E692)^3*L692-Assumptions!$D$14*(1+E692)^2*E692*Assumptions!$D$16</f>
        <v>25.2468120476431</v>
      </c>
      <c r="P692" s="21" t="n">
        <f aca="false">Assumptions!$D$14*(1+E692)^4*L692-Assumptions!$D$14*(1+E692)^3*E692*Assumptions!$D$16</f>
        <v>27.656820476496</v>
      </c>
      <c r="Q692" s="21" t="n">
        <f aca="false">Assumptions!$D$14*(1+E692)^5*L692-Assumptions!$D$14*(1+E692)^4*E692*Assumptions!$D$16</f>
        <v>30.2968833223652</v>
      </c>
      <c r="R692" s="21" t="n">
        <f aca="false">M692/(1+K692)+N692/(1+K692)^2+O692/(1+K692)^3+P692/(1+K692)^4+Q692/(1+K692)^5</f>
        <v>100.187055717418</v>
      </c>
      <c r="S692" s="21" t="n">
        <f aca="false">Q692*(1+I692)/(K692-I692)</f>
        <v>492.287353013963</v>
      </c>
      <c r="T692" s="21" t="n">
        <f aca="false">R692+S692/(1+K692)^5</f>
        <v>434.998601274362</v>
      </c>
      <c r="U692" s="8" t="n">
        <f aca="false">(T692-Assumptions!$D$17)/Assumptions!$D$18</f>
        <v>9.99994405097446</v>
      </c>
    </row>
    <row r="693" customFormat="false" ht="15" hidden="false" customHeight="false" outlineLevel="0" collapsed="false">
      <c r="B693" s="2" t="n">
        <v>688</v>
      </c>
      <c r="C693" s="27" t="n">
        <f aca="false">NORMSDIST('Random Draws'!C693)</f>
        <v>0.390652039469439</v>
      </c>
      <c r="D693" s="27" t="n">
        <f aca="false">NORMSDIST(Assumptions!$D$22*'Random Draws'!C693+SQRT(1-Assumptions!$D$22^2)*'Random Draws'!D693)</f>
        <v>0.341592314760253</v>
      </c>
      <c r="E693" s="19" t="n">
        <f aca="false">IF(C693&lt;(Assumptions!$E$6-Assumptions!$D$6)/(Assumptions!$F$6-Assumptions!$D$6),Assumptions!$D$6+SQRT(C693*(Assumptions!$F$6-Assumptions!$D$6)*(Assumptions!$E$6-Assumptions!$D$6)),Assumptions!$F$6-SQRT((1-C693)*(Assumptions!$F$6-Assumptions!$D$6)*(Assumptions!$F$6-Assumptions!$E$6)))</f>
        <v>0.0841957033810663</v>
      </c>
      <c r="F693" s="19" t="n">
        <f aca="false">IF(D693&lt;(Assumptions!$E$7-Assumptions!$D$7)/(Assumptions!$F$7-Assumptions!$D$7),Assumptions!$D$7+SQRT(D693*(Assumptions!$F$7-Assumptions!$D$7)*(Assumptions!$E$7-Assumptions!$D$7)),Assumptions!$F$7-SQRT((1-D693)*(Assumptions!$F$7-Assumptions!$D$7)*(Assumptions!$F$7-Assumptions!$E$7)))</f>
        <v>0.405271998945944</v>
      </c>
      <c r="G693" s="19" t="n">
        <f aca="false">MIN(Assumptions!$D$24,MAX(Assumptions!$D$23,Assumptions!$D$8+Assumptions!$E$8*'Random Draws'!E693))</f>
        <v>0.087963820267375</v>
      </c>
      <c r="H693" s="19" t="n">
        <f aca="false">IF('Random Draws'!F693&lt;(Assumptions!$E$9-Assumptions!$D$9)/(Assumptions!$F$9-Assumptions!$D$9),Assumptions!$D$9+SQRT('Random Draws'!F693*(Assumptions!$F$9-Assumptions!$D$9)*(Assumptions!$E$9-Assumptions!$D$9)),Assumptions!$F$9-SQRT((1-'Random Draws'!F693)*(Assumptions!$F$9-Assumptions!$D$9)*(Assumptions!$F$9-Assumptions!$E$9)))</f>
        <v>0.324465266621844</v>
      </c>
      <c r="I693" s="19" t="n">
        <f aca="false">IF('Random Draws'!G693&lt;(Assumptions!$E$10-Assumptions!$D$10)/(Assumptions!$F$10-Assumptions!$D$10),Assumptions!$D$10+SQRT('Random Draws'!G693*(Assumptions!$F$10-Assumptions!$D$10)*(Assumptions!$E$10-Assumptions!$D$10)),Assumptions!$F$10-SQRT((1-'Random Draws'!G693)*(Assumptions!$F$10-Assumptions!$D$10)*(Assumptions!$F$10-Assumptions!$E$10)))</f>
        <v>0.0192489026584185</v>
      </c>
      <c r="J693" s="19" t="n">
        <f aca="false">IF('Random Draws'!H693&lt;(Assumptions!$E$11-Assumptions!$D$11)/(Assumptions!$F$11-Assumptions!$D$11),Assumptions!$D$11+SQRT('Random Draws'!H693*(Assumptions!$F$11-Assumptions!$D$11)*(Assumptions!$E$11-Assumptions!$D$11)),Assumptions!$F$11-SQRT((1-'Random Draws'!H693)*(Assumptions!$F$11-Assumptions!$D$11)*(Assumptions!$F$11-Assumptions!$E$11)))</f>
        <v>0.154689490368468</v>
      </c>
      <c r="K693" s="19" t="n">
        <f aca="false">MAX(G693,I693+Assumptions!$D$21)</f>
        <v>0.087963820267375</v>
      </c>
      <c r="L693" s="28" t="n">
        <f aca="false">(F693-Assumptions!$D$15)*(1-H693)+Assumptions!$D$15-J693</f>
        <v>0.161266306045952</v>
      </c>
      <c r="M693" s="21" t="n">
        <f aca="false">Assumptions!$D$14*(1+E693)^1*L693-Assumptions!$D$14*(1+E693)^0*E693*Assumptions!$D$16</f>
        <v>24.9861629269902</v>
      </c>
      <c r="N693" s="21" t="n">
        <f aca="false">Assumptions!$D$14*(1+E693)^2*L693-Assumptions!$D$14*(1+E693)^1*E693*Assumptions!$D$16</f>
        <v>27.0898904894221</v>
      </c>
      <c r="O693" s="21" t="n">
        <f aca="false">Assumptions!$D$14*(1+E693)^3*L693-Assumptions!$D$14*(1+E693)^2*E693*Assumptions!$D$16</f>
        <v>29.370742873695</v>
      </c>
      <c r="P693" s="21" t="n">
        <f aca="false">Assumptions!$D$14*(1+E693)^4*L693-Assumptions!$D$14*(1+E693)^3*E693*Assumptions!$D$16</f>
        <v>31.8436332287702</v>
      </c>
      <c r="Q693" s="21" t="n">
        <f aca="false">Assumptions!$D$14*(1+E693)^5*L693-Assumptions!$D$14*(1+E693)^4*E693*Assumptions!$D$16</f>
        <v>34.5247303266752</v>
      </c>
      <c r="R693" s="21" t="n">
        <f aca="false">M693/(1+K693)+N693/(1+K693)^2+O693/(1+K693)^3+P693/(1+K693)^4+Q693/(1+K693)^5</f>
        <v>114.03726771873</v>
      </c>
      <c r="S693" s="21" t="n">
        <f aca="false">Q693*(1+I693)/(K693-I693)</f>
        <v>512.105591107554</v>
      </c>
      <c r="T693" s="21" t="n">
        <f aca="false">R693+S693/(1+K693)^5</f>
        <v>449.997018738997</v>
      </c>
      <c r="U693" s="8" t="n">
        <f aca="false">(T693-Assumptions!$D$17)/Assumptions!$D$18</f>
        <v>10.5998807495599</v>
      </c>
    </row>
    <row r="694" customFormat="false" ht="15" hidden="false" customHeight="false" outlineLevel="0" collapsed="false">
      <c r="B694" s="2" t="n">
        <v>689</v>
      </c>
      <c r="C694" s="27" t="n">
        <f aca="false">NORMSDIST('Random Draws'!C694)</f>
        <v>0.905340348996622</v>
      </c>
      <c r="D694" s="27" t="n">
        <f aca="false">NORMSDIST(Assumptions!$D$22*'Random Draws'!C694+SQRT(1-Assumptions!$D$22^2)*'Random Draws'!D694)</f>
        <v>0.795648525569967</v>
      </c>
      <c r="E694" s="19" t="n">
        <f aca="false">IF(C694&lt;(Assumptions!$E$6-Assumptions!$D$6)/(Assumptions!$F$6-Assumptions!$D$6),Assumptions!$D$6+SQRT(C694*(Assumptions!$F$6-Assumptions!$D$6)*(Assumptions!$E$6-Assumptions!$D$6)),Assumptions!$F$6-SQRT((1-C694)*(Assumptions!$F$6-Assumptions!$D$6)*(Assumptions!$F$6-Assumptions!$E$6)))</f>
        <v>0.118244581019505</v>
      </c>
      <c r="F694" s="19" t="n">
        <f aca="false">IF(D694&lt;(Assumptions!$E$7-Assumptions!$D$7)/(Assumptions!$F$7-Assumptions!$D$7),Assumptions!$D$7+SQRT(D694*(Assumptions!$F$7-Assumptions!$D$7)*(Assumptions!$E$7-Assumptions!$D$7)),Assumptions!$F$7-SQRT((1-D694)*(Assumptions!$F$7-Assumptions!$D$7)*(Assumptions!$F$7-Assumptions!$E$7)))</f>
        <v>0.43140968874391</v>
      </c>
      <c r="G694" s="19" t="n">
        <f aca="false">MIN(Assumptions!$D$24,MAX(Assumptions!$D$23,Assumptions!$D$8+Assumptions!$E$8*'Random Draws'!E694))</f>
        <v>0.078306630271086</v>
      </c>
      <c r="H694" s="19" t="n">
        <f aca="false">IF('Random Draws'!F694&lt;(Assumptions!$E$9-Assumptions!$D$9)/(Assumptions!$F$9-Assumptions!$D$9),Assumptions!$D$9+SQRT('Random Draws'!F694*(Assumptions!$F$9-Assumptions!$D$9)*(Assumptions!$E$9-Assumptions!$D$9)),Assumptions!$F$9-SQRT((1-'Random Draws'!F694)*(Assumptions!$F$9-Assumptions!$D$9)*(Assumptions!$F$9-Assumptions!$E$9)))</f>
        <v>0.277416142380149</v>
      </c>
      <c r="I694" s="19" t="n">
        <f aca="false">IF('Random Draws'!G694&lt;(Assumptions!$E$10-Assumptions!$D$10)/(Assumptions!$F$10-Assumptions!$D$10),Assumptions!$D$10+SQRT('Random Draws'!G694*(Assumptions!$F$10-Assumptions!$D$10)*(Assumptions!$E$10-Assumptions!$D$10)),Assumptions!$F$10-SQRT((1-'Random Draws'!G694)*(Assumptions!$F$10-Assumptions!$D$10)*(Assumptions!$F$10-Assumptions!$E$10)))</f>
        <v>0.0205871640224561</v>
      </c>
      <c r="J694" s="19" t="n">
        <f aca="false">IF('Random Draws'!H694&lt;(Assumptions!$E$11-Assumptions!$D$11)/(Assumptions!$F$11-Assumptions!$D$11),Assumptions!$D$11+SQRT('Random Draws'!H694*(Assumptions!$F$11-Assumptions!$D$11)*(Assumptions!$E$11-Assumptions!$D$11)),Assumptions!$F$11-SQRT((1-'Random Draws'!H694)*(Assumptions!$F$11-Assumptions!$D$11)*(Assumptions!$F$11-Assumptions!$E$11)))</f>
        <v>0.149792037905655</v>
      </c>
      <c r="K694" s="19" t="n">
        <f aca="false">MAX(G694,I694+Assumptions!$D$21)</f>
        <v>0.078306630271086</v>
      </c>
      <c r="L694" s="28" t="n">
        <f aca="false">(F694-Assumptions!$D$15)*(1-H694)+Assumptions!$D$15-J694</f>
        <v>0.198001737710918</v>
      </c>
      <c r="M694" s="21" t="n">
        <f aca="false">Assumptions!$D$14*(1+E694)^1*L694-Assumptions!$D$14*(1+E694)^0*E694*Assumptions!$D$16</f>
        <v>31.5907197555786</v>
      </c>
      <c r="N694" s="21" t="n">
        <f aca="false">Assumptions!$D$14*(1+E694)^2*L694-Assumptions!$D$14*(1+E694)^1*E694*Assumptions!$D$16</f>
        <v>35.3261511771816</v>
      </c>
      <c r="O694" s="21" t="n">
        <f aca="false">Assumptions!$D$14*(1+E694)^3*L694-Assumptions!$D$14*(1+E694)^2*E694*Assumptions!$D$16</f>
        <v>39.5032771221591</v>
      </c>
      <c r="P694" s="21" t="n">
        <f aca="false">Assumptions!$D$14*(1+E694)^4*L694-Assumptions!$D$14*(1+E694)^3*E694*Assumptions!$D$16</f>
        <v>44.1743255743662</v>
      </c>
      <c r="Q694" s="21" t="n">
        <f aca="false">Assumptions!$D$14*(1+E694)^5*L694-Assumptions!$D$14*(1+E694)^4*E694*Assumptions!$D$16</f>
        <v>49.3977001937263</v>
      </c>
      <c r="R694" s="21" t="n">
        <f aca="false">M694/(1+K694)+N694/(1+K694)^2+O694/(1+K694)^3+P694/(1+K694)^4+Q694/(1+K694)^5</f>
        <v>157.743167623795</v>
      </c>
      <c r="S694" s="21" t="n">
        <f aca="false">Q694*(1+I694)/(K694-I694)</f>
        <v>873.442913224156</v>
      </c>
      <c r="T694" s="21" t="n">
        <f aca="false">R694+S694/(1+K694)^5</f>
        <v>756.876038599716</v>
      </c>
      <c r="U694" s="8" t="n">
        <f aca="false">(T694-Assumptions!$D$17)/Assumptions!$D$18</f>
        <v>22.8750415439886</v>
      </c>
    </row>
    <row r="695" customFormat="false" ht="15" hidden="false" customHeight="false" outlineLevel="0" collapsed="false">
      <c r="B695" s="2" t="n">
        <v>690</v>
      </c>
      <c r="C695" s="27" t="n">
        <f aca="false">NORMSDIST('Random Draws'!C695)</f>
        <v>0.51461485211505</v>
      </c>
      <c r="D695" s="27" t="n">
        <f aca="false">NORMSDIST(Assumptions!$D$22*'Random Draws'!C695+SQRT(1-Assumptions!$D$22^2)*'Random Draws'!D695)</f>
        <v>0.40307135673678</v>
      </c>
      <c r="E695" s="19" t="n">
        <f aca="false">IF(C695&lt;(Assumptions!$E$6-Assumptions!$D$6)/(Assumptions!$F$6-Assumptions!$D$6),Assumptions!$D$6+SQRT(C695*(Assumptions!$F$6-Assumptions!$D$6)*(Assumptions!$E$6-Assumptions!$D$6)),Assumptions!$F$6-SQRT((1-C695)*(Assumptions!$F$6-Assumptions!$D$6)*(Assumptions!$F$6-Assumptions!$E$6)))</f>
        <v>0.0907361619499176</v>
      </c>
      <c r="F695" s="19" t="n">
        <f aca="false">IF(D695&lt;(Assumptions!$E$7-Assumptions!$D$7)/(Assumptions!$F$7-Assumptions!$D$7),Assumptions!$D$7+SQRT(D695*(Assumptions!$F$7-Assumptions!$D$7)*(Assumptions!$E$7-Assumptions!$D$7)),Assumptions!$F$7-SQRT((1-D695)*(Assumptions!$F$7-Assumptions!$D$7)*(Assumptions!$F$7-Assumptions!$E$7)))</f>
        <v>0.409177516615021</v>
      </c>
      <c r="G695" s="19" t="n">
        <f aca="false">MIN(Assumptions!$D$24,MAX(Assumptions!$D$23,Assumptions!$D$8+Assumptions!$E$8*'Random Draws'!E695))</f>
        <v>0.080094101797069</v>
      </c>
      <c r="H695" s="19" t="n">
        <f aca="false">IF('Random Draws'!F695&lt;(Assumptions!$E$9-Assumptions!$D$9)/(Assumptions!$F$9-Assumptions!$D$9),Assumptions!$D$9+SQRT('Random Draws'!F695*(Assumptions!$F$9-Assumptions!$D$9)*(Assumptions!$E$9-Assumptions!$D$9)),Assumptions!$F$9-SQRT((1-'Random Draws'!F695)*(Assumptions!$F$9-Assumptions!$D$9)*(Assumptions!$F$9-Assumptions!$E$9)))</f>
        <v>0.284061189251029</v>
      </c>
      <c r="I695" s="19" t="n">
        <f aca="false">IF('Random Draws'!G695&lt;(Assumptions!$E$10-Assumptions!$D$10)/(Assumptions!$F$10-Assumptions!$D$10),Assumptions!$D$10+SQRT('Random Draws'!G695*(Assumptions!$F$10-Assumptions!$D$10)*(Assumptions!$E$10-Assumptions!$D$10)),Assumptions!$F$10-SQRT((1-'Random Draws'!G695)*(Assumptions!$F$10-Assumptions!$D$10)*(Assumptions!$F$10-Assumptions!$E$10)))</f>
        <v>0.0245273619237925</v>
      </c>
      <c r="J695" s="19" t="n">
        <f aca="false">IF('Random Draws'!H695&lt;(Assumptions!$E$11-Assumptions!$D$11)/(Assumptions!$F$11-Assumptions!$D$11),Assumptions!$D$11+SQRT('Random Draws'!H695*(Assumptions!$F$11-Assumptions!$D$11)*(Assumptions!$E$11-Assumptions!$D$11)),Assumptions!$F$11-SQRT((1-'Random Draws'!H695)*(Assumptions!$F$11-Assumptions!$D$11)*(Assumptions!$F$11-Assumptions!$E$11)))</f>
        <v>0.202287821401984</v>
      </c>
      <c r="K695" s="19" t="n">
        <f aca="false">MAX(G695,I695+Assumptions!$D$21)</f>
        <v>0.080094101797069</v>
      </c>
      <c r="L695" s="28" t="n">
        <f aca="false">(F695-Assumptions!$D$15)*(1-H695)+Assumptions!$D$15-J695</f>
        <v>0.127586197831225</v>
      </c>
      <c r="M695" s="21" t="n">
        <f aca="false">Assumptions!$D$14*(1+E695)^1*L695-Assumptions!$D$14*(1+E695)^0*E695*Assumptions!$D$16</f>
        <v>19.7839152578487</v>
      </c>
      <c r="N695" s="21" t="n">
        <f aca="false">Assumptions!$D$14*(1+E695)^2*L695-Assumptions!$D$14*(1+E695)^1*E695*Assumptions!$D$16</f>
        <v>21.5790317966884</v>
      </c>
      <c r="O695" s="21" t="n">
        <f aca="false">Assumptions!$D$14*(1+E695)^3*L695-Assumptions!$D$14*(1+E695)^2*E695*Assumptions!$D$16</f>
        <v>23.5370303205151</v>
      </c>
      <c r="P695" s="21" t="n">
        <f aca="false">Assumptions!$D$14*(1+E695)^4*L695-Assumptions!$D$14*(1+E695)^3*E695*Assumptions!$D$16</f>
        <v>25.6726901154975</v>
      </c>
      <c r="Q695" s="21" t="n">
        <f aca="false">Assumptions!$D$14*(1+E695)^5*L695-Assumptions!$D$14*(1+E695)^4*E695*Assumptions!$D$16</f>
        <v>28.0021314835073</v>
      </c>
      <c r="R695" s="21" t="n">
        <f aca="false">M695/(1+K695)+N695/(1+K695)^2+O695/(1+K695)^3+P695/(1+K695)^4+Q695/(1+K695)^5</f>
        <v>93.4068306163174</v>
      </c>
      <c r="S695" s="21" t="n">
        <f aca="false">Q695*(1+I695)/(K695-I695)</f>
        <v>516.297158380497</v>
      </c>
      <c r="T695" s="21" t="n">
        <f aca="false">R695+S695/(1+K695)^5</f>
        <v>444.636958941996</v>
      </c>
      <c r="U695" s="8" t="n">
        <f aca="false">(T695-Assumptions!$D$17)/Assumptions!$D$18</f>
        <v>10.3854783576798</v>
      </c>
    </row>
    <row r="696" customFormat="false" ht="15" hidden="false" customHeight="false" outlineLevel="0" collapsed="false">
      <c r="B696" s="2" t="n">
        <v>691</v>
      </c>
      <c r="C696" s="27" t="n">
        <f aca="false">NORMSDIST('Random Draws'!C696)</f>
        <v>0.115838706014119</v>
      </c>
      <c r="D696" s="27" t="n">
        <f aca="false">NORMSDIST(Assumptions!$D$22*'Random Draws'!C696+SQRT(1-Assumptions!$D$22^2)*'Random Draws'!D696)</f>
        <v>0.25577865240801</v>
      </c>
      <c r="E696" s="19" t="n">
        <f aca="false">IF(C696&lt;(Assumptions!$E$6-Assumptions!$D$6)/(Assumptions!$F$6-Assumptions!$D$6),Assumptions!$D$6+SQRT(C696*(Assumptions!$F$6-Assumptions!$D$6)*(Assumptions!$E$6-Assumptions!$D$6)),Assumptions!$F$6-SQRT((1-C696)*(Assumptions!$F$6-Assumptions!$D$6)*(Assumptions!$F$6-Assumptions!$E$6)))</f>
        <v>0.0640664399126792</v>
      </c>
      <c r="F696" s="19" t="n">
        <f aca="false">IF(D696&lt;(Assumptions!$E$7-Assumptions!$D$7)/(Assumptions!$F$7-Assumptions!$D$7),Assumptions!$D$7+SQRT(D696*(Assumptions!$F$7-Assumptions!$D$7)*(Assumptions!$E$7-Assumptions!$D$7)),Assumptions!$F$7-SQRT((1-D696)*(Assumptions!$F$7-Assumptions!$D$7)*(Assumptions!$F$7-Assumptions!$E$7)))</f>
        <v>0.399174888824961</v>
      </c>
      <c r="G696" s="19" t="n">
        <f aca="false">MIN(Assumptions!$D$24,MAX(Assumptions!$D$23,Assumptions!$D$8+Assumptions!$E$8*'Random Draws'!E696))</f>
        <v>0.107528375874796</v>
      </c>
      <c r="H696" s="19" t="n">
        <f aca="false">IF('Random Draws'!F696&lt;(Assumptions!$E$9-Assumptions!$D$9)/(Assumptions!$F$9-Assumptions!$D$9),Assumptions!$D$9+SQRT('Random Draws'!F696*(Assumptions!$F$9-Assumptions!$D$9)*(Assumptions!$E$9-Assumptions!$D$9)),Assumptions!$F$9-SQRT((1-'Random Draws'!F696)*(Assumptions!$F$9-Assumptions!$D$9)*(Assumptions!$F$9-Assumptions!$E$9)))</f>
        <v>0.273917404496892</v>
      </c>
      <c r="I696" s="19" t="n">
        <f aca="false">IF('Random Draws'!G696&lt;(Assumptions!$E$10-Assumptions!$D$10)/(Assumptions!$F$10-Assumptions!$D$10),Assumptions!$D$10+SQRT('Random Draws'!G696*(Assumptions!$F$10-Assumptions!$D$10)*(Assumptions!$E$10-Assumptions!$D$10)),Assumptions!$F$10-SQRT((1-'Random Draws'!G696)*(Assumptions!$F$10-Assumptions!$D$10)*(Assumptions!$F$10-Assumptions!$E$10)))</f>
        <v>0.0231632728950358</v>
      </c>
      <c r="J696" s="19" t="n">
        <f aca="false">IF('Random Draws'!H696&lt;(Assumptions!$E$11-Assumptions!$D$11)/(Assumptions!$F$11-Assumptions!$D$11),Assumptions!$D$11+SQRT('Random Draws'!H696*(Assumptions!$F$11-Assumptions!$D$11)*(Assumptions!$E$11-Assumptions!$D$11)),Assumptions!$F$11-SQRT((1-'Random Draws'!H696)*(Assumptions!$F$11-Assumptions!$D$11)*(Assumptions!$F$11-Assumptions!$E$11)))</f>
        <v>0.182387851704296</v>
      </c>
      <c r="K696" s="19" t="n">
        <f aca="false">MAX(G696,I696+Assumptions!$D$21)</f>
        <v>0.107528375874796</v>
      </c>
      <c r="L696" s="28" t="n">
        <f aca="false">(F696-Assumptions!$D$15)*(1-H696)+Assumptions!$D$15-J696</f>
        <v>0.143055350217992</v>
      </c>
      <c r="M696" s="21" t="n">
        <f aca="false">Assumptions!$D$14*(1+E696)^1*L696-Assumptions!$D$14*(1+E696)^0*E696*Assumptions!$D$16</f>
        <v>21.7932685828333</v>
      </c>
      <c r="N696" s="21" t="n">
        <f aca="false">Assumptions!$D$14*(1+E696)^2*L696-Assumptions!$D$14*(1+E696)^1*E696*Assumptions!$D$16</f>
        <v>23.1894857149963</v>
      </c>
      <c r="O696" s="21" t="n">
        <f aca="false">Assumptions!$D$14*(1+E696)^3*L696-Assumptions!$D$14*(1+E696)^2*E696*Assumptions!$D$16</f>
        <v>24.675153508162</v>
      </c>
      <c r="P696" s="21" t="n">
        <f aca="false">Assumptions!$D$14*(1+E696)^4*L696-Assumptions!$D$14*(1+E696)^3*E696*Assumptions!$D$16</f>
        <v>26.2560027477288</v>
      </c>
      <c r="Q696" s="21" t="n">
        <f aca="false">Assumptions!$D$14*(1+E696)^5*L696-Assumptions!$D$14*(1+E696)^4*E696*Assumptions!$D$16</f>
        <v>27.9381313701133</v>
      </c>
      <c r="R696" s="21" t="n">
        <f aca="false">M696/(1+K696)+N696/(1+K696)^2+O696/(1+K696)^3+P696/(1+K696)^4+Q696/(1+K696)^5</f>
        <v>90.9622215316326</v>
      </c>
      <c r="S696" s="21" t="n">
        <f aca="false">Q696*(1+I696)/(K696-I696)</f>
        <v>338.828128237743</v>
      </c>
      <c r="T696" s="21" t="n">
        <f aca="false">R696+S696/(1+K696)^5</f>
        <v>294.293947142051</v>
      </c>
      <c r="U696" s="8" t="n">
        <f aca="false">(T696-Assumptions!$D$17)/Assumptions!$D$18</f>
        <v>4.37175788568202</v>
      </c>
    </row>
    <row r="697" customFormat="false" ht="15" hidden="false" customHeight="false" outlineLevel="0" collapsed="false">
      <c r="B697" s="2" t="n">
        <v>692</v>
      </c>
      <c r="C697" s="27" t="n">
        <f aca="false">NORMSDIST('Random Draws'!C697)</f>
        <v>0.614685520190904</v>
      </c>
      <c r="D697" s="27" t="n">
        <f aca="false">NORMSDIST(Assumptions!$D$22*'Random Draws'!C697+SQRT(1-Assumptions!$D$22^2)*'Random Draws'!D697)</f>
        <v>0.975437186155253</v>
      </c>
      <c r="E697" s="19" t="n">
        <f aca="false">IF(C697&lt;(Assumptions!$E$6-Assumptions!$D$6)/(Assumptions!$F$6-Assumptions!$D$6),Assumptions!$D$6+SQRT(C697*(Assumptions!$F$6-Assumptions!$D$6)*(Assumptions!$E$6-Assumptions!$D$6)),Assumptions!$F$6-SQRT((1-C697)*(Assumptions!$F$6-Assumptions!$D$6)*(Assumptions!$F$6-Assumptions!$E$6)))</f>
        <v>0.0961072625706088</v>
      </c>
      <c r="F697" s="19" t="n">
        <f aca="false">IF(D697&lt;(Assumptions!$E$7-Assumptions!$D$7)/(Assumptions!$F$7-Assumptions!$D$7),Assumptions!$D$7+SQRT(D697*(Assumptions!$F$7-Assumptions!$D$7)*(Assumptions!$E$7-Assumptions!$D$7)),Assumptions!$F$7-SQRT((1-D697)*(Assumptions!$F$7-Assumptions!$D$7)*(Assumptions!$F$7-Assumptions!$E$7)))</f>
        <v>0.45008782287391</v>
      </c>
      <c r="G697" s="19" t="n">
        <f aca="false">MIN(Assumptions!$D$24,MAX(Assumptions!$D$23,Assumptions!$D$8+Assumptions!$E$8*'Random Draws'!E697))</f>
        <v>0.082686181688327</v>
      </c>
      <c r="H697" s="19" t="n">
        <f aca="false">IF('Random Draws'!F697&lt;(Assumptions!$E$9-Assumptions!$D$9)/(Assumptions!$F$9-Assumptions!$D$9),Assumptions!$D$9+SQRT('Random Draws'!F697*(Assumptions!$F$9-Assumptions!$D$9)*(Assumptions!$E$9-Assumptions!$D$9)),Assumptions!$F$9-SQRT((1-'Random Draws'!F697)*(Assumptions!$F$9-Assumptions!$D$9)*(Assumptions!$F$9-Assumptions!$E$9)))</f>
        <v>0.302388774295116</v>
      </c>
      <c r="I697" s="19" t="n">
        <f aca="false">IF('Random Draws'!G697&lt;(Assumptions!$E$10-Assumptions!$D$10)/(Assumptions!$F$10-Assumptions!$D$10),Assumptions!$D$10+SQRT('Random Draws'!G697*(Assumptions!$F$10-Assumptions!$D$10)*(Assumptions!$E$10-Assumptions!$D$10)),Assumptions!$F$10-SQRT((1-'Random Draws'!G697)*(Assumptions!$F$10-Assumptions!$D$10)*(Assumptions!$F$10-Assumptions!$E$10)))</f>
        <v>0.0217737013199957</v>
      </c>
      <c r="J697" s="19" t="n">
        <f aca="false">IF('Random Draws'!H697&lt;(Assumptions!$E$11-Assumptions!$D$11)/(Assumptions!$F$11-Assumptions!$D$11),Assumptions!$D$11+SQRT('Random Draws'!H697*(Assumptions!$F$11-Assumptions!$D$11)*(Assumptions!$E$11-Assumptions!$D$11)),Assumptions!$F$11-SQRT((1-'Random Draws'!H697)*(Assumptions!$F$11-Assumptions!$D$11)*(Assumptions!$F$11-Assumptions!$E$11)))</f>
        <v>0.143167074800069</v>
      </c>
      <c r="K697" s="19" t="n">
        <f aca="false">MAX(G697,I697+Assumptions!$D$21)</f>
        <v>0.082686181688327</v>
      </c>
      <c r="L697" s="28" t="n">
        <f aca="false">(F697-Assumptions!$D$15)*(1-H697)+Assumptions!$D$15-J697</f>
        <v>0.210129783648207</v>
      </c>
      <c r="M697" s="21" t="n">
        <f aca="false">Assumptions!$D$14*(1+E697)^1*L697-Assumptions!$D$14*(1+E697)^0*E697*Assumptions!$D$16</f>
        <v>32.9790267890004</v>
      </c>
      <c r="N697" s="21" t="n">
        <f aca="false">Assumptions!$D$14*(1+E697)^2*L697-Assumptions!$D$14*(1+E697)^1*E697*Assumptions!$D$16</f>
        <v>36.148550775934</v>
      </c>
      <c r="O697" s="21" t="n">
        <f aca="false">Assumptions!$D$14*(1+E697)^3*L697-Assumptions!$D$14*(1+E697)^2*E697*Assumptions!$D$16</f>
        <v>39.6226890369037</v>
      </c>
      <c r="P697" s="21" t="n">
        <f aca="false">Assumptions!$D$14*(1+E697)^4*L697-Assumptions!$D$14*(1+E697)^3*E697*Assumptions!$D$16</f>
        <v>43.430717215927</v>
      </c>
      <c r="Q697" s="21" t="n">
        <f aca="false">Assumptions!$D$14*(1+E697)^5*L697-Assumptions!$D$14*(1+E697)^4*E697*Assumptions!$D$16</f>
        <v>47.6047245590279</v>
      </c>
      <c r="R697" s="21" t="n">
        <f aca="false">M697/(1+K697)+N697/(1+K697)^2+O697/(1+K697)^3+P697/(1+K697)^4+Q697/(1+K697)^5</f>
        <v>156.124867782633</v>
      </c>
      <c r="S697" s="21" t="n">
        <f aca="false">Q697*(1+I697)/(K697-I697)</f>
        <v>798.543341510121</v>
      </c>
      <c r="T697" s="21" t="n">
        <f aca="false">R697+S697/(1+K697)^5</f>
        <v>692.891515850232</v>
      </c>
      <c r="U697" s="8" t="n">
        <f aca="false">(T697-Assumptions!$D$17)/Assumptions!$D$18</f>
        <v>20.3156606340093</v>
      </c>
    </row>
    <row r="698" customFormat="false" ht="15" hidden="false" customHeight="false" outlineLevel="0" collapsed="false">
      <c r="B698" s="2" t="n">
        <v>693</v>
      </c>
      <c r="C698" s="27" t="n">
        <f aca="false">NORMSDIST('Random Draws'!C698)</f>
        <v>0.550483003604802</v>
      </c>
      <c r="D698" s="27" t="n">
        <f aca="false">NORMSDIST(Assumptions!$D$22*'Random Draws'!C698+SQRT(1-Assumptions!$D$22^2)*'Random Draws'!D698)</f>
        <v>0.798193802692634</v>
      </c>
      <c r="E698" s="19" t="n">
        <f aca="false">IF(C698&lt;(Assumptions!$E$6-Assumptions!$D$6)/(Assumptions!$F$6-Assumptions!$D$6),Assumptions!$D$6+SQRT(C698*(Assumptions!$F$6-Assumptions!$D$6)*(Assumptions!$E$6-Assumptions!$D$6)),Assumptions!$F$6-SQRT((1-C698)*(Assumptions!$F$6-Assumptions!$D$6)*(Assumptions!$F$6-Assumptions!$E$6)))</f>
        <v>0.092591298457182</v>
      </c>
      <c r="F698" s="19" t="n">
        <f aca="false">IF(D698&lt;(Assumptions!$E$7-Assumptions!$D$7)/(Assumptions!$F$7-Assumptions!$D$7),Assumptions!$D$7+SQRT(D698*(Assumptions!$F$7-Assumptions!$D$7)*(Assumptions!$E$7-Assumptions!$D$7)),Assumptions!$F$7-SQRT((1-D698)*(Assumptions!$F$7-Assumptions!$D$7)*(Assumptions!$F$7-Assumptions!$E$7)))</f>
        <v>0.431588298374975</v>
      </c>
      <c r="G698" s="19" t="n">
        <f aca="false">MIN(Assumptions!$D$24,MAX(Assumptions!$D$23,Assumptions!$D$8+Assumptions!$E$8*'Random Draws'!E698))</f>
        <v>0.107267043126647</v>
      </c>
      <c r="H698" s="19" t="n">
        <f aca="false">IF('Random Draws'!F698&lt;(Assumptions!$E$9-Assumptions!$D$9)/(Assumptions!$F$9-Assumptions!$D$9),Assumptions!$D$9+SQRT('Random Draws'!F698*(Assumptions!$F$9-Assumptions!$D$9)*(Assumptions!$E$9-Assumptions!$D$9)),Assumptions!$F$9-SQRT((1-'Random Draws'!F698)*(Assumptions!$F$9-Assumptions!$D$9)*(Assumptions!$F$9-Assumptions!$E$9)))</f>
        <v>0.308266264302721</v>
      </c>
      <c r="I698" s="19" t="n">
        <f aca="false">IF('Random Draws'!G698&lt;(Assumptions!$E$10-Assumptions!$D$10)/(Assumptions!$F$10-Assumptions!$D$10),Assumptions!$D$10+SQRT('Random Draws'!G698*(Assumptions!$F$10-Assumptions!$D$10)*(Assumptions!$E$10-Assumptions!$D$10)),Assumptions!$F$10-SQRT((1-'Random Draws'!G698)*(Assumptions!$F$10-Assumptions!$D$10)*(Assumptions!$F$10-Assumptions!$E$10)))</f>
        <v>0.0141514683351526</v>
      </c>
      <c r="J698" s="19" t="n">
        <f aca="false">IF('Random Draws'!H698&lt;(Assumptions!$E$11-Assumptions!$D$11)/(Assumptions!$F$11-Assumptions!$D$11),Assumptions!$D$11+SQRT('Random Draws'!H698*(Assumptions!$F$11-Assumptions!$D$11)*(Assumptions!$E$11-Assumptions!$D$11)),Assumptions!$F$11-SQRT((1-'Random Draws'!H698)*(Assumptions!$F$11-Assumptions!$D$11)*(Assumptions!$F$11-Assumptions!$E$11)))</f>
        <v>0.168795283821976</v>
      </c>
      <c r="K698" s="19" t="n">
        <f aca="false">MAX(G698,I698+Assumptions!$D$21)</f>
        <v>0.107267043126647</v>
      </c>
      <c r="L698" s="28" t="n">
        <f aca="false">(F698-Assumptions!$D$15)*(1-H698)+Assumptions!$D$15-J698</f>
        <v>0.169823516455531</v>
      </c>
      <c r="M698" s="21" t="n">
        <f aca="false">Assumptions!$D$14*(1+E698)^1*L698-Assumptions!$D$14*(1+E698)^0*E698*Assumptions!$D$16</f>
        <v>26.5016438228546</v>
      </c>
      <c r="N698" s="21" t="n">
        <f aca="false">Assumptions!$D$14*(1+E698)^2*L698-Assumptions!$D$14*(1+E698)^1*E698*Assumptions!$D$16</f>
        <v>28.9554654356625</v>
      </c>
      <c r="O698" s="21" t="n">
        <f aca="false">Assumptions!$D$14*(1+E698)^3*L698-Assumptions!$D$14*(1+E698)^2*E698*Assumptions!$D$16</f>
        <v>31.6364895777826</v>
      </c>
      <c r="P698" s="21" t="n">
        <f aca="false">Assumptions!$D$14*(1+E698)^4*L698-Assumptions!$D$14*(1+E698)^3*E698*Assumptions!$D$16</f>
        <v>34.5657532264166</v>
      </c>
      <c r="Q698" s="21" t="n">
        <f aca="false">Assumptions!$D$14*(1+E698)^5*L698-Assumptions!$D$14*(1+E698)^4*E698*Assumptions!$D$16</f>
        <v>37.766241199801</v>
      </c>
      <c r="R698" s="21" t="n">
        <f aca="false">M698/(1+K698)+N698/(1+K698)^2+O698/(1+K698)^3+P698/(1+K698)^4+Q698/(1+K698)^5</f>
        <v>116.540931139518</v>
      </c>
      <c r="S698" s="21" t="n">
        <f aca="false">Q698*(1+I698)/(K698-I698)</f>
        <v>411.32419632313</v>
      </c>
      <c r="T698" s="21" t="n">
        <f aca="false">R698+S698/(1+K698)^5</f>
        <v>363.669178601361</v>
      </c>
      <c r="U698" s="8" t="n">
        <f aca="false">(T698-Assumptions!$D$17)/Assumptions!$D$18</f>
        <v>7.14676714405443</v>
      </c>
    </row>
    <row r="699" customFormat="false" ht="15" hidden="false" customHeight="false" outlineLevel="0" collapsed="false">
      <c r="B699" s="2" t="n">
        <v>694</v>
      </c>
      <c r="C699" s="27" t="n">
        <f aca="false">NORMSDIST('Random Draws'!C699)</f>
        <v>0.445683650977626</v>
      </c>
      <c r="D699" s="27" t="n">
        <f aca="false">NORMSDIST(Assumptions!$D$22*'Random Draws'!C699+SQRT(1-Assumptions!$D$22^2)*'Random Draws'!D699)</f>
        <v>0.787727087968529</v>
      </c>
      <c r="E699" s="19" t="n">
        <f aca="false">IF(C699&lt;(Assumptions!$E$6-Assumptions!$D$6)/(Assumptions!$F$6-Assumptions!$D$6),Assumptions!$D$6+SQRT(C699*(Assumptions!$F$6-Assumptions!$D$6)*(Assumptions!$E$6-Assumptions!$D$6)),Assumptions!$F$6-SQRT((1-C699)*(Assumptions!$F$6-Assumptions!$D$6)*(Assumptions!$F$6-Assumptions!$E$6)))</f>
        <v>0.0872061251840069</v>
      </c>
      <c r="F699" s="19" t="n">
        <f aca="false">IF(D699&lt;(Assumptions!$E$7-Assumptions!$D$7)/(Assumptions!$F$7-Assumptions!$D$7),Assumptions!$D$7+SQRT(D699*(Assumptions!$F$7-Assumptions!$D$7)*(Assumptions!$E$7-Assumptions!$D$7)),Assumptions!$F$7-SQRT((1-D699)*(Assumptions!$F$7-Assumptions!$D$7)*(Assumptions!$F$7-Assumptions!$E$7)))</f>
        <v>0.430860822796004</v>
      </c>
      <c r="G699" s="19" t="n">
        <f aca="false">MIN(Assumptions!$D$24,MAX(Assumptions!$D$23,Assumptions!$D$8+Assumptions!$E$8*'Random Draws'!E699))</f>
        <v>0.064364716699093</v>
      </c>
      <c r="H699" s="19" t="n">
        <f aca="false">IF('Random Draws'!F699&lt;(Assumptions!$E$9-Assumptions!$D$9)/(Assumptions!$F$9-Assumptions!$D$9),Assumptions!$D$9+SQRT('Random Draws'!F699*(Assumptions!$F$9-Assumptions!$D$9)*(Assumptions!$E$9-Assumptions!$D$9)),Assumptions!$F$9-SQRT((1-'Random Draws'!F699)*(Assumptions!$F$9-Assumptions!$D$9)*(Assumptions!$F$9-Assumptions!$E$9)))</f>
        <v>0.259555799272359</v>
      </c>
      <c r="I699" s="19" t="n">
        <f aca="false">IF('Random Draws'!G699&lt;(Assumptions!$E$10-Assumptions!$D$10)/(Assumptions!$F$10-Assumptions!$D$10),Assumptions!$D$10+SQRT('Random Draws'!G699*(Assumptions!$F$10-Assumptions!$D$10)*(Assumptions!$E$10-Assumptions!$D$10)),Assumptions!$F$10-SQRT((1-'Random Draws'!G699)*(Assumptions!$F$10-Assumptions!$D$10)*(Assumptions!$F$10-Assumptions!$E$10)))</f>
        <v>0.0235149360265988</v>
      </c>
      <c r="J699" s="19" t="n">
        <f aca="false">IF('Random Draws'!H699&lt;(Assumptions!$E$11-Assumptions!$D$11)/(Assumptions!$F$11-Assumptions!$D$11),Assumptions!$D$11+SQRT('Random Draws'!H699*(Assumptions!$F$11-Assumptions!$D$11)*(Assumptions!$E$11-Assumptions!$D$11)),Assumptions!$F$11-SQRT((1-'Random Draws'!H699)*(Assumptions!$F$11-Assumptions!$D$11)*(Assumptions!$F$11-Assumptions!$E$11)))</f>
        <v>0.140983796823835</v>
      </c>
      <c r="K699" s="19" t="n">
        <f aca="false">MAX(G699,I699+Assumptions!$D$21)</f>
        <v>0.064364716699093</v>
      </c>
      <c r="L699" s="28" t="n">
        <f aca="false">(F699-Assumptions!$D$15)*(1-H699)+Assumptions!$D$15-J699</f>
        <v>0.211786854641612</v>
      </c>
      <c r="M699" s="21" t="n">
        <f aca="false">Assumptions!$D$14*(1+E699)^1*L699-Assumptions!$D$14*(1+E699)^0*E699*Assumptions!$D$16</f>
        <v>33.0077683674229</v>
      </c>
      <c r="N699" s="21" t="n">
        <f aca="false">Assumptions!$D$14*(1+E699)^2*L699-Assumptions!$D$14*(1+E699)^1*E699*Assumptions!$D$16</f>
        <v>35.886247947717</v>
      </c>
      <c r="O699" s="21" t="n">
        <f aca="false">Assumptions!$D$14*(1+E699)^3*L699-Assumptions!$D$14*(1+E699)^2*E699*Assumptions!$D$16</f>
        <v>39.0157485786299</v>
      </c>
      <c r="P699" s="21" t="n">
        <f aca="false">Assumptions!$D$14*(1+E699)^4*L699-Assumptions!$D$14*(1+E699)^3*E699*Assumptions!$D$16</f>
        <v>42.4181608333257</v>
      </c>
      <c r="Q699" s="21" t="n">
        <f aca="false">Assumptions!$D$14*(1+E699)^5*L699-Assumptions!$D$14*(1+E699)^4*E699*Assumptions!$D$16</f>
        <v>46.117284277032</v>
      </c>
      <c r="R699" s="21" t="n">
        <f aca="false">M699/(1+K699)+N699/(1+K699)^2+O699/(1+K699)^3+P699/(1+K699)^4+Q699/(1+K699)^5</f>
        <v>161.858056133573</v>
      </c>
      <c r="S699" s="21" t="n">
        <f aca="false">Q699*(1+I699)/(K699-I699)</f>
        <v>1155.49529249516</v>
      </c>
      <c r="T699" s="21" t="n">
        <f aca="false">R699+S699/(1+K699)^5</f>
        <v>1007.75183981865</v>
      </c>
      <c r="U699" s="8" t="n">
        <f aca="false">(T699-Assumptions!$D$17)/Assumptions!$D$18</f>
        <v>32.9100735927459</v>
      </c>
    </row>
    <row r="700" customFormat="false" ht="15" hidden="false" customHeight="false" outlineLevel="0" collapsed="false">
      <c r="B700" s="2" t="n">
        <v>695</v>
      </c>
      <c r="C700" s="27" t="n">
        <f aca="false">NORMSDIST('Random Draws'!C700)</f>
        <v>0.0396465549124314</v>
      </c>
      <c r="D700" s="27" t="n">
        <f aca="false">NORMSDIST(Assumptions!$D$22*'Random Draws'!C700+SQRT(1-Assumptions!$D$22^2)*'Random Draws'!D700)</f>
        <v>0.00256545554365618</v>
      </c>
      <c r="E700" s="19" t="n">
        <f aca="false">IF(C700&lt;(Assumptions!$E$6-Assumptions!$D$6)/(Assumptions!$F$6-Assumptions!$D$6),Assumptions!$D$6+SQRT(C700*(Assumptions!$F$6-Assumptions!$D$6)*(Assumptions!$E$6-Assumptions!$D$6)),Assumptions!$F$6-SQRT((1-C700)*(Assumptions!$F$6-Assumptions!$D$6)*(Assumptions!$F$6-Assumptions!$E$6)))</f>
        <v>0.0540795161338079</v>
      </c>
      <c r="F700" s="19" t="n">
        <f aca="false">IF(D700&lt;(Assumptions!$E$7-Assumptions!$D$7)/(Assumptions!$F$7-Assumptions!$D$7),Assumptions!$D$7+SQRT(D700*(Assumptions!$F$7-Assumptions!$D$7)*(Assumptions!$E$7-Assumptions!$D$7)),Assumptions!$F$7-SQRT((1-D700)*(Assumptions!$F$7-Assumptions!$D$7)*(Assumptions!$F$7-Assumptions!$E$7)))</f>
        <v>0.363923357396661</v>
      </c>
      <c r="G700" s="19" t="n">
        <f aca="false">MIN(Assumptions!$D$24,MAX(Assumptions!$D$23,Assumptions!$D$8+Assumptions!$E$8*'Random Draws'!E700))</f>
        <v>0.081193934522104</v>
      </c>
      <c r="H700" s="19" t="n">
        <f aca="false">IF('Random Draws'!F700&lt;(Assumptions!$E$9-Assumptions!$D$9)/(Assumptions!$F$9-Assumptions!$D$9),Assumptions!$D$9+SQRT('Random Draws'!F700*(Assumptions!$F$9-Assumptions!$D$9)*(Assumptions!$E$9-Assumptions!$D$9)),Assumptions!$F$9-SQRT((1-'Random Draws'!F700)*(Assumptions!$F$9-Assumptions!$D$9)*(Assumptions!$F$9-Assumptions!$E$9)))</f>
        <v>0.254644565679405</v>
      </c>
      <c r="I700" s="19" t="n">
        <f aca="false">IF('Random Draws'!G700&lt;(Assumptions!$E$10-Assumptions!$D$10)/(Assumptions!$F$10-Assumptions!$D$10),Assumptions!$D$10+SQRT('Random Draws'!G700*(Assumptions!$F$10-Assumptions!$D$10)*(Assumptions!$E$10-Assumptions!$D$10)),Assumptions!$F$10-SQRT((1-'Random Draws'!G700)*(Assumptions!$F$10-Assumptions!$D$10)*(Assumptions!$F$10-Assumptions!$E$10)))</f>
        <v>0.0261712310876769</v>
      </c>
      <c r="J700" s="19" t="n">
        <f aca="false">IF('Random Draws'!H700&lt;(Assumptions!$E$11-Assumptions!$D$11)/(Assumptions!$F$11-Assumptions!$D$11),Assumptions!$D$11+SQRT('Random Draws'!H700*(Assumptions!$F$11-Assumptions!$D$11)*(Assumptions!$E$11-Assumptions!$D$11)),Assumptions!$F$11-SQRT((1-'Random Draws'!H700)*(Assumptions!$F$11-Assumptions!$D$11)*(Assumptions!$F$11-Assumptions!$E$11)))</f>
        <v>0.127507919515818</v>
      </c>
      <c r="K700" s="19" t="n">
        <f aca="false">MAX(G700,I700+Assumptions!$D$21)</f>
        <v>0.081193934522104</v>
      </c>
      <c r="L700" s="28" t="n">
        <f aca="false">(F700-Assumptions!$D$15)*(1-H700)+Assumptions!$D$15-J700</f>
        <v>0.176848126134302</v>
      </c>
      <c r="M700" s="21" t="n">
        <f aca="false">Assumptions!$D$14*(1+E700)^1*L700-Assumptions!$D$14*(1+E700)^0*E700*Assumptions!$D$16</f>
        <v>26.7944922524163</v>
      </c>
      <c r="N700" s="21" t="n">
        <f aca="false">Assumptions!$D$14*(1+E700)^2*L700-Assumptions!$D$14*(1+E700)^1*E700*Assumptions!$D$16</f>
        <v>28.243525428478</v>
      </c>
      <c r="O700" s="21" t="n">
        <f aca="false">Assumptions!$D$14*(1+E700)^3*L700-Assumptions!$D$14*(1+E700)^2*E700*Assumptions!$D$16</f>
        <v>29.770921617563</v>
      </c>
      <c r="P700" s="21" t="n">
        <f aca="false">Assumptions!$D$14*(1+E700)^4*L700-Assumptions!$D$14*(1+E700)^3*E700*Assumptions!$D$16</f>
        <v>31.3809186534983</v>
      </c>
      <c r="Q700" s="21" t="n">
        <f aca="false">Assumptions!$D$14*(1+E700)^5*L700-Assumptions!$D$14*(1+E700)^4*E700*Assumptions!$D$16</f>
        <v>33.0779835501139</v>
      </c>
      <c r="R700" s="21" t="n">
        <f aca="false">M700/(1+K700)+N700/(1+K700)^2+O700/(1+K700)^3+P700/(1+K700)^4+Q700/(1+K700)^5</f>
        <v>117.850543202919</v>
      </c>
      <c r="S700" s="21" t="n">
        <f aca="false">Q700*(1+I700)/(K700-I700)</f>
        <v>616.903077871672</v>
      </c>
      <c r="T700" s="21" t="n">
        <f aca="false">R700+S700/(1+K700)^5</f>
        <v>535.391357449076</v>
      </c>
      <c r="U700" s="8" t="n">
        <f aca="false">(T700-Assumptions!$D$17)/Assumptions!$D$18</f>
        <v>14.015654297963</v>
      </c>
    </row>
    <row r="701" customFormat="false" ht="15" hidden="false" customHeight="false" outlineLevel="0" collapsed="false">
      <c r="B701" s="2" t="n">
        <v>696</v>
      </c>
      <c r="C701" s="27" t="n">
        <f aca="false">NORMSDIST('Random Draws'!C701)</f>
        <v>0.315562258475096</v>
      </c>
      <c r="D701" s="27" t="n">
        <f aca="false">NORMSDIST(Assumptions!$D$22*'Random Draws'!C701+SQRT(1-Assumptions!$D$22^2)*'Random Draws'!D701)</f>
        <v>0.774580543035091</v>
      </c>
      <c r="E701" s="19" t="n">
        <f aca="false">IF(C701&lt;(Assumptions!$E$6-Assumptions!$D$6)/(Assumptions!$F$6-Assumptions!$D$6),Assumptions!$D$6+SQRT(C701*(Assumptions!$F$6-Assumptions!$D$6)*(Assumptions!$E$6-Assumptions!$D$6)),Assumptions!$F$6-SQRT((1-C701)*(Assumptions!$F$6-Assumptions!$D$6)*(Assumptions!$F$6-Assumptions!$E$6)))</f>
        <v>0.0797216728295207</v>
      </c>
      <c r="F701" s="19" t="n">
        <f aca="false">IF(D701&lt;(Assumptions!$E$7-Assumptions!$D$7)/(Assumptions!$F$7-Assumptions!$D$7),Assumptions!$D$7+SQRT(D701*(Assumptions!$F$7-Assumptions!$D$7)*(Assumptions!$E$7-Assumptions!$D$7)),Assumptions!$F$7-SQRT((1-D701)*(Assumptions!$F$7-Assumptions!$D$7)*(Assumptions!$F$7-Assumptions!$E$7)))</f>
        <v>0.429972049223105</v>
      </c>
      <c r="G701" s="19" t="n">
        <f aca="false">MIN(Assumptions!$D$24,MAX(Assumptions!$D$23,Assumptions!$D$8+Assumptions!$E$8*'Random Draws'!E701))</f>
        <v>0.091147832111036</v>
      </c>
      <c r="H701" s="19" t="n">
        <f aca="false">IF('Random Draws'!F701&lt;(Assumptions!$E$9-Assumptions!$D$9)/(Assumptions!$F$9-Assumptions!$D$9),Assumptions!$D$9+SQRT('Random Draws'!F701*(Assumptions!$F$9-Assumptions!$D$9)*(Assumptions!$E$9-Assumptions!$D$9)),Assumptions!$F$9-SQRT((1-'Random Draws'!F701)*(Assumptions!$F$9-Assumptions!$D$9)*(Assumptions!$F$9-Assumptions!$E$9)))</f>
        <v>0.340847421421894</v>
      </c>
      <c r="I701" s="19" t="n">
        <f aca="false">IF('Random Draws'!G701&lt;(Assumptions!$E$10-Assumptions!$D$10)/(Assumptions!$F$10-Assumptions!$D$10),Assumptions!$D$10+SQRT('Random Draws'!G701*(Assumptions!$F$10-Assumptions!$D$10)*(Assumptions!$E$10-Assumptions!$D$10)),Assumptions!$F$10-SQRT((1-'Random Draws'!G701)*(Assumptions!$F$10-Assumptions!$D$10)*(Assumptions!$F$10-Assumptions!$E$10)))</f>
        <v>0.0160053281594368</v>
      </c>
      <c r="J701" s="19" t="n">
        <f aca="false">IF('Random Draws'!H701&lt;(Assumptions!$E$11-Assumptions!$D$11)/(Assumptions!$F$11-Assumptions!$D$11),Assumptions!$D$11+SQRT('Random Draws'!H701*(Assumptions!$F$11-Assumptions!$D$11)*(Assumptions!$E$11-Assumptions!$D$11)),Assumptions!$F$11-SQRT((1-'Random Draws'!H701)*(Assumptions!$F$11-Assumptions!$D$11)*(Assumptions!$F$11-Assumptions!$E$11)))</f>
        <v>0.197013161471311</v>
      </c>
      <c r="K701" s="19" t="n">
        <f aca="false">MAX(G701,I701+Assumptions!$D$21)</f>
        <v>0.091147832111036</v>
      </c>
      <c r="L701" s="28" t="n">
        <f aca="false">(F701-Assumptions!$D$15)*(1-H701)+Assumptions!$D$15-J701</f>
        <v>0.130714188275457</v>
      </c>
      <c r="M701" s="21" t="n">
        <f aca="false">Assumptions!$D$14*(1+E701)^1*L701-Assumptions!$D$14*(1+E701)^0*E701*Assumptions!$D$16</f>
        <v>20.1177773171543</v>
      </c>
      <c r="N701" s="21" t="n">
        <f aca="false">Assumptions!$D$14*(1+E701)^2*L701-Assumptions!$D$14*(1+E701)^1*E701*Assumptions!$D$16</f>
        <v>21.7216001784896</v>
      </c>
      <c r="O701" s="21" t="n">
        <f aca="false">Assumptions!$D$14*(1+E701)^3*L701-Assumptions!$D$14*(1+E701)^2*E701*Assumptions!$D$16</f>
        <v>23.4532824812528</v>
      </c>
      <c r="P701" s="21" t="n">
        <f aca="false">Assumptions!$D$14*(1+E701)^4*L701-Assumptions!$D$14*(1+E701)^3*E701*Assumptions!$D$16</f>
        <v>25.3230173940016</v>
      </c>
      <c r="Q701" s="21" t="n">
        <f aca="false">Assumptions!$D$14*(1+E701)^5*L701-Assumptions!$D$14*(1+E701)^4*E701*Assumptions!$D$16</f>
        <v>27.3418107017424</v>
      </c>
      <c r="R701" s="21" t="n">
        <f aca="false">M701/(1+K701)+N701/(1+K701)^2+O701/(1+K701)^3+P701/(1+K701)^4+Q701/(1+K701)^5</f>
        <v>90.2757243512</v>
      </c>
      <c r="S701" s="21" t="n">
        <f aca="false">Q701*(1+I701)/(K701-I701)</f>
        <v>369.689907757004</v>
      </c>
      <c r="T701" s="21" t="n">
        <f aca="false">R701+S701/(1+K701)^5</f>
        <v>329.287679294355</v>
      </c>
      <c r="U701" s="8" t="n">
        <f aca="false">(T701-Assumptions!$D$17)/Assumptions!$D$18</f>
        <v>5.77150717177419</v>
      </c>
    </row>
    <row r="702" customFormat="false" ht="15" hidden="false" customHeight="false" outlineLevel="0" collapsed="false">
      <c r="B702" s="2" t="n">
        <v>697</v>
      </c>
      <c r="C702" s="27" t="n">
        <f aca="false">NORMSDIST('Random Draws'!C702)</f>
        <v>0.902751171483183</v>
      </c>
      <c r="D702" s="27" t="n">
        <f aca="false">NORMSDIST(Assumptions!$D$22*'Random Draws'!C702+SQRT(1-Assumptions!$D$22^2)*'Random Draws'!D702)</f>
        <v>0.860510236241379</v>
      </c>
      <c r="E702" s="19" t="n">
        <f aca="false">IF(C702&lt;(Assumptions!$E$6-Assumptions!$D$6)/(Assumptions!$F$6-Assumptions!$D$6),Assumptions!$D$6+SQRT(C702*(Assumptions!$F$6-Assumptions!$D$6)*(Assumptions!$E$6-Assumptions!$D$6)),Assumptions!$F$6-SQRT((1-C702)*(Assumptions!$F$6-Assumptions!$D$6)*(Assumptions!$F$6-Assumptions!$E$6)))</f>
        <v>0.117949055743935</v>
      </c>
      <c r="F702" s="19" t="n">
        <f aca="false">IF(D702&lt;(Assumptions!$E$7-Assumptions!$D$7)/(Assumptions!$F$7-Assumptions!$D$7),Assumptions!$D$7+SQRT(D702*(Assumptions!$F$7-Assumptions!$D$7)*(Assumptions!$E$7-Assumptions!$D$7)),Assumptions!$F$7-SQRT((1-D702)*(Assumptions!$F$7-Assumptions!$D$7)*(Assumptions!$F$7-Assumptions!$E$7)))</f>
        <v>0.436378843063167</v>
      </c>
      <c r="G702" s="19" t="n">
        <f aca="false">MIN(Assumptions!$D$24,MAX(Assumptions!$D$23,Assumptions!$D$8+Assumptions!$E$8*'Random Draws'!E702))</f>
        <v>0.080247758370106</v>
      </c>
      <c r="H702" s="19" t="n">
        <f aca="false">IF('Random Draws'!F702&lt;(Assumptions!$E$9-Assumptions!$D$9)/(Assumptions!$F$9-Assumptions!$D$9),Assumptions!$D$9+SQRT('Random Draws'!F702*(Assumptions!$F$9-Assumptions!$D$9)*(Assumptions!$E$9-Assumptions!$D$9)),Assumptions!$F$9-SQRT((1-'Random Draws'!F702)*(Assumptions!$F$9-Assumptions!$D$9)*(Assumptions!$F$9-Assumptions!$E$9)))</f>
        <v>0.257171930695405</v>
      </c>
      <c r="I702" s="19" t="n">
        <f aca="false">IF('Random Draws'!G702&lt;(Assumptions!$E$10-Assumptions!$D$10)/(Assumptions!$F$10-Assumptions!$D$10),Assumptions!$D$10+SQRT('Random Draws'!G702*(Assumptions!$F$10-Assumptions!$D$10)*(Assumptions!$E$10-Assumptions!$D$10)),Assumptions!$F$10-SQRT((1-'Random Draws'!G702)*(Assumptions!$F$10-Assumptions!$D$10)*(Assumptions!$F$10-Assumptions!$E$10)))</f>
        <v>0.0164924472106884</v>
      </c>
      <c r="J702" s="19" t="n">
        <f aca="false">IF('Random Draws'!H702&lt;(Assumptions!$E$11-Assumptions!$D$11)/(Assumptions!$F$11-Assumptions!$D$11),Assumptions!$D$11+SQRT('Random Draws'!H702*(Assumptions!$F$11-Assumptions!$D$11)*(Assumptions!$E$11-Assumptions!$D$11)),Assumptions!$F$11-SQRT((1-'Random Draws'!H702)*(Assumptions!$F$11-Assumptions!$D$11)*(Assumptions!$F$11-Assumptions!$E$11)))</f>
        <v>0.16216562401087</v>
      </c>
      <c r="K702" s="19" t="n">
        <f aca="false">MAX(G702,I702+Assumptions!$D$21)</f>
        <v>0.080247758370106</v>
      </c>
      <c r="L702" s="28" t="n">
        <f aca="false">(F702-Assumptions!$D$15)*(1-H702)+Assumptions!$D$15-J702</f>
        <v>0.195421180457517</v>
      </c>
      <c r="M702" s="21" t="n">
        <f aca="false">Assumptions!$D$14*(1+E702)^1*L702-Assumptions!$D$14*(1+E702)^0*E702*Assumptions!$D$16</f>
        <v>31.1652056114167</v>
      </c>
      <c r="N702" s="21" t="n">
        <f aca="false">Assumptions!$D$14*(1+E702)^2*L702-Assumptions!$D$14*(1+E702)^1*E702*Assumptions!$D$16</f>
        <v>34.8411121853488</v>
      </c>
      <c r="O702" s="21" t="n">
        <f aca="false">Assumptions!$D$14*(1+E702)^3*L702-Assumptions!$D$14*(1+E702)^2*E702*Assumptions!$D$16</f>
        <v>38.9505884686792</v>
      </c>
      <c r="P702" s="21" t="n">
        <f aca="false">Assumptions!$D$14*(1+E702)^4*L702-Assumptions!$D$14*(1+E702)^3*E702*Assumptions!$D$16</f>
        <v>43.5447735992306</v>
      </c>
      <c r="Q702" s="21" t="n">
        <f aca="false">Assumptions!$D$14*(1+E702)^5*L702-Assumptions!$D$14*(1+E702)^4*E702*Assumptions!$D$16</f>
        <v>48.6808385278432</v>
      </c>
      <c r="R702" s="21" t="n">
        <f aca="false">M702/(1+K702)+N702/(1+K702)^2+O702/(1+K702)^3+P702/(1+K702)^4+Q702/(1+K702)^5</f>
        <v>154.676693530005</v>
      </c>
      <c r="S702" s="21" t="n">
        <f aca="false">Q702*(1+I702)/(K702-I702)</f>
        <v>776.150312617935</v>
      </c>
      <c r="T702" s="21" t="n">
        <f aca="false">R702+S702/(1+K702)^5</f>
        <v>682.306070474901</v>
      </c>
      <c r="U702" s="8" t="n">
        <f aca="false">(T702-Assumptions!$D$17)/Assumptions!$D$18</f>
        <v>19.892242818996</v>
      </c>
    </row>
    <row r="703" customFormat="false" ht="15" hidden="false" customHeight="false" outlineLevel="0" collapsed="false">
      <c r="B703" s="2" t="n">
        <v>698</v>
      </c>
      <c r="C703" s="27" t="n">
        <f aca="false">NORMSDIST('Random Draws'!C703)</f>
        <v>0.0954484819753785</v>
      </c>
      <c r="D703" s="27" t="n">
        <f aca="false">NORMSDIST(Assumptions!$D$22*'Random Draws'!C703+SQRT(1-Assumptions!$D$22^2)*'Random Draws'!D703)</f>
        <v>0.420060548934988</v>
      </c>
      <c r="E703" s="19" t="n">
        <f aca="false">IF(C703&lt;(Assumptions!$E$6-Assumptions!$D$6)/(Assumptions!$F$6-Assumptions!$D$6),Assumptions!$D$6+SQRT(C703*(Assumptions!$F$6-Assumptions!$D$6)*(Assumptions!$E$6-Assumptions!$D$6)),Assumptions!$F$6-SQRT((1-C703)*(Assumptions!$F$6-Assumptions!$D$6)*(Assumptions!$F$6-Assumptions!$E$6)))</f>
        <v>0.0618458785558488</v>
      </c>
      <c r="F703" s="19" t="n">
        <f aca="false">IF(D703&lt;(Assumptions!$E$7-Assumptions!$D$7)/(Assumptions!$F$7-Assumptions!$D$7),Assumptions!$D$7+SQRT(D703*(Assumptions!$F$7-Assumptions!$D$7)*(Assumptions!$E$7-Assumptions!$D$7)),Assumptions!$F$7-SQRT((1-D703)*(Assumptions!$F$7-Assumptions!$D$7)*(Assumptions!$F$7-Assumptions!$E$7)))</f>
        <v>0.410203219952608</v>
      </c>
      <c r="G703" s="19" t="n">
        <f aca="false">MIN(Assumptions!$D$24,MAX(Assumptions!$D$23,Assumptions!$D$8+Assumptions!$E$8*'Random Draws'!E703))</f>
        <v>0.099610188260261</v>
      </c>
      <c r="H703" s="19" t="n">
        <f aca="false">IF('Random Draws'!F703&lt;(Assumptions!$E$9-Assumptions!$D$9)/(Assumptions!$F$9-Assumptions!$D$9),Assumptions!$D$9+SQRT('Random Draws'!F703*(Assumptions!$F$9-Assumptions!$D$9)*(Assumptions!$E$9-Assumptions!$D$9)),Assumptions!$F$9-SQRT((1-'Random Draws'!F703)*(Assumptions!$F$9-Assumptions!$D$9)*(Assumptions!$F$9-Assumptions!$E$9)))</f>
        <v>0.303523234112081</v>
      </c>
      <c r="I703" s="19" t="n">
        <f aca="false">IF('Random Draws'!G703&lt;(Assumptions!$E$10-Assumptions!$D$10)/(Assumptions!$F$10-Assumptions!$D$10),Assumptions!$D$10+SQRT('Random Draws'!G703*(Assumptions!$F$10-Assumptions!$D$10)*(Assumptions!$E$10-Assumptions!$D$10)),Assumptions!$F$10-SQRT((1-'Random Draws'!G703)*(Assumptions!$F$10-Assumptions!$D$10)*(Assumptions!$F$10-Assumptions!$E$10)))</f>
        <v>0.0186166152792164</v>
      </c>
      <c r="J703" s="19" t="n">
        <f aca="false">IF('Random Draws'!H703&lt;(Assumptions!$E$11-Assumptions!$D$11)/(Assumptions!$F$11-Assumptions!$D$11),Assumptions!$D$11+SQRT('Random Draws'!H703*(Assumptions!$F$11-Assumptions!$D$11)*(Assumptions!$E$11-Assumptions!$D$11)),Assumptions!$F$11-SQRT((1-'Random Draws'!H703)*(Assumptions!$F$11-Assumptions!$D$11)*(Assumptions!$F$11-Assumptions!$E$11)))</f>
        <v>0.156409151727773</v>
      </c>
      <c r="K703" s="19" t="n">
        <f aca="false">MAX(G703,I703+Assumptions!$D$21)</f>
        <v>0.099610188260261</v>
      </c>
      <c r="L703" s="28" t="n">
        <f aca="false">(F703-Assumptions!$D$15)*(1-H703)+Assumptions!$D$15-J703</f>
        <v>0.1687458806962</v>
      </c>
      <c r="M703" s="21" t="n">
        <f aca="false">Assumptions!$D$14*(1+E703)^1*L703-Assumptions!$D$14*(1+E703)^0*E703*Assumptions!$D$16</f>
        <v>25.71237752966</v>
      </c>
      <c r="N703" s="21" t="n">
        <f aca="false">Assumptions!$D$14*(1+E703)^2*L703-Assumptions!$D$14*(1+E703)^1*E703*Assumptions!$D$16</f>
        <v>27.3025821077415</v>
      </c>
      <c r="O703" s="21" t="n">
        <f aca="false">Assumptions!$D$14*(1+E703)^3*L703-Assumptions!$D$14*(1+E703)^2*E703*Assumptions!$D$16</f>
        <v>28.9911342850379</v>
      </c>
      <c r="P703" s="21" t="n">
        <f aca="false">Assumptions!$D$14*(1+E703)^4*L703-Assumptions!$D$14*(1+E703)^3*E703*Assumptions!$D$16</f>
        <v>30.7841164552267</v>
      </c>
      <c r="Q703" s="21" t="n">
        <f aca="false">Assumptions!$D$14*(1+E703)^5*L703-Assumptions!$D$14*(1+E703)^4*E703*Assumptions!$D$16</f>
        <v>32.6879871829657</v>
      </c>
      <c r="R703" s="21" t="n">
        <f aca="false">M703/(1+K703)+N703/(1+K703)^2+O703/(1+K703)^3+P703/(1+K703)^4+Q703/(1+K703)^5</f>
        <v>109.15640040519</v>
      </c>
      <c r="S703" s="21" t="n">
        <f aca="false">Q703*(1+I703)/(K703-I703)</f>
        <v>411.100852068787</v>
      </c>
      <c r="T703" s="21" t="n">
        <f aca="false">R703+S703/(1+K703)^5</f>
        <v>364.870456827657</v>
      </c>
      <c r="U703" s="8" t="n">
        <f aca="false">(T703-Assumptions!$D$17)/Assumptions!$D$18</f>
        <v>7.19481827310628</v>
      </c>
    </row>
    <row r="704" customFormat="false" ht="15" hidden="false" customHeight="false" outlineLevel="0" collapsed="false">
      <c r="B704" s="2" t="n">
        <v>699</v>
      </c>
      <c r="C704" s="27" t="n">
        <f aca="false">NORMSDIST('Random Draws'!C704)</f>
        <v>0.0160459824714862</v>
      </c>
      <c r="D704" s="27" t="n">
        <f aca="false">NORMSDIST(Assumptions!$D$22*'Random Draws'!C704+SQRT(1-Assumptions!$D$22^2)*'Random Draws'!D704)</f>
        <v>0.0966790081028825</v>
      </c>
      <c r="E704" s="19" t="n">
        <f aca="false">IF(C704&lt;(Assumptions!$E$6-Assumptions!$D$6)/(Assumptions!$F$6-Assumptions!$D$6),Assumptions!$D$6+SQRT(C704*(Assumptions!$F$6-Assumptions!$D$6)*(Assumptions!$E$6-Assumptions!$D$6)),Assumptions!$F$6-SQRT((1-C704)*(Assumptions!$F$6-Assumptions!$D$6)*(Assumptions!$F$6-Assumptions!$E$6)))</f>
        <v>0.0489571151805384</v>
      </c>
      <c r="F704" s="19" t="n">
        <f aca="false">IF(D704&lt;(Assumptions!$E$7-Assumptions!$D$7)/(Assumptions!$F$7-Assumptions!$D$7),Assumptions!$D$7+SQRT(D704*(Assumptions!$F$7-Assumptions!$D$7)*(Assumptions!$E$7-Assumptions!$D$7)),Assumptions!$F$7-SQRT((1-D704)*(Assumptions!$F$7-Assumptions!$D$7)*(Assumptions!$F$7-Assumptions!$E$7)))</f>
        <v>0.384084726459258</v>
      </c>
      <c r="G704" s="19" t="n">
        <f aca="false">MIN(Assumptions!$D$24,MAX(Assumptions!$D$23,Assumptions!$D$8+Assumptions!$E$8*'Random Draws'!E704))</f>
        <v>0.082649796911646</v>
      </c>
      <c r="H704" s="19" t="n">
        <f aca="false">IF('Random Draws'!F704&lt;(Assumptions!$E$9-Assumptions!$D$9)/(Assumptions!$F$9-Assumptions!$D$9),Assumptions!$D$9+SQRT('Random Draws'!F704*(Assumptions!$F$9-Assumptions!$D$9)*(Assumptions!$E$9-Assumptions!$D$9)),Assumptions!$F$9-SQRT((1-'Random Draws'!F704)*(Assumptions!$F$9-Assumptions!$D$9)*(Assumptions!$F$9-Assumptions!$E$9)))</f>
        <v>0.258922192830774</v>
      </c>
      <c r="I704" s="19" t="n">
        <f aca="false">IF('Random Draws'!G704&lt;(Assumptions!$E$10-Assumptions!$D$10)/(Assumptions!$F$10-Assumptions!$D$10),Assumptions!$D$10+SQRT('Random Draws'!G704*(Assumptions!$F$10-Assumptions!$D$10)*(Assumptions!$E$10-Assumptions!$D$10)),Assumptions!$F$10-SQRT((1-'Random Draws'!G704)*(Assumptions!$F$10-Assumptions!$D$10)*(Assumptions!$F$10-Assumptions!$E$10)))</f>
        <v>0.0113578578941112</v>
      </c>
      <c r="J704" s="19" t="n">
        <f aca="false">IF('Random Draws'!H704&lt;(Assumptions!$E$11-Assumptions!$D$11)/(Assumptions!$F$11-Assumptions!$D$11),Assumptions!$D$11+SQRT('Random Draws'!H704*(Assumptions!$F$11-Assumptions!$D$11)*(Assumptions!$E$11-Assumptions!$D$11)),Assumptions!$F$11-SQRT((1-'Random Draws'!H704)*(Assumptions!$F$11-Assumptions!$D$11)*(Assumptions!$F$11-Assumptions!$E$11)))</f>
        <v>0.203084677838658</v>
      </c>
      <c r="K704" s="19" t="n">
        <f aca="false">MAX(G704,I704+Assumptions!$D$21)</f>
        <v>0.082649796911646</v>
      </c>
      <c r="L704" s="28" t="n">
        <f aca="false">(F704-Assumptions!$D$15)*(1-H704)+Assumptions!$D$15-J704</f>
        <v>0.115211874080962</v>
      </c>
      <c r="M704" s="21" t="n">
        <f aca="false">Assumptions!$D$14*(1+E704)^1*L704-Assumptions!$D$14*(1+E704)^0*E704*Assumptions!$D$16</f>
        <v>17.3106222341885</v>
      </c>
      <c r="N704" s="21" t="n">
        <f aca="false">Assumptions!$D$14*(1+E704)^2*L704-Assumptions!$D$14*(1+E704)^1*E704*Assumptions!$D$16</f>
        <v>18.1581003607545</v>
      </c>
      <c r="O704" s="21" t="n">
        <f aca="false">Assumptions!$D$14*(1+E704)^3*L704-Assumptions!$D$14*(1+E704)^2*E704*Assumptions!$D$16</f>
        <v>19.0470685715757</v>
      </c>
      <c r="P704" s="21" t="n">
        <f aca="false">Assumptions!$D$14*(1+E704)^4*L704-Assumptions!$D$14*(1+E704)^3*E704*Assumptions!$D$16</f>
        <v>19.979558101486</v>
      </c>
      <c r="Q704" s="21" t="n">
        <f aca="false">Assumptions!$D$14*(1+E704)^5*L704-Assumptions!$D$14*(1+E704)^4*E704*Assumptions!$D$16</f>
        <v>20.9576996287167</v>
      </c>
      <c r="R704" s="21" t="n">
        <f aca="false">M704/(1+K704)+N704/(1+K704)^2+O704/(1+K704)^3+P704/(1+K704)^4+Q704/(1+K704)^5</f>
        <v>75.1221732136664</v>
      </c>
      <c r="S704" s="21" t="n">
        <f aca="false">Q704*(1+I704)/(K704-I704)</f>
        <v>297.30898745332</v>
      </c>
      <c r="T704" s="21" t="n">
        <f aca="false">R704+S704/(1+K704)^5</f>
        <v>275.001576397435</v>
      </c>
      <c r="U704" s="8" t="n">
        <f aca="false">(T704-Assumptions!$D$17)/Assumptions!$D$18</f>
        <v>3.6000630558974</v>
      </c>
    </row>
    <row r="705" customFormat="false" ht="15" hidden="false" customHeight="false" outlineLevel="0" collapsed="false">
      <c r="B705" s="2" t="n">
        <v>700</v>
      </c>
      <c r="C705" s="27" t="n">
        <f aca="false">NORMSDIST('Random Draws'!C705)</f>
        <v>0.0851182731060405</v>
      </c>
      <c r="D705" s="27" t="n">
        <f aca="false">NORMSDIST(Assumptions!$D$22*'Random Draws'!C705+SQRT(1-Assumptions!$D$22^2)*'Random Draws'!D705)</f>
        <v>0.235418894392121</v>
      </c>
      <c r="E705" s="19" t="n">
        <f aca="false">IF(C705&lt;(Assumptions!$E$6-Assumptions!$D$6)/(Assumptions!$F$6-Assumptions!$D$6),Assumptions!$D$6+SQRT(C705*(Assumptions!$F$6-Assumptions!$D$6)*(Assumptions!$E$6-Assumptions!$D$6)),Assumptions!$F$6-SQRT((1-C705)*(Assumptions!$F$6-Assumptions!$D$6)*(Assumptions!$F$6-Assumptions!$E$6)))</f>
        <v>0.0606298658631171</v>
      </c>
      <c r="F705" s="19" t="n">
        <f aca="false">IF(D705&lt;(Assumptions!$E$7-Assumptions!$D$7)/(Assumptions!$F$7-Assumptions!$D$7),Assumptions!$D$7+SQRT(D705*(Assumptions!$F$7-Assumptions!$D$7)*(Assumptions!$E$7-Assumptions!$D$7)),Assumptions!$F$7-SQRT((1-D705)*(Assumptions!$F$7-Assumptions!$D$7)*(Assumptions!$F$7-Assumptions!$E$7)))</f>
        <v>0.397583418768823</v>
      </c>
      <c r="G705" s="19" t="n">
        <f aca="false">MIN(Assumptions!$D$24,MAX(Assumptions!$D$23,Assumptions!$D$8+Assumptions!$E$8*'Random Draws'!E705))</f>
        <v>0.097759777216373</v>
      </c>
      <c r="H705" s="19" t="n">
        <f aca="false">IF('Random Draws'!F705&lt;(Assumptions!$E$9-Assumptions!$D$9)/(Assumptions!$F$9-Assumptions!$D$9),Assumptions!$D$9+SQRT('Random Draws'!F705*(Assumptions!$F$9-Assumptions!$D$9)*(Assumptions!$E$9-Assumptions!$D$9)),Assumptions!$F$9-SQRT((1-'Random Draws'!F705)*(Assumptions!$F$9-Assumptions!$D$9)*(Assumptions!$F$9-Assumptions!$E$9)))</f>
        <v>0.2729147811933</v>
      </c>
      <c r="I705" s="19" t="n">
        <f aca="false">IF('Random Draws'!G705&lt;(Assumptions!$E$10-Assumptions!$D$10)/(Assumptions!$F$10-Assumptions!$D$10),Assumptions!$D$10+SQRT('Random Draws'!G705*(Assumptions!$F$10-Assumptions!$D$10)*(Assumptions!$E$10-Assumptions!$D$10)),Assumptions!$F$10-SQRT((1-'Random Draws'!G705)*(Assumptions!$F$10-Assumptions!$D$10)*(Assumptions!$F$10-Assumptions!$E$10)))</f>
        <v>0.0214414050233939</v>
      </c>
      <c r="J705" s="19" t="n">
        <f aca="false">IF('Random Draws'!H705&lt;(Assumptions!$E$11-Assumptions!$D$11)/(Assumptions!$F$11-Assumptions!$D$11),Assumptions!$D$11+SQRT('Random Draws'!H705*(Assumptions!$F$11-Assumptions!$D$11)*(Assumptions!$E$11-Assumptions!$D$11)),Assumptions!$F$11-SQRT((1-'Random Draws'!H705)*(Assumptions!$F$11-Assumptions!$D$11)*(Assumptions!$F$11-Assumptions!$E$11)))</f>
        <v>0.15053263716373</v>
      </c>
      <c r="K705" s="19" t="n">
        <f aca="false">MAX(G705,I705+Assumptions!$D$21)</f>
        <v>0.097759777216373</v>
      </c>
      <c r="L705" s="28" t="n">
        <f aca="false">(F705-Assumptions!$D$15)*(1-H705)+Assumptions!$D$15-J705</f>
        <v>0.174023311420844</v>
      </c>
      <c r="M705" s="21" t="n">
        <f aca="false">Assumptions!$D$14*(1+E705)^1*L705-Assumptions!$D$14*(1+E705)^0*E705*Assumptions!$D$16</f>
        <v>26.4995366936506</v>
      </c>
      <c r="N705" s="21" t="n">
        <f aca="false">Assumptions!$D$14*(1+E705)^2*L705-Assumptions!$D$14*(1+E705)^1*E705*Assumptions!$D$16</f>
        <v>28.1062000488214</v>
      </c>
      <c r="O705" s="21" t="n">
        <f aca="false">Assumptions!$D$14*(1+E705)^3*L705-Assumptions!$D$14*(1+E705)^2*E705*Assumptions!$D$16</f>
        <v>29.8102751877033</v>
      </c>
      <c r="P705" s="21" t="n">
        <f aca="false">Assumptions!$D$14*(1+E705)^4*L705-Assumptions!$D$14*(1+E705)^3*E705*Assumptions!$D$16</f>
        <v>31.6176681736764</v>
      </c>
      <c r="Q705" s="21" t="n">
        <f aca="false">Assumptions!$D$14*(1+E705)^5*L705-Assumptions!$D$14*(1+E705)^4*E705*Assumptions!$D$16</f>
        <v>33.5346431539509</v>
      </c>
      <c r="R705" s="21" t="n">
        <f aca="false">M705/(1+K705)+N705/(1+K705)^2+O705/(1+K705)^3+P705/(1+K705)^4+Q705/(1+K705)^5</f>
        <v>112.804934996543</v>
      </c>
      <c r="S705" s="21" t="n">
        <f aca="false">Q705*(1+I705)/(K705-I705)</f>
        <v>448.826043269316</v>
      </c>
      <c r="T705" s="21" t="n">
        <f aca="false">R705+S705/(1+K705)^5</f>
        <v>394.34582542932</v>
      </c>
      <c r="U705" s="8" t="n">
        <f aca="false">(T705-Assumptions!$D$17)/Assumptions!$D$18</f>
        <v>8.37383301717281</v>
      </c>
    </row>
    <row r="706" customFormat="false" ht="15" hidden="false" customHeight="false" outlineLevel="0" collapsed="false">
      <c r="B706" s="2" t="n">
        <v>701</v>
      </c>
      <c r="C706" s="27" t="n">
        <f aca="false">NORMSDIST('Random Draws'!C706)</f>
        <v>0.932467113438207</v>
      </c>
      <c r="D706" s="27" t="n">
        <f aca="false">NORMSDIST(Assumptions!$D$22*'Random Draws'!C706+SQRT(1-Assumptions!$D$22^2)*'Random Draws'!D706)</f>
        <v>0.751338729714669</v>
      </c>
      <c r="E706" s="19" t="n">
        <f aca="false">IF(C706&lt;(Assumptions!$E$6-Assumptions!$D$6)/(Assumptions!$F$6-Assumptions!$D$6),Assumptions!$D$6+SQRT(C706*(Assumptions!$F$6-Assumptions!$D$6)*(Assumptions!$E$6-Assumptions!$D$6)),Assumptions!$F$6-SQRT((1-C706)*(Assumptions!$F$6-Assumptions!$D$6)*(Assumptions!$F$6-Assumptions!$E$6)))</f>
        <v>0.121624352179883</v>
      </c>
      <c r="F706" s="19" t="n">
        <f aca="false">IF(D706&lt;(Assumptions!$E$7-Assumptions!$D$7)/(Assumptions!$F$7-Assumptions!$D$7),Assumptions!$D$7+SQRT(D706*(Assumptions!$F$7-Assumptions!$D$7)*(Assumptions!$E$7-Assumptions!$D$7)),Assumptions!$F$7-SQRT((1-D706)*(Assumptions!$F$7-Assumptions!$D$7)*(Assumptions!$F$7-Assumptions!$E$7)))</f>
        <v>0.428462005752722</v>
      </c>
      <c r="G706" s="19" t="n">
        <f aca="false">MIN(Assumptions!$D$24,MAX(Assumptions!$D$23,Assumptions!$D$8+Assumptions!$E$8*'Random Draws'!E706))</f>
        <v>0.069732196006635</v>
      </c>
      <c r="H706" s="19" t="n">
        <f aca="false">IF('Random Draws'!F706&lt;(Assumptions!$E$9-Assumptions!$D$9)/(Assumptions!$F$9-Assumptions!$D$9),Assumptions!$D$9+SQRT('Random Draws'!F706*(Assumptions!$F$9-Assumptions!$D$9)*(Assumptions!$E$9-Assumptions!$D$9)),Assumptions!$F$9-SQRT((1-'Random Draws'!F706)*(Assumptions!$F$9-Assumptions!$D$9)*(Assumptions!$F$9-Assumptions!$E$9)))</f>
        <v>0.276554288106151</v>
      </c>
      <c r="I706" s="19" t="n">
        <f aca="false">IF('Random Draws'!G706&lt;(Assumptions!$E$10-Assumptions!$D$10)/(Assumptions!$F$10-Assumptions!$D$10),Assumptions!$D$10+SQRT('Random Draws'!G706*(Assumptions!$F$10-Assumptions!$D$10)*(Assumptions!$E$10-Assumptions!$D$10)),Assumptions!$F$10-SQRT((1-'Random Draws'!G706)*(Assumptions!$F$10-Assumptions!$D$10)*(Assumptions!$F$10-Assumptions!$E$10)))</f>
        <v>0.0174191241110154</v>
      </c>
      <c r="J706" s="19" t="n">
        <f aca="false">IF('Random Draws'!H706&lt;(Assumptions!$E$11-Assumptions!$D$11)/(Assumptions!$F$11-Assumptions!$D$11),Assumptions!$D$11+SQRT('Random Draws'!H706*(Assumptions!$F$11-Assumptions!$D$11)*(Assumptions!$E$11-Assumptions!$D$11)),Assumptions!$F$11-SQRT((1-'Random Draws'!H706)*(Assumptions!$F$11-Assumptions!$D$11)*(Assumptions!$F$11-Assumptions!$E$11)))</f>
        <v>0.162278529892474</v>
      </c>
      <c r="K706" s="19" t="n">
        <f aca="false">MAX(G706,I706+Assumptions!$D$21)</f>
        <v>0.069732196006635</v>
      </c>
      <c r="L706" s="28" t="n">
        <f aca="false">(F706-Assumptions!$D$15)*(1-H706)+Assumptions!$D$15-J706</f>
        <v>0.18364252833257</v>
      </c>
      <c r="M706" s="21" t="n">
        <f aca="false">Assumptions!$D$14*(1+E706)^1*L706-Assumptions!$D$14*(1+E706)^0*E706*Assumptions!$D$16</f>
        <v>29.3377341897033</v>
      </c>
      <c r="N706" s="21" t="n">
        <f aca="false">Assumptions!$D$14*(1+E706)^2*L706-Assumptions!$D$14*(1+E706)^1*E706*Assumptions!$D$16</f>
        <v>32.9059171049515</v>
      </c>
      <c r="O706" s="21" t="n">
        <f aca="false">Assumptions!$D$14*(1+E706)^3*L706-Assumptions!$D$14*(1+E706)^2*E706*Assumptions!$D$16</f>
        <v>36.9080779557262</v>
      </c>
      <c r="P706" s="21" t="n">
        <f aca="false">Assumptions!$D$14*(1+E706)^4*L706-Assumptions!$D$14*(1+E706)^3*E706*Assumptions!$D$16</f>
        <v>41.396999027296</v>
      </c>
      <c r="Q706" s="21" t="n">
        <f aca="false">Assumptions!$D$14*(1+E706)^5*L706-Assumptions!$D$14*(1+E706)^4*E706*Assumptions!$D$16</f>
        <v>46.4318822161822</v>
      </c>
      <c r="R706" s="21" t="n">
        <f aca="false">M706/(1+K706)+N706/(1+K706)^2+O706/(1+K706)^3+P706/(1+K706)^4+Q706/(1+K706)^5</f>
        <v>151.091580411533</v>
      </c>
      <c r="S706" s="21" t="n">
        <f aca="false">Q706*(1+I706)/(K706-I706)</f>
        <v>903.037868421746</v>
      </c>
      <c r="T706" s="21" t="n">
        <f aca="false">R706+S706/(1+K706)^5</f>
        <v>795.751436998233</v>
      </c>
      <c r="U706" s="8" t="n">
        <f aca="false">(T706-Assumptions!$D$17)/Assumptions!$D$18</f>
        <v>24.4300574799293</v>
      </c>
    </row>
    <row r="707" customFormat="false" ht="15" hidden="false" customHeight="false" outlineLevel="0" collapsed="false">
      <c r="B707" s="2" t="n">
        <v>702</v>
      </c>
      <c r="C707" s="27" t="n">
        <f aca="false">NORMSDIST('Random Draws'!C707)</f>
        <v>0.973412982957412</v>
      </c>
      <c r="D707" s="27" t="n">
        <f aca="false">NORMSDIST(Assumptions!$D$22*'Random Draws'!C707+SQRT(1-Assumptions!$D$22^2)*'Random Draws'!D707)</f>
        <v>0.949102810710617</v>
      </c>
      <c r="E707" s="19" t="n">
        <f aca="false">IF(C707&lt;(Assumptions!$E$6-Assumptions!$D$6)/(Assumptions!$F$6-Assumptions!$D$6),Assumptions!$D$6+SQRT(C707*(Assumptions!$F$6-Assumptions!$D$6)*(Assumptions!$E$6-Assumptions!$D$6)),Assumptions!$F$6-SQRT((1-C707)*(Assumptions!$F$6-Assumptions!$D$6)*(Assumptions!$F$6-Assumptions!$E$6)))</f>
        <v>0.12847025216178</v>
      </c>
      <c r="F707" s="19" t="n">
        <f aca="false">IF(D707&lt;(Assumptions!$E$7-Assumptions!$D$7)/(Assumptions!$F$7-Assumptions!$D$7),Assumptions!$D$7+SQRT(D707*(Assumptions!$F$7-Assumptions!$D$7)*(Assumptions!$E$7-Assumptions!$D$7)),Assumptions!$F$7-SQRT((1-D707)*(Assumptions!$F$7-Assumptions!$D$7)*(Assumptions!$F$7-Assumptions!$E$7)))</f>
        <v>0.445731546784689</v>
      </c>
      <c r="G707" s="19" t="n">
        <f aca="false">MIN(Assumptions!$D$24,MAX(Assumptions!$D$23,Assumptions!$D$8+Assumptions!$E$8*'Random Draws'!E707))</f>
        <v>0.097970669964934</v>
      </c>
      <c r="H707" s="19" t="n">
        <f aca="false">IF('Random Draws'!F707&lt;(Assumptions!$E$9-Assumptions!$D$9)/(Assumptions!$F$9-Assumptions!$D$9),Assumptions!$D$9+SQRT('Random Draws'!F707*(Assumptions!$F$9-Assumptions!$D$9)*(Assumptions!$E$9-Assumptions!$D$9)),Assumptions!$F$9-SQRT((1-'Random Draws'!F707)*(Assumptions!$F$9-Assumptions!$D$9)*(Assumptions!$F$9-Assumptions!$E$9)))</f>
        <v>0.261993828992209</v>
      </c>
      <c r="I707" s="19" t="n">
        <f aca="false">IF('Random Draws'!G707&lt;(Assumptions!$E$10-Assumptions!$D$10)/(Assumptions!$F$10-Assumptions!$D$10),Assumptions!$D$10+SQRT('Random Draws'!G707*(Assumptions!$F$10-Assumptions!$D$10)*(Assumptions!$E$10-Assumptions!$D$10)),Assumptions!$F$10-SQRT((1-'Random Draws'!G707)*(Assumptions!$F$10-Assumptions!$D$10)*(Assumptions!$F$10-Assumptions!$E$10)))</f>
        <v>0.0155769464759737</v>
      </c>
      <c r="J707" s="19" t="n">
        <f aca="false">IF('Random Draws'!H707&lt;(Assumptions!$E$11-Assumptions!$D$11)/(Assumptions!$F$11-Assumptions!$D$11),Assumptions!$D$11+SQRT('Random Draws'!H707*(Assumptions!$F$11-Assumptions!$D$11)*(Assumptions!$E$11-Assumptions!$D$11)),Assumptions!$F$11-SQRT((1-'Random Draws'!H707)*(Assumptions!$F$11-Assumptions!$D$11)*(Assumptions!$F$11-Assumptions!$E$11)))</f>
        <v>0.132200562853246</v>
      </c>
      <c r="K707" s="19" t="n">
        <f aca="false">MAX(G707,I707+Assumptions!$D$21)</f>
        <v>0.097970669964934</v>
      </c>
      <c r="L707" s="28" t="n">
        <f aca="false">(F707-Assumptions!$D$15)*(1-H707)+Assumptions!$D$15-J707</f>
        <v>0.23081126705569</v>
      </c>
      <c r="M707" s="21" t="n">
        <f aca="false">Assumptions!$D$14*(1+E707)^1*L707-Assumptions!$D$14*(1+E707)^0*E707*Assumptions!$D$16</f>
        <v>37.2083834698328</v>
      </c>
      <c r="N707" s="21" t="n">
        <f aca="false">Assumptions!$D$14*(1+E707)^2*L707-Assumptions!$D$14*(1+E707)^1*E707*Assumptions!$D$16</f>
        <v>41.9885538767344</v>
      </c>
      <c r="O707" s="21" t="n">
        <f aca="false">Assumptions!$D$14*(1+E707)^3*L707-Assumptions!$D$14*(1+E707)^2*E707*Assumptions!$D$16</f>
        <v>47.382833981187</v>
      </c>
      <c r="P707" s="21" t="n">
        <f aca="false">Assumptions!$D$14*(1+E707)^4*L707-Assumptions!$D$14*(1+E707)^3*E707*Assumptions!$D$16</f>
        <v>53.4701186108898</v>
      </c>
      <c r="Q707" s="21" t="n">
        <f aca="false">Assumptions!$D$14*(1+E707)^5*L707-Assumptions!$D$14*(1+E707)^4*E707*Assumptions!$D$16</f>
        <v>60.3394382319511</v>
      </c>
      <c r="R707" s="21" t="n">
        <f aca="false">M707/(1+K707)+N707/(1+K707)^2+O707/(1+K707)^3+P707/(1+K707)^4+Q707/(1+K707)^5</f>
        <v>179.120297421736</v>
      </c>
      <c r="S707" s="21" t="n">
        <f aca="false">Q707*(1+I707)/(K707-I707)</f>
        <v>743.737991643151</v>
      </c>
      <c r="T707" s="21" t="n">
        <f aca="false">R707+S707/(1+K707)^5</f>
        <v>645.206526788212</v>
      </c>
      <c r="U707" s="8" t="n">
        <f aca="false">(T707-Assumptions!$D$17)/Assumptions!$D$18</f>
        <v>18.4082610715285</v>
      </c>
    </row>
    <row r="708" customFormat="false" ht="15" hidden="false" customHeight="false" outlineLevel="0" collapsed="false">
      <c r="B708" s="2" t="n">
        <v>703</v>
      </c>
      <c r="C708" s="27" t="n">
        <f aca="false">NORMSDIST('Random Draws'!C708)</f>
        <v>0.913457373937165</v>
      </c>
      <c r="D708" s="27" t="n">
        <f aca="false">NORMSDIST(Assumptions!$D$22*'Random Draws'!C708+SQRT(1-Assumptions!$D$22^2)*'Random Draws'!D708)</f>
        <v>0.255304211120008</v>
      </c>
      <c r="E708" s="19" t="n">
        <f aca="false">IF(C708&lt;(Assumptions!$E$6-Assumptions!$D$6)/(Assumptions!$F$6-Assumptions!$D$6),Assumptions!$D$6+SQRT(C708*(Assumptions!$F$6-Assumptions!$D$6)*(Assumptions!$E$6-Assumptions!$D$6)),Assumptions!$F$6-SQRT((1-C708)*(Assumptions!$F$6-Assumptions!$D$6)*(Assumptions!$F$6-Assumptions!$E$6)))</f>
        <v>0.119198242134036</v>
      </c>
      <c r="F708" s="19" t="n">
        <f aca="false">IF(D708&lt;(Assumptions!$E$7-Assumptions!$D$7)/(Assumptions!$F$7-Assumptions!$D$7),Assumptions!$D$7+SQRT(D708*(Assumptions!$F$7-Assumptions!$D$7)*(Assumptions!$E$7-Assumptions!$D$7)),Assumptions!$F$7-SQRT((1-D708)*(Assumptions!$F$7-Assumptions!$D$7)*(Assumptions!$F$7-Assumptions!$E$7)))</f>
        <v>0.399138539404531</v>
      </c>
      <c r="G708" s="19" t="n">
        <f aca="false">MIN(Assumptions!$D$24,MAX(Assumptions!$D$23,Assumptions!$D$8+Assumptions!$E$8*'Random Draws'!E708))</f>
        <v>0.082809723821844</v>
      </c>
      <c r="H708" s="19" t="n">
        <f aca="false">IF('Random Draws'!F708&lt;(Assumptions!$E$9-Assumptions!$D$9)/(Assumptions!$F$9-Assumptions!$D$9),Assumptions!$D$9+SQRT('Random Draws'!F708*(Assumptions!$F$9-Assumptions!$D$9)*(Assumptions!$E$9-Assumptions!$D$9)),Assumptions!$F$9-SQRT((1-'Random Draws'!F708)*(Assumptions!$F$9-Assumptions!$D$9)*(Assumptions!$F$9-Assumptions!$E$9)))</f>
        <v>0.289520763844727</v>
      </c>
      <c r="I708" s="19" t="n">
        <f aca="false">IF('Random Draws'!G708&lt;(Assumptions!$E$10-Assumptions!$D$10)/(Assumptions!$F$10-Assumptions!$D$10),Assumptions!$D$10+SQRT('Random Draws'!G708*(Assumptions!$F$10-Assumptions!$D$10)*(Assumptions!$E$10-Assumptions!$D$10)),Assumptions!$F$10-SQRT((1-'Random Draws'!G708)*(Assumptions!$F$10-Assumptions!$D$10)*(Assumptions!$F$10-Assumptions!$E$10)))</f>
        <v>0.0245407626695792</v>
      </c>
      <c r="J708" s="19" t="n">
        <f aca="false">IF('Random Draws'!H708&lt;(Assumptions!$E$11-Assumptions!$D$11)/(Assumptions!$F$11-Assumptions!$D$11),Assumptions!$D$11+SQRT('Random Draws'!H708*(Assumptions!$F$11-Assumptions!$D$11)*(Assumptions!$E$11-Assumptions!$D$11)),Assumptions!$F$11-SQRT((1-'Random Draws'!H708)*(Assumptions!$F$11-Assumptions!$D$11)*(Assumptions!$F$11-Assumptions!$E$11)))</f>
        <v>0.180876568991179</v>
      </c>
      <c r="K708" s="19" t="n">
        <f aca="false">MAX(G708,I708+Assumptions!$D$21)</f>
        <v>0.082809723821844</v>
      </c>
      <c r="L708" s="28" t="n">
        <f aca="false">(F708-Assumptions!$D$15)*(1-H708)+Assumptions!$D$15-J708</f>
        <v>0.140340774904899</v>
      </c>
      <c r="M708" s="21" t="n">
        <f aca="false">Assumptions!$D$14*(1+E708)^1*L708-Assumptions!$D$14*(1+E708)^0*E708*Assumptions!$D$16</f>
        <v>22.2565141898441</v>
      </c>
      <c r="N708" s="21" t="n">
        <f aca="false">Assumptions!$D$14*(1+E708)^2*L708-Assumptions!$D$14*(1+E708)^1*E708*Assumptions!$D$16</f>
        <v>24.9094515573048</v>
      </c>
      <c r="O708" s="21" t="n">
        <f aca="false">Assumptions!$D$14*(1+E708)^3*L708-Assumptions!$D$14*(1+E708)^2*E708*Assumptions!$D$16</f>
        <v>27.8786143954585</v>
      </c>
      <c r="P708" s="21" t="n">
        <f aca="false">Assumptions!$D$14*(1+E708)^4*L708-Assumptions!$D$14*(1+E708)^3*E708*Assumptions!$D$16</f>
        <v>31.2016962245298</v>
      </c>
      <c r="Q708" s="21" t="n">
        <f aca="false">Assumptions!$D$14*(1+E708)^5*L708-Assumptions!$D$14*(1+E708)^4*E708*Assumptions!$D$16</f>
        <v>34.9208835660939</v>
      </c>
      <c r="R708" s="21" t="n">
        <f aca="false">M708/(1+K708)+N708/(1+K708)^2+O708/(1+K708)^3+P708/(1+K708)^4+Q708/(1+K708)^5</f>
        <v>109.915543486924</v>
      </c>
      <c r="S708" s="21" t="n">
        <f aca="false">Q708*(1+I708)/(K708-I708)</f>
        <v>614.012468635041</v>
      </c>
      <c r="T708" s="21" t="n">
        <f aca="false">R708+S708/(1+K708)^5</f>
        <v>522.408421537076</v>
      </c>
      <c r="U708" s="8" t="n">
        <f aca="false">(T708-Assumptions!$D$17)/Assumptions!$D$18</f>
        <v>13.496336861483</v>
      </c>
    </row>
    <row r="709" customFormat="false" ht="15" hidden="false" customHeight="false" outlineLevel="0" collapsed="false">
      <c r="B709" s="2" t="n">
        <v>704</v>
      </c>
      <c r="C709" s="27" t="n">
        <f aca="false">NORMSDIST('Random Draws'!C709)</f>
        <v>0.569334063468304</v>
      </c>
      <c r="D709" s="27" t="n">
        <f aca="false">NORMSDIST(Assumptions!$D$22*'Random Draws'!C709+SQRT(1-Assumptions!$D$22^2)*'Random Draws'!D709)</f>
        <v>0.628351152767104</v>
      </c>
      <c r="E709" s="19" t="n">
        <f aca="false">IF(C709&lt;(Assumptions!$E$6-Assumptions!$D$6)/(Assumptions!$F$6-Assumptions!$D$6),Assumptions!$D$6+SQRT(C709*(Assumptions!$F$6-Assumptions!$D$6)*(Assumptions!$E$6-Assumptions!$D$6)),Assumptions!$F$6-SQRT((1-C709)*(Assumptions!$F$6-Assumptions!$D$6)*(Assumptions!$F$6-Assumptions!$E$6)))</f>
        <v>0.0935960165216554</v>
      </c>
      <c r="F709" s="19" t="n">
        <f aca="false">IF(D709&lt;(Assumptions!$E$7-Assumptions!$D$7)/(Assumptions!$F$7-Assumptions!$D$7),Assumptions!$D$7+SQRT(D709*(Assumptions!$F$7-Assumptions!$D$7)*(Assumptions!$E$7-Assumptions!$D$7)),Assumptions!$F$7-SQRT((1-D709)*(Assumptions!$F$7-Assumptions!$D$7)*(Assumptions!$F$7-Assumptions!$E$7)))</f>
        <v>0.421443607677435</v>
      </c>
      <c r="G709" s="19" t="n">
        <f aca="false">MIN(Assumptions!$D$24,MAX(Assumptions!$D$23,Assumptions!$D$8+Assumptions!$E$8*'Random Draws'!E709))</f>
        <v>0.085316464240004</v>
      </c>
      <c r="H709" s="19" t="n">
        <f aca="false">IF('Random Draws'!F709&lt;(Assumptions!$E$9-Assumptions!$D$9)/(Assumptions!$F$9-Assumptions!$D$9),Assumptions!$D$9+SQRT('Random Draws'!F709*(Assumptions!$F$9-Assumptions!$D$9)*(Assumptions!$E$9-Assumptions!$D$9)),Assumptions!$F$9-SQRT((1-'Random Draws'!F709)*(Assumptions!$F$9-Assumptions!$D$9)*(Assumptions!$F$9-Assumptions!$E$9)))</f>
        <v>0.271548124954635</v>
      </c>
      <c r="I709" s="19" t="n">
        <f aca="false">IF('Random Draws'!G709&lt;(Assumptions!$E$10-Assumptions!$D$10)/(Assumptions!$F$10-Assumptions!$D$10),Assumptions!$D$10+SQRT('Random Draws'!G709*(Assumptions!$F$10-Assumptions!$D$10)*(Assumptions!$E$10-Assumptions!$D$10)),Assumptions!$F$10-SQRT((1-'Random Draws'!G709)*(Assumptions!$F$10-Assumptions!$D$10)*(Assumptions!$F$10-Assumptions!$E$10)))</f>
        <v>0.0154835193862496</v>
      </c>
      <c r="J709" s="19" t="n">
        <f aca="false">IF('Random Draws'!H709&lt;(Assumptions!$E$11-Assumptions!$D$11)/(Assumptions!$F$11-Assumptions!$D$11),Assumptions!$D$11+SQRT('Random Draws'!H709*(Assumptions!$F$11-Assumptions!$D$11)*(Assumptions!$E$11-Assumptions!$D$11)),Assumptions!$F$11-SQRT((1-'Random Draws'!H709)*(Assumptions!$F$11-Assumptions!$D$11)*(Assumptions!$F$11-Assumptions!$E$11)))</f>
        <v>0.154247981066568</v>
      </c>
      <c r="K709" s="19" t="n">
        <f aca="false">MAX(G709,I709+Assumptions!$D$21)</f>
        <v>0.085316464240004</v>
      </c>
      <c r="L709" s="28" t="n">
        <f aca="false">(F709-Assumptions!$D$15)*(1-H709)+Assumptions!$D$15-J709</f>
        <v>0.188054661416045</v>
      </c>
      <c r="M709" s="21" t="n">
        <f aca="false">Assumptions!$D$14*(1+E709)^1*L709-Assumptions!$D$14*(1+E709)^0*E709*Assumptions!$D$16</f>
        <v>29.4129524770035</v>
      </c>
      <c r="N709" s="21" t="n">
        <f aca="false">Assumptions!$D$14*(1+E709)^2*L709-Assumptions!$D$14*(1+E709)^1*E709*Assumptions!$D$16</f>
        <v>32.1658876629918</v>
      </c>
      <c r="O709" s="21" t="n">
        <f aca="false">Assumptions!$D$14*(1+E709)^3*L709-Assumptions!$D$14*(1+E709)^2*E709*Assumptions!$D$16</f>
        <v>35.1764866161309</v>
      </c>
      <c r="P709" s="21" t="n">
        <f aca="false">Assumptions!$D$14*(1+E709)^4*L709-Assumptions!$D$14*(1+E709)^3*E709*Assumptions!$D$16</f>
        <v>38.4688656386281</v>
      </c>
      <c r="Q709" s="21" t="n">
        <f aca="false">Assumptions!$D$14*(1+E709)^5*L709-Assumptions!$D$14*(1+E709)^4*E709*Assumptions!$D$16</f>
        <v>42.0693982225104</v>
      </c>
      <c r="R709" s="21" t="n">
        <f aca="false">M709/(1+K709)+N709/(1+K709)^2+O709/(1+K709)^3+P709/(1+K709)^4+Q709/(1+K709)^5</f>
        <v>137.587308111373</v>
      </c>
      <c r="S709" s="21" t="n">
        <f aca="false">Q709*(1+I709)/(K709-I709)</f>
        <v>611.756824159761</v>
      </c>
      <c r="T709" s="21" t="n">
        <f aca="false">R709+S709/(1+K709)^5</f>
        <v>543.840574734597</v>
      </c>
      <c r="U709" s="8" t="n">
        <f aca="false">(T709-Assumptions!$D$17)/Assumptions!$D$18</f>
        <v>14.3536229893839</v>
      </c>
    </row>
    <row r="710" customFormat="false" ht="15" hidden="false" customHeight="false" outlineLevel="0" collapsed="false">
      <c r="B710" s="2" t="n">
        <v>705</v>
      </c>
      <c r="C710" s="27" t="n">
        <f aca="false">NORMSDIST('Random Draws'!C710)</f>
        <v>0.755251848950166</v>
      </c>
      <c r="D710" s="27" t="n">
        <f aca="false">NORMSDIST(Assumptions!$D$22*'Random Draws'!C710+SQRT(1-Assumptions!$D$22^2)*'Random Draws'!D710)</f>
        <v>0.733043433399852</v>
      </c>
      <c r="E710" s="19" t="n">
        <f aca="false">IF(C710&lt;(Assumptions!$E$6-Assumptions!$D$6)/(Assumptions!$F$6-Assumptions!$D$6),Assumptions!$D$6+SQRT(C710*(Assumptions!$F$6-Assumptions!$D$6)*(Assumptions!$E$6-Assumptions!$D$6)),Assumptions!$F$6-SQRT((1-C710)*(Assumptions!$F$6-Assumptions!$D$6)*(Assumptions!$F$6-Assumptions!$E$6)))</f>
        <v>0.105017993836128</v>
      </c>
      <c r="F710" s="19" t="n">
        <f aca="false">IF(D710&lt;(Assumptions!$E$7-Assumptions!$D$7)/(Assumptions!$F$7-Assumptions!$D$7),Assumptions!$D$7+SQRT(D710*(Assumptions!$F$7-Assumptions!$D$7)*(Assumptions!$E$7-Assumptions!$D$7)),Assumptions!$F$7-SQRT((1-D710)*(Assumptions!$F$7-Assumptions!$D$7)*(Assumptions!$F$7-Assumptions!$E$7)))</f>
        <v>0.427322388912275</v>
      </c>
      <c r="G710" s="19" t="n">
        <f aca="false">MIN(Assumptions!$D$24,MAX(Assumptions!$D$23,Assumptions!$D$8+Assumptions!$E$8*'Random Draws'!E710))</f>
        <v>0.069510402329849</v>
      </c>
      <c r="H710" s="19" t="n">
        <f aca="false">IF('Random Draws'!F710&lt;(Assumptions!$E$9-Assumptions!$D$9)/(Assumptions!$F$9-Assumptions!$D$9),Assumptions!$D$9+SQRT('Random Draws'!F710*(Assumptions!$F$9-Assumptions!$D$9)*(Assumptions!$E$9-Assumptions!$D$9)),Assumptions!$F$9-SQRT((1-'Random Draws'!F710)*(Assumptions!$F$9-Assumptions!$D$9)*(Assumptions!$F$9-Assumptions!$E$9)))</f>
        <v>0.274569338320439</v>
      </c>
      <c r="I710" s="19" t="n">
        <f aca="false">IF('Random Draws'!G710&lt;(Assumptions!$E$10-Assumptions!$D$10)/(Assumptions!$F$10-Assumptions!$D$10),Assumptions!$D$10+SQRT('Random Draws'!G710*(Assumptions!$F$10-Assumptions!$D$10)*(Assumptions!$E$10-Assumptions!$D$10)),Assumptions!$F$10-SQRT((1-'Random Draws'!G710)*(Assumptions!$F$10-Assumptions!$D$10)*(Assumptions!$F$10-Assumptions!$E$10)))</f>
        <v>0.0202065426773554</v>
      </c>
      <c r="J710" s="19" t="n">
        <f aca="false">IF('Random Draws'!H710&lt;(Assumptions!$E$11-Assumptions!$D$11)/(Assumptions!$F$11-Assumptions!$D$11),Assumptions!$D$11+SQRT('Random Draws'!H710*(Assumptions!$F$11-Assumptions!$D$11)*(Assumptions!$E$11-Assumptions!$D$11)),Assumptions!$F$11-SQRT((1-'Random Draws'!H710)*(Assumptions!$F$11-Assumptions!$D$11)*(Assumptions!$F$11-Assumptions!$E$11)))</f>
        <v>0.148910017407674</v>
      </c>
      <c r="K710" s="19" t="n">
        <f aca="false">MAX(G710,I710+Assumptions!$D$21)</f>
        <v>0.069510402329849</v>
      </c>
      <c r="L710" s="28" t="n">
        <f aca="false">(F710-Assumptions!$D$15)*(1-H710)+Assumptions!$D$15-J710</f>
        <v>0.196776759913106</v>
      </c>
      <c r="M710" s="21" t="n">
        <f aca="false">Assumptions!$D$14*(1+E710)^1*L710-Assumptions!$D$14*(1+E710)^0*E710*Assumptions!$D$16</f>
        <v>31.0722414953621</v>
      </c>
      <c r="N710" s="21" t="n">
        <f aca="false">Assumptions!$D$14*(1+E710)^2*L710-Assumptions!$D$14*(1+E710)^1*E710*Assumptions!$D$16</f>
        <v>34.3353859611968</v>
      </c>
      <c r="O710" s="21" t="n">
        <f aca="false">Assumptions!$D$14*(1+E710)^3*L710-Assumptions!$D$14*(1+E710)^2*E710*Assumptions!$D$16</f>
        <v>37.9412193124308</v>
      </c>
      <c r="P710" s="21" t="n">
        <f aca="false">Assumptions!$D$14*(1+E710)^4*L710-Assumptions!$D$14*(1+E710)^3*E710*Assumptions!$D$16</f>
        <v>41.9257300483188</v>
      </c>
      <c r="Q710" s="21" t="n">
        <f aca="false">Assumptions!$D$14*(1+E710)^5*L710-Assumptions!$D$14*(1+E710)^4*E710*Assumptions!$D$16</f>
        <v>46.3286861081084</v>
      </c>
      <c r="R710" s="21" t="n">
        <f aca="false">M710/(1+K710)+N710/(1+K710)^2+O710/(1+K710)^3+P710/(1+K710)^4+Q710/(1+K710)^5</f>
        <v>155.234916202451</v>
      </c>
      <c r="S710" s="21" t="n">
        <f aca="false">Q710*(1+I710)/(K710-I710)</f>
        <v>958.643583165141</v>
      </c>
      <c r="T710" s="21" t="n">
        <f aca="false">R710+S710/(1+K710)^5</f>
        <v>840.30042838913</v>
      </c>
      <c r="U710" s="8" t="n">
        <f aca="false">(T710-Assumptions!$D$17)/Assumptions!$D$18</f>
        <v>26.2120171355652</v>
      </c>
    </row>
    <row r="711" customFormat="false" ht="15" hidden="false" customHeight="false" outlineLevel="0" collapsed="false">
      <c r="B711" s="2" t="n">
        <v>706</v>
      </c>
      <c r="C711" s="27" t="n">
        <f aca="false">NORMSDIST('Random Draws'!C711)</f>
        <v>0.474706266901023</v>
      </c>
      <c r="D711" s="27" t="n">
        <f aca="false">NORMSDIST(Assumptions!$D$22*'Random Draws'!C711+SQRT(1-Assumptions!$D$22^2)*'Random Draws'!D711)</f>
        <v>0.450960137036344</v>
      </c>
      <c r="E711" s="19" t="n">
        <f aca="false">IF(C711&lt;(Assumptions!$E$6-Assumptions!$D$6)/(Assumptions!$F$6-Assumptions!$D$6),Assumptions!$D$6+SQRT(C711*(Assumptions!$F$6-Assumptions!$D$6)*(Assumptions!$E$6-Assumptions!$D$6)),Assumptions!$F$6-SQRT((1-C711)*(Assumptions!$F$6-Assumptions!$D$6)*(Assumptions!$F$6-Assumptions!$E$6)))</f>
        <v>0.0887189012037948</v>
      </c>
      <c r="F711" s="19" t="n">
        <f aca="false">IF(D711&lt;(Assumptions!$E$7-Assumptions!$D$7)/(Assumptions!$F$7-Assumptions!$D$7),Assumptions!$D$7+SQRT(D711*(Assumptions!$F$7-Assumptions!$D$7)*(Assumptions!$E$7-Assumptions!$D$7)),Assumptions!$F$7-SQRT((1-D711)*(Assumptions!$F$7-Assumptions!$D$7)*(Assumptions!$F$7-Assumptions!$E$7)))</f>
        <v>0.412016928227434</v>
      </c>
      <c r="G711" s="19" t="n">
        <f aca="false">MIN(Assumptions!$D$24,MAX(Assumptions!$D$23,Assumptions!$D$8+Assumptions!$E$8*'Random Draws'!E711))</f>
        <v>0.094853411876209</v>
      </c>
      <c r="H711" s="19" t="n">
        <f aca="false">IF('Random Draws'!F711&lt;(Assumptions!$E$9-Assumptions!$D$9)/(Assumptions!$F$9-Assumptions!$D$9),Assumptions!$D$9+SQRT('Random Draws'!F711*(Assumptions!$F$9-Assumptions!$D$9)*(Assumptions!$E$9-Assumptions!$D$9)),Assumptions!$F$9-SQRT((1-'Random Draws'!F711)*(Assumptions!$F$9-Assumptions!$D$9)*(Assumptions!$F$9-Assumptions!$E$9)))</f>
        <v>0.256672568198133</v>
      </c>
      <c r="I711" s="19" t="n">
        <f aca="false">IF('Random Draws'!G711&lt;(Assumptions!$E$10-Assumptions!$D$10)/(Assumptions!$F$10-Assumptions!$D$10),Assumptions!$D$10+SQRT('Random Draws'!G711*(Assumptions!$F$10-Assumptions!$D$10)*(Assumptions!$E$10-Assumptions!$D$10)),Assumptions!$F$10-SQRT((1-'Random Draws'!G711)*(Assumptions!$F$10-Assumptions!$D$10)*(Assumptions!$F$10-Assumptions!$E$10)))</f>
        <v>0.026020147235094</v>
      </c>
      <c r="J711" s="19" t="n">
        <f aca="false">IF('Random Draws'!H711&lt;(Assumptions!$E$11-Assumptions!$D$11)/(Assumptions!$F$11-Assumptions!$D$11),Assumptions!$D$11+SQRT('Random Draws'!H711*(Assumptions!$F$11-Assumptions!$D$11)*(Assumptions!$E$11-Assumptions!$D$11)),Assumptions!$F$11-SQRT((1-'Random Draws'!H711)*(Assumptions!$F$11-Assumptions!$D$11)*(Assumptions!$F$11-Assumptions!$E$11)))</f>
        <v>0.174853401221797</v>
      </c>
      <c r="K711" s="19" t="n">
        <f aca="false">MAX(G711,I711+Assumptions!$D$21)</f>
        <v>0.094853411876209</v>
      </c>
      <c r="L711" s="28" t="n">
        <f aca="false">(F711-Assumptions!$D$15)*(1-H711)+Assumptions!$D$15-J711</f>
        <v>0.164777517762153</v>
      </c>
      <c r="M711" s="21" t="n">
        <f aca="false">Assumptions!$D$14*(1+E711)^1*L711-Assumptions!$D$14*(1+E711)^0*E711*Assumptions!$D$16</f>
        <v>25.626550501523</v>
      </c>
      <c r="N711" s="21" t="n">
        <f aca="false">Assumptions!$D$14*(1+E711)^2*L711-Assumptions!$D$14*(1+E711)^1*E711*Assumptions!$D$16</f>
        <v>27.9001099036616</v>
      </c>
      <c r="O711" s="21" t="n">
        <f aca="false">Assumptions!$D$14*(1+E711)^3*L711-Assumptions!$D$14*(1+E711)^2*E711*Assumptions!$D$16</f>
        <v>30.3753769977796</v>
      </c>
      <c r="P711" s="21" t="n">
        <f aca="false">Assumptions!$D$14*(1+E711)^4*L711-Assumptions!$D$14*(1+E711)^3*E711*Assumptions!$D$16</f>
        <v>33.0702470686736</v>
      </c>
      <c r="Q711" s="21" t="n">
        <f aca="false">Assumptions!$D$14*(1+E711)^5*L711-Assumptions!$D$14*(1+E711)^4*E711*Assumptions!$D$16</f>
        <v>36.0042030511444</v>
      </c>
      <c r="R711" s="21" t="n">
        <f aca="false">M711/(1+K711)+N711/(1+K711)^2+O711/(1+K711)^3+P711/(1+K711)^4+Q711/(1+K711)^5</f>
        <v>115.727737809496</v>
      </c>
      <c r="S711" s="21" t="n">
        <f aca="false">Q711*(1+I711)/(K711-I711)</f>
        <v>536.6742069873</v>
      </c>
      <c r="T711" s="21" t="n">
        <f aca="false">R711+S711/(1+K711)^5</f>
        <v>456.866322052164</v>
      </c>
      <c r="U711" s="8" t="n">
        <f aca="false">(T711-Assumptions!$D$17)/Assumptions!$D$18</f>
        <v>10.8746528820866</v>
      </c>
    </row>
    <row r="712" customFormat="false" ht="15" hidden="false" customHeight="false" outlineLevel="0" collapsed="false">
      <c r="B712" s="2" t="n">
        <v>707</v>
      </c>
      <c r="C712" s="27" t="n">
        <f aca="false">NORMSDIST('Random Draws'!C712)</f>
        <v>0.244437254768062</v>
      </c>
      <c r="D712" s="27" t="n">
        <f aca="false">NORMSDIST(Assumptions!$D$22*'Random Draws'!C712+SQRT(1-Assumptions!$D$22^2)*'Random Draws'!D712)</f>
        <v>0.875714087791585</v>
      </c>
      <c r="E712" s="19" t="n">
        <f aca="false">IF(C712&lt;(Assumptions!$E$6-Assumptions!$D$6)/(Assumptions!$F$6-Assumptions!$D$6),Assumptions!$D$6+SQRT(C712*(Assumptions!$F$6-Assumptions!$D$6)*(Assumptions!$E$6-Assumptions!$D$6)),Assumptions!$F$6-SQRT((1-C712)*(Assumptions!$F$6-Assumptions!$D$6)*(Assumptions!$F$6-Assumptions!$E$6)))</f>
        <v>0.0749597808036651</v>
      </c>
      <c r="F712" s="19" t="n">
        <f aca="false">IF(D712&lt;(Assumptions!$E$7-Assumptions!$D$7)/(Assumptions!$F$7-Assumptions!$D$7),Assumptions!$D$7+SQRT(D712*(Assumptions!$F$7-Assumptions!$D$7)*(Assumptions!$E$7-Assumptions!$D$7)),Assumptions!$F$7-SQRT((1-D712)*(Assumptions!$F$7-Assumptions!$D$7)*(Assumptions!$F$7-Assumptions!$E$7)))</f>
        <v>0.437703281657749</v>
      </c>
      <c r="G712" s="19" t="n">
        <f aca="false">MIN(Assumptions!$D$24,MAX(Assumptions!$D$23,Assumptions!$D$8+Assumptions!$E$8*'Random Draws'!E712))</f>
        <v>0.0786444464055</v>
      </c>
      <c r="H712" s="19" t="n">
        <f aca="false">IF('Random Draws'!F712&lt;(Assumptions!$E$9-Assumptions!$D$9)/(Assumptions!$F$9-Assumptions!$D$9),Assumptions!$D$9+SQRT('Random Draws'!F712*(Assumptions!$F$9-Assumptions!$D$9)*(Assumptions!$E$9-Assumptions!$D$9)),Assumptions!$F$9-SQRT((1-'Random Draws'!F712)*(Assumptions!$F$9-Assumptions!$D$9)*(Assumptions!$F$9-Assumptions!$E$9)))</f>
        <v>0.251800789575126</v>
      </c>
      <c r="I712" s="19" t="n">
        <f aca="false">IF('Random Draws'!G712&lt;(Assumptions!$E$10-Assumptions!$D$10)/(Assumptions!$F$10-Assumptions!$D$10),Assumptions!$D$10+SQRT('Random Draws'!G712*(Assumptions!$F$10-Assumptions!$D$10)*(Assumptions!$E$10-Assumptions!$D$10)),Assumptions!$F$10-SQRT((1-'Random Draws'!G712)*(Assumptions!$F$10-Assumptions!$D$10)*(Assumptions!$F$10-Assumptions!$E$10)))</f>
        <v>0.0213163567350631</v>
      </c>
      <c r="J712" s="19" t="n">
        <f aca="false">IF('Random Draws'!H712&lt;(Assumptions!$E$11-Assumptions!$D$11)/(Assumptions!$F$11-Assumptions!$D$11),Assumptions!$D$11+SQRT('Random Draws'!H712*(Assumptions!$F$11-Assumptions!$D$11)*(Assumptions!$E$11-Assumptions!$D$11)),Assumptions!$F$11-SQRT((1-'Random Draws'!H712)*(Assumptions!$F$11-Assumptions!$D$11)*(Assumptions!$F$11-Assumptions!$E$11)))</f>
        <v>0.177723723811646</v>
      </c>
      <c r="K712" s="19" t="n">
        <f aca="false">MAX(G712,I712+Assumptions!$D$21)</f>
        <v>0.0786444464055</v>
      </c>
      <c r="L712" s="28" t="n">
        <f aca="false">(F712-Assumptions!$D$15)*(1-H712)+Assumptions!$D$15-J712</f>
        <v>0.182499628569825</v>
      </c>
      <c r="M712" s="21" t="n">
        <f aca="false">Assumptions!$D$14*(1+E712)^1*L712-Assumptions!$D$14*(1+E712)^0*E712*Assumptions!$D$16</f>
        <v>28.1199902585086</v>
      </c>
      <c r="N712" s="21" t="n">
        <f aca="false">Assumptions!$D$14*(1+E712)^2*L712-Assumptions!$D$14*(1+E712)^1*E712*Assumptions!$D$16</f>
        <v>30.2278585644876</v>
      </c>
      <c r="O712" s="21" t="n">
        <f aca="false">Assumptions!$D$14*(1+E712)^3*L712-Assumptions!$D$14*(1+E712)^2*E712*Assumptions!$D$16</f>
        <v>32.4937322166458</v>
      </c>
      <c r="P712" s="21" t="n">
        <f aca="false">Assumptions!$D$14*(1+E712)^4*L712-Assumptions!$D$14*(1+E712)^3*E712*Assumptions!$D$16</f>
        <v>34.9294552610985</v>
      </c>
      <c r="Q712" s="21" t="n">
        <f aca="false">Assumptions!$D$14*(1+E712)^5*L712-Assumptions!$D$14*(1+E712)^4*E712*Assumptions!$D$16</f>
        <v>37.5477595710619</v>
      </c>
      <c r="R712" s="21" t="n">
        <f aca="false">M712/(1+K712)+N712/(1+K712)^2+O712/(1+K712)^3+P712/(1+K712)^4+Q712/(1+K712)^5</f>
        <v>129.461236684497</v>
      </c>
      <c r="S712" s="21" t="n">
        <f aca="false">Q712*(1+I712)/(K712-I712)</f>
        <v>668.924103857877</v>
      </c>
      <c r="T712" s="21" t="n">
        <f aca="false">R712+S712/(1+K712)^5</f>
        <v>587.587602385632</v>
      </c>
      <c r="U712" s="8" t="n">
        <f aca="false">(T712-Assumptions!$D$17)/Assumptions!$D$18</f>
        <v>16.1035040954253</v>
      </c>
    </row>
    <row r="713" customFormat="false" ht="15" hidden="false" customHeight="false" outlineLevel="0" collapsed="false">
      <c r="B713" s="2" t="n">
        <v>708</v>
      </c>
      <c r="C713" s="27" t="n">
        <f aca="false">NORMSDIST('Random Draws'!C713)</f>
        <v>0.729361753954368</v>
      </c>
      <c r="D713" s="27" t="n">
        <f aca="false">NORMSDIST(Assumptions!$D$22*'Random Draws'!C713+SQRT(1-Assumptions!$D$22^2)*'Random Draws'!D713)</f>
        <v>0.279676669121039</v>
      </c>
      <c r="E713" s="19" t="n">
        <f aca="false">IF(C713&lt;(Assumptions!$E$6-Assumptions!$D$6)/(Assumptions!$F$6-Assumptions!$D$6),Assumptions!$D$6+SQRT(C713*(Assumptions!$F$6-Assumptions!$D$6)*(Assumptions!$E$6-Assumptions!$D$6)),Assumptions!$F$6-SQRT((1-C713)*(Assumptions!$F$6-Assumptions!$D$6)*(Assumptions!$F$6-Assumptions!$E$6)))</f>
        <v>0.103214252349202</v>
      </c>
      <c r="F713" s="19" t="n">
        <f aca="false">IF(D713&lt;(Assumptions!$E$7-Assumptions!$D$7)/(Assumptions!$F$7-Assumptions!$D$7),Assumptions!$D$7+SQRT(D713*(Assumptions!$F$7-Assumptions!$D$7)*(Assumptions!$E$7-Assumptions!$D$7)),Assumptions!$F$7-SQRT((1-D713)*(Assumptions!$F$7-Assumptions!$D$7)*(Assumptions!$F$7-Assumptions!$E$7)))</f>
        <v>0.400964130830841</v>
      </c>
      <c r="G713" s="19" t="n">
        <f aca="false">MIN(Assumptions!$D$24,MAX(Assumptions!$D$23,Assumptions!$D$8+Assumptions!$E$8*'Random Draws'!E713))</f>
        <v>0.091417706403713</v>
      </c>
      <c r="H713" s="19" t="n">
        <f aca="false">IF('Random Draws'!F713&lt;(Assumptions!$E$9-Assumptions!$D$9)/(Assumptions!$F$9-Assumptions!$D$9),Assumptions!$D$9+SQRT('Random Draws'!F713*(Assumptions!$F$9-Assumptions!$D$9)*(Assumptions!$E$9-Assumptions!$D$9)),Assumptions!$F$9-SQRT((1-'Random Draws'!F713)*(Assumptions!$F$9-Assumptions!$D$9)*(Assumptions!$F$9-Assumptions!$E$9)))</f>
        <v>0.249081056435404</v>
      </c>
      <c r="I713" s="19" t="n">
        <f aca="false">IF('Random Draws'!G713&lt;(Assumptions!$E$10-Assumptions!$D$10)/(Assumptions!$F$10-Assumptions!$D$10),Assumptions!$D$10+SQRT('Random Draws'!G713*(Assumptions!$F$10-Assumptions!$D$10)*(Assumptions!$E$10-Assumptions!$D$10)),Assumptions!$F$10-SQRT((1-'Random Draws'!G713)*(Assumptions!$F$10-Assumptions!$D$10)*(Assumptions!$F$10-Assumptions!$E$10)))</f>
        <v>0.0179109432400994</v>
      </c>
      <c r="J713" s="19" t="n">
        <f aca="false">IF('Random Draws'!H713&lt;(Assumptions!$E$11-Assumptions!$D$11)/(Assumptions!$F$11-Assumptions!$D$11),Assumptions!$D$11+SQRT('Random Draws'!H713*(Assumptions!$F$11-Assumptions!$D$11)*(Assumptions!$E$11-Assumptions!$D$11)),Assumptions!$F$11-SQRT((1-'Random Draws'!H713)*(Assumptions!$F$11-Assumptions!$D$11)*(Assumptions!$F$11-Assumptions!$E$11)))</f>
        <v>0.158988344634365</v>
      </c>
      <c r="K713" s="19" t="n">
        <f aca="false">MAX(G713,I713+Assumptions!$D$21)</f>
        <v>0.091417706403713</v>
      </c>
      <c r="L713" s="28" t="n">
        <f aca="false">(F713-Assumptions!$D$15)*(1-H713)+Assumptions!$D$15-J713</f>
        <v>0.174483754233029</v>
      </c>
      <c r="M713" s="21" t="n">
        <f aca="false">Assumptions!$D$14*(1+E713)^1*L713-Assumptions!$D$14*(1+E713)^0*E713*Assumptions!$D$16</f>
        <v>27.4624978509056</v>
      </c>
      <c r="N713" s="21" t="n">
        <f aca="false">Assumptions!$D$14*(1+E713)^2*L713-Assumptions!$D$14*(1+E713)^1*E713*Assumptions!$D$16</f>
        <v>30.2970190342284</v>
      </c>
      <c r="O713" s="21" t="n">
        <f aca="false">Assumptions!$D$14*(1+E713)^3*L713-Assumptions!$D$14*(1+E713)^2*E713*Assumptions!$D$16</f>
        <v>33.4241032022558</v>
      </c>
      <c r="P713" s="21" t="n">
        <f aca="false">Assumptions!$D$14*(1+E713)^4*L713-Assumptions!$D$14*(1+E713)^3*E713*Assumptions!$D$16</f>
        <v>36.8739470247192</v>
      </c>
      <c r="Q713" s="21" t="n">
        <f aca="false">Assumptions!$D$14*(1+E713)^5*L713-Assumptions!$D$14*(1+E713)^4*E713*Assumptions!$D$16</f>
        <v>40.6798638980397</v>
      </c>
      <c r="R713" s="21" t="n">
        <f aca="false">M713/(1+K713)+N713/(1+K713)^2+O713/(1+K713)^3+P713/(1+K713)^4+Q713/(1+K713)^5</f>
        <v>128.560328537209</v>
      </c>
      <c r="S713" s="21" t="n">
        <f aca="false">Q713*(1+I713)/(K713-I713)</f>
        <v>563.328826480418</v>
      </c>
      <c r="T713" s="21" t="n">
        <f aca="false">R713+S713/(1+K713)^5</f>
        <v>492.313676639075</v>
      </c>
      <c r="U713" s="8" t="n">
        <f aca="false">(T713-Assumptions!$D$17)/Assumptions!$D$18</f>
        <v>12.292547065563</v>
      </c>
    </row>
    <row r="714" customFormat="false" ht="15" hidden="false" customHeight="false" outlineLevel="0" collapsed="false">
      <c r="B714" s="2" t="n">
        <v>709</v>
      </c>
      <c r="C714" s="27" t="n">
        <f aca="false">NORMSDIST('Random Draws'!C714)</f>
        <v>0.145465750364505</v>
      </c>
      <c r="D714" s="27" t="n">
        <f aca="false">NORMSDIST(Assumptions!$D$22*'Random Draws'!C714+SQRT(1-Assumptions!$D$22^2)*'Random Draws'!D714)</f>
        <v>0.0314061468779909</v>
      </c>
      <c r="E714" s="19" t="n">
        <f aca="false">IF(C714&lt;(Assumptions!$E$6-Assumptions!$D$6)/(Assumptions!$F$6-Assumptions!$D$6),Assumptions!$D$6+SQRT(C714*(Assumptions!$F$6-Assumptions!$D$6)*(Assumptions!$E$6-Assumptions!$D$6)),Assumptions!$F$6-SQRT((1-C714)*(Assumptions!$F$6-Assumptions!$D$6)*(Assumptions!$F$6-Assumptions!$E$6)))</f>
        <v>0.0669690332014799</v>
      </c>
      <c r="F714" s="19" t="n">
        <f aca="false">IF(D714&lt;(Assumptions!$E$7-Assumptions!$D$7)/(Assumptions!$F$7-Assumptions!$D$7),Assumptions!$D$7+SQRT(D714*(Assumptions!$F$7-Assumptions!$D$7)*(Assumptions!$E$7-Assumptions!$D$7)),Assumptions!$F$7-SQRT((1-D714)*(Assumptions!$F$7-Assumptions!$D$7)*(Assumptions!$F$7-Assumptions!$E$7)))</f>
        <v>0.373727231376645</v>
      </c>
      <c r="G714" s="19" t="n">
        <f aca="false">MIN(Assumptions!$D$24,MAX(Assumptions!$D$23,Assumptions!$D$8+Assumptions!$E$8*'Random Draws'!E714))</f>
        <v>0.07610373658352</v>
      </c>
      <c r="H714" s="19" t="n">
        <f aca="false">IF('Random Draws'!F714&lt;(Assumptions!$E$9-Assumptions!$D$9)/(Assumptions!$F$9-Assumptions!$D$9),Assumptions!$D$9+SQRT('Random Draws'!F714*(Assumptions!$F$9-Assumptions!$D$9)*(Assumptions!$E$9-Assumptions!$D$9)),Assumptions!$F$9-SQRT((1-'Random Draws'!F714)*(Assumptions!$F$9-Assumptions!$D$9)*(Assumptions!$F$9-Assumptions!$E$9)))</f>
        <v>0.266827363341417</v>
      </c>
      <c r="I714" s="19" t="n">
        <f aca="false">IF('Random Draws'!G714&lt;(Assumptions!$E$10-Assumptions!$D$10)/(Assumptions!$F$10-Assumptions!$D$10),Assumptions!$D$10+SQRT('Random Draws'!G714*(Assumptions!$F$10-Assumptions!$D$10)*(Assumptions!$E$10-Assumptions!$D$10)),Assumptions!$F$10-SQRT((1-'Random Draws'!G714)*(Assumptions!$F$10-Assumptions!$D$10)*(Assumptions!$F$10-Assumptions!$E$10)))</f>
        <v>0.0239450591238856</v>
      </c>
      <c r="J714" s="19" t="n">
        <f aca="false">IF('Random Draws'!H714&lt;(Assumptions!$E$11-Assumptions!$D$11)/(Assumptions!$F$11-Assumptions!$D$11),Assumptions!$D$11+SQRT('Random Draws'!H714*(Assumptions!$F$11-Assumptions!$D$11)*(Assumptions!$E$11-Assumptions!$D$11)),Assumptions!$F$11-SQRT((1-'Random Draws'!H714)*(Assumptions!$F$11-Assumptions!$D$11)*(Assumptions!$F$11-Assumptions!$E$11)))</f>
        <v>0.164515404787257</v>
      </c>
      <c r="K714" s="19" t="n">
        <f aca="false">MAX(G714,I714+Assumptions!$D$21)</f>
        <v>0.07610373658352</v>
      </c>
      <c r="L714" s="28" t="n">
        <f aca="false">(F714-Assumptions!$D$15)*(1-H714)+Assumptions!$D$15-J714</f>
        <v>0.144178732066655</v>
      </c>
      <c r="M714" s="21" t="n">
        <f aca="false">Assumptions!$D$14*(1+E714)^1*L714-Assumptions!$D$14*(1+E714)^0*E714*Assumptions!$D$16</f>
        <v>22.0146498479728</v>
      </c>
      <c r="N714" s="21" t="n">
        <f aca="false">Assumptions!$D$14*(1+E714)^2*L714-Assumptions!$D$14*(1+E714)^1*E714*Assumptions!$D$16</f>
        <v>23.4889496645606</v>
      </c>
      <c r="O714" s="21" t="n">
        <f aca="false">Assumptions!$D$14*(1+E714)^3*L714-Assumptions!$D$14*(1+E714)^2*E714*Assumptions!$D$16</f>
        <v>25.0619819145145</v>
      </c>
      <c r="P714" s="21" t="n">
        <f aca="false">Assumptions!$D$14*(1+E714)^4*L714-Assumptions!$D$14*(1+E714)^3*E714*Assumptions!$D$16</f>
        <v>26.7403586134425</v>
      </c>
      <c r="Q714" s="21" t="n">
        <f aca="false">Assumptions!$D$14*(1+E714)^5*L714-Assumptions!$D$14*(1+E714)^4*E714*Assumptions!$D$16</f>
        <v>28.5311345772456</v>
      </c>
      <c r="R714" s="21" t="n">
        <f aca="false">M714/(1+K714)+N714/(1+K714)^2+O714/(1+K714)^3+P714/(1+K714)^4+Q714/(1+K714)^5</f>
        <v>100.566783469382</v>
      </c>
      <c r="S714" s="21" t="n">
        <f aca="false">Q714*(1+I714)/(K714-I714)</f>
        <v>560.104582869806</v>
      </c>
      <c r="T714" s="21" t="n">
        <f aca="false">R714+S714/(1+K714)^5</f>
        <v>488.715745473017</v>
      </c>
      <c r="U714" s="8" t="n">
        <f aca="false">(T714-Assumptions!$D$17)/Assumptions!$D$18</f>
        <v>12.1486298189207</v>
      </c>
    </row>
    <row r="715" customFormat="false" ht="15" hidden="false" customHeight="false" outlineLevel="0" collapsed="false">
      <c r="B715" s="2" t="n">
        <v>710</v>
      </c>
      <c r="C715" s="27" t="n">
        <f aca="false">NORMSDIST('Random Draws'!C715)</f>
        <v>0.30719244756498</v>
      </c>
      <c r="D715" s="27" t="n">
        <f aca="false">NORMSDIST(Assumptions!$D$22*'Random Draws'!C715+SQRT(1-Assumptions!$D$22^2)*'Random Draws'!D715)</f>
        <v>0.727459787860668</v>
      </c>
      <c r="E715" s="19" t="n">
        <f aca="false">IF(C715&lt;(Assumptions!$E$6-Assumptions!$D$6)/(Assumptions!$F$6-Assumptions!$D$6),Assumptions!$D$6+SQRT(C715*(Assumptions!$F$6-Assumptions!$D$6)*(Assumptions!$E$6-Assumptions!$D$6)),Assumptions!$F$6-SQRT((1-C715)*(Assumptions!$F$6-Assumptions!$D$6)*(Assumptions!$F$6-Assumptions!$E$6)))</f>
        <v>0.0791913541208377</v>
      </c>
      <c r="F715" s="19" t="n">
        <f aca="false">IF(D715&lt;(Assumptions!$E$7-Assumptions!$D$7)/(Assumptions!$F$7-Assumptions!$D$7),Assumptions!$D$7+SQRT(D715*(Assumptions!$F$7-Assumptions!$D$7)*(Assumptions!$E$7-Assumptions!$D$7)),Assumptions!$F$7-SQRT((1-D715)*(Assumptions!$F$7-Assumptions!$D$7)*(Assumptions!$F$7-Assumptions!$E$7)))</f>
        <v>0.426982416070261</v>
      </c>
      <c r="G715" s="19" t="n">
        <f aca="false">MIN(Assumptions!$D$24,MAX(Assumptions!$D$23,Assumptions!$D$8+Assumptions!$E$8*'Random Draws'!E715))</f>
        <v>0.069053642191773</v>
      </c>
      <c r="H715" s="19" t="n">
        <f aca="false">IF('Random Draws'!F715&lt;(Assumptions!$E$9-Assumptions!$D$9)/(Assumptions!$F$9-Assumptions!$D$9),Assumptions!$D$9+SQRT('Random Draws'!F715*(Assumptions!$F$9-Assumptions!$D$9)*(Assumptions!$E$9-Assumptions!$D$9)),Assumptions!$F$9-SQRT((1-'Random Draws'!F715)*(Assumptions!$F$9-Assumptions!$D$9)*(Assumptions!$F$9-Assumptions!$E$9)))</f>
        <v>0.273895651664539</v>
      </c>
      <c r="I715" s="19" t="n">
        <f aca="false">IF('Random Draws'!G715&lt;(Assumptions!$E$10-Assumptions!$D$10)/(Assumptions!$F$10-Assumptions!$D$10),Assumptions!$D$10+SQRT('Random Draws'!G715*(Assumptions!$F$10-Assumptions!$D$10)*(Assumptions!$E$10-Assumptions!$D$10)),Assumptions!$F$10-SQRT((1-'Random Draws'!G715)*(Assumptions!$F$10-Assumptions!$D$10)*(Assumptions!$F$10-Assumptions!$E$10)))</f>
        <v>0.0141161578880007</v>
      </c>
      <c r="J715" s="19" t="n">
        <f aca="false">IF('Random Draws'!H715&lt;(Assumptions!$E$11-Assumptions!$D$11)/(Assumptions!$F$11-Assumptions!$D$11),Assumptions!$D$11+SQRT('Random Draws'!H715*(Assumptions!$F$11-Assumptions!$D$11)*(Assumptions!$E$11-Assumptions!$D$11)),Assumptions!$F$11-SQRT((1-'Random Draws'!H715)*(Assumptions!$F$11-Assumptions!$D$11)*(Assumptions!$F$11-Assumptions!$E$11)))</f>
        <v>0.139044114057734</v>
      </c>
      <c r="K715" s="19" t="n">
        <f aca="false">MAX(G715,I715+Assumptions!$D$21)</f>
        <v>0.069053642191773</v>
      </c>
      <c r="L715" s="28" t="n">
        <f aca="false">(F715-Assumptions!$D$15)*(1-H715)+Assumptions!$D$15-J715</f>
        <v>0.206596109630053</v>
      </c>
      <c r="M715" s="21" t="n">
        <f aca="false">Assumptions!$D$14*(1+E715)^1*L715-Assumptions!$D$14*(1+E715)^0*E715*Assumptions!$D$16</f>
        <v>31.9842442291988</v>
      </c>
      <c r="N715" s="21" t="n">
        <f aca="false">Assumptions!$D$14*(1+E715)^2*L715-Assumptions!$D$14*(1+E715)^1*E715*Assumptions!$D$16</f>
        <v>34.5171198402406</v>
      </c>
      <c r="O715" s="21" t="n">
        <f aca="false">Assumptions!$D$14*(1+E715)^3*L715-Assumptions!$D$14*(1+E715)^2*E715*Assumptions!$D$16</f>
        <v>37.2505773007405</v>
      </c>
      <c r="P715" s="21" t="n">
        <f aca="false">Assumptions!$D$14*(1+E715)^4*L715-Assumptions!$D$14*(1+E715)^3*E715*Assumptions!$D$16</f>
        <v>40.2005009589691</v>
      </c>
      <c r="Q715" s="21" t="n">
        <f aca="false">Assumptions!$D$14*(1+E715)^5*L715-Assumptions!$D$14*(1+E715)^4*E715*Assumptions!$D$16</f>
        <v>43.3840330662459</v>
      </c>
      <c r="R715" s="21" t="n">
        <f aca="false">M715/(1+K715)+N715/(1+K715)^2+O715/(1+K715)^3+P715/(1+K715)^4+Q715/(1+K715)^5</f>
        <v>152.45553830033</v>
      </c>
      <c r="S715" s="21" t="n">
        <f aca="false">Q715*(1+I715)/(K715-I715)</f>
        <v>800.845715532813</v>
      </c>
      <c r="T715" s="21" t="n">
        <f aca="false">R715+S715/(1+K715)^5</f>
        <v>725.9792382638</v>
      </c>
      <c r="U715" s="8" t="n">
        <f aca="false">(T715-Assumptions!$D$17)/Assumptions!$D$18</f>
        <v>21.639169530552</v>
      </c>
    </row>
    <row r="716" customFormat="false" ht="15" hidden="false" customHeight="false" outlineLevel="0" collapsed="false">
      <c r="B716" s="2" t="n">
        <v>711</v>
      </c>
      <c r="C716" s="27" t="n">
        <f aca="false">NORMSDIST('Random Draws'!C716)</f>
        <v>0.385398139429852</v>
      </c>
      <c r="D716" s="27" t="n">
        <f aca="false">NORMSDIST(Assumptions!$D$22*'Random Draws'!C716+SQRT(1-Assumptions!$D$22^2)*'Random Draws'!D716)</f>
        <v>0.20675695086279</v>
      </c>
      <c r="E716" s="19" t="n">
        <f aca="false">IF(C716&lt;(Assumptions!$E$6-Assumptions!$D$6)/(Assumptions!$F$6-Assumptions!$D$6),Assumptions!$D$6+SQRT(C716*(Assumptions!$F$6-Assumptions!$D$6)*(Assumptions!$E$6-Assumptions!$D$6)),Assumptions!$F$6-SQRT((1-C716)*(Assumptions!$F$6-Assumptions!$D$6)*(Assumptions!$F$6-Assumptions!$E$6)))</f>
        <v>0.083897502174375</v>
      </c>
      <c r="F716" s="19" t="n">
        <f aca="false">IF(D716&lt;(Assumptions!$E$7-Assumptions!$D$7)/(Assumptions!$F$7-Assumptions!$D$7),Assumptions!$D$7+SQRT(D716*(Assumptions!$F$7-Assumptions!$D$7)*(Assumptions!$E$7-Assumptions!$D$7)),Assumptions!$F$7-SQRT((1-D716)*(Assumptions!$F$7-Assumptions!$D$7)*(Assumptions!$F$7-Assumptions!$E$7)))</f>
        <v>0.3952213245801</v>
      </c>
      <c r="G716" s="19" t="n">
        <f aca="false">MIN(Assumptions!$D$24,MAX(Assumptions!$D$23,Assumptions!$D$8+Assumptions!$E$8*'Random Draws'!E716))</f>
        <v>0.080059385051918</v>
      </c>
      <c r="H716" s="19" t="n">
        <f aca="false">IF('Random Draws'!F716&lt;(Assumptions!$E$9-Assumptions!$D$9)/(Assumptions!$F$9-Assumptions!$D$9),Assumptions!$D$9+SQRT('Random Draws'!F716*(Assumptions!$F$9-Assumptions!$D$9)*(Assumptions!$E$9-Assumptions!$D$9)),Assumptions!$F$9-SQRT((1-'Random Draws'!F716)*(Assumptions!$F$9-Assumptions!$D$9)*(Assumptions!$F$9-Assumptions!$E$9)))</f>
        <v>0.290609721962594</v>
      </c>
      <c r="I716" s="19" t="n">
        <f aca="false">IF('Random Draws'!G716&lt;(Assumptions!$E$10-Assumptions!$D$10)/(Assumptions!$F$10-Assumptions!$D$10),Assumptions!$D$10+SQRT('Random Draws'!G716*(Assumptions!$F$10-Assumptions!$D$10)*(Assumptions!$E$10-Assumptions!$D$10)),Assumptions!$F$10-SQRT((1-'Random Draws'!G716)*(Assumptions!$F$10-Assumptions!$D$10)*(Assumptions!$F$10-Assumptions!$E$10)))</f>
        <v>0.0139687064037354</v>
      </c>
      <c r="J716" s="19" t="n">
        <f aca="false">IF('Random Draws'!H716&lt;(Assumptions!$E$11-Assumptions!$D$11)/(Assumptions!$F$11-Assumptions!$D$11),Assumptions!$D$11+SQRT('Random Draws'!H716*(Assumptions!$F$11-Assumptions!$D$11)*(Assumptions!$E$11-Assumptions!$D$11)),Assumptions!$F$11-SQRT((1-'Random Draws'!H716)*(Assumptions!$F$11-Assumptions!$D$11)*(Assumptions!$F$11-Assumptions!$E$11)))</f>
        <v>0.154386798174939</v>
      </c>
      <c r="K716" s="19" t="n">
        <f aca="false">MAX(G716,I716+Assumptions!$D$21)</f>
        <v>0.080059385051918</v>
      </c>
      <c r="L716" s="28" t="n">
        <f aca="false">(F716-Assumptions!$D$15)*(1-H716)+Assumptions!$D$15-J716</f>
        <v>0.163758631010387</v>
      </c>
      <c r="M716" s="21" t="n">
        <f aca="false">Assumptions!$D$14*(1+E716)^1*L716-Assumptions!$D$14*(1+E716)^0*E716*Assumptions!$D$16</f>
        <v>25.3721936767312</v>
      </c>
      <c r="N716" s="21" t="n">
        <f aca="false">Assumptions!$D$14*(1+E716)^2*L716-Assumptions!$D$14*(1+E716)^1*E716*Assumptions!$D$16</f>
        <v>27.5008573508935</v>
      </c>
      <c r="O716" s="21" t="n">
        <f aca="false">Assumptions!$D$14*(1+E716)^3*L716-Assumptions!$D$14*(1+E716)^2*E716*Assumptions!$D$16</f>
        <v>29.8081105902872</v>
      </c>
      <c r="P716" s="21" t="n">
        <f aca="false">Assumptions!$D$14*(1+E716)^4*L716-Assumptions!$D$14*(1+E716)^3*E716*Assumptions!$D$16</f>
        <v>32.3089366133499</v>
      </c>
      <c r="Q716" s="21" t="n">
        <f aca="false">Assumptions!$D$14*(1+E716)^5*L716-Assumptions!$D$14*(1+E716)^4*E716*Assumptions!$D$16</f>
        <v>35.0195756931201</v>
      </c>
      <c r="R716" s="21" t="n">
        <f aca="false">M716/(1+K716)+N716/(1+K716)^2+O716/(1+K716)^3+P716/(1+K716)^4+Q716/(1+K716)^5</f>
        <v>118.295170083069</v>
      </c>
      <c r="S716" s="21" t="n">
        <f aca="false">Q716*(1+I716)/(K716-I716)</f>
        <v>537.273252305106</v>
      </c>
      <c r="T716" s="21" t="n">
        <f aca="false">R716+S716/(1+K716)^5</f>
        <v>483.853803438387</v>
      </c>
      <c r="U716" s="8" t="n">
        <f aca="false">(T716-Assumptions!$D$17)/Assumptions!$D$18</f>
        <v>11.9541521375355</v>
      </c>
    </row>
    <row r="717" customFormat="false" ht="15" hidden="false" customHeight="false" outlineLevel="0" collapsed="false">
      <c r="B717" s="2" t="n">
        <v>712</v>
      </c>
      <c r="C717" s="27" t="n">
        <f aca="false">NORMSDIST('Random Draws'!C717)</f>
        <v>0.683632766791734</v>
      </c>
      <c r="D717" s="27" t="n">
        <f aca="false">NORMSDIST(Assumptions!$D$22*'Random Draws'!C717+SQRT(1-Assumptions!$D$22^2)*'Random Draws'!D717)</f>
        <v>0.921837444496079</v>
      </c>
      <c r="E717" s="19" t="n">
        <f aca="false">IF(C717&lt;(Assumptions!$E$6-Assumptions!$D$6)/(Assumptions!$F$6-Assumptions!$D$6),Assumptions!$D$6+SQRT(C717*(Assumptions!$F$6-Assumptions!$D$6)*(Assumptions!$E$6-Assumptions!$D$6)),Assumptions!$F$6-SQRT((1-C717)*(Assumptions!$F$6-Assumptions!$D$6)*(Assumptions!$F$6-Assumptions!$E$6)))</f>
        <v>0.100227695992798</v>
      </c>
      <c r="F717" s="19" t="n">
        <f aca="false">IF(D717&lt;(Assumptions!$E$7-Assumptions!$D$7)/(Assumptions!$F$7-Assumptions!$D$7),Assumptions!$D$7+SQRT(D717*(Assumptions!$F$7-Assumptions!$D$7)*(Assumptions!$E$7-Assumptions!$D$7)),Assumptions!$F$7-SQRT((1-D717)*(Assumptions!$F$7-Assumptions!$D$7)*(Assumptions!$F$7-Assumptions!$E$7)))</f>
        <v>0.4423180820606</v>
      </c>
      <c r="G717" s="19" t="n">
        <f aca="false">MIN(Assumptions!$D$24,MAX(Assumptions!$D$23,Assumptions!$D$8+Assumptions!$E$8*'Random Draws'!E717))</f>
        <v>0.089303062546992</v>
      </c>
      <c r="H717" s="19" t="n">
        <f aca="false">IF('Random Draws'!F717&lt;(Assumptions!$E$9-Assumptions!$D$9)/(Assumptions!$F$9-Assumptions!$D$9),Assumptions!$D$9+SQRT('Random Draws'!F717*(Assumptions!$F$9-Assumptions!$D$9)*(Assumptions!$E$9-Assumptions!$D$9)),Assumptions!$F$9-SQRT((1-'Random Draws'!F717)*(Assumptions!$F$9-Assumptions!$D$9)*(Assumptions!$F$9-Assumptions!$E$9)))</f>
        <v>0.254141668532192</v>
      </c>
      <c r="I717" s="19" t="n">
        <f aca="false">IF('Random Draws'!G717&lt;(Assumptions!$E$10-Assumptions!$D$10)/(Assumptions!$F$10-Assumptions!$D$10),Assumptions!$D$10+SQRT('Random Draws'!G717*(Assumptions!$F$10-Assumptions!$D$10)*(Assumptions!$E$10-Assumptions!$D$10)),Assumptions!$F$10-SQRT((1-'Random Draws'!G717)*(Assumptions!$F$10-Assumptions!$D$10)*(Assumptions!$F$10-Assumptions!$E$10)))</f>
        <v>0.0196407757215032</v>
      </c>
      <c r="J717" s="19" t="n">
        <f aca="false">IF('Random Draws'!H717&lt;(Assumptions!$E$11-Assumptions!$D$11)/(Assumptions!$F$11-Assumptions!$D$11),Assumptions!$D$11+SQRT('Random Draws'!H717*(Assumptions!$F$11-Assumptions!$D$11)*(Assumptions!$E$11-Assumptions!$D$11)),Assumptions!$F$11-SQRT((1-'Random Draws'!H717)*(Assumptions!$F$11-Assumptions!$D$11)*(Assumptions!$F$11-Assumptions!$E$11)))</f>
        <v>0.17464269536778</v>
      </c>
      <c r="K717" s="19" t="n">
        <f aca="false">MAX(G717,I717+Assumptions!$D$21)</f>
        <v>0.089303062546992</v>
      </c>
      <c r="L717" s="28" t="n">
        <f aca="false">(F717-Assumptions!$D$15)*(1-H717)+Assumptions!$D$15-J717</f>
        <v>0.188302348205165</v>
      </c>
      <c r="M717" s="21" t="n">
        <f aca="false">Assumptions!$D$14*(1+E717)^1*L717-Assumptions!$D$14*(1+E717)^0*E717*Assumptions!$D$16</f>
        <v>29.6044510362226</v>
      </c>
      <c r="N717" s="21" t="n">
        <f aca="false">Assumptions!$D$14*(1+E717)^2*L717-Assumptions!$D$14*(1+E717)^1*E717*Assumptions!$D$16</f>
        <v>32.5716369547148</v>
      </c>
      <c r="O717" s="21" t="n">
        <f aca="false">Assumptions!$D$14*(1+E717)^3*L717-Assumptions!$D$14*(1+E717)^2*E717*Assumptions!$D$16</f>
        <v>35.8362170813997</v>
      </c>
      <c r="P717" s="21" t="n">
        <f aca="false">Assumptions!$D$14*(1+E717)^4*L717-Assumptions!$D$14*(1+E717)^3*E717*Assumptions!$D$16</f>
        <v>39.4279985525661</v>
      </c>
      <c r="Q717" s="21" t="n">
        <f aca="false">Assumptions!$D$14*(1+E717)^5*L717-Assumptions!$D$14*(1+E717)^4*E717*Assumptions!$D$16</f>
        <v>43.3797760050972</v>
      </c>
      <c r="R717" s="21" t="n">
        <f aca="false">M717/(1+K717)+N717/(1+K717)^2+O717/(1+K717)^3+P717/(1+K717)^4+Q717/(1+K717)^5</f>
        <v>138.640219054128</v>
      </c>
      <c r="S717" s="21" t="n">
        <f aca="false">Q717*(1+I717)/(K717-I717)</f>
        <v>634.945972521222</v>
      </c>
      <c r="T717" s="21" t="n">
        <f aca="false">R717+S717/(1+K717)^5</f>
        <v>552.633363636846</v>
      </c>
      <c r="U717" s="8" t="n">
        <f aca="false">(T717-Assumptions!$D$17)/Assumptions!$D$18</f>
        <v>14.7053345454738</v>
      </c>
    </row>
    <row r="718" customFormat="false" ht="15" hidden="false" customHeight="false" outlineLevel="0" collapsed="false">
      <c r="B718" s="2" t="n">
        <v>713</v>
      </c>
      <c r="C718" s="27" t="n">
        <f aca="false">NORMSDIST('Random Draws'!C718)</f>
        <v>0.0796275732166221</v>
      </c>
      <c r="D718" s="27" t="n">
        <f aca="false">NORMSDIST(Assumptions!$D$22*'Random Draws'!C718+SQRT(1-Assumptions!$D$22^2)*'Random Draws'!D718)</f>
        <v>0.275148840772405</v>
      </c>
      <c r="E718" s="19" t="n">
        <f aca="false">IF(C718&lt;(Assumptions!$E$6-Assumptions!$D$6)/(Assumptions!$F$6-Assumptions!$D$6),Assumptions!$D$6+SQRT(C718*(Assumptions!$F$6-Assumptions!$D$6)*(Assumptions!$E$6-Assumptions!$D$6)),Assumptions!$F$6-SQRT((1-C718)*(Assumptions!$F$6-Assumptions!$D$6)*(Assumptions!$F$6-Assumptions!$E$6)))</f>
        <v>0.0599533923452407</v>
      </c>
      <c r="F718" s="19" t="n">
        <f aca="false">IF(D718&lt;(Assumptions!$E$7-Assumptions!$D$7)/(Assumptions!$F$7-Assumptions!$D$7),Assumptions!$D$7+SQRT(D718*(Assumptions!$F$7-Assumptions!$D$7)*(Assumptions!$E$7-Assumptions!$D$7)),Assumptions!$F$7-SQRT((1-D718)*(Assumptions!$F$7-Assumptions!$D$7)*(Assumptions!$F$7-Assumptions!$E$7)))</f>
        <v>0.400631183155729</v>
      </c>
      <c r="G718" s="19" t="n">
        <f aca="false">MIN(Assumptions!$D$24,MAX(Assumptions!$D$23,Assumptions!$D$8+Assumptions!$E$8*'Random Draws'!E718))</f>
        <v>0.106187906165283</v>
      </c>
      <c r="H718" s="19" t="n">
        <f aca="false">IF('Random Draws'!F718&lt;(Assumptions!$E$9-Assumptions!$D$9)/(Assumptions!$F$9-Assumptions!$D$9),Assumptions!$D$9+SQRT('Random Draws'!F718*(Assumptions!$F$9-Assumptions!$D$9)*(Assumptions!$E$9-Assumptions!$D$9)),Assumptions!$F$9-SQRT((1-'Random Draws'!F718)*(Assumptions!$F$9-Assumptions!$D$9)*(Assumptions!$F$9-Assumptions!$E$9)))</f>
        <v>0.256023304721973</v>
      </c>
      <c r="I718" s="19" t="n">
        <f aca="false">IF('Random Draws'!G718&lt;(Assumptions!$E$10-Assumptions!$D$10)/(Assumptions!$F$10-Assumptions!$D$10),Assumptions!$D$10+SQRT('Random Draws'!G718*(Assumptions!$F$10-Assumptions!$D$10)*(Assumptions!$E$10-Assumptions!$D$10)),Assumptions!$F$10-SQRT((1-'Random Draws'!G718)*(Assumptions!$F$10-Assumptions!$D$10)*(Assumptions!$F$10-Assumptions!$E$10)))</f>
        <v>0.0145977430086429</v>
      </c>
      <c r="J718" s="19" t="n">
        <f aca="false">IF('Random Draws'!H718&lt;(Assumptions!$E$11-Assumptions!$D$11)/(Assumptions!$F$11-Assumptions!$D$11),Assumptions!$D$11+SQRT('Random Draws'!H718*(Assumptions!$F$11-Assumptions!$D$11)*(Assumptions!$E$11-Assumptions!$D$11)),Assumptions!$F$11-SQRT((1-'Random Draws'!H718)*(Assumptions!$F$11-Assumptions!$D$11)*(Assumptions!$F$11-Assumptions!$E$11)))</f>
        <v>0.1445098686176</v>
      </c>
      <c r="K718" s="19" t="n">
        <f aca="false">MAX(G718,I718+Assumptions!$D$21)</f>
        <v>0.106187906165283</v>
      </c>
      <c r="L718" s="28" t="n">
        <f aca="false">(F718-Assumptions!$D$15)*(1-H718)+Assumptions!$D$15-J718</f>
        <v>0.186833424665782</v>
      </c>
      <c r="M718" s="21" t="n">
        <f aca="false">Assumptions!$D$14*(1+E718)^1*L718-Assumptions!$D$14*(1+E718)^0*E718*Assumptions!$D$16</f>
        <v>28.4542374736046</v>
      </c>
      <c r="N718" s="21" t="n">
        <f aca="false">Assumptions!$D$14*(1+E718)^2*L718-Assumptions!$D$14*(1+E718)^1*E718*Assumptions!$D$16</f>
        <v>30.1601655367442</v>
      </c>
      <c r="O718" s="21" t="n">
        <f aca="false">Assumptions!$D$14*(1+E718)^3*L718-Assumptions!$D$14*(1+E718)^2*E718*Assumptions!$D$16</f>
        <v>31.9683697743661</v>
      </c>
      <c r="P718" s="21" t="n">
        <f aca="false">Assumptions!$D$14*(1+E718)^4*L718-Assumptions!$D$14*(1+E718)^3*E718*Assumptions!$D$16</f>
        <v>33.8849819900864</v>
      </c>
      <c r="Q718" s="21" t="n">
        <f aca="false">Assumptions!$D$14*(1+E718)^5*L718-Assumptions!$D$14*(1+E718)^4*E718*Assumptions!$D$16</f>
        <v>35.9165016099494</v>
      </c>
      <c r="R718" s="21" t="n">
        <f aca="false">M718/(1+K718)+N718/(1+K718)^2+O718/(1+K718)^3+P718/(1+K718)^4+Q718/(1+K718)^5</f>
        <v>118.302825542668</v>
      </c>
      <c r="S718" s="21" t="n">
        <f aca="false">Q718*(1+I718)/(K718-I718)</f>
        <v>397.868070263167</v>
      </c>
      <c r="T718" s="21" t="n">
        <f aca="false">R718+S718/(1+K718)^5</f>
        <v>358.514747015575</v>
      </c>
      <c r="U718" s="8" t="n">
        <f aca="false">(T718-Assumptions!$D$17)/Assumptions!$D$18</f>
        <v>6.94058988062301</v>
      </c>
    </row>
    <row r="719" customFormat="false" ht="15" hidden="false" customHeight="false" outlineLevel="0" collapsed="false">
      <c r="B719" s="2" t="n">
        <v>714</v>
      </c>
      <c r="C719" s="27" t="n">
        <f aca="false">NORMSDIST('Random Draws'!C719)</f>
        <v>0.409484860564255</v>
      </c>
      <c r="D719" s="27" t="n">
        <f aca="false">NORMSDIST(Assumptions!$D$22*'Random Draws'!C719+SQRT(1-Assumptions!$D$22^2)*'Random Draws'!D719)</f>
        <v>0.345817901603414</v>
      </c>
      <c r="E719" s="19" t="n">
        <f aca="false">IF(C719&lt;(Assumptions!$E$6-Assumptions!$D$6)/(Assumptions!$F$6-Assumptions!$D$6),Assumptions!$D$6+SQRT(C719*(Assumptions!$F$6-Assumptions!$D$6)*(Assumptions!$E$6-Assumptions!$D$6)),Assumptions!$F$6-SQRT((1-C719)*(Assumptions!$F$6-Assumptions!$D$6)*(Assumptions!$F$6-Assumptions!$E$6)))</f>
        <v>0.0852484729335839</v>
      </c>
      <c r="F719" s="19" t="n">
        <f aca="false">IF(D719&lt;(Assumptions!$E$7-Assumptions!$D$7)/(Assumptions!$F$7-Assumptions!$D$7),Assumptions!$D$7+SQRT(D719*(Assumptions!$F$7-Assumptions!$D$7)*(Assumptions!$E$7-Assumptions!$D$7)),Assumptions!$F$7-SQRT((1-D719)*(Assumptions!$F$7-Assumptions!$D$7)*(Assumptions!$F$7-Assumptions!$E$7)))</f>
        <v>0.405551151572935</v>
      </c>
      <c r="G719" s="19" t="n">
        <f aca="false">MIN(Assumptions!$D$24,MAX(Assumptions!$D$23,Assumptions!$D$8+Assumptions!$E$8*'Random Draws'!E719))</f>
        <v>0.085953946419239</v>
      </c>
      <c r="H719" s="19" t="n">
        <f aca="false">IF('Random Draws'!F719&lt;(Assumptions!$E$9-Assumptions!$D$9)/(Assumptions!$F$9-Assumptions!$D$9),Assumptions!$D$9+SQRT('Random Draws'!F719*(Assumptions!$F$9-Assumptions!$D$9)*(Assumptions!$E$9-Assumptions!$D$9)),Assumptions!$F$9-SQRT((1-'Random Draws'!F719)*(Assumptions!$F$9-Assumptions!$D$9)*(Assumptions!$F$9-Assumptions!$E$9)))</f>
        <v>0.286189435579577</v>
      </c>
      <c r="I719" s="19" t="n">
        <f aca="false">IF('Random Draws'!G719&lt;(Assumptions!$E$10-Assumptions!$D$10)/(Assumptions!$F$10-Assumptions!$D$10),Assumptions!$D$10+SQRT('Random Draws'!G719*(Assumptions!$F$10-Assumptions!$D$10)*(Assumptions!$E$10-Assumptions!$D$10)),Assumptions!$F$10-SQRT((1-'Random Draws'!G719)*(Assumptions!$F$10-Assumptions!$D$10)*(Assumptions!$F$10-Assumptions!$E$10)))</f>
        <v>0.0199135129435382</v>
      </c>
      <c r="J719" s="19" t="n">
        <f aca="false">IF('Random Draws'!H719&lt;(Assumptions!$E$11-Assumptions!$D$11)/(Assumptions!$F$11-Assumptions!$D$11),Assumptions!$D$11+SQRT('Random Draws'!H719*(Assumptions!$F$11-Assumptions!$D$11)*(Assumptions!$E$11-Assumptions!$D$11)),Assumptions!$F$11-SQRT((1-'Random Draws'!H719)*(Assumptions!$F$11-Assumptions!$D$11)*(Assumptions!$F$11-Assumptions!$E$11)))</f>
        <v>0.151814517971769</v>
      </c>
      <c r="K719" s="19" t="n">
        <f aca="false">MAX(G719,I719+Assumptions!$D$21)</f>
        <v>0.085953946419239</v>
      </c>
      <c r="L719" s="28" t="n">
        <f aca="false">(F719-Assumptions!$D$15)*(1-H719)+Assumptions!$D$15-J719</f>
        <v>0.174876805059205</v>
      </c>
      <c r="M719" s="21" t="n">
        <f aca="false">Assumptions!$D$14*(1+E719)^1*L719-Assumptions!$D$14*(1+E719)^0*E719*Assumptions!$D$16</f>
        <v>27.1479630608299</v>
      </c>
      <c r="N719" s="21" t="n">
        <f aca="false">Assumptions!$D$14*(1+E719)^2*L719-Assumptions!$D$14*(1+E719)^1*E719*Assumptions!$D$16</f>
        <v>29.462285455023</v>
      </c>
      <c r="O719" s="21" t="n">
        <f aca="false">Assumptions!$D$14*(1+E719)^3*L719-Assumptions!$D$14*(1+E719)^2*E719*Assumptions!$D$16</f>
        <v>31.973900299197</v>
      </c>
      <c r="P719" s="21" t="n">
        <f aca="false">Assumptions!$D$14*(1+E719)^4*L719-Assumptions!$D$14*(1+E719)^3*E719*Assumptions!$D$16</f>
        <v>34.6996264734342</v>
      </c>
      <c r="Q719" s="21" t="n">
        <f aca="false">Assumptions!$D$14*(1+E719)^5*L719-Assumptions!$D$14*(1+E719)^4*E719*Assumptions!$D$16</f>
        <v>37.6577166416603</v>
      </c>
      <c r="R719" s="21" t="n">
        <f aca="false">M719/(1+K719)+N719/(1+K719)^2+O719/(1+K719)^3+P719/(1+K719)^4+Q719/(1+K719)^5</f>
        <v>124.833624544563</v>
      </c>
      <c r="S719" s="21" t="n">
        <f aca="false">Q719*(1+I719)/(K719-I719)</f>
        <v>581.577255751356</v>
      </c>
      <c r="T719" s="21" t="n">
        <f aca="false">R719+S719/(1+K719)^5</f>
        <v>509.913102453622</v>
      </c>
      <c r="U719" s="8" t="n">
        <f aca="false">(T719-Assumptions!$D$17)/Assumptions!$D$18</f>
        <v>12.9965240981449</v>
      </c>
    </row>
    <row r="720" customFormat="false" ht="15" hidden="false" customHeight="false" outlineLevel="0" collapsed="false">
      <c r="B720" s="2" t="n">
        <v>715</v>
      </c>
      <c r="C720" s="27" t="n">
        <f aca="false">NORMSDIST('Random Draws'!C720)</f>
        <v>0.109767839149138</v>
      </c>
      <c r="D720" s="27" t="n">
        <f aca="false">NORMSDIST(Assumptions!$D$22*'Random Draws'!C720+SQRT(1-Assumptions!$D$22^2)*'Random Draws'!D720)</f>
        <v>0.0406212873030503</v>
      </c>
      <c r="E720" s="19" t="n">
        <f aca="false">IF(C720&lt;(Assumptions!$E$6-Assumptions!$D$6)/(Assumptions!$F$6-Assumptions!$D$6),Assumptions!$D$6+SQRT(C720*(Assumptions!$F$6-Assumptions!$D$6)*(Assumptions!$E$6-Assumptions!$D$6)),Assumptions!$F$6-SQRT((1-C720)*(Assumptions!$F$6-Assumptions!$D$6)*(Assumptions!$F$6-Assumptions!$E$6)))</f>
        <v>0.0634273172972428</v>
      </c>
      <c r="F720" s="19" t="n">
        <f aca="false">IF(D720&lt;(Assumptions!$E$7-Assumptions!$D$7)/(Assumptions!$F$7-Assumptions!$D$7),Assumptions!$D$7+SQRT(D720*(Assumptions!$F$7-Assumptions!$D$7)*(Assumptions!$E$7-Assumptions!$D$7)),Assumptions!$F$7-SQRT((1-D720)*(Assumptions!$F$7-Assumptions!$D$7)*(Assumptions!$F$7-Assumptions!$E$7)))</f>
        <v>0.375611781570926</v>
      </c>
      <c r="G720" s="19" t="n">
        <f aca="false">MIN(Assumptions!$D$24,MAX(Assumptions!$D$23,Assumptions!$D$8+Assumptions!$E$8*'Random Draws'!E720))</f>
        <v>0.071188939763741</v>
      </c>
      <c r="H720" s="19" t="n">
        <f aca="false">IF('Random Draws'!F720&lt;(Assumptions!$E$9-Assumptions!$D$9)/(Assumptions!$F$9-Assumptions!$D$9),Assumptions!$D$9+SQRT('Random Draws'!F720*(Assumptions!$F$9-Assumptions!$D$9)*(Assumptions!$E$9-Assumptions!$D$9)),Assumptions!$F$9-SQRT((1-'Random Draws'!F720)*(Assumptions!$F$9-Assumptions!$D$9)*(Assumptions!$F$9-Assumptions!$E$9)))</f>
        <v>0.257319500027818</v>
      </c>
      <c r="I720" s="19" t="n">
        <f aca="false">IF('Random Draws'!G720&lt;(Assumptions!$E$10-Assumptions!$D$10)/(Assumptions!$F$10-Assumptions!$D$10),Assumptions!$D$10+SQRT('Random Draws'!G720*(Assumptions!$F$10-Assumptions!$D$10)*(Assumptions!$E$10-Assumptions!$D$10)),Assumptions!$F$10-SQRT((1-'Random Draws'!G720)*(Assumptions!$F$10-Assumptions!$D$10)*(Assumptions!$F$10-Assumptions!$E$10)))</f>
        <v>0.0200078850116151</v>
      </c>
      <c r="J720" s="19" t="n">
        <f aca="false">IF('Random Draws'!H720&lt;(Assumptions!$E$11-Assumptions!$D$11)/(Assumptions!$F$11-Assumptions!$D$11),Assumptions!$D$11+SQRT('Random Draws'!H720*(Assumptions!$F$11-Assumptions!$D$11)*(Assumptions!$E$11-Assumptions!$D$11)),Assumptions!$F$11-SQRT((1-'Random Draws'!H720)*(Assumptions!$F$11-Assumptions!$D$11)*(Assumptions!$F$11-Assumptions!$E$11)))</f>
        <v>0.195148081654649</v>
      </c>
      <c r="K720" s="19" t="n">
        <f aca="false">MAX(G720,I720+Assumptions!$D$21)</f>
        <v>0.071188939763741</v>
      </c>
      <c r="L720" s="28" t="n">
        <f aca="false">(F720-Assumptions!$D$15)*(1-H720)+Assumptions!$D$15-J720</f>
        <v>0.117262999081505</v>
      </c>
      <c r="M720" s="21" t="n">
        <f aca="false">Assumptions!$D$14*(1+E720)^1*L720-Assumptions!$D$14*(1+E720)^0*E720*Assumptions!$D$16</f>
        <v>17.8056892668207</v>
      </c>
      <c r="N720" s="21" t="n">
        <f aca="false">Assumptions!$D$14*(1+E720)^2*L720-Assumptions!$D$14*(1+E720)^1*E720*Assumptions!$D$16</f>
        <v>18.9350563696434</v>
      </c>
      <c r="O720" s="21" t="n">
        <f aca="false">Assumptions!$D$14*(1+E720)^3*L720-Assumptions!$D$14*(1+E720)^2*E720*Assumptions!$D$16</f>
        <v>20.136056198042</v>
      </c>
      <c r="P720" s="21" t="n">
        <f aca="false">Assumptions!$D$14*(1+E720)^4*L720-Assumptions!$D$14*(1+E720)^3*E720*Assumptions!$D$16</f>
        <v>21.4132322236303</v>
      </c>
      <c r="Q720" s="21" t="n">
        <f aca="false">Assumptions!$D$14*(1+E720)^5*L720-Assumptions!$D$14*(1+E720)^4*E720*Assumptions!$D$16</f>
        <v>22.771416098238</v>
      </c>
      <c r="R720" s="21" t="n">
        <f aca="false">M720/(1+K720)+N720/(1+K720)^2+O720/(1+K720)^3+P720/(1+K720)^4+Q720/(1+K720)^5</f>
        <v>81.9160772019252</v>
      </c>
      <c r="S720" s="21" t="n">
        <f aca="false">Q720*(1+I720)/(K720-I720)</f>
        <v>453.820736707628</v>
      </c>
      <c r="T720" s="21" t="n">
        <f aca="false">R720+S720/(1+K720)^5</f>
        <v>403.692291005705</v>
      </c>
      <c r="U720" s="8" t="n">
        <f aca="false">(T720-Assumptions!$D$17)/Assumptions!$D$18</f>
        <v>8.74769164022822</v>
      </c>
    </row>
    <row r="721" customFormat="false" ht="15" hidden="false" customHeight="false" outlineLevel="0" collapsed="false">
      <c r="B721" s="2" t="n">
        <v>716</v>
      </c>
      <c r="C721" s="27" t="n">
        <f aca="false">NORMSDIST('Random Draws'!C721)</f>
        <v>0.174804945685397</v>
      </c>
      <c r="D721" s="27" t="n">
        <f aca="false">NORMSDIST(Assumptions!$D$22*'Random Draws'!C721+SQRT(1-Assumptions!$D$22^2)*'Random Draws'!D721)</f>
        <v>0.137417730784733</v>
      </c>
      <c r="E721" s="19" t="n">
        <f aca="false">IF(C721&lt;(Assumptions!$E$6-Assumptions!$D$6)/(Assumptions!$F$6-Assumptions!$D$6),Assumptions!$D$6+SQRT(C721*(Assumptions!$F$6-Assumptions!$D$6)*(Assumptions!$E$6-Assumptions!$D$6)),Assumptions!$F$6-SQRT((1-C721)*(Assumptions!$F$6-Assumptions!$D$6)*(Assumptions!$F$6-Assumptions!$E$6)))</f>
        <v>0.0695639092209908</v>
      </c>
      <c r="F721" s="19" t="n">
        <f aca="false">IF(D721&lt;(Assumptions!$E$7-Assumptions!$D$7)/(Assumptions!$F$7-Assumptions!$D$7),Assumptions!$D$7+SQRT(D721*(Assumptions!$F$7-Assumptions!$D$7)*(Assumptions!$E$7-Assumptions!$D$7)),Assumptions!$F$7-SQRT((1-D721)*(Assumptions!$F$7-Assumptions!$D$7)*(Assumptions!$F$7-Assumptions!$E$7)))</f>
        <v>0.38871421920771</v>
      </c>
      <c r="G721" s="19" t="n">
        <f aca="false">MIN(Assumptions!$D$24,MAX(Assumptions!$D$23,Assumptions!$D$8+Assumptions!$E$8*'Random Draws'!E721))</f>
        <v>0.079771556721601</v>
      </c>
      <c r="H721" s="19" t="n">
        <f aca="false">IF('Random Draws'!F721&lt;(Assumptions!$E$9-Assumptions!$D$9)/(Assumptions!$F$9-Assumptions!$D$9),Assumptions!$D$9+SQRT('Random Draws'!F721*(Assumptions!$F$9-Assumptions!$D$9)*(Assumptions!$E$9-Assumptions!$D$9)),Assumptions!$F$9-SQRT((1-'Random Draws'!F721)*(Assumptions!$F$9-Assumptions!$D$9)*(Assumptions!$F$9-Assumptions!$E$9)))</f>
        <v>0.263769067680893</v>
      </c>
      <c r="I721" s="19" t="n">
        <f aca="false">IF('Random Draws'!G721&lt;(Assumptions!$E$10-Assumptions!$D$10)/(Assumptions!$F$10-Assumptions!$D$10),Assumptions!$D$10+SQRT('Random Draws'!G721*(Assumptions!$F$10-Assumptions!$D$10)*(Assumptions!$E$10-Assumptions!$D$10)),Assumptions!$F$10-SQRT((1-'Random Draws'!G721)*(Assumptions!$F$10-Assumptions!$D$10)*(Assumptions!$F$10-Assumptions!$E$10)))</f>
        <v>0.0255997049663013</v>
      </c>
      <c r="J721" s="19" t="n">
        <f aca="false">IF('Random Draws'!H721&lt;(Assumptions!$E$11-Assumptions!$D$11)/(Assumptions!$F$11-Assumptions!$D$11),Assumptions!$D$11+SQRT('Random Draws'!H721*(Assumptions!$F$11-Assumptions!$D$11)*(Assumptions!$E$11-Assumptions!$D$11)),Assumptions!$F$11-SQRT((1-'Random Draws'!H721)*(Assumptions!$F$11-Assumptions!$D$11)*(Assumptions!$F$11-Assumptions!$E$11)))</f>
        <v>0.164641556727831</v>
      </c>
      <c r="K721" s="19" t="n">
        <f aca="false">MAX(G721,I721+Assumptions!$D$21)</f>
        <v>0.079771556721601</v>
      </c>
      <c r="L721" s="28" t="n">
        <f aca="false">(F721-Assumptions!$D$15)*(1-H721)+Assumptions!$D$15-J721</f>
        <v>0.155831854083671</v>
      </c>
      <c r="M721" s="21" t="n">
        <f aca="false">Assumptions!$D$14*(1+E721)^1*L721-Assumptions!$D$14*(1+E721)^0*E721*Assumptions!$D$16</f>
        <v>23.8648554149472</v>
      </c>
      <c r="N721" s="21" t="n">
        <f aca="false">Assumptions!$D$14*(1+E721)^2*L721-Assumptions!$D$14*(1+E721)^1*E721*Assumptions!$D$16</f>
        <v>25.5249880506047</v>
      </c>
      <c r="O721" s="21" t="n">
        <f aca="false">Assumptions!$D$14*(1+E721)^3*L721-Assumptions!$D$14*(1+E721)^2*E721*Assumptions!$D$16</f>
        <v>27.3006060022238</v>
      </c>
      <c r="P721" s="21" t="n">
        <f aca="false">Assumptions!$D$14*(1+E721)^4*L721-Assumptions!$D$14*(1+E721)^3*E721*Assumptions!$D$16</f>
        <v>29.1997428798406</v>
      </c>
      <c r="Q721" s="21" t="n">
        <f aca="false">Assumptions!$D$14*(1+E721)^5*L721-Assumptions!$D$14*(1+E721)^4*E721*Assumptions!$D$16</f>
        <v>31.2309911428101</v>
      </c>
      <c r="R721" s="21" t="n">
        <f aca="false">M721/(1+K721)+N721/(1+K721)^2+O721/(1+K721)^3+P721/(1+K721)^4+Q721/(1+K721)^5</f>
        <v>108.439079957552</v>
      </c>
      <c r="S721" s="21" t="n">
        <f aca="false">Q721*(1+I721)/(K721-I721)</f>
        <v>591.275621268338</v>
      </c>
      <c r="T721" s="21" t="n">
        <f aca="false">R721+S721/(1+K721)^5</f>
        <v>511.277197134238</v>
      </c>
      <c r="U721" s="8" t="n">
        <f aca="false">(T721-Assumptions!$D$17)/Assumptions!$D$18</f>
        <v>13.0510878853695</v>
      </c>
    </row>
    <row r="722" customFormat="false" ht="15" hidden="false" customHeight="false" outlineLevel="0" collapsed="false">
      <c r="B722" s="2" t="n">
        <v>717</v>
      </c>
      <c r="C722" s="27" t="n">
        <f aca="false">NORMSDIST('Random Draws'!C722)</f>
        <v>0.422958685527208</v>
      </c>
      <c r="D722" s="27" t="n">
        <f aca="false">NORMSDIST(Assumptions!$D$22*'Random Draws'!C722+SQRT(1-Assumptions!$D$22^2)*'Random Draws'!D722)</f>
        <v>0.0949205412430727</v>
      </c>
      <c r="E722" s="19" t="n">
        <f aca="false">IF(C722&lt;(Assumptions!$E$6-Assumptions!$D$6)/(Assumptions!$F$6-Assumptions!$D$6),Assumptions!$D$6+SQRT(C722*(Assumptions!$F$6-Assumptions!$D$6)*(Assumptions!$E$6-Assumptions!$D$6)),Assumptions!$F$6-SQRT((1-C722)*(Assumptions!$F$6-Assumptions!$D$6)*(Assumptions!$F$6-Assumptions!$E$6)))</f>
        <v>0.0859868832128906</v>
      </c>
      <c r="F722" s="19" t="n">
        <f aca="false">IF(D722&lt;(Assumptions!$E$7-Assumptions!$D$7)/(Assumptions!$F$7-Assumptions!$D$7),Assumptions!$D$7+SQRT(D722*(Assumptions!$F$7-Assumptions!$D$7)*(Assumptions!$E$7-Assumptions!$D$7)),Assumptions!$F$7-SQRT((1-D722)*(Assumptions!$F$7-Assumptions!$D$7)*(Assumptions!$F$7-Assumptions!$E$7)))</f>
        <v>0.383864686200712</v>
      </c>
      <c r="G722" s="19" t="n">
        <f aca="false">MIN(Assumptions!$D$24,MAX(Assumptions!$D$23,Assumptions!$D$8+Assumptions!$E$8*'Random Draws'!E722))</f>
        <v>0.067335004246925</v>
      </c>
      <c r="H722" s="19" t="n">
        <f aca="false">IF('Random Draws'!F722&lt;(Assumptions!$E$9-Assumptions!$D$9)/(Assumptions!$F$9-Assumptions!$D$9),Assumptions!$D$9+SQRT('Random Draws'!F722*(Assumptions!$F$9-Assumptions!$D$9)*(Assumptions!$E$9-Assumptions!$D$9)),Assumptions!$F$9-SQRT((1-'Random Draws'!F722)*(Assumptions!$F$9-Assumptions!$D$9)*(Assumptions!$F$9-Assumptions!$E$9)))</f>
        <v>0.254528149304856</v>
      </c>
      <c r="I722" s="19" t="n">
        <f aca="false">IF('Random Draws'!G722&lt;(Assumptions!$E$10-Assumptions!$D$10)/(Assumptions!$F$10-Assumptions!$D$10),Assumptions!$D$10+SQRT('Random Draws'!G722*(Assumptions!$F$10-Assumptions!$D$10)*(Assumptions!$E$10-Assumptions!$D$10)),Assumptions!$F$10-SQRT((1-'Random Draws'!G722)*(Assumptions!$F$10-Assumptions!$D$10)*(Assumptions!$F$10-Assumptions!$E$10)))</f>
        <v>0.0182383364735364</v>
      </c>
      <c r="J722" s="19" t="n">
        <f aca="false">IF('Random Draws'!H722&lt;(Assumptions!$E$11-Assumptions!$D$11)/(Assumptions!$F$11-Assumptions!$D$11),Assumptions!$D$11+SQRT('Random Draws'!H722*(Assumptions!$F$11-Assumptions!$D$11)*(Assumptions!$E$11-Assumptions!$D$11)),Assumptions!$F$11-SQRT((1-'Random Draws'!H722)*(Assumptions!$F$11-Assumptions!$D$11)*(Assumptions!$F$11-Assumptions!$E$11)))</f>
        <v>0.149736116671146</v>
      </c>
      <c r="K722" s="19" t="n">
        <f aca="false">MAX(G722,I722+Assumptions!$D$21)</f>
        <v>0.067335004246925</v>
      </c>
      <c r="L722" s="28" t="n">
        <f aca="false">(F722-Assumptions!$D$15)*(1-H722)+Assumptions!$D$15-J722</f>
        <v>0.16951286077704</v>
      </c>
      <c r="M722" s="21" t="n">
        <f aca="false">Assumptions!$D$14*(1+E722)^1*L722-Assumptions!$D$14*(1+E722)^0*E722*Assumptions!$D$16</f>
        <v>26.318824842289</v>
      </c>
      <c r="N722" s="21" t="n">
        <f aca="false">Assumptions!$D$14*(1+E722)^2*L722-Assumptions!$D$14*(1+E722)^1*E722*Assumptions!$D$16</f>
        <v>28.5818985603034</v>
      </c>
      <c r="O722" s="21" t="n">
        <f aca="false">Assumptions!$D$14*(1+E722)^3*L722-Assumptions!$D$14*(1+E722)^2*E722*Assumptions!$D$16</f>
        <v>31.0395669338109</v>
      </c>
      <c r="P722" s="21" t="n">
        <f aca="false">Assumptions!$D$14*(1+E722)^4*L722-Assumptions!$D$14*(1+E722)^3*E722*Assumptions!$D$16</f>
        <v>33.7085625507272</v>
      </c>
      <c r="Q722" s="21" t="n">
        <f aca="false">Assumptions!$D$14*(1+E722)^5*L722-Assumptions!$D$14*(1+E722)^4*E722*Assumptions!$D$16</f>
        <v>36.607056782051</v>
      </c>
      <c r="R722" s="21" t="n">
        <f aca="false">M722/(1+K722)+N722/(1+K722)^2+O722/(1+K722)^3+P722/(1+K722)^4+Q722/(1+K722)^5</f>
        <v>127.677313391104</v>
      </c>
      <c r="S722" s="21" t="n">
        <f aca="false">Q722*(1+I722)/(K722-I722)</f>
        <v>759.210559319292</v>
      </c>
      <c r="T722" s="21" t="n">
        <f aca="false">R722+S722/(1+K722)^5</f>
        <v>675.775639818215</v>
      </c>
      <c r="U722" s="8" t="n">
        <f aca="false">(T722-Assumptions!$D$17)/Assumptions!$D$18</f>
        <v>19.6310255927286</v>
      </c>
    </row>
    <row r="723" customFormat="false" ht="15" hidden="false" customHeight="false" outlineLevel="0" collapsed="false">
      <c r="B723" s="2" t="n">
        <v>718</v>
      </c>
      <c r="C723" s="27" t="n">
        <f aca="false">NORMSDIST('Random Draws'!C723)</f>
        <v>0.950497823819854</v>
      </c>
      <c r="D723" s="27" t="n">
        <f aca="false">NORMSDIST(Assumptions!$D$22*'Random Draws'!C723+SQRT(1-Assumptions!$D$22^2)*'Random Draws'!D723)</f>
        <v>0.24268753323715</v>
      </c>
      <c r="E723" s="19" t="n">
        <f aca="false">IF(C723&lt;(Assumptions!$E$6-Assumptions!$D$6)/(Assumptions!$F$6-Assumptions!$D$6),Assumptions!$D$6+SQRT(C723*(Assumptions!$F$6-Assumptions!$D$6)*(Assumptions!$E$6-Assumptions!$D$6)),Assumptions!$F$6-SQRT((1-C723)*(Assumptions!$F$6-Assumptions!$D$6)*(Assumptions!$F$6-Assumptions!$E$6)))</f>
        <v>0.124267521463522</v>
      </c>
      <c r="F723" s="19" t="n">
        <f aca="false">IF(D723&lt;(Assumptions!$E$7-Assumptions!$D$7)/(Assumptions!$F$7-Assumptions!$D$7),Assumptions!$D$7+SQRT(D723*(Assumptions!$F$7-Assumptions!$D$7)*(Assumptions!$E$7-Assumptions!$D$7)),Assumptions!$F$7-SQRT((1-D723)*(Assumptions!$F$7-Assumptions!$D$7)*(Assumptions!$F$7-Assumptions!$E$7)))</f>
        <v>0.398159208579619</v>
      </c>
      <c r="G723" s="19" t="n">
        <f aca="false">MIN(Assumptions!$D$24,MAX(Assumptions!$D$23,Assumptions!$D$8+Assumptions!$E$8*'Random Draws'!E723))</f>
        <v>0.093234882803235</v>
      </c>
      <c r="H723" s="19" t="n">
        <f aca="false">IF('Random Draws'!F723&lt;(Assumptions!$E$9-Assumptions!$D$9)/(Assumptions!$F$9-Assumptions!$D$9),Assumptions!$D$9+SQRT('Random Draws'!F723*(Assumptions!$F$9-Assumptions!$D$9)*(Assumptions!$E$9-Assumptions!$D$9)),Assumptions!$F$9-SQRT((1-'Random Draws'!F723)*(Assumptions!$F$9-Assumptions!$D$9)*(Assumptions!$F$9-Assumptions!$E$9)))</f>
        <v>0.275121908480036</v>
      </c>
      <c r="I723" s="19" t="n">
        <f aca="false">IF('Random Draws'!G723&lt;(Assumptions!$E$10-Assumptions!$D$10)/(Assumptions!$F$10-Assumptions!$D$10),Assumptions!$D$10+SQRT('Random Draws'!G723*(Assumptions!$F$10-Assumptions!$D$10)*(Assumptions!$E$10-Assumptions!$D$10)),Assumptions!$F$10-SQRT((1-'Random Draws'!G723)*(Assumptions!$F$10-Assumptions!$D$10)*(Assumptions!$F$10-Assumptions!$E$10)))</f>
        <v>0.013760059783544</v>
      </c>
      <c r="J723" s="19" t="n">
        <f aca="false">IF('Random Draws'!H723&lt;(Assumptions!$E$11-Assumptions!$D$11)/(Assumptions!$F$11-Assumptions!$D$11),Assumptions!$D$11+SQRT('Random Draws'!H723*(Assumptions!$F$11-Assumptions!$D$11)*(Assumptions!$E$11-Assumptions!$D$11)),Assumptions!$F$11-SQRT((1-'Random Draws'!H723)*(Assumptions!$F$11-Assumptions!$D$11)*(Assumptions!$F$11-Assumptions!$E$11)))</f>
        <v>0.149581627667591</v>
      </c>
      <c r="K723" s="19" t="n">
        <f aca="false">MAX(G723,I723+Assumptions!$D$21)</f>
        <v>0.093234882803235</v>
      </c>
      <c r="L723" s="28" t="n">
        <f aca="false">(F723-Assumptions!$D$15)*(1-H723)+Assumptions!$D$15-J723</f>
        <v>0.174801107671107</v>
      </c>
      <c r="M723" s="21" t="n">
        <f aca="false">Assumptions!$D$14*(1+E723)^1*L723-Assumptions!$D$14*(1+E723)^0*E723*Assumptions!$D$16</f>
        <v>27.9553014518524</v>
      </c>
      <c r="N723" s="21" t="n">
        <f aca="false">Assumptions!$D$14*(1+E723)^2*L723-Assumptions!$D$14*(1+E723)^1*E723*Assumptions!$D$16</f>
        <v>31.4292374750397</v>
      </c>
      <c r="O723" s="21" t="n">
        <f aca="false">Assumptions!$D$14*(1+E723)^3*L723-Assumptions!$D$14*(1+E723)^2*E723*Assumptions!$D$16</f>
        <v>35.3348709175514</v>
      </c>
      <c r="P723" s="21" t="n">
        <f aca="false">Assumptions!$D$14*(1+E723)^4*L723-Assumptions!$D$14*(1+E723)^3*E723*Assumptions!$D$16</f>
        <v>39.725847747709</v>
      </c>
      <c r="Q723" s="21" t="n">
        <f aca="false">Assumptions!$D$14*(1+E723)^5*L723-Assumptions!$D$14*(1+E723)^4*E723*Assumptions!$D$16</f>
        <v>44.662480385354</v>
      </c>
      <c r="R723" s="21" t="n">
        <f aca="false">M723/(1+K723)+N723/(1+K723)^2+O723/(1+K723)^3+P723/(1+K723)^4+Q723/(1+K723)^5</f>
        <v>135.323516012176</v>
      </c>
      <c r="S723" s="21" t="n">
        <f aca="false">Q723*(1+I723)/(K723-I723)</f>
        <v>569.702920562904</v>
      </c>
      <c r="T723" s="21" t="n">
        <f aca="false">R723+S723/(1+K723)^5</f>
        <v>500.145535085683</v>
      </c>
      <c r="U723" s="8" t="n">
        <f aca="false">(T723-Assumptions!$D$17)/Assumptions!$D$18</f>
        <v>12.6058214034273</v>
      </c>
    </row>
    <row r="724" customFormat="false" ht="15" hidden="false" customHeight="false" outlineLevel="0" collapsed="false">
      <c r="B724" s="2" t="n">
        <v>719</v>
      </c>
      <c r="C724" s="27" t="n">
        <f aca="false">NORMSDIST('Random Draws'!C724)</f>
        <v>0.966566761892816</v>
      </c>
      <c r="D724" s="27" t="n">
        <f aca="false">NORMSDIST(Assumptions!$D$22*'Random Draws'!C724+SQRT(1-Assumptions!$D$22^2)*'Random Draws'!D724)</f>
        <v>0.51101893657409</v>
      </c>
      <c r="E724" s="19" t="n">
        <f aca="false">IF(C724&lt;(Assumptions!$E$6-Assumptions!$D$6)/(Assumptions!$F$6-Assumptions!$D$6),Assumptions!$D$6+SQRT(C724*(Assumptions!$F$6-Assumptions!$D$6)*(Assumptions!$E$6-Assumptions!$D$6)),Assumptions!$F$6-SQRT((1-C724)*(Assumptions!$F$6-Assumptions!$D$6)*(Assumptions!$F$6-Assumptions!$E$6)))</f>
        <v>0.127070723510733</v>
      </c>
      <c r="F724" s="19" t="n">
        <f aca="false">IF(D724&lt;(Assumptions!$E$7-Assumptions!$D$7)/(Assumptions!$F$7-Assumptions!$D$7),Assumptions!$D$7+SQRT(D724*(Assumptions!$F$7-Assumptions!$D$7)*(Assumptions!$E$7-Assumptions!$D$7)),Assumptions!$F$7-SQRT((1-D724)*(Assumptions!$F$7-Assumptions!$D$7)*(Assumptions!$F$7-Assumptions!$E$7)))</f>
        <v>0.41537249876468</v>
      </c>
      <c r="G724" s="19" t="n">
        <f aca="false">MIN(Assumptions!$D$24,MAX(Assumptions!$D$23,Assumptions!$D$8+Assumptions!$E$8*'Random Draws'!E724))</f>
        <v>0.081370097685478</v>
      </c>
      <c r="H724" s="19" t="n">
        <f aca="false">IF('Random Draws'!F724&lt;(Assumptions!$E$9-Assumptions!$D$9)/(Assumptions!$F$9-Assumptions!$D$9),Assumptions!$D$9+SQRT('Random Draws'!F724*(Assumptions!$F$9-Assumptions!$D$9)*(Assumptions!$E$9-Assumptions!$D$9)),Assumptions!$F$9-SQRT((1-'Random Draws'!F724)*(Assumptions!$F$9-Assumptions!$D$9)*(Assumptions!$F$9-Assumptions!$E$9)))</f>
        <v>0.25172886619858</v>
      </c>
      <c r="I724" s="19" t="n">
        <f aca="false">IF('Random Draws'!G724&lt;(Assumptions!$E$10-Assumptions!$D$10)/(Assumptions!$F$10-Assumptions!$D$10),Assumptions!$D$10+SQRT('Random Draws'!G724*(Assumptions!$F$10-Assumptions!$D$10)*(Assumptions!$E$10-Assumptions!$D$10)),Assumptions!$F$10-SQRT((1-'Random Draws'!G724)*(Assumptions!$F$10-Assumptions!$D$10)*(Assumptions!$F$10-Assumptions!$E$10)))</f>
        <v>0.0158495923507711</v>
      </c>
      <c r="J724" s="19" t="n">
        <f aca="false">IF('Random Draws'!H724&lt;(Assumptions!$E$11-Assumptions!$D$11)/(Assumptions!$F$11-Assumptions!$D$11),Assumptions!$D$11+SQRT('Random Draws'!H724*(Assumptions!$F$11-Assumptions!$D$11)*(Assumptions!$E$11-Assumptions!$D$11)),Assumptions!$F$11-SQRT((1-'Random Draws'!H724)*(Assumptions!$F$11-Assumptions!$D$11)*(Assumptions!$F$11-Assumptions!$E$11)))</f>
        <v>0.172379891522131</v>
      </c>
      <c r="K724" s="19" t="n">
        <f aca="false">MAX(G724,I724+Assumptions!$D$21)</f>
        <v>0.081370097685478</v>
      </c>
      <c r="L724" s="28" t="n">
        <f aca="false">(F724-Assumptions!$D$15)*(1-H724)+Assumptions!$D$15-J724</f>
        <v>0.171156111684261</v>
      </c>
      <c r="M724" s="21" t="n">
        <f aca="false">Assumptions!$D$14*(1+E724)^1*L724-Assumptions!$D$14*(1+E724)^0*E724*Assumptions!$D$16</f>
        <v>27.4184735339715</v>
      </c>
      <c r="N724" s="21" t="n">
        <f aca="false">Assumptions!$D$14*(1+E724)^2*L724-Assumptions!$D$14*(1+E724)^1*E724*Assumptions!$D$16</f>
        <v>30.9025588034931</v>
      </c>
      <c r="O724" s="21" t="n">
        <f aca="false">Assumptions!$D$14*(1+E724)^3*L724-Assumptions!$D$14*(1+E724)^2*E724*Assumptions!$D$16</f>
        <v>34.829369308986</v>
      </c>
      <c r="P724" s="21" t="n">
        <f aca="false">Assumptions!$D$14*(1+E724)^4*L724-Assumptions!$D$14*(1+E724)^3*E724*Assumptions!$D$16</f>
        <v>39.2551624665013</v>
      </c>
      <c r="Q724" s="21" t="n">
        <f aca="false">Assumptions!$D$14*(1+E724)^5*L724-Assumptions!$D$14*(1+E724)^4*E724*Assumptions!$D$16</f>
        <v>44.243344362651</v>
      </c>
      <c r="R724" s="21" t="n">
        <f aca="false">M724/(1+K724)+N724/(1+K724)^2+O724/(1+K724)^3+P724/(1+K724)^4+Q724/(1+K724)^5</f>
        <v>137.95466367933</v>
      </c>
      <c r="S724" s="21" t="n">
        <f aca="false">Q724*(1+I724)/(K724-I724)</f>
        <v>685.962098513092</v>
      </c>
      <c r="T724" s="21" t="n">
        <f aca="false">R724+S724/(1+K724)^5</f>
        <v>601.858900943825</v>
      </c>
      <c r="U724" s="8" t="n">
        <f aca="false">(T724-Assumptions!$D$17)/Assumptions!$D$18</f>
        <v>16.674356037753</v>
      </c>
    </row>
    <row r="725" customFormat="false" ht="15" hidden="false" customHeight="false" outlineLevel="0" collapsed="false">
      <c r="B725" s="2" t="n">
        <v>720</v>
      </c>
      <c r="C725" s="27" t="n">
        <f aca="false">NORMSDIST('Random Draws'!C725)</f>
        <v>0.139970937479335</v>
      </c>
      <c r="D725" s="27" t="n">
        <f aca="false">NORMSDIST(Assumptions!$D$22*'Random Draws'!C725+SQRT(1-Assumptions!$D$22^2)*'Random Draws'!D725)</f>
        <v>0.329955360931497</v>
      </c>
      <c r="E725" s="19" t="n">
        <f aca="false">IF(C725&lt;(Assumptions!$E$6-Assumptions!$D$6)/(Assumptions!$F$6-Assumptions!$D$6),Assumptions!$D$6+SQRT(C725*(Assumptions!$F$6-Assumptions!$D$6)*(Assumptions!$E$6-Assumptions!$D$6)),Assumptions!$F$6-SQRT((1-C725)*(Assumptions!$F$6-Assumptions!$D$6)*(Assumptions!$F$6-Assumptions!$E$6)))</f>
        <v>0.0664547668180363</v>
      </c>
      <c r="F725" s="19" t="n">
        <f aca="false">IF(D725&lt;(Assumptions!$E$7-Assumptions!$D$7)/(Assumptions!$F$7-Assumptions!$D$7),Assumptions!$D$7+SQRT(D725*(Assumptions!$F$7-Assumptions!$D$7)*(Assumptions!$E$7-Assumptions!$D$7)),Assumptions!$F$7-SQRT((1-D725)*(Assumptions!$F$7-Assumptions!$D$7)*(Assumptions!$F$7-Assumptions!$E$7)))</f>
        <v>0.404494181255407</v>
      </c>
      <c r="G725" s="19" t="n">
        <f aca="false">MIN(Assumptions!$D$24,MAX(Assumptions!$D$23,Assumptions!$D$8+Assumptions!$E$8*'Random Draws'!E725))</f>
        <v>0.092255476455447</v>
      </c>
      <c r="H725" s="19" t="n">
        <f aca="false">IF('Random Draws'!F725&lt;(Assumptions!$E$9-Assumptions!$D$9)/(Assumptions!$F$9-Assumptions!$D$9),Assumptions!$D$9+SQRT('Random Draws'!F725*(Assumptions!$F$9-Assumptions!$D$9)*(Assumptions!$E$9-Assumptions!$D$9)),Assumptions!$F$9-SQRT((1-'Random Draws'!F725)*(Assumptions!$F$9-Assumptions!$D$9)*(Assumptions!$F$9-Assumptions!$E$9)))</f>
        <v>0.285427192141613</v>
      </c>
      <c r="I725" s="19" t="n">
        <f aca="false">IF('Random Draws'!G725&lt;(Assumptions!$E$10-Assumptions!$D$10)/(Assumptions!$F$10-Assumptions!$D$10),Assumptions!$D$10+SQRT('Random Draws'!G725*(Assumptions!$F$10-Assumptions!$D$10)*(Assumptions!$E$10-Assumptions!$D$10)),Assumptions!$F$10-SQRT((1-'Random Draws'!G725)*(Assumptions!$F$10-Assumptions!$D$10)*(Assumptions!$F$10-Assumptions!$E$10)))</f>
        <v>0.0176439547286663</v>
      </c>
      <c r="J725" s="19" t="n">
        <f aca="false">IF('Random Draws'!H725&lt;(Assumptions!$E$11-Assumptions!$D$11)/(Assumptions!$F$11-Assumptions!$D$11),Assumptions!$D$11+SQRT('Random Draws'!H725*(Assumptions!$F$11-Assumptions!$D$11)*(Assumptions!$E$11-Assumptions!$D$11)),Assumptions!$F$11-SQRT((1-'Random Draws'!H725)*(Assumptions!$F$11-Assumptions!$D$11)*(Assumptions!$F$11-Assumptions!$E$11)))</f>
        <v>0.197929981688816</v>
      </c>
      <c r="K725" s="19" t="n">
        <f aca="false">MAX(G725,I725+Assumptions!$D$21)</f>
        <v>0.092255476455447</v>
      </c>
      <c r="L725" s="28" t="n">
        <f aca="false">(F725-Assumptions!$D$15)*(1-H725)+Assumptions!$D$15-J725</f>
        <v>0.128216096151649</v>
      </c>
      <c r="M725" s="21" t="n">
        <f aca="false">Assumptions!$D$14*(1+E725)^1*L725-Assumptions!$D$14*(1+E725)^0*E725*Assumptions!$D$16</f>
        <v>19.5377384682818</v>
      </c>
      <c r="N725" s="21" t="n">
        <f aca="false">Assumptions!$D$14*(1+E725)^2*L725-Assumptions!$D$14*(1+E725)^1*E725*Assumptions!$D$16</f>
        <v>20.8361143223432</v>
      </c>
      <c r="O725" s="21" t="n">
        <f aca="false">Assumptions!$D$14*(1+E725)^3*L725-Assumptions!$D$14*(1+E725)^2*E725*Assumptions!$D$16</f>
        <v>22.2207734410285</v>
      </c>
      <c r="P725" s="21" t="n">
        <f aca="false">Assumptions!$D$14*(1+E725)^4*L725-Assumptions!$D$14*(1+E725)^3*E725*Assumptions!$D$16</f>
        <v>23.6974497585685</v>
      </c>
      <c r="Q725" s="21" t="n">
        <f aca="false">Assumptions!$D$14*(1+E725)^5*L725-Assumptions!$D$14*(1+E725)^4*E725*Assumptions!$D$16</f>
        <v>25.2722582564562</v>
      </c>
      <c r="R725" s="21" t="n">
        <f aca="false">M725/(1+K725)+N725/(1+K725)^2+O725/(1+K725)^3+P725/(1+K725)^4+Q725/(1+K725)^5</f>
        <v>85.3109206215763</v>
      </c>
      <c r="S725" s="21" t="n">
        <f aca="false">Q725*(1+I725)/(K725-I725)</f>
        <v>344.694227403664</v>
      </c>
      <c r="T725" s="21" t="n">
        <f aca="false">R725+S725/(1+K725)^5</f>
        <v>307.034997716276</v>
      </c>
      <c r="U725" s="8" t="n">
        <f aca="false">(T725-Assumptions!$D$17)/Assumptions!$D$18</f>
        <v>4.88139990865103</v>
      </c>
    </row>
    <row r="726" customFormat="false" ht="15" hidden="false" customHeight="false" outlineLevel="0" collapsed="false">
      <c r="B726" s="2" t="n">
        <v>721</v>
      </c>
      <c r="C726" s="27" t="n">
        <f aca="false">NORMSDIST('Random Draws'!C726)</f>
        <v>0.0830899574009976</v>
      </c>
      <c r="D726" s="27" t="n">
        <f aca="false">NORMSDIST(Assumptions!$D$22*'Random Draws'!C726+SQRT(1-Assumptions!$D$22^2)*'Random Draws'!D726)</f>
        <v>0.00503142719268966</v>
      </c>
      <c r="E726" s="19" t="n">
        <f aca="false">IF(C726&lt;(Assumptions!$E$6-Assumptions!$D$6)/(Assumptions!$F$6-Assumptions!$D$6),Assumptions!$D$6+SQRT(C726*(Assumptions!$F$6-Assumptions!$D$6)*(Assumptions!$E$6-Assumptions!$D$6)),Assumptions!$F$6-SQRT((1-C726)*(Assumptions!$F$6-Assumptions!$D$6)*(Assumptions!$F$6-Assumptions!$E$6)))</f>
        <v>0.0603825853856911</v>
      </c>
      <c r="F726" s="19" t="n">
        <f aca="false">IF(D726&lt;(Assumptions!$E$7-Assumptions!$D$7)/(Assumptions!$F$7-Assumptions!$D$7),Assumptions!$D$7+SQRT(D726*(Assumptions!$F$7-Assumptions!$D$7)*(Assumptions!$E$7-Assumptions!$D$7)),Assumptions!$F$7-SQRT((1-D726)*(Assumptions!$F$7-Assumptions!$D$7)*(Assumptions!$F$7-Assumptions!$E$7)))</f>
        <v>0.365494411993666</v>
      </c>
      <c r="G726" s="19" t="n">
        <f aca="false">MIN(Assumptions!$D$24,MAX(Assumptions!$D$23,Assumptions!$D$8+Assumptions!$E$8*'Random Draws'!E726))</f>
        <v>0.078506108237873</v>
      </c>
      <c r="H726" s="19" t="n">
        <f aca="false">IF('Random Draws'!F726&lt;(Assumptions!$E$9-Assumptions!$D$9)/(Assumptions!$F$9-Assumptions!$D$9),Assumptions!$D$9+SQRT('Random Draws'!F726*(Assumptions!$F$9-Assumptions!$D$9)*(Assumptions!$E$9-Assumptions!$D$9)),Assumptions!$F$9-SQRT((1-'Random Draws'!F726)*(Assumptions!$F$9-Assumptions!$D$9)*(Assumptions!$F$9-Assumptions!$E$9)))</f>
        <v>0.322189329729097</v>
      </c>
      <c r="I726" s="19" t="n">
        <f aca="false">IF('Random Draws'!G726&lt;(Assumptions!$E$10-Assumptions!$D$10)/(Assumptions!$F$10-Assumptions!$D$10),Assumptions!$D$10+SQRT('Random Draws'!G726*(Assumptions!$F$10-Assumptions!$D$10)*(Assumptions!$E$10-Assumptions!$D$10)),Assumptions!$F$10-SQRT((1-'Random Draws'!G726)*(Assumptions!$F$10-Assumptions!$D$10)*(Assumptions!$F$10-Assumptions!$E$10)))</f>
        <v>0.021269098060422</v>
      </c>
      <c r="J726" s="19" t="n">
        <f aca="false">IF('Random Draws'!H726&lt;(Assumptions!$E$11-Assumptions!$D$11)/(Assumptions!$F$11-Assumptions!$D$11),Assumptions!$D$11+SQRT('Random Draws'!H726*(Assumptions!$F$11-Assumptions!$D$11)*(Assumptions!$E$11-Assumptions!$D$11)),Assumptions!$F$11-SQRT((1-'Random Draws'!H726)*(Assumptions!$F$11-Assumptions!$D$11)*(Assumptions!$F$11-Assumptions!$E$11)))</f>
        <v>0.158086860794505</v>
      </c>
      <c r="K726" s="19" t="n">
        <f aca="false">MAX(G726,I726+Assumptions!$D$21)</f>
        <v>0.078506108237873</v>
      </c>
      <c r="L726" s="28" t="n">
        <f aca="false">(F726-Assumptions!$D$15)*(1-H726)+Assumptions!$D$15-J726</f>
        <v>0.131533764443974</v>
      </c>
      <c r="M726" s="21" t="n">
        <f aca="false">Assumptions!$D$14*(1+E726)^1*L726-Assumptions!$D$14*(1+E726)^0*E726*Assumptions!$D$16</f>
        <v>19.9613721685312</v>
      </c>
      <c r="N726" s="21" t="n">
        <f aca="false">Assumptions!$D$14*(1+E726)^2*L726-Assumptions!$D$14*(1+E726)^1*E726*Assumptions!$D$16</f>
        <v>21.1666914279131</v>
      </c>
      <c r="O726" s="21" t="n">
        <f aca="false">Assumptions!$D$14*(1+E726)^3*L726-Assumptions!$D$14*(1+E726)^2*E726*Assumptions!$D$16</f>
        <v>22.4447909803916</v>
      </c>
      <c r="P726" s="21" t="n">
        <f aca="false">Assumptions!$D$14*(1+E726)^4*L726-Assumptions!$D$14*(1+E726)^3*E726*Assumptions!$D$16</f>
        <v>23.8000654882291</v>
      </c>
      <c r="Q726" s="21" t="n">
        <f aca="false">Assumptions!$D$14*(1+E726)^5*L726-Assumptions!$D$14*(1+E726)^4*E726*Assumptions!$D$16</f>
        <v>25.2371749747572</v>
      </c>
      <c r="R726" s="21" t="n">
        <f aca="false">M726/(1+K726)+N726/(1+K726)^2+O726/(1+K726)^3+P726/(1+K726)^4+Q726/(1+K726)^5</f>
        <v>89.4833975876591</v>
      </c>
      <c r="S726" s="21" t="n">
        <f aca="false">Q726*(1+I726)/(K726-I726)</f>
        <v>450.302118230088</v>
      </c>
      <c r="T726" s="21" t="n">
        <f aca="false">R726+S726/(1+K726)^5</f>
        <v>398.079860756991</v>
      </c>
      <c r="U726" s="8" t="n">
        <f aca="false">(T726-Assumptions!$D$17)/Assumptions!$D$18</f>
        <v>8.52319443027965</v>
      </c>
    </row>
    <row r="727" customFormat="false" ht="15" hidden="false" customHeight="false" outlineLevel="0" collapsed="false">
      <c r="B727" s="2" t="n">
        <v>722</v>
      </c>
      <c r="C727" s="27" t="n">
        <f aca="false">NORMSDIST('Random Draws'!C727)</f>
        <v>0.416661690847152</v>
      </c>
      <c r="D727" s="27" t="n">
        <f aca="false">NORMSDIST(Assumptions!$D$22*'Random Draws'!C727+SQRT(1-Assumptions!$D$22^2)*'Random Draws'!D727)</f>
        <v>0.748915422361067</v>
      </c>
      <c r="E727" s="19" t="n">
        <f aca="false">IF(C727&lt;(Assumptions!$E$6-Assumptions!$D$6)/(Assumptions!$F$6-Assumptions!$D$6),Assumptions!$D$6+SQRT(C727*(Assumptions!$F$6-Assumptions!$D$6)*(Assumptions!$E$6-Assumptions!$D$6)),Assumptions!$F$6-SQRT((1-C727)*(Assumptions!$F$6-Assumptions!$D$6)*(Assumptions!$F$6-Assumptions!$E$6)))</f>
        <v>0.0856432739210912</v>
      </c>
      <c r="F727" s="19" t="n">
        <f aca="false">IF(D727&lt;(Assumptions!$E$7-Assumptions!$D$7)/(Assumptions!$F$7-Assumptions!$D$7),Assumptions!$D$7+SQRT(D727*(Assumptions!$F$7-Assumptions!$D$7)*(Assumptions!$E$7-Assumptions!$D$7)),Assumptions!$F$7-SQRT((1-D727)*(Assumptions!$F$7-Assumptions!$D$7)*(Assumptions!$F$7-Assumptions!$E$7)))</f>
        <v>0.428308702920901</v>
      </c>
      <c r="G727" s="19" t="n">
        <f aca="false">MIN(Assumptions!$D$24,MAX(Assumptions!$D$23,Assumptions!$D$8+Assumptions!$E$8*'Random Draws'!E727))</f>
        <v>0.077803866471009</v>
      </c>
      <c r="H727" s="19" t="n">
        <f aca="false">IF('Random Draws'!F727&lt;(Assumptions!$E$9-Assumptions!$D$9)/(Assumptions!$F$9-Assumptions!$D$9),Assumptions!$D$9+SQRT('Random Draws'!F727*(Assumptions!$F$9-Assumptions!$D$9)*(Assumptions!$E$9-Assumptions!$D$9)),Assumptions!$F$9-SQRT((1-'Random Draws'!F727)*(Assumptions!$F$9-Assumptions!$D$9)*(Assumptions!$F$9-Assumptions!$E$9)))</f>
        <v>0.28631419290001</v>
      </c>
      <c r="I727" s="19" t="n">
        <f aca="false">IF('Random Draws'!G727&lt;(Assumptions!$E$10-Assumptions!$D$10)/(Assumptions!$F$10-Assumptions!$D$10),Assumptions!$D$10+SQRT('Random Draws'!G727*(Assumptions!$F$10-Assumptions!$D$10)*(Assumptions!$E$10-Assumptions!$D$10)),Assumptions!$F$10-SQRT((1-'Random Draws'!G727)*(Assumptions!$F$10-Assumptions!$D$10)*(Assumptions!$F$10-Assumptions!$E$10)))</f>
        <v>0.0169073721004916</v>
      </c>
      <c r="J727" s="19" t="n">
        <f aca="false">IF('Random Draws'!H727&lt;(Assumptions!$E$11-Assumptions!$D$11)/(Assumptions!$F$11-Assumptions!$D$11),Assumptions!$D$11+SQRT('Random Draws'!H727*(Assumptions!$F$11-Assumptions!$D$11)*(Assumptions!$E$11-Assumptions!$D$11)),Assumptions!$F$11-SQRT((1-'Random Draws'!H727)*(Assumptions!$F$11-Assumptions!$D$11)*(Assumptions!$F$11-Assumptions!$E$11)))</f>
        <v>0.18323937677321</v>
      </c>
      <c r="K727" s="19" t="n">
        <f aca="false">MAX(G727,I727+Assumptions!$D$21)</f>
        <v>0.077803866471009</v>
      </c>
      <c r="L727" s="28" t="n">
        <f aca="false">(F727-Assumptions!$D$15)*(1-H727)+Assumptions!$D$15-J727</f>
        <v>0.159659310635844</v>
      </c>
      <c r="M727" s="21" t="n">
        <f aca="false">Assumptions!$D$14*(1+E727)^1*L727-Assumptions!$D$14*(1+E727)^0*E727*Assumptions!$D$16</f>
        <v>24.7607449814922</v>
      </c>
      <c r="N727" s="21" t="n">
        <f aca="false">Assumptions!$D$14*(1+E727)^2*L727-Assumptions!$D$14*(1+E727)^1*E727*Assumptions!$D$16</f>
        <v>26.8813362464324</v>
      </c>
      <c r="O727" s="21" t="n">
        <f aca="false">Assumptions!$D$14*(1+E727)^3*L727-Assumptions!$D$14*(1+E727)^2*E727*Assumptions!$D$16</f>
        <v>29.1835418899505</v>
      </c>
      <c r="P727" s="21" t="n">
        <f aca="false">Assumptions!$D$14*(1+E727)^4*L727-Assumptions!$D$14*(1+E727)^3*E727*Assumptions!$D$16</f>
        <v>31.6829159620192</v>
      </c>
      <c r="Q727" s="21" t="n">
        <f aca="false">Assumptions!$D$14*(1+E727)^5*L727-Assumptions!$D$14*(1+E727)^4*E727*Assumptions!$D$16</f>
        <v>34.3963446123733</v>
      </c>
      <c r="R727" s="21" t="n">
        <f aca="false">M727/(1+K727)+N727/(1+K727)^2+O727/(1+K727)^3+P727/(1+K727)^4+Q727/(1+K727)^5</f>
        <v>116.54981850127</v>
      </c>
      <c r="S727" s="21" t="n">
        <f aca="false">Q727*(1+I727)/(K727-I727)</f>
        <v>574.382758337659</v>
      </c>
      <c r="T727" s="21" t="n">
        <f aca="false">R727+S727/(1+K727)^5</f>
        <v>511.463980954541</v>
      </c>
      <c r="U727" s="8" t="n">
        <f aca="false">(T727-Assumptions!$D$17)/Assumptions!$D$18</f>
        <v>13.0585592381816</v>
      </c>
    </row>
    <row r="728" customFormat="false" ht="15" hidden="false" customHeight="false" outlineLevel="0" collapsed="false">
      <c r="B728" s="2" t="n">
        <v>723</v>
      </c>
      <c r="C728" s="27" t="n">
        <f aca="false">NORMSDIST('Random Draws'!C728)</f>
        <v>0.0400936891567442</v>
      </c>
      <c r="D728" s="27" t="n">
        <f aca="false">NORMSDIST(Assumptions!$D$22*'Random Draws'!C728+SQRT(1-Assumptions!$D$22^2)*'Random Draws'!D728)</f>
        <v>0.187273249436627</v>
      </c>
      <c r="E728" s="19" t="n">
        <f aca="false">IF(C728&lt;(Assumptions!$E$6-Assumptions!$D$6)/(Assumptions!$F$6-Assumptions!$D$6),Assumptions!$D$6+SQRT(C728*(Assumptions!$F$6-Assumptions!$D$6)*(Assumptions!$E$6-Assumptions!$D$6)),Assumptions!$F$6-SQRT((1-C728)*(Assumptions!$F$6-Assumptions!$D$6)*(Assumptions!$F$6-Assumptions!$E$6)))</f>
        <v>0.0541586879965525</v>
      </c>
      <c r="F728" s="19" t="n">
        <f aca="false">IF(D728&lt;(Assumptions!$E$7-Assumptions!$D$7)/(Assumptions!$F$7-Assumptions!$D$7),Assumptions!$D$7+SQRT(D728*(Assumptions!$F$7-Assumptions!$D$7)*(Assumptions!$E$7-Assumptions!$D$7)),Assumptions!$F$7-SQRT((1-D728)*(Assumptions!$F$7-Assumptions!$D$7)*(Assumptions!$F$7-Assumptions!$E$7)))</f>
        <v>0.393520732340147</v>
      </c>
      <c r="G728" s="19" t="n">
        <f aca="false">MIN(Assumptions!$D$24,MAX(Assumptions!$D$23,Assumptions!$D$8+Assumptions!$E$8*'Random Draws'!E728))</f>
        <v>0.086826148473776</v>
      </c>
      <c r="H728" s="19" t="n">
        <f aca="false">IF('Random Draws'!F728&lt;(Assumptions!$E$9-Assumptions!$D$9)/(Assumptions!$F$9-Assumptions!$D$9),Assumptions!$D$9+SQRT('Random Draws'!F728*(Assumptions!$F$9-Assumptions!$D$9)*(Assumptions!$E$9-Assumptions!$D$9)),Assumptions!$F$9-SQRT((1-'Random Draws'!F728)*(Assumptions!$F$9-Assumptions!$D$9)*(Assumptions!$F$9-Assumptions!$E$9)))</f>
        <v>0.306817678092811</v>
      </c>
      <c r="I728" s="19" t="n">
        <f aca="false">IF('Random Draws'!G728&lt;(Assumptions!$E$10-Assumptions!$D$10)/(Assumptions!$F$10-Assumptions!$D$10),Assumptions!$D$10+SQRT('Random Draws'!G728*(Assumptions!$F$10-Assumptions!$D$10)*(Assumptions!$E$10-Assumptions!$D$10)),Assumptions!$F$10-SQRT((1-'Random Draws'!G728)*(Assumptions!$F$10-Assumptions!$D$10)*(Assumptions!$F$10-Assumptions!$E$10)))</f>
        <v>0.0204818699287689</v>
      </c>
      <c r="J728" s="19" t="n">
        <f aca="false">IF('Random Draws'!H728&lt;(Assumptions!$E$11-Assumptions!$D$11)/(Assumptions!$F$11-Assumptions!$D$11),Assumptions!$D$11+SQRT('Random Draws'!H728*(Assumptions!$F$11-Assumptions!$D$11)*(Assumptions!$E$11-Assumptions!$D$11)),Assumptions!$F$11-SQRT((1-'Random Draws'!H728)*(Assumptions!$F$11-Assumptions!$D$11)*(Assumptions!$F$11-Assumptions!$E$11)))</f>
        <v>0.161953209332901</v>
      </c>
      <c r="K728" s="19" t="n">
        <f aca="false">MAX(G728,I728+Assumptions!$D$21)</f>
        <v>0.086826148473776</v>
      </c>
      <c r="L728" s="28" t="n">
        <f aca="false">(F728-Assumptions!$D$15)*(1-H728)+Assumptions!$D$15-J728</f>
        <v>0.150714703781325</v>
      </c>
      <c r="M728" s="21" t="n">
        <f aca="false">Assumptions!$D$14*(1+E728)^1*L728-Assumptions!$D$14*(1+E728)^0*E728*Assumptions!$D$16</f>
        <v>22.801605795202</v>
      </c>
      <c r="N728" s="21" t="n">
        <f aca="false">Assumptions!$D$14*(1+E728)^2*L728-Assumptions!$D$14*(1+E728)^1*E728*Assumptions!$D$16</f>
        <v>24.0365108492847</v>
      </c>
      <c r="O728" s="21" t="n">
        <f aca="false">Assumptions!$D$14*(1+E728)^3*L728-Assumptions!$D$14*(1+E728)^2*E728*Assumptions!$D$16</f>
        <v>25.3382967408969</v>
      </c>
      <c r="P728" s="21" t="n">
        <f aca="false">Assumptions!$D$14*(1+E728)^4*L728-Assumptions!$D$14*(1+E728)^3*E728*Assumptions!$D$16</f>
        <v>26.7105856484512</v>
      </c>
      <c r="Q728" s="21" t="n">
        <f aca="false">Assumptions!$D$14*(1+E728)^5*L728-Assumptions!$D$14*(1+E728)^4*E728*Assumptions!$D$16</f>
        <v>28.1571959227908</v>
      </c>
      <c r="R728" s="21" t="n">
        <f aca="false">M728/(1+K728)+N728/(1+K728)^2+O728/(1+K728)^3+P728/(1+K728)^4+Q728/(1+K728)^5</f>
        <v>98.7805867089116</v>
      </c>
      <c r="S728" s="21" t="n">
        <f aca="false">Q728*(1+I728)/(K728-I728)</f>
        <v>433.103028285213</v>
      </c>
      <c r="T728" s="21" t="n">
        <f aca="false">R728+S728/(1+K728)^5</f>
        <v>384.402041255637</v>
      </c>
      <c r="U728" s="8" t="n">
        <f aca="false">(T728-Assumptions!$D$17)/Assumptions!$D$18</f>
        <v>7.97608165022549</v>
      </c>
    </row>
    <row r="729" customFormat="false" ht="15" hidden="false" customHeight="false" outlineLevel="0" collapsed="false">
      <c r="B729" s="2" t="n">
        <v>724</v>
      </c>
      <c r="C729" s="27" t="n">
        <f aca="false">NORMSDIST('Random Draws'!C729)</f>
        <v>0.970642561639371</v>
      </c>
      <c r="D729" s="27" t="n">
        <f aca="false">NORMSDIST(Assumptions!$D$22*'Random Draws'!C729+SQRT(1-Assumptions!$D$22^2)*'Random Draws'!D729)</f>
        <v>0.752826844014217</v>
      </c>
      <c r="E729" s="19" t="n">
        <f aca="false">IF(C729&lt;(Assumptions!$E$6-Assumptions!$D$6)/(Assumptions!$F$6-Assumptions!$D$6),Assumptions!$D$6+SQRT(C729*(Assumptions!$F$6-Assumptions!$D$6)*(Assumptions!$E$6-Assumptions!$D$6)),Assumptions!$F$6-SQRT((1-C729)*(Assumptions!$F$6-Assumptions!$D$6)*(Assumptions!$F$6-Assumptions!$E$6)))</f>
        <v>0.127884423587664</v>
      </c>
      <c r="F729" s="19" t="n">
        <f aca="false">IF(D729&lt;(Assumptions!$E$7-Assumptions!$D$7)/(Assumptions!$F$7-Assumptions!$D$7),Assumptions!$D$7+SQRT(D729*(Assumptions!$F$7-Assumptions!$D$7)*(Assumptions!$E$7-Assumptions!$D$7)),Assumptions!$F$7-SQRT((1-D729)*(Assumptions!$F$7-Assumptions!$D$7)*(Assumptions!$F$7-Assumptions!$E$7)))</f>
        <v>0.428556516987726</v>
      </c>
      <c r="G729" s="19" t="n">
        <f aca="false">MIN(Assumptions!$D$24,MAX(Assumptions!$D$23,Assumptions!$D$8+Assumptions!$E$8*'Random Draws'!E729))</f>
        <v>0.083066891601185</v>
      </c>
      <c r="H729" s="19" t="n">
        <f aca="false">IF('Random Draws'!F729&lt;(Assumptions!$E$9-Assumptions!$D$9)/(Assumptions!$F$9-Assumptions!$D$9),Assumptions!$D$9+SQRT('Random Draws'!F729*(Assumptions!$F$9-Assumptions!$D$9)*(Assumptions!$E$9-Assumptions!$D$9)),Assumptions!$F$9-SQRT((1-'Random Draws'!F729)*(Assumptions!$F$9-Assumptions!$D$9)*(Assumptions!$F$9-Assumptions!$E$9)))</f>
        <v>0.291617413930125</v>
      </c>
      <c r="I729" s="19" t="n">
        <f aca="false">IF('Random Draws'!G729&lt;(Assumptions!$E$10-Assumptions!$D$10)/(Assumptions!$F$10-Assumptions!$D$10),Assumptions!$D$10+SQRT('Random Draws'!G729*(Assumptions!$F$10-Assumptions!$D$10)*(Assumptions!$E$10-Assumptions!$D$10)),Assumptions!$F$10-SQRT((1-'Random Draws'!G729)*(Assumptions!$F$10-Assumptions!$D$10)*(Assumptions!$F$10-Assumptions!$E$10)))</f>
        <v>0.0239665108003888</v>
      </c>
      <c r="J729" s="19" t="n">
        <f aca="false">IF('Random Draws'!H729&lt;(Assumptions!$E$11-Assumptions!$D$11)/(Assumptions!$F$11-Assumptions!$D$11),Assumptions!$D$11+SQRT('Random Draws'!H729*(Assumptions!$F$11-Assumptions!$D$11)*(Assumptions!$E$11-Assumptions!$D$11)),Assumptions!$F$11-SQRT((1-'Random Draws'!H729)*(Assumptions!$F$11-Assumptions!$D$11)*(Assumptions!$F$11-Assumptions!$E$11)))</f>
        <v>0.178195385879284</v>
      </c>
      <c r="K729" s="19" t="n">
        <f aca="false">MAX(G729,I729+Assumptions!$D$21)</f>
        <v>0.083066891601185</v>
      </c>
      <c r="L729" s="28" t="n">
        <f aca="false">(F729-Assumptions!$D$15)*(1-H729)+Assumptions!$D$15-J729</f>
        <v>0.163296851712497</v>
      </c>
      <c r="M729" s="21" t="n">
        <f aca="false">Assumptions!$D$14*(1+E729)^1*L729-Assumptions!$D$14*(1+E729)^0*E729*Assumptions!$D$16</f>
        <v>26.149799200171</v>
      </c>
      <c r="N729" s="21" t="n">
        <f aca="false">Assumptions!$D$14*(1+E729)^2*L729-Assumptions!$D$14*(1+E729)^1*E729*Assumptions!$D$16</f>
        <v>29.493951197818</v>
      </c>
      <c r="O729" s="21" t="n">
        <f aca="false">Assumptions!$D$14*(1+E729)^3*L729-Assumptions!$D$14*(1+E729)^2*E729*Assumptions!$D$16</f>
        <v>33.2657681460737</v>
      </c>
      <c r="P729" s="21" t="n">
        <f aca="false">Assumptions!$D$14*(1+E729)^4*L729-Assumptions!$D$14*(1+E729)^3*E729*Assumptions!$D$16</f>
        <v>37.5199417306352</v>
      </c>
      <c r="Q729" s="21" t="n">
        <f aca="false">Assumptions!$D$14*(1+E729)^5*L729-Assumptions!$D$14*(1+E729)^4*E729*Assumptions!$D$16</f>
        <v>42.3181578519002</v>
      </c>
      <c r="R729" s="21" t="n">
        <f aca="false">M729/(1+K729)+N729/(1+K729)^2+O729/(1+K729)^3+P729/(1+K729)^4+Q729/(1+K729)^5</f>
        <v>131.134048863909</v>
      </c>
      <c r="S729" s="21" t="n">
        <f aca="false">Q729*(1+I729)/(K729-I729)</f>
        <v>733.199614824251</v>
      </c>
      <c r="T729" s="21" t="n">
        <f aca="false">R729+S729/(1+K729)^5</f>
        <v>623.112213448915</v>
      </c>
      <c r="U729" s="8" t="n">
        <f aca="false">(T729-Assumptions!$D$17)/Assumptions!$D$18</f>
        <v>17.5244885379566</v>
      </c>
    </row>
    <row r="730" customFormat="false" ht="15" hidden="false" customHeight="false" outlineLevel="0" collapsed="false">
      <c r="B730" s="2" t="n">
        <v>725</v>
      </c>
      <c r="C730" s="27" t="n">
        <f aca="false">NORMSDIST('Random Draws'!C730)</f>
        <v>0.356585244160917</v>
      </c>
      <c r="D730" s="27" t="n">
        <f aca="false">NORMSDIST(Assumptions!$D$22*'Random Draws'!C730+SQRT(1-Assumptions!$D$22^2)*'Random Draws'!D730)</f>
        <v>0.0437656100374636</v>
      </c>
      <c r="E730" s="19" t="n">
        <f aca="false">IF(C730&lt;(Assumptions!$E$6-Assumptions!$D$6)/(Assumptions!$F$6-Assumptions!$D$6),Assumptions!$D$6+SQRT(C730*(Assumptions!$F$6-Assumptions!$D$6)*(Assumptions!$E$6-Assumptions!$D$6)),Assumptions!$F$6-SQRT((1-C730)*(Assumptions!$F$6-Assumptions!$D$6)*(Assumptions!$F$6-Assumptions!$E$6)))</f>
        <v>0.0822247110209719</v>
      </c>
      <c r="F730" s="19" t="n">
        <f aca="false">IF(D730&lt;(Assumptions!$E$7-Assumptions!$D$7)/(Assumptions!$F$7-Assumptions!$D$7),Assumptions!$D$7+SQRT(D730*(Assumptions!$F$7-Assumptions!$D$7)*(Assumptions!$E$7-Assumptions!$D$7)),Assumptions!$F$7-SQRT((1-D730)*(Assumptions!$F$7-Assumptions!$D$7)*(Assumptions!$F$7-Assumptions!$E$7)))</f>
        <v>0.376204741905528</v>
      </c>
      <c r="G730" s="19" t="n">
        <f aca="false">MIN(Assumptions!$D$24,MAX(Assumptions!$D$23,Assumptions!$D$8+Assumptions!$E$8*'Random Draws'!E730))</f>
        <v>0.078253684708152</v>
      </c>
      <c r="H730" s="19" t="n">
        <f aca="false">IF('Random Draws'!F730&lt;(Assumptions!$E$9-Assumptions!$D$9)/(Assumptions!$F$9-Assumptions!$D$9),Assumptions!$D$9+SQRT('Random Draws'!F730*(Assumptions!$F$9-Assumptions!$D$9)*(Assumptions!$E$9-Assumptions!$D$9)),Assumptions!$F$9-SQRT((1-'Random Draws'!F730)*(Assumptions!$F$9-Assumptions!$D$9)*(Assumptions!$F$9-Assumptions!$E$9)))</f>
        <v>0.279373198908543</v>
      </c>
      <c r="I730" s="19" t="n">
        <f aca="false">IF('Random Draws'!G730&lt;(Assumptions!$E$10-Assumptions!$D$10)/(Assumptions!$F$10-Assumptions!$D$10),Assumptions!$D$10+SQRT('Random Draws'!G730*(Assumptions!$F$10-Assumptions!$D$10)*(Assumptions!$E$10-Assumptions!$D$10)),Assumptions!$F$10-SQRT((1-'Random Draws'!G730)*(Assumptions!$F$10-Assumptions!$D$10)*(Assumptions!$F$10-Assumptions!$E$10)))</f>
        <v>0.0184127827523834</v>
      </c>
      <c r="J730" s="19" t="n">
        <f aca="false">IF('Random Draws'!H730&lt;(Assumptions!$E$11-Assumptions!$D$11)/(Assumptions!$F$11-Assumptions!$D$11),Assumptions!$D$11+SQRT('Random Draws'!H730*(Assumptions!$F$11-Assumptions!$D$11)*(Assumptions!$E$11-Assumptions!$D$11)),Assumptions!$F$11-SQRT((1-'Random Draws'!H730)*(Assumptions!$F$11-Assumptions!$D$11)*(Assumptions!$F$11-Assumptions!$E$11)))</f>
        <v>0.142662050888832</v>
      </c>
      <c r="K730" s="19" t="n">
        <f aca="false">MAX(G730,I730+Assumptions!$D$21)</f>
        <v>0.078253684708152</v>
      </c>
      <c r="L730" s="28" t="n">
        <f aca="false">(F730-Assumptions!$D$15)*(1-H730)+Assumptions!$D$15-J730</f>
        <v>0.164759684684097</v>
      </c>
      <c r="M730" s="21" t="n">
        <f aca="false">Assumptions!$D$14*(1+E730)^1*L730-Assumptions!$D$14*(1+E730)^0*E730*Assumptions!$D$16</f>
        <v>25.496837818106</v>
      </c>
      <c r="N730" s="21" t="n">
        <f aca="false">Assumptions!$D$14*(1+E730)^2*L730-Assumptions!$D$14*(1+E730)^1*E730*Assumptions!$D$16</f>
        <v>27.5933079396484</v>
      </c>
      <c r="O730" s="21" t="n">
        <f aca="false">Assumptions!$D$14*(1+E730)^3*L730-Assumptions!$D$14*(1+E730)^2*E730*Assumptions!$D$16</f>
        <v>29.8621597110986</v>
      </c>
      <c r="P730" s="21" t="n">
        <f aca="false">Assumptions!$D$14*(1+E730)^4*L730-Assumptions!$D$14*(1+E730)^3*E730*Assumptions!$D$16</f>
        <v>32.3175671638058</v>
      </c>
      <c r="Q730" s="21" t="n">
        <f aca="false">Assumptions!$D$14*(1+E730)^5*L730-Assumptions!$D$14*(1+E730)^4*E730*Assumptions!$D$16</f>
        <v>34.9748697847506</v>
      </c>
      <c r="R730" s="21" t="n">
        <f aca="false">M730/(1+K730)+N730/(1+K730)^2+O730/(1+K730)^3+P730/(1+K730)^4+Q730/(1+K730)^5</f>
        <v>119.106163031743</v>
      </c>
      <c r="S730" s="21" t="n">
        <f aca="false">Q730*(1+I730)/(K730-I730)</f>
        <v>595.225895662766</v>
      </c>
      <c r="T730" s="21" t="n">
        <f aca="false">R730+S730/(1+K730)^5</f>
        <v>527.498009227225</v>
      </c>
      <c r="U730" s="8" t="n">
        <f aca="false">(T730-Assumptions!$D$17)/Assumptions!$D$18</f>
        <v>13.699920369089</v>
      </c>
    </row>
    <row r="731" customFormat="false" ht="15" hidden="false" customHeight="false" outlineLevel="0" collapsed="false">
      <c r="B731" s="2" t="n">
        <v>726</v>
      </c>
      <c r="C731" s="27" t="n">
        <f aca="false">NORMSDIST('Random Draws'!C731)</f>
        <v>0.526094583433321</v>
      </c>
      <c r="D731" s="27" t="n">
        <f aca="false">NORMSDIST(Assumptions!$D$22*'Random Draws'!C731+SQRT(1-Assumptions!$D$22^2)*'Random Draws'!D731)</f>
        <v>0.547054153350959</v>
      </c>
      <c r="E731" s="19" t="n">
        <f aca="false">IF(C731&lt;(Assumptions!$E$6-Assumptions!$D$6)/(Assumptions!$F$6-Assumptions!$D$6),Assumptions!$D$6+SQRT(C731*(Assumptions!$F$6-Assumptions!$D$6)*(Assumptions!$E$6-Assumptions!$D$6)),Assumptions!$F$6-SQRT((1-C731)*(Assumptions!$F$6-Assumptions!$D$6)*(Assumptions!$F$6-Assumptions!$E$6)))</f>
        <v>0.091322211607003</v>
      </c>
      <c r="F731" s="19" t="n">
        <f aca="false">IF(D731&lt;(Assumptions!$E$7-Assumptions!$D$7)/(Assumptions!$F$7-Assumptions!$D$7),Assumptions!$D$7+SQRT(D731*(Assumptions!$F$7-Assumptions!$D$7)*(Assumptions!$E$7-Assumptions!$D$7)),Assumptions!$F$7-SQRT((1-D731)*(Assumptions!$F$7-Assumptions!$D$7)*(Assumptions!$F$7-Assumptions!$E$7)))</f>
        <v>0.417291578090551</v>
      </c>
      <c r="G731" s="19" t="n">
        <f aca="false">MIN(Assumptions!$D$24,MAX(Assumptions!$D$23,Assumptions!$D$8+Assumptions!$E$8*'Random Draws'!E731))</f>
        <v>0.089691531459021</v>
      </c>
      <c r="H731" s="19" t="n">
        <f aca="false">IF('Random Draws'!F731&lt;(Assumptions!$E$9-Assumptions!$D$9)/(Assumptions!$F$9-Assumptions!$D$9),Assumptions!$D$9+SQRT('Random Draws'!F731*(Assumptions!$F$9-Assumptions!$D$9)*(Assumptions!$E$9-Assumptions!$D$9)),Assumptions!$F$9-SQRT((1-'Random Draws'!F731)*(Assumptions!$F$9-Assumptions!$D$9)*(Assumptions!$F$9-Assumptions!$E$9)))</f>
        <v>0.291142033203167</v>
      </c>
      <c r="I731" s="19" t="n">
        <f aca="false">IF('Random Draws'!G731&lt;(Assumptions!$E$10-Assumptions!$D$10)/(Assumptions!$F$10-Assumptions!$D$10),Assumptions!$D$10+SQRT('Random Draws'!G731*(Assumptions!$F$10-Assumptions!$D$10)*(Assumptions!$E$10-Assumptions!$D$10)),Assumptions!$F$10-SQRT((1-'Random Draws'!G731)*(Assumptions!$F$10-Assumptions!$D$10)*(Assumptions!$F$10-Assumptions!$E$10)))</f>
        <v>0.0179561620188804</v>
      </c>
      <c r="J731" s="19" t="n">
        <f aca="false">IF('Random Draws'!H731&lt;(Assumptions!$E$11-Assumptions!$D$11)/(Assumptions!$F$11-Assumptions!$D$11),Assumptions!$D$11+SQRT('Random Draws'!H731*(Assumptions!$F$11-Assumptions!$D$11)*(Assumptions!$E$11-Assumptions!$D$11)),Assumptions!$F$11-SQRT((1-'Random Draws'!H731)*(Assumptions!$F$11-Assumptions!$D$11)*(Assumptions!$F$11-Assumptions!$E$11)))</f>
        <v>0.173849723216583</v>
      </c>
      <c r="K731" s="19" t="n">
        <f aca="false">MAX(G731,I731+Assumptions!$D$21)</f>
        <v>0.089691531459021</v>
      </c>
      <c r="L731" s="28" t="n">
        <f aca="false">(F731-Assumptions!$D$15)*(1-H731)+Assumptions!$D$15-J731</f>
        <v>0.159799200706539</v>
      </c>
      <c r="M731" s="21" t="n">
        <f aca="false">Assumptions!$D$14*(1+E731)^1*L731-Assumptions!$D$14*(1+E731)^0*E731*Assumptions!$D$16</f>
        <v>24.8896488630828</v>
      </c>
      <c r="N731" s="21" t="n">
        <f aca="false">Assumptions!$D$14*(1+E731)^2*L731-Assumptions!$D$14*(1+E731)^1*E731*Assumptions!$D$16</f>
        <v>27.1626266433812</v>
      </c>
      <c r="O731" s="21" t="n">
        <f aca="false">Assumptions!$D$14*(1+E731)^3*L731-Assumptions!$D$14*(1+E731)^2*E731*Assumptions!$D$16</f>
        <v>29.6431777815101</v>
      </c>
      <c r="P731" s="21" t="n">
        <f aca="false">Assumptions!$D$14*(1+E731)^4*L731-Assumptions!$D$14*(1+E731)^3*E731*Assumptions!$D$16</f>
        <v>32.3502583355772</v>
      </c>
      <c r="Q731" s="21" t="n">
        <f aca="false">Assumptions!$D$14*(1+E731)^5*L731-Assumptions!$D$14*(1+E731)^4*E731*Assumptions!$D$16</f>
        <v>35.30455547284</v>
      </c>
      <c r="R731" s="21" t="n">
        <f aca="false">M731/(1+K731)+N731/(1+K731)^2+O731/(1+K731)^3+P731/(1+K731)^4+Q731/(1+K731)^5</f>
        <v>114.547339524585</v>
      </c>
      <c r="S731" s="21" t="n">
        <f aca="false">Q731*(1+I731)/(K731-I731)</f>
        <v>500.987031521509</v>
      </c>
      <c r="T731" s="21" t="n">
        <f aca="false">R731+S731/(1+K731)^5</f>
        <v>440.615658859923</v>
      </c>
      <c r="U731" s="8" t="n">
        <f aca="false">(T731-Assumptions!$D$17)/Assumptions!$D$18</f>
        <v>10.2246263543969</v>
      </c>
    </row>
    <row r="732" customFormat="false" ht="15" hidden="false" customHeight="false" outlineLevel="0" collapsed="false">
      <c r="B732" s="2" t="n">
        <v>727</v>
      </c>
      <c r="C732" s="27" t="n">
        <f aca="false">NORMSDIST('Random Draws'!C732)</f>
        <v>0.416026243406851</v>
      </c>
      <c r="D732" s="27" t="n">
        <f aca="false">NORMSDIST(Assumptions!$D$22*'Random Draws'!C732+SQRT(1-Assumptions!$D$22^2)*'Random Draws'!D732)</f>
        <v>0.0281812975413345</v>
      </c>
      <c r="E732" s="19" t="n">
        <f aca="false">IF(C732&lt;(Assumptions!$E$6-Assumptions!$D$6)/(Assumptions!$F$6-Assumptions!$D$6),Assumptions!$D$6+SQRT(C732*(Assumptions!$F$6-Assumptions!$D$6)*(Assumptions!$E$6-Assumptions!$D$6)),Assumptions!$F$6-SQRT((1-C732)*(Assumptions!$F$6-Assumptions!$D$6)*(Assumptions!$F$6-Assumptions!$E$6)))</f>
        <v>0.0856084555431803</v>
      </c>
      <c r="F732" s="19" t="n">
        <f aca="false">IF(D732&lt;(Assumptions!$E$7-Assumptions!$D$7)/(Assumptions!$F$7-Assumptions!$D$7),Assumptions!$D$7+SQRT(D732*(Assumptions!$F$7-Assumptions!$D$7)*(Assumptions!$E$7-Assumptions!$D$7)),Assumptions!$F$7-SQRT((1-D732)*(Assumptions!$F$7-Assumptions!$D$7)*(Assumptions!$F$7-Assumptions!$E$7)))</f>
        <v>0.373003375917353</v>
      </c>
      <c r="G732" s="19" t="n">
        <f aca="false">MIN(Assumptions!$D$24,MAX(Assumptions!$D$23,Assumptions!$D$8+Assumptions!$E$8*'Random Draws'!E732))</f>
        <v>0.081290474576869</v>
      </c>
      <c r="H732" s="19" t="n">
        <f aca="false">IF('Random Draws'!F732&lt;(Assumptions!$E$9-Assumptions!$D$9)/(Assumptions!$F$9-Assumptions!$D$9),Assumptions!$D$9+SQRT('Random Draws'!F732*(Assumptions!$F$9-Assumptions!$D$9)*(Assumptions!$E$9-Assumptions!$D$9)),Assumptions!$F$9-SQRT((1-'Random Draws'!F732)*(Assumptions!$F$9-Assumptions!$D$9)*(Assumptions!$F$9-Assumptions!$E$9)))</f>
        <v>0.279195769665812</v>
      </c>
      <c r="I732" s="19" t="n">
        <f aca="false">IF('Random Draws'!G732&lt;(Assumptions!$E$10-Assumptions!$D$10)/(Assumptions!$F$10-Assumptions!$D$10),Assumptions!$D$10+SQRT('Random Draws'!G732*(Assumptions!$F$10-Assumptions!$D$10)*(Assumptions!$E$10-Assumptions!$D$10)),Assumptions!$F$10-SQRT((1-'Random Draws'!G732)*(Assumptions!$F$10-Assumptions!$D$10)*(Assumptions!$F$10-Assumptions!$E$10)))</f>
        <v>0.0224224424322891</v>
      </c>
      <c r="J732" s="19" t="n">
        <f aca="false">IF('Random Draws'!H732&lt;(Assumptions!$E$11-Assumptions!$D$11)/(Assumptions!$F$11-Assumptions!$D$11),Assumptions!$D$11+SQRT('Random Draws'!H732*(Assumptions!$F$11-Assumptions!$D$11)*(Assumptions!$E$11-Assumptions!$D$11)),Assumptions!$F$11-SQRT((1-'Random Draws'!H732)*(Assumptions!$F$11-Assumptions!$D$11)*(Assumptions!$F$11-Assumptions!$E$11)))</f>
        <v>0.137896617403968</v>
      </c>
      <c r="K732" s="19" t="n">
        <f aca="false">MAX(G732,I732+Assumptions!$D$21)</f>
        <v>0.081290474576869</v>
      </c>
      <c r="L732" s="28" t="n">
        <f aca="false">(F732-Assumptions!$D$15)*(1-H732)+Assumptions!$D$15-J732</f>
        <v>0.16726124394275</v>
      </c>
      <c r="M732" s="21" t="n">
        <f aca="false">Assumptions!$D$14*(1+E732)^1*L732-Assumptions!$D$14*(1+E732)^0*E732*Assumptions!$D$16</f>
        <v>25.9567352211805</v>
      </c>
      <c r="N732" s="21" t="n">
        <f aca="false">Assumptions!$D$14*(1+E732)^2*L732-Assumptions!$D$14*(1+E732)^1*E732*Assumptions!$D$16</f>
        <v>28.178851234409</v>
      </c>
      <c r="O732" s="21" t="n">
        <f aca="false">Assumptions!$D$14*(1+E732)^3*L732-Assumptions!$D$14*(1+E732)^2*E732*Assumptions!$D$16</f>
        <v>30.5911991675678</v>
      </c>
      <c r="P732" s="21" t="n">
        <f aca="false">Assumptions!$D$14*(1+E732)^4*L732-Assumptions!$D$14*(1+E732)^3*E732*Assumptions!$D$16</f>
        <v>33.2100644815171</v>
      </c>
      <c r="Q732" s="21" t="n">
        <f aca="false">Assumptions!$D$14*(1+E732)^5*L732-Assumptions!$D$14*(1+E732)^4*E732*Assumptions!$D$16</f>
        <v>36.0531268102692</v>
      </c>
      <c r="R732" s="21" t="n">
        <f aca="false">M732/(1+K732)+N732/(1+K732)^2+O732/(1+K732)^3+P732/(1+K732)^4+Q732/(1+K732)^5</f>
        <v>120.989107325272</v>
      </c>
      <c r="S732" s="21" t="n">
        <f aca="false">Q732*(1+I732)/(K732-I732)</f>
        <v>626.172213131646</v>
      </c>
      <c r="T732" s="21" t="n">
        <f aca="false">R732+S732/(1+K732)^5</f>
        <v>544.614423222013</v>
      </c>
      <c r="U732" s="8" t="n">
        <f aca="false">(T732-Assumptions!$D$17)/Assumptions!$D$18</f>
        <v>14.3845769288805</v>
      </c>
    </row>
    <row r="733" customFormat="false" ht="15" hidden="false" customHeight="false" outlineLevel="0" collapsed="false">
      <c r="B733" s="2" t="n">
        <v>728</v>
      </c>
      <c r="C733" s="27" t="n">
        <f aca="false">NORMSDIST('Random Draws'!C733)</f>
        <v>0.792414568952162</v>
      </c>
      <c r="D733" s="27" t="n">
        <f aca="false">NORMSDIST(Assumptions!$D$22*'Random Draws'!C733+SQRT(1-Assumptions!$D$22^2)*'Random Draws'!D733)</f>
        <v>0.406073851249899</v>
      </c>
      <c r="E733" s="19" t="n">
        <f aca="false">IF(C733&lt;(Assumptions!$E$6-Assumptions!$D$6)/(Assumptions!$F$6-Assumptions!$D$6),Assumptions!$D$6+SQRT(C733*(Assumptions!$F$6-Assumptions!$D$6)*(Assumptions!$E$6-Assumptions!$D$6)),Assumptions!$F$6-SQRT((1-C733)*(Assumptions!$F$6-Assumptions!$D$6)*(Assumptions!$F$6-Assumptions!$E$6)))</f>
        <v>0.107783123130272</v>
      </c>
      <c r="F733" s="19" t="n">
        <f aca="false">IF(D733&lt;(Assumptions!$E$7-Assumptions!$D$7)/(Assumptions!$F$7-Assumptions!$D$7),Assumptions!$D$7+SQRT(D733*(Assumptions!$F$7-Assumptions!$D$7)*(Assumptions!$E$7-Assumptions!$D$7)),Assumptions!$F$7-SQRT((1-D733)*(Assumptions!$F$7-Assumptions!$D$7)*(Assumptions!$F$7-Assumptions!$E$7)))</f>
        <v>0.409360339418397</v>
      </c>
      <c r="G733" s="19" t="n">
        <f aca="false">MIN(Assumptions!$D$24,MAX(Assumptions!$D$23,Assumptions!$D$8+Assumptions!$E$8*'Random Draws'!E733))</f>
        <v>0.104231624760073</v>
      </c>
      <c r="H733" s="19" t="n">
        <f aca="false">IF('Random Draws'!F733&lt;(Assumptions!$E$9-Assumptions!$D$9)/(Assumptions!$F$9-Assumptions!$D$9),Assumptions!$D$9+SQRT('Random Draws'!F733*(Assumptions!$F$9-Assumptions!$D$9)*(Assumptions!$E$9-Assumptions!$D$9)),Assumptions!$F$9-SQRT((1-'Random Draws'!F733)*(Assumptions!$F$9-Assumptions!$D$9)*(Assumptions!$F$9-Assumptions!$E$9)))</f>
        <v>0.300647274158755</v>
      </c>
      <c r="I733" s="19" t="n">
        <f aca="false">IF('Random Draws'!G733&lt;(Assumptions!$E$10-Assumptions!$D$10)/(Assumptions!$F$10-Assumptions!$D$10),Assumptions!$D$10+SQRT('Random Draws'!G733*(Assumptions!$F$10-Assumptions!$D$10)*(Assumptions!$E$10-Assumptions!$D$10)),Assumptions!$F$10-SQRT((1-'Random Draws'!G733)*(Assumptions!$F$10-Assumptions!$D$10)*(Assumptions!$F$10-Assumptions!$E$10)))</f>
        <v>0.0159386889736498</v>
      </c>
      <c r="J733" s="19" t="n">
        <f aca="false">IF('Random Draws'!H733&lt;(Assumptions!$E$11-Assumptions!$D$11)/(Assumptions!$F$11-Assumptions!$D$11),Assumptions!$D$11+SQRT('Random Draws'!H733*(Assumptions!$F$11-Assumptions!$D$11)*(Assumptions!$E$11-Assumptions!$D$11)),Assumptions!$F$11-SQRT((1-'Random Draws'!H733)*(Assumptions!$F$11-Assumptions!$D$11)*(Assumptions!$F$11-Assumptions!$E$11)))</f>
        <v>0.157413013984121</v>
      </c>
      <c r="K733" s="19" t="n">
        <f aca="false">MAX(G733,I733+Assumptions!$D$21)</f>
        <v>0.104231624760073</v>
      </c>
      <c r="L733" s="28" t="n">
        <f aca="false">(F733-Assumptions!$D$15)*(1-H733)+Assumptions!$D$15-J733</f>
        <v>0.167958400880071</v>
      </c>
      <c r="M733" s="21" t="n">
        <f aca="false">Assumptions!$D$14*(1+E733)^1*L733-Assumptions!$D$14*(1+E733)^0*E733*Assumptions!$D$16</f>
        <v>26.5100582874026</v>
      </c>
      <c r="N733" s="21" t="n">
        <f aca="false">Assumptions!$D$14*(1+E733)^2*L733-Assumptions!$D$14*(1+E733)^1*E733*Assumptions!$D$16</f>
        <v>29.3673951639844</v>
      </c>
      <c r="O733" s="21" t="n">
        <f aca="false">Assumptions!$D$14*(1+E733)^3*L733-Assumptions!$D$14*(1+E733)^2*E733*Assumptions!$D$16</f>
        <v>32.5327047329595</v>
      </c>
      <c r="P733" s="21" t="n">
        <f aca="false">Assumptions!$D$14*(1+E733)^4*L733-Assumptions!$D$14*(1+E733)^3*E733*Assumptions!$D$16</f>
        <v>36.0391812529528</v>
      </c>
      <c r="Q733" s="21" t="n">
        <f aca="false">Assumptions!$D$14*(1+E733)^5*L733-Assumptions!$D$14*(1+E733)^4*E733*Assumptions!$D$16</f>
        <v>39.9235967634541</v>
      </c>
      <c r="R733" s="21" t="n">
        <f aca="false">M733/(1+K733)+N733/(1+K733)^2+O733/(1+K733)^3+P733/(1+K733)^4+Q733/(1+K733)^5</f>
        <v>120.813123006083</v>
      </c>
      <c r="S733" s="21" t="n">
        <f aca="false">Q733*(1+I733)/(K733-I733)</f>
        <v>459.379068027468</v>
      </c>
      <c r="T733" s="21" t="n">
        <f aca="false">R733+S733/(1+K733)^5</f>
        <v>400.627675458079</v>
      </c>
      <c r="U733" s="8" t="n">
        <f aca="false">(T733-Assumptions!$D$17)/Assumptions!$D$18</f>
        <v>8.62510701832315</v>
      </c>
    </row>
    <row r="734" customFormat="false" ht="15" hidden="false" customHeight="false" outlineLevel="0" collapsed="false">
      <c r="B734" s="2" t="n">
        <v>729</v>
      </c>
      <c r="C734" s="27" t="n">
        <f aca="false">NORMSDIST('Random Draws'!C734)</f>
        <v>0.329169611984125</v>
      </c>
      <c r="D734" s="27" t="n">
        <f aca="false">NORMSDIST(Assumptions!$D$22*'Random Draws'!C734+SQRT(1-Assumptions!$D$22^2)*'Random Draws'!D734)</f>
        <v>0.0940203192618265</v>
      </c>
      <c r="E734" s="19" t="n">
        <f aca="false">IF(C734&lt;(Assumptions!$E$6-Assumptions!$D$6)/(Assumptions!$F$6-Assumptions!$D$6),Assumptions!$D$6+SQRT(C734*(Assumptions!$F$6-Assumptions!$D$6)*(Assumptions!$E$6-Assumptions!$D$6)),Assumptions!$F$6-SQRT((1-C734)*(Assumptions!$F$6-Assumptions!$D$6)*(Assumptions!$F$6-Assumptions!$E$6)))</f>
        <v>0.0805690529827925</v>
      </c>
      <c r="F734" s="19" t="n">
        <f aca="false">IF(D734&lt;(Assumptions!$E$7-Assumptions!$D$7)/(Assumptions!$F$7-Assumptions!$D$7),Assumptions!$D$7+SQRT(D734*(Assumptions!$F$7-Assumptions!$D$7)*(Assumptions!$E$7-Assumptions!$D$7)),Assumptions!$F$7-SQRT((1-D734)*(Assumptions!$F$7-Assumptions!$D$7)*(Assumptions!$F$7-Assumptions!$E$7)))</f>
        <v>0.383751250821188</v>
      </c>
      <c r="G734" s="19" t="n">
        <f aca="false">MIN(Assumptions!$D$24,MAX(Assumptions!$D$23,Assumptions!$D$8+Assumptions!$E$8*'Random Draws'!E734))</f>
        <v>0.090719472672782</v>
      </c>
      <c r="H734" s="19" t="n">
        <f aca="false">IF('Random Draws'!F734&lt;(Assumptions!$E$9-Assumptions!$D$9)/(Assumptions!$F$9-Assumptions!$D$9),Assumptions!$D$9+SQRT('Random Draws'!F734*(Assumptions!$F$9-Assumptions!$D$9)*(Assumptions!$E$9-Assumptions!$D$9)),Assumptions!$F$9-SQRT((1-'Random Draws'!F734)*(Assumptions!$F$9-Assumptions!$D$9)*(Assumptions!$F$9-Assumptions!$E$9)))</f>
        <v>0.265723127530798</v>
      </c>
      <c r="I734" s="19" t="n">
        <f aca="false">IF('Random Draws'!G734&lt;(Assumptions!$E$10-Assumptions!$D$10)/(Assumptions!$F$10-Assumptions!$D$10),Assumptions!$D$10+SQRT('Random Draws'!G734*(Assumptions!$F$10-Assumptions!$D$10)*(Assumptions!$E$10-Assumptions!$D$10)),Assumptions!$F$10-SQRT((1-'Random Draws'!G734)*(Assumptions!$F$10-Assumptions!$D$10)*(Assumptions!$F$10-Assumptions!$E$10)))</f>
        <v>0.024113898016452</v>
      </c>
      <c r="J734" s="19" t="n">
        <f aca="false">IF('Random Draws'!H734&lt;(Assumptions!$E$11-Assumptions!$D$11)/(Assumptions!$F$11-Assumptions!$D$11),Assumptions!$D$11+SQRT('Random Draws'!H734*(Assumptions!$F$11-Assumptions!$D$11)*(Assumptions!$E$11-Assumptions!$D$11)),Assumptions!$F$11-SQRT((1-'Random Draws'!H734)*(Assumptions!$F$11-Assumptions!$D$11)*(Assumptions!$F$11-Assumptions!$E$11)))</f>
        <v>0.162148206727241</v>
      </c>
      <c r="K734" s="19" t="n">
        <f aca="false">MAX(G734,I734+Assumptions!$D$21)</f>
        <v>0.090719472672782</v>
      </c>
      <c r="L734" s="28" t="n">
        <f aca="false">(F734-Assumptions!$D$15)*(1-H734)+Assumptions!$D$15-J734</f>
        <v>0.154175468110888</v>
      </c>
      <c r="M734" s="21" t="n">
        <f aca="false">Assumptions!$D$14*(1+E734)^1*L734-Assumptions!$D$14*(1+E734)^0*E734*Assumptions!$D$16</f>
        <v>23.8061243571402</v>
      </c>
      <c r="N734" s="21" t="n">
        <f aca="false">Assumptions!$D$14*(1+E734)^2*L734-Assumptions!$D$14*(1+E734)^1*E734*Assumptions!$D$16</f>
        <v>25.7241612517856</v>
      </c>
      <c r="O734" s="21" t="n">
        <f aca="false">Assumptions!$D$14*(1+E734)^3*L734-Assumptions!$D$14*(1+E734)^2*E734*Assumptions!$D$16</f>
        <v>27.7967325626186</v>
      </c>
      <c r="P734" s="21" t="n">
        <f aca="false">Assumptions!$D$14*(1+E734)^4*L734-Assumptions!$D$14*(1+E734)^3*E734*Assumptions!$D$16</f>
        <v>30.0362889812048</v>
      </c>
      <c r="Q734" s="21" t="n">
        <f aca="false">Assumptions!$D$14*(1+E734)^5*L734-Assumptions!$D$14*(1+E734)^4*E734*Assumptions!$D$16</f>
        <v>32.4562843395379</v>
      </c>
      <c r="R734" s="21" t="n">
        <f aca="false">M734/(1+K734)+N734/(1+K734)^2+O734/(1+K734)^3+P734/(1+K734)^4+Q734/(1+K734)^5</f>
        <v>107.118015260847</v>
      </c>
      <c r="S734" s="21" t="n">
        <f aca="false">Q734*(1+I734)/(K734-I734)</f>
        <v>499.041289585745</v>
      </c>
      <c r="T734" s="21" t="n">
        <f aca="false">R734+S734/(1+K734)^5</f>
        <v>430.39229014988</v>
      </c>
      <c r="U734" s="8" t="n">
        <f aca="false">(T734-Assumptions!$D$17)/Assumptions!$D$18</f>
        <v>9.81569160599519</v>
      </c>
    </row>
    <row r="735" customFormat="false" ht="15" hidden="false" customHeight="false" outlineLevel="0" collapsed="false">
      <c r="B735" s="2" t="n">
        <v>730</v>
      </c>
      <c r="C735" s="27" t="n">
        <f aca="false">NORMSDIST('Random Draws'!C735)</f>
        <v>0.558646567853947</v>
      </c>
      <c r="D735" s="27" t="n">
        <f aca="false">NORMSDIST(Assumptions!$D$22*'Random Draws'!C735+SQRT(1-Assumptions!$D$22^2)*'Random Draws'!D735)</f>
        <v>0.384376485542628</v>
      </c>
      <c r="E735" s="19" t="n">
        <f aca="false">IF(C735&lt;(Assumptions!$E$6-Assumptions!$D$6)/(Assumptions!$F$6-Assumptions!$D$6),Assumptions!$D$6+SQRT(C735*(Assumptions!$F$6-Assumptions!$D$6)*(Assumptions!$E$6-Assumptions!$D$6)),Assumptions!$F$6-SQRT((1-C735)*(Assumptions!$F$6-Assumptions!$D$6)*(Assumptions!$F$6-Assumptions!$E$6)))</f>
        <v>0.0930237596147769</v>
      </c>
      <c r="F735" s="19" t="n">
        <f aca="false">IF(D735&lt;(Assumptions!$E$7-Assumptions!$D$7)/(Assumptions!$F$7-Assumptions!$D$7),Assumptions!$D$7+SQRT(D735*(Assumptions!$F$7-Assumptions!$D$7)*(Assumptions!$E$7-Assumptions!$D$7)),Assumptions!$F$7-SQRT((1-D735)*(Assumptions!$F$7-Assumptions!$D$7)*(Assumptions!$F$7-Assumptions!$E$7)))</f>
        <v>0.408023524581769</v>
      </c>
      <c r="G735" s="19" t="n">
        <f aca="false">MIN(Assumptions!$D$24,MAX(Assumptions!$D$23,Assumptions!$D$8+Assumptions!$E$8*'Random Draws'!E735))</f>
        <v>0.098703678640586</v>
      </c>
      <c r="H735" s="19" t="n">
        <f aca="false">IF('Random Draws'!F735&lt;(Assumptions!$E$9-Assumptions!$D$9)/(Assumptions!$F$9-Assumptions!$D$9),Assumptions!$D$9+SQRT('Random Draws'!F735*(Assumptions!$F$9-Assumptions!$D$9)*(Assumptions!$E$9-Assumptions!$D$9)),Assumptions!$F$9-SQRT((1-'Random Draws'!F735)*(Assumptions!$F$9-Assumptions!$D$9)*(Assumptions!$F$9-Assumptions!$E$9)))</f>
        <v>0.262994507877665</v>
      </c>
      <c r="I735" s="19" t="n">
        <f aca="false">IF('Random Draws'!G735&lt;(Assumptions!$E$10-Assumptions!$D$10)/(Assumptions!$F$10-Assumptions!$D$10),Assumptions!$D$10+SQRT('Random Draws'!G735*(Assumptions!$F$10-Assumptions!$D$10)*(Assumptions!$E$10-Assumptions!$D$10)),Assumptions!$F$10-SQRT((1-'Random Draws'!G735)*(Assumptions!$F$10-Assumptions!$D$10)*(Assumptions!$F$10-Assumptions!$E$10)))</f>
        <v>0.0240796671825318</v>
      </c>
      <c r="J735" s="19" t="n">
        <f aca="false">IF('Random Draws'!H735&lt;(Assumptions!$E$11-Assumptions!$D$11)/(Assumptions!$F$11-Assumptions!$D$11),Assumptions!$D$11+SQRT('Random Draws'!H735*(Assumptions!$F$11-Assumptions!$D$11)*(Assumptions!$E$11-Assumptions!$D$11)),Assumptions!$F$11-SQRT((1-'Random Draws'!H735)*(Assumptions!$F$11-Assumptions!$D$11)*(Assumptions!$F$11-Assumptions!$E$11)))</f>
        <v>0.13733107484249</v>
      </c>
      <c r="K735" s="19" t="n">
        <f aca="false">MAX(G735,I735+Assumptions!$D$21)</f>
        <v>0.098703678640586</v>
      </c>
      <c r="L735" s="28" t="n">
        <f aca="false">(F735-Assumptions!$D$15)*(1-H735)+Assumptions!$D$15-J735</f>
        <v>0.197573789713482</v>
      </c>
      <c r="M735" s="21" t="n">
        <f aca="false">Assumptions!$D$14*(1+E735)^1*L735-Assumptions!$D$14*(1+E735)^0*E735*Assumptions!$D$16</f>
        <v>30.9085093786014</v>
      </c>
      <c r="N735" s="21" t="n">
        <f aca="false">Assumptions!$D$14*(1+E735)^2*L735-Assumptions!$D$14*(1+E735)^1*E735*Assumptions!$D$16</f>
        <v>33.7837351250874</v>
      </c>
      <c r="O735" s="21" t="n">
        <f aca="false">Assumptions!$D$14*(1+E735)^3*L735-Assumptions!$D$14*(1+E735)^2*E735*Assumptions!$D$16</f>
        <v>36.9264251802529</v>
      </c>
      <c r="P735" s="21" t="n">
        <f aca="false">Assumptions!$D$14*(1+E735)^4*L735-Assumptions!$D$14*(1+E735)^3*E735*Assumptions!$D$16</f>
        <v>40.3614600796538</v>
      </c>
      <c r="Q735" s="21" t="n">
        <f aca="false">Assumptions!$D$14*(1+E735)^5*L735-Assumptions!$D$14*(1+E735)^4*E735*Assumptions!$D$16</f>
        <v>44.1160348398049</v>
      </c>
      <c r="R735" s="21" t="n">
        <f aca="false">M735/(1+K735)+N735/(1+K735)^2+O735/(1+K735)^3+P735/(1+K735)^4+Q735/(1+K735)^5</f>
        <v>139.212169415318</v>
      </c>
      <c r="S735" s="21" t="n">
        <f aca="false">Q735*(1+I735)/(K735-I735)</f>
        <v>605.412834199551</v>
      </c>
      <c r="T735" s="21" t="n">
        <f aca="false">R735+S735/(1+K735)^5</f>
        <v>517.348782810977</v>
      </c>
      <c r="U735" s="8" t="n">
        <f aca="false">(T735-Assumptions!$D$17)/Assumptions!$D$18</f>
        <v>13.2939513124391</v>
      </c>
    </row>
    <row r="736" customFormat="false" ht="15" hidden="false" customHeight="false" outlineLevel="0" collapsed="false">
      <c r="B736" s="2" t="n">
        <v>731</v>
      </c>
      <c r="C736" s="27" t="n">
        <f aca="false">NORMSDIST('Random Draws'!C736)</f>
        <v>0.661851687011772</v>
      </c>
      <c r="D736" s="27" t="n">
        <f aca="false">NORMSDIST(Assumptions!$D$22*'Random Draws'!C736+SQRT(1-Assumptions!$D$22^2)*'Random Draws'!D736)</f>
        <v>0.788689354146445</v>
      </c>
      <c r="E736" s="19" t="n">
        <f aca="false">IF(C736&lt;(Assumptions!$E$6-Assumptions!$D$6)/(Assumptions!$F$6-Assumptions!$D$6),Assumptions!$D$6+SQRT(C736*(Assumptions!$F$6-Assumptions!$D$6)*(Assumptions!$E$6-Assumptions!$D$6)),Assumptions!$F$6-SQRT((1-C736)*(Assumptions!$F$6-Assumptions!$D$6)*(Assumptions!$F$6-Assumptions!$E$6)))</f>
        <v>0.0988813720445205</v>
      </c>
      <c r="F736" s="19" t="n">
        <f aca="false">IF(D736&lt;(Assumptions!$E$7-Assumptions!$D$7)/(Assumptions!$F$7-Assumptions!$D$7),Assumptions!$D$7+SQRT(D736*(Assumptions!$F$7-Assumptions!$D$7)*(Assumptions!$E$7-Assumptions!$D$7)),Assumptions!$F$7-SQRT((1-D736)*(Assumptions!$F$7-Assumptions!$D$7)*(Assumptions!$F$7-Assumptions!$E$7)))</f>
        <v>0.430926944030353</v>
      </c>
      <c r="G736" s="19" t="n">
        <f aca="false">MIN(Assumptions!$D$24,MAX(Assumptions!$D$23,Assumptions!$D$8+Assumptions!$E$8*'Random Draws'!E736))</f>
        <v>0.084706090559175</v>
      </c>
      <c r="H736" s="19" t="n">
        <f aca="false">IF('Random Draws'!F736&lt;(Assumptions!$E$9-Assumptions!$D$9)/(Assumptions!$F$9-Assumptions!$D$9),Assumptions!$D$9+SQRT('Random Draws'!F736*(Assumptions!$F$9-Assumptions!$D$9)*(Assumptions!$E$9-Assumptions!$D$9)),Assumptions!$F$9-SQRT((1-'Random Draws'!F736)*(Assumptions!$F$9-Assumptions!$D$9)*(Assumptions!$F$9-Assumptions!$E$9)))</f>
        <v>0.290772236735036</v>
      </c>
      <c r="I736" s="19" t="n">
        <f aca="false">IF('Random Draws'!G736&lt;(Assumptions!$E$10-Assumptions!$D$10)/(Assumptions!$F$10-Assumptions!$D$10),Assumptions!$D$10+SQRT('Random Draws'!G736*(Assumptions!$F$10-Assumptions!$D$10)*(Assumptions!$E$10-Assumptions!$D$10)),Assumptions!$F$10-SQRT((1-'Random Draws'!G736)*(Assumptions!$F$10-Assumptions!$D$10)*(Assumptions!$F$10-Assumptions!$E$10)))</f>
        <v>0.0147701442957079</v>
      </c>
      <c r="J736" s="19" t="n">
        <f aca="false">IF('Random Draws'!H736&lt;(Assumptions!$E$11-Assumptions!$D$11)/(Assumptions!$F$11-Assumptions!$D$11),Assumptions!$D$11+SQRT('Random Draws'!H736*(Assumptions!$F$11-Assumptions!$D$11)*(Assumptions!$E$11-Assumptions!$D$11)),Assumptions!$F$11-SQRT((1-'Random Draws'!H736)*(Assumptions!$F$11-Assumptions!$D$11)*(Assumptions!$F$11-Assumptions!$E$11)))</f>
        <v>0.162353142632005</v>
      </c>
      <c r="K736" s="19" t="n">
        <f aca="false">MAX(G736,I736+Assumptions!$D$21)</f>
        <v>0.084706090559175</v>
      </c>
      <c r="L736" s="28" t="n">
        <f aca="false">(F736-Assumptions!$D$15)*(1-H736)+Assumptions!$D$15-J736</f>
        <v>0.181072600788804</v>
      </c>
      <c r="M736" s="21" t="n">
        <f aca="false">Assumptions!$D$14*(1+E736)^1*L736-Assumptions!$D$14*(1+E736)^0*E736*Assumptions!$D$16</f>
        <v>28.4215756908045</v>
      </c>
      <c r="N736" s="21" t="n">
        <f aca="false">Assumptions!$D$14*(1+E736)^2*L736-Assumptions!$D$14*(1+E736)^1*E736*Assumptions!$D$16</f>
        <v>31.2319400907785</v>
      </c>
      <c r="O736" s="21" t="n">
        <f aca="false">Assumptions!$D$14*(1+E736)^3*L736-Assumptions!$D$14*(1+E736)^2*E736*Assumptions!$D$16</f>
        <v>34.3201971785669</v>
      </c>
      <c r="P736" s="21" t="n">
        <f aca="false">Assumptions!$D$14*(1+E736)^4*L736-Assumptions!$D$14*(1+E736)^3*E736*Assumptions!$D$16</f>
        <v>37.7138253644221</v>
      </c>
      <c r="Q736" s="21" t="n">
        <f aca="false">Assumptions!$D$14*(1+E736)^5*L736-Assumptions!$D$14*(1+E736)^4*E736*Assumptions!$D$16</f>
        <v>41.4430201615036</v>
      </c>
      <c r="R736" s="21" t="n">
        <f aca="false">M736/(1+K736)+N736/(1+K736)^2+O736/(1+K736)^3+P736/(1+K736)^4+Q736/(1+K736)^5</f>
        <v>134.47970609339</v>
      </c>
      <c r="S736" s="21" t="n">
        <f aca="false">Q736*(1+I736)/(K736-I736)</f>
        <v>601.337964183772</v>
      </c>
      <c r="T736" s="21" t="n">
        <f aca="false">R736+S736/(1+K736)^5</f>
        <v>534.938863700291</v>
      </c>
      <c r="U736" s="8" t="n">
        <f aca="false">(T736-Assumptions!$D$17)/Assumptions!$D$18</f>
        <v>13.9975545480117</v>
      </c>
    </row>
    <row r="737" customFormat="false" ht="15" hidden="false" customHeight="false" outlineLevel="0" collapsed="false">
      <c r="B737" s="2" t="n">
        <v>732</v>
      </c>
      <c r="C737" s="27" t="n">
        <f aca="false">NORMSDIST('Random Draws'!C737)</f>
        <v>0.15849701681543</v>
      </c>
      <c r="D737" s="27" t="n">
        <f aca="false">NORMSDIST(Assumptions!$D$22*'Random Draws'!C737+SQRT(1-Assumptions!$D$22^2)*'Random Draws'!D737)</f>
        <v>0.508216332609945</v>
      </c>
      <c r="E737" s="19" t="n">
        <f aca="false">IF(C737&lt;(Assumptions!$E$6-Assumptions!$D$6)/(Assumptions!$F$6-Assumptions!$D$6),Assumptions!$D$6+SQRT(C737*(Assumptions!$F$6-Assumptions!$D$6)*(Assumptions!$E$6-Assumptions!$D$6)),Assumptions!$F$6-SQRT((1-C737)*(Assumptions!$F$6-Assumptions!$D$6)*(Assumptions!$F$6-Assumptions!$E$6)))</f>
        <v>0.0681511115957638</v>
      </c>
      <c r="F737" s="19" t="n">
        <f aca="false">IF(D737&lt;(Assumptions!$E$7-Assumptions!$D$7)/(Assumptions!$F$7-Assumptions!$D$7),Assumptions!$D$7+SQRT(D737*(Assumptions!$F$7-Assumptions!$D$7)*(Assumptions!$E$7-Assumptions!$D$7)),Assumptions!$F$7-SQRT((1-D737)*(Assumptions!$F$7-Assumptions!$D$7)*(Assumptions!$F$7-Assumptions!$E$7)))</f>
        <v>0.415220449071514</v>
      </c>
      <c r="G737" s="19" t="n">
        <f aca="false">MIN(Assumptions!$D$24,MAX(Assumptions!$D$23,Assumptions!$D$8+Assumptions!$E$8*'Random Draws'!E737))</f>
        <v>0.093122636425321</v>
      </c>
      <c r="H737" s="19" t="n">
        <f aca="false">IF('Random Draws'!F737&lt;(Assumptions!$E$9-Assumptions!$D$9)/(Assumptions!$F$9-Assumptions!$D$9),Assumptions!$D$9+SQRT('Random Draws'!F737*(Assumptions!$F$9-Assumptions!$D$9)*(Assumptions!$E$9-Assumptions!$D$9)),Assumptions!$F$9-SQRT((1-'Random Draws'!F737)*(Assumptions!$F$9-Assumptions!$D$9)*(Assumptions!$F$9-Assumptions!$E$9)))</f>
        <v>0.287164927588407</v>
      </c>
      <c r="I737" s="19" t="n">
        <f aca="false">IF('Random Draws'!G737&lt;(Assumptions!$E$10-Assumptions!$D$10)/(Assumptions!$F$10-Assumptions!$D$10),Assumptions!$D$10+SQRT('Random Draws'!G737*(Assumptions!$F$10-Assumptions!$D$10)*(Assumptions!$E$10-Assumptions!$D$10)),Assumptions!$F$10-SQRT((1-'Random Draws'!G737)*(Assumptions!$F$10-Assumptions!$D$10)*(Assumptions!$F$10-Assumptions!$E$10)))</f>
        <v>0.0119095518277923</v>
      </c>
      <c r="J737" s="19" t="n">
        <f aca="false">IF('Random Draws'!H737&lt;(Assumptions!$E$11-Assumptions!$D$11)/(Assumptions!$F$11-Assumptions!$D$11),Assumptions!$D$11+SQRT('Random Draws'!H737*(Assumptions!$F$11-Assumptions!$D$11)*(Assumptions!$E$11-Assumptions!$D$11)),Assumptions!$F$11-SQRT((1-'Random Draws'!H737)*(Assumptions!$F$11-Assumptions!$D$11)*(Assumptions!$F$11-Assumptions!$E$11)))</f>
        <v>0.182431713137248</v>
      </c>
      <c r="K737" s="19" t="n">
        <f aca="false">MAX(G737,I737+Assumptions!$D$21)</f>
        <v>0.093122636425321</v>
      </c>
      <c r="L737" s="28" t="n">
        <f aca="false">(F737-Assumptions!$D$15)*(1-H737)+Assumptions!$D$15-J737</f>
        <v>0.150883426329912</v>
      </c>
      <c r="M737" s="21" t="n">
        <f aca="false">Assumptions!$D$14*(1+E737)^1*L737-Assumptions!$D$14*(1+E737)^0*E737*Assumptions!$D$16</f>
        <v>23.0726561001309</v>
      </c>
      <c r="N737" s="21" t="n">
        <f aca="false">Assumptions!$D$14*(1+E737)^2*L737-Assumptions!$D$14*(1+E737)^1*E737*Assumptions!$D$16</f>
        <v>24.6450832608217</v>
      </c>
      <c r="O737" s="21" t="n">
        <f aca="false">Assumptions!$D$14*(1+E737)^3*L737-Assumptions!$D$14*(1+E737)^2*E737*Assumptions!$D$16</f>
        <v>26.3246730804168</v>
      </c>
      <c r="P737" s="21" t="n">
        <f aca="false">Assumptions!$D$14*(1+E737)^4*L737-Assumptions!$D$14*(1+E737)^3*E737*Assumptions!$D$16</f>
        <v>28.1187288132423</v>
      </c>
      <c r="Q737" s="21" t="n">
        <f aca="false">Assumptions!$D$14*(1+E737)^5*L737-Assumptions!$D$14*(1+E737)^4*E737*Assumptions!$D$16</f>
        <v>30.0350514385246</v>
      </c>
      <c r="R737" s="21" t="n">
        <f aca="false">M737/(1+K737)+N737/(1+K737)^2+O737/(1+K737)^3+P737/(1+K737)^4+Q737/(1+K737)^5</f>
        <v>100.822678017469</v>
      </c>
      <c r="S737" s="21" t="n">
        <f aca="false">Q737*(1+I737)/(K737-I737)</f>
        <v>374.234713419652</v>
      </c>
      <c r="T737" s="21" t="n">
        <f aca="false">R737+S737/(1+K737)^5</f>
        <v>340.595321063355</v>
      </c>
      <c r="U737" s="8" t="n">
        <f aca="false">(T737-Assumptions!$D$17)/Assumptions!$D$18</f>
        <v>6.22381284253422</v>
      </c>
    </row>
    <row r="738" customFormat="false" ht="15" hidden="false" customHeight="false" outlineLevel="0" collapsed="false">
      <c r="B738" s="2" t="n">
        <v>733</v>
      </c>
      <c r="C738" s="27" t="n">
        <f aca="false">NORMSDIST('Random Draws'!C738)</f>
        <v>0.786628946740546</v>
      </c>
      <c r="D738" s="27" t="n">
        <f aca="false">NORMSDIST(Assumptions!$D$22*'Random Draws'!C738+SQRT(1-Assumptions!$D$22^2)*'Random Draws'!D738)</f>
        <v>0.647523014849517</v>
      </c>
      <c r="E738" s="19" t="n">
        <f aca="false">IF(C738&lt;(Assumptions!$E$6-Assumptions!$D$6)/(Assumptions!$F$6-Assumptions!$D$6),Assumptions!$D$6+SQRT(C738*(Assumptions!$F$6-Assumptions!$D$6)*(Assumptions!$E$6-Assumptions!$D$6)),Assumptions!$F$6-SQRT((1-C738)*(Assumptions!$F$6-Assumptions!$D$6)*(Assumptions!$F$6-Assumptions!$E$6)))</f>
        <v>0.107337249560129</v>
      </c>
      <c r="F738" s="19" t="n">
        <f aca="false">IF(D738&lt;(Assumptions!$E$7-Assumptions!$D$7)/(Assumptions!$F$7-Assumptions!$D$7),Assumptions!$D$7+SQRT(D738*(Assumptions!$F$7-Assumptions!$D$7)*(Assumptions!$E$7-Assumptions!$D$7)),Assumptions!$F$7-SQRT((1-D738)*(Assumptions!$F$7-Assumptions!$D$7)*(Assumptions!$F$7-Assumptions!$E$7)))</f>
        <v>0.422451259134267</v>
      </c>
      <c r="G738" s="19" t="n">
        <f aca="false">MIN(Assumptions!$D$24,MAX(Assumptions!$D$23,Assumptions!$D$8+Assumptions!$E$8*'Random Draws'!E738))</f>
        <v>0.080383485383473</v>
      </c>
      <c r="H738" s="19" t="n">
        <f aca="false">IF('Random Draws'!F738&lt;(Assumptions!$E$9-Assumptions!$D$9)/(Assumptions!$F$9-Assumptions!$D$9),Assumptions!$D$9+SQRT('Random Draws'!F738*(Assumptions!$F$9-Assumptions!$D$9)*(Assumptions!$E$9-Assumptions!$D$9)),Assumptions!$F$9-SQRT((1-'Random Draws'!F738)*(Assumptions!$F$9-Assumptions!$D$9)*(Assumptions!$F$9-Assumptions!$E$9)))</f>
        <v>0.258318197758016</v>
      </c>
      <c r="I738" s="19" t="n">
        <f aca="false">IF('Random Draws'!G738&lt;(Assumptions!$E$10-Assumptions!$D$10)/(Assumptions!$F$10-Assumptions!$D$10),Assumptions!$D$10+SQRT('Random Draws'!G738*(Assumptions!$F$10-Assumptions!$D$10)*(Assumptions!$E$10-Assumptions!$D$10)),Assumptions!$F$10-SQRT((1-'Random Draws'!G738)*(Assumptions!$F$10-Assumptions!$D$10)*(Assumptions!$F$10-Assumptions!$E$10)))</f>
        <v>0.0212703825176982</v>
      </c>
      <c r="J738" s="19" t="n">
        <f aca="false">IF('Random Draws'!H738&lt;(Assumptions!$E$11-Assumptions!$D$11)/(Assumptions!$F$11-Assumptions!$D$11),Assumptions!$D$11+SQRT('Random Draws'!H738*(Assumptions!$F$11-Assumptions!$D$11)*(Assumptions!$E$11-Assumptions!$D$11)),Assumptions!$F$11-SQRT((1-'Random Draws'!H738)*(Assumptions!$F$11-Assumptions!$D$11)*(Assumptions!$F$11-Assumptions!$E$11)))</f>
        <v>0.153380209903115</v>
      </c>
      <c r="K738" s="19" t="n">
        <f aca="false">MAX(G738,I738+Assumptions!$D$21)</f>
        <v>0.080383485383473</v>
      </c>
      <c r="L738" s="28" t="n">
        <f aca="false">(F738-Assumptions!$D$15)*(1-H738)+Assumptions!$D$15-J738</f>
        <v>0.193525567039526</v>
      </c>
      <c r="M738" s="21" t="n">
        <f aca="false">Assumptions!$D$14*(1+E738)^1*L738-Assumptions!$D$14*(1+E738)^0*E738*Assumptions!$D$16</f>
        <v>30.6063029875549</v>
      </c>
      <c r="N738" s="21" t="n">
        <f aca="false">Assumptions!$D$14*(1+E738)^2*L738-Assumptions!$D$14*(1+E738)^1*E738*Assumptions!$D$16</f>
        <v>33.891499369443</v>
      </c>
      <c r="O738" s="21" t="n">
        <f aca="false">Assumptions!$D$14*(1+E738)^3*L738-Assumptions!$D$14*(1+E738)^2*E738*Assumptions!$D$16</f>
        <v>37.5293196952278</v>
      </c>
      <c r="P738" s="21" t="n">
        <f aca="false">Assumptions!$D$14*(1+E738)^4*L738-Assumptions!$D$14*(1+E738)^3*E738*Assumptions!$D$16</f>
        <v>41.5576136491764</v>
      </c>
      <c r="Q738" s="21" t="n">
        <f aca="false">Assumptions!$D$14*(1+E738)^5*L738-Assumptions!$D$14*(1+E738)^4*E738*Assumptions!$D$16</f>
        <v>46.0182935965614</v>
      </c>
      <c r="R738" s="21" t="n">
        <f aca="false">M738/(1+K738)+N738/(1+K738)^2+O738/(1+K738)^3+P738/(1+K738)^4+Q738/(1+K738)^5</f>
        <v>148.891728165353</v>
      </c>
      <c r="S738" s="21" t="n">
        <f aca="false">Q738*(1+I738)/(K738-I738)</f>
        <v>795.037276437444</v>
      </c>
      <c r="T738" s="21" t="n">
        <f aca="false">R738+S738/(1+K738)^5</f>
        <v>689.021115109372</v>
      </c>
      <c r="U738" s="8" t="n">
        <f aca="false">(T738-Assumptions!$D$17)/Assumptions!$D$18</f>
        <v>20.1608446043749</v>
      </c>
    </row>
    <row r="739" customFormat="false" ht="15" hidden="false" customHeight="false" outlineLevel="0" collapsed="false">
      <c r="B739" s="2" t="n">
        <v>734</v>
      </c>
      <c r="C739" s="27" t="n">
        <f aca="false">NORMSDIST('Random Draws'!C739)</f>
        <v>0.324432484601806</v>
      </c>
      <c r="D739" s="27" t="n">
        <f aca="false">NORMSDIST(Assumptions!$D$22*'Random Draws'!C739+SQRT(1-Assumptions!$D$22^2)*'Random Draws'!D739)</f>
        <v>0.132816372333008</v>
      </c>
      <c r="E739" s="19" t="n">
        <f aca="false">IF(C739&lt;(Assumptions!$E$6-Assumptions!$D$6)/(Assumptions!$F$6-Assumptions!$D$6),Assumptions!$D$6+SQRT(C739*(Assumptions!$F$6-Assumptions!$D$6)*(Assumptions!$E$6-Assumptions!$D$6)),Assumptions!$F$6-SQRT((1-C739)*(Assumptions!$F$6-Assumptions!$D$6)*(Assumptions!$F$6-Assumptions!$E$6)))</f>
        <v>0.080276077552426</v>
      </c>
      <c r="F739" s="19" t="n">
        <f aca="false">IF(D739&lt;(Assumptions!$E$7-Assumptions!$D$7)/(Assumptions!$F$7-Assumptions!$D$7),Assumptions!$D$7+SQRT(D739*(Assumptions!$F$7-Assumptions!$D$7)*(Assumptions!$E$7-Assumptions!$D$7)),Assumptions!$F$7-SQRT((1-D739)*(Assumptions!$F$7-Assumptions!$D$7)*(Assumptions!$F$7-Assumptions!$E$7)))</f>
        <v>0.388229386001081</v>
      </c>
      <c r="G739" s="19" t="n">
        <f aca="false">MIN(Assumptions!$D$24,MAX(Assumptions!$D$23,Assumptions!$D$8+Assumptions!$E$8*'Random Draws'!E739))</f>
        <v>0.070890769712386</v>
      </c>
      <c r="H739" s="19" t="n">
        <f aca="false">IF('Random Draws'!F739&lt;(Assumptions!$E$9-Assumptions!$D$9)/(Assumptions!$F$9-Assumptions!$D$9),Assumptions!$D$9+SQRT('Random Draws'!F739*(Assumptions!$F$9-Assumptions!$D$9)*(Assumptions!$E$9-Assumptions!$D$9)),Assumptions!$F$9-SQRT((1-'Random Draws'!F739)*(Assumptions!$F$9-Assumptions!$D$9)*(Assumptions!$F$9-Assumptions!$E$9)))</f>
        <v>0.261355109649683</v>
      </c>
      <c r="I739" s="19" t="n">
        <f aca="false">IF('Random Draws'!G739&lt;(Assumptions!$E$10-Assumptions!$D$10)/(Assumptions!$F$10-Assumptions!$D$10),Assumptions!$D$10+SQRT('Random Draws'!G739*(Assumptions!$F$10-Assumptions!$D$10)*(Assumptions!$E$10-Assumptions!$D$10)),Assumptions!$F$10-SQRT((1-'Random Draws'!G739)*(Assumptions!$F$10-Assumptions!$D$10)*(Assumptions!$F$10-Assumptions!$E$10)))</f>
        <v>0.0240736148457002</v>
      </c>
      <c r="J739" s="19" t="n">
        <f aca="false">IF('Random Draws'!H739&lt;(Assumptions!$E$11-Assumptions!$D$11)/(Assumptions!$F$11-Assumptions!$D$11),Assumptions!$D$11+SQRT('Random Draws'!H739*(Assumptions!$F$11-Assumptions!$D$11)*(Assumptions!$E$11-Assumptions!$D$11)),Assumptions!$F$11-SQRT((1-'Random Draws'!H739)*(Assumptions!$F$11-Assumptions!$D$11)*(Assumptions!$F$11-Assumptions!$E$11)))</f>
        <v>0.18629471629127</v>
      </c>
      <c r="K739" s="19" t="n">
        <f aca="false">MAX(G739,I739+Assumptions!$D$21)</f>
        <v>0.070890769712386</v>
      </c>
      <c r="L739" s="28" t="n">
        <f aca="false">(F739-Assumptions!$D$15)*(1-H739)+Assumptions!$D$15-J739</f>
        <v>0.134445100216729</v>
      </c>
      <c r="M739" s="21" t="n">
        <f aca="false">Assumptions!$D$14*(1+E739)^1*L739-Assumptions!$D$14*(1+E739)^0*E739*Assumptions!$D$16</f>
        <v>20.7102837613462</v>
      </c>
      <c r="N739" s="21" t="n">
        <f aca="false">Assumptions!$D$14*(1+E739)^2*L739-Assumptions!$D$14*(1+E739)^1*E739*Assumptions!$D$16</f>
        <v>22.3728241067048</v>
      </c>
      <c r="O739" s="21" t="n">
        <f aca="false">Assumptions!$D$14*(1+E739)^3*L739-Assumptions!$D$14*(1+E739)^2*E739*Assumptions!$D$16</f>
        <v>24.1688266697614</v>
      </c>
      <c r="P739" s="21" t="n">
        <f aca="false">Assumptions!$D$14*(1+E739)^4*L739-Assumptions!$D$14*(1+E739)^3*E739*Assumptions!$D$16</f>
        <v>26.1090052738543</v>
      </c>
      <c r="Q739" s="21" t="n">
        <f aca="false">Assumptions!$D$14*(1+E739)^5*L739-Assumptions!$D$14*(1+E739)^4*E739*Assumptions!$D$16</f>
        <v>28.2049338060349</v>
      </c>
      <c r="R739" s="21" t="n">
        <f aca="false">M739/(1+K739)+N739/(1+K739)^2+O739/(1+K739)^3+P739/(1+K739)^4+Q739/(1+K739)^5</f>
        <v>98.4063474392085</v>
      </c>
      <c r="S739" s="21" t="n">
        <f aca="false">Q739*(1+I739)/(K739-I739)</f>
        <v>616.95181181937</v>
      </c>
      <c r="T739" s="21" t="n">
        <f aca="false">R739+S739/(1+K739)^5</f>
        <v>536.458044869808</v>
      </c>
      <c r="U739" s="8" t="n">
        <f aca="false">(T739-Assumptions!$D$17)/Assumptions!$D$18</f>
        <v>14.0583217947923</v>
      </c>
    </row>
    <row r="740" customFormat="false" ht="15" hidden="false" customHeight="false" outlineLevel="0" collapsed="false">
      <c r="B740" s="2" t="n">
        <v>735</v>
      </c>
      <c r="C740" s="27" t="n">
        <f aca="false">NORMSDIST('Random Draws'!C740)</f>
        <v>0.791553256962582</v>
      </c>
      <c r="D740" s="27" t="n">
        <f aca="false">NORMSDIST(Assumptions!$D$22*'Random Draws'!C740+SQRT(1-Assumptions!$D$22^2)*'Random Draws'!D740)</f>
        <v>0.861254628832841</v>
      </c>
      <c r="E740" s="19" t="n">
        <f aca="false">IF(C740&lt;(Assumptions!$E$6-Assumptions!$D$6)/(Assumptions!$F$6-Assumptions!$D$6),Assumptions!$D$6+SQRT(C740*(Assumptions!$F$6-Assumptions!$D$6)*(Assumptions!$E$6-Assumptions!$D$6)),Assumptions!$F$6-SQRT((1-C740)*(Assumptions!$F$6-Assumptions!$D$6)*(Assumptions!$F$6-Assumptions!$E$6)))</f>
        <v>0.107716355298896</v>
      </c>
      <c r="F740" s="19" t="n">
        <f aca="false">IF(D740&lt;(Assumptions!$E$7-Assumptions!$D$7)/(Assumptions!$F$7-Assumptions!$D$7),Assumptions!$D$7+SQRT(D740*(Assumptions!$F$7-Assumptions!$D$7)*(Assumptions!$E$7-Assumptions!$D$7)),Assumptions!$F$7-SQRT((1-D740)*(Assumptions!$F$7-Assumptions!$D$7)*(Assumptions!$F$7-Assumptions!$E$7)))</f>
        <v>0.436441954990521</v>
      </c>
      <c r="G740" s="19" t="n">
        <f aca="false">MIN(Assumptions!$D$24,MAX(Assumptions!$D$23,Assumptions!$D$8+Assumptions!$E$8*'Random Draws'!E740))</f>
        <v>0.086965058875692</v>
      </c>
      <c r="H740" s="19" t="n">
        <f aca="false">IF('Random Draws'!F740&lt;(Assumptions!$E$9-Assumptions!$D$9)/(Assumptions!$F$9-Assumptions!$D$9),Assumptions!$D$9+SQRT('Random Draws'!F740*(Assumptions!$F$9-Assumptions!$D$9)*(Assumptions!$E$9-Assumptions!$D$9)),Assumptions!$F$9-SQRT((1-'Random Draws'!F740)*(Assumptions!$F$9-Assumptions!$D$9)*(Assumptions!$F$9-Assumptions!$E$9)))</f>
        <v>0.312164146212271</v>
      </c>
      <c r="I740" s="19" t="n">
        <f aca="false">IF('Random Draws'!G740&lt;(Assumptions!$E$10-Assumptions!$D$10)/(Assumptions!$F$10-Assumptions!$D$10),Assumptions!$D$10+SQRT('Random Draws'!G740*(Assumptions!$F$10-Assumptions!$D$10)*(Assumptions!$E$10-Assumptions!$D$10)),Assumptions!$F$10-SQRT((1-'Random Draws'!G740)*(Assumptions!$F$10-Assumptions!$D$10)*(Assumptions!$F$10-Assumptions!$E$10)))</f>
        <v>0.0199451817880381</v>
      </c>
      <c r="J740" s="19" t="n">
        <f aca="false">IF('Random Draws'!H740&lt;(Assumptions!$E$11-Assumptions!$D$11)/(Assumptions!$F$11-Assumptions!$D$11),Assumptions!$D$11+SQRT('Random Draws'!H740*(Assumptions!$F$11-Assumptions!$D$11)*(Assumptions!$E$11-Assumptions!$D$11)),Assumptions!$F$11-SQRT((1-'Random Draws'!H740)*(Assumptions!$F$11-Assumptions!$D$11)*(Assumptions!$F$11-Assumptions!$E$11)))</f>
        <v>0.166947868238175</v>
      </c>
      <c r="K740" s="19" t="n">
        <f aca="false">MAX(G740,I740+Assumptions!$D$21)</f>
        <v>0.086965058875692</v>
      </c>
      <c r="L740" s="28" t="n">
        <f aca="false">(F740-Assumptions!$D$15)*(1-H740)+Assumptions!$D$15-J740</f>
        <v>0.17383389550911</v>
      </c>
      <c r="M740" s="21" t="n">
        <f aca="false">Assumptions!$D$14*(1+E740)^1*L740-Assumptions!$D$14*(1+E740)^0*E740*Assumptions!$D$16</f>
        <v>27.4524379827602</v>
      </c>
      <c r="N740" s="21" t="n">
        <f aca="false">Assumptions!$D$14*(1+E740)^2*L740-Assumptions!$D$14*(1+E740)^1*E740*Assumptions!$D$16</f>
        <v>30.4095145463321</v>
      </c>
      <c r="O740" s="21" t="n">
        <f aca="false">Assumptions!$D$14*(1+E740)^3*L740-Assumptions!$D$14*(1+E740)^2*E740*Assumptions!$D$16</f>
        <v>33.6851166196717</v>
      </c>
      <c r="P740" s="21" t="n">
        <f aca="false">Assumptions!$D$14*(1+E740)^4*L740-Assumptions!$D$14*(1+E740)^3*E740*Assumptions!$D$16</f>
        <v>37.3135546097611</v>
      </c>
      <c r="Q740" s="21" t="n">
        <f aca="false">Assumptions!$D$14*(1+E740)^5*L740-Assumptions!$D$14*(1+E740)^4*E740*Assumptions!$D$16</f>
        <v>41.3328347155709</v>
      </c>
      <c r="R740" s="21" t="n">
        <f aca="false">M740/(1+K740)+N740/(1+K740)^2+O740/(1+K740)^3+P740/(1+K740)^4+Q740/(1+K740)^5</f>
        <v>131.194797366949</v>
      </c>
      <c r="S740" s="21" t="n">
        <f aca="false">Q740*(1+I740)/(K740-I740)</f>
        <v>629.025707741172</v>
      </c>
      <c r="T740" s="21" t="n">
        <f aca="false">R740+S740/(1+K740)^5</f>
        <v>545.75773847119</v>
      </c>
      <c r="U740" s="8" t="n">
        <f aca="false">(T740-Assumptions!$D$17)/Assumptions!$D$18</f>
        <v>14.4303095388476</v>
      </c>
    </row>
    <row r="741" customFormat="false" ht="15" hidden="false" customHeight="false" outlineLevel="0" collapsed="false">
      <c r="B741" s="2" t="n">
        <v>736</v>
      </c>
      <c r="C741" s="27" t="n">
        <f aca="false">NORMSDIST('Random Draws'!C741)</f>
        <v>0.764593244496564</v>
      </c>
      <c r="D741" s="27" t="n">
        <f aca="false">NORMSDIST(Assumptions!$D$22*'Random Draws'!C741+SQRT(1-Assumptions!$D$22^2)*'Random Draws'!D741)</f>
        <v>0.18733549961262</v>
      </c>
      <c r="E741" s="19" t="n">
        <f aca="false">IF(C741&lt;(Assumptions!$E$6-Assumptions!$D$6)/(Assumptions!$F$6-Assumptions!$D$6),Assumptions!$D$6+SQRT(C741*(Assumptions!$F$6-Assumptions!$D$6)*(Assumptions!$E$6-Assumptions!$D$6)),Assumptions!$F$6-SQRT((1-C741)*(Assumptions!$F$6-Assumptions!$D$6)*(Assumptions!$F$6-Assumptions!$E$6)))</f>
        <v>0.10569207412977</v>
      </c>
      <c r="F741" s="19" t="n">
        <f aca="false">IF(D741&lt;(Assumptions!$E$7-Assumptions!$D$7)/(Assumptions!$F$7-Assumptions!$D$7),Assumptions!$D$7+SQRT(D741*(Assumptions!$F$7-Assumptions!$D$7)*(Assumptions!$E$7-Assumptions!$D$7)),Assumptions!$F$7-SQRT((1-D741)*(Assumptions!$F$7-Assumptions!$D$7)*(Assumptions!$F$7-Assumptions!$E$7)))</f>
        <v>0.393526303072002</v>
      </c>
      <c r="G741" s="19" t="n">
        <f aca="false">MIN(Assumptions!$D$24,MAX(Assumptions!$D$23,Assumptions!$D$8+Assumptions!$E$8*'Random Draws'!E741))</f>
        <v>0.087213732643034</v>
      </c>
      <c r="H741" s="19" t="n">
        <f aca="false">IF('Random Draws'!F741&lt;(Assumptions!$E$9-Assumptions!$D$9)/(Assumptions!$F$9-Assumptions!$D$9),Assumptions!$D$9+SQRT('Random Draws'!F741*(Assumptions!$F$9-Assumptions!$D$9)*(Assumptions!$E$9-Assumptions!$D$9)),Assumptions!$F$9-SQRT((1-'Random Draws'!F741)*(Assumptions!$F$9-Assumptions!$D$9)*(Assumptions!$F$9-Assumptions!$E$9)))</f>
        <v>0.262617223838801</v>
      </c>
      <c r="I741" s="19" t="n">
        <f aca="false">IF('Random Draws'!G741&lt;(Assumptions!$E$10-Assumptions!$D$10)/(Assumptions!$F$10-Assumptions!$D$10),Assumptions!$D$10+SQRT('Random Draws'!G741*(Assumptions!$F$10-Assumptions!$D$10)*(Assumptions!$E$10-Assumptions!$D$10)),Assumptions!$F$10-SQRT((1-'Random Draws'!G741)*(Assumptions!$F$10-Assumptions!$D$10)*(Assumptions!$F$10-Assumptions!$E$10)))</f>
        <v>0.016202028197608</v>
      </c>
      <c r="J741" s="19" t="n">
        <f aca="false">IF('Random Draws'!H741&lt;(Assumptions!$E$11-Assumptions!$D$11)/(Assumptions!$F$11-Assumptions!$D$11),Assumptions!$D$11+SQRT('Random Draws'!H741*(Assumptions!$F$11-Assumptions!$D$11)*(Assumptions!$E$11-Assumptions!$D$11)),Assumptions!$F$11-SQRT((1-'Random Draws'!H741)*(Assumptions!$F$11-Assumptions!$D$11)*(Assumptions!$F$11-Assumptions!$E$11)))</f>
        <v>0.148751409499988</v>
      </c>
      <c r="K741" s="19" t="n">
        <f aca="false">MAX(G741,I741+Assumptions!$D$21)</f>
        <v>0.087213732643034</v>
      </c>
      <c r="L741" s="28" t="n">
        <f aca="false">(F741-Assumptions!$D$15)*(1-H741)+Assumptions!$D$15-J741</f>
        <v>0.175568347450742</v>
      </c>
      <c r="M741" s="21" t="n">
        <f aca="false">Assumptions!$D$14*(1+E741)^1*L741-Assumptions!$D$14*(1+E741)^0*E741*Assumptions!$D$16</f>
        <v>27.6882963629659</v>
      </c>
      <c r="N741" s="21" t="n">
        <f aca="false">Assumptions!$D$14*(1+E741)^2*L741-Assumptions!$D$14*(1+E741)^1*E741*Assumptions!$D$16</f>
        <v>30.6147298346875</v>
      </c>
      <c r="O741" s="21" t="n">
        <f aca="false">Assumptions!$D$14*(1+E741)^3*L741-Assumptions!$D$14*(1+E741)^2*E741*Assumptions!$D$16</f>
        <v>33.8504641298382</v>
      </c>
      <c r="P741" s="21" t="n">
        <f aca="false">Assumptions!$D$14*(1+E741)^4*L741-Assumptions!$D$14*(1+E741)^3*E741*Assumptions!$D$16</f>
        <v>37.4281898939762</v>
      </c>
      <c r="Q741" s="21" t="n">
        <f aca="false">Assumptions!$D$14*(1+E741)^5*L741-Assumptions!$D$14*(1+E741)^4*E741*Assumptions!$D$16</f>
        <v>41.3840529147934</v>
      </c>
      <c r="R741" s="21" t="n">
        <f aca="false">M741/(1+K741)+N741/(1+K741)^2+O741/(1+K741)^3+P741/(1+K741)^4+Q741/(1+K741)^5</f>
        <v>131.738644269079</v>
      </c>
      <c r="S741" s="21" t="n">
        <f aca="false">Q741*(1+I741)/(K741-I741)</f>
        <v>592.220097172432</v>
      </c>
      <c r="T741" s="21" t="n">
        <f aca="false">R741+S741/(1+K741)^5</f>
        <v>521.598479104503</v>
      </c>
      <c r="U741" s="8" t="n">
        <f aca="false">(T741-Assumptions!$D$17)/Assumptions!$D$18</f>
        <v>13.4639391641801</v>
      </c>
    </row>
    <row r="742" customFormat="false" ht="15" hidden="false" customHeight="false" outlineLevel="0" collapsed="false">
      <c r="B742" s="2" t="n">
        <v>737</v>
      </c>
      <c r="C742" s="27" t="n">
        <f aca="false">NORMSDIST('Random Draws'!C742)</f>
        <v>0.736976872320805</v>
      </c>
      <c r="D742" s="27" t="n">
        <f aca="false">NORMSDIST(Assumptions!$D$22*'Random Draws'!C742+SQRT(1-Assumptions!$D$22^2)*'Random Draws'!D742)</f>
        <v>0.497721417150635</v>
      </c>
      <c r="E742" s="19" t="n">
        <f aca="false">IF(C742&lt;(Assumptions!$E$6-Assumptions!$D$6)/(Assumptions!$F$6-Assumptions!$D$6),Assumptions!$D$6+SQRT(C742*(Assumptions!$F$6-Assumptions!$D$6)*(Assumptions!$E$6-Assumptions!$D$6)),Assumptions!$F$6-SQRT((1-C742)*(Assumptions!$F$6-Assumptions!$D$6)*(Assumptions!$F$6-Assumptions!$E$6)))</f>
        <v>0.103735476862421</v>
      </c>
      <c r="F742" s="19" t="n">
        <f aca="false">IF(D742&lt;(Assumptions!$E$7-Assumptions!$D$7)/(Assumptions!$F$7-Assumptions!$D$7),Assumptions!$D$7+SQRT(D742*(Assumptions!$F$7-Assumptions!$D$7)*(Assumptions!$E$7-Assumptions!$D$7)),Assumptions!$F$7-SQRT((1-D742)*(Assumptions!$F$7-Assumptions!$D$7)*(Assumptions!$F$7-Assumptions!$E$7)))</f>
        <v>0.414647310115904</v>
      </c>
      <c r="G742" s="19" t="n">
        <f aca="false">MIN(Assumptions!$D$24,MAX(Assumptions!$D$23,Assumptions!$D$8+Assumptions!$E$8*'Random Draws'!E742))</f>
        <v>0.109747403423446</v>
      </c>
      <c r="H742" s="19" t="n">
        <f aca="false">IF('Random Draws'!F742&lt;(Assumptions!$E$9-Assumptions!$D$9)/(Assumptions!$F$9-Assumptions!$D$9),Assumptions!$D$9+SQRT('Random Draws'!F742*(Assumptions!$F$9-Assumptions!$D$9)*(Assumptions!$E$9-Assumptions!$D$9)),Assumptions!$F$9-SQRT((1-'Random Draws'!F742)*(Assumptions!$F$9-Assumptions!$D$9)*(Assumptions!$F$9-Assumptions!$E$9)))</f>
        <v>0.306729422291667</v>
      </c>
      <c r="I742" s="19" t="n">
        <f aca="false">IF('Random Draws'!G742&lt;(Assumptions!$E$10-Assumptions!$D$10)/(Assumptions!$F$10-Assumptions!$D$10),Assumptions!$D$10+SQRT('Random Draws'!G742*(Assumptions!$F$10-Assumptions!$D$10)*(Assumptions!$E$10-Assumptions!$D$10)),Assumptions!$F$10-SQRT((1-'Random Draws'!G742)*(Assumptions!$F$10-Assumptions!$D$10)*(Assumptions!$F$10-Assumptions!$E$10)))</f>
        <v>0.0174271404740132</v>
      </c>
      <c r="J742" s="19" t="n">
        <f aca="false">IF('Random Draws'!H742&lt;(Assumptions!$E$11-Assumptions!$D$11)/(Assumptions!$F$11-Assumptions!$D$11),Assumptions!$D$11+SQRT('Random Draws'!H742*(Assumptions!$F$11-Assumptions!$D$11)*(Assumptions!$E$11-Assumptions!$D$11)),Assumptions!$F$11-SQRT((1-'Random Draws'!H742)*(Assumptions!$F$11-Assumptions!$D$11)*(Assumptions!$F$11-Assumptions!$E$11)))</f>
        <v>0.153321332083277</v>
      </c>
      <c r="K742" s="19" t="n">
        <f aca="false">MAX(G742,I742+Assumptions!$D$21)</f>
        <v>0.109747403423446</v>
      </c>
      <c r="L742" s="28" t="n">
        <f aca="false">(F742-Assumptions!$D$15)*(1-H742)+Assumptions!$D$15-J742</f>
        <v>0.174016273043899</v>
      </c>
      <c r="M742" s="21" t="n">
        <f aca="false">Assumptions!$D$14*(1+E742)^1*L742-Assumptions!$D$14*(1+E742)^0*E742*Assumptions!$D$16</f>
        <v>27.3986011215883</v>
      </c>
      <c r="N742" s="21" t="n">
        <f aca="false">Assumptions!$D$14*(1+E742)^2*L742-Assumptions!$D$14*(1+E742)^1*E742*Assumptions!$D$16</f>
        <v>30.2408080742995</v>
      </c>
      <c r="O742" s="21" t="n">
        <f aca="false">Assumptions!$D$14*(1+E742)^3*L742-Assumptions!$D$14*(1+E742)^2*E742*Assumptions!$D$16</f>
        <v>33.3778527205919</v>
      </c>
      <c r="P742" s="21" t="n">
        <f aca="false">Assumptions!$D$14*(1+E742)^4*L742-Assumptions!$D$14*(1+E742)^3*E742*Assumptions!$D$16</f>
        <v>36.8403201892062</v>
      </c>
      <c r="Q742" s="21" t="n">
        <f aca="false">Assumptions!$D$14*(1+E742)^5*L742-Assumptions!$D$14*(1+E742)^4*E742*Assumptions!$D$16</f>
        <v>40.6619683717978</v>
      </c>
      <c r="R742" s="21" t="n">
        <f aca="false">M742/(1+K742)+N742/(1+K742)^2+O742/(1+K742)^3+P742/(1+K742)^4+Q742/(1+K742)^5</f>
        <v>122.114940088072</v>
      </c>
      <c r="S742" s="21" t="n">
        <f aca="false">Q742*(1+I742)/(K742-I742)</f>
        <v>448.120367997903</v>
      </c>
      <c r="T742" s="21" t="n">
        <f aca="false">R742+S742/(1+K742)^5</f>
        <v>388.355364086417</v>
      </c>
      <c r="U742" s="8" t="n">
        <f aca="false">(T742-Assumptions!$D$17)/Assumptions!$D$18</f>
        <v>8.13421456345666</v>
      </c>
    </row>
    <row r="743" customFormat="false" ht="15" hidden="false" customHeight="false" outlineLevel="0" collapsed="false">
      <c r="B743" s="2" t="n">
        <v>738</v>
      </c>
      <c r="C743" s="27" t="n">
        <f aca="false">NORMSDIST('Random Draws'!C743)</f>
        <v>0.573456135467186</v>
      </c>
      <c r="D743" s="27" t="n">
        <f aca="false">NORMSDIST(Assumptions!$D$22*'Random Draws'!C743+SQRT(1-Assumptions!$D$22^2)*'Random Draws'!D743)</f>
        <v>0.749109438468001</v>
      </c>
      <c r="E743" s="19" t="n">
        <f aca="false">IF(C743&lt;(Assumptions!$E$6-Assumptions!$D$6)/(Assumptions!$F$6-Assumptions!$D$6),Assumptions!$D$6+SQRT(C743*(Assumptions!$F$6-Assumptions!$D$6)*(Assumptions!$E$6-Assumptions!$D$6)),Assumptions!$F$6-SQRT((1-C743)*(Assumptions!$F$6-Assumptions!$D$6)*(Assumptions!$F$6-Assumptions!$E$6)))</f>
        <v>0.0938186258036417</v>
      </c>
      <c r="F743" s="19" t="n">
        <f aca="false">IF(D743&lt;(Assumptions!$E$7-Assumptions!$D$7)/(Assumptions!$F$7-Assumptions!$D$7),Assumptions!$D$7+SQRT(D743*(Assumptions!$F$7-Assumptions!$D$7)*(Assumptions!$E$7-Assumptions!$D$7)),Assumptions!$F$7-SQRT((1-D743)*(Assumptions!$F$7-Assumptions!$D$7)*(Assumptions!$F$7-Assumptions!$E$7)))</f>
        <v>0.428320949412459</v>
      </c>
      <c r="G743" s="19" t="n">
        <f aca="false">MIN(Assumptions!$D$24,MAX(Assumptions!$D$23,Assumptions!$D$8+Assumptions!$E$8*'Random Draws'!E743))</f>
        <v>0.105903178952161</v>
      </c>
      <c r="H743" s="19" t="n">
        <f aca="false">IF('Random Draws'!F743&lt;(Assumptions!$E$9-Assumptions!$D$9)/(Assumptions!$F$9-Assumptions!$D$9),Assumptions!$D$9+SQRT('Random Draws'!F743*(Assumptions!$F$9-Assumptions!$D$9)*(Assumptions!$E$9-Assumptions!$D$9)),Assumptions!$F$9-SQRT((1-'Random Draws'!F743)*(Assumptions!$F$9-Assumptions!$D$9)*(Assumptions!$F$9-Assumptions!$E$9)))</f>
        <v>0.269226276253113</v>
      </c>
      <c r="I743" s="19" t="n">
        <f aca="false">IF('Random Draws'!G743&lt;(Assumptions!$E$10-Assumptions!$D$10)/(Assumptions!$F$10-Assumptions!$D$10),Assumptions!$D$10+SQRT('Random Draws'!G743*(Assumptions!$F$10-Assumptions!$D$10)*(Assumptions!$E$10-Assumptions!$D$10)),Assumptions!$F$10-SQRT((1-'Random Draws'!G743)*(Assumptions!$F$10-Assumptions!$D$10)*(Assumptions!$F$10-Assumptions!$E$10)))</f>
        <v>0.026807184079183</v>
      </c>
      <c r="J743" s="19" t="n">
        <f aca="false">IF('Random Draws'!H743&lt;(Assumptions!$E$11-Assumptions!$D$11)/(Assumptions!$F$11-Assumptions!$D$11),Assumptions!$D$11+SQRT('Random Draws'!H743*(Assumptions!$F$11-Assumptions!$D$11)*(Assumptions!$E$11-Assumptions!$D$11)),Assumptions!$F$11-SQRT((1-'Random Draws'!H743)*(Assumptions!$F$11-Assumptions!$D$11)*(Assumptions!$F$11-Assumptions!$E$11)))</f>
        <v>0.18681352936358</v>
      </c>
      <c r="K743" s="19" t="n">
        <f aca="false">MAX(G743,I743+Assumptions!$D$21)</f>
        <v>0.105903178952161</v>
      </c>
      <c r="L743" s="28" t="n">
        <f aca="false">(F743-Assumptions!$D$15)*(1-H743)+Assumptions!$D$15-J743</f>
        <v>0.16119158171027</v>
      </c>
      <c r="M743" s="21" t="n">
        <f aca="false">Assumptions!$D$14*(1+E743)^1*L743-Assumptions!$D$14*(1+E743)^0*E743*Assumptions!$D$16</f>
        <v>25.1574703653833</v>
      </c>
      <c r="N743" s="21" t="n">
        <f aca="false">Assumptions!$D$14*(1+E743)^2*L743-Assumptions!$D$14*(1+E743)^1*E743*Assumptions!$D$16</f>
        <v>27.5177096637594</v>
      </c>
      <c r="O743" s="21" t="n">
        <f aca="false">Assumptions!$D$14*(1+E743)^3*L743-Assumptions!$D$14*(1+E743)^2*E743*Assumptions!$D$16</f>
        <v>30.0993833696769</v>
      </c>
      <c r="P743" s="21" t="n">
        <f aca="false">Assumptions!$D$14*(1+E743)^4*L743-Assumptions!$D$14*(1+E743)^3*E743*Assumptions!$D$16</f>
        <v>32.923266154957</v>
      </c>
      <c r="Q743" s="21" t="n">
        <f aca="false">Assumptions!$D$14*(1+E743)^5*L743-Assumptions!$D$14*(1+E743)^4*E743*Assumptions!$D$16</f>
        <v>36.0120817425826</v>
      </c>
      <c r="R743" s="21" t="n">
        <f aca="false">M743/(1+K743)+N743/(1+K743)^2+O743/(1+K743)^3+P743/(1+K743)^4+Q743/(1+K743)^5</f>
        <v>111.282971045032</v>
      </c>
      <c r="S743" s="21" t="n">
        <f aca="false">Q743*(1+I743)/(K743-I743)</f>
        <v>467.501095426053</v>
      </c>
      <c r="T743" s="21" t="n">
        <f aca="false">R743+S743/(1+K743)^5</f>
        <v>393.899202208348</v>
      </c>
      <c r="U743" s="8" t="n">
        <f aca="false">(T743-Assumptions!$D$17)/Assumptions!$D$18</f>
        <v>8.35596808833392</v>
      </c>
    </row>
    <row r="744" customFormat="false" ht="15" hidden="false" customHeight="false" outlineLevel="0" collapsed="false">
      <c r="B744" s="2" t="n">
        <v>739</v>
      </c>
      <c r="C744" s="27" t="n">
        <f aca="false">NORMSDIST('Random Draws'!C744)</f>
        <v>0.819287461608775</v>
      </c>
      <c r="D744" s="27" t="n">
        <f aca="false">NORMSDIST(Assumptions!$D$22*'Random Draws'!C744+SQRT(1-Assumptions!$D$22^2)*'Random Draws'!D744)</f>
        <v>0.463973516976234</v>
      </c>
      <c r="E744" s="19" t="n">
        <f aca="false">IF(C744&lt;(Assumptions!$E$6-Assumptions!$D$6)/(Assumptions!$F$6-Assumptions!$D$6),Assumptions!$D$6+SQRT(C744*(Assumptions!$F$6-Assumptions!$D$6)*(Assumptions!$E$6-Assumptions!$D$6)),Assumptions!$F$6-SQRT((1-C744)*(Assumptions!$F$6-Assumptions!$D$6)*(Assumptions!$F$6-Assumptions!$E$6)))</f>
        <v>0.109940680447553</v>
      </c>
      <c r="F744" s="19" t="n">
        <f aca="false">IF(D744&lt;(Assumptions!$E$7-Assumptions!$D$7)/(Assumptions!$F$7-Assumptions!$D$7),Assumptions!$D$7+SQRT(D744*(Assumptions!$F$7-Assumptions!$D$7)*(Assumptions!$E$7-Assumptions!$D$7)),Assumptions!$F$7-SQRT((1-D744)*(Assumptions!$F$7-Assumptions!$D$7)*(Assumptions!$F$7-Assumptions!$E$7)))</f>
        <v>0.412762118056968</v>
      </c>
      <c r="G744" s="19" t="n">
        <f aca="false">MIN(Assumptions!$D$24,MAX(Assumptions!$D$23,Assumptions!$D$8+Assumptions!$E$8*'Random Draws'!E744))</f>
        <v>0.089218669085466</v>
      </c>
      <c r="H744" s="19" t="n">
        <f aca="false">IF('Random Draws'!F744&lt;(Assumptions!$E$9-Assumptions!$D$9)/(Assumptions!$F$9-Assumptions!$D$9),Assumptions!$D$9+SQRT('Random Draws'!F744*(Assumptions!$F$9-Assumptions!$D$9)*(Assumptions!$E$9-Assumptions!$D$9)),Assumptions!$F$9-SQRT((1-'Random Draws'!F744)*(Assumptions!$F$9-Assumptions!$D$9)*(Assumptions!$F$9-Assumptions!$E$9)))</f>
        <v>0.274681903070577</v>
      </c>
      <c r="I744" s="19" t="n">
        <f aca="false">IF('Random Draws'!G744&lt;(Assumptions!$E$10-Assumptions!$D$10)/(Assumptions!$F$10-Assumptions!$D$10),Assumptions!$D$10+SQRT('Random Draws'!G744*(Assumptions!$F$10-Assumptions!$D$10)*(Assumptions!$E$10-Assumptions!$D$10)),Assumptions!$F$10-SQRT((1-'Random Draws'!G744)*(Assumptions!$F$10-Assumptions!$D$10)*(Assumptions!$F$10-Assumptions!$E$10)))</f>
        <v>0.0177896100235827</v>
      </c>
      <c r="J744" s="19" t="n">
        <f aca="false">IF('Random Draws'!H744&lt;(Assumptions!$E$11-Assumptions!$D$11)/(Assumptions!$F$11-Assumptions!$D$11),Assumptions!$D$11+SQRT('Random Draws'!H744*(Assumptions!$F$11-Assumptions!$D$11)*(Assumptions!$E$11-Assumptions!$D$11)),Assumptions!$F$11-SQRT((1-'Random Draws'!H744)*(Assumptions!$F$11-Assumptions!$D$11)*(Assumptions!$F$11-Assumptions!$E$11)))</f>
        <v>0.133109471627491</v>
      </c>
      <c r="K744" s="19" t="n">
        <f aca="false">MAX(G744,I744+Assumptions!$D$21)</f>
        <v>0.089218669085466</v>
      </c>
      <c r="L744" s="28" t="n">
        <f aca="false">(F744-Assumptions!$D$15)*(1-H744)+Assumptions!$D$15-J744</f>
        <v>0.201983009725321</v>
      </c>
      <c r="M744" s="21" t="n">
        <f aca="false">Assumptions!$D$14*(1+E744)^1*L744-Assumptions!$D$14*(1+E744)^0*E744*Assumptions!$D$16</f>
        <v>32.0291861317915</v>
      </c>
      <c r="N744" s="21" t="n">
        <f aca="false">Assumptions!$D$14*(1+E744)^2*L744-Assumptions!$D$14*(1+E744)^1*E744*Assumptions!$D$16</f>
        <v>35.550496649302</v>
      </c>
      <c r="O744" s="21" t="n">
        <f aca="false">Assumptions!$D$14*(1+E744)^3*L744-Assumptions!$D$14*(1+E744)^2*E744*Assumptions!$D$16</f>
        <v>39.4589424411747</v>
      </c>
      <c r="P744" s="21" t="n">
        <f aca="false">Assumptions!$D$14*(1+E744)^4*L744-Assumptions!$D$14*(1+E744)^3*E744*Assumptions!$D$16</f>
        <v>43.7970854228982</v>
      </c>
      <c r="Q744" s="21" t="n">
        <f aca="false">Assumptions!$D$14*(1+E744)^5*L744-Assumptions!$D$14*(1+E744)^4*E744*Assumptions!$D$16</f>
        <v>48.6121667959112</v>
      </c>
      <c r="R744" s="21" t="n">
        <f aca="false">M744/(1+K744)+N744/(1+K744)^2+O744/(1+K744)^3+P744/(1+K744)^4+Q744/(1+K744)^5</f>
        <v>152.730035477947</v>
      </c>
      <c r="S744" s="21" t="n">
        <f aca="false">Q744*(1+I744)/(K744-I744)</f>
        <v>692.672687214695</v>
      </c>
      <c r="T744" s="21" t="n">
        <f aca="false">R744+S744/(1+K744)^5</f>
        <v>604.536749953677</v>
      </c>
      <c r="U744" s="8" t="n">
        <f aca="false">(T744-Assumptions!$D$17)/Assumptions!$D$18</f>
        <v>16.7814699981471</v>
      </c>
    </row>
    <row r="745" customFormat="false" ht="15" hidden="false" customHeight="false" outlineLevel="0" collapsed="false">
      <c r="B745" s="2" t="n">
        <v>740</v>
      </c>
      <c r="C745" s="27" t="n">
        <f aca="false">NORMSDIST('Random Draws'!C745)</f>
        <v>0.0731760733787416</v>
      </c>
      <c r="D745" s="27" t="n">
        <f aca="false">NORMSDIST(Assumptions!$D$22*'Random Draws'!C745+SQRT(1-Assumptions!$D$22^2)*'Random Draws'!D745)</f>
        <v>0.57734894778397</v>
      </c>
      <c r="E745" s="19" t="n">
        <f aca="false">IF(C745&lt;(Assumptions!$E$6-Assumptions!$D$6)/(Assumptions!$F$6-Assumptions!$D$6),Assumptions!$D$6+SQRT(C745*(Assumptions!$F$6-Assumptions!$D$6)*(Assumptions!$E$6-Assumptions!$D$6)),Assumptions!$F$6-SQRT((1-C745)*(Assumptions!$F$6-Assumptions!$D$6)*(Assumptions!$F$6-Assumptions!$E$6)))</f>
        <v>0.0591279995528468</v>
      </c>
      <c r="F745" s="19" t="n">
        <f aca="false">IF(D745&lt;(Assumptions!$E$7-Assumptions!$D$7)/(Assumptions!$F$7-Assumptions!$D$7),Assumptions!$D$7+SQRT(D745*(Assumptions!$F$7-Assumptions!$D$7)*(Assumptions!$E$7-Assumptions!$D$7)),Assumptions!$F$7-SQRT((1-D745)*(Assumptions!$F$7-Assumptions!$D$7)*(Assumptions!$F$7-Assumptions!$E$7)))</f>
        <v>0.418856551773816</v>
      </c>
      <c r="G745" s="19" t="n">
        <f aca="false">MIN(Assumptions!$D$24,MAX(Assumptions!$D$23,Assumptions!$D$8+Assumptions!$E$8*'Random Draws'!E745))</f>
        <v>0.098294540052904</v>
      </c>
      <c r="H745" s="19" t="n">
        <f aca="false">IF('Random Draws'!F745&lt;(Assumptions!$E$9-Assumptions!$D$9)/(Assumptions!$F$9-Assumptions!$D$9),Assumptions!$D$9+SQRT('Random Draws'!F745*(Assumptions!$F$9-Assumptions!$D$9)*(Assumptions!$E$9-Assumptions!$D$9)),Assumptions!$F$9-SQRT((1-'Random Draws'!F745)*(Assumptions!$F$9-Assumptions!$D$9)*(Assumptions!$F$9-Assumptions!$E$9)))</f>
        <v>0.262032665956049</v>
      </c>
      <c r="I745" s="19" t="n">
        <f aca="false">IF('Random Draws'!G745&lt;(Assumptions!$E$10-Assumptions!$D$10)/(Assumptions!$F$10-Assumptions!$D$10),Assumptions!$D$10+SQRT('Random Draws'!G745*(Assumptions!$F$10-Assumptions!$D$10)*(Assumptions!$E$10-Assumptions!$D$10)),Assumptions!$F$10-SQRT((1-'Random Draws'!G745)*(Assumptions!$F$10-Assumptions!$D$10)*(Assumptions!$F$10-Assumptions!$E$10)))</f>
        <v>0.0146344138500435</v>
      </c>
      <c r="J745" s="19" t="n">
        <f aca="false">IF('Random Draws'!H745&lt;(Assumptions!$E$11-Assumptions!$D$11)/(Assumptions!$F$11-Assumptions!$D$11),Assumptions!$D$11+SQRT('Random Draws'!H745*(Assumptions!$F$11-Assumptions!$D$11)*(Assumptions!$E$11-Assumptions!$D$11)),Assumptions!$F$11-SQRT((1-'Random Draws'!H745)*(Assumptions!$F$11-Assumptions!$D$11)*(Assumptions!$F$11-Assumptions!$E$11)))</f>
        <v>0.208690257952013</v>
      </c>
      <c r="K745" s="19" t="n">
        <f aca="false">MAX(G745,I745+Assumptions!$D$21)</f>
        <v>0.098294540052904</v>
      </c>
      <c r="L745" s="28" t="n">
        <f aca="false">(F745-Assumptions!$D$15)*(1-H745)+Assumptions!$D$15-J745</f>
        <v>0.134476441481638</v>
      </c>
      <c r="M745" s="21" t="n">
        <f aca="false">Assumptions!$D$14*(1+E745)^1*L745-Assumptions!$D$14*(1+E745)^0*E745*Assumptions!$D$16</f>
        <v>20.3948190476929</v>
      </c>
      <c r="N745" s="21" t="n">
        <f aca="false">Assumptions!$D$14*(1+E745)^2*L745-Assumptions!$D$14*(1+E745)^1*E745*Assumptions!$D$16</f>
        <v>21.6007238992252</v>
      </c>
      <c r="O745" s="21" t="n">
        <f aca="false">Assumptions!$D$14*(1+E745)^3*L745-Assumptions!$D$14*(1+E745)^2*E745*Assumptions!$D$16</f>
        <v>22.8779314922798</v>
      </c>
      <c r="P745" s="21" t="n">
        <f aca="false">Assumptions!$D$14*(1+E745)^4*L745-Assumptions!$D$14*(1+E745)^3*E745*Assumptions!$D$16</f>
        <v>24.2306578153254</v>
      </c>
      <c r="Q745" s="21" t="n">
        <f aca="false">Assumptions!$D$14*(1+E745)^5*L745-Assumptions!$D$14*(1+E745)^4*E745*Assumptions!$D$16</f>
        <v>25.6633681397951</v>
      </c>
      <c r="R745" s="21" t="n">
        <f aca="false">M745/(1+K745)+N745/(1+K745)^2+O745/(1+K745)^3+P745/(1+K745)^4+Q745/(1+K745)^5</f>
        <v>86.4575224259094</v>
      </c>
      <c r="S745" s="21" t="n">
        <f aca="false">Q745*(1+I745)/(K745-I745)</f>
        <v>311.246679532843</v>
      </c>
      <c r="T745" s="21" t="n">
        <f aca="false">R745+S745/(1+K745)^5</f>
        <v>281.222382838554</v>
      </c>
      <c r="U745" s="8" t="n">
        <f aca="false">(T745-Assumptions!$D$17)/Assumptions!$D$18</f>
        <v>3.84889531354216</v>
      </c>
    </row>
    <row r="746" customFormat="false" ht="15" hidden="false" customHeight="false" outlineLevel="0" collapsed="false">
      <c r="B746" s="2" t="n">
        <v>741</v>
      </c>
      <c r="C746" s="27" t="n">
        <f aca="false">NORMSDIST('Random Draws'!C746)</f>
        <v>0.634118844549449</v>
      </c>
      <c r="D746" s="27" t="n">
        <f aca="false">NORMSDIST(Assumptions!$D$22*'Random Draws'!C746+SQRT(1-Assumptions!$D$22^2)*'Random Draws'!D746)</f>
        <v>0.2386015685117</v>
      </c>
      <c r="E746" s="19" t="n">
        <f aca="false">IF(C746&lt;(Assumptions!$E$6-Assumptions!$D$6)/(Assumptions!$F$6-Assumptions!$D$6),Assumptions!$D$6+SQRT(C746*(Assumptions!$F$6-Assumptions!$D$6)*(Assumptions!$E$6-Assumptions!$D$6)),Assumptions!$F$6-SQRT((1-C746)*(Assumptions!$F$6-Assumptions!$D$6)*(Assumptions!$F$6-Assumptions!$E$6)))</f>
        <v>0.0972284466350268</v>
      </c>
      <c r="F746" s="19" t="n">
        <f aca="false">IF(D746&lt;(Assumptions!$E$7-Assumptions!$D$7)/(Assumptions!$F$7-Assumptions!$D$7),Assumptions!$D$7+SQRT(D746*(Assumptions!$F$7-Assumptions!$D$7)*(Assumptions!$E$7-Assumptions!$D$7)),Assumptions!$F$7-SQRT((1-D746)*(Assumptions!$F$7-Assumptions!$D$7)*(Assumptions!$F$7-Assumptions!$E$7)))</f>
        <v>0.397836614688291</v>
      </c>
      <c r="G746" s="19" t="n">
        <f aca="false">MIN(Assumptions!$D$24,MAX(Assumptions!$D$23,Assumptions!$D$8+Assumptions!$E$8*'Random Draws'!E746))</f>
        <v>0.082614667392353</v>
      </c>
      <c r="H746" s="19" t="n">
        <f aca="false">IF('Random Draws'!F746&lt;(Assumptions!$E$9-Assumptions!$D$9)/(Assumptions!$F$9-Assumptions!$D$9),Assumptions!$D$9+SQRT('Random Draws'!F746*(Assumptions!$F$9-Assumptions!$D$9)*(Assumptions!$E$9-Assumptions!$D$9)),Assumptions!$F$9-SQRT((1-'Random Draws'!F746)*(Assumptions!$F$9-Assumptions!$D$9)*(Assumptions!$F$9-Assumptions!$E$9)))</f>
        <v>0.32568411393955</v>
      </c>
      <c r="I746" s="19" t="n">
        <f aca="false">IF('Random Draws'!G746&lt;(Assumptions!$E$10-Assumptions!$D$10)/(Assumptions!$F$10-Assumptions!$D$10),Assumptions!$D$10+SQRT('Random Draws'!G746*(Assumptions!$F$10-Assumptions!$D$10)*(Assumptions!$E$10-Assumptions!$D$10)),Assumptions!$F$10-SQRT((1-'Random Draws'!G746)*(Assumptions!$F$10-Assumptions!$D$10)*(Assumptions!$F$10-Assumptions!$E$10)))</f>
        <v>0.0141136446106494</v>
      </c>
      <c r="J746" s="19" t="n">
        <f aca="false">IF('Random Draws'!H746&lt;(Assumptions!$E$11-Assumptions!$D$11)/(Assumptions!$F$11-Assumptions!$D$11),Assumptions!$D$11+SQRT('Random Draws'!H746*(Assumptions!$F$11-Assumptions!$D$11)*(Assumptions!$E$11-Assumptions!$D$11)),Assumptions!$F$11-SQRT((1-'Random Draws'!H746)*(Assumptions!$F$11-Assumptions!$D$11)*(Assumptions!$F$11-Assumptions!$E$11)))</f>
        <v>0.142368167397621</v>
      </c>
      <c r="K746" s="19" t="n">
        <f aca="false">MAX(G746,I746+Assumptions!$D$21)</f>
        <v>0.082614667392353</v>
      </c>
      <c r="L746" s="28" t="n">
        <f aca="false">(F746-Assumptions!$D$15)*(1-H746)+Assumptions!$D$15-J746</f>
        <v>0.168238316755345</v>
      </c>
      <c r="M746" s="21" t="n">
        <f aca="false">Assumptions!$D$14*(1+E746)^1*L746-Assumptions!$D$14*(1+E746)^0*E746*Assumptions!$D$16</f>
        <v>26.3434569660417</v>
      </c>
      <c r="N746" s="21" t="n">
        <f aca="false">Assumptions!$D$14*(1+E746)^2*L746-Assumptions!$D$14*(1+E746)^1*E746*Assumptions!$D$16</f>
        <v>28.9047903658466</v>
      </c>
      <c r="O746" s="21" t="n">
        <f aca="false">Assumptions!$D$14*(1+E746)^3*L746-Assumptions!$D$14*(1+E746)^2*E746*Assumptions!$D$16</f>
        <v>31.715158233429</v>
      </c>
      <c r="P746" s="21" t="n">
        <f aca="false">Assumptions!$D$14*(1+E746)^4*L746-Assumptions!$D$14*(1+E746)^3*E746*Assumptions!$D$16</f>
        <v>34.7987738032494</v>
      </c>
      <c r="Q746" s="21" t="n">
        <f aca="false">Assumptions!$D$14*(1+E746)^5*L746-Assumptions!$D$14*(1+E746)^4*E746*Assumptions!$D$16</f>
        <v>38.1822045249429</v>
      </c>
      <c r="R746" s="21" t="n">
        <f aca="false">M746/(1+K746)+N746/(1+K746)^2+O746/(1+K746)^3+P746/(1+K746)^4+Q746/(1+K746)^5</f>
        <v>124.995173123205</v>
      </c>
      <c r="S746" s="21" t="n">
        <f aca="false">Q746*(1+I746)/(K746-I746)</f>
        <v>565.26301385972</v>
      </c>
      <c r="T746" s="21" t="n">
        <f aca="false">R746+S746/(1+K746)^5</f>
        <v>505.080440783275</v>
      </c>
      <c r="U746" s="8" t="n">
        <f aca="false">(T746-Assumptions!$D$17)/Assumptions!$D$18</f>
        <v>12.803217631331</v>
      </c>
    </row>
    <row r="747" customFormat="false" ht="15" hidden="false" customHeight="false" outlineLevel="0" collapsed="false">
      <c r="B747" s="2" t="n">
        <v>742</v>
      </c>
      <c r="C747" s="27" t="n">
        <f aca="false">NORMSDIST('Random Draws'!C747)</f>
        <v>0.176115492947848</v>
      </c>
      <c r="D747" s="27" t="n">
        <f aca="false">NORMSDIST(Assumptions!$D$22*'Random Draws'!C747+SQRT(1-Assumptions!$D$22^2)*'Random Draws'!D747)</f>
        <v>0.458778948476227</v>
      </c>
      <c r="E747" s="19" t="n">
        <f aca="false">IF(C747&lt;(Assumptions!$E$6-Assumptions!$D$6)/(Assumptions!$F$6-Assumptions!$D$6),Assumptions!$D$6+SQRT(C747*(Assumptions!$F$6-Assumptions!$D$6)*(Assumptions!$E$6-Assumptions!$D$6)),Assumptions!$F$6-SQRT((1-C747)*(Assumptions!$F$6-Assumptions!$D$6)*(Assumptions!$F$6-Assumptions!$E$6)))</f>
        <v>0.0696745255183505</v>
      </c>
      <c r="F747" s="19" t="n">
        <f aca="false">IF(D747&lt;(Assumptions!$E$7-Assumptions!$D$7)/(Assumptions!$F$7-Assumptions!$D$7),Assumptions!$D$7+SQRT(D747*(Assumptions!$F$7-Assumptions!$D$7)*(Assumptions!$E$7-Assumptions!$D$7)),Assumptions!$F$7-SQRT((1-D747)*(Assumptions!$F$7-Assumptions!$D$7)*(Assumptions!$F$7-Assumptions!$E$7)))</f>
        <v>0.412465928857282</v>
      </c>
      <c r="G747" s="19" t="n">
        <f aca="false">MIN(Assumptions!$D$24,MAX(Assumptions!$D$23,Assumptions!$D$8+Assumptions!$E$8*'Random Draws'!E747))</f>
        <v>0.079612587779139</v>
      </c>
      <c r="H747" s="19" t="n">
        <f aca="false">IF('Random Draws'!F747&lt;(Assumptions!$E$9-Assumptions!$D$9)/(Assumptions!$F$9-Assumptions!$D$9),Assumptions!$D$9+SQRT('Random Draws'!F747*(Assumptions!$F$9-Assumptions!$D$9)*(Assumptions!$E$9-Assumptions!$D$9)),Assumptions!$F$9-SQRT((1-'Random Draws'!F747)*(Assumptions!$F$9-Assumptions!$D$9)*(Assumptions!$F$9-Assumptions!$E$9)))</f>
        <v>0.290700784191949</v>
      </c>
      <c r="I747" s="19" t="n">
        <f aca="false">IF('Random Draws'!G747&lt;(Assumptions!$E$10-Assumptions!$D$10)/(Assumptions!$F$10-Assumptions!$D$10),Assumptions!$D$10+SQRT('Random Draws'!G747*(Assumptions!$F$10-Assumptions!$D$10)*(Assumptions!$E$10-Assumptions!$D$10)),Assumptions!$F$10-SQRT((1-'Random Draws'!G747)*(Assumptions!$F$10-Assumptions!$D$10)*(Assumptions!$F$10-Assumptions!$E$10)))</f>
        <v>0.0220975337605839</v>
      </c>
      <c r="J747" s="19" t="n">
        <f aca="false">IF('Random Draws'!H747&lt;(Assumptions!$E$11-Assumptions!$D$11)/(Assumptions!$F$11-Assumptions!$D$11),Assumptions!$D$11+SQRT('Random Draws'!H747*(Assumptions!$F$11-Assumptions!$D$11)*(Assumptions!$E$11-Assumptions!$D$11)),Assumptions!$F$11-SQRT((1-'Random Draws'!H747)*(Assumptions!$F$11-Assumptions!$D$11)*(Assumptions!$F$11-Assumptions!$E$11)))</f>
        <v>0.174275970676438</v>
      </c>
      <c r="K747" s="19" t="n">
        <f aca="false">MAX(G747,I747+Assumptions!$D$21)</f>
        <v>0.079612587779139</v>
      </c>
      <c r="L747" s="28" t="n">
        <f aca="false">(F747-Assumptions!$D$15)*(1-H747)+Assumptions!$D$15-J747</f>
        <v>0.156076891154525</v>
      </c>
      <c r="M747" s="21" t="n">
        <f aca="false">Assumptions!$D$14*(1+E747)^1*L747-Assumptions!$D$14*(1+E747)^0*E747*Assumptions!$D$16</f>
        <v>23.9048796150591</v>
      </c>
      <c r="N747" s="21" t="n">
        <f aca="false">Assumptions!$D$14*(1+E747)^2*L747-Assumptions!$D$14*(1+E747)^1*E747*Assumptions!$D$16</f>
        <v>25.5704407598116</v>
      </c>
      <c r="O747" s="21" t="n">
        <f aca="false">Assumptions!$D$14*(1+E747)^3*L747-Assumptions!$D$14*(1+E747)^2*E747*Assumptions!$D$16</f>
        <v>27.3520490870466</v>
      </c>
      <c r="P747" s="21" t="n">
        <f aca="false">Assumptions!$D$14*(1+E747)^4*L747-Assumptions!$D$14*(1+E747)^3*E747*Assumptions!$D$16</f>
        <v>29.2577901291412</v>
      </c>
      <c r="Q747" s="21" t="n">
        <f aca="false">Assumptions!$D$14*(1+E747)^5*L747-Assumptions!$D$14*(1+E747)^4*E747*Assumptions!$D$16</f>
        <v>31.2963127741046</v>
      </c>
      <c r="R747" s="21" t="n">
        <f aca="false">M747/(1+K747)+N747/(1+K747)^2+O747/(1+K747)^3+P747/(1+K747)^4+Q747/(1+K747)^5</f>
        <v>108.690902297171</v>
      </c>
      <c r="S747" s="21" t="n">
        <f aca="false">Q747*(1+I747)/(K747-I747)</f>
        <v>556.165418742238</v>
      </c>
      <c r="T747" s="21" t="n">
        <f aca="false">R747+S747/(1+K747)^5</f>
        <v>487.887370645106</v>
      </c>
      <c r="U747" s="8" t="n">
        <f aca="false">(T747-Assumptions!$D$17)/Assumptions!$D$18</f>
        <v>12.1154948258043</v>
      </c>
    </row>
    <row r="748" customFormat="false" ht="15" hidden="false" customHeight="false" outlineLevel="0" collapsed="false">
      <c r="B748" s="2" t="n">
        <v>743</v>
      </c>
      <c r="C748" s="27" t="n">
        <f aca="false">NORMSDIST('Random Draws'!C748)</f>
        <v>0.284450935036699</v>
      </c>
      <c r="D748" s="27" t="n">
        <f aca="false">NORMSDIST(Assumptions!$D$22*'Random Draws'!C748+SQRT(1-Assumptions!$D$22^2)*'Random Draws'!D748)</f>
        <v>0.192104235590163</v>
      </c>
      <c r="E748" s="19" t="n">
        <f aca="false">IF(C748&lt;(Assumptions!$E$6-Assumptions!$D$6)/(Assumptions!$F$6-Assumptions!$D$6),Assumptions!$D$6+SQRT(C748*(Assumptions!$F$6-Assumptions!$D$6)*(Assumptions!$E$6-Assumptions!$D$6)),Assumptions!$F$6-SQRT((1-C748)*(Assumptions!$F$6-Assumptions!$D$6)*(Assumptions!$F$6-Assumptions!$E$6)))</f>
        <v>0.0777127919303715</v>
      </c>
      <c r="F748" s="19" t="n">
        <f aca="false">IF(D748&lt;(Assumptions!$E$7-Assumptions!$D$7)/(Assumptions!$F$7-Assumptions!$D$7),Assumptions!$D$7+SQRT(D748*(Assumptions!$F$7-Assumptions!$D$7)*(Assumptions!$E$7-Assumptions!$D$7)),Assumptions!$F$7-SQRT((1-D748)*(Assumptions!$F$7-Assumptions!$D$7)*(Assumptions!$F$7-Assumptions!$E$7)))</f>
        <v>0.393950337458426</v>
      </c>
      <c r="G748" s="19" t="n">
        <f aca="false">MIN(Assumptions!$D$24,MAX(Assumptions!$D$23,Assumptions!$D$8+Assumptions!$E$8*'Random Draws'!E748))</f>
        <v>0.087231447864998</v>
      </c>
      <c r="H748" s="19" t="n">
        <f aca="false">IF('Random Draws'!F748&lt;(Assumptions!$E$9-Assumptions!$D$9)/(Assumptions!$F$9-Assumptions!$D$9),Assumptions!$D$9+SQRT('Random Draws'!F748*(Assumptions!$F$9-Assumptions!$D$9)*(Assumptions!$E$9-Assumptions!$D$9)),Assumptions!$F$9-SQRT((1-'Random Draws'!F748)*(Assumptions!$F$9-Assumptions!$D$9)*(Assumptions!$F$9-Assumptions!$E$9)))</f>
        <v>0.290429427379649</v>
      </c>
      <c r="I748" s="19" t="n">
        <f aca="false">IF('Random Draws'!G748&lt;(Assumptions!$E$10-Assumptions!$D$10)/(Assumptions!$F$10-Assumptions!$D$10),Assumptions!$D$10+SQRT('Random Draws'!G748*(Assumptions!$F$10-Assumptions!$D$10)*(Assumptions!$E$10-Assumptions!$D$10)),Assumptions!$F$10-SQRT((1-'Random Draws'!G748)*(Assumptions!$F$10-Assumptions!$D$10)*(Assumptions!$F$10-Assumptions!$E$10)))</f>
        <v>0.0111610887123945</v>
      </c>
      <c r="J748" s="19" t="n">
        <f aca="false">IF('Random Draws'!H748&lt;(Assumptions!$E$11-Assumptions!$D$11)/(Assumptions!$F$11-Assumptions!$D$11),Assumptions!$D$11+SQRT('Random Draws'!H748*(Assumptions!$F$11-Assumptions!$D$11)*(Assumptions!$E$11-Assumptions!$D$11)),Assumptions!$F$11-SQRT((1-'Random Draws'!H748)*(Assumptions!$F$11-Assumptions!$D$11)*(Assumptions!$F$11-Assumptions!$E$11)))</f>
        <v>0.165765877783576</v>
      </c>
      <c r="K748" s="19" t="n">
        <f aca="false">MAX(G748,I748+Assumptions!$D$21)</f>
        <v>0.087231447864998</v>
      </c>
      <c r="L748" s="28" t="n">
        <f aca="false">(F748-Assumptions!$D$15)*(1-H748)+Assumptions!$D$15-J748</f>
        <v>0.151525514310134</v>
      </c>
      <c r="M748" s="21" t="n">
        <f aca="false">Assumptions!$D$14*(1+E748)^1*L748-Assumptions!$D$14*(1+E748)^0*E748*Assumptions!$D$16</f>
        <v>23.3405921911026</v>
      </c>
      <c r="N748" s="21" t="n">
        <f aca="false">Assumptions!$D$14*(1+E748)^2*L748-Assumptions!$D$14*(1+E748)^1*E748*Assumptions!$D$16</f>
        <v>25.1544547755814</v>
      </c>
      <c r="O748" s="21" t="n">
        <f aca="false">Assumptions!$D$14*(1+E748)^3*L748-Assumptions!$D$14*(1+E748)^2*E748*Assumptions!$D$16</f>
        <v>27.109277685678</v>
      </c>
      <c r="P748" s="21" t="n">
        <f aca="false">Assumptions!$D$14*(1+E748)^4*L748-Assumptions!$D$14*(1+E748)^3*E748*Assumptions!$D$16</f>
        <v>29.2160153418478</v>
      </c>
      <c r="Q748" s="21" t="n">
        <f aca="false">Assumptions!$D$14*(1+E748)^5*L748-Assumptions!$D$14*(1+E748)^4*E748*Assumptions!$D$16</f>
        <v>31.4864734631434</v>
      </c>
      <c r="R748" s="21" t="n">
        <f aca="false">M748/(1+K748)+N748/(1+K748)^2+O748/(1+K748)^3+P748/(1+K748)^4+Q748/(1+K748)^5</f>
        <v>105.476452515992</v>
      </c>
      <c r="S748" s="21" t="n">
        <f aca="false">Q748*(1+I748)/(K748-I748)</f>
        <v>418.532226498846</v>
      </c>
      <c r="T748" s="21" t="n">
        <f aca="false">R748+S748/(1+K748)^5</f>
        <v>380.97472188095</v>
      </c>
      <c r="U748" s="8" t="n">
        <f aca="false">(T748-Assumptions!$D$17)/Assumptions!$D$18</f>
        <v>7.83898887523802</v>
      </c>
    </row>
    <row r="749" customFormat="false" ht="15" hidden="false" customHeight="false" outlineLevel="0" collapsed="false">
      <c r="B749" s="2" t="n">
        <v>744</v>
      </c>
      <c r="C749" s="27" t="n">
        <f aca="false">NORMSDIST('Random Draws'!C749)</f>
        <v>0.389467815295082</v>
      </c>
      <c r="D749" s="27" t="n">
        <f aca="false">NORMSDIST(Assumptions!$D$22*'Random Draws'!C749+SQRT(1-Assumptions!$D$22^2)*'Random Draws'!D749)</f>
        <v>0.295366665654618</v>
      </c>
      <c r="E749" s="19" t="n">
        <f aca="false">IF(C749&lt;(Assumptions!$E$6-Assumptions!$D$6)/(Assumptions!$F$6-Assumptions!$D$6),Assumptions!$D$6+SQRT(C749*(Assumptions!$F$6-Assumptions!$D$6)*(Assumptions!$E$6-Assumptions!$D$6)),Assumptions!$F$6-SQRT((1-C749)*(Assumptions!$F$6-Assumptions!$D$6)*(Assumptions!$F$6-Assumptions!$E$6)))</f>
        <v>0.0841286650203177</v>
      </c>
      <c r="F749" s="19" t="n">
        <f aca="false">IF(D749&lt;(Assumptions!$E$7-Assumptions!$D$7)/(Assumptions!$F$7-Assumptions!$D$7),Assumptions!$D$7+SQRT(D749*(Assumptions!$F$7-Assumptions!$D$7)*(Assumptions!$E$7-Assumptions!$D$7)),Assumptions!$F$7-SQRT((1-D749)*(Assumptions!$F$7-Assumptions!$D$7)*(Assumptions!$F$7-Assumptions!$E$7)))</f>
        <v>0.40209750579224</v>
      </c>
      <c r="G749" s="19" t="n">
        <f aca="false">MIN(Assumptions!$D$24,MAX(Assumptions!$D$23,Assumptions!$D$8+Assumptions!$E$8*'Random Draws'!E749))</f>
        <v>0.075912298554386</v>
      </c>
      <c r="H749" s="19" t="n">
        <f aca="false">IF('Random Draws'!F749&lt;(Assumptions!$E$9-Assumptions!$D$9)/(Assumptions!$F$9-Assumptions!$D$9),Assumptions!$D$9+SQRT('Random Draws'!F749*(Assumptions!$F$9-Assumptions!$D$9)*(Assumptions!$E$9-Assumptions!$D$9)),Assumptions!$F$9-SQRT((1-'Random Draws'!F749)*(Assumptions!$F$9-Assumptions!$D$9)*(Assumptions!$F$9-Assumptions!$E$9)))</f>
        <v>0.248417058375442</v>
      </c>
      <c r="I749" s="19" t="n">
        <f aca="false">IF('Random Draws'!G749&lt;(Assumptions!$E$10-Assumptions!$D$10)/(Assumptions!$F$10-Assumptions!$D$10),Assumptions!$D$10+SQRT('Random Draws'!G749*(Assumptions!$F$10-Assumptions!$D$10)*(Assumptions!$E$10-Assumptions!$D$10)),Assumptions!$F$10-SQRT((1-'Random Draws'!G749)*(Assumptions!$F$10-Assumptions!$D$10)*(Assumptions!$F$10-Assumptions!$E$10)))</f>
        <v>0.0185539484468884</v>
      </c>
      <c r="J749" s="19" t="n">
        <f aca="false">IF('Random Draws'!H749&lt;(Assumptions!$E$11-Assumptions!$D$11)/(Assumptions!$F$11-Assumptions!$D$11),Assumptions!$D$11+SQRT('Random Draws'!H749*(Assumptions!$F$11-Assumptions!$D$11)*(Assumptions!$E$11-Assumptions!$D$11)),Assumptions!$F$11-SQRT((1-'Random Draws'!H749)*(Assumptions!$F$11-Assumptions!$D$11)*(Assumptions!$F$11-Assumptions!$E$11)))</f>
        <v>0.194445411464044</v>
      </c>
      <c r="K749" s="19" t="n">
        <f aca="false">MAX(G749,I749+Assumptions!$D$21)</f>
        <v>0.075912298554386</v>
      </c>
      <c r="L749" s="28" t="n">
        <f aca="false">(F749-Assumptions!$D$15)*(1-H749)+Assumptions!$D$15-J749</f>
        <v>0.140058432347993</v>
      </c>
      <c r="M749" s="21" t="n">
        <f aca="false">Assumptions!$D$14*(1+E749)^1*L749-Assumptions!$D$14*(1+E749)^0*E749*Assumptions!$D$16</f>
        <v>21.6510376936705</v>
      </c>
      <c r="N749" s="21" t="n">
        <f aca="false">Assumptions!$D$14*(1+E749)^2*L749-Assumptions!$D$14*(1+E749)^1*E749*Assumptions!$D$16</f>
        <v>23.4725105911436</v>
      </c>
      <c r="O749" s="21" t="n">
        <f aca="false">Assumptions!$D$14*(1+E749)^3*L749-Assumptions!$D$14*(1+E749)^2*E749*Assumptions!$D$16</f>
        <v>25.4472215718517</v>
      </c>
      <c r="P749" s="21" t="n">
        <f aca="false">Assumptions!$D$14*(1+E749)^4*L749-Assumptions!$D$14*(1+E749)^3*E749*Assumptions!$D$16</f>
        <v>27.5880623511678</v>
      </c>
      <c r="Q749" s="21" t="n">
        <f aca="false">Assumptions!$D$14*(1+E749)^5*L749-Assumptions!$D$14*(1+E749)^4*E749*Assumptions!$D$16</f>
        <v>29.9090092072689</v>
      </c>
      <c r="R749" s="21" t="n">
        <f aca="false">M749/(1+K749)+N749/(1+K749)^2+O749/(1+K749)^3+P749/(1+K749)^4+Q749/(1+K749)^5</f>
        <v>102.165648242427</v>
      </c>
      <c r="S749" s="21" t="n">
        <f aca="false">Q749*(1+I749)/(K749-I749)</f>
        <v>531.11603393585</v>
      </c>
      <c r="T749" s="21" t="n">
        <f aca="false">R749+S749/(1+K749)^5</f>
        <v>470.553290527697</v>
      </c>
      <c r="U749" s="8" t="n">
        <f aca="false">(T749-Assumptions!$D$17)/Assumptions!$D$18</f>
        <v>11.4221316211079</v>
      </c>
    </row>
    <row r="750" customFormat="false" ht="15" hidden="false" customHeight="false" outlineLevel="0" collapsed="false">
      <c r="B750" s="2" t="n">
        <v>745</v>
      </c>
      <c r="C750" s="27" t="n">
        <f aca="false">NORMSDIST('Random Draws'!C750)</f>
        <v>0.381180469481539</v>
      </c>
      <c r="D750" s="27" t="n">
        <f aca="false">NORMSDIST(Assumptions!$D$22*'Random Draws'!C750+SQRT(1-Assumptions!$D$22^2)*'Random Draws'!D750)</f>
        <v>0.184585222981464</v>
      </c>
      <c r="E750" s="19" t="n">
        <f aca="false">IF(C750&lt;(Assumptions!$E$6-Assumptions!$D$6)/(Assumptions!$F$6-Assumptions!$D$6),Assumptions!$D$6+SQRT(C750*(Assumptions!$F$6-Assumptions!$D$6)*(Assumptions!$E$6-Assumptions!$D$6)),Assumptions!$F$6-SQRT((1-C750)*(Assumptions!$F$6-Assumptions!$D$6)*(Assumptions!$F$6-Assumptions!$E$6)))</f>
        <v>0.0836566415039876</v>
      </c>
      <c r="F750" s="19" t="n">
        <f aca="false">IF(D750&lt;(Assumptions!$E$7-Assumptions!$D$7)/(Assumptions!$F$7-Assumptions!$D$7),Assumptions!$D$7+SQRT(D750*(Assumptions!$F$7-Assumptions!$D$7)*(Assumptions!$E$7-Assumptions!$D$7)),Assumptions!$F$7-SQRT((1-D750)*(Assumptions!$F$7-Assumptions!$D$7)*(Assumptions!$F$7-Assumptions!$E$7)))</f>
        <v>0.39327929292952</v>
      </c>
      <c r="G750" s="19" t="n">
        <f aca="false">MIN(Assumptions!$D$24,MAX(Assumptions!$D$23,Assumptions!$D$8+Assumptions!$E$8*'Random Draws'!E750))</f>
        <v>0.094374312337335</v>
      </c>
      <c r="H750" s="19" t="n">
        <f aca="false">IF('Random Draws'!F750&lt;(Assumptions!$E$9-Assumptions!$D$9)/(Assumptions!$F$9-Assumptions!$D$9),Assumptions!$D$9+SQRT('Random Draws'!F750*(Assumptions!$F$9-Assumptions!$D$9)*(Assumptions!$E$9-Assumptions!$D$9)),Assumptions!$F$9-SQRT((1-'Random Draws'!F750)*(Assumptions!$F$9-Assumptions!$D$9)*(Assumptions!$F$9-Assumptions!$E$9)))</f>
        <v>0.274363791355327</v>
      </c>
      <c r="I750" s="19" t="n">
        <f aca="false">IF('Random Draws'!G750&lt;(Assumptions!$E$10-Assumptions!$D$10)/(Assumptions!$F$10-Assumptions!$D$10),Assumptions!$D$10+SQRT('Random Draws'!G750*(Assumptions!$F$10-Assumptions!$D$10)*(Assumptions!$E$10-Assumptions!$D$10)),Assumptions!$F$10-SQRT((1-'Random Draws'!G750)*(Assumptions!$F$10-Assumptions!$D$10)*(Assumptions!$F$10-Assumptions!$E$10)))</f>
        <v>0.0202647254526202</v>
      </c>
      <c r="J750" s="19" t="n">
        <f aca="false">IF('Random Draws'!H750&lt;(Assumptions!$E$11-Assumptions!$D$11)/(Assumptions!$F$11-Assumptions!$D$11),Assumptions!$D$11+SQRT('Random Draws'!H750*(Assumptions!$F$11-Assumptions!$D$11)*(Assumptions!$E$11-Assumptions!$D$11)),Assumptions!$F$11-SQRT((1-'Random Draws'!H750)*(Assumptions!$F$11-Assumptions!$D$11)*(Assumptions!$F$11-Assumptions!$E$11)))</f>
        <v>0.161466953779835</v>
      </c>
      <c r="K750" s="19" t="n">
        <f aca="false">MAX(G750,I750+Assumptions!$D$21)</f>
        <v>0.094374312337335</v>
      </c>
      <c r="L750" s="28" t="n">
        <f aca="false">(F750-Assumptions!$D$15)*(1-H750)+Assumptions!$D$15-J750</f>
        <v>0.159578034156192</v>
      </c>
      <c r="M750" s="21" t="n">
        <f aca="false">Assumptions!$D$14*(1+E750)^1*L750-Assumptions!$D$14*(1+E750)^0*E750*Assumptions!$D$16</f>
        <v>24.7106241094263</v>
      </c>
      <c r="N750" s="21" t="n">
        <f aca="false">Assumptions!$D$14*(1+E750)^2*L750-Assumptions!$D$14*(1+E750)^1*E750*Assumptions!$D$16</f>
        <v>26.7778319318884</v>
      </c>
      <c r="O750" s="21" t="n">
        <f aca="false">Assumptions!$D$14*(1+E750)^3*L750-Assumptions!$D$14*(1+E750)^2*E750*Assumptions!$D$16</f>
        <v>29.0179754180684</v>
      </c>
      <c r="P750" s="21" t="n">
        <f aca="false">Assumptions!$D$14*(1+E750)^4*L750-Assumptions!$D$14*(1+E750)^3*E750*Assumptions!$D$16</f>
        <v>31.4455217847893</v>
      </c>
      <c r="Q750" s="21" t="n">
        <f aca="false">Assumptions!$D$14*(1+E750)^5*L750-Assumptions!$D$14*(1+E750)^4*E750*Assumptions!$D$16</f>
        <v>34.0761485276452</v>
      </c>
      <c r="R750" s="21" t="n">
        <f aca="false">M750/(1+K750)+N750/(1+K750)^2+O750/(1+K750)^3+P750/(1+K750)^4+Q750/(1+K750)^5</f>
        <v>110.708637428628</v>
      </c>
      <c r="S750" s="21" t="n">
        <f aca="false">Q750*(1+I750)/(K750-I750)</f>
        <v>469.125436849673</v>
      </c>
      <c r="T750" s="21" t="n">
        <f aca="false">R750+S750/(1+K750)^5</f>
        <v>409.562951330233</v>
      </c>
      <c r="U750" s="8" t="n">
        <f aca="false">(T750-Assumptions!$D$17)/Assumptions!$D$18</f>
        <v>8.98251805320934</v>
      </c>
    </row>
    <row r="751" customFormat="false" ht="15" hidden="false" customHeight="false" outlineLevel="0" collapsed="false">
      <c r="B751" s="2" t="n">
        <v>746</v>
      </c>
      <c r="C751" s="27" t="n">
        <f aca="false">NORMSDIST('Random Draws'!C751)</f>
        <v>0.722121243304673</v>
      </c>
      <c r="D751" s="27" t="n">
        <f aca="false">NORMSDIST(Assumptions!$D$22*'Random Draws'!C751+SQRT(1-Assumptions!$D$22^2)*'Random Draws'!D751)</f>
        <v>0.76076813286399</v>
      </c>
      <c r="E751" s="19" t="n">
        <f aca="false">IF(C751&lt;(Assumptions!$E$6-Assumptions!$D$6)/(Assumptions!$F$6-Assumptions!$D$6),Assumptions!$D$6+SQRT(C751*(Assumptions!$F$6-Assumptions!$D$6)*(Assumptions!$E$6-Assumptions!$D$6)),Assumptions!$F$6-SQRT((1-C751)*(Assumptions!$F$6-Assumptions!$D$6)*(Assumptions!$F$6-Assumptions!$E$6)))</f>
        <v>0.10272542711879</v>
      </c>
      <c r="F751" s="19" t="n">
        <f aca="false">IF(D751&lt;(Assumptions!$E$7-Assumptions!$D$7)/(Assumptions!$F$7-Assumptions!$D$7),Assumptions!$D$7+SQRT(D751*(Assumptions!$F$7-Assumptions!$D$7)*(Assumptions!$E$7-Assumptions!$D$7)),Assumptions!$F$7-SQRT((1-D751)*(Assumptions!$F$7-Assumptions!$D$7)*(Assumptions!$F$7-Assumptions!$E$7)))</f>
        <v>0.429065755730194</v>
      </c>
      <c r="G751" s="19" t="n">
        <f aca="false">MIN(Assumptions!$D$24,MAX(Assumptions!$D$23,Assumptions!$D$8+Assumptions!$E$8*'Random Draws'!E751))</f>
        <v>0.077266899616112</v>
      </c>
      <c r="H751" s="19" t="n">
        <f aca="false">IF('Random Draws'!F751&lt;(Assumptions!$E$9-Assumptions!$D$9)/(Assumptions!$F$9-Assumptions!$D$9),Assumptions!$D$9+SQRT('Random Draws'!F751*(Assumptions!$F$9-Assumptions!$D$9)*(Assumptions!$E$9-Assumptions!$D$9)),Assumptions!$F$9-SQRT((1-'Random Draws'!F751)*(Assumptions!$F$9-Assumptions!$D$9)*(Assumptions!$F$9-Assumptions!$E$9)))</f>
        <v>0.252236280081577</v>
      </c>
      <c r="I751" s="19" t="n">
        <f aca="false">IF('Random Draws'!G751&lt;(Assumptions!$E$10-Assumptions!$D$10)/(Assumptions!$F$10-Assumptions!$D$10),Assumptions!$D$10+SQRT('Random Draws'!G751*(Assumptions!$F$10-Assumptions!$D$10)*(Assumptions!$E$10-Assumptions!$D$10)),Assumptions!$F$10-SQRT((1-'Random Draws'!G751)*(Assumptions!$F$10-Assumptions!$D$10)*(Assumptions!$F$10-Assumptions!$E$10)))</f>
        <v>0.0178556725531045</v>
      </c>
      <c r="J751" s="19" t="n">
        <f aca="false">IF('Random Draws'!H751&lt;(Assumptions!$E$11-Assumptions!$D$11)/(Assumptions!$F$11-Assumptions!$D$11),Assumptions!$D$11+SQRT('Random Draws'!H751*(Assumptions!$F$11-Assumptions!$D$11)*(Assumptions!$E$11-Assumptions!$D$11)),Assumptions!$F$11-SQRT((1-'Random Draws'!H751)*(Assumptions!$F$11-Assumptions!$D$11)*(Assumptions!$F$11-Assumptions!$E$11)))</f>
        <v>0.16450987732888</v>
      </c>
      <c r="K751" s="19" t="n">
        <f aca="false">MAX(G751,I751+Assumptions!$D$21)</f>
        <v>0.077266899616112</v>
      </c>
      <c r="L751" s="28" t="n">
        <f aca="false">(F751-Assumptions!$D$15)*(1-H751)+Assumptions!$D$15-J751</f>
        <v>0.189120644676145</v>
      </c>
      <c r="M751" s="21" t="n">
        <f aca="false">Assumptions!$D$14*(1+E751)^1*L751-Assumptions!$D$14*(1+E751)^0*E751*Assumptions!$D$16</f>
        <v>29.7926252252682</v>
      </c>
      <c r="N751" s="21" t="n">
        <f aca="false">Assumptions!$D$14*(1+E751)^2*L751-Assumptions!$D$14*(1+E751)^1*E751*Assumptions!$D$16</f>
        <v>32.8530853765239</v>
      </c>
      <c r="O751" s="21" t="n">
        <f aca="false">Assumptions!$D$14*(1+E751)^3*L751-Assumptions!$D$14*(1+E751)^2*E751*Assumptions!$D$16</f>
        <v>36.2279326039974</v>
      </c>
      <c r="P751" s="21" t="n">
        <f aca="false">Assumptions!$D$14*(1+E751)^4*L751-Assumptions!$D$14*(1+E751)^3*E751*Assumptions!$D$16</f>
        <v>39.9494624543738</v>
      </c>
      <c r="Q751" s="21" t="n">
        <f aca="false">Assumptions!$D$14*(1+E751)^5*L751-Assumptions!$D$14*(1+E751)^4*E751*Assumptions!$D$16</f>
        <v>44.0532880481654</v>
      </c>
      <c r="R751" s="21" t="n">
        <f aca="false">M751/(1+K751)+N751/(1+K751)^2+O751/(1+K751)^3+P751/(1+K751)^4+Q751/(1+K751)^5</f>
        <v>144.970795215085</v>
      </c>
      <c r="S751" s="21" t="n">
        <f aca="false">Q751*(1+I751)/(K751-I751)</f>
        <v>754.737637162198</v>
      </c>
      <c r="T751" s="21" t="n">
        <f aca="false">R751+S751/(1+K751)^5</f>
        <v>665.181672580421</v>
      </c>
      <c r="U751" s="8" t="n">
        <f aca="false">(T751-Assumptions!$D$17)/Assumptions!$D$18</f>
        <v>19.2072669032168</v>
      </c>
    </row>
    <row r="752" customFormat="false" ht="15" hidden="false" customHeight="false" outlineLevel="0" collapsed="false">
      <c r="B752" s="2" t="n">
        <v>747</v>
      </c>
      <c r="C752" s="27" t="n">
        <f aca="false">NORMSDIST('Random Draws'!C752)</f>
        <v>0.093352821932893</v>
      </c>
      <c r="D752" s="27" t="n">
        <f aca="false">NORMSDIST(Assumptions!$D$22*'Random Draws'!C752+SQRT(1-Assumptions!$D$22^2)*'Random Draws'!D752)</f>
        <v>0.502013163832414</v>
      </c>
      <c r="E752" s="19" t="n">
        <f aca="false">IF(C752&lt;(Assumptions!$E$6-Assumptions!$D$6)/(Assumptions!$F$6-Assumptions!$D$6),Assumptions!$D$6+SQRT(C752*(Assumptions!$F$6-Assumptions!$D$6)*(Assumptions!$E$6-Assumptions!$D$6)),Assumptions!$F$6-SQRT((1-C752)*(Assumptions!$F$6-Assumptions!$D$6)*(Assumptions!$F$6-Assumptions!$E$6)))</f>
        <v>0.06160472424412</v>
      </c>
      <c r="F752" s="19" t="n">
        <f aca="false">IF(D752&lt;(Assumptions!$E$7-Assumptions!$D$7)/(Assumptions!$F$7-Assumptions!$D$7),Assumptions!$D$7+SQRT(D752*(Assumptions!$F$7-Assumptions!$D$7)*(Assumptions!$E$7-Assumptions!$D$7)),Assumptions!$F$7-SQRT((1-D752)*(Assumptions!$F$7-Assumptions!$D$7)*(Assumptions!$F$7-Assumptions!$E$7)))</f>
        <v>0.414882410506413</v>
      </c>
      <c r="G752" s="19" t="n">
        <f aca="false">MIN(Assumptions!$D$24,MAX(Assumptions!$D$23,Assumptions!$D$8+Assumptions!$E$8*'Random Draws'!E752))</f>
        <v>0.105635257631032</v>
      </c>
      <c r="H752" s="19" t="n">
        <f aca="false">IF('Random Draws'!F752&lt;(Assumptions!$E$9-Assumptions!$D$9)/(Assumptions!$F$9-Assumptions!$D$9),Assumptions!$D$9+SQRT('Random Draws'!F752*(Assumptions!$F$9-Assumptions!$D$9)*(Assumptions!$E$9-Assumptions!$D$9)),Assumptions!$F$9-SQRT((1-'Random Draws'!F752)*(Assumptions!$F$9-Assumptions!$D$9)*(Assumptions!$F$9-Assumptions!$E$9)))</f>
        <v>0.290569143596042</v>
      </c>
      <c r="I752" s="19" t="n">
        <f aca="false">IF('Random Draws'!G752&lt;(Assumptions!$E$10-Assumptions!$D$10)/(Assumptions!$F$10-Assumptions!$D$10),Assumptions!$D$10+SQRT('Random Draws'!G752*(Assumptions!$F$10-Assumptions!$D$10)*(Assumptions!$E$10-Assumptions!$D$10)),Assumptions!$F$10-SQRT((1-'Random Draws'!G752)*(Assumptions!$F$10-Assumptions!$D$10)*(Assumptions!$F$10-Assumptions!$E$10)))</f>
        <v>0.0209237888672509</v>
      </c>
      <c r="J752" s="19" t="n">
        <f aca="false">IF('Random Draws'!H752&lt;(Assumptions!$E$11-Assumptions!$D$11)/(Assumptions!$F$11-Assumptions!$D$11),Assumptions!$D$11+SQRT('Random Draws'!H752*(Assumptions!$F$11-Assumptions!$D$11)*(Assumptions!$E$11-Assumptions!$D$11)),Assumptions!$F$11-SQRT((1-'Random Draws'!H752)*(Assumptions!$F$11-Assumptions!$D$11)*(Assumptions!$F$11-Assumptions!$E$11)))</f>
        <v>0.158431979227825</v>
      </c>
      <c r="K752" s="19" t="n">
        <f aca="false">MAX(G752,I752+Assumptions!$D$21)</f>
        <v>0.105635257631032</v>
      </c>
      <c r="L752" s="28" t="n">
        <f aca="false">(F752-Assumptions!$D$15)*(1-H752)+Assumptions!$D$15-J752</f>
        <v>0.173672393232164</v>
      </c>
      <c r="M752" s="21" t="n">
        <f aca="false">Assumptions!$D$14*(1+E752)^1*L752-Assumptions!$D$14*(1+E752)^0*E752*Assumptions!$D$16</f>
        <v>26.4658772528149</v>
      </c>
      <c r="N752" s="21" t="n">
        <f aca="false">Assumptions!$D$14*(1+E752)^2*L752-Assumptions!$D$14*(1+E752)^1*E752*Assumptions!$D$16</f>
        <v>28.0963003228533</v>
      </c>
      <c r="O752" s="21" t="n">
        <f aca="false">Assumptions!$D$14*(1+E752)^3*L752-Assumptions!$D$14*(1+E752)^2*E752*Assumptions!$D$16</f>
        <v>29.8271651565227</v>
      </c>
      <c r="P752" s="21" t="n">
        <f aca="false">Assumptions!$D$14*(1+E752)^4*L752-Assumptions!$D$14*(1+E752)^3*E752*Assumptions!$D$16</f>
        <v>31.6646594409741</v>
      </c>
      <c r="Q752" s="21" t="n">
        <f aca="false">Assumptions!$D$14*(1+E752)^5*L752-Assumptions!$D$14*(1+E752)^4*E752*Assumptions!$D$16</f>
        <v>33.6153520541193</v>
      </c>
      <c r="R752" s="21" t="n">
        <f aca="false">M752/(1+K752)+N752/(1+K752)^2+O752/(1+K752)^3+P752/(1+K752)^4+Q752/(1+K752)^5</f>
        <v>110.525710955003</v>
      </c>
      <c r="S752" s="21" t="n">
        <f aca="false">Q752*(1+I752)/(K752-I752)</f>
        <v>405.124749741928</v>
      </c>
      <c r="T752" s="21" t="n">
        <f aca="false">R752+S752/(1+K752)^5</f>
        <v>355.730742962367</v>
      </c>
      <c r="U752" s="8" t="n">
        <f aca="false">(T752-Assumptions!$D$17)/Assumptions!$D$18</f>
        <v>6.82922971849469</v>
      </c>
    </row>
    <row r="753" customFormat="false" ht="15" hidden="false" customHeight="false" outlineLevel="0" collapsed="false">
      <c r="B753" s="2" t="n">
        <v>748</v>
      </c>
      <c r="C753" s="27" t="n">
        <f aca="false">NORMSDIST('Random Draws'!C753)</f>
        <v>0.989510262402722</v>
      </c>
      <c r="D753" s="27" t="n">
        <f aca="false">NORMSDIST(Assumptions!$D$22*'Random Draws'!C753+SQRT(1-Assumptions!$D$22^2)*'Random Draws'!D753)</f>
        <v>0.392504791731652</v>
      </c>
      <c r="E753" s="19" t="n">
        <f aca="false">IF(C753&lt;(Assumptions!$E$6-Assumptions!$D$6)/(Assumptions!$F$6-Assumptions!$D$6),Assumptions!$D$6+SQRT(C753*(Assumptions!$F$6-Assumptions!$D$6)*(Assumptions!$E$6-Assumptions!$D$6)),Assumptions!$F$6-SQRT((1-C753)*(Assumptions!$F$6-Assumptions!$D$6)*(Assumptions!$F$6-Assumptions!$E$6)))</f>
        <v>0.132757853357851</v>
      </c>
      <c r="F753" s="19" t="n">
        <f aca="false">IF(D753&lt;(Assumptions!$E$7-Assumptions!$D$7)/(Assumptions!$F$7-Assumptions!$D$7),Assumptions!$D$7+SQRT(D753*(Assumptions!$F$7-Assumptions!$D$7)*(Assumptions!$E$7-Assumptions!$D$7)),Assumptions!$F$7-SQRT((1-D753)*(Assumptions!$F$7-Assumptions!$D$7)*(Assumptions!$F$7-Assumptions!$E$7)))</f>
        <v>0.408528638455967</v>
      </c>
      <c r="G753" s="19" t="n">
        <f aca="false">MIN(Assumptions!$D$24,MAX(Assumptions!$D$23,Assumptions!$D$8+Assumptions!$E$8*'Random Draws'!E753))</f>
        <v>0.083312240001537</v>
      </c>
      <c r="H753" s="19" t="n">
        <f aca="false">IF('Random Draws'!F753&lt;(Assumptions!$E$9-Assumptions!$D$9)/(Assumptions!$F$9-Assumptions!$D$9),Assumptions!$D$9+SQRT('Random Draws'!F753*(Assumptions!$F$9-Assumptions!$D$9)*(Assumptions!$E$9-Assumptions!$D$9)),Assumptions!$F$9-SQRT((1-'Random Draws'!F753)*(Assumptions!$F$9-Assumptions!$D$9)*(Assumptions!$F$9-Assumptions!$E$9)))</f>
        <v>0.279594161974985</v>
      </c>
      <c r="I753" s="19" t="n">
        <f aca="false">IF('Random Draws'!G753&lt;(Assumptions!$E$10-Assumptions!$D$10)/(Assumptions!$F$10-Assumptions!$D$10),Assumptions!$D$10+SQRT('Random Draws'!G753*(Assumptions!$F$10-Assumptions!$D$10)*(Assumptions!$E$10-Assumptions!$D$10)),Assumptions!$F$10-SQRT((1-'Random Draws'!G753)*(Assumptions!$F$10-Assumptions!$D$10)*(Assumptions!$F$10-Assumptions!$E$10)))</f>
        <v>0.0245290557735513</v>
      </c>
      <c r="J753" s="19" t="n">
        <f aca="false">IF('Random Draws'!H753&lt;(Assumptions!$E$11-Assumptions!$D$11)/(Assumptions!$F$11-Assumptions!$D$11),Assumptions!$D$11+SQRT('Random Draws'!H753*(Assumptions!$F$11-Assumptions!$D$11)*(Assumptions!$E$11-Assumptions!$D$11)),Assumptions!$F$11-SQRT((1-'Random Draws'!H753)*(Assumptions!$F$11-Assumptions!$D$11)*(Assumptions!$F$11-Assumptions!$E$11)))</f>
        <v>0.169593040434023</v>
      </c>
      <c r="K753" s="19" t="n">
        <f aca="false">MAX(G753,I753+Assumptions!$D$21)</f>
        <v>0.083312240001537</v>
      </c>
      <c r="L753" s="28" t="n">
        <f aca="false">(F753-Assumptions!$D$15)*(1-H753)+Assumptions!$D$15-J753</f>
        <v>0.161060616766814</v>
      </c>
      <c r="M753" s="21" t="n">
        <f aca="false">Assumptions!$D$14*(1+E753)^1*L753-Assumptions!$D$14*(1+E753)^0*E753*Assumptions!$D$16</f>
        <v>25.8766917217371</v>
      </c>
      <c r="N753" s="21" t="n">
        <f aca="false">Assumptions!$D$14*(1+E753)^2*L753-Assumptions!$D$14*(1+E753)^1*E753*Assumptions!$D$16</f>
        <v>29.3120257667178</v>
      </c>
      <c r="O753" s="21" t="n">
        <f aca="false">Assumptions!$D$14*(1+E753)^3*L753-Assumptions!$D$14*(1+E753)^2*E753*Assumptions!$D$16</f>
        <v>33.2034273850773</v>
      </c>
      <c r="P753" s="21" t="n">
        <f aca="false">Assumptions!$D$14*(1+E753)^4*L753-Assumptions!$D$14*(1+E753)^3*E753*Assumptions!$D$16</f>
        <v>37.6114431288434</v>
      </c>
      <c r="Q753" s="21" t="n">
        <f aca="false">Assumptions!$D$14*(1+E753)^5*L753-Assumptions!$D$14*(1+E753)^4*E753*Assumptions!$D$16</f>
        <v>42.6046575803196</v>
      </c>
      <c r="R753" s="21" t="n">
        <f aca="false">M753/(1+K753)+N753/(1+K753)^2+O753/(1+K753)^3+P753/(1+K753)^4+Q753/(1+K753)^5</f>
        <v>130.844875335389</v>
      </c>
      <c r="S753" s="21" t="n">
        <f aca="false">Q753*(1+I753)/(K753-I753)</f>
        <v>742.554357603844</v>
      </c>
      <c r="T753" s="21" t="n">
        <f aca="false">R753+S753/(1+K753)^5</f>
        <v>628.536119598251</v>
      </c>
      <c r="U753" s="8" t="n">
        <f aca="false">(T753-Assumptions!$D$17)/Assumptions!$D$18</f>
        <v>17.74144478393</v>
      </c>
    </row>
    <row r="754" customFormat="false" ht="15" hidden="false" customHeight="false" outlineLevel="0" collapsed="false">
      <c r="B754" s="2" t="n">
        <v>749</v>
      </c>
      <c r="C754" s="27" t="n">
        <f aca="false">NORMSDIST('Random Draws'!C754)</f>
        <v>0.263863970097465</v>
      </c>
      <c r="D754" s="27" t="n">
        <f aca="false">NORMSDIST(Assumptions!$D$22*'Random Draws'!C754+SQRT(1-Assumptions!$D$22^2)*'Random Draws'!D754)</f>
        <v>0.0814662496325457</v>
      </c>
      <c r="E754" s="19" t="n">
        <f aca="false">IF(C754&lt;(Assumptions!$E$6-Assumptions!$D$6)/(Assumptions!$F$6-Assumptions!$D$6),Assumptions!$D$6+SQRT(C754*(Assumptions!$F$6-Assumptions!$D$6)*(Assumptions!$E$6-Assumptions!$D$6)),Assumptions!$F$6-SQRT((1-C754)*(Assumptions!$F$6-Assumptions!$D$6)*(Assumptions!$F$6-Assumptions!$E$6)))</f>
        <v>0.0763224427935034</v>
      </c>
      <c r="F754" s="19" t="n">
        <f aca="false">IF(D754&lt;(Assumptions!$E$7-Assumptions!$D$7)/(Assumptions!$F$7-Assumptions!$D$7),Assumptions!$D$7+SQRT(D754*(Assumptions!$F$7-Assumptions!$D$7)*(Assumptions!$E$7-Assumptions!$D$7)),Assumptions!$F$7-SQRT((1-D754)*(Assumptions!$F$7-Assumptions!$D$7)*(Assumptions!$F$7-Assumptions!$E$7)))</f>
        <v>0.382108765180246</v>
      </c>
      <c r="G754" s="19" t="n">
        <f aca="false">MIN(Assumptions!$D$24,MAX(Assumptions!$D$23,Assumptions!$D$8+Assumptions!$E$8*'Random Draws'!E754))</f>
        <v>0.091935845999808</v>
      </c>
      <c r="H754" s="19" t="n">
        <f aca="false">IF('Random Draws'!F754&lt;(Assumptions!$E$9-Assumptions!$D$9)/(Assumptions!$F$9-Assumptions!$D$9),Assumptions!$D$9+SQRT('Random Draws'!F754*(Assumptions!$F$9-Assumptions!$D$9)*(Assumptions!$E$9-Assumptions!$D$9)),Assumptions!$F$9-SQRT((1-'Random Draws'!F754)*(Assumptions!$F$9-Assumptions!$D$9)*(Assumptions!$F$9-Assumptions!$E$9)))</f>
        <v>0.243711570357679</v>
      </c>
      <c r="I754" s="19" t="n">
        <f aca="false">IF('Random Draws'!G754&lt;(Assumptions!$E$10-Assumptions!$D$10)/(Assumptions!$F$10-Assumptions!$D$10),Assumptions!$D$10+SQRT('Random Draws'!G754*(Assumptions!$F$10-Assumptions!$D$10)*(Assumptions!$E$10-Assumptions!$D$10)),Assumptions!$F$10-SQRT((1-'Random Draws'!G754)*(Assumptions!$F$10-Assumptions!$D$10)*(Assumptions!$F$10-Assumptions!$E$10)))</f>
        <v>0.0218352800655571</v>
      </c>
      <c r="J754" s="19" t="n">
        <f aca="false">IF('Random Draws'!H754&lt;(Assumptions!$E$11-Assumptions!$D$11)/(Assumptions!$F$11-Assumptions!$D$11),Assumptions!$D$11+SQRT('Random Draws'!H754*(Assumptions!$F$11-Assumptions!$D$11)*(Assumptions!$E$11-Assumptions!$D$11)),Assumptions!$F$11-SQRT((1-'Random Draws'!H754)*(Assumptions!$F$11-Assumptions!$D$11)*(Assumptions!$F$11-Assumptions!$E$11)))</f>
        <v>0.148177917914566</v>
      </c>
      <c r="K754" s="19" t="n">
        <f aca="false">MAX(G754,I754+Assumptions!$D$21)</f>
        <v>0.091935845999808</v>
      </c>
      <c r="L754" s="28" t="n">
        <f aca="false">(F754-Assumptions!$D$15)*(1-H754)+Assumptions!$D$15-J754</f>
        <v>0.172489024202668</v>
      </c>
      <c r="M754" s="21" t="n">
        <f aca="false">Assumptions!$D$14*(1+E754)^1*L754-Assumptions!$D$14*(1+E754)^0*E754*Assumptions!$D$16</f>
        <v>26.5877995171563</v>
      </c>
      <c r="N754" s="21" t="n">
        <f aca="false">Assumptions!$D$14*(1+E754)^2*L754-Assumptions!$D$14*(1+E754)^1*E754*Assumptions!$D$16</f>
        <v>28.6170453248096</v>
      </c>
      <c r="O754" s="21" t="n">
        <f aca="false">Assumptions!$D$14*(1+E754)^3*L754-Assumptions!$D$14*(1+E754)^2*E754*Assumptions!$D$16</f>
        <v>30.8011681295315</v>
      </c>
      <c r="P754" s="21" t="n">
        <f aca="false">Assumptions!$D$14*(1+E754)^4*L754-Assumptions!$D$14*(1+E754)^3*E754*Assumptions!$D$16</f>
        <v>33.1519885220707</v>
      </c>
      <c r="Q754" s="21" t="n">
        <f aca="false">Assumptions!$D$14*(1+E754)^5*L754-Assumptions!$D$14*(1+E754)^4*E754*Assumptions!$D$16</f>
        <v>35.6822292695373</v>
      </c>
      <c r="R754" s="21" t="n">
        <f aca="false">M754/(1+K754)+N754/(1+K754)^2+O754/(1+K754)^3+P754/(1+K754)^4+Q754/(1+K754)^5</f>
        <v>118.313935015519</v>
      </c>
      <c r="S754" s="21" t="n">
        <f aca="false">Q754*(1+I754)/(K754-I754)</f>
        <v>520.129334950008</v>
      </c>
      <c r="T754" s="21" t="n">
        <f aca="false">R754+S754/(1+K754)^5</f>
        <v>453.376363833845</v>
      </c>
      <c r="U754" s="8" t="n">
        <f aca="false">(T754-Assumptions!$D$17)/Assumptions!$D$18</f>
        <v>10.7350545533538</v>
      </c>
    </row>
    <row r="755" customFormat="false" ht="15" hidden="false" customHeight="false" outlineLevel="0" collapsed="false">
      <c r="B755" s="2" t="n">
        <v>750</v>
      </c>
      <c r="C755" s="27" t="n">
        <f aca="false">NORMSDIST('Random Draws'!C755)</f>
        <v>0.841527953379745</v>
      </c>
      <c r="D755" s="27" t="n">
        <f aca="false">NORMSDIST(Assumptions!$D$22*'Random Draws'!C755+SQRT(1-Assumptions!$D$22^2)*'Random Draws'!D755)</f>
        <v>0.0297334564180854</v>
      </c>
      <c r="E755" s="19" t="n">
        <f aca="false">IF(C755&lt;(Assumptions!$E$6-Assumptions!$D$6)/(Assumptions!$F$6-Assumptions!$D$6),Assumptions!$D$6+SQRT(C755*(Assumptions!$F$6-Assumptions!$D$6)*(Assumptions!$E$6-Assumptions!$D$6)),Assumptions!$F$6-SQRT((1-C755)*(Assumptions!$F$6-Assumptions!$D$6)*(Assumptions!$F$6-Assumptions!$E$6)))</f>
        <v>0.111851106005719</v>
      </c>
      <c r="F755" s="19" t="n">
        <f aca="false">IF(D755&lt;(Assumptions!$E$7-Assumptions!$D$7)/(Assumptions!$F$7-Assumptions!$D$7),Assumptions!$D$7+SQRT(D755*(Assumptions!$F$7-Assumptions!$D$7)*(Assumptions!$E$7-Assumptions!$D$7)),Assumptions!$F$7-SQRT((1-D755)*(Assumptions!$F$7-Assumptions!$D$7)*(Assumptions!$F$7-Assumptions!$E$7)))</f>
        <v>0.373356673931354</v>
      </c>
      <c r="G755" s="19" t="n">
        <f aca="false">MIN(Assumptions!$D$24,MAX(Assumptions!$D$23,Assumptions!$D$8+Assumptions!$E$8*'Random Draws'!E755))</f>
        <v>0.100660568171578</v>
      </c>
      <c r="H755" s="19" t="n">
        <f aca="false">IF('Random Draws'!F755&lt;(Assumptions!$E$9-Assumptions!$D$9)/(Assumptions!$F$9-Assumptions!$D$9),Assumptions!$D$9+SQRT('Random Draws'!F755*(Assumptions!$F$9-Assumptions!$D$9)*(Assumptions!$E$9-Assumptions!$D$9)),Assumptions!$F$9-SQRT((1-'Random Draws'!F755)*(Assumptions!$F$9-Assumptions!$D$9)*(Assumptions!$F$9-Assumptions!$E$9)))</f>
        <v>0.268553297875417</v>
      </c>
      <c r="I755" s="19" t="n">
        <f aca="false">IF('Random Draws'!G755&lt;(Assumptions!$E$10-Assumptions!$D$10)/(Assumptions!$F$10-Assumptions!$D$10),Assumptions!$D$10+SQRT('Random Draws'!G755*(Assumptions!$F$10-Assumptions!$D$10)*(Assumptions!$E$10-Assumptions!$D$10)),Assumptions!$F$10-SQRT((1-'Random Draws'!G755)*(Assumptions!$F$10-Assumptions!$D$10)*(Assumptions!$F$10-Assumptions!$E$10)))</f>
        <v>0.0108728596893258</v>
      </c>
      <c r="J755" s="19" t="n">
        <f aca="false">IF('Random Draws'!H755&lt;(Assumptions!$E$11-Assumptions!$D$11)/(Assumptions!$F$11-Assumptions!$D$11),Assumptions!$D$11+SQRT('Random Draws'!H755*(Assumptions!$F$11-Assumptions!$D$11)*(Assumptions!$E$11-Assumptions!$D$11)),Assumptions!$F$11-SQRT((1-'Random Draws'!H755)*(Assumptions!$F$11-Assumptions!$D$11)*(Assumptions!$F$11-Assumptions!$E$11)))</f>
        <v>0.174526501703124</v>
      </c>
      <c r="K755" s="19" t="n">
        <f aca="false">MAX(G755,I755+Assumptions!$D$21)</f>
        <v>0.100660568171578</v>
      </c>
      <c r="L755" s="28" t="n">
        <f aca="false">(F755-Assumptions!$D$15)*(1-H755)+Assumptions!$D$15-J755</f>
        <v>0.133475934883973</v>
      </c>
      <c r="M755" s="21" t="n">
        <f aca="false">Assumptions!$D$14*(1+E755)^1*L755-Assumptions!$D$14*(1+E755)^0*E755*Assumptions!$D$16</f>
        <v>21.0322257336295</v>
      </c>
      <c r="N755" s="21" t="n">
        <f aca="false">Assumptions!$D$14*(1+E755)^2*L755-Assumptions!$D$14*(1+E755)^1*E755*Assumptions!$D$16</f>
        <v>23.3847034436979</v>
      </c>
      <c r="O755" s="21" t="n">
        <f aca="false">Assumptions!$D$14*(1+E755)^3*L755-Assumptions!$D$14*(1+E755)^2*E755*Assumptions!$D$16</f>
        <v>26.0003083874913</v>
      </c>
      <c r="P755" s="21" t="n">
        <f aca="false">Assumptions!$D$14*(1+E755)^4*L755-Assumptions!$D$14*(1+E755)^3*E755*Assumptions!$D$16</f>
        <v>28.9084716371219</v>
      </c>
      <c r="Q755" s="21" t="n">
        <f aca="false">Assumptions!$D$14*(1+E755)^5*L755-Assumptions!$D$14*(1+E755)^4*E755*Assumptions!$D$16</f>
        <v>32.141916162669</v>
      </c>
      <c r="R755" s="21" t="n">
        <f aca="false">M755/(1+K755)+N755/(1+K755)^2+O755/(1+K755)^3+P755/(1+K755)^4+Q755/(1+K755)^5</f>
        <v>97.5063096028415</v>
      </c>
      <c r="S755" s="21" t="n">
        <f aca="false">Q755*(1+I755)/(K755-I755)</f>
        <v>361.86902702472</v>
      </c>
      <c r="T755" s="21" t="n">
        <f aca="false">R755+S755/(1+K755)^5</f>
        <v>321.525061489199</v>
      </c>
      <c r="U755" s="8" t="n">
        <f aca="false">(T755-Assumptions!$D$17)/Assumptions!$D$18</f>
        <v>5.46100245956797</v>
      </c>
    </row>
    <row r="756" customFormat="false" ht="15" hidden="false" customHeight="false" outlineLevel="0" collapsed="false">
      <c r="B756" s="2" t="n">
        <v>751</v>
      </c>
      <c r="C756" s="27" t="n">
        <f aca="false">NORMSDIST('Random Draws'!C756)</f>
        <v>0.831090662122072</v>
      </c>
      <c r="D756" s="27" t="n">
        <f aca="false">NORMSDIST(Assumptions!$D$22*'Random Draws'!C756+SQRT(1-Assumptions!$D$22^2)*'Random Draws'!D756)</f>
        <v>0.259790312447932</v>
      </c>
      <c r="E756" s="19" t="n">
        <f aca="false">IF(C756&lt;(Assumptions!$E$6-Assumptions!$D$6)/(Assumptions!$F$6-Assumptions!$D$6),Assumptions!$D$6+SQRT(C756*(Assumptions!$F$6-Assumptions!$D$6)*(Assumptions!$E$6-Assumptions!$D$6)),Assumptions!$F$6-SQRT((1-C756)*(Assumptions!$F$6-Assumptions!$D$6)*(Assumptions!$F$6-Assumptions!$E$6)))</f>
        <v>0.110938914518043</v>
      </c>
      <c r="F756" s="19" t="n">
        <f aca="false">IF(D756&lt;(Assumptions!$E$7-Assumptions!$D$7)/(Assumptions!$F$7-Assumptions!$D$7),Assumptions!$D$7+SQRT(D756*(Assumptions!$F$7-Assumptions!$D$7)*(Assumptions!$E$7-Assumptions!$D$7)),Assumptions!$F$7-SQRT((1-D756)*(Assumptions!$F$7-Assumptions!$D$7)*(Assumptions!$F$7-Assumptions!$E$7)))</f>
        <v>0.399480905190834</v>
      </c>
      <c r="G756" s="19" t="n">
        <f aca="false">MIN(Assumptions!$D$24,MAX(Assumptions!$D$23,Assumptions!$D$8+Assumptions!$E$8*'Random Draws'!E756))</f>
        <v>0.077115334600224</v>
      </c>
      <c r="H756" s="19" t="n">
        <f aca="false">IF('Random Draws'!F756&lt;(Assumptions!$E$9-Assumptions!$D$9)/(Assumptions!$F$9-Assumptions!$D$9),Assumptions!$D$9+SQRT('Random Draws'!F756*(Assumptions!$F$9-Assumptions!$D$9)*(Assumptions!$E$9-Assumptions!$D$9)),Assumptions!$F$9-SQRT((1-'Random Draws'!F756)*(Assumptions!$F$9-Assumptions!$D$9)*(Assumptions!$F$9-Assumptions!$E$9)))</f>
        <v>0.281719698169422</v>
      </c>
      <c r="I756" s="19" t="n">
        <f aca="false">IF('Random Draws'!G756&lt;(Assumptions!$E$10-Assumptions!$D$10)/(Assumptions!$F$10-Assumptions!$D$10),Assumptions!$D$10+SQRT('Random Draws'!G756*(Assumptions!$F$10-Assumptions!$D$10)*(Assumptions!$E$10-Assumptions!$D$10)),Assumptions!$F$10-SQRT((1-'Random Draws'!G756)*(Assumptions!$F$10-Assumptions!$D$10)*(Assumptions!$F$10-Assumptions!$E$10)))</f>
        <v>0.0226405926057884</v>
      </c>
      <c r="J756" s="19" t="n">
        <f aca="false">IF('Random Draws'!H756&lt;(Assumptions!$E$11-Assumptions!$D$11)/(Assumptions!$F$11-Assumptions!$D$11),Assumptions!$D$11+SQRT('Random Draws'!H756*(Assumptions!$F$11-Assumptions!$D$11)*(Assumptions!$E$11-Assumptions!$D$11)),Assumptions!$F$11-SQRT((1-'Random Draws'!H756)*(Assumptions!$F$11-Assumptions!$D$11)*(Assumptions!$F$11-Assumptions!$E$11)))</f>
        <v>0.147607782833035</v>
      </c>
      <c r="K756" s="19" t="n">
        <f aca="false">MAX(G756,I756+Assumptions!$D$21)</f>
        <v>0.077115334600224</v>
      </c>
      <c r="L756" s="28" t="n">
        <f aca="false">(F756-Assumptions!$D$15)*(1-H756)+Assumptions!$D$15-J756</f>
        <v>0.175955043085015</v>
      </c>
      <c r="M756" s="21" t="n">
        <f aca="false">Assumptions!$D$14*(1+E756)^1*L756-Assumptions!$D$14*(1+E756)^0*E756*Assumptions!$D$16</f>
        <v>27.8613348843286</v>
      </c>
      <c r="N756" s="21" t="n">
        <f aca="false">Assumptions!$D$14*(1+E756)^2*L756-Assumptions!$D$14*(1+E756)^1*E756*Assumptions!$D$16</f>
        <v>30.9522411334197</v>
      </c>
      <c r="O756" s="21" t="n">
        <f aca="false">Assumptions!$D$14*(1+E756)^3*L756-Assumptions!$D$14*(1+E756)^2*E756*Assumptions!$D$16</f>
        <v>34.386049166662</v>
      </c>
      <c r="P756" s="21" t="n">
        <f aca="false">Assumptions!$D$14*(1+E756)^4*L756-Assumptions!$D$14*(1+E756)^3*E756*Assumptions!$D$16</f>
        <v>38.2008001357755</v>
      </c>
      <c r="Q756" s="21" t="n">
        <f aca="false">Assumptions!$D$14*(1+E756)^5*L756-Assumptions!$D$14*(1+E756)^4*E756*Assumptions!$D$16</f>
        <v>42.4387554365591</v>
      </c>
      <c r="R756" s="21" t="n">
        <f aca="false">M756/(1+K756)+N756/(1+K756)^2+O756/(1+K756)^3+P756/(1+K756)^4+Q756/(1+K756)^5</f>
        <v>137.714843091822</v>
      </c>
      <c r="S756" s="21" t="n">
        <f aca="false">Q756*(1+I756)/(K756-I756)</f>
        <v>796.692052502571</v>
      </c>
      <c r="T756" s="21" t="n">
        <f aca="false">R756+S756/(1+K756)^5</f>
        <v>687.22970229052</v>
      </c>
      <c r="U756" s="8" t="n">
        <f aca="false">(T756-Assumptions!$D$17)/Assumptions!$D$18</f>
        <v>20.0891880916208</v>
      </c>
    </row>
    <row r="757" customFormat="false" ht="15" hidden="false" customHeight="false" outlineLevel="0" collapsed="false">
      <c r="B757" s="2" t="n">
        <v>752</v>
      </c>
      <c r="C757" s="27" t="n">
        <f aca="false">NORMSDIST('Random Draws'!C757)</f>
        <v>0.498919920701844</v>
      </c>
      <c r="D757" s="27" t="n">
        <f aca="false">NORMSDIST(Assumptions!$D$22*'Random Draws'!C757+SQRT(1-Assumptions!$D$22^2)*'Random Draws'!D757)</f>
        <v>0.234887564861975</v>
      </c>
      <c r="E757" s="19" t="n">
        <f aca="false">IF(C757&lt;(Assumptions!$E$6-Assumptions!$D$6)/(Assumptions!$F$6-Assumptions!$D$6),Assumptions!$D$6+SQRT(C757*(Assumptions!$F$6-Assumptions!$D$6)*(Assumptions!$E$6-Assumptions!$D$6)),Assumptions!$F$6-SQRT((1-C757)*(Assumptions!$F$6-Assumptions!$D$6)*(Assumptions!$F$6-Assumptions!$E$6)))</f>
        <v>0.0899459668392676</v>
      </c>
      <c r="F757" s="19" t="n">
        <f aca="false">IF(D757&lt;(Assumptions!$E$7-Assumptions!$D$7)/(Assumptions!$F$7-Assumptions!$D$7),Assumptions!$D$7+SQRT(D757*(Assumptions!$F$7-Assumptions!$D$7)*(Assumptions!$E$7-Assumptions!$D$7)),Assumptions!$F$7-SQRT((1-D757)*(Assumptions!$F$7-Assumptions!$D$7)*(Assumptions!$F$7-Assumptions!$E$7)))</f>
        <v>0.397540982794432</v>
      </c>
      <c r="G757" s="19" t="n">
        <f aca="false">MIN(Assumptions!$D$24,MAX(Assumptions!$D$23,Assumptions!$D$8+Assumptions!$E$8*'Random Draws'!E757))</f>
        <v>0.086728325002327</v>
      </c>
      <c r="H757" s="19" t="n">
        <f aca="false">IF('Random Draws'!F757&lt;(Assumptions!$E$9-Assumptions!$D$9)/(Assumptions!$F$9-Assumptions!$D$9),Assumptions!$D$9+SQRT('Random Draws'!F757*(Assumptions!$F$9-Assumptions!$D$9)*(Assumptions!$E$9-Assumptions!$D$9)),Assumptions!$F$9-SQRT((1-'Random Draws'!F757)*(Assumptions!$F$9-Assumptions!$D$9)*(Assumptions!$F$9-Assumptions!$E$9)))</f>
        <v>0.286428056489761</v>
      </c>
      <c r="I757" s="19" t="n">
        <f aca="false">IF('Random Draws'!G757&lt;(Assumptions!$E$10-Assumptions!$D$10)/(Assumptions!$F$10-Assumptions!$D$10),Assumptions!$D$10+SQRT('Random Draws'!G757*(Assumptions!$F$10-Assumptions!$D$10)*(Assumptions!$E$10-Assumptions!$D$10)),Assumptions!$F$10-SQRT((1-'Random Draws'!G757)*(Assumptions!$F$10-Assumptions!$D$10)*(Assumptions!$F$10-Assumptions!$E$10)))</f>
        <v>0.0258020847984845</v>
      </c>
      <c r="J757" s="19" t="n">
        <f aca="false">IF('Random Draws'!H757&lt;(Assumptions!$E$11-Assumptions!$D$11)/(Assumptions!$F$11-Assumptions!$D$11),Assumptions!$D$11+SQRT('Random Draws'!H757*(Assumptions!$F$11-Assumptions!$D$11)*(Assumptions!$E$11-Assumptions!$D$11)),Assumptions!$F$11-SQRT((1-'Random Draws'!H757)*(Assumptions!$F$11-Assumptions!$D$11)*(Assumptions!$F$11-Assumptions!$E$11)))</f>
        <v>0.155577293655982</v>
      </c>
      <c r="K757" s="19" t="n">
        <f aca="false">MAX(G757,I757+Assumptions!$D$21)</f>
        <v>0.086728325002327</v>
      </c>
      <c r="L757" s="28" t="n">
        <f aca="false">(F757-Assumptions!$D$15)*(1-H757)+Assumptions!$D$15-J757</f>
        <v>0.16533244540528</v>
      </c>
      <c r="M757" s="21" t="n">
        <f aca="false">Assumptions!$D$14*(1+E757)^1*L757-Assumptions!$D$14*(1+E757)^0*E757*Assumptions!$D$16</f>
        <v>25.7382326925371</v>
      </c>
      <c r="N757" s="21" t="n">
        <f aca="false">Assumptions!$D$14*(1+E757)^2*L757-Assumptions!$D$14*(1+E757)^1*E757*Assumptions!$D$16</f>
        <v>28.0532829168014</v>
      </c>
      <c r="O757" s="21" t="n">
        <f aca="false">Assumptions!$D$14*(1+E757)^3*L757-Assumptions!$D$14*(1+E757)^2*E757*Assumptions!$D$16</f>
        <v>30.5765625717687</v>
      </c>
      <c r="P757" s="21" t="n">
        <f aca="false">Assumptions!$D$14*(1+E757)^4*L757-Assumptions!$D$14*(1+E757)^3*E757*Assumptions!$D$16</f>
        <v>33.3268010549078</v>
      </c>
      <c r="Q757" s="21" t="n">
        <f aca="false">Assumptions!$D$14*(1+E757)^5*L757-Assumptions!$D$14*(1+E757)^4*E757*Assumptions!$D$16</f>
        <v>36.3244123974514</v>
      </c>
      <c r="R757" s="21" t="n">
        <f aca="false">M757/(1+K757)+N757/(1+K757)^2+O757/(1+K757)^3+P757/(1+K757)^4+Q757/(1+K757)^5</f>
        <v>119.124063676177</v>
      </c>
      <c r="S757" s="21" t="n">
        <f aca="false">Q757*(1+I757)/(K757-I757)</f>
        <v>611.586368069295</v>
      </c>
      <c r="T757" s="21" t="n">
        <f aca="false">R757+S757/(1+K757)^5</f>
        <v>522.632725957658</v>
      </c>
      <c r="U757" s="8" t="n">
        <f aca="false">(T757-Assumptions!$D$17)/Assumptions!$D$18</f>
        <v>13.5053090383063</v>
      </c>
    </row>
    <row r="758" customFormat="false" ht="15" hidden="false" customHeight="false" outlineLevel="0" collapsed="false">
      <c r="B758" s="2" t="n">
        <v>753</v>
      </c>
      <c r="C758" s="27" t="n">
        <f aca="false">NORMSDIST('Random Draws'!C758)</f>
        <v>0.92187568040336</v>
      </c>
      <c r="D758" s="27" t="n">
        <f aca="false">NORMSDIST(Assumptions!$D$22*'Random Draws'!C758+SQRT(1-Assumptions!$D$22^2)*'Random Draws'!D758)</f>
        <v>0.331190869206474</v>
      </c>
      <c r="E758" s="19" t="n">
        <f aca="false">IF(C758&lt;(Assumptions!$E$6-Assumptions!$D$6)/(Assumptions!$F$6-Assumptions!$D$6),Assumptions!$D$6+SQRT(C758*(Assumptions!$F$6-Assumptions!$D$6)*(Assumptions!$E$6-Assumptions!$D$6)),Assumptions!$F$6-SQRT((1-C758)*(Assumptions!$F$6-Assumptions!$D$6)*(Assumptions!$F$6-Assumptions!$E$6)))</f>
        <v>0.120235850689109</v>
      </c>
      <c r="F758" s="19" t="n">
        <f aca="false">IF(D758&lt;(Assumptions!$E$7-Assumptions!$D$7)/(Assumptions!$F$7-Assumptions!$D$7),Assumptions!$D$7+SQRT(D758*(Assumptions!$F$7-Assumptions!$D$7)*(Assumptions!$E$7-Assumptions!$D$7)),Assumptions!$F$7-SQRT((1-D758)*(Assumptions!$F$7-Assumptions!$D$7)*(Assumptions!$F$7-Assumptions!$E$7)))</f>
        <v>0.404577407004433</v>
      </c>
      <c r="G758" s="19" t="n">
        <f aca="false">MIN(Assumptions!$D$24,MAX(Assumptions!$D$23,Assumptions!$D$8+Assumptions!$E$8*'Random Draws'!E758))</f>
        <v>0.086821784720789</v>
      </c>
      <c r="H758" s="19" t="n">
        <f aca="false">IF('Random Draws'!F758&lt;(Assumptions!$E$9-Assumptions!$D$9)/(Assumptions!$F$9-Assumptions!$D$9),Assumptions!$D$9+SQRT('Random Draws'!F758*(Assumptions!$F$9-Assumptions!$D$9)*(Assumptions!$E$9-Assumptions!$D$9)),Assumptions!$F$9-SQRT((1-'Random Draws'!F758)*(Assumptions!$F$9-Assumptions!$D$9)*(Assumptions!$F$9-Assumptions!$E$9)))</f>
        <v>0.295012362699751</v>
      </c>
      <c r="I758" s="19" t="n">
        <f aca="false">IF('Random Draws'!G758&lt;(Assumptions!$E$10-Assumptions!$D$10)/(Assumptions!$F$10-Assumptions!$D$10),Assumptions!$D$10+SQRT('Random Draws'!G758*(Assumptions!$F$10-Assumptions!$D$10)*(Assumptions!$E$10-Assumptions!$D$10)),Assumptions!$F$10-SQRT((1-'Random Draws'!G758)*(Assumptions!$F$10-Assumptions!$D$10)*(Assumptions!$F$10-Assumptions!$E$10)))</f>
        <v>0.0154575467339662</v>
      </c>
      <c r="J758" s="19" t="n">
        <f aca="false">IF('Random Draws'!H758&lt;(Assumptions!$E$11-Assumptions!$D$11)/(Assumptions!$F$11-Assumptions!$D$11),Assumptions!$D$11+SQRT('Random Draws'!H758*(Assumptions!$F$11-Assumptions!$D$11)*(Assumptions!$E$11-Assumptions!$D$11)),Assumptions!$F$11-SQRT((1-'Random Draws'!H758)*(Assumptions!$F$11-Assumptions!$D$11)*(Assumptions!$F$11-Assumptions!$E$11)))</f>
        <v>0.174965933038554</v>
      </c>
      <c r="K758" s="19" t="n">
        <f aca="false">MAX(G758,I758+Assumptions!$D$21)</f>
        <v>0.086821784720789</v>
      </c>
      <c r="L758" s="28" t="n">
        <f aca="false">(F758-Assumptions!$D$15)*(1-H758)+Assumptions!$D$15-J758</f>
        <v>0.14860774438153</v>
      </c>
      <c r="M758" s="21" t="n">
        <f aca="false">Assumptions!$D$14*(1+E758)^1*L758-Assumptions!$D$14*(1+E758)^0*E758*Assumptions!$D$16</f>
        <v>23.6159538767061</v>
      </c>
      <c r="N758" s="21" t="n">
        <f aca="false">Assumptions!$D$14*(1+E758)^2*L758-Assumptions!$D$14*(1+E758)^1*E758*Assumptions!$D$16</f>
        <v>26.4554381809066</v>
      </c>
      <c r="O758" s="21" t="n">
        <f aca="false">Assumptions!$D$14*(1+E758)^3*L758-Assumptions!$D$14*(1+E758)^2*E758*Assumptions!$D$16</f>
        <v>29.6363302959411</v>
      </c>
      <c r="P758" s="21" t="n">
        <f aca="false">Assumptions!$D$14*(1+E758)^4*L758-Assumptions!$D$14*(1+E758)^3*E758*Assumptions!$D$16</f>
        <v>33.1996796803769</v>
      </c>
      <c r="Q758" s="21" t="n">
        <f aca="false">Assumptions!$D$14*(1+E758)^5*L758-Assumptions!$D$14*(1+E758)^4*E758*Assumptions!$D$16</f>
        <v>37.191471409353</v>
      </c>
      <c r="R758" s="21" t="n">
        <f aca="false">M758/(1+K758)+N758/(1+K758)^2+O758/(1+K758)^3+P758/(1+K758)^4+Q758/(1+K758)^5</f>
        <v>115.536068160539</v>
      </c>
      <c r="S758" s="21" t="n">
        <f aca="false">Q758*(1+I758)/(K758-I758)</f>
        <v>529.205683156618</v>
      </c>
      <c r="T758" s="21" t="n">
        <f aca="false">R758+S758/(1+K758)^5</f>
        <v>464.542012774949</v>
      </c>
      <c r="U758" s="8" t="n">
        <f aca="false">(T758-Assumptions!$D$17)/Assumptions!$D$18</f>
        <v>11.1816805109979</v>
      </c>
    </row>
    <row r="759" customFormat="false" ht="15" hidden="false" customHeight="false" outlineLevel="0" collapsed="false">
      <c r="B759" s="2" t="n">
        <v>754</v>
      </c>
      <c r="C759" s="27" t="n">
        <f aca="false">NORMSDIST('Random Draws'!C759)</f>
        <v>0.662613300604341</v>
      </c>
      <c r="D759" s="27" t="n">
        <f aca="false">NORMSDIST(Assumptions!$D$22*'Random Draws'!C759+SQRT(1-Assumptions!$D$22^2)*'Random Draws'!D759)</f>
        <v>0.752823424506383</v>
      </c>
      <c r="E759" s="19" t="n">
        <f aca="false">IF(C759&lt;(Assumptions!$E$6-Assumptions!$D$6)/(Assumptions!$F$6-Assumptions!$D$6),Assumptions!$D$6+SQRT(C759*(Assumptions!$F$6-Assumptions!$D$6)*(Assumptions!$E$6-Assumptions!$D$6)),Assumptions!$F$6-SQRT((1-C759)*(Assumptions!$F$6-Assumptions!$D$6)*(Assumptions!$F$6-Assumptions!$E$6)))</f>
        <v>0.0989277040211009</v>
      </c>
      <c r="F759" s="19" t="n">
        <f aca="false">IF(D759&lt;(Assumptions!$E$7-Assumptions!$D$7)/(Assumptions!$F$7-Assumptions!$D$7),Assumptions!$D$7+SQRT(D759*(Assumptions!$F$7-Assumptions!$D$7)*(Assumptions!$E$7-Assumptions!$D$7)),Assumptions!$F$7-SQRT((1-D759)*(Assumptions!$F$7-Assumptions!$D$7)*(Assumptions!$F$7-Assumptions!$E$7)))</f>
        <v>0.428556299486631</v>
      </c>
      <c r="G759" s="19" t="n">
        <f aca="false">MIN(Assumptions!$D$24,MAX(Assumptions!$D$23,Assumptions!$D$8+Assumptions!$E$8*'Random Draws'!E759))</f>
        <v>0.089971860527953</v>
      </c>
      <c r="H759" s="19" t="n">
        <f aca="false">IF('Random Draws'!F759&lt;(Assumptions!$E$9-Assumptions!$D$9)/(Assumptions!$F$9-Assumptions!$D$9),Assumptions!$D$9+SQRT('Random Draws'!F759*(Assumptions!$F$9-Assumptions!$D$9)*(Assumptions!$E$9-Assumptions!$D$9)),Assumptions!$F$9-SQRT((1-'Random Draws'!F759)*(Assumptions!$F$9-Assumptions!$D$9)*(Assumptions!$F$9-Assumptions!$E$9)))</f>
        <v>0.266314092982205</v>
      </c>
      <c r="I759" s="19" t="n">
        <f aca="false">IF('Random Draws'!G759&lt;(Assumptions!$E$10-Assumptions!$D$10)/(Assumptions!$F$10-Assumptions!$D$10),Assumptions!$D$10+SQRT('Random Draws'!G759*(Assumptions!$F$10-Assumptions!$D$10)*(Assumptions!$E$10-Assumptions!$D$10)),Assumptions!$F$10-SQRT((1-'Random Draws'!G759)*(Assumptions!$F$10-Assumptions!$D$10)*(Assumptions!$F$10-Assumptions!$E$10)))</f>
        <v>0.0205578596048607</v>
      </c>
      <c r="J759" s="19" t="n">
        <f aca="false">IF('Random Draws'!H759&lt;(Assumptions!$E$11-Assumptions!$D$11)/(Assumptions!$F$11-Assumptions!$D$11),Assumptions!$D$11+SQRT('Random Draws'!H759*(Assumptions!$F$11-Assumptions!$D$11)*(Assumptions!$E$11-Assumptions!$D$11)),Assumptions!$F$11-SQRT((1-'Random Draws'!H759)*(Assumptions!$F$11-Assumptions!$D$11)*(Assumptions!$F$11-Assumptions!$E$11)))</f>
        <v>0.162801983284435</v>
      </c>
      <c r="K759" s="19" t="n">
        <f aca="false">MAX(G759,I759+Assumptions!$D$21)</f>
        <v>0.089971860527953</v>
      </c>
      <c r="L759" s="28" t="n">
        <f aca="false">(F759-Assumptions!$D$15)*(1-H759)+Assumptions!$D$15-J759</f>
        <v>0.18624456610029</v>
      </c>
      <c r="M759" s="21" t="n">
        <f aca="false">Assumptions!$D$14*(1+E759)^1*L759-Assumptions!$D$14*(1+E759)^0*E759*Assumptions!$D$16</f>
        <v>29.2467149321028</v>
      </c>
      <c r="N759" s="21" t="n">
        <f aca="false">Assumptions!$D$14*(1+E759)^2*L759-Assumptions!$D$14*(1+E759)^1*E759*Assumptions!$D$16</f>
        <v>32.1400252904954</v>
      </c>
      <c r="O759" s="21" t="n">
        <f aca="false">Assumptions!$D$14*(1+E759)^3*L759-Assumptions!$D$14*(1+E759)^2*E759*Assumptions!$D$16</f>
        <v>35.3195641996642</v>
      </c>
      <c r="P759" s="21" t="n">
        <f aca="false">Assumptions!$D$14*(1+E759)^4*L759-Assumptions!$D$14*(1+E759)^3*E759*Assumptions!$D$16</f>
        <v>38.8136475929629</v>
      </c>
      <c r="Q759" s="21" t="n">
        <f aca="false">Assumptions!$D$14*(1+E759)^5*L759-Assumptions!$D$14*(1+E759)^4*E759*Assumptions!$D$16</f>
        <v>42.6533926340188</v>
      </c>
      <c r="R759" s="21" t="n">
        <f aca="false">M759/(1+K759)+N759/(1+K759)^2+O759/(1+K759)^3+P759/(1+K759)^4+Q759/(1+K759)^5</f>
        <v>136.38561398258</v>
      </c>
      <c r="S759" s="21" t="n">
        <f aca="false">Q759*(1+I759)/(K759-I759)</f>
        <v>627.11059026391</v>
      </c>
      <c r="T759" s="21" t="n">
        <f aca="false">R759+S759/(1+K759)^5</f>
        <v>544.01708368855</v>
      </c>
      <c r="U759" s="8" t="n">
        <f aca="false">(T759-Assumptions!$D$17)/Assumptions!$D$18</f>
        <v>14.360683347542</v>
      </c>
    </row>
    <row r="760" customFormat="false" ht="15" hidden="false" customHeight="false" outlineLevel="0" collapsed="false">
      <c r="B760" s="2" t="n">
        <v>755</v>
      </c>
      <c r="C760" s="27" t="n">
        <f aca="false">NORMSDIST('Random Draws'!C760)</f>
        <v>0.987177534877286</v>
      </c>
      <c r="D760" s="27" t="n">
        <f aca="false">NORMSDIST(Assumptions!$D$22*'Random Draws'!C760+SQRT(1-Assumptions!$D$22^2)*'Random Draws'!D760)</f>
        <v>0.987466441001634</v>
      </c>
      <c r="E760" s="19" t="n">
        <f aca="false">IF(C760&lt;(Assumptions!$E$6-Assumptions!$D$6)/(Assumptions!$F$6-Assumptions!$D$6),Assumptions!$D$6+SQRT(C760*(Assumptions!$F$6-Assumptions!$D$6)*(Assumptions!$E$6-Assumptions!$D$6)),Assumptions!$F$6-SQRT((1-C760)*(Assumptions!$F$6-Assumptions!$D$6)*(Assumptions!$F$6-Assumptions!$E$6)))</f>
        <v>0.131992982726785</v>
      </c>
      <c r="F760" s="19" t="n">
        <f aca="false">IF(D760&lt;(Assumptions!$E$7-Assumptions!$D$7)/(Assumptions!$F$7-Assumptions!$D$7),Assumptions!$D$7+SQRT(D760*(Assumptions!$F$7-Assumptions!$D$7)*(Assumptions!$E$7-Assumptions!$D$7)),Assumptions!$F$7-SQRT((1-D760)*(Assumptions!$F$7-Assumptions!$D$7)*(Assumptions!$F$7-Assumptions!$E$7)))</f>
        <v>0.452919446632257</v>
      </c>
      <c r="G760" s="19" t="n">
        <f aca="false">MIN(Assumptions!$D$24,MAX(Assumptions!$D$23,Assumptions!$D$8+Assumptions!$E$8*'Random Draws'!E760))</f>
        <v>0.08040167971465</v>
      </c>
      <c r="H760" s="19" t="n">
        <f aca="false">IF('Random Draws'!F760&lt;(Assumptions!$E$9-Assumptions!$D$9)/(Assumptions!$F$9-Assumptions!$D$9),Assumptions!$D$9+SQRT('Random Draws'!F760*(Assumptions!$F$9-Assumptions!$D$9)*(Assumptions!$E$9-Assumptions!$D$9)),Assumptions!$F$9-SQRT((1-'Random Draws'!F760)*(Assumptions!$F$9-Assumptions!$D$9)*(Assumptions!$F$9-Assumptions!$E$9)))</f>
        <v>0.288245549551794</v>
      </c>
      <c r="I760" s="19" t="n">
        <f aca="false">IF('Random Draws'!G760&lt;(Assumptions!$E$10-Assumptions!$D$10)/(Assumptions!$F$10-Assumptions!$D$10),Assumptions!$D$10+SQRT('Random Draws'!G760*(Assumptions!$F$10-Assumptions!$D$10)*(Assumptions!$E$10-Assumptions!$D$10)),Assumptions!$F$10-SQRT((1-'Random Draws'!G760)*(Assumptions!$F$10-Assumptions!$D$10)*(Assumptions!$F$10-Assumptions!$E$10)))</f>
        <v>0.0139572900777142</v>
      </c>
      <c r="J760" s="19" t="n">
        <f aca="false">IF('Random Draws'!H760&lt;(Assumptions!$E$11-Assumptions!$D$11)/(Assumptions!$F$11-Assumptions!$D$11),Assumptions!$D$11+SQRT('Random Draws'!H760*(Assumptions!$F$11-Assumptions!$D$11)*(Assumptions!$E$11-Assumptions!$D$11)),Assumptions!$F$11-SQRT((1-'Random Draws'!H760)*(Assumptions!$F$11-Assumptions!$D$11)*(Assumptions!$F$11-Assumptions!$E$11)))</f>
        <v>0.182854212484051</v>
      </c>
      <c r="K760" s="19" t="n">
        <f aca="false">MAX(G760,I760+Assumptions!$D$21)</f>
        <v>0.08040167971465</v>
      </c>
      <c r="L760" s="28" t="n">
        <f aca="false">(F760-Assumptions!$D$15)*(1-H760)+Assumptions!$D$15-J760</f>
        <v>0.176985140792729</v>
      </c>
      <c r="M760" s="21" t="n">
        <f aca="false">Assumptions!$D$14*(1+E760)^1*L760-Assumptions!$D$14*(1+E760)^0*E760*Assumptions!$D$16</f>
        <v>28.4759914516593</v>
      </c>
      <c r="N760" s="21" t="n">
        <f aca="false">Assumptions!$D$14*(1+E760)^2*L760-Assumptions!$D$14*(1+E760)^1*E760*Assumptions!$D$16</f>
        <v>32.2346224994662</v>
      </c>
      <c r="O760" s="21" t="n">
        <f aca="false">Assumptions!$D$14*(1+E760)^3*L760-Assumptions!$D$14*(1+E760)^2*E760*Assumptions!$D$16</f>
        <v>36.4893664702427</v>
      </c>
      <c r="P760" s="21" t="n">
        <f aca="false">Assumptions!$D$14*(1+E760)^4*L760-Assumptions!$D$14*(1+E760)^3*E760*Assumptions!$D$16</f>
        <v>41.3057067884608</v>
      </c>
      <c r="Q760" s="21" t="n">
        <f aca="false">Assumptions!$D$14*(1+E760)^5*L760-Assumptions!$D$14*(1+E760)^4*E760*Assumptions!$D$16</f>
        <v>46.7577702311077</v>
      </c>
      <c r="R760" s="21" t="n">
        <f aca="false">M760/(1+K760)+N760/(1+K760)^2+O760/(1+K760)^3+P760/(1+K760)^4+Q760/(1+K760)^5</f>
        <v>144.98568519967</v>
      </c>
      <c r="S760" s="21" t="n">
        <f aca="false">Q760*(1+I760)/(K760-I760)</f>
        <v>713.534765729195</v>
      </c>
      <c r="T760" s="21" t="n">
        <f aca="false">R760+S760/(1+K760)^5</f>
        <v>629.703391732529</v>
      </c>
      <c r="U760" s="8" t="n">
        <f aca="false">(T760-Assumptions!$D$17)/Assumptions!$D$18</f>
        <v>17.7881356693011</v>
      </c>
    </row>
    <row r="761" customFormat="false" ht="15" hidden="false" customHeight="false" outlineLevel="0" collapsed="false">
      <c r="B761" s="2" t="n">
        <v>756</v>
      </c>
      <c r="C761" s="27" t="n">
        <f aca="false">NORMSDIST('Random Draws'!C761)</f>
        <v>0.924986277175277</v>
      </c>
      <c r="D761" s="27" t="n">
        <f aca="false">NORMSDIST(Assumptions!$D$22*'Random Draws'!C761+SQRT(1-Assumptions!$D$22^2)*'Random Draws'!D761)</f>
        <v>0.408661589018036</v>
      </c>
      <c r="E761" s="19" t="n">
        <f aca="false">IF(C761&lt;(Assumptions!$E$6-Assumptions!$D$6)/(Assumptions!$F$6-Assumptions!$D$6),Assumptions!$D$6+SQRT(C761*(Assumptions!$F$6-Assumptions!$D$6)*(Assumptions!$E$6-Assumptions!$D$6)),Assumptions!$F$6-SQRT((1-C761)*(Assumptions!$F$6-Assumptions!$D$6)*(Assumptions!$F$6-Assumptions!$E$6)))</f>
        <v>0.12063331174094</v>
      </c>
      <c r="F761" s="19" t="n">
        <f aca="false">IF(D761&lt;(Assumptions!$E$7-Assumptions!$D$7)/(Assumptions!$F$7-Assumptions!$D$7),Assumptions!$D$7+SQRT(D761*(Assumptions!$F$7-Assumptions!$D$7)*(Assumptions!$E$7-Assumptions!$D$7)),Assumptions!$F$7-SQRT((1-D761)*(Assumptions!$F$7-Assumptions!$D$7)*(Assumptions!$F$7-Assumptions!$E$7)))</f>
        <v>0.409517365985159</v>
      </c>
      <c r="G761" s="19" t="n">
        <f aca="false">MIN(Assumptions!$D$24,MAX(Assumptions!$D$23,Assumptions!$D$8+Assumptions!$E$8*'Random Draws'!E761))</f>
        <v>0.09270276471954</v>
      </c>
      <c r="H761" s="19" t="n">
        <f aca="false">IF('Random Draws'!F761&lt;(Assumptions!$E$9-Assumptions!$D$9)/(Assumptions!$F$9-Assumptions!$D$9),Assumptions!$D$9+SQRT('Random Draws'!F761*(Assumptions!$F$9-Assumptions!$D$9)*(Assumptions!$E$9-Assumptions!$D$9)),Assumptions!$F$9-SQRT((1-'Random Draws'!F761)*(Assumptions!$F$9-Assumptions!$D$9)*(Assumptions!$F$9-Assumptions!$E$9)))</f>
        <v>0.333741922364495</v>
      </c>
      <c r="I761" s="19" t="n">
        <f aca="false">IF('Random Draws'!G761&lt;(Assumptions!$E$10-Assumptions!$D$10)/(Assumptions!$F$10-Assumptions!$D$10),Assumptions!$D$10+SQRT('Random Draws'!G761*(Assumptions!$F$10-Assumptions!$D$10)*(Assumptions!$E$10-Assumptions!$D$10)),Assumptions!$F$10-SQRT((1-'Random Draws'!G761)*(Assumptions!$F$10-Assumptions!$D$10)*(Assumptions!$F$10-Assumptions!$E$10)))</f>
        <v>0.0167427287431017</v>
      </c>
      <c r="J761" s="19" t="n">
        <f aca="false">IF('Random Draws'!H761&lt;(Assumptions!$E$11-Assumptions!$D$11)/(Assumptions!$F$11-Assumptions!$D$11),Assumptions!$D$11+SQRT('Random Draws'!H761*(Assumptions!$F$11-Assumptions!$D$11)*(Assumptions!$E$11-Assumptions!$D$11)),Assumptions!$F$11-SQRT((1-'Random Draws'!H761)*(Assumptions!$F$11-Assumptions!$D$11)*(Assumptions!$F$11-Assumptions!$E$11)))</f>
        <v>0.161502093883217</v>
      </c>
      <c r="K761" s="19" t="n">
        <f aca="false">MAX(G761,I761+Assumptions!$D$21)</f>
        <v>0.09270276471954</v>
      </c>
      <c r="L761" s="28" t="n">
        <f aca="false">(F761-Assumptions!$D$15)*(1-H761)+Assumptions!$D$15-J761</f>
        <v>0.154728609043795</v>
      </c>
      <c r="M761" s="21" t="n">
        <f aca="false">Assumptions!$D$14*(1+E761)^1*L761-Assumptions!$D$14*(1+E761)^0*E761*Assumptions!$D$16</f>
        <v>24.6173799621305</v>
      </c>
      <c r="N761" s="21" t="n">
        <f aca="false">Assumptions!$D$14*(1+E761)^2*L761-Assumptions!$D$14*(1+E761)^1*E761*Assumptions!$D$16</f>
        <v>27.5870560333473</v>
      </c>
      <c r="O761" s="21" t="n">
        <f aca="false">Assumptions!$D$14*(1+E761)^3*L761-Assumptions!$D$14*(1+E761)^2*E761*Assumptions!$D$16</f>
        <v>30.9149739638329</v>
      </c>
      <c r="P761" s="21" t="n">
        <f aca="false">Assumptions!$D$14*(1+E761)^4*L761-Assumptions!$D$14*(1+E761)^3*E761*Assumptions!$D$16</f>
        <v>34.644349655475</v>
      </c>
      <c r="Q761" s="21" t="n">
        <f aca="false">Assumptions!$D$14*(1+E761)^5*L761-Assumptions!$D$14*(1+E761)^4*E761*Assumptions!$D$16</f>
        <v>38.823612287526</v>
      </c>
      <c r="R761" s="21" t="n">
        <f aca="false">M761/(1+K761)+N761/(1+K761)^2+O761/(1+K761)^3+P761/(1+K761)^4+Q761/(1+K761)^5</f>
        <v>118.552138040459</v>
      </c>
      <c r="S761" s="21" t="n">
        <f aca="false">Q761*(1+I761)/(K761-I761)</f>
        <v>519.66307005341</v>
      </c>
      <c r="T761" s="21" t="n">
        <f aca="false">R761+S761/(1+K761)^5</f>
        <v>452.141079404139</v>
      </c>
      <c r="U761" s="8" t="n">
        <f aca="false">(T761-Assumptions!$D$17)/Assumptions!$D$18</f>
        <v>10.6856431761655</v>
      </c>
    </row>
    <row r="762" customFormat="false" ht="15" hidden="false" customHeight="false" outlineLevel="0" collapsed="false">
      <c r="B762" s="2" t="n">
        <v>757</v>
      </c>
      <c r="C762" s="27" t="n">
        <f aca="false">NORMSDIST('Random Draws'!C762)</f>
        <v>0.88458800490029</v>
      </c>
      <c r="D762" s="27" t="n">
        <f aca="false">NORMSDIST(Assumptions!$D$22*'Random Draws'!C762+SQRT(1-Assumptions!$D$22^2)*'Random Draws'!D762)</f>
        <v>0.884075912182591</v>
      </c>
      <c r="E762" s="19" t="n">
        <f aca="false">IF(C762&lt;(Assumptions!$E$6-Assumptions!$D$6)/(Assumptions!$F$6-Assumptions!$D$6),Assumptions!$D$6+SQRT(C762*(Assumptions!$F$6-Assumptions!$D$6)*(Assumptions!$E$6-Assumptions!$D$6)),Assumptions!$F$6-SQRT((1-C762)*(Assumptions!$F$6-Assumptions!$D$6)*(Assumptions!$F$6-Assumptions!$E$6)))</f>
        <v>0.115977927327174</v>
      </c>
      <c r="F762" s="19" t="n">
        <f aca="false">IF(D762&lt;(Assumptions!$E$7-Assumptions!$D$7)/(Assumptions!$F$7-Assumptions!$D$7),Assumptions!$D$7+SQRT(D762*(Assumptions!$F$7-Assumptions!$D$7)*(Assumptions!$E$7-Assumptions!$D$7)),Assumptions!$F$7-SQRT((1-D762)*(Assumptions!$F$7-Assumptions!$D$7)*(Assumptions!$F$7-Assumptions!$E$7)))</f>
        <v>0.438466390194172</v>
      </c>
      <c r="G762" s="19" t="n">
        <f aca="false">MIN(Assumptions!$D$24,MAX(Assumptions!$D$23,Assumptions!$D$8+Assumptions!$E$8*'Random Draws'!E762))</f>
        <v>0.082166642687874</v>
      </c>
      <c r="H762" s="19" t="n">
        <f aca="false">IF('Random Draws'!F762&lt;(Assumptions!$E$9-Assumptions!$D$9)/(Assumptions!$F$9-Assumptions!$D$9),Assumptions!$D$9+SQRT('Random Draws'!F762*(Assumptions!$F$9-Assumptions!$D$9)*(Assumptions!$E$9-Assumptions!$D$9)),Assumptions!$F$9-SQRT((1-'Random Draws'!F762)*(Assumptions!$F$9-Assumptions!$D$9)*(Assumptions!$F$9-Assumptions!$E$9)))</f>
        <v>0.303202588460467</v>
      </c>
      <c r="I762" s="19" t="n">
        <f aca="false">IF('Random Draws'!G762&lt;(Assumptions!$E$10-Assumptions!$D$10)/(Assumptions!$F$10-Assumptions!$D$10),Assumptions!$D$10+SQRT('Random Draws'!G762*(Assumptions!$F$10-Assumptions!$D$10)*(Assumptions!$E$10-Assumptions!$D$10)),Assumptions!$F$10-SQRT((1-'Random Draws'!G762)*(Assumptions!$F$10-Assumptions!$D$10)*(Assumptions!$F$10-Assumptions!$E$10)))</f>
        <v>0.0216091244563451</v>
      </c>
      <c r="J762" s="19" t="n">
        <f aca="false">IF('Random Draws'!H762&lt;(Assumptions!$E$11-Assumptions!$D$11)/(Assumptions!$F$11-Assumptions!$D$11),Assumptions!$D$11+SQRT('Random Draws'!H762*(Assumptions!$F$11-Assumptions!$D$11)*(Assumptions!$E$11-Assumptions!$D$11)),Assumptions!$F$11-SQRT((1-'Random Draws'!H762)*(Assumptions!$F$11-Assumptions!$D$11)*(Assumptions!$F$11-Assumptions!$E$11)))</f>
        <v>0.174034373826086</v>
      </c>
      <c r="K762" s="19" t="n">
        <f aca="false">MAX(G762,I762+Assumptions!$D$21)</f>
        <v>0.082166642687874</v>
      </c>
      <c r="L762" s="28" t="n">
        <f aca="false">(F762-Assumptions!$D$15)*(1-H762)+Assumptions!$D$15-J762</f>
        <v>0.170904208408157</v>
      </c>
      <c r="M762" s="21" t="n">
        <f aca="false">Assumptions!$D$14*(1+E762)^1*L762-Assumptions!$D$14*(1+E762)^0*E762*Assumptions!$D$16</f>
        <v>27.1506680353966</v>
      </c>
      <c r="N762" s="21" t="n">
        <f aca="false">Assumptions!$D$14*(1+E762)^2*L762-Assumptions!$D$14*(1+E762)^1*E762*Assumptions!$D$16</f>
        <v>30.29954623969</v>
      </c>
      <c r="O762" s="21" t="n">
        <f aca="false">Assumptions!$D$14*(1+E762)^3*L762-Assumptions!$D$14*(1+E762)^2*E762*Assumptions!$D$16</f>
        <v>33.8136248115231</v>
      </c>
      <c r="P762" s="21" t="n">
        <f aca="false">Assumptions!$D$14*(1+E762)^4*L762-Assumptions!$D$14*(1+E762)^3*E762*Assumptions!$D$16</f>
        <v>37.7352589325823</v>
      </c>
      <c r="Q762" s="21" t="n">
        <f aca="false">Assumptions!$D$14*(1+E762)^5*L762-Assumptions!$D$14*(1+E762)^4*E762*Assumptions!$D$16</f>
        <v>42.1117160507374</v>
      </c>
      <c r="R762" s="21" t="n">
        <f aca="false">M762/(1+K762)+N762/(1+K762)^2+O762/(1+K762)^3+P762/(1+K762)^4+Q762/(1+K762)^5</f>
        <v>133.533520333995</v>
      </c>
      <c r="S762" s="21" t="n">
        <f aca="false">Q762*(1+I762)/(K762-I762)</f>
        <v>710.42728665768</v>
      </c>
      <c r="T762" s="21" t="n">
        <f aca="false">R762+S762/(1+K762)^5</f>
        <v>612.217529203308</v>
      </c>
      <c r="U762" s="8" t="n">
        <f aca="false">(T762-Assumptions!$D$17)/Assumptions!$D$18</f>
        <v>17.0887011681323</v>
      </c>
    </row>
    <row r="763" customFormat="false" ht="15" hidden="false" customHeight="false" outlineLevel="0" collapsed="false">
      <c r="B763" s="2" t="n">
        <v>758</v>
      </c>
      <c r="C763" s="27" t="n">
        <f aca="false">NORMSDIST('Random Draws'!C763)</f>
        <v>0.547174164713873</v>
      </c>
      <c r="D763" s="27" t="n">
        <f aca="false">NORMSDIST(Assumptions!$D$22*'Random Draws'!C763+SQRT(1-Assumptions!$D$22^2)*'Random Draws'!D763)</f>
        <v>0.0899348983652093</v>
      </c>
      <c r="E763" s="19" t="n">
        <f aca="false">IF(C763&lt;(Assumptions!$E$6-Assumptions!$D$6)/(Assumptions!$F$6-Assumptions!$D$6),Assumptions!$D$6+SQRT(C763*(Assumptions!$F$6-Assumptions!$D$6)*(Assumptions!$E$6-Assumptions!$D$6)),Assumptions!$F$6-SQRT((1-C763)*(Assumptions!$F$6-Assumptions!$D$6)*(Assumptions!$F$6-Assumptions!$E$6)))</f>
        <v>0.0924171335832883</v>
      </c>
      <c r="F763" s="19" t="n">
        <f aca="false">IF(D763&lt;(Assumptions!$E$7-Assumptions!$D$7)/(Assumptions!$F$7-Assumptions!$D$7),Assumptions!$D$7+SQRT(D763*(Assumptions!$F$7-Assumptions!$D$7)*(Assumptions!$E$7-Assumptions!$D$7)),Assumptions!$F$7-SQRT((1-D763)*(Assumptions!$F$7-Assumptions!$D$7)*(Assumptions!$F$7-Assumptions!$E$7)))</f>
        <v>0.383229493971915</v>
      </c>
      <c r="G763" s="19" t="n">
        <f aca="false">MIN(Assumptions!$D$24,MAX(Assumptions!$D$23,Assumptions!$D$8+Assumptions!$E$8*'Random Draws'!E763))</f>
        <v>0.079811969871653</v>
      </c>
      <c r="H763" s="19" t="n">
        <f aca="false">IF('Random Draws'!F763&lt;(Assumptions!$E$9-Assumptions!$D$9)/(Assumptions!$F$9-Assumptions!$D$9),Assumptions!$D$9+SQRT('Random Draws'!F763*(Assumptions!$F$9-Assumptions!$D$9)*(Assumptions!$E$9-Assumptions!$D$9)),Assumptions!$F$9-SQRT((1-'Random Draws'!F763)*(Assumptions!$F$9-Assumptions!$D$9)*(Assumptions!$F$9-Assumptions!$E$9)))</f>
        <v>0.2798292822312</v>
      </c>
      <c r="I763" s="19" t="n">
        <f aca="false">IF('Random Draws'!G763&lt;(Assumptions!$E$10-Assumptions!$D$10)/(Assumptions!$F$10-Assumptions!$D$10),Assumptions!$D$10+SQRT('Random Draws'!G763*(Assumptions!$F$10-Assumptions!$D$10)*(Assumptions!$E$10-Assumptions!$D$10)),Assumptions!$F$10-SQRT((1-'Random Draws'!G763)*(Assumptions!$F$10-Assumptions!$D$10)*(Assumptions!$F$10-Assumptions!$E$10)))</f>
        <v>0.0118912724508714</v>
      </c>
      <c r="J763" s="19" t="n">
        <f aca="false">IF('Random Draws'!H763&lt;(Assumptions!$E$11-Assumptions!$D$11)/(Assumptions!$F$11-Assumptions!$D$11),Assumptions!$D$11+SQRT('Random Draws'!H763*(Assumptions!$F$11-Assumptions!$D$11)*(Assumptions!$E$11-Assumptions!$D$11)),Assumptions!$F$11-SQRT((1-'Random Draws'!H763)*(Assumptions!$F$11-Assumptions!$D$11)*(Assumptions!$F$11-Assumptions!$E$11)))</f>
        <v>0.16620306720115</v>
      </c>
      <c r="K763" s="19" t="n">
        <f aca="false">MAX(G763,I763+Assumptions!$D$21)</f>
        <v>0.079811969871653</v>
      </c>
      <c r="L763" s="28" t="n">
        <f aca="false">(F763-Assumptions!$D$15)*(1-H763)+Assumptions!$D$15-J763</f>
        <v>0.146165399232835</v>
      </c>
      <c r="M763" s="21" t="n">
        <f aca="false">Assumptions!$D$14*(1+E763)^1*L763-Assumptions!$D$14*(1+E763)^0*E763*Assumptions!$D$16</f>
        <v>22.7506555054663</v>
      </c>
      <c r="N763" s="21" t="n">
        <f aca="false">Assumptions!$D$14*(1+E763)^2*L763-Assumptions!$D$14*(1+E763)^1*E763*Assumptions!$D$16</f>
        <v>24.8532058744223</v>
      </c>
      <c r="O763" s="21" t="n">
        <f aca="false">Assumptions!$D$14*(1+E763)^3*L763-Assumptions!$D$14*(1+E763)^2*E763*Assumptions!$D$16</f>
        <v>27.1500679216918</v>
      </c>
      <c r="P763" s="21" t="n">
        <f aca="false">Assumptions!$D$14*(1+E763)^4*L763-Assumptions!$D$14*(1+E763)^3*E763*Assumptions!$D$16</f>
        <v>29.6591993756061</v>
      </c>
      <c r="Q763" s="21" t="n">
        <f aca="false">Assumptions!$D$14*(1+E763)^5*L763-Assumptions!$D$14*(1+E763)^4*E763*Assumptions!$D$16</f>
        <v>32.4002175662749</v>
      </c>
      <c r="R763" s="21" t="n">
        <f aca="false">M763/(1+K763)+N763/(1+K763)^2+O763/(1+K763)^3+P763/(1+K763)^4+Q763/(1+K763)^5</f>
        <v>107.833824573637</v>
      </c>
      <c r="S763" s="21" t="n">
        <f aca="false">Q763*(1+I763)/(K763-I763)</f>
        <v>482.702602090649</v>
      </c>
      <c r="T763" s="21" t="n">
        <f aca="false">R763+S763/(1+K763)^5</f>
        <v>436.639233420785</v>
      </c>
      <c r="U763" s="8" t="n">
        <f aca="false">(T763-Assumptions!$D$17)/Assumptions!$D$18</f>
        <v>10.0655693368314</v>
      </c>
    </row>
    <row r="764" customFormat="false" ht="15" hidden="false" customHeight="false" outlineLevel="0" collapsed="false">
      <c r="B764" s="2" t="n">
        <v>759</v>
      </c>
      <c r="C764" s="27" t="n">
        <f aca="false">NORMSDIST('Random Draws'!C764)</f>
        <v>0.279883800400374</v>
      </c>
      <c r="D764" s="27" t="n">
        <f aca="false">NORMSDIST(Assumptions!$D$22*'Random Draws'!C764+SQRT(1-Assumptions!$D$22^2)*'Random Draws'!D764)</f>
        <v>0.12216682075488</v>
      </c>
      <c r="E764" s="19" t="n">
        <f aca="false">IF(C764&lt;(Assumptions!$E$6-Assumptions!$D$6)/(Assumptions!$F$6-Assumptions!$D$6),Assumptions!$D$6+SQRT(C764*(Assumptions!$F$6-Assumptions!$D$6)*(Assumptions!$E$6-Assumptions!$D$6)),Assumptions!$F$6-SQRT((1-C764)*(Assumptions!$F$6-Assumptions!$D$6)*(Assumptions!$F$6-Assumptions!$E$6)))</f>
        <v>0.0774088091497427</v>
      </c>
      <c r="F764" s="19" t="n">
        <f aca="false">IF(D764&lt;(Assumptions!$E$7-Assumptions!$D$7)/(Assumptions!$F$7-Assumptions!$D$7),Assumptions!$D$7+SQRT(D764*(Assumptions!$F$7-Assumptions!$D$7)*(Assumptions!$E$7-Assumptions!$D$7)),Assumptions!$F$7-SQRT((1-D764)*(Assumptions!$F$7-Assumptions!$D$7)*(Assumptions!$F$7-Assumptions!$E$7)))</f>
        <v>0.38707398981549</v>
      </c>
      <c r="G764" s="19" t="n">
        <f aca="false">MIN(Assumptions!$D$24,MAX(Assumptions!$D$23,Assumptions!$D$8+Assumptions!$E$8*'Random Draws'!E764))</f>
        <v>0.092959018283304</v>
      </c>
      <c r="H764" s="19" t="n">
        <f aca="false">IF('Random Draws'!F764&lt;(Assumptions!$E$9-Assumptions!$D$9)/(Assumptions!$F$9-Assumptions!$D$9),Assumptions!$D$9+SQRT('Random Draws'!F764*(Assumptions!$F$9-Assumptions!$D$9)*(Assumptions!$E$9-Assumptions!$D$9)),Assumptions!$F$9-SQRT((1-'Random Draws'!F764)*(Assumptions!$F$9-Assumptions!$D$9)*(Assumptions!$F$9-Assumptions!$E$9)))</f>
        <v>0.3253645501299</v>
      </c>
      <c r="I764" s="19" t="n">
        <f aca="false">IF('Random Draws'!G764&lt;(Assumptions!$E$10-Assumptions!$D$10)/(Assumptions!$F$10-Assumptions!$D$10),Assumptions!$D$10+SQRT('Random Draws'!G764*(Assumptions!$F$10-Assumptions!$D$10)*(Assumptions!$E$10-Assumptions!$D$10)),Assumptions!$F$10-SQRT((1-'Random Draws'!G764)*(Assumptions!$F$10-Assumptions!$D$10)*(Assumptions!$F$10-Assumptions!$E$10)))</f>
        <v>0.0224131091153584</v>
      </c>
      <c r="J764" s="19" t="n">
        <f aca="false">IF('Random Draws'!H764&lt;(Assumptions!$E$11-Assumptions!$D$11)/(Assumptions!$F$11-Assumptions!$D$11),Assumptions!$D$11+SQRT('Random Draws'!H764*(Assumptions!$F$11-Assumptions!$D$11)*(Assumptions!$E$11-Assumptions!$D$11)),Assumptions!$F$11-SQRT((1-'Random Draws'!H764)*(Assumptions!$F$11-Assumptions!$D$11)*(Assumptions!$F$11-Assumptions!$E$11)))</f>
        <v>0.152932811035501</v>
      </c>
      <c r="K764" s="19" t="n">
        <f aca="false">MAX(G764,I764+Assumptions!$D$21)</f>
        <v>0.092959018283304</v>
      </c>
      <c r="L764" s="28" t="n">
        <f aca="false">(F764-Assumptions!$D$15)*(1-H764)+Assumptions!$D$15-J764</f>
        <v>0.150498415733574</v>
      </c>
      <c r="M764" s="21" t="n">
        <f aca="false">Assumptions!$D$14*(1+E764)^1*L764-Assumptions!$D$14*(1+E764)^0*E764*Assumptions!$D$16</f>
        <v>23.1747779169914</v>
      </c>
      <c r="N764" s="21" t="n">
        <f aca="false">Assumptions!$D$14*(1+E764)^2*L764-Assumptions!$D$14*(1+E764)^1*E764*Assumptions!$D$16</f>
        <v>24.9687098778555</v>
      </c>
      <c r="O764" s="21" t="n">
        <f aca="false">Assumptions!$D$14*(1+E764)^3*L764-Assumptions!$D$14*(1+E764)^2*E764*Assumptions!$D$16</f>
        <v>26.9015079755057</v>
      </c>
      <c r="P764" s="21" t="n">
        <f aca="false">Assumptions!$D$14*(1+E764)^4*L764-Assumptions!$D$14*(1+E764)^3*E764*Assumptions!$D$16</f>
        <v>28.9839216722219</v>
      </c>
      <c r="Q764" s="21" t="n">
        <f aca="false">Assumptions!$D$14*(1+E764)^5*L764-Assumptions!$D$14*(1+E764)^4*E764*Assumptions!$D$16</f>
        <v>31.227532533358</v>
      </c>
      <c r="R764" s="21" t="n">
        <f aca="false">M764/(1+K764)+N764/(1+K764)^2+O764/(1+K764)^3+P764/(1+K764)^4+Q764/(1+K764)^5</f>
        <v>103.044346993545</v>
      </c>
      <c r="S764" s="21" t="n">
        <f aca="false">Q764*(1+I764)/(K764-I764)</f>
        <v>452.576754683581</v>
      </c>
      <c r="T764" s="21" t="n">
        <f aca="false">R764+S764/(1+K764)^5</f>
        <v>393.227940420568</v>
      </c>
      <c r="U764" s="8" t="n">
        <f aca="false">(T764-Assumptions!$D$17)/Assumptions!$D$18</f>
        <v>8.32911761682272</v>
      </c>
    </row>
    <row r="765" customFormat="false" ht="15" hidden="false" customHeight="false" outlineLevel="0" collapsed="false">
      <c r="B765" s="2" t="n">
        <v>760</v>
      </c>
      <c r="C765" s="27" t="n">
        <f aca="false">NORMSDIST('Random Draws'!C765)</f>
        <v>0.0518159977326789</v>
      </c>
      <c r="D765" s="27" t="n">
        <f aca="false">NORMSDIST(Assumptions!$D$22*'Random Draws'!C765+SQRT(1-Assumptions!$D$22^2)*'Random Draws'!D765)</f>
        <v>0.404817114078027</v>
      </c>
      <c r="E765" s="19" t="n">
        <f aca="false">IF(C765&lt;(Assumptions!$E$6-Assumptions!$D$6)/(Assumptions!$F$6-Assumptions!$D$6),Assumptions!$D$6+SQRT(C765*(Assumptions!$F$6-Assumptions!$D$6)*(Assumptions!$E$6-Assumptions!$D$6)),Assumptions!$F$6-SQRT((1-C765)*(Assumptions!$F$6-Assumptions!$D$6)*(Assumptions!$F$6-Assumptions!$E$6)))</f>
        <v>0.056095961874439</v>
      </c>
      <c r="F765" s="19" t="n">
        <f aca="false">IF(D765&lt;(Assumptions!$E$7-Assumptions!$D$7)/(Assumptions!$F$7-Assumptions!$D$7),Assumptions!$D$7+SQRT(D765*(Assumptions!$F$7-Assumptions!$D$7)*(Assumptions!$E$7-Assumptions!$D$7)),Assumptions!$F$7-SQRT((1-D765)*(Assumptions!$F$7-Assumptions!$D$7)*(Assumptions!$F$7-Assumptions!$E$7)))</f>
        <v>0.40928389883591</v>
      </c>
      <c r="G765" s="19" t="n">
        <f aca="false">MIN(Assumptions!$D$24,MAX(Assumptions!$D$23,Assumptions!$D$8+Assumptions!$E$8*'Random Draws'!E765))</f>
        <v>0.075307862943145</v>
      </c>
      <c r="H765" s="19" t="n">
        <f aca="false">IF('Random Draws'!F765&lt;(Assumptions!$E$9-Assumptions!$D$9)/(Assumptions!$F$9-Assumptions!$D$9),Assumptions!$D$9+SQRT('Random Draws'!F765*(Assumptions!$F$9-Assumptions!$D$9)*(Assumptions!$E$9-Assumptions!$D$9)),Assumptions!$F$9-SQRT((1-'Random Draws'!F765)*(Assumptions!$F$9-Assumptions!$D$9)*(Assumptions!$F$9-Assumptions!$E$9)))</f>
        <v>0.277039496775759</v>
      </c>
      <c r="I765" s="19" t="n">
        <f aca="false">IF('Random Draws'!G765&lt;(Assumptions!$E$10-Assumptions!$D$10)/(Assumptions!$F$10-Assumptions!$D$10),Assumptions!$D$10+SQRT('Random Draws'!G765*(Assumptions!$F$10-Assumptions!$D$10)*(Assumptions!$E$10-Assumptions!$D$10)),Assumptions!$F$10-SQRT((1-'Random Draws'!G765)*(Assumptions!$F$10-Assumptions!$D$10)*(Assumptions!$F$10-Assumptions!$E$10)))</f>
        <v>0.0185625600834345</v>
      </c>
      <c r="J765" s="19" t="n">
        <f aca="false">IF('Random Draws'!H765&lt;(Assumptions!$E$11-Assumptions!$D$11)/(Assumptions!$F$11-Assumptions!$D$11),Assumptions!$D$11+SQRT('Random Draws'!H765*(Assumptions!$F$11-Assumptions!$D$11)*(Assumptions!$E$11-Assumptions!$D$11)),Assumptions!$F$11-SQRT((1-'Random Draws'!H765)*(Assumptions!$F$11-Assumptions!$D$11)*(Assumptions!$F$11-Assumptions!$E$11)))</f>
        <v>0.196377753611648</v>
      </c>
      <c r="K765" s="19" t="n">
        <f aca="false">MAX(G765,I765+Assumptions!$D$21)</f>
        <v>0.075307862943145</v>
      </c>
      <c r="L765" s="28" t="n">
        <f aca="false">(F765-Assumptions!$D$15)*(1-H765)+Assumptions!$D$15-J765</f>
        <v>0.135533474433189</v>
      </c>
      <c r="M765" s="21" t="n">
        <f aca="false">Assumptions!$D$14*(1+E765)^1*L765-Assumptions!$D$14*(1+E765)^0*E765*Assumptions!$D$16</f>
        <v>20.5107540477632</v>
      </c>
      <c r="N765" s="21" t="n">
        <f aca="false">Assumptions!$D$14*(1+E765)^2*L765-Assumptions!$D$14*(1+E765)^1*E765*Assumptions!$D$16</f>
        <v>21.6613245248425</v>
      </c>
      <c r="O765" s="21" t="n">
        <f aca="false">Assumptions!$D$14*(1+E765)^3*L765-Assumptions!$D$14*(1+E765)^2*E765*Assumptions!$D$16</f>
        <v>22.8764373595379</v>
      </c>
      <c r="P765" s="21" t="n">
        <f aca="false">Assumptions!$D$14*(1+E765)^4*L765-Assumptions!$D$14*(1+E765)^3*E765*Assumptions!$D$16</f>
        <v>24.1597131174815</v>
      </c>
      <c r="Q765" s="21" t="n">
        <f aca="false">Assumptions!$D$14*(1+E765)^5*L765-Assumptions!$D$14*(1+E765)^4*E765*Assumptions!$D$16</f>
        <v>25.5149754634172</v>
      </c>
      <c r="R765" s="21" t="n">
        <f aca="false">M765/(1+K765)+N765/(1+K765)^2+O765/(1+K765)^3+P765/(1+K765)^4+Q765/(1+K765)^5</f>
        <v>92.0239921225468</v>
      </c>
      <c r="S765" s="21" t="n">
        <f aca="false">Q765*(1+I765)/(K765-I765)</f>
        <v>457.986783377206</v>
      </c>
      <c r="T765" s="21" t="n">
        <f aca="false">R765+S765/(1+K765)^5</f>
        <v>410.582228121669</v>
      </c>
      <c r="U765" s="8" t="n">
        <f aca="false">(T765-Assumptions!$D$17)/Assumptions!$D$18</f>
        <v>9.02328912486678</v>
      </c>
    </row>
    <row r="766" customFormat="false" ht="15" hidden="false" customHeight="false" outlineLevel="0" collapsed="false">
      <c r="B766" s="2" t="n">
        <v>761</v>
      </c>
      <c r="C766" s="27" t="n">
        <f aca="false">NORMSDIST('Random Draws'!C766)</f>
        <v>0.0384200531431317</v>
      </c>
      <c r="D766" s="27" t="n">
        <f aca="false">NORMSDIST(Assumptions!$D$22*'Random Draws'!C766+SQRT(1-Assumptions!$D$22^2)*'Random Draws'!D766)</f>
        <v>0.259331357207496</v>
      </c>
      <c r="E766" s="19" t="n">
        <f aca="false">IF(C766&lt;(Assumptions!$E$6-Assumptions!$D$6)/(Assumptions!$F$6-Assumptions!$D$6),Assumptions!$D$6+SQRT(C766*(Assumptions!$F$6-Assumptions!$D$6)*(Assumptions!$E$6-Assumptions!$D$6)),Assumptions!$F$6-SQRT((1-C766)*(Assumptions!$F$6-Assumptions!$D$6)*(Assumptions!$F$6-Assumptions!$E$6)))</f>
        <v>0.0538600240156956</v>
      </c>
      <c r="F766" s="19" t="n">
        <f aca="false">IF(D766&lt;(Assumptions!$E$7-Assumptions!$D$7)/(Assumptions!$F$7-Assumptions!$D$7),Assumptions!$D$7+SQRT(D766*(Assumptions!$F$7-Assumptions!$D$7)*(Assumptions!$E$7-Assumptions!$D$7)),Assumptions!$F$7-SQRT((1-D766)*(Assumptions!$F$7-Assumptions!$D$7)*(Assumptions!$F$7-Assumptions!$E$7)))</f>
        <v>0.39944601555601</v>
      </c>
      <c r="G766" s="19" t="n">
        <f aca="false">MIN(Assumptions!$D$24,MAX(Assumptions!$D$23,Assumptions!$D$8+Assumptions!$E$8*'Random Draws'!E766))</f>
        <v>0.086694980058343</v>
      </c>
      <c r="H766" s="19" t="n">
        <f aca="false">IF('Random Draws'!F766&lt;(Assumptions!$E$9-Assumptions!$D$9)/(Assumptions!$F$9-Assumptions!$D$9),Assumptions!$D$9+SQRT('Random Draws'!F766*(Assumptions!$F$9-Assumptions!$D$9)*(Assumptions!$E$9-Assumptions!$D$9)),Assumptions!$F$9-SQRT((1-'Random Draws'!F766)*(Assumptions!$F$9-Assumptions!$D$9)*(Assumptions!$F$9-Assumptions!$E$9)))</f>
        <v>0.30872269266935</v>
      </c>
      <c r="I766" s="19" t="n">
        <f aca="false">IF('Random Draws'!G766&lt;(Assumptions!$E$10-Assumptions!$D$10)/(Assumptions!$F$10-Assumptions!$D$10),Assumptions!$D$10+SQRT('Random Draws'!G766*(Assumptions!$F$10-Assumptions!$D$10)*(Assumptions!$E$10-Assumptions!$D$10)),Assumptions!$F$10-SQRT((1-'Random Draws'!G766)*(Assumptions!$F$10-Assumptions!$D$10)*(Assumptions!$F$10-Assumptions!$E$10)))</f>
        <v>0.017433746938148</v>
      </c>
      <c r="J766" s="19" t="n">
        <f aca="false">IF('Random Draws'!H766&lt;(Assumptions!$E$11-Assumptions!$D$11)/(Assumptions!$F$11-Assumptions!$D$11),Assumptions!$D$11+SQRT('Random Draws'!H766*(Assumptions!$F$11-Assumptions!$D$11)*(Assumptions!$E$11-Assumptions!$D$11)),Assumptions!$F$11-SQRT((1-'Random Draws'!H766)*(Assumptions!$F$11-Assumptions!$D$11)*(Assumptions!$F$11-Assumptions!$E$11)))</f>
        <v>0.195787298884635</v>
      </c>
      <c r="K766" s="19" t="n">
        <f aca="false">MAX(G766,I766+Assumptions!$D$21)</f>
        <v>0.086694980058343</v>
      </c>
      <c r="L766" s="28" t="n">
        <f aca="false">(F766-Assumptions!$D$15)*(1-H766)+Assumptions!$D$15-J766</f>
        <v>0.120474617219896</v>
      </c>
      <c r="M766" s="21" t="n">
        <f aca="false">Assumptions!$D$14*(1+E766)^1*L766-Assumptions!$D$14*(1+E766)^0*E766*Assumptions!$D$16</f>
        <v>18.1753994300447</v>
      </c>
      <c r="N766" s="21" t="n">
        <f aca="false">Assumptions!$D$14*(1+E766)^2*L766-Assumptions!$D$14*(1+E766)^1*E766*Assumptions!$D$16</f>
        <v>19.1543268798418</v>
      </c>
      <c r="O766" s="21" t="n">
        <f aca="false">Assumptions!$D$14*(1+E766)^3*L766-Assumptions!$D$14*(1+E766)^2*E766*Assumptions!$D$16</f>
        <v>20.1859793855945</v>
      </c>
      <c r="P766" s="21" t="n">
        <f aca="false">Assumptions!$D$14*(1+E766)^4*L766-Assumptions!$D$14*(1+E766)^3*E766*Assumptions!$D$16</f>
        <v>21.273196720083</v>
      </c>
      <c r="Q766" s="21" t="n">
        <f aca="false">Assumptions!$D$14*(1+E766)^5*L766-Assumptions!$D$14*(1+E766)^4*E766*Assumptions!$D$16</f>
        <v>22.4189716063173</v>
      </c>
      <c r="R766" s="21" t="n">
        <f aca="false">M766/(1+K766)+N766/(1+K766)^2+O766/(1+K766)^3+P766/(1+K766)^4+Q766/(1+K766)^5</f>
        <v>78.7237156826012</v>
      </c>
      <c r="S766" s="21" t="n">
        <f aca="false">Q766*(1+I766)/(K766-I766)</f>
        <v>329.330236502309</v>
      </c>
      <c r="T766" s="21" t="n">
        <f aca="false">R766+S766/(1+K766)^5</f>
        <v>296.040515847734</v>
      </c>
      <c r="U766" s="8" t="n">
        <f aca="false">(T766-Assumptions!$D$17)/Assumptions!$D$18</f>
        <v>4.44162063390935</v>
      </c>
    </row>
    <row r="767" customFormat="false" ht="15" hidden="false" customHeight="false" outlineLevel="0" collapsed="false">
      <c r="B767" s="2" t="n">
        <v>762</v>
      </c>
      <c r="C767" s="27" t="n">
        <f aca="false">NORMSDIST('Random Draws'!C767)</f>
        <v>0.833871769050247</v>
      </c>
      <c r="D767" s="27" t="n">
        <f aca="false">NORMSDIST(Assumptions!$D$22*'Random Draws'!C767+SQRT(1-Assumptions!$D$22^2)*'Random Draws'!D767)</f>
        <v>0.238146149592548</v>
      </c>
      <c r="E767" s="19" t="n">
        <f aca="false">IF(C767&lt;(Assumptions!$E$6-Assumptions!$D$6)/(Assumptions!$F$6-Assumptions!$D$6),Assumptions!$D$6+SQRT(C767*(Assumptions!$F$6-Assumptions!$D$6)*(Assumptions!$E$6-Assumptions!$D$6)),Assumptions!$F$6-SQRT((1-C767)*(Assumptions!$F$6-Assumptions!$D$6)*(Assumptions!$F$6-Assumptions!$E$6)))</f>
        <v>0.111179154163197</v>
      </c>
      <c r="F767" s="19" t="n">
        <f aca="false">IF(D767&lt;(Assumptions!$E$7-Assumptions!$D$7)/(Assumptions!$F$7-Assumptions!$D$7),Assumptions!$D$7+SQRT(D767*(Assumptions!$F$7-Assumptions!$D$7)*(Assumptions!$E$7-Assumptions!$D$7)),Assumptions!$F$7-SQRT((1-D767)*(Assumptions!$F$7-Assumptions!$D$7)*(Assumptions!$F$7-Assumptions!$E$7)))</f>
        <v>0.39780048805975</v>
      </c>
      <c r="G767" s="19" t="n">
        <f aca="false">MIN(Assumptions!$D$24,MAX(Assumptions!$D$23,Assumptions!$D$8+Assumptions!$E$8*'Random Draws'!E767))</f>
        <v>0.115783222490823</v>
      </c>
      <c r="H767" s="19" t="n">
        <f aca="false">IF('Random Draws'!F767&lt;(Assumptions!$E$9-Assumptions!$D$9)/(Assumptions!$F$9-Assumptions!$D$9),Assumptions!$D$9+SQRT('Random Draws'!F767*(Assumptions!$F$9-Assumptions!$D$9)*(Assumptions!$E$9-Assumptions!$D$9)),Assumptions!$F$9-SQRT((1-'Random Draws'!F767)*(Assumptions!$F$9-Assumptions!$D$9)*(Assumptions!$F$9-Assumptions!$E$9)))</f>
        <v>0.32228873632204</v>
      </c>
      <c r="I767" s="19" t="n">
        <f aca="false">IF('Random Draws'!G767&lt;(Assumptions!$E$10-Assumptions!$D$10)/(Assumptions!$F$10-Assumptions!$D$10),Assumptions!$D$10+SQRT('Random Draws'!G767*(Assumptions!$F$10-Assumptions!$D$10)*(Assumptions!$E$10-Assumptions!$D$10)),Assumptions!$F$10-SQRT((1-'Random Draws'!G767)*(Assumptions!$F$10-Assumptions!$D$10)*(Assumptions!$F$10-Assumptions!$E$10)))</f>
        <v>0.015407103660718</v>
      </c>
      <c r="J767" s="19" t="n">
        <f aca="false">IF('Random Draws'!H767&lt;(Assumptions!$E$11-Assumptions!$D$11)/(Assumptions!$F$11-Assumptions!$D$11),Assumptions!$D$11+SQRT('Random Draws'!H767*(Assumptions!$F$11-Assumptions!$D$11)*(Assumptions!$E$11-Assumptions!$D$11)),Assumptions!$F$11-SQRT((1-'Random Draws'!H767)*(Assumptions!$F$11-Assumptions!$D$11)*(Assumptions!$F$11-Assumptions!$E$11)))</f>
        <v>0.185086486474518</v>
      </c>
      <c r="K767" s="19" t="n">
        <f aca="false">MAX(G767,I767+Assumptions!$D$21)</f>
        <v>0.115783222490823</v>
      </c>
      <c r="L767" s="28" t="n">
        <f aca="false">(F767-Assumptions!$D$15)*(1-H767)+Assumptions!$D$15-J767</f>
        <v>0.126404920702029</v>
      </c>
      <c r="M767" s="21" t="n">
        <f aca="false">Assumptions!$D$14*(1+E767)^1*L767-Assumptions!$D$14*(1+E767)^0*E767*Assumptions!$D$16</f>
        <v>19.8828550452134</v>
      </c>
      <c r="N767" s="21" t="n">
        <f aca="false">Assumptions!$D$14*(1+E767)^2*L767-Assumptions!$D$14*(1+E767)^1*E767*Assumptions!$D$16</f>
        <v>22.0934140514896</v>
      </c>
      <c r="O767" s="21" t="n">
        <f aca="false">Assumptions!$D$14*(1+E767)^3*L767-Assumptions!$D$14*(1+E767)^2*E767*Assumptions!$D$16</f>
        <v>24.5497411383116</v>
      </c>
      <c r="P767" s="21" t="n">
        <f aca="false">Assumptions!$D$14*(1+E767)^4*L767-Assumptions!$D$14*(1+E767)^3*E767*Assumptions!$D$16</f>
        <v>27.2791605929945</v>
      </c>
      <c r="Q767" s="21" t="n">
        <f aca="false">Assumptions!$D$14*(1+E767)^5*L767-Assumptions!$D$14*(1+E767)^4*E767*Assumptions!$D$16</f>
        <v>30.3120345940056</v>
      </c>
      <c r="R767" s="21" t="n">
        <f aca="false">M767/(1+K767)+N767/(1+K767)^2+O767/(1+K767)^3+P767/(1+K767)^4+Q767/(1+K767)^5</f>
        <v>88.3659327487291</v>
      </c>
      <c r="S767" s="21" t="n">
        <f aca="false">Q767*(1+I767)/(K767-I767)</f>
        <v>306.637232161356</v>
      </c>
      <c r="T767" s="21" t="n">
        <f aca="false">R767+S767/(1+K767)^5</f>
        <v>265.672879773595</v>
      </c>
      <c r="U767" s="8" t="n">
        <f aca="false">(T767-Assumptions!$D$17)/Assumptions!$D$18</f>
        <v>3.22691519094379</v>
      </c>
    </row>
    <row r="768" customFormat="false" ht="15" hidden="false" customHeight="false" outlineLevel="0" collapsed="false">
      <c r="B768" s="2" t="n">
        <v>763</v>
      </c>
      <c r="C768" s="27" t="n">
        <f aca="false">NORMSDIST('Random Draws'!C768)</f>
        <v>0.123639750688242</v>
      </c>
      <c r="D768" s="27" t="n">
        <f aca="false">NORMSDIST(Assumptions!$D$22*'Random Draws'!C768+SQRT(1-Assumptions!$D$22^2)*'Random Draws'!D768)</f>
        <v>0.852210586931676</v>
      </c>
      <c r="E768" s="19" t="n">
        <f aca="false">IF(C768&lt;(Assumptions!$E$6-Assumptions!$D$6)/(Assumptions!$F$6-Assumptions!$D$6),Assumptions!$D$6+SQRT(C768*(Assumptions!$F$6-Assumptions!$D$6)*(Assumptions!$E$6-Assumptions!$D$6)),Assumptions!$F$6-SQRT((1-C768)*(Assumptions!$F$6-Assumptions!$D$6)*(Assumptions!$F$6-Assumptions!$E$6)))</f>
        <v>0.0648636029859152</v>
      </c>
      <c r="F768" s="19" t="n">
        <f aca="false">IF(D768&lt;(Assumptions!$E$7-Assumptions!$D$7)/(Assumptions!$F$7-Assumptions!$D$7),Assumptions!$D$7+SQRT(D768*(Assumptions!$F$7-Assumptions!$D$7)*(Assumptions!$E$7-Assumptions!$D$7)),Assumptions!$F$7-SQRT((1-D768)*(Assumptions!$F$7-Assumptions!$D$7)*(Assumptions!$F$7-Assumptions!$E$7)))</f>
        <v>0.435686266179928</v>
      </c>
      <c r="G768" s="19" t="n">
        <f aca="false">MIN(Assumptions!$D$24,MAX(Assumptions!$D$23,Assumptions!$D$8+Assumptions!$E$8*'Random Draws'!E768))</f>
        <v>0.085574515014238</v>
      </c>
      <c r="H768" s="19" t="n">
        <f aca="false">IF('Random Draws'!F768&lt;(Assumptions!$E$9-Assumptions!$D$9)/(Assumptions!$F$9-Assumptions!$D$9),Assumptions!$D$9+SQRT('Random Draws'!F768*(Assumptions!$F$9-Assumptions!$D$9)*(Assumptions!$E$9-Assumptions!$D$9)),Assumptions!$F$9-SQRT((1-'Random Draws'!F768)*(Assumptions!$F$9-Assumptions!$D$9)*(Assumptions!$F$9-Assumptions!$E$9)))</f>
        <v>0.305902533364286</v>
      </c>
      <c r="I768" s="19" t="n">
        <f aca="false">IF('Random Draws'!G768&lt;(Assumptions!$E$10-Assumptions!$D$10)/(Assumptions!$F$10-Assumptions!$D$10),Assumptions!$D$10+SQRT('Random Draws'!G768*(Assumptions!$F$10-Assumptions!$D$10)*(Assumptions!$E$10-Assumptions!$D$10)),Assumptions!$F$10-SQRT((1-'Random Draws'!G768)*(Assumptions!$F$10-Assumptions!$D$10)*(Assumptions!$F$10-Assumptions!$E$10)))</f>
        <v>0.0174624359885998</v>
      </c>
      <c r="J768" s="19" t="n">
        <f aca="false">IF('Random Draws'!H768&lt;(Assumptions!$E$11-Assumptions!$D$11)/(Assumptions!$F$11-Assumptions!$D$11),Assumptions!$D$11+SQRT('Random Draws'!H768*(Assumptions!$F$11-Assumptions!$D$11)*(Assumptions!$E$11-Assumptions!$D$11)),Assumptions!$F$11-SQRT((1-'Random Draws'!H768)*(Assumptions!$F$11-Assumptions!$D$11)*(Assumptions!$F$11-Assumptions!$E$11)))</f>
        <v>0.152924551277003</v>
      </c>
      <c r="K768" s="19" t="n">
        <f aca="false">MAX(G768,I768+Assumptions!$D$21)</f>
        <v>0.085574515014238</v>
      </c>
      <c r="L768" s="28" t="n">
        <f aca="false">(F768-Assumptions!$D$15)*(1-H768)+Assumptions!$D$15-J768</f>
        <v>0.189251511663816</v>
      </c>
      <c r="M768" s="21" t="n">
        <f aca="false">Assumptions!$D$14*(1+E768)^1*L768-Assumptions!$D$14*(1+E768)^0*E768*Assumptions!$D$16</f>
        <v>28.9392650812362</v>
      </c>
      <c r="N768" s="21" t="n">
        <f aca="false">Assumptions!$D$14*(1+E768)^2*L768-Assumptions!$D$14*(1+E768)^1*E768*Assumptions!$D$16</f>
        <v>30.8163700821697</v>
      </c>
      <c r="O768" s="21" t="n">
        <f aca="false">Assumptions!$D$14*(1+E768)^3*L768-Assumptions!$D$14*(1+E768)^2*E768*Assumptions!$D$16</f>
        <v>32.8152308766466</v>
      </c>
      <c r="P768" s="21" t="n">
        <f aca="false">Assumptions!$D$14*(1+E768)^4*L768-Assumptions!$D$14*(1+E768)^3*E768*Assumptions!$D$16</f>
        <v>34.9437449841205</v>
      </c>
      <c r="Q768" s="21" t="n">
        <f aca="false">Assumptions!$D$14*(1+E768)^5*L768-Assumptions!$D$14*(1+E768)^4*E768*Assumptions!$D$16</f>
        <v>37.2103221856116</v>
      </c>
      <c r="R768" s="21" t="n">
        <f aca="false">M768/(1+K768)+N768/(1+K768)^2+O768/(1+K768)^3+P768/(1+K768)^4+Q768/(1+K768)^5</f>
        <v>128.300303092251</v>
      </c>
      <c r="S768" s="21" t="n">
        <f aca="false">Q768*(1+I768)/(K768-I768)</f>
        <v>555.850087040245</v>
      </c>
      <c r="T768" s="21" t="n">
        <f aca="false">R768+S768/(1+K768)^5</f>
        <v>496.988709921731</v>
      </c>
      <c r="U768" s="8" t="n">
        <f aca="false">(T768-Assumptions!$D$17)/Assumptions!$D$18</f>
        <v>12.4795483968692</v>
      </c>
    </row>
    <row r="769" customFormat="false" ht="15" hidden="false" customHeight="false" outlineLevel="0" collapsed="false">
      <c r="B769" s="2" t="n">
        <v>764</v>
      </c>
      <c r="C769" s="27" t="n">
        <f aca="false">NORMSDIST('Random Draws'!C769)</f>
        <v>0.683394062886345</v>
      </c>
      <c r="D769" s="27" t="n">
        <f aca="false">NORMSDIST(Assumptions!$D$22*'Random Draws'!C769+SQRT(1-Assumptions!$D$22^2)*'Random Draws'!D769)</f>
        <v>0.816420009951779</v>
      </c>
      <c r="E769" s="19" t="n">
        <f aca="false">IF(C769&lt;(Assumptions!$E$6-Assumptions!$D$6)/(Assumptions!$F$6-Assumptions!$D$6),Assumptions!$D$6+SQRT(C769*(Assumptions!$F$6-Assumptions!$D$6)*(Assumptions!$E$6-Assumptions!$D$6)),Assumptions!$F$6-SQRT((1-C769)*(Assumptions!$F$6-Assumptions!$D$6)*(Assumptions!$F$6-Assumptions!$E$6)))</f>
        <v>0.100212694416833</v>
      </c>
      <c r="F769" s="19" t="n">
        <f aca="false">IF(D769&lt;(Assumptions!$E$7-Assumptions!$D$7)/(Assumptions!$F$7-Assumptions!$D$7),Assumptions!$D$7+SQRT(D769*(Assumptions!$F$7-Assumptions!$D$7)*(Assumptions!$E$7-Assumptions!$D$7)),Assumptions!$F$7-SQRT((1-D769)*(Assumptions!$F$7-Assumptions!$D$7)*(Assumptions!$F$7-Assumptions!$E$7)))</f>
        <v>0.432901661301975</v>
      </c>
      <c r="G769" s="19" t="n">
        <f aca="false">MIN(Assumptions!$D$24,MAX(Assumptions!$D$23,Assumptions!$D$8+Assumptions!$E$8*'Random Draws'!E769))</f>
        <v>0.098258094445662</v>
      </c>
      <c r="H769" s="19" t="n">
        <f aca="false">IF('Random Draws'!F769&lt;(Assumptions!$E$9-Assumptions!$D$9)/(Assumptions!$F$9-Assumptions!$D$9),Assumptions!$D$9+SQRT('Random Draws'!F769*(Assumptions!$F$9-Assumptions!$D$9)*(Assumptions!$E$9-Assumptions!$D$9)),Assumptions!$F$9-SQRT((1-'Random Draws'!F769)*(Assumptions!$F$9-Assumptions!$D$9)*(Assumptions!$F$9-Assumptions!$E$9)))</f>
        <v>0.304875176401194</v>
      </c>
      <c r="I769" s="19" t="n">
        <f aca="false">IF('Random Draws'!G769&lt;(Assumptions!$E$10-Assumptions!$D$10)/(Assumptions!$F$10-Assumptions!$D$10),Assumptions!$D$10+SQRT('Random Draws'!G769*(Assumptions!$F$10-Assumptions!$D$10)*(Assumptions!$E$10-Assumptions!$D$10)),Assumptions!$F$10-SQRT((1-'Random Draws'!G769)*(Assumptions!$F$10-Assumptions!$D$10)*(Assumptions!$F$10-Assumptions!$E$10)))</f>
        <v>0.0173608534088481</v>
      </c>
      <c r="J769" s="19" t="n">
        <f aca="false">IF('Random Draws'!H769&lt;(Assumptions!$E$11-Assumptions!$D$11)/(Assumptions!$F$11-Assumptions!$D$11),Assumptions!$D$11+SQRT('Random Draws'!H769*(Assumptions!$F$11-Assumptions!$D$11)*(Assumptions!$E$11-Assumptions!$D$11)),Assumptions!$F$11-SQRT((1-'Random Draws'!H769)*(Assumptions!$F$11-Assumptions!$D$11)*(Assumptions!$F$11-Assumptions!$E$11)))</f>
        <v>0.18768272339757</v>
      </c>
      <c r="K769" s="19" t="n">
        <f aca="false">MAX(G769,I769+Assumptions!$D$21)</f>
        <v>0.098258094445662</v>
      </c>
      <c r="L769" s="28" t="n">
        <f aca="false">(F769-Assumptions!$D$15)*(1-H769)+Assumptions!$D$15-J769</f>
        <v>0.152871740482751</v>
      </c>
      <c r="M769" s="21" t="n">
        <f aca="false">Assumptions!$D$14*(1+E769)^1*L769-Assumptions!$D$14*(1+E769)^0*E769*Assumptions!$D$16</f>
        <v>23.951832056311</v>
      </c>
      <c r="N769" s="21" t="n">
        <f aca="false">Assumptions!$D$14*(1+E769)^2*L769-Assumptions!$D$14*(1+E769)^1*E769*Assumptions!$D$16</f>
        <v>26.3521096828934</v>
      </c>
      <c r="O769" s="21" t="n">
        <f aca="false">Assumptions!$D$14*(1+E769)^3*L769-Assumptions!$D$14*(1+E769)^2*E769*Assumptions!$D$16</f>
        <v>28.9929255977841</v>
      </c>
      <c r="P769" s="21" t="n">
        <f aca="false">Assumptions!$D$14*(1+E769)^4*L769-Assumptions!$D$14*(1+E769)^3*E769*Assumptions!$D$16</f>
        <v>31.8983847909648</v>
      </c>
      <c r="Q769" s="21" t="n">
        <f aca="false">Assumptions!$D$14*(1+E769)^5*L769-Assumptions!$D$14*(1+E769)^4*E769*Assumptions!$D$16</f>
        <v>35.0950078784123</v>
      </c>
      <c r="R769" s="21" t="n">
        <f aca="false">M769/(1+K769)+N769/(1+K769)^2+O769/(1+K769)^3+P769/(1+K769)^4+Q769/(1+K769)^5</f>
        <v>109.43347244944</v>
      </c>
      <c r="S769" s="21" t="n">
        <f aca="false">Q769*(1+I769)/(K769-I769)</f>
        <v>441.353582742381</v>
      </c>
      <c r="T769" s="21" t="n">
        <f aca="false">R769+S769/(1+K769)^5</f>
        <v>385.659496508169</v>
      </c>
      <c r="U769" s="8" t="n">
        <f aca="false">(T769-Assumptions!$D$17)/Assumptions!$D$18</f>
        <v>8.02637986032676</v>
      </c>
    </row>
    <row r="770" customFormat="false" ht="15" hidden="false" customHeight="false" outlineLevel="0" collapsed="false">
      <c r="B770" s="2" t="n">
        <v>765</v>
      </c>
      <c r="C770" s="27" t="n">
        <f aca="false">NORMSDIST('Random Draws'!C770)</f>
        <v>0.218618397129187</v>
      </c>
      <c r="D770" s="27" t="n">
        <f aca="false">NORMSDIST(Assumptions!$D$22*'Random Draws'!C770+SQRT(1-Assumptions!$D$22^2)*'Random Draws'!D770)</f>
        <v>0.848250233664007</v>
      </c>
      <c r="E770" s="19" t="n">
        <f aca="false">IF(C770&lt;(Assumptions!$E$6-Assumptions!$D$6)/(Assumptions!$F$6-Assumptions!$D$6),Assumptions!$D$6+SQRT(C770*(Assumptions!$F$6-Assumptions!$D$6)*(Assumptions!$E$6-Assumptions!$D$6)),Assumptions!$F$6-SQRT((1-C770)*(Assumptions!$F$6-Assumptions!$D$6)*(Assumptions!$F$6-Assumptions!$E$6)))</f>
        <v>0.0730619416496662</v>
      </c>
      <c r="F770" s="19" t="n">
        <f aca="false">IF(D770&lt;(Assumptions!$E$7-Assumptions!$D$7)/(Assumptions!$F$7-Assumptions!$D$7),Assumptions!$D$7+SQRT(D770*(Assumptions!$F$7-Assumptions!$D$7)*(Assumptions!$E$7-Assumptions!$D$7)),Assumptions!$F$7-SQRT((1-D770)*(Assumptions!$F$7-Assumptions!$D$7)*(Assumptions!$F$7-Assumptions!$E$7)))</f>
        <v>0.435362648978756</v>
      </c>
      <c r="G770" s="19" t="n">
        <f aca="false">MIN(Assumptions!$D$24,MAX(Assumptions!$D$23,Assumptions!$D$8+Assumptions!$E$8*'Random Draws'!E770))</f>
        <v>0.06582325410114</v>
      </c>
      <c r="H770" s="19" t="n">
        <f aca="false">IF('Random Draws'!F770&lt;(Assumptions!$E$9-Assumptions!$D$9)/(Assumptions!$F$9-Assumptions!$D$9),Assumptions!$D$9+SQRT('Random Draws'!F770*(Assumptions!$F$9-Assumptions!$D$9)*(Assumptions!$E$9-Assumptions!$D$9)),Assumptions!$F$9-SQRT((1-'Random Draws'!F770)*(Assumptions!$F$9-Assumptions!$D$9)*(Assumptions!$F$9-Assumptions!$E$9)))</f>
        <v>0.270854033179345</v>
      </c>
      <c r="I770" s="19" t="n">
        <f aca="false">IF('Random Draws'!G770&lt;(Assumptions!$E$10-Assumptions!$D$10)/(Assumptions!$F$10-Assumptions!$D$10),Assumptions!$D$10+SQRT('Random Draws'!G770*(Assumptions!$F$10-Assumptions!$D$10)*(Assumptions!$E$10-Assumptions!$D$10)),Assumptions!$F$10-SQRT((1-'Random Draws'!G770)*(Assumptions!$F$10-Assumptions!$D$10)*(Assumptions!$F$10-Assumptions!$E$10)))</f>
        <v>0.0199398704206519</v>
      </c>
      <c r="J770" s="19" t="n">
        <f aca="false">IF('Random Draws'!H770&lt;(Assumptions!$E$11-Assumptions!$D$11)/(Assumptions!$F$11-Assumptions!$D$11),Assumptions!$D$11+SQRT('Random Draws'!H770*(Assumptions!$F$11-Assumptions!$D$11)*(Assumptions!$E$11-Assumptions!$D$11)),Assumptions!$F$11-SQRT((1-'Random Draws'!H770)*(Assumptions!$F$11-Assumptions!$D$11)*(Assumptions!$F$11-Assumptions!$E$11)))</f>
        <v>0.140925478860853</v>
      </c>
      <c r="K770" s="19" t="n">
        <f aca="false">MAX(G770,I770+Assumptions!$D$21)</f>
        <v>0.06582325410114</v>
      </c>
      <c r="L770" s="28" t="n">
        <f aca="false">(F770-Assumptions!$D$15)*(1-H770)+Assumptions!$D$15-J770</f>
        <v>0.211728465059679</v>
      </c>
      <c r="M770" s="21" t="n">
        <f aca="false">Assumptions!$D$14*(1+E770)^1*L770-Assumptions!$D$14*(1+E770)^0*E770*Assumptions!$D$16</f>
        <v>32.6258554376431</v>
      </c>
      <c r="N770" s="21" t="n">
        <f aca="false">Assumptions!$D$14*(1+E770)^2*L770-Assumptions!$D$14*(1+E770)^1*E770*Assumptions!$D$16</f>
        <v>35.0095637838986</v>
      </c>
      <c r="O770" s="21" t="n">
        <f aca="false">Assumptions!$D$14*(1+E770)^3*L770-Assumptions!$D$14*(1+E770)^2*E770*Assumptions!$D$16</f>
        <v>37.5674304902581</v>
      </c>
      <c r="P770" s="21" t="n">
        <f aca="false">Assumptions!$D$14*(1+E770)^4*L770-Assumptions!$D$14*(1+E770)^3*E770*Assumptions!$D$16</f>
        <v>40.3121799046652</v>
      </c>
      <c r="Q770" s="21" t="n">
        <f aca="false">Assumptions!$D$14*(1+E770)^5*L770-Assumptions!$D$14*(1+E770)^4*E770*Assumptions!$D$16</f>
        <v>43.2574660406307</v>
      </c>
      <c r="R770" s="21" t="n">
        <f aca="false">M770/(1+K770)+N770/(1+K770)^2+O770/(1+K770)^3+P770/(1+K770)^4+Q770/(1+K770)^5</f>
        <v>155.147870348701</v>
      </c>
      <c r="S770" s="21" t="n">
        <f aca="false">Q770*(1+I770)/(K770-I770)</f>
        <v>961.568453962314</v>
      </c>
      <c r="T770" s="21" t="n">
        <f aca="false">R770+S770/(1+K770)^5</f>
        <v>854.271932733413</v>
      </c>
      <c r="U770" s="8" t="n">
        <f aca="false">(T770-Assumptions!$D$17)/Assumptions!$D$18</f>
        <v>26.7708773093365</v>
      </c>
    </row>
    <row r="771" customFormat="false" ht="15" hidden="false" customHeight="false" outlineLevel="0" collapsed="false">
      <c r="B771" s="2" t="n">
        <v>766</v>
      </c>
      <c r="C771" s="27" t="n">
        <f aca="false">NORMSDIST('Random Draws'!C771)</f>
        <v>0.670835919074771</v>
      </c>
      <c r="D771" s="27" t="n">
        <f aca="false">NORMSDIST(Assumptions!$D$22*'Random Draws'!C771+SQRT(1-Assumptions!$D$22^2)*'Random Draws'!D771)</f>
        <v>0.99558491115599</v>
      </c>
      <c r="E771" s="19" t="n">
        <f aca="false">IF(C771&lt;(Assumptions!$E$6-Assumptions!$D$6)/(Assumptions!$F$6-Assumptions!$D$6),Assumptions!$D$6+SQRT(C771*(Assumptions!$F$6-Assumptions!$D$6)*(Assumptions!$E$6-Assumptions!$D$6)),Assumptions!$F$6-SQRT((1-C771)*(Assumptions!$F$6-Assumptions!$D$6)*(Assumptions!$F$6-Assumptions!$E$6)))</f>
        <v>0.0994312878608879</v>
      </c>
      <c r="F771" s="19" t="n">
        <f aca="false">IF(D771&lt;(Assumptions!$E$7-Assumptions!$D$7)/(Assumptions!$F$7-Assumptions!$D$7),Assumptions!$D$7+SQRT(D771*(Assumptions!$F$7-Assumptions!$D$7)*(Assumptions!$E$7-Assumptions!$D$7)),Assumptions!$F$7-SQRT((1-D771)*(Assumptions!$F$7-Assumptions!$D$7)*(Assumptions!$F$7-Assumptions!$E$7)))</f>
        <v>0.455797577439614</v>
      </c>
      <c r="G771" s="19" t="n">
        <f aca="false">MIN(Assumptions!$D$24,MAX(Assumptions!$D$23,Assumptions!$D$8+Assumptions!$E$8*'Random Draws'!E771))</f>
        <v>0.073829740615078</v>
      </c>
      <c r="H771" s="19" t="n">
        <f aca="false">IF('Random Draws'!F771&lt;(Assumptions!$E$9-Assumptions!$D$9)/(Assumptions!$F$9-Assumptions!$D$9),Assumptions!$D$9+SQRT('Random Draws'!F771*(Assumptions!$F$9-Assumptions!$D$9)*(Assumptions!$E$9-Assumptions!$D$9)),Assumptions!$F$9-SQRT((1-'Random Draws'!F771)*(Assumptions!$F$9-Assumptions!$D$9)*(Assumptions!$F$9-Assumptions!$E$9)))</f>
        <v>0.276119531515062</v>
      </c>
      <c r="I771" s="19" t="n">
        <f aca="false">IF('Random Draws'!G771&lt;(Assumptions!$E$10-Assumptions!$D$10)/(Assumptions!$F$10-Assumptions!$D$10),Assumptions!$D$10+SQRT('Random Draws'!G771*(Assumptions!$F$10-Assumptions!$D$10)*(Assumptions!$E$10-Assumptions!$D$10)),Assumptions!$F$10-SQRT((1-'Random Draws'!G771)*(Assumptions!$F$10-Assumptions!$D$10)*(Assumptions!$F$10-Assumptions!$E$10)))</f>
        <v>0.0179400954848021</v>
      </c>
      <c r="J771" s="19" t="n">
        <f aca="false">IF('Random Draws'!H771&lt;(Assumptions!$E$11-Assumptions!$D$11)/(Assumptions!$F$11-Assumptions!$D$11),Assumptions!$D$11+SQRT('Random Draws'!H771*(Assumptions!$F$11-Assumptions!$D$11)*(Assumptions!$E$11-Assumptions!$D$11)),Assumptions!$F$11-SQRT((1-'Random Draws'!H771)*(Assumptions!$F$11-Assumptions!$D$11)*(Assumptions!$F$11-Assumptions!$E$11)))</f>
        <v>0.168155530124188</v>
      </c>
      <c r="K771" s="19" t="n">
        <f aca="false">MAX(G771,I771+Assumptions!$D$21)</f>
        <v>0.073829740615078</v>
      </c>
      <c r="L771" s="28" t="n">
        <f aca="false">(F771-Assumptions!$D$15)*(1-H771)+Assumptions!$D$15-J771</f>
        <v>0.197682972864058</v>
      </c>
      <c r="M771" s="21" t="n">
        <f aca="false">Assumptions!$D$14*(1+E771)^1*L771-Assumptions!$D$14*(1+E771)^0*E771*Assumptions!$D$16</f>
        <v>31.0816064871996</v>
      </c>
      <c r="N771" s="21" t="n">
        <f aca="false">Assumptions!$D$14*(1+E771)^2*L771-Assumptions!$D$14*(1+E771)^1*E771*Assumptions!$D$16</f>
        <v>34.1720906490072</v>
      </c>
      <c r="O771" s="21" t="n">
        <f aca="false">Assumptions!$D$14*(1+E771)^3*L771-Assumptions!$D$14*(1+E771)^2*E771*Assumptions!$D$16</f>
        <v>37.569865631137</v>
      </c>
      <c r="P771" s="21" t="n">
        <f aca="false">Assumptions!$D$14*(1+E771)^4*L771-Assumptions!$D$14*(1+E771)^3*E771*Assumptions!$D$16</f>
        <v>41.3054857556015</v>
      </c>
      <c r="Q771" s="21" t="n">
        <f aca="false">Assumptions!$D$14*(1+E771)^5*L771-Assumptions!$D$14*(1+E771)^4*E771*Assumptions!$D$16</f>
        <v>45.4125434000005</v>
      </c>
      <c r="R771" s="21" t="n">
        <f aca="false">M771/(1+K771)+N771/(1+K771)^2+O771/(1+K771)^3+P771/(1+K771)^4+Q771/(1+K771)^5</f>
        <v>151.790443907659</v>
      </c>
      <c r="S771" s="21" t="n">
        <f aca="false">Q771*(1+I771)/(K771-I771)</f>
        <v>827.116519653164</v>
      </c>
      <c r="T771" s="21" t="n">
        <f aca="false">R771+S771/(1+K771)^5</f>
        <v>731.071805366521</v>
      </c>
      <c r="U771" s="8" t="n">
        <f aca="false">(T771-Assumptions!$D$17)/Assumptions!$D$18</f>
        <v>21.8428722146608</v>
      </c>
    </row>
    <row r="772" customFormat="false" ht="15" hidden="false" customHeight="false" outlineLevel="0" collapsed="false">
      <c r="B772" s="2" t="n">
        <v>767</v>
      </c>
      <c r="C772" s="27" t="n">
        <f aca="false">NORMSDIST('Random Draws'!C772)</f>
        <v>0.213796621938139</v>
      </c>
      <c r="D772" s="27" t="n">
        <f aca="false">NORMSDIST(Assumptions!$D$22*'Random Draws'!C772+SQRT(1-Assumptions!$D$22^2)*'Random Draws'!D772)</f>
        <v>0.0902634505874944</v>
      </c>
      <c r="E772" s="19" t="n">
        <f aca="false">IF(C772&lt;(Assumptions!$E$6-Assumptions!$D$6)/(Assumptions!$F$6-Assumptions!$D$6),Assumptions!$D$6+SQRT(C772*(Assumptions!$F$6-Assumptions!$D$6)*(Assumptions!$E$6-Assumptions!$D$6)),Assumptions!$F$6-SQRT((1-C772)*(Assumptions!$F$6-Assumptions!$D$6)*(Assumptions!$F$6-Assumptions!$E$6)))</f>
        <v>0.0726953071508848</v>
      </c>
      <c r="F772" s="19" t="n">
        <f aca="false">IF(D772&lt;(Assumptions!$E$7-Assumptions!$D$7)/(Assumptions!$F$7-Assumptions!$D$7),Assumptions!$D$7+SQRT(D772*(Assumptions!$F$7-Assumptions!$D$7)*(Assumptions!$E$7-Assumptions!$D$7)),Assumptions!$F$7-SQRT((1-D772)*(Assumptions!$F$7-Assumptions!$D$7)*(Assumptions!$F$7-Assumptions!$E$7)))</f>
        <v>0.383271886548472</v>
      </c>
      <c r="G772" s="19" t="n">
        <f aca="false">MIN(Assumptions!$D$24,MAX(Assumptions!$D$23,Assumptions!$D$8+Assumptions!$E$8*'Random Draws'!E772))</f>
        <v>0.077566434636864</v>
      </c>
      <c r="H772" s="19" t="n">
        <f aca="false">IF('Random Draws'!F772&lt;(Assumptions!$E$9-Assumptions!$D$9)/(Assumptions!$F$9-Assumptions!$D$9),Assumptions!$D$9+SQRT('Random Draws'!F772*(Assumptions!$F$9-Assumptions!$D$9)*(Assumptions!$E$9-Assumptions!$D$9)),Assumptions!$F$9-SQRT((1-'Random Draws'!F772)*(Assumptions!$F$9-Assumptions!$D$9)*(Assumptions!$F$9-Assumptions!$E$9)))</f>
        <v>0.293225257260498</v>
      </c>
      <c r="I772" s="19" t="n">
        <f aca="false">IF('Random Draws'!G772&lt;(Assumptions!$E$10-Assumptions!$D$10)/(Assumptions!$F$10-Assumptions!$D$10),Assumptions!$D$10+SQRT('Random Draws'!G772*(Assumptions!$F$10-Assumptions!$D$10)*(Assumptions!$E$10-Assumptions!$D$10)),Assumptions!$F$10-SQRT((1-'Random Draws'!G772)*(Assumptions!$F$10-Assumptions!$D$10)*(Assumptions!$F$10-Assumptions!$E$10)))</f>
        <v>0.0128958295343433</v>
      </c>
      <c r="J772" s="19" t="n">
        <f aca="false">IF('Random Draws'!H772&lt;(Assumptions!$E$11-Assumptions!$D$11)/(Assumptions!$F$11-Assumptions!$D$11),Assumptions!$D$11+SQRT('Random Draws'!H772*(Assumptions!$F$11-Assumptions!$D$11)*(Assumptions!$E$11-Assumptions!$D$11)),Assumptions!$F$11-SQRT((1-'Random Draws'!H772)*(Assumptions!$F$11-Assumptions!$D$11)*(Assumptions!$F$11-Assumptions!$E$11)))</f>
        <v>0.161021432613228</v>
      </c>
      <c r="K772" s="19" t="n">
        <f aca="false">MAX(G772,I772+Assumptions!$D$21)</f>
        <v>0.077566434636864</v>
      </c>
      <c r="L772" s="28" t="n">
        <f aca="false">(F772-Assumptions!$D$15)*(1-H772)+Assumptions!$D$15-J772</f>
        <v>0.147984739845217</v>
      </c>
      <c r="M772" s="21" t="n">
        <f aca="false">Assumptions!$D$14*(1+E772)^1*L772-Assumptions!$D$14*(1+E772)^0*E772*Assumptions!$D$16</f>
        <v>22.7014431283704</v>
      </c>
      <c r="N772" s="21" t="n">
        <f aca="false">Assumptions!$D$14*(1+E772)^2*L772-Assumptions!$D$14*(1+E772)^1*E772*Assumptions!$D$16</f>
        <v>24.3517315093556</v>
      </c>
      <c r="O772" s="21" t="n">
        <f aca="false">Assumptions!$D$14*(1+E772)^3*L772-Assumptions!$D$14*(1+E772)^2*E772*Assumptions!$D$16</f>
        <v>26.1219881110841</v>
      </c>
      <c r="P772" s="21" t="n">
        <f aca="false">Assumptions!$D$14*(1+E772)^4*L772-Assumptions!$D$14*(1+E772)^3*E772*Assumptions!$D$16</f>
        <v>28.0209340602111</v>
      </c>
      <c r="Q772" s="21" t="n">
        <f aca="false">Assumptions!$D$14*(1+E772)^5*L772-Assumptions!$D$14*(1+E772)^4*E772*Assumptions!$D$16</f>
        <v>30.0579244683728</v>
      </c>
      <c r="R772" s="21" t="n">
        <f aca="false">M772/(1+K772)+N772/(1+K772)^2+O772/(1+K772)^3+P772/(1+K772)^4+Q772/(1+K772)^5</f>
        <v>104.388578052787</v>
      </c>
      <c r="S772" s="21" t="n">
        <f aca="false">Q772*(1+I772)/(K772-I772)</f>
        <v>470.778745462619</v>
      </c>
      <c r="T772" s="21" t="n">
        <f aca="false">R772+S772/(1+K772)^5</f>
        <v>428.427047607469</v>
      </c>
      <c r="U772" s="8" t="n">
        <f aca="false">(T772-Assumptions!$D$17)/Assumptions!$D$18</f>
        <v>9.73708190429876</v>
      </c>
    </row>
    <row r="773" customFormat="false" ht="15" hidden="false" customHeight="false" outlineLevel="0" collapsed="false">
      <c r="B773" s="2" t="n">
        <v>768</v>
      </c>
      <c r="C773" s="27" t="n">
        <f aca="false">NORMSDIST('Random Draws'!C773)</f>
        <v>0.474803298368793</v>
      </c>
      <c r="D773" s="27" t="n">
        <f aca="false">NORMSDIST(Assumptions!$D$22*'Random Draws'!C773+SQRT(1-Assumptions!$D$22^2)*'Random Draws'!D773)</f>
        <v>0.565813689073059</v>
      </c>
      <c r="E773" s="19" t="n">
        <f aca="false">IF(C773&lt;(Assumptions!$E$6-Assumptions!$D$6)/(Assumptions!$F$6-Assumptions!$D$6),Assumptions!$D$6+SQRT(C773*(Assumptions!$F$6-Assumptions!$D$6)*(Assumptions!$E$6-Assumptions!$D$6)),Assumptions!$F$6-SQRT((1-C773)*(Assumptions!$F$6-Assumptions!$D$6)*(Assumptions!$F$6-Assumptions!$E$6)))</f>
        <v>0.0887238800984073</v>
      </c>
      <c r="F773" s="19" t="n">
        <f aca="false">IF(D773&lt;(Assumptions!$E$7-Assumptions!$D$7)/(Assumptions!$F$7-Assumptions!$D$7),Assumptions!$D$7+SQRT(D773*(Assumptions!$F$7-Assumptions!$D$7)*(Assumptions!$E$7-Assumptions!$D$7)),Assumptions!$F$7-SQRT((1-D773)*(Assumptions!$F$7-Assumptions!$D$7)*(Assumptions!$F$7-Assumptions!$E$7)))</f>
        <v>0.418265617086223</v>
      </c>
      <c r="G773" s="19" t="n">
        <f aca="false">MIN(Assumptions!$D$24,MAX(Assumptions!$D$23,Assumptions!$D$8+Assumptions!$E$8*'Random Draws'!E773))</f>
        <v>0.087001621526234</v>
      </c>
      <c r="H773" s="19" t="n">
        <f aca="false">IF('Random Draws'!F773&lt;(Assumptions!$E$9-Assumptions!$D$9)/(Assumptions!$F$9-Assumptions!$D$9),Assumptions!$D$9+SQRT('Random Draws'!F773*(Assumptions!$F$9-Assumptions!$D$9)*(Assumptions!$E$9-Assumptions!$D$9)),Assumptions!$F$9-SQRT((1-'Random Draws'!F773)*(Assumptions!$F$9-Assumptions!$D$9)*(Assumptions!$F$9-Assumptions!$E$9)))</f>
        <v>0.254334966575141</v>
      </c>
      <c r="I773" s="19" t="n">
        <f aca="false">IF('Random Draws'!G773&lt;(Assumptions!$E$10-Assumptions!$D$10)/(Assumptions!$F$10-Assumptions!$D$10),Assumptions!$D$10+SQRT('Random Draws'!G773*(Assumptions!$F$10-Assumptions!$D$10)*(Assumptions!$E$10-Assumptions!$D$10)),Assumptions!$F$10-SQRT((1-'Random Draws'!G773)*(Assumptions!$F$10-Assumptions!$D$10)*(Assumptions!$F$10-Assumptions!$E$10)))</f>
        <v>0.0234649531479161</v>
      </c>
      <c r="J773" s="19" t="n">
        <f aca="false">IF('Random Draws'!H773&lt;(Assumptions!$E$11-Assumptions!$D$11)/(Assumptions!$F$11-Assumptions!$D$11),Assumptions!$D$11+SQRT('Random Draws'!H773*(Assumptions!$F$11-Assumptions!$D$11)*(Assumptions!$E$11-Assumptions!$D$11)),Assumptions!$F$11-SQRT((1-'Random Draws'!H773)*(Assumptions!$F$11-Assumptions!$D$11)*(Assumptions!$F$11-Assumptions!$E$11)))</f>
        <v>0.188351908220273</v>
      </c>
      <c r="K773" s="19" t="n">
        <f aca="false">MAX(G773,I773+Assumptions!$D$21)</f>
        <v>0.087001621526234</v>
      </c>
      <c r="L773" s="28" t="n">
        <f aca="false">(F773-Assumptions!$D$15)*(1-H773)+Assumptions!$D$15-J773</f>
        <v>0.156597682779563</v>
      </c>
      <c r="M773" s="21" t="n">
        <f aca="false">Assumptions!$D$14*(1+E773)^1*L773-Assumptions!$D$14*(1+E773)^0*E773*Assumptions!$D$16</f>
        <v>24.3353384590488</v>
      </c>
      <c r="N773" s="21" t="n">
        <f aca="false">Assumptions!$D$14*(1+E773)^2*L773-Assumptions!$D$14*(1+E773)^1*E773*Assumptions!$D$16</f>
        <v>26.4944641106436</v>
      </c>
      <c r="O773" s="21" t="n">
        <f aca="false">Assumptions!$D$14*(1+E773)^3*L773-Assumptions!$D$14*(1+E773)^2*E773*Assumptions!$D$16</f>
        <v>28.8451557676679</v>
      </c>
      <c r="P773" s="21" t="n">
        <f aca="false">Assumptions!$D$14*(1+E773)^4*L773-Assumptions!$D$14*(1+E773)^3*E773*Assumptions!$D$16</f>
        <v>31.4044099094183</v>
      </c>
      <c r="Q773" s="21" t="n">
        <f aca="false">Assumptions!$D$14*(1+E773)^5*L773-Assumptions!$D$14*(1+E773)^4*E773*Assumptions!$D$16</f>
        <v>34.1907310087828</v>
      </c>
      <c r="R773" s="21" t="n">
        <f aca="false">M773/(1+K773)+N773/(1+K773)^2+O773/(1+K773)^3+P773/(1+K773)^4+Q773/(1+K773)^5</f>
        <v>112.293186436475</v>
      </c>
      <c r="S773" s="21" t="n">
        <f aca="false">Q773*(1+I773)/(K773-I773)</f>
        <v>550.753065956136</v>
      </c>
      <c r="T773" s="21" t="n">
        <f aca="false">R773+S773/(1+K773)^5</f>
        <v>475.209059634165</v>
      </c>
      <c r="U773" s="8" t="n">
        <f aca="false">(T773-Assumptions!$D$17)/Assumptions!$D$18</f>
        <v>11.6083623853666</v>
      </c>
    </row>
    <row r="774" customFormat="false" ht="15" hidden="false" customHeight="false" outlineLevel="0" collapsed="false">
      <c r="B774" s="2" t="n">
        <v>769</v>
      </c>
      <c r="C774" s="27" t="n">
        <f aca="false">NORMSDIST('Random Draws'!C774)</f>
        <v>0.419222682206449</v>
      </c>
      <c r="D774" s="27" t="n">
        <f aca="false">NORMSDIST(Assumptions!$D$22*'Random Draws'!C774+SQRT(1-Assumptions!$D$22^2)*'Random Draws'!D774)</f>
        <v>0.948428279448023</v>
      </c>
      <c r="E774" s="19" t="n">
        <f aca="false">IF(C774&lt;(Assumptions!$E$6-Assumptions!$D$6)/(Assumptions!$F$6-Assumptions!$D$6),Assumptions!$D$6+SQRT(C774*(Assumptions!$F$6-Assumptions!$D$6)*(Assumptions!$E$6-Assumptions!$D$6)),Assumptions!$F$6-SQRT((1-C774)*(Assumptions!$F$6-Assumptions!$D$6)*(Assumptions!$F$6-Assumptions!$E$6)))</f>
        <v>0.0857833311482711</v>
      </c>
      <c r="F774" s="19" t="n">
        <f aca="false">IF(D774&lt;(Assumptions!$E$7-Assumptions!$D$7)/(Assumptions!$F$7-Assumptions!$D$7),Assumptions!$D$7+SQRT(D774*(Assumptions!$F$7-Assumptions!$D$7)*(Assumptions!$E$7-Assumptions!$D$7)),Assumptions!$F$7-SQRT((1-D774)*(Assumptions!$F$7-Assumptions!$D$7)*(Assumptions!$F$7-Assumptions!$E$7)))</f>
        <v>0.445637309367395</v>
      </c>
      <c r="G774" s="19" t="n">
        <f aca="false">MIN(Assumptions!$D$24,MAX(Assumptions!$D$23,Assumptions!$D$8+Assumptions!$E$8*'Random Draws'!E774))</f>
        <v>0.075400582510877</v>
      </c>
      <c r="H774" s="19" t="n">
        <f aca="false">IF('Random Draws'!F774&lt;(Assumptions!$E$9-Assumptions!$D$9)/(Assumptions!$F$9-Assumptions!$D$9),Assumptions!$D$9+SQRT('Random Draws'!F774*(Assumptions!$F$9-Assumptions!$D$9)*(Assumptions!$E$9-Assumptions!$D$9)),Assumptions!$F$9-SQRT((1-'Random Draws'!F774)*(Assumptions!$F$9-Assumptions!$D$9)*(Assumptions!$F$9-Assumptions!$E$9)))</f>
        <v>0.264466876733907</v>
      </c>
      <c r="I774" s="19" t="n">
        <f aca="false">IF('Random Draws'!G774&lt;(Assumptions!$E$10-Assumptions!$D$10)/(Assumptions!$F$10-Assumptions!$D$10),Assumptions!$D$10+SQRT('Random Draws'!G774*(Assumptions!$F$10-Assumptions!$D$10)*(Assumptions!$E$10-Assumptions!$D$10)),Assumptions!$F$10-SQRT((1-'Random Draws'!G774)*(Assumptions!$F$10-Assumptions!$D$10)*(Assumptions!$F$10-Assumptions!$E$10)))</f>
        <v>0.0214259946832341</v>
      </c>
      <c r="J774" s="19" t="n">
        <f aca="false">IF('Random Draws'!H774&lt;(Assumptions!$E$11-Assumptions!$D$11)/(Assumptions!$F$11-Assumptions!$D$11),Assumptions!$D$11+SQRT('Random Draws'!H774*(Assumptions!$F$11-Assumptions!$D$11)*(Assumptions!$E$11-Assumptions!$D$11)),Assumptions!$F$11-SQRT((1-'Random Draws'!H774)*(Assumptions!$F$11-Assumptions!$D$11)*(Assumptions!$F$11-Assumptions!$E$11)))</f>
        <v>0.14573291781769</v>
      </c>
      <c r="K774" s="19" t="n">
        <f aca="false">MAX(G774,I774+Assumptions!$D$21)</f>
        <v>0.075400582510877</v>
      </c>
      <c r="L774" s="28" t="n">
        <f aca="false">(F774-Assumptions!$D$15)*(1-H774)+Assumptions!$D$15-J774</f>
        <v>0.216428778160616</v>
      </c>
      <c r="M774" s="21" t="n">
        <f aca="false">Assumptions!$D$14*(1+E774)^1*L774-Assumptions!$D$14*(1+E774)^0*E774*Assumptions!$D$16</f>
        <v>33.7010826671047</v>
      </c>
      <c r="N774" s="21" t="n">
        <f aca="false">Assumptions!$D$14*(1+E774)^2*L774-Assumptions!$D$14*(1+E774)^1*E774*Assumptions!$D$16</f>
        <v>36.5920738015922</v>
      </c>
      <c r="O774" s="21" t="n">
        <f aca="false">Assumptions!$D$14*(1+E774)^3*L774-Assumptions!$D$14*(1+E774)^2*E774*Assumptions!$D$16</f>
        <v>39.7310637859161</v>
      </c>
      <c r="P774" s="21" t="n">
        <f aca="false">Assumptions!$D$14*(1+E774)^4*L774-Assumptions!$D$14*(1+E774)^3*E774*Assumptions!$D$16</f>
        <v>43.1393267875364</v>
      </c>
      <c r="Q774" s="21" t="n">
        <f aca="false">Assumptions!$D$14*(1+E774)^5*L774-Assumptions!$D$14*(1+E774)^4*E774*Assumptions!$D$16</f>
        <v>46.8399619428652</v>
      </c>
      <c r="R774" s="21" t="n">
        <f aca="false">M774/(1+K774)+N774/(1+K774)^2+O774/(1+K774)^3+P774/(1+K774)^4+Q774/(1+K774)^5</f>
        <v>159.745815174472</v>
      </c>
      <c r="S774" s="21" t="n">
        <f aca="false">Q774*(1+I774)/(K774-I774)</f>
        <v>886.408894333659</v>
      </c>
      <c r="T774" s="21" t="n">
        <f aca="false">R774+S774/(1+K774)^5</f>
        <v>776.032476666447</v>
      </c>
      <c r="U774" s="8" t="n">
        <f aca="false">(T774-Assumptions!$D$17)/Assumptions!$D$18</f>
        <v>23.6412990666579</v>
      </c>
    </row>
    <row r="775" customFormat="false" ht="15" hidden="false" customHeight="false" outlineLevel="0" collapsed="false">
      <c r="B775" s="2" t="n">
        <v>770</v>
      </c>
      <c r="C775" s="27" t="n">
        <f aca="false">NORMSDIST('Random Draws'!C775)</f>
        <v>0.0309976318708815</v>
      </c>
      <c r="D775" s="27" t="n">
        <f aca="false">NORMSDIST(Assumptions!$D$22*'Random Draws'!C775+SQRT(1-Assumptions!$D$22^2)*'Random Draws'!D775)</f>
        <v>0.170955236985822</v>
      </c>
      <c r="E775" s="19" t="n">
        <f aca="false">IF(C775&lt;(Assumptions!$E$6-Assumptions!$D$6)/(Assumptions!$F$6-Assumptions!$D$6),Assumptions!$D$6+SQRT(C775*(Assumptions!$F$6-Assumptions!$D$6)*(Assumptions!$E$6-Assumptions!$D$6)),Assumptions!$F$6-SQRT((1-C775)*(Assumptions!$F$6-Assumptions!$D$6)*(Assumptions!$F$6-Assumptions!$E$6)))</f>
        <v>0.0524494240571364</v>
      </c>
      <c r="F775" s="19" t="n">
        <f aca="false">IF(D775&lt;(Assumptions!$E$7-Assumptions!$D$7)/(Assumptions!$F$7-Assumptions!$D$7),Assumptions!$D$7+SQRT(D775*(Assumptions!$F$7-Assumptions!$D$7)*(Assumptions!$E$7-Assumptions!$D$7)),Assumptions!$F$7-SQRT((1-D775)*(Assumptions!$F$7-Assumptions!$D$7)*(Assumptions!$F$7-Assumptions!$E$7)))</f>
        <v>0.392027042041296</v>
      </c>
      <c r="G775" s="19" t="n">
        <f aca="false">MIN(Assumptions!$D$24,MAX(Assumptions!$D$23,Assumptions!$D$8+Assumptions!$E$8*'Random Draws'!E775))</f>
        <v>0.079038349723451</v>
      </c>
      <c r="H775" s="19" t="n">
        <f aca="false">IF('Random Draws'!F775&lt;(Assumptions!$E$9-Assumptions!$D$9)/(Assumptions!$F$9-Assumptions!$D$9),Assumptions!$D$9+SQRT('Random Draws'!F775*(Assumptions!$F$9-Assumptions!$D$9)*(Assumptions!$E$9-Assumptions!$D$9)),Assumptions!$F$9-SQRT((1-'Random Draws'!F775)*(Assumptions!$F$9-Assumptions!$D$9)*(Assumptions!$F$9-Assumptions!$E$9)))</f>
        <v>0.327688684465099</v>
      </c>
      <c r="I775" s="19" t="n">
        <f aca="false">IF('Random Draws'!G775&lt;(Assumptions!$E$10-Assumptions!$D$10)/(Assumptions!$F$10-Assumptions!$D$10),Assumptions!$D$10+SQRT('Random Draws'!G775*(Assumptions!$F$10-Assumptions!$D$10)*(Assumptions!$E$10-Assumptions!$D$10)),Assumptions!$F$10-SQRT((1-'Random Draws'!G775)*(Assumptions!$F$10-Assumptions!$D$10)*(Assumptions!$F$10-Assumptions!$E$10)))</f>
        <v>0.0186313230736472</v>
      </c>
      <c r="J775" s="19" t="n">
        <f aca="false">IF('Random Draws'!H775&lt;(Assumptions!$E$11-Assumptions!$D$11)/(Assumptions!$F$11-Assumptions!$D$11),Assumptions!$D$11+SQRT('Random Draws'!H775*(Assumptions!$F$11-Assumptions!$D$11)*(Assumptions!$E$11-Assumptions!$D$11)),Assumptions!$F$11-SQRT((1-'Random Draws'!H775)*(Assumptions!$F$11-Assumptions!$D$11)*(Assumptions!$F$11-Assumptions!$E$11)))</f>
        <v>0.162167085860593</v>
      </c>
      <c r="K775" s="19" t="n">
        <f aca="false">MAX(G775,I775+Assumptions!$D$21)</f>
        <v>0.079038349723451</v>
      </c>
      <c r="L775" s="28" t="n">
        <f aca="false">(F775-Assumptions!$D$15)*(1-H775)+Assumptions!$D$15-J775</f>
        <v>0.143996659479909</v>
      </c>
      <c r="M775" s="21" t="n">
        <f aca="false">Assumptions!$D$14*(1+E775)^1*L775-Assumptions!$D$14*(1+E775)^0*E775*Assumptions!$D$16</f>
        <v>21.7464791990399</v>
      </c>
      <c r="N775" s="21" t="n">
        <f aca="false">Assumptions!$D$14*(1+E775)^2*L775-Assumptions!$D$14*(1+E775)^1*E775*Assumptions!$D$16</f>
        <v>22.8870695083</v>
      </c>
      <c r="O775" s="21" t="n">
        <f aca="false">Assumptions!$D$14*(1+E775)^3*L775-Assumptions!$D$14*(1+E775)^2*E775*Assumptions!$D$16</f>
        <v>24.087483122366</v>
      </c>
      <c r="P775" s="21" t="n">
        <f aca="false">Assumptions!$D$14*(1+E775)^4*L775-Assumptions!$D$14*(1+E775)^3*E775*Assumptions!$D$16</f>
        <v>25.3508577391201</v>
      </c>
      <c r="Q775" s="21" t="n">
        <f aca="false">Assumptions!$D$14*(1+E775)^5*L775-Assumptions!$D$14*(1+E775)^4*E775*Assumptions!$D$16</f>
        <v>26.6804956268913</v>
      </c>
      <c r="R775" s="21" t="n">
        <f aca="false">M775/(1+K775)+N775/(1+K775)^2+O775/(1+K775)^3+P775/(1+K775)^4+Q775/(1+K775)^5</f>
        <v>95.9226349998359</v>
      </c>
      <c r="S775" s="21" t="n">
        <f aca="false">Q775*(1+I775)/(K775-I775)</f>
        <v>449.907735373849</v>
      </c>
      <c r="T775" s="21" t="n">
        <f aca="false">R775+S775/(1+K775)^5</f>
        <v>403.489155738305</v>
      </c>
      <c r="U775" s="8" t="n">
        <f aca="false">(T775-Assumptions!$D$17)/Assumptions!$D$18</f>
        <v>8.73956622953221</v>
      </c>
    </row>
    <row r="776" customFormat="false" ht="15" hidden="false" customHeight="false" outlineLevel="0" collapsed="false">
      <c r="B776" s="2" t="n">
        <v>771</v>
      </c>
      <c r="C776" s="27" t="n">
        <f aca="false">NORMSDIST('Random Draws'!C776)</f>
        <v>0.971977724560387</v>
      </c>
      <c r="D776" s="27" t="n">
        <f aca="false">NORMSDIST(Assumptions!$D$22*'Random Draws'!C776+SQRT(1-Assumptions!$D$22^2)*'Random Draws'!D776)</f>
        <v>0.319993972480225</v>
      </c>
      <c r="E776" s="19" t="n">
        <f aca="false">IF(C776&lt;(Assumptions!$E$6-Assumptions!$D$6)/(Assumptions!$F$6-Assumptions!$D$6),Assumptions!$D$6+SQRT(C776*(Assumptions!$F$6-Assumptions!$D$6)*(Assumptions!$E$6-Assumptions!$D$6)),Assumptions!$F$6-SQRT((1-C776)*(Assumptions!$F$6-Assumptions!$D$6)*(Assumptions!$F$6-Assumptions!$E$6)))</f>
        <v>0.128163134823862</v>
      </c>
      <c r="F776" s="19" t="n">
        <f aca="false">IF(D776&lt;(Assumptions!$E$7-Assumptions!$D$7)/(Assumptions!$F$7-Assumptions!$D$7),Assumptions!$D$7+SQRT(D776*(Assumptions!$F$7-Assumptions!$D$7)*(Assumptions!$E$7-Assumptions!$D$7)),Assumptions!$F$7-SQRT((1-D776)*(Assumptions!$F$7-Assumptions!$D$7)*(Assumptions!$F$7-Assumptions!$E$7)))</f>
        <v>0.403817391922402</v>
      </c>
      <c r="G776" s="19" t="n">
        <f aca="false">MIN(Assumptions!$D$24,MAX(Assumptions!$D$23,Assumptions!$D$8+Assumptions!$E$8*'Random Draws'!E776))</f>
        <v>0.095823377094508</v>
      </c>
      <c r="H776" s="19" t="n">
        <f aca="false">IF('Random Draws'!F776&lt;(Assumptions!$E$9-Assumptions!$D$9)/(Assumptions!$F$9-Assumptions!$D$9),Assumptions!$D$9+SQRT('Random Draws'!F776*(Assumptions!$F$9-Assumptions!$D$9)*(Assumptions!$E$9-Assumptions!$D$9)),Assumptions!$F$9-SQRT((1-'Random Draws'!F776)*(Assumptions!$F$9-Assumptions!$D$9)*(Assumptions!$F$9-Assumptions!$E$9)))</f>
        <v>0.265340166828453</v>
      </c>
      <c r="I776" s="19" t="n">
        <f aca="false">IF('Random Draws'!G776&lt;(Assumptions!$E$10-Assumptions!$D$10)/(Assumptions!$F$10-Assumptions!$D$10),Assumptions!$D$10+SQRT('Random Draws'!G776*(Assumptions!$F$10-Assumptions!$D$10)*(Assumptions!$E$10-Assumptions!$D$10)),Assumptions!$F$10-SQRT((1-'Random Draws'!G776)*(Assumptions!$F$10-Assumptions!$D$10)*(Assumptions!$F$10-Assumptions!$E$10)))</f>
        <v>0.0206782009558622</v>
      </c>
      <c r="J776" s="19" t="n">
        <f aca="false">IF('Random Draws'!H776&lt;(Assumptions!$E$11-Assumptions!$D$11)/(Assumptions!$F$11-Assumptions!$D$11),Assumptions!$D$11+SQRT('Random Draws'!H776*(Assumptions!$F$11-Assumptions!$D$11)*(Assumptions!$E$11-Assumptions!$D$11)),Assumptions!$F$11-SQRT((1-'Random Draws'!H776)*(Assumptions!$F$11-Assumptions!$D$11)*(Assumptions!$F$11-Assumptions!$E$11)))</f>
        <v>0.17446436989708</v>
      </c>
      <c r="K776" s="19" t="n">
        <f aca="false">MAX(G776,I776+Assumptions!$D$21)</f>
        <v>0.095823377094508</v>
      </c>
      <c r="L776" s="28" t="n">
        <f aca="false">(F776-Assumptions!$D$15)*(1-H776)+Assumptions!$D$15-J776</f>
        <v>0.1566982695721</v>
      </c>
      <c r="M776" s="21" t="n">
        <f aca="false">Assumptions!$D$14*(1+E776)^1*L776-Assumptions!$D$14*(1+E776)^0*E776*Assumptions!$D$16</f>
        <v>25.0757659616968</v>
      </c>
      <c r="N776" s="21" t="n">
        <f aca="false">Assumptions!$D$14*(1+E776)^2*L776-Assumptions!$D$14*(1+E776)^1*E776*Assumptions!$D$16</f>
        <v>28.2895547354574</v>
      </c>
      <c r="O776" s="21" t="n">
        <f aca="false">Assumptions!$D$14*(1+E776)^3*L776-Assumptions!$D$14*(1+E776)^2*E776*Assumptions!$D$16</f>
        <v>31.9152327531248</v>
      </c>
      <c r="P776" s="21" t="n">
        <f aca="false">Assumptions!$D$14*(1+E776)^4*L776-Assumptions!$D$14*(1+E776)^3*E776*Assumptions!$D$16</f>
        <v>36.0055890313985</v>
      </c>
      <c r="Q776" s="21" t="n">
        <f aca="false">Assumptions!$D$14*(1+E776)^5*L776-Assumptions!$D$14*(1+E776)^4*E776*Assumptions!$D$16</f>
        <v>40.6201781928422</v>
      </c>
      <c r="R776" s="21" t="n">
        <f aca="false">M776/(1+K776)+N776/(1+K776)^2+O776/(1+K776)^3+P776/(1+K776)^4+Q776/(1+K776)^5</f>
        <v>121.370642097</v>
      </c>
      <c r="S776" s="21" t="n">
        <f aca="false">Q776*(1+I776)/(K776-I776)</f>
        <v>551.733757651738</v>
      </c>
      <c r="T776" s="21" t="n">
        <f aca="false">R776+S776/(1+K776)^5</f>
        <v>470.532464959009</v>
      </c>
      <c r="U776" s="8" t="n">
        <f aca="false">(T776-Assumptions!$D$17)/Assumptions!$D$18</f>
        <v>11.4212985983604</v>
      </c>
    </row>
    <row r="777" customFormat="false" ht="15" hidden="false" customHeight="false" outlineLevel="0" collapsed="false">
      <c r="B777" s="2" t="n">
        <v>772</v>
      </c>
      <c r="C777" s="27" t="n">
        <f aca="false">NORMSDIST('Random Draws'!C777)</f>
        <v>0.527170101952715</v>
      </c>
      <c r="D777" s="27" t="n">
        <f aca="false">NORMSDIST(Assumptions!$D$22*'Random Draws'!C777+SQRT(1-Assumptions!$D$22^2)*'Random Draws'!D777)</f>
        <v>0.730218667441097</v>
      </c>
      <c r="E777" s="19" t="n">
        <f aca="false">IF(C777&lt;(Assumptions!$E$6-Assumptions!$D$6)/(Assumptions!$F$6-Assumptions!$D$6),Assumptions!$D$6+SQRT(C777*(Assumptions!$F$6-Assumptions!$D$6)*(Assumptions!$E$6-Assumptions!$D$6)),Assumptions!$F$6-SQRT((1-C777)*(Assumptions!$F$6-Assumptions!$D$6)*(Assumptions!$F$6-Assumptions!$E$6)))</f>
        <v>0.0913774795980666</v>
      </c>
      <c r="F777" s="19" t="n">
        <f aca="false">IF(D777&lt;(Assumptions!$E$7-Assumptions!$D$7)/(Assumptions!$F$7-Assumptions!$D$7),Assumptions!$D$7+SQRT(D777*(Assumptions!$F$7-Assumptions!$D$7)*(Assumptions!$E$7-Assumptions!$D$7)),Assumptions!$F$7-SQRT((1-D777)*(Assumptions!$F$7-Assumptions!$D$7)*(Assumptions!$F$7-Assumptions!$E$7)))</f>
        <v>0.427149956921861</v>
      </c>
      <c r="G777" s="19" t="n">
        <f aca="false">MIN(Assumptions!$D$24,MAX(Assumptions!$D$23,Assumptions!$D$8+Assumptions!$E$8*'Random Draws'!E777))</f>
        <v>0.101797751549865</v>
      </c>
      <c r="H777" s="19" t="n">
        <f aca="false">IF('Random Draws'!F777&lt;(Assumptions!$E$9-Assumptions!$D$9)/(Assumptions!$F$9-Assumptions!$D$9),Assumptions!$D$9+SQRT('Random Draws'!F777*(Assumptions!$F$9-Assumptions!$D$9)*(Assumptions!$E$9-Assumptions!$D$9)),Assumptions!$F$9-SQRT((1-'Random Draws'!F777)*(Assumptions!$F$9-Assumptions!$D$9)*(Assumptions!$F$9-Assumptions!$E$9)))</f>
        <v>0.279081473714144</v>
      </c>
      <c r="I777" s="19" t="n">
        <f aca="false">IF('Random Draws'!G777&lt;(Assumptions!$E$10-Assumptions!$D$10)/(Assumptions!$F$10-Assumptions!$D$10),Assumptions!$D$10+SQRT('Random Draws'!G777*(Assumptions!$F$10-Assumptions!$D$10)*(Assumptions!$E$10-Assumptions!$D$10)),Assumptions!$F$10-SQRT((1-'Random Draws'!G777)*(Assumptions!$F$10-Assumptions!$D$10)*(Assumptions!$F$10-Assumptions!$E$10)))</f>
        <v>0.0259909202605313</v>
      </c>
      <c r="J777" s="19" t="n">
        <f aca="false">IF('Random Draws'!H777&lt;(Assumptions!$E$11-Assumptions!$D$11)/(Assumptions!$F$11-Assumptions!$D$11),Assumptions!$D$11+SQRT('Random Draws'!H777*(Assumptions!$F$11-Assumptions!$D$11)*(Assumptions!$E$11-Assumptions!$D$11)),Assumptions!$F$11-SQRT((1-'Random Draws'!H777)*(Assumptions!$F$11-Assumptions!$D$11)*(Assumptions!$F$11-Assumptions!$E$11)))</f>
        <v>0.209990276054656</v>
      </c>
      <c r="K777" s="19" t="n">
        <f aca="false">MAX(G777,I777+Assumptions!$D$21)</f>
        <v>0.101797751549865</v>
      </c>
      <c r="L777" s="28" t="n">
        <f aca="false">(F777-Assumptions!$D$15)*(1-H777)+Assumptions!$D$15-J777</f>
        <v>0.134230632975358</v>
      </c>
      <c r="M777" s="21" t="n">
        <f aca="false">Assumptions!$D$14*(1+E777)^1*L777-Assumptions!$D$14*(1+E777)^0*E777*Assumptions!$D$16</f>
        <v>20.8444699994658</v>
      </c>
      <c r="N777" s="21" t="n">
        <f aca="false">Assumptions!$D$14*(1+E777)^2*L777-Assumptions!$D$14*(1+E777)^1*E777*Assumptions!$D$16</f>
        <v>22.7491851315745</v>
      </c>
      <c r="O777" s="21" t="n">
        <f aca="false">Assumptions!$D$14*(1+E777)^3*L777-Assumptions!$D$14*(1+E777)^2*E777*Assumptions!$D$16</f>
        <v>24.8279483318075</v>
      </c>
      <c r="P777" s="21" t="n">
        <f aca="false">Assumptions!$D$14*(1+E777)^4*L777-Assumptions!$D$14*(1+E777)^3*E777*Assumptions!$D$16</f>
        <v>27.0966636739591</v>
      </c>
      <c r="Q777" s="21" t="n">
        <f aca="false">Assumptions!$D$14*(1+E777)^5*L777-Assumptions!$D$14*(1+E777)^4*E777*Assumptions!$D$16</f>
        <v>29.572688506002</v>
      </c>
      <c r="R777" s="21" t="n">
        <f aca="false">M777/(1+K777)+N777/(1+K777)^2+O777/(1+K777)^3+P777/(1+K777)^4+Q777/(1+K777)^5</f>
        <v>92.8206076277249</v>
      </c>
      <c r="S777" s="21" t="n">
        <f aca="false">Q777*(1+I777)/(K777-I777)</f>
        <v>400.245062071605</v>
      </c>
      <c r="T777" s="21" t="n">
        <f aca="false">R777+S777/(1+K777)^5</f>
        <v>339.320409063895</v>
      </c>
      <c r="U777" s="8" t="n">
        <f aca="false">(T777-Assumptions!$D$17)/Assumptions!$D$18</f>
        <v>6.1728163625558</v>
      </c>
    </row>
    <row r="778" customFormat="false" ht="15" hidden="false" customHeight="false" outlineLevel="0" collapsed="false">
      <c r="B778" s="2" t="n">
        <v>773</v>
      </c>
      <c r="C778" s="27" t="n">
        <f aca="false">NORMSDIST('Random Draws'!C778)</f>
        <v>0.354950669350814</v>
      </c>
      <c r="D778" s="27" t="n">
        <f aca="false">NORMSDIST(Assumptions!$D$22*'Random Draws'!C778+SQRT(1-Assumptions!$D$22^2)*'Random Draws'!D778)</f>
        <v>0.597479121437042</v>
      </c>
      <c r="E778" s="19" t="n">
        <f aca="false">IF(C778&lt;(Assumptions!$E$6-Assumptions!$D$6)/(Assumptions!$F$6-Assumptions!$D$6),Assumptions!$D$6+SQRT(C778*(Assumptions!$F$6-Assumptions!$D$6)*(Assumptions!$E$6-Assumptions!$D$6)),Assumptions!$F$6-SQRT((1-C778)*(Assumptions!$F$6-Assumptions!$D$6)*(Assumptions!$F$6-Assumptions!$E$6)))</f>
        <v>0.0821278215287009</v>
      </c>
      <c r="F778" s="19" t="n">
        <f aca="false">IF(D778&lt;(Assumptions!$E$7-Assumptions!$D$7)/(Assumptions!$F$7-Assumptions!$D$7),Assumptions!$D$7+SQRT(D778*(Assumptions!$F$7-Assumptions!$D$7)*(Assumptions!$E$7-Assumptions!$D$7)),Assumptions!$F$7-SQRT((1-D778)*(Assumptions!$F$7-Assumptions!$D$7)*(Assumptions!$F$7-Assumptions!$E$7)))</f>
        <v>0.419873823400734</v>
      </c>
      <c r="G778" s="19" t="n">
        <f aca="false">MIN(Assumptions!$D$24,MAX(Assumptions!$D$23,Assumptions!$D$8+Assumptions!$E$8*'Random Draws'!E778))</f>
        <v>0.089073064923939</v>
      </c>
      <c r="H778" s="19" t="n">
        <f aca="false">IF('Random Draws'!F778&lt;(Assumptions!$E$9-Assumptions!$D$9)/(Assumptions!$F$9-Assumptions!$D$9),Assumptions!$D$9+SQRT('Random Draws'!F778*(Assumptions!$F$9-Assumptions!$D$9)*(Assumptions!$E$9-Assumptions!$D$9)),Assumptions!$F$9-SQRT((1-'Random Draws'!F778)*(Assumptions!$F$9-Assumptions!$D$9)*(Assumptions!$F$9-Assumptions!$E$9)))</f>
        <v>0.276663274153775</v>
      </c>
      <c r="I778" s="19" t="n">
        <f aca="false">IF('Random Draws'!G778&lt;(Assumptions!$E$10-Assumptions!$D$10)/(Assumptions!$F$10-Assumptions!$D$10),Assumptions!$D$10+SQRT('Random Draws'!G778*(Assumptions!$F$10-Assumptions!$D$10)*(Assumptions!$E$10-Assumptions!$D$10)),Assumptions!$F$10-SQRT((1-'Random Draws'!G778)*(Assumptions!$F$10-Assumptions!$D$10)*(Assumptions!$F$10-Assumptions!$E$10)))</f>
        <v>0.0139491742987839</v>
      </c>
      <c r="J778" s="19" t="n">
        <f aca="false">IF('Random Draws'!H778&lt;(Assumptions!$E$11-Assumptions!$D$11)/(Assumptions!$F$11-Assumptions!$D$11),Assumptions!$D$11+SQRT('Random Draws'!H778*(Assumptions!$F$11-Assumptions!$D$11)*(Assumptions!$E$11-Assumptions!$D$11)),Assumptions!$F$11-SQRT((1-'Random Draws'!H778)*(Assumptions!$F$11-Assumptions!$D$11)*(Assumptions!$F$11-Assumptions!$E$11)))</f>
        <v>0.152200597158935</v>
      </c>
      <c r="K778" s="19" t="n">
        <f aca="false">MAX(G778,I778+Assumptions!$D$21)</f>
        <v>0.089073064923939</v>
      </c>
      <c r="L778" s="28" t="n">
        <f aca="false">(F778-Assumptions!$D$15)*(1-H778)+Assumptions!$D$15-J778</f>
        <v>0.187475785168279</v>
      </c>
      <c r="M778" s="21" t="n">
        <f aca="false">Assumptions!$D$14*(1+E778)^1*L778-Assumptions!$D$14*(1+E778)^0*E778*Assumptions!$D$16</f>
        <v>29.0592946104123</v>
      </c>
      <c r="N778" s="21" t="n">
        <f aca="false">Assumptions!$D$14*(1+E778)^2*L778-Assumptions!$D$14*(1+E778)^1*E778*Assumptions!$D$16</f>
        <v>31.4458711719262</v>
      </c>
      <c r="O778" s="21" t="n">
        <f aca="false">Assumptions!$D$14*(1+E778)^3*L778-Assumptions!$D$14*(1+E778)^2*E778*Assumptions!$D$16</f>
        <v>34.0284520673487</v>
      </c>
      <c r="P778" s="21" t="n">
        <f aca="false">Assumptions!$D$14*(1+E778)^4*L778-Assumptions!$D$14*(1+E778)^3*E778*Assumptions!$D$16</f>
        <v>36.8231347056339</v>
      </c>
      <c r="Q778" s="21" t="n">
        <f aca="false">Assumptions!$D$14*(1+E778)^5*L778-Assumptions!$D$14*(1+E778)^4*E778*Assumptions!$D$16</f>
        <v>39.8473385408655</v>
      </c>
      <c r="R778" s="21" t="n">
        <f aca="false">M778/(1+K778)+N778/(1+K778)^2+O778/(1+K778)^3+P778/(1+K778)^4+Q778/(1+K778)^5</f>
        <v>131.722183738012</v>
      </c>
      <c r="S778" s="21" t="n">
        <f aca="false">Q778*(1+I778)/(K778-I778)</f>
        <v>537.82060108034</v>
      </c>
      <c r="T778" s="21" t="n">
        <f aca="false">R778+S778/(1+K778)^5</f>
        <v>482.758742072464</v>
      </c>
      <c r="U778" s="8" t="n">
        <f aca="false">(T778-Assumptions!$D$17)/Assumptions!$D$18</f>
        <v>11.9103496828986</v>
      </c>
    </row>
    <row r="779" customFormat="false" ht="15" hidden="false" customHeight="false" outlineLevel="0" collapsed="false">
      <c r="B779" s="2" t="n">
        <v>774</v>
      </c>
      <c r="C779" s="27" t="n">
        <f aca="false">NORMSDIST('Random Draws'!C779)</f>
        <v>0.810939732541947</v>
      </c>
      <c r="D779" s="27" t="n">
        <f aca="false">NORMSDIST(Assumptions!$D$22*'Random Draws'!C779+SQRT(1-Assumptions!$D$22^2)*'Random Draws'!D779)</f>
        <v>0.716179979366591</v>
      </c>
      <c r="E779" s="19" t="n">
        <f aca="false">IF(C779&lt;(Assumptions!$E$6-Assumptions!$D$6)/(Assumptions!$F$6-Assumptions!$D$6),Assumptions!$D$6+SQRT(C779*(Assumptions!$F$6-Assumptions!$D$6)*(Assumptions!$E$6-Assumptions!$D$6)),Assumptions!$F$6-SQRT((1-C779)*(Assumptions!$F$6-Assumptions!$D$6)*(Assumptions!$F$6-Assumptions!$E$6)))</f>
        <v>0.109254246841389</v>
      </c>
      <c r="F779" s="19" t="n">
        <f aca="false">IF(D779&lt;(Assumptions!$E$7-Assumptions!$D$7)/(Assumptions!$F$7-Assumptions!$D$7),Assumptions!$D$7+SQRT(D779*(Assumptions!$F$7-Assumptions!$D$7)*(Assumptions!$E$7-Assumptions!$D$7)),Assumptions!$F$7-SQRT((1-D779)*(Assumptions!$F$7-Assumptions!$D$7)*(Assumptions!$F$7-Assumptions!$E$7)))</f>
        <v>0.426306082410417</v>
      </c>
      <c r="G779" s="19" t="n">
        <f aca="false">MIN(Assumptions!$D$24,MAX(Assumptions!$D$23,Assumptions!$D$8+Assumptions!$E$8*'Random Draws'!E779))</f>
        <v>0.072481598501155</v>
      </c>
      <c r="H779" s="19" t="n">
        <f aca="false">IF('Random Draws'!F779&lt;(Assumptions!$E$9-Assumptions!$D$9)/(Assumptions!$F$9-Assumptions!$D$9),Assumptions!$D$9+SQRT('Random Draws'!F779*(Assumptions!$F$9-Assumptions!$D$9)*(Assumptions!$E$9-Assumptions!$D$9)),Assumptions!$F$9-SQRT((1-'Random Draws'!F779)*(Assumptions!$F$9-Assumptions!$D$9)*(Assumptions!$F$9-Assumptions!$E$9)))</f>
        <v>0.32366244328624</v>
      </c>
      <c r="I779" s="19" t="n">
        <f aca="false">IF('Random Draws'!G779&lt;(Assumptions!$E$10-Assumptions!$D$10)/(Assumptions!$F$10-Assumptions!$D$10),Assumptions!$D$10+SQRT('Random Draws'!G779*(Assumptions!$F$10-Assumptions!$D$10)*(Assumptions!$E$10-Assumptions!$D$10)),Assumptions!$F$10-SQRT((1-'Random Draws'!G779)*(Assumptions!$F$10-Assumptions!$D$10)*(Assumptions!$F$10-Assumptions!$E$10)))</f>
        <v>0.0196489885726912</v>
      </c>
      <c r="J779" s="19" t="n">
        <f aca="false">IF('Random Draws'!H779&lt;(Assumptions!$E$11-Assumptions!$D$11)/(Assumptions!$F$11-Assumptions!$D$11),Assumptions!$D$11+SQRT('Random Draws'!H779*(Assumptions!$F$11-Assumptions!$D$11)*(Assumptions!$E$11-Assumptions!$D$11)),Assumptions!$F$11-SQRT((1-'Random Draws'!H779)*(Assumptions!$F$11-Assumptions!$D$11)*(Assumptions!$F$11-Assumptions!$E$11)))</f>
        <v>0.163838715452511</v>
      </c>
      <c r="K779" s="19" t="n">
        <f aca="false">MAX(G779,I779+Assumptions!$D$21)</f>
        <v>0.072481598501155</v>
      </c>
      <c r="L779" s="28" t="n">
        <f aca="false">(F779-Assumptions!$D$15)*(1-H779)+Assumptions!$D$15-J779</f>
        <v>0.166564216364376</v>
      </c>
      <c r="M779" s="21" t="n">
        <f aca="false">Assumptions!$D$14*(1+E779)^1*L779-Assumptions!$D$14*(1+E779)^0*E779*Assumptions!$D$16</f>
        <v>26.3152433604688</v>
      </c>
      <c r="N779" s="21" t="n">
        <f aca="false">Assumptions!$D$14*(1+E779)^2*L779-Assumptions!$D$14*(1+E779)^1*E779*Assumptions!$D$16</f>
        <v>29.1902954542646</v>
      </c>
      <c r="O779" s="21" t="n">
        <f aca="false">Assumptions!$D$14*(1+E779)^3*L779-Assumptions!$D$14*(1+E779)^2*E779*Assumptions!$D$16</f>
        <v>32.3794591991979</v>
      </c>
      <c r="P779" s="21" t="n">
        <f aca="false">Assumptions!$D$14*(1+E779)^4*L779-Assumptions!$D$14*(1+E779)^3*E779*Assumptions!$D$16</f>
        <v>35.9170526271378</v>
      </c>
      <c r="Q779" s="21" t="n">
        <f aca="false">Assumptions!$D$14*(1+E779)^5*L779-Assumptions!$D$14*(1+E779)^4*E779*Assumptions!$D$16</f>
        <v>39.8411431606782</v>
      </c>
      <c r="R779" s="21" t="n">
        <f aca="false">M779/(1+K779)+N779/(1+K779)^2+O779/(1+K779)^3+P779/(1+K779)^4+Q779/(1+K779)^5</f>
        <v>131.390365925532</v>
      </c>
      <c r="S779" s="21" t="n">
        <f aca="false">Q779*(1+I779)/(K779-I779)</f>
        <v>768.91869211782</v>
      </c>
      <c r="T779" s="21" t="n">
        <f aca="false">R779+S779/(1+K779)^5</f>
        <v>673.305365321614</v>
      </c>
      <c r="U779" s="8" t="n">
        <f aca="false">(T779-Assumptions!$D$17)/Assumptions!$D$18</f>
        <v>19.5322146128646</v>
      </c>
    </row>
    <row r="780" customFormat="false" ht="15" hidden="false" customHeight="false" outlineLevel="0" collapsed="false">
      <c r="B780" s="2" t="n">
        <v>775</v>
      </c>
      <c r="C780" s="27" t="n">
        <f aca="false">NORMSDIST('Random Draws'!C780)</f>
        <v>0.328246648771931</v>
      </c>
      <c r="D780" s="27" t="n">
        <f aca="false">NORMSDIST(Assumptions!$D$22*'Random Draws'!C780+SQRT(1-Assumptions!$D$22^2)*'Random Draws'!D780)</f>
        <v>0.362618273037529</v>
      </c>
      <c r="E780" s="19" t="n">
        <f aca="false">IF(C780&lt;(Assumptions!$E$6-Assumptions!$D$6)/(Assumptions!$F$6-Assumptions!$D$6),Assumptions!$D$6+SQRT(C780*(Assumptions!$F$6-Assumptions!$D$6)*(Assumptions!$E$6-Assumptions!$D$6)),Assumptions!$F$6-SQRT((1-C780)*(Assumptions!$F$6-Assumptions!$D$6)*(Assumptions!$F$6-Assumptions!$E$6)))</f>
        <v>0.0805121369944817</v>
      </c>
      <c r="F780" s="19" t="n">
        <f aca="false">IF(D780&lt;(Assumptions!$E$7-Assumptions!$D$7)/(Assumptions!$F$7-Assumptions!$D$7),Assumptions!$D$7+SQRT(D780*(Assumptions!$F$7-Assumptions!$D$7)*(Assumptions!$E$7-Assumptions!$D$7)),Assumptions!$F$7-SQRT((1-D780)*(Assumptions!$F$7-Assumptions!$D$7)*(Assumptions!$F$7-Assumptions!$E$7)))</f>
        <v>0.406644502765333</v>
      </c>
      <c r="G780" s="19" t="n">
        <f aca="false">MIN(Assumptions!$D$24,MAX(Assumptions!$D$23,Assumptions!$D$8+Assumptions!$E$8*'Random Draws'!E780))</f>
        <v>0.080484957226264</v>
      </c>
      <c r="H780" s="19" t="n">
        <f aca="false">IF('Random Draws'!F780&lt;(Assumptions!$E$9-Assumptions!$D$9)/(Assumptions!$F$9-Assumptions!$D$9),Assumptions!$D$9+SQRT('Random Draws'!F780*(Assumptions!$F$9-Assumptions!$D$9)*(Assumptions!$E$9-Assumptions!$D$9)),Assumptions!$F$9-SQRT((1-'Random Draws'!F780)*(Assumptions!$F$9-Assumptions!$D$9)*(Assumptions!$F$9-Assumptions!$E$9)))</f>
        <v>0.25313975509857</v>
      </c>
      <c r="I780" s="19" t="n">
        <f aca="false">IF('Random Draws'!G780&lt;(Assumptions!$E$10-Assumptions!$D$10)/(Assumptions!$F$10-Assumptions!$D$10),Assumptions!$D$10+SQRT('Random Draws'!G780*(Assumptions!$F$10-Assumptions!$D$10)*(Assumptions!$E$10-Assumptions!$D$10)),Assumptions!$F$10-SQRT((1-'Random Draws'!G780)*(Assumptions!$F$10-Assumptions!$D$10)*(Assumptions!$F$10-Assumptions!$E$10)))</f>
        <v>0.0250420362750083</v>
      </c>
      <c r="J780" s="19" t="n">
        <f aca="false">IF('Random Draws'!H780&lt;(Assumptions!$E$11-Assumptions!$D$11)/(Assumptions!$F$11-Assumptions!$D$11),Assumptions!$D$11+SQRT('Random Draws'!H780*(Assumptions!$F$11-Assumptions!$D$11)*(Assumptions!$E$11-Assumptions!$D$11)),Assumptions!$F$11-SQRT((1-'Random Draws'!H780)*(Assumptions!$F$11-Assumptions!$D$11)*(Assumptions!$F$11-Assumptions!$E$11)))</f>
        <v>0.185644429798619</v>
      </c>
      <c r="K780" s="19" t="n">
        <f aca="false">MAX(G780,I780+Assumptions!$D$21)</f>
        <v>0.080484957226264</v>
      </c>
      <c r="L780" s="28" t="n">
        <f aca="false">(F780-Assumptions!$D$15)*(1-H780)+Assumptions!$D$15-J780</f>
        <v>0.150970351287332</v>
      </c>
      <c r="M780" s="21" t="n">
        <f aca="false">Assumptions!$D$14*(1+E780)^1*L780-Assumptions!$D$14*(1+E780)^0*E780*Assumptions!$D$16</f>
        <v>23.302940253455</v>
      </c>
      <c r="N780" s="21" t="n">
        <f aca="false">Assumptions!$D$14*(1+E780)^2*L780-Assumptions!$D$14*(1+E780)^1*E780*Assumptions!$D$16</f>
        <v>25.1791097715153</v>
      </c>
      <c r="O780" s="21" t="n">
        <f aca="false">Assumptions!$D$14*(1+E780)^3*L780-Assumptions!$D$14*(1+E780)^2*E780*Assumptions!$D$16</f>
        <v>27.2063337068387</v>
      </c>
      <c r="P780" s="21" t="n">
        <f aca="false">Assumptions!$D$14*(1+E780)^4*L780-Assumptions!$D$14*(1+E780)^3*E780*Assumptions!$D$16</f>
        <v>29.3967737733613</v>
      </c>
      <c r="Q780" s="21" t="n">
        <f aca="false">Assumptions!$D$14*(1+E780)^5*L780-Assumptions!$D$14*(1+E780)^4*E780*Assumptions!$D$16</f>
        <v>31.7635708505979</v>
      </c>
      <c r="R780" s="21" t="n">
        <f aca="false">M780/(1+K780)+N780/(1+K780)^2+O780/(1+K780)^3+P780/(1+K780)^4+Q780/(1+K780)^5</f>
        <v>107.840986148433</v>
      </c>
      <c r="S780" s="21" t="n">
        <f aca="false">Q780*(1+I780)/(K780-I780)</f>
        <v>587.252525397924</v>
      </c>
      <c r="T780" s="21" t="n">
        <f aca="false">R780+S780/(1+K780)^5</f>
        <v>506.61905742779</v>
      </c>
      <c r="U780" s="8" t="n">
        <f aca="false">(T780-Assumptions!$D$17)/Assumptions!$D$18</f>
        <v>12.8647622971116</v>
      </c>
    </row>
    <row r="781" customFormat="false" ht="15" hidden="false" customHeight="false" outlineLevel="0" collapsed="false">
      <c r="B781" s="2" t="n">
        <v>776</v>
      </c>
      <c r="C781" s="27" t="n">
        <f aca="false">NORMSDIST('Random Draws'!C781)</f>
        <v>0.394610428927049</v>
      </c>
      <c r="D781" s="27" t="n">
        <f aca="false">NORMSDIST(Assumptions!$D$22*'Random Draws'!C781+SQRT(1-Assumptions!$D$22^2)*'Random Draws'!D781)</f>
        <v>0.581030039844134</v>
      </c>
      <c r="E781" s="19" t="n">
        <f aca="false">IF(C781&lt;(Assumptions!$E$6-Assumptions!$D$6)/(Assumptions!$F$6-Assumptions!$D$6),Assumptions!$D$6+SQRT(C781*(Assumptions!$F$6-Assumptions!$D$6)*(Assumptions!$E$6-Assumptions!$D$6)),Assumptions!$F$6-SQRT((1-C781)*(Assumptions!$F$6-Assumptions!$D$6)*(Assumptions!$F$6-Assumptions!$E$6)))</f>
        <v>0.0844190515954049</v>
      </c>
      <c r="F781" s="19" t="n">
        <f aca="false">IF(D781&lt;(Assumptions!$E$7-Assumptions!$D$7)/(Assumptions!$F$7-Assumptions!$D$7),Assumptions!$D$7+SQRT(D781*(Assumptions!$F$7-Assumptions!$D$7)*(Assumptions!$E$7-Assumptions!$D$7)),Assumptions!$F$7-SQRT((1-D781)*(Assumptions!$F$7-Assumptions!$D$7)*(Assumptions!$F$7-Assumptions!$E$7)))</f>
        <v>0.419043884010665</v>
      </c>
      <c r="G781" s="19" t="n">
        <f aca="false">MIN(Assumptions!$D$24,MAX(Assumptions!$D$23,Assumptions!$D$8+Assumptions!$E$8*'Random Draws'!E781))</f>
        <v>0.086691027046005</v>
      </c>
      <c r="H781" s="19" t="n">
        <f aca="false">IF('Random Draws'!F781&lt;(Assumptions!$E$9-Assumptions!$D$9)/(Assumptions!$F$9-Assumptions!$D$9),Assumptions!$D$9+SQRT('Random Draws'!F781*(Assumptions!$F$9-Assumptions!$D$9)*(Assumptions!$E$9-Assumptions!$D$9)),Assumptions!$F$9-SQRT((1-'Random Draws'!F781)*(Assumptions!$F$9-Assumptions!$D$9)*(Assumptions!$F$9-Assumptions!$E$9)))</f>
        <v>0.262838198563751</v>
      </c>
      <c r="I781" s="19" t="n">
        <f aca="false">IF('Random Draws'!G781&lt;(Assumptions!$E$10-Assumptions!$D$10)/(Assumptions!$F$10-Assumptions!$D$10),Assumptions!$D$10+SQRT('Random Draws'!G781*(Assumptions!$F$10-Assumptions!$D$10)*(Assumptions!$E$10-Assumptions!$D$10)),Assumptions!$F$10-SQRT((1-'Random Draws'!G781)*(Assumptions!$F$10-Assumptions!$D$10)*(Assumptions!$F$10-Assumptions!$E$10)))</f>
        <v>0.0253322969377472</v>
      </c>
      <c r="J781" s="19" t="n">
        <f aca="false">IF('Random Draws'!H781&lt;(Assumptions!$E$11-Assumptions!$D$11)/(Assumptions!$F$11-Assumptions!$D$11),Assumptions!$D$11+SQRT('Random Draws'!H781*(Assumptions!$F$11-Assumptions!$D$11)*(Assumptions!$E$11-Assumptions!$D$11)),Assumptions!$F$11-SQRT((1-'Random Draws'!H781)*(Assumptions!$F$11-Assumptions!$D$11)*(Assumptions!$F$11-Assumptions!$E$11)))</f>
        <v>0.15584608803242</v>
      </c>
      <c r="K781" s="19" t="n">
        <f aca="false">MAX(G781,I781+Assumptions!$D$21)</f>
        <v>0.086691027046005</v>
      </c>
      <c r="L781" s="28" t="n">
        <f aca="false">(F781-Assumptions!$D$15)*(1-H781)+Assumptions!$D$15-J781</f>
        <v>0.187226022199012</v>
      </c>
      <c r="M781" s="21" t="n">
        <f aca="false">Assumptions!$D$14*(1+E781)^1*L781-Assumptions!$D$14*(1+E781)^0*E781*Assumptions!$D$16</f>
        <v>29.0723396124797</v>
      </c>
      <c r="N781" s="21" t="n">
        <f aca="false">Assumptions!$D$14*(1+E781)^2*L781-Assumptions!$D$14*(1+E781)^1*E781*Assumptions!$D$16</f>
        <v>31.5265989502248</v>
      </c>
      <c r="O781" s="21" t="n">
        <f aca="false">Assumptions!$D$14*(1+E781)^3*L781-Assumptions!$D$14*(1+E781)^2*E781*Assumptions!$D$16</f>
        <v>34.1880445336314</v>
      </c>
      <c r="P781" s="21" t="n">
        <f aca="false">Assumptions!$D$14*(1+E781)^4*L781-Assumptions!$D$14*(1+E781)^3*E781*Assumptions!$D$16</f>
        <v>37.074166829062</v>
      </c>
      <c r="Q781" s="21" t="n">
        <f aca="false">Assumptions!$D$14*(1+E781)^5*L781-Assumptions!$D$14*(1+E781)^4*E781*Assumptions!$D$16</f>
        <v>40.2039328314613</v>
      </c>
      <c r="R781" s="21" t="n">
        <f aca="false">M781/(1+K781)+N781/(1+K781)^2+O781/(1+K781)^3+P781/(1+K781)^4+Q781/(1+K781)^5</f>
        <v>133.207268999357</v>
      </c>
      <c r="S781" s="21" t="n">
        <f aca="false">Q781*(1+I781)/(K781-I781)</f>
        <v>671.826009490136</v>
      </c>
      <c r="T781" s="21" t="n">
        <f aca="false">R781+S781/(1+K781)^5</f>
        <v>576.536541449407</v>
      </c>
      <c r="U781" s="8" t="n">
        <f aca="false">(T781-Assumptions!$D$17)/Assumptions!$D$18</f>
        <v>15.6614616579763</v>
      </c>
    </row>
    <row r="782" customFormat="false" ht="15" hidden="false" customHeight="false" outlineLevel="0" collapsed="false">
      <c r="B782" s="2" t="n">
        <v>777</v>
      </c>
      <c r="C782" s="27" t="n">
        <f aca="false">NORMSDIST('Random Draws'!C782)</f>
        <v>0.592481635970306</v>
      </c>
      <c r="D782" s="27" t="n">
        <f aca="false">NORMSDIST(Assumptions!$D$22*'Random Draws'!C782+SQRT(1-Assumptions!$D$22^2)*'Random Draws'!D782)</f>
        <v>0.251659760281998</v>
      </c>
      <c r="E782" s="19" t="n">
        <f aca="false">IF(C782&lt;(Assumptions!$E$6-Assumptions!$D$6)/(Assumptions!$F$6-Assumptions!$D$6),Assumptions!$D$6+SQRT(C782*(Assumptions!$F$6-Assumptions!$D$6)*(Assumptions!$E$6-Assumptions!$D$6)),Assumptions!$F$6-SQRT((1-C782)*(Assumptions!$F$6-Assumptions!$D$6)*(Assumptions!$F$6-Assumptions!$E$6)))</f>
        <v>0.094860307708753</v>
      </c>
      <c r="F782" s="19" t="n">
        <f aca="false">IF(D782&lt;(Assumptions!$E$7-Assumptions!$D$7)/(Assumptions!$F$7-Assumptions!$D$7),Assumptions!$D$7+SQRT(D782*(Assumptions!$F$7-Assumptions!$D$7)*(Assumptions!$E$7-Assumptions!$D$7)),Assumptions!$F$7-SQRT((1-D782)*(Assumptions!$F$7-Assumptions!$D$7)*(Assumptions!$F$7-Assumptions!$E$7)))</f>
        <v>0.398858185259891</v>
      </c>
      <c r="G782" s="19" t="n">
        <f aca="false">MIN(Assumptions!$D$24,MAX(Assumptions!$D$23,Assumptions!$D$8+Assumptions!$E$8*'Random Draws'!E782))</f>
        <v>0.07480017758986</v>
      </c>
      <c r="H782" s="19" t="n">
        <f aca="false">IF('Random Draws'!F782&lt;(Assumptions!$E$9-Assumptions!$D$9)/(Assumptions!$F$9-Assumptions!$D$9),Assumptions!$D$9+SQRT('Random Draws'!F782*(Assumptions!$F$9-Assumptions!$D$9)*(Assumptions!$E$9-Assumptions!$D$9)),Assumptions!$F$9-SQRT((1-'Random Draws'!F782)*(Assumptions!$F$9-Assumptions!$D$9)*(Assumptions!$F$9-Assumptions!$E$9)))</f>
        <v>0.311309033654958</v>
      </c>
      <c r="I782" s="19" t="n">
        <f aca="false">IF('Random Draws'!G782&lt;(Assumptions!$E$10-Assumptions!$D$10)/(Assumptions!$F$10-Assumptions!$D$10),Assumptions!$D$10+SQRT('Random Draws'!G782*(Assumptions!$F$10-Assumptions!$D$10)*(Assumptions!$E$10-Assumptions!$D$10)),Assumptions!$F$10-SQRT((1-'Random Draws'!G782)*(Assumptions!$F$10-Assumptions!$D$10)*(Assumptions!$F$10-Assumptions!$E$10)))</f>
        <v>0.0233581248796854</v>
      </c>
      <c r="J782" s="19" t="n">
        <f aca="false">IF('Random Draws'!H782&lt;(Assumptions!$E$11-Assumptions!$D$11)/(Assumptions!$F$11-Assumptions!$D$11),Assumptions!$D$11+SQRT('Random Draws'!H782*(Assumptions!$F$11-Assumptions!$D$11)*(Assumptions!$E$11-Assumptions!$D$11)),Assumptions!$F$11-SQRT((1-'Random Draws'!H782)*(Assumptions!$F$11-Assumptions!$D$11)*(Assumptions!$F$11-Assumptions!$E$11)))</f>
        <v>0.189624083344202</v>
      </c>
      <c r="K782" s="19" t="n">
        <f aca="false">MAX(G782,I782+Assumptions!$D$21)</f>
        <v>0.07480017758986</v>
      </c>
      <c r="L782" s="28" t="n">
        <f aca="false">(F782-Assumptions!$D$15)*(1-H782)+Assumptions!$D$15-J782</f>
        <v>0.125536120072207</v>
      </c>
      <c r="M782" s="21" t="n">
        <f aca="false">Assumptions!$D$14*(1+E782)^1*L782-Assumptions!$D$14*(1+E782)^0*E782*Assumptions!$D$16</f>
        <v>19.5168123438357</v>
      </c>
      <c r="N782" s="21" t="n">
        <f aca="false">Assumptions!$D$14*(1+E782)^2*L782-Assumptions!$D$14*(1+E782)^1*E782*Assumptions!$D$16</f>
        <v>21.368183168266</v>
      </c>
      <c r="O782" s="21" t="n">
        <f aca="false">Assumptions!$D$14*(1+E782)^3*L782-Assumptions!$D$14*(1+E782)^2*E782*Assumptions!$D$16</f>
        <v>23.3951755987847</v>
      </c>
      <c r="P782" s="21" t="n">
        <f aca="false">Assumptions!$D$14*(1+E782)^4*L782-Assumptions!$D$14*(1+E782)^3*E782*Assumptions!$D$16</f>
        <v>25.6144491549857</v>
      </c>
      <c r="Q782" s="21" t="n">
        <f aca="false">Assumptions!$D$14*(1+E782)^5*L782-Assumptions!$D$14*(1+E782)^4*E782*Assumptions!$D$16</f>
        <v>28.0442436836178</v>
      </c>
      <c r="R782" s="21" t="n">
        <f aca="false">M782/(1+K782)+N782/(1+K782)^2+O782/(1+K782)^3+P782/(1+K782)^4+Q782/(1+K782)^5</f>
        <v>94.2457170659776</v>
      </c>
      <c r="S782" s="21" t="n">
        <f aca="false">Q782*(1+I782)/(K782-I782)</f>
        <v>557.895789878924</v>
      </c>
      <c r="T782" s="21" t="n">
        <f aca="false">R782+S782/(1+K782)^5</f>
        <v>483.214220965735</v>
      </c>
      <c r="U782" s="8" t="n">
        <f aca="false">(T782-Assumptions!$D$17)/Assumptions!$D$18</f>
        <v>11.9285688386294</v>
      </c>
    </row>
    <row r="783" customFormat="false" ht="15" hidden="false" customHeight="false" outlineLevel="0" collapsed="false">
      <c r="B783" s="2" t="n">
        <v>778</v>
      </c>
      <c r="C783" s="27" t="n">
        <f aca="false">NORMSDIST('Random Draws'!C783)</f>
        <v>0.0233401758352851</v>
      </c>
      <c r="D783" s="27" t="n">
        <f aca="false">NORMSDIST(Assumptions!$D$22*'Random Draws'!C783+SQRT(1-Assumptions!$D$22^2)*'Random Draws'!D783)</f>
        <v>0.104710499946098</v>
      </c>
      <c r="E783" s="19" t="n">
        <f aca="false">IF(C783&lt;(Assumptions!$E$6-Assumptions!$D$6)/(Assumptions!$F$6-Assumptions!$D$6),Assumptions!$D$6+SQRT(C783*(Assumptions!$F$6-Assumptions!$D$6)*(Assumptions!$E$6-Assumptions!$D$6)),Assumptions!$F$6-SQRT((1-C783)*(Assumptions!$F$6-Assumptions!$D$6)*(Assumptions!$F$6-Assumptions!$E$6)))</f>
        <v>0.050802818112716</v>
      </c>
      <c r="F783" s="19" t="n">
        <f aca="false">IF(D783&lt;(Assumptions!$E$7-Assumptions!$D$7)/(Assumptions!$F$7-Assumptions!$D$7),Assumptions!$D$7+SQRT(D783*(Assumptions!$F$7-Assumptions!$D$7)*(Assumptions!$E$7-Assumptions!$D$7)),Assumptions!$F$7-SQRT((1-D783)*(Assumptions!$F$7-Assumptions!$D$7)*(Assumptions!$F$7-Assumptions!$E$7)))</f>
        <v>0.385065175037821</v>
      </c>
      <c r="G783" s="19" t="n">
        <f aca="false">MIN(Assumptions!$D$24,MAX(Assumptions!$D$23,Assumptions!$D$8+Assumptions!$E$8*'Random Draws'!E783))</f>
        <v>0.084866398164787</v>
      </c>
      <c r="H783" s="19" t="n">
        <f aca="false">IF('Random Draws'!F783&lt;(Assumptions!$E$9-Assumptions!$D$9)/(Assumptions!$F$9-Assumptions!$D$9),Assumptions!$D$9+SQRT('Random Draws'!F783*(Assumptions!$F$9-Assumptions!$D$9)*(Assumptions!$E$9-Assumptions!$D$9)),Assumptions!$F$9-SQRT((1-'Random Draws'!F783)*(Assumptions!$F$9-Assumptions!$D$9)*(Assumptions!$F$9-Assumptions!$E$9)))</f>
        <v>0.255912516108931</v>
      </c>
      <c r="I783" s="19" t="n">
        <f aca="false">IF('Random Draws'!G783&lt;(Assumptions!$E$10-Assumptions!$D$10)/(Assumptions!$F$10-Assumptions!$D$10),Assumptions!$D$10+SQRT('Random Draws'!G783*(Assumptions!$F$10-Assumptions!$D$10)*(Assumptions!$E$10-Assumptions!$D$10)),Assumptions!$F$10-SQRT((1-'Random Draws'!G783)*(Assumptions!$F$10-Assumptions!$D$10)*(Assumptions!$F$10-Assumptions!$E$10)))</f>
        <v>0.0248418425494468</v>
      </c>
      <c r="J783" s="19" t="n">
        <f aca="false">IF('Random Draws'!H783&lt;(Assumptions!$E$11-Assumptions!$D$11)/(Assumptions!$F$11-Assumptions!$D$11),Assumptions!$D$11+SQRT('Random Draws'!H783*(Assumptions!$F$11-Assumptions!$D$11)*(Assumptions!$E$11-Assumptions!$D$11)),Assumptions!$F$11-SQRT((1-'Random Draws'!H783)*(Assumptions!$F$11-Assumptions!$D$11)*(Assumptions!$F$11-Assumptions!$E$11)))</f>
        <v>0.156173477040063</v>
      </c>
      <c r="K783" s="19" t="n">
        <f aca="false">MAX(G783,I783+Assumptions!$D$21)</f>
        <v>0.084866398164787</v>
      </c>
      <c r="L783" s="28" t="n">
        <f aca="false">(F783-Assumptions!$D$15)*(1-H783)+Assumptions!$D$15-J783</f>
        <v>0.163617327282064</v>
      </c>
      <c r="M783" s="21" t="n">
        <f aca="false">Assumptions!$D$14*(1+E783)^1*L783-Assumptions!$D$14*(1+E783)^0*E783*Assumptions!$D$16</f>
        <v>24.7087922882188</v>
      </c>
      <c r="N783" s="21" t="n">
        <f aca="false">Assumptions!$D$14*(1+E783)^2*L783-Assumptions!$D$14*(1+E783)^1*E783*Assumptions!$D$16</f>
        <v>25.9640685686221</v>
      </c>
      <c r="O783" s="21" t="n">
        <f aca="false">Assumptions!$D$14*(1+E783)^3*L783-Assumptions!$D$14*(1+E783)^2*E783*Assumptions!$D$16</f>
        <v>27.2831164215799</v>
      </c>
      <c r="P783" s="21" t="n">
        <f aca="false">Assumptions!$D$14*(1+E783)^4*L783-Assumptions!$D$14*(1+E783)^3*E783*Assumptions!$D$16</f>
        <v>28.6691756226934</v>
      </c>
      <c r="Q783" s="21" t="n">
        <f aca="false">Assumptions!$D$14*(1+E783)^5*L783-Assumptions!$D$14*(1+E783)^4*E783*Assumptions!$D$16</f>
        <v>30.1256505372947</v>
      </c>
      <c r="R783" s="21" t="n">
        <f aca="false">M783/(1+K783)+N783/(1+K783)^2+O783/(1+K783)^3+P783/(1+K783)^4+Q783/(1+K783)^5</f>
        <v>106.949095973878</v>
      </c>
      <c r="S783" s="21" t="n">
        <f aca="false">Q783*(1+I783)/(K783-I783)</f>
        <v>514.356614357866</v>
      </c>
      <c r="T783" s="21" t="n">
        <f aca="false">R783+S783/(1+K783)^5</f>
        <v>449.230290942254</v>
      </c>
      <c r="U783" s="8" t="n">
        <f aca="false">(T783-Assumptions!$D$17)/Assumptions!$D$18</f>
        <v>10.5692116376901</v>
      </c>
    </row>
    <row r="784" customFormat="false" ht="15" hidden="false" customHeight="false" outlineLevel="0" collapsed="false">
      <c r="B784" s="2" t="n">
        <v>779</v>
      </c>
      <c r="C784" s="27" t="n">
        <f aca="false">NORMSDIST('Random Draws'!C784)</f>
        <v>0.0944933088799027</v>
      </c>
      <c r="D784" s="27" t="n">
        <f aca="false">NORMSDIST(Assumptions!$D$22*'Random Draws'!C784+SQRT(1-Assumptions!$D$22^2)*'Random Draws'!D784)</f>
        <v>0.205991904152151</v>
      </c>
      <c r="E784" s="19" t="n">
        <f aca="false">IF(C784&lt;(Assumptions!$E$6-Assumptions!$D$6)/(Assumptions!$F$6-Assumptions!$D$6),Assumptions!$D$6+SQRT(C784*(Assumptions!$F$6-Assumptions!$D$6)*(Assumptions!$E$6-Assumptions!$D$6)),Assumptions!$F$6-SQRT((1-C784)*(Assumptions!$F$6-Assumptions!$D$6)*(Assumptions!$F$6-Assumptions!$E$6)))</f>
        <v>0.0617362955537395</v>
      </c>
      <c r="F784" s="19" t="n">
        <f aca="false">IF(D784&lt;(Assumptions!$E$7-Assumptions!$D$7)/(Assumptions!$F$7-Assumptions!$D$7),Assumptions!$D$7+SQRT(D784*(Assumptions!$F$7-Assumptions!$D$7)*(Assumptions!$E$7-Assumptions!$D$7)),Assumptions!$F$7-SQRT((1-D784)*(Assumptions!$F$7-Assumptions!$D$7)*(Assumptions!$F$7-Assumptions!$E$7)))</f>
        <v>0.395156100820667</v>
      </c>
      <c r="G784" s="19" t="n">
        <f aca="false">MIN(Assumptions!$D$24,MAX(Assumptions!$D$23,Assumptions!$D$8+Assumptions!$E$8*'Random Draws'!E784))</f>
        <v>0.085083730352926</v>
      </c>
      <c r="H784" s="19" t="n">
        <f aca="false">IF('Random Draws'!F784&lt;(Assumptions!$E$9-Assumptions!$D$9)/(Assumptions!$F$9-Assumptions!$D$9),Assumptions!$D$9+SQRT('Random Draws'!F784*(Assumptions!$F$9-Assumptions!$D$9)*(Assumptions!$E$9-Assumptions!$D$9)),Assumptions!$F$9-SQRT((1-'Random Draws'!F784)*(Assumptions!$F$9-Assumptions!$D$9)*(Assumptions!$F$9-Assumptions!$E$9)))</f>
        <v>0.267555689722652</v>
      </c>
      <c r="I784" s="19" t="n">
        <f aca="false">IF('Random Draws'!G784&lt;(Assumptions!$E$10-Assumptions!$D$10)/(Assumptions!$F$10-Assumptions!$D$10),Assumptions!$D$10+SQRT('Random Draws'!G784*(Assumptions!$F$10-Assumptions!$D$10)*(Assumptions!$E$10-Assumptions!$D$10)),Assumptions!$F$10-SQRT((1-'Random Draws'!G784)*(Assumptions!$F$10-Assumptions!$D$10)*(Assumptions!$F$10-Assumptions!$E$10)))</f>
        <v>0.0128059614962032</v>
      </c>
      <c r="J784" s="19" t="n">
        <f aca="false">IF('Random Draws'!H784&lt;(Assumptions!$E$11-Assumptions!$D$11)/(Assumptions!$F$11-Assumptions!$D$11),Assumptions!$D$11+SQRT('Random Draws'!H784*(Assumptions!$F$11-Assumptions!$D$11)*(Assumptions!$E$11-Assumptions!$D$11)),Assumptions!$F$11-SQRT((1-'Random Draws'!H784)*(Assumptions!$F$11-Assumptions!$D$11)*(Assumptions!$F$11-Assumptions!$E$11)))</f>
        <v>0.201467831904712</v>
      </c>
      <c r="K784" s="19" t="n">
        <f aca="false">MAX(G784,I784+Assumptions!$D$21)</f>
        <v>0.085083730352926</v>
      </c>
      <c r="L784" s="28" t="n">
        <f aca="false">(F784-Assumptions!$D$15)*(1-H784)+Assumptions!$D$15-J784</f>
        <v>0.122744245476712</v>
      </c>
      <c r="M784" s="21" t="n">
        <f aca="false">Assumptions!$D$14*(1+E784)^1*L784-Assumptions!$D$14*(1+E784)^0*E784*Assumptions!$D$16</f>
        <v>18.6281400858238</v>
      </c>
      <c r="N784" s="21" t="n">
        <f aca="false">Assumptions!$D$14*(1+E784)^2*L784-Assumptions!$D$14*(1+E784)^1*E784*Assumptions!$D$16</f>
        <v>19.7781724477787</v>
      </c>
      <c r="O784" s="21" t="n">
        <f aca="false">Assumptions!$D$14*(1+E784)^3*L784-Assumptions!$D$14*(1+E784)^2*E784*Assumptions!$D$16</f>
        <v>20.9992035475276</v>
      </c>
      <c r="P784" s="21" t="n">
        <f aca="false">Assumptions!$D$14*(1+E784)^4*L784-Assumptions!$D$14*(1+E784)^3*E784*Assumptions!$D$16</f>
        <v>22.2956165841309</v>
      </c>
      <c r="Q784" s="21" t="n">
        <f aca="false">Assumptions!$D$14*(1+E784)^5*L784-Assumptions!$D$14*(1+E784)^4*E784*Assumptions!$D$16</f>
        <v>23.6720653591216</v>
      </c>
      <c r="R784" s="21" t="n">
        <f aca="false">M784/(1+K784)+N784/(1+K784)^2+O784/(1+K784)^3+P784/(1+K784)^4+Q784/(1+K784)^5</f>
        <v>82.2220933081333</v>
      </c>
      <c r="S784" s="21" t="n">
        <f aca="false">Q784*(1+I784)/(K784-I784)</f>
        <v>331.709311118507</v>
      </c>
      <c r="T784" s="21" t="n">
        <f aca="false">R784+S784/(1+K784)^5</f>
        <v>302.738752125768</v>
      </c>
      <c r="U784" s="8" t="n">
        <f aca="false">(T784-Assumptions!$D$17)/Assumptions!$D$18</f>
        <v>4.70955008503073</v>
      </c>
    </row>
    <row r="785" customFormat="false" ht="15" hidden="false" customHeight="false" outlineLevel="0" collapsed="false">
      <c r="B785" s="2" t="n">
        <v>780</v>
      </c>
      <c r="C785" s="27" t="n">
        <f aca="false">NORMSDIST('Random Draws'!C785)</f>
        <v>0.343861709022847</v>
      </c>
      <c r="D785" s="27" t="n">
        <f aca="false">NORMSDIST(Assumptions!$D$22*'Random Draws'!C785+SQRT(1-Assumptions!$D$22^2)*'Random Draws'!D785)</f>
        <v>0.577051708022254</v>
      </c>
      <c r="E785" s="19" t="n">
        <f aca="false">IF(C785&lt;(Assumptions!$E$6-Assumptions!$D$6)/(Assumptions!$F$6-Assumptions!$D$6),Assumptions!$D$6+SQRT(C785*(Assumptions!$F$6-Assumptions!$D$6)*(Assumptions!$E$6-Assumptions!$D$6)),Assumptions!$F$6-SQRT((1-C785)*(Assumptions!$F$6-Assumptions!$D$6)*(Assumptions!$F$6-Assumptions!$E$6)))</f>
        <v>0.0814645456397901</v>
      </c>
      <c r="F785" s="19" t="n">
        <f aca="false">IF(D785&lt;(Assumptions!$E$7-Assumptions!$D$7)/(Assumptions!$F$7-Assumptions!$D$7),Assumptions!$D$7+SQRT(D785*(Assumptions!$F$7-Assumptions!$D$7)*(Assumptions!$E$7-Assumptions!$D$7)),Assumptions!$F$7-SQRT((1-D785)*(Assumptions!$F$7-Assumptions!$D$7)*(Assumptions!$F$7-Assumptions!$E$7)))</f>
        <v>0.418841399100748</v>
      </c>
      <c r="G785" s="19" t="n">
        <f aca="false">MIN(Assumptions!$D$24,MAX(Assumptions!$D$23,Assumptions!$D$8+Assumptions!$E$8*'Random Draws'!E785))</f>
        <v>0.08963955898395</v>
      </c>
      <c r="H785" s="19" t="n">
        <f aca="false">IF('Random Draws'!F785&lt;(Assumptions!$E$9-Assumptions!$D$9)/(Assumptions!$F$9-Assumptions!$D$9),Assumptions!$D$9+SQRT('Random Draws'!F785*(Assumptions!$F$9-Assumptions!$D$9)*(Assumptions!$E$9-Assumptions!$D$9)),Assumptions!$F$9-SQRT((1-'Random Draws'!F785)*(Assumptions!$F$9-Assumptions!$D$9)*(Assumptions!$F$9-Assumptions!$E$9)))</f>
        <v>0.269539725517023</v>
      </c>
      <c r="I785" s="19" t="n">
        <f aca="false">IF('Random Draws'!G785&lt;(Assumptions!$E$10-Assumptions!$D$10)/(Assumptions!$F$10-Assumptions!$D$10),Assumptions!$D$10+SQRT('Random Draws'!G785*(Assumptions!$F$10-Assumptions!$D$10)*(Assumptions!$E$10-Assumptions!$D$10)),Assumptions!$F$10-SQRT((1-'Random Draws'!G785)*(Assumptions!$F$10-Assumptions!$D$10)*(Assumptions!$F$10-Assumptions!$E$10)))</f>
        <v>0.0217418305013002</v>
      </c>
      <c r="J785" s="19" t="n">
        <f aca="false">IF('Random Draws'!H785&lt;(Assumptions!$E$11-Assumptions!$D$11)/(Assumptions!$F$11-Assumptions!$D$11),Assumptions!$D$11+SQRT('Random Draws'!H785*(Assumptions!$F$11-Assumptions!$D$11)*(Assumptions!$E$11-Assumptions!$D$11)),Assumptions!$F$11-SQRT((1-'Random Draws'!H785)*(Assumptions!$F$11-Assumptions!$D$11)*(Assumptions!$F$11-Assumptions!$E$11)))</f>
        <v>0.193787314949666</v>
      </c>
      <c r="K785" s="19" t="n">
        <f aca="false">MAX(G785,I785+Assumptions!$D$21)</f>
        <v>0.08963955898395</v>
      </c>
      <c r="L785" s="28" t="n">
        <f aca="false">(F785-Assumptions!$D$15)*(1-H785)+Assumptions!$D$15-J785</f>
        <v>0.147199852719514</v>
      </c>
      <c r="M785" s="21" t="n">
        <f aca="false">Assumptions!$D$14*(1+E785)^1*L785-Assumptions!$D$14*(1+E785)^0*E785*Assumptions!$D$16</f>
        <v>22.7283853932021</v>
      </c>
      <c r="N785" s="21" t="n">
        <f aca="false">Assumptions!$D$14*(1+E785)^2*L785-Assumptions!$D$14*(1+E785)^1*E785*Assumptions!$D$16</f>
        <v>24.5799429823853</v>
      </c>
      <c r="O785" s="21" t="n">
        <f aca="false">Assumptions!$D$14*(1+E785)^3*L785-Assumptions!$D$14*(1+E785)^2*E785*Assumptions!$D$16</f>
        <v>26.5823368692973</v>
      </c>
      <c r="P785" s="21" t="n">
        <f aca="false">Assumptions!$D$14*(1+E785)^4*L785-Assumptions!$D$14*(1+E785)^3*E785*Assumptions!$D$16</f>
        <v>28.7478548643984</v>
      </c>
      <c r="Q785" s="21" t="n">
        <f aca="false">Assumptions!$D$14*(1+E785)^5*L785-Assumptions!$D$14*(1+E785)^4*E785*Assumptions!$D$16</f>
        <v>31.0897857990453</v>
      </c>
      <c r="R785" s="21" t="n">
        <f aca="false">M785/(1+K785)+N785/(1+K785)^2+O785/(1+K785)^3+P785/(1+K785)^4+Q785/(1+K785)^5</f>
        <v>102.739915949064</v>
      </c>
      <c r="S785" s="21" t="n">
        <f aca="false">Q785*(1+I785)/(K785-I785)</f>
        <v>467.846794909009</v>
      </c>
      <c r="T785" s="21" t="n">
        <f aca="false">R785+S785/(1+K785)^5</f>
        <v>407.311477365858</v>
      </c>
      <c r="U785" s="8" t="n">
        <f aca="false">(T785-Assumptions!$D$17)/Assumptions!$D$18</f>
        <v>8.89245909463434</v>
      </c>
    </row>
    <row r="786" customFormat="false" ht="15" hidden="false" customHeight="false" outlineLevel="0" collapsed="false">
      <c r="B786" s="2" t="n">
        <v>781</v>
      </c>
      <c r="C786" s="27" t="n">
        <f aca="false">NORMSDIST('Random Draws'!C786)</f>
        <v>0.229503008325757</v>
      </c>
      <c r="D786" s="27" t="n">
        <f aca="false">NORMSDIST(Assumptions!$D$22*'Random Draws'!C786+SQRT(1-Assumptions!$D$22^2)*'Random Draws'!D786)</f>
        <v>0.551776926751011</v>
      </c>
      <c r="E786" s="19" t="n">
        <f aca="false">IF(C786&lt;(Assumptions!$E$6-Assumptions!$D$6)/(Assumptions!$F$6-Assumptions!$D$6),Assumptions!$D$6+SQRT(C786*(Assumptions!$F$6-Assumptions!$D$6)*(Assumptions!$E$6-Assumptions!$D$6)),Assumptions!$F$6-SQRT((1-C786)*(Assumptions!$F$6-Assumptions!$D$6)*(Assumptions!$F$6-Assumptions!$E$6)))</f>
        <v>0.0738749913893537</v>
      </c>
      <c r="F786" s="19" t="n">
        <f aca="false">IF(D786&lt;(Assumptions!$E$7-Assumptions!$D$7)/(Assumptions!$F$7-Assumptions!$D$7),Assumptions!$D$7+SQRT(D786*(Assumptions!$F$7-Assumptions!$D$7)*(Assumptions!$E$7-Assumptions!$D$7)),Assumptions!$F$7-SQRT((1-D786)*(Assumptions!$F$7-Assumptions!$D$7)*(Assumptions!$F$7-Assumptions!$E$7)))</f>
        <v>0.417538348607742</v>
      </c>
      <c r="G786" s="19" t="n">
        <f aca="false">MIN(Assumptions!$D$24,MAX(Assumptions!$D$23,Assumptions!$D$8+Assumptions!$E$8*'Random Draws'!E786))</f>
        <v>0.074157650688349</v>
      </c>
      <c r="H786" s="19" t="n">
        <f aca="false">IF('Random Draws'!F786&lt;(Assumptions!$E$9-Assumptions!$D$9)/(Assumptions!$F$9-Assumptions!$D$9),Assumptions!$D$9+SQRT('Random Draws'!F786*(Assumptions!$F$9-Assumptions!$D$9)*(Assumptions!$E$9-Assumptions!$D$9)),Assumptions!$F$9-SQRT((1-'Random Draws'!F786)*(Assumptions!$F$9-Assumptions!$D$9)*(Assumptions!$F$9-Assumptions!$E$9)))</f>
        <v>0.257049101857183</v>
      </c>
      <c r="I786" s="19" t="n">
        <f aca="false">IF('Random Draws'!G786&lt;(Assumptions!$E$10-Assumptions!$D$10)/(Assumptions!$F$10-Assumptions!$D$10),Assumptions!$D$10+SQRT('Random Draws'!G786*(Assumptions!$F$10-Assumptions!$D$10)*(Assumptions!$E$10-Assumptions!$D$10)),Assumptions!$F$10-SQRT((1-'Random Draws'!G786)*(Assumptions!$F$10-Assumptions!$D$10)*(Assumptions!$F$10-Assumptions!$E$10)))</f>
        <v>0.0199362183371316</v>
      </c>
      <c r="J786" s="19" t="n">
        <f aca="false">IF('Random Draws'!H786&lt;(Assumptions!$E$11-Assumptions!$D$11)/(Assumptions!$F$11-Assumptions!$D$11),Assumptions!$D$11+SQRT('Random Draws'!H786*(Assumptions!$F$11-Assumptions!$D$11)*(Assumptions!$E$11-Assumptions!$D$11)),Assumptions!$F$11-SQRT((1-'Random Draws'!H786)*(Assumptions!$F$11-Assumptions!$D$11)*(Assumptions!$F$11-Assumptions!$E$11)))</f>
        <v>0.148352912805283</v>
      </c>
      <c r="K786" s="19" t="n">
        <f aca="false">MAX(G786,I786+Assumptions!$D$21)</f>
        <v>0.074157650688349</v>
      </c>
      <c r="L786" s="28" t="n">
        <f aca="false">(F786-Assumptions!$D$15)*(1-H786)+Assumptions!$D$15-J786</f>
        <v>0.195273961543341</v>
      </c>
      <c r="M786" s="21" t="n">
        <f aca="false">Assumptions!$D$14*(1+E786)^1*L786-Assumptions!$D$14*(1+E786)^0*E786*Assumptions!$D$16</f>
        <v>30.0851182342398</v>
      </c>
      <c r="N786" s="21" t="n">
        <f aca="false">Assumptions!$D$14*(1+E786)^2*L786-Assumptions!$D$14*(1+E786)^1*E786*Assumptions!$D$16</f>
        <v>32.3076560847419</v>
      </c>
      <c r="O786" s="21" t="n">
        <f aca="false">Assumptions!$D$14*(1+E786)^3*L786-Assumptions!$D$14*(1+E786)^2*E786*Assumptions!$D$16</f>
        <v>34.6943838998124</v>
      </c>
      <c r="P786" s="21" t="n">
        <f aca="false">Assumptions!$D$14*(1+E786)^4*L786-Assumptions!$D$14*(1+E786)^3*E786*Assumptions!$D$16</f>
        <v>37.25743121167</v>
      </c>
      <c r="Q786" s="21" t="n">
        <f aca="false">Assumptions!$D$14*(1+E786)^5*L786-Assumptions!$D$14*(1+E786)^4*E786*Assumptions!$D$16</f>
        <v>40.0098236216216</v>
      </c>
      <c r="R786" s="21" t="n">
        <f aca="false">M786/(1+K786)+N786/(1+K786)^2+O786/(1+K786)^3+P786/(1+K786)^4+Q786/(1+K786)^5</f>
        <v>139.966832984661</v>
      </c>
      <c r="S786" s="21" t="n">
        <f aca="false">Q786*(1+I786)/(K786-I786)</f>
        <v>752.607713065258</v>
      </c>
      <c r="T786" s="21" t="n">
        <f aca="false">R786+S786/(1+K786)^5</f>
        <v>666.260973183654</v>
      </c>
      <c r="U786" s="8" t="n">
        <f aca="false">(T786-Assumptions!$D$17)/Assumptions!$D$18</f>
        <v>19.2504389273462</v>
      </c>
    </row>
    <row r="787" customFormat="false" ht="15" hidden="false" customHeight="false" outlineLevel="0" collapsed="false">
      <c r="B787" s="2" t="n">
        <v>782</v>
      </c>
      <c r="C787" s="27" t="n">
        <f aca="false">NORMSDIST('Random Draws'!C787)</f>
        <v>0.608602186987631</v>
      </c>
      <c r="D787" s="27" t="n">
        <f aca="false">NORMSDIST(Assumptions!$D$22*'Random Draws'!C787+SQRT(1-Assumptions!$D$22^2)*'Random Draws'!D787)</f>
        <v>0.565614209243307</v>
      </c>
      <c r="E787" s="19" t="n">
        <f aca="false">IF(C787&lt;(Assumptions!$E$6-Assumptions!$D$6)/(Assumptions!$F$6-Assumptions!$D$6),Assumptions!$D$6+SQRT(C787*(Assumptions!$F$6-Assumptions!$D$6)*(Assumptions!$E$6-Assumptions!$D$6)),Assumptions!$F$6-SQRT((1-C787)*(Assumptions!$F$6-Assumptions!$D$6)*(Assumptions!$F$6-Assumptions!$E$6)))</f>
        <v>0.0957621308711434</v>
      </c>
      <c r="F787" s="19" t="n">
        <f aca="false">IF(D787&lt;(Assumptions!$E$7-Assumptions!$D$7)/(Assumptions!$F$7-Assumptions!$D$7),Assumptions!$D$7+SQRT(D787*(Assumptions!$F$7-Assumptions!$D$7)*(Assumptions!$E$7-Assumptions!$D$7)),Assumptions!$F$7-SQRT((1-D787)*(Assumptions!$F$7-Assumptions!$D$7)*(Assumptions!$F$7-Assumptions!$E$7)))</f>
        <v>0.418255345295173</v>
      </c>
      <c r="G787" s="19" t="n">
        <f aca="false">MIN(Assumptions!$D$24,MAX(Assumptions!$D$23,Assumptions!$D$8+Assumptions!$E$8*'Random Draws'!E787))</f>
        <v>0.082156676515163</v>
      </c>
      <c r="H787" s="19" t="n">
        <f aca="false">IF('Random Draws'!F787&lt;(Assumptions!$E$9-Assumptions!$D$9)/(Assumptions!$F$9-Assumptions!$D$9),Assumptions!$D$9+SQRT('Random Draws'!F787*(Assumptions!$F$9-Assumptions!$D$9)*(Assumptions!$E$9-Assumptions!$D$9)),Assumptions!$F$9-SQRT((1-'Random Draws'!F787)*(Assumptions!$F$9-Assumptions!$D$9)*(Assumptions!$F$9-Assumptions!$E$9)))</f>
        <v>0.297455150871527</v>
      </c>
      <c r="I787" s="19" t="n">
        <f aca="false">IF('Random Draws'!G787&lt;(Assumptions!$E$10-Assumptions!$D$10)/(Assumptions!$F$10-Assumptions!$D$10),Assumptions!$D$10+SQRT('Random Draws'!G787*(Assumptions!$F$10-Assumptions!$D$10)*(Assumptions!$E$10-Assumptions!$D$10)),Assumptions!$F$10-SQRT((1-'Random Draws'!G787)*(Assumptions!$F$10-Assumptions!$D$10)*(Assumptions!$F$10-Assumptions!$E$10)))</f>
        <v>0.0141980151710064</v>
      </c>
      <c r="J787" s="19" t="n">
        <f aca="false">IF('Random Draws'!H787&lt;(Assumptions!$E$11-Assumptions!$D$11)/(Assumptions!$F$11-Assumptions!$D$11),Assumptions!$D$11+SQRT('Random Draws'!H787*(Assumptions!$F$11-Assumptions!$D$11)*(Assumptions!$E$11-Assumptions!$D$11)),Assumptions!$F$11-SQRT((1-'Random Draws'!H787)*(Assumptions!$F$11-Assumptions!$D$11)*(Assumptions!$F$11-Assumptions!$E$11)))</f>
        <v>0.13530587195556</v>
      </c>
      <c r="K787" s="19" t="n">
        <f aca="false">MAX(G787,I787+Assumptions!$D$21)</f>
        <v>0.082156676515163</v>
      </c>
      <c r="L787" s="28" t="n">
        <f aca="false">(F787-Assumptions!$D$15)*(1-H787)+Assumptions!$D$15-J787</f>
        <v>0.197206436115313</v>
      </c>
      <c r="M787" s="21" t="n">
        <f aca="false">Assumptions!$D$14*(1+E787)^1*L787-Assumptions!$D$14*(1+E787)^0*E787*Assumptions!$D$16</f>
        <v>30.9166797062974</v>
      </c>
      <c r="N787" s="21" t="n">
        <f aca="false">Assumptions!$D$14*(1+E787)^2*L787-Assumptions!$D$14*(1+E787)^1*E787*Assumptions!$D$16</f>
        <v>33.8773268344331</v>
      </c>
      <c r="O787" s="21" t="n">
        <f aca="false">Assumptions!$D$14*(1+E787)^3*L787-Assumptions!$D$14*(1+E787)^2*E787*Assumptions!$D$16</f>
        <v>37.1214918403165</v>
      </c>
      <c r="P787" s="21" t="n">
        <f aca="false">Assumptions!$D$14*(1+E787)^4*L787-Assumptions!$D$14*(1+E787)^3*E787*Assumptions!$D$16</f>
        <v>40.676325000061</v>
      </c>
      <c r="Q787" s="21" t="n">
        <f aca="false">Assumptions!$D$14*(1+E787)^5*L787-Assumptions!$D$14*(1+E787)^4*E787*Assumptions!$D$16</f>
        <v>44.571576558074</v>
      </c>
      <c r="R787" s="21" t="n">
        <f aca="false">M787/(1+K787)+N787/(1+K787)^2+O787/(1+K787)^3+P787/(1+K787)^4+Q787/(1+K787)^5</f>
        <v>146.484876349267</v>
      </c>
      <c r="S787" s="21" t="n">
        <f aca="false">Q787*(1+I787)/(K787-I787)</f>
        <v>665.175028232484</v>
      </c>
      <c r="T787" s="21" t="n">
        <f aca="false">R787+S787/(1+K787)^5</f>
        <v>594.698672977526</v>
      </c>
      <c r="U787" s="8" t="n">
        <f aca="false">(T787-Assumptions!$D$17)/Assumptions!$D$18</f>
        <v>16.387946919101</v>
      </c>
    </row>
    <row r="788" customFormat="false" ht="15" hidden="false" customHeight="false" outlineLevel="0" collapsed="false">
      <c r="B788" s="2" t="n">
        <v>783</v>
      </c>
      <c r="C788" s="27" t="n">
        <f aca="false">NORMSDIST('Random Draws'!C788)</f>
        <v>0.329996655992979</v>
      </c>
      <c r="D788" s="27" t="n">
        <f aca="false">NORMSDIST(Assumptions!$D$22*'Random Draws'!C788+SQRT(1-Assumptions!$D$22^2)*'Random Draws'!D788)</f>
        <v>0.306684067521683</v>
      </c>
      <c r="E788" s="19" t="n">
        <f aca="false">IF(C788&lt;(Assumptions!$E$6-Assumptions!$D$6)/(Assumptions!$F$6-Assumptions!$D$6),Assumptions!$D$6+SQRT(C788*(Assumptions!$F$6-Assumptions!$D$6)*(Assumptions!$E$6-Assumptions!$D$6)),Assumptions!$F$6-SQRT((1-C788)*(Assumptions!$F$6-Assumptions!$D$6)*(Assumptions!$F$6-Assumptions!$E$6)))</f>
        <v>0.0806199862132534</v>
      </c>
      <c r="F788" s="19" t="n">
        <f aca="false">IF(D788&lt;(Assumptions!$E$7-Assumptions!$D$7)/(Assumptions!$F$7-Assumptions!$D$7),Assumptions!$D$7+SQRT(D788*(Assumptions!$F$7-Assumptions!$D$7)*(Assumptions!$E$7-Assumptions!$D$7)),Assumptions!$F$7-SQRT((1-D788)*(Assumptions!$F$7-Assumptions!$D$7)*(Assumptions!$F$7-Assumptions!$E$7)))</f>
        <v>0.402896438140364</v>
      </c>
      <c r="G788" s="19" t="n">
        <f aca="false">MIN(Assumptions!$D$24,MAX(Assumptions!$D$23,Assumptions!$D$8+Assumptions!$E$8*'Random Draws'!E788))</f>
        <v>0.082985316500281</v>
      </c>
      <c r="H788" s="19" t="n">
        <f aca="false">IF('Random Draws'!F788&lt;(Assumptions!$E$9-Assumptions!$D$9)/(Assumptions!$F$9-Assumptions!$D$9),Assumptions!$D$9+SQRT('Random Draws'!F788*(Assumptions!$F$9-Assumptions!$D$9)*(Assumptions!$E$9-Assumptions!$D$9)),Assumptions!$F$9-SQRT((1-'Random Draws'!F788)*(Assumptions!$F$9-Assumptions!$D$9)*(Assumptions!$F$9-Assumptions!$E$9)))</f>
        <v>0.254253786743704</v>
      </c>
      <c r="I788" s="19" t="n">
        <f aca="false">IF('Random Draws'!G788&lt;(Assumptions!$E$10-Assumptions!$D$10)/(Assumptions!$F$10-Assumptions!$D$10),Assumptions!$D$10+SQRT('Random Draws'!G788*(Assumptions!$F$10-Assumptions!$D$10)*(Assumptions!$E$10-Assumptions!$D$10)),Assumptions!$F$10-SQRT((1-'Random Draws'!G788)*(Assumptions!$F$10-Assumptions!$D$10)*(Assumptions!$F$10-Assumptions!$E$10)))</f>
        <v>0.0208692505686857</v>
      </c>
      <c r="J788" s="19" t="n">
        <f aca="false">IF('Random Draws'!H788&lt;(Assumptions!$E$11-Assumptions!$D$11)/(Assumptions!$F$11-Assumptions!$D$11),Assumptions!$D$11+SQRT('Random Draws'!H788*(Assumptions!$F$11-Assumptions!$D$11)*(Assumptions!$E$11-Assumptions!$D$11)),Assumptions!$F$11-SQRT((1-'Random Draws'!H788)*(Assumptions!$F$11-Assumptions!$D$11)*(Assumptions!$F$11-Assumptions!$E$11)))</f>
        <v>0.167381130920363</v>
      </c>
      <c r="K788" s="19" t="n">
        <f aca="false">MAX(G788,I788+Assumptions!$D$21)</f>
        <v>0.082985316500281</v>
      </c>
      <c r="L788" s="28" t="n">
        <f aca="false">(F788-Assumptions!$D$15)*(1-H788)+Assumptions!$D$15-J788</f>
        <v>0.166130354433945</v>
      </c>
      <c r="M788" s="21" t="n">
        <f aca="false">Assumptions!$D$14*(1+E788)^1*L788-Assumptions!$D$14*(1+E788)^0*E788*Assumptions!$D$16</f>
        <v>25.6802513510841</v>
      </c>
      <c r="N788" s="21" t="n">
        <f aca="false">Assumptions!$D$14*(1+E788)^2*L788-Assumptions!$D$14*(1+E788)^1*E788*Assumptions!$D$16</f>
        <v>27.7505928609614</v>
      </c>
      <c r="O788" s="21" t="n">
        <f aca="false">Assumptions!$D$14*(1+E788)^3*L788-Assumptions!$D$14*(1+E788)^2*E788*Assumptions!$D$16</f>
        <v>29.9878452748218</v>
      </c>
      <c r="P788" s="21" t="n">
        <f aca="false">Assumptions!$D$14*(1+E788)^4*L788-Assumptions!$D$14*(1+E788)^3*E788*Assumptions!$D$16</f>
        <v>32.4054649474431</v>
      </c>
      <c r="Q788" s="21" t="n">
        <f aca="false">Assumptions!$D$14*(1+E788)^5*L788-Assumptions!$D$14*(1+E788)^4*E788*Assumptions!$D$16</f>
        <v>35.01799308474</v>
      </c>
      <c r="R788" s="21" t="n">
        <f aca="false">M788/(1+K788)+N788/(1+K788)^2+O788/(1+K788)^3+P788/(1+K788)^4+Q788/(1+K788)^5</f>
        <v>118.045554597989</v>
      </c>
      <c r="S788" s="21" t="n">
        <f aca="false">Q788*(1+I788)/(K788-I788)</f>
        <v>575.516041151188</v>
      </c>
      <c r="T788" s="21" t="n">
        <f aca="false">R788+S788/(1+K788)^5</f>
        <v>504.363240875488</v>
      </c>
      <c r="U788" s="8" t="n">
        <f aca="false">(T788-Assumptions!$D$17)/Assumptions!$D$18</f>
        <v>12.7745296350195</v>
      </c>
    </row>
    <row r="789" customFormat="false" ht="15" hidden="false" customHeight="false" outlineLevel="0" collapsed="false">
      <c r="B789" s="2" t="n">
        <v>784</v>
      </c>
      <c r="C789" s="27" t="n">
        <f aca="false">NORMSDIST('Random Draws'!C789)</f>
        <v>0.443126565965829</v>
      </c>
      <c r="D789" s="27" t="n">
        <f aca="false">NORMSDIST(Assumptions!$D$22*'Random Draws'!C789+SQRT(1-Assumptions!$D$22^2)*'Random Draws'!D789)</f>
        <v>0.0823816348854359</v>
      </c>
      <c r="E789" s="19" t="n">
        <f aca="false">IF(C789&lt;(Assumptions!$E$6-Assumptions!$D$6)/(Assumptions!$F$6-Assumptions!$D$6),Assumptions!$D$6+SQRT(C789*(Assumptions!$F$6-Assumptions!$D$6)*(Assumptions!$E$6-Assumptions!$D$6)),Assumptions!$F$6-SQRT((1-C789)*(Assumptions!$F$6-Assumptions!$D$6)*(Assumptions!$F$6-Assumptions!$E$6)))</f>
        <v>0.087070509130762</v>
      </c>
      <c r="F789" s="19" t="n">
        <f aca="false">IF(D789&lt;(Assumptions!$E$7-Assumptions!$D$7)/(Assumptions!$F$7-Assumptions!$D$7),Assumptions!$D$7+SQRT(D789*(Assumptions!$F$7-Assumptions!$D$7)*(Assumptions!$E$7-Assumptions!$D$7)),Assumptions!$F$7-SQRT((1-D789)*(Assumptions!$F$7-Assumptions!$D$7)*(Assumptions!$F$7-Assumptions!$E$7)))</f>
        <v>0.382232629383692</v>
      </c>
      <c r="G789" s="19" t="n">
        <f aca="false">MIN(Assumptions!$D$24,MAX(Assumptions!$D$23,Assumptions!$D$8+Assumptions!$E$8*'Random Draws'!E789))</f>
        <v>0.099546984500312</v>
      </c>
      <c r="H789" s="19" t="n">
        <f aca="false">IF('Random Draws'!F789&lt;(Assumptions!$E$9-Assumptions!$D$9)/(Assumptions!$F$9-Assumptions!$D$9),Assumptions!$D$9+SQRT('Random Draws'!F789*(Assumptions!$F$9-Assumptions!$D$9)*(Assumptions!$E$9-Assumptions!$D$9)),Assumptions!$F$9-SQRT((1-'Random Draws'!F789)*(Assumptions!$F$9-Assumptions!$D$9)*(Assumptions!$F$9-Assumptions!$E$9)))</f>
        <v>0.266739699060283</v>
      </c>
      <c r="I789" s="19" t="n">
        <f aca="false">IF('Random Draws'!G789&lt;(Assumptions!$E$10-Assumptions!$D$10)/(Assumptions!$F$10-Assumptions!$D$10),Assumptions!$D$10+SQRT('Random Draws'!G789*(Assumptions!$F$10-Assumptions!$D$10)*(Assumptions!$E$10-Assumptions!$D$10)),Assumptions!$F$10-SQRT((1-'Random Draws'!G789)*(Assumptions!$F$10-Assumptions!$D$10)*(Assumptions!$F$10-Assumptions!$E$10)))</f>
        <v>0.0261200261845147</v>
      </c>
      <c r="J789" s="19" t="n">
        <f aca="false">IF('Random Draws'!H789&lt;(Assumptions!$E$11-Assumptions!$D$11)/(Assumptions!$F$11-Assumptions!$D$11),Assumptions!$D$11+SQRT('Random Draws'!H789*(Assumptions!$F$11-Assumptions!$D$11)*(Assumptions!$E$11-Assumptions!$D$11)),Assumptions!$F$11-SQRT((1-'Random Draws'!H789)*(Assumptions!$F$11-Assumptions!$D$11)*(Assumptions!$F$11-Assumptions!$E$11)))</f>
        <v>0.176268569662061</v>
      </c>
      <c r="K789" s="19" t="n">
        <f aca="false">MAX(G789,I789+Assumptions!$D$21)</f>
        <v>0.099546984500312</v>
      </c>
      <c r="L789" s="28" t="n">
        <f aca="false">(F789-Assumptions!$D$15)*(1-H789)+Assumptions!$D$15-J789</f>
        <v>0.138683604066641</v>
      </c>
      <c r="M789" s="21" t="n">
        <f aca="false">Assumptions!$D$14*(1+E789)^1*L789-Assumptions!$D$14*(1+E789)^0*E789*Assumptions!$D$16</f>
        <v>21.481277416999</v>
      </c>
      <c r="N789" s="21" t="n">
        <f aca="false">Assumptions!$D$14*(1+E789)^2*L789-Assumptions!$D$14*(1+E789)^1*E789*Assumptions!$D$16</f>
        <v>23.3516631784763</v>
      </c>
      <c r="O789" s="21" t="n">
        <f aca="false">Assumptions!$D$14*(1+E789)^3*L789-Assumptions!$D$14*(1+E789)^2*E789*Assumptions!$D$16</f>
        <v>25.3849043804763</v>
      </c>
      <c r="P789" s="21" t="n">
        <f aca="false">Assumptions!$D$14*(1+E789)^4*L789-Assumptions!$D$14*(1+E789)^3*E789*Assumptions!$D$16</f>
        <v>27.59518092912</v>
      </c>
      <c r="Q789" s="21" t="n">
        <f aca="false">Assumptions!$D$14*(1+E789)^5*L789-Assumptions!$D$14*(1+E789)^4*E789*Assumptions!$D$16</f>
        <v>29.997907382174</v>
      </c>
      <c r="R789" s="21" t="n">
        <f aca="false">M789/(1+K789)+N789/(1+K789)^2+O789/(1+K789)^3+P789/(1+K789)^4+Q789/(1+K789)^5</f>
        <v>95.4906208083774</v>
      </c>
      <c r="S789" s="21" t="n">
        <f aca="false">Q789*(1+I789)/(K789-I789)</f>
        <v>419.211883680257</v>
      </c>
      <c r="T789" s="21" t="n">
        <f aca="false">R789+S789/(1+K789)^5</f>
        <v>356.324875877298</v>
      </c>
      <c r="U789" s="8" t="n">
        <f aca="false">(T789-Assumptions!$D$17)/Assumptions!$D$18</f>
        <v>6.85299503509192</v>
      </c>
    </row>
    <row r="790" customFormat="false" ht="15" hidden="false" customHeight="false" outlineLevel="0" collapsed="false">
      <c r="B790" s="2" t="n">
        <v>785</v>
      </c>
      <c r="C790" s="27" t="n">
        <f aca="false">NORMSDIST('Random Draws'!C790)</f>
        <v>0.493418990625</v>
      </c>
      <c r="D790" s="27" t="n">
        <f aca="false">NORMSDIST(Assumptions!$D$22*'Random Draws'!C790+SQRT(1-Assumptions!$D$22^2)*'Random Draws'!D790)</f>
        <v>0.880253237473536</v>
      </c>
      <c r="E790" s="19" t="n">
        <f aca="false">IF(C790&lt;(Assumptions!$E$6-Assumptions!$D$6)/(Assumptions!$F$6-Assumptions!$D$6),Assumptions!$D$6+SQRT(C790*(Assumptions!$F$6-Assumptions!$D$6)*(Assumptions!$E$6-Assumptions!$D$6)),Assumptions!$F$6-SQRT((1-C790)*(Assumptions!$F$6-Assumptions!$D$6)*(Assumptions!$F$6-Assumptions!$E$6)))</f>
        <v>0.0896698596044422</v>
      </c>
      <c r="F790" s="19" t="n">
        <f aca="false">IF(D790&lt;(Assumptions!$E$7-Assumptions!$D$7)/(Assumptions!$F$7-Assumptions!$D$7),Assumptions!$D$7+SQRT(D790*(Assumptions!$F$7-Assumptions!$D$7)*(Assumptions!$E$7-Assumptions!$D$7)),Assumptions!$F$7-SQRT((1-D790)*(Assumptions!$F$7-Assumptions!$D$7)*(Assumptions!$F$7-Assumptions!$E$7)))</f>
        <v>0.438114227221643</v>
      </c>
      <c r="G790" s="19" t="n">
        <f aca="false">MIN(Assumptions!$D$24,MAX(Assumptions!$D$23,Assumptions!$D$8+Assumptions!$E$8*'Random Draws'!E790))</f>
        <v>0.09180314972876</v>
      </c>
      <c r="H790" s="19" t="n">
        <f aca="false">IF('Random Draws'!F790&lt;(Assumptions!$E$9-Assumptions!$D$9)/(Assumptions!$F$9-Assumptions!$D$9),Assumptions!$D$9+SQRT('Random Draws'!F790*(Assumptions!$F$9-Assumptions!$D$9)*(Assumptions!$E$9-Assumptions!$D$9)),Assumptions!$F$9-SQRT((1-'Random Draws'!F790)*(Assumptions!$F$9-Assumptions!$D$9)*(Assumptions!$F$9-Assumptions!$E$9)))</f>
        <v>0.282259153907047</v>
      </c>
      <c r="I790" s="19" t="n">
        <f aca="false">IF('Random Draws'!G790&lt;(Assumptions!$E$10-Assumptions!$D$10)/(Assumptions!$F$10-Assumptions!$D$10),Assumptions!$D$10+SQRT('Random Draws'!G790*(Assumptions!$F$10-Assumptions!$D$10)*(Assumptions!$E$10-Assumptions!$D$10)),Assumptions!$F$10-SQRT((1-'Random Draws'!G790)*(Assumptions!$F$10-Assumptions!$D$10)*(Assumptions!$F$10-Assumptions!$E$10)))</f>
        <v>0.0224861412803411</v>
      </c>
      <c r="J790" s="19" t="n">
        <f aca="false">IF('Random Draws'!H790&lt;(Assumptions!$E$11-Assumptions!$D$11)/(Assumptions!$F$11-Assumptions!$D$11),Assumptions!$D$11+SQRT('Random Draws'!H790*(Assumptions!$F$11-Assumptions!$D$11)*(Assumptions!$E$11-Assumptions!$D$11)),Assumptions!$F$11-SQRT((1-'Random Draws'!H790)*(Assumptions!$F$11-Assumptions!$D$11)*(Assumptions!$F$11-Assumptions!$E$11)))</f>
        <v>0.158160653088227</v>
      </c>
      <c r="K790" s="19" t="n">
        <f aca="false">MAX(G790,I790+Assumptions!$D$21)</f>
        <v>0.09180314972876</v>
      </c>
      <c r="L790" s="28" t="n">
        <f aca="false">(F790-Assumptions!$D$15)*(1-H790)+Assumptions!$D$15-J790</f>
        <v>0.192985513051112</v>
      </c>
      <c r="M790" s="21" t="n">
        <f aca="false">Assumptions!$D$14*(1+E790)^1*L790-Assumptions!$D$14*(1+E790)^0*E790*Assumptions!$D$16</f>
        <v>30.1020581629747</v>
      </c>
      <c r="N790" s="21" t="n">
        <f aca="false">Assumptions!$D$14*(1+E790)^2*L790-Assumptions!$D$14*(1+E790)^1*E790*Assumptions!$D$16</f>
        <v>32.8013054922534</v>
      </c>
      <c r="O790" s="21" t="n">
        <f aca="false">Assumptions!$D$14*(1+E790)^3*L790-Assumptions!$D$14*(1+E790)^2*E790*Assumptions!$D$16</f>
        <v>35.7425939505861</v>
      </c>
      <c r="P790" s="21" t="n">
        <f aca="false">Assumptions!$D$14*(1+E790)^4*L790-Assumptions!$D$14*(1+E790)^3*E790*Assumptions!$D$16</f>
        <v>38.9476273320338</v>
      </c>
      <c r="Q790" s="21" t="n">
        <f aca="false">Assumptions!$D$14*(1+E790)^5*L790-Assumptions!$D$14*(1+E790)^4*E790*Assumptions!$D$16</f>
        <v>42.4400556068234</v>
      </c>
      <c r="R790" s="21" t="n">
        <f aca="false">M790/(1+K790)+N790/(1+K790)^2+O790/(1+K790)^3+P790/(1+K790)^4+Q790/(1+K790)^5</f>
        <v>137.317125755522</v>
      </c>
      <c r="S790" s="21" t="n">
        <f aca="false">Q790*(1+I790)/(K790-I790)</f>
        <v>626.027719090548</v>
      </c>
      <c r="T790" s="21" t="n">
        <f aca="false">R790+S790/(1+K790)^5</f>
        <v>540.843429092604</v>
      </c>
      <c r="U790" s="8" t="n">
        <f aca="false">(T790-Assumptions!$D$17)/Assumptions!$D$18</f>
        <v>14.2337371637042</v>
      </c>
    </row>
    <row r="791" customFormat="false" ht="15" hidden="false" customHeight="false" outlineLevel="0" collapsed="false">
      <c r="B791" s="2" t="n">
        <v>786</v>
      </c>
      <c r="C791" s="27" t="n">
        <f aca="false">NORMSDIST('Random Draws'!C791)</f>
        <v>0.421318095375683</v>
      </c>
      <c r="D791" s="27" t="n">
        <f aca="false">NORMSDIST(Assumptions!$D$22*'Random Draws'!C791+SQRT(1-Assumptions!$D$22^2)*'Random Draws'!D791)</f>
        <v>0.672940404091871</v>
      </c>
      <c r="E791" s="19" t="n">
        <f aca="false">IF(C791&lt;(Assumptions!$E$6-Assumptions!$D$6)/(Assumptions!$F$6-Assumptions!$D$6),Assumptions!$D$6+SQRT(C791*(Assumptions!$F$6-Assumptions!$D$6)*(Assumptions!$E$6-Assumptions!$D$6)),Assumptions!$F$6-SQRT((1-C791)*(Assumptions!$F$6-Assumptions!$D$6)*(Assumptions!$F$6-Assumptions!$E$6)))</f>
        <v>0.0858976086182975</v>
      </c>
      <c r="F791" s="19" t="n">
        <f aca="false">IF(D791&lt;(Assumptions!$E$7-Assumptions!$D$7)/(Assumptions!$F$7-Assumptions!$D$7),Assumptions!$D$7+SQRT(D791*(Assumptions!$F$7-Assumptions!$D$7)*(Assumptions!$E$7-Assumptions!$D$7)),Assumptions!$F$7-SQRT((1-D791)*(Assumptions!$F$7-Assumptions!$D$7)*(Assumptions!$F$7-Assumptions!$E$7)))</f>
        <v>0.423830421848845</v>
      </c>
      <c r="G791" s="19" t="n">
        <f aca="false">MIN(Assumptions!$D$24,MAX(Assumptions!$D$23,Assumptions!$D$8+Assumptions!$E$8*'Random Draws'!E791))</f>
        <v>0.076040173755807</v>
      </c>
      <c r="H791" s="19" t="n">
        <f aca="false">IF('Random Draws'!F791&lt;(Assumptions!$E$9-Assumptions!$D$9)/(Assumptions!$F$9-Assumptions!$D$9),Assumptions!$D$9+SQRT('Random Draws'!F791*(Assumptions!$F$9-Assumptions!$D$9)*(Assumptions!$E$9-Assumptions!$D$9)),Assumptions!$F$9-SQRT((1-'Random Draws'!F791)*(Assumptions!$F$9-Assumptions!$D$9)*(Assumptions!$F$9-Assumptions!$E$9)))</f>
        <v>0.269386609072244</v>
      </c>
      <c r="I791" s="19" t="n">
        <f aca="false">IF('Random Draws'!G791&lt;(Assumptions!$E$10-Assumptions!$D$10)/(Assumptions!$F$10-Assumptions!$D$10),Assumptions!$D$10+SQRT('Random Draws'!G791*(Assumptions!$F$10-Assumptions!$D$10)*(Assumptions!$E$10-Assumptions!$D$10)),Assumptions!$F$10-SQRT((1-'Random Draws'!G791)*(Assumptions!$F$10-Assumptions!$D$10)*(Assumptions!$F$10-Assumptions!$E$10)))</f>
        <v>0.0155613652655171</v>
      </c>
      <c r="J791" s="19" t="n">
        <f aca="false">IF('Random Draws'!H791&lt;(Assumptions!$E$11-Assumptions!$D$11)/(Assumptions!$F$11-Assumptions!$D$11),Assumptions!$D$11+SQRT('Random Draws'!H791*(Assumptions!$F$11-Assumptions!$D$11)*(Assumptions!$E$11-Assumptions!$D$11)),Assumptions!$F$11-SQRT((1-'Random Draws'!H791)*(Assumptions!$F$11-Assumptions!$D$11)*(Assumptions!$F$11-Assumptions!$E$11)))</f>
        <v>0.154539156987628</v>
      </c>
      <c r="K791" s="19" t="n">
        <f aca="false">MAX(G791,I791+Assumptions!$D$21)</f>
        <v>0.076040173755807</v>
      </c>
      <c r="L791" s="28" t="n">
        <f aca="false">(F791-Assumptions!$D$15)*(1-H791)+Assumptions!$D$15-J791</f>
        <v>0.19013728387709</v>
      </c>
      <c r="M791" s="21" t="n">
        <f aca="false">Assumptions!$D$14*(1+E791)^1*L791-Assumptions!$D$14*(1+E791)^0*E791*Assumptions!$D$16</f>
        <v>29.5644405738504</v>
      </c>
      <c r="N791" s="21" t="n">
        <f aca="false">Assumptions!$D$14*(1+E791)^2*L791-Assumptions!$D$14*(1+E791)^1*E791*Assumptions!$D$16</f>
        <v>32.1039553192819</v>
      </c>
      <c r="O791" s="21" t="n">
        <f aca="false">Assumptions!$D$14*(1+E791)^3*L791-Assumptions!$D$14*(1+E791)^2*E791*Assumptions!$D$16</f>
        <v>34.8616083083969</v>
      </c>
      <c r="P791" s="21" t="n">
        <f aca="false">Assumptions!$D$14*(1+E791)^4*L791-Assumptions!$D$14*(1+E791)^3*E791*Assumptions!$D$16</f>
        <v>37.8561370946759</v>
      </c>
      <c r="Q791" s="21" t="n">
        <f aca="false">Assumptions!$D$14*(1+E791)^5*L791-Assumptions!$D$14*(1+E791)^4*E791*Assumptions!$D$16</f>
        <v>41.107888742635</v>
      </c>
      <c r="R791" s="21" t="n">
        <f aca="false">M791/(1+K791)+N791/(1+K791)^2+O791/(1+K791)^3+P791/(1+K791)^4+Q791/(1+K791)^5</f>
        <v>139.916225342516</v>
      </c>
      <c r="S791" s="21" t="n">
        <f aca="false">Q791*(1+I791)/(K791-I791)</f>
        <v>690.284492316943</v>
      </c>
      <c r="T791" s="21" t="n">
        <f aca="false">R791+S791/(1+K791)^5</f>
        <v>618.420351558668</v>
      </c>
      <c r="U791" s="8" t="n">
        <f aca="false">(T791-Assumptions!$D$17)/Assumptions!$D$18</f>
        <v>17.3368140623467</v>
      </c>
    </row>
    <row r="792" customFormat="false" ht="15" hidden="false" customHeight="false" outlineLevel="0" collapsed="false">
      <c r="B792" s="2" t="n">
        <v>787</v>
      </c>
      <c r="C792" s="27" t="n">
        <f aca="false">NORMSDIST('Random Draws'!C792)</f>
        <v>0.066103346660385</v>
      </c>
      <c r="D792" s="27" t="n">
        <f aca="false">NORMSDIST(Assumptions!$D$22*'Random Draws'!C792+SQRT(1-Assumptions!$D$22^2)*'Random Draws'!D792)</f>
        <v>0.288989628595318</v>
      </c>
      <c r="E792" s="19" t="n">
        <f aca="false">IF(C792&lt;(Assumptions!$E$6-Assumptions!$D$6)/(Assumptions!$F$6-Assumptions!$D$6),Assumptions!$D$6+SQRT(C792*(Assumptions!$F$6-Assumptions!$D$6)*(Assumptions!$E$6-Assumptions!$D$6)),Assumptions!$F$6-SQRT((1-C792)*(Assumptions!$F$6-Assumptions!$D$6)*(Assumptions!$F$6-Assumptions!$E$6)))</f>
        <v>0.0581801191773301</v>
      </c>
      <c r="F792" s="19" t="n">
        <f aca="false">IF(D792&lt;(Assumptions!$E$7-Assumptions!$D$7)/(Assumptions!$F$7-Assumptions!$D$7),Assumptions!$D$7+SQRT(D792*(Assumptions!$F$7-Assumptions!$D$7)*(Assumptions!$E$7-Assumptions!$D$7)),Assumptions!$F$7-SQRT((1-D792)*(Assumptions!$F$7-Assumptions!$D$7)*(Assumptions!$F$7-Assumptions!$E$7)))</f>
        <v>0.40164057842504</v>
      </c>
      <c r="G792" s="19" t="n">
        <f aca="false">MIN(Assumptions!$D$24,MAX(Assumptions!$D$23,Assumptions!$D$8+Assumptions!$E$8*'Random Draws'!E792))</f>
        <v>0.091399814892845</v>
      </c>
      <c r="H792" s="19" t="n">
        <f aca="false">IF('Random Draws'!F792&lt;(Assumptions!$E$9-Assumptions!$D$9)/(Assumptions!$F$9-Assumptions!$D$9),Assumptions!$D$9+SQRT('Random Draws'!F792*(Assumptions!$F$9-Assumptions!$D$9)*(Assumptions!$E$9-Assumptions!$D$9)),Assumptions!$F$9-SQRT((1-'Random Draws'!F792)*(Assumptions!$F$9-Assumptions!$D$9)*(Assumptions!$F$9-Assumptions!$E$9)))</f>
        <v>0.266274564261221</v>
      </c>
      <c r="I792" s="19" t="n">
        <f aca="false">IF('Random Draws'!G792&lt;(Assumptions!$E$10-Assumptions!$D$10)/(Assumptions!$F$10-Assumptions!$D$10),Assumptions!$D$10+SQRT('Random Draws'!G792*(Assumptions!$F$10-Assumptions!$D$10)*(Assumptions!$E$10-Assumptions!$D$10)),Assumptions!$F$10-SQRT((1-'Random Draws'!G792)*(Assumptions!$F$10-Assumptions!$D$10)*(Assumptions!$F$10-Assumptions!$E$10)))</f>
        <v>0.0144419010222623</v>
      </c>
      <c r="J792" s="19" t="n">
        <f aca="false">IF('Random Draws'!H792&lt;(Assumptions!$E$11-Assumptions!$D$11)/(Assumptions!$F$11-Assumptions!$D$11),Assumptions!$D$11+SQRT('Random Draws'!H792*(Assumptions!$F$11-Assumptions!$D$11)*(Assumptions!$E$11-Assumptions!$D$11)),Assumptions!$F$11-SQRT((1-'Random Draws'!H792)*(Assumptions!$F$11-Assumptions!$D$11)*(Assumptions!$F$11-Assumptions!$E$11)))</f>
        <v>0.216110910144263</v>
      </c>
      <c r="K792" s="19" t="n">
        <f aca="false">MAX(G792,I792+Assumptions!$D$21)</f>
        <v>0.091399814892845</v>
      </c>
      <c r="L792" s="28" t="n">
        <f aca="false">(F792-Assumptions!$D$15)*(1-H792)+Assumptions!$D$15-J792</f>
        <v>0.113198691624984</v>
      </c>
      <c r="M792" s="21" t="n">
        <f aca="false">Assumptions!$D$14*(1+E792)^1*L792-Assumptions!$D$14*(1+E792)^0*E792*Assumptions!$D$16</f>
        <v>17.1156842057729</v>
      </c>
      <c r="N792" s="21" t="n">
        <f aca="false">Assumptions!$D$14*(1+E792)^2*L792-Assumptions!$D$14*(1+E792)^1*E792*Assumptions!$D$16</f>
        <v>18.1114767526663</v>
      </c>
      <c r="O792" s="21" t="n">
        <f aca="false">Assumptions!$D$14*(1+E792)^3*L792-Assumptions!$D$14*(1+E792)^2*E792*Assumptions!$D$16</f>
        <v>19.1652046286139</v>
      </c>
      <c r="P792" s="21" t="n">
        <f aca="false">Assumptions!$D$14*(1+E792)^4*L792-Assumptions!$D$14*(1+E792)^3*E792*Assumptions!$D$16</f>
        <v>20.2802385179645</v>
      </c>
      <c r="Q792" s="21" t="n">
        <f aca="false">Assumptions!$D$14*(1+E792)^5*L792-Assumptions!$D$14*(1+E792)^4*E792*Assumptions!$D$16</f>
        <v>21.4601452118844</v>
      </c>
      <c r="R792" s="21" t="n">
        <f aca="false">M792/(1+K792)+N792/(1+K792)^2+O792/(1+K792)^3+P792/(1+K792)^4+Q792/(1+K792)^5</f>
        <v>73.7813680157344</v>
      </c>
      <c r="S792" s="21" t="n">
        <f aca="false">Q792*(1+I792)/(K792-I792)</f>
        <v>282.882804510109</v>
      </c>
      <c r="T792" s="21" t="n">
        <f aca="false">R792+S792/(1+K792)^5</f>
        <v>256.459755760999</v>
      </c>
      <c r="U792" s="8" t="n">
        <f aca="false">(T792-Assumptions!$D$17)/Assumptions!$D$18</f>
        <v>2.85839023043997</v>
      </c>
    </row>
    <row r="793" customFormat="false" ht="15" hidden="false" customHeight="false" outlineLevel="0" collapsed="false">
      <c r="B793" s="2" t="n">
        <v>788</v>
      </c>
      <c r="C793" s="27" t="n">
        <f aca="false">NORMSDIST('Random Draws'!C793)</f>
        <v>0.574353709333656</v>
      </c>
      <c r="D793" s="27" t="n">
        <f aca="false">NORMSDIST(Assumptions!$D$22*'Random Draws'!C793+SQRT(1-Assumptions!$D$22^2)*'Random Draws'!D793)</f>
        <v>0.973045822946332</v>
      </c>
      <c r="E793" s="19" t="n">
        <f aca="false">IF(C793&lt;(Assumptions!$E$6-Assumptions!$D$6)/(Assumptions!$F$6-Assumptions!$D$6),Assumptions!$D$6+SQRT(C793*(Assumptions!$F$6-Assumptions!$D$6)*(Assumptions!$E$6-Assumptions!$D$6)),Assumptions!$F$6-SQRT((1-C793)*(Assumptions!$F$6-Assumptions!$D$6)*(Assumptions!$F$6-Assumptions!$E$6)))</f>
        <v>0.0938672409958854</v>
      </c>
      <c r="F793" s="19" t="n">
        <f aca="false">IF(D793&lt;(Assumptions!$E$7-Assumptions!$D$7)/(Assumptions!$F$7-Assumptions!$D$7),Assumptions!$D$7+SQRT(D793*(Assumptions!$F$7-Assumptions!$D$7)*(Assumptions!$E$7-Assumptions!$D$7)),Assumptions!$F$7-SQRT((1-D793)*(Assumptions!$F$7-Assumptions!$D$7)*(Assumptions!$F$7-Assumptions!$E$7)))</f>
        <v>0.449616517529525</v>
      </c>
      <c r="G793" s="19" t="n">
        <f aca="false">MIN(Assumptions!$D$24,MAX(Assumptions!$D$23,Assumptions!$D$8+Assumptions!$E$8*'Random Draws'!E793))</f>
        <v>0.095537189574846</v>
      </c>
      <c r="H793" s="19" t="n">
        <f aca="false">IF('Random Draws'!F793&lt;(Assumptions!$E$9-Assumptions!$D$9)/(Assumptions!$F$9-Assumptions!$D$9),Assumptions!$D$9+SQRT('Random Draws'!F793*(Assumptions!$F$9-Assumptions!$D$9)*(Assumptions!$E$9-Assumptions!$D$9)),Assumptions!$F$9-SQRT((1-'Random Draws'!F793)*(Assumptions!$F$9-Assumptions!$D$9)*(Assumptions!$F$9-Assumptions!$E$9)))</f>
        <v>0.258570986066766</v>
      </c>
      <c r="I793" s="19" t="n">
        <f aca="false">IF('Random Draws'!G793&lt;(Assumptions!$E$10-Assumptions!$D$10)/(Assumptions!$F$10-Assumptions!$D$10),Assumptions!$D$10+SQRT('Random Draws'!G793*(Assumptions!$F$10-Assumptions!$D$10)*(Assumptions!$E$10-Assumptions!$D$10)),Assumptions!$F$10-SQRT((1-'Random Draws'!G793)*(Assumptions!$F$10-Assumptions!$D$10)*(Assumptions!$F$10-Assumptions!$E$10)))</f>
        <v>0.0157107863889048</v>
      </c>
      <c r="J793" s="19" t="n">
        <f aca="false">IF('Random Draws'!H793&lt;(Assumptions!$E$11-Assumptions!$D$11)/(Assumptions!$F$11-Assumptions!$D$11),Assumptions!$D$11+SQRT('Random Draws'!H793*(Assumptions!$F$11-Assumptions!$D$11)*(Assumptions!$E$11-Assumptions!$D$11)),Assumptions!$F$11-SQRT((1-'Random Draws'!H793)*(Assumptions!$F$11-Assumptions!$D$11)*(Assumptions!$F$11-Assumptions!$E$11)))</f>
        <v>0.169400797093808</v>
      </c>
      <c r="K793" s="19" t="n">
        <f aca="false">MAX(G793,I793+Assumptions!$D$21)</f>
        <v>0.095537189574846</v>
      </c>
      <c r="L793" s="28" t="n">
        <f aca="false">(F793-Assumptions!$D$15)*(1-H793)+Assumptions!$D$15-J793</f>
        <v>0.197572162334882</v>
      </c>
      <c r="M793" s="21" t="n">
        <f aca="false">Assumptions!$D$14*(1+E793)^1*L793-Assumptions!$D$14*(1+E793)^0*E793*Assumptions!$D$16</f>
        <v>30.9287463377409</v>
      </c>
      <c r="N793" s="21" t="n">
        <f aca="false">Assumptions!$D$14*(1+E793)^2*L793-Assumptions!$D$14*(1+E793)^1*E793*Assumptions!$D$16</f>
        <v>33.8319424239262</v>
      </c>
      <c r="O793" s="21" t="n">
        <f aca="false">Assumptions!$D$14*(1+E793)^3*L793-Assumptions!$D$14*(1+E793)^2*E793*Assumptions!$D$16</f>
        <v>37.0076535167919</v>
      </c>
      <c r="P793" s="21" t="n">
        <f aca="false">Assumptions!$D$14*(1+E793)^4*L793-Assumptions!$D$14*(1+E793)^3*E793*Assumptions!$D$16</f>
        <v>40.4814598481448</v>
      </c>
      <c r="Q793" s="21" t="n">
        <f aca="false">Assumptions!$D$14*(1+E793)^5*L793-Assumptions!$D$14*(1+E793)^4*E793*Assumptions!$D$16</f>
        <v>44.2813427955758</v>
      </c>
      <c r="R793" s="21" t="n">
        <f aca="false">M793/(1+K793)+N793/(1+K793)^2+O793/(1+K793)^3+P793/(1+K793)^4+Q793/(1+K793)^5</f>
        <v>140.728218426502</v>
      </c>
      <c r="S793" s="21" t="n">
        <f aca="false">Q793*(1+I793)/(K793-I793)</f>
        <v>563.435601732989</v>
      </c>
      <c r="T793" s="21" t="n">
        <f aca="false">R793+S793/(1+K793)^5</f>
        <v>497.76146639941</v>
      </c>
      <c r="U793" s="8" t="n">
        <f aca="false">(T793-Assumptions!$D$17)/Assumptions!$D$18</f>
        <v>12.5104586559764</v>
      </c>
    </row>
    <row r="794" customFormat="false" ht="15" hidden="false" customHeight="false" outlineLevel="0" collapsed="false">
      <c r="B794" s="2" t="n">
        <v>789</v>
      </c>
      <c r="C794" s="27" t="n">
        <f aca="false">NORMSDIST('Random Draws'!C794)</f>
        <v>0.801954553832792</v>
      </c>
      <c r="D794" s="27" t="n">
        <f aca="false">NORMSDIST(Assumptions!$D$22*'Random Draws'!C794+SQRT(1-Assumptions!$D$22^2)*'Random Draws'!D794)</f>
        <v>0.980265115460508</v>
      </c>
      <c r="E794" s="19" t="n">
        <f aca="false">IF(C794&lt;(Assumptions!$E$6-Assumptions!$D$6)/(Assumptions!$F$6-Assumptions!$D$6),Assumptions!$D$6+SQRT(C794*(Assumptions!$F$6-Assumptions!$D$6)*(Assumptions!$E$6-Assumptions!$D$6)),Assumptions!$F$6-SQRT((1-C794)*(Assumptions!$F$6-Assumptions!$D$6)*(Assumptions!$F$6-Assumptions!$E$6)))</f>
        <v>0.108532123827051</v>
      </c>
      <c r="F794" s="19" t="n">
        <f aca="false">IF(D794&lt;(Assumptions!$E$7-Assumptions!$D$7)/(Assumptions!$F$7-Assumptions!$D$7),Assumptions!$D$7+SQRT(D794*(Assumptions!$F$7-Assumptions!$D$7)*(Assumptions!$E$7-Assumptions!$D$7)),Assumptions!$F$7-SQRT((1-D794)*(Assumptions!$F$7-Assumptions!$D$7)*(Assumptions!$F$7-Assumptions!$E$7)))</f>
        <v>0.451115207478057</v>
      </c>
      <c r="G794" s="19" t="n">
        <f aca="false">MIN(Assumptions!$D$24,MAX(Assumptions!$D$23,Assumptions!$D$8+Assumptions!$E$8*'Random Draws'!E794))</f>
        <v>0.078322266814635</v>
      </c>
      <c r="H794" s="19" t="n">
        <f aca="false">IF('Random Draws'!F794&lt;(Assumptions!$E$9-Assumptions!$D$9)/(Assumptions!$F$9-Assumptions!$D$9),Assumptions!$D$9+SQRT('Random Draws'!F794*(Assumptions!$F$9-Assumptions!$D$9)*(Assumptions!$E$9-Assumptions!$D$9)),Assumptions!$F$9-SQRT((1-'Random Draws'!F794)*(Assumptions!$F$9-Assumptions!$D$9)*(Assumptions!$F$9-Assumptions!$E$9)))</f>
        <v>0.262757590490752</v>
      </c>
      <c r="I794" s="19" t="n">
        <f aca="false">IF('Random Draws'!G794&lt;(Assumptions!$E$10-Assumptions!$D$10)/(Assumptions!$F$10-Assumptions!$D$10),Assumptions!$D$10+SQRT('Random Draws'!G794*(Assumptions!$F$10-Assumptions!$D$10)*(Assumptions!$E$10-Assumptions!$D$10)),Assumptions!$F$10-SQRT((1-'Random Draws'!G794)*(Assumptions!$F$10-Assumptions!$D$10)*(Assumptions!$F$10-Assumptions!$E$10)))</f>
        <v>0.0195637974870276</v>
      </c>
      <c r="J794" s="19" t="n">
        <f aca="false">IF('Random Draws'!H794&lt;(Assumptions!$E$11-Assumptions!$D$11)/(Assumptions!$F$11-Assumptions!$D$11),Assumptions!$D$11+SQRT('Random Draws'!H794*(Assumptions!$F$11-Assumptions!$D$11)*(Assumptions!$E$11-Assumptions!$D$11)),Assumptions!$F$11-SQRT((1-'Random Draws'!H794)*(Assumptions!$F$11-Assumptions!$D$11)*(Assumptions!$F$11-Assumptions!$E$11)))</f>
        <v>0.188413364374027</v>
      </c>
      <c r="K794" s="19" t="n">
        <f aca="false">MAX(G794,I794+Assumptions!$D$21)</f>
        <v>0.078322266814635</v>
      </c>
      <c r="L794" s="28" t="n">
        <f aca="false">(F794-Assumptions!$D$15)*(1-H794)+Assumptions!$D$15-J794</f>
        <v>0.178326384917158</v>
      </c>
      <c r="M794" s="21" t="n">
        <f aca="false">Assumptions!$D$14*(1+E794)^1*L794-Assumptions!$D$14*(1+E794)^0*E794*Assumptions!$D$16</f>
        <v>28.1915615613119</v>
      </c>
      <c r="N794" s="21" t="n">
        <f aca="false">Assumptions!$D$14*(1+E794)^2*L794-Assumptions!$D$14*(1+E794)^1*E794*Assumptions!$D$16</f>
        <v>31.2512516115621</v>
      </c>
      <c r="O794" s="21" t="n">
        <f aca="false">Assumptions!$D$14*(1+E794)^3*L794-Assumptions!$D$14*(1+E794)^2*E794*Assumptions!$D$16</f>
        <v>34.6430163212185</v>
      </c>
      <c r="P794" s="21" t="n">
        <f aca="false">Assumptions!$D$14*(1+E794)^4*L794-Assumptions!$D$14*(1+E794)^3*E794*Assumptions!$D$16</f>
        <v>38.4028964583355</v>
      </c>
      <c r="Q794" s="21" t="n">
        <f aca="false">Assumptions!$D$14*(1+E794)^5*L794-Assumptions!$D$14*(1+E794)^4*E794*Assumptions!$D$16</f>
        <v>42.570844372069</v>
      </c>
      <c r="R794" s="21" t="n">
        <f aca="false">M794/(1+K794)+N794/(1+K794)^2+O794/(1+K794)^3+P794/(1+K794)^4+Q794/(1+K794)^5</f>
        <v>138.25201963564</v>
      </c>
      <c r="S794" s="21" t="n">
        <f aca="false">Q794*(1+I794)/(K794-I794)</f>
        <v>738.679755393542</v>
      </c>
      <c r="T794" s="21" t="n">
        <f aca="false">R794+S794/(1+K794)^5</f>
        <v>644.908183299678</v>
      </c>
      <c r="U794" s="8" t="n">
        <f aca="false">(T794-Assumptions!$D$17)/Assumptions!$D$18</f>
        <v>18.3963273319871</v>
      </c>
    </row>
    <row r="795" customFormat="false" ht="15" hidden="false" customHeight="false" outlineLevel="0" collapsed="false">
      <c r="B795" s="2" t="n">
        <v>790</v>
      </c>
      <c r="C795" s="27" t="n">
        <f aca="false">NORMSDIST('Random Draws'!C795)</f>
        <v>0.0815015441056015</v>
      </c>
      <c r="D795" s="27" t="n">
        <f aca="false">NORMSDIST(Assumptions!$D$22*'Random Draws'!C795+SQRT(1-Assumptions!$D$22^2)*'Random Draws'!D795)</f>
        <v>0.151900713427179</v>
      </c>
      <c r="E795" s="19" t="n">
        <f aca="false">IF(C795&lt;(Assumptions!$E$6-Assumptions!$D$6)/(Assumptions!$F$6-Assumptions!$D$6),Assumptions!$D$6+SQRT(C795*(Assumptions!$F$6-Assumptions!$D$6)*(Assumptions!$E$6-Assumptions!$D$6)),Assumptions!$F$6-SQRT((1-C795)*(Assumptions!$F$6-Assumptions!$D$6)*(Assumptions!$F$6-Assumptions!$E$6)))</f>
        <v>0.0601868204660369</v>
      </c>
      <c r="F795" s="19" t="n">
        <f aca="false">IF(D795&lt;(Assumptions!$E$7-Assumptions!$D$7)/(Assumptions!$F$7-Assumptions!$D$7),Assumptions!$D$7+SQRT(D795*(Assumptions!$F$7-Assumptions!$D$7)*(Assumptions!$E$7-Assumptions!$D$7)),Assumptions!$F$7-SQRT((1-D795)*(Assumptions!$F$7-Assumptions!$D$7)*(Assumptions!$F$7-Assumptions!$E$7)))</f>
        <v>0.390189473009032</v>
      </c>
      <c r="G795" s="19" t="n">
        <f aca="false">MIN(Assumptions!$D$24,MAX(Assumptions!$D$23,Assumptions!$D$8+Assumptions!$E$8*'Random Draws'!E795))</f>
        <v>0.079670225343299</v>
      </c>
      <c r="H795" s="19" t="n">
        <f aca="false">IF('Random Draws'!F795&lt;(Assumptions!$E$9-Assumptions!$D$9)/(Assumptions!$F$9-Assumptions!$D$9),Assumptions!$D$9+SQRT('Random Draws'!F795*(Assumptions!$F$9-Assumptions!$D$9)*(Assumptions!$E$9-Assumptions!$D$9)),Assumptions!$F$9-SQRT((1-'Random Draws'!F795)*(Assumptions!$F$9-Assumptions!$D$9)*(Assumptions!$F$9-Assumptions!$E$9)))</f>
        <v>0.275164296897115</v>
      </c>
      <c r="I795" s="19" t="n">
        <f aca="false">IF('Random Draws'!G795&lt;(Assumptions!$E$10-Assumptions!$D$10)/(Assumptions!$F$10-Assumptions!$D$10),Assumptions!$D$10+SQRT('Random Draws'!G795*(Assumptions!$F$10-Assumptions!$D$10)*(Assumptions!$E$10-Assumptions!$D$10)),Assumptions!$F$10-SQRT((1-'Random Draws'!G795)*(Assumptions!$F$10-Assumptions!$D$10)*(Assumptions!$F$10-Assumptions!$E$10)))</f>
        <v>0.0155618934413853</v>
      </c>
      <c r="J795" s="19" t="n">
        <f aca="false">IF('Random Draws'!H795&lt;(Assumptions!$E$11-Assumptions!$D$11)/(Assumptions!$F$11-Assumptions!$D$11),Assumptions!$D$11+SQRT('Random Draws'!H795*(Assumptions!$F$11-Assumptions!$D$11)*(Assumptions!$E$11-Assumptions!$D$11)),Assumptions!$F$11-SQRT((1-'Random Draws'!H795)*(Assumptions!$F$11-Assumptions!$D$11)*(Assumptions!$F$11-Assumptions!$E$11)))</f>
        <v>0.156122369775916</v>
      </c>
      <c r="K795" s="19" t="n">
        <f aca="false">MAX(G795,I795+Assumptions!$D$21)</f>
        <v>0.079670225343299</v>
      </c>
      <c r="L795" s="28" t="n">
        <f aca="false">(F795-Assumptions!$D$15)*(1-H795)+Assumptions!$D$15-J795</f>
        <v>0.162472249832555</v>
      </c>
      <c r="M795" s="21" t="n">
        <f aca="false">Assumptions!$D$14*(1+E795)^1*L795-Assumptions!$D$14*(1+E795)^0*E795*Assumptions!$D$16</f>
        <v>24.714573335744</v>
      </c>
      <c r="N795" s="21" t="n">
        <f aca="false">Assumptions!$D$14*(1+E795)^2*L795-Assumptions!$D$14*(1+E795)^1*E795*Assumptions!$D$16</f>
        <v>26.2020649239972</v>
      </c>
      <c r="O795" s="21" t="n">
        <f aca="false">Assumptions!$D$14*(1+E795)^3*L795-Assumptions!$D$14*(1+E795)^2*E795*Assumptions!$D$16</f>
        <v>27.7790839014172</v>
      </c>
      <c r="P795" s="21" t="n">
        <f aca="false">Assumptions!$D$14*(1+E795)^4*L795-Assumptions!$D$14*(1+E795)^3*E795*Assumptions!$D$16</f>
        <v>29.4510186369028</v>
      </c>
      <c r="Q795" s="21" t="n">
        <f aca="false">Assumptions!$D$14*(1+E795)^5*L795-Assumptions!$D$14*(1+E795)^4*E795*Assumptions!$D$16</f>
        <v>31.223581808144</v>
      </c>
      <c r="R795" s="21" t="n">
        <f aca="false">M795/(1+K795)+N795/(1+K795)^2+O795/(1+K795)^3+P795/(1+K795)^4+Q795/(1+K795)^5</f>
        <v>110.39732774238</v>
      </c>
      <c r="S795" s="21" t="n">
        <f aca="false">Q795*(1+I795)/(K795-I795)</f>
        <v>494.623380773914</v>
      </c>
      <c r="T795" s="21" t="n">
        <f aca="false">R795+S795/(1+K795)^5</f>
        <v>447.544108938216</v>
      </c>
      <c r="U795" s="8" t="n">
        <f aca="false">(T795-Assumptions!$D$17)/Assumptions!$D$18</f>
        <v>10.5017643575286</v>
      </c>
    </row>
    <row r="796" customFormat="false" ht="15" hidden="false" customHeight="false" outlineLevel="0" collapsed="false">
      <c r="B796" s="2" t="n">
        <v>791</v>
      </c>
      <c r="C796" s="27" t="n">
        <f aca="false">NORMSDIST('Random Draws'!C796)</f>
        <v>0.0903303133842344</v>
      </c>
      <c r="D796" s="27" t="n">
        <f aca="false">NORMSDIST(Assumptions!$D$22*'Random Draws'!C796+SQRT(1-Assumptions!$D$22^2)*'Random Draws'!D796)</f>
        <v>0.583905249503865</v>
      </c>
      <c r="E796" s="19" t="n">
        <f aca="false">IF(C796&lt;(Assumptions!$E$6-Assumptions!$D$6)/(Assumptions!$F$6-Assumptions!$D$6),Assumptions!$D$6+SQRT(C796*(Assumptions!$F$6-Assumptions!$D$6)*(Assumptions!$E$6-Assumptions!$D$6)),Assumptions!$F$6-SQRT((1-C796)*(Assumptions!$F$6-Assumptions!$D$6)*(Assumptions!$F$6-Assumptions!$E$6)))</f>
        <v>0.0612520955889336</v>
      </c>
      <c r="F796" s="19" t="n">
        <f aca="false">IF(D796&lt;(Assumptions!$E$7-Assumptions!$D$7)/(Assumptions!$F$7-Assumptions!$D$7),Assumptions!$D$7+SQRT(D796*(Assumptions!$F$7-Assumptions!$D$7)*(Assumptions!$E$7-Assumptions!$D$7)),Assumptions!$F$7-SQRT((1-D796)*(Assumptions!$F$7-Assumptions!$D$7)*(Assumptions!$F$7-Assumptions!$E$7)))</f>
        <v>0.419189792169116</v>
      </c>
      <c r="G796" s="19" t="n">
        <f aca="false">MIN(Assumptions!$D$24,MAX(Assumptions!$D$23,Assumptions!$D$8+Assumptions!$E$8*'Random Draws'!E796))</f>
        <v>0.089024112465021</v>
      </c>
      <c r="H796" s="19" t="n">
        <f aca="false">IF('Random Draws'!F796&lt;(Assumptions!$E$9-Assumptions!$D$9)/(Assumptions!$F$9-Assumptions!$D$9),Assumptions!$D$9+SQRT('Random Draws'!F796*(Assumptions!$F$9-Assumptions!$D$9)*(Assumptions!$E$9-Assumptions!$D$9)),Assumptions!$F$9-SQRT((1-'Random Draws'!F796)*(Assumptions!$F$9-Assumptions!$D$9)*(Assumptions!$F$9-Assumptions!$E$9)))</f>
        <v>0.254489091003538</v>
      </c>
      <c r="I796" s="19" t="n">
        <f aca="false">IF('Random Draws'!G796&lt;(Assumptions!$E$10-Assumptions!$D$10)/(Assumptions!$F$10-Assumptions!$D$10),Assumptions!$D$10+SQRT('Random Draws'!G796*(Assumptions!$F$10-Assumptions!$D$10)*(Assumptions!$E$10-Assumptions!$D$10)),Assumptions!$F$10-SQRT((1-'Random Draws'!G796)*(Assumptions!$F$10-Assumptions!$D$10)*(Assumptions!$F$10-Assumptions!$E$10)))</f>
        <v>0.0165527816956503</v>
      </c>
      <c r="J796" s="19" t="n">
        <f aca="false">IF('Random Draws'!H796&lt;(Assumptions!$E$11-Assumptions!$D$11)/(Assumptions!$F$11-Assumptions!$D$11),Assumptions!$D$11+SQRT('Random Draws'!H796*(Assumptions!$F$11-Assumptions!$D$11)*(Assumptions!$E$11-Assumptions!$D$11)),Assumptions!$F$11-SQRT((1-'Random Draws'!H796)*(Assumptions!$F$11-Assumptions!$D$11)*(Assumptions!$F$11-Assumptions!$E$11)))</f>
        <v>0.150867552458593</v>
      </c>
      <c r="K796" s="19" t="n">
        <f aca="false">MAX(G796,I796+Assumptions!$D$21)</f>
        <v>0.089024112465021</v>
      </c>
      <c r="L796" s="28" t="n">
        <f aca="false">(F796-Assumptions!$D$15)*(1-H796)+Assumptions!$D$15-J796</f>
        <v>0.194726592373903</v>
      </c>
      <c r="M796" s="21" t="n">
        <f aca="false">Assumptions!$D$14*(1+E796)^1*L796-Assumptions!$D$14*(1+E796)^0*E796*Assumptions!$D$16</f>
        <v>29.6983839966241</v>
      </c>
      <c r="N796" s="21" t="n">
        <f aca="false">Assumptions!$D$14*(1+E796)^2*L796-Assumptions!$D$14*(1+E796)^1*E796*Assumptions!$D$16</f>
        <v>31.5174722520222</v>
      </c>
      <c r="O796" s="21" t="n">
        <f aca="false">Assumptions!$D$14*(1+E796)^3*L796-Assumptions!$D$14*(1+E796)^2*E796*Assumptions!$D$16</f>
        <v>33.4479834751246</v>
      </c>
      <c r="P796" s="21" t="n">
        <f aca="false">Assumptions!$D$14*(1+E796)^4*L796-Assumptions!$D$14*(1+E796)^3*E796*Assumptions!$D$16</f>
        <v>35.4967425562001</v>
      </c>
      <c r="Q796" s="21" t="n">
        <f aca="false">Assumptions!$D$14*(1+E796)^5*L796-Assumptions!$D$14*(1+E796)^4*E796*Assumptions!$D$16</f>
        <v>37.6709924243482</v>
      </c>
      <c r="R796" s="21" t="n">
        <f aca="false">M796/(1+K796)+N796/(1+K796)^2+O796/(1+K796)^3+P796/(1+K796)^4+Q796/(1+K796)^5</f>
        <v>129.573809991494</v>
      </c>
      <c r="S796" s="21" t="n">
        <f aca="false">Q796*(1+I796)/(K796-I796)</f>
        <v>528.409672234027</v>
      </c>
      <c r="T796" s="21" t="n">
        <f aca="false">R796+S796/(1+K796)^5</f>
        <v>474.545359867738</v>
      </c>
      <c r="U796" s="8" t="n">
        <f aca="false">(T796-Assumptions!$D$17)/Assumptions!$D$18</f>
        <v>11.5818143947095</v>
      </c>
    </row>
    <row r="797" customFormat="false" ht="15" hidden="false" customHeight="false" outlineLevel="0" collapsed="false">
      <c r="B797" s="2" t="n">
        <v>792</v>
      </c>
      <c r="C797" s="27" t="n">
        <f aca="false">NORMSDIST('Random Draws'!C797)</f>
        <v>0.127588474585668</v>
      </c>
      <c r="D797" s="27" t="n">
        <f aca="false">NORMSDIST(Assumptions!$D$22*'Random Draws'!C797+SQRT(1-Assumptions!$D$22^2)*'Random Draws'!D797)</f>
        <v>0.266573813414397</v>
      </c>
      <c r="E797" s="19" t="n">
        <f aca="false">IF(C797&lt;(Assumptions!$E$6-Assumptions!$D$6)/(Assumptions!$F$6-Assumptions!$D$6),Assumptions!$D$6+SQRT(C797*(Assumptions!$F$6-Assumptions!$D$6)*(Assumptions!$E$6-Assumptions!$D$6)),Assumptions!$F$6-SQRT((1-C797)*(Assumptions!$F$6-Assumptions!$D$6)*(Assumptions!$F$6-Assumptions!$E$6)))</f>
        <v>0.0652575211160625</v>
      </c>
      <c r="F797" s="19" t="n">
        <f aca="false">IF(D797&lt;(Assumptions!$E$7-Assumptions!$D$7)/(Assumptions!$F$7-Assumptions!$D$7),Assumptions!$D$7+SQRT(D797*(Assumptions!$F$7-Assumptions!$D$7)*(Assumptions!$E$7-Assumptions!$D$7)),Assumptions!$F$7-SQRT((1-D797)*(Assumptions!$F$7-Assumptions!$D$7)*(Assumptions!$F$7-Assumptions!$E$7)))</f>
        <v>0.399993035399759</v>
      </c>
      <c r="G797" s="19" t="n">
        <f aca="false">MIN(Assumptions!$D$24,MAX(Assumptions!$D$23,Assumptions!$D$8+Assumptions!$E$8*'Random Draws'!E797))</f>
        <v>0.09013752304395</v>
      </c>
      <c r="H797" s="19" t="n">
        <f aca="false">IF('Random Draws'!F797&lt;(Assumptions!$E$9-Assumptions!$D$9)/(Assumptions!$F$9-Assumptions!$D$9),Assumptions!$D$9+SQRT('Random Draws'!F797*(Assumptions!$F$9-Assumptions!$D$9)*(Assumptions!$E$9-Assumptions!$D$9)),Assumptions!$F$9-SQRT((1-'Random Draws'!F797)*(Assumptions!$F$9-Assumptions!$D$9)*(Assumptions!$F$9-Assumptions!$E$9)))</f>
        <v>0.281217986983229</v>
      </c>
      <c r="I797" s="19" t="n">
        <f aca="false">IF('Random Draws'!G797&lt;(Assumptions!$E$10-Assumptions!$D$10)/(Assumptions!$F$10-Assumptions!$D$10),Assumptions!$D$10+SQRT('Random Draws'!G797*(Assumptions!$F$10-Assumptions!$D$10)*(Assumptions!$E$10-Assumptions!$D$10)),Assumptions!$F$10-SQRT((1-'Random Draws'!G797)*(Assumptions!$F$10-Assumptions!$D$10)*(Assumptions!$F$10-Assumptions!$E$10)))</f>
        <v>0.0196730826246109</v>
      </c>
      <c r="J797" s="19" t="n">
        <f aca="false">IF('Random Draws'!H797&lt;(Assumptions!$E$11-Assumptions!$D$11)/(Assumptions!$F$11-Assumptions!$D$11),Assumptions!$D$11+SQRT('Random Draws'!H797*(Assumptions!$F$11-Assumptions!$D$11)*(Assumptions!$E$11-Assumptions!$D$11)),Assumptions!$F$11-SQRT((1-'Random Draws'!H797)*(Assumptions!$F$11-Assumptions!$D$11)*(Assumptions!$F$11-Assumptions!$E$11)))</f>
        <v>0.145921251827487</v>
      </c>
      <c r="K797" s="19" t="n">
        <f aca="false">MAX(G797,I797+Assumptions!$D$21)</f>
        <v>0.09013752304395</v>
      </c>
      <c r="L797" s="28" t="n">
        <f aca="false">(F797-Assumptions!$D$15)*(1-H797)+Assumptions!$D$15-J797</f>
        <v>0.17814488565766</v>
      </c>
      <c r="M797" s="21" t="n">
        <f aca="false">Assumptions!$D$14*(1+E797)^1*L797-Assumptions!$D$14*(1+E797)^0*E797*Assumptions!$D$16</f>
        <v>27.2328057809467</v>
      </c>
      <c r="N797" s="21" t="n">
        <f aca="false">Assumptions!$D$14*(1+E797)^2*L797-Assumptions!$D$14*(1+E797)^1*E797*Assumptions!$D$16</f>
        <v>29.0099511792465</v>
      </c>
      <c r="O797" s="21" t="n">
        <f aca="false">Assumptions!$D$14*(1+E797)^3*L797-Assumptions!$D$14*(1+E797)^2*E797*Assumptions!$D$16</f>
        <v>30.9030686809021</v>
      </c>
      <c r="P797" s="21" t="n">
        <f aca="false">Assumptions!$D$14*(1+E797)^4*L797-Assumptions!$D$14*(1+E797)^3*E797*Assumptions!$D$16</f>
        <v>32.9197263378972</v>
      </c>
      <c r="Q797" s="21" t="n">
        <f aca="false">Assumptions!$D$14*(1+E797)^5*L797-Assumptions!$D$14*(1+E797)^4*E797*Assumptions!$D$16</f>
        <v>35.0679860745275</v>
      </c>
      <c r="R797" s="21" t="n">
        <f aca="false">M797/(1+K797)+N797/(1+K797)^2+O797/(1+K797)^3+P797/(1+K797)^4+Q797/(1+K797)^5</f>
        <v>119.332628810756</v>
      </c>
      <c r="S797" s="21" t="n">
        <f aca="false">Q797*(1+I797)/(K797-I797)</f>
        <v>507.459950710637</v>
      </c>
      <c r="T797" s="21" t="n">
        <f aca="false">R797+S797/(1+K797)^5</f>
        <v>448.938796952411</v>
      </c>
      <c r="U797" s="8" t="n">
        <f aca="false">(T797-Assumptions!$D$17)/Assumptions!$D$18</f>
        <v>10.5575518780964</v>
      </c>
    </row>
    <row r="798" customFormat="false" ht="15" hidden="false" customHeight="false" outlineLevel="0" collapsed="false">
      <c r="B798" s="2" t="n">
        <v>793</v>
      </c>
      <c r="C798" s="27" t="n">
        <f aca="false">NORMSDIST('Random Draws'!C798)</f>
        <v>0.350611730064432</v>
      </c>
      <c r="D798" s="27" t="n">
        <f aca="false">NORMSDIST(Assumptions!$D$22*'Random Draws'!C798+SQRT(1-Assumptions!$D$22^2)*'Random Draws'!D798)</f>
        <v>0.659544568578877</v>
      </c>
      <c r="E798" s="19" t="n">
        <f aca="false">IF(C798&lt;(Assumptions!$E$6-Assumptions!$D$6)/(Assumptions!$F$6-Assumptions!$D$6),Assumptions!$D$6+SQRT(C798*(Assumptions!$F$6-Assumptions!$D$6)*(Assumptions!$E$6-Assumptions!$D$6)),Assumptions!$F$6-SQRT((1-C798)*(Assumptions!$F$6-Assumptions!$D$6)*(Assumptions!$F$6-Assumptions!$E$6)))</f>
        <v>0.0818695432303979</v>
      </c>
      <c r="F798" s="19" t="n">
        <f aca="false">IF(D798&lt;(Assumptions!$E$7-Assumptions!$D$7)/(Assumptions!$F$7-Assumptions!$D$7),Assumptions!$D$7+SQRT(D798*(Assumptions!$F$7-Assumptions!$D$7)*(Assumptions!$E$7-Assumptions!$D$7)),Assumptions!$F$7-SQRT((1-D798)*(Assumptions!$F$7-Assumptions!$D$7)*(Assumptions!$F$7-Assumptions!$E$7)))</f>
        <v>0.423097131199804</v>
      </c>
      <c r="G798" s="19" t="n">
        <f aca="false">MIN(Assumptions!$D$24,MAX(Assumptions!$D$23,Assumptions!$D$8+Assumptions!$E$8*'Random Draws'!E798))</f>
        <v>0.089935857476451</v>
      </c>
      <c r="H798" s="19" t="n">
        <f aca="false">IF('Random Draws'!F798&lt;(Assumptions!$E$9-Assumptions!$D$9)/(Assumptions!$F$9-Assumptions!$D$9),Assumptions!$D$9+SQRT('Random Draws'!F798*(Assumptions!$F$9-Assumptions!$D$9)*(Assumptions!$E$9-Assumptions!$D$9)),Assumptions!$F$9-SQRT((1-'Random Draws'!F798)*(Assumptions!$F$9-Assumptions!$D$9)*(Assumptions!$F$9-Assumptions!$E$9)))</f>
        <v>0.271692998843842</v>
      </c>
      <c r="I798" s="19" t="n">
        <f aca="false">IF('Random Draws'!G798&lt;(Assumptions!$E$10-Assumptions!$D$10)/(Assumptions!$F$10-Assumptions!$D$10),Assumptions!$D$10+SQRT('Random Draws'!G798*(Assumptions!$F$10-Assumptions!$D$10)*(Assumptions!$E$10-Assumptions!$D$10)),Assumptions!$F$10-SQRT((1-'Random Draws'!G798)*(Assumptions!$F$10-Assumptions!$D$10)*(Assumptions!$F$10-Assumptions!$E$10)))</f>
        <v>0.0211604949465204</v>
      </c>
      <c r="J798" s="19" t="n">
        <f aca="false">IF('Random Draws'!H798&lt;(Assumptions!$E$11-Assumptions!$D$11)/(Assumptions!$F$11-Assumptions!$D$11),Assumptions!$D$11+SQRT('Random Draws'!H798*(Assumptions!$F$11-Assumptions!$D$11)*(Assumptions!$E$11-Assumptions!$D$11)),Assumptions!$F$11-SQRT((1-'Random Draws'!H798)*(Assumptions!$F$11-Assumptions!$D$11)*(Assumptions!$F$11-Assumptions!$E$11)))</f>
        <v>0.175297123061105</v>
      </c>
      <c r="K798" s="19" t="n">
        <f aca="false">MAX(G798,I798+Assumptions!$D$21)</f>
        <v>0.089935857476451</v>
      </c>
      <c r="L798" s="28" t="n">
        <f aca="false">(F798-Assumptions!$D$15)*(1-H798)+Assumptions!$D$15-J798</f>
        <v>0.168167569610497</v>
      </c>
      <c r="M798" s="21" t="n">
        <f aca="false">Assumptions!$D$14*(1+E798)^1*L798-Assumptions!$D$14*(1+E798)^0*E798*Assumptions!$D$16</f>
        <v>26.0244963864456</v>
      </c>
      <c r="N798" s="21" t="n">
        <f aca="false">Assumptions!$D$14*(1+E798)^2*L798-Assumptions!$D$14*(1+E798)^1*E798*Assumptions!$D$16</f>
        <v>28.1551100184051</v>
      </c>
      <c r="O798" s="21" t="n">
        <f aca="false">Assumptions!$D$14*(1+E798)^3*L798-Assumptions!$D$14*(1+E798)^2*E798*Assumptions!$D$16</f>
        <v>30.4601560152135</v>
      </c>
      <c r="P798" s="21" t="n">
        <f aca="false">Assumptions!$D$14*(1+E798)^4*L798-Assumptions!$D$14*(1+E798)^3*E798*Assumptions!$D$16</f>
        <v>32.9539150749057</v>
      </c>
      <c r="Q798" s="21" t="n">
        <f aca="false">Assumptions!$D$14*(1+E798)^5*L798-Assumptions!$D$14*(1+E798)^4*E798*Assumptions!$D$16</f>
        <v>35.6518370497416</v>
      </c>
      <c r="R798" s="21" t="n">
        <f aca="false">M798/(1+K798)+N798/(1+K798)^2+O798/(1+K798)^3+P798/(1+K798)^4+Q798/(1+K798)^5</f>
        <v>117.631401049571</v>
      </c>
      <c r="S798" s="21" t="n">
        <f aca="false">Q798*(1+I798)/(K798-I798)</f>
        <v>529.350136854938</v>
      </c>
      <c r="T798" s="21" t="n">
        <f aca="false">R798+S798/(1+K798)^5</f>
        <v>461.773915073719</v>
      </c>
      <c r="U798" s="8" t="n">
        <f aca="false">(T798-Assumptions!$D$17)/Assumptions!$D$18</f>
        <v>11.0709566029488</v>
      </c>
    </row>
    <row r="799" customFormat="false" ht="15" hidden="false" customHeight="false" outlineLevel="0" collapsed="false">
      <c r="B799" s="2" t="n">
        <v>794</v>
      </c>
      <c r="C799" s="27" t="n">
        <f aca="false">NORMSDIST('Random Draws'!C799)</f>
        <v>0.159613219759944</v>
      </c>
      <c r="D799" s="27" t="n">
        <f aca="false">NORMSDIST(Assumptions!$D$22*'Random Draws'!C799+SQRT(1-Assumptions!$D$22^2)*'Random Draws'!D799)</f>
        <v>0.0631560633481824</v>
      </c>
      <c r="E799" s="19" t="n">
        <f aca="false">IF(C799&lt;(Assumptions!$E$6-Assumptions!$D$6)/(Assumptions!$F$6-Assumptions!$D$6),Assumptions!$D$6+SQRT(C799*(Assumptions!$F$6-Assumptions!$D$6)*(Assumptions!$E$6-Assumptions!$D$6)),Assumptions!$F$6-SQRT((1-C799)*(Assumptions!$F$6-Assumptions!$D$6)*(Assumptions!$F$6-Assumptions!$E$6)))</f>
        <v>0.0682500636954985</v>
      </c>
      <c r="F799" s="19" t="n">
        <f aca="false">IF(D799&lt;(Assumptions!$E$7-Assumptions!$D$7)/(Assumptions!$F$7-Assumptions!$D$7),Assumptions!$D$7+SQRT(D799*(Assumptions!$F$7-Assumptions!$D$7)*(Assumptions!$E$7-Assumptions!$D$7)),Assumptions!$F$7-SQRT((1-D799)*(Assumptions!$F$7-Assumptions!$D$7)*(Assumptions!$F$7-Assumptions!$E$7)))</f>
        <v>0.379466288297698</v>
      </c>
      <c r="G799" s="19" t="n">
        <f aca="false">MIN(Assumptions!$D$24,MAX(Assumptions!$D$23,Assumptions!$D$8+Assumptions!$E$8*'Random Draws'!E799))</f>
        <v>0.091679952395127</v>
      </c>
      <c r="H799" s="19" t="n">
        <f aca="false">IF('Random Draws'!F799&lt;(Assumptions!$E$9-Assumptions!$D$9)/(Assumptions!$F$9-Assumptions!$D$9),Assumptions!$D$9+SQRT('Random Draws'!F799*(Assumptions!$F$9-Assumptions!$D$9)*(Assumptions!$E$9-Assumptions!$D$9)),Assumptions!$F$9-SQRT((1-'Random Draws'!F799)*(Assumptions!$F$9-Assumptions!$D$9)*(Assumptions!$F$9-Assumptions!$E$9)))</f>
        <v>0.269005850586426</v>
      </c>
      <c r="I799" s="19" t="n">
        <f aca="false">IF('Random Draws'!G799&lt;(Assumptions!$E$10-Assumptions!$D$10)/(Assumptions!$F$10-Assumptions!$D$10),Assumptions!$D$10+SQRT('Random Draws'!G799*(Assumptions!$F$10-Assumptions!$D$10)*(Assumptions!$E$10-Assumptions!$D$10)),Assumptions!$F$10-SQRT((1-'Random Draws'!G799)*(Assumptions!$F$10-Assumptions!$D$10)*(Assumptions!$F$10-Assumptions!$E$10)))</f>
        <v>0.0201106535243535</v>
      </c>
      <c r="J799" s="19" t="n">
        <f aca="false">IF('Random Draws'!H799&lt;(Assumptions!$E$11-Assumptions!$D$11)/(Assumptions!$F$11-Assumptions!$D$11),Assumptions!$D$11+SQRT('Random Draws'!H799*(Assumptions!$F$11-Assumptions!$D$11)*(Assumptions!$E$11-Assumptions!$D$11)),Assumptions!$F$11-SQRT((1-'Random Draws'!H799)*(Assumptions!$F$11-Assumptions!$D$11)*(Assumptions!$F$11-Assumptions!$E$11)))</f>
        <v>0.165857724133336</v>
      </c>
      <c r="K799" s="19" t="n">
        <f aca="false">MAX(G799,I799+Assumptions!$D$21)</f>
        <v>0.091679952395127</v>
      </c>
      <c r="L799" s="28" t="n">
        <f aca="false">(F799-Assumptions!$D$15)*(1-H799)+Assumptions!$D$15-J799</f>
        <v>0.146500673088202</v>
      </c>
      <c r="M799" s="21" t="n">
        <f aca="false">Assumptions!$D$14*(1+E799)^1*L799-Assumptions!$D$14*(1+E799)^0*E799*Assumptions!$D$16</f>
        <v>22.3955184598208</v>
      </c>
      <c r="N799" s="21" t="n">
        <f aca="false">Assumptions!$D$14*(1+E799)^2*L799-Assumptions!$D$14*(1+E799)^1*E799*Assumptions!$D$16</f>
        <v>23.9240140211973</v>
      </c>
      <c r="O799" s="21" t="n">
        <f aca="false">Assumptions!$D$14*(1+E799)^3*L799-Assumptions!$D$14*(1+E799)^2*E799*Assumptions!$D$16</f>
        <v>25.556829501996</v>
      </c>
      <c r="P799" s="21" t="n">
        <f aca="false">Assumptions!$D$14*(1+E799)^4*L799-Assumptions!$D$14*(1+E799)^3*E799*Assumptions!$D$16</f>
        <v>27.3010847433622</v>
      </c>
      <c r="Q799" s="21" t="n">
        <f aca="false">Assumptions!$D$14*(1+E799)^5*L799-Assumptions!$D$14*(1+E799)^4*E799*Assumptions!$D$16</f>
        <v>29.1643855160529</v>
      </c>
      <c r="R799" s="21" t="n">
        <f aca="false">M799/(1+K799)+N799/(1+K799)^2+O799/(1+K799)^3+P799/(1+K799)^4+Q799/(1+K799)^5</f>
        <v>98.2642133374148</v>
      </c>
      <c r="S799" s="21" t="n">
        <f aca="false">Q799*(1+I799)/(K799-I799)</f>
        <v>415.6936121749</v>
      </c>
      <c r="T799" s="21" t="n">
        <f aca="false">R799+S799/(1+K799)^5</f>
        <v>366.364128102621</v>
      </c>
      <c r="U799" s="8" t="n">
        <f aca="false">(T799-Assumptions!$D$17)/Assumptions!$D$18</f>
        <v>7.25456512410484</v>
      </c>
    </row>
    <row r="800" customFormat="false" ht="15" hidden="false" customHeight="false" outlineLevel="0" collapsed="false">
      <c r="B800" s="2" t="n">
        <v>795</v>
      </c>
      <c r="C800" s="27" t="n">
        <f aca="false">NORMSDIST('Random Draws'!C800)</f>
        <v>0.89615536529295</v>
      </c>
      <c r="D800" s="27" t="n">
        <f aca="false">NORMSDIST(Assumptions!$D$22*'Random Draws'!C800+SQRT(1-Assumptions!$D$22^2)*'Random Draws'!D800)</f>
        <v>0.989312798641208</v>
      </c>
      <c r="E800" s="19" t="n">
        <f aca="false">IF(C800&lt;(Assumptions!$E$6-Assumptions!$D$6)/(Assumptions!$F$6-Assumptions!$D$6),Assumptions!$D$6+SQRT(C800*(Assumptions!$F$6-Assumptions!$D$6)*(Assumptions!$E$6-Assumptions!$D$6)),Assumptions!$F$6-SQRT((1-C800)*(Assumptions!$F$6-Assumptions!$D$6)*(Assumptions!$F$6-Assumptions!$E$6)))</f>
        <v>0.117213530911191</v>
      </c>
      <c r="F800" s="19" t="n">
        <f aca="false">IF(D800&lt;(Assumptions!$E$7-Assumptions!$D$7)/(Assumptions!$F$7-Assumptions!$D$7),Assumptions!$D$7+SQRT(D800*(Assumptions!$F$7-Assumptions!$D$7)*(Assumptions!$E$7-Assumptions!$D$7)),Assumptions!$F$7-SQRT((1-D800)*(Assumptions!$F$7-Assumptions!$D$7)*(Assumptions!$F$7-Assumptions!$E$7)))</f>
        <v>0.453461742935983</v>
      </c>
      <c r="G800" s="19" t="n">
        <f aca="false">MIN(Assumptions!$D$24,MAX(Assumptions!$D$23,Assumptions!$D$8+Assumptions!$E$8*'Random Draws'!E800))</f>
        <v>0.069046801939167</v>
      </c>
      <c r="H800" s="19" t="n">
        <f aca="false">IF('Random Draws'!F800&lt;(Assumptions!$E$9-Assumptions!$D$9)/(Assumptions!$F$9-Assumptions!$D$9),Assumptions!$D$9+SQRT('Random Draws'!F800*(Assumptions!$F$9-Assumptions!$D$9)*(Assumptions!$E$9-Assumptions!$D$9)),Assumptions!$F$9-SQRT((1-'Random Draws'!F800)*(Assumptions!$F$9-Assumptions!$D$9)*(Assumptions!$F$9-Assumptions!$E$9)))</f>
        <v>0.267581517814982</v>
      </c>
      <c r="I800" s="19" t="n">
        <f aca="false">IF('Random Draws'!G800&lt;(Assumptions!$E$10-Assumptions!$D$10)/(Assumptions!$F$10-Assumptions!$D$10),Assumptions!$D$10+SQRT('Random Draws'!G800*(Assumptions!$F$10-Assumptions!$D$10)*(Assumptions!$E$10-Assumptions!$D$10)),Assumptions!$F$10-SQRT((1-'Random Draws'!G800)*(Assumptions!$F$10-Assumptions!$D$10)*(Assumptions!$F$10-Assumptions!$E$10)))</f>
        <v>0.0154880198838288</v>
      </c>
      <c r="J800" s="19" t="n">
        <f aca="false">IF('Random Draws'!H800&lt;(Assumptions!$E$11-Assumptions!$D$11)/(Assumptions!$F$11-Assumptions!$D$11),Assumptions!$D$11+SQRT('Random Draws'!H800*(Assumptions!$F$11-Assumptions!$D$11)*(Assumptions!$E$11-Assumptions!$D$11)),Assumptions!$F$11-SQRT((1-'Random Draws'!H800)*(Assumptions!$F$11-Assumptions!$D$11)*(Assumptions!$F$11-Assumptions!$E$11)))</f>
        <v>0.179091433946128</v>
      </c>
      <c r="K800" s="19" t="n">
        <f aca="false">MAX(G800,I800+Assumptions!$D$21)</f>
        <v>0.069046801939167</v>
      </c>
      <c r="L800" s="28" t="n">
        <f aca="false">(F800-Assumptions!$D$15)*(1-H800)+Assumptions!$D$15-J800</f>
        <v>0.187817924859965</v>
      </c>
      <c r="M800" s="21" t="n">
        <f aca="false">Assumptions!$D$14*(1+E800)^1*L800-Assumptions!$D$14*(1+E800)^0*E800*Assumptions!$D$16</f>
        <v>29.9158665557124</v>
      </c>
      <c r="N800" s="21" t="n">
        <f aca="false">Assumptions!$D$14*(1+E800)^2*L800-Assumptions!$D$14*(1+E800)^1*E800*Assumptions!$D$16</f>
        <v>33.4224109049755</v>
      </c>
      <c r="O800" s="21" t="n">
        <f aca="false">Assumptions!$D$14*(1+E800)^3*L800-Assumptions!$D$14*(1+E800)^2*E800*Assumptions!$D$16</f>
        <v>37.3399696987124</v>
      </c>
      <c r="P800" s="21" t="n">
        <f aca="false">Assumptions!$D$14*(1+E800)^4*L800-Assumptions!$D$14*(1+E800)^3*E800*Assumptions!$D$16</f>
        <v>41.7167193912153</v>
      </c>
      <c r="Q800" s="21" t="n">
        <f aca="false">Assumptions!$D$14*(1+E800)^5*L800-Assumptions!$D$14*(1+E800)^4*E800*Assumptions!$D$16</f>
        <v>46.606483369091</v>
      </c>
      <c r="R800" s="21" t="n">
        <f aca="false">M800/(1+K800)+N800/(1+K800)^2+O800/(1+K800)^3+P800/(1+K800)^4+Q800/(1+K800)^5</f>
        <v>153.107666008947</v>
      </c>
      <c r="S800" s="21" t="n">
        <f aca="false">Q800*(1+I800)/(K800-I800)</f>
        <v>883.670682827068</v>
      </c>
      <c r="T800" s="21" t="n">
        <f aca="false">R800+S800/(1+K800)^5</f>
        <v>785.966509894065</v>
      </c>
      <c r="U800" s="8" t="n">
        <f aca="false">(T800-Assumptions!$D$17)/Assumptions!$D$18</f>
        <v>24.0386603957626</v>
      </c>
    </row>
    <row r="801" customFormat="false" ht="15" hidden="false" customHeight="false" outlineLevel="0" collapsed="false">
      <c r="B801" s="2" t="n">
        <v>796</v>
      </c>
      <c r="C801" s="27" t="n">
        <f aca="false">NORMSDIST('Random Draws'!C801)</f>
        <v>0.537533004410054</v>
      </c>
      <c r="D801" s="27" t="n">
        <f aca="false">NORMSDIST(Assumptions!$D$22*'Random Draws'!C801+SQRT(1-Assumptions!$D$22^2)*'Random Draws'!D801)</f>
        <v>0.493023678072377</v>
      </c>
      <c r="E801" s="19" t="n">
        <f aca="false">IF(C801&lt;(Assumptions!$E$6-Assumptions!$D$6)/(Assumptions!$F$6-Assumptions!$D$6),Assumptions!$D$6+SQRT(C801*(Assumptions!$F$6-Assumptions!$D$6)*(Assumptions!$E$6-Assumptions!$D$6)),Assumptions!$F$6-SQRT((1-C801)*(Assumptions!$F$6-Assumptions!$D$6)*(Assumptions!$F$6-Assumptions!$E$6)))</f>
        <v>0.0919132556940093</v>
      </c>
      <c r="F801" s="19" t="n">
        <f aca="false">IF(D801&lt;(Assumptions!$E$7-Assumptions!$D$7)/(Assumptions!$F$7-Assumptions!$D$7),Assumptions!$D$7+SQRT(D801*(Assumptions!$F$7-Assumptions!$D$7)*(Assumptions!$E$7-Assumptions!$D$7)),Assumptions!$F$7-SQRT((1-D801)*(Assumptions!$F$7-Assumptions!$D$7)*(Assumptions!$F$7-Assumptions!$E$7)))</f>
        <v>0.414388804624061</v>
      </c>
      <c r="G801" s="19" t="n">
        <f aca="false">MIN(Assumptions!$D$24,MAX(Assumptions!$D$23,Assumptions!$D$8+Assumptions!$E$8*'Random Draws'!E801))</f>
        <v>0.112475292763512</v>
      </c>
      <c r="H801" s="19" t="n">
        <f aca="false">IF('Random Draws'!F801&lt;(Assumptions!$E$9-Assumptions!$D$9)/(Assumptions!$F$9-Assumptions!$D$9),Assumptions!$D$9+SQRT('Random Draws'!F801*(Assumptions!$F$9-Assumptions!$D$9)*(Assumptions!$E$9-Assumptions!$D$9)),Assumptions!$F$9-SQRT((1-'Random Draws'!F801)*(Assumptions!$F$9-Assumptions!$D$9)*(Assumptions!$F$9-Assumptions!$E$9)))</f>
        <v>0.249985015318806</v>
      </c>
      <c r="I801" s="19" t="n">
        <f aca="false">IF('Random Draws'!G801&lt;(Assumptions!$E$10-Assumptions!$D$10)/(Assumptions!$F$10-Assumptions!$D$10),Assumptions!$D$10+SQRT('Random Draws'!G801*(Assumptions!$F$10-Assumptions!$D$10)*(Assumptions!$E$10-Assumptions!$D$10)),Assumptions!$F$10-SQRT((1-'Random Draws'!G801)*(Assumptions!$F$10-Assumptions!$D$10)*(Assumptions!$F$10-Assumptions!$E$10)))</f>
        <v>0.0249325000111234</v>
      </c>
      <c r="J801" s="19" t="n">
        <f aca="false">IF('Random Draws'!H801&lt;(Assumptions!$E$11-Assumptions!$D$11)/(Assumptions!$F$11-Assumptions!$D$11),Assumptions!$D$11+SQRT('Random Draws'!H801*(Assumptions!$F$11-Assumptions!$D$11)*(Assumptions!$E$11-Assumptions!$D$11)),Assumptions!$F$11-SQRT((1-'Random Draws'!H801)*(Assumptions!$F$11-Assumptions!$D$11)*(Assumptions!$F$11-Assumptions!$E$11)))</f>
        <v>0.178664517053384</v>
      </c>
      <c r="K801" s="19" t="n">
        <f aca="false">MAX(G801,I801+Assumptions!$D$21)</f>
        <v>0.112475292763512</v>
      </c>
      <c r="L801" s="28" t="n">
        <f aca="false">(F801-Assumptions!$D$15)*(1-H801)+Assumptions!$D$15-J801</f>
        <v>0.164631347890234</v>
      </c>
      <c r="M801" s="21" t="n">
        <f aca="false">Assumptions!$D$14*(1+E801)^1*L801-Assumptions!$D$14*(1+E801)^0*E801*Assumptions!$D$16</f>
        <v>25.6658342420283</v>
      </c>
      <c r="N801" s="21" t="n">
        <f aca="false">Assumptions!$D$14*(1+E801)^2*L801-Assumptions!$D$14*(1+E801)^1*E801*Assumptions!$D$16</f>
        <v>28.0248646273159</v>
      </c>
      <c r="O801" s="21" t="n">
        <f aca="false">Assumptions!$D$14*(1+E801)^3*L801-Assumptions!$D$14*(1+E801)^2*E801*Assumptions!$D$16</f>
        <v>30.6007211755964</v>
      </c>
      <c r="P801" s="21" t="n">
        <f aca="false">Assumptions!$D$14*(1+E801)^4*L801-Assumptions!$D$14*(1+E801)^3*E801*Assumptions!$D$16</f>
        <v>33.41333308543</v>
      </c>
      <c r="Q801" s="21" t="n">
        <f aca="false">Assumptions!$D$14*(1+E801)^5*L801-Assumptions!$D$14*(1+E801)^4*E801*Assumptions!$D$16</f>
        <v>36.4844613129003</v>
      </c>
      <c r="R801" s="21" t="n">
        <f aca="false">M801/(1+K801)+N801/(1+K801)^2+O801/(1+K801)^3+P801/(1+K801)^4+Q801/(1+K801)^5</f>
        <v>111.168485085497</v>
      </c>
      <c r="S801" s="21" t="n">
        <f aca="false">Q801*(1+I801)/(K801-I801)</f>
        <v>427.152355657167</v>
      </c>
      <c r="T801" s="21" t="n">
        <f aca="false">R801+S801/(1+K801)^5</f>
        <v>361.854977468586</v>
      </c>
      <c r="U801" s="8" t="n">
        <f aca="false">(T801-Assumptions!$D$17)/Assumptions!$D$18</f>
        <v>7.07419909874345</v>
      </c>
    </row>
    <row r="802" customFormat="false" ht="15" hidden="false" customHeight="false" outlineLevel="0" collapsed="false">
      <c r="B802" s="2" t="n">
        <v>797</v>
      </c>
      <c r="C802" s="27" t="n">
        <f aca="false">NORMSDIST('Random Draws'!C802)</f>
        <v>0.390415601401077</v>
      </c>
      <c r="D802" s="27" t="n">
        <f aca="false">NORMSDIST(Assumptions!$D$22*'Random Draws'!C802+SQRT(1-Assumptions!$D$22^2)*'Random Draws'!D802)</f>
        <v>0.896050533390702</v>
      </c>
      <c r="E802" s="19" t="n">
        <f aca="false">IF(C802&lt;(Assumptions!$E$6-Assumptions!$D$6)/(Assumptions!$F$6-Assumptions!$D$6),Assumptions!$D$6+SQRT(C802*(Assumptions!$F$6-Assumptions!$D$6)*(Assumptions!$E$6-Assumptions!$D$6)),Assumptions!$F$6-SQRT((1-C802)*(Assumptions!$F$6-Assumptions!$D$6)*(Assumptions!$F$6-Assumptions!$E$6)))</f>
        <v>0.0841823268627331</v>
      </c>
      <c r="F802" s="19" t="n">
        <f aca="false">IF(D802&lt;(Assumptions!$E$7-Assumptions!$D$7)/(Assumptions!$F$7-Assumptions!$D$7),Assumptions!$D$7+SQRT(D802*(Assumptions!$F$7-Assumptions!$D$7)*(Assumptions!$E$7-Assumptions!$D$7)),Assumptions!$F$7-SQRT((1-D802)*(Assumptions!$F$7-Assumptions!$D$7)*(Assumptions!$F$7-Assumptions!$E$7)))</f>
        <v>0.439608877754346</v>
      </c>
      <c r="G802" s="19" t="n">
        <f aca="false">MIN(Assumptions!$D$24,MAX(Assumptions!$D$23,Assumptions!$D$8+Assumptions!$E$8*'Random Draws'!E802))</f>
        <v>0.094215527425775</v>
      </c>
      <c r="H802" s="19" t="n">
        <f aca="false">IF('Random Draws'!F802&lt;(Assumptions!$E$9-Assumptions!$D$9)/(Assumptions!$F$9-Assumptions!$D$9),Assumptions!$D$9+SQRT('Random Draws'!F802*(Assumptions!$F$9-Assumptions!$D$9)*(Assumptions!$E$9-Assumptions!$D$9)),Assumptions!$F$9-SQRT((1-'Random Draws'!F802)*(Assumptions!$F$9-Assumptions!$D$9)*(Assumptions!$F$9-Assumptions!$E$9)))</f>
        <v>0.269789564311887</v>
      </c>
      <c r="I802" s="19" t="n">
        <f aca="false">IF('Random Draws'!G802&lt;(Assumptions!$E$10-Assumptions!$D$10)/(Assumptions!$F$10-Assumptions!$D$10),Assumptions!$D$10+SQRT('Random Draws'!G802*(Assumptions!$F$10-Assumptions!$D$10)*(Assumptions!$E$10-Assumptions!$D$10)),Assumptions!$F$10-SQRT((1-'Random Draws'!G802)*(Assumptions!$F$10-Assumptions!$D$10)*(Assumptions!$F$10-Assumptions!$E$10)))</f>
        <v>0.0242364358726923</v>
      </c>
      <c r="J802" s="19" t="n">
        <f aca="false">IF('Random Draws'!H802&lt;(Assumptions!$E$11-Assumptions!$D$11)/(Assumptions!$F$11-Assumptions!$D$11),Assumptions!$D$11+SQRT('Random Draws'!H802*(Assumptions!$F$11-Assumptions!$D$11)*(Assumptions!$E$11-Assumptions!$D$11)),Assumptions!$F$11-SQRT((1-'Random Draws'!H802)*(Assumptions!$F$11-Assumptions!$D$11)*(Assumptions!$F$11-Assumptions!$E$11)))</f>
        <v>0.152857748579779</v>
      </c>
      <c r="K802" s="19" t="n">
        <f aca="false">MAX(G802,I802+Assumptions!$D$21)</f>
        <v>0.094215527425775</v>
      </c>
      <c r="L802" s="28" t="n">
        <f aca="false">(F802-Assumptions!$D$15)*(1-H802)+Assumptions!$D$15-J802</f>
        <v>0.203221884938129</v>
      </c>
      <c r="M802" s="21" t="n">
        <f aca="false">Assumptions!$D$14*(1+E802)^1*L802-Assumptions!$D$14*(1+E802)^0*E802*Assumptions!$D$16</f>
        <v>31.5815954099866</v>
      </c>
      <c r="N802" s="21" t="n">
        <f aca="false">Assumptions!$D$14*(1+E802)^2*L802-Assumptions!$D$14*(1+E802)^1*E802*Assumptions!$D$16</f>
        <v>34.2402075976367</v>
      </c>
      <c r="O802" s="21" t="n">
        <f aca="false">Assumptions!$D$14*(1+E802)^3*L802-Assumptions!$D$14*(1+E802)^2*E802*Assumptions!$D$16</f>
        <v>37.1226279454688</v>
      </c>
      <c r="P802" s="21" t="n">
        <f aca="false">Assumptions!$D$14*(1+E802)^4*L802-Assumptions!$D$14*(1+E802)^3*E802*Assumptions!$D$16</f>
        <v>40.2476971451779</v>
      </c>
      <c r="Q802" s="21" t="n">
        <f aca="false">Assumptions!$D$14*(1+E802)^5*L802-Assumptions!$D$14*(1+E802)^4*E802*Assumptions!$D$16</f>
        <v>43.6358419417255</v>
      </c>
      <c r="R802" s="21" t="n">
        <f aca="false">M802/(1+K802)+N802/(1+K802)^2+O802/(1+K802)^3+P802/(1+K802)^4+Q802/(1+K802)^5</f>
        <v>141.689265155931</v>
      </c>
      <c r="S802" s="21" t="n">
        <f aca="false">Q802*(1+I802)/(K802-I802)</f>
        <v>638.668182664173</v>
      </c>
      <c r="T802" s="21" t="n">
        <f aca="false">R802+S802/(1+K802)^5</f>
        <v>548.845335635834</v>
      </c>
      <c r="U802" s="8" t="n">
        <f aca="false">(T802-Assumptions!$D$17)/Assumptions!$D$18</f>
        <v>14.5538134254334</v>
      </c>
    </row>
    <row r="803" customFormat="false" ht="15" hidden="false" customHeight="false" outlineLevel="0" collapsed="false">
      <c r="B803" s="2" t="n">
        <v>798</v>
      </c>
      <c r="C803" s="27" t="n">
        <f aca="false">NORMSDIST('Random Draws'!C803)</f>
        <v>0.603384542362487</v>
      </c>
      <c r="D803" s="27" t="n">
        <f aca="false">NORMSDIST(Assumptions!$D$22*'Random Draws'!C803+SQRT(1-Assumptions!$D$22^2)*'Random Draws'!D803)</f>
        <v>0.571566082272498</v>
      </c>
      <c r="E803" s="19" t="n">
        <f aca="false">IF(C803&lt;(Assumptions!$E$6-Assumptions!$D$6)/(Assumptions!$F$6-Assumptions!$D$6),Assumptions!$D$6+SQRT(C803*(Assumptions!$F$6-Assumptions!$D$6)*(Assumptions!$E$6-Assumptions!$D$6)),Assumptions!$F$6-SQRT((1-C803)*(Assumptions!$F$6-Assumptions!$D$6)*(Assumptions!$F$6-Assumptions!$E$6)))</f>
        <v>0.0954682440477858</v>
      </c>
      <c r="F803" s="19" t="n">
        <f aca="false">IF(D803&lt;(Assumptions!$E$7-Assumptions!$D$7)/(Assumptions!$F$7-Assumptions!$D$7),Assumptions!$D$7+SQRT(D803*(Assumptions!$F$7-Assumptions!$D$7)*(Assumptions!$E$7-Assumptions!$D$7)),Assumptions!$F$7-SQRT((1-D803)*(Assumptions!$F$7-Assumptions!$D$7)*(Assumptions!$F$7-Assumptions!$E$7)))</f>
        <v>0.418561049287346</v>
      </c>
      <c r="G803" s="19" t="n">
        <f aca="false">MIN(Assumptions!$D$24,MAX(Assumptions!$D$23,Assumptions!$D$8+Assumptions!$E$8*'Random Draws'!E803))</f>
        <v>0.098537306768997</v>
      </c>
      <c r="H803" s="19" t="n">
        <f aca="false">IF('Random Draws'!F803&lt;(Assumptions!$E$9-Assumptions!$D$9)/(Assumptions!$F$9-Assumptions!$D$9),Assumptions!$D$9+SQRT('Random Draws'!F803*(Assumptions!$F$9-Assumptions!$D$9)*(Assumptions!$E$9-Assumptions!$D$9)),Assumptions!$F$9-SQRT((1-'Random Draws'!F803)*(Assumptions!$F$9-Assumptions!$D$9)*(Assumptions!$F$9-Assumptions!$E$9)))</f>
        <v>0.260355839550284</v>
      </c>
      <c r="I803" s="19" t="n">
        <f aca="false">IF('Random Draws'!G803&lt;(Assumptions!$E$10-Assumptions!$D$10)/(Assumptions!$F$10-Assumptions!$D$10),Assumptions!$D$10+SQRT('Random Draws'!G803*(Assumptions!$F$10-Assumptions!$D$10)*(Assumptions!$E$10-Assumptions!$D$10)),Assumptions!$F$10-SQRT((1-'Random Draws'!G803)*(Assumptions!$F$10-Assumptions!$D$10)*(Assumptions!$F$10-Assumptions!$E$10)))</f>
        <v>0.0219586356257326</v>
      </c>
      <c r="J803" s="19" t="n">
        <f aca="false">IF('Random Draws'!H803&lt;(Assumptions!$E$11-Assumptions!$D$11)/(Assumptions!$F$11-Assumptions!$D$11),Assumptions!$D$11+SQRT('Random Draws'!H803*(Assumptions!$F$11-Assumptions!$D$11)*(Assumptions!$E$11-Assumptions!$D$11)),Assumptions!$F$11-SQRT((1-'Random Draws'!H803)*(Assumptions!$F$11-Assumptions!$D$11)*(Assumptions!$F$11-Assumptions!$E$11)))</f>
        <v>0.180704425409392</v>
      </c>
      <c r="K803" s="19" t="n">
        <f aca="false">MAX(G803,I803+Assumptions!$D$21)</f>
        <v>0.098537306768997</v>
      </c>
      <c r="L803" s="28" t="n">
        <f aca="false">(F803-Assumptions!$D$15)*(1-H803)+Assumptions!$D$15-J803</f>
        <v>0.162728069629236</v>
      </c>
      <c r="M803" s="21" t="n">
        <f aca="false">Assumptions!$D$14*(1+E803)^1*L803-Assumptions!$D$14*(1+E803)^0*E803*Assumptions!$D$16</f>
        <v>25.4329108790257</v>
      </c>
      <c r="N803" s="21" t="n">
        <f aca="false">Assumptions!$D$14*(1+E803)^2*L803-Assumptions!$D$14*(1+E803)^1*E803*Assumptions!$D$16</f>
        <v>27.8609462216701</v>
      </c>
      <c r="O803" s="21" t="n">
        <f aca="false">Assumptions!$D$14*(1+E803)^3*L803-Assumptions!$D$14*(1+E803)^2*E803*Assumptions!$D$16</f>
        <v>30.5207818349628</v>
      </c>
      <c r="P803" s="21" t="n">
        <f aca="false">Assumptions!$D$14*(1+E803)^4*L803-Assumptions!$D$14*(1+E803)^3*E803*Assumptions!$D$16</f>
        <v>33.4345472837122</v>
      </c>
      <c r="Q803" s="21" t="n">
        <f aca="false">Assumptions!$D$14*(1+E803)^5*L803-Assumptions!$D$14*(1+E803)^4*E803*Assumptions!$D$16</f>
        <v>36.6264848034209</v>
      </c>
      <c r="R803" s="21" t="n">
        <f aca="false">M803/(1+K803)+N803/(1+K803)^2+O803/(1+K803)^3+P803/(1+K803)^4+Q803/(1+K803)^5</f>
        <v>115.113067523905</v>
      </c>
      <c r="S803" s="21" t="n">
        <f aca="false">Q803*(1+I803)/(K803-I803)</f>
        <v>488.7882210367</v>
      </c>
      <c r="T803" s="21" t="n">
        <f aca="false">R803+S803/(1+K803)^5</f>
        <v>420.638016323886</v>
      </c>
      <c r="U803" s="8" t="n">
        <f aca="false">(T803-Assumptions!$D$17)/Assumptions!$D$18</f>
        <v>9.42552065295545</v>
      </c>
    </row>
    <row r="804" customFormat="false" ht="15" hidden="false" customHeight="false" outlineLevel="0" collapsed="false">
      <c r="B804" s="2" t="n">
        <v>799</v>
      </c>
      <c r="C804" s="27" t="n">
        <f aca="false">NORMSDIST('Random Draws'!C804)</f>
        <v>0.434181777132577</v>
      </c>
      <c r="D804" s="27" t="n">
        <f aca="false">NORMSDIST(Assumptions!$D$22*'Random Draws'!C804+SQRT(1-Assumptions!$D$22^2)*'Random Draws'!D804)</f>
        <v>0.340060048870609</v>
      </c>
      <c r="E804" s="19" t="n">
        <f aca="false">IF(C804&lt;(Assumptions!$E$6-Assumptions!$D$6)/(Assumptions!$F$6-Assumptions!$D$6),Assumptions!$D$6+SQRT(C804*(Assumptions!$F$6-Assumptions!$D$6)*(Assumptions!$E$6-Assumptions!$D$6)),Assumptions!$F$6-SQRT((1-C804)*(Assumptions!$F$6-Assumptions!$D$6)*(Assumptions!$F$6-Assumptions!$E$6)))</f>
        <v>0.0865930132709067</v>
      </c>
      <c r="F804" s="19" t="n">
        <f aca="false">IF(D804&lt;(Assumptions!$E$7-Assumptions!$D$7)/(Assumptions!$F$7-Assumptions!$D$7),Assumptions!$D$7+SQRT(D804*(Assumptions!$F$7-Assumptions!$D$7)*(Assumptions!$E$7-Assumptions!$D$7)),Assumptions!$F$7-SQRT((1-D804)*(Assumptions!$F$7-Assumptions!$D$7)*(Assumptions!$F$7-Assumptions!$E$7)))</f>
        <v>0.405170347499479</v>
      </c>
      <c r="G804" s="19" t="n">
        <f aca="false">MIN(Assumptions!$D$24,MAX(Assumptions!$D$23,Assumptions!$D$8+Assumptions!$E$8*'Random Draws'!E804))</f>
        <v>0.080856283933411</v>
      </c>
      <c r="H804" s="19" t="n">
        <f aca="false">IF('Random Draws'!F804&lt;(Assumptions!$E$9-Assumptions!$D$9)/(Assumptions!$F$9-Assumptions!$D$9),Assumptions!$D$9+SQRT('Random Draws'!F804*(Assumptions!$F$9-Assumptions!$D$9)*(Assumptions!$E$9-Assumptions!$D$9)),Assumptions!$F$9-SQRT((1-'Random Draws'!F804)*(Assumptions!$F$9-Assumptions!$D$9)*(Assumptions!$F$9-Assumptions!$E$9)))</f>
        <v>0.328292249653633</v>
      </c>
      <c r="I804" s="19" t="n">
        <f aca="false">IF('Random Draws'!G804&lt;(Assumptions!$E$10-Assumptions!$D$10)/(Assumptions!$F$10-Assumptions!$D$10),Assumptions!$D$10+SQRT('Random Draws'!G804*(Assumptions!$F$10-Assumptions!$D$10)*(Assumptions!$E$10-Assumptions!$D$10)),Assumptions!$F$10-SQRT((1-'Random Draws'!G804)*(Assumptions!$F$10-Assumptions!$D$10)*(Assumptions!$F$10-Assumptions!$E$10)))</f>
        <v>0.0218602156393651</v>
      </c>
      <c r="J804" s="19" t="n">
        <f aca="false">IF('Random Draws'!H804&lt;(Assumptions!$E$11-Assumptions!$D$11)/(Assumptions!$F$11-Assumptions!$D$11),Assumptions!$D$11+SQRT('Random Draws'!H804*(Assumptions!$F$11-Assumptions!$D$11)*(Assumptions!$E$11-Assumptions!$D$11)),Assumptions!$F$11-SQRT((1-'Random Draws'!H804)*(Assumptions!$F$11-Assumptions!$D$11)*(Assumptions!$F$11-Assumptions!$E$11)))</f>
        <v>0.169189807070175</v>
      </c>
      <c r="K804" s="19" t="n">
        <f aca="false">MAX(G804,I804+Assumptions!$D$21)</f>
        <v>0.080856283933411</v>
      </c>
      <c r="L804" s="28" t="n">
        <f aca="false">(F804-Assumptions!$D$15)*(1-H804)+Assumptions!$D$15-J804</f>
        <v>0.145644248010728</v>
      </c>
      <c r="M804" s="21" t="n">
        <f aca="false">Assumptions!$D$14*(1+E804)^1*L804-Assumptions!$D$14*(1+E804)^0*E804*Assumptions!$D$16</f>
        <v>22.5704436274465</v>
      </c>
      <c r="N804" s="21" t="n">
        <f aca="false">Assumptions!$D$14*(1+E804)^2*L804-Assumptions!$D$14*(1+E804)^1*E804*Assumptions!$D$16</f>
        <v>24.5248863520083</v>
      </c>
      <c r="O804" s="21" t="n">
        <f aca="false">Assumptions!$D$14*(1+E804)^3*L804-Assumptions!$D$14*(1+E804)^2*E804*Assumptions!$D$16</f>
        <v>26.6485701613552</v>
      </c>
      <c r="P804" s="21" t="n">
        <f aca="false">Assumptions!$D$14*(1+E804)^4*L804-Assumptions!$D$14*(1+E804)^3*E804*Assumptions!$D$16</f>
        <v>28.9561501509881</v>
      </c>
      <c r="Q804" s="21" t="n">
        <f aca="false">Assumptions!$D$14*(1+E804)^5*L804-Assumptions!$D$14*(1+E804)^4*E804*Assumptions!$D$16</f>
        <v>31.463550445287</v>
      </c>
      <c r="R804" s="21" t="n">
        <f aca="false">M804/(1+K804)+N804/(1+K804)^2+O804/(1+K804)^3+P804/(1+K804)^4+Q804/(1+K804)^5</f>
        <v>105.524239317561</v>
      </c>
      <c r="S804" s="21" t="n">
        <f aca="false">Q804*(1+I804)/(K804-I804)</f>
        <v>544.974459697102</v>
      </c>
      <c r="T804" s="21" t="n">
        <f aca="false">R804+S804/(1+K804)^5</f>
        <v>474.957837933609</v>
      </c>
      <c r="U804" s="8" t="n">
        <f aca="false">(T804-Assumptions!$D$17)/Assumptions!$D$18</f>
        <v>11.5983135173444</v>
      </c>
    </row>
    <row r="805" customFormat="false" ht="15" hidden="false" customHeight="false" outlineLevel="0" collapsed="false">
      <c r="B805" s="2" t="n">
        <v>800</v>
      </c>
      <c r="C805" s="27" t="n">
        <f aca="false">NORMSDIST('Random Draws'!C805)</f>
        <v>0.962535571118166</v>
      </c>
      <c r="D805" s="27" t="n">
        <f aca="false">NORMSDIST(Assumptions!$D$22*'Random Draws'!C805+SQRT(1-Assumptions!$D$22^2)*'Random Draws'!D805)</f>
        <v>0.400244792022359</v>
      </c>
      <c r="E805" s="19" t="n">
        <f aca="false">IF(C805&lt;(Assumptions!$E$6-Assumptions!$D$6)/(Assumptions!$F$6-Assumptions!$D$6),Assumptions!$D$6+SQRT(C805*(Assumptions!$F$6-Assumptions!$D$6)*(Assumptions!$E$6-Assumptions!$D$6)),Assumptions!$F$6-SQRT((1-C805)*(Assumptions!$F$6-Assumptions!$D$6)*(Assumptions!$F$6-Assumptions!$E$6)))</f>
        <v>0.12631343197112</v>
      </c>
      <c r="F805" s="19" t="n">
        <f aca="false">IF(D805&lt;(Assumptions!$E$7-Assumptions!$D$7)/(Assumptions!$F$7-Assumptions!$D$7),Assumptions!$D$7+SQRT(D805*(Assumptions!$F$7-Assumptions!$D$7)*(Assumptions!$E$7-Assumptions!$D$7)),Assumptions!$F$7-SQRT((1-D805)*(Assumptions!$F$7-Assumptions!$D$7)*(Assumptions!$F$7-Assumptions!$E$7)))</f>
        <v>0.409004782951607</v>
      </c>
      <c r="G805" s="19" t="n">
        <f aca="false">MIN(Assumptions!$D$24,MAX(Assumptions!$D$23,Assumptions!$D$8+Assumptions!$E$8*'Random Draws'!E805))</f>
        <v>0.094700064411422</v>
      </c>
      <c r="H805" s="19" t="n">
        <f aca="false">IF('Random Draws'!F805&lt;(Assumptions!$E$9-Assumptions!$D$9)/(Assumptions!$F$9-Assumptions!$D$9),Assumptions!$D$9+SQRT('Random Draws'!F805*(Assumptions!$F$9-Assumptions!$D$9)*(Assumptions!$E$9-Assumptions!$D$9)),Assumptions!$F$9-SQRT((1-'Random Draws'!F805)*(Assumptions!$F$9-Assumptions!$D$9)*(Assumptions!$F$9-Assumptions!$E$9)))</f>
        <v>0.285599706079452</v>
      </c>
      <c r="I805" s="19" t="n">
        <f aca="false">IF('Random Draws'!G805&lt;(Assumptions!$E$10-Assumptions!$D$10)/(Assumptions!$F$10-Assumptions!$D$10),Assumptions!$D$10+SQRT('Random Draws'!G805*(Assumptions!$F$10-Assumptions!$D$10)*(Assumptions!$E$10-Assumptions!$D$10)),Assumptions!$F$10-SQRT((1-'Random Draws'!G805)*(Assumptions!$F$10-Assumptions!$D$10)*(Assumptions!$F$10-Assumptions!$E$10)))</f>
        <v>0.0191914988057525</v>
      </c>
      <c r="J805" s="19" t="n">
        <f aca="false">IF('Random Draws'!H805&lt;(Assumptions!$E$11-Assumptions!$D$11)/(Assumptions!$F$11-Assumptions!$D$11),Assumptions!$D$11+SQRT('Random Draws'!H805*(Assumptions!$F$11-Assumptions!$D$11)*(Assumptions!$E$11-Assumptions!$D$11)),Assumptions!$F$11-SQRT((1-'Random Draws'!H805)*(Assumptions!$F$11-Assumptions!$D$11)*(Assumptions!$F$11-Assumptions!$E$11)))</f>
        <v>0.172676399064991</v>
      </c>
      <c r="K805" s="19" t="n">
        <f aca="false">MAX(G805,I805+Assumptions!$D$21)</f>
        <v>0.094700064411422</v>
      </c>
      <c r="L805" s="28" t="n">
        <f aca="false">(F805-Assumptions!$D$15)*(1-H805)+Assumptions!$D$15-J805</f>
        <v>0.156644699880876</v>
      </c>
      <c r="M805" s="21" t="n">
        <f aca="false">Assumptions!$D$14*(1+E805)^1*L805-Assumptions!$D$14*(1+E805)^0*E805*Assumptions!$D$16</f>
        <v>25.0330358517484</v>
      </c>
      <c r="N805" s="21" t="n">
        <f aca="false">Assumptions!$D$14*(1+E805)^2*L805-Assumptions!$D$14*(1+E805)^1*E805*Assumptions!$D$16</f>
        <v>28.1950445228389</v>
      </c>
      <c r="O805" s="21" t="n">
        <f aca="false">Assumptions!$D$14*(1+E805)^3*L805-Assumptions!$D$14*(1+E805)^2*E805*Assumptions!$D$16</f>
        <v>31.7564573610972</v>
      </c>
      <c r="P805" s="21" t="n">
        <f aca="false">Assumptions!$D$14*(1+E805)^4*L805-Assumptions!$D$14*(1+E805)^3*E805*Assumptions!$D$16</f>
        <v>35.7677244776219</v>
      </c>
      <c r="Q805" s="21" t="n">
        <f aca="false">Assumptions!$D$14*(1+E805)^5*L805-Assumptions!$D$14*(1+E805)^4*E805*Assumptions!$D$16</f>
        <v>40.2856685101877</v>
      </c>
      <c r="R805" s="21" t="n">
        <f aca="false">M805/(1+K805)+N805/(1+K805)^2+O805/(1+K805)^3+P805/(1+K805)^4+Q805/(1+K805)^5</f>
        <v>121.134697538334</v>
      </c>
      <c r="S805" s="21" t="n">
        <f aca="false">Q805*(1+I805)/(K805-I805)</f>
        <v>543.763618603385</v>
      </c>
      <c r="T805" s="21" t="n">
        <f aca="false">R805+S805/(1+K805)^5</f>
        <v>467.021848288972</v>
      </c>
      <c r="U805" s="8" t="n">
        <f aca="false">(T805-Assumptions!$D$17)/Assumptions!$D$18</f>
        <v>11.2808739315589</v>
      </c>
    </row>
    <row r="806" customFormat="false" ht="15" hidden="false" customHeight="false" outlineLevel="0" collapsed="false">
      <c r="B806" s="2" t="n">
        <v>801</v>
      </c>
      <c r="C806" s="27" t="n">
        <f aca="false">NORMSDIST('Random Draws'!C806)</f>
        <v>0.852470065818015</v>
      </c>
      <c r="D806" s="27" t="n">
        <f aca="false">NORMSDIST(Assumptions!$D$22*'Random Draws'!C806+SQRT(1-Assumptions!$D$22^2)*'Random Draws'!D806)</f>
        <v>0.0793256066752611</v>
      </c>
      <c r="E806" s="19" t="n">
        <f aca="false">IF(C806&lt;(Assumptions!$E$6-Assumptions!$D$6)/(Assumptions!$F$6-Assumptions!$D$6),Assumptions!$D$6+SQRT(C806*(Assumptions!$F$6-Assumptions!$D$6)*(Assumptions!$E$6-Assumptions!$D$6)),Assumptions!$F$6-SQRT((1-C806)*(Assumptions!$F$6-Assumptions!$D$6)*(Assumptions!$F$6-Assumptions!$E$6)))</f>
        <v>0.112840293246982</v>
      </c>
      <c r="F806" s="19" t="n">
        <f aca="false">IF(D806&lt;(Assumptions!$E$7-Assumptions!$D$7)/(Assumptions!$F$7-Assumptions!$D$7),Assumptions!$D$7+SQRT(D806*(Assumptions!$F$7-Assumptions!$D$7)*(Assumptions!$E$7-Assumptions!$D$7)),Assumptions!$F$7-SQRT((1-D806)*(Assumptions!$F$7-Assumptions!$D$7)*(Assumptions!$F$7-Assumptions!$E$7)))</f>
        <v>0.381816361751025</v>
      </c>
      <c r="G806" s="19" t="n">
        <f aca="false">MIN(Assumptions!$D$24,MAX(Assumptions!$D$23,Assumptions!$D$8+Assumptions!$E$8*'Random Draws'!E806))</f>
        <v>0.101511359303923</v>
      </c>
      <c r="H806" s="19" t="n">
        <f aca="false">IF('Random Draws'!F806&lt;(Assumptions!$E$9-Assumptions!$D$9)/(Assumptions!$F$9-Assumptions!$D$9),Assumptions!$D$9+SQRT('Random Draws'!F806*(Assumptions!$F$9-Assumptions!$D$9)*(Assumptions!$E$9-Assumptions!$D$9)),Assumptions!$F$9-SQRT((1-'Random Draws'!F806)*(Assumptions!$F$9-Assumptions!$D$9)*(Assumptions!$F$9-Assumptions!$E$9)))</f>
        <v>0.25693310299824</v>
      </c>
      <c r="I806" s="19" t="n">
        <f aca="false">IF('Random Draws'!G806&lt;(Assumptions!$E$10-Assumptions!$D$10)/(Assumptions!$F$10-Assumptions!$D$10),Assumptions!$D$10+SQRT('Random Draws'!G806*(Assumptions!$F$10-Assumptions!$D$10)*(Assumptions!$E$10-Assumptions!$D$10)),Assumptions!$F$10-SQRT((1-'Random Draws'!G806)*(Assumptions!$F$10-Assumptions!$D$10)*(Assumptions!$F$10-Assumptions!$E$10)))</f>
        <v>0.0145761302085086</v>
      </c>
      <c r="J806" s="19" t="n">
        <f aca="false">IF('Random Draws'!H806&lt;(Assumptions!$E$11-Assumptions!$D$11)/(Assumptions!$F$11-Assumptions!$D$11),Assumptions!$D$11+SQRT('Random Draws'!H806*(Assumptions!$F$11-Assumptions!$D$11)*(Assumptions!$E$11-Assumptions!$D$11)),Assumptions!$F$11-SQRT((1-'Random Draws'!H806)*(Assumptions!$F$11-Assumptions!$D$11)*(Assumptions!$F$11-Assumptions!$E$11)))</f>
        <v>0.127717195709583</v>
      </c>
      <c r="K806" s="19" t="n">
        <f aca="false">MAX(G806,I806+Assumptions!$D$21)</f>
        <v>0.101511359303923</v>
      </c>
      <c r="L806" s="28" t="n">
        <f aca="false">(F806-Assumptions!$D$15)*(1-H806)+Assumptions!$D$15-J806</f>
        <v>0.189399206831024</v>
      </c>
      <c r="M806" s="21" t="n">
        <f aca="false">Assumptions!$D$14*(1+E806)^1*L806-Assumptions!$D$14*(1+E806)^0*E806*Assumptions!$D$16</f>
        <v>30.0709497106101</v>
      </c>
      <c r="N806" s="21" t="n">
        <f aca="false">Assumptions!$D$14*(1+E806)^2*L806-Assumptions!$D$14*(1+E806)^1*E806*Assumptions!$D$16</f>
        <v>33.4641644941706</v>
      </c>
      <c r="O806" s="21" t="n">
        <f aca="false">Assumptions!$D$14*(1+E806)^3*L806-Assumptions!$D$14*(1+E806)^2*E806*Assumptions!$D$16</f>
        <v>37.240270628958</v>
      </c>
      <c r="P806" s="21" t="n">
        <f aca="false">Assumptions!$D$14*(1+E806)^4*L806-Assumptions!$D$14*(1+E806)^3*E806*Assumptions!$D$16</f>
        <v>41.4424736873266</v>
      </c>
      <c r="Q806" s="21" t="n">
        <f aca="false">Assumptions!$D$14*(1+E806)^5*L806-Assumptions!$D$14*(1+E806)^4*E806*Assumptions!$D$16</f>
        <v>46.1188545710849</v>
      </c>
      <c r="R806" s="21" t="n">
        <f aca="false">M806/(1+K806)+N806/(1+K806)^2+O806/(1+K806)^3+P806/(1+K806)^4+Q806/(1+K806)^5</f>
        <v>139.33536591311</v>
      </c>
      <c r="S806" s="21" t="n">
        <f aca="false">Q806*(1+I806)/(K806-I806)</f>
        <v>538.229317242904</v>
      </c>
      <c r="T806" s="21" t="n">
        <f aca="false">R806+S806/(1+K806)^5</f>
        <v>471.246979937105</v>
      </c>
      <c r="U806" s="8" t="n">
        <f aca="false">(T806-Assumptions!$D$17)/Assumptions!$D$18</f>
        <v>11.4498791974842</v>
      </c>
    </row>
    <row r="807" customFormat="false" ht="15" hidden="false" customHeight="false" outlineLevel="0" collapsed="false">
      <c r="B807" s="2" t="n">
        <v>802</v>
      </c>
      <c r="C807" s="27" t="n">
        <f aca="false">NORMSDIST('Random Draws'!C807)</f>
        <v>0.702428064079604</v>
      </c>
      <c r="D807" s="27" t="n">
        <f aca="false">NORMSDIST(Assumptions!$D$22*'Random Draws'!C807+SQRT(1-Assumptions!$D$22^2)*'Random Draws'!D807)</f>
        <v>0.162097252108278</v>
      </c>
      <c r="E807" s="19" t="n">
        <f aca="false">IF(C807&lt;(Assumptions!$E$6-Assumptions!$D$6)/(Assumptions!$F$6-Assumptions!$D$6),Assumptions!$D$6+SQRT(C807*(Assumptions!$F$6-Assumptions!$D$6)*(Assumptions!$E$6-Assumptions!$D$6)),Assumptions!$F$6-SQRT((1-C807)*(Assumptions!$F$6-Assumptions!$D$6)*(Assumptions!$F$6-Assumptions!$E$6)))</f>
        <v>0.101427215817341</v>
      </c>
      <c r="F807" s="19" t="n">
        <f aca="false">IF(D807&lt;(Assumptions!$E$7-Assumptions!$D$7)/(Assumptions!$F$7-Assumptions!$D$7),Assumptions!$D$7+SQRT(D807*(Assumptions!$F$7-Assumptions!$D$7)*(Assumptions!$E$7-Assumptions!$D$7)),Assumptions!$F$7-SQRT((1-D807)*(Assumptions!$F$7-Assumptions!$D$7)*(Assumptions!$F$7-Assumptions!$E$7)))</f>
        <v>0.391186271220678</v>
      </c>
      <c r="G807" s="19" t="n">
        <f aca="false">MIN(Assumptions!$D$24,MAX(Assumptions!$D$23,Assumptions!$D$8+Assumptions!$E$8*'Random Draws'!E807))</f>
        <v>0.081603255910569</v>
      </c>
      <c r="H807" s="19" t="n">
        <f aca="false">IF('Random Draws'!F807&lt;(Assumptions!$E$9-Assumptions!$D$9)/(Assumptions!$F$9-Assumptions!$D$9),Assumptions!$D$9+SQRT('Random Draws'!F807*(Assumptions!$F$9-Assumptions!$D$9)*(Assumptions!$E$9-Assumptions!$D$9)),Assumptions!$F$9-SQRT((1-'Random Draws'!F807)*(Assumptions!$F$9-Assumptions!$D$9)*(Assumptions!$F$9-Assumptions!$E$9)))</f>
        <v>0.284843333691591</v>
      </c>
      <c r="I807" s="19" t="n">
        <f aca="false">IF('Random Draws'!G807&lt;(Assumptions!$E$10-Assumptions!$D$10)/(Assumptions!$F$10-Assumptions!$D$10),Assumptions!$D$10+SQRT('Random Draws'!G807*(Assumptions!$F$10-Assumptions!$D$10)*(Assumptions!$E$10-Assumptions!$D$10)),Assumptions!$F$10-SQRT((1-'Random Draws'!G807)*(Assumptions!$F$10-Assumptions!$D$10)*(Assumptions!$F$10-Assumptions!$E$10)))</f>
        <v>0.0235257067295949</v>
      </c>
      <c r="J807" s="19" t="n">
        <f aca="false">IF('Random Draws'!H807&lt;(Assumptions!$E$11-Assumptions!$D$11)/(Assumptions!$F$11-Assumptions!$D$11),Assumptions!$D$11+SQRT('Random Draws'!H807*(Assumptions!$F$11-Assumptions!$D$11)*(Assumptions!$E$11-Assumptions!$D$11)),Assumptions!$F$11-SQRT((1-'Random Draws'!H807)*(Assumptions!$F$11-Assumptions!$D$11)*(Assumptions!$F$11-Assumptions!$E$11)))</f>
        <v>0.16532540416303</v>
      </c>
      <c r="K807" s="19" t="n">
        <f aca="false">MAX(G807,I807+Assumptions!$D$21)</f>
        <v>0.081603255910569</v>
      </c>
      <c r="L807" s="28" t="n">
        <f aca="false">(F807-Assumptions!$D$15)*(1-H807)+Assumptions!$D$15-J807</f>
        <v>0.151463698848674</v>
      </c>
      <c r="M807" s="21" t="n">
        <f aca="false">Assumptions!$D$14*(1+E807)^1*L807-Assumptions!$D$14*(1+E807)^0*E807*Assumptions!$D$16</f>
        <v>23.7485964286367</v>
      </c>
      <c r="N807" s="21" t="n">
        <f aca="false">Assumptions!$D$14*(1+E807)^2*L807-Assumptions!$D$14*(1+E807)^1*E807*Assumptions!$D$16</f>
        <v>26.157350443963</v>
      </c>
      <c r="O807" s="21" t="n">
        <f aca="false">Assumptions!$D$14*(1+E807)^3*L807-Assumptions!$D$14*(1+E807)^2*E807*Assumptions!$D$16</f>
        <v>28.8104176726527</v>
      </c>
      <c r="P807" s="21" t="n">
        <f aca="false">Assumptions!$D$14*(1+E807)^4*L807-Assumptions!$D$14*(1+E807)^3*E807*Assumptions!$D$16</f>
        <v>31.7325781237245</v>
      </c>
      <c r="Q807" s="21" t="n">
        <f aca="false">Assumptions!$D$14*(1+E807)^5*L807-Assumptions!$D$14*(1+E807)^4*E807*Assumptions!$D$16</f>
        <v>34.9511251735202</v>
      </c>
      <c r="R807" s="21" t="n">
        <f aca="false">M807/(1+K807)+N807/(1+K807)^2+O807/(1+K807)^3+P807/(1+K807)^4+Q807/(1+K807)^5</f>
        <v>113.882987673499</v>
      </c>
      <c r="S807" s="21" t="n">
        <f aca="false">Q807*(1+I807)/(K807-I807)</f>
        <v>615.958758568637</v>
      </c>
      <c r="T807" s="21" t="n">
        <f aca="false">R807+S807/(1+K807)^5</f>
        <v>529.996391325826</v>
      </c>
      <c r="U807" s="8" t="n">
        <f aca="false">(T807-Assumptions!$D$17)/Assumptions!$D$18</f>
        <v>13.799855653033</v>
      </c>
    </row>
    <row r="808" customFormat="false" ht="15" hidden="false" customHeight="false" outlineLevel="0" collapsed="false">
      <c r="B808" s="2" t="n">
        <v>803</v>
      </c>
      <c r="C808" s="27" t="n">
        <f aca="false">NORMSDIST('Random Draws'!C808)</f>
        <v>0.328843518232009</v>
      </c>
      <c r="D808" s="27" t="n">
        <f aca="false">NORMSDIST(Assumptions!$D$22*'Random Draws'!C808+SQRT(1-Assumptions!$D$22^2)*'Random Draws'!D808)</f>
        <v>0.524040982713802</v>
      </c>
      <c r="E808" s="19" t="n">
        <f aca="false">IF(C808&lt;(Assumptions!$E$6-Assumptions!$D$6)/(Assumptions!$F$6-Assumptions!$D$6),Assumptions!$D$6+SQRT(C808*(Assumptions!$F$6-Assumptions!$D$6)*(Assumptions!$E$6-Assumptions!$D$6)),Assumptions!$F$6-SQRT((1-C808)*(Assumptions!$F$6-Assumptions!$D$6)*(Assumptions!$F$6-Assumptions!$E$6)))</f>
        <v>0.0805489530217494</v>
      </c>
      <c r="F808" s="19" t="n">
        <f aca="false">IF(D808&lt;(Assumptions!$E$7-Assumptions!$D$7)/(Assumptions!$F$7-Assumptions!$D$7),Assumptions!$D$7+SQRT(D808*(Assumptions!$F$7-Assumptions!$D$7)*(Assumptions!$E$7-Assumptions!$D$7)),Assumptions!$F$7-SQRT((1-D808)*(Assumptions!$F$7-Assumptions!$D$7)*(Assumptions!$F$7-Assumptions!$E$7)))</f>
        <v>0.416073575740119</v>
      </c>
      <c r="G808" s="19" t="n">
        <f aca="false">MIN(Assumptions!$D$24,MAX(Assumptions!$D$23,Assumptions!$D$8+Assumptions!$E$8*'Random Draws'!E808))</f>
        <v>0.091754715147521</v>
      </c>
      <c r="H808" s="19" t="n">
        <f aca="false">IF('Random Draws'!F808&lt;(Assumptions!$E$9-Assumptions!$D$9)/(Assumptions!$F$9-Assumptions!$D$9),Assumptions!$D$9+SQRT('Random Draws'!F808*(Assumptions!$F$9-Assumptions!$D$9)*(Assumptions!$E$9-Assumptions!$D$9)),Assumptions!$F$9-SQRT((1-'Random Draws'!F808)*(Assumptions!$F$9-Assumptions!$D$9)*(Assumptions!$F$9-Assumptions!$E$9)))</f>
        <v>0.262447450274413</v>
      </c>
      <c r="I808" s="19" t="n">
        <f aca="false">IF('Random Draws'!G808&lt;(Assumptions!$E$10-Assumptions!$D$10)/(Assumptions!$F$10-Assumptions!$D$10),Assumptions!$D$10+SQRT('Random Draws'!G808*(Assumptions!$F$10-Assumptions!$D$10)*(Assumptions!$E$10-Assumptions!$D$10)),Assumptions!$F$10-SQRT((1-'Random Draws'!G808)*(Assumptions!$F$10-Assumptions!$D$10)*(Assumptions!$F$10-Assumptions!$E$10)))</f>
        <v>0.0191372970747727</v>
      </c>
      <c r="J808" s="19" t="n">
        <f aca="false">IF('Random Draws'!H808&lt;(Assumptions!$E$11-Assumptions!$D$11)/(Assumptions!$F$11-Assumptions!$D$11),Assumptions!$D$11+SQRT('Random Draws'!H808*(Assumptions!$F$11-Assumptions!$D$11)*(Assumptions!$E$11-Assumptions!$D$11)),Assumptions!$F$11-SQRT((1-'Random Draws'!H808)*(Assumptions!$F$11-Assumptions!$D$11)*(Assumptions!$F$11-Assumptions!$E$11)))</f>
        <v>0.126524889069402</v>
      </c>
      <c r="K808" s="19" t="n">
        <f aca="false">MAX(G808,I808+Assumptions!$D$21)</f>
        <v>0.091754715147521</v>
      </c>
      <c r="L808" s="28" t="n">
        <f aca="false">(F808-Assumptions!$D$15)*(1-H808)+Assumptions!$D$15-J808</f>
        <v>0.214469406126838</v>
      </c>
      <c r="M808" s="21" t="n">
        <f aca="false">Assumptions!$D$14*(1+E808)^1*L808-Assumptions!$D$14*(1+E808)^0*E808*Assumptions!$D$16</f>
        <v>33.2525924299604</v>
      </c>
      <c r="N808" s="21" t="n">
        <f aca="false">Assumptions!$D$14*(1+E808)^2*L808-Assumptions!$D$14*(1+E808)^1*E808*Assumptions!$D$16</f>
        <v>35.9310539354526</v>
      </c>
      <c r="O808" s="21" t="n">
        <f aca="false">Assumptions!$D$14*(1+E808)^3*L808-Assumptions!$D$14*(1+E808)^2*E808*Assumptions!$D$16</f>
        <v>38.8252627109213</v>
      </c>
      <c r="P808" s="21" t="n">
        <f aca="false">Assumptions!$D$14*(1+E808)^4*L808-Assumptions!$D$14*(1+E808)^3*E808*Assumptions!$D$16</f>
        <v>41.9525969730804</v>
      </c>
      <c r="Q808" s="21" t="n">
        <f aca="false">Assumptions!$D$14*(1+E808)^5*L808-Assumptions!$D$14*(1+E808)^4*E808*Assumptions!$D$16</f>
        <v>45.3318347358055</v>
      </c>
      <c r="R808" s="21" t="n">
        <f aca="false">M808/(1+K808)+N808/(1+K808)^2+O808/(1+K808)^3+P808/(1+K808)^4+Q808/(1+K808)^5</f>
        <v>149.195390102713</v>
      </c>
      <c r="S808" s="21" t="n">
        <f aca="false">Q808*(1+I808)/(K808-I808)</f>
        <v>636.202232883114</v>
      </c>
      <c r="T808" s="21" t="n">
        <f aca="false">R808+S808/(1+K808)^5</f>
        <v>559.370976574891</v>
      </c>
      <c r="U808" s="8" t="n">
        <f aca="false">(T808-Assumptions!$D$17)/Assumptions!$D$18</f>
        <v>14.9748390629956</v>
      </c>
    </row>
    <row r="809" customFormat="false" ht="15" hidden="false" customHeight="false" outlineLevel="0" collapsed="false">
      <c r="B809" s="2" t="n">
        <v>804</v>
      </c>
      <c r="C809" s="27" t="n">
        <f aca="false">NORMSDIST('Random Draws'!C809)</f>
        <v>0.862209946443874</v>
      </c>
      <c r="D809" s="27" t="n">
        <f aca="false">NORMSDIST(Assumptions!$D$22*'Random Draws'!C809+SQRT(1-Assumptions!$D$22^2)*'Random Draws'!D809)</f>
        <v>0.814066125592946</v>
      </c>
      <c r="E809" s="19" t="n">
        <f aca="false">IF(C809&lt;(Assumptions!$E$6-Assumptions!$D$6)/(Assumptions!$F$6-Assumptions!$D$6),Assumptions!$D$6+SQRT(C809*(Assumptions!$F$6-Assumptions!$D$6)*(Assumptions!$E$6-Assumptions!$D$6)),Assumptions!$F$6-SQRT((1-C809)*(Assumptions!$F$6-Assumptions!$D$6)*(Assumptions!$F$6-Assumptions!$E$6)))</f>
        <v>0.113752137843614</v>
      </c>
      <c r="F809" s="19" t="n">
        <f aca="false">IF(D809&lt;(Assumptions!$E$7-Assumptions!$D$7)/(Assumptions!$F$7-Assumptions!$D$7),Assumptions!$D$7+SQRT(D809*(Assumptions!$F$7-Assumptions!$D$7)*(Assumptions!$E$7-Assumptions!$D$7)),Assumptions!$F$7-SQRT((1-D809)*(Assumptions!$F$7-Assumptions!$D$7)*(Assumptions!$F$7-Assumptions!$E$7)))</f>
        <v>0.432728485600755</v>
      </c>
      <c r="G809" s="19" t="n">
        <f aca="false">MIN(Assumptions!$D$24,MAX(Assumptions!$D$23,Assumptions!$D$8+Assumptions!$E$8*'Random Draws'!E809))</f>
        <v>0.089048918949053</v>
      </c>
      <c r="H809" s="19" t="n">
        <f aca="false">IF('Random Draws'!F809&lt;(Assumptions!$E$9-Assumptions!$D$9)/(Assumptions!$F$9-Assumptions!$D$9),Assumptions!$D$9+SQRT('Random Draws'!F809*(Assumptions!$F$9-Assumptions!$D$9)*(Assumptions!$E$9-Assumptions!$D$9)),Assumptions!$F$9-SQRT((1-'Random Draws'!F809)*(Assumptions!$F$9-Assumptions!$D$9)*(Assumptions!$F$9-Assumptions!$E$9)))</f>
        <v>0.261846373379029</v>
      </c>
      <c r="I809" s="19" t="n">
        <f aca="false">IF('Random Draws'!G809&lt;(Assumptions!$E$10-Assumptions!$D$10)/(Assumptions!$F$10-Assumptions!$D$10),Assumptions!$D$10+SQRT('Random Draws'!G809*(Assumptions!$F$10-Assumptions!$D$10)*(Assumptions!$E$10-Assumptions!$D$10)),Assumptions!$F$10-SQRT((1-'Random Draws'!G809)*(Assumptions!$F$10-Assumptions!$D$10)*(Assumptions!$F$10-Assumptions!$E$10)))</f>
        <v>0.0234969825582974</v>
      </c>
      <c r="J809" s="19" t="n">
        <f aca="false">IF('Random Draws'!H809&lt;(Assumptions!$E$11-Assumptions!$D$11)/(Assumptions!$F$11-Assumptions!$D$11),Assumptions!$D$11+SQRT('Random Draws'!H809*(Assumptions!$F$11-Assumptions!$D$11)*(Assumptions!$E$11-Assumptions!$D$11)),Assumptions!$F$11-SQRT((1-'Random Draws'!H809)*(Assumptions!$F$11-Assumptions!$D$11)*(Assumptions!$F$11-Assumptions!$E$11)))</f>
        <v>0.186557462967861</v>
      </c>
      <c r="K809" s="19" t="n">
        <f aca="false">MAX(G809,I809+Assumptions!$D$21)</f>
        <v>0.089048918949053</v>
      </c>
      <c r="L809" s="28" t="n">
        <f aca="false">(F809-Assumptions!$D$15)*(1-H809)+Assumptions!$D$15-J809</f>
        <v>0.166902666559811</v>
      </c>
      <c r="M809" s="21" t="n">
        <f aca="false">Assumptions!$D$14*(1+E809)^1*L809-Assumptions!$D$14*(1+E809)^0*E809*Assumptions!$D$16</f>
        <v>26.4589674458348</v>
      </c>
      <c r="N809" s="21" t="n">
        <f aca="false">Assumptions!$D$14*(1+E809)^2*L809-Assumptions!$D$14*(1+E809)^1*E809*Assumptions!$D$16</f>
        <v>29.468731557933</v>
      </c>
      <c r="O809" s="21" t="n">
        <f aca="false">Assumptions!$D$14*(1+E809)^3*L809-Assumptions!$D$14*(1+E809)^2*E809*Assumptions!$D$16</f>
        <v>32.8208627721875</v>
      </c>
      <c r="P809" s="21" t="n">
        <f aca="false">Assumptions!$D$14*(1+E809)^4*L809-Assumptions!$D$14*(1+E809)^3*E809*Assumptions!$D$16</f>
        <v>36.5543060783957</v>
      </c>
      <c r="Q809" s="21" t="n">
        <f aca="false">Assumptions!$D$14*(1+E809)^5*L809-Assumptions!$D$14*(1+E809)^4*E809*Assumptions!$D$16</f>
        <v>40.7124365422031</v>
      </c>
      <c r="R809" s="21" t="n">
        <f aca="false">M809/(1+K809)+N809/(1+K809)^2+O809/(1+K809)^3+P809/(1+K809)^4+Q809/(1+K809)^5</f>
        <v>127.114853693597</v>
      </c>
      <c r="S809" s="21" t="n">
        <f aca="false">Q809*(1+I809)/(K809-I809)</f>
        <v>635.664760612889</v>
      </c>
      <c r="T809" s="21" t="n">
        <f aca="false">R809+S809/(1+K809)^5</f>
        <v>542.060483361118</v>
      </c>
      <c r="U809" s="8" t="n">
        <f aca="false">(T809-Assumptions!$D$17)/Assumptions!$D$18</f>
        <v>14.2824193344447</v>
      </c>
    </row>
    <row r="810" customFormat="false" ht="15" hidden="false" customHeight="false" outlineLevel="0" collapsed="false">
      <c r="B810" s="2" t="n">
        <v>805</v>
      </c>
      <c r="C810" s="27" t="n">
        <f aca="false">NORMSDIST('Random Draws'!C810)</f>
        <v>0.219488242371818</v>
      </c>
      <c r="D810" s="27" t="n">
        <f aca="false">NORMSDIST(Assumptions!$D$22*'Random Draws'!C810+SQRT(1-Assumptions!$D$22^2)*'Random Draws'!D810)</f>
        <v>0.627397385995321</v>
      </c>
      <c r="E810" s="19" t="n">
        <f aca="false">IF(C810&lt;(Assumptions!$E$6-Assumptions!$D$6)/(Assumptions!$F$6-Assumptions!$D$6),Assumptions!$D$6+SQRT(C810*(Assumptions!$F$6-Assumptions!$D$6)*(Assumptions!$E$6-Assumptions!$D$6)),Assumptions!$F$6-SQRT((1-C810)*(Assumptions!$F$6-Assumptions!$D$6)*(Assumptions!$F$6-Assumptions!$E$6)))</f>
        <v>0.0731276502616634</v>
      </c>
      <c r="F810" s="19" t="n">
        <f aca="false">IF(D810&lt;(Assumptions!$E$7-Assumptions!$D$7)/(Assumptions!$F$7-Assumptions!$D$7),Assumptions!$D$7+SQRT(D810*(Assumptions!$F$7-Assumptions!$D$7)*(Assumptions!$E$7-Assumptions!$D$7)),Assumptions!$F$7-SQRT((1-D810)*(Assumptions!$F$7-Assumptions!$D$7)*(Assumptions!$F$7-Assumptions!$E$7)))</f>
        <v>0.421394165518426</v>
      </c>
      <c r="G810" s="19" t="n">
        <f aca="false">MIN(Assumptions!$D$24,MAX(Assumptions!$D$23,Assumptions!$D$8+Assumptions!$E$8*'Random Draws'!E810))</f>
        <v>0.100874924937982</v>
      </c>
      <c r="H810" s="19" t="n">
        <f aca="false">IF('Random Draws'!F810&lt;(Assumptions!$E$9-Assumptions!$D$9)/(Assumptions!$F$9-Assumptions!$D$9),Assumptions!$D$9+SQRT('Random Draws'!F810*(Assumptions!$F$9-Assumptions!$D$9)*(Assumptions!$E$9-Assumptions!$D$9)),Assumptions!$F$9-SQRT((1-'Random Draws'!F810)*(Assumptions!$F$9-Assumptions!$D$9)*(Assumptions!$F$9-Assumptions!$E$9)))</f>
        <v>0.252709594843928</v>
      </c>
      <c r="I810" s="19" t="n">
        <f aca="false">IF('Random Draws'!G810&lt;(Assumptions!$E$10-Assumptions!$D$10)/(Assumptions!$F$10-Assumptions!$D$10),Assumptions!$D$10+SQRT('Random Draws'!G810*(Assumptions!$F$10-Assumptions!$D$10)*(Assumptions!$E$10-Assumptions!$D$10)),Assumptions!$F$10-SQRT((1-'Random Draws'!G810)*(Assumptions!$F$10-Assumptions!$D$10)*(Assumptions!$F$10-Assumptions!$E$10)))</f>
        <v>0.0169460739490467</v>
      </c>
      <c r="J810" s="19" t="n">
        <f aca="false">IF('Random Draws'!H810&lt;(Assumptions!$E$11-Assumptions!$D$11)/(Assumptions!$F$11-Assumptions!$D$11),Assumptions!$D$11+SQRT('Random Draws'!H810*(Assumptions!$F$11-Assumptions!$D$11)*(Assumptions!$E$11-Assumptions!$D$11)),Assumptions!$F$11-SQRT((1-'Random Draws'!H810)*(Assumptions!$F$11-Assumptions!$D$11)*(Assumptions!$F$11-Assumptions!$E$11)))</f>
        <v>0.203931329166543</v>
      </c>
      <c r="K810" s="19" t="n">
        <f aca="false">MAX(G810,I810+Assumptions!$D$21)</f>
        <v>0.100874924937982</v>
      </c>
      <c r="L810" s="28" t="n">
        <f aca="false">(F810-Assumptions!$D$15)*(1-H810)+Assumptions!$D$15-J810</f>
        <v>0.143824734843837</v>
      </c>
      <c r="M810" s="21" t="n">
        <f aca="false">Assumptions!$D$14*(1+E810)^1*L810-Assumptions!$D$14*(1+E810)^0*E810*Assumptions!$D$16</f>
        <v>22.0615281854705</v>
      </c>
      <c r="N810" s="21" t="n">
        <f aca="false">Assumptions!$D$14*(1+E810)^2*L810-Assumptions!$D$14*(1+E810)^1*E810*Assumptions!$D$16</f>
        <v>23.6748359028554</v>
      </c>
      <c r="O810" s="21" t="n">
        <f aca="false">Assumptions!$D$14*(1+E810)^3*L810-Assumptions!$D$14*(1+E810)^2*E810*Assumptions!$D$16</f>
        <v>25.4061210227616</v>
      </c>
      <c r="P810" s="21" t="n">
        <f aca="false">Assumptions!$D$14*(1+E810)^4*L810-Assumptions!$D$14*(1+E810)^3*E810*Assumptions!$D$16</f>
        <v>27.2640109554196</v>
      </c>
      <c r="Q810" s="21" t="n">
        <f aca="false">Assumptions!$D$14*(1+E810)^5*L810-Assumptions!$D$14*(1+E810)^4*E810*Assumptions!$D$16</f>
        <v>29.2577640132977</v>
      </c>
      <c r="R810" s="21" t="n">
        <f aca="false">M810/(1+K810)+N810/(1+K810)^2+O810/(1+K810)^3+P810/(1+K810)^4+Q810/(1+K810)^5</f>
        <v>95.2746592905781</v>
      </c>
      <c r="S810" s="21" t="n">
        <f aca="false">Q810*(1+I810)/(K810-I810)</f>
        <v>354.509419529327</v>
      </c>
      <c r="T810" s="21" t="n">
        <f aca="false">R810+S810/(1+K810)^5</f>
        <v>314.523790158787</v>
      </c>
      <c r="U810" s="8" t="n">
        <f aca="false">(T810-Assumptions!$D$17)/Assumptions!$D$18</f>
        <v>5.18095160635148</v>
      </c>
    </row>
    <row r="811" customFormat="false" ht="15" hidden="false" customHeight="false" outlineLevel="0" collapsed="false">
      <c r="B811" s="2" t="n">
        <v>806</v>
      </c>
      <c r="C811" s="27" t="n">
        <f aca="false">NORMSDIST('Random Draws'!C811)</f>
        <v>0.477965074541081</v>
      </c>
      <c r="D811" s="27" t="n">
        <f aca="false">NORMSDIST(Assumptions!$D$22*'Random Draws'!C811+SQRT(1-Assumptions!$D$22^2)*'Random Draws'!D811)</f>
        <v>0.252640352313921</v>
      </c>
      <c r="E811" s="19" t="n">
        <f aca="false">IF(C811&lt;(Assumptions!$E$6-Assumptions!$D$6)/(Assumptions!$F$6-Assumptions!$D$6),Assumptions!$D$6+SQRT(C811*(Assumptions!$F$6-Assumptions!$D$6)*(Assumptions!$E$6-Assumptions!$D$6)),Assumptions!$F$6-SQRT((1-C811)*(Assumptions!$F$6-Assumptions!$D$6)*(Assumptions!$F$6-Assumptions!$E$6)))</f>
        <v>0.0888858402066018</v>
      </c>
      <c r="F811" s="19" t="n">
        <f aca="false">IF(D811&lt;(Assumptions!$E$7-Assumptions!$D$7)/(Assumptions!$F$7-Assumptions!$D$7),Assumptions!$D$7+SQRT(D811*(Assumptions!$F$7-Assumptions!$D$7)*(Assumptions!$E$7-Assumptions!$D$7)),Assumptions!$F$7-SQRT((1-D811)*(Assumptions!$F$7-Assumptions!$D$7)*(Assumptions!$F$7-Assumptions!$E$7)))</f>
        <v>0.398933817098809</v>
      </c>
      <c r="G811" s="19" t="n">
        <f aca="false">MIN(Assumptions!$D$24,MAX(Assumptions!$D$23,Assumptions!$D$8+Assumptions!$E$8*'Random Draws'!E811))</f>
        <v>0.080771789084896</v>
      </c>
      <c r="H811" s="19" t="n">
        <f aca="false">IF('Random Draws'!F811&lt;(Assumptions!$E$9-Assumptions!$D$9)/(Assumptions!$F$9-Assumptions!$D$9),Assumptions!$D$9+SQRT('Random Draws'!F811*(Assumptions!$F$9-Assumptions!$D$9)*(Assumptions!$E$9-Assumptions!$D$9)),Assumptions!$F$9-SQRT((1-'Random Draws'!F811)*(Assumptions!$F$9-Assumptions!$D$9)*(Assumptions!$F$9-Assumptions!$E$9)))</f>
        <v>0.278731179344445</v>
      </c>
      <c r="I811" s="19" t="n">
        <f aca="false">IF('Random Draws'!G811&lt;(Assumptions!$E$10-Assumptions!$D$10)/(Assumptions!$F$10-Assumptions!$D$10),Assumptions!$D$10+SQRT('Random Draws'!G811*(Assumptions!$F$10-Assumptions!$D$10)*(Assumptions!$E$10-Assumptions!$D$10)),Assumptions!$F$10-SQRT((1-'Random Draws'!G811)*(Assumptions!$F$10-Assumptions!$D$10)*(Assumptions!$F$10-Assumptions!$E$10)))</f>
        <v>0.0211285493448475</v>
      </c>
      <c r="J811" s="19" t="n">
        <f aca="false">IF('Random Draws'!H811&lt;(Assumptions!$E$11-Assumptions!$D$11)/(Assumptions!$F$11-Assumptions!$D$11),Assumptions!$D$11+SQRT('Random Draws'!H811*(Assumptions!$F$11-Assumptions!$D$11)*(Assumptions!$E$11-Assumptions!$D$11)),Assumptions!$F$11-SQRT((1-'Random Draws'!H811)*(Assumptions!$F$11-Assumptions!$D$11)*(Assumptions!$F$11-Assumptions!$E$11)))</f>
        <v>0.12677051799525</v>
      </c>
      <c r="K811" s="19" t="n">
        <f aca="false">MAX(G811,I811+Assumptions!$D$21)</f>
        <v>0.080771789084896</v>
      </c>
      <c r="L811" s="28" t="n">
        <f aca="false">(F811-Assumptions!$D$15)*(1-H811)+Assumptions!$D$15-J811</f>
        <v>0.197203059098005</v>
      </c>
      <c r="M811" s="21" t="n">
        <f aca="false">Assumptions!$D$14*(1+E811)^1*L811-Assumptions!$D$14*(1+E811)^0*E811*Assumptions!$D$16</f>
        <v>30.7494313062016</v>
      </c>
      <c r="N811" s="21" t="n">
        <f aca="false">Assumptions!$D$14*(1+E811)^2*L811-Assumptions!$D$14*(1+E811)^1*E811*Assumptions!$D$16</f>
        <v>33.4826203437285</v>
      </c>
      <c r="O811" s="21" t="n">
        <f aca="false">Assumptions!$D$14*(1+E811)^3*L811-Assumptions!$D$14*(1+E811)^2*E811*Assumptions!$D$16</f>
        <v>36.4587511852994</v>
      </c>
      <c r="P811" s="21" t="n">
        <f aca="false">Assumptions!$D$14*(1+E811)^4*L811-Assumptions!$D$14*(1+E811)^3*E811*Assumptions!$D$16</f>
        <v>39.6994179172882</v>
      </c>
      <c r="Q811" s="21" t="n">
        <f aca="false">Assumptions!$D$14*(1+E811)^5*L811-Assumptions!$D$14*(1+E811)^4*E811*Assumptions!$D$16</f>
        <v>43.2281340345794</v>
      </c>
      <c r="R811" s="21" t="n">
        <f aca="false">M811/(1+K811)+N811/(1+K811)^2+O811/(1+K811)^3+P811/(1+K811)^4+Q811/(1+K811)^5</f>
        <v>144.408943036122</v>
      </c>
      <c r="S811" s="21" t="n">
        <f aca="false">Q811*(1+I811)/(K811-I811)</f>
        <v>740.091953254093</v>
      </c>
      <c r="T811" s="21" t="n">
        <f aca="false">R811+S811/(1+K811)^5</f>
        <v>646.30719430442</v>
      </c>
      <c r="U811" s="8" t="n">
        <f aca="false">(T811-Assumptions!$D$17)/Assumptions!$D$18</f>
        <v>18.4522877721768</v>
      </c>
    </row>
    <row r="812" customFormat="false" ht="15" hidden="false" customHeight="false" outlineLevel="0" collapsed="false">
      <c r="B812" s="2" t="n">
        <v>807</v>
      </c>
      <c r="C812" s="27" t="n">
        <f aca="false">NORMSDIST('Random Draws'!C812)</f>
        <v>0.0645240572494864</v>
      </c>
      <c r="D812" s="27" t="n">
        <f aca="false">NORMSDIST(Assumptions!$D$22*'Random Draws'!C812+SQRT(1-Assumptions!$D$22^2)*'Random Draws'!D812)</f>
        <v>0.270174938367305</v>
      </c>
      <c r="E812" s="19" t="n">
        <f aca="false">IF(C812&lt;(Assumptions!$E$6-Assumptions!$D$6)/(Assumptions!$F$6-Assumptions!$D$6),Assumptions!$D$6+SQRT(C812*(Assumptions!$F$6-Assumptions!$D$6)*(Assumptions!$E$6-Assumptions!$D$6)),Assumptions!$F$6-SQRT((1-C812)*(Assumptions!$F$6-Assumptions!$D$6)*(Assumptions!$F$6-Assumptions!$E$6)))</f>
        <v>0.0579616337299098</v>
      </c>
      <c r="F812" s="19" t="n">
        <f aca="false">IF(D812&lt;(Assumptions!$E$7-Assumptions!$D$7)/(Assumptions!$F$7-Assumptions!$D$7),Assumptions!$D$7+SQRT(D812*(Assumptions!$F$7-Assumptions!$D$7)*(Assumptions!$E$7-Assumptions!$D$7)),Assumptions!$F$7-SQRT((1-D812)*(Assumptions!$F$7-Assumptions!$D$7)*(Assumptions!$F$7-Assumptions!$E$7)))</f>
        <v>0.40026226061964</v>
      </c>
      <c r="G812" s="19" t="n">
        <f aca="false">MIN(Assumptions!$D$24,MAX(Assumptions!$D$23,Assumptions!$D$8+Assumptions!$E$8*'Random Draws'!E812))</f>
        <v>0.079573424434237</v>
      </c>
      <c r="H812" s="19" t="n">
        <f aca="false">IF('Random Draws'!F812&lt;(Assumptions!$E$9-Assumptions!$D$9)/(Assumptions!$F$9-Assumptions!$D$9),Assumptions!$D$9+SQRT('Random Draws'!F812*(Assumptions!$F$9-Assumptions!$D$9)*(Assumptions!$E$9-Assumptions!$D$9)),Assumptions!$F$9-SQRT((1-'Random Draws'!F812)*(Assumptions!$F$9-Assumptions!$D$9)*(Assumptions!$F$9-Assumptions!$E$9)))</f>
        <v>0.287336754734996</v>
      </c>
      <c r="I812" s="19" t="n">
        <f aca="false">IF('Random Draws'!G812&lt;(Assumptions!$E$10-Assumptions!$D$10)/(Assumptions!$F$10-Assumptions!$D$10),Assumptions!$D$10+SQRT('Random Draws'!G812*(Assumptions!$F$10-Assumptions!$D$10)*(Assumptions!$E$10-Assumptions!$D$10)),Assumptions!$F$10-SQRT((1-'Random Draws'!G812)*(Assumptions!$F$10-Assumptions!$D$10)*(Assumptions!$F$10-Assumptions!$E$10)))</f>
        <v>0.0178902536968227</v>
      </c>
      <c r="J812" s="19" t="n">
        <f aca="false">IF('Random Draws'!H812&lt;(Assumptions!$E$11-Assumptions!$D$11)/(Assumptions!$F$11-Assumptions!$D$11),Assumptions!$D$11+SQRT('Random Draws'!H812*(Assumptions!$F$11-Assumptions!$D$11)*(Assumptions!$E$11-Assumptions!$D$11)),Assumptions!$F$11-SQRT((1-'Random Draws'!H812)*(Assumptions!$F$11-Assumptions!$D$11)*(Assumptions!$F$11-Assumptions!$E$11)))</f>
        <v>0.165430930396277</v>
      </c>
      <c r="K812" s="19" t="n">
        <f aca="false">MAX(G812,I812+Assumptions!$D$21)</f>
        <v>0.079573424434237</v>
      </c>
      <c r="L812" s="28" t="n">
        <f aca="false">(F812-Assumptions!$D$15)*(1-H812)+Assumptions!$D$15-J812</f>
        <v>0.157175049329573</v>
      </c>
      <c r="M812" s="21" t="n">
        <f aca="false">Assumptions!$D$14*(1+E812)^1*L812-Assumptions!$D$14*(1+E812)^0*E812*Assumptions!$D$16</f>
        <v>23.8592168289675</v>
      </c>
      <c r="N812" s="21" t="n">
        <f aca="false">Assumptions!$D$14*(1+E812)^2*L812-Assumptions!$D$14*(1+E812)^1*E812*Assumptions!$D$16</f>
        <v>25.2421360158906</v>
      </c>
      <c r="O812" s="21" t="n">
        <f aca="false">Assumptions!$D$14*(1+E812)^3*L812-Assumptions!$D$14*(1+E812)^2*E812*Assumptions!$D$16</f>
        <v>26.7052114582042</v>
      </c>
      <c r="P812" s="21" t="n">
        <f aca="false">Assumptions!$D$14*(1+E812)^4*L812-Assumptions!$D$14*(1+E812)^3*E812*Assumptions!$D$16</f>
        <v>28.2530891434244</v>
      </c>
      <c r="Q812" s="21" t="n">
        <f aca="false">Assumptions!$D$14*(1+E812)^5*L812-Assumptions!$D$14*(1+E812)^4*E812*Assumptions!$D$16</f>
        <v>29.8906843480941</v>
      </c>
      <c r="R812" s="21" t="n">
        <f aca="false">M812/(1+K812)+N812/(1+K812)^2+O812/(1+K812)^3+P812/(1+K812)^4+Q812/(1+K812)^5</f>
        <v>106.166389635936</v>
      </c>
      <c r="S812" s="21" t="n">
        <f aca="false">Q812*(1+I812)/(K812-I812)</f>
        <v>493.253441911643</v>
      </c>
      <c r="T812" s="21" t="n">
        <f aca="false">R812+S812/(1+K812)^5</f>
        <v>442.530149912433</v>
      </c>
      <c r="U812" s="8" t="n">
        <f aca="false">(T812-Assumptions!$D$17)/Assumptions!$D$18</f>
        <v>10.3012059964973</v>
      </c>
    </row>
    <row r="813" customFormat="false" ht="15" hidden="false" customHeight="false" outlineLevel="0" collapsed="false">
      <c r="B813" s="2" t="n">
        <v>808</v>
      </c>
      <c r="C813" s="27" t="n">
        <f aca="false">NORMSDIST('Random Draws'!C813)</f>
        <v>0.328665588911244</v>
      </c>
      <c r="D813" s="27" t="n">
        <f aca="false">NORMSDIST(Assumptions!$D$22*'Random Draws'!C813+SQRT(1-Assumptions!$D$22^2)*'Random Draws'!D813)</f>
        <v>0.189700233364182</v>
      </c>
      <c r="E813" s="19" t="n">
        <f aca="false">IF(C813&lt;(Assumptions!$E$6-Assumptions!$D$6)/(Assumptions!$F$6-Assumptions!$D$6),Assumptions!$D$6+SQRT(C813*(Assumptions!$F$6-Assumptions!$D$6)*(Assumptions!$E$6-Assumptions!$D$6)),Assumptions!$F$6-SQRT((1-C813)*(Assumptions!$F$6-Assumptions!$D$6)*(Assumptions!$F$6-Assumptions!$E$6)))</f>
        <v>0.0805379815056969</v>
      </c>
      <c r="F813" s="19" t="n">
        <f aca="false">IF(D813&lt;(Assumptions!$E$7-Assumptions!$D$7)/(Assumptions!$F$7-Assumptions!$D$7),Assumptions!$D$7+SQRT(D813*(Assumptions!$F$7-Assumptions!$D$7)*(Assumptions!$E$7-Assumptions!$D$7)),Assumptions!$F$7-SQRT((1-D813)*(Assumptions!$F$7-Assumptions!$D$7)*(Assumptions!$F$7-Assumptions!$E$7)))</f>
        <v>0.393737240553802</v>
      </c>
      <c r="G813" s="19" t="n">
        <f aca="false">MIN(Assumptions!$D$24,MAX(Assumptions!$D$23,Assumptions!$D$8+Assumptions!$E$8*'Random Draws'!E813))</f>
        <v>0.089850286140095</v>
      </c>
      <c r="H813" s="19" t="n">
        <f aca="false">IF('Random Draws'!F813&lt;(Assumptions!$E$9-Assumptions!$D$9)/(Assumptions!$F$9-Assumptions!$D$9),Assumptions!$D$9+SQRT('Random Draws'!F813*(Assumptions!$F$9-Assumptions!$D$9)*(Assumptions!$E$9-Assumptions!$D$9)),Assumptions!$F$9-SQRT((1-'Random Draws'!F813)*(Assumptions!$F$9-Assumptions!$D$9)*(Assumptions!$F$9-Assumptions!$E$9)))</f>
        <v>0.276920361316164</v>
      </c>
      <c r="I813" s="19" t="n">
        <f aca="false">IF('Random Draws'!G813&lt;(Assumptions!$E$10-Assumptions!$D$10)/(Assumptions!$F$10-Assumptions!$D$10),Assumptions!$D$10+SQRT('Random Draws'!G813*(Assumptions!$F$10-Assumptions!$D$10)*(Assumptions!$E$10-Assumptions!$D$10)),Assumptions!$F$10-SQRT((1-'Random Draws'!G813)*(Assumptions!$F$10-Assumptions!$D$10)*(Assumptions!$F$10-Assumptions!$E$10)))</f>
        <v>0.0186927108416894</v>
      </c>
      <c r="J813" s="19" t="n">
        <f aca="false">IF('Random Draws'!H813&lt;(Assumptions!$E$11-Assumptions!$D$11)/(Assumptions!$F$11-Assumptions!$D$11),Assumptions!$D$11+SQRT('Random Draws'!H813*(Assumptions!$F$11-Assumptions!$D$11)*(Assumptions!$E$11-Assumptions!$D$11)),Assumptions!$F$11-SQRT((1-'Random Draws'!H813)*(Assumptions!$F$11-Assumptions!$D$11)*(Assumptions!$F$11-Assumptions!$E$11)))</f>
        <v>0.175195631710446</v>
      </c>
      <c r="K813" s="19" t="n">
        <f aca="false">MAX(G813,I813+Assumptions!$D$21)</f>
        <v>0.089850286140095</v>
      </c>
      <c r="L813" s="28" t="n">
        <f aca="false">(F813-Assumptions!$D$15)*(1-H813)+Assumptions!$D$15-J813</f>
        <v>0.145507396896669</v>
      </c>
      <c r="M813" s="21" t="n">
        <f aca="false">Assumptions!$D$14*(1+E813)^1*L813-Assumptions!$D$14*(1+E813)^0*E813*Assumptions!$D$16</f>
        <v>22.4474687762971</v>
      </c>
      <c r="N813" s="21" t="n">
        <f aca="false">Assumptions!$D$14*(1+E813)^2*L813-Assumptions!$D$14*(1+E813)^1*E813*Assumptions!$D$16</f>
        <v>24.2553426014522</v>
      </c>
      <c r="O813" s="21" t="n">
        <f aca="false">Assumptions!$D$14*(1+E813)^3*L813-Assumptions!$D$14*(1+E813)^2*E813*Assumptions!$D$16</f>
        <v>26.2088189353023</v>
      </c>
      <c r="P813" s="21" t="n">
        <f aca="false">Assumptions!$D$14*(1+E813)^4*L813-Assumptions!$D$14*(1+E813)^3*E813*Assumptions!$D$16</f>
        <v>28.3196243099998</v>
      </c>
      <c r="Q813" s="21" t="n">
        <f aca="false">Assumptions!$D$14*(1+E813)^5*L813-Assumptions!$D$14*(1+E813)^4*E813*Assumptions!$D$16</f>
        <v>30.6004296889269</v>
      </c>
      <c r="R813" s="21" t="n">
        <f aca="false">M813/(1+K813)+N813/(1+K813)^2+O813/(1+K813)^3+P813/(1+K813)^4+Q813/(1+K813)^5</f>
        <v>101.239247267939</v>
      </c>
      <c r="S813" s="21" t="n">
        <f aca="false">Q813*(1+I813)/(K813-I813)</f>
        <v>438.07612249306</v>
      </c>
      <c r="T813" s="21" t="n">
        <f aca="false">R813+S813/(1+K813)^5</f>
        <v>386.154283605942</v>
      </c>
      <c r="U813" s="8" t="n">
        <f aca="false">(T813-Assumptions!$D$17)/Assumptions!$D$18</f>
        <v>8.04617134423768</v>
      </c>
    </row>
    <row r="814" customFormat="false" ht="15" hidden="false" customHeight="false" outlineLevel="0" collapsed="false">
      <c r="B814" s="2" t="n">
        <v>809</v>
      </c>
      <c r="C814" s="27" t="n">
        <f aca="false">NORMSDIST('Random Draws'!C814)</f>
        <v>0.45524461453987</v>
      </c>
      <c r="D814" s="27" t="n">
        <f aca="false">NORMSDIST(Assumptions!$D$22*'Random Draws'!C814+SQRT(1-Assumptions!$D$22^2)*'Random Draws'!D814)</f>
        <v>0.0314866735367597</v>
      </c>
      <c r="E814" s="19" t="n">
        <f aca="false">IF(C814&lt;(Assumptions!$E$6-Assumptions!$D$6)/(Assumptions!$F$6-Assumptions!$D$6),Assumptions!$D$6+SQRT(C814*(Assumptions!$F$6-Assumptions!$D$6)*(Assumptions!$E$6-Assumptions!$D$6)),Assumptions!$F$6-SQRT((1-C814)*(Assumptions!$F$6-Assumptions!$D$6)*(Assumptions!$F$6-Assumptions!$E$6)))</f>
        <v>0.0877097796337328</v>
      </c>
      <c r="F814" s="19" t="n">
        <f aca="false">IF(D814&lt;(Assumptions!$E$7-Assumptions!$D$7)/(Assumptions!$F$7-Assumptions!$D$7),Assumptions!$D$7+SQRT(D814*(Assumptions!$F$7-Assumptions!$D$7)*(Assumptions!$E$7-Assumptions!$D$7)),Assumptions!$F$7-SQRT((1-D814)*(Assumptions!$F$7-Assumptions!$D$7)*(Assumptions!$F$7-Assumptions!$E$7)))</f>
        <v>0.373744818704536</v>
      </c>
      <c r="G814" s="19" t="n">
        <f aca="false">MIN(Assumptions!$D$24,MAX(Assumptions!$D$23,Assumptions!$D$8+Assumptions!$E$8*'Random Draws'!E814))</f>
        <v>0.080264535884552</v>
      </c>
      <c r="H814" s="19" t="n">
        <f aca="false">IF('Random Draws'!F814&lt;(Assumptions!$E$9-Assumptions!$D$9)/(Assumptions!$F$9-Assumptions!$D$9),Assumptions!$D$9+SQRT('Random Draws'!F814*(Assumptions!$F$9-Assumptions!$D$9)*(Assumptions!$E$9-Assumptions!$D$9)),Assumptions!$F$9-SQRT((1-'Random Draws'!F814)*(Assumptions!$F$9-Assumptions!$D$9)*(Assumptions!$F$9-Assumptions!$E$9)))</f>
        <v>0.317106966522817</v>
      </c>
      <c r="I814" s="19" t="n">
        <f aca="false">IF('Random Draws'!G814&lt;(Assumptions!$E$10-Assumptions!$D$10)/(Assumptions!$F$10-Assumptions!$D$10),Assumptions!$D$10+SQRT('Random Draws'!G814*(Assumptions!$F$10-Assumptions!$D$10)*(Assumptions!$E$10-Assumptions!$D$10)),Assumptions!$F$10-SQRT((1-'Random Draws'!G814)*(Assumptions!$F$10-Assumptions!$D$10)*(Assumptions!$F$10-Assumptions!$E$10)))</f>
        <v>0.0220265279623693</v>
      </c>
      <c r="J814" s="19" t="n">
        <f aca="false">IF('Random Draws'!H814&lt;(Assumptions!$E$11-Assumptions!$D$11)/(Assumptions!$F$11-Assumptions!$D$11),Assumptions!$D$11+SQRT('Random Draws'!H814*(Assumptions!$F$11-Assumptions!$D$11)*(Assumptions!$E$11-Assumptions!$D$11)),Assumptions!$F$11-SQRT((1-'Random Draws'!H814)*(Assumptions!$F$11-Assumptions!$D$11)*(Assumptions!$F$11-Assumptions!$E$11)))</f>
        <v>0.190409901437406</v>
      </c>
      <c r="K814" s="19" t="n">
        <f aca="false">MAX(G814,I814+Assumptions!$D$21)</f>
        <v>0.080264535884552</v>
      </c>
      <c r="L814" s="28" t="n">
        <f aca="false">(F814-Assumptions!$D$15)*(1-H814)+Assumptions!$D$15-J814</f>
        <v>0.10604173720208</v>
      </c>
      <c r="M814" s="21" t="n">
        <f aca="false">Assumptions!$D$14*(1+E814)^1*L814-Assumptions!$D$14*(1+E814)^0*E814*Assumptions!$D$16</f>
        <v>16.3431444761809</v>
      </c>
      <c r="N814" s="21" t="n">
        <f aca="false">Assumptions!$D$14*(1+E814)^2*L814-Assumptions!$D$14*(1+E814)^1*E814*Assumptions!$D$16</f>
        <v>17.776598076709</v>
      </c>
      <c r="O814" s="21" t="n">
        <f aca="false">Assumptions!$D$14*(1+E814)^3*L814-Assumptions!$D$14*(1+E814)^2*E814*Assumptions!$D$16</f>
        <v>19.3357795766546</v>
      </c>
      <c r="P814" s="21" t="n">
        <f aca="false">Assumptions!$D$14*(1+E814)^4*L814-Assumptions!$D$14*(1+E814)^3*E814*Assumptions!$D$16</f>
        <v>21.0317165423694</v>
      </c>
      <c r="Q814" s="21" t="n">
        <f aca="false">Assumptions!$D$14*(1+E814)^5*L814-Assumptions!$D$14*(1+E814)^4*E814*Assumptions!$D$16</f>
        <v>22.8764037656198</v>
      </c>
      <c r="R814" s="21" t="n">
        <f aca="false">M814/(1+K814)+N814/(1+K814)^2+O814/(1+K814)^3+P814/(1+K814)^4+Q814/(1+K814)^5</f>
        <v>76.6940764626784</v>
      </c>
      <c r="S814" s="21" t="n">
        <f aca="false">Q814*(1+I814)/(K814-I814)</f>
        <v>401.461044891546</v>
      </c>
      <c r="T814" s="21" t="n">
        <f aca="false">R814+S814/(1+K814)^5</f>
        <v>349.587340868784</v>
      </c>
      <c r="U814" s="8" t="n">
        <f aca="false">(T814-Assumptions!$D$17)/Assumptions!$D$18</f>
        <v>6.58349363475137</v>
      </c>
    </row>
    <row r="815" customFormat="false" ht="15" hidden="false" customHeight="false" outlineLevel="0" collapsed="false">
      <c r="B815" s="2" t="n">
        <v>810</v>
      </c>
      <c r="C815" s="27" t="n">
        <f aca="false">NORMSDIST('Random Draws'!C815)</f>
        <v>0.815223257323292</v>
      </c>
      <c r="D815" s="27" t="n">
        <f aca="false">NORMSDIST(Assumptions!$D$22*'Random Draws'!C815+SQRT(1-Assumptions!$D$22^2)*'Random Draws'!D815)</f>
        <v>0.940622562549515</v>
      </c>
      <c r="E815" s="19" t="n">
        <f aca="false">IF(C815&lt;(Assumptions!$E$6-Assumptions!$D$6)/(Assumptions!$F$6-Assumptions!$D$6),Assumptions!$D$6+SQRT(C815*(Assumptions!$F$6-Assumptions!$D$6)*(Assumptions!$E$6-Assumptions!$D$6)),Assumptions!$F$6-SQRT((1-C815)*(Assumptions!$F$6-Assumptions!$D$6)*(Assumptions!$F$6-Assumptions!$E$6)))</f>
        <v>0.109604544527454</v>
      </c>
      <c r="F815" s="19" t="n">
        <f aca="false">IF(D815&lt;(Assumptions!$E$7-Assumptions!$D$7)/(Assumptions!$F$7-Assumptions!$D$7),Assumptions!$D$7+SQRT(D815*(Assumptions!$F$7-Assumptions!$D$7)*(Assumptions!$E$7-Assumptions!$D$7)),Assumptions!$F$7-SQRT((1-D815)*(Assumptions!$F$7-Assumptions!$D$7)*(Assumptions!$F$7-Assumptions!$E$7)))</f>
        <v>0.444588648670479</v>
      </c>
      <c r="G815" s="19" t="n">
        <f aca="false">MIN(Assumptions!$D$24,MAX(Assumptions!$D$23,Assumptions!$D$8+Assumptions!$E$8*'Random Draws'!E815))</f>
        <v>0.101190640415455</v>
      </c>
      <c r="H815" s="19" t="n">
        <f aca="false">IF('Random Draws'!F815&lt;(Assumptions!$E$9-Assumptions!$D$9)/(Assumptions!$F$9-Assumptions!$D$9),Assumptions!$D$9+SQRT('Random Draws'!F815*(Assumptions!$F$9-Assumptions!$D$9)*(Assumptions!$E$9-Assumptions!$D$9)),Assumptions!$F$9-SQRT((1-'Random Draws'!F815)*(Assumptions!$F$9-Assumptions!$D$9)*(Assumptions!$F$9-Assumptions!$E$9)))</f>
        <v>0.297796177055033</v>
      </c>
      <c r="I815" s="19" t="n">
        <f aca="false">IF('Random Draws'!G815&lt;(Assumptions!$E$10-Assumptions!$D$10)/(Assumptions!$F$10-Assumptions!$D$10),Assumptions!$D$10+SQRT('Random Draws'!G815*(Assumptions!$F$10-Assumptions!$D$10)*(Assumptions!$E$10-Assumptions!$D$10)),Assumptions!$F$10-SQRT((1-'Random Draws'!G815)*(Assumptions!$F$10-Assumptions!$D$10)*(Assumptions!$F$10-Assumptions!$E$10)))</f>
        <v>0.0253687675954304</v>
      </c>
      <c r="J815" s="19" t="n">
        <f aca="false">IF('Random Draws'!H815&lt;(Assumptions!$E$11-Assumptions!$D$11)/(Assumptions!$F$11-Assumptions!$D$11),Assumptions!$D$11+SQRT('Random Draws'!H815*(Assumptions!$F$11-Assumptions!$D$11)*(Assumptions!$E$11-Assumptions!$D$11)),Assumptions!$F$11-SQRT((1-'Random Draws'!H815)*(Assumptions!$F$11-Assumptions!$D$11)*(Assumptions!$F$11-Assumptions!$E$11)))</f>
        <v>0.173708561526369</v>
      </c>
      <c r="K815" s="19" t="n">
        <f aca="false">MAX(G815,I815+Assumptions!$D$21)</f>
        <v>0.101190640415455</v>
      </c>
      <c r="L815" s="28" t="n">
        <f aca="false">(F815-Assumptions!$D$15)*(1-H815)+Assumptions!$D$15-J815</f>
        <v>0.177196790225133</v>
      </c>
      <c r="M815" s="21" t="n">
        <f aca="false">Assumptions!$D$14*(1+E815)^1*L815-Assumptions!$D$14*(1+E815)^0*E815*Assumptions!$D$16</f>
        <v>28.0328829691809</v>
      </c>
      <c r="N815" s="21" t="n">
        <f aca="false">Assumptions!$D$14*(1+E815)^2*L815-Assumptions!$D$14*(1+E815)^1*E815*Assumptions!$D$16</f>
        <v>31.1054143388094</v>
      </c>
      <c r="O815" s="21" t="n">
        <f aca="false">Assumptions!$D$14*(1+E815)^3*L815-Assumptions!$D$14*(1+E815)^2*E815*Assumptions!$D$16</f>
        <v>34.5147091097523</v>
      </c>
      <c r="P815" s="21" t="n">
        <f aca="false">Assumptions!$D$14*(1+E815)^4*L815-Assumptions!$D$14*(1+E815)^3*E815*Assumptions!$D$16</f>
        <v>38.2976780812243</v>
      </c>
      <c r="Q815" s="21" t="n">
        <f aca="false">Assumptions!$D$14*(1+E815)^5*L815-Assumptions!$D$14*(1+E815)^4*E815*Assumptions!$D$16</f>
        <v>42.495277643776</v>
      </c>
      <c r="R815" s="21" t="n">
        <f aca="false">M815/(1+K815)+N815/(1+K815)^2+O815/(1+K815)^3+P815/(1+K815)^4+Q815/(1+K815)^5</f>
        <v>129.244434086395</v>
      </c>
      <c r="S815" s="21" t="n">
        <f aca="false">Q815*(1+I815)/(K815-I815)</f>
        <v>574.680218855218</v>
      </c>
      <c r="T815" s="21" t="n">
        <f aca="false">R815+S815/(1+K815)^5</f>
        <v>484.150719873293</v>
      </c>
      <c r="U815" s="8" t="n">
        <f aca="false">(T815-Assumptions!$D$17)/Assumptions!$D$18</f>
        <v>11.9660287949317</v>
      </c>
    </row>
    <row r="816" customFormat="false" ht="15" hidden="false" customHeight="false" outlineLevel="0" collapsed="false">
      <c r="B816" s="2" t="n">
        <v>811</v>
      </c>
      <c r="C816" s="27" t="n">
        <f aca="false">NORMSDIST('Random Draws'!C816)</f>
        <v>0.275723259727321</v>
      </c>
      <c r="D816" s="27" t="n">
        <f aca="false">NORMSDIST(Assumptions!$D$22*'Random Draws'!C816+SQRT(1-Assumptions!$D$22^2)*'Random Draws'!D816)</f>
        <v>0.0358441009762387</v>
      </c>
      <c r="E816" s="19" t="n">
        <f aca="false">IF(C816&lt;(Assumptions!$E$6-Assumptions!$D$6)/(Assumptions!$F$6-Assumptions!$D$6),Assumptions!$D$6+SQRT(C816*(Assumptions!$F$6-Assumptions!$D$6)*(Assumptions!$E$6-Assumptions!$D$6)),Assumptions!$F$6-SQRT((1-C816)*(Assumptions!$F$6-Assumptions!$D$6)*(Assumptions!$F$6-Assumptions!$E$6)))</f>
        <v>0.0771297225768872</v>
      </c>
      <c r="F816" s="19" t="n">
        <f aca="false">IF(D816&lt;(Assumptions!$E$7-Assumptions!$D$7)/(Assumptions!$F$7-Assumptions!$D$7),Assumptions!$D$7+SQRT(D816*(Assumptions!$F$7-Assumptions!$D$7)*(Assumptions!$E$7-Assumptions!$D$7)),Assumptions!$F$7-SQRT((1-D816)*(Assumptions!$F$7-Assumptions!$D$7)*(Assumptions!$F$7-Assumptions!$E$7)))</f>
        <v>0.374665081174594</v>
      </c>
      <c r="G816" s="19" t="n">
        <f aca="false">MIN(Assumptions!$D$24,MAX(Assumptions!$D$23,Assumptions!$D$8+Assumptions!$E$8*'Random Draws'!E816))</f>
        <v>0.084253445599595</v>
      </c>
      <c r="H816" s="19" t="n">
        <f aca="false">IF('Random Draws'!F816&lt;(Assumptions!$E$9-Assumptions!$D$9)/(Assumptions!$F$9-Assumptions!$D$9),Assumptions!$D$9+SQRT('Random Draws'!F816*(Assumptions!$F$9-Assumptions!$D$9)*(Assumptions!$E$9-Assumptions!$D$9)),Assumptions!$F$9-SQRT((1-'Random Draws'!F816)*(Assumptions!$F$9-Assumptions!$D$9)*(Assumptions!$F$9-Assumptions!$E$9)))</f>
        <v>0.285613927094219</v>
      </c>
      <c r="I816" s="19" t="n">
        <f aca="false">IF('Random Draws'!G816&lt;(Assumptions!$E$10-Assumptions!$D$10)/(Assumptions!$F$10-Assumptions!$D$10),Assumptions!$D$10+SQRT('Random Draws'!G816*(Assumptions!$F$10-Assumptions!$D$10)*(Assumptions!$E$10-Assumptions!$D$10)),Assumptions!$F$10-SQRT((1-'Random Draws'!G816)*(Assumptions!$F$10-Assumptions!$D$10)*(Assumptions!$F$10-Assumptions!$E$10)))</f>
        <v>0.0234013643740683</v>
      </c>
      <c r="J816" s="19" t="n">
        <f aca="false">IF('Random Draws'!H816&lt;(Assumptions!$E$11-Assumptions!$D$11)/(Assumptions!$F$11-Assumptions!$D$11),Assumptions!$D$11+SQRT('Random Draws'!H816*(Assumptions!$F$11-Assumptions!$D$11)*(Assumptions!$E$11-Assumptions!$D$11)),Assumptions!$F$11-SQRT((1-'Random Draws'!H816)*(Assumptions!$F$11-Assumptions!$D$11)*(Assumptions!$F$11-Assumptions!$E$11)))</f>
        <v>0.146859235011519</v>
      </c>
      <c r="K816" s="19" t="n">
        <f aca="false">MAX(G816,I816+Assumptions!$D$21)</f>
        <v>0.084253445599595</v>
      </c>
      <c r="L816" s="28" t="n">
        <f aca="false">(F816-Assumptions!$D$15)*(1-H816)+Assumptions!$D$15-J816</f>
        <v>0.157926091505973</v>
      </c>
      <c r="M816" s="21" t="n">
        <f aca="false">Assumptions!$D$14*(1+E816)^1*L816-Assumptions!$D$14*(1+E816)^0*E816*Assumptions!$D$16</f>
        <v>24.3299843408553</v>
      </c>
      <c r="N816" s="21" t="n">
        <f aca="false">Assumptions!$D$14*(1+E816)^2*L816-Assumptions!$D$14*(1+E816)^1*E816*Assumptions!$D$16</f>
        <v>26.2065492833655</v>
      </c>
      <c r="O816" s="21" t="n">
        <f aca="false">Assumptions!$D$14*(1+E816)^3*L816-Assumptions!$D$14*(1+E816)^2*E816*Assumptions!$D$16</f>
        <v>28.227853159289</v>
      </c>
      <c r="P816" s="21" t="n">
        <f aca="false">Assumptions!$D$14*(1+E816)^4*L816-Assumptions!$D$14*(1+E816)^3*E816*Assumptions!$D$16</f>
        <v>30.4050596424061</v>
      </c>
      <c r="Q816" s="21" t="n">
        <f aca="false">Assumptions!$D$14*(1+E816)^5*L816-Assumptions!$D$14*(1+E816)^4*E816*Assumptions!$D$16</f>
        <v>32.7501934575586</v>
      </c>
      <c r="R816" s="21" t="n">
        <f aca="false">M816/(1+K816)+N816/(1+K816)^2+O816/(1+K816)^3+P816/(1+K816)^4+Q816/(1+K816)^5</f>
        <v>110.732292699251</v>
      </c>
      <c r="S816" s="21" t="n">
        <f aca="false">Q816*(1+I816)/(K816-I816)</f>
        <v>550.787943369804</v>
      </c>
      <c r="T816" s="21" t="n">
        <f aca="false">R816+S816/(1+K816)^5</f>
        <v>478.294093274033</v>
      </c>
      <c r="U816" s="8" t="n">
        <f aca="false">(T816-Assumptions!$D$17)/Assumptions!$D$18</f>
        <v>11.7317637309613</v>
      </c>
    </row>
    <row r="817" customFormat="false" ht="15" hidden="false" customHeight="false" outlineLevel="0" collapsed="false">
      <c r="B817" s="2" t="n">
        <v>812</v>
      </c>
      <c r="C817" s="27" t="n">
        <f aca="false">NORMSDIST('Random Draws'!C817)</f>
        <v>0.990197693887488</v>
      </c>
      <c r="D817" s="27" t="n">
        <f aca="false">NORMSDIST(Assumptions!$D$22*'Random Draws'!C817+SQRT(1-Assumptions!$D$22^2)*'Random Draws'!D817)</f>
        <v>0.758504210672168</v>
      </c>
      <c r="E817" s="19" t="n">
        <f aca="false">IF(C817&lt;(Assumptions!$E$6-Assumptions!$D$6)/(Assumptions!$F$6-Assumptions!$D$6),Assumptions!$D$6+SQRT(C817*(Assumptions!$F$6-Assumptions!$D$6)*(Assumptions!$E$6-Assumptions!$D$6)),Assumptions!$F$6-SQRT((1-C817)*(Assumptions!$F$6-Assumptions!$D$6)*(Assumptions!$F$6-Assumptions!$E$6)))</f>
        <v>0.132999176436836</v>
      </c>
      <c r="F817" s="19" t="n">
        <f aca="false">IF(D817&lt;(Assumptions!$E$7-Assumptions!$D$7)/(Assumptions!$F$7-Assumptions!$D$7),Assumptions!$D$7+SQRT(D817*(Assumptions!$F$7-Assumptions!$D$7)*(Assumptions!$E$7-Assumptions!$D$7)),Assumptions!$F$7-SQRT((1-D817)*(Assumptions!$F$7-Assumptions!$D$7)*(Assumptions!$F$7-Assumptions!$E$7)))</f>
        <v>0.428919730417654</v>
      </c>
      <c r="G817" s="19" t="n">
        <f aca="false">MIN(Assumptions!$D$24,MAX(Assumptions!$D$23,Assumptions!$D$8+Assumptions!$E$8*'Random Draws'!E817))</f>
        <v>0.080569696926815</v>
      </c>
      <c r="H817" s="19" t="n">
        <f aca="false">IF('Random Draws'!F817&lt;(Assumptions!$E$9-Assumptions!$D$9)/(Assumptions!$F$9-Assumptions!$D$9),Assumptions!$D$9+SQRT('Random Draws'!F817*(Assumptions!$F$9-Assumptions!$D$9)*(Assumptions!$E$9-Assumptions!$D$9)),Assumptions!$F$9-SQRT((1-'Random Draws'!F817)*(Assumptions!$F$9-Assumptions!$D$9)*(Assumptions!$F$9-Assumptions!$E$9)))</f>
        <v>0.313487562348119</v>
      </c>
      <c r="I817" s="19" t="n">
        <f aca="false">IF('Random Draws'!G817&lt;(Assumptions!$E$10-Assumptions!$D$10)/(Assumptions!$F$10-Assumptions!$D$10),Assumptions!$D$10+SQRT('Random Draws'!G817*(Assumptions!$F$10-Assumptions!$D$10)*(Assumptions!$E$10-Assumptions!$D$10)),Assumptions!$F$10-SQRT((1-'Random Draws'!G817)*(Assumptions!$F$10-Assumptions!$D$10)*(Assumptions!$F$10-Assumptions!$E$10)))</f>
        <v>0.0151503943483509</v>
      </c>
      <c r="J817" s="19" t="n">
        <f aca="false">IF('Random Draws'!H817&lt;(Assumptions!$E$11-Assumptions!$D$11)/(Assumptions!$F$11-Assumptions!$D$11),Assumptions!$D$11+SQRT('Random Draws'!H817*(Assumptions!$F$11-Assumptions!$D$11)*(Assumptions!$E$11-Assumptions!$D$11)),Assumptions!$F$11-SQRT((1-'Random Draws'!H817)*(Assumptions!$F$11-Assumptions!$D$11)*(Assumptions!$F$11-Assumptions!$E$11)))</f>
        <v>0.174636334219025</v>
      </c>
      <c r="K817" s="19" t="n">
        <f aca="false">MAX(G817,I817+Assumptions!$D$21)</f>
        <v>0.080569696926815</v>
      </c>
      <c r="L817" s="28" t="n">
        <f aca="false">(F817-Assumptions!$D$15)*(1-H817)+Assumptions!$D$15-J817</f>
        <v>0.160575778572241</v>
      </c>
      <c r="M817" s="21" t="n">
        <f aca="false">Assumptions!$D$14*(1+E817)^1*L817-Assumptions!$D$14*(1+E817)^0*E817*Assumptions!$D$16</f>
        <v>25.8016261898175</v>
      </c>
      <c r="N817" s="21" t="n">
        <f aca="false">Assumptions!$D$14*(1+E817)^2*L817-Assumptions!$D$14*(1+E817)^1*E817*Assumptions!$D$16</f>
        <v>29.2332212237943</v>
      </c>
      <c r="O817" s="21" t="n">
        <f aca="false">Assumptions!$D$14*(1+E817)^3*L817-Assumptions!$D$14*(1+E817)^2*E817*Assumptions!$D$16</f>
        <v>33.1212155711548</v>
      </c>
      <c r="P817" s="21" t="n">
        <f aca="false">Assumptions!$D$14*(1+E817)^4*L817-Assumptions!$D$14*(1+E817)^3*E817*Assumptions!$D$16</f>
        <v>37.5263099647052</v>
      </c>
      <c r="Q817" s="21" t="n">
        <f aca="false">Assumptions!$D$14*(1+E817)^5*L817-Assumptions!$D$14*(1+E817)^4*E817*Assumptions!$D$16</f>
        <v>42.5172782847244</v>
      </c>
      <c r="R817" s="21" t="n">
        <f aca="false">M817/(1+K817)+N817/(1+K817)^2+O817/(1+K817)^3+P817/(1+K817)^4+Q817/(1+K817)^5</f>
        <v>131.550460168319</v>
      </c>
      <c r="S817" s="21" t="n">
        <f aca="false">Q817*(1+I817)/(K817-I817)</f>
        <v>659.766003552065</v>
      </c>
      <c r="T817" s="21" t="n">
        <f aca="false">R817+S817/(1+K817)^5</f>
        <v>579.393689219289</v>
      </c>
      <c r="U817" s="8" t="n">
        <f aca="false">(T817-Assumptions!$D$17)/Assumptions!$D$18</f>
        <v>15.7757475687716</v>
      </c>
    </row>
    <row r="818" customFormat="false" ht="15" hidden="false" customHeight="false" outlineLevel="0" collapsed="false">
      <c r="B818" s="2" t="n">
        <v>813</v>
      </c>
      <c r="C818" s="27" t="n">
        <f aca="false">NORMSDIST('Random Draws'!C818)</f>
        <v>0.952144798683084</v>
      </c>
      <c r="D818" s="27" t="n">
        <f aca="false">NORMSDIST(Assumptions!$D$22*'Random Draws'!C818+SQRT(1-Assumptions!$D$22^2)*'Random Draws'!D818)</f>
        <v>0.780327945852204</v>
      </c>
      <c r="E818" s="19" t="n">
        <f aca="false">IF(C818&lt;(Assumptions!$E$6-Assumptions!$D$6)/(Assumptions!$F$6-Assumptions!$D$6),Assumptions!$D$6+SQRT(C818*(Assumptions!$F$6-Assumptions!$D$6)*(Assumptions!$E$6-Assumptions!$D$6)),Assumptions!$F$6-SQRT((1-C818)*(Assumptions!$F$6-Assumptions!$D$6)*(Assumptions!$F$6-Assumptions!$E$6)))</f>
        <v>0.124531451051098</v>
      </c>
      <c r="F818" s="19" t="n">
        <f aca="false">IF(D818&lt;(Assumptions!$E$7-Assumptions!$D$7)/(Assumptions!$F$7-Assumptions!$D$7),Assumptions!$D$7+SQRT(D818*(Assumptions!$F$7-Assumptions!$D$7)*(Assumptions!$E$7-Assumptions!$D$7)),Assumptions!$F$7-SQRT((1-D818)*(Assumptions!$F$7-Assumptions!$D$7)*(Assumptions!$F$7-Assumptions!$E$7)))</f>
        <v>0.430357324402288</v>
      </c>
      <c r="G818" s="19" t="n">
        <f aca="false">MIN(Assumptions!$D$24,MAX(Assumptions!$D$23,Assumptions!$D$8+Assumptions!$E$8*'Random Draws'!E818))</f>
        <v>0.077480020060308</v>
      </c>
      <c r="H818" s="19" t="n">
        <f aca="false">IF('Random Draws'!F818&lt;(Assumptions!$E$9-Assumptions!$D$9)/(Assumptions!$F$9-Assumptions!$D$9),Assumptions!$D$9+SQRT('Random Draws'!F818*(Assumptions!$F$9-Assumptions!$D$9)*(Assumptions!$E$9-Assumptions!$D$9)),Assumptions!$F$9-SQRT((1-'Random Draws'!F818)*(Assumptions!$F$9-Assumptions!$D$9)*(Assumptions!$F$9-Assumptions!$E$9)))</f>
        <v>0.277378309549304</v>
      </c>
      <c r="I818" s="19" t="n">
        <f aca="false">IF('Random Draws'!G818&lt;(Assumptions!$E$10-Assumptions!$D$10)/(Assumptions!$F$10-Assumptions!$D$10),Assumptions!$D$10+SQRT('Random Draws'!G818*(Assumptions!$F$10-Assumptions!$D$10)*(Assumptions!$E$10-Assumptions!$D$10)),Assumptions!$F$10-SQRT((1-'Random Draws'!G818)*(Assumptions!$F$10-Assumptions!$D$10)*(Assumptions!$F$10-Assumptions!$E$10)))</f>
        <v>0.014829523139268</v>
      </c>
      <c r="J818" s="19" t="n">
        <f aca="false">IF('Random Draws'!H818&lt;(Assumptions!$E$11-Assumptions!$D$11)/(Assumptions!$F$11-Assumptions!$D$11),Assumptions!$D$11+SQRT('Random Draws'!H818*(Assumptions!$F$11-Assumptions!$D$11)*(Assumptions!$E$11-Assumptions!$D$11)),Assumptions!$F$11-SQRT((1-'Random Draws'!H818)*(Assumptions!$F$11-Assumptions!$D$11)*(Assumptions!$F$11-Assumptions!$E$11)))</f>
        <v>0.162113828978935</v>
      </c>
      <c r="K818" s="19" t="n">
        <f aca="false">MAX(G818,I818+Assumptions!$D$21)</f>
        <v>0.077480020060308</v>
      </c>
      <c r="L818" s="28" t="n">
        <f aca="false">(F818-Assumptions!$D$15)*(1-H818)+Assumptions!$D$15-J818</f>
        <v>0.184930888519895</v>
      </c>
      <c r="M818" s="21" t="n">
        <f aca="false">Assumptions!$D$14*(1+E818)^1*L818-Assumptions!$D$14*(1+E818)^0*E818*Assumptions!$D$16</f>
        <v>29.6125752475874</v>
      </c>
      <c r="N818" s="21" t="n">
        <f aca="false">Assumptions!$D$14*(1+E818)^2*L818-Assumptions!$D$14*(1+E818)^1*E818*Assumptions!$D$16</f>
        <v>33.3002722125293</v>
      </c>
      <c r="O818" s="21" t="n">
        <f aca="false">Assumptions!$D$14*(1+E818)^3*L818-Assumptions!$D$14*(1+E818)^2*E818*Assumptions!$D$16</f>
        <v>37.4472034315521</v>
      </c>
      <c r="P818" s="21" t="n">
        <f aca="false">Assumptions!$D$14*(1+E818)^4*L818-Assumptions!$D$14*(1+E818)^3*E818*Assumptions!$D$16</f>
        <v>42.1105580126889</v>
      </c>
      <c r="Q818" s="21" t="n">
        <f aca="false">Assumptions!$D$14*(1+E818)^5*L818-Assumptions!$D$14*(1+E818)^4*E818*Assumptions!$D$16</f>
        <v>47.3546469065805</v>
      </c>
      <c r="R818" s="21" t="n">
        <f aca="false">M818/(1+K818)+N818/(1+K818)^2+O818/(1+K818)^3+P818/(1+K818)^4+Q818/(1+K818)^5</f>
        <v>149.952871532019</v>
      </c>
      <c r="S818" s="21" t="n">
        <f aca="false">Q818*(1+I818)/(K818-I818)</f>
        <v>767.06324930193</v>
      </c>
      <c r="T818" s="21" t="n">
        <f aca="false">R818+S818/(1+K818)^5</f>
        <v>678.13663573665</v>
      </c>
      <c r="U818" s="8" t="n">
        <f aca="false">(T818-Assumptions!$D$17)/Assumptions!$D$18</f>
        <v>19.725465429466</v>
      </c>
    </row>
    <row r="819" customFormat="false" ht="15" hidden="false" customHeight="false" outlineLevel="0" collapsed="false">
      <c r="B819" s="2" t="n">
        <v>814</v>
      </c>
      <c r="C819" s="27" t="n">
        <f aca="false">NORMSDIST('Random Draws'!C819)</f>
        <v>0.368997272172048</v>
      </c>
      <c r="D819" s="27" t="n">
        <f aca="false">NORMSDIST(Assumptions!$D$22*'Random Draws'!C819+SQRT(1-Assumptions!$D$22^2)*'Random Draws'!D819)</f>
        <v>0.0322963830279021</v>
      </c>
      <c r="E819" s="19" t="n">
        <f aca="false">IF(C819&lt;(Assumptions!$E$6-Assumptions!$D$6)/(Assumptions!$F$6-Assumptions!$D$6),Assumptions!$D$6+SQRT(C819*(Assumptions!$F$6-Assumptions!$D$6)*(Assumptions!$E$6-Assumptions!$D$6)),Assumptions!$F$6-SQRT((1-C819)*(Assumptions!$F$6-Assumptions!$D$6)*(Assumptions!$F$6-Assumptions!$E$6)))</f>
        <v>0.082953304423062</v>
      </c>
      <c r="F819" s="19" t="n">
        <f aca="false">IF(D819&lt;(Assumptions!$E$7-Assumptions!$D$7)/(Assumptions!$F$7-Assumptions!$D$7),Assumptions!$D$7+SQRT(D819*(Assumptions!$F$7-Assumptions!$D$7)*(Assumptions!$E$7-Assumptions!$D$7)),Assumptions!$F$7-SQRT((1-D819)*(Assumptions!$F$7-Assumptions!$D$7)*(Assumptions!$F$7-Assumptions!$E$7)))</f>
        <v>0.373920427370142</v>
      </c>
      <c r="G819" s="19" t="n">
        <f aca="false">MIN(Assumptions!$D$24,MAX(Assumptions!$D$23,Assumptions!$D$8+Assumptions!$E$8*'Random Draws'!E819))</f>
        <v>0.072049237605056</v>
      </c>
      <c r="H819" s="19" t="n">
        <f aca="false">IF('Random Draws'!F819&lt;(Assumptions!$E$9-Assumptions!$D$9)/(Assumptions!$F$9-Assumptions!$D$9),Assumptions!$D$9+SQRT('Random Draws'!F819*(Assumptions!$F$9-Assumptions!$D$9)*(Assumptions!$E$9-Assumptions!$D$9)),Assumptions!$F$9-SQRT((1-'Random Draws'!F819)*(Assumptions!$F$9-Assumptions!$D$9)*(Assumptions!$F$9-Assumptions!$E$9)))</f>
        <v>0.273464157873176</v>
      </c>
      <c r="I819" s="19" t="n">
        <f aca="false">IF('Random Draws'!G819&lt;(Assumptions!$E$10-Assumptions!$D$10)/(Assumptions!$F$10-Assumptions!$D$10),Assumptions!$D$10+SQRT('Random Draws'!G819*(Assumptions!$F$10-Assumptions!$D$10)*(Assumptions!$E$10-Assumptions!$D$10)),Assumptions!$F$10-SQRT((1-'Random Draws'!G819)*(Assumptions!$F$10-Assumptions!$D$10)*(Assumptions!$F$10-Assumptions!$E$10)))</f>
        <v>0.0150968743422317</v>
      </c>
      <c r="J819" s="19" t="n">
        <f aca="false">IF('Random Draws'!H819&lt;(Assumptions!$E$11-Assumptions!$D$11)/(Assumptions!$F$11-Assumptions!$D$11),Assumptions!$D$11+SQRT('Random Draws'!H819*(Assumptions!$F$11-Assumptions!$D$11)*(Assumptions!$E$11-Assumptions!$D$11)),Assumptions!$F$11-SQRT((1-'Random Draws'!H819)*(Assumptions!$F$11-Assumptions!$D$11)*(Assumptions!$F$11-Assumptions!$E$11)))</f>
        <v>0.20058712729388</v>
      </c>
      <c r="K819" s="19" t="n">
        <f aca="false">MAX(G819,I819+Assumptions!$D$21)</f>
        <v>0.072049237605056</v>
      </c>
      <c r="L819" s="28" t="n">
        <f aca="false">(F819-Assumptions!$D$15)*(1-H819)+Assumptions!$D$15-J819</f>
        <v>0.106629805817421</v>
      </c>
      <c r="M819" s="21" t="n">
        <f aca="false">Assumptions!$D$14*(1+E819)^1*L819-Assumptions!$D$14*(1+E819)^0*E819*Assumptions!$D$16</f>
        <v>16.3830427069547</v>
      </c>
      <c r="N819" s="21" t="n">
        <f aca="false">Assumptions!$D$14*(1+E819)^2*L819-Assumptions!$D$14*(1+E819)^1*E819*Assumptions!$D$16</f>
        <v>17.7420702360007</v>
      </c>
      <c r="O819" s="21" t="n">
        <f aca="false">Assumptions!$D$14*(1+E819)^3*L819-Assumptions!$D$14*(1+E819)^2*E819*Assumptions!$D$16</f>
        <v>19.213833589383</v>
      </c>
      <c r="P819" s="21" t="n">
        <f aca="false">Assumptions!$D$14*(1+E819)^4*L819-Assumptions!$D$14*(1+E819)^3*E819*Assumptions!$D$16</f>
        <v>20.8076845762572</v>
      </c>
      <c r="Q819" s="21" t="n">
        <f aca="false">Assumptions!$D$14*(1+E819)^5*L819-Assumptions!$D$14*(1+E819)^4*E819*Assumptions!$D$16</f>
        <v>22.5337507692505</v>
      </c>
      <c r="R819" s="21" t="n">
        <f aca="false">M819/(1+K819)+N819/(1+K819)^2+O819/(1+K819)^3+P819/(1+K819)^4+Q819/(1+K819)^5</f>
        <v>77.9801934368483</v>
      </c>
      <c r="S819" s="21" t="n">
        <f aca="false">Q819*(1+I819)/(K819-I819)</f>
        <v>401.632850027911</v>
      </c>
      <c r="T819" s="21" t="n">
        <f aca="false">R819+S819/(1+K819)^5</f>
        <v>361.612414290188</v>
      </c>
      <c r="U819" s="8" t="n">
        <f aca="false">(T819-Assumptions!$D$17)/Assumptions!$D$18</f>
        <v>7.06449657160752</v>
      </c>
    </row>
    <row r="820" customFormat="false" ht="15" hidden="false" customHeight="false" outlineLevel="0" collapsed="false">
      <c r="B820" s="2" t="n">
        <v>815</v>
      </c>
      <c r="C820" s="27" t="n">
        <f aca="false">NORMSDIST('Random Draws'!C820)</f>
        <v>0.393136995397356</v>
      </c>
      <c r="D820" s="27" t="n">
        <f aca="false">NORMSDIST(Assumptions!$D$22*'Random Draws'!C820+SQRT(1-Assumptions!$D$22^2)*'Random Draws'!D820)</f>
        <v>0.175828329946449</v>
      </c>
      <c r="E820" s="19" t="n">
        <f aca="false">IF(C820&lt;(Assumptions!$E$6-Assumptions!$D$6)/(Assumptions!$F$6-Assumptions!$D$6),Assumptions!$D$6+SQRT(C820*(Assumptions!$F$6-Assumptions!$D$6)*(Assumptions!$E$6-Assumptions!$D$6)),Assumptions!$F$6-SQRT((1-C820)*(Assumptions!$F$6-Assumptions!$D$6)*(Assumptions!$F$6-Assumptions!$E$6)))</f>
        <v>0.0843360460233745</v>
      </c>
      <c r="F820" s="19" t="n">
        <f aca="false">IF(D820&lt;(Assumptions!$E$7-Assumptions!$D$7)/(Assumptions!$F$7-Assumptions!$D$7),Assumptions!$D$7+SQRT(D820*(Assumptions!$F$7-Assumptions!$D$7)*(Assumptions!$E$7-Assumptions!$D$7)),Assumptions!$F$7-SQRT((1-D820)*(Assumptions!$F$7-Assumptions!$D$7)*(Assumptions!$F$7-Assumptions!$E$7)))</f>
        <v>0.392480301409911</v>
      </c>
      <c r="G820" s="19" t="n">
        <f aca="false">MIN(Assumptions!$D$24,MAX(Assumptions!$D$23,Assumptions!$D$8+Assumptions!$E$8*'Random Draws'!E820))</f>
        <v>0.092025733170049</v>
      </c>
      <c r="H820" s="19" t="n">
        <f aca="false">IF('Random Draws'!F820&lt;(Assumptions!$E$9-Assumptions!$D$9)/(Assumptions!$F$9-Assumptions!$D$9),Assumptions!$D$9+SQRT('Random Draws'!F820*(Assumptions!$F$9-Assumptions!$D$9)*(Assumptions!$E$9-Assumptions!$D$9)),Assumptions!$F$9-SQRT((1-'Random Draws'!F820)*(Assumptions!$F$9-Assumptions!$D$9)*(Assumptions!$F$9-Assumptions!$E$9)))</f>
        <v>0.298970454955864</v>
      </c>
      <c r="I820" s="19" t="n">
        <f aca="false">IF('Random Draws'!G820&lt;(Assumptions!$E$10-Assumptions!$D$10)/(Assumptions!$F$10-Assumptions!$D$10),Assumptions!$D$10+SQRT('Random Draws'!G820*(Assumptions!$F$10-Assumptions!$D$10)*(Assumptions!$E$10-Assumptions!$D$10)),Assumptions!$F$10-SQRT((1-'Random Draws'!G820)*(Assumptions!$F$10-Assumptions!$D$10)*(Assumptions!$F$10-Assumptions!$E$10)))</f>
        <v>0.025609089767797</v>
      </c>
      <c r="J820" s="19" t="n">
        <f aca="false">IF('Random Draws'!H820&lt;(Assumptions!$E$11-Assumptions!$D$11)/(Assumptions!$F$11-Assumptions!$D$11),Assumptions!$D$11+SQRT('Random Draws'!H820*(Assumptions!$F$11-Assumptions!$D$11)*(Assumptions!$E$11-Assumptions!$D$11)),Assumptions!$F$11-SQRT((1-'Random Draws'!H820)*(Assumptions!$F$11-Assumptions!$D$11)*(Assumptions!$F$11-Assumptions!$E$11)))</f>
        <v>0.162436333837064</v>
      </c>
      <c r="K820" s="19" t="n">
        <f aca="false">MAX(G820,I820+Assumptions!$D$21)</f>
        <v>0.092025733170049</v>
      </c>
      <c r="L820" s="28" t="n">
        <f aca="false">(F820-Assumptions!$D$15)*(1-H820)+Assumptions!$D$15-J820</f>
        <v>0.151570112443374</v>
      </c>
      <c r="M820" s="21" t="n">
        <f aca="false">Assumptions!$D$14*(1+E820)^1*L820-Assumptions!$D$14*(1+E820)^0*E820*Assumptions!$D$16</f>
        <v>23.4643139810125</v>
      </c>
      <c r="N820" s="21" t="n">
        <f aca="false">Assumptions!$D$14*(1+E820)^2*L820-Assumptions!$D$14*(1+E820)^1*E820*Assumptions!$D$16</f>
        <v>25.4432014448221</v>
      </c>
      <c r="O820" s="21" t="n">
        <f aca="false">Assumptions!$D$14*(1+E820)^3*L820-Assumptions!$D$14*(1+E820)^2*E820*Assumptions!$D$16</f>
        <v>27.5889804528546</v>
      </c>
      <c r="P820" s="21" t="n">
        <f aca="false">Assumptions!$D$14*(1+E820)^4*L820-Assumptions!$D$14*(1+E820)^3*E820*Assumptions!$D$16</f>
        <v>29.9157259780645</v>
      </c>
      <c r="Q820" s="21" t="n">
        <f aca="false">Assumptions!$D$14*(1+E820)^5*L820-Assumptions!$D$14*(1+E820)^4*E820*Assumptions!$D$16</f>
        <v>32.4387000209732</v>
      </c>
      <c r="R820" s="21" t="n">
        <f aca="false">M820/(1+K820)+N820/(1+K820)^2+O820/(1+K820)^3+P820/(1+K820)^4+Q820/(1+K820)^5</f>
        <v>105.932378923029</v>
      </c>
      <c r="S820" s="21" t="n">
        <f aca="false">Q820*(1+I820)/(K820-I820)</f>
        <v>500.920008863816</v>
      </c>
      <c r="T820" s="21" t="n">
        <f aca="false">R820+S820/(1+K820)^5</f>
        <v>428.487556316934</v>
      </c>
      <c r="U820" s="8" t="n">
        <f aca="false">(T820-Assumptions!$D$17)/Assumptions!$D$18</f>
        <v>9.73950225267737</v>
      </c>
    </row>
    <row r="821" customFormat="false" ht="15" hidden="false" customHeight="false" outlineLevel="0" collapsed="false">
      <c r="B821" s="2" t="n">
        <v>816</v>
      </c>
      <c r="C821" s="27" t="n">
        <f aca="false">NORMSDIST('Random Draws'!C821)</f>
        <v>0.906804265643372</v>
      </c>
      <c r="D821" s="27" t="n">
        <f aca="false">NORMSDIST(Assumptions!$D$22*'Random Draws'!C821+SQRT(1-Assumptions!$D$22^2)*'Random Draws'!D821)</f>
        <v>0.802347939218788</v>
      </c>
      <c r="E821" s="19" t="n">
        <f aca="false">IF(C821&lt;(Assumptions!$E$6-Assumptions!$D$6)/(Assumptions!$F$6-Assumptions!$D$6),Assumptions!$D$6+SQRT(C821*(Assumptions!$F$6-Assumptions!$D$6)*(Assumptions!$E$6-Assumptions!$D$6)),Assumptions!$F$6-SQRT((1-C821)*(Assumptions!$F$6-Assumptions!$D$6)*(Assumptions!$F$6-Assumptions!$E$6)))</f>
        <v>0.118413460866013</v>
      </c>
      <c r="F821" s="19" t="n">
        <f aca="false">IF(D821&lt;(Assumptions!$E$7-Assumptions!$D$7)/(Assumptions!$F$7-Assumptions!$D$7),Assumptions!$D$7+SQRT(D821*(Assumptions!$F$7-Assumptions!$D$7)*(Assumptions!$E$7-Assumptions!$D$7)),Assumptions!$F$7-SQRT((1-D821)*(Assumptions!$F$7-Assumptions!$D$7)*(Assumptions!$F$7-Assumptions!$E$7)))</f>
        <v>0.431882243277159</v>
      </c>
      <c r="G821" s="19" t="n">
        <f aca="false">MIN(Assumptions!$D$24,MAX(Assumptions!$D$23,Assumptions!$D$8+Assumptions!$E$8*'Random Draws'!E821))</f>
        <v>0.081787120745063</v>
      </c>
      <c r="H821" s="19" t="n">
        <f aca="false">IF('Random Draws'!F821&lt;(Assumptions!$E$9-Assumptions!$D$9)/(Assumptions!$F$9-Assumptions!$D$9),Assumptions!$D$9+SQRT('Random Draws'!F821*(Assumptions!$F$9-Assumptions!$D$9)*(Assumptions!$E$9-Assumptions!$D$9)),Assumptions!$F$9-SQRT((1-'Random Draws'!F821)*(Assumptions!$F$9-Assumptions!$D$9)*(Assumptions!$F$9-Assumptions!$E$9)))</f>
        <v>0.254855381222554</v>
      </c>
      <c r="I821" s="19" t="n">
        <f aca="false">IF('Random Draws'!G821&lt;(Assumptions!$E$10-Assumptions!$D$10)/(Assumptions!$F$10-Assumptions!$D$10),Assumptions!$D$10+SQRT('Random Draws'!G821*(Assumptions!$F$10-Assumptions!$D$10)*(Assumptions!$E$10-Assumptions!$D$10)),Assumptions!$F$10-SQRT((1-'Random Draws'!G821)*(Assumptions!$F$10-Assumptions!$D$10)*(Assumptions!$F$10-Assumptions!$E$10)))</f>
        <v>0.0192497120922775</v>
      </c>
      <c r="J821" s="19" t="n">
        <f aca="false">IF('Random Draws'!H821&lt;(Assumptions!$E$11-Assumptions!$D$11)/(Assumptions!$F$11-Assumptions!$D$11),Assumptions!$D$11+SQRT('Random Draws'!H821*(Assumptions!$F$11-Assumptions!$D$11)*(Assumptions!$E$11-Assumptions!$D$11)),Assumptions!$F$11-SQRT((1-'Random Draws'!H821)*(Assumptions!$F$11-Assumptions!$D$11)*(Assumptions!$F$11-Assumptions!$E$11)))</f>
        <v>0.15194761659373</v>
      </c>
      <c r="K821" s="19" t="n">
        <f aca="false">MAX(G821,I821+Assumptions!$D$21)</f>
        <v>0.081787120745063</v>
      </c>
      <c r="L821" s="28" t="n">
        <f aca="false">(F821-Assumptions!$D$15)*(1-H821)+Assumptions!$D$15-J821</f>
        <v>0.202998312488709</v>
      </c>
      <c r="M821" s="21" t="n">
        <f aca="false">Assumptions!$D$14*(1+E821)^1*L821-Assumptions!$D$14*(1+E821)^0*E821*Assumptions!$D$16</f>
        <v>32.4051280021992</v>
      </c>
      <c r="N821" s="21" t="n">
        <f aca="false">Assumptions!$D$14*(1+E821)^2*L821-Assumptions!$D$14*(1+E821)^1*E821*Assumptions!$D$16</f>
        <v>36.2423313587457</v>
      </c>
      <c r="O821" s="21" t="n">
        <f aca="false">Assumptions!$D$14*(1+E821)^3*L821-Assumptions!$D$14*(1+E821)^2*E821*Assumptions!$D$16</f>
        <v>40.5339112447876</v>
      </c>
      <c r="P821" s="21" t="n">
        <f aca="false">Assumptions!$D$14*(1+E821)^4*L821-Assumptions!$D$14*(1+E821)^3*E821*Assumptions!$D$16</f>
        <v>45.3336719577187</v>
      </c>
      <c r="Q821" s="21" t="n">
        <f aca="false">Assumptions!$D$14*(1+E821)^5*L821-Assumptions!$D$14*(1+E821)^4*E821*Assumptions!$D$16</f>
        <v>50.7017889479968</v>
      </c>
      <c r="R821" s="21" t="n">
        <f aca="false">M821/(1+K821)+N821/(1+K821)^2+O821/(1+K821)^3+P821/(1+K821)^4+Q821/(1+K821)^5</f>
        <v>160.267134048316</v>
      </c>
      <c r="S821" s="21" t="n">
        <f aca="false">Q821*(1+I821)/(K821-I821)</f>
        <v>826.349938398148</v>
      </c>
      <c r="T821" s="21" t="n">
        <f aca="false">R821+S821/(1+K821)^5</f>
        <v>718.036895355008</v>
      </c>
      <c r="U821" s="8" t="n">
        <f aca="false">(T821-Assumptions!$D$17)/Assumptions!$D$18</f>
        <v>21.3214758142003</v>
      </c>
    </row>
    <row r="822" customFormat="false" ht="15" hidden="false" customHeight="false" outlineLevel="0" collapsed="false">
      <c r="B822" s="2" t="n">
        <v>817</v>
      </c>
      <c r="C822" s="27" t="n">
        <f aca="false">NORMSDIST('Random Draws'!C822)</f>
        <v>0.998488446856505</v>
      </c>
      <c r="D822" s="27" t="n">
        <f aca="false">NORMSDIST(Assumptions!$D$22*'Random Draws'!C822+SQRT(1-Assumptions!$D$22^2)*'Random Draws'!D822)</f>
        <v>0.971835091302912</v>
      </c>
      <c r="E822" s="19" t="n">
        <f aca="false">IF(C822&lt;(Assumptions!$E$6-Assumptions!$D$6)/(Assumptions!$F$6-Assumptions!$D$6),Assumptions!$D$6+SQRT(C822*(Assumptions!$F$6-Assumptions!$D$6)*(Assumptions!$E$6-Assumptions!$D$6)),Assumptions!$F$6-SQRT((1-C822)*(Assumptions!$F$6-Assumptions!$D$6)*(Assumptions!$F$6-Assumptions!$E$6)))</f>
        <v>0.137250860913399</v>
      </c>
      <c r="F822" s="19" t="n">
        <f aca="false">IF(D822&lt;(Assumptions!$E$7-Assumptions!$D$7)/(Assumptions!$F$7-Assumptions!$D$7),Assumptions!$D$7+SQRT(D822*(Assumptions!$F$7-Assumptions!$D$7)*(Assumptions!$E$7-Assumptions!$D$7)),Assumptions!$F$7-SQRT((1-D822)*(Assumptions!$F$7-Assumptions!$D$7)*(Assumptions!$F$7-Assumptions!$E$7)))</f>
        <v>0.449385875693758</v>
      </c>
      <c r="G822" s="19" t="n">
        <f aca="false">MIN(Assumptions!$D$24,MAX(Assumptions!$D$23,Assumptions!$D$8+Assumptions!$E$8*'Random Draws'!E822))</f>
        <v>0.090178674075696</v>
      </c>
      <c r="H822" s="19" t="n">
        <f aca="false">IF('Random Draws'!F822&lt;(Assumptions!$E$9-Assumptions!$D$9)/(Assumptions!$F$9-Assumptions!$D$9),Assumptions!$D$9+SQRT('Random Draws'!F822*(Assumptions!$F$9-Assumptions!$D$9)*(Assumptions!$E$9-Assumptions!$D$9)),Assumptions!$F$9-SQRT((1-'Random Draws'!F822)*(Assumptions!$F$9-Assumptions!$D$9)*(Assumptions!$F$9-Assumptions!$E$9)))</f>
        <v>0.288591348638246</v>
      </c>
      <c r="I822" s="19" t="n">
        <f aca="false">IF('Random Draws'!G822&lt;(Assumptions!$E$10-Assumptions!$D$10)/(Assumptions!$F$10-Assumptions!$D$10),Assumptions!$D$10+SQRT('Random Draws'!G822*(Assumptions!$F$10-Assumptions!$D$10)*(Assumptions!$E$10-Assumptions!$D$10)),Assumptions!$F$10-SQRT((1-'Random Draws'!G822)*(Assumptions!$F$10-Assumptions!$D$10)*(Assumptions!$F$10-Assumptions!$E$10)))</f>
        <v>0.0133375606767293</v>
      </c>
      <c r="J822" s="19" t="n">
        <f aca="false">IF('Random Draws'!H822&lt;(Assumptions!$E$11-Assumptions!$D$11)/(Assumptions!$F$11-Assumptions!$D$11),Assumptions!$D$11+SQRT('Random Draws'!H822*(Assumptions!$F$11-Assumptions!$D$11)*(Assumptions!$E$11-Assumptions!$D$11)),Assumptions!$F$11-SQRT((1-'Random Draws'!H822)*(Assumptions!$F$11-Assumptions!$D$11)*(Assumptions!$F$11-Assumptions!$E$11)))</f>
        <v>0.140543370181545</v>
      </c>
      <c r="K822" s="19" t="n">
        <f aca="false">MAX(G822,I822+Assumptions!$D$21)</f>
        <v>0.090178674075696</v>
      </c>
      <c r="L822" s="28" t="n">
        <f aca="false">(F822-Assumptions!$D$15)*(1-H822)+Assumptions!$D$15-J822</f>
        <v>0.216670504909744</v>
      </c>
      <c r="M822" s="21" t="n">
        <f aca="false">Assumptions!$D$14*(1+E822)^1*L822-Assumptions!$D$14*(1+E822)^0*E822*Assumptions!$D$16</f>
        <v>35.1322229002831</v>
      </c>
      <c r="N822" s="21" t="n">
        <f aca="false">Assumptions!$D$14*(1+E822)^2*L822-Assumptions!$D$14*(1+E822)^1*E822*Assumptions!$D$16</f>
        <v>39.9541507391484</v>
      </c>
      <c r="O822" s="21" t="n">
        <f aca="false">Assumptions!$D$14*(1+E822)^3*L822-Assumptions!$D$14*(1+E822)^2*E822*Assumptions!$D$16</f>
        <v>45.4378923251602</v>
      </c>
      <c r="P822" s="21" t="n">
        <f aca="false">Assumptions!$D$14*(1+E822)^4*L822-Assumptions!$D$14*(1+E822)^3*E822*Assumptions!$D$16</f>
        <v>51.6742821648788</v>
      </c>
      <c r="Q822" s="21" t="n">
        <f aca="false">Assumptions!$D$14*(1+E822)^5*L822-Assumptions!$D$14*(1+E822)^4*E822*Assumptions!$D$16</f>
        <v>58.7666218790903</v>
      </c>
      <c r="R822" s="21" t="n">
        <f aca="false">M822/(1+K822)+N822/(1+K822)^2+O822/(1+K822)^3+P822/(1+K822)^4+Q822/(1+K822)^5</f>
        <v>175.659197398322</v>
      </c>
      <c r="S822" s="21" t="n">
        <f aca="false">Q822*(1+I822)/(K822-I822)</f>
        <v>774.981291004692</v>
      </c>
      <c r="T822" s="21" t="n">
        <f aca="false">R822+S822/(1+K822)^5</f>
        <v>678.931242251143</v>
      </c>
      <c r="U822" s="8" t="n">
        <f aca="false">(T822-Assumptions!$D$17)/Assumptions!$D$18</f>
        <v>19.7572496900457</v>
      </c>
    </row>
    <row r="823" customFormat="false" ht="15" hidden="false" customHeight="false" outlineLevel="0" collapsed="false">
      <c r="B823" s="2" t="n">
        <v>818</v>
      </c>
      <c r="C823" s="27" t="n">
        <f aca="false">NORMSDIST('Random Draws'!C823)</f>
        <v>0.266208218607202</v>
      </c>
      <c r="D823" s="27" t="n">
        <f aca="false">NORMSDIST(Assumptions!$D$22*'Random Draws'!C823+SQRT(1-Assumptions!$D$22^2)*'Random Draws'!D823)</f>
        <v>0.0715550110779352</v>
      </c>
      <c r="E823" s="19" t="n">
        <f aca="false">IF(C823&lt;(Assumptions!$E$6-Assumptions!$D$6)/(Assumptions!$F$6-Assumptions!$D$6),Assumptions!$D$6+SQRT(C823*(Assumptions!$F$6-Assumptions!$D$6)*(Assumptions!$E$6-Assumptions!$D$6)),Assumptions!$F$6-SQRT((1-C823)*(Assumptions!$F$6-Assumptions!$D$6)*(Assumptions!$F$6-Assumptions!$E$6)))</f>
        <v>0.0764834358721326</v>
      </c>
      <c r="F823" s="19" t="n">
        <f aca="false">IF(D823&lt;(Assumptions!$E$7-Assumptions!$D$7)/(Assumptions!$F$7-Assumptions!$D$7),Assumptions!$D$7+SQRT(D823*(Assumptions!$F$7-Assumptions!$D$7)*(Assumptions!$E$7-Assumptions!$D$7)),Assumptions!$F$7-SQRT((1-D823)*(Assumptions!$F$7-Assumptions!$D$7)*(Assumptions!$F$7-Assumptions!$E$7)))</f>
        <v>0.380720281524816</v>
      </c>
      <c r="G823" s="19" t="n">
        <f aca="false">MIN(Assumptions!$D$24,MAX(Assumptions!$D$23,Assumptions!$D$8+Assumptions!$E$8*'Random Draws'!E823))</f>
        <v>0.076995218929384</v>
      </c>
      <c r="H823" s="19" t="n">
        <f aca="false">IF('Random Draws'!F823&lt;(Assumptions!$E$9-Assumptions!$D$9)/(Assumptions!$F$9-Assumptions!$D$9),Assumptions!$D$9+SQRT('Random Draws'!F823*(Assumptions!$F$9-Assumptions!$D$9)*(Assumptions!$E$9-Assumptions!$D$9)),Assumptions!$F$9-SQRT((1-'Random Draws'!F823)*(Assumptions!$F$9-Assumptions!$D$9)*(Assumptions!$F$9-Assumptions!$E$9)))</f>
        <v>0.277981081890512</v>
      </c>
      <c r="I823" s="19" t="n">
        <f aca="false">IF('Random Draws'!G823&lt;(Assumptions!$E$10-Assumptions!$D$10)/(Assumptions!$F$10-Assumptions!$D$10),Assumptions!$D$10+SQRT('Random Draws'!G823*(Assumptions!$F$10-Assumptions!$D$10)*(Assumptions!$E$10-Assumptions!$D$10)),Assumptions!$F$10-SQRT((1-'Random Draws'!G823)*(Assumptions!$F$10-Assumptions!$D$10)*(Assumptions!$F$10-Assumptions!$E$10)))</f>
        <v>0.02480259817888</v>
      </c>
      <c r="J823" s="19" t="n">
        <f aca="false">IF('Random Draws'!H823&lt;(Assumptions!$E$11-Assumptions!$D$11)/(Assumptions!$F$11-Assumptions!$D$11),Assumptions!$D$11+SQRT('Random Draws'!H823*(Assumptions!$F$11-Assumptions!$D$11)*(Assumptions!$E$11-Assumptions!$D$11)),Assumptions!$F$11-SQRT((1-'Random Draws'!H823)*(Assumptions!$F$11-Assumptions!$D$11)*(Assumptions!$F$11-Assumptions!$E$11)))</f>
        <v>0.13829986482431</v>
      </c>
      <c r="K823" s="19" t="n">
        <f aca="false">MAX(G823,I823+Assumptions!$D$21)</f>
        <v>0.076995218929384</v>
      </c>
      <c r="L823" s="28" t="n">
        <f aca="false">(F823-Assumptions!$D$15)*(1-H823)+Assumptions!$D$15-J823</f>
        <v>0.172724921590344</v>
      </c>
      <c r="M823" s="21" t="n">
        <f aca="false">Assumptions!$D$14*(1+E823)^1*L823-Assumptions!$D$14*(1+E823)^0*E823*Assumptions!$D$16</f>
        <v>26.6279470268324</v>
      </c>
      <c r="N823" s="21" t="n">
        <f aca="false">Assumptions!$D$14*(1+E823)^2*L823-Assumptions!$D$14*(1+E823)^1*E823*Assumptions!$D$16</f>
        <v>28.6645439056656</v>
      </c>
      <c r="O823" s="21" t="n">
        <f aca="false">Assumptions!$D$14*(1+E823)^3*L823-Assumptions!$D$14*(1+E823)^2*E823*Assumptions!$D$16</f>
        <v>30.8569067112785</v>
      </c>
      <c r="P823" s="21" t="n">
        <f aca="false">Assumptions!$D$14*(1+E823)^4*L823-Assumptions!$D$14*(1+E823)^3*E823*Assumptions!$D$16</f>
        <v>33.216948956943</v>
      </c>
      <c r="Q823" s="21" t="n">
        <f aca="false">Assumptions!$D$14*(1+E823)^5*L823-Assumptions!$D$14*(1+E823)^4*E823*Assumptions!$D$16</f>
        <v>35.7574953423592</v>
      </c>
      <c r="R823" s="21" t="n">
        <f aca="false">M823/(1+K823)+N823/(1+K823)^2+O823/(1+K823)^3+P823/(1+K823)^4+Q823/(1+K823)^5</f>
        <v>123.504039906754</v>
      </c>
      <c r="S823" s="21" t="n">
        <f aca="false">Q823*(1+I823)/(K823-I823)</f>
        <v>702.098756573076</v>
      </c>
      <c r="T823" s="21" t="n">
        <f aca="false">R823+S823/(1+K823)^5</f>
        <v>608.043696449614</v>
      </c>
      <c r="U823" s="8" t="n">
        <f aca="false">(T823-Assumptions!$D$17)/Assumptions!$D$18</f>
        <v>16.9217478579846</v>
      </c>
    </row>
    <row r="824" customFormat="false" ht="15" hidden="false" customHeight="false" outlineLevel="0" collapsed="false">
      <c r="B824" s="2" t="n">
        <v>819</v>
      </c>
      <c r="C824" s="27" t="n">
        <f aca="false">NORMSDIST('Random Draws'!C824)</f>
        <v>0.767873863253927</v>
      </c>
      <c r="D824" s="27" t="n">
        <f aca="false">NORMSDIST(Assumptions!$D$22*'Random Draws'!C824+SQRT(1-Assumptions!$D$22^2)*'Random Draws'!D824)</f>
        <v>0.139389341723903</v>
      </c>
      <c r="E824" s="19" t="n">
        <f aca="false">IF(C824&lt;(Assumptions!$E$6-Assumptions!$D$6)/(Assumptions!$F$6-Assumptions!$D$6),Assumptions!$D$6+SQRT(C824*(Assumptions!$F$6-Assumptions!$D$6)*(Assumptions!$E$6-Assumptions!$D$6)),Assumptions!$F$6-SQRT((1-C824)*(Assumptions!$F$6-Assumptions!$D$6)*(Assumptions!$F$6-Assumptions!$E$6)))</f>
        <v>0.10593196977032</v>
      </c>
      <c r="F824" s="19" t="n">
        <f aca="false">IF(D824&lt;(Assumptions!$E$7-Assumptions!$D$7)/(Assumptions!$F$7-Assumptions!$D$7),Assumptions!$D$7+SQRT(D824*(Assumptions!$F$7-Assumptions!$D$7)*(Assumptions!$E$7-Assumptions!$D$7)),Assumptions!$F$7-SQRT((1-D824)*(Assumptions!$F$7-Assumptions!$D$7)*(Assumptions!$F$7-Assumptions!$E$7)))</f>
        <v>0.388919475277802</v>
      </c>
      <c r="G824" s="19" t="n">
        <f aca="false">MIN(Assumptions!$D$24,MAX(Assumptions!$D$23,Assumptions!$D$8+Assumptions!$E$8*'Random Draws'!E824))</f>
        <v>0.090393907919422</v>
      </c>
      <c r="H824" s="19" t="n">
        <f aca="false">IF('Random Draws'!F824&lt;(Assumptions!$E$9-Assumptions!$D$9)/(Assumptions!$F$9-Assumptions!$D$9),Assumptions!$D$9+SQRT('Random Draws'!F824*(Assumptions!$F$9-Assumptions!$D$9)*(Assumptions!$E$9-Assumptions!$D$9)),Assumptions!$F$9-SQRT((1-'Random Draws'!F824)*(Assumptions!$F$9-Assumptions!$D$9)*(Assumptions!$F$9-Assumptions!$E$9)))</f>
        <v>0.247516238718322</v>
      </c>
      <c r="I824" s="19" t="n">
        <f aca="false">IF('Random Draws'!G824&lt;(Assumptions!$E$10-Assumptions!$D$10)/(Assumptions!$F$10-Assumptions!$D$10),Assumptions!$D$10+SQRT('Random Draws'!G824*(Assumptions!$F$10-Assumptions!$D$10)*(Assumptions!$E$10-Assumptions!$D$10)),Assumptions!$F$10-SQRT((1-'Random Draws'!G824)*(Assumptions!$F$10-Assumptions!$D$10)*(Assumptions!$F$10-Assumptions!$E$10)))</f>
        <v>0.0216631233830279</v>
      </c>
      <c r="J824" s="19" t="n">
        <f aca="false">IF('Random Draws'!H824&lt;(Assumptions!$E$11-Assumptions!$D$11)/(Assumptions!$F$11-Assumptions!$D$11),Assumptions!$D$11+SQRT('Random Draws'!H824*(Assumptions!$F$11-Assumptions!$D$11)*(Assumptions!$E$11-Assumptions!$D$11)),Assumptions!$F$11-SQRT((1-'Random Draws'!H824)*(Assumptions!$F$11-Assumptions!$D$11)*(Assumptions!$F$11-Assumptions!$E$11)))</f>
        <v>0.17217982864579</v>
      </c>
      <c r="K824" s="19" t="n">
        <f aca="false">MAX(G824,I824+Assumptions!$D$21)</f>
        <v>0.090393907919422</v>
      </c>
      <c r="L824" s="28" t="n">
        <f aca="false">(F824-Assumptions!$D$15)*(1-H824)+Assumptions!$D$15-J824</f>
        <v>0.152652871980329</v>
      </c>
      <c r="M824" s="21" t="n">
        <f aca="false">Assumptions!$D$14*(1+E824)^1*L824-Assumptions!$D$14*(1+E824)^0*E824*Assumptions!$D$16</f>
        <v>24.0186311845429</v>
      </c>
      <c r="N824" s="21" t="n">
        <f aca="false">Assumptions!$D$14*(1+E824)^2*L824-Assumptions!$D$14*(1+E824)^1*E824*Assumptions!$D$16</f>
        <v>26.5629720971083</v>
      </c>
      <c r="O824" s="21" t="n">
        <f aca="false">Assumptions!$D$14*(1+E824)^3*L824-Assumptions!$D$14*(1+E824)^2*E824*Assumptions!$D$16</f>
        <v>29.3768400543091</v>
      </c>
      <c r="P824" s="21" t="n">
        <f aca="false">Assumptions!$D$14*(1+E824)^4*L824-Assumptions!$D$14*(1+E824)^3*E824*Assumptions!$D$16</f>
        <v>32.4887865868897</v>
      </c>
      <c r="Q824" s="21" t="n">
        <f aca="false">Assumptions!$D$14*(1+E824)^5*L824-Assumptions!$D$14*(1+E824)^4*E824*Assumptions!$D$16</f>
        <v>35.9303877454865</v>
      </c>
      <c r="R824" s="21" t="n">
        <f aca="false">M824/(1+K824)+N824/(1+K824)^2+O824/(1+K824)^3+P824/(1+K824)^4+Q824/(1+K824)^5</f>
        <v>113.321359982727</v>
      </c>
      <c r="S824" s="21" t="n">
        <f aca="false">Q824*(1+I824)/(K824-I824)</f>
        <v>534.094764318877</v>
      </c>
      <c r="T824" s="21" t="n">
        <f aca="false">R824+S824/(1+K824)^5</f>
        <v>459.819764009694</v>
      </c>
      <c r="U824" s="8" t="n">
        <f aca="false">(T824-Assumptions!$D$17)/Assumptions!$D$18</f>
        <v>10.9927905603877</v>
      </c>
    </row>
    <row r="825" customFormat="false" ht="15" hidden="false" customHeight="false" outlineLevel="0" collapsed="false">
      <c r="B825" s="2" t="n">
        <v>820</v>
      </c>
      <c r="C825" s="27" t="n">
        <f aca="false">NORMSDIST('Random Draws'!C825)</f>
        <v>0.492435452895814</v>
      </c>
      <c r="D825" s="27" t="n">
        <f aca="false">NORMSDIST(Assumptions!$D$22*'Random Draws'!C825+SQRT(1-Assumptions!$D$22^2)*'Random Draws'!D825)</f>
        <v>0.484530134799769</v>
      </c>
      <c r="E825" s="19" t="n">
        <f aca="false">IF(C825&lt;(Assumptions!$E$6-Assumptions!$D$6)/(Assumptions!$F$6-Assumptions!$D$6),Assumptions!$D$6+SQRT(C825*(Assumptions!$F$6-Assumptions!$D$6)*(Assumptions!$E$6-Assumptions!$D$6)),Assumptions!$F$6-SQRT((1-C825)*(Assumptions!$F$6-Assumptions!$D$6)*(Assumptions!$F$6-Assumptions!$E$6)))</f>
        <v>0.0896203311605139</v>
      </c>
      <c r="F825" s="19" t="n">
        <f aca="false">IF(D825&lt;(Assumptions!$E$7-Assumptions!$D$7)/(Assumptions!$F$7-Assumptions!$D$7),Assumptions!$D$7+SQRT(D825*(Assumptions!$F$7-Assumptions!$D$7)*(Assumptions!$E$7-Assumptions!$D$7)),Assumptions!$F$7-SQRT((1-D825)*(Assumptions!$F$7-Assumptions!$D$7)*(Assumptions!$F$7-Assumptions!$E$7)))</f>
        <v>0.413918278985875</v>
      </c>
      <c r="G825" s="19" t="n">
        <f aca="false">MIN(Assumptions!$D$24,MAX(Assumptions!$D$23,Assumptions!$D$8+Assumptions!$E$8*'Random Draws'!E825))</f>
        <v>0.067420101518294</v>
      </c>
      <c r="H825" s="19" t="n">
        <f aca="false">IF('Random Draws'!F825&lt;(Assumptions!$E$9-Assumptions!$D$9)/(Assumptions!$F$9-Assumptions!$D$9),Assumptions!$D$9+SQRT('Random Draws'!F825*(Assumptions!$F$9-Assumptions!$D$9)*(Assumptions!$E$9-Assumptions!$D$9)),Assumptions!$F$9-SQRT((1-'Random Draws'!F825)*(Assumptions!$F$9-Assumptions!$D$9)*(Assumptions!$F$9-Assumptions!$E$9)))</f>
        <v>0.25554182313471</v>
      </c>
      <c r="I825" s="19" t="n">
        <f aca="false">IF('Random Draws'!G825&lt;(Assumptions!$E$10-Assumptions!$D$10)/(Assumptions!$F$10-Assumptions!$D$10),Assumptions!$D$10+SQRT('Random Draws'!G825*(Assumptions!$F$10-Assumptions!$D$10)*(Assumptions!$E$10-Assumptions!$D$10)),Assumptions!$F$10-SQRT((1-'Random Draws'!G825)*(Assumptions!$F$10-Assumptions!$D$10)*(Assumptions!$F$10-Assumptions!$E$10)))</f>
        <v>0.0213483679743914</v>
      </c>
      <c r="J825" s="19" t="n">
        <f aca="false">IF('Random Draws'!H825&lt;(Assumptions!$E$11-Assumptions!$D$11)/(Assumptions!$F$11-Assumptions!$D$11),Assumptions!$D$11+SQRT('Random Draws'!H825*(Assumptions!$F$11-Assumptions!$D$11)*(Assumptions!$E$11-Assumptions!$D$11)),Assumptions!$F$11-SQRT((1-'Random Draws'!H825)*(Assumptions!$F$11-Assumptions!$D$11)*(Assumptions!$F$11-Assumptions!$E$11)))</f>
        <v>0.144096746153039</v>
      </c>
      <c r="K825" s="19" t="n">
        <f aca="false">MAX(G825,I825+Assumptions!$D$21)</f>
        <v>0.067420101518294</v>
      </c>
      <c r="L825" s="28" t="n">
        <f aca="false">(F825-Assumptions!$D$15)*(1-H825)+Assumptions!$D$15-J825</f>
        <v>0.197268538199516</v>
      </c>
      <c r="M825" s="21" t="n">
        <f aca="false">Assumptions!$D$14*(1+E825)^1*L825-Assumptions!$D$14*(1+E825)^0*E825*Assumptions!$D$16</f>
        <v>30.7775839979253</v>
      </c>
      <c r="N825" s="21" t="n">
        <f aca="false">Assumptions!$D$14*(1+E825)^2*L825-Assumptions!$D$14*(1+E825)^1*E825*Assumptions!$D$16</f>
        <v>33.5358812681399</v>
      </c>
      <c r="O825" s="21" t="n">
        <f aca="false">Assumptions!$D$14*(1+E825)^3*L825-Assumptions!$D$14*(1+E825)^2*E825*Assumptions!$D$16</f>
        <v>36.5413780531503</v>
      </c>
      <c r="P825" s="21" t="n">
        <f aca="false">Assumptions!$D$14*(1+E825)^4*L825-Assumptions!$D$14*(1+E825)^3*E825*Assumptions!$D$16</f>
        <v>39.8162284553352</v>
      </c>
      <c r="Q825" s="21" t="n">
        <f aca="false">Assumptions!$D$14*(1+E825)^5*L825-Assumptions!$D$14*(1+E825)^4*E825*Assumptions!$D$16</f>
        <v>43.384572035065</v>
      </c>
      <c r="R825" s="21" t="n">
        <f aca="false">M825/(1+K825)+N825/(1+K825)^2+O825/(1+K825)^3+P825/(1+K825)^4+Q825/(1+K825)^5</f>
        <v>150.290940111585</v>
      </c>
      <c r="S825" s="21" t="n">
        <f aca="false">Q825*(1+I825)/(K825-I825)</f>
        <v>961.777611451421</v>
      </c>
      <c r="T825" s="21" t="n">
        <f aca="false">R825+S825/(1+K825)^5</f>
        <v>844.352157410153</v>
      </c>
      <c r="U825" s="8" t="n">
        <f aca="false">(T825-Assumptions!$D$17)/Assumptions!$D$18</f>
        <v>26.3740862964061</v>
      </c>
    </row>
    <row r="826" customFormat="false" ht="15" hidden="false" customHeight="false" outlineLevel="0" collapsed="false">
      <c r="B826" s="2" t="n">
        <v>821</v>
      </c>
      <c r="C826" s="27" t="n">
        <f aca="false">NORMSDIST('Random Draws'!C826)</f>
        <v>0.92793294532421</v>
      </c>
      <c r="D826" s="27" t="n">
        <f aca="false">NORMSDIST(Assumptions!$D$22*'Random Draws'!C826+SQRT(1-Assumptions!$D$22^2)*'Random Draws'!D826)</f>
        <v>0.405974932950479</v>
      </c>
      <c r="E826" s="19" t="n">
        <f aca="false">IF(C826&lt;(Assumptions!$E$6-Assumptions!$D$6)/(Assumptions!$F$6-Assumptions!$D$6),Assumptions!$D$6+SQRT(C826*(Assumptions!$F$6-Assumptions!$D$6)*(Assumptions!$E$6-Assumptions!$D$6)),Assumptions!$F$6-SQRT((1-C826)*(Assumptions!$F$6-Assumptions!$D$6)*(Assumptions!$F$6-Assumptions!$E$6)))</f>
        <v>0.121017500865825</v>
      </c>
      <c r="F826" s="19" t="n">
        <f aca="false">IF(D826&lt;(Assumptions!$E$7-Assumptions!$D$7)/(Assumptions!$F$7-Assumptions!$D$7),Assumptions!$D$7+SQRT(D826*(Assumptions!$F$7-Assumptions!$D$7)*(Assumptions!$E$7-Assumptions!$D$7)),Assumptions!$F$7-SQRT((1-D826)*(Assumptions!$F$7-Assumptions!$D$7)*(Assumptions!$F$7-Assumptions!$E$7)))</f>
        <v>0.409354327041333</v>
      </c>
      <c r="G826" s="19" t="n">
        <f aca="false">MIN(Assumptions!$D$24,MAX(Assumptions!$D$23,Assumptions!$D$8+Assumptions!$E$8*'Random Draws'!E826))</f>
        <v>0.103986093371234</v>
      </c>
      <c r="H826" s="19" t="n">
        <f aca="false">IF('Random Draws'!F826&lt;(Assumptions!$E$9-Assumptions!$D$9)/(Assumptions!$F$9-Assumptions!$D$9),Assumptions!$D$9+SQRT('Random Draws'!F826*(Assumptions!$F$9-Assumptions!$D$9)*(Assumptions!$E$9-Assumptions!$D$9)),Assumptions!$F$9-SQRT((1-'Random Draws'!F826)*(Assumptions!$F$9-Assumptions!$D$9)*(Assumptions!$F$9-Assumptions!$E$9)))</f>
        <v>0.289769949578858</v>
      </c>
      <c r="I826" s="19" t="n">
        <f aca="false">IF('Random Draws'!G826&lt;(Assumptions!$E$10-Assumptions!$D$10)/(Assumptions!$F$10-Assumptions!$D$10),Assumptions!$D$10+SQRT('Random Draws'!G826*(Assumptions!$F$10-Assumptions!$D$10)*(Assumptions!$E$10-Assumptions!$D$10)),Assumptions!$F$10-SQRT((1-'Random Draws'!G826)*(Assumptions!$F$10-Assumptions!$D$10)*(Assumptions!$F$10-Assumptions!$E$10)))</f>
        <v>0.0236484486133726</v>
      </c>
      <c r="J826" s="19" t="n">
        <f aca="false">IF('Random Draws'!H826&lt;(Assumptions!$E$11-Assumptions!$D$11)/(Assumptions!$F$11-Assumptions!$D$11),Assumptions!$D$11+SQRT('Random Draws'!H826*(Assumptions!$F$11-Assumptions!$D$11)*(Assumptions!$E$11-Assumptions!$D$11)),Assumptions!$F$11-SQRT((1-'Random Draws'!H826)*(Assumptions!$F$11-Assumptions!$D$11)*(Assumptions!$F$11-Assumptions!$E$11)))</f>
        <v>0.197879556962303</v>
      </c>
      <c r="K826" s="19" t="n">
        <f aca="false">MAX(G826,I826+Assumptions!$D$21)</f>
        <v>0.103986093371234</v>
      </c>
      <c r="L826" s="28" t="n">
        <f aca="false">(F826-Assumptions!$D$15)*(1-H826)+Assumptions!$D$15-J826</f>
        <v>0.130526280817627</v>
      </c>
      <c r="M826" s="21" t="n">
        <f aca="false">Assumptions!$D$14*(1+E826)^1*L826-Assumptions!$D$14*(1+E826)^0*E826*Assumptions!$D$16</f>
        <v>20.6902994135593</v>
      </c>
      <c r="N826" s="21" t="n">
        <f aca="false">Assumptions!$D$14*(1+E826)^2*L826-Assumptions!$D$14*(1+E826)^1*E826*Assumptions!$D$16</f>
        <v>23.1941877407539</v>
      </c>
      <c r="O826" s="21" t="n">
        <f aca="false">Assumptions!$D$14*(1+E826)^3*L826-Assumptions!$D$14*(1+E826)^2*E826*Assumptions!$D$16</f>
        <v>26.0010903757528</v>
      </c>
      <c r="P826" s="21" t="n">
        <f aca="false">Assumptions!$D$14*(1+E826)^4*L826-Assumptions!$D$14*(1+E826)^3*E826*Assumptions!$D$16</f>
        <v>29.1476773528128</v>
      </c>
      <c r="Q826" s="21" t="n">
        <f aca="false">Assumptions!$D$14*(1+E826)^5*L826-Assumptions!$D$14*(1+E826)^4*E826*Assumptions!$D$16</f>
        <v>32.6750564220936</v>
      </c>
      <c r="R826" s="21" t="n">
        <f aca="false">M826/(1+K826)+N826/(1+K826)^2+O826/(1+K826)^3+P826/(1+K826)^4+Q826/(1+K826)^5</f>
        <v>96.6434757503077</v>
      </c>
      <c r="S826" s="21" t="n">
        <f aca="false">Q826*(1+I826)/(K826-I826)</f>
        <v>416.339947675122</v>
      </c>
      <c r="T826" s="21" t="n">
        <f aca="false">R826+S826/(1+K826)^5</f>
        <v>350.524399384007</v>
      </c>
      <c r="U826" s="8" t="n">
        <f aca="false">(T826-Assumptions!$D$17)/Assumptions!$D$18</f>
        <v>6.62097597536028</v>
      </c>
    </row>
    <row r="827" customFormat="false" ht="15" hidden="false" customHeight="false" outlineLevel="0" collapsed="false">
      <c r="B827" s="2" t="n">
        <v>822</v>
      </c>
      <c r="C827" s="27" t="n">
        <f aca="false">NORMSDIST('Random Draws'!C827)</f>
        <v>0.550435194532517</v>
      </c>
      <c r="D827" s="27" t="n">
        <f aca="false">NORMSDIST(Assumptions!$D$22*'Random Draws'!C827+SQRT(1-Assumptions!$D$22^2)*'Random Draws'!D827)</f>
        <v>0.238360247280829</v>
      </c>
      <c r="E827" s="19" t="n">
        <f aca="false">IF(C827&lt;(Assumptions!$E$6-Assumptions!$D$6)/(Assumptions!$F$6-Assumptions!$D$6),Assumptions!$D$6+SQRT(C827*(Assumptions!$F$6-Assumptions!$D$6)*(Assumptions!$E$6-Assumptions!$D$6)),Assumptions!$F$6-SQRT((1-C827)*(Assumptions!$F$6-Assumptions!$D$6)*(Assumptions!$F$6-Assumptions!$E$6)))</f>
        <v>0.0925887774114882</v>
      </c>
      <c r="F827" s="19" t="n">
        <f aca="false">IF(D827&lt;(Assumptions!$E$7-Assumptions!$D$7)/(Assumptions!$F$7-Assumptions!$D$7),Assumptions!$D$7+SQRT(D827*(Assumptions!$F$7-Assumptions!$D$7)*(Assumptions!$E$7-Assumptions!$D$7)),Assumptions!$F$7-SQRT((1-D827)*(Assumptions!$F$7-Assumptions!$D$7)*(Assumptions!$F$7-Assumptions!$E$7)))</f>
        <v>0.397817475903145</v>
      </c>
      <c r="G827" s="19" t="n">
        <f aca="false">MIN(Assumptions!$D$24,MAX(Assumptions!$D$23,Assumptions!$D$8+Assumptions!$E$8*'Random Draws'!E827))</f>
        <v>0.097361534339495</v>
      </c>
      <c r="H827" s="19" t="n">
        <f aca="false">IF('Random Draws'!F827&lt;(Assumptions!$E$9-Assumptions!$D$9)/(Assumptions!$F$9-Assumptions!$D$9),Assumptions!$D$9+SQRT('Random Draws'!F827*(Assumptions!$F$9-Assumptions!$D$9)*(Assumptions!$E$9-Assumptions!$D$9)),Assumptions!$F$9-SQRT((1-'Random Draws'!F827)*(Assumptions!$F$9-Assumptions!$D$9)*(Assumptions!$F$9-Assumptions!$E$9)))</f>
        <v>0.30767471287341</v>
      </c>
      <c r="I827" s="19" t="n">
        <f aca="false">IF('Random Draws'!G827&lt;(Assumptions!$E$10-Assumptions!$D$10)/(Assumptions!$F$10-Assumptions!$D$10),Assumptions!$D$10+SQRT('Random Draws'!G827*(Assumptions!$F$10-Assumptions!$D$10)*(Assumptions!$E$10-Assumptions!$D$10)),Assumptions!$F$10-SQRT((1-'Random Draws'!G827)*(Assumptions!$F$10-Assumptions!$D$10)*(Assumptions!$F$10-Assumptions!$E$10)))</f>
        <v>0.0217620371961051</v>
      </c>
      <c r="J827" s="19" t="n">
        <f aca="false">IF('Random Draws'!H827&lt;(Assumptions!$E$11-Assumptions!$D$11)/(Assumptions!$F$11-Assumptions!$D$11),Assumptions!$D$11+SQRT('Random Draws'!H827*(Assumptions!$F$11-Assumptions!$D$11)*(Assumptions!$E$11-Assumptions!$D$11)),Assumptions!$F$11-SQRT((1-'Random Draws'!H827)*(Assumptions!$F$11-Assumptions!$D$11)*(Assumptions!$F$11-Assumptions!$E$11)))</f>
        <v>0.183218154085962</v>
      </c>
      <c r="K827" s="19" t="n">
        <f aca="false">MAX(G827,I827+Assumptions!$D$21)</f>
        <v>0.097361534339495</v>
      </c>
      <c r="L827" s="28" t="n">
        <f aca="false">(F827-Assumptions!$D$15)*(1-H827)+Assumptions!$D$15-J827</f>
        <v>0.132198656816201</v>
      </c>
      <c r="M827" s="21" t="n">
        <f aca="false">Assumptions!$D$14*(1+E827)^1*L827-Assumptions!$D$14*(1+E827)^0*E827*Assumptions!$D$16</f>
        <v>20.5408602980669</v>
      </c>
      <c r="N827" s="21" t="n">
        <f aca="false">Assumptions!$D$14*(1+E827)^2*L827-Assumptions!$D$14*(1+E827)^1*E827*Assumptions!$D$16</f>
        <v>22.4427134400451</v>
      </c>
      <c r="O827" s="21" t="n">
        <f aca="false">Assumptions!$D$14*(1+E827)^3*L827-Assumptions!$D$14*(1+E827)^2*E827*Assumptions!$D$16</f>
        <v>24.5206568392552</v>
      </c>
      <c r="P827" s="21" t="n">
        <f aca="false">Assumptions!$D$14*(1+E827)^4*L827-Assumptions!$D$14*(1+E827)^3*E827*Assumptions!$D$16</f>
        <v>26.7909944773285</v>
      </c>
      <c r="Q827" s="21" t="n">
        <f aca="false">Assumptions!$D$14*(1+E827)^5*L827-Assumptions!$D$14*(1+E827)^4*E827*Assumptions!$D$16</f>
        <v>29.2715399016223</v>
      </c>
      <c r="R827" s="21" t="n">
        <f aca="false">M827/(1+K827)+N827/(1+K827)^2+O827/(1+K827)^3+P827/(1+K827)^4+Q827/(1+K827)^5</f>
        <v>92.781450207364</v>
      </c>
      <c r="S827" s="21" t="n">
        <f aca="false">Q827*(1+I827)/(K827-I827)</f>
        <v>395.618348955695</v>
      </c>
      <c r="T827" s="21" t="n">
        <f aca="false">R827+S827/(1+K827)^5</f>
        <v>341.396698608194</v>
      </c>
      <c r="U827" s="8" t="n">
        <f aca="false">(T827-Assumptions!$D$17)/Assumptions!$D$18</f>
        <v>6.25586794432775</v>
      </c>
    </row>
    <row r="828" customFormat="false" ht="15" hidden="false" customHeight="false" outlineLevel="0" collapsed="false">
      <c r="B828" s="2" t="n">
        <v>823</v>
      </c>
      <c r="C828" s="27" t="n">
        <f aca="false">NORMSDIST('Random Draws'!C828)</f>
        <v>0.199048909065224</v>
      </c>
      <c r="D828" s="27" t="n">
        <f aca="false">NORMSDIST(Assumptions!$D$22*'Random Draws'!C828+SQRT(1-Assumptions!$D$22^2)*'Random Draws'!D828)</f>
        <v>0.73983480506288</v>
      </c>
      <c r="E828" s="19" t="n">
        <f aca="false">IF(C828&lt;(Assumptions!$E$6-Assumptions!$D$6)/(Assumptions!$F$6-Assumptions!$D$6),Assumptions!$D$6+SQRT(C828*(Assumptions!$F$6-Assumptions!$D$6)*(Assumptions!$E$6-Assumptions!$D$6)),Assumptions!$F$6-SQRT((1-C828)*(Assumptions!$F$6-Assumptions!$D$6)*(Assumptions!$F$6-Assumptions!$E$6)))</f>
        <v>0.0715474966570427</v>
      </c>
      <c r="F828" s="19" t="n">
        <f aca="false">IF(D828&lt;(Assumptions!$E$7-Assumptions!$D$7)/(Assumptions!$F$7-Assumptions!$D$7),Assumptions!$D$7+SQRT(D828*(Assumptions!$F$7-Assumptions!$D$7)*(Assumptions!$E$7-Assumptions!$D$7)),Assumptions!$F$7-SQRT((1-D828)*(Assumptions!$F$7-Assumptions!$D$7)*(Assumptions!$F$7-Assumptions!$E$7)))</f>
        <v>0.42774072567852</v>
      </c>
      <c r="G828" s="19" t="n">
        <f aca="false">MIN(Assumptions!$D$24,MAX(Assumptions!$D$23,Assumptions!$D$8+Assumptions!$E$8*'Random Draws'!E828))</f>
        <v>0.0769145171869</v>
      </c>
      <c r="H828" s="19" t="n">
        <f aca="false">IF('Random Draws'!F828&lt;(Assumptions!$E$9-Assumptions!$D$9)/(Assumptions!$F$9-Assumptions!$D$9),Assumptions!$D$9+SQRT('Random Draws'!F828*(Assumptions!$F$9-Assumptions!$D$9)*(Assumptions!$E$9-Assumptions!$D$9)),Assumptions!$F$9-SQRT((1-'Random Draws'!F828)*(Assumptions!$F$9-Assumptions!$D$9)*(Assumptions!$F$9-Assumptions!$E$9)))</f>
        <v>0.284867710694986</v>
      </c>
      <c r="I828" s="19" t="n">
        <f aca="false">IF('Random Draws'!G828&lt;(Assumptions!$E$10-Assumptions!$D$10)/(Assumptions!$F$10-Assumptions!$D$10),Assumptions!$D$10+SQRT('Random Draws'!G828*(Assumptions!$F$10-Assumptions!$D$10)*(Assumptions!$E$10-Assumptions!$D$10)),Assumptions!$F$10-SQRT((1-'Random Draws'!G828)*(Assumptions!$F$10-Assumptions!$D$10)*(Assumptions!$F$10-Assumptions!$E$10)))</f>
        <v>0.0255296185439743</v>
      </c>
      <c r="J828" s="19" t="n">
        <f aca="false">IF('Random Draws'!H828&lt;(Assumptions!$E$11-Assumptions!$D$11)/(Assumptions!$F$11-Assumptions!$D$11),Assumptions!$D$11+SQRT('Random Draws'!H828*(Assumptions!$F$11-Assumptions!$D$11)*(Assumptions!$E$11-Assumptions!$D$11)),Assumptions!$F$11-SQRT((1-'Random Draws'!H828)*(Assumptions!$F$11-Assumptions!$D$11)*(Assumptions!$F$11-Assumptions!$E$11)))</f>
        <v>0.159424839147776</v>
      </c>
      <c r="K828" s="19" t="n">
        <f aca="false">MAX(G828,I828+Assumptions!$D$21)</f>
        <v>0.0769145171869</v>
      </c>
      <c r="L828" s="28" t="n">
        <f aca="false">(F828-Assumptions!$D$15)*(1-H828)+Assumptions!$D$15-J828</f>
        <v>0.183499167626041</v>
      </c>
      <c r="M828" s="21" t="n">
        <f aca="false">Assumptions!$D$14*(1+E828)^1*L828-Assumptions!$D$14*(1+E828)^0*E828*Assumptions!$D$16</f>
        <v>28.1998390772504</v>
      </c>
      <c r="N828" s="21" t="n">
        <f aca="false">Assumptions!$D$14*(1+E828)^2*L828-Assumptions!$D$14*(1+E828)^1*E828*Assumptions!$D$16</f>
        <v>30.2174669693591</v>
      </c>
      <c r="O828" s="21" t="n">
        <f aca="false">Assumptions!$D$14*(1+E828)^3*L828-Assumptions!$D$14*(1+E828)^2*E828*Assumptions!$D$16</f>
        <v>32.3794510863337</v>
      </c>
      <c r="P828" s="21" t="n">
        <f aca="false">Assumptions!$D$14*(1+E828)^4*L828-Assumptions!$D$14*(1+E828)^3*E828*Assumptions!$D$16</f>
        <v>34.69611975469</v>
      </c>
      <c r="Q828" s="21" t="n">
        <f aca="false">Assumptions!$D$14*(1+E828)^5*L828-Assumptions!$D$14*(1+E828)^4*E828*Assumptions!$D$16</f>
        <v>37.178540266851</v>
      </c>
      <c r="R828" s="21" t="n">
        <f aca="false">M828/(1+K828)+N828/(1+K828)^2+O828/(1+K828)^3+P828/(1+K828)^4+Q828/(1+K828)^5</f>
        <v>129.630331826306</v>
      </c>
      <c r="S828" s="21" t="n">
        <f aca="false">Q828*(1+I828)/(K828-I828)</f>
        <v>742.00193490378</v>
      </c>
      <c r="T828" s="21" t="n">
        <f aca="false">R828+S828/(1+K828)^5</f>
        <v>641.9002816648</v>
      </c>
      <c r="U828" s="8" t="n">
        <f aca="false">(T828-Assumptions!$D$17)/Assumptions!$D$18</f>
        <v>18.276011266592</v>
      </c>
    </row>
    <row r="829" customFormat="false" ht="15" hidden="false" customHeight="false" outlineLevel="0" collapsed="false">
      <c r="B829" s="2" t="n">
        <v>824</v>
      </c>
      <c r="C829" s="27" t="n">
        <f aca="false">NORMSDIST('Random Draws'!C829)</f>
        <v>0.0619809378502821</v>
      </c>
      <c r="D829" s="27" t="n">
        <f aca="false">NORMSDIST(Assumptions!$D$22*'Random Draws'!C829+SQRT(1-Assumptions!$D$22^2)*'Random Draws'!D829)</f>
        <v>0.0467253317177167</v>
      </c>
      <c r="E829" s="19" t="n">
        <f aca="false">IF(C829&lt;(Assumptions!$E$6-Assumptions!$D$6)/(Assumptions!$F$6-Assumptions!$D$6),Assumptions!$D$6+SQRT(C829*(Assumptions!$F$6-Assumptions!$D$6)*(Assumptions!$E$6-Assumptions!$D$6)),Assumptions!$F$6-SQRT((1-C829)*(Assumptions!$F$6-Assumptions!$D$6)*(Assumptions!$F$6-Assumptions!$E$6)))</f>
        <v>0.0576041100102053</v>
      </c>
      <c r="F829" s="19" t="n">
        <f aca="false">IF(D829&lt;(Assumptions!$E$7-Assumptions!$D$7)/(Assumptions!$F$7-Assumptions!$D$7),Assumptions!$D$7+SQRT(D829*(Assumptions!$F$7-Assumptions!$D$7)*(Assumptions!$E$7-Assumptions!$D$7)),Assumptions!$F$7-SQRT((1-D829)*(Assumptions!$F$7-Assumptions!$D$7)*(Assumptions!$F$7-Assumptions!$E$7)))</f>
        <v>0.376743714949386</v>
      </c>
      <c r="G829" s="19" t="n">
        <f aca="false">MIN(Assumptions!$D$24,MAX(Assumptions!$D$23,Assumptions!$D$8+Assumptions!$E$8*'Random Draws'!E829))</f>
        <v>0.09046112896901</v>
      </c>
      <c r="H829" s="19" t="n">
        <f aca="false">IF('Random Draws'!F829&lt;(Assumptions!$E$9-Assumptions!$D$9)/(Assumptions!$F$9-Assumptions!$D$9),Assumptions!$D$9+SQRT('Random Draws'!F829*(Assumptions!$F$9-Assumptions!$D$9)*(Assumptions!$E$9-Assumptions!$D$9)),Assumptions!$F$9-SQRT((1-'Random Draws'!F829)*(Assumptions!$F$9-Assumptions!$D$9)*(Assumptions!$F$9-Assumptions!$E$9)))</f>
        <v>0.289995220940113</v>
      </c>
      <c r="I829" s="19" t="n">
        <f aca="false">IF('Random Draws'!G829&lt;(Assumptions!$E$10-Assumptions!$D$10)/(Assumptions!$F$10-Assumptions!$D$10),Assumptions!$D$10+SQRT('Random Draws'!G829*(Assumptions!$F$10-Assumptions!$D$10)*(Assumptions!$E$10-Assumptions!$D$10)),Assumptions!$F$10-SQRT((1-'Random Draws'!G829)*(Assumptions!$F$10-Assumptions!$D$10)*(Assumptions!$F$10-Assumptions!$E$10)))</f>
        <v>0.0141304646759989</v>
      </c>
      <c r="J829" s="19" t="n">
        <f aca="false">IF('Random Draws'!H829&lt;(Assumptions!$E$11-Assumptions!$D$11)/(Assumptions!$F$11-Assumptions!$D$11),Assumptions!$D$11+SQRT('Random Draws'!H829*(Assumptions!$F$11-Assumptions!$D$11)*(Assumptions!$E$11-Assumptions!$D$11)),Assumptions!$F$11-SQRT((1-'Random Draws'!H829)*(Assumptions!$F$11-Assumptions!$D$11)*(Assumptions!$F$11-Assumptions!$E$11)))</f>
        <v>0.173773170620147</v>
      </c>
      <c r="K829" s="19" t="n">
        <f aca="false">MAX(G829,I829+Assumptions!$D$21)</f>
        <v>0.09046112896901</v>
      </c>
      <c r="L829" s="28" t="n">
        <f aca="false">(F829-Assumptions!$D$15)*(1-H829)+Assumptions!$D$15-J829</f>
        <v>0.131416046196907</v>
      </c>
      <c r="M829" s="21" t="n">
        <f aca="false">Assumptions!$D$14*(1+E829)^1*L829-Assumptions!$D$14*(1+E829)^0*E829*Assumptions!$D$16</f>
        <v>19.9024139554309</v>
      </c>
      <c r="N829" s="21" t="n">
        <f aca="false">Assumptions!$D$14*(1+E829)^2*L829-Assumptions!$D$14*(1+E829)^1*E829*Assumptions!$D$16</f>
        <v>21.0488747983882</v>
      </c>
      <c r="O829" s="21" t="n">
        <f aca="false">Assumptions!$D$14*(1+E829)^3*L829-Assumptions!$D$14*(1+E829)^2*E829*Assumptions!$D$16</f>
        <v>22.2613764978656</v>
      </c>
      <c r="P829" s="21" t="n">
        <f aca="false">Assumptions!$D$14*(1+E829)^4*L829-Assumptions!$D$14*(1+E829)^3*E829*Assumptions!$D$16</f>
        <v>23.5437232786272</v>
      </c>
      <c r="Q829" s="21" t="n">
        <f aca="false">Assumptions!$D$14*(1+E829)^5*L829-Assumptions!$D$14*(1+E829)^4*E829*Assumptions!$D$16</f>
        <v>24.8999385044191</v>
      </c>
      <c r="R829" s="21" t="n">
        <f aca="false">M829/(1+K829)+N829/(1+K829)^2+O829/(1+K829)^3+P829/(1+K829)^4+Q829/(1+K829)^5</f>
        <v>85.9207147798942</v>
      </c>
      <c r="S829" s="21" t="n">
        <f aca="false">Q829*(1+I829)/(K829-I829)</f>
        <v>330.820993630504</v>
      </c>
      <c r="T829" s="21" t="n">
        <f aca="false">R829+S829/(1+K829)^5</f>
        <v>300.47743212709</v>
      </c>
      <c r="U829" s="8" t="n">
        <f aca="false">(T829-Assumptions!$D$17)/Assumptions!$D$18</f>
        <v>4.61909728508359</v>
      </c>
    </row>
    <row r="830" customFormat="false" ht="15" hidden="false" customHeight="false" outlineLevel="0" collapsed="false">
      <c r="B830" s="2" t="n">
        <v>825</v>
      </c>
      <c r="C830" s="27" t="n">
        <f aca="false">NORMSDIST('Random Draws'!C830)</f>
        <v>0.529991170898469</v>
      </c>
      <c r="D830" s="27" t="n">
        <f aca="false">NORMSDIST(Assumptions!$D$22*'Random Draws'!C830+SQRT(1-Assumptions!$D$22^2)*'Random Draws'!D830)</f>
        <v>0.948826732918647</v>
      </c>
      <c r="E830" s="19" t="n">
        <f aca="false">IF(C830&lt;(Assumptions!$E$6-Assumptions!$D$6)/(Assumptions!$F$6-Assumptions!$D$6),Assumptions!$D$6+SQRT(C830*(Assumptions!$F$6-Assumptions!$D$6)*(Assumptions!$E$6-Assumptions!$D$6)),Assumptions!$F$6-SQRT((1-C830)*(Assumptions!$F$6-Assumptions!$D$6)*(Assumptions!$F$6-Assumptions!$E$6)))</f>
        <v>0.0915227461018298</v>
      </c>
      <c r="F830" s="19" t="n">
        <f aca="false">IF(D830&lt;(Assumptions!$E$7-Assumptions!$D$7)/(Assumptions!$F$7-Assumptions!$D$7),Assumptions!$D$7+SQRT(D830*(Assumptions!$F$7-Assumptions!$D$7)*(Assumptions!$E$7-Assumptions!$D$7)),Assumptions!$F$7-SQRT((1-D830)*(Assumptions!$F$7-Assumptions!$D$7)*(Assumptions!$F$7-Assumptions!$E$7)))</f>
        <v>0.445692901470759</v>
      </c>
      <c r="G830" s="19" t="n">
        <f aca="false">MIN(Assumptions!$D$24,MAX(Assumptions!$D$23,Assumptions!$D$8+Assumptions!$E$8*'Random Draws'!E830))</f>
        <v>0.065517011545004</v>
      </c>
      <c r="H830" s="19" t="n">
        <f aca="false">IF('Random Draws'!F830&lt;(Assumptions!$E$9-Assumptions!$D$9)/(Assumptions!$F$9-Assumptions!$D$9),Assumptions!$D$9+SQRT('Random Draws'!F830*(Assumptions!$F$9-Assumptions!$D$9)*(Assumptions!$E$9-Assumptions!$D$9)),Assumptions!$F$9-SQRT((1-'Random Draws'!F830)*(Assumptions!$F$9-Assumptions!$D$9)*(Assumptions!$F$9-Assumptions!$E$9)))</f>
        <v>0.291454084623436</v>
      </c>
      <c r="I830" s="19" t="n">
        <f aca="false">IF('Random Draws'!G830&lt;(Assumptions!$E$10-Assumptions!$D$10)/(Assumptions!$F$10-Assumptions!$D$10),Assumptions!$D$10+SQRT('Random Draws'!G830*(Assumptions!$F$10-Assumptions!$D$10)*(Assumptions!$E$10-Assumptions!$D$10)),Assumptions!$F$10-SQRT((1-'Random Draws'!G830)*(Assumptions!$F$10-Assumptions!$D$10)*(Assumptions!$F$10-Assumptions!$E$10)))</f>
        <v>0.0257880591780891</v>
      </c>
      <c r="J830" s="19" t="n">
        <f aca="false">IF('Random Draws'!H830&lt;(Assumptions!$E$11-Assumptions!$D$11)/(Assumptions!$F$11-Assumptions!$D$11),Assumptions!$D$11+SQRT('Random Draws'!H830*(Assumptions!$F$11-Assumptions!$D$11)*(Assumptions!$E$11-Assumptions!$D$11)),Assumptions!$F$11-SQRT((1-'Random Draws'!H830)*(Assumptions!$F$11-Assumptions!$D$11)*(Assumptions!$F$11-Assumptions!$E$11)))</f>
        <v>0.209211483426161</v>
      </c>
      <c r="K830" s="19" t="n">
        <f aca="false">MAX(G830,I830+Assumptions!$D$21)</f>
        <v>0.065517011545004</v>
      </c>
      <c r="L830" s="28" t="n">
        <f aca="false">(F830-Assumptions!$D$15)*(1-H830)+Assumptions!$D$15-J830</f>
        <v>0.144471432424321</v>
      </c>
      <c r="M830" s="21" t="n">
        <f aca="false">Assumptions!$D$14*(1+E830)^1*L830-Assumptions!$D$14*(1+E830)^0*E830*Assumptions!$D$16</f>
        <v>22.4674849791508</v>
      </c>
      <c r="N830" s="21" t="n">
        <f aca="false">Assumptions!$D$14*(1+E830)^2*L830-Assumptions!$D$14*(1+E830)^1*E830*Assumptions!$D$16</f>
        <v>24.5237709024443</v>
      </c>
      <c r="O830" s="21" t="n">
        <f aca="false">Assumptions!$D$14*(1+E830)^3*L830-Assumptions!$D$14*(1+E830)^2*E830*Assumptions!$D$16</f>
        <v>26.7682537602081</v>
      </c>
      <c r="P830" s="21" t="n">
        <f aca="false">Assumptions!$D$14*(1+E830)^4*L830-Assumptions!$D$14*(1+E830)^3*E830*Assumptions!$D$16</f>
        <v>29.218157852693</v>
      </c>
      <c r="Q830" s="21" t="n">
        <f aca="false">Assumptions!$D$14*(1+E830)^5*L830-Assumptions!$D$14*(1+E830)^4*E830*Assumptions!$D$16</f>
        <v>31.8922838954082</v>
      </c>
      <c r="R830" s="21" t="n">
        <f aca="false">M830/(1+K830)+N830/(1+K830)^2+O830/(1+K830)^3+P830/(1+K830)^4+Q830/(1+K830)^5</f>
        <v>110.703506436166</v>
      </c>
      <c r="S830" s="21" t="n">
        <f aca="false">Q830*(1+I830)/(K830-I830)</f>
        <v>823.447940375877</v>
      </c>
      <c r="T830" s="21" t="n">
        <f aca="false">R830+S830/(1+K830)^5</f>
        <v>710.265656561614</v>
      </c>
      <c r="U830" s="8" t="n">
        <f aca="false">(T830-Assumptions!$D$17)/Assumptions!$D$18</f>
        <v>21.0106262624646</v>
      </c>
    </row>
    <row r="831" customFormat="false" ht="15" hidden="false" customHeight="false" outlineLevel="0" collapsed="false">
      <c r="B831" s="2" t="n">
        <v>826</v>
      </c>
      <c r="C831" s="27" t="n">
        <f aca="false">NORMSDIST('Random Draws'!C831)</f>
        <v>0.562633523314428</v>
      </c>
      <c r="D831" s="27" t="n">
        <f aca="false">NORMSDIST(Assumptions!$D$22*'Random Draws'!C831+SQRT(1-Assumptions!$D$22^2)*'Random Draws'!D831)</f>
        <v>0.936826634359462</v>
      </c>
      <c r="E831" s="19" t="n">
        <f aca="false">IF(C831&lt;(Assumptions!$E$6-Assumptions!$D$6)/(Assumptions!$F$6-Assumptions!$D$6),Assumptions!$D$6+SQRT(C831*(Assumptions!$F$6-Assumptions!$D$6)*(Assumptions!$E$6-Assumptions!$D$6)),Assumptions!$F$6-SQRT((1-C831)*(Assumptions!$F$6-Assumptions!$D$6)*(Assumptions!$F$6-Assumptions!$E$6)))</f>
        <v>0.093236420331332</v>
      </c>
      <c r="F831" s="19" t="n">
        <f aca="false">IF(D831&lt;(Assumptions!$E$7-Assumptions!$D$7)/(Assumptions!$F$7-Assumptions!$D$7),Assumptions!$D$7+SQRT(D831*(Assumptions!$F$7-Assumptions!$D$7)*(Assumptions!$E$7-Assumptions!$D$7)),Assumptions!$F$7-SQRT((1-D831)*(Assumptions!$F$7-Assumptions!$D$7)*(Assumptions!$F$7-Assumptions!$E$7)))</f>
        <v>0.444103665121728</v>
      </c>
      <c r="G831" s="19" t="n">
        <f aca="false">MIN(Assumptions!$D$24,MAX(Assumptions!$D$23,Assumptions!$D$8+Assumptions!$E$8*'Random Draws'!E831))</f>
        <v>0.102637385630579</v>
      </c>
      <c r="H831" s="19" t="n">
        <f aca="false">IF('Random Draws'!F831&lt;(Assumptions!$E$9-Assumptions!$D$9)/(Assumptions!$F$9-Assumptions!$D$9),Assumptions!$D$9+SQRT('Random Draws'!F831*(Assumptions!$F$9-Assumptions!$D$9)*(Assumptions!$E$9-Assumptions!$D$9)),Assumptions!$F$9-SQRT((1-'Random Draws'!F831)*(Assumptions!$F$9-Assumptions!$D$9)*(Assumptions!$F$9-Assumptions!$E$9)))</f>
        <v>0.275166891795764</v>
      </c>
      <c r="I831" s="19" t="n">
        <f aca="false">IF('Random Draws'!G831&lt;(Assumptions!$E$10-Assumptions!$D$10)/(Assumptions!$F$10-Assumptions!$D$10),Assumptions!$D$10+SQRT('Random Draws'!G831*(Assumptions!$F$10-Assumptions!$D$10)*(Assumptions!$E$10-Assumptions!$D$10)),Assumptions!$F$10-SQRT((1-'Random Draws'!G831)*(Assumptions!$F$10-Assumptions!$D$10)*(Assumptions!$F$10-Assumptions!$E$10)))</f>
        <v>0.0186587722326653</v>
      </c>
      <c r="J831" s="19" t="n">
        <f aca="false">IF('Random Draws'!H831&lt;(Assumptions!$E$11-Assumptions!$D$11)/(Assumptions!$F$11-Assumptions!$D$11),Assumptions!$D$11+SQRT('Random Draws'!H831*(Assumptions!$F$11-Assumptions!$D$11)*(Assumptions!$E$11-Assumptions!$D$11)),Assumptions!$F$11-SQRT((1-'Random Draws'!H831)*(Assumptions!$F$11-Assumptions!$D$11)*(Assumptions!$F$11-Assumptions!$E$11)))</f>
        <v>0.178678251604585</v>
      </c>
      <c r="K831" s="19" t="n">
        <f aca="false">MAX(G831,I831+Assumptions!$D$21)</f>
        <v>0.102637385630579</v>
      </c>
      <c r="L831" s="28" t="n">
        <f aca="false">(F831-Assumptions!$D$15)*(1-H831)+Assumptions!$D$15-J831</f>
        <v>0.17899448428394</v>
      </c>
      <c r="M831" s="21" t="n">
        <f aca="false">Assumptions!$D$14*(1+E831)^1*L831-Assumptions!$D$14*(1+E831)^0*E831*Assumptions!$D$16</f>
        <v>27.9684985139147</v>
      </c>
      <c r="N831" s="21" t="n">
        <f aca="false">Assumptions!$D$14*(1+E831)^2*L831-Assumptions!$D$14*(1+E831)^1*E831*Assumptions!$D$16</f>
        <v>30.5761811973943</v>
      </c>
      <c r="O831" s="21" t="n">
        <f aca="false">Assumptions!$D$14*(1+E831)^3*L831-Assumptions!$D$14*(1+E831)^2*E831*Assumptions!$D$16</f>
        <v>33.4269948796415</v>
      </c>
      <c r="P831" s="21" t="n">
        <f aca="false">Assumptions!$D$14*(1+E831)^4*L831-Assumptions!$D$14*(1+E831)^3*E831*Assumptions!$D$16</f>
        <v>36.5436082246531</v>
      </c>
      <c r="Q831" s="21" t="n">
        <f aca="false">Assumptions!$D$14*(1+E831)^5*L831-Assumptions!$D$14*(1+E831)^4*E831*Assumptions!$D$16</f>
        <v>39.9508034415103</v>
      </c>
      <c r="R831" s="21" t="n">
        <f aca="false">M831/(1+K831)+N831/(1+K831)^2+O831/(1+K831)^3+P831/(1+K831)^4+Q831/(1+K831)^5</f>
        <v>124.681218765826</v>
      </c>
      <c r="S831" s="21" t="n">
        <f aca="false">Q831*(1+I831)/(K831-I831)</f>
        <v>484.602385497931</v>
      </c>
      <c r="T831" s="21" t="n">
        <f aca="false">R831+S831/(1+K831)^5</f>
        <v>421.999751246872</v>
      </c>
      <c r="U831" s="8" t="n">
        <f aca="false">(T831-Assumptions!$D$17)/Assumptions!$D$18</f>
        <v>9.47999004987487</v>
      </c>
    </row>
    <row r="832" customFormat="false" ht="15" hidden="false" customHeight="false" outlineLevel="0" collapsed="false">
      <c r="B832" s="2" t="n">
        <v>827</v>
      </c>
      <c r="C832" s="27" t="n">
        <f aca="false">NORMSDIST('Random Draws'!C832)</f>
        <v>0.464300950247548</v>
      </c>
      <c r="D832" s="27" t="n">
        <f aca="false">NORMSDIST(Assumptions!$D$22*'Random Draws'!C832+SQRT(1-Assumptions!$D$22^2)*'Random Draws'!D832)</f>
        <v>0.413489491481434</v>
      </c>
      <c r="E832" s="19" t="n">
        <f aca="false">IF(C832&lt;(Assumptions!$E$6-Assumptions!$D$6)/(Assumptions!$F$6-Assumptions!$D$6),Assumptions!$D$6+SQRT(C832*(Assumptions!$F$6-Assumptions!$D$6)*(Assumptions!$E$6-Assumptions!$D$6)),Assumptions!$F$6-SQRT((1-C832)*(Assumptions!$F$6-Assumptions!$D$6)*(Assumptions!$F$6-Assumptions!$E$6)))</f>
        <v>0.0881819961317268</v>
      </c>
      <c r="F832" s="19" t="n">
        <f aca="false">IF(D832&lt;(Assumptions!$E$7-Assumptions!$D$7)/(Assumptions!$F$7-Assumptions!$D$7),Assumptions!$D$7+SQRT(D832*(Assumptions!$F$7-Assumptions!$D$7)*(Assumptions!$E$7-Assumptions!$D$7)),Assumptions!$F$7-SQRT((1-D832)*(Assumptions!$F$7-Assumptions!$D$7)*(Assumptions!$F$7-Assumptions!$E$7)))</f>
        <v>0.409809004696828</v>
      </c>
      <c r="G832" s="19" t="n">
        <f aca="false">MIN(Assumptions!$D$24,MAX(Assumptions!$D$23,Assumptions!$D$8+Assumptions!$E$8*'Random Draws'!E832))</f>
        <v>0.090317691408832</v>
      </c>
      <c r="H832" s="19" t="n">
        <f aca="false">IF('Random Draws'!F832&lt;(Assumptions!$E$9-Assumptions!$D$9)/(Assumptions!$F$9-Assumptions!$D$9),Assumptions!$D$9+SQRT('Random Draws'!F832*(Assumptions!$F$9-Assumptions!$D$9)*(Assumptions!$E$9-Assumptions!$D$9)),Assumptions!$F$9-SQRT((1-'Random Draws'!F832)*(Assumptions!$F$9-Assumptions!$D$9)*(Assumptions!$F$9-Assumptions!$E$9)))</f>
        <v>0.261595458278747</v>
      </c>
      <c r="I832" s="19" t="n">
        <f aca="false">IF('Random Draws'!G832&lt;(Assumptions!$E$10-Assumptions!$D$10)/(Assumptions!$F$10-Assumptions!$D$10),Assumptions!$D$10+SQRT('Random Draws'!G832*(Assumptions!$F$10-Assumptions!$D$10)*(Assumptions!$E$10-Assumptions!$D$10)),Assumptions!$F$10-SQRT((1-'Random Draws'!G832)*(Assumptions!$F$10-Assumptions!$D$10)*(Assumptions!$F$10-Assumptions!$E$10)))</f>
        <v>0.0213235919820518</v>
      </c>
      <c r="J832" s="19" t="n">
        <f aca="false">IF('Random Draws'!H832&lt;(Assumptions!$E$11-Assumptions!$D$11)/(Assumptions!$F$11-Assumptions!$D$11),Assumptions!$D$11+SQRT('Random Draws'!H832*(Assumptions!$F$11-Assumptions!$D$11)*(Assumptions!$E$11-Assumptions!$D$11)),Assumptions!$F$11-SQRT((1-'Random Draws'!H832)*(Assumptions!$F$11-Assumptions!$D$11)*(Assumptions!$F$11-Assumptions!$E$11)))</f>
        <v>0.184280699654445</v>
      </c>
      <c r="K832" s="19" t="n">
        <f aca="false">MAX(G832,I832+Assumptions!$D$21)</f>
        <v>0.090317691408832</v>
      </c>
      <c r="L832" s="28" t="n">
        <f aca="false">(F832-Assumptions!$D$15)*(1-H832)+Assumptions!$D$15-J832</f>
        <v>0.152331540228197</v>
      </c>
      <c r="M832" s="21" t="n">
        <f aca="false">Assumptions!$D$14*(1+E832)^1*L832-Assumptions!$D$14*(1+E832)^0*E832*Assumptions!$D$16</f>
        <v>23.6522520471312</v>
      </c>
      <c r="N832" s="21" t="n">
        <f aca="false">Assumptions!$D$14*(1+E832)^2*L832-Assumptions!$D$14*(1+E832)^1*E832*Assumptions!$D$16</f>
        <v>25.737954845658</v>
      </c>
      <c r="O832" s="21" t="n">
        <f aca="false">Assumptions!$D$14*(1+E832)^3*L832-Assumptions!$D$14*(1+E832)^2*E832*Assumptions!$D$16</f>
        <v>28.0075790802963</v>
      </c>
      <c r="P832" s="21" t="n">
        <f aca="false">Assumptions!$D$14*(1+E832)^4*L832-Assumptions!$D$14*(1+E832)^3*E832*Assumptions!$D$16</f>
        <v>30.477343310414</v>
      </c>
      <c r="Q832" s="21" t="n">
        <f aca="false">Assumptions!$D$14*(1+E832)^5*L832-Assumptions!$D$14*(1+E832)^4*E832*Assumptions!$D$16</f>
        <v>33.1648962803183</v>
      </c>
      <c r="R832" s="21" t="n">
        <f aca="false">M832/(1+K832)+N832/(1+K832)^2+O832/(1+K832)^3+P832/(1+K832)^4+Q832/(1+K832)^5</f>
        <v>108.04086880743</v>
      </c>
      <c r="S832" s="21" t="n">
        <f aca="false">Q832*(1+I832)/(K832-I832)</f>
        <v>490.94185268225</v>
      </c>
      <c r="T832" s="21" t="n">
        <f aca="false">R832+S832/(1+K832)^5</f>
        <v>426.654800878923</v>
      </c>
      <c r="U832" s="8" t="n">
        <f aca="false">(T832-Assumptions!$D$17)/Assumptions!$D$18</f>
        <v>9.66619203515691</v>
      </c>
    </row>
    <row r="833" customFormat="false" ht="15" hidden="false" customHeight="false" outlineLevel="0" collapsed="false">
      <c r="B833" s="2" t="n">
        <v>828</v>
      </c>
      <c r="C833" s="27" t="n">
        <f aca="false">NORMSDIST('Random Draws'!C833)</f>
        <v>0.770311103204816</v>
      </c>
      <c r="D833" s="27" t="n">
        <f aca="false">NORMSDIST(Assumptions!$D$22*'Random Draws'!C833+SQRT(1-Assumptions!$D$22^2)*'Random Draws'!D833)</f>
        <v>0.84519104780244</v>
      </c>
      <c r="E833" s="19" t="n">
        <f aca="false">IF(C833&lt;(Assumptions!$E$6-Assumptions!$D$6)/(Assumptions!$F$6-Assumptions!$D$6),Assumptions!$D$6+SQRT(C833*(Assumptions!$F$6-Assumptions!$D$6)*(Assumptions!$E$6-Assumptions!$D$6)),Assumptions!$F$6-SQRT((1-C833)*(Assumptions!$F$6-Assumptions!$D$6)*(Assumptions!$F$6-Assumptions!$E$6)))</f>
        <v>0.106111292677709</v>
      </c>
      <c r="F833" s="19" t="n">
        <f aca="false">IF(D833&lt;(Assumptions!$E$7-Assumptions!$D$7)/(Assumptions!$F$7-Assumptions!$D$7),Assumptions!$D$7+SQRT(D833*(Assumptions!$F$7-Assumptions!$D$7)*(Assumptions!$E$7-Assumptions!$D$7)),Assumptions!$F$7-SQRT((1-D833)*(Assumptions!$F$7-Assumptions!$D$7)*(Assumptions!$F$7-Assumptions!$E$7)))</f>
        <v>0.43511555086424</v>
      </c>
      <c r="G833" s="19" t="n">
        <f aca="false">MIN(Assumptions!$D$24,MAX(Assumptions!$D$23,Assumptions!$D$8+Assumptions!$E$8*'Random Draws'!E833))</f>
        <v>0.078711563191401</v>
      </c>
      <c r="H833" s="19" t="n">
        <f aca="false">IF('Random Draws'!F833&lt;(Assumptions!$E$9-Assumptions!$D$9)/(Assumptions!$F$9-Assumptions!$D$9),Assumptions!$D$9+SQRT('Random Draws'!F833*(Assumptions!$F$9-Assumptions!$D$9)*(Assumptions!$E$9-Assumptions!$D$9)),Assumptions!$F$9-SQRT((1-'Random Draws'!F833)*(Assumptions!$F$9-Assumptions!$D$9)*(Assumptions!$F$9-Assumptions!$E$9)))</f>
        <v>0.290018899504521</v>
      </c>
      <c r="I833" s="19" t="n">
        <f aca="false">IF('Random Draws'!G833&lt;(Assumptions!$E$10-Assumptions!$D$10)/(Assumptions!$F$10-Assumptions!$D$10),Assumptions!$D$10+SQRT('Random Draws'!G833*(Assumptions!$F$10-Assumptions!$D$10)*(Assumptions!$E$10-Assumptions!$D$10)),Assumptions!$F$10-SQRT((1-'Random Draws'!G833)*(Assumptions!$F$10-Assumptions!$D$10)*(Assumptions!$F$10-Assumptions!$E$10)))</f>
        <v>0.0254647133121858</v>
      </c>
      <c r="J833" s="19" t="n">
        <f aca="false">IF('Random Draws'!H833&lt;(Assumptions!$E$11-Assumptions!$D$11)/(Assumptions!$F$11-Assumptions!$D$11),Assumptions!$D$11+SQRT('Random Draws'!H833*(Assumptions!$F$11-Assumptions!$D$11)*(Assumptions!$E$11-Assumptions!$D$11)),Assumptions!$F$11-SQRT((1-'Random Draws'!H833)*(Assumptions!$F$11-Assumptions!$D$11)*(Assumptions!$F$11-Assumptions!$E$11)))</f>
        <v>0.162809450164629</v>
      </c>
      <c r="K833" s="19" t="n">
        <f aca="false">MAX(G833,I833+Assumptions!$D$21)</f>
        <v>0.078711563191401</v>
      </c>
      <c r="L833" s="28" t="n">
        <f aca="false">(F833-Assumptions!$D$15)*(1-H833)+Assumptions!$D$15-J833</f>
        <v>0.183816824416248</v>
      </c>
      <c r="M833" s="21" t="n">
        <f aca="false">Assumptions!$D$14*(1+E833)^1*L833-Assumptions!$D$14*(1+E833)^0*E833*Assumptions!$D$16</f>
        <v>29.0200863411422</v>
      </c>
      <c r="N833" s="21" t="n">
        <f aca="false">Assumptions!$D$14*(1+E833)^2*L833-Assumptions!$D$14*(1+E833)^1*E833*Assumptions!$D$16</f>
        <v>32.0994452164195</v>
      </c>
      <c r="O833" s="21" t="n">
        <f aca="false">Assumptions!$D$14*(1+E833)^3*L833-Assumptions!$D$14*(1+E833)^2*E833*Assumptions!$D$16</f>
        <v>35.5055588425711</v>
      </c>
      <c r="P833" s="21" t="n">
        <f aca="false">Assumptions!$D$14*(1+E833)^4*L833-Assumptions!$D$14*(1+E833)^3*E833*Assumptions!$D$16</f>
        <v>39.2730995886007</v>
      </c>
      <c r="Q833" s="21" t="n">
        <f aca="false">Assumptions!$D$14*(1+E833)^5*L833-Assumptions!$D$14*(1+E833)^4*E833*Assumptions!$D$16</f>
        <v>43.4404189534075</v>
      </c>
      <c r="R833" s="21" t="n">
        <f aca="false">M833/(1+K833)+N833/(1+K833)^2+O833/(1+K833)^3+P833/(1+K833)^4+Q833/(1+K833)^5</f>
        <v>141.521870765975</v>
      </c>
      <c r="S833" s="21" t="n">
        <f aca="false">Q833*(1+I833)/(K833-I833)</f>
        <v>836.605674688109</v>
      </c>
      <c r="T833" s="21" t="n">
        <f aca="false">R833+S833/(1+K833)^5</f>
        <v>714.310166780965</v>
      </c>
      <c r="U833" s="8" t="n">
        <f aca="false">(T833-Assumptions!$D$17)/Assumptions!$D$18</f>
        <v>21.1724066712386</v>
      </c>
    </row>
    <row r="834" customFormat="false" ht="15" hidden="false" customHeight="false" outlineLevel="0" collapsed="false">
      <c r="B834" s="2" t="n">
        <v>829</v>
      </c>
      <c r="C834" s="27" t="n">
        <f aca="false">NORMSDIST('Random Draws'!C834)</f>
        <v>0.723467104745437</v>
      </c>
      <c r="D834" s="27" t="n">
        <f aca="false">NORMSDIST(Assumptions!$D$22*'Random Draws'!C834+SQRT(1-Assumptions!$D$22^2)*'Random Draws'!D834)</f>
        <v>0.620460002819234</v>
      </c>
      <c r="E834" s="19" t="n">
        <f aca="false">IF(C834&lt;(Assumptions!$E$6-Assumptions!$D$6)/(Assumptions!$F$6-Assumptions!$D$6),Assumptions!$D$6+SQRT(C834*(Assumptions!$F$6-Assumptions!$D$6)*(Assumptions!$E$6-Assumptions!$D$6)),Assumptions!$F$6-SQRT((1-C834)*(Assumptions!$F$6-Assumptions!$D$6)*(Assumptions!$F$6-Assumptions!$E$6)))</f>
        <v>0.10281580340692</v>
      </c>
      <c r="F834" s="19" t="n">
        <f aca="false">IF(D834&lt;(Assumptions!$E$7-Assumptions!$D$7)/(Assumptions!$F$7-Assumptions!$D$7),Assumptions!$D$7+SQRT(D834*(Assumptions!$F$7-Assumptions!$D$7)*(Assumptions!$E$7-Assumptions!$D$7)),Assumptions!$F$7-SQRT((1-D834)*(Assumptions!$F$7-Assumptions!$D$7)*(Assumptions!$F$7-Assumptions!$E$7)))</f>
        <v>0.421036427413248</v>
      </c>
      <c r="G834" s="19" t="n">
        <f aca="false">MIN(Assumptions!$D$24,MAX(Assumptions!$D$23,Assumptions!$D$8+Assumptions!$E$8*'Random Draws'!E834))</f>
        <v>0.081313583500795</v>
      </c>
      <c r="H834" s="19" t="n">
        <f aca="false">IF('Random Draws'!F834&lt;(Assumptions!$E$9-Assumptions!$D$9)/(Assumptions!$F$9-Assumptions!$D$9),Assumptions!$D$9+SQRT('Random Draws'!F834*(Assumptions!$F$9-Assumptions!$D$9)*(Assumptions!$E$9-Assumptions!$D$9)),Assumptions!$F$9-SQRT((1-'Random Draws'!F834)*(Assumptions!$F$9-Assumptions!$D$9)*(Assumptions!$F$9-Assumptions!$E$9)))</f>
        <v>0.323356341079497</v>
      </c>
      <c r="I834" s="19" t="n">
        <f aca="false">IF('Random Draws'!G834&lt;(Assumptions!$E$10-Assumptions!$D$10)/(Assumptions!$F$10-Assumptions!$D$10),Assumptions!$D$10+SQRT('Random Draws'!G834*(Assumptions!$F$10-Assumptions!$D$10)*(Assumptions!$E$10-Assumptions!$D$10)),Assumptions!$F$10-SQRT((1-'Random Draws'!G834)*(Assumptions!$F$10-Assumptions!$D$10)*(Assumptions!$F$10-Assumptions!$E$10)))</f>
        <v>0.0168566623718906</v>
      </c>
      <c r="J834" s="19" t="n">
        <f aca="false">IF('Random Draws'!H834&lt;(Assumptions!$E$11-Assumptions!$D$11)/(Assumptions!$F$11-Assumptions!$D$11),Assumptions!$D$11+SQRT('Random Draws'!H834*(Assumptions!$F$11-Assumptions!$D$11)*(Assumptions!$E$11-Assumptions!$D$11)),Assumptions!$F$11-SQRT((1-'Random Draws'!H834)*(Assumptions!$F$11-Assumptions!$D$11)*(Assumptions!$F$11-Assumptions!$E$11)))</f>
        <v>0.146703837848968</v>
      </c>
      <c r="K834" s="19" t="n">
        <f aca="false">MAX(G834,I834+Assumptions!$D$21)</f>
        <v>0.081313583500795</v>
      </c>
      <c r="L834" s="28" t="n">
        <f aca="false">(F834-Assumptions!$D$15)*(1-H834)+Assumptions!$D$15-J834</f>
        <v>0.180224115275083</v>
      </c>
      <c r="M834" s="21" t="n">
        <f aca="false">Assumptions!$D$14*(1+E834)^1*L834-Assumptions!$D$14*(1+E834)^0*E834*Assumptions!$D$16</f>
        <v>28.3720816148368</v>
      </c>
      <c r="N834" s="21" t="n">
        <f aca="false">Assumptions!$D$14*(1+E834)^2*L834-Assumptions!$D$14*(1+E834)^1*E834*Assumptions!$D$16</f>
        <v>31.2891799803929</v>
      </c>
      <c r="O834" s="21" t="n">
        <f aca="false">Assumptions!$D$14*(1+E834)^3*L834-Assumptions!$D$14*(1+E834)^2*E834*Assumptions!$D$16</f>
        <v>34.5062021580208</v>
      </c>
      <c r="P834" s="21" t="n">
        <f aca="false">Assumptions!$D$14*(1+E834)^4*L834-Assumptions!$D$14*(1+E834)^3*E834*Assumptions!$D$16</f>
        <v>38.0539850554193</v>
      </c>
      <c r="Q834" s="21" t="n">
        <f aca="false">Assumptions!$D$14*(1+E834)^5*L834-Assumptions!$D$14*(1+E834)^4*E834*Assumptions!$D$16</f>
        <v>41.9665361017272</v>
      </c>
      <c r="R834" s="21" t="n">
        <f aca="false">M834/(1+K834)+N834/(1+K834)^2+O834/(1+K834)^3+P834/(1+K834)^4+Q834/(1+K834)^5</f>
        <v>136.515056571007</v>
      </c>
      <c r="S834" s="21" t="n">
        <f aca="false">Q834*(1+I834)/(K834-I834)</f>
        <v>662.05383509352</v>
      </c>
      <c r="T834" s="21" t="n">
        <f aca="false">R834+S834/(1+K834)^5</f>
        <v>584.367566409464</v>
      </c>
      <c r="U834" s="8" t="n">
        <f aca="false">(T834-Assumptions!$D$17)/Assumptions!$D$18</f>
        <v>15.9747026563785</v>
      </c>
    </row>
    <row r="835" customFormat="false" ht="15" hidden="false" customHeight="false" outlineLevel="0" collapsed="false">
      <c r="B835" s="2" t="n">
        <v>830</v>
      </c>
      <c r="C835" s="27" t="n">
        <f aca="false">NORMSDIST('Random Draws'!C835)</f>
        <v>0.995646057821567</v>
      </c>
      <c r="D835" s="27" t="n">
        <f aca="false">NORMSDIST(Assumptions!$D$22*'Random Draws'!C835+SQRT(1-Assumptions!$D$22^2)*'Random Draws'!D835)</f>
        <v>0.821086812978393</v>
      </c>
      <c r="E835" s="19" t="n">
        <f aca="false">IF(C835&lt;(Assumptions!$E$6-Assumptions!$D$6)/(Assumptions!$F$6-Assumptions!$D$6),Assumptions!$D$6+SQRT(C835*(Assumptions!$F$6-Assumptions!$D$6)*(Assumptions!$E$6-Assumptions!$D$6)),Assumptions!$F$6-SQRT((1-C835)*(Assumptions!$F$6-Assumptions!$D$6)*(Assumptions!$F$6-Assumptions!$E$6)))</f>
        <v>0.13533419772256</v>
      </c>
      <c r="F835" s="19" t="n">
        <f aca="false">IF(D835&lt;(Assumptions!$E$7-Assumptions!$D$7)/(Assumptions!$F$7-Assumptions!$D$7),Assumptions!$D$7+SQRT(D835*(Assumptions!$F$7-Assumptions!$D$7)*(Assumptions!$E$7-Assumptions!$D$7)),Assumptions!$F$7-SQRT((1-D835)*(Assumptions!$F$7-Assumptions!$D$7)*(Assumptions!$F$7-Assumptions!$E$7)))</f>
        <v>0.433248313173065</v>
      </c>
      <c r="G835" s="19" t="n">
        <f aca="false">MIN(Assumptions!$D$24,MAX(Assumptions!$D$23,Assumptions!$D$8+Assumptions!$E$8*'Random Draws'!E835))</f>
        <v>0.073248362855412</v>
      </c>
      <c r="H835" s="19" t="n">
        <f aca="false">IF('Random Draws'!F835&lt;(Assumptions!$E$9-Assumptions!$D$9)/(Assumptions!$F$9-Assumptions!$D$9),Assumptions!$D$9+SQRT('Random Draws'!F835*(Assumptions!$F$9-Assumptions!$D$9)*(Assumptions!$E$9-Assumptions!$D$9)),Assumptions!$F$9-SQRT((1-'Random Draws'!F835)*(Assumptions!$F$9-Assumptions!$D$9)*(Assumptions!$F$9-Assumptions!$E$9)))</f>
        <v>0.277061693753873</v>
      </c>
      <c r="I835" s="19" t="n">
        <f aca="false">IF('Random Draws'!G835&lt;(Assumptions!$E$10-Assumptions!$D$10)/(Assumptions!$F$10-Assumptions!$D$10),Assumptions!$D$10+SQRT('Random Draws'!G835*(Assumptions!$F$10-Assumptions!$D$10)*(Assumptions!$E$10-Assumptions!$D$10)),Assumptions!$F$10-SQRT((1-'Random Draws'!G835)*(Assumptions!$F$10-Assumptions!$D$10)*(Assumptions!$F$10-Assumptions!$E$10)))</f>
        <v>0.0176079291635865</v>
      </c>
      <c r="J835" s="19" t="n">
        <f aca="false">IF('Random Draws'!H835&lt;(Assumptions!$E$11-Assumptions!$D$11)/(Assumptions!$F$11-Assumptions!$D$11),Assumptions!$D$11+SQRT('Random Draws'!H835*(Assumptions!$F$11-Assumptions!$D$11)*(Assumptions!$E$11-Assumptions!$D$11)),Assumptions!$F$11-SQRT((1-'Random Draws'!H835)*(Assumptions!$F$11-Assumptions!$D$11)*(Assumptions!$F$11-Assumptions!$E$11)))</f>
        <v>0.135952572638418</v>
      </c>
      <c r="K835" s="19" t="n">
        <f aca="false">MAX(G835,I835+Assumptions!$D$21)</f>
        <v>0.073248362855412</v>
      </c>
      <c r="L835" s="28" t="n">
        <f aca="false">(F835-Assumptions!$D$15)*(1-H835)+Assumptions!$D$15-J835</f>
        <v>0.213277249258912</v>
      </c>
      <c r="M835" s="21" t="n">
        <f aca="false">Assumptions!$D$14*(1+E835)^1*L835-Assumptions!$D$14*(1+E835)^0*E835*Assumptions!$D$16</f>
        <v>34.5217346684839</v>
      </c>
      <c r="N835" s="21" t="n">
        <f aca="false">Assumptions!$D$14*(1+E835)^2*L835-Assumptions!$D$14*(1+E835)^1*E835*Assumptions!$D$16</f>
        <v>39.1937059338343</v>
      </c>
      <c r="O835" s="21" t="n">
        <f aca="false">Assumptions!$D$14*(1+E835)^3*L835-Assumptions!$D$14*(1+E835)^2*E835*Assumptions!$D$16</f>
        <v>44.4979546821637</v>
      </c>
      <c r="P835" s="21" t="n">
        <f aca="false">Assumptions!$D$14*(1+E835)^4*L835-Assumptions!$D$14*(1+E835)^3*E835*Assumptions!$D$16</f>
        <v>50.5200496793691</v>
      </c>
      <c r="Q835" s="21" t="n">
        <f aca="false">Assumptions!$D$14*(1+E835)^5*L835-Assumptions!$D$14*(1+E835)^4*E835*Assumptions!$D$16</f>
        <v>57.3571400716304</v>
      </c>
      <c r="R835" s="21" t="n">
        <f aca="false">M835/(1+K835)+N835/(1+K835)^2+O835/(1+K835)^3+P835/(1+K835)^4+Q835/(1+K835)^5</f>
        <v>180.543524756422</v>
      </c>
      <c r="S835" s="21" t="n">
        <f aca="false">Q835*(1+I835)/(K835-I835)</f>
        <v>1049.00477329695</v>
      </c>
      <c r="T835" s="21" t="n">
        <f aca="false">R835+S835/(1+K835)^5</f>
        <v>917.219134101121</v>
      </c>
      <c r="U835" s="8" t="n">
        <f aca="false">(T835-Assumptions!$D$17)/Assumptions!$D$18</f>
        <v>29.2887653640448</v>
      </c>
    </row>
    <row r="836" customFormat="false" ht="15" hidden="false" customHeight="false" outlineLevel="0" collapsed="false">
      <c r="B836" s="2" t="n">
        <v>831</v>
      </c>
      <c r="C836" s="27" t="n">
        <f aca="false">NORMSDIST('Random Draws'!C836)</f>
        <v>0.889802273187347</v>
      </c>
      <c r="D836" s="27" t="n">
        <f aca="false">NORMSDIST(Assumptions!$D$22*'Random Draws'!C836+SQRT(1-Assumptions!$D$22^2)*'Random Draws'!D836)</f>
        <v>0.48348061052306</v>
      </c>
      <c r="E836" s="19" t="n">
        <f aca="false">IF(C836&lt;(Assumptions!$E$6-Assumptions!$D$6)/(Assumptions!$F$6-Assumptions!$D$6),Assumptions!$D$6+SQRT(C836*(Assumptions!$F$6-Assumptions!$D$6)*(Assumptions!$E$6-Assumptions!$D$6)),Assumptions!$F$6-SQRT((1-C836)*(Assumptions!$F$6-Assumptions!$D$6)*(Assumptions!$F$6-Assumptions!$E$6)))</f>
        <v>0.11652685291523</v>
      </c>
      <c r="F836" s="19" t="n">
        <f aca="false">IF(D836&lt;(Assumptions!$E$7-Assumptions!$D$7)/(Assumptions!$F$7-Assumptions!$D$7),Assumptions!$D$7+SQRT(D836*(Assumptions!$F$7-Assumptions!$D$7)*(Assumptions!$E$7-Assumptions!$D$7)),Assumptions!$F$7-SQRT((1-D836)*(Assumptions!$F$7-Assumptions!$D$7)*(Assumptions!$F$7-Assumptions!$E$7)))</f>
        <v>0.413859852052697</v>
      </c>
      <c r="G836" s="19" t="n">
        <f aca="false">MIN(Assumptions!$D$24,MAX(Assumptions!$D$23,Assumptions!$D$8+Assumptions!$E$8*'Random Draws'!E836))</f>
        <v>0.07359468885255</v>
      </c>
      <c r="H836" s="19" t="n">
        <f aca="false">IF('Random Draws'!F836&lt;(Assumptions!$E$9-Assumptions!$D$9)/(Assumptions!$F$9-Assumptions!$D$9),Assumptions!$D$9+SQRT('Random Draws'!F836*(Assumptions!$F$9-Assumptions!$D$9)*(Assumptions!$E$9-Assumptions!$D$9)),Assumptions!$F$9-SQRT((1-'Random Draws'!F836)*(Assumptions!$F$9-Assumptions!$D$9)*(Assumptions!$F$9-Assumptions!$E$9)))</f>
        <v>0.261249954162196</v>
      </c>
      <c r="I836" s="19" t="n">
        <f aca="false">IF('Random Draws'!G836&lt;(Assumptions!$E$10-Assumptions!$D$10)/(Assumptions!$F$10-Assumptions!$D$10),Assumptions!$D$10+SQRT('Random Draws'!G836*(Assumptions!$F$10-Assumptions!$D$10)*(Assumptions!$E$10-Assumptions!$D$10)),Assumptions!$F$10-SQRT((1-'Random Draws'!G836)*(Assumptions!$F$10-Assumptions!$D$10)*(Assumptions!$F$10-Assumptions!$E$10)))</f>
        <v>0.0184004122296453</v>
      </c>
      <c r="J836" s="19" t="n">
        <f aca="false">IF('Random Draws'!H836&lt;(Assumptions!$E$11-Assumptions!$D$11)/(Assumptions!$F$11-Assumptions!$D$11),Assumptions!$D$11+SQRT('Random Draws'!H836*(Assumptions!$F$11-Assumptions!$D$11)*(Assumptions!$E$11-Assumptions!$D$11)),Assumptions!$F$11-SQRT((1-'Random Draws'!H836)*(Assumptions!$F$11-Assumptions!$D$11)*(Assumptions!$F$11-Assumptions!$E$11)))</f>
        <v>0.215866135828066</v>
      </c>
      <c r="K836" s="19" t="n">
        <f aca="false">MAX(G836,I836+Assumptions!$D$21)</f>
        <v>0.07359468885255</v>
      </c>
      <c r="L836" s="28" t="n">
        <f aca="false">(F836-Assumptions!$D$15)*(1-H836)+Assumptions!$D$15-J836</f>
        <v>0.123835342887376</v>
      </c>
      <c r="M836" s="21" t="n">
        <f aca="false">Assumptions!$D$14*(1+E836)^1*L836-Assumptions!$D$14*(1+E836)^0*E836*Assumptions!$D$16</f>
        <v>19.5416036125082</v>
      </c>
      <c r="N836" s="21" t="n">
        <f aca="false">Assumptions!$D$14*(1+E836)^2*L836-Assumptions!$D$14*(1+E836)^1*E836*Assumptions!$D$16</f>
        <v>21.8187251823906</v>
      </c>
      <c r="O836" s="21" t="n">
        <f aca="false">Assumptions!$D$14*(1+E836)^3*L836-Assumptions!$D$14*(1+E836)^2*E836*Assumptions!$D$16</f>
        <v>24.3611925625169</v>
      </c>
      <c r="P836" s="21" t="n">
        <f aca="false">Assumptions!$D$14*(1+E836)^4*L836-Assumptions!$D$14*(1+E836)^3*E836*Assumptions!$D$16</f>
        <v>27.1999256650889</v>
      </c>
      <c r="Q836" s="21" t="n">
        <f aca="false">Assumptions!$D$14*(1+E836)^5*L836-Assumptions!$D$14*(1+E836)^4*E836*Assumptions!$D$16</f>
        <v>30.3694474023699</v>
      </c>
      <c r="R836" s="21" t="n">
        <f aca="false">M836/(1+K836)+N836/(1+K836)^2+O836/(1+K836)^3+P836/(1+K836)^4+Q836/(1+K836)^5</f>
        <v>98.5859370654586</v>
      </c>
      <c r="S836" s="21" t="n">
        <f aca="false">Q836*(1+I836)/(K836-I836)</f>
        <v>560.352624332164</v>
      </c>
      <c r="T836" s="21" t="n">
        <f aca="false">R836+S836/(1+K836)^5</f>
        <v>491.465681397269</v>
      </c>
      <c r="U836" s="8" t="n">
        <f aca="false">(T836-Assumptions!$D$17)/Assumptions!$D$18</f>
        <v>12.2586272558908</v>
      </c>
    </row>
    <row r="837" customFormat="false" ht="15" hidden="false" customHeight="false" outlineLevel="0" collapsed="false">
      <c r="B837" s="2" t="n">
        <v>832</v>
      </c>
      <c r="C837" s="27" t="n">
        <f aca="false">NORMSDIST('Random Draws'!C837)</f>
        <v>0.197871604435418</v>
      </c>
      <c r="D837" s="27" t="n">
        <f aca="false">NORMSDIST(Assumptions!$D$22*'Random Draws'!C837+SQRT(1-Assumptions!$D$22^2)*'Random Draws'!D837)</f>
        <v>0.340640833096256</v>
      </c>
      <c r="E837" s="19" t="n">
        <f aca="false">IF(C837&lt;(Assumptions!$E$6-Assumptions!$D$6)/(Assumptions!$F$6-Assumptions!$D$6),Assumptions!$D$6+SQRT(C837*(Assumptions!$F$6-Assumptions!$D$6)*(Assumptions!$E$6-Assumptions!$D$6)),Assumptions!$F$6-SQRT((1-C837)*(Assumptions!$F$6-Assumptions!$D$6)*(Assumptions!$F$6-Assumptions!$E$6)))</f>
        <v>0.0714540620934259</v>
      </c>
      <c r="F837" s="19" t="n">
        <f aca="false">IF(D837&lt;(Assumptions!$E$7-Assumptions!$D$7)/(Assumptions!$F$7-Assumptions!$D$7),Assumptions!$D$7+SQRT(D837*(Assumptions!$F$7-Assumptions!$D$7)*(Assumptions!$E$7-Assumptions!$D$7)),Assumptions!$F$7-SQRT((1-D837)*(Assumptions!$F$7-Assumptions!$D$7)*(Assumptions!$F$7-Assumptions!$E$7)))</f>
        <v>0.405208903974522</v>
      </c>
      <c r="G837" s="19" t="n">
        <f aca="false">MIN(Assumptions!$D$24,MAX(Assumptions!$D$23,Assumptions!$D$8+Assumptions!$E$8*'Random Draws'!E837))</f>
        <v>0.08881528195213</v>
      </c>
      <c r="H837" s="19" t="n">
        <f aca="false">IF('Random Draws'!F837&lt;(Assumptions!$E$9-Assumptions!$D$9)/(Assumptions!$F$9-Assumptions!$D$9),Assumptions!$D$9+SQRT('Random Draws'!F837*(Assumptions!$F$9-Assumptions!$D$9)*(Assumptions!$E$9-Assumptions!$D$9)),Assumptions!$F$9-SQRT((1-'Random Draws'!F837)*(Assumptions!$F$9-Assumptions!$D$9)*(Assumptions!$F$9-Assumptions!$E$9)))</f>
        <v>0.304762740142036</v>
      </c>
      <c r="I837" s="19" t="n">
        <f aca="false">IF('Random Draws'!G837&lt;(Assumptions!$E$10-Assumptions!$D$10)/(Assumptions!$F$10-Assumptions!$D$10),Assumptions!$D$10+SQRT('Random Draws'!G837*(Assumptions!$F$10-Assumptions!$D$10)*(Assumptions!$E$10-Assumptions!$D$10)),Assumptions!$F$10-SQRT((1-'Random Draws'!G837)*(Assumptions!$F$10-Assumptions!$D$10)*(Assumptions!$F$10-Assumptions!$E$10)))</f>
        <v>0.020873901175853</v>
      </c>
      <c r="J837" s="19" t="n">
        <f aca="false">IF('Random Draws'!H837&lt;(Assumptions!$E$11-Assumptions!$D$11)/(Assumptions!$F$11-Assumptions!$D$11),Assumptions!$D$11+SQRT('Random Draws'!H837*(Assumptions!$F$11-Assumptions!$D$11)*(Assumptions!$E$11-Assumptions!$D$11)),Assumptions!$F$11-SQRT((1-'Random Draws'!H837)*(Assumptions!$F$11-Assumptions!$D$11)*(Assumptions!$F$11-Assumptions!$E$11)))</f>
        <v>0.159859891066284</v>
      </c>
      <c r="K837" s="19" t="n">
        <f aca="false">MAX(G837,I837+Assumptions!$D$21)</f>
        <v>0.08881528195213</v>
      </c>
      <c r="L837" s="28" t="n">
        <f aca="false">(F837-Assumptions!$D$15)*(1-H837)+Assumptions!$D$15-J837</f>
        <v>0.161475593221477</v>
      </c>
      <c r="M837" s="21" t="n">
        <f aca="false">Assumptions!$D$14*(1+E837)^1*L837-Assumptions!$D$14*(1+E837)^0*E837*Assumptions!$D$16</f>
        <v>24.7761584713776</v>
      </c>
      <c r="N837" s="21" t="n">
        <f aca="false">Assumptions!$D$14*(1+E837)^2*L837-Assumptions!$D$14*(1+E837)^1*E837*Assumptions!$D$16</f>
        <v>26.546515637228</v>
      </c>
      <c r="O837" s="21" t="n">
        <f aca="false">Assumptions!$D$14*(1+E837)^3*L837-Assumptions!$D$14*(1+E837)^2*E837*Assumptions!$D$16</f>
        <v>28.4433720139346</v>
      </c>
      <c r="P837" s="21" t="n">
        <f aca="false">Assumptions!$D$14*(1+E837)^4*L837-Assumptions!$D$14*(1+E837)^3*E837*Assumptions!$D$16</f>
        <v>30.4757664839647</v>
      </c>
      <c r="Q837" s="21" t="n">
        <f aca="false">Assumptions!$D$14*(1+E837)^5*L837-Assumptions!$D$14*(1+E837)^4*E837*Assumptions!$D$16</f>
        <v>32.6533837946547</v>
      </c>
      <c r="R837" s="21" t="n">
        <f aca="false">M837/(1+K837)+N837/(1+K837)^2+O837/(1+K837)^3+P837/(1+K837)^4+Q837/(1+K837)^5</f>
        <v>110.2048379267</v>
      </c>
      <c r="S837" s="21" t="n">
        <f aca="false">Q837*(1+I837)/(K837-I837)</f>
        <v>490.643359321908</v>
      </c>
      <c r="T837" s="21" t="n">
        <f aca="false">R837+S837/(1+K837)^5</f>
        <v>430.827995282288</v>
      </c>
      <c r="U837" s="8" t="n">
        <f aca="false">(T837-Assumptions!$D$17)/Assumptions!$D$18</f>
        <v>9.83311981129153</v>
      </c>
    </row>
    <row r="838" customFormat="false" ht="15" hidden="false" customHeight="false" outlineLevel="0" collapsed="false">
      <c r="B838" s="2" t="n">
        <v>833</v>
      </c>
      <c r="C838" s="27" t="n">
        <f aca="false">NORMSDIST('Random Draws'!C838)</f>
        <v>0.781378174460796</v>
      </c>
      <c r="D838" s="27" t="n">
        <f aca="false">NORMSDIST(Assumptions!$D$22*'Random Draws'!C838+SQRT(1-Assumptions!$D$22^2)*'Random Draws'!D838)</f>
        <v>0.701527612008213</v>
      </c>
      <c r="E838" s="19" t="n">
        <f aca="false">IF(C838&lt;(Assumptions!$E$6-Assumptions!$D$6)/(Assumptions!$F$6-Assumptions!$D$6),Assumptions!$D$6+SQRT(C838*(Assumptions!$F$6-Assumptions!$D$6)*(Assumptions!$E$6-Assumptions!$D$6)),Assumptions!$F$6-SQRT((1-C838)*(Assumptions!$F$6-Assumptions!$D$6)*(Assumptions!$F$6-Assumptions!$E$6)))</f>
        <v>0.10693779910992</v>
      </c>
      <c r="F838" s="19" t="n">
        <f aca="false">IF(D838&lt;(Assumptions!$E$7-Assumptions!$D$7)/(Assumptions!$F$7-Assumptions!$D$7),Assumptions!$D$7+SQRT(D838*(Assumptions!$F$7-Assumptions!$D$7)*(Assumptions!$E$7-Assumptions!$D$7)),Assumptions!$F$7-SQRT((1-D838)*(Assumptions!$F$7-Assumptions!$D$7)*(Assumptions!$F$7-Assumptions!$E$7)))</f>
        <v>0.425447293131114</v>
      </c>
      <c r="G838" s="19" t="n">
        <f aca="false">MIN(Assumptions!$D$24,MAX(Assumptions!$D$23,Assumptions!$D$8+Assumptions!$E$8*'Random Draws'!E838))</f>
        <v>0.0991005360738</v>
      </c>
      <c r="H838" s="19" t="n">
        <f aca="false">IF('Random Draws'!F838&lt;(Assumptions!$E$9-Assumptions!$D$9)/(Assumptions!$F$9-Assumptions!$D$9),Assumptions!$D$9+SQRT('Random Draws'!F838*(Assumptions!$F$9-Assumptions!$D$9)*(Assumptions!$E$9-Assumptions!$D$9)),Assumptions!$F$9-SQRT((1-'Random Draws'!F838)*(Assumptions!$F$9-Assumptions!$D$9)*(Assumptions!$F$9-Assumptions!$E$9)))</f>
        <v>0.327499135299876</v>
      </c>
      <c r="I838" s="19" t="n">
        <f aca="false">IF('Random Draws'!G838&lt;(Assumptions!$E$10-Assumptions!$D$10)/(Assumptions!$F$10-Assumptions!$D$10),Assumptions!$D$10+SQRT('Random Draws'!G838*(Assumptions!$F$10-Assumptions!$D$10)*(Assumptions!$E$10-Assumptions!$D$10)),Assumptions!$F$10-SQRT((1-'Random Draws'!G838)*(Assumptions!$F$10-Assumptions!$D$10)*(Assumptions!$F$10-Assumptions!$E$10)))</f>
        <v>0.0213096837230513</v>
      </c>
      <c r="J838" s="19" t="n">
        <f aca="false">IF('Random Draws'!H838&lt;(Assumptions!$E$11-Assumptions!$D$11)/(Assumptions!$F$11-Assumptions!$D$11),Assumptions!$D$11+SQRT('Random Draws'!H838*(Assumptions!$F$11-Assumptions!$D$11)*(Assumptions!$E$11-Assumptions!$D$11)),Assumptions!$F$11-SQRT((1-'Random Draws'!H838)*(Assumptions!$F$11-Assumptions!$D$11)*(Assumptions!$F$11-Assumptions!$E$11)))</f>
        <v>0.178866420070239</v>
      </c>
      <c r="K838" s="19" t="n">
        <f aca="false">MAX(G838,I838+Assumptions!$D$21)</f>
        <v>0.0991005360738</v>
      </c>
      <c r="L838" s="28" t="n">
        <f aca="false">(F838-Assumptions!$D$15)*(1-H838)+Assumptions!$D$15-J838</f>
        <v>0.149822140033746</v>
      </c>
      <c r="M838" s="21" t="n">
        <f aca="false">Assumptions!$D$14*(1+E838)^1*L838-Assumptions!$D$14*(1+E838)^0*E838*Assumptions!$D$16</f>
        <v>23.5821701161713</v>
      </c>
      <c r="N838" s="21" t="n">
        <f aca="false">Assumptions!$D$14*(1+E838)^2*L838-Assumptions!$D$14*(1+E838)^1*E838*Assumptions!$D$16</f>
        <v>26.1039954866304</v>
      </c>
      <c r="O838" s="21" t="n">
        <f aca="false">Assumptions!$D$14*(1+E838)^3*L838-Assumptions!$D$14*(1+E838)^2*E838*Assumptions!$D$16</f>
        <v>28.8954993119459</v>
      </c>
      <c r="P838" s="21" t="n">
        <f aca="false">Assumptions!$D$14*(1+E838)^4*L838-Assumptions!$D$14*(1+E838)^3*E838*Assumptions!$D$16</f>
        <v>31.9855204125477</v>
      </c>
      <c r="Q838" s="21" t="n">
        <f aca="false">Assumptions!$D$14*(1+E838)^5*L838-Assumptions!$D$14*(1+E838)^4*E838*Assumptions!$D$16</f>
        <v>35.4059815688509</v>
      </c>
      <c r="R838" s="21" t="n">
        <f aca="false">M838/(1+K838)+N838/(1+K838)^2+O838/(1+K838)^3+P838/(1+K838)^4+Q838/(1+K838)^5</f>
        <v>108.820288769174</v>
      </c>
      <c r="S838" s="21" t="n">
        <f aca="false">Q838*(1+I838)/(K838-I838)</f>
        <v>464.842211458804</v>
      </c>
      <c r="T838" s="21" t="n">
        <f aca="false">R838+S838/(1+K838)^5</f>
        <v>398.633687623068</v>
      </c>
      <c r="U838" s="8" t="n">
        <f aca="false">(T838-Assumptions!$D$17)/Assumptions!$D$18</f>
        <v>8.54534750492272</v>
      </c>
    </row>
    <row r="839" customFormat="false" ht="15" hidden="false" customHeight="false" outlineLevel="0" collapsed="false">
      <c r="B839" s="2" t="n">
        <v>834</v>
      </c>
      <c r="C839" s="27" t="n">
        <f aca="false">NORMSDIST('Random Draws'!C839)</f>
        <v>0.773014542600587</v>
      </c>
      <c r="D839" s="27" t="n">
        <f aca="false">NORMSDIST(Assumptions!$D$22*'Random Draws'!C839+SQRT(1-Assumptions!$D$22^2)*'Random Draws'!D839)</f>
        <v>0.801576159321486</v>
      </c>
      <c r="E839" s="19" t="n">
        <f aca="false">IF(C839&lt;(Assumptions!$E$6-Assumptions!$D$6)/(Assumptions!$F$6-Assumptions!$D$6),Assumptions!$D$6+SQRT(C839*(Assumptions!$F$6-Assumptions!$D$6)*(Assumptions!$E$6-Assumptions!$D$6)),Assumptions!$F$6-SQRT((1-C839)*(Assumptions!$F$6-Assumptions!$D$6)*(Assumptions!$F$6-Assumptions!$E$6)))</f>
        <v>0.106311318117251</v>
      </c>
      <c r="F839" s="19" t="n">
        <f aca="false">IF(D839&lt;(Assumptions!$E$7-Assumptions!$D$7)/(Assumptions!$F$7-Assumptions!$D$7),Assumptions!$D$7+SQRT(D839*(Assumptions!$F$7-Assumptions!$D$7)*(Assumptions!$E$7-Assumptions!$D$7)),Assumptions!$F$7-SQRT((1-D839)*(Assumptions!$F$7-Assumptions!$D$7)*(Assumptions!$F$7-Assumptions!$E$7)))</f>
        <v>0.431827400497752</v>
      </c>
      <c r="G839" s="19" t="n">
        <f aca="false">MIN(Assumptions!$D$24,MAX(Assumptions!$D$23,Assumptions!$D$8+Assumptions!$E$8*'Random Draws'!E839))</f>
        <v>0.080054595369251</v>
      </c>
      <c r="H839" s="19" t="n">
        <f aca="false">IF('Random Draws'!F839&lt;(Assumptions!$E$9-Assumptions!$D$9)/(Assumptions!$F$9-Assumptions!$D$9),Assumptions!$D$9+SQRT('Random Draws'!F839*(Assumptions!$F$9-Assumptions!$D$9)*(Assumptions!$E$9-Assumptions!$D$9)),Assumptions!$F$9-SQRT((1-'Random Draws'!F839)*(Assumptions!$F$9-Assumptions!$D$9)*(Assumptions!$F$9-Assumptions!$E$9)))</f>
        <v>0.270111341793009</v>
      </c>
      <c r="I839" s="19" t="n">
        <f aca="false">IF('Random Draws'!G839&lt;(Assumptions!$E$10-Assumptions!$D$10)/(Assumptions!$F$10-Assumptions!$D$10),Assumptions!$D$10+SQRT('Random Draws'!G839*(Assumptions!$F$10-Assumptions!$D$10)*(Assumptions!$E$10-Assumptions!$D$10)),Assumptions!$F$10-SQRT((1-'Random Draws'!G839)*(Assumptions!$F$10-Assumptions!$D$10)*(Assumptions!$F$10-Assumptions!$E$10)))</f>
        <v>0.0173505219774296</v>
      </c>
      <c r="J839" s="19" t="n">
        <f aca="false">IF('Random Draws'!H839&lt;(Assumptions!$E$11-Assumptions!$D$11)/(Assumptions!$F$11-Assumptions!$D$11),Assumptions!$D$11+SQRT('Random Draws'!H839*(Assumptions!$F$11-Assumptions!$D$11)*(Assumptions!$E$11-Assumptions!$D$11)),Assumptions!$F$11-SQRT((1-'Random Draws'!H839)*(Assumptions!$F$11-Assumptions!$D$11)*(Assumptions!$F$11-Assumptions!$E$11)))</f>
        <v>0.190771045654865</v>
      </c>
      <c r="K839" s="19" t="n">
        <f aca="false">MAX(G839,I839+Assumptions!$D$21)</f>
        <v>0.080054595369251</v>
      </c>
      <c r="L839" s="28" t="n">
        <f aca="false">(F839-Assumptions!$D$15)*(1-H839)+Assumptions!$D$15-J839</f>
        <v>0.159529350704544</v>
      </c>
      <c r="M839" s="21" t="n">
        <f aca="false">Assumptions!$D$14*(1+E839)^1*L839-Assumptions!$D$14*(1+E839)^0*E839*Assumptions!$D$16</f>
        <v>25.1284690733583</v>
      </c>
      <c r="N839" s="21" t="n">
        <f aca="false">Assumptions!$D$14*(1+E839)^2*L839-Assumptions!$D$14*(1+E839)^1*E839*Assumptions!$D$16</f>
        <v>27.7999097428155</v>
      </c>
      <c r="O839" s="21" t="n">
        <f aca="false">Assumptions!$D$14*(1+E839)^3*L839-Assumptions!$D$14*(1+E839)^2*E839*Assumptions!$D$16</f>
        <v>30.7553547911149</v>
      </c>
      <c r="P839" s="21" t="n">
        <f aca="false">Assumptions!$D$14*(1+E839)^4*L839-Assumptions!$D$14*(1+E839)^3*E839*Assumptions!$D$16</f>
        <v>34.024997098122</v>
      </c>
      <c r="Q839" s="21" t="n">
        <f aca="false">Assumptions!$D$14*(1+E839)^5*L839-Assumptions!$D$14*(1+E839)^4*E839*Assumptions!$D$16</f>
        <v>37.642239388559</v>
      </c>
      <c r="R839" s="21" t="n">
        <f aca="false">M839/(1+K839)+N839/(1+K839)^2+O839/(1+K839)^3+P839/(1+K839)^4+Q839/(1+K839)^5</f>
        <v>122.124880779798</v>
      </c>
      <c r="S839" s="21" t="n">
        <f aca="false">Q839*(1+I839)/(K839-I839)</f>
        <v>610.731485513743</v>
      </c>
      <c r="T839" s="21" t="n">
        <f aca="false">R839+S839/(1+K839)^5</f>
        <v>537.673424571665</v>
      </c>
      <c r="U839" s="8" t="n">
        <f aca="false">(T839-Assumptions!$D$17)/Assumptions!$D$18</f>
        <v>14.1069369828666</v>
      </c>
    </row>
    <row r="840" customFormat="false" ht="15" hidden="false" customHeight="false" outlineLevel="0" collapsed="false">
      <c r="B840" s="2" t="n">
        <v>835</v>
      </c>
      <c r="C840" s="27" t="n">
        <f aca="false">NORMSDIST('Random Draws'!C840)</f>
        <v>0.475510104759816</v>
      </c>
      <c r="D840" s="27" t="n">
        <f aca="false">NORMSDIST(Assumptions!$D$22*'Random Draws'!C840+SQRT(1-Assumptions!$D$22^2)*'Random Draws'!D840)</f>
        <v>0.466781882651978</v>
      </c>
      <c r="E840" s="19" t="n">
        <f aca="false">IF(C840&lt;(Assumptions!$E$6-Assumptions!$D$6)/(Assumptions!$F$6-Assumptions!$D$6),Assumptions!$D$6+SQRT(C840*(Assumptions!$F$6-Assumptions!$D$6)*(Assumptions!$E$6-Assumptions!$D$6)),Assumptions!$F$6-SQRT((1-C840)*(Assumptions!$F$6-Assumptions!$D$6)*(Assumptions!$F$6-Assumptions!$E$6)))</f>
        <v>0.0887601325244208</v>
      </c>
      <c r="F840" s="19" t="n">
        <f aca="false">IF(D840&lt;(Assumptions!$E$7-Assumptions!$D$7)/(Assumptions!$F$7-Assumptions!$D$7),Assumptions!$D$7+SQRT(D840*(Assumptions!$F$7-Assumptions!$D$7)*(Assumptions!$E$7-Assumptions!$D$7)),Assumptions!$F$7-SQRT((1-D840)*(Assumptions!$F$7-Assumptions!$D$7)*(Assumptions!$F$7-Assumptions!$E$7)))</f>
        <v>0.412921557950535</v>
      </c>
      <c r="G840" s="19" t="n">
        <f aca="false">MIN(Assumptions!$D$24,MAX(Assumptions!$D$23,Assumptions!$D$8+Assumptions!$E$8*'Random Draws'!E840))</f>
        <v>0.07532060461643</v>
      </c>
      <c r="H840" s="19" t="n">
        <f aca="false">IF('Random Draws'!F840&lt;(Assumptions!$E$9-Assumptions!$D$9)/(Assumptions!$F$9-Assumptions!$D$9),Assumptions!$D$9+SQRT('Random Draws'!F840*(Assumptions!$F$9-Assumptions!$D$9)*(Assumptions!$E$9-Assumptions!$D$9)),Assumptions!$F$9-SQRT((1-'Random Draws'!F840)*(Assumptions!$F$9-Assumptions!$D$9)*(Assumptions!$F$9-Assumptions!$E$9)))</f>
        <v>0.319834392474656</v>
      </c>
      <c r="I840" s="19" t="n">
        <f aca="false">IF('Random Draws'!G840&lt;(Assumptions!$E$10-Assumptions!$D$10)/(Assumptions!$F$10-Assumptions!$D$10),Assumptions!$D$10+SQRT('Random Draws'!G840*(Assumptions!$F$10-Assumptions!$D$10)*(Assumptions!$E$10-Assumptions!$D$10)),Assumptions!$F$10-SQRT((1-'Random Draws'!G840)*(Assumptions!$F$10-Assumptions!$D$10)*(Assumptions!$F$10-Assumptions!$E$10)))</f>
        <v>0.0229843196401421</v>
      </c>
      <c r="J840" s="19" t="n">
        <f aca="false">IF('Random Draws'!H840&lt;(Assumptions!$E$11-Assumptions!$D$11)/(Assumptions!$F$11-Assumptions!$D$11),Assumptions!$D$11+SQRT('Random Draws'!H840*(Assumptions!$F$11-Assumptions!$D$11)*(Assumptions!$E$11-Assumptions!$D$11)),Assumptions!$F$11-SQRT((1-'Random Draws'!H840)*(Assumptions!$F$11-Assumptions!$D$11)*(Assumptions!$F$11-Assumptions!$E$11)))</f>
        <v>0.138193610675399</v>
      </c>
      <c r="K840" s="19" t="n">
        <f aca="false">MAX(G840,I840+Assumptions!$D$21)</f>
        <v>0.07532060461643</v>
      </c>
      <c r="L840" s="28" t="n">
        <f aca="false">(F840-Assumptions!$D$15)*(1-H840)+Assumptions!$D$15-J840</f>
        <v>0.184239902670043</v>
      </c>
      <c r="M840" s="21" t="n">
        <f aca="false">Assumptions!$D$14*(1+E840)^1*L840-Assumptions!$D$14*(1+E840)^0*E840*Assumptions!$D$16</f>
        <v>28.6998872463806</v>
      </c>
      <c r="N840" s="21" t="n">
        <f aca="false">Assumptions!$D$14*(1+E840)^2*L840-Assumptions!$D$14*(1+E840)^1*E840*Assumptions!$D$16</f>
        <v>31.2472930418053</v>
      </c>
      <c r="O840" s="21" t="n">
        <f aca="false">Assumptions!$D$14*(1+E840)^3*L840-Assumptions!$D$14*(1+E840)^2*E840*Assumptions!$D$16</f>
        <v>34.0208069132253</v>
      </c>
      <c r="P840" s="21" t="n">
        <f aca="false">Assumptions!$D$14*(1+E840)^4*L840-Assumptions!$D$14*(1+E840)^3*E840*Assumptions!$D$16</f>
        <v>37.0404982434309</v>
      </c>
      <c r="Q840" s="21" t="n">
        <f aca="false">Assumptions!$D$14*(1+E840)^5*L840-Assumptions!$D$14*(1+E840)^4*E840*Assumptions!$D$16</f>
        <v>40.3282177762884</v>
      </c>
      <c r="R840" s="21" t="n">
        <f aca="false">M840/(1+K840)+N840/(1+K840)^2+O840/(1+K840)^3+P840/(1+K840)^4+Q840/(1+K840)^5</f>
        <v>136.825709802115</v>
      </c>
      <c r="S840" s="21" t="n">
        <f aca="false">Q840*(1+I840)/(K840-I840)</f>
        <v>788.270211438726</v>
      </c>
      <c r="T840" s="21" t="n">
        <f aca="false">R840+S840/(1+K840)^5</f>
        <v>685.084088143584</v>
      </c>
      <c r="U840" s="8" t="n">
        <f aca="false">(T840-Assumptions!$D$17)/Assumptions!$D$18</f>
        <v>20.0033635257434</v>
      </c>
    </row>
    <row r="841" customFormat="false" ht="15" hidden="false" customHeight="false" outlineLevel="0" collapsed="false">
      <c r="B841" s="2" t="n">
        <v>836</v>
      </c>
      <c r="C841" s="27" t="n">
        <f aca="false">NORMSDIST('Random Draws'!C841)</f>
        <v>0.319539909655828</v>
      </c>
      <c r="D841" s="27" t="n">
        <f aca="false">NORMSDIST(Assumptions!$D$22*'Random Draws'!C841+SQRT(1-Assumptions!$D$22^2)*'Random Draws'!D841)</f>
        <v>0.0432579131518313</v>
      </c>
      <c r="E841" s="19" t="n">
        <f aca="false">IF(C841&lt;(Assumptions!$E$6-Assumptions!$D$6)/(Assumptions!$F$6-Assumptions!$D$6),Assumptions!$D$6+SQRT(C841*(Assumptions!$F$6-Assumptions!$D$6)*(Assumptions!$E$6-Assumptions!$D$6)),Assumptions!$F$6-SQRT((1-C841)*(Assumptions!$F$6-Assumptions!$D$6)*(Assumptions!$F$6-Assumptions!$E$6)))</f>
        <v>0.079971234009962</v>
      </c>
      <c r="F841" s="19" t="n">
        <f aca="false">IF(D841&lt;(Assumptions!$E$7-Assumptions!$D$7)/(Assumptions!$F$7-Assumptions!$D$7),Assumptions!$D$7+SQRT(D841*(Assumptions!$F$7-Assumptions!$D$7)*(Assumptions!$E$7-Assumptions!$D$7)),Assumptions!$F$7-SQRT((1-D841)*(Assumptions!$F$7-Assumptions!$D$7)*(Assumptions!$F$7-Assumptions!$E$7)))</f>
        <v>0.376110477302395</v>
      </c>
      <c r="G841" s="19" t="n">
        <f aca="false">MIN(Assumptions!$D$24,MAX(Assumptions!$D$23,Assumptions!$D$8+Assumptions!$E$8*'Random Draws'!E841))</f>
        <v>0.094205674608207</v>
      </c>
      <c r="H841" s="19" t="n">
        <f aca="false">IF('Random Draws'!F841&lt;(Assumptions!$E$9-Assumptions!$D$9)/(Assumptions!$F$9-Assumptions!$D$9),Assumptions!$D$9+SQRT('Random Draws'!F841*(Assumptions!$F$9-Assumptions!$D$9)*(Assumptions!$E$9-Assumptions!$D$9)),Assumptions!$F$9-SQRT((1-'Random Draws'!F841)*(Assumptions!$F$9-Assumptions!$D$9)*(Assumptions!$F$9-Assumptions!$E$9)))</f>
        <v>0.246226479502913</v>
      </c>
      <c r="I841" s="19" t="n">
        <f aca="false">IF('Random Draws'!G841&lt;(Assumptions!$E$10-Assumptions!$D$10)/(Assumptions!$F$10-Assumptions!$D$10),Assumptions!$D$10+SQRT('Random Draws'!G841*(Assumptions!$F$10-Assumptions!$D$10)*(Assumptions!$E$10-Assumptions!$D$10)),Assumptions!$F$10-SQRT((1-'Random Draws'!G841)*(Assumptions!$F$10-Assumptions!$D$10)*(Assumptions!$F$10-Assumptions!$E$10)))</f>
        <v>0.0205465384890775</v>
      </c>
      <c r="J841" s="19" t="n">
        <f aca="false">IF('Random Draws'!H841&lt;(Assumptions!$E$11-Assumptions!$D$11)/(Assumptions!$F$11-Assumptions!$D$11),Assumptions!$D$11+SQRT('Random Draws'!H841*(Assumptions!$F$11-Assumptions!$D$11)*(Assumptions!$E$11-Assumptions!$D$11)),Assumptions!$F$11-SQRT((1-'Random Draws'!H841)*(Assumptions!$F$11-Assumptions!$D$11)*(Assumptions!$F$11-Assumptions!$E$11)))</f>
        <v>0.147231709877714</v>
      </c>
      <c r="K841" s="19" t="n">
        <f aca="false">MAX(G841,I841+Assumptions!$D$21)</f>
        <v>0.094205674608207</v>
      </c>
      <c r="L841" s="28" t="n">
        <f aca="false">(F841-Assumptions!$D$15)*(1-H841)+Assumptions!$D$15-J841</f>
        <v>0.16827985102973</v>
      </c>
      <c r="M841" s="21" t="n">
        <f aca="false">Assumptions!$D$14*(1+E841)^1*L841-Assumptions!$D$14*(1+E841)^0*E841*Assumptions!$D$16</f>
        <v>26.0040478965173</v>
      </c>
      <c r="N841" s="21" t="n">
        <f aca="false">Assumptions!$D$14*(1+E841)^2*L841-Assumptions!$D$14*(1+E841)^1*E841*Assumptions!$D$16</f>
        <v>28.0836236960559</v>
      </c>
      <c r="O841" s="21" t="n">
        <f aca="false">Assumptions!$D$14*(1+E841)^3*L841-Assumptions!$D$14*(1+E841)^2*E841*Assumptions!$D$16</f>
        <v>30.3295057385009</v>
      </c>
      <c r="P841" s="21" t="n">
        <f aca="false">Assumptions!$D$14*(1+E841)^4*L841-Assumptions!$D$14*(1+E841)^3*E841*Assumptions!$D$16</f>
        <v>32.7549937393211</v>
      </c>
      <c r="Q841" s="21" t="n">
        <f aca="false">Assumptions!$D$14*(1+E841)^5*L841-Assumptions!$D$14*(1+E841)^4*E841*Assumptions!$D$16</f>
        <v>35.3744510086432</v>
      </c>
      <c r="R841" s="21" t="n">
        <f aca="false">M841/(1+K841)+N841/(1+K841)^2+O841/(1+K841)^3+P841/(1+K841)^4+Q841/(1+K841)^5</f>
        <v>115.774499071481</v>
      </c>
      <c r="S841" s="21" t="n">
        <f aca="false">Q841*(1+I841)/(K841-I841)</f>
        <v>490.112638158494</v>
      </c>
      <c r="T841" s="21" t="n">
        <f aca="false">R841+S841/(1+K841)^5</f>
        <v>428.239290347528</v>
      </c>
      <c r="U841" s="8" t="n">
        <f aca="false">(T841-Assumptions!$D$17)/Assumptions!$D$18</f>
        <v>9.72957161390112</v>
      </c>
    </row>
    <row r="842" customFormat="false" ht="15" hidden="false" customHeight="false" outlineLevel="0" collapsed="false">
      <c r="B842" s="2" t="n">
        <v>837</v>
      </c>
      <c r="C842" s="27" t="n">
        <f aca="false">NORMSDIST('Random Draws'!C842)</f>
        <v>0.733428519099775</v>
      </c>
      <c r="D842" s="27" t="n">
        <f aca="false">NORMSDIST(Assumptions!$D$22*'Random Draws'!C842+SQRT(1-Assumptions!$D$22^2)*'Random Draws'!D842)</f>
        <v>0.237757724623763</v>
      </c>
      <c r="E842" s="19" t="n">
        <f aca="false">IF(C842&lt;(Assumptions!$E$6-Assumptions!$D$6)/(Assumptions!$F$6-Assumptions!$D$6),Assumptions!$D$6+SQRT(C842*(Assumptions!$F$6-Assumptions!$D$6)*(Assumptions!$E$6-Assumptions!$D$6)),Assumptions!$F$6-SQRT((1-C842)*(Assumptions!$F$6-Assumptions!$D$6)*(Assumptions!$F$6-Assumptions!$E$6)))</f>
        <v>0.10349168033857</v>
      </c>
      <c r="F842" s="19" t="n">
        <f aca="false">IF(D842&lt;(Assumptions!$E$7-Assumptions!$D$7)/(Assumptions!$F$7-Assumptions!$D$7),Assumptions!$D$7+SQRT(D842*(Assumptions!$F$7-Assumptions!$D$7)*(Assumptions!$E$7-Assumptions!$D$7)),Assumptions!$F$7-SQRT((1-D842)*(Assumptions!$F$7-Assumptions!$D$7)*(Assumptions!$F$7-Assumptions!$E$7)))</f>
        <v>0.39776964849906</v>
      </c>
      <c r="G842" s="19" t="n">
        <f aca="false">MIN(Assumptions!$D$24,MAX(Assumptions!$D$23,Assumptions!$D$8+Assumptions!$E$8*'Random Draws'!E842))</f>
        <v>0.089165381095161</v>
      </c>
      <c r="H842" s="19" t="n">
        <f aca="false">IF('Random Draws'!F842&lt;(Assumptions!$E$9-Assumptions!$D$9)/(Assumptions!$F$9-Assumptions!$D$9),Assumptions!$D$9+SQRT('Random Draws'!F842*(Assumptions!$F$9-Assumptions!$D$9)*(Assumptions!$E$9-Assumptions!$D$9)),Assumptions!$F$9-SQRT((1-'Random Draws'!F842)*(Assumptions!$F$9-Assumptions!$D$9)*(Assumptions!$F$9-Assumptions!$E$9)))</f>
        <v>0.300230326480908</v>
      </c>
      <c r="I842" s="19" t="n">
        <f aca="false">IF('Random Draws'!G842&lt;(Assumptions!$E$10-Assumptions!$D$10)/(Assumptions!$F$10-Assumptions!$D$10),Assumptions!$D$10+SQRT('Random Draws'!G842*(Assumptions!$F$10-Assumptions!$D$10)*(Assumptions!$E$10-Assumptions!$D$10)),Assumptions!$F$10-SQRT((1-'Random Draws'!G842)*(Assumptions!$F$10-Assumptions!$D$10)*(Assumptions!$F$10-Assumptions!$E$10)))</f>
        <v>0.0123293740611214</v>
      </c>
      <c r="J842" s="19" t="n">
        <f aca="false">IF('Random Draws'!H842&lt;(Assumptions!$E$11-Assumptions!$D$11)/(Assumptions!$F$11-Assumptions!$D$11),Assumptions!$D$11+SQRT('Random Draws'!H842*(Assumptions!$F$11-Assumptions!$D$11)*(Assumptions!$E$11-Assumptions!$D$11)),Assumptions!$F$11-SQRT((1-'Random Draws'!H842)*(Assumptions!$F$11-Assumptions!$D$11)*(Assumptions!$F$11-Assumptions!$E$11)))</f>
        <v>0.160983623587109</v>
      </c>
      <c r="K842" s="19" t="n">
        <f aca="false">MAX(G842,I842+Assumptions!$D$21)</f>
        <v>0.089165381095161</v>
      </c>
      <c r="L842" s="28" t="n">
        <f aca="false">(F842-Assumptions!$D$15)*(1-H842)+Assumptions!$D$15-J842</f>
        <v>0.1563934559214</v>
      </c>
      <c r="M842" s="21" t="n">
        <f aca="false">Assumptions!$D$14*(1+E842)^1*L842-Assumptions!$D$14*(1+E842)^0*E842*Assumptions!$D$16</f>
        <v>24.5737484234832</v>
      </c>
      <c r="N842" s="21" t="n">
        <f aca="false">Assumptions!$D$14*(1+E842)^2*L842-Assumptions!$D$14*(1+E842)^1*E842*Assumptions!$D$16</f>
        <v>27.1169269400468</v>
      </c>
      <c r="O842" s="21" t="n">
        <f aca="false">Assumptions!$D$14*(1+E842)^3*L842-Assumptions!$D$14*(1+E842)^2*E842*Assumptions!$D$16</f>
        <v>29.9233032746905</v>
      </c>
      <c r="P842" s="21" t="n">
        <f aca="false">Assumptions!$D$14*(1+E842)^4*L842-Assumptions!$D$14*(1+E842)^3*E842*Assumptions!$D$16</f>
        <v>33.0201162118688</v>
      </c>
      <c r="Q842" s="21" t="n">
        <f aca="false">Assumptions!$D$14*(1+E842)^5*L842-Assumptions!$D$14*(1+E842)^4*E842*Assumptions!$D$16</f>
        <v>36.43742352361</v>
      </c>
      <c r="R842" s="21" t="n">
        <f aca="false">M842/(1+K842)+N842/(1+K842)^2+O842/(1+K842)^3+P842/(1+K842)^4+Q842/(1+K842)^5</f>
        <v>115.81697335857</v>
      </c>
      <c r="S842" s="21" t="n">
        <f aca="false">Q842*(1+I842)/(K842-I842)</f>
        <v>480.0701594464</v>
      </c>
      <c r="T842" s="21" t="n">
        <f aca="false">R842+S842/(1+K842)^5</f>
        <v>429.026935472302</v>
      </c>
      <c r="U842" s="8" t="n">
        <f aca="false">(T842-Assumptions!$D$17)/Assumptions!$D$18</f>
        <v>9.76107741889209</v>
      </c>
    </row>
    <row r="843" customFormat="false" ht="15" hidden="false" customHeight="false" outlineLevel="0" collapsed="false">
      <c r="B843" s="2" t="n">
        <v>838</v>
      </c>
      <c r="C843" s="27" t="n">
        <f aca="false">NORMSDIST('Random Draws'!C843)</f>
        <v>0.103416390896913</v>
      </c>
      <c r="D843" s="27" t="n">
        <f aca="false">NORMSDIST(Assumptions!$D$22*'Random Draws'!C843+SQRT(1-Assumptions!$D$22^2)*'Random Draws'!D843)</f>
        <v>0.133523583780677</v>
      </c>
      <c r="E843" s="19" t="n">
        <f aca="false">IF(C843&lt;(Assumptions!$E$6-Assumptions!$D$6)/(Assumptions!$F$6-Assumptions!$D$6),Assumptions!$D$6+SQRT(C843*(Assumptions!$F$6-Assumptions!$D$6)*(Assumptions!$E$6-Assumptions!$D$6)),Assumptions!$F$6-SQRT((1-C843)*(Assumptions!$F$6-Assumptions!$D$6)*(Assumptions!$F$6-Assumptions!$E$6)))</f>
        <v>0.0627394361074448</v>
      </c>
      <c r="F843" s="19" t="n">
        <f aca="false">IF(D843&lt;(Assumptions!$E$7-Assumptions!$D$7)/(Assumptions!$F$7-Assumptions!$D$7),Assumptions!$D$7+SQRT(D843*(Assumptions!$F$7-Assumptions!$D$7)*(Assumptions!$E$7-Assumptions!$D$7)),Assumptions!$F$7-SQRT((1-D843)*(Assumptions!$F$7-Assumptions!$D$7)*(Assumptions!$F$7-Assumptions!$E$7)))</f>
        <v>0.388304443161526</v>
      </c>
      <c r="G843" s="19" t="n">
        <f aca="false">MIN(Assumptions!$D$24,MAX(Assumptions!$D$23,Assumptions!$D$8+Assumptions!$E$8*'Random Draws'!E843))</f>
        <v>0.078619430672593</v>
      </c>
      <c r="H843" s="19" t="n">
        <f aca="false">IF('Random Draws'!F843&lt;(Assumptions!$E$9-Assumptions!$D$9)/(Assumptions!$F$9-Assumptions!$D$9),Assumptions!$D$9+SQRT('Random Draws'!F843*(Assumptions!$F$9-Assumptions!$D$9)*(Assumptions!$E$9-Assumptions!$D$9)),Assumptions!$F$9-SQRT((1-'Random Draws'!F843)*(Assumptions!$F$9-Assumptions!$D$9)*(Assumptions!$F$9-Assumptions!$E$9)))</f>
        <v>0.25569533085169</v>
      </c>
      <c r="I843" s="19" t="n">
        <f aca="false">IF('Random Draws'!G843&lt;(Assumptions!$E$10-Assumptions!$D$10)/(Assumptions!$F$10-Assumptions!$D$10),Assumptions!$D$10+SQRT('Random Draws'!G843*(Assumptions!$F$10-Assumptions!$D$10)*(Assumptions!$E$10-Assumptions!$D$10)),Assumptions!$F$10-SQRT((1-'Random Draws'!G843)*(Assumptions!$F$10-Assumptions!$D$10)*(Assumptions!$F$10-Assumptions!$E$10)))</f>
        <v>0.022436290329583</v>
      </c>
      <c r="J843" s="19" t="n">
        <f aca="false">IF('Random Draws'!H843&lt;(Assumptions!$E$11-Assumptions!$D$11)/(Assumptions!$F$11-Assumptions!$D$11),Assumptions!$D$11+SQRT('Random Draws'!H843*(Assumptions!$F$11-Assumptions!$D$11)*(Assumptions!$E$11-Assumptions!$D$11)),Assumptions!$F$11-SQRT((1-'Random Draws'!H843)*(Assumptions!$F$11-Assumptions!$D$11)*(Assumptions!$F$11-Assumptions!$E$11)))</f>
        <v>0.152277624009583</v>
      </c>
      <c r="K843" s="19" t="n">
        <f aca="false">MAX(G843,I843+Assumptions!$D$21)</f>
        <v>0.078619430672593</v>
      </c>
      <c r="L843" s="28" t="n">
        <f aca="false">(F843-Assumptions!$D$15)*(1-H843)+Assumptions!$D$15-J843</f>
        <v>0.169979579097295</v>
      </c>
      <c r="M843" s="21" t="n">
        <f aca="false">Assumptions!$D$14*(1+E843)^1*L843-Assumptions!$D$14*(1+E843)^0*E843*Assumptions!$D$16</f>
        <v>25.9204637486805</v>
      </c>
      <c r="N843" s="21" t="n">
        <f aca="false">Assumptions!$D$14*(1+E843)^2*L843-Assumptions!$D$14*(1+E843)^1*E843*Assumptions!$D$16</f>
        <v>27.5466990279162</v>
      </c>
      <c r="O843" s="21" t="n">
        <f aca="false">Assumptions!$D$14*(1+E843)^3*L843-Assumptions!$D$14*(1+E843)^2*E843*Assumptions!$D$16</f>
        <v>29.2749633915491</v>
      </c>
      <c r="P843" s="21" t="n">
        <f aca="false">Assumptions!$D$14*(1+E843)^4*L843-Assumptions!$D$14*(1+E843)^3*E843*Assumptions!$D$16</f>
        <v>31.111658086801</v>
      </c>
      <c r="Q843" s="21" t="n">
        <f aca="false">Assumptions!$D$14*(1+E843)^5*L843-Assumptions!$D$14*(1+E843)^4*E843*Assumptions!$D$16</f>
        <v>33.0635859715345</v>
      </c>
      <c r="R843" s="21" t="n">
        <f aca="false">M843/(1+K843)+N843/(1+K843)^2+O843/(1+K843)^3+P843/(1+K843)^4+Q843/(1+K843)^5</f>
        <v>116.669458187772</v>
      </c>
      <c r="S843" s="21" t="n">
        <f aca="false">Q843*(1+I843)/(K843-I843)</f>
        <v>601.70026060024</v>
      </c>
      <c r="T843" s="21" t="n">
        <f aca="false">R843+S843/(1+K843)^5</f>
        <v>528.803987274013</v>
      </c>
      <c r="U843" s="8" t="n">
        <f aca="false">(T843-Assumptions!$D$17)/Assumptions!$D$18</f>
        <v>13.7521594909605</v>
      </c>
    </row>
    <row r="844" customFormat="false" ht="15" hidden="false" customHeight="false" outlineLevel="0" collapsed="false">
      <c r="B844" s="2" t="n">
        <v>839</v>
      </c>
      <c r="C844" s="27" t="n">
        <f aca="false">NORMSDIST('Random Draws'!C844)</f>
        <v>0.370080966789483</v>
      </c>
      <c r="D844" s="27" t="n">
        <f aca="false">NORMSDIST(Assumptions!$D$22*'Random Draws'!C844+SQRT(1-Assumptions!$D$22^2)*'Random Draws'!D844)</f>
        <v>0.716330564001803</v>
      </c>
      <c r="E844" s="19" t="n">
        <f aca="false">IF(C844&lt;(Assumptions!$E$6-Assumptions!$D$6)/(Assumptions!$F$6-Assumptions!$D$6),Assumptions!$D$6+SQRT(C844*(Assumptions!$F$6-Assumptions!$D$6)*(Assumptions!$E$6-Assumptions!$D$6)),Assumptions!$F$6-SQRT((1-C844)*(Assumptions!$F$6-Assumptions!$D$6)*(Assumptions!$F$6-Assumptions!$E$6)))</f>
        <v>0.0830163321768304</v>
      </c>
      <c r="F844" s="19" t="n">
        <f aca="false">IF(D844&lt;(Assumptions!$E$7-Assumptions!$D$7)/(Assumptions!$F$7-Assumptions!$D$7),Assumptions!$D$7+SQRT(D844*(Assumptions!$F$7-Assumptions!$D$7)*(Assumptions!$E$7-Assumptions!$D$7)),Assumptions!$F$7-SQRT((1-D844)*(Assumptions!$F$7-Assumptions!$D$7)*(Assumptions!$F$7-Assumptions!$E$7)))</f>
        <v>0.426315021983193</v>
      </c>
      <c r="G844" s="19" t="n">
        <f aca="false">MIN(Assumptions!$D$24,MAX(Assumptions!$D$23,Assumptions!$D$8+Assumptions!$E$8*'Random Draws'!E844))</f>
        <v>0.085059951161545</v>
      </c>
      <c r="H844" s="19" t="n">
        <f aca="false">IF('Random Draws'!F844&lt;(Assumptions!$E$9-Assumptions!$D$9)/(Assumptions!$F$9-Assumptions!$D$9),Assumptions!$D$9+SQRT('Random Draws'!F844*(Assumptions!$F$9-Assumptions!$D$9)*(Assumptions!$E$9-Assumptions!$D$9)),Assumptions!$F$9-SQRT((1-'Random Draws'!F844)*(Assumptions!$F$9-Assumptions!$D$9)*(Assumptions!$F$9-Assumptions!$E$9)))</f>
        <v>0.272236300488716</v>
      </c>
      <c r="I844" s="19" t="n">
        <f aca="false">IF('Random Draws'!G844&lt;(Assumptions!$E$10-Assumptions!$D$10)/(Assumptions!$F$10-Assumptions!$D$10),Assumptions!$D$10+SQRT('Random Draws'!G844*(Assumptions!$F$10-Assumptions!$D$10)*(Assumptions!$E$10-Assumptions!$D$10)),Assumptions!$F$10-SQRT((1-'Random Draws'!G844)*(Assumptions!$F$10-Assumptions!$D$10)*(Assumptions!$F$10-Assumptions!$E$10)))</f>
        <v>0.0193884608680084</v>
      </c>
      <c r="J844" s="19" t="n">
        <f aca="false">IF('Random Draws'!H844&lt;(Assumptions!$E$11-Assumptions!$D$11)/(Assumptions!$F$11-Assumptions!$D$11),Assumptions!$D$11+SQRT('Random Draws'!H844*(Assumptions!$F$11-Assumptions!$D$11)*(Assumptions!$E$11-Assumptions!$D$11)),Assumptions!$F$11-SQRT((1-'Random Draws'!H844)*(Assumptions!$F$11-Assumptions!$D$11)*(Assumptions!$F$11-Assumptions!$E$11)))</f>
        <v>0.189707767118088</v>
      </c>
      <c r="K844" s="19" t="n">
        <f aca="false">MAX(G844,I844+Assumptions!$D$21)</f>
        <v>0.085059951161545</v>
      </c>
      <c r="L844" s="28" t="n">
        <f aca="false">(F844-Assumptions!$D$15)*(1-H844)+Assumptions!$D$15-J844</f>
        <v>0.155939549501168</v>
      </c>
      <c r="M844" s="21" t="n">
        <f aca="false">Assumptions!$D$14*(1+E844)^1*L844-Assumptions!$D$14*(1+E844)^0*E844*Assumptions!$D$16</f>
        <v>24.1272154016298</v>
      </c>
      <c r="N844" s="21" t="n">
        <f aca="false">Assumptions!$D$14*(1+E844)^2*L844-Assumptions!$D$14*(1+E844)^1*E844*Assumptions!$D$16</f>
        <v>26.1301683299135</v>
      </c>
      <c r="O844" s="21" t="n">
        <f aca="false">Assumptions!$D$14*(1+E844)^3*L844-Assumptions!$D$14*(1+E844)^2*E844*Assumptions!$D$16</f>
        <v>28.299399063826</v>
      </c>
      <c r="P844" s="21" t="n">
        <f aca="false">Assumptions!$D$14*(1+E844)^4*L844-Assumptions!$D$14*(1+E844)^3*E844*Assumptions!$D$16</f>
        <v>30.6487113769133</v>
      </c>
      <c r="Q844" s="21" t="n">
        <f aca="false">Assumptions!$D$14*(1+E844)^5*L844-Assumptions!$D$14*(1+E844)^4*E844*Assumptions!$D$16</f>
        <v>33.193054981371</v>
      </c>
      <c r="R844" s="21" t="n">
        <f aca="false">M844/(1+K844)+N844/(1+K844)^2+O844/(1+K844)^3+P844/(1+K844)^4+Q844/(1+K844)^5</f>
        <v>110.761176058997</v>
      </c>
      <c r="S844" s="21" t="n">
        <f aca="false">Q844*(1+I844)/(K844-I844)</f>
        <v>515.240587319169</v>
      </c>
      <c r="T844" s="21" t="n">
        <f aca="false">R844+S844/(1+K844)^5</f>
        <v>453.324919101241</v>
      </c>
      <c r="U844" s="8" t="n">
        <f aca="false">(T844-Assumptions!$D$17)/Assumptions!$D$18</f>
        <v>10.7329967640496</v>
      </c>
    </row>
    <row r="845" customFormat="false" ht="15" hidden="false" customHeight="false" outlineLevel="0" collapsed="false">
      <c r="B845" s="2" t="n">
        <v>840</v>
      </c>
      <c r="C845" s="27" t="n">
        <f aca="false">NORMSDIST('Random Draws'!C845)</f>
        <v>0.015019661345395</v>
      </c>
      <c r="D845" s="27" t="n">
        <f aca="false">NORMSDIST(Assumptions!$D$22*'Random Draws'!C845+SQRT(1-Assumptions!$D$22^2)*'Random Draws'!D845)</f>
        <v>0.0684834575393881</v>
      </c>
      <c r="E845" s="19" t="n">
        <f aca="false">IF(C845&lt;(Assumptions!$E$6-Assumptions!$D$6)/(Assumptions!$F$6-Assumptions!$D$6),Assumptions!$D$6+SQRT(C845*(Assumptions!$F$6-Assumptions!$D$6)*(Assumptions!$E$6-Assumptions!$D$6)),Assumptions!$F$6-SQRT((1-C845)*(Assumptions!$F$6-Assumptions!$D$6)*(Assumptions!$F$6-Assumptions!$E$6)))</f>
        <v>0.048665927920712</v>
      </c>
      <c r="F845" s="19" t="n">
        <f aca="false">IF(D845&lt;(Assumptions!$E$7-Assumptions!$D$7)/(Assumptions!$F$7-Assumptions!$D$7),Assumptions!$D$7+SQRT(D845*(Assumptions!$F$7-Assumptions!$D$7)*(Assumptions!$E$7-Assumptions!$D$7)),Assumptions!$F$7-SQRT((1-D845)*(Assumptions!$F$7-Assumptions!$D$7)*(Assumptions!$F$7-Assumptions!$E$7)))</f>
        <v>0.380270686846684</v>
      </c>
      <c r="G845" s="19" t="n">
        <f aca="false">MIN(Assumptions!$D$24,MAX(Assumptions!$D$23,Assumptions!$D$8+Assumptions!$E$8*'Random Draws'!E845))</f>
        <v>0.084830223401668</v>
      </c>
      <c r="H845" s="19" t="n">
        <f aca="false">IF('Random Draws'!F845&lt;(Assumptions!$E$9-Assumptions!$D$9)/(Assumptions!$F$9-Assumptions!$D$9),Assumptions!$D$9+SQRT('Random Draws'!F845*(Assumptions!$F$9-Assumptions!$D$9)*(Assumptions!$E$9-Assumptions!$D$9)),Assumptions!$F$9-SQRT((1-'Random Draws'!F845)*(Assumptions!$F$9-Assumptions!$D$9)*(Assumptions!$F$9-Assumptions!$E$9)))</f>
        <v>0.303171383601048</v>
      </c>
      <c r="I845" s="19" t="n">
        <f aca="false">IF('Random Draws'!G845&lt;(Assumptions!$E$10-Assumptions!$D$10)/(Assumptions!$F$10-Assumptions!$D$10),Assumptions!$D$10+SQRT('Random Draws'!G845*(Assumptions!$F$10-Assumptions!$D$10)*(Assumptions!$E$10-Assumptions!$D$10)),Assumptions!$F$10-SQRT((1-'Random Draws'!G845)*(Assumptions!$F$10-Assumptions!$D$10)*(Assumptions!$F$10-Assumptions!$E$10)))</f>
        <v>0.0223744620111446</v>
      </c>
      <c r="J845" s="19" t="n">
        <f aca="false">IF('Random Draws'!H845&lt;(Assumptions!$E$11-Assumptions!$D$11)/(Assumptions!$F$11-Assumptions!$D$11),Assumptions!$D$11+SQRT('Random Draws'!H845*(Assumptions!$F$11-Assumptions!$D$11)*(Assumptions!$E$11-Assumptions!$D$11)),Assumptions!$F$11-SQRT((1-'Random Draws'!H845)*(Assumptions!$F$11-Assumptions!$D$11)*(Assumptions!$F$11-Assumptions!$E$11)))</f>
        <v>0.135207581377721</v>
      </c>
      <c r="K845" s="19" t="n">
        <f aca="false">MAX(G845,I845+Assumptions!$D$21)</f>
        <v>0.084830223401668</v>
      </c>
      <c r="L845" s="28" t="n">
        <f aca="false">(F845-Assumptions!$D$15)*(1-H845)+Assumptions!$D$15-J845</f>
        <v>0.169188195062869</v>
      </c>
      <c r="M845" s="21" t="n">
        <f aca="false">Assumptions!$D$14*(1+E845)^1*L845-Assumptions!$D$14*(1+E845)^0*E845*Assumptions!$D$16</f>
        <v>25.5144780710259</v>
      </c>
      <c r="N845" s="21" t="n">
        <f aca="false">Assumptions!$D$14*(1+E845)^2*L845-Assumptions!$D$14*(1+E845)^1*E845*Assumptions!$D$16</f>
        <v>26.756163821765</v>
      </c>
      <c r="O845" s="21" t="n">
        <f aca="false">Assumptions!$D$14*(1+E845)^3*L845-Assumptions!$D$14*(1+E845)^2*E845*Assumptions!$D$16</f>
        <v>28.0582773617498</v>
      </c>
      <c r="P845" s="21" t="n">
        <f aca="false">Assumptions!$D$14*(1+E845)^4*L845-Assumptions!$D$14*(1+E845)^3*E845*Assumptions!$D$16</f>
        <v>29.4237594654161</v>
      </c>
      <c r="Q845" s="21" t="n">
        <f aca="false">Assumptions!$D$14*(1+E845)^5*L845-Assumptions!$D$14*(1+E845)^4*E845*Assumptions!$D$16</f>
        <v>30.8556940227164</v>
      </c>
      <c r="R845" s="21" t="n">
        <f aca="false">M845/(1+K845)+N845/(1+K845)^2+O845/(1+K845)^3+P845/(1+K845)^4+Q845/(1+K845)^5</f>
        <v>110.013197927117</v>
      </c>
      <c r="S845" s="21" t="n">
        <f aca="false">Q845*(1+I845)/(K845-I845)</f>
        <v>505.094692212682</v>
      </c>
      <c r="T845" s="21" t="n">
        <f aca="false">R845+S845/(1+K845)^5</f>
        <v>446.187044920613</v>
      </c>
      <c r="U845" s="8" t="n">
        <f aca="false">(T845-Assumptions!$D$17)/Assumptions!$D$18</f>
        <v>10.4474817968245</v>
      </c>
    </row>
    <row r="846" customFormat="false" ht="15" hidden="false" customHeight="false" outlineLevel="0" collapsed="false">
      <c r="B846" s="2" t="n">
        <v>841</v>
      </c>
      <c r="C846" s="27" t="n">
        <f aca="false">NORMSDIST('Random Draws'!C846)</f>
        <v>0.156999015173923</v>
      </c>
      <c r="D846" s="27" t="n">
        <f aca="false">NORMSDIST(Assumptions!$D$22*'Random Draws'!C846+SQRT(1-Assumptions!$D$22^2)*'Random Draws'!D846)</f>
        <v>0.480323055563433</v>
      </c>
      <c r="E846" s="19" t="n">
        <f aca="false">IF(C846&lt;(Assumptions!$E$6-Assumptions!$D$6)/(Assumptions!$F$6-Assumptions!$D$6),Assumptions!$D$6+SQRT(C846*(Assumptions!$F$6-Assumptions!$D$6)*(Assumptions!$E$6-Assumptions!$D$6)),Assumptions!$F$6-SQRT((1-C846)*(Assumptions!$F$6-Assumptions!$D$6)*(Assumptions!$F$6-Assumptions!$E$6)))</f>
        <v>0.0680177635772311</v>
      </c>
      <c r="F846" s="19" t="n">
        <f aca="false">IF(D846&lt;(Assumptions!$E$7-Assumptions!$D$7)/(Assumptions!$F$7-Assumptions!$D$7),Assumptions!$D$7+SQRT(D846*(Assumptions!$F$7-Assumptions!$D$7)*(Assumptions!$E$7-Assumptions!$D$7)),Assumptions!$F$7-SQRT((1-D846)*(Assumptions!$F$7-Assumptions!$D$7)*(Assumptions!$F$7-Assumptions!$E$7)))</f>
        <v>0.413683687777393</v>
      </c>
      <c r="G846" s="19" t="n">
        <f aca="false">MIN(Assumptions!$D$24,MAX(Assumptions!$D$23,Assumptions!$D$8+Assumptions!$E$8*'Random Draws'!E846))</f>
        <v>0.069424440331573</v>
      </c>
      <c r="H846" s="19" t="n">
        <f aca="false">IF('Random Draws'!F846&lt;(Assumptions!$E$9-Assumptions!$D$9)/(Assumptions!$F$9-Assumptions!$D$9),Assumptions!$D$9+SQRT('Random Draws'!F846*(Assumptions!$F$9-Assumptions!$D$9)*(Assumptions!$E$9-Assumptions!$D$9)),Assumptions!$F$9-SQRT((1-'Random Draws'!F846)*(Assumptions!$F$9-Assumptions!$D$9)*(Assumptions!$F$9-Assumptions!$E$9)))</f>
        <v>0.316162361423031</v>
      </c>
      <c r="I846" s="19" t="n">
        <f aca="false">IF('Random Draws'!G846&lt;(Assumptions!$E$10-Assumptions!$D$10)/(Assumptions!$F$10-Assumptions!$D$10),Assumptions!$D$10+SQRT('Random Draws'!G846*(Assumptions!$F$10-Assumptions!$D$10)*(Assumptions!$E$10-Assumptions!$D$10)),Assumptions!$F$10-SQRT((1-'Random Draws'!G846)*(Assumptions!$F$10-Assumptions!$D$10)*(Assumptions!$F$10-Assumptions!$E$10)))</f>
        <v>0.0201914239822735</v>
      </c>
      <c r="J846" s="19" t="n">
        <f aca="false">IF('Random Draws'!H846&lt;(Assumptions!$E$11-Assumptions!$D$11)/(Assumptions!$F$11-Assumptions!$D$11),Assumptions!$D$11+SQRT('Random Draws'!H846*(Assumptions!$F$11-Assumptions!$D$11)*(Assumptions!$E$11-Assumptions!$D$11)),Assumptions!$F$11-SQRT((1-'Random Draws'!H846)*(Assumptions!$F$11-Assumptions!$D$11)*(Assumptions!$F$11-Assumptions!$E$11)))</f>
        <v>0.145188358810212</v>
      </c>
      <c r="K846" s="19" t="n">
        <f aca="false">MAX(G846,I846+Assumptions!$D$21)</f>
        <v>0.069424440331573</v>
      </c>
      <c r="L846" s="28" t="n">
        <f aca="false">(F846-Assumptions!$D$15)*(1-H846)+Assumptions!$D$15-J846</f>
        <v>0.178805224342286</v>
      </c>
      <c r="M846" s="21" t="n">
        <f aca="false">Assumptions!$D$14*(1+E846)^1*L846-Assumptions!$D$14*(1+E846)^0*E846*Assumptions!$D$16</f>
        <v>27.3943603220452</v>
      </c>
      <c r="N846" s="21" t="n">
        <f aca="false">Assumptions!$D$14*(1+E846)^2*L846-Assumptions!$D$14*(1+E846)^1*E846*Assumptions!$D$16</f>
        <v>29.2576634457796</v>
      </c>
      <c r="O846" s="21" t="n">
        <f aca="false">Assumptions!$D$14*(1+E846)^3*L846-Assumptions!$D$14*(1+E846)^2*E846*Assumptions!$D$16</f>
        <v>31.2477042808568</v>
      </c>
      <c r="P846" s="21" t="n">
        <f aca="false">Assumptions!$D$14*(1+E846)^4*L846-Assumptions!$D$14*(1+E846)^3*E846*Assumptions!$D$16</f>
        <v>33.3731032429634</v>
      </c>
      <c r="Q846" s="21" t="n">
        <f aca="false">Assumptions!$D$14*(1+E846)^5*L846-Assumptions!$D$14*(1+E846)^4*E846*Assumptions!$D$16</f>
        <v>35.6430670891818</v>
      </c>
      <c r="R846" s="21" t="n">
        <f aca="false">M846/(1+K846)+N846/(1+K846)^2+O846/(1+K846)^3+P846/(1+K846)^4+Q846/(1+K846)^5</f>
        <v>127.743425351082</v>
      </c>
      <c r="S846" s="21" t="n">
        <f aca="false">Q846*(1+I846)/(K846-I846)</f>
        <v>738.584674780451</v>
      </c>
      <c r="T846" s="21" t="n">
        <f aca="false">R846+S846/(1+K846)^5</f>
        <v>655.762688143009</v>
      </c>
      <c r="U846" s="8" t="n">
        <f aca="false">(T846-Assumptions!$D$17)/Assumptions!$D$18</f>
        <v>18.8305075257204</v>
      </c>
    </row>
    <row r="847" customFormat="false" ht="15" hidden="false" customHeight="false" outlineLevel="0" collapsed="false">
      <c r="B847" s="2" t="n">
        <v>842</v>
      </c>
      <c r="C847" s="27" t="n">
        <f aca="false">NORMSDIST('Random Draws'!C847)</f>
        <v>0.0925311728931543</v>
      </c>
      <c r="D847" s="27" t="n">
        <f aca="false">NORMSDIST(Assumptions!$D$22*'Random Draws'!C847+SQRT(1-Assumptions!$D$22^2)*'Random Draws'!D847)</f>
        <v>0.743286055430807</v>
      </c>
      <c r="E847" s="19" t="n">
        <f aca="false">IF(C847&lt;(Assumptions!$E$6-Assumptions!$D$6)/(Assumptions!$F$6-Assumptions!$D$6),Assumptions!$D$6+SQRT(C847*(Assumptions!$F$6-Assumptions!$D$6)*(Assumptions!$E$6-Assumptions!$D$6)),Assumptions!$F$6-SQRT((1-C847)*(Assumptions!$F$6-Assumptions!$D$6)*(Assumptions!$F$6-Assumptions!$E$6)))</f>
        <v>0.0615094366375731</v>
      </c>
      <c r="F847" s="19" t="n">
        <f aca="false">IF(D847&lt;(Assumptions!$E$7-Assumptions!$D$7)/(Assumptions!$F$7-Assumptions!$D$7),Assumptions!$D$7+SQRT(D847*(Assumptions!$F$7-Assumptions!$D$7)*(Assumptions!$E$7-Assumptions!$D$7)),Assumptions!$F$7-SQRT((1-D847)*(Assumptions!$F$7-Assumptions!$D$7)*(Assumptions!$F$7-Assumptions!$E$7)))</f>
        <v>0.427955409531767</v>
      </c>
      <c r="G847" s="19" t="n">
        <f aca="false">MIN(Assumptions!$D$24,MAX(Assumptions!$D$23,Assumptions!$D$8+Assumptions!$E$8*'Random Draws'!E847))</f>
        <v>0.10893420273838</v>
      </c>
      <c r="H847" s="19" t="n">
        <f aca="false">IF('Random Draws'!F847&lt;(Assumptions!$E$9-Assumptions!$D$9)/(Assumptions!$F$9-Assumptions!$D$9),Assumptions!$D$9+SQRT('Random Draws'!F847*(Assumptions!$F$9-Assumptions!$D$9)*(Assumptions!$E$9-Assumptions!$D$9)),Assumptions!$F$9-SQRT((1-'Random Draws'!F847)*(Assumptions!$F$9-Assumptions!$D$9)*(Assumptions!$F$9-Assumptions!$E$9)))</f>
        <v>0.256550068070942</v>
      </c>
      <c r="I847" s="19" t="n">
        <f aca="false">IF('Random Draws'!G847&lt;(Assumptions!$E$10-Assumptions!$D$10)/(Assumptions!$F$10-Assumptions!$D$10),Assumptions!$D$10+SQRT('Random Draws'!G847*(Assumptions!$F$10-Assumptions!$D$10)*(Assumptions!$E$10-Assumptions!$D$10)),Assumptions!$F$10-SQRT((1-'Random Draws'!G847)*(Assumptions!$F$10-Assumptions!$D$10)*(Assumptions!$F$10-Assumptions!$E$10)))</f>
        <v>0.0164947230755206</v>
      </c>
      <c r="J847" s="19" t="n">
        <f aca="false">IF('Random Draws'!H847&lt;(Assumptions!$E$11-Assumptions!$D$11)/(Assumptions!$F$11-Assumptions!$D$11),Assumptions!$D$11+SQRT('Random Draws'!H847*(Assumptions!$F$11-Assumptions!$D$11)*(Assumptions!$E$11-Assumptions!$D$11)),Assumptions!$F$11-SQRT((1-'Random Draws'!H847)*(Assumptions!$F$11-Assumptions!$D$11)*(Assumptions!$F$11-Assumptions!$E$11)))</f>
        <v>0.18445817972433</v>
      </c>
      <c r="K847" s="19" t="n">
        <f aca="false">MAX(G847,I847+Assumptions!$D$21)</f>
        <v>0.10893420273838</v>
      </c>
      <c r="L847" s="28" t="n">
        <f aca="false">(F847-Assumptions!$D$15)*(1-H847)+Assumptions!$D$15-J847</f>
        <v>0.167056749209956</v>
      </c>
      <c r="M847" s="21" t="n">
        <f aca="false">Assumptions!$D$14*(1+E847)^1*L847-Assumptions!$D$14*(1+E847)^0*E847*Assumptions!$D$16</f>
        <v>25.4456197329795</v>
      </c>
      <c r="N847" s="21" t="n">
        <f aca="false">Assumptions!$D$14*(1+E847)^2*L847-Assumptions!$D$14*(1+E847)^1*E847*Assumptions!$D$16</f>
        <v>27.010765467649</v>
      </c>
      <c r="O847" s="21" t="n">
        <f aca="false">Assumptions!$D$14*(1+E847)^3*L847-Assumptions!$D$14*(1+E847)^2*E847*Assumptions!$D$16</f>
        <v>28.6721824347137</v>
      </c>
      <c r="P847" s="21" t="n">
        <f aca="false">Assumptions!$D$14*(1+E847)^4*L847-Assumptions!$D$14*(1+E847)^3*E847*Assumptions!$D$16</f>
        <v>30.4357922234426</v>
      </c>
      <c r="Q847" s="21" t="n">
        <f aca="false">Assumptions!$D$14*(1+E847)^5*L847-Assumptions!$D$14*(1+E847)^4*E847*Assumptions!$D$16</f>
        <v>32.3078806567248</v>
      </c>
      <c r="R847" s="21" t="n">
        <f aca="false">M847/(1+K847)+N847/(1+K847)^2+O847/(1+K847)^3+P847/(1+K847)^4+Q847/(1+K847)^5</f>
        <v>105.327731028615</v>
      </c>
      <c r="S847" s="21" t="n">
        <f aca="false">Q847*(1+I847)/(K847-I847)</f>
        <v>355.268012337258</v>
      </c>
      <c r="T847" s="21" t="n">
        <f aca="false">R847+S847/(1+K847)^5</f>
        <v>317.177118817981</v>
      </c>
      <c r="U847" s="8" t="n">
        <f aca="false">(T847-Assumptions!$D$17)/Assumptions!$D$18</f>
        <v>5.28708475271926</v>
      </c>
    </row>
    <row r="848" customFormat="false" ht="15" hidden="false" customHeight="false" outlineLevel="0" collapsed="false">
      <c r="B848" s="2" t="n">
        <v>843</v>
      </c>
      <c r="C848" s="27" t="n">
        <f aca="false">NORMSDIST('Random Draws'!C848)</f>
        <v>0.441028933810405</v>
      </c>
      <c r="D848" s="27" t="n">
        <f aca="false">NORMSDIST(Assumptions!$D$22*'Random Draws'!C848+SQRT(1-Assumptions!$D$22^2)*'Random Draws'!D848)</f>
        <v>0.640776004166333</v>
      </c>
      <c r="E848" s="19" t="n">
        <f aca="false">IF(C848&lt;(Assumptions!$E$6-Assumptions!$D$6)/(Assumptions!$F$6-Assumptions!$D$6),Assumptions!$D$6+SQRT(C848*(Assumptions!$F$6-Assumptions!$D$6)*(Assumptions!$E$6-Assumptions!$D$6)),Assumptions!$F$6-SQRT((1-C848)*(Assumptions!$F$6-Assumptions!$D$6)*(Assumptions!$F$6-Assumptions!$E$6)))</f>
        <v>0.0869589679300134</v>
      </c>
      <c r="F848" s="19" t="n">
        <f aca="false">IF(D848&lt;(Assumptions!$E$7-Assumptions!$D$7)/(Assumptions!$F$7-Assumptions!$D$7),Assumptions!$D$7+SQRT(D848*(Assumptions!$F$7-Assumptions!$D$7)*(Assumptions!$E$7-Assumptions!$D$7)),Assumptions!$F$7-SQRT((1-D848)*(Assumptions!$F$7-Assumptions!$D$7)*(Assumptions!$F$7-Assumptions!$E$7)))</f>
        <v>0.422093589152563</v>
      </c>
      <c r="G848" s="19" t="n">
        <f aca="false">MIN(Assumptions!$D$24,MAX(Assumptions!$D$23,Assumptions!$D$8+Assumptions!$E$8*'Random Draws'!E848))</f>
        <v>0.084583378315191</v>
      </c>
      <c r="H848" s="19" t="n">
        <f aca="false">IF('Random Draws'!F848&lt;(Assumptions!$E$9-Assumptions!$D$9)/(Assumptions!$F$9-Assumptions!$D$9),Assumptions!$D$9+SQRT('Random Draws'!F848*(Assumptions!$F$9-Assumptions!$D$9)*(Assumptions!$E$9-Assumptions!$D$9)),Assumptions!$F$9-SQRT((1-'Random Draws'!F848)*(Assumptions!$F$9-Assumptions!$D$9)*(Assumptions!$F$9-Assumptions!$E$9)))</f>
        <v>0.271091532696821</v>
      </c>
      <c r="I848" s="19" t="n">
        <f aca="false">IF('Random Draws'!G848&lt;(Assumptions!$E$10-Assumptions!$D$10)/(Assumptions!$F$10-Assumptions!$D$10),Assumptions!$D$10+SQRT('Random Draws'!G848*(Assumptions!$F$10-Assumptions!$D$10)*(Assumptions!$E$10-Assumptions!$D$10)),Assumptions!$F$10-SQRT((1-'Random Draws'!G848)*(Assumptions!$F$10-Assumptions!$D$10)*(Assumptions!$F$10-Assumptions!$E$10)))</f>
        <v>0.0157250379603501</v>
      </c>
      <c r="J848" s="19" t="n">
        <f aca="false">IF('Random Draws'!H848&lt;(Assumptions!$E$11-Assumptions!$D$11)/(Assumptions!$F$11-Assumptions!$D$11),Assumptions!$D$11+SQRT('Random Draws'!H848*(Assumptions!$F$11-Assumptions!$D$11)*(Assumptions!$E$11-Assumptions!$D$11)),Assumptions!$F$11-SQRT((1-'Random Draws'!H848)*(Assumptions!$F$11-Assumptions!$D$11)*(Assumptions!$F$11-Assumptions!$E$11)))</f>
        <v>0.173517914879451</v>
      </c>
      <c r="K848" s="19" t="n">
        <f aca="false">MAX(G848,I848+Assumptions!$D$21)</f>
        <v>0.084583378315191</v>
      </c>
      <c r="L848" s="28" t="n">
        <f aca="false">(F848-Assumptions!$D$15)*(1-H848)+Assumptions!$D$15-J848</f>
        <v>0.169391575498829</v>
      </c>
      <c r="M848" s="21" t="n">
        <f aca="false">Assumptions!$D$14*(1+E848)^1*L848-Assumptions!$D$14*(1+E848)^0*E848*Assumptions!$D$16</f>
        <v>26.3193738411401</v>
      </c>
      <c r="N848" s="21" t="n">
        <f aca="false">Assumptions!$D$14*(1+E848)^2*L848-Assumptions!$D$14*(1+E848)^1*E848*Assumptions!$D$16</f>
        <v>28.6080794269298</v>
      </c>
      <c r="O848" s="21" t="n">
        <f aca="false">Assumptions!$D$14*(1+E848)^3*L848-Assumptions!$D$14*(1+E848)^2*E848*Assumptions!$D$16</f>
        <v>31.0958084883555</v>
      </c>
      <c r="P848" s="21" t="n">
        <f aca="false">Assumptions!$D$14*(1+E848)^4*L848-Assumptions!$D$14*(1+E848)^3*E848*Assumptions!$D$16</f>
        <v>33.7998679014522</v>
      </c>
      <c r="Q848" s="21" t="n">
        <f aca="false">Assumptions!$D$14*(1+E848)^5*L848-Assumptions!$D$14*(1+E848)^4*E848*Assumptions!$D$16</f>
        <v>36.7390695303333</v>
      </c>
      <c r="R848" s="21" t="n">
        <f aca="false">M848/(1+K848)+N848/(1+K848)^2+O848/(1+K848)^3+P848/(1+K848)^4+Q848/(1+K848)^5</f>
        <v>121.866714555749</v>
      </c>
      <c r="S848" s="21" t="n">
        <f aca="false">Q848*(1+I848)/(K848-I848)</f>
        <v>541.935698726178</v>
      </c>
      <c r="T848" s="21" t="n">
        <f aca="false">R848+S848/(1+K848)^5</f>
        <v>482.971328872618</v>
      </c>
      <c r="U848" s="8" t="n">
        <f aca="false">(T848-Assumptions!$D$17)/Assumptions!$D$18</f>
        <v>11.9188531549047</v>
      </c>
    </row>
    <row r="849" customFormat="false" ht="15" hidden="false" customHeight="false" outlineLevel="0" collapsed="false">
      <c r="B849" s="2" t="n">
        <v>844</v>
      </c>
      <c r="C849" s="27" t="n">
        <f aca="false">NORMSDIST('Random Draws'!C849)</f>
        <v>0.717258310166841</v>
      </c>
      <c r="D849" s="27" t="n">
        <f aca="false">NORMSDIST(Assumptions!$D$22*'Random Draws'!C849+SQRT(1-Assumptions!$D$22^2)*'Random Draws'!D849)</f>
        <v>0.0651300326309792</v>
      </c>
      <c r="E849" s="19" t="n">
        <f aca="false">IF(C849&lt;(Assumptions!$E$6-Assumptions!$D$6)/(Assumptions!$F$6-Assumptions!$D$6),Assumptions!$D$6+SQRT(C849*(Assumptions!$F$6-Assumptions!$D$6)*(Assumptions!$E$6-Assumptions!$D$6)),Assumptions!$F$6-SQRT((1-C849)*(Assumptions!$F$6-Assumptions!$D$6)*(Assumptions!$F$6-Assumptions!$E$6)))</f>
        <v>0.102400685522662</v>
      </c>
      <c r="F849" s="19" t="n">
        <f aca="false">IF(D849&lt;(Assumptions!$E$7-Assumptions!$D$7)/(Assumptions!$F$7-Assumptions!$D$7),Assumptions!$D$7+SQRT(D849*(Assumptions!$F$7-Assumptions!$D$7)*(Assumptions!$E$7-Assumptions!$D$7)),Assumptions!$F$7-SQRT((1-D849)*(Assumptions!$F$7-Assumptions!$D$7)*(Assumptions!$F$7-Assumptions!$E$7)))</f>
        <v>0.379768161163494</v>
      </c>
      <c r="G849" s="19" t="n">
        <f aca="false">MIN(Assumptions!$D$24,MAX(Assumptions!$D$23,Assumptions!$D$8+Assumptions!$E$8*'Random Draws'!E849))</f>
        <v>0.091287768044426</v>
      </c>
      <c r="H849" s="19" t="n">
        <f aca="false">IF('Random Draws'!F849&lt;(Assumptions!$E$9-Assumptions!$D$9)/(Assumptions!$F$9-Assumptions!$D$9),Assumptions!$D$9+SQRT('Random Draws'!F849*(Assumptions!$F$9-Assumptions!$D$9)*(Assumptions!$E$9-Assumptions!$D$9)),Assumptions!$F$9-SQRT((1-'Random Draws'!F849)*(Assumptions!$F$9-Assumptions!$D$9)*(Assumptions!$F$9-Assumptions!$E$9)))</f>
        <v>0.271545797697316</v>
      </c>
      <c r="I849" s="19" t="n">
        <f aca="false">IF('Random Draws'!G849&lt;(Assumptions!$E$10-Assumptions!$D$10)/(Assumptions!$F$10-Assumptions!$D$10),Assumptions!$D$10+SQRT('Random Draws'!G849*(Assumptions!$F$10-Assumptions!$D$10)*(Assumptions!$E$10-Assumptions!$D$10)),Assumptions!$F$10-SQRT((1-'Random Draws'!G849)*(Assumptions!$F$10-Assumptions!$D$10)*(Assumptions!$F$10-Assumptions!$E$10)))</f>
        <v>0.0179660043736368</v>
      </c>
      <c r="J849" s="19" t="n">
        <f aca="false">IF('Random Draws'!H849&lt;(Assumptions!$E$11-Assumptions!$D$11)/(Assumptions!$F$11-Assumptions!$D$11),Assumptions!$D$11+SQRT('Random Draws'!H849*(Assumptions!$F$11-Assumptions!$D$11)*(Assumptions!$E$11-Assumptions!$D$11)),Assumptions!$F$11-SQRT((1-'Random Draws'!H849)*(Assumptions!$F$11-Assumptions!$D$11)*(Assumptions!$F$11-Assumptions!$E$11)))</f>
        <v>0.204597815692182</v>
      </c>
      <c r="K849" s="19" t="n">
        <f aca="false">MAX(G849,I849+Assumptions!$D$21)</f>
        <v>0.091287768044426</v>
      </c>
      <c r="L849" s="28" t="n">
        <f aca="false">(F849-Assumptions!$D$15)*(1-H849)+Assumptions!$D$15-J849</f>
        <v>0.107346850908779</v>
      </c>
      <c r="M849" s="21" t="n">
        <f aca="false">Assumptions!$D$14*(1+E849)^1*L849-Assumptions!$D$14*(1+E849)^0*E849*Assumptions!$D$16</f>
        <v>16.7137471124043</v>
      </c>
      <c r="N849" s="21" t="n">
        <f aca="false">Assumptions!$D$14*(1+E849)^2*L849-Assumptions!$D$14*(1+E849)^1*E849*Assumptions!$D$16</f>
        <v>18.425246274367</v>
      </c>
      <c r="O849" s="21" t="n">
        <f aca="false">Assumptions!$D$14*(1+E849)^3*L849-Assumptions!$D$14*(1+E849)^2*E849*Assumptions!$D$16</f>
        <v>20.312004123786</v>
      </c>
      <c r="P849" s="21" t="n">
        <f aca="false">Assumptions!$D$14*(1+E849)^4*L849-Assumptions!$D$14*(1+E849)^3*E849*Assumptions!$D$16</f>
        <v>22.3919672704008</v>
      </c>
      <c r="Q849" s="21" t="n">
        <f aca="false">Assumptions!$D$14*(1+E849)^5*L849-Assumptions!$D$14*(1+E849)^4*E849*Assumptions!$D$16</f>
        <v>24.6849200690908</v>
      </c>
      <c r="R849" s="21" t="n">
        <f aca="false">M849/(1+K849)+N849/(1+K849)^2+O849/(1+K849)^3+P849/(1+K849)^4+Q849/(1+K849)^5</f>
        <v>78.1536920338972</v>
      </c>
      <c r="S849" s="21" t="n">
        <f aca="false">Q849*(1+I849)/(K849-I849)</f>
        <v>342.714198254153</v>
      </c>
      <c r="T849" s="21" t="n">
        <f aca="false">R849+S849/(1+K849)^5</f>
        <v>299.583284340249</v>
      </c>
      <c r="U849" s="8" t="n">
        <f aca="false">(T849-Assumptions!$D$17)/Assumptions!$D$18</f>
        <v>4.58333137360996</v>
      </c>
    </row>
    <row r="850" customFormat="false" ht="15" hidden="false" customHeight="false" outlineLevel="0" collapsed="false">
      <c r="B850" s="2" t="n">
        <v>845</v>
      </c>
      <c r="C850" s="27" t="n">
        <f aca="false">NORMSDIST('Random Draws'!C850)</f>
        <v>0.21038933678371</v>
      </c>
      <c r="D850" s="27" t="n">
        <f aca="false">NORMSDIST(Assumptions!$D$22*'Random Draws'!C850+SQRT(1-Assumptions!$D$22^2)*'Random Draws'!D850)</f>
        <v>0.474292490275114</v>
      </c>
      <c r="E850" s="19" t="n">
        <f aca="false">IF(C850&lt;(Assumptions!$E$6-Assumptions!$D$6)/(Assumptions!$F$6-Assumptions!$D$6),Assumptions!$D$6+SQRT(C850*(Assumptions!$F$6-Assumptions!$D$6)*(Assumptions!$E$6-Assumptions!$D$6)),Assumptions!$F$6-SQRT((1-C850)*(Assumptions!$F$6-Assumptions!$D$6)*(Assumptions!$F$6-Assumptions!$E$6)))</f>
        <v>0.0724337275674344</v>
      </c>
      <c r="F850" s="19" t="n">
        <f aca="false">IF(D850&lt;(Assumptions!$E$7-Assumptions!$D$7)/(Assumptions!$F$7-Assumptions!$D$7),Assumptions!$D$7+SQRT(D850*(Assumptions!$F$7-Assumptions!$D$7)*(Assumptions!$E$7-Assumptions!$D$7)),Assumptions!$F$7-SQRT((1-D850)*(Assumptions!$F$7-Assumptions!$D$7)*(Assumptions!$F$7-Assumptions!$E$7)))</f>
        <v>0.413345617829871</v>
      </c>
      <c r="G850" s="19" t="n">
        <f aca="false">MIN(Assumptions!$D$24,MAX(Assumptions!$D$23,Assumptions!$D$8+Assumptions!$E$8*'Random Draws'!E850))</f>
        <v>0.106815380040773</v>
      </c>
      <c r="H850" s="19" t="n">
        <f aca="false">IF('Random Draws'!F850&lt;(Assumptions!$E$9-Assumptions!$D$9)/(Assumptions!$F$9-Assumptions!$D$9),Assumptions!$D$9+SQRT('Random Draws'!F850*(Assumptions!$F$9-Assumptions!$D$9)*(Assumptions!$E$9-Assumptions!$D$9)),Assumptions!$F$9-SQRT((1-'Random Draws'!F850)*(Assumptions!$F$9-Assumptions!$D$9)*(Assumptions!$F$9-Assumptions!$E$9)))</f>
        <v>0.303256427773026</v>
      </c>
      <c r="I850" s="19" t="n">
        <f aca="false">IF('Random Draws'!G850&lt;(Assumptions!$E$10-Assumptions!$D$10)/(Assumptions!$F$10-Assumptions!$D$10),Assumptions!$D$10+SQRT('Random Draws'!G850*(Assumptions!$F$10-Assumptions!$D$10)*(Assumptions!$E$10-Assumptions!$D$10)),Assumptions!$F$10-SQRT((1-'Random Draws'!G850)*(Assumptions!$F$10-Assumptions!$D$10)*(Assumptions!$F$10-Assumptions!$E$10)))</f>
        <v>0.0232379286579851</v>
      </c>
      <c r="J850" s="19" t="n">
        <f aca="false">IF('Random Draws'!H850&lt;(Assumptions!$E$11-Assumptions!$D$11)/(Assumptions!$F$11-Assumptions!$D$11),Assumptions!$D$11+SQRT('Random Draws'!H850*(Assumptions!$F$11-Assumptions!$D$11)*(Assumptions!$E$11-Assumptions!$D$11)),Assumptions!$F$11-SQRT((1-'Random Draws'!H850)*(Assumptions!$F$11-Assumptions!$D$11)*(Assumptions!$F$11-Assumptions!$E$11)))</f>
        <v>0.131639027121027</v>
      </c>
      <c r="K850" s="19" t="n">
        <f aca="false">MAX(G850,I850+Assumptions!$D$21)</f>
        <v>0.106815380040773</v>
      </c>
      <c r="L850" s="28" t="n">
        <f aca="false">(F850-Assumptions!$D$15)*(1-H850)+Assumptions!$D$15-J850</f>
        <v>0.195780210820617</v>
      </c>
      <c r="M850" s="21" t="n">
        <f aca="false">Assumptions!$D$14*(1+E850)^1*L850-Assumptions!$D$14*(1+E850)^0*E850*Assumptions!$D$16</f>
        <v>30.129301969854</v>
      </c>
      <c r="N850" s="21" t="n">
        <f aca="false">Assumptions!$D$14*(1+E850)^2*L850-Assumptions!$D$14*(1+E850)^1*E850*Assumptions!$D$16</f>
        <v>32.3116796205354</v>
      </c>
      <c r="O850" s="21" t="n">
        <f aca="false">Assumptions!$D$14*(1+E850)^3*L850-Assumptions!$D$14*(1+E850)^2*E850*Assumptions!$D$16</f>
        <v>34.6521350194154</v>
      </c>
      <c r="P850" s="21" t="n">
        <f aca="false">Assumptions!$D$14*(1+E850)^4*L850-Assumptions!$D$14*(1+E850)^3*E850*Assumptions!$D$16</f>
        <v>37.1621183270417</v>
      </c>
      <c r="Q850" s="21" t="n">
        <f aca="false">Assumptions!$D$14*(1+E850)^5*L850-Assumptions!$D$14*(1+E850)^4*E850*Assumptions!$D$16</f>
        <v>39.8539090817714</v>
      </c>
      <c r="R850" s="21" t="n">
        <f aca="false">M850/(1+K850)+N850/(1+K850)^2+O850/(1+K850)^3+P850/(1+K850)^4+Q850/(1+K850)^5</f>
        <v>127.910684502934</v>
      </c>
      <c r="S850" s="21" t="n">
        <f aca="false">Q850*(1+I850)/(K850-I850)</f>
        <v>487.931023296958</v>
      </c>
      <c r="T850" s="21" t="n">
        <f aca="false">R850+S850/(1+K850)^5</f>
        <v>421.663816119693</v>
      </c>
      <c r="U850" s="8" t="n">
        <f aca="false">(T850-Assumptions!$D$17)/Assumptions!$D$18</f>
        <v>9.4665526447877</v>
      </c>
    </row>
    <row r="851" customFormat="false" ht="15" hidden="false" customHeight="false" outlineLevel="0" collapsed="false">
      <c r="B851" s="2" t="n">
        <v>846</v>
      </c>
      <c r="C851" s="27" t="n">
        <f aca="false">NORMSDIST('Random Draws'!C851)</f>
        <v>0.590940267616814</v>
      </c>
      <c r="D851" s="27" t="n">
        <f aca="false">NORMSDIST(Assumptions!$D$22*'Random Draws'!C851+SQRT(1-Assumptions!$D$22^2)*'Random Draws'!D851)</f>
        <v>0.374926938362259</v>
      </c>
      <c r="E851" s="19" t="n">
        <f aca="false">IF(C851&lt;(Assumptions!$E$6-Assumptions!$D$6)/(Assumptions!$F$6-Assumptions!$D$6),Assumptions!$D$6+SQRT(C851*(Assumptions!$F$6-Assumptions!$D$6)*(Assumptions!$E$6-Assumptions!$D$6)),Assumptions!$F$6-SQRT((1-C851)*(Assumptions!$F$6-Assumptions!$D$6)*(Assumptions!$F$6-Assumptions!$E$6)))</f>
        <v>0.0947750217035328</v>
      </c>
      <c r="F851" s="19" t="n">
        <f aca="false">IF(D851&lt;(Assumptions!$E$7-Assumptions!$D$7)/(Assumptions!$F$7-Assumptions!$D$7),Assumptions!$D$7+SQRT(D851*(Assumptions!$F$7-Assumptions!$D$7)*(Assumptions!$E$7-Assumptions!$D$7)),Assumptions!$F$7-SQRT((1-D851)*(Assumptions!$F$7-Assumptions!$D$7)*(Assumptions!$F$7-Assumptions!$E$7)))</f>
        <v>0.407429543853737</v>
      </c>
      <c r="G851" s="19" t="n">
        <f aca="false">MIN(Assumptions!$D$24,MAX(Assumptions!$D$23,Assumptions!$D$8+Assumptions!$E$8*'Random Draws'!E851))</f>
        <v>0.084979044492152</v>
      </c>
      <c r="H851" s="19" t="n">
        <f aca="false">IF('Random Draws'!F851&lt;(Assumptions!$E$9-Assumptions!$D$9)/(Assumptions!$F$9-Assumptions!$D$9),Assumptions!$D$9+SQRT('Random Draws'!F851*(Assumptions!$F$9-Assumptions!$D$9)*(Assumptions!$E$9-Assumptions!$D$9)),Assumptions!$F$9-SQRT((1-'Random Draws'!F851)*(Assumptions!$F$9-Assumptions!$D$9)*(Assumptions!$F$9-Assumptions!$E$9)))</f>
        <v>0.29494322188282</v>
      </c>
      <c r="I851" s="19" t="n">
        <f aca="false">IF('Random Draws'!G851&lt;(Assumptions!$E$10-Assumptions!$D$10)/(Assumptions!$F$10-Assumptions!$D$10),Assumptions!$D$10+SQRT('Random Draws'!G851*(Assumptions!$F$10-Assumptions!$D$10)*(Assumptions!$E$10-Assumptions!$D$10)),Assumptions!$F$10-SQRT((1-'Random Draws'!G851)*(Assumptions!$F$10-Assumptions!$D$10)*(Assumptions!$F$10-Assumptions!$E$10)))</f>
        <v>0.0172509659741341</v>
      </c>
      <c r="J851" s="19" t="n">
        <f aca="false">IF('Random Draws'!H851&lt;(Assumptions!$E$11-Assumptions!$D$11)/(Assumptions!$F$11-Assumptions!$D$11),Assumptions!$D$11+SQRT('Random Draws'!H851*(Assumptions!$F$11-Assumptions!$D$11)*(Assumptions!$E$11-Assumptions!$D$11)),Assumptions!$F$11-SQRT((1-'Random Draws'!H851)*(Assumptions!$F$11-Assumptions!$D$11)*(Assumptions!$F$11-Assumptions!$E$11)))</f>
        <v>0.162154408799391</v>
      </c>
      <c r="K851" s="19" t="n">
        <f aca="false">MAX(G851,I851+Assumptions!$D$21)</f>
        <v>0.084979044492152</v>
      </c>
      <c r="L851" s="28" t="n">
        <f aca="false">(F851-Assumptions!$D$15)*(1-H851)+Assumptions!$D$15-J851</f>
        <v>0.163449171544644</v>
      </c>
      <c r="M851" s="21" t="n">
        <f aca="false">Assumptions!$D$14*(1+E851)^1*L851-Assumptions!$D$14*(1+E851)^0*E851*Assumptions!$D$16</f>
        <v>25.5340388527454</v>
      </c>
      <c r="N851" s="21" t="n">
        <f aca="false">Assumptions!$D$14*(1+E851)^2*L851-Assumptions!$D$14*(1+E851)^1*E851*Assumptions!$D$16</f>
        <v>27.9540279391932</v>
      </c>
      <c r="O851" s="21" t="n">
        <f aca="false">Assumptions!$D$14*(1+E851)^3*L851-Assumptions!$D$14*(1+E851)^2*E851*Assumptions!$D$16</f>
        <v>30.6033715438314</v>
      </c>
      <c r="P851" s="21" t="n">
        <f aca="false">Assumptions!$D$14*(1+E851)^4*L851-Assumptions!$D$14*(1+E851)^3*E851*Assumptions!$D$16</f>
        <v>33.5038067460993</v>
      </c>
      <c r="Q851" s="21" t="n">
        <f aca="false">Assumptions!$D$14*(1+E851)^5*L851-Assumptions!$D$14*(1+E851)^4*E851*Assumptions!$D$16</f>
        <v>36.6791307576118</v>
      </c>
      <c r="R851" s="21" t="n">
        <f aca="false">M851/(1+K851)+N851/(1+K851)^2+O851/(1+K851)^3+P851/(1+K851)^4+Q851/(1+K851)^5</f>
        <v>119.814757679787</v>
      </c>
      <c r="S851" s="21" t="n">
        <f aca="false">Q851*(1+I851)/(K851-I851)</f>
        <v>550.907127600644</v>
      </c>
      <c r="T851" s="21" t="n">
        <f aca="false">R851+S851/(1+K851)^5</f>
        <v>486.228404439085</v>
      </c>
      <c r="U851" s="8" t="n">
        <f aca="false">(T851-Assumptions!$D$17)/Assumptions!$D$18</f>
        <v>12.0491361775634</v>
      </c>
    </row>
    <row r="852" customFormat="false" ht="15" hidden="false" customHeight="false" outlineLevel="0" collapsed="false">
      <c r="B852" s="2" t="n">
        <v>847</v>
      </c>
      <c r="C852" s="27" t="n">
        <f aca="false">NORMSDIST('Random Draws'!C852)</f>
        <v>0.390453665514166</v>
      </c>
      <c r="D852" s="27" t="n">
        <f aca="false">NORMSDIST(Assumptions!$D$22*'Random Draws'!C852+SQRT(1-Assumptions!$D$22^2)*'Random Draws'!D852)</f>
        <v>0.860167831023981</v>
      </c>
      <c r="E852" s="19" t="n">
        <f aca="false">IF(C852&lt;(Assumptions!$E$6-Assumptions!$D$6)/(Assumptions!$F$6-Assumptions!$D$6),Assumptions!$D$6+SQRT(C852*(Assumptions!$F$6-Assumptions!$D$6)*(Assumptions!$E$6-Assumptions!$D$6)),Assumptions!$F$6-SQRT((1-C852)*(Assumptions!$F$6-Assumptions!$D$6)*(Assumptions!$F$6-Assumptions!$E$6)))</f>
        <v>0.0841844806190005</v>
      </c>
      <c r="F852" s="19" t="n">
        <f aca="false">IF(D852&lt;(Assumptions!$E$7-Assumptions!$D$7)/(Assumptions!$F$7-Assumptions!$D$7),Assumptions!$D$7+SQRT(D852*(Assumptions!$F$7-Assumptions!$D$7)*(Assumptions!$E$7-Assumptions!$D$7)),Assumptions!$F$7-SQRT((1-D852)*(Assumptions!$F$7-Assumptions!$D$7)*(Assumptions!$F$7-Assumptions!$E$7)))</f>
        <v>0.436349869431564</v>
      </c>
      <c r="G852" s="19" t="n">
        <f aca="false">MIN(Assumptions!$D$24,MAX(Assumptions!$D$23,Assumptions!$D$8+Assumptions!$E$8*'Random Draws'!E852))</f>
        <v>0.090971489064277</v>
      </c>
      <c r="H852" s="19" t="n">
        <f aca="false">IF('Random Draws'!F852&lt;(Assumptions!$E$9-Assumptions!$D$9)/(Assumptions!$F$9-Assumptions!$D$9),Assumptions!$D$9+SQRT('Random Draws'!F852*(Assumptions!$F$9-Assumptions!$D$9)*(Assumptions!$E$9-Assumptions!$D$9)),Assumptions!$F$9-SQRT((1-'Random Draws'!F852)*(Assumptions!$F$9-Assumptions!$D$9)*(Assumptions!$F$9-Assumptions!$E$9)))</f>
        <v>0.337702270269786</v>
      </c>
      <c r="I852" s="19" t="n">
        <f aca="false">IF('Random Draws'!G852&lt;(Assumptions!$E$10-Assumptions!$D$10)/(Assumptions!$F$10-Assumptions!$D$10),Assumptions!$D$10+SQRT('Random Draws'!G852*(Assumptions!$F$10-Assumptions!$D$10)*(Assumptions!$E$10-Assumptions!$D$10)),Assumptions!$F$10-SQRT((1-'Random Draws'!G852)*(Assumptions!$F$10-Assumptions!$D$10)*(Assumptions!$F$10-Assumptions!$E$10)))</f>
        <v>0.0201150768930514</v>
      </c>
      <c r="J852" s="19" t="n">
        <f aca="false">IF('Random Draws'!H852&lt;(Assumptions!$E$11-Assumptions!$D$11)/(Assumptions!$F$11-Assumptions!$D$11),Assumptions!$D$11+SQRT('Random Draws'!H852*(Assumptions!$F$11-Assumptions!$D$11)*(Assumptions!$E$11-Assumptions!$D$11)),Assumptions!$F$11-SQRT((1-'Random Draws'!H852)*(Assumptions!$F$11-Assumptions!$D$11)*(Assumptions!$F$11-Assumptions!$E$11)))</f>
        <v>0.209444423315328</v>
      </c>
      <c r="K852" s="19" t="n">
        <f aca="false">MAX(G852,I852+Assumptions!$D$21)</f>
        <v>0.090971489064277</v>
      </c>
      <c r="L852" s="28" t="n">
        <f aca="false">(F852-Assumptions!$D$15)*(1-H852)+Assumptions!$D$15-J852</f>
        <v>0.123450399712345</v>
      </c>
      <c r="M852" s="21" t="n">
        <f aca="false">Assumptions!$D$14*(1+E852)^1*L852-Assumptions!$D$14*(1+E852)^0*E852*Assumptions!$D$16</f>
        <v>19.0410335959862</v>
      </c>
      <c r="N852" s="21" t="n">
        <f aca="false">Assumptions!$D$14*(1+E852)^2*L852-Assumptions!$D$14*(1+E852)^1*E852*Assumptions!$D$16</f>
        <v>20.6439931197132</v>
      </c>
      <c r="O852" s="21" t="n">
        <f aca="false">Assumptions!$D$14*(1+E852)^3*L852-Assumptions!$D$14*(1+E852)^2*E852*Assumptions!$D$16</f>
        <v>22.3818969583985</v>
      </c>
      <c r="P852" s="21" t="n">
        <f aca="false">Assumptions!$D$14*(1+E852)^4*L852-Assumptions!$D$14*(1+E852)^3*E852*Assumptions!$D$16</f>
        <v>24.2661053291092</v>
      </c>
      <c r="Q852" s="21" t="n">
        <f aca="false">Assumptions!$D$14*(1+E852)^5*L852-Assumptions!$D$14*(1+E852)^4*E852*Assumptions!$D$16</f>
        <v>26.3089348028862</v>
      </c>
      <c r="R852" s="21" t="n">
        <f aca="false">M852/(1+K852)+N852/(1+K852)^2+O852/(1+K852)^3+P852/(1+K852)^4+Q852/(1+K852)^5</f>
        <v>86.1873655492251</v>
      </c>
      <c r="S852" s="21" t="n">
        <f aca="false">Q852*(1+I852)/(K852-I852)</f>
        <v>378.767993284303</v>
      </c>
      <c r="T852" s="21" t="n">
        <f aca="false">R852+S852/(1+K852)^5</f>
        <v>331.266460358949</v>
      </c>
      <c r="U852" s="8" t="n">
        <f aca="false">(T852-Assumptions!$D$17)/Assumptions!$D$18</f>
        <v>5.85065841435797</v>
      </c>
    </row>
    <row r="853" customFormat="false" ht="15" hidden="false" customHeight="false" outlineLevel="0" collapsed="false">
      <c r="B853" s="2" t="n">
        <v>848</v>
      </c>
      <c r="C853" s="27" t="n">
        <f aca="false">NORMSDIST('Random Draws'!C853)</f>
        <v>0.800243551603886</v>
      </c>
      <c r="D853" s="27" t="n">
        <f aca="false">NORMSDIST(Assumptions!$D$22*'Random Draws'!C853+SQRT(1-Assumptions!$D$22^2)*'Random Draws'!D853)</f>
        <v>0.0343857254402691</v>
      </c>
      <c r="E853" s="19" t="n">
        <f aca="false">IF(C853&lt;(Assumptions!$E$6-Assumptions!$D$6)/(Assumptions!$F$6-Assumptions!$D$6),Assumptions!$D$6+SQRT(C853*(Assumptions!$F$6-Assumptions!$D$6)*(Assumptions!$E$6-Assumptions!$D$6)),Assumptions!$F$6-SQRT((1-C853)*(Assumptions!$F$6-Assumptions!$D$6)*(Assumptions!$F$6-Assumptions!$E$6)))</f>
        <v>0.108396483708603</v>
      </c>
      <c r="F853" s="19" t="n">
        <f aca="false">IF(D853&lt;(Assumptions!$E$7-Assumptions!$D$7)/(Assumptions!$F$7-Assumptions!$D$7),Assumptions!$D$7+SQRT(D853*(Assumptions!$F$7-Assumptions!$D$7)*(Assumptions!$E$7-Assumptions!$D$7)),Assumptions!$F$7-SQRT((1-D853)*(Assumptions!$F$7-Assumptions!$D$7)*(Assumptions!$F$7-Assumptions!$E$7)))</f>
        <v>0.37436364691301</v>
      </c>
      <c r="G853" s="19" t="n">
        <f aca="false">MIN(Assumptions!$D$24,MAX(Assumptions!$D$23,Assumptions!$D$8+Assumptions!$E$8*'Random Draws'!E853))</f>
        <v>0.085472193024105</v>
      </c>
      <c r="H853" s="19" t="n">
        <f aca="false">IF('Random Draws'!F853&lt;(Assumptions!$E$9-Assumptions!$D$9)/(Assumptions!$F$9-Assumptions!$D$9),Assumptions!$D$9+SQRT('Random Draws'!F853*(Assumptions!$F$9-Assumptions!$D$9)*(Assumptions!$E$9-Assumptions!$D$9)),Assumptions!$F$9-SQRT((1-'Random Draws'!F853)*(Assumptions!$F$9-Assumptions!$D$9)*(Assumptions!$F$9-Assumptions!$E$9)))</f>
        <v>0.332494278043962</v>
      </c>
      <c r="I853" s="19" t="n">
        <f aca="false">IF('Random Draws'!G853&lt;(Assumptions!$E$10-Assumptions!$D$10)/(Assumptions!$F$10-Assumptions!$D$10),Assumptions!$D$10+SQRT('Random Draws'!G853*(Assumptions!$F$10-Assumptions!$D$10)*(Assumptions!$E$10-Assumptions!$D$10)),Assumptions!$F$10-SQRT((1-'Random Draws'!G853)*(Assumptions!$F$10-Assumptions!$D$10)*(Assumptions!$F$10-Assumptions!$E$10)))</f>
        <v>0.0245912778052382</v>
      </c>
      <c r="J853" s="19" t="n">
        <f aca="false">IF('Random Draws'!H853&lt;(Assumptions!$E$11-Assumptions!$D$11)/(Assumptions!$F$11-Assumptions!$D$11),Assumptions!$D$11+SQRT('Random Draws'!H853*(Assumptions!$F$11-Assumptions!$D$11)*(Assumptions!$E$11-Assumptions!$D$11)),Assumptions!$F$11-SQRT((1-'Random Draws'!H853)*(Assumptions!$F$11-Assumptions!$D$11)*(Assumptions!$F$11-Assumptions!$E$11)))</f>
        <v>0.186024438189546</v>
      </c>
      <c r="K853" s="19" t="n">
        <f aca="false">MAX(G853,I853+Assumptions!$D$21)</f>
        <v>0.085472193024105</v>
      </c>
      <c r="L853" s="28" t="n">
        <f aca="false">(F853-Assumptions!$D$15)*(1-H853)+Assumptions!$D$15-J853</f>
        <v>0.107089694362933</v>
      </c>
      <c r="M853" s="21" t="n">
        <f aca="false">Assumptions!$D$14*(1+E853)^1*L853-Assumptions!$D$14*(1+E853)^0*E853*Assumptions!$D$16</f>
        <v>16.7396621934967</v>
      </c>
      <c r="N853" s="21" t="n">
        <f aca="false">Assumptions!$D$14*(1+E853)^2*L853-Assumptions!$D$14*(1+E853)^1*E853*Assumptions!$D$16</f>
        <v>18.5541827137416</v>
      </c>
      <c r="O853" s="21" t="n">
        <f aca="false">Assumptions!$D$14*(1+E853)^3*L853-Assumptions!$D$14*(1+E853)^2*E853*Assumptions!$D$16</f>
        <v>20.5653908779981</v>
      </c>
      <c r="P853" s="21" t="n">
        <f aca="false">Assumptions!$D$14*(1+E853)^4*L853-Assumptions!$D$14*(1+E853)^3*E853*Assumptions!$D$16</f>
        <v>22.7946069352661</v>
      </c>
      <c r="Q853" s="21" t="n">
        <f aca="false">Assumptions!$D$14*(1+E853)^5*L853-Assumptions!$D$14*(1+E853)^4*E853*Assumptions!$D$16</f>
        <v>25.2654621745687</v>
      </c>
      <c r="R853" s="21" t="n">
        <f aca="false">M853/(1+K853)+N853/(1+K853)^2+O853/(1+K853)^3+P853/(1+K853)^4+Q853/(1+K853)^5</f>
        <v>80.4341614167958</v>
      </c>
      <c r="S853" s="21" t="n">
        <f aca="false">Q853*(1+I853)/(K853-I853)</f>
        <v>425.203400453464</v>
      </c>
      <c r="T853" s="21" t="n">
        <f aca="false">R853+S853/(1+K853)^5</f>
        <v>362.599209725447</v>
      </c>
      <c r="U853" s="8" t="n">
        <f aca="false">(T853-Assumptions!$D$17)/Assumptions!$D$18</f>
        <v>7.1039683890179</v>
      </c>
    </row>
    <row r="854" customFormat="false" ht="15" hidden="false" customHeight="false" outlineLevel="0" collapsed="false">
      <c r="B854" s="2" t="n">
        <v>849</v>
      </c>
      <c r="C854" s="27" t="n">
        <f aca="false">NORMSDIST('Random Draws'!C854)</f>
        <v>0.861334264135797</v>
      </c>
      <c r="D854" s="27" t="n">
        <f aca="false">NORMSDIST(Assumptions!$D$22*'Random Draws'!C854+SQRT(1-Assumptions!$D$22^2)*'Random Draws'!D854)</f>
        <v>0.859777683539907</v>
      </c>
      <c r="E854" s="19" t="n">
        <f aca="false">IF(C854&lt;(Assumptions!$E$6-Assumptions!$D$6)/(Assumptions!$F$6-Assumptions!$D$6),Assumptions!$D$6+SQRT(C854*(Assumptions!$F$6-Assumptions!$D$6)*(Assumptions!$E$6-Assumptions!$D$6)),Assumptions!$F$6-SQRT((1-C854)*(Assumptions!$F$6-Assumptions!$D$6)*(Assumptions!$F$6-Assumptions!$E$6)))</f>
        <v>0.113668864830376</v>
      </c>
      <c r="F854" s="19" t="n">
        <f aca="false">IF(D854&lt;(Assumptions!$E$7-Assumptions!$D$7)/(Assumptions!$F$7-Assumptions!$D$7),Assumptions!$D$7+SQRT(D854*(Assumptions!$F$7-Assumptions!$D$7)*(Assumptions!$E$7-Assumptions!$D$7)),Assumptions!$F$7-SQRT((1-D854)*(Assumptions!$F$7-Assumptions!$D$7)*(Assumptions!$F$7-Assumptions!$E$7)))</f>
        <v>0.436316899150652</v>
      </c>
      <c r="G854" s="19" t="n">
        <f aca="false">MIN(Assumptions!$D$24,MAX(Assumptions!$D$23,Assumptions!$D$8+Assumptions!$E$8*'Random Draws'!E854))</f>
        <v>0.065343677260287</v>
      </c>
      <c r="H854" s="19" t="n">
        <f aca="false">IF('Random Draws'!F854&lt;(Assumptions!$E$9-Assumptions!$D$9)/(Assumptions!$F$9-Assumptions!$D$9),Assumptions!$D$9+SQRT('Random Draws'!F854*(Assumptions!$F$9-Assumptions!$D$9)*(Assumptions!$E$9-Assumptions!$D$9)),Assumptions!$F$9-SQRT((1-'Random Draws'!F854)*(Assumptions!$F$9-Assumptions!$D$9)*(Assumptions!$F$9-Assumptions!$E$9)))</f>
        <v>0.257343064499932</v>
      </c>
      <c r="I854" s="19" t="n">
        <f aca="false">IF('Random Draws'!G854&lt;(Assumptions!$E$10-Assumptions!$D$10)/(Assumptions!$F$10-Assumptions!$D$10),Assumptions!$D$10+SQRT('Random Draws'!G854*(Assumptions!$F$10-Assumptions!$D$10)*(Assumptions!$E$10-Assumptions!$D$10)),Assumptions!$F$10-SQRT((1-'Random Draws'!G854)*(Assumptions!$F$10-Assumptions!$D$10)*(Assumptions!$F$10-Assumptions!$E$10)))</f>
        <v>0.0151632783291069</v>
      </c>
      <c r="J854" s="19" t="n">
        <f aca="false">IF('Random Draws'!H854&lt;(Assumptions!$E$11-Assumptions!$D$11)/(Assumptions!$F$11-Assumptions!$D$11),Assumptions!$D$11+SQRT('Random Draws'!H854*(Assumptions!$F$11-Assumptions!$D$11)*(Assumptions!$E$11-Assumptions!$D$11)),Assumptions!$F$11-SQRT((1-'Random Draws'!H854)*(Assumptions!$F$11-Assumptions!$D$11)*(Assumptions!$F$11-Assumptions!$E$11)))</f>
        <v>0.141544738344385</v>
      </c>
      <c r="K854" s="19" t="n">
        <f aca="false">MAX(G854,I854+Assumptions!$D$21)</f>
        <v>0.065343677260287</v>
      </c>
      <c r="L854" s="28" t="n">
        <f aca="false">(F854-Assumptions!$D$15)*(1-H854)+Assumptions!$D$15-J854</f>
        <v>0.215943631270722</v>
      </c>
      <c r="M854" s="21" t="n">
        <f aca="false">Assumptions!$D$14*(1+E854)^1*L854-Assumptions!$D$14*(1+E854)^0*E854*Assumptions!$D$16</f>
        <v>34.376546750157</v>
      </c>
      <c r="N854" s="21" t="n">
        <f aca="false">Assumptions!$D$14*(1+E854)^2*L854-Assumptions!$D$14*(1+E854)^1*E854*Assumptions!$D$16</f>
        <v>38.2840897960356</v>
      </c>
      <c r="O854" s="21" t="n">
        <f aca="false">Assumptions!$D$14*(1+E854)^3*L854-Assumptions!$D$14*(1+E854)^2*E854*Assumptions!$D$16</f>
        <v>42.6357988242152</v>
      </c>
      <c r="P854" s="21" t="n">
        <f aca="false">Assumptions!$D$14*(1+E854)^4*L854-Assumptions!$D$14*(1+E854)^3*E854*Assumptions!$D$16</f>
        <v>47.4821616777</v>
      </c>
      <c r="Q854" s="21" t="n">
        <f aca="false">Assumptions!$D$14*(1+E854)^5*L854-Assumptions!$D$14*(1+E854)^4*E854*Assumptions!$D$16</f>
        <v>52.8794050952966</v>
      </c>
      <c r="R854" s="21" t="n">
        <f aca="false">M854/(1+K854)+N854/(1+K854)^2+O854/(1+K854)^3+P854/(1+K854)^4+Q854/(1+K854)^5</f>
        <v>176.656469874817</v>
      </c>
      <c r="S854" s="21" t="n">
        <f aca="false">Q854*(1+I854)/(K854-I854)</f>
        <v>1069.76491570454</v>
      </c>
      <c r="T854" s="21" t="n">
        <f aca="false">R854+S854/(1+K854)^5</f>
        <v>956.198771435151</v>
      </c>
      <c r="U854" s="8" t="n">
        <f aca="false">(T854-Assumptions!$D$17)/Assumptions!$D$18</f>
        <v>30.847950857406</v>
      </c>
    </row>
    <row r="855" customFormat="false" ht="15" hidden="false" customHeight="false" outlineLevel="0" collapsed="false">
      <c r="B855" s="2" t="n">
        <v>850</v>
      </c>
      <c r="C855" s="27" t="n">
        <f aca="false">NORMSDIST('Random Draws'!C855)</f>
        <v>0.261196409134599</v>
      </c>
      <c r="D855" s="27" t="n">
        <f aca="false">NORMSDIST(Assumptions!$D$22*'Random Draws'!C855+SQRT(1-Assumptions!$D$22^2)*'Random Draws'!D855)</f>
        <v>0.657512301486328</v>
      </c>
      <c r="E855" s="19" t="n">
        <f aca="false">IF(C855&lt;(Assumptions!$E$6-Assumptions!$D$6)/(Assumptions!$F$6-Assumptions!$D$6),Assumptions!$D$6+SQRT(C855*(Assumptions!$F$6-Assumptions!$D$6)*(Assumptions!$E$6-Assumptions!$D$6)),Assumptions!$F$6-SQRT((1-C855)*(Assumptions!$F$6-Assumptions!$D$6)*(Assumptions!$F$6-Assumptions!$E$6)))</f>
        <v>0.0761383735892056</v>
      </c>
      <c r="F855" s="19" t="n">
        <f aca="false">IF(D855&lt;(Assumptions!$E$7-Assumptions!$D$7)/(Assumptions!$F$7-Assumptions!$D$7),Assumptions!$D$7+SQRT(D855*(Assumptions!$F$7-Assumptions!$D$7)*(Assumptions!$E$7-Assumptions!$D$7)),Assumptions!$F$7-SQRT((1-D855)*(Assumptions!$F$7-Assumptions!$D$7)*(Assumptions!$F$7-Assumptions!$E$7)))</f>
        <v>0.422987153661807</v>
      </c>
      <c r="G855" s="19" t="n">
        <f aca="false">MIN(Assumptions!$D$24,MAX(Assumptions!$D$23,Assumptions!$D$8+Assumptions!$E$8*'Random Draws'!E855))</f>
        <v>0.092687021038708</v>
      </c>
      <c r="H855" s="19" t="n">
        <f aca="false">IF('Random Draws'!F855&lt;(Assumptions!$E$9-Assumptions!$D$9)/(Assumptions!$F$9-Assumptions!$D$9),Assumptions!$D$9+SQRT('Random Draws'!F855*(Assumptions!$F$9-Assumptions!$D$9)*(Assumptions!$E$9-Assumptions!$D$9)),Assumptions!$F$9-SQRT((1-'Random Draws'!F855)*(Assumptions!$F$9-Assumptions!$D$9)*(Assumptions!$F$9-Assumptions!$E$9)))</f>
        <v>0.317534776800136</v>
      </c>
      <c r="I855" s="19" t="n">
        <f aca="false">IF('Random Draws'!G855&lt;(Assumptions!$E$10-Assumptions!$D$10)/(Assumptions!$F$10-Assumptions!$D$10),Assumptions!$D$10+SQRT('Random Draws'!G855*(Assumptions!$F$10-Assumptions!$D$10)*(Assumptions!$E$10-Assumptions!$D$10)),Assumptions!$F$10-SQRT((1-'Random Draws'!G855)*(Assumptions!$F$10-Assumptions!$D$10)*(Assumptions!$F$10-Assumptions!$E$10)))</f>
        <v>0.0226970778392141</v>
      </c>
      <c r="J855" s="19" t="n">
        <f aca="false">IF('Random Draws'!H855&lt;(Assumptions!$E$11-Assumptions!$D$11)/(Assumptions!$F$11-Assumptions!$D$11),Assumptions!$D$11+SQRT('Random Draws'!H855*(Assumptions!$F$11-Assumptions!$D$11)*(Assumptions!$E$11-Assumptions!$D$11)),Assumptions!$F$11-SQRT((1-'Random Draws'!H855)*(Assumptions!$F$11-Assumptions!$D$11)*(Assumptions!$F$11-Assumptions!$E$11)))</f>
        <v>0.155117101836797</v>
      </c>
      <c r="K855" s="19" t="n">
        <f aca="false">MAX(G855,I855+Assumptions!$D$21)</f>
        <v>0.092687021038708</v>
      </c>
      <c r="L855" s="28" t="n">
        <f aca="false">(F855-Assumptions!$D$15)*(1-H855)+Assumptions!$D$15-J855</f>
        <v>0.174836441381701</v>
      </c>
      <c r="M855" s="21" t="n">
        <f aca="false">Assumptions!$D$14*(1+E855)^1*L855-Assumptions!$D$14*(1+E855)^0*E855*Assumptions!$D$16</f>
        <v>26.950287607418</v>
      </c>
      <c r="N855" s="21" t="n">
        <f aca="false">Assumptions!$D$14*(1+E855)^2*L855-Assumptions!$D$14*(1+E855)^1*E855*Assumptions!$D$16</f>
        <v>29.0022386736081</v>
      </c>
      <c r="O855" s="21" t="n">
        <f aca="false">Assumptions!$D$14*(1+E855)^3*L855-Assumptions!$D$14*(1+E855)^2*E855*Assumptions!$D$16</f>
        <v>31.2104219566626</v>
      </c>
      <c r="P855" s="21" t="n">
        <f aca="false">Assumptions!$D$14*(1+E855)^4*L855-Assumptions!$D$14*(1+E855)^3*E855*Assumptions!$D$16</f>
        <v>33.5867327234757</v>
      </c>
      <c r="Q855" s="21" t="n">
        <f aca="false">Assumptions!$D$14*(1+E855)^5*L855-Assumptions!$D$14*(1+E855)^4*E855*Assumptions!$D$16</f>
        <v>36.1439719272165</v>
      </c>
      <c r="R855" s="21" t="n">
        <f aca="false">M855/(1+K855)+N855/(1+K855)^2+O855/(1+K855)^3+P855/(1+K855)^4+Q855/(1+K855)^5</f>
        <v>119.641935203321</v>
      </c>
      <c r="S855" s="21" t="n">
        <f aca="false">Q855*(1+I855)/(K855-I855)</f>
        <v>528.137797827705</v>
      </c>
      <c r="T855" s="21" t="n">
        <f aca="false">R855+S855/(1+K855)^5</f>
        <v>458.695509843051</v>
      </c>
      <c r="U855" s="8" t="n">
        <f aca="false">(T855-Assumptions!$D$17)/Assumptions!$D$18</f>
        <v>10.947820393722</v>
      </c>
    </row>
    <row r="856" customFormat="false" ht="15" hidden="false" customHeight="false" outlineLevel="0" collapsed="false">
      <c r="B856" s="2" t="n">
        <v>851</v>
      </c>
      <c r="C856" s="27" t="n">
        <f aca="false">NORMSDIST('Random Draws'!C856)</f>
        <v>0.190822106583281</v>
      </c>
      <c r="D856" s="27" t="n">
        <f aca="false">NORMSDIST(Assumptions!$D$22*'Random Draws'!C856+SQRT(1-Assumptions!$D$22^2)*'Random Draws'!D856)</f>
        <v>0.269914176410004</v>
      </c>
      <c r="E856" s="19" t="n">
        <f aca="false">IF(C856&lt;(Assumptions!$E$6-Assumptions!$D$6)/(Assumptions!$F$6-Assumptions!$D$6),Assumptions!$D$6+SQRT(C856*(Assumptions!$F$6-Assumptions!$D$6)*(Assumptions!$E$6-Assumptions!$D$6)),Assumptions!$F$6-SQRT((1-C856)*(Assumptions!$F$6-Assumptions!$D$6)*(Assumptions!$F$6-Assumptions!$E$6)))</f>
        <v>0.0708886796887858</v>
      </c>
      <c r="F856" s="19" t="n">
        <f aca="false">IF(D856&lt;(Assumptions!$E$7-Assumptions!$D$7)/(Assumptions!$F$7-Assumptions!$D$7),Assumptions!$D$7+SQRT(D856*(Assumptions!$F$7-Assumptions!$D$7)*(Assumptions!$E$7-Assumptions!$D$7)),Assumptions!$F$7-SQRT((1-D856)*(Assumptions!$F$7-Assumptions!$D$7)*(Assumptions!$F$7-Assumptions!$E$7)))</f>
        <v>0.400242826173866</v>
      </c>
      <c r="G856" s="19" t="n">
        <f aca="false">MIN(Assumptions!$D$24,MAX(Assumptions!$D$23,Assumptions!$D$8+Assumptions!$E$8*'Random Draws'!E856))</f>
        <v>0.082340440053352</v>
      </c>
      <c r="H856" s="19" t="n">
        <f aca="false">IF('Random Draws'!F856&lt;(Assumptions!$E$9-Assumptions!$D$9)/(Assumptions!$F$9-Assumptions!$D$9),Assumptions!$D$9+SQRT('Random Draws'!F856*(Assumptions!$F$9-Assumptions!$D$9)*(Assumptions!$E$9-Assumptions!$D$9)),Assumptions!$F$9-SQRT((1-'Random Draws'!F856)*(Assumptions!$F$9-Assumptions!$D$9)*(Assumptions!$F$9-Assumptions!$E$9)))</f>
        <v>0.267343305939913</v>
      </c>
      <c r="I856" s="19" t="n">
        <f aca="false">IF('Random Draws'!G856&lt;(Assumptions!$E$10-Assumptions!$D$10)/(Assumptions!$F$10-Assumptions!$D$10),Assumptions!$D$10+SQRT('Random Draws'!G856*(Assumptions!$F$10-Assumptions!$D$10)*(Assumptions!$E$10-Assumptions!$D$10)),Assumptions!$F$10-SQRT((1-'Random Draws'!G856)*(Assumptions!$F$10-Assumptions!$D$10)*(Assumptions!$F$10-Assumptions!$E$10)))</f>
        <v>0.0162177958966924</v>
      </c>
      <c r="J856" s="19" t="n">
        <f aca="false">IF('Random Draws'!H856&lt;(Assumptions!$E$11-Assumptions!$D$11)/(Assumptions!$F$11-Assumptions!$D$11),Assumptions!$D$11+SQRT('Random Draws'!H856*(Assumptions!$F$11-Assumptions!$D$11)*(Assumptions!$E$11-Assumptions!$D$11)),Assumptions!$F$11-SQRT((1-'Random Draws'!H856)*(Assumptions!$F$11-Assumptions!$D$11)*(Assumptions!$F$11-Assumptions!$E$11)))</f>
        <v>0.17522715405637</v>
      </c>
      <c r="K856" s="19" t="n">
        <f aca="false">MAX(G856,I856+Assumptions!$D$21)</f>
        <v>0.082340440053352</v>
      </c>
      <c r="L856" s="28" t="n">
        <f aca="false">(F856-Assumptions!$D$15)*(1-H856)+Assumptions!$D$15-J856</f>
        <v>0.152768061561629</v>
      </c>
      <c r="M856" s="21" t="n">
        <f aca="false">Assumptions!$D$14*(1+E856)^1*L856-Assumptions!$D$14*(1+E856)^0*E856*Assumptions!$D$16</f>
        <v>23.4132844662843</v>
      </c>
      <c r="N856" s="21" t="n">
        <f aca="false">Assumptions!$D$14*(1+E856)^2*L856-Assumptions!$D$14*(1+E856)^1*E856*Assumptions!$D$16</f>
        <v>25.0730212892771</v>
      </c>
      <c r="O856" s="21" t="n">
        <f aca="false">Assumptions!$D$14*(1+E856)^3*L856-Assumptions!$D$14*(1+E856)^2*E856*Assumptions!$D$16</f>
        <v>26.8504146642828</v>
      </c>
      <c r="P856" s="21" t="n">
        <f aca="false">Assumptions!$D$14*(1+E856)^4*L856-Assumptions!$D$14*(1+E856)^3*E856*Assumptions!$D$16</f>
        <v>28.7538051089302</v>
      </c>
      <c r="Q856" s="21" t="n">
        <f aca="false">Assumptions!$D$14*(1+E856)^5*L856-Assumptions!$D$14*(1+E856)^4*E856*Assumptions!$D$16</f>
        <v>30.792124389131</v>
      </c>
      <c r="R856" s="21" t="n">
        <f aca="false">M856/(1+K856)+N856/(1+K856)^2+O856/(1+K856)^3+P856/(1+K856)^4+Q856/(1+K856)^5</f>
        <v>105.895738052735</v>
      </c>
      <c r="S856" s="21" t="n">
        <f aca="false">Q856*(1+I856)/(K856-I856)</f>
        <v>473.234323533142</v>
      </c>
      <c r="T856" s="21" t="n">
        <f aca="false">R856+S856/(1+K856)^5</f>
        <v>424.503835129364</v>
      </c>
      <c r="U856" s="8" t="n">
        <f aca="false">(T856-Assumptions!$D$17)/Assumptions!$D$18</f>
        <v>9.58015340517455</v>
      </c>
    </row>
    <row r="857" customFormat="false" ht="15" hidden="false" customHeight="false" outlineLevel="0" collapsed="false">
      <c r="B857" s="2" t="n">
        <v>852</v>
      </c>
      <c r="C857" s="27" t="n">
        <f aca="false">NORMSDIST('Random Draws'!C857)</f>
        <v>0.0979641376255816</v>
      </c>
      <c r="D857" s="27" t="n">
        <f aca="false">NORMSDIST(Assumptions!$D$22*'Random Draws'!C857+SQRT(1-Assumptions!$D$22^2)*'Random Draws'!D857)</f>
        <v>0.484125755400337</v>
      </c>
      <c r="E857" s="19" t="n">
        <f aca="false">IF(C857&lt;(Assumptions!$E$6-Assumptions!$D$6)/(Assumptions!$F$6-Assumptions!$D$6),Assumptions!$D$6+SQRT(C857*(Assumptions!$F$6-Assumptions!$D$6)*(Assumptions!$E$6-Assumptions!$D$6)),Assumptions!$F$6-SQRT((1-C857)*(Assumptions!$F$6-Assumptions!$D$6)*(Assumptions!$F$6-Assumptions!$E$6)))</f>
        <v>0.0621318930082338</v>
      </c>
      <c r="F857" s="19" t="n">
        <f aca="false">IF(D857&lt;(Assumptions!$E$7-Assumptions!$D$7)/(Assumptions!$F$7-Assumptions!$D$7),Assumptions!$D$7+SQRT(D857*(Assumptions!$F$7-Assumptions!$D$7)*(Assumptions!$E$7-Assumptions!$D$7)),Assumptions!$F$7-SQRT((1-D857)*(Assumptions!$F$7-Assumptions!$D$7)*(Assumptions!$F$7-Assumptions!$E$7)))</f>
        <v>0.413895774717523</v>
      </c>
      <c r="G857" s="19" t="n">
        <f aca="false">MIN(Assumptions!$D$24,MAX(Assumptions!$D$23,Assumptions!$D$8+Assumptions!$E$8*'Random Draws'!E857))</f>
        <v>0.07820053913389</v>
      </c>
      <c r="H857" s="19" t="n">
        <f aca="false">IF('Random Draws'!F857&lt;(Assumptions!$E$9-Assumptions!$D$9)/(Assumptions!$F$9-Assumptions!$D$9),Assumptions!$D$9+SQRT('Random Draws'!F857*(Assumptions!$F$9-Assumptions!$D$9)*(Assumptions!$E$9-Assumptions!$D$9)),Assumptions!$F$9-SQRT((1-'Random Draws'!F857)*(Assumptions!$F$9-Assumptions!$D$9)*(Assumptions!$F$9-Assumptions!$E$9)))</f>
        <v>0.260065488581308</v>
      </c>
      <c r="I857" s="19" t="n">
        <f aca="false">IF('Random Draws'!G857&lt;(Assumptions!$E$10-Assumptions!$D$10)/(Assumptions!$F$10-Assumptions!$D$10),Assumptions!$D$10+SQRT('Random Draws'!G857*(Assumptions!$F$10-Assumptions!$D$10)*(Assumptions!$E$10-Assumptions!$D$10)),Assumptions!$F$10-SQRT((1-'Random Draws'!G857)*(Assumptions!$F$10-Assumptions!$D$10)*(Assumptions!$F$10-Assumptions!$E$10)))</f>
        <v>0.0178729411293493</v>
      </c>
      <c r="J857" s="19" t="n">
        <f aca="false">IF('Random Draws'!H857&lt;(Assumptions!$E$11-Assumptions!$D$11)/(Assumptions!$F$11-Assumptions!$D$11),Assumptions!$D$11+SQRT('Random Draws'!H857*(Assumptions!$F$11-Assumptions!$D$11)*(Assumptions!$E$11-Assumptions!$D$11)),Assumptions!$F$11-SQRT((1-'Random Draws'!H857)*(Assumptions!$F$11-Assumptions!$D$11)*(Assumptions!$F$11-Assumptions!$E$11)))</f>
        <v>0.132155102781466</v>
      </c>
      <c r="K857" s="19" t="n">
        <f aca="false">MAX(G857,I857+Assumptions!$D$21)</f>
        <v>0.07820053913389</v>
      </c>
      <c r="L857" s="28" t="n">
        <f aca="false">(F857-Assumptions!$D$15)*(1-H857)+Assumptions!$D$15-J857</f>
        <v>0.207909178577976</v>
      </c>
      <c r="M857" s="21" t="n">
        <f aca="false">Assumptions!$D$14*(1+E857)^1*L857-Assumptions!$D$14*(1+E857)^0*E857*Assumptions!$D$16</f>
        <v>31.749636830852</v>
      </c>
      <c r="N857" s="21" t="n">
        <f aca="false">Assumptions!$D$14*(1+E857)^2*L857-Assumptions!$D$14*(1+E857)^1*E857*Assumptions!$D$16</f>
        <v>33.7223018694768</v>
      </c>
      <c r="O857" s="21" t="n">
        <f aca="false">Assumptions!$D$14*(1+E857)^3*L857-Assumptions!$D$14*(1+E857)^2*E857*Assumptions!$D$16</f>
        <v>35.8175323212225</v>
      </c>
      <c r="P857" s="21" t="n">
        <f aca="false">Assumptions!$D$14*(1+E857)^4*L857-Assumptions!$D$14*(1+E857)^3*E857*Assumptions!$D$16</f>
        <v>38.0429434072236</v>
      </c>
      <c r="Q857" s="21" t="n">
        <f aca="false">Assumptions!$D$14*(1+E857)^5*L857-Assumptions!$D$14*(1+E857)^4*E857*Assumptions!$D$16</f>
        <v>40.4066234967195</v>
      </c>
      <c r="R857" s="21" t="n">
        <f aca="false">M857/(1+K857)+N857/(1+K857)^2+O857/(1+K857)^3+P857/(1+K857)^4+Q857/(1+K857)^5</f>
        <v>142.910764915341</v>
      </c>
      <c r="S857" s="21" t="n">
        <f aca="false">Q857*(1+I857)/(K857-I857)</f>
        <v>681.757770243339</v>
      </c>
      <c r="T857" s="21" t="n">
        <f aca="false">R857+S857/(1+K857)^5</f>
        <v>610.788493850607</v>
      </c>
      <c r="U857" s="8" t="n">
        <f aca="false">(T857-Assumptions!$D$17)/Assumptions!$D$18</f>
        <v>17.0315397540243</v>
      </c>
    </row>
    <row r="858" customFormat="false" ht="15" hidden="false" customHeight="false" outlineLevel="0" collapsed="false">
      <c r="B858" s="2" t="n">
        <v>853</v>
      </c>
      <c r="C858" s="27" t="n">
        <f aca="false">NORMSDIST('Random Draws'!C858)</f>
        <v>0.159034253658011</v>
      </c>
      <c r="D858" s="27" t="n">
        <f aca="false">NORMSDIST(Assumptions!$D$22*'Random Draws'!C858+SQRT(1-Assumptions!$D$22^2)*'Random Draws'!D858)</f>
        <v>0.670059286858121</v>
      </c>
      <c r="E858" s="19" t="n">
        <f aca="false">IF(C858&lt;(Assumptions!$E$6-Assumptions!$D$6)/(Assumptions!$F$6-Assumptions!$D$6),Assumptions!$D$6+SQRT(C858*(Assumptions!$F$6-Assumptions!$D$6)*(Assumptions!$E$6-Assumptions!$D$6)),Assumptions!$F$6-SQRT((1-C858)*(Assumptions!$F$6-Assumptions!$D$6)*(Assumptions!$F$6-Assumptions!$E$6)))</f>
        <v>0.0681987813263278</v>
      </c>
      <c r="F858" s="19" t="n">
        <f aca="false">IF(D858&lt;(Assumptions!$E$7-Assumptions!$D$7)/(Assumptions!$F$7-Assumptions!$D$7),Assumptions!$D$7+SQRT(D858*(Assumptions!$F$7-Assumptions!$D$7)*(Assumptions!$E$7-Assumptions!$D$7)),Assumptions!$F$7-SQRT((1-D858)*(Assumptions!$F$7-Assumptions!$D$7)*(Assumptions!$F$7-Assumptions!$E$7)))</f>
        <v>0.423671459531554</v>
      </c>
      <c r="G858" s="19" t="n">
        <f aca="false">MIN(Assumptions!$D$24,MAX(Assumptions!$D$23,Assumptions!$D$8+Assumptions!$E$8*'Random Draws'!E858))</f>
        <v>0.069500537491118</v>
      </c>
      <c r="H858" s="19" t="n">
        <f aca="false">IF('Random Draws'!F858&lt;(Assumptions!$E$9-Assumptions!$D$9)/(Assumptions!$F$9-Assumptions!$D$9),Assumptions!$D$9+SQRT('Random Draws'!F858*(Assumptions!$F$9-Assumptions!$D$9)*(Assumptions!$E$9-Assumptions!$D$9)),Assumptions!$F$9-SQRT((1-'Random Draws'!F858)*(Assumptions!$F$9-Assumptions!$D$9)*(Assumptions!$F$9-Assumptions!$E$9)))</f>
        <v>0.268090800634283</v>
      </c>
      <c r="I858" s="19" t="n">
        <f aca="false">IF('Random Draws'!G858&lt;(Assumptions!$E$10-Assumptions!$D$10)/(Assumptions!$F$10-Assumptions!$D$10),Assumptions!$D$10+SQRT('Random Draws'!G858*(Assumptions!$F$10-Assumptions!$D$10)*(Assumptions!$E$10-Assumptions!$D$10)),Assumptions!$F$10-SQRT((1-'Random Draws'!G858)*(Assumptions!$F$10-Assumptions!$D$10)*(Assumptions!$F$10-Assumptions!$E$10)))</f>
        <v>0.0196497679355166</v>
      </c>
      <c r="J858" s="19" t="n">
        <f aca="false">IF('Random Draws'!H858&lt;(Assumptions!$E$11-Assumptions!$D$11)/(Assumptions!$F$11-Assumptions!$D$11),Assumptions!$D$11+SQRT('Random Draws'!H858*(Assumptions!$F$11-Assumptions!$D$11)*(Assumptions!$E$11-Assumptions!$D$11)),Assumptions!$F$11-SQRT((1-'Random Draws'!H858)*(Assumptions!$F$11-Assumptions!$D$11)*(Assumptions!$F$11-Assumptions!$E$11)))</f>
        <v>0.143695920018265</v>
      </c>
      <c r="K858" s="19" t="n">
        <f aca="false">MAX(G858,I858+Assumptions!$D$21)</f>
        <v>0.069500537491118</v>
      </c>
      <c r="L858" s="28" t="n">
        <f aca="false">(F858-Assumptions!$D$15)*(1-H858)+Assumptions!$D$15-J858</f>
        <v>0.201244922804037</v>
      </c>
      <c r="M858" s="21" t="n">
        <f aca="false">Assumptions!$D$14*(1+E858)^1*L858-Assumptions!$D$14*(1+E858)^0*E858*Assumptions!$D$16</f>
        <v>30.873924587901</v>
      </c>
      <c r="N858" s="21" t="n">
        <f aca="false">Assumptions!$D$14*(1+E858)^2*L858-Assumptions!$D$14*(1+E858)^1*E858*Assumptions!$D$16</f>
        <v>32.9794886195568</v>
      </c>
      <c r="O858" s="21" t="n">
        <f aca="false">Assumptions!$D$14*(1+E858)^3*L858-Assumptions!$D$14*(1+E858)^2*E858*Assumptions!$D$16</f>
        <v>35.228649552176</v>
      </c>
      <c r="P858" s="21" t="n">
        <f aca="false">Assumptions!$D$14*(1+E858)^4*L858-Assumptions!$D$14*(1+E858)^3*E858*Assumptions!$D$16</f>
        <v>37.6312005194067</v>
      </c>
      <c r="Q858" s="21" t="n">
        <f aca="false">Assumptions!$D$14*(1+E858)^5*L858-Assumptions!$D$14*(1+E858)^4*E858*Assumptions!$D$16</f>
        <v>40.1976025346769</v>
      </c>
      <c r="R858" s="21" t="n">
        <f aca="false">M858/(1+K858)+N858/(1+K858)^2+O858/(1+K858)^3+P858/(1+K858)^4+Q858/(1+K858)^5</f>
        <v>143.987112451649</v>
      </c>
      <c r="S858" s="21" t="n">
        <f aca="false">Q858*(1+I858)/(K858-I858)</f>
        <v>822.203477728299</v>
      </c>
      <c r="T858" s="21" t="n">
        <f aca="false">R858+S858/(1+K858)^5</f>
        <v>731.576946720568</v>
      </c>
      <c r="U858" s="8" t="n">
        <f aca="false">(T858-Assumptions!$D$17)/Assumptions!$D$18</f>
        <v>21.8630778688227</v>
      </c>
    </row>
    <row r="859" customFormat="false" ht="15" hidden="false" customHeight="false" outlineLevel="0" collapsed="false">
      <c r="B859" s="2" t="n">
        <v>854</v>
      </c>
      <c r="C859" s="27" t="n">
        <f aca="false">NORMSDIST('Random Draws'!C859)</f>
        <v>0.922119611745825</v>
      </c>
      <c r="D859" s="27" t="n">
        <f aca="false">NORMSDIST(Assumptions!$D$22*'Random Draws'!C859+SQRT(1-Assumptions!$D$22^2)*'Random Draws'!D859)</f>
        <v>0.808984434299861</v>
      </c>
      <c r="E859" s="19" t="n">
        <f aca="false">IF(C859&lt;(Assumptions!$E$6-Assumptions!$D$6)/(Assumptions!$F$6-Assumptions!$D$6),Assumptions!$D$6+SQRT(C859*(Assumptions!$F$6-Assumptions!$D$6)*(Assumptions!$E$6-Assumptions!$D$6)),Assumptions!$F$6-SQRT((1-C859)*(Assumptions!$F$6-Assumptions!$D$6)*(Assumptions!$F$6-Assumptions!$E$6)))</f>
        <v>0.120266730091775</v>
      </c>
      <c r="F859" s="19" t="n">
        <f aca="false">IF(D859&lt;(Assumptions!$E$7-Assumptions!$D$7)/(Assumptions!$F$7-Assumptions!$D$7),Assumptions!$D$7+SQRT(D859*(Assumptions!$F$7-Assumptions!$D$7)*(Assumptions!$E$7-Assumptions!$D$7)),Assumptions!$F$7-SQRT((1-D859)*(Assumptions!$F$7-Assumptions!$D$7)*(Assumptions!$F$7-Assumptions!$E$7)))</f>
        <v>0.432358323806242</v>
      </c>
      <c r="G859" s="19" t="n">
        <f aca="false">MIN(Assumptions!$D$24,MAX(Assumptions!$D$23,Assumptions!$D$8+Assumptions!$E$8*'Random Draws'!E859))</f>
        <v>0.083306939327972</v>
      </c>
      <c r="H859" s="19" t="n">
        <f aca="false">IF('Random Draws'!F859&lt;(Assumptions!$E$9-Assumptions!$D$9)/(Assumptions!$F$9-Assumptions!$D$9),Assumptions!$D$9+SQRT('Random Draws'!F859*(Assumptions!$F$9-Assumptions!$D$9)*(Assumptions!$E$9-Assumptions!$D$9)),Assumptions!$F$9-SQRT((1-'Random Draws'!F859)*(Assumptions!$F$9-Assumptions!$D$9)*(Assumptions!$F$9-Assumptions!$E$9)))</f>
        <v>0.284313919804808</v>
      </c>
      <c r="I859" s="19" t="n">
        <f aca="false">IF('Random Draws'!G859&lt;(Assumptions!$E$10-Assumptions!$D$10)/(Assumptions!$F$10-Assumptions!$D$10),Assumptions!$D$10+SQRT('Random Draws'!G859*(Assumptions!$F$10-Assumptions!$D$10)*(Assumptions!$E$10-Assumptions!$D$10)),Assumptions!$F$10-SQRT((1-'Random Draws'!G859)*(Assumptions!$F$10-Assumptions!$D$10)*(Assumptions!$F$10-Assumptions!$E$10)))</f>
        <v>0.02609963383326</v>
      </c>
      <c r="J859" s="19" t="n">
        <f aca="false">IF('Random Draws'!H859&lt;(Assumptions!$E$11-Assumptions!$D$11)/(Assumptions!$F$11-Assumptions!$D$11),Assumptions!$D$11+SQRT('Random Draws'!H859*(Assumptions!$F$11-Assumptions!$D$11)*(Assumptions!$E$11-Assumptions!$D$11)),Assumptions!$F$11-SQRT((1-'Random Draws'!H859)*(Assumptions!$F$11-Assumptions!$D$11)*(Assumptions!$F$11-Assumptions!$E$11)))</f>
        <v>0.132866314427372</v>
      </c>
      <c r="K859" s="19" t="n">
        <f aca="false">MAX(G859,I859+Assumptions!$D$21)</f>
        <v>0.083306939327972</v>
      </c>
      <c r="L859" s="28" t="n">
        <f aca="false">(F859-Assumptions!$D$15)*(1-H859)+Assumptions!$D$15-J859</f>
        <v>0.213527329151906</v>
      </c>
      <c r="M859" s="21" t="n">
        <f aca="false">Assumptions!$D$14*(1+E859)^1*L859-Assumptions!$D$14*(1+E859)^0*E859*Assumptions!$D$16</f>
        <v>34.161936332165</v>
      </c>
      <c r="N859" s="21" t="n">
        <f aca="false">Assumptions!$D$14*(1+E859)^2*L859-Assumptions!$D$14*(1+E859)^1*E859*Assumptions!$D$16</f>
        <v>38.2704807084379</v>
      </c>
      <c r="O859" s="21" t="n">
        <f aca="false">Assumptions!$D$14*(1+E859)^3*L859-Assumptions!$D$14*(1+E859)^2*E859*Assumptions!$D$16</f>
        <v>42.873146282282</v>
      </c>
      <c r="P859" s="21" t="n">
        <f aca="false">Assumptions!$D$14*(1+E859)^4*L859-Assumptions!$D$14*(1+E859)^3*E859*Assumptions!$D$16</f>
        <v>48.0293593943984</v>
      </c>
      <c r="Q859" s="21" t="n">
        <f aca="false">Assumptions!$D$14*(1+E859)^5*L859-Assumptions!$D$14*(1+E859)^4*E859*Assumptions!$D$16</f>
        <v>53.8056933971654</v>
      </c>
      <c r="R859" s="21" t="n">
        <f aca="false">M859/(1+K859)+N859/(1+K859)^2+O859/(1+K859)^3+P859/(1+K859)^4+Q859/(1+K859)^5</f>
        <v>168.806616002631</v>
      </c>
      <c r="S859" s="21" t="n">
        <f aca="false">Q859*(1+I859)/(K859-I859)</f>
        <v>965.086570946423</v>
      </c>
      <c r="T859" s="21" t="n">
        <f aca="false">R859+S859/(1+K859)^5</f>
        <v>815.664159209753</v>
      </c>
      <c r="U859" s="8" t="n">
        <f aca="false">(T859-Assumptions!$D$17)/Assumptions!$D$18</f>
        <v>25.2265663683901</v>
      </c>
    </row>
    <row r="860" customFormat="false" ht="15" hidden="false" customHeight="false" outlineLevel="0" collapsed="false">
      <c r="B860" s="2" t="n">
        <v>855</v>
      </c>
      <c r="C860" s="27" t="n">
        <f aca="false">NORMSDIST('Random Draws'!C860)</f>
        <v>0.607167434616029</v>
      </c>
      <c r="D860" s="27" t="n">
        <f aca="false">NORMSDIST(Assumptions!$D$22*'Random Draws'!C860+SQRT(1-Assumptions!$D$22^2)*'Random Draws'!D860)</f>
        <v>0.954173375613825</v>
      </c>
      <c r="E860" s="19" t="n">
        <f aca="false">IF(C860&lt;(Assumptions!$E$6-Assumptions!$D$6)/(Assumptions!$F$6-Assumptions!$D$6),Assumptions!$D$6+SQRT(C860*(Assumptions!$F$6-Assumptions!$D$6)*(Assumptions!$E$6-Assumptions!$D$6)),Assumptions!$F$6-SQRT((1-C860)*(Assumptions!$F$6-Assumptions!$D$6)*(Assumptions!$F$6-Assumptions!$E$6)))</f>
        <v>0.0956811233567472</v>
      </c>
      <c r="F860" s="19" t="n">
        <f aca="false">IF(D860&lt;(Assumptions!$E$7-Assumptions!$D$7)/(Assumptions!$F$7-Assumptions!$D$7),Assumptions!$D$7+SQRT(D860*(Assumptions!$F$7-Assumptions!$D$7)*(Assumptions!$E$7-Assumptions!$D$7)),Assumptions!$F$7-SQRT((1-D860)*(Assumptions!$F$7-Assumptions!$D$7)*(Assumptions!$F$7-Assumptions!$E$7)))</f>
        <v>0.44646092700571</v>
      </c>
      <c r="G860" s="19" t="n">
        <f aca="false">MIN(Assumptions!$D$24,MAX(Assumptions!$D$23,Assumptions!$D$8+Assumptions!$E$8*'Random Draws'!E860))</f>
        <v>0.079518700640706</v>
      </c>
      <c r="H860" s="19" t="n">
        <f aca="false">IF('Random Draws'!F860&lt;(Assumptions!$E$9-Assumptions!$D$9)/(Assumptions!$F$9-Assumptions!$D$9),Assumptions!$D$9+SQRT('Random Draws'!F860*(Assumptions!$F$9-Assumptions!$D$9)*(Assumptions!$E$9-Assumptions!$D$9)),Assumptions!$F$9-SQRT((1-'Random Draws'!F860)*(Assumptions!$F$9-Assumptions!$D$9)*(Assumptions!$F$9-Assumptions!$E$9)))</f>
        <v>0.314523286026568</v>
      </c>
      <c r="I860" s="19" t="n">
        <f aca="false">IF('Random Draws'!G860&lt;(Assumptions!$E$10-Assumptions!$D$10)/(Assumptions!$F$10-Assumptions!$D$10),Assumptions!$D$10+SQRT('Random Draws'!G860*(Assumptions!$F$10-Assumptions!$D$10)*(Assumptions!$E$10-Assumptions!$D$10)),Assumptions!$F$10-SQRT((1-'Random Draws'!G860)*(Assumptions!$F$10-Assumptions!$D$10)*(Assumptions!$F$10-Assumptions!$E$10)))</f>
        <v>0.0156925005562472</v>
      </c>
      <c r="J860" s="19" t="n">
        <f aca="false">IF('Random Draws'!H860&lt;(Assumptions!$E$11-Assumptions!$D$11)/(Assumptions!$F$11-Assumptions!$D$11),Assumptions!$D$11+SQRT('Random Draws'!H860*(Assumptions!$F$11-Assumptions!$D$11)*(Assumptions!$E$11-Assumptions!$D$11)),Assumptions!$F$11-SQRT((1-'Random Draws'!H860)*(Assumptions!$F$11-Assumptions!$D$11)*(Assumptions!$F$11-Assumptions!$E$11)))</f>
        <v>0.168531952020074</v>
      </c>
      <c r="K860" s="19" t="n">
        <f aca="false">MAX(G860,I860+Assumptions!$D$21)</f>
        <v>0.079518700640706</v>
      </c>
      <c r="L860" s="28" t="n">
        <f aca="false">(F860-Assumptions!$D$15)*(1-H860)+Assumptions!$D$15-J860</f>
        <v>0.178394644324787</v>
      </c>
      <c r="M860" s="21" t="n">
        <f aca="false">Assumptions!$D$14*(1+E860)^1*L860-Assumptions!$D$14*(1+E860)^0*E860*Assumptions!$D$16</f>
        <v>27.9260155361166</v>
      </c>
      <c r="N860" s="21" t="n">
        <f aca="false">Assumptions!$D$14*(1+E860)^2*L860-Assumptions!$D$14*(1+E860)^1*E860*Assumptions!$D$16</f>
        <v>30.5980080734902</v>
      </c>
      <c r="O860" s="21" t="n">
        <f aca="false">Assumptions!$D$14*(1+E860)^3*L860-Assumptions!$D$14*(1+E860)^2*E860*Assumptions!$D$16</f>
        <v>33.5256598584405</v>
      </c>
      <c r="P860" s="21" t="n">
        <f aca="false">Assumptions!$D$14*(1+E860)^4*L860-Assumptions!$D$14*(1+E860)^3*E860*Assumptions!$D$16</f>
        <v>36.7334326549723</v>
      </c>
      <c r="Q860" s="21" t="n">
        <f aca="false">Assumptions!$D$14*(1+E860)^5*L860-Assumptions!$D$14*(1+E860)^4*E860*Assumptions!$D$16</f>
        <v>40.2481287561495</v>
      </c>
      <c r="R860" s="21" t="n">
        <f aca="false">M860/(1+K860)+N860/(1+K860)^2+O860/(1+K860)^3+P860/(1+K860)^4+Q860/(1+K860)^5</f>
        <v>133.276241394261</v>
      </c>
      <c r="S860" s="21" t="n">
        <f aca="false">Q860*(1+I860)/(K860-I860)</f>
        <v>640.484980853454</v>
      </c>
      <c r="T860" s="21" t="n">
        <f aca="false">R860+S860/(1+K860)^5</f>
        <v>570.152153469065</v>
      </c>
      <c r="U860" s="8" t="n">
        <f aca="false">(T860-Assumptions!$D$17)/Assumptions!$D$18</f>
        <v>15.4060861387626</v>
      </c>
    </row>
    <row r="861" customFormat="false" ht="15" hidden="false" customHeight="false" outlineLevel="0" collapsed="false">
      <c r="B861" s="2" t="n">
        <v>856</v>
      </c>
      <c r="C861" s="27" t="n">
        <f aca="false">NORMSDIST('Random Draws'!C861)</f>
        <v>0.133552453296917</v>
      </c>
      <c r="D861" s="27" t="n">
        <f aca="false">NORMSDIST(Assumptions!$D$22*'Random Draws'!C861+SQRT(1-Assumptions!$D$22^2)*'Random Draws'!D861)</f>
        <v>0.37327183642302</v>
      </c>
      <c r="E861" s="19" t="n">
        <f aca="false">IF(C861&lt;(Assumptions!$E$6-Assumptions!$D$6)/(Assumptions!$F$6-Assumptions!$D$6),Assumptions!$D$6+SQRT(C861*(Assumptions!$F$6-Assumptions!$D$6)*(Assumptions!$E$6-Assumptions!$D$6)),Assumptions!$F$6-SQRT((1-C861)*(Assumptions!$F$6-Assumptions!$D$6)*(Assumptions!$F$6-Assumptions!$E$6)))</f>
        <v>0.0658410964644418</v>
      </c>
      <c r="F861" s="19" t="n">
        <f aca="false">IF(D861&lt;(Assumptions!$E$7-Assumptions!$D$7)/(Assumptions!$F$7-Assumptions!$D$7),Assumptions!$D$7+SQRT(D861*(Assumptions!$F$7-Assumptions!$D$7)*(Assumptions!$E$7-Assumptions!$D$7)),Assumptions!$F$7-SQRT((1-D861)*(Assumptions!$F$7-Assumptions!$D$7)*(Assumptions!$F$7-Assumptions!$E$7)))</f>
        <v>0.407324740026102</v>
      </c>
      <c r="G861" s="19" t="n">
        <f aca="false">MIN(Assumptions!$D$24,MAX(Assumptions!$D$23,Assumptions!$D$8+Assumptions!$E$8*'Random Draws'!E861))</f>
        <v>0.083871773371889</v>
      </c>
      <c r="H861" s="19" t="n">
        <f aca="false">IF('Random Draws'!F861&lt;(Assumptions!$E$9-Assumptions!$D$9)/(Assumptions!$F$9-Assumptions!$D$9),Assumptions!$D$9+SQRT('Random Draws'!F861*(Assumptions!$F$9-Assumptions!$D$9)*(Assumptions!$E$9-Assumptions!$D$9)),Assumptions!$F$9-SQRT((1-'Random Draws'!F861)*(Assumptions!$F$9-Assumptions!$D$9)*(Assumptions!$F$9-Assumptions!$E$9)))</f>
        <v>0.306960562141532</v>
      </c>
      <c r="I861" s="19" t="n">
        <f aca="false">IF('Random Draws'!G861&lt;(Assumptions!$E$10-Assumptions!$D$10)/(Assumptions!$F$10-Assumptions!$D$10),Assumptions!$D$10+SQRT('Random Draws'!G861*(Assumptions!$F$10-Assumptions!$D$10)*(Assumptions!$E$10-Assumptions!$D$10)),Assumptions!$F$10-SQRT((1-'Random Draws'!G861)*(Assumptions!$F$10-Assumptions!$D$10)*(Assumptions!$F$10-Assumptions!$E$10)))</f>
        <v>0.0172958441697089</v>
      </c>
      <c r="J861" s="19" t="n">
        <f aca="false">IF('Random Draws'!H861&lt;(Assumptions!$E$11-Assumptions!$D$11)/(Assumptions!$F$11-Assumptions!$D$11),Assumptions!$D$11+SQRT('Random Draws'!H861*(Assumptions!$F$11-Assumptions!$D$11)*(Assumptions!$E$11-Assumptions!$D$11)),Assumptions!$F$11-SQRT((1-'Random Draws'!H861)*(Assumptions!$F$11-Assumptions!$D$11)*(Assumptions!$F$11-Assumptions!$E$11)))</f>
        <v>0.13399984222254</v>
      </c>
      <c r="K861" s="19" t="n">
        <f aca="false">MAX(G861,I861+Assumptions!$D$21)</f>
        <v>0.083871773371889</v>
      </c>
      <c r="L861" s="28" t="n">
        <f aca="false">(F861-Assumptions!$D$15)*(1-H861)+Assumptions!$D$15-J861</f>
        <v>0.188197139709396</v>
      </c>
      <c r="M861" s="21" t="n">
        <f aca="false">Assumptions!$D$14*(1+E861)^1*L861-Assumptions!$D$14*(1+E861)^0*E861*Assumptions!$D$16</f>
        <v>28.7988868625831</v>
      </c>
      <c r="N861" s="21" t="n">
        <f aca="false">Assumptions!$D$14*(1+E861)^2*L861-Assumptions!$D$14*(1+E861)^1*E861*Assumptions!$D$16</f>
        <v>30.695037150571</v>
      </c>
      <c r="O861" s="21" t="n">
        <f aca="false">Assumptions!$D$14*(1+E861)^3*L861-Assumptions!$D$14*(1+E861)^2*E861*Assumptions!$D$16</f>
        <v>32.7160320525814</v>
      </c>
      <c r="P861" s="21" t="n">
        <f aca="false">Assumptions!$D$14*(1+E861)^4*L861-Assumptions!$D$14*(1+E861)^3*E861*Assumptions!$D$16</f>
        <v>34.8700914748892</v>
      </c>
      <c r="Q861" s="21" t="n">
        <f aca="false">Assumptions!$D$14*(1+E861)^5*L861-Assumptions!$D$14*(1+E861)^4*E861*Assumptions!$D$16</f>
        <v>37.1659765314112</v>
      </c>
      <c r="R861" s="21" t="n">
        <f aca="false">M861/(1+K861)+N861/(1+K861)^2+O861/(1+K861)^3+P861/(1+K861)^4+Q861/(1+K861)^5</f>
        <v>128.504731559645</v>
      </c>
      <c r="S861" s="21" t="n">
        <f aca="false">Q861*(1+I861)/(K861-I861)</f>
        <v>567.904855748908</v>
      </c>
      <c r="T861" s="21" t="n">
        <f aca="false">R861+S861/(1+K861)^5</f>
        <v>508.157044652754</v>
      </c>
      <c r="U861" s="8" t="n">
        <f aca="false">(T861-Assumptions!$D$17)/Assumptions!$D$18</f>
        <v>12.9262817861101</v>
      </c>
    </row>
    <row r="862" customFormat="false" ht="15" hidden="false" customHeight="false" outlineLevel="0" collapsed="false">
      <c r="B862" s="2" t="n">
        <v>857</v>
      </c>
      <c r="C862" s="27" t="n">
        <f aca="false">NORMSDIST('Random Draws'!C862)</f>
        <v>0.0922197897742194</v>
      </c>
      <c r="D862" s="27" t="n">
        <f aca="false">NORMSDIST(Assumptions!$D$22*'Random Draws'!C862+SQRT(1-Assumptions!$D$22^2)*'Random Draws'!D862)</f>
        <v>0.327514302786367</v>
      </c>
      <c r="E862" s="19" t="n">
        <f aca="false">IF(C862&lt;(Assumptions!$E$6-Assumptions!$D$6)/(Assumptions!$F$6-Assumptions!$D$6),Assumptions!$D$6+SQRT(C862*(Assumptions!$F$6-Assumptions!$D$6)*(Assumptions!$E$6-Assumptions!$D$6)),Assumptions!$F$6-SQRT((1-C862)*(Assumptions!$F$6-Assumptions!$D$6)*(Assumptions!$F$6-Assumptions!$E$6)))</f>
        <v>0.0614732146841384</v>
      </c>
      <c r="F862" s="19" t="n">
        <f aca="false">IF(D862&lt;(Assumptions!$E$7-Assumptions!$D$7)/(Assumptions!$F$7-Assumptions!$D$7),Assumptions!$D$7+SQRT(D862*(Assumptions!$F$7-Assumptions!$D$7)*(Assumptions!$E$7-Assumptions!$D$7)),Assumptions!$F$7-SQRT((1-D862)*(Assumptions!$F$7-Assumptions!$D$7)*(Assumptions!$F$7-Assumptions!$E$7)))</f>
        <v>0.404329288475208</v>
      </c>
      <c r="G862" s="19" t="n">
        <f aca="false">MIN(Assumptions!$D$24,MAX(Assumptions!$D$23,Assumptions!$D$8+Assumptions!$E$8*'Random Draws'!E862))</f>
        <v>0.080904966966997</v>
      </c>
      <c r="H862" s="19" t="n">
        <f aca="false">IF('Random Draws'!F862&lt;(Assumptions!$E$9-Assumptions!$D$9)/(Assumptions!$F$9-Assumptions!$D$9),Assumptions!$D$9+SQRT('Random Draws'!F862*(Assumptions!$F$9-Assumptions!$D$9)*(Assumptions!$E$9-Assumptions!$D$9)),Assumptions!$F$9-SQRT((1-'Random Draws'!F862)*(Assumptions!$F$9-Assumptions!$D$9)*(Assumptions!$F$9-Assumptions!$E$9)))</f>
        <v>0.326356176662299</v>
      </c>
      <c r="I862" s="19" t="n">
        <f aca="false">IF('Random Draws'!G862&lt;(Assumptions!$E$10-Assumptions!$D$10)/(Assumptions!$F$10-Assumptions!$D$10),Assumptions!$D$10+SQRT('Random Draws'!G862*(Assumptions!$F$10-Assumptions!$D$10)*(Assumptions!$E$10-Assumptions!$D$10)),Assumptions!$F$10-SQRT((1-'Random Draws'!G862)*(Assumptions!$F$10-Assumptions!$D$10)*(Assumptions!$F$10-Assumptions!$E$10)))</f>
        <v>0.0189617511653973</v>
      </c>
      <c r="J862" s="19" t="n">
        <f aca="false">IF('Random Draws'!H862&lt;(Assumptions!$E$11-Assumptions!$D$11)/(Assumptions!$F$11-Assumptions!$D$11),Assumptions!$D$11+SQRT('Random Draws'!H862*(Assumptions!$F$11-Assumptions!$D$11)*(Assumptions!$E$11-Assumptions!$D$11)),Assumptions!$F$11-SQRT((1-'Random Draws'!H862)*(Assumptions!$F$11-Assumptions!$D$11)*(Assumptions!$F$11-Assumptions!$E$11)))</f>
        <v>0.174998057778914</v>
      </c>
      <c r="K862" s="19" t="n">
        <f aca="false">MAX(G862,I862+Assumptions!$D$21)</f>
        <v>0.080904966966997</v>
      </c>
      <c r="L862" s="28" t="n">
        <f aca="false">(F862-Assumptions!$D$15)*(1-H862)+Assumptions!$D$15-J862</f>
        <v>0.139802172963037</v>
      </c>
      <c r="M862" s="21" t="n">
        <f aca="false">Assumptions!$D$14*(1+E862)^1*L862-Assumptions!$D$14*(1+E862)^0*E862*Assumptions!$D$16</f>
        <v>21.2500494995848</v>
      </c>
      <c r="N862" s="21" t="n">
        <f aca="false">Assumptions!$D$14*(1+E862)^2*L862-Assumptions!$D$14*(1+E862)^1*E862*Assumptions!$D$16</f>
        <v>22.5563583545214</v>
      </c>
      <c r="O862" s="21" t="n">
        <f aca="false">Assumptions!$D$14*(1+E862)^3*L862-Assumptions!$D$14*(1+E862)^2*E862*Assumptions!$D$16</f>
        <v>23.9429702141412</v>
      </c>
      <c r="P862" s="21" t="n">
        <f aca="false">Assumptions!$D$14*(1+E862)^4*L862-Assumptions!$D$14*(1+E862)^3*E862*Assumptions!$D$16</f>
        <v>25.4148215622911</v>
      </c>
      <c r="Q862" s="21" t="n">
        <f aca="false">Assumptions!$D$14*(1+E862)^5*L862-Assumptions!$D$14*(1+E862)^4*E862*Assumptions!$D$16</f>
        <v>26.9771523443488</v>
      </c>
      <c r="R862" s="21" t="n">
        <f aca="false">M862/(1+K862)+N862/(1+K862)^2+O862/(1+K862)^3+P862/(1+K862)^4+Q862/(1+K862)^5</f>
        <v>94.8262124011899</v>
      </c>
      <c r="S862" s="21" t="n">
        <f aca="false">Q862*(1+I862)/(K862-I862)</f>
        <v>443.772349215739</v>
      </c>
      <c r="T862" s="21" t="n">
        <f aca="false">R862+S862/(1+K862)^5</f>
        <v>395.588012823076</v>
      </c>
      <c r="U862" s="8" t="n">
        <f aca="false">(T862-Assumptions!$D$17)/Assumptions!$D$18</f>
        <v>8.42352051292304</v>
      </c>
    </row>
    <row r="863" customFormat="false" ht="15" hidden="false" customHeight="false" outlineLevel="0" collapsed="false">
      <c r="B863" s="2" t="n">
        <v>858</v>
      </c>
      <c r="C863" s="27" t="n">
        <f aca="false">NORMSDIST('Random Draws'!C863)</f>
        <v>0.748649991346546</v>
      </c>
      <c r="D863" s="27" t="n">
        <f aca="false">NORMSDIST(Assumptions!$D$22*'Random Draws'!C863+SQRT(1-Assumptions!$D$22^2)*'Random Draws'!D863)</f>
        <v>0.00726967456896636</v>
      </c>
      <c r="E863" s="19" t="n">
        <f aca="false">IF(C863&lt;(Assumptions!$E$6-Assumptions!$D$6)/(Assumptions!$F$6-Assumptions!$D$6),Assumptions!$D$6+SQRT(C863*(Assumptions!$F$6-Assumptions!$D$6)*(Assumptions!$E$6-Assumptions!$D$6)),Assumptions!$F$6-SQRT((1-C863)*(Assumptions!$F$6-Assumptions!$D$6)*(Assumptions!$F$6-Assumptions!$E$6)))</f>
        <v>0.104549329438398</v>
      </c>
      <c r="F863" s="19" t="n">
        <f aca="false">IF(D863&lt;(Assumptions!$E$7-Assumptions!$D$7)/(Assumptions!$F$7-Assumptions!$D$7),Assumptions!$D$7+SQRT(D863*(Assumptions!$F$7-Assumptions!$D$7)*(Assumptions!$E$7-Assumptions!$D$7)),Assumptions!$F$7-SQRT((1-D863)*(Assumptions!$F$7-Assumptions!$D$7)*(Assumptions!$F$7-Assumptions!$E$7)))</f>
        <v>0.366604396067302</v>
      </c>
      <c r="G863" s="19" t="n">
        <f aca="false">MIN(Assumptions!$D$24,MAX(Assumptions!$D$23,Assumptions!$D$8+Assumptions!$E$8*'Random Draws'!E863))</f>
        <v>0.091354169718842</v>
      </c>
      <c r="H863" s="19" t="n">
        <f aca="false">IF('Random Draws'!F863&lt;(Assumptions!$E$9-Assumptions!$D$9)/(Assumptions!$F$9-Assumptions!$D$9),Assumptions!$D$9+SQRT('Random Draws'!F863*(Assumptions!$F$9-Assumptions!$D$9)*(Assumptions!$E$9-Assumptions!$D$9)),Assumptions!$F$9-SQRT((1-'Random Draws'!F863)*(Assumptions!$F$9-Assumptions!$D$9)*(Assumptions!$F$9-Assumptions!$E$9)))</f>
        <v>0.282025227447298</v>
      </c>
      <c r="I863" s="19" t="n">
        <f aca="false">IF('Random Draws'!G863&lt;(Assumptions!$E$10-Assumptions!$D$10)/(Assumptions!$F$10-Assumptions!$D$10),Assumptions!$D$10+SQRT('Random Draws'!G863*(Assumptions!$F$10-Assumptions!$D$10)*(Assumptions!$E$10-Assumptions!$D$10)),Assumptions!$F$10-SQRT((1-'Random Draws'!G863)*(Assumptions!$F$10-Assumptions!$D$10)*(Assumptions!$F$10-Assumptions!$E$10)))</f>
        <v>0.0122306721767104</v>
      </c>
      <c r="J863" s="19" t="n">
        <f aca="false">IF('Random Draws'!H863&lt;(Assumptions!$E$11-Assumptions!$D$11)/(Assumptions!$F$11-Assumptions!$D$11),Assumptions!$D$11+SQRT('Random Draws'!H863*(Assumptions!$F$11-Assumptions!$D$11)*(Assumptions!$E$11-Assumptions!$D$11)),Assumptions!$F$11-SQRT((1-'Random Draws'!H863)*(Assumptions!$F$11-Assumptions!$D$11)*(Assumptions!$F$11-Assumptions!$E$11)))</f>
        <v>0.174227845819166</v>
      </c>
      <c r="K863" s="19" t="n">
        <f aca="false">MAX(G863,I863+Assumptions!$D$21)</f>
        <v>0.091354169718842</v>
      </c>
      <c r="L863" s="28" t="n">
        <f aca="false">(F863-Assumptions!$D$15)*(1-H863)+Assumptions!$D$15-J863</f>
        <v>0.125648141632224</v>
      </c>
      <c r="M863" s="21" t="n">
        <f aca="false">Assumptions!$D$14*(1+E863)^1*L863-Assumptions!$D$14*(1+E863)^0*E863*Assumptions!$D$16</f>
        <v>19.6689731517758</v>
      </c>
      <c r="N863" s="21" t="n">
        <f aca="false">Assumptions!$D$14*(1+E863)^2*L863-Assumptions!$D$14*(1+E863)^1*E863*Assumptions!$D$16</f>
        <v>21.7253511055358</v>
      </c>
      <c r="O863" s="21" t="n">
        <f aca="false">Assumptions!$D$14*(1+E863)^3*L863-Assumptions!$D$14*(1+E863)^2*E863*Assumptions!$D$16</f>
        <v>23.9967219954334</v>
      </c>
      <c r="P863" s="21" t="n">
        <f aca="false">Assumptions!$D$14*(1+E863)^4*L863-Assumptions!$D$14*(1+E863)^3*E863*Assumptions!$D$16</f>
        <v>26.5055631887756</v>
      </c>
      <c r="Q863" s="21" t="n">
        <f aca="false">Assumptions!$D$14*(1+E863)^5*L863-Assumptions!$D$14*(1+E863)^4*E863*Assumptions!$D$16</f>
        <v>29.2767020465491</v>
      </c>
      <c r="R863" s="21" t="n">
        <f aca="false">M863/(1+K863)+N863/(1+K863)^2+O863/(1+K863)^3+P863/(1+K863)^4+Q863/(1+K863)^5</f>
        <v>92.3182394592373</v>
      </c>
      <c r="S863" s="21" t="n">
        <f aca="false">Q863*(1+I863)/(K863-I863)</f>
        <v>374.538243533987</v>
      </c>
      <c r="T863" s="21" t="n">
        <f aca="false">R863+S863/(1+K863)^5</f>
        <v>334.235919505838</v>
      </c>
      <c r="U863" s="8" t="n">
        <f aca="false">(T863-Assumptions!$D$17)/Assumptions!$D$18</f>
        <v>5.96943678023354</v>
      </c>
    </row>
    <row r="864" customFormat="false" ht="15" hidden="false" customHeight="false" outlineLevel="0" collapsed="false">
      <c r="B864" s="2" t="n">
        <v>859</v>
      </c>
      <c r="C864" s="27" t="n">
        <f aca="false">NORMSDIST('Random Draws'!C864)</f>
        <v>0.48105018582521</v>
      </c>
      <c r="D864" s="27" t="n">
        <f aca="false">NORMSDIST(Assumptions!$D$22*'Random Draws'!C864+SQRT(1-Assumptions!$D$22^2)*'Random Draws'!D864)</f>
        <v>0.786193614594514</v>
      </c>
      <c r="E864" s="19" t="n">
        <f aca="false">IF(C864&lt;(Assumptions!$E$6-Assumptions!$D$6)/(Assumptions!$F$6-Assumptions!$D$6),Assumptions!$D$6+SQRT(C864*(Assumptions!$F$6-Assumptions!$D$6)*(Assumptions!$E$6-Assumptions!$D$6)),Assumptions!$F$6-SQRT((1-C864)*(Assumptions!$F$6-Assumptions!$D$6)*(Assumptions!$F$6-Assumptions!$E$6)))</f>
        <v>0.0890433576453127</v>
      </c>
      <c r="F864" s="19" t="n">
        <f aca="false">IF(D864&lt;(Assumptions!$E$7-Assumptions!$D$7)/(Assumptions!$F$7-Assumptions!$D$7),Assumptions!$D$7+SQRT(D864*(Assumptions!$F$7-Assumptions!$D$7)*(Assumptions!$E$7-Assumptions!$D$7)),Assumptions!$F$7-SQRT((1-D864)*(Assumptions!$F$7-Assumptions!$D$7)*(Assumptions!$F$7-Assumptions!$E$7)))</f>
        <v>0.430755760539519</v>
      </c>
      <c r="G864" s="19" t="n">
        <f aca="false">MIN(Assumptions!$D$24,MAX(Assumptions!$D$23,Assumptions!$D$8+Assumptions!$E$8*'Random Draws'!E864))</f>
        <v>0.089257469648047</v>
      </c>
      <c r="H864" s="19" t="n">
        <f aca="false">IF('Random Draws'!F864&lt;(Assumptions!$E$9-Assumptions!$D$9)/(Assumptions!$F$9-Assumptions!$D$9),Assumptions!$D$9+SQRT('Random Draws'!F864*(Assumptions!$F$9-Assumptions!$D$9)*(Assumptions!$E$9-Assumptions!$D$9)),Assumptions!$F$9-SQRT((1-'Random Draws'!F864)*(Assumptions!$F$9-Assumptions!$D$9)*(Assumptions!$F$9-Assumptions!$E$9)))</f>
        <v>0.286464742551231</v>
      </c>
      <c r="I864" s="19" t="n">
        <f aca="false">IF('Random Draws'!G864&lt;(Assumptions!$E$10-Assumptions!$D$10)/(Assumptions!$F$10-Assumptions!$D$10),Assumptions!$D$10+SQRT('Random Draws'!G864*(Assumptions!$F$10-Assumptions!$D$10)*(Assumptions!$E$10-Assumptions!$D$10)),Assumptions!$F$10-SQRT((1-'Random Draws'!G864)*(Assumptions!$F$10-Assumptions!$D$10)*(Assumptions!$F$10-Assumptions!$E$10)))</f>
        <v>0.0160912656593437</v>
      </c>
      <c r="J864" s="19" t="n">
        <f aca="false">IF('Random Draws'!H864&lt;(Assumptions!$E$11-Assumptions!$D$11)/(Assumptions!$F$11-Assumptions!$D$11),Assumptions!$D$11+SQRT('Random Draws'!H864*(Assumptions!$F$11-Assumptions!$D$11)*(Assumptions!$E$11-Assumptions!$D$11)),Assumptions!$F$11-SQRT((1-'Random Draws'!H864)*(Assumptions!$F$11-Assumptions!$D$11)*(Assumptions!$F$11-Assumptions!$E$11)))</f>
        <v>0.14048091222734</v>
      </c>
      <c r="K864" s="19" t="n">
        <f aca="false">MAX(G864,I864+Assumptions!$D$21)</f>
        <v>0.089257469648047</v>
      </c>
      <c r="L864" s="28" t="n">
        <f aca="false">(F864-Assumptions!$D$15)*(1-H864)+Assumptions!$D$15-J864</f>
        <v>0.204118926798426</v>
      </c>
      <c r="M864" s="21" t="n">
        <f aca="false">Assumptions!$D$14*(1+E864)^1*L864-Assumptions!$D$14*(1+E864)^0*E864*Assumptions!$D$16</f>
        <v>31.8453437971727</v>
      </c>
      <c r="N864" s="21" t="n">
        <f aca="false">Assumptions!$D$14*(1+E864)^2*L864-Assumptions!$D$14*(1+E864)^1*E864*Assumptions!$D$16</f>
        <v>34.6809601342423</v>
      </c>
      <c r="O864" s="21" t="n">
        <f aca="false">Assumptions!$D$14*(1+E864)^3*L864-Assumptions!$D$14*(1+E864)^2*E864*Assumptions!$D$16</f>
        <v>37.7690692709584</v>
      </c>
      <c r="P864" s="21" t="n">
        <f aca="false">Assumptions!$D$14*(1+E864)^4*L864-Assumptions!$D$14*(1+E864)^3*E864*Assumptions!$D$16</f>
        <v>41.132154013983</v>
      </c>
      <c r="Q864" s="21" t="n">
        <f aca="false">Assumptions!$D$14*(1+E864)^5*L864-Assumptions!$D$14*(1+E864)^4*E864*Assumptions!$D$16</f>
        <v>44.7946991145721</v>
      </c>
      <c r="R864" s="21" t="n">
        <f aca="false">M864/(1+K864)+N864/(1+K864)^2+O864/(1+K864)^3+P864/(1+K864)^4+Q864/(1+K864)^5</f>
        <v>146.121682254129</v>
      </c>
      <c r="S864" s="21" t="n">
        <f aca="false">Q864*(1+I864)/(K864-I864)</f>
        <v>622.08369488709</v>
      </c>
      <c r="T864" s="21" t="n">
        <f aca="false">R864+S864/(1+K864)^5</f>
        <v>551.813346494168</v>
      </c>
      <c r="U864" s="8" t="n">
        <f aca="false">(T864-Assumptions!$D$17)/Assumptions!$D$18</f>
        <v>14.6725338597667</v>
      </c>
    </row>
    <row r="865" customFormat="false" ht="15" hidden="false" customHeight="false" outlineLevel="0" collapsed="false">
      <c r="B865" s="2" t="n">
        <v>860</v>
      </c>
      <c r="C865" s="27" t="n">
        <f aca="false">NORMSDIST('Random Draws'!C865)</f>
        <v>0.406546874178694</v>
      </c>
      <c r="D865" s="27" t="n">
        <f aca="false">NORMSDIST(Assumptions!$D$22*'Random Draws'!C865+SQRT(1-Assumptions!$D$22^2)*'Random Draws'!D865)</f>
        <v>0.284936657822419</v>
      </c>
      <c r="E865" s="19" t="n">
        <f aca="false">IF(C865&lt;(Assumptions!$E$6-Assumptions!$D$6)/(Assumptions!$F$6-Assumptions!$D$6),Assumptions!$D$6+SQRT(C865*(Assumptions!$F$6-Assumptions!$D$6)*(Assumptions!$E$6-Assumptions!$D$6)),Assumptions!$F$6-SQRT((1-C865)*(Assumptions!$F$6-Assumptions!$D$6)*(Assumptions!$F$6-Assumptions!$E$6)))</f>
        <v>0.0850858555524176</v>
      </c>
      <c r="F865" s="19" t="n">
        <f aca="false">IF(D865&lt;(Assumptions!$E$7-Assumptions!$D$7)/(Assumptions!$F$7-Assumptions!$D$7),Assumptions!$D$7+SQRT(D865*(Assumptions!$F$7-Assumptions!$D$7)*(Assumptions!$E$7-Assumptions!$D$7)),Assumptions!$F$7-SQRT((1-D865)*(Assumptions!$F$7-Assumptions!$D$7)*(Assumptions!$F$7-Assumptions!$E$7)))</f>
        <v>0.401347550676364</v>
      </c>
      <c r="G865" s="19" t="n">
        <f aca="false">MIN(Assumptions!$D$24,MAX(Assumptions!$D$23,Assumptions!$D$8+Assumptions!$E$8*'Random Draws'!E865))</f>
        <v>0.082154616124424</v>
      </c>
      <c r="H865" s="19" t="n">
        <f aca="false">IF('Random Draws'!F865&lt;(Assumptions!$E$9-Assumptions!$D$9)/(Assumptions!$F$9-Assumptions!$D$9),Assumptions!$D$9+SQRT('Random Draws'!F865*(Assumptions!$F$9-Assumptions!$D$9)*(Assumptions!$E$9-Assumptions!$D$9)),Assumptions!$F$9-SQRT((1-'Random Draws'!F865)*(Assumptions!$F$9-Assumptions!$D$9)*(Assumptions!$F$9-Assumptions!$E$9)))</f>
        <v>0.283277728618791</v>
      </c>
      <c r="I865" s="19" t="n">
        <f aca="false">IF('Random Draws'!G865&lt;(Assumptions!$E$10-Assumptions!$D$10)/(Assumptions!$F$10-Assumptions!$D$10),Assumptions!$D$10+SQRT('Random Draws'!G865*(Assumptions!$F$10-Assumptions!$D$10)*(Assumptions!$E$10-Assumptions!$D$10)),Assumptions!$F$10-SQRT((1-'Random Draws'!G865)*(Assumptions!$F$10-Assumptions!$D$10)*(Assumptions!$F$10-Assumptions!$E$10)))</f>
        <v>0.0201455730568908</v>
      </c>
      <c r="J865" s="19" t="n">
        <f aca="false">IF('Random Draws'!H865&lt;(Assumptions!$E$11-Assumptions!$D$11)/(Assumptions!$F$11-Assumptions!$D$11),Assumptions!$D$11+SQRT('Random Draws'!H865*(Assumptions!$F$11-Assumptions!$D$11)*(Assumptions!$E$11-Assumptions!$D$11)),Assumptions!$F$11-SQRT((1-'Random Draws'!H865)*(Assumptions!$F$11-Assumptions!$D$11)*(Assumptions!$F$11-Assumptions!$E$11)))</f>
        <v>0.135073315423755</v>
      </c>
      <c r="K865" s="19" t="n">
        <f aca="false">MAX(G865,I865+Assumptions!$D$21)</f>
        <v>0.082154616124424</v>
      </c>
      <c r="L865" s="28" t="n">
        <f aca="false">(F865-Assumptions!$D$15)*(1-H865)+Assumptions!$D$15-J865</f>
        <v>0.189407517430737</v>
      </c>
      <c r="M865" s="21" t="n">
        <f aca="false">Assumptions!$D$14*(1+E865)^1*L865-Assumptions!$D$14*(1+E865)^0*E865*Assumptions!$D$16</f>
        <v>29.4307721527586</v>
      </c>
      <c r="N865" s="21" t="n">
        <f aca="false">Assumptions!$D$14*(1+E865)^2*L865-Assumptions!$D$14*(1+E865)^1*E865*Assumptions!$D$16</f>
        <v>31.9349145809443</v>
      </c>
      <c r="O865" s="21" t="n">
        <f aca="false">Assumptions!$D$14*(1+E865)^3*L865-Assumptions!$D$14*(1+E865)^2*E865*Assumptions!$D$16</f>
        <v>34.6521241100574</v>
      </c>
      <c r="P865" s="21" t="n">
        <f aca="false">Assumptions!$D$14*(1+E865)^4*L865-Assumptions!$D$14*(1+E865)^3*E865*Assumptions!$D$16</f>
        <v>37.6005297366702</v>
      </c>
      <c r="Q865" s="21" t="n">
        <f aca="false">Assumptions!$D$14*(1+E865)^5*L865-Assumptions!$D$14*(1+E865)^4*E865*Assumptions!$D$16</f>
        <v>40.7998029785389</v>
      </c>
      <c r="R865" s="21" t="n">
        <f aca="false">M865/(1+K865)+N865/(1+K865)^2+O865/(1+K865)^3+P865/(1+K865)^4+Q865/(1+K865)^5</f>
        <v>136.720958481205</v>
      </c>
      <c r="S865" s="21" t="n">
        <f aca="false">Q865*(1+I865)/(K865-I865)</f>
        <v>671.220459648443</v>
      </c>
      <c r="T865" s="21" t="n">
        <f aca="false">R865+S865/(1+K865)^5</f>
        <v>589.012643956099</v>
      </c>
      <c r="U865" s="8" t="n">
        <f aca="false">(T865-Assumptions!$D$17)/Assumptions!$D$18</f>
        <v>16.160505758244</v>
      </c>
    </row>
    <row r="866" customFormat="false" ht="15" hidden="false" customHeight="false" outlineLevel="0" collapsed="false">
      <c r="B866" s="2" t="n">
        <v>861</v>
      </c>
      <c r="C866" s="27" t="n">
        <f aca="false">NORMSDIST('Random Draws'!C866)</f>
        <v>0.729964219147963</v>
      </c>
      <c r="D866" s="27" t="n">
        <f aca="false">NORMSDIST(Assumptions!$D$22*'Random Draws'!C866+SQRT(1-Assumptions!$D$22^2)*'Random Draws'!D866)</f>
        <v>0.697091545153971</v>
      </c>
      <c r="E866" s="19" t="n">
        <f aca="false">IF(C866&lt;(Assumptions!$E$6-Assumptions!$D$6)/(Assumptions!$F$6-Assumptions!$D$6),Assumptions!$D$6+SQRT(C866*(Assumptions!$F$6-Assumptions!$D$6)*(Assumptions!$E$6-Assumptions!$D$6)),Assumptions!$F$6-SQRT((1-C866)*(Assumptions!$F$6-Assumptions!$D$6)*(Assumptions!$F$6-Assumptions!$E$6)))</f>
        <v>0.103255219360293</v>
      </c>
      <c r="F866" s="19" t="n">
        <f aca="false">IF(D866&lt;(Assumptions!$E$7-Assumptions!$D$7)/(Assumptions!$F$7-Assumptions!$D$7),Assumptions!$D$7+SQRT(D866*(Assumptions!$F$7-Assumptions!$D$7)*(Assumptions!$E$7-Assumptions!$D$7)),Assumptions!$F$7-SQRT((1-D866)*(Assumptions!$F$7-Assumptions!$D$7)*(Assumptions!$F$7-Assumptions!$E$7)))</f>
        <v>0.425191469157919</v>
      </c>
      <c r="G866" s="19" t="n">
        <f aca="false">MIN(Assumptions!$D$24,MAX(Assumptions!$D$23,Assumptions!$D$8+Assumptions!$E$8*'Random Draws'!E866))</f>
        <v>0.085839892026864</v>
      </c>
      <c r="H866" s="19" t="n">
        <f aca="false">IF('Random Draws'!F866&lt;(Assumptions!$E$9-Assumptions!$D$9)/(Assumptions!$F$9-Assumptions!$D$9),Assumptions!$D$9+SQRT('Random Draws'!F866*(Assumptions!$F$9-Assumptions!$D$9)*(Assumptions!$E$9-Assumptions!$D$9)),Assumptions!$F$9-SQRT((1-'Random Draws'!F866)*(Assumptions!$F$9-Assumptions!$D$9)*(Assumptions!$F$9-Assumptions!$E$9)))</f>
        <v>0.274394037476136</v>
      </c>
      <c r="I866" s="19" t="n">
        <f aca="false">IF('Random Draws'!G866&lt;(Assumptions!$E$10-Assumptions!$D$10)/(Assumptions!$F$10-Assumptions!$D$10),Assumptions!$D$10+SQRT('Random Draws'!G866*(Assumptions!$F$10-Assumptions!$D$10)*(Assumptions!$E$10-Assumptions!$D$10)),Assumptions!$F$10-SQRT((1-'Random Draws'!G866)*(Assumptions!$F$10-Assumptions!$D$10)*(Assumptions!$F$10-Assumptions!$E$10)))</f>
        <v>0.0241494013356911</v>
      </c>
      <c r="J866" s="19" t="n">
        <f aca="false">IF('Random Draws'!H866&lt;(Assumptions!$E$11-Assumptions!$D$11)/(Assumptions!$F$11-Assumptions!$D$11),Assumptions!$D$11+SQRT('Random Draws'!H866*(Assumptions!$F$11-Assumptions!$D$11)*(Assumptions!$E$11-Assumptions!$D$11)),Assumptions!$F$11-SQRT((1-'Random Draws'!H866)*(Assumptions!$F$11-Assumptions!$D$11)*(Assumptions!$F$11-Assumptions!$E$11)))</f>
        <v>0.189414314604737</v>
      </c>
      <c r="K866" s="19" t="n">
        <f aca="false">MAX(G866,I866+Assumptions!$D$21)</f>
        <v>0.085839892026864</v>
      </c>
      <c r="L866" s="28" t="n">
        <f aca="false">(F866-Assumptions!$D$15)*(1-H866)+Assumptions!$D$15-J866</f>
        <v>0.154778375502428</v>
      </c>
      <c r="M866" s="21" t="n">
        <f aca="false">Assumptions!$D$14*(1+E866)^1*L866-Assumptions!$D$14*(1+E866)^0*E866*Assumptions!$D$16</f>
        <v>24.3110471352711</v>
      </c>
      <c r="N866" s="21" t="n">
        <f aca="false">Assumptions!$D$14*(1+E866)^2*L866-Assumptions!$D$14*(1+E866)^1*E866*Assumptions!$D$16</f>
        <v>26.8212896401019</v>
      </c>
      <c r="O866" s="21" t="n">
        <f aca="false">Assumptions!$D$14*(1+E866)^3*L866-Assumptions!$D$14*(1+E866)^2*E866*Assumptions!$D$16</f>
        <v>29.5907277854166</v>
      </c>
      <c r="P866" s="21" t="n">
        <f aca="false">Assumptions!$D$14*(1+E866)^4*L866-Assumptions!$D$14*(1+E866)^3*E866*Assumptions!$D$16</f>
        <v>32.6461248739305</v>
      </c>
      <c r="Q866" s="21" t="n">
        <f aca="false">Assumptions!$D$14*(1+E866)^5*L866-Assumptions!$D$14*(1+E866)^4*E866*Assumptions!$D$16</f>
        <v>36.0170076590517</v>
      </c>
      <c r="R866" s="21" t="n">
        <f aca="false">M866/(1+K866)+N866/(1+K866)^2+O866/(1+K866)^3+P866/(1+K866)^4+Q866/(1+K866)^5</f>
        <v>115.594778398827</v>
      </c>
      <c r="S866" s="21" t="n">
        <f aca="false">Q866*(1+I866)/(K866-I866)</f>
        <v>597.933270081751</v>
      </c>
      <c r="T866" s="21" t="n">
        <f aca="false">R866+S866/(1+K866)^5</f>
        <v>511.712027643477</v>
      </c>
      <c r="U866" s="8" t="n">
        <f aca="false">(T866-Assumptions!$D$17)/Assumptions!$D$18</f>
        <v>13.0684811057391</v>
      </c>
    </row>
    <row r="867" customFormat="false" ht="15" hidden="false" customHeight="false" outlineLevel="0" collapsed="false">
      <c r="B867" s="2" t="n">
        <v>862</v>
      </c>
      <c r="C867" s="27" t="n">
        <f aca="false">NORMSDIST('Random Draws'!C867)</f>
        <v>0.399080577870764</v>
      </c>
      <c r="D867" s="27" t="n">
        <f aca="false">NORMSDIST(Assumptions!$D$22*'Random Draws'!C867+SQRT(1-Assumptions!$D$22^2)*'Random Draws'!D867)</f>
        <v>0.314942303904372</v>
      </c>
      <c r="E867" s="19" t="n">
        <f aca="false">IF(C867&lt;(Assumptions!$E$6-Assumptions!$D$6)/(Assumptions!$F$6-Assumptions!$D$6),Assumptions!$D$6+SQRT(C867*(Assumptions!$F$6-Assumptions!$D$6)*(Assumptions!$E$6-Assumptions!$D$6)),Assumptions!$F$6-SQRT((1-C867)*(Assumptions!$F$6-Assumptions!$D$6)*(Assumptions!$F$6-Assumptions!$E$6)))</f>
        <v>0.0846699327216173</v>
      </c>
      <c r="F867" s="19" t="n">
        <f aca="false">IF(D867&lt;(Assumptions!$E$7-Assumptions!$D$7)/(Assumptions!$F$7-Assumptions!$D$7),Assumptions!$D$7+SQRT(D867*(Assumptions!$F$7-Assumptions!$D$7)*(Assumptions!$E$7-Assumptions!$D$7)),Assumptions!$F$7-SQRT((1-D867)*(Assumptions!$F$7-Assumptions!$D$7)*(Assumptions!$F$7-Assumptions!$E$7)))</f>
        <v>0.403470148647391</v>
      </c>
      <c r="G867" s="19" t="n">
        <f aca="false">MIN(Assumptions!$D$24,MAX(Assumptions!$D$23,Assumptions!$D$8+Assumptions!$E$8*'Random Draws'!E867))</f>
        <v>0.096770463746338</v>
      </c>
      <c r="H867" s="19" t="n">
        <f aca="false">IF('Random Draws'!F867&lt;(Assumptions!$E$9-Assumptions!$D$9)/(Assumptions!$F$9-Assumptions!$D$9),Assumptions!$D$9+SQRT('Random Draws'!F867*(Assumptions!$F$9-Assumptions!$D$9)*(Assumptions!$E$9-Assumptions!$D$9)),Assumptions!$F$9-SQRT((1-'Random Draws'!F867)*(Assumptions!$F$9-Assumptions!$D$9)*(Assumptions!$F$9-Assumptions!$E$9)))</f>
        <v>0.325132798593378</v>
      </c>
      <c r="I867" s="19" t="n">
        <f aca="false">IF('Random Draws'!G867&lt;(Assumptions!$E$10-Assumptions!$D$10)/(Assumptions!$F$10-Assumptions!$D$10),Assumptions!$D$10+SQRT('Random Draws'!G867*(Assumptions!$F$10-Assumptions!$D$10)*(Assumptions!$E$10-Assumptions!$D$10)),Assumptions!$F$10-SQRT((1-'Random Draws'!G867)*(Assumptions!$F$10-Assumptions!$D$10)*(Assumptions!$F$10-Assumptions!$E$10)))</f>
        <v>0.0111787729232342</v>
      </c>
      <c r="J867" s="19" t="n">
        <f aca="false">IF('Random Draws'!H867&lt;(Assumptions!$E$11-Assumptions!$D$11)/(Assumptions!$F$11-Assumptions!$D$11),Assumptions!$D$11+SQRT('Random Draws'!H867*(Assumptions!$F$11-Assumptions!$D$11)*(Assumptions!$E$11-Assumptions!$D$11)),Assumptions!$F$11-SQRT((1-'Random Draws'!H867)*(Assumptions!$F$11-Assumptions!$D$11)*(Assumptions!$F$11-Assumptions!$E$11)))</f>
        <v>0.14666411722859</v>
      </c>
      <c r="K867" s="19" t="n">
        <f aca="false">MAX(G867,I867+Assumptions!$D$21)</f>
        <v>0.096770463746338</v>
      </c>
      <c r="L867" s="28" t="n">
        <f aca="false">(F867-Assumptions!$D$15)*(1-H867)+Assumptions!$D$15-J867</f>
        <v>0.167891916657327</v>
      </c>
      <c r="M867" s="21" t="n">
        <f aca="false">Assumptions!$D$14*(1+E867)^1*L867-Assumptions!$D$14*(1+E867)^0*E867*Assumptions!$D$16</f>
        <v>26.0372463147159</v>
      </c>
      <c r="N867" s="21" t="n">
        <f aca="false">Assumptions!$D$14*(1+E867)^2*L867-Assumptions!$D$14*(1+E867)^1*E867*Assumptions!$D$16</f>
        <v>28.2418182084391</v>
      </c>
      <c r="O867" s="21" t="n">
        <f aca="false">Assumptions!$D$14*(1+E867)^3*L867-Assumptions!$D$14*(1+E867)^2*E867*Assumptions!$D$16</f>
        <v>30.6330510560838</v>
      </c>
      <c r="P867" s="21" t="n">
        <f aca="false">Assumptions!$D$14*(1+E867)^4*L867-Assumptions!$D$14*(1+E867)^3*E867*Assumptions!$D$16</f>
        <v>33.2267494280602</v>
      </c>
      <c r="Q867" s="21" t="n">
        <f aca="false">Assumptions!$D$14*(1+E867)^5*L867-Assumptions!$D$14*(1+E867)^4*E867*Assumptions!$D$16</f>
        <v>36.0400560666921</v>
      </c>
      <c r="R867" s="21" t="n">
        <f aca="false">M867/(1+K867)+N867/(1+K867)^2+O867/(1+K867)^3+P867/(1+K867)^4+Q867/(1+K867)^5</f>
        <v>116.109157067292</v>
      </c>
      <c r="S867" s="21" t="n">
        <f aca="false">Q867*(1+I867)/(K867-I867)</f>
        <v>425.776606574119</v>
      </c>
      <c r="T867" s="21" t="n">
        <f aca="false">R867+S867/(1+K867)^5</f>
        <v>384.398279456842</v>
      </c>
      <c r="U867" s="8" t="n">
        <f aca="false">(T867-Assumptions!$D$17)/Assumptions!$D$18</f>
        <v>7.97593117827368</v>
      </c>
    </row>
    <row r="868" customFormat="false" ht="15" hidden="false" customHeight="false" outlineLevel="0" collapsed="false">
      <c r="B868" s="2" t="n">
        <v>863</v>
      </c>
      <c r="C868" s="27" t="n">
        <f aca="false">NORMSDIST('Random Draws'!C868)</f>
        <v>0.107179940475107</v>
      </c>
      <c r="D868" s="27" t="n">
        <f aca="false">NORMSDIST(Assumptions!$D$22*'Random Draws'!C868+SQRT(1-Assumptions!$D$22^2)*'Random Draws'!D868)</f>
        <v>0.0101205202870396</v>
      </c>
      <c r="E868" s="19" t="n">
        <f aca="false">IF(C868&lt;(Assumptions!$E$6-Assumptions!$D$6)/(Assumptions!$F$6-Assumptions!$D$6),Assumptions!$D$6+SQRT(C868*(Assumptions!$F$6-Assumptions!$D$6)*(Assumptions!$E$6-Assumptions!$D$6)),Assumptions!$F$6-SQRT((1-C868)*(Assumptions!$F$6-Assumptions!$D$6)*(Assumptions!$F$6-Assumptions!$E$6)))</f>
        <v>0.0631495076054661</v>
      </c>
      <c r="F868" s="19" t="n">
        <f aca="false">IF(D868&lt;(Assumptions!$E$7-Assumptions!$D$7)/(Assumptions!$F$7-Assumptions!$D$7),Assumptions!$D$7+SQRT(D868*(Assumptions!$F$7-Assumptions!$D$7)*(Assumptions!$E$7-Assumptions!$D$7)),Assumptions!$F$7-SQRT((1-D868)*(Assumptions!$F$7-Assumptions!$D$7)*(Assumptions!$F$7-Assumptions!$E$7)))</f>
        <v>0.367792504200977</v>
      </c>
      <c r="G868" s="19" t="n">
        <f aca="false">MIN(Assumptions!$D$24,MAX(Assumptions!$D$23,Assumptions!$D$8+Assumptions!$E$8*'Random Draws'!E868))</f>
        <v>0.098430104848622</v>
      </c>
      <c r="H868" s="19" t="n">
        <f aca="false">IF('Random Draws'!F868&lt;(Assumptions!$E$9-Assumptions!$D$9)/(Assumptions!$F$9-Assumptions!$D$9),Assumptions!$D$9+SQRT('Random Draws'!F868*(Assumptions!$F$9-Assumptions!$D$9)*(Assumptions!$E$9-Assumptions!$D$9)),Assumptions!$F$9-SQRT((1-'Random Draws'!F868)*(Assumptions!$F$9-Assumptions!$D$9)*(Assumptions!$F$9-Assumptions!$E$9)))</f>
        <v>0.272521648544751</v>
      </c>
      <c r="I868" s="19" t="n">
        <f aca="false">IF('Random Draws'!G868&lt;(Assumptions!$E$10-Assumptions!$D$10)/(Assumptions!$F$10-Assumptions!$D$10),Assumptions!$D$10+SQRT('Random Draws'!G868*(Assumptions!$F$10-Assumptions!$D$10)*(Assumptions!$E$10-Assumptions!$D$10)),Assumptions!$F$10-SQRT((1-'Random Draws'!G868)*(Assumptions!$F$10-Assumptions!$D$10)*(Assumptions!$F$10-Assumptions!$E$10)))</f>
        <v>0.0229677631633445</v>
      </c>
      <c r="J868" s="19" t="n">
        <f aca="false">IF('Random Draws'!H868&lt;(Assumptions!$E$11-Assumptions!$D$11)/(Assumptions!$F$11-Assumptions!$D$11),Assumptions!$D$11+SQRT('Random Draws'!H868*(Assumptions!$F$11-Assumptions!$D$11)*(Assumptions!$E$11-Assumptions!$D$11)),Assumptions!$F$11-SQRT((1-'Random Draws'!H868)*(Assumptions!$F$11-Assumptions!$D$11)*(Assumptions!$F$11-Assumptions!$E$11)))</f>
        <v>0.178222029243799</v>
      </c>
      <c r="K868" s="19" t="n">
        <f aca="false">MAX(G868,I868+Assumptions!$D$21)</f>
        <v>0.098430104848622</v>
      </c>
      <c r="L868" s="28" t="n">
        <f aca="false">(F868-Assumptions!$D$15)*(1-H868)+Assumptions!$D$15-J868</f>
        <v>0.124766869700743</v>
      </c>
      <c r="M868" s="21" t="n">
        <f aca="false">Assumptions!$D$14*(1+E868)^1*L868-Assumptions!$D$14*(1+E868)^0*E868*Assumptions!$D$16</f>
        <v>18.9589458746502</v>
      </c>
      <c r="N868" s="21" t="n">
        <f aca="false">Assumptions!$D$14*(1+E868)^2*L868-Assumptions!$D$14*(1+E868)^1*E868*Assumptions!$D$16</f>
        <v>20.156193971353</v>
      </c>
      <c r="O868" s="21" t="n">
        <f aca="false">Assumptions!$D$14*(1+E868)^3*L868-Assumptions!$D$14*(1+E868)^2*E868*Assumptions!$D$16</f>
        <v>21.4290476958442</v>
      </c>
      <c r="P868" s="21" t="n">
        <f aca="false">Assumptions!$D$14*(1+E868)^4*L868-Assumptions!$D$14*(1+E868)^3*E868*Assumptions!$D$16</f>
        <v>22.7822815062908</v>
      </c>
      <c r="Q868" s="21" t="n">
        <f aca="false">Assumptions!$D$14*(1+E868)^5*L868-Assumptions!$D$14*(1+E868)^4*E868*Assumptions!$D$16</f>
        <v>24.2209713655422</v>
      </c>
      <c r="R868" s="21" t="n">
        <f aca="false">M868/(1+K868)+N868/(1+K868)^2+O868/(1+K868)^3+P868/(1+K868)^4+Q868/(1+K868)^5</f>
        <v>80.9316414329686</v>
      </c>
      <c r="S868" s="21" t="n">
        <f aca="false">Q868*(1+I868)/(K868-I868)</f>
        <v>328.339571051054</v>
      </c>
      <c r="T868" s="21" t="n">
        <f aca="false">R868+S868/(1+K868)^5</f>
        <v>286.265746934371</v>
      </c>
      <c r="U868" s="8" t="n">
        <f aca="false">(T868-Assumptions!$D$17)/Assumptions!$D$18</f>
        <v>4.05062987737485</v>
      </c>
    </row>
    <row r="869" customFormat="false" ht="15" hidden="false" customHeight="false" outlineLevel="0" collapsed="false">
      <c r="B869" s="2" t="n">
        <v>864</v>
      </c>
      <c r="C869" s="27" t="n">
        <f aca="false">NORMSDIST('Random Draws'!C869)</f>
        <v>0.0601795739884821</v>
      </c>
      <c r="D869" s="27" t="n">
        <f aca="false">NORMSDIST(Assumptions!$D$22*'Random Draws'!C869+SQRT(1-Assumptions!$D$22^2)*'Random Draws'!D869)</f>
        <v>0.162980713466908</v>
      </c>
      <c r="E869" s="19" t="n">
        <f aca="false">IF(C869&lt;(Assumptions!$E$6-Assumptions!$D$6)/(Assumptions!$F$6-Assumptions!$D$6),Assumptions!$D$6+SQRT(C869*(Assumptions!$F$6-Assumptions!$D$6)*(Assumptions!$E$6-Assumptions!$D$6)),Assumptions!$F$6-SQRT((1-C869)*(Assumptions!$F$6-Assumptions!$D$6)*(Assumptions!$F$6-Assumptions!$E$6)))</f>
        <v>0.0573464079838568</v>
      </c>
      <c r="F869" s="19" t="n">
        <f aca="false">IF(D869&lt;(Assumptions!$E$7-Assumptions!$D$7)/(Assumptions!$F$7-Assumptions!$D$7),Assumptions!$D$7+SQRT(D869*(Assumptions!$F$7-Assumptions!$D$7)*(Assumptions!$E$7-Assumptions!$D$7)),Assumptions!$F$7-SQRT((1-D869)*(Assumptions!$F$7-Assumptions!$D$7)*(Assumptions!$F$7-Assumptions!$E$7)))</f>
        <v>0.391271141341522</v>
      </c>
      <c r="G869" s="19" t="n">
        <f aca="false">MIN(Assumptions!$D$24,MAX(Assumptions!$D$23,Assumptions!$D$8+Assumptions!$E$8*'Random Draws'!E869))</f>
        <v>0.081715843705119</v>
      </c>
      <c r="H869" s="19" t="n">
        <f aca="false">IF('Random Draws'!F869&lt;(Assumptions!$E$9-Assumptions!$D$9)/(Assumptions!$F$9-Assumptions!$D$9),Assumptions!$D$9+SQRT('Random Draws'!F869*(Assumptions!$F$9-Assumptions!$D$9)*(Assumptions!$E$9-Assumptions!$D$9)),Assumptions!$F$9-SQRT((1-'Random Draws'!F869)*(Assumptions!$F$9-Assumptions!$D$9)*(Assumptions!$F$9-Assumptions!$E$9)))</f>
        <v>0.294573200801709</v>
      </c>
      <c r="I869" s="19" t="n">
        <f aca="false">IF('Random Draws'!G869&lt;(Assumptions!$E$10-Assumptions!$D$10)/(Assumptions!$F$10-Assumptions!$D$10),Assumptions!$D$10+SQRT('Random Draws'!G869*(Assumptions!$F$10-Assumptions!$D$10)*(Assumptions!$E$10-Assumptions!$D$10)),Assumptions!$F$10-SQRT((1-'Random Draws'!G869)*(Assumptions!$F$10-Assumptions!$D$10)*(Assumptions!$F$10-Assumptions!$E$10)))</f>
        <v>0.0168262128821771</v>
      </c>
      <c r="J869" s="19" t="n">
        <f aca="false">IF('Random Draws'!H869&lt;(Assumptions!$E$11-Assumptions!$D$11)/(Assumptions!$F$11-Assumptions!$D$11),Assumptions!$D$11+SQRT('Random Draws'!H869*(Assumptions!$F$11-Assumptions!$D$11)*(Assumptions!$E$11-Assumptions!$D$11)),Assumptions!$F$11-SQRT((1-'Random Draws'!H869)*(Assumptions!$F$11-Assumptions!$D$11)*(Assumptions!$F$11-Assumptions!$E$11)))</f>
        <v>0.146679883254092</v>
      </c>
      <c r="K869" s="19" t="n">
        <f aca="false">MAX(G869,I869+Assumptions!$D$21)</f>
        <v>0.081715843705119</v>
      </c>
      <c r="L869" s="28" t="n">
        <f aca="false">(F869-Assumptions!$D$15)*(1-H869)+Assumptions!$D$15-J869</f>
        <v>0.167627781705342</v>
      </c>
      <c r="M869" s="21" t="n">
        <f aca="false">Assumptions!$D$14*(1+E869)^1*L869-Assumptions!$D$14*(1+E869)^0*E869*Assumptions!$D$16</f>
        <v>25.4504348906148</v>
      </c>
      <c r="N869" s="21" t="n">
        <f aca="false">Assumptions!$D$14*(1+E869)^2*L869-Assumptions!$D$14*(1+E869)^1*E869*Assumptions!$D$16</f>
        <v>26.9099259132186</v>
      </c>
      <c r="O869" s="21" t="n">
        <f aca="false">Assumptions!$D$14*(1+E869)^3*L869-Assumptions!$D$14*(1+E869)^2*E869*Assumptions!$D$16</f>
        <v>28.4531135034534</v>
      </c>
      <c r="P869" s="21" t="n">
        <f aca="false">Assumptions!$D$14*(1+E869)^4*L869-Assumptions!$D$14*(1+E869)^3*E869*Assumptions!$D$16</f>
        <v>30.0847973588334</v>
      </c>
      <c r="Q869" s="21" t="n">
        <f aca="false">Assumptions!$D$14*(1+E869)^5*L869-Assumptions!$D$14*(1+E869)^4*E869*Assumptions!$D$16</f>
        <v>31.8100524222847</v>
      </c>
      <c r="R869" s="21" t="n">
        <f aca="false">M869/(1+K869)+N869/(1+K869)^2+O869/(1+K869)^3+P869/(1+K869)^4+Q869/(1+K869)^5</f>
        <v>112.456792470189</v>
      </c>
      <c r="S869" s="21" t="n">
        <f aca="false">Q869*(1+I869)/(K869-I869)</f>
        <v>498.466314662704</v>
      </c>
      <c r="T869" s="21" t="n">
        <f aca="false">R869+S869/(1+K869)^5</f>
        <v>449.022497714863</v>
      </c>
      <c r="U869" s="8" t="n">
        <f aca="false">(T869-Assumptions!$D$17)/Assumptions!$D$18</f>
        <v>10.5608999085945</v>
      </c>
    </row>
    <row r="870" customFormat="false" ht="15" hidden="false" customHeight="false" outlineLevel="0" collapsed="false">
      <c r="B870" s="2" t="n">
        <v>865</v>
      </c>
      <c r="C870" s="27" t="n">
        <f aca="false">NORMSDIST('Random Draws'!C870)</f>
        <v>0.900230220468484</v>
      </c>
      <c r="D870" s="27" t="n">
        <f aca="false">NORMSDIST(Assumptions!$D$22*'Random Draws'!C870+SQRT(1-Assumptions!$D$22^2)*'Random Draws'!D870)</f>
        <v>0.774971981024962</v>
      </c>
      <c r="E870" s="19" t="n">
        <f aca="false">IF(C870&lt;(Assumptions!$E$6-Assumptions!$D$6)/(Assumptions!$F$6-Assumptions!$D$6),Assumptions!$D$6+SQRT(C870*(Assumptions!$F$6-Assumptions!$D$6)*(Assumptions!$E$6-Assumptions!$D$6)),Assumptions!$F$6-SQRT((1-C870)*(Assumptions!$F$6-Assumptions!$D$6)*(Assumptions!$F$6-Assumptions!$E$6)))</f>
        <v>0.117665074487306</v>
      </c>
      <c r="F870" s="19" t="n">
        <f aca="false">IF(D870&lt;(Assumptions!$E$7-Assumptions!$D$7)/(Assumptions!$F$7-Assumptions!$D$7),Assumptions!$D$7+SQRT(D870*(Assumptions!$F$7-Assumptions!$D$7)*(Assumptions!$E$7-Assumptions!$D$7)),Assumptions!$F$7-SQRT((1-D870)*(Assumptions!$F$7-Assumptions!$D$7)*(Assumptions!$F$7-Assumptions!$E$7)))</f>
        <v>0.42999813212648</v>
      </c>
      <c r="G870" s="19" t="n">
        <f aca="false">MIN(Assumptions!$D$24,MAX(Assumptions!$D$23,Assumptions!$D$8+Assumptions!$E$8*'Random Draws'!E870))</f>
        <v>0.094229794140413</v>
      </c>
      <c r="H870" s="19" t="n">
        <f aca="false">IF('Random Draws'!F870&lt;(Assumptions!$E$9-Assumptions!$D$9)/(Assumptions!$F$9-Assumptions!$D$9),Assumptions!$D$9+SQRT('Random Draws'!F870*(Assumptions!$F$9-Assumptions!$D$9)*(Assumptions!$E$9-Assumptions!$D$9)),Assumptions!$F$9-SQRT((1-'Random Draws'!F870)*(Assumptions!$F$9-Assumptions!$D$9)*(Assumptions!$F$9-Assumptions!$E$9)))</f>
        <v>0.24389005728675</v>
      </c>
      <c r="I870" s="19" t="n">
        <f aca="false">IF('Random Draws'!G870&lt;(Assumptions!$E$10-Assumptions!$D$10)/(Assumptions!$F$10-Assumptions!$D$10),Assumptions!$D$10+SQRT('Random Draws'!G870*(Assumptions!$F$10-Assumptions!$D$10)*(Assumptions!$E$10-Assumptions!$D$10)),Assumptions!$F$10-SQRT((1-'Random Draws'!G870)*(Assumptions!$F$10-Assumptions!$D$10)*(Assumptions!$F$10-Assumptions!$E$10)))</f>
        <v>0.0215152243607733</v>
      </c>
      <c r="J870" s="19" t="n">
        <f aca="false">IF('Random Draws'!H870&lt;(Assumptions!$E$11-Assumptions!$D$11)/(Assumptions!$F$11-Assumptions!$D$11),Assumptions!$D$11+SQRT('Random Draws'!H870*(Assumptions!$F$11-Assumptions!$D$11)*(Assumptions!$E$11-Assumptions!$D$11)),Assumptions!$F$11-SQRT((1-'Random Draws'!H870)*(Assumptions!$F$11-Assumptions!$D$11)*(Assumptions!$F$11-Assumptions!$E$11)))</f>
        <v>0.17626430008421</v>
      </c>
      <c r="K870" s="19" t="n">
        <f aca="false">MAX(G870,I870+Assumptions!$D$21)</f>
        <v>0.094229794140413</v>
      </c>
      <c r="L870" s="28" t="n">
        <f aca="false">(F870-Assumptions!$D$15)*(1-H870)+Assumptions!$D$15-J870</f>
        <v>0.180567270412024</v>
      </c>
      <c r="M870" s="21" t="n">
        <f aca="false">Assumptions!$D$14*(1+E870)^1*L870-Assumptions!$D$14*(1+E870)^0*E870*Assumptions!$D$16</f>
        <v>28.7511480275588</v>
      </c>
      <c r="N870" s="21" t="n">
        <f aca="false">Assumptions!$D$14*(1+E870)^2*L870-Assumptions!$D$14*(1+E870)^1*E870*Assumptions!$D$16</f>
        <v>32.1341540018171</v>
      </c>
      <c r="O870" s="21" t="n">
        <f aca="false">Assumptions!$D$14*(1+E870)^3*L870-Assumptions!$D$14*(1+E870)^2*E870*Assumptions!$D$16</f>
        <v>35.9152216260274</v>
      </c>
      <c r="P870" s="21" t="n">
        <f aca="false">Assumptions!$D$14*(1+E870)^4*L870-Assumptions!$D$14*(1+E870)^3*E870*Assumptions!$D$16</f>
        <v>40.1411888538821</v>
      </c>
      <c r="Q870" s="21" t="n">
        <f aca="false">Assumptions!$D$14*(1+E870)^5*L870-Assumptions!$D$14*(1+E870)^4*E870*Assumptions!$D$16</f>
        <v>44.8644048303831</v>
      </c>
      <c r="R870" s="21" t="n">
        <f aca="false">M870/(1+K870)+N870/(1+K870)^2+O870/(1+K870)^3+P870/(1+K870)^4+Q870/(1+K870)^5</f>
        <v>137.125414346656</v>
      </c>
      <c r="S870" s="21" t="n">
        <f aca="false">Q870*(1+I870)/(K870-I870)</f>
        <v>630.268083893055</v>
      </c>
      <c r="T870" s="21" t="n">
        <f aca="false">R870+S870/(1+K870)^5</f>
        <v>538.90016173967</v>
      </c>
      <c r="U870" s="8" t="n">
        <f aca="false">(T870-Assumptions!$D$17)/Assumptions!$D$18</f>
        <v>14.1560064695868</v>
      </c>
    </row>
    <row r="871" customFormat="false" ht="15" hidden="false" customHeight="false" outlineLevel="0" collapsed="false">
      <c r="B871" s="2" t="n">
        <v>866</v>
      </c>
      <c r="C871" s="27" t="n">
        <f aca="false">NORMSDIST('Random Draws'!C871)</f>
        <v>0.239480756225998</v>
      </c>
      <c r="D871" s="27" t="n">
        <f aca="false">NORMSDIST(Assumptions!$D$22*'Random Draws'!C871+SQRT(1-Assumptions!$D$22^2)*'Random Draws'!D871)</f>
        <v>0.511536203361789</v>
      </c>
      <c r="E871" s="19" t="n">
        <f aca="false">IF(C871&lt;(Assumptions!$E$6-Assumptions!$D$6)/(Assumptions!$F$6-Assumptions!$D$6),Assumptions!$D$6+SQRT(C871*(Assumptions!$F$6-Assumptions!$D$6)*(Assumptions!$E$6-Assumptions!$D$6)),Assumptions!$F$6-SQRT((1-C871)*(Assumptions!$F$6-Assumptions!$D$6)*(Assumptions!$F$6-Assumptions!$E$6)))</f>
        <v>0.0746035226693756</v>
      </c>
      <c r="F871" s="19" t="n">
        <f aca="false">IF(D871&lt;(Assumptions!$E$7-Assumptions!$D$7)/(Assumptions!$F$7-Assumptions!$D$7),Assumptions!$D$7+SQRT(D871*(Assumptions!$F$7-Assumptions!$D$7)*(Assumptions!$E$7-Assumptions!$D$7)),Assumptions!$F$7-SQRT((1-D871)*(Assumptions!$F$7-Assumptions!$D$7)*(Assumptions!$F$7-Assumptions!$E$7)))</f>
        <v>0.415400516425127</v>
      </c>
      <c r="G871" s="19" t="n">
        <f aca="false">MIN(Assumptions!$D$24,MAX(Assumptions!$D$23,Assumptions!$D$8+Assumptions!$E$8*'Random Draws'!E871))</f>
        <v>0.09816725479036</v>
      </c>
      <c r="H871" s="19" t="n">
        <f aca="false">IF('Random Draws'!F871&lt;(Assumptions!$E$9-Assumptions!$D$9)/(Assumptions!$F$9-Assumptions!$D$9),Assumptions!$D$9+SQRT('Random Draws'!F871*(Assumptions!$F$9-Assumptions!$D$9)*(Assumptions!$E$9-Assumptions!$D$9)),Assumptions!$F$9-SQRT((1-'Random Draws'!F871)*(Assumptions!$F$9-Assumptions!$D$9)*(Assumptions!$F$9-Assumptions!$E$9)))</f>
        <v>0.321278450186477</v>
      </c>
      <c r="I871" s="19" t="n">
        <f aca="false">IF('Random Draws'!G871&lt;(Assumptions!$E$10-Assumptions!$D$10)/(Assumptions!$F$10-Assumptions!$D$10),Assumptions!$D$10+SQRT('Random Draws'!G871*(Assumptions!$F$10-Assumptions!$D$10)*(Assumptions!$E$10-Assumptions!$D$10)),Assumptions!$F$10-SQRT((1-'Random Draws'!G871)*(Assumptions!$F$10-Assumptions!$D$10)*(Assumptions!$F$10-Assumptions!$E$10)))</f>
        <v>0.018657132873485</v>
      </c>
      <c r="J871" s="19" t="n">
        <f aca="false">IF('Random Draws'!H871&lt;(Assumptions!$E$11-Assumptions!$D$11)/(Assumptions!$F$11-Assumptions!$D$11),Assumptions!$D$11+SQRT('Random Draws'!H871*(Assumptions!$F$11-Assumptions!$D$11)*(Assumptions!$E$11-Assumptions!$D$11)),Assumptions!$F$11-SQRT((1-'Random Draws'!H871)*(Assumptions!$F$11-Assumptions!$D$11)*(Assumptions!$F$11-Assumptions!$E$11)))</f>
        <v>0.16263466739746</v>
      </c>
      <c r="K871" s="19" t="n">
        <f aca="false">MAX(G871,I871+Assumptions!$D$21)</f>
        <v>0.09816725479036</v>
      </c>
      <c r="L871" s="28" t="n">
        <f aca="false">(F871-Assumptions!$D$15)*(1-H871)+Assumptions!$D$15-J871</f>
        <v>0.161072813428182</v>
      </c>
      <c r="M871" s="21" t="n">
        <f aca="false">Assumptions!$D$14*(1+E871)^1*L871-Assumptions!$D$14*(1+E871)^0*E871*Assumptions!$D$16</f>
        <v>24.7734395202359</v>
      </c>
      <c r="N871" s="21" t="n">
        <f aca="false">Assumptions!$D$14*(1+E871)^2*L871-Assumptions!$D$14*(1+E871)^1*E871*Assumptions!$D$16</f>
        <v>26.6216253770822</v>
      </c>
      <c r="O871" s="21" t="n">
        <f aca="false">Assumptions!$D$14*(1+E871)^3*L871-Assumptions!$D$14*(1+E871)^2*E871*Assumptions!$D$16</f>
        <v>28.607692409397</v>
      </c>
      <c r="P871" s="21" t="n">
        <f aca="false">Assumptions!$D$14*(1+E871)^4*L871-Assumptions!$D$14*(1+E871)^3*E871*Assumptions!$D$16</f>
        <v>30.74192703858</v>
      </c>
      <c r="Q871" s="21" t="n">
        <f aca="false">Assumptions!$D$14*(1+E871)^5*L871-Assumptions!$D$14*(1+E871)^4*E871*Assumptions!$D$16</f>
        <v>33.035383089303</v>
      </c>
      <c r="R871" s="21" t="n">
        <f aca="false">M871/(1+K871)+N871/(1+K871)^2+O871/(1+K871)^3+P871/(1+K871)^4+Q871/(1+K871)^5</f>
        <v>108.056693699694</v>
      </c>
      <c r="S871" s="21" t="n">
        <f aca="false">Q871*(1+I871)/(K871-I871)</f>
        <v>423.238297336637</v>
      </c>
      <c r="T871" s="21" t="n">
        <f aca="false">R871+S871/(1+K871)^5</f>
        <v>373.054640976676</v>
      </c>
      <c r="U871" s="8" t="n">
        <f aca="false">(T871-Assumptions!$D$17)/Assumptions!$D$18</f>
        <v>7.52218563906704</v>
      </c>
    </row>
    <row r="872" customFormat="false" ht="15" hidden="false" customHeight="false" outlineLevel="0" collapsed="false">
      <c r="B872" s="2" t="n">
        <v>867</v>
      </c>
      <c r="C872" s="27" t="n">
        <f aca="false">NORMSDIST('Random Draws'!C872)</f>
        <v>0.772529580469595</v>
      </c>
      <c r="D872" s="27" t="n">
        <f aca="false">NORMSDIST(Assumptions!$D$22*'Random Draws'!C872+SQRT(1-Assumptions!$D$22^2)*'Random Draws'!D872)</f>
        <v>0.480592042652586</v>
      </c>
      <c r="E872" s="19" t="n">
        <f aca="false">IF(C872&lt;(Assumptions!$E$6-Assumptions!$D$6)/(Assumptions!$F$6-Assumptions!$D$6),Assumptions!$D$6+SQRT(C872*(Assumptions!$F$6-Assumptions!$D$6)*(Assumptions!$E$6-Assumptions!$D$6)),Assumptions!$F$6-SQRT((1-C872)*(Assumptions!$F$6-Assumptions!$D$6)*(Assumptions!$F$6-Assumptions!$E$6)))</f>
        <v>0.106275348813486</v>
      </c>
      <c r="F872" s="19" t="n">
        <f aca="false">IF(D872&lt;(Assumptions!$E$7-Assumptions!$D$7)/(Assumptions!$F$7-Assumptions!$D$7),Assumptions!$D$7+SQRT(D872*(Assumptions!$F$7-Assumptions!$D$7)*(Assumptions!$E$7-Assumptions!$D$7)),Assumptions!$F$7-SQRT((1-D872)*(Assumptions!$F$7-Assumptions!$D$7)*(Assumptions!$F$7-Assumptions!$E$7)))</f>
        <v>0.413698717451309</v>
      </c>
      <c r="G872" s="19" t="n">
        <f aca="false">MIN(Assumptions!$D$24,MAX(Assumptions!$D$23,Assumptions!$D$8+Assumptions!$E$8*'Random Draws'!E872))</f>
        <v>0.071424759010745</v>
      </c>
      <c r="H872" s="19" t="n">
        <f aca="false">IF('Random Draws'!F872&lt;(Assumptions!$E$9-Assumptions!$D$9)/(Assumptions!$F$9-Assumptions!$D$9),Assumptions!$D$9+SQRT('Random Draws'!F872*(Assumptions!$F$9-Assumptions!$D$9)*(Assumptions!$E$9-Assumptions!$D$9)),Assumptions!$F$9-SQRT((1-'Random Draws'!F872)*(Assumptions!$F$9-Assumptions!$D$9)*(Assumptions!$F$9-Assumptions!$E$9)))</f>
        <v>0.312976918016722</v>
      </c>
      <c r="I872" s="19" t="n">
        <f aca="false">IF('Random Draws'!G872&lt;(Assumptions!$E$10-Assumptions!$D$10)/(Assumptions!$F$10-Assumptions!$D$10),Assumptions!$D$10+SQRT('Random Draws'!G872*(Assumptions!$F$10-Assumptions!$D$10)*(Assumptions!$E$10-Assumptions!$D$10)),Assumptions!$F$10-SQRT((1-'Random Draws'!G872)*(Assumptions!$F$10-Assumptions!$D$10)*(Assumptions!$F$10-Assumptions!$E$10)))</f>
        <v>0.0201442217869181</v>
      </c>
      <c r="J872" s="19" t="n">
        <f aca="false">IF('Random Draws'!H872&lt;(Assumptions!$E$11-Assumptions!$D$11)/(Assumptions!$F$11-Assumptions!$D$11),Assumptions!$D$11+SQRT('Random Draws'!H872*(Assumptions!$F$11-Assumptions!$D$11)*(Assumptions!$E$11-Assumptions!$D$11)),Assumptions!$F$11-SQRT((1-'Random Draws'!H872)*(Assumptions!$F$11-Assumptions!$D$11)*(Assumptions!$F$11-Assumptions!$E$11)))</f>
        <v>0.17849805535973</v>
      </c>
      <c r="K872" s="19" t="n">
        <f aca="false">MAX(G872,I872+Assumptions!$D$21)</f>
        <v>0.071424759010745</v>
      </c>
      <c r="L872" s="28" t="n">
        <f aca="false">(F872-Assumptions!$D$15)*(1-H872)+Assumptions!$D$15-J872</f>
        <v>0.146409511858371</v>
      </c>
      <c r="M872" s="21" t="n">
        <f aca="false">Assumptions!$D$14*(1+E872)^1*L872-Assumptions!$D$14*(1+E872)^0*E872*Assumptions!$D$16</f>
        <v>23.0232411337674</v>
      </c>
      <c r="N872" s="21" t="n">
        <f aca="false">Assumptions!$D$14*(1+E872)^2*L872-Assumptions!$D$14*(1+E872)^1*E872*Assumptions!$D$16</f>
        <v>25.4700441160755</v>
      </c>
      <c r="O872" s="21" t="n">
        <f aca="false">Assumptions!$D$14*(1+E872)^3*L872-Assumptions!$D$14*(1+E872)^2*E872*Assumptions!$D$16</f>
        <v>28.1768819388064</v>
      </c>
      <c r="P872" s="21" t="n">
        <f aca="false">Assumptions!$D$14*(1+E872)^4*L872-Assumptions!$D$14*(1+E872)^3*E872*Assumptions!$D$16</f>
        <v>31.1713898953294</v>
      </c>
      <c r="Q872" s="21" t="n">
        <f aca="false">Assumptions!$D$14*(1+E872)^5*L872-Assumptions!$D$14*(1+E872)^4*E872*Assumptions!$D$16</f>
        <v>34.4841402294567</v>
      </c>
      <c r="R872" s="21" t="n">
        <f aca="false">M872/(1+K872)+N872/(1+K872)^2+O872/(1+K872)^3+P872/(1+K872)^4+Q872/(1+K872)^5</f>
        <v>114.662864183683</v>
      </c>
      <c r="S872" s="21" t="n">
        <f aca="false">Q872*(1+I872)/(K872-I872)</f>
        <v>686.006783525363</v>
      </c>
      <c r="T872" s="21" t="n">
        <f aca="false">R872+S872/(1+K872)^5</f>
        <v>600.532792115179</v>
      </c>
      <c r="U872" s="8" t="n">
        <f aca="false">(T872-Assumptions!$D$17)/Assumptions!$D$18</f>
        <v>16.6213116846072</v>
      </c>
    </row>
    <row r="873" customFormat="false" ht="15" hidden="false" customHeight="false" outlineLevel="0" collapsed="false">
      <c r="B873" s="2" t="n">
        <v>868</v>
      </c>
      <c r="C873" s="27" t="n">
        <f aca="false">NORMSDIST('Random Draws'!C873)</f>
        <v>0.242881462589959</v>
      </c>
      <c r="D873" s="27" t="n">
        <f aca="false">NORMSDIST(Assumptions!$D$22*'Random Draws'!C873+SQRT(1-Assumptions!$D$22^2)*'Random Draws'!D873)</f>
        <v>0.379065677560029</v>
      </c>
      <c r="E873" s="19" t="n">
        <f aca="false">IF(C873&lt;(Assumptions!$E$6-Assumptions!$D$6)/(Assumptions!$F$6-Assumptions!$D$6),Assumptions!$D$6+SQRT(C873*(Assumptions!$F$6-Assumptions!$D$6)*(Assumptions!$E$6-Assumptions!$D$6)),Assumptions!$F$6-SQRT((1-C873)*(Assumptions!$F$6-Assumptions!$D$6)*(Assumptions!$F$6-Assumptions!$E$6)))</f>
        <v>0.074848347348903</v>
      </c>
      <c r="F873" s="19" t="n">
        <f aca="false">IF(D873&lt;(Assumptions!$E$7-Assumptions!$D$7)/(Assumptions!$F$7-Assumptions!$D$7),Assumptions!$D$7+SQRT(D873*(Assumptions!$F$7-Assumptions!$D$7)*(Assumptions!$E$7-Assumptions!$D$7)),Assumptions!$F$7-SQRT((1-D873)*(Assumptions!$F$7-Assumptions!$D$7)*(Assumptions!$F$7-Assumptions!$E$7)))</f>
        <v>0.407690607726891</v>
      </c>
      <c r="G873" s="19" t="n">
        <f aca="false">MIN(Assumptions!$D$24,MAX(Assumptions!$D$23,Assumptions!$D$8+Assumptions!$E$8*'Random Draws'!E873))</f>
        <v>0.075843200680585</v>
      </c>
      <c r="H873" s="19" t="n">
        <f aca="false">IF('Random Draws'!F873&lt;(Assumptions!$E$9-Assumptions!$D$9)/(Assumptions!$F$9-Assumptions!$D$9),Assumptions!$D$9+SQRT('Random Draws'!F873*(Assumptions!$F$9-Assumptions!$D$9)*(Assumptions!$E$9-Assumptions!$D$9)),Assumptions!$F$9-SQRT((1-'Random Draws'!F873)*(Assumptions!$F$9-Assumptions!$D$9)*(Assumptions!$F$9-Assumptions!$E$9)))</f>
        <v>0.309034197405142</v>
      </c>
      <c r="I873" s="19" t="n">
        <f aca="false">IF('Random Draws'!G873&lt;(Assumptions!$E$10-Assumptions!$D$10)/(Assumptions!$F$10-Assumptions!$D$10),Assumptions!$D$10+SQRT('Random Draws'!G873*(Assumptions!$F$10-Assumptions!$D$10)*(Assumptions!$E$10-Assumptions!$D$10)),Assumptions!$F$10-SQRT((1-'Random Draws'!G873)*(Assumptions!$F$10-Assumptions!$D$10)*(Assumptions!$F$10-Assumptions!$E$10)))</f>
        <v>0.0224888567169925</v>
      </c>
      <c r="J873" s="19" t="n">
        <f aca="false">IF('Random Draws'!H873&lt;(Assumptions!$E$11-Assumptions!$D$11)/(Assumptions!$F$11-Assumptions!$D$11),Assumptions!$D$11+SQRT('Random Draws'!H873*(Assumptions!$F$11-Assumptions!$D$11)*(Assumptions!$E$11-Assumptions!$D$11)),Assumptions!$F$11-SQRT((1-'Random Draws'!H873)*(Assumptions!$F$11-Assumptions!$D$11)*(Assumptions!$F$11-Assumptions!$E$11)))</f>
        <v>0.161998311332272</v>
      </c>
      <c r="K873" s="19" t="n">
        <f aca="false">MAX(G873,I873+Assumptions!$D$21)</f>
        <v>0.075843200680585</v>
      </c>
      <c r="L873" s="28" t="n">
        <f aca="false">(F873-Assumptions!$D$15)*(1-H873)+Assumptions!$D$15-J873</f>
        <v>0.159876402308793</v>
      </c>
      <c r="M873" s="21" t="n">
        <f aca="false">Assumptions!$D$14*(1+E873)^1*L873-Assumptions!$D$14*(1+E873)^0*E873*Assumptions!$D$16</f>
        <v>24.5916282752779</v>
      </c>
      <c r="N873" s="21" t="n">
        <f aca="false">Assumptions!$D$14*(1+E873)^2*L873-Assumptions!$D$14*(1+E873)^1*E873*Assumptions!$D$16</f>
        <v>26.432271010301</v>
      </c>
      <c r="O873" s="21" t="n">
        <f aca="false">Assumptions!$D$14*(1+E873)^3*L873-Assumptions!$D$14*(1+E873)^2*E873*Assumptions!$D$16</f>
        <v>28.4106828121004</v>
      </c>
      <c r="P873" s="21" t="n">
        <f aca="false">Assumptions!$D$14*(1+E873)^4*L873-Assumptions!$D$14*(1+E873)^3*E873*Assumptions!$D$16</f>
        <v>30.53717546764</v>
      </c>
      <c r="Q873" s="21" t="n">
        <f aca="false">Assumptions!$D$14*(1+E873)^5*L873-Assumptions!$D$14*(1+E873)^4*E873*Assumptions!$D$16</f>
        <v>32.8228325840963</v>
      </c>
      <c r="R873" s="21" t="n">
        <f aca="false">M873/(1+K873)+N873/(1+K873)^2+O873/(1+K873)^3+P873/(1+K873)^4+Q873/(1+K873)^5</f>
        <v>114.078843339753</v>
      </c>
      <c r="S873" s="21" t="n">
        <f aca="false">Q873*(1+I873)/(K873-I873)</f>
        <v>629.020583329202</v>
      </c>
      <c r="T873" s="21" t="n">
        <f aca="false">R873+S873/(1+K873)^5</f>
        <v>550.514233266181</v>
      </c>
      <c r="U873" s="8" t="n">
        <f aca="false">(T873-Assumptions!$D$17)/Assumptions!$D$18</f>
        <v>14.6205693306472</v>
      </c>
    </row>
    <row r="874" customFormat="false" ht="15" hidden="false" customHeight="false" outlineLevel="0" collapsed="false">
      <c r="B874" s="2" t="n">
        <v>869</v>
      </c>
      <c r="C874" s="27" t="n">
        <f aca="false">NORMSDIST('Random Draws'!C874)</f>
        <v>0.624874128047778</v>
      </c>
      <c r="D874" s="27" t="n">
        <f aca="false">NORMSDIST(Assumptions!$D$22*'Random Draws'!C874+SQRT(1-Assumptions!$D$22^2)*'Random Draws'!D874)</f>
        <v>0.144974624656941</v>
      </c>
      <c r="E874" s="19" t="n">
        <f aca="false">IF(C874&lt;(Assumptions!$E$6-Assumptions!$D$6)/(Assumptions!$F$6-Assumptions!$D$6),Assumptions!$D$6+SQRT(C874*(Assumptions!$F$6-Assumptions!$D$6)*(Assumptions!$E$6-Assumptions!$D$6)),Assumptions!$F$6-SQRT((1-C874)*(Assumptions!$F$6-Assumptions!$D$6)*(Assumptions!$F$6-Assumptions!$E$6)))</f>
        <v>0.096691463199952</v>
      </c>
      <c r="F874" s="19" t="n">
        <f aca="false">IF(D874&lt;(Assumptions!$E$7-Assumptions!$D$7)/(Assumptions!$F$7-Assumptions!$D$7),Assumptions!$D$7+SQRT(D874*(Assumptions!$F$7-Assumptions!$D$7)*(Assumptions!$E$7-Assumptions!$D$7)),Assumptions!$F$7-SQRT((1-D874)*(Assumptions!$F$7-Assumptions!$D$7)*(Assumptions!$F$7-Assumptions!$E$7)))</f>
        <v>0.389493181380476</v>
      </c>
      <c r="G874" s="19" t="n">
        <f aca="false">MIN(Assumptions!$D$24,MAX(Assumptions!$D$23,Assumptions!$D$8+Assumptions!$E$8*'Random Draws'!E874))</f>
        <v>0.072054321481601</v>
      </c>
      <c r="H874" s="19" t="n">
        <f aca="false">IF('Random Draws'!F874&lt;(Assumptions!$E$9-Assumptions!$D$9)/(Assumptions!$F$9-Assumptions!$D$9),Assumptions!$D$9+SQRT('Random Draws'!F874*(Assumptions!$F$9-Assumptions!$D$9)*(Assumptions!$E$9-Assumptions!$D$9)),Assumptions!$F$9-SQRT((1-'Random Draws'!F874)*(Assumptions!$F$9-Assumptions!$D$9)*(Assumptions!$F$9-Assumptions!$E$9)))</f>
        <v>0.281425195178063</v>
      </c>
      <c r="I874" s="19" t="n">
        <f aca="false">IF('Random Draws'!G874&lt;(Assumptions!$E$10-Assumptions!$D$10)/(Assumptions!$F$10-Assumptions!$D$10),Assumptions!$D$10+SQRT('Random Draws'!G874*(Assumptions!$F$10-Assumptions!$D$10)*(Assumptions!$E$10-Assumptions!$D$10)),Assumptions!$F$10-SQRT((1-'Random Draws'!G874)*(Assumptions!$F$10-Assumptions!$D$10)*(Assumptions!$F$10-Assumptions!$E$10)))</f>
        <v>0.016206387605542</v>
      </c>
      <c r="J874" s="19" t="n">
        <f aca="false">IF('Random Draws'!H874&lt;(Assumptions!$E$11-Assumptions!$D$11)/(Assumptions!$F$11-Assumptions!$D$11),Assumptions!$D$11+SQRT('Random Draws'!H874*(Assumptions!$F$11-Assumptions!$D$11)*(Assumptions!$E$11-Assumptions!$D$11)),Assumptions!$F$11-SQRT((1-'Random Draws'!H874)*(Assumptions!$F$11-Assumptions!$D$11)*(Assumptions!$F$11-Assumptions!$E$11)))</f>
        <v>0.163290729969325</v>
      </c>
      <c r="K874" s="19" t="n">
        <f aca="false">MAX(G874,I874+Assumptions!$D$21)</f>
        <v>0.072054321481601</v>
      </c>
      <c r="L874" s="28" t="n">
        <f aca="false">(F874-Assumptions!$D$15)*(1-H874)+Assumptions!$D$15-J874</f>
        <v>0.153174532193774</v>
      </c>
      <c r="M874" s="21" t="n">
        <f aca="false">Assumptions!$D$14*(1+E874)^1*L874-Assumptions!$D$14*(1+E874)^0*E874*Assumptions!$D$16</f>
        <v>23.9372464013811</v>
      </c>
      <c r="N874" s="21" t="n">
        <f aca="false">Assumptions!$D$14*(1+E874)^2*L874-Assumptions!$D$14*(1+E874)^1*E874*Assumptions!$D$16</f>
        <v>26.2517737809085</v>
      </c>
      <c r="O874" s="21" t="n">
        <f aca="false">Assumptions!$D$14*(1+E874)^3*L874-Assumptions!$D$14*(1+E874)^2*E874*Assumptions!$D$16</f>
        <v>28.7900961993786</v>
      </c>
      <c r="P874" s="21" t="n">
        <f aca="false">Assumptions!$D$14*(1+E874)^4*L874-Assumptions!$D$14*(1+E874)^3*E874*Assumptions!$D$16</f>
        <v>31.5738527265639</v>
      </c>
      <c r="Q874" s="21" t="n">
        <f aca="false">Assumptions!$D$14*(1+E874)^5*L874-Assumptions!$D$14*(1+E874)^4*E874*Assumptions!$D$16</f>
        <v>34.6267747455552</v>
      </c>
      <c r="R874" s="21" t="n">
        <f aca="false">M874/(1+K874)+N874/(1+K874)^2+O874/(1+K874)^3+P874/(1+K874)^4+Q874/(1+K874)^5</f>
        <v>116.892574730665</v>
      </c>
      <c r="S874" s="21" t="n">
        <f aca="false">Q874*(1+I874)/(K874-I874)</f>
        <v>630.067170554646</v>
      </c>
      <c r="T874" s="21" t="n">
        <f aca="false">R874+S874/(1+K874)^5</f>
        <v>561.834051965869</v>
      </c>
      <c r="U874" s="8" t="n">
        <f aca="false">(T874-Assumptions!$D$17)/Assumptions!$D$18</f>
        <v>15.0733620786348</v>
      </c>
    </row>
    <row r="875" customFormat="false" ht="15" hidden="false" customHeight="false" outlineLevel="0" collapsed="false">
      <c r="B875" s="2" t="n">
        <v>870</v>
      </c>
      <c r="C875" s="27" t="n">
        <f aca="false">NORMSDIST('Random Draws'!C875)</f>
        <v>0.876372525942981</v>
      </c>
      <c r="D875" s="27" t="n">
        <f aca="false">NORMSDIST(Assumptions!$D$22*'Random Draws'!C875+SQRT(1-Assumptions!$D$22^2)*'Random Draws'!D875)</f>
        <v>0.0385220905368922</v>
      </c>
      <c r="E875" s="19" t="n">
        <f aca="false">IF(C875&lt;(Assumptions!$E$6-Assumptions!$D$6)/(Assumptions!$F$6-Assumptions!$D$6),Assumptions!$D$6+SQRT(C875*(Assumptions!$F$6-Assumptions!$D$6)*(Assumptions!$E$6-Assumptions!$D$6)),Assumptions!$F$6-SQRT((1-C875)*(Assumptions!$F$6-Assumptions!$D$6)*(Assumptions!$F$6-Assumptions!$E$6)))</f>
        <v>0.115137631442578</v>
      </c>
      <c r="F875" s="19" t="n">
        <f aca="false">IF(D875&lt;(Assumptions!$E$7-Assumptions!$D$7)/(Assumptions!$F$7-Assumptions!$D$7),Assumptions!$D$7+SQRT(D875*(Assumptions!$F$7-Assumptions!$D$7)*(Assumptions!$E$7-Assumptions!$D$7)),Assumptions!$F$7-SQRT((1-D875)*(Assumptions!$F$7-Assumptions!$D$7)*(Assumptions!$F$7-Assumptions!$E$7)))</f>
        <v>0.375203043880136</v>
      </c>
      <c r="G875" s="19" t="n">
        <f aca="false">MIN(Assumptions!$D$24,MAX(Assumptions!$D$23,Assumptions!$D$8+Assumptions!$E$8*'Random Draws'!E875))</f>
        <v>0.074209551554718</v>
      </c>
      <c r="H875" s="19" t="n">
        <f aca="false">IF('Random Draws'!F875&lt;(Assumptions!$E$9-Assumptions!$D$9)/(Assumptions!$F$9-Assumptions!$D$9),Assumptions!$D$9+SQRT('Random Draws'!F875*(Assumptions!$F$9-Assumptions!$D$9)*(Assumptions!$E$9-Assumptions!$D$9)),Assumptions!$F$9-SQRT((1-'Random Draws'!F875)*(Assumptions!$F$9-Assumptions!$D$9)*(Assumptions!$F$9-Assumptions!$E$9)))</f>
        <v>0.251639386625901</v>
      </c>
      <c r="I875" s="19" t="n">
        <f aca="false">IF('Random Draws'!G875&lt;(Assumptions!$E$10-Assumptions!$D$10)/(Assumptions!$F$10-Assumptions!$D$10),Assumptions!$D$10+SQRT('Random Draws'!G875*(Assumptions!$F$10-Assumptions!$D$10)*(Assumptions!$E$10-Assumptions!$D$10)),Assumptions!$F$10-SQRT((1-'Random Draws'!G875)*(Assumptions!$F$10-Assumptions!$D$10)*(Assumptions!$F$10-Assumptions!$E$10)))</f>
        <v>0.0169391834927263</v>
      </c>
      <c r="J875" s="19" t="n">
        <f aca="false">IF('Random Draws'!H875&lt;(Assumptions!$E$11-Assumptions!$D$11)/(Assumptions!$F$11-Assumptions!$D$11),Assumptions!$D$11+SQRT('Random Draws'!H875*(Assumptions!$F$11-Assumptions!$D$11)*(Assumptions!$E$11-Assumptions!$D$11)),Assumptions!$F$11-SQRT((1-'Random Draws'!H875)*(Assumptions!$F$11-Assumptions!$D$11)*(Assumptions!$F$11-Assumptions!$E$11)))</f>
        <v>0.150397727726789</v>
      </c>
      <c r="K875" s="19" t="n">
        <f aca="false">MAX(G875,I875+Assumptions!$D$21)</f>
        <v>0.074209551554718</v>
      </c>
      <c r="L875" s="28" t="n">
        <f aca="false">(F875-Assumptions!$D$15)*(1-H875)+Assumptions!$D$15-J875</f>
        <v>0.163102572592546</v>
      </c>
      <c r="M875" s="21" t="n">
        <f aca="false">Assumptions!$D$14*(1+E875)^1*L875-Assumptions!$D$14*(1+E875)^0*E875*Assumptions!$D$16</f>
        <v>25.872014693266</v>
      </c>
      <c r="N875" s="21" t="n">
        <f aca="false">Assumptions!$D$14*(1+E875)^2*L875-Assumptions!$D$14*(1+E875)^1*E875*Assumptions!$D$16</f>
        <v>28.8508571856962</v>
      </c>
      <c r="O875" s="21" t="n">
        <f aca="false">Assumptions!$D$14*(1+E875)^3*L875-Assumptions!$D$14*(1+E875)^2*E875*Assumptions!$D$16</f>
        <v>32.1726765471454</v>
      </c>
      <c r="P875" s="21" t="n">
        <f aca="false">Assumptions!$D$14*(1+E875)^4*L875-Assumptions!$D$14*(1+E875)^3*E875*Assumptions!$D$16</f>
        <v>35.8769623219519</v>
      </c>
      <c r="Q875" s="21" t="n">
        <f aca="false">Assumptions!$D$14*(1+E875)^5*L875-Assumptions!$D$14*(1+E875)^4*E875*Assumptions!$D$16</f>
        <v>40.007750787056</v>
      </c>
      <c r="R875" s="21" t="n">
        <f aca="false">M875/(1+K875)+N875/(1+K875)^2+O875/(1+K875)^3+P875/(1+K875)^4+Q875/(1+K875)^5</f>
        <v>129.956265357043</v>
      </c>
      <c r="S875" s="21" t="n">
        <f aca="false">Q875*(1+I875)/(K875-I875)</f>
        <v>710.410126485125</v>
      </c>
      <c r="T875" s="21" t="n">
        <f aca="false">R875+S875/(1+K875)^5</f>
        <v>626.621881455244</v>
      </c>
      <c r="U875" s="8" t="n">
        <f aca="false">(T875-Assumptions!$D$17)/Assumptions!$D$18</f>
        <v>17.6648752582098</v>
      </c>
    </row>
    <row r="876" customFormat="false" ht="15" hidden="false" customHeight="false" outlineLevel="0" collapsed="false">
      <c r="B876" s="2" t="n">
        <v>871</v>
      </c>
      <c r="C876" s="27" t="n">
        <f aca="false">NORMSDIST('Random Draws'!C876)</f>
        <v>0.621728116315883</v>
      </c>
      <c r="D876" s="27" t="n">
        <f aca="false">NORMSDIST(Assumptions!$D$22*'Random Draws'!C876+SQRT(1-Assumptions!$D$22^2)*'Random Draws'!D876)</f>
        <v>0.867977020583396</v>
      </c>
      <c r="E876" s="19" t="n">
        <f aca="false">IF(C876&lt;(Assumptions!$E$6-Assumptions!$D$6)/(Assumptions!$F$6-Assumptions!$D$6),Assumptions!$D$6+SQRT(C876*(Assumptions!$F$6-Assumptions!$D$6)*(Assumptions!$E$6-Assumptions!$D$6)),Assumptions!$F$6-SQRT((1-C876)*(Assumptions!$F$6-Assumptions!$D$6)*(Assumptions!$F$6-Assumptions!$E$6)))</f>
        <v>0.0965102377746143</v>
      </c>
      <c r="F876" s="19" t="n">
        <f aca="false">IF(D876&lt;(Assumptions!$E$7-Assumptions!$D$7)/(Assumptions!$F$7-Assumptions!$D$7),Assumptions!$D$7+SQRT(D876*(Assumptions!$F$7-Assumptions!$D$7)*(Assumptions!$E$7-Assumptions!$D$7)),Assumptions!$F$7-SQRT((1-D876)*(Assumptions!$F$7-Assumptions!$D$7)*(Assumptions!$F$7-Assumptions!$E$7)))</f>
        <v>0.437019749399399</v>
      </c>
      <c r="G876" s="19" t="n">
        <f aca="false">MIN(Assumptions!$D$24,MAX(Assumptions!$D$23,Assumptions!$D$8+Assumptions!$E$8*'Random Draws'!E876))</f>
        <v>0.085243813353872</v>
      </c>
      <c r="H876" s="19" t="n">
        <f aca="false">IF('Random Draws'!F876&lt;(Assumptions!$E$9-Assumptions!$D$9)/(Assumptions!$F$9-Assumptions!$D$9),Assumptions!$D$9+SQRT('Random Draws'!F876*(Assumptions!$F$9-Assumptions!$D$9)*(Assumptions!$E$9-Assumptions!$D$9)),Assumptions!$F$9-SQRT((1-'Random Draws'!F876)*(Assumptions!$F$9-Assumptions!$D$9)*(Assumptions!$F$9-Assumptions!$E$9)))</f>
        <v>0.253684558833444</v>
      </c>
      <c r="I876" s="19" t="n">
        <f aca="false">IF('Random Draws'!G876&lt;(Assumptions!$E$10-Assumptions!$D$10)/(Assumptions!$F$10-Assumptions!$D$10),Assumptions!$D$10+SQRT('Random Draws'!G876*(Assumptions!$F$10-Assumptions!$D$10)*(Assumptions!$E$10-Assumptions!$D$10)),Assumptions!$F$10-SQRT((1-'Random Draws'!G876)*(Assumptions!$F$10-Assumptions!$D$10)*(Assumptions!$F$10-Assumptions!$E$10)))</f>
        <v>0.0209817976504374</v>
      </c>
      <c r="J876" s="19" t="n">
        <f aca="false">IF('Random Draws'!H876&lt;(Assumptions!$E$11-Assumptions!$D$11)/(Assumptions!$F$11-Assumptions!$D$11),Assumptions!$D$11+SQRT('Random Draws'!H876*(Assumptions!$F$11-Assumptions!$D$11)*(Assumptions!$E$11-Assumptions!$D$11)),Assumptions!$F$11-SQRT((1-'Random Draws'!H876)*(Assumptions!$F$11-Assumptions!$D$11)*(Assumptions!$F$11-Assumptions!$E$11)))</f>
        <v>0.151110816570318</v>
      </c>
      <c r="K876" s="19" t="n">
        <f aca="false">MAX(G876,I876+Assumptions!$D$21)</f>
        <v>0.085243813353872</v>
      </c>
      <c r="L876" s="28" t="n">
        <f aca="false">(F876-Assumptions!$D$15)*(1-H876)+Assumptions!$D$15-J876</f>
        <v>0.20802276314954</v>
      </c>
      <c r="M876" s="21" t="n">
        <f aca="false">Assumptions!$D$14*(1+E876)^1*L876-Assumptions!$D$14*(1+E876)^0*E876*Assumptions!$D$16</f>
        <v>32.6545484408073</v>
      </c>
      <c r="N876" s="21" t="n">
        <f aca="false">Assumptions!$D$14*(1+E876)^2*L876-Assumptions!$D$14*(1+E876)^1*E876*Assumptions!$D$16</f>
        <v>35.8060466752523</v>
      </c>
      <c r="O876" s="21" t="n">
        <f aca="false">Assumptions!$D$14*(1+E876)^3*L876-Assumptions!$D$14*(1+E876)^2*E876*Assumptions!$D$16</f>
        <v>39.2616967536498</v>
      </c>
      <c r="P876" s="21" t="n">
        <f aca="false">Assumptions!$D$14*(1+E876)^4*L876-Assumptions!$D$14*(1+E876)^3*E876*Assumptions!$D$16</f>
        <v>43.0508524427794</v>
      </c>
      <c r="Q876" s="21" t="n">
        <f aca="false">Assumptions!$D$14*(1+E876)^5*L876-Assumptions!$D$14*(1+E876)^4*E876*Assumptions!$D$16</f>
        <v>47.2057004484319</v>
      </c>
      <c r="R876" s="21" t="n">
        <f aca="false">M876/(1+K876)+N876/(1+K876)^2+O876/(1+K876)^3+P876/(1+K876)^4+Q876/(1+K876)^5</f>
        <v>153.604322145839</v>
      </c>
      <c r="S876" s="21" t="n">
        <f aca="false">Q876*(1+I876)/(K876-I876)</f>
        <v>749.994539941144</v>
      </c>
      <c r="T876" s="21" t="n">
        <f aca="false">R876+S876/(1+K876)^5</f>
        <v>651.824724358319</v>
      </c>
      <c r="U876" s="8" t="n">
        <f aca="false">(T876-Assumptions!$D$17)/Assumptions!$D$18</f>
        <v>18.6729889743328</v>
      </c>
    </row>
    <row r="877" customFormat="false" ht="15" hidden="false" customHeight="false" outlineLevel="0" collapsed="false">
      <c r="B877" s="2" t="n">
        <v>872</v>
      </c>
      <c r="C877" s="27" t="n">
        <f aca="false">NORMSDIST('Random Draws'!C877)</f>
        <v>0.339427985066706</v>
      </c>
      <c r="D877" s="27" t="n">
        <f aca="false">NORMSDIST(Assumptions!$D$22*'Random Draws'!C877+SQRT(1-Assumptions!$D$22^2)*'Random Draws'!D877)</f>
        <v>0.50274600454009</v>
      </c>
      <c r="E877" s="19" t="n">
        <f aca="false">IF(C877&lt;(Assumptions!$E$6-Assumptions!$D$6)/(Assumptions!$F$6-Assumptions!$D$6),Assumptions!$D$6+SQRT(C877*(Assumptions!$F$6-Assumptions!$D$6)*(Assumptions!$E$6-Assumptions!$D$6)),Assumptions!$F$6-SQRT((1-C877)*(Assumptions!$F$6-Assumptions!$D$6)*(Assumptions!$F$6-Assumptions!$E$6)))</f>
        <v>0.0811963581561954</v>
      </c>
      <c r="F877" s="19" t="n">
        <f aca="false">IF(D877&lt;(Assumptions!$E$7-Assumptions!$D$7)/(Assumptions!$F$7-Assumptions!$D$7),Assumptions!$D$7+SQRT(D877*(Assumptions!$F$7-Assumptions!$D$7)*(Assumptions!$E$7-Assumptions!$D$7)),Assumptions!$F$7-SQRT((1-D877)*(Assumptions!$F$7-Assumptions!$D$7)*(Assumptions!$F$7-Assumptions!$E$7)))</f>
        <v>0.414922454672388</v>
      </c>
      <c r="G877" s="19" t="n">
        <f aca="false">MIN(Assumptions!$D$24,MAX(Assumptions!$D$23,Assumptions!$D$8+Assumptions!$E$8*'Random Draws'!E877))</f>
        <v>0.098671024959933</v>
      </c>
      <c r="H877" s="19" t="n">
        <f aca="false">IF('Random Draws'!F877&lt;(Assumptions!$E$9-Assumptions!$D$9)/(Assumptions!$F$9-Assumptions!$D$9),Assumptions!$D$9+SQRT('Random Draws'!F877*(Assumptions!$F$9-Assumptions!$D$9)*(Assumptions!$E$9-Assumptions!$D$9)),Assumptions!$F$9-SQRT((1-'Random Draws'!F877)*(Assumptions!$F$9-Assumptions!$D$9)*(Assumptions!$F$9-Assumptions!$E$9)))</f>
        <v>0.274624937618802</v>
      </c>
      <c r="I877" s="19" t="n">
        <f aca="false">IF('Random Draws'!G877&lt;(Assumptions!$E$10-Assumptions!$D$10)/(Assumptions!$F$10-Assumptions!$D$10),Assumptions!$D$10+SQRT('Random Draws'!G877*(Assumptions!$F$10-Assumptions!$D$10)*(Assumptions!$E$10-Assumptions!$D$10)),Assumptions!$F$10-SQRT((1-'Random Draws'!G877)*(Assumptions!$F$10-Assumptions!$D$10)*(Assumptions!$F$10-Assumptions!$E$10)))</f>
        <v>0.0160921928989096</v>
      </c>
      <c r="J877" s="19" t="n">
        <f aca="false">IF('Random Draws'!H877&lt;(Assumptions!$E$11-Assumptions!$D$11)/(Assumptions!$F$11-Assumptions!$D$11),Assumptions!$D$11+SQRT('Random Draws'!H877*(Assumptions!$F$11-Assumptions!$D$11)*(Assumptions!$E$11-Assumptions!$D$11)),Assumptions!$F$11-SQRT((1-'Random Draws'!H877)*(Assumptions!$F$11-Assumptions!$D$11)*(Assumptions!$F$11-Assumptions!$E$11)))</f>
        <v>0.146893411087402</v>
      </c>
      <c r="K877" s="19" t="n">
        <f aca="false">MAX(G877,I877+Assumptions!$D$21)</f>
        <v>0.098671024959933</v>
      </c>
      <c r="L877" s="28" t="n">
        <f aca="false">(F877-Assumptions!$D$15)*(1-H877)+Assumptions!$D$15-J877</f>
        <v>0.189782232244386</v>
      </c>
      <c r="M877" s="21" t="n">
        <f aca="false">Assumptions!$D$14*(1+E877)^1*L877-Assumptions!$D$14*(1+E877)^0*E877*Assumptions!$D$16</f>
        <v>29.3996153021011</v>
      </c>
      <c r="N877" s="21" t="n">
        <f aca="false">Assumptions!$D$14*(1+E877)^2*L877-Assumptions!$D$14*(1+E877)^1*E877*Assumptions!$D$16</f>
        <v>31.7867569958249</v>
      </c>
      <c r="O877" s="21" t="n">
        <f aca="false">Assumptions!$D$14*(1+E877)^3*L877-Assumptions!$D$14*(1+E877)^2*E877*Assumptions!$D$16</f>
        <v>34.3677259014818</v>
      </c>
      <c r="P877" s="21" t="n">
        <f aca="false">Assumptions!$D$14*(1+E877)^4*L877-Assumptions!$D$14*(1+E877)^3*E877*Assumptions!$D$16</f>
        <v>37.1582600827925</v>
      </c>
      <c r="Q877" s="21" t="n">
        <f aca="false">Assumptions!$D$14*(1+E877)^5*L877-Assumptions!$D$14*(1+E877)^4*E877*Assumptions!$D$16</f>
        <v>40.1753754769359</v>
      </c>
      <c r="R877" s="21" t="n">
        <f aca="false">M877/(1+K877)+N877/(1+K877)^2+O877/(1+K877)^3+P877/(1+K877)^4+Q877/(1+K877)^5</f>
        <v>129.607287340883</v>
      </c>
      <c r="S877" s="21" t="n">
        <f aca="false">Q877*(1+I877)/(K877-I877)</f>
        <v>494.338371590564</v>
      </c>
      <c r="T877" s="21" t="n">
        <f aca="false">R877+S877/(1+K877)^5</f>
        <v>438.413455981839</v>
      </c>
      <c r="U877" s="8" t="n">
        <f aca="false">(T877-Assumptions!$D$17)/Assumptions!$D$18</f>
        <v>10.1365382392736</v>
      </c>
    </row>
    <row r="878" customFormat="false" ht="15" hidden="false" customHeight="false" outlineLevel="0" collapsed="false">
      <c r="B878" s="2" t="n">
        <v>873</v>
      </c>
      <c r="C878" s="27" t="n">
        <f aca="false">NORMSDIST('Random Draws'!C878)</f>
        <v>0.0712983639070146</v>
      </c>
      <c r="D878" s="27" t="n">
        <f aca="false">NORMSDIST(Assumptions!$D$22*'Random Draws'!C878+SQRT(1-Assumptions!$D$22^2)*'Random Draws'!D878)</f>
        <v>0.137584119493117</v>
      </c>
      <c r="E878" s="19" t="n">
        <f aca="false">IF(C878&lt;(Assumptions!$E$6-Assumptions!$D$6)/(Assumptions!$F$6-Assumptions!$D$6),Assumptions!$D$6+SQRT(C878*(Assumptions!$F$6-Assumptions!$D$6)*(Assumptions!$E$6-Assumptions!$D$6)),Assumptions!$F$6-SQRT((1-C878)*(Assumptions!$F$6-Assumptions!$D$6)*(Assumptions!$F$6-Assumptions!$E$6)))</f>
        <v>0.0588809909574438</v>
      </c>
      <c r="F878" s="19" t="n">
        <f aca="false">IF(D878&lt;(Assumptions!$E$7-Assumptions!$D$7)/(Assumptions!$F$7-Assumptions!$D$7),Assumptions!$D$7+SQRT(D878*(Assumptions!$F$7-Assumptions!$D$7)*(Assumptions!$E$7-Assumptions!$D$7)),Assumptions!$F$7-SQRT((1-D878)*(Assumptions!$F$7-Assumptions!$D$7)*(Assumptions!$F$7-Assumptions!$E$7)))</f>
        <v>0.38873159788384</v>
      </c>
      <c r="G878" s="19" t="n">
        <f aca="false">MIN(Assumptions!$D$24,MAX(Assumptions!$D$23,Assumptions!$D$8+Assumptions!$E$8*'Random Draws'!E878))</f>
        <v>0.0885103277242</v>
      </c>
      <c r="H878" s="19" t="n">
        <f aca="false">IF('Random Draws'!F878&lt;(Assumptions!$E$9-Assumptions!$D$9)/(Assumptions!$F$9-Assumptions!$D$9),Assumptions!$D$9+SQRT('Random Draws'!F878*(Assumptions!$F$9-Assumptions!$D$9)*(Assumptions!$E$9-Assumptions!$D$9)),Assumptions!$F$9-SQRT((1-'Random Draws'!F878)*(Assumptions!$F$9-Assumptions!$D$9)*(Assumptions!$F$9-Assumptions!$E$9)))</f>
        <v>0.302321166246367</v>
      </c>
      <c r="I878" s="19" t="n">
        <f aca="false">IF('Random Draws'!G878&lt;(Assumptions!$E$10-Assumptions!$D$10)/(Assumptions!$F$10-Assumptions!$D$10),Assumptions!$D$10+SQRT('Random Draws'!G878*(Assumptions!$F$10-Assumptions!$D$10)*(Assumptions!$E$10-Assumptions!$D$10)),Assumptions!$F$10-SQRT((1-'Random Draws'!G878)*(Assumptions!$F$10-Assumptions!$D$10)*(Assumptions!$F$10-Assumptions!$E$10)))</f>
        <v>0.0141501456346525</v>
      </c>
      <c r="J878" s="19" t="n">
        <f aca="false">IF('Random Draws'!H878&lt;(Assumptions!$E$11-Assumptions!$D$11)/(Assumptions!$F$11-Assumptions!$D$11),Assumptions!$D$11+SQRT('Random Draws'!H878*(Assumptions!$F$11-Assumptions!$D$11)*(Assumptions!$E$11-Assumptions!$D$11)),Assumptions!$F$11-SQRT((1-'Random Draws'!H878)*(Assumptions!$F$11-Assumptions!$D$11)*(Assumptions!$F$11-Assumptions!$E$11)))</f>
        <v>0.162214608382187</v>
      </c>
      <c r="K878" s="19" t="n">
        <f aca="false">MAX(G878,I878+Assumptions!$D$21)</f>
        <v>0.0885103277242</v>
      </c>
      <c r="L878" s="28" t="n">
        <f aca="false">(F878-Assumptions!$D$15)*(1-H878)+Assumptions!$D$15-J878</f>
        <v>0.148296951084625</v>
      </c>
      <c r="M878" s="21" t="n">
        <f aca="false">Assumptions!$D$14*(1+E878)^1*L878-Assumptions!$D$14*(1+E878)^0*E878*Assumptions!$D$16</f>
        <v>22.5130469548011</v>
      </c>
      <c r="N878" s="21" t="n">
        <f aca="false">Assumptions!$D$14*(1+E878)^2*L878-Assumptions!$D$14*(1+E878)^1*E878*Assumptions!$D$16</f>
        <v>23.8386374689712</v>
      </c>
      <c r="O878" s="21" t="n">
        <f aca="false">Assumptions!$D$14*(1+E878)^3*L878-Assumptions!$D$14*(1+E878)^2*E878*Assumptions!$D$16</f>
        <v>25.2422800662195</v>
      </c>
      <c r="P878" s="21" t="n">
        <f aca="false">Assumptions!$D$14*(1+E878)^4*L878-Assumptions!$D$14*(1+E878)^3*E878*Assumptions!$D$16</f>
        <v>26.7285705305438</v>
      </c>
      <c r="Q878" s="21" t="n">
        <f aca="false">Assumptions!$D$14*(1+E878)^5*L878-Assumptions!$D$14*(1+E878)^4*E878*Assumptions!$D$16</f>
        <v>28.3023752502582</v>
      </c>
      <c r="R878" s="21" t="n">
        <f aca="false">M878/(1+K878)+N878/(1+K878)^2+O878/(1+K878)^3+P878/(1+K878)^4+Q878/(1+K878)^5</f>
        <v>97.9335809710816</v>
      </c>
      <c r="S878" s="21" t="n">
        <f aca="false">Q878*(1+I878)/(K878-I878)</f>
        <v>385.997682836371</v>
      </c>
      <c r="T878" s="21" t="n">
        <f aca="false">R878+S878/(1+K878)^5</f>
        <v>350.52693972755</v>
      </c>
      <c r="U878" s="8" t="n">
        <f aca="false">(T878-Assumptions!$D$17)/Assumptions!$D$18</f>
        <v>6.62107758910201</v>
      </c>
    </row>
    <row r="879" customFormat="false" ht="15" hidden="false" customHeight="false" outlineLevel="0" collapsed="false">
      <c r="B879" s="2" t="n">
        <v>874</v>
      </c>
      <c r="C879" s="27" t="n">
        <f aca="false">NORMSDIST('Random Draws'!C879)</f>
        <v>0.538127156472657</v>
      </c>
      <c r="D879" s="27" t="n">
        <f aca="false">NORMSDIST(Assumptions!$D$22*'Random Draws'!C879+SQRT(1-Assumptions!$D$22^2)*'Random Draws'!D879)</f>
        <v>0.480550702424653</v>
      </c>
      <c r="E879" s="19" t="n">
        <f aca="false">IF(C879&lt;(Assumptions!$E$6-Assumptions!$D$6)/(Assumptions!$F$6-Assumptions!$D$6),Assumptions!$D$6+SQRT(C879*(Assumptions!$F$6-Assumptions!$D$6)*(Assumptions!$E$6-Assumptions!$D$6)),Assumptions!$F$6-SQRT((1-C879)*(Assumptions!$F$6-Assumptions!$D$6)*(Assumptions!$F$6-Assumptions!$E$6)))</f>
        <v>0.0919441552187799</v>
      </c>
      <c r="F879" s="19" t="n">
        <f aca="false">IF(D879&lt;(Assumptions!$E$7-Assumptions!$D$7)/(Assumptions!$F$7-Assumptions!$D$7),Assumptions!$D$7+SQRT(D879*(Assumptions!$F$7-Assumptions!$D$7)*(Assumptions!$E$7-Assumptions!$D$7)),Assumptions!$F$7-SQRT((1-D879)*(Assumptions!$F$7-Assumptions!$D$7)*(Assumptions!$F$7-Assumptions!$E$7)))</f>
        <v>0.413696407836539</v>
      </c>
      <c r="G879" s="19" t="n">
        <f aca="false">MIN(Assumptions!$D$24,MAX(Assumptions!$D$23,Assumptions!$D$8+Assumptions!$E$8*'Random Draws'!E879))</f>
        <v>0.076279613844354</v>
      </c>
      <c r="H879" s="19" t="n">
        <f aca="false">IF('Random Draws'!F879&lt;(Assumptions!$E$9-Assumptions!$D$9)/(Assumptions!$F$9-Assumptions!$D$9),Assumptions!$D$9+SQRT('Random Draws'!F879*(Assumptions!$F$9-Assumptions!$D$9)*(Assumptions!$E$9-Assumptions!$D$9)),Assumptions!$F$9-SQRT((1-'Random Draws'!F879)*(Assumptions!$F$9-Assumptions!$D$9)*(Assumptions!$F$9-Assumptions!$E$9)))</f>
        <v>0.285879321836243</v>
      </c>
      <c r="I879" s="19" t="n">
        <f aca="false">IF('Random Draws'!G879&lt;(Assumptions!$E$10-Assumptions!$D$10)/(Assumptions!$F$10-Assumptions!$D$10),Assumptions!$D$10+SQRT('Random Draws'!G879*(Assumptions!$F$10-Assumptions!$D$10)*(Assumptions!$E$10-Assumptions!$D$10)),Assumptions!$F$10-SQRT((1-'Random Draws'!G879)*(Assumptions!$F$10-Assumptions!$D$10)*(Assumptions!$F$10-Assumptions!$E$10)))</f>
        <v>0.02086966387025</v>
      </c>
      <c r="J879" s="19" t="n">
        <f aca="false">IF('Random Draws'!H879&lt;(Assumptions!$E$11-Assumptions!$D$11)/(Assumptions!$F$11-Assumptions!$D$11),Assumptions!$D$11+SQRT('Random Draws'!H879*(Assumptions!$F$11-Assumptions!$D$11)*(Assumptions!$E$11-Assumptions!$D$11)),Assumptions!$F$11-SQRT((1-'Random Draws'!H879)*(Assumptions!$F$11-Assumptions!$D$11)*(Assumptions!$F$11-Assumptions!$E$11)))</f>
        <v>0.142124387573083</v>
      </c>
      <c r="K879" s="19" t="n">
        <f aca="false">MAX(G879,I879+Assumptions!$D$21)</f>
        <v>0.076279613844354</v>
      </c>
      <c r="L879" s="28" t="n">
        <f aca="false">(F879-Assumptions!$D$15)*(1-H879)+Assumptions!$D$15-J879</f>
        <v>0.190469083583768</v>
      </c>
      <c r="M879" s="21" t="n">
        <f aca="false">Assumptions!$D$14*(1+E879)^1*L879-Assumptions!$D$14*(1+E879)^0*E879*Assumptions!$D$16</f>
        <v>29.7573752973283</v>
      </c>
      <c r="N879" s="21" t="n">
        <f aca="false">Assumptions!$D$14*(1+E879)^2*L879-Assumptions!$D$14*(1+E879)^1*E879*Assumptions!$D$16</f>
        <v>32.4933920305693</v>
      </c>
      <c r="O879" s="21" t="n">
        <f aca="false">Assumptions!$D$14*(1+E879)^3*L879-Assumptions!$D$14*(1+E879)^2*E879*Assumptions!$D$16</f>
        <v>35.4809695110127</v>
      </c>
      <c r="P879" s="21" t="n">
        <f aca="false">Assumptions!$D$14*(1+E879)^4*L879-Assumptions!$D$14*(1+E879)^3*E879*Assumptions!$D$16</f>
        <v>38.743237279046</v>
      </c>
      <c r="Q879" s="21" t="n">
        <f aca="false">Assumptions!$D$14*(1+E879)^5*L879-Assumptions!$D$14*(1+E879)^4*E879*Assumptions!$D$16</f>
        <v>42.3054515011087</v>
      </c>
      <c r="R879" s="21" t="n">
        <f aca="false">M879/(1+K879)+N879/(1+K879)^2+O879/(1+K879)^3+P879/(1+K879)^4+Q879/(1+K879)^5</f>
        <v>142.324874863721</v>
      </c>
      <c r="S879" s="21" t="n">
        <f aca="false">Q879*(1+I879)/(K879-I879)</f>
        <v>779.433153684494</v>
      </c>
      <c r="T879" s="21" t="n">
        <f aca="false">R879+S879/(1+K879)^5</f>
        <v>682.025975355415</v>
      </c>
      <c r="U879" s="8" t="n">
        <f aca="false">(T879-Assumptions!$D$17)/Assumptions!$D$18</f>
        <v>19.8810390142166</v>
      </c>
    </row>
    <row r="880" customFormat="false" ht="15" hidden="false" customHeight="false" outlineLevel="0" collapsed="false">
      <c r="B880" s="2" t="n">
        <v>875</v>
      </c>
      <c r="C880" s="27" t="n">
        <f aca="false">NORMSDIST('Random Draws'!C880)</f>
        <v>0.294362548779839</v>
      </c>
      <c r="D880" s="27" t="n">
        <f aca="false">NORMSDIST(Assumptions!$D$22*'Random Draws'!C880+SQRT(1-Assumptions!$D$22^2)*'Random Draws'!D880)</f>
        <v>0.227798297446555</v>
      </c>
      <c r="E880" s="19" t="n">
        <f aca="false">IF(C880&lt;(Assumptions!$E$6-Assumptions!$D$6)/(Assumptions!$F$6-Assumptions!$D$6),Assumptions!$D$6+SQRT(C880*(Assumptions!$F$6-Assumptions!$D$6)*(Assumptions!$E$6-Assumptions!$D$6)),Assumptions!$F$6-SQRT((1-C880)*(Assumptions!$F$6-Assumptions!$D$6)*(Assumptions!$F$6-Assumptions!$E$6)))</f>
        <v>0.0783642117591277</v>
      </c>
      <c r="F880" s="19" t="n">
        <f aca="false">IF(D880&lt;(Assumptions!$E$7-Assumptions!$D$7)/(Assumptions!$F$7-Assumptions!$D$7),Assumptions!$D$7+SQRT(D880*(Assumptions!$F$7-Assumptions!$D$7)*(Assumptions!$E$7-Assumptions!$D$7)),Assumptions!$F$7-SQRT((1-D880)*(Assumptions!$F$7-Assumptions!$D$7)*(Assumptions!$F$7-Assumptions!$E$7)))</f>
        <v>0.396970120160466</v>
      </c>
      <c r="G880" s="19" t="n">
        <f aca="false">MIN(Assumptions!$D$24,MAX(Assumptions!$D$23,Assumptions!$D$8+Assumptions!$E$8*'Random Draws'!E880))</f>
        <v>0.079509224790289</v>
      </c>
      <c r="H880" s="19" t="n">
        <f aca="false">IF('Random Draws'!F880&lt;(Assumptions!$E$9-Assumptions!$D$9)/(Assumptions!$F$9-Assumptions!$D$9),Assumptions!$D$9+SQRT('Random Draws'!F880*(Assumptions!$F$9-Assumptions!$D$9)*(Assumptions!$E$9-Assumptions!$D$9)),Assumptions!$F$9-SQRT((1-'Random Draws'!F880)*(Assumptions!$F$9-Assumptions!$D$9)*(Assumptions!$F$9-Assumptions!$E$9)))</f>
        <v>0.291009602002545</v>
      </c>
      <c r="I880" s="19" t="n">
        <f aca="false">IF('Random Draws'!G880&lt;(Assumptions!$E$10-Assumptions!$D$10)/(Assumptions!$F$10-Assumptions!$D$10),Assumptions!$D$10+SQRT('Random Draws'!G880*(Assumptions!$F$10-Assumptions!$D$10)*(Assumptions!$E$10-Assumptions!$D$10)),Assumptions!$F$10-SQRT((1-'Random Draws'!G880)*(Assumptions!$F$10-Assumptions!$D$10)*(Assumptions!$F$10-Assumptions!$E$10)))</f>
        <v>0.017601480230562</v>
      </c>
      <c r="J880" s="19" t="n">
        <f aca="false">IF('Random Draws'!H880&lt;(Assumptions!$E$11-Assumptions!$D$11)/(Assumptions!$F$11-Assumptions!$D$11),Assumptions!$D$11+SQRT('Random Draws'!H880*(Assumptions!$F$11-Assumptions!$D$11)*(Assumptions!$E$11-Assumptions!$D$11)),Assumptions!$F$11-SQRT((1-'Random Draws'!H880)*(Assumptions!$F$11-Assumptions!$D$11)*(Assumptions!$F$11-Assumptions!$E$11)))</f>
        <v>0.172552135750131</v>
      </c>
      <c r="K880" s="19" t="n">
        <f aca="false">MAX(G880,I880+Assumptions!$D$21)</f>
        <v>0.079509224790289</v>
      </c>
      <c r="L880" s="28" t="n">
        <f aca="false">(F880-Assumptions!$D$15)*(1-H880)+Assumptions!$D$15-J880</f>
        <v>0.146727115995867</v>
      </c>
      <c r="M880" s="21" t="n">
        <f aca="false">Assumptions!$D$14*(1+E880)^1*L880-Assumptions!$D$14*(1+E880)^0*E880*Assumptions!$D$16</f>
        <v>22.6017799426109</v>
      </c>
      <c r="N880" s="21" t="n">
        <f aca="false">Assumptions!$D$14*(1+E880)^2*L880-Assumptions!$D$14*(1+E880)^1*E880*Assumptions!$D$16</f>
        <v>24.3729506121668</v>
      </c>
      <c r="O880" s="21" t="n">
        <f aca="false">Assumptions!$D$14*(1+E880)^3*L880-Assumptions!$D$14*(1+E880)^2*E880*Assumptions!$D$16</f>
        <v>26.2829176751334</v>
      </c>
      <c r="P880" s="21" t="n">
        <f aca="false">Assumptions!$D$14*(1+E880)^4*L880-Assumptions!$D$14*(1+E880)^3*E880*Assumptions!$D$16</f>
        <v>28.3425578014753</v>
      </c>
      <c r="Q880" s="21" t="n">
        <f aca="false">Assumptions!$D$14*(1+E880)^5*L880-Assumptions!$D$14*(1+E880)^4*E880*Assumptions!$D$16</f>
        <v>30.5636000028254</v>
      </c>
      <c r="R880" s="21" t="n">
        <f aca="false">M880/(1+K880)+N880/(1+K880)^2+O880/(1+K880)^3+P880/(1+K880)^4+Q880/(1+K880)^5</f>
        <v>104.463601494568</v>
      </c>
      <c r="S880" s="21" t="n">
        <f aca="false">Q880*(1+I880)/(K880-I880)</f>
        <v>502.385684137531</v>
      </c>
      <c r="T880" s="21" t="n">
        <f aca="false">R880+S880/(1+K880)^5</f>
        <v>447.156784948758</v>
      </c>
      <c r="U880" s="8" t="n">
        <f aca="false">(T880-Assumptions!$D$17)/Assumptions!$D$18</f>
        <v>10.4862713979503</v>
      </c>
    </row>
    <row r="881" customFormat="false" ht="15" hidden="false" customHeight="false" outlineLevel="0" collapsed="false">
      <c r="B881" s="2" t="n">
        <v>876</v>
      </c>
      <c r="C881" s="27" t="n">
        <f aca="false">NORMSDIST('Random Draws'!C881)</f>
        <v>0.243732226430452</v>
      </c>
      <c r="D881" s="27" t="n">
        <f aca="false">NORMSDIST(Assumptions!$D$22*'Random Draws'!C881+SQRT(1-Assumptions!$D$22^2)*'Random Draws'!D881)</f>
        <v>0.372513178824611</v>
      </c>
      <c r="E881" s="19" t="n">
        <f aca="false">IF(C881&lt;(Assumptions!$E$6-Assumptions!$D$6)/(Assumptions!$F$6-Assumptions!$D$6),Assumptions!$D$6+SQRT(C881*(Assumptions!$F$6-Assumptions!$D$6)*(Assumptions!$E$6-Assumptions!$D$6)),Assumptions!$F$6-SQRT((1-C881)*(Assumptions!$F$6-Assumptions!$D$6)*(Assumptions!$F$6-Assumptions!$E$6)))</f>
        <v>0.0749093272944676</v>
      </c>
      <c r="F881" s="19" t="n">
        <f aca="false">IF(D881&lt;(Assumptions!$E$7-Assumptions!$D$7)/(Assumptions!$F$7-Assumptions!$D$7),Assumptions!$D$7+SQRT(D881*(Assumptions!$F$7-Assumptions!$D$7)*(Assumptions!$E$7-Assumptions!$D$7)),Assumptions!$F$7-SQRT((1-D881)*(Assumptions!$F$7-Assumptions!$D$7)*(Assumptions!$F$7-Assumptions!$E$7)))</f>
        <v>0.407276622901257</v>
      </c>
      <c r="G881" s="19" t="n">
        <f aca="false">MIN(Assumptions!$D$24,MAX(Assumptions!$D$23,Assumptions!$D$8+Assumptions!$E$8*'Random Draws'!E881))</f>
        <v>0.088583258676954</v>
      </c>
      <c r="H881" s="19" t="n">
        <f aca="false">IF('Random Draws'!F881&lt;(Assumptions!$E$9-Assumptions!$D$9)/(Assumptions!$F$9-Assumptions!$D$9),Assumptions!$D$9+SQRT('Random Draws'!F881*(Assumptions!$F$9-Assumptions!$D$9)*(Assumptions!$E$9-Assumptions!$D$9)),Assumptions!$F$9-SQRT((1-'Random Draws'!F881)*(Assumptions!$F$9-Assumptions!$D$9)*(Assumptions!$F$9-Assumptions!$E$9)))</f>
        <v>0.323380887172531</v>
      </c>
      <c r="I881" s="19" t="n">
        <f aca="false">IF('Random Draws'!G881&lt;(Assumptions!$E$10-Assumptions!$D$10)/(Assumptions!$F$10-Assumptions!$D$10),Assumptions!$D$10+SQRT('Random Draws'!G881*(Assumptions!$F$10-Assumptions!$D$10)*(Assumptions!$E$10-Assumptions!$D$10)),Assumptions!$F$10-SQRT((1-'Random Draws'!G881)*(Assumptions!$F$10-Assumptions!$D$10)*(Assumptions!$F$10-Assumptions!$E$10)))</f>
        <v>0.0262592355846042</v>
      </c>
      <c r="J881" s="19" t="n">
        <f aca="false">IF('Random Draws'!H881&lt;(Assumptions!$E$11-Assumptions!$D$11)/(Assumptions!$F$11-Assumptions!$D$11),Assumptions!$D$11+SQRT('Random Draws'!H881*(Assumptions!$F$11-Assumptions!$D$11)*(Assumptions!$E$11-Assumptions!$D$11)),Assumptions!$F$11-SQRT((1-'Random Draws'!H881)*(Assumptions!$F$11-Assumptions!$D$11)*(Assumptions!$F$11-Assumptions!$E$11)))</f>
        <v>0.163586611135423</v>
      </c>
      <c r="K881" s="19" t="n">
        <f aca="false">MAX(G881,I881+Assumptions!$D$21)</f>
        <v>0.088583258676954</v>
      </c>
      <c r="L881" s="28" t="n">
        <f aca="false">(F881-Assumptions!$D$15)*(1-H881)+Assumptions!$D$15-J881</f>
        <v>0.154024051459822</v>
      </c>
      <c r="M881" s="21" t="n">
        <f aca="false">Assumptions!$D$14*(1+E881)^1*L881-Assumptions!$D$14*(1+E881)^0*E881*Assumptions!$D$16</f>
        <v>23.6806184098368</v>
      </c>
      <c r="N881" s="21" t="n">
        <f aca="false">Assumptions!$D$14*(1+E881)^2*L881-Assumptions!$D$14*(1+E881)^1*E881*Assumptions!$D$16</f>
        <v>25.4545176048346</v>
      </c>
      <c r="O881" s="21" t="n">
        <f aca="false">Assumptions!$D$14*(1+E881)^3*L881-Assumptions!$D$14*(1+E881)^2*E881*Assumptions!$D$16</f>
        <v>27.361298395218</v>
      </c>
      <c r="P881" s="21" t="n">
        <f aca="false">Assumptions!$D$14*(1+E881)^4*L881-Assumptions!$D$14*(1+E881)^3*E881*Assumptions!$D$16</f>
        <v>29.4109148519069</v>
      </c>
      <c r="Q881" s="21" t="n">
        <f aca="false">Assumptions!$D$14*(1+E881)^5*L881-Assumptions!$D$14*(1+E881)^4*E881*Assumptions!$D$16</f>
        <v>31.6140666985781</v>
      </c>
      <c r="R881" s="21" t="n">
        <f aca="false">M881/(1+K881)+N881/(1+K881)^2+O881/(1+K881)^3+P881/(1+K881)^4+Q881/(1+K881)^5</f>
        <v>106.069652707431</v>
      </c>
      <c r="S881" s="21" t="n">
        <f aca="false">Q881*(1+I881)/(K881-I881)</f>
        <v>520.573389104369</v>
      </c>
      <c r="T881" s="21" t="n">
        <f aca="false">R881+S881/(1+K881)^5</f>
        <v>446.614025870511</v>
      </c>
      <c r="U881" s="8" t="n">
        <f aca="false">(T881-Assumptions!$D$17)/Assumptions!$D$18</f>
        <v>10.4645610348204</v>
      </c>
    </row>
    <row r="882" customFormat="false" ht="15" hidden="false" customHeight="false" outlineLevel="0" collapsed="false">
      <c r="B882" s="2" t="n">
        <v>877</v>
      </c>
      <c r="C882" s="27" t="n">
        <f aca="false">NORMSDIST('Random Draws'!C882)</f>
        <v>0.802542637088817</v>
      </c>
      <c r="D882" s="27" t="n">
        <f aca="false">NORMSDIST(Assumptions!$D$22*'Random Draws'!C882+SQRT(1-Assumptions!$D$22^2)*'Random Draws'!D882)</f>
        <v>0.867857042972307</v>
      </c>
      <c r="E882" s="19" t="n">
        <f aca="false">IF(C882&lt;(Assumptions!$E$6-Assumptions!$D$6)/(Assumptions!$F$6-Assumptions!$D$6),Assumptions!$D$6+SQRT(C882*(Assumptions!$F$6-Assumptions!$D$6)*(Assumptions!$E$6-Assumptions!$D$6)),Assumptions!$F$6-SQRT((1-C882)*(Assumptions!$F$6-Assumptions!$D$6)*(Assumptions!$F$6-Assumptions!$E$6)))</f>
        <v>0.108578879482808</v>
      </c>
      <c r="F882" s="19" t="n">
        <f aca="false">IF(D882&lt;(Assumptions!$E$7-Assumptions!$D$7)/(Assumptions!$F$7-Assumptions!$D$7),Assumptions!$D$7+SQRT(D882*(Assumptions!$F$7-Assumptions!$D$7)*(Assumptions!$E$7-Assumptions!$D$7)),Assumptions!$F$7-SQRT((1-D882)*(Assumptions!$F$7-Assumptions!$D$7)*(Assumptions!$F$7-Assumptions!$E$7)))</f>
        <v>0.437009309968799</v>
      </c>
      <c r="G882" s="19" t="n">
        <f aca="false">MIN(Assumptions!$D$24,MAX(Assumptions!$D$23,Assumptions!$D$8+Assumptions!$E$8*'Random Draws'!E882))</f>
        <v>0.097034671562441</v>
      </c>
      <c r="H882" s="19" t="n">
        <f aca="false">IF('Random Draws'!F882&lt;(Assumptions!$E$9-Assumptions!$D$9)/(Assumptions!$F$9-Assumptions!$D$9),Assumptions!$D$9+SQRT('Random Draws'!F882*(Assumptions!$F$9-Assumptions!$D$9)*(Assumptions!$E$9-Assumptions!$D$9)),Assumptions!$F$9-SQRT((1-'Random Draws'!F882)*(Assumptions!$F$9-Assumptions!$D$9)*(Assumptions!$F$9-Assumptions!$E$9)))</f>
        <v>0.289726566158841</v>
      </c>
      <c r="I882" s="19" t="n">
        <f aca="false">IF('Random Draws'!G882&lt;(Assumptions!$E$10-Assumptions!$D$10)/(Assumptions!$F$10-Assumptions!$D$10),Assumptions!$D$10+SQRT('Random Draws'!G882*(Assumptions!$F$10-Assumptions!$D$10)*(Assumptions!$E$10-Assumptions!$D$10)),Assumptions!$F$10-SQRT((1-'Random Draws'!G882)*(Assumptions!$F$10-Assumptions!$D$10)*(Assumptions!$F$10-Assumptions!$E$10)))</f>
        <v>0.012854428727666</v>
      </c>
      <c r="J882" s="19" t="n">
        <f aca="false">IF('Random Draws'!H882&lt;(Assumptions!$E$11-Assumptions!$D$11)/(Assumptions!$F$11-Assumptions!$D$11),Assumptions!$D$11+SQRT('Random Draws'!H882*(Assumptions!$F$11-Assumptions!$D$11)*(Assumptions!$E$11-Assumptions!$D$11)),Assumptions!$F$11-SQRT((1-'Random Draws'!H882)*(Assumptions!$F$11-Assumptions!$D$11)*(Assumptions!$F$11-Assumptions!$E$11)))</f>
        <v>0.15734543866027</v>
      </c>
      <c r="K882" s="19" t="n">
        <f aca="false">MAX(G882,I882+Assumptions!$D$21)</f>
        <v>0.097034671562441</v>
      </c>
      <c r="L882" s="28" t="n">
        <f aca="false">(F882-Assumptions!$D$15)*(1-H882)+Assumptions!$D$15-J882</f>
        <v>0.190715118152473</v>
      </c>
      <c r="M882" s="21" t="n">
        <f aca="false">Assumptions!$D$14*(1+E882)^1*L882-Assumptions!$D$14*(1+E882)^0*E882*Assumptions!$D$16</f>
        <v>30.1839809116253</v>
      </c>
      <c r="N882" s="21" t="n">
        <f aca="false">Assumptions!$D$14*(1+E882)^2*L882-Assumptions!$D$14*(1+E882)^1*E882*Assumptions!$D$16</f>
        <v>33.4613237373401</v>
      </c>
      <c r="O882" s="21" t="n">
        <f aca="false">Assumptions!$D$14*(1+E882)^3*L882-Assumptions!$D$14*(1+E882)^2*E882*Assumptions!$D$16</f>
        <v>37.094516774752</v>
      </c>
      <c r="P882" s="21" t="n">
        <f aca="false">Assumptions!$D$14*(1+E882)^4*L882-Assumptions!$D$14*(1+E882)^3*E882*Assumptions!$D$16</f>
        <v>41.1221978411107</v>
      </c>
      <c r="Q882" s="21" t="n">
        <f aca="false">Assumptions!$D$14*(1+E882)^5*L882-Assumptions!$D$14*(1+E882)^4*E882*Assumptions!$D$16</f>
        <v>45.5872000045689</v>
      </c>
      <c r="R882" s="21" t="n">
        <f aca="false">M882/(1+K882)+N882/(1+K882)^2+O882/(1+K882)^3+P882/(1+K882)^4+Q882/(1+K882)^5</f>
        <v>140.496741234439</v>
      </c>
      <c r="S882" s="21" t="n">
        <f aca="false">Q882*(1+I882)/(K882-I882)</f>
        <v>548.503970326482</v>
      </c>
      <c r="T882" s="21" t="n">
        <f aca="false">R882+S882/(1+K882)^5</f>
        <v>485.702480587419</v>
      </c>
      <c r="U882" s="8" t="n">
        <f aca="false">(T882-Assumptions!$D$17)/Assumptions!$D$18</f>
        <v>12.0280992234968</v>
      </c>
    </row>
    <row r="883" customFormat="false" ht="15" hidden="false" customHeight="false" outlineLevel="0" collapsed="false">
      <c r="B883" s="2" t="n">
        <v>878</v>
      </c>
      <c r="C883" s="27" t="n">
        <f aca="false">NORMSDIST('Random Draws'!C883)</f>
        <v>0.755140665374083</v>
      </c>
      <c r="D883" s="27" t="n">
        <f aca="false">NORMSDIST(Assumptions!$D$22*'Random Draws'!C883+SQRT(1-Assumptions!$D$22^2)*'Random Draws'!D883)</f>
        <v>0.88200987802863</v>
      </c>
      <c r="E883" s="19" t="n">
        <f aca="false">IF(C883&lt;(Assumptions!$E$6-Assumptions!$D$6)/(Assumptions!$F$6-Assumptions!$D$6),Assumptions!$D$6+SQRT(C883*(Assumptions!$F$6-Assumptions!$D$6)*(Assumptions!$E$6-Assumptions!$D$6)),Assumptions!$F$6-SQRT((1-C883)*(Assumptions!$F$6-Assumptions!$D$6)*(Assumptions!$F$6-Assumptions!$E$6)))</f>
        <v>0.105010048969317</v>
      </c>
      <c r="F883" s="19" t="n">
        <f aca="false">IF(D883&lt;(Assumptions!$E$7-Assumptions!$D$7)/(Assumptions!$F$7-Assumptions!$D$7),Assumptions!$D$7+SQRT(D883*(Assumptions!$F$7-Assumptions!$D$7)*(Assumptions!$E$7-Assumptions!$D$7)),Assumptions!$F$7-SQRT((1-D883)*(Assumptions!$F$7-Assumptions!$D$7)*(Assumptions!$F$7-Assumptions!$E$7)))</f>
        <v>0.438275348382874</v>
      </c>
      <c r="G883" s="19" t="n">
        <f aca="false">MIN(Assumptions!$D$24,MAX(Assumptions!$D$23,Assumptions!$D$8+Assumptions!$E$8*'Random Draws'!E883))</f>
        <v>0.072570929631978</v>
      </c>
      <c r="H883" s="19" t="n">
        <f aca="false">IF('Random Draws'!F883&lt;(Assumptions!$E$9-Assumptions!$D$9)/(Assumptions!$F$9-Assumptions!$D$9),Assumptions!$D$9+SQRT('Random Draws'!F883*(Assumptions!$F$9-Assumptions!$D$9)*(Assumptions!$E$9-Assumptions!$D$9)),Assumptions!$F$9-SQRT((1-'Random Draws'!F883)*(Assumptions!$F$9-Assumptions!$D$9)*(Assumptions!$F$9-Assumptions!$E$9)))</f>
        <v>0.25349083914525</v>
      </c>
      <c r="I883" s="19" t="n">
        <f aca="false">IF('Random Draws'!G883&lt;(Assumptions!$E$10-Assumptions!$D$10)/(Assumptions!$F$10-Assumptions!$D$10),Assumptions!$D$10+SQRT('Random Draws'!G883*(Assumptions!$F$10-Assumptions!$D$10)*(Assumptions!$E$10-Assumptions!$D$10)),Assumptions!$F$10-SQRT((1-'Random Draws'!G883)*(Assumptions!$F$10-Assumptions!$D$10)*(Assumptions!$F$10-Assumptions!$E$10)))</f>
        <v>0.0185467957868622</v>
      </c>
      <c r="J883" s="19" t="n">
        <f aca="false">IF('Random Draws'!H883&lt;(Assumptions!$E$11-Assumptions!$D$11)/(Assumptions!$F$11-Assumptions!$D$11),Assumptions!$D$11+SQRT('Random Draws'!H883*(Assumptions!$F$11-Assumptions!$D$11)*(Assumptions!$E$11-Assumptions!$D$11)),Assumptions!$F$11-SQRT((1-'Random Draws'!H883)*(Assumptions!$F$11-Assumptions!$D$11)*(Assumptions!$F$11-Assumptions!$E$11)))</f>
        <v>0.192471923980598</v>
      </c>
      <c r="K883" s="19" t="n">
        <f aca="false">MAX(G883,I883+Assumptions!$D$21)</f>
        <v>0.072570929631978</v>
      </c>
      <c r="L883" s="28" t="n">
        <f aca="false">(F883-Assumptions!$D$15)*(1-H883)+Assumptions!$D$15-J883</f>
        <v>0.167658447652908</v>
      </c>
      <c r="M883" s="21" t="n">
        <f aca="false">Assumptions!$D$14*(1+E883)^1*L883-Assumptions!$D$14*(1+E883)^0*E883*Assumptions!$D$16</f>
        <v>26.4065253573871</v>
      </c>
      <c r="N883" s="21" t="n">
        <f aca="false">Assumptions!$D$14*(1+E883)^2*L883-Assumptions!$D$14*(1+E883)^1*E883*Assumptions!$D$16</f>
        <v>29.1794758782758</v>
      </c>
      <c r="O883" s="21" t="n">
        <f aca="false">Assumptions!$D$14*(1+E883)^3*L883-Assumptions!$D$14*(1+E883)^2*E883*Assumptions!$D$16</f>
        <v>32.2436140691526</v>
      </c>
      <c r="P883" s="21" t="n">
        <f aca="false">Assumptions!$D$14*(1+E883)^4*L883-Assumptions!$D$14*(1+E883)^3*E883*Assumptions!$D$16</f>
        <v>35.629517561502</v>
      </c>
      <c r="Q883" s="21" t="n">
        <f aca="false">Assumptions!$D$14*(1+E883)^5*L883-Assumptions!$D$14*(1+E883)^4*E883*Assumptions!$D$16</f>
        <v>39.3709749453885</v>
      </c>
      <c r="R883" s="21" t="n">
        <f aca="false">M883/(1+K883)+N883/(1+K883)^2+O883/(1+K883)^3+P883/(1+K883)^4+Q883/(1+K883)^5</f>
        <v>130.773920639053</v>
      </c>
      <c r="S883" s="21" t="n">
        <f aca="false">Q883*(1+I883)/(K883-I883)</f>
        <v>742.28270817998</v>
      </c>
      <c r="T883" s="21" t="n">
        <f aca="false">R883+S883/(1+K883)^5</f>
        <v>653.698714685032</v>
      </c>
      <c r="U883" s="8" t="n">
        <f aca="false">(T883-Assumptions!$D$17)/Assumptions!$D$18</f>
        <v>18.7479485874013</v>
      </c>
    </row>
    <row r="884" customFormat="false" ht="15" hidden="false" customHeight="false" outlineLevel="0" collapsed="false">
      <c r="B884" s="2" t="n">
        <v>879</v>
      </c>
      <c r="C884" s="27" t="n">
        <f aca="false">NORMSDIST('Random Draws'!C884)</f>
        <v>0.655231462084255</v>
      </c>
      <c r="D884" s="27" t="n">
        <f aca="false">NORMSDIST(Assumptions!$D$22*'Random Draws'!C884+SQRT(1-Assumptions!$D$22^2)*'Random Draws'!D884)</f>
        <v>0.904362736509527</v>
      </c>
      <c r="E884" s="19" t="n">
        <f aca="false">IF(C884&lt;(Assumptions!$E$6-Assumptions!$D$6)/(Assumptions!$F$6-Assumptions!$D$6),Assumptions!$D$6+SQRT(C884*(Assumptions!$F$6-Assumptions!$D$6)*(Assumptions!$E$6-Assumptions!$D$6)),Assumptions!$F$6-SQRT((1-C884)*(Assumptions!$F$6-Assumptions!$D$6)*(Assumptions!$F$6-Assumptions!$E$6)))</f>
        <v>0.0984808154032534</v>
      </c>
      <c r="F884" s="19" t="n">
        <f aca="false">IF(D884&lt;(Assumptions!$E$7-Assumptions!$D$7)/(Assumptions!$F$7-Assumptions!$D$7),Assumptions!$D$7+SQRT(D884*(Assumptions!$F$7-Assumptions!$D$7)*(Assumptions!$E$7-Assumptions!$D$7)),Assumptions!$F$7-SQRT((1-D884)*(Assumptions!$F$7-Assumptions!$D$7)*(Assumptions!$F$7-Assumptions!$E$7)))</f>
        <v>0.440441138735553</v>
      </c>
      <c r="G884" s="19" t="n">
        <f aca="false">MIN(Assumptions!$D$24,MAX(Assumptions!$D$23,Assumptions!$D$8+Assumptions!$E$8*'Random Draws'!E884))</f>
        <v>0.080253847982041</v>
      </c>
      <c r="H884" s="19" t="n">
        <f aca="false">IF('Random Draws'!F884&lt;(Assumptions!$E$9-Assumptions!$D$9)/(Assumptions!$F$9-Assumptions!$D$9),Assumptions!$D$9+SQRT('Random Draws'!F884*(Assumptions!$F$9-Assumptions!$D$9)*(Assumptions!$E$9-Assumptions!$D$9)),Assumptions!$F$9-SQRT((1-'Random Draws'!F884)*(Assumptions!$F$9-Assumptions!$D$9)*(Assumptions!$F$9-Assumptions!$E$9)))</f>
        <v>0.28394377330134</v>
      </c>
      <c r="I884" s="19" t="n">
        <f aca="false">IF('Random Draws'!G884&lt;(Assumptions!$E$10-Assumptions!$D$10)/(Assumptions!$F$10-Assumptions!$D$10),Assumptions!$D$10+SQRT('Random Draws'!G884*(Assumptions!$F$10-Assumptions!$D$10)*(Assumptions!$E$10-Assumptions!$D$10)),Assumptions!$F$10-SQRT((1-'Random Draws'!G884)*(Assumptions!$F$10-Assumptions!$D$10)*(Assumptions!$F$10-Assumptions!$E$10)))</f>
        <v>0.0131025870454107</v>
      </c>
      <c r="J884" s="19" t="n">
        <f aca="false">IF('Random Draws'!H884&lt;(Assumptions!$E$11-Assumptions!$D$11)/(Assumptions!$F$11-Assumptions!$D$11),Assumptions!$D$11+SQRT('Random Draws'!H884*(Assumptions!$F$11-Assumptions!$D$11)*(Assumptions!$E$11-Assumptions!$D$11)),Assumptions!$F$11-SQRT((1-'Random Draws'!H884)*(Assumptions!$F$11-Assumptions!$D$11)*(Assumptions!$F$11-Assumptions!$E$11)))</f>
        <v>0.144097803616097</v>
      </c>
      <c r="K884" s="19" t="n">
        <f aca="false">MAX(G884,I884+Assumptions!$D$21)</f>
        <v>0.080253847982041</v>
      </c>
      <c r="L884" s="28" t="n">
        <f aca="false">(F884-Assumptions!$D$15)*(1-H884)+Assumptions!$D$15-J884</f>
        <v>0.208195506798918</v>
      </c>
      <c r="M884" s="21" t="n">
        <f aca="false">Assumptions!$D$14*(1+E884)^1*L884-Assumptions!$D$14*(1+E884)^0*E884*Assumptions!$D$16</f>
        <v>32.7329301134023</v>
      </c>
      <c r="N884" s="21" t="n">
        <f aca="false">Assumptions!$D$14*(1+E884)^2*L884-Assumptions!$D$14*(1+E884)^1*E884*Assumptions!$D$16</f>
        <v>35.9564957615079</v>
      </c>
      <c r="O884" s="21" t="n">
        <f aca="false">Assumptions!$D$14*(1+E884)^3*L884-Assumptions!$D$14*(1+E884)^2*E884*Assumptions!$D$16</f>
        <v>39.4975207831448</v>
      </c>
      <c r="P884" s="21" t="n">
        <f aca="false">Assumptions!$D$14*(1+E884)^4*L884-Assumptions!$D$14*(1+E884)^3*E884*Assumptions!$D$16</f>
        <v>43.3872688362758</v>
      </c>
      <c r="Q884" s="21" t="n">
        <f aca="false">Assumptions!$D$14*(1+E884)^5*L884-Assumptions!$D$14*(1+E884)^4*E884*Assumptions!$D$16</f>
        <v>47.6600824493924</v>
      </c>
      <c r="R884" s="21" t="n">
        <f aca="false">M884/(1+K884)+N884/(1+K884)^2+O884/(1+K884)^3+P884/(1+K884)^4+Q884/(1+K884)^5</f>
        <v>156.705396850051</v>
      </c>
      <c r="S884" s="21" t="n">
        <f aca="false">Q884*(1+I884)/(K884-I884)</f>
        <v>719.041640541083</v>
      </c>
      <c r="T884" s="21" t="n">
        <f aca="false">R884+S884/(1+K884)^5</f>
        <v>645.498344974376</v>
      </c>
      <c r="U884" s="8" t="n">
        <f aca="false">(T884-Assumptions!$D$17)/Assumptions!$D$18</f>
        <v>18.419933798975</v>
      </c>
    </row>
    <row r="885" customFormat="false" ht="15" hidden="false" customHeight="false" outlineLevel="0" collapsed="false">
      <c r="B885" s="2" t="n">
        <v>880</v>
      </c>
      <c r="C885" s="27" t="n">
        <f aca="false">NORMSDIST('Random Draws'!C885)</f>
        <v>0.975748247371556</v>
      </c>
      <c r="D885" s="27" t="n">
        <f aca="false">NORMSDIST(Assumptions!$D$22*'Random Draws'!C885+SQRT(1-Assumptions!$D$22^2)*'Random Draws'!D885)</f>
        <v>0.885106010013435</v>
      </c>
      <c r="E885" s="19" t="n">
        <f aca="false">IF(C885&lt;(Assumptions!$E$6-Assumptions!$D$6)/(Assumptions!$F$6-Assumptions!$D$6),Assumptions!$D$6+SQRT(C885*(Assumptions!$F$6-Assumptions!$D$6)*(Assumptions!$E$6-Assumptions!$D$6)),Assumptions!$F$6-SQRT((1-C885)*(Assumptions!$F$6-Assumptions!$D$6)*(Assumptions!$F$6-Assumptions!$E$6)))</f>
        <v>0.128988244320626</v>
      </c>
      <c r="F885" s="19" t="n">
        <f aca="false">IF(D885&lt;(Assumptions!$E$7-Assumptions!$D$7)/(Assumptions!$F$7-Assumptions!$D$7),Assumptions!$D$7+SQRT(D885*(Assumptions!$F$7-Assumptions!$D$7)*(Assumptions!$E$7-Assumptions!$D$7)),Assumptions!$F$7-SQRT((1-D885)*(Assumptions!$F$7-Assumptions!$D$7)*(Assumptions!$F$7-Assumptions!$E$7)))</f>
        <v>0.438562277174423</v>
      </c>
      <c r="G885" s="19" t="n">
        <f aca="false">MIN(Assumptions!$D$24,MAX(Assumptions!$D$23,Assumptions!$D$8+Assumptions!$E$8*'Random Draws'!E885))</f>
        <v>0.069816785064881</v>
      </c>
      <c r="H885" s="19" t="n">
        <f aca="false">IF('Random Draws'!F885&lt;(Assumptions!$E$9-Assumptions!$D$9)/(Assumptions!$F$9-Assumptions!$D$9),Assumptions!$D$9+SQRT('Random Draws'!F885*(Assumptions!$F$9-Assumptions!$D$9)*(Assumptions!$E$9-Assumptions!$D$9)),Assumptions!$F$9-SQRT((1-'Random Draws'!F885)*(Assumptions!$F$9-Assumptions!$D$9)*(Assumptions!$F$9-Assumptions!$E$9)))</f>
        <v>0.284213734264351</v>
      </c>
      <c r="I885" s="19" t="n">
        <f aca="false">IF('Random Draws'!G885&lt;(Assumptions!$E$10-Assumptions!$D$10)/(Assumptions!$F$10-Assumptions!$D$10),Assumptions!$D$10+SQRT('Random Draws'!G885*(Assumptions!$F$10-Assumptions!$D$10)*(Assumptions!$E$10-Assumptions!$D$10)),Assumptions!$F$10-SQRT((1-'Random Draws'!G885)*(Assumptions!$F$10-Assumptions!$D$10)*(Assumptions!$F$10-Assumptions!$E$10)))</f>
        <v>0.0204904612798657</v>
      </c>
      <c r="J885" s="19" t="n">
        <f aca="false">IF('Random Draws'!H885&lt;(Assumptions!$E$11-Assumptions!$D$11)/(Assumptions!$F$11-Assumptions!$D$11),Assumptions!$D$11+SQRT('Random Draws'!H885*(Assumptions!$F$11-Assumptions!$D$11)*(Assumptions!$E$11-Assumptions!$D$11)),Assumptions!$F$11-SQRT((1-'Random Draws'!H885)*(Assumptions!$F$11-Assumptions!$D$11)*(Assumptions!$F$11-Assumptions!$E$11)))</f>
        <v>0.149275880091844</v>
      </c>
      <c r="K885" s="19" t="n">
        <f aca="false">MAX(G885,I885+Assumptions!$D$21)</f>
        <v>0.069816785064881</v>
      </c>
      <c r="L885" s="28" t="n">
        <f aca="false">(F885-Assumptions!$D$15)*(1-H885)+Assumptions!$D$15-J885</f>
        <v>0.201588760033725</v>
      </c>
      <c r="M885" s="21" t="n">
        <f aca="false">Assumptions!$D$14*(1+E885)^1*L885-Assumptions!$D$14*(1+E885)^0*E885*Assumptions!$D$16</f>
        <v>32.4396454756661</v>
      </c>
      <c r="N885" s="21" t="n">
        <f aca="false">Assumptions!$D$14*(1+E885)^2*L885-Assumptions!$D$14*(1+E885)^1*E885*Assumptions!$D$16</f>
        <v>36.6239783919559</v>
      </c>
      <c r="O885" s="21" t="n">
        <f aca="false">Assumptions!$D$14*(1+E885)^3*L885-Assumptions!$D$14*(1+E885)^2*E885*Assumptions!$D$16</f>
        <v>41.3480410647708</v>
      </c>
      <c r="P885" s="21" t="n">
        <f aca="false">Assumptions!$D$14*(1+E885)^4*L885-Assumptions!$D$14*(1+E885)^3*E885*Assumptions!$D$16</f>
        <v>46.6814522878127</v>
      </c>
      <c r="Q885" s="21" t="n">
        <f aca="false">Assumptions!$D$14*(1+E885)^5*L885-Assumptions!$D$14*(1+E885)^4*E885*Assumptions!$D$16</f>
        <v>52.7028108607548</v>
      </c>
      <c r="R885" s="21" t="n">
        <f aca="false">M885/(1+K885)+N885/(1+K885)^2+O885/(1+K885)^3+P885/(1+K885)^4+Q885/(1+K885)^5</f>
        <v>169.338060651569</v>
      </c>
      <c r="S885" s="21" t="n">
        <f aca="false">Q885*(1+I885)/(K885-I885)</f>
        <v>1090.3451066097</v>
      </c>
      <c r="T885" s="21" t="n">
        <f aca="false">R885+S885/(1+K885)^5</f>
        <v>947.404962189356</v>
      </c>
      <c r="U885" s="8" t="n">
        <f aca="false">(T885-Assumptions!$D$17)/Assumptions!$D$18</f>
        <v>30.4961984875742</v>
      </c>
    </row>
    <row r="886" customFormat="false" ht="15" hidden="false" customHeight="false" outlineLevel="0" collapsed="false">
      <c r="B886" s="2" t="n">
        <v>881</v>
      </c>
      <c r="C886" s="27" t="n">
        <f aca="false">NORMSDIST('Random Draws'!C886)</f>
        <v>0.751727786548296</v>
      </c>
      <c r="D886" s="27" t="n">
        <f aca="false">NORMSDIST(Assumptions!$D$22*'Random Draws'!C886+SQRT(1-Assumptions!$D$22^2)*'Random Draws'!D886)</f>
        <v>0.750656789022288</v>
      </c>
      <c r="E886" s="19" t="n">
        <f aca="false">IF(C886&lt;(Assumptions!$E$6-Assumptions!$D$6)/(Assumptions!$F$6-Assumptions!$D$6),Assumptions!$D$6+SQRT(C886*(Assumptions!$F$6-Assumptions!$D$6)*(Assumptions!$E$6-Assumptions!$D$6)),Assumptions!$F$6-SQRT((1-C886)*(Assumptions!$F$6-Assumptions!$D$6)*(Assumptions!$F$6-Assumptions!$E$6)))</f>
        <v>0.10476704572054</v>
      </c>
      <c r="F886" s="19" t="n">
        <f aca="false">IF(D886&lt;(Assumptions!$E$7-Assumptions!$D$7)/(Assumptions!$F$7-Assumptions!$D$7),Assumptions!$D$7+SQRT(D886*(Assumptions!$F$7-Assumptions!$D$7)*(Assumptions!$E$7-Assumptions!$D$7)),Assumptions!$F$7-SQRT((1-D886)*(Assumptions!$F$7-Assumptions!$D$7)*(Assumptions!$F$7-Assumptions!$E$7)))</f>
        <v>0.428418789701615</v>
      </c>
      <c r="G886" s="19" t="n">
        <f aca="false">MIN(Assumptions!$D$24,MAX(Assumptions!$D$23,Assumptions!$D$8+Assumptions!$E$8*'Random Draws'!E886))</f>
        <v>0.080895426400181</v>
      </c>
      <c r="H886" s="19" t="n">
        <f aca="false">IF('Random Draws'!F886&lt;(Assumptions!$E$9-Assumptions!$D$9)/(Assumptions!$F$9-Assumptions!$D$9),Assumptions!$D$9+SQRT('Random Draws'!F886*(Assumptions!$F$9-Assumptions!$D$9)*(Assumptions!$E$9-Assumptions!$D$9)),Assumptions!$F$9-SQRT((1-'Random Draws'!F886)*(Assumptions!$F$9-Assumptions!$D$9)*(Assumptions!$F$9-Assumptions!$E$9)))</f>
        <v>0.319382740293488</v>
      </c>
      <c r="I886" s="19" t="n">
        <f aca="false">IF('Random Draws'!G886&lt;(Assumptions!$E$10-Assumptions!$D$10)/(Assumptions!$F$10-Assumptions!$D$10),Assumptions!$D$10+SQRT('Random Draws'!G886*(Assumptions!$F$10-Assumptions!$D$10)*(Assumptions!$E$10-Assumptions!$D$10)),Assumptions!$F$10-SQRT((1-'Random Draws'!G886)*(Assumptions!$F$10-Assumptions!$D$10)*(Assumptions!$F$10-Assumptions!$E$10)))</f>
        <v>0.0215441285593967</v>
      </c>
      <c r="J886" s="19" t="n">
        <f aca="false">IF('Random Draws'!H886&lt;(Assumptions!$E$11-Assumptions!$D$11)/(Assumptions!$F$11-Assumptions!$D$11),Assumptions!$D$11+SQRT('Random Draws'!H886*(Assumptions!$F$11-Assumptions!$D$11)*(Assumptions!$E$11-Assumptions!$D$11)),Assumptions!$F$11-SQRT((1-'Random Draws'!H886)*(Assumptions!$F$11-Assumptions!$D$11)*(Assumptions!$F$11-Assumptions!$E$11)))</f>
        <v>0.196428634750698</v>
      </c>
      <c r="K886" s="19" t="n">
        <f aca="false">MAX(G886,I886+Assumptions!$D$21)</f>
        <v>0.080895426400181</v>
      </c>
      <c r="L886" s="28" t="n">
        <f aca="false">(F886-Assumptions!$D$15)*(1-H886)+Assumptions!$D$15-J886</f>
        <v>0.136680344140949</v>
      </c>
      <c r="M886" s="21" t="n">
        <f aca="false">Assumptions!$D$14*(1+E886)^1*L886-Assumptions!$D$14*(1+E886)^0*E886*Assumptions!$D$16</f>
        <v>21.4392546517917</v>
      </c>
      <c r="N886" s="21" t="n">
        <f aca="false">Assumptions!$D$14*(1+E886)^2*L886-Assumptions!$D$14*(1+E886)^1*E886*Assumptions!$D$16</f>
        <v>23.6853820241103</v>
      </c>
      <c r="O886" s="21" t="n">
        <f aca="false">Assumptions!$D$14*(1+E886)^3*L886-Assumptions!$D$14*(1+E886)^2*E886*Assumptions!$D$16</f>
        <v>26.1668295255387</v>
      </c>
      <c r="P886" s="21" t="n">
        <f aca="false">Assumptions!$D$14*(1+E886)^4*L886-Assumptions!$D$14*(1+E886)^3*E886*Assumptions!$D$16</f>
        <v>28.9082509508024</v>
      </c>
      <c r="Q886" s="21" t="n">
        <f aca="false">Assumptions!$D$14*(1+E886)^5*L886-Assumptions!$D$14*(1+E886)^4*E886*Assumptions!$D$16</f>
        <v>31.936882999866</v>
      </c>
      <c r="R886" s="21" t="n">
        <f aca="false">M886/(1+K886)+N886/(1+K886)^2+O886/(1+K886)^3+P886/(1+K886)^4+Q886/(1+K886)^5</f>
        <v>103.651905793297</v>
      </c>
      <c r="S886" s="21" t="n">
        <f aca="false">Q886*(1+I886)/(K886-I886)</f>
        <v>549.692028648154</v>
      </c>
      <c r="T886" s="21" t="n">
        <f aca="false">R886+S886/(1+K886)^5</f>
        <v>476.216039033409</v>
      </c>
      <c r="U886" s="8" t="n">
        <f aca="false">(T886-Assumptions!$D$17)/Assumptions!$D$18</f>
        <v>11.6486415613364</v>
      </c>
    </row>
    <row r="887" customFormat="false" ht="15" hidden="false" customHeight="false" outlineLevel="0" collapsed="false">
      <c r="B887" s="2" t="n">
        <v>882</v>
      </c>
      <c r="C887" s="27" t="n">
        <f aca="false">NORMSDIST('Random Draws'!C887)</f>
        <v>0.137533007036453</v>
      </c>
      <c r="D887" s="27" t="n">
        <f aca="false">NORMSDIST(Assumptions!$D$22*'Random Draws'!C887+SQRT(1-Assumptions!$D$22^2)*'Random Draws'!D887)</f>
        <v>0.648410426871538</v>
      </c>
      <c r="E887" s="19" t="n">
        <f aca="false">IF(C887&lt;(Assumptions!$E$6-Assumptions!$D$6)/(Assumptions!$F$6-Assumptions!$D$6),Assumptions!$D$6+SQRT(C887*(Assumptions!$F$6-Assumptions!$D$6)*(Assumptions!$E$6-Assumptions!$D$6)),Assumptions!$F$6-SQRT((1-C887)*(Assumptions!$F$6-Assumptions!$D$6)*(Assumptions!$F$6-Assumptions!$E$6)))</f>
        <v>0.0662233681128543</v>
      </c>
      <c r="F887" s="19" t="n">
        <f aca="false">IF(D887&lt;(Assumptions!$E$7-Assumptions!$D$7)/(Assumptions!$F$7-Assumptions!$D$7),Assumptions!$D$7+SQRT(D887*(Assumptions!$F$7-Assumptions!$D$7)*(Assumptions!$E$7-Assumptions!$D$7)),Assumptions!$F$7-SQRT((1-D887)*(Assumptions!$F$7-Assumptions!$D$7)*(Assumptions!$F$7-Assumptions!$E$7)))</f>
        <v>0.422498556127612</v>
      </c>
      <c r="G887" s="19" t="n">
        <f aca="false">MIN(Assumptions!$D$24,MAX(Assumptions!$D$23,Assumptions!$D$8+Assumptions!$E$8*'Random Draws'!E887))</f>
        <v>0.084163015427334</v>
      </c>
      <c r="H887" s="19" t="n">
        <f aca="false">IF('Random Draws'!F887&lt;(Assumptions!$E$9-Assumptions!$D$9)/(Assumptions!$F$9-Assumptions!$D$9),Assumptions!$D$9+SQRT('Random Draws'!F887*(Assumptions!$F$9-Assumptions!$D$9)*(Assumptions!$E$9-Assumptions!$D$9)),Assumptions!$F$9-SQRT((1-'Random Draws'!F887)*(Assumptions!$F$9-Assumptions!$D$9)*(Assumptions!$F$9-Assumptions!$E$9)))</f>
        <v>0.328052467614912</v>
      </c>
      <c r="I887" s="19" t="n">
        <f aca="false">IF('Random Draws'!G887&lt;(Assumptions!$E$10-Assumptions!$D$10)/(Assumptions!$F$10-Assumptions!$D$10),Assumptions!$D$10+SQRT('Random Draws'!G887*(Assumptions!$F$10-Assumptions!$D$10)*(Assumptions!$E$10-Assumptions!$D$10)),Assumptions!$F$10-SQRT((1-'Random Draws'!G887)*(Assumptions!$F$10-Assumptions!$D$10)*(Assumptions!$F$10-Assumptions!$E$10)))</f>
        <v>0.0194930469137719</v>
      </c>
      <c r="J887" s="19" t="n">
        <f aca="false">IF('Random Draws'!H887&lt;(Assumptions!$E$11-Assumptions!$D$11)/(Assumptions!$F$11-Assumptions!$D$11),Assumptions!$D$11+SQRT('Random Draws'!H887*(Assumptions!$F$11-Assumptions!$D$11)*(Assumptions!$E$11-Assumptions!$D$11)),Assumptions!$F$11-SQRT((1-'Random Draws'!H887)*(Assumptions!$F$11-Assumptions!$D$11)*(Assumptions!$F$11-Assumptions!$E$11)))</f>
        <v>0.156472525512665</v>
      </c>
      <c r="K887" s="19" t="n">
        <f aca="false">MAX(G887,I887+Assumptions!$D$21)</f>
        <v>0.084163015427334</v>
      </c>
      <c r="L887" s="28" t="n">
        <f aca="false">(F887-Assumptions!$D$15)*(1-H887)+Assumptions!$D$15-J887</f>
        <v>0.170071157503485</v>
      </c>
      <c r="M887" s="21" t="n">
        <f aca="false">Assumptions!$D$14*(1+E887)^1*L887-Assumptions!$D$14*(1+E887)^0*E887*Assumptions!$D$16</f>
        <v>26.0053354926807</v>
      </c>
      <c r="N887" s="21" t="n">
        <f aca="false">Assumptions!$D$14*(1+E887)^2*L887-Assumptions!$D$14*(1+E887)^1*E887*Assumptions!$D$16</f>
        <v>27.7274963979107</v>
      </c>
      <c r="O887" s="21" t="n">
        <f aca="false">Assumptions!$D$14*(1+E887)^3*L887-Assumptions!$D$14*(1+E887)^2*E887*Assumptions!$D$16</f>
        <v>29.5637045987174</v>
      </c>
      <c r="P887" s="21" t="n">
        <f aca="false">Assumptions!$D$14*(1+E887)^4*L887-Assumptions!$D$14*(1+E887)^3*E887*Assumptions!$D$16</f>
        <v>31.521512691138</v>
      </c>
      <c r="Q887" s="21" t="n">
        <f aca="false">Assumptions!$D$14*(1+E887)^5*L887-Assumptions!$D$14*(1+E887)^4*E887*Assumptions!$D$16</f>
        <v>33.6089734295572</v>
      </c>
      <c r="R887" s="21" t="n">
        <f aca="false">M887/(1+K887)+N887/(1+K887)^2+O887/(1+K887)^3+P887/(1+K887)^4+Q887/(1+K887)^5</f>
        <v>116.028852358879</v>
      </c>
      <c r="S887" s="21" t="n">
        <f aca="false">Q887*(1+I887)/(K887-I887)</f>
        <v>529.830391337792</v>
      </c>
      <c r="T887" s="21" t="n">
        <f aca="false">R887+S887/(1+K887)^5</f>
        <v>469.75236288664</v>
      </c>
      <c r="U887" s="8" t="n">
        <f aca="false">(T887-Assumptions!$D$17)/Assumptions!$D$18</f>
        <v>11.3900945154656</v>
      </c>
    </row>
    <row r="888" customFormat="false" ht="15" hidden="false" customHeight="false" outlineLevel="0" collapsed="false">
      <c r="B888" s="2" t="n">
        <v>883</v>
      </c>
      <c r="C888" s="27" t="n">
        <f aca="false">NORMSDIST('Random Draws'!C888)</f>
        <v>0.0805460161380454</v>
      </c>
      <c r="D888" s="27" t="n">
        <f aca="false">NORMSDIST(Assumptions!$D$22*'Random Draws'!C888+SQRT(1-Assumptions!$D$22^2)*'Random Draws'!D888)</f>
        <v>0.144467732918662</v>
      </c>
      <c r="E888" s="19" t="n">
        <f aca="false">IF(C888&lt;(Assumptions!$E$6-Assumptions!$D$6)/(Assumptions!$F$6-Assumptions!$D$6),Assumptions!$D$6+SQRT(C888*(Assumptions!$F$6-Assumptions!$D$6)*(Assumptions!$E$6-Assumptions!$D$6)),Assumptions!$F$6-SQRT((1-C888)*(Assumptions!$F$6-Assumptions!$D$6)*(Assumptions!$F$6-Assumptions!$E$6)))</f>
        <v>0.0600681359545481</v>
      </c>
      <c r="F888" s="19" t="n">
        <f aca="false">IF(D888&lt;(Assumptions!$E$7-Assumptions!$D$7)/(Assumptions!$F$7-Assumptions!$D$7),Assumptions!$D$7+SQRT(D888*(Assumptions!$F$7-Assumptions!$D$7)*(Assumptions!$E$7-Assumptions!$D$7)),Assumptions!$F$7-SQRT((1-D888)*(Assumptions!$F$7-Assumptions!$D$7)*(Assumptions!$F$7-Assumptions!$E$7)))</f>
        <v>0.389441576002517</v>
      </c>
      <c r="G888" s="19" t="n">
        <f aca="false">MIN(Assumptions!$D$24,MAX(Assumptions!$D$23,Assumptions!$D$8+Assumptions!$E$8*'Random Draws'!E888))</f>
        <v>0.077301647910418</v>
      </c>
      <c r="H888" s="19" t="n">
        <f aca="false">IF('Random Draws'!F888&lt;(Assumptions!$E$9-Assumptions!$D$9)/(Assumptions!$F$9-Assumptions!$D$9),Assumptions!$D$9+SQRT('Random Draws'!F888*(Assumptions!$F$9-Assumptions!$D$9)*(Assumptions!$E$9-Assumptions!$D$9)),Assumptions!$F$9-SQRT((1-'Random Draws'!F888)*(Assumptions!$F$9-Assumptions!$D$9)*(Assumptions!$F$9-Assumptions!$E$9)))</f>
        <v>0.292813263514673</v>
      </c>
      <c r="I888" s="19" t="n">
        <f aca="false">IF('Random Draws'!G888&lt;(Assumptions!$E$10-Assumptions!$D$10)/(Assumptions!$F$10-Assumptions!$D$10),Assumptions!$D$10+SQRT('Random Draws'!G888*(Assumptions!$F$10-Assumptions!$D$10)*(Assumptions!$E$10-Assumptions!$D$10)),Assumptions!$F$10-SQRT((1-'Random Draws'!G888)*(Assumptions!$F$10-Assumptions!$D$10)*(Assumptions!$F$10-Assumptions!$E$10)))</f>
        <v>0.0182037942129374</v>
      </c>
      <c r="J888" s="19" t="n">
        <f aca="false">IF('Random Draws'!H888&lt;(Assumptions!$E$11-Assumptions!$D$11)/(Assumptions!$F$11-Assumptions!$D$11),Assumptions!$D$11+SQRT('Random Draws'!H888*(Assumptions!$F$11-Assumptions!$D$11)*(Assumptions!$E$11-Assumptions!$D$11)),Assumptions!$F$11-SQRT((1-'Random Draws'!H888)*(Assumptions!$F$11-Assumptions!$D$11)*(Assumptions!$F$11-Assumptions!$E$11)))</f>
        <v>0.178685947455932</v>
      </c>
      <c r="K888" s="19" t="n">
        <f aca="false">MAX(G888,I888+Assumptions!$D$21)</f>
        <v>0.077301647910418</v>
      </c>
      <c r="L888" s="28" t="n">
        <f aca="false">(F888-Assumptions!$D$15)*(1-H888)+Assumptions!$D$15-J888</f>
        <v>0.134787693985898</v>
      </c>
      <c r="M888" s="21" t="n">
        <f aca="false">Assumptions!$D$14*(1+E888)^1*L888-Assumptions!$D$14*(1+E888)^0*E888*Assumptions!$D$16</f>
        <v>20.4569038380179</v>
      </c>
      <c r="N888" s="21" t="n">
        <f aca="false">Assumptions!$D$14*(1+E888)^2*L888-Assumptions!$D$14*(1+E888)^1*E888*Assumptions!$D$16</f>
        <v>21.6857119189691</v>
      </c>
      <c r="O888" s="21" t="n">
        <f aca="false">Assumptions!$D$14*(1+E888)^3*L888-Assumptions!$D$14*(1+E888)^2*E888*Assumptions!$D$16</f>
        <v>22.9883322107889</v>
      </c>
      <c r="P888" s="21" t="n">
        <f aca="false">Assumptions!$D$14*(1+E888)^4*L888-Assumptions!$D$14*(1+E888)^3*E888*Assumptions!$D$16</f>
        <v>24.3691984753948</v>
      </c>
      <c r="Q888" s="21" t="n">
        <f aca="false">Assumptions!$D$14*(1+E888)^5*L888-Assumptions!$D$14*(1+E888)^4*E888*Assumptions!$D$16</f>
        <v>25.8330108025182</v>
      </c>
      <c r="R888" s="21" t="n">
        <f aca="false">M888/(1+K888)+N888/(1+K888)^2+O888/(1+K888)^3+P888/(1+K888)^4+Q888/(1+K888)^5</f>
        <v>91.9556526270704</v>
      </c>
      <c r="S888" s="21" t="n">
        <f aca="false">Q888*(1+I888)/(K888-I888)</f>
        <v>445.07994739899</v>
      </c>
      <c r="T888" s="21" t="n">
        <f aca="false">R888+S888/(1+K888)^5</f>
        <v>398.682229047031</v>
      </c>
      <c r="U888" s="8" t="n">
        <f aca="false">(T888-Assumptions!$D$17)/Assumptions!$D$18</f>
        <v>8.54728916188124</v>
      </c>
    </row>
    <row r="889" customFormat="false" ht="15" hidden="false" customHeight="false" outlineLevel="0" collapsed="false">
      <c r="B889" s="2" t="n">
        <v>884</v>
      </c>
      <c r="C889" s="27" t="n">
        <f aca="false">NORMSDIST('Random Draws'!C889)</f>
        <v>0.364749254934684</v>
      </c>
      <c r="D889" s="27" t="n">
        <f aca="false">NORMSDIST(Assumptions!$D$22*'Random Draws'!C889+SQRT(1-Assumptions!$D$22^2)*'Random Draws'!D889)</f>
        <v>0.490592055033113</v>
      </c>
      <c r="E889" s="19" t="n">
        <f aca="false">IF(C889&lt;(Assumptions!$E$6-Assumptions!$D$6)/(Assumptions!$F$6-Assumptions!$D$6),Assumptions!$D$6+SQRT(C889*(Assumptions!$F$6-Assumptions!$D$6)*(Assumptions!$E$6-Assumptions!$D$6)),Assumptions!$F$6-SQRT((1-C889)*(Assumptions!$F$6-Assumptions!$D$6)*(Assumptions!$F$6-Assumptions!$E$6)))</f>
        <v>0.0827053424605566</v>
      </c>
      <c r="F889" s="19" t="n">
        <f aca="false">IF(D889&lt;(Assumptions!$E$7-Assumptions!$D$7)/(Assumptions!$F$7-Assumptions!$D$7),Assumptions!$D$7+SQRT(D889*(Assumptions!$F$7-Assumptions!$D$7)*(Assumptions!$E$7-Assumptions!$D$7)),Assumptions!$F$7-SQRT((1-D889)*(Assumptions!$F$7-Assumptions!$D$7)*(Assumptions!$F$7-Assumptions!$E$7)))</f>
        <v>0.414254514376213</v>
      </c>
      <c r="G889" s="19" t="n">
        <f aca="false">MIN(Assumptions!$D$24,MAX(Assumptions!$D$23,Assumptions!$D$8+Assumptions!$E$8*'Random Draws'!E889))</f>
        <v>0.079950439190113</v>
      </c>
      <c r="H889" s="19" t="n">
        <f aca="false">IF('Random Draws'!F889&lt;(Assumptions!$E$9-Assumptions!$D$9)/(Assumptions!$F$9-Assumptions!$D$9),Assumptions!$D$9+SQRT('Random Draws'!F889*(Assumptions!$F$9-Assumptions!$D$9)*(Assumptions!$E$9-Assumptions!$D$9)),Assumptions!$F$9-SQRT((1-'Random Draws'!F889)*(Assumptions!$F$9-Assumptions!$D$9)*(Assumptions!$F$9-Assumptions!$E$9)))</f>
        <v>0.305523658145619</v>
      </c>
      <c r="I889" s="19" t="n">
        <f aca="false">IF('Random Draws'!G889&lt;(Assumptions!$E$10-Assumptions!$D$10)/(Assumptions!$F$10-Assumptions!$D$10),Assumptions!$D$10+SQRT('Random Draws'!G889*(Assumptions!$F$10-Assumptions!$D$10)*(Assumptions!$E$10-Assumptions!$D$10)),Assumptions!$F$10-SQRT((1-'Random Draws'!G889)*(Assumptions!$F$10-Assumptions!$D$10)*(Assumptions!$F$10-Assumptions!$E$10)))</f>
        <v>0.0250121034873374</v>
      </c>
      <c r="J889" s="19" t="n">
        <f aca="false">IF('Random Draws'!H889&lt;(Assumptions!$E$11-Assumptions!$D$11)/(Assumptions!$F$11-Assumptions!$D$11),Assumptions!$D$11+SQRT('Random Draws'!H889*(Assumptions!$F$11-Assumptions!$D$11)*(Assumptions!$E$11-Assumptions!$D$11)),Assumptions!$F$11-SQRT((1-'Random Draws'!H889)*(Assumptions!$F$11-Assumptions!$D$11)*(Assumptions!$F$11-Assumptions!$E$11)))</f>
        <v>0.205139577214897</v>
      </c>
      <c r="K889" s="19" t="n">
        <f aca="false">MAX(G889,I889+Assumptions!$D$21)</f>
        <v>0.079950439190113</v>
      </c>
      <c r="L889" s="28" t="n">
        <f aca="false">(F889-Assumptions!$D$15)*(1-H889)+Assumptions!$D$15-J889</f>
        <v>0.122268458084689</v>
      </c>
      <c r="M889" s="21" t="n">
        <f aca="false">Assumptions!$D$14*(1+E889)^1*L889-Assumptions!$D$14*(1+E889)^0*E889*Assumptions!$D$16</f>
        <v>18.8354351137891</v>
      </c>
      <c r="N889" s="21" t="n">
        <f aca="false">Assumptions!$D$14*(1+E889)^2*L889-Assumptions!$D$14*(1+E889)^1*E889*Assumptions!$D$16</f>
        <v>20.3932262252686</v>
      </c>
      <c r="O889" s="21" t="n">
        <f aca="false">Assumptions!$D$14*(1+E889)^3*L889-Assumptions!$D$14*(1+E889)^2*E889*Assumptions!$D$16</f>
        <v>22.0798549841051</v>
      </c>
      <c r="P889" s="21" t="n">
        <f aca="false">Assumptions!$D$14*(1+E889)^4*L889-Assumptions!$D$14*(1+E889)^3*E889*Assumptions!$D$16</f>
        <v>23.9059769520449</v>
      </c>
      <c r="Q889" s="21" t="n">
        <f aca="false">Assumptions!$D$14*(1+E889)^5*L889-Assumptions!$D$14*(1+E889)^4*E889*Assumptions!$D$16</f>
        <v>25.8831289627179</v>
      </c>
      <c r="R889" s="21" t="n">
        <f aca="false">M889/(1+K889)+N889/(1+K889)^2+O889/(1+K889)^3+P889/(1+K889)^4+Q889/(1+K889)^5</f>
        <v>87.6511389459761</v>
      </c>
      <c r="S889" s="21" t="n">
        <f aca="false">Q889*(1+I889)/(K889-I889)</f>
        <v>482.914528143763</v>
      </c>
      <c r="T889" s="21" t="n">
        <f aca="false">R889+S889/(1+K889)^5</f>
        <v>416.390074036573</v>
      </c>
      <c r="U889" s="8" t="n">
        <f aca="false">(T889-Assumptions!$D$17)/Assumptions!$D$18</f>
        <v>9.2556029614629</v>
      </c>
    </row>
    <row r="890" customFormat="false" ht="15" hidden="false" customHeight="false" outlineLevel="0" collapsed="false">
      <c r="B890" s="2" t="n">
        <v>885</v>
      </c>
      <c r="C890" s="27" t="n">
        <f aca="false">NORMSDIST('Random Draws'!C890)</f>
        <v>0.478998699324348</v>
      </c>
      <c r="D890" s="27" t="n">
        <f aca="false">NORMSDIST(Assumptions!$D$22*'Random Draws'!C890+SQRT(1-Assumptions!$D$22^2)*'Random Draws'!D890)</f>
        <v>0.140864153200419</v>
      </c>
      <c r="E890" s="19" t="n">
        <f aca="false">IF(C890&lt;(Assumptions!$E$6-Assumptions!$D$6)/(Assumptions!$F$6-Assumptions!$D$6),Assumptions!$D$6+SQRT(C890*(Assumptions!$F$6-Assumptions!$D$6)*(Assumptions!$E$6-Assumptions!$D$6)),Assumptions!$F$6-SQRT((1-C890)*(Assumptions!$F$6-Assumptions!$D$6)*(Assumptions!$F$6-Assumptions!$E$6)))</f>
        <v>0.0889386707688484</v>
      </c>
      <c r="F890" s="19" t="n">
        <f aca="false">IF(D890&lt;(Assumptions!$E$7-Assumptions!$D$7)/(Assumptions!$F$7-Assumptions!$D$7),Assumptions!$D$7+SQRT(D890*(Assumptions!$F$7-Assumptions!$D$7)*(Assumptions!$E$7-Assumptions!$D$7)),Assumptions!$F$7-SQRT((1-D890)*(Assumptions!$F$7-Assumptions!$D$7)*(Assumptions!$F$7-Assumptions!$E$7)))</f>
        <v>0.389072064240479</v>
      </c>
      <c r="G890" s="19" t="n">
        <f aca="false">MIN(Assumptions!$D$24,MAX(Assumptions!$D$23,Assumptions!$D$8+Assumptions!$E$8*'Random Draws'!E890))</f>
        <v>0.075440912009075</v>
      </c>
      <c r="H890" s="19" t="n">
        <f aca="false">IF('Random Draws'!F890&lt;(Assumptions!$E$9-Assumptions!$D$9)/(Assumptions!$F$9-Assumptions!$D$9),Assumptions!$D$9+SQRT('Random Draws'!F890*(Assumptions!$F$9-Assumptions!$D$9)*(Assumptions!$E$9-Assumptions!$D$9)),Assumptions!$F$9-SQRT((1-'Random Draws'!F890)*(Assumptions!$F$9-Assumptions!$D$9)*(Assumptions!$F$9-Assumptions!$E$9)))</f>
        <v>0.270787222453593</v>
      </c>
      <c r="I890" s="19" t="n">
        <f aca="false">IF('Random Draws'!G890&lt;(Assumptions!$E$10-Assumptions!$D$10)/(Assumptions!$F$10-Assumptions!$D$10),Assumptions!$D$10+SQRT('Random Draws'!G890*(Assumptions!$F$10-Assumptions!$D$10)*(Assumptions!$E$10-Assumptions!$D$10)),Assumptions!$F$10-SQRT((1-'Random Draws'!G890)*(Assumptions!$F$10-Assumptions!$D$10)*(Assumptions!$F$10-Assumptions!$E$10)))</f>
        <v>0.0214027073994436</v>
      </c>
      <c r="J890" s="19" t="n">
        <f aca="false">IF('Random Draws'!H890&lt;(Assumptions!$E$11-Assumptions!$D$11)/(Assumptions!$F$11-Assumptions!$D$11),Assumptions!$D$11+SQRT('Random Draws'!H890*(Assumptions!$F$11-Assumptions!$D$11)*(Assumptions!$E$11-Assumptions!$D$11)),Assumptions!$F$11-SQRT((1-'Random Draws'!H890)*(Assumptions!$F$11-Assumptions!$D$11)*(Assumptions!$F$11-Assumptions!$E$11)))</f>
        <v>0.155050253474176</v>
      </c>
      <c r="K890" s="19" t="n">
        <f aca="false">MAX(G890,I890+Assumptions!$D$21)</f>
        <v>0.075440912009075</v>
      </c>
      <c r="L890" s="28" t="n">
        <f aca="false">(F890-Assumptions!$D$15)*(1-H890)+Assumptions!$D$15-J890</f>
        <v>0.163868406075304</v>
      </c>
      <c r="M890" s="21" t="n">
        <f aca="false">Assumptions!$D$14*(1+E890)^1*L890-Assumptions!$D$14*(1+E890)^0*E890*Assumptions!$D$16</f>
        <v>25.48730020459</v>
      </c>
      <c r="N890" s="21" t="n">
        <f aca="false">Assumptions!$D$14*(1+E890)^2*L890-Assumptions!$D$14*(1+E890)^1*E890*Assumptions!$D$16</f>
        <v>27.7541068062729</v>
      </c>
      <c r="O890" s="21" t="n">
        <f aca="false">Assumptions!$D$14*(1+E890)^3*L890-Assumptions!$D$14*(1+E890)^2*E890*Assumptions!$D$16</f>
        <v>30.2225201739994</v>
      </c>
      <c r="P890" s="21" t="n">
        <f aca="false">Assumptions!$D$14*(1+E890)^4*L890-Assumptions!$D$14*(1+E890)^3*E890*Assumptions!$D$16</f>
        <v>32.9104709455596</v>
      </c>
      <c r="Q890" s="21" t="n">
        <f aca="false">Assumptions!$D$14*(1+E890)^5*L890-Assumptions!$D$14*(1+E890)^4*E890*Assumptions!$D$16</f>
        <v>35.8374844858345</v>
      </c>
      <c r="R890" s="21" t="n">
        <f aca="false">M890/(1+K890)+N890/(1+K890)^2+O890/(1+K890)^3+P890/(1+K890)^4+Q890/(1+K890)^5</f>
        <v>121.509037274951</v>
      </c>
      <c r="S890" s="21" t="n">
        <f aca="false">Q890*(1+I890)/(K890-I890)</f>
        <v>677.381936440072</v>
      </c>
      <c r="T890" s="21" t="n">
        <f aca="false">R890+S890/(1+K890)^5</f>
        <v>592.378842146438</v>
      </c>
      <c r="U890" s="8" t="n">
        <f aca="false">(T890-Assumptions!$D$17)/Assumptions!$D$18</f>
        <v>16.2951536858575</v>
      </c>
    </row>
    <row r="891" customFormat="false" ht="15" hidden="false" customHeight="false" outlineLevel="0" collapsed="false">
      <c r="B891" s="2" t="n">
        <v>886</v>
      </c>
      <c r="C891" s="27" t="n">
        <f aca="false">NORMSDIST('Random Draws'!C891)</f>
        <v>0.761271636584013</v>
      </c>
      <c r="D891" s="27" t="n">
        <f aca="false">NORMSDIST(Assumptions!$D$22*'Random Draws'!C891+SQRT(1-Assumptions!$D$22^2)*'Random Draws'!D891)</f>
        <v>0.811928149539789</v>
      </c>
      <c r="E891" s="19" t="n">
        <f aca="false">IF(C891&lt;(Assumptions!$E$6-Assumptions!$D$6)/(Assumptions!$F$6-Assumptions!$D$6),Assumptions!$D$6+SQRT(C891*(Assumptions!$F$6-Assumptions!$D$6)*(Assumptions!$E$6-Assumptions!$D$6)),Assumptions!$F$6-SQRT((1-C891)*(Assumptions!$F$6-Assumptions!$D$6)*(Assumptions!$F$6-Assumptions!$E$6)))</f>
        <v>0.105450878201032</v>
      </c>
      <c r="F891" s="19" t="n">
        <f aca="false">IF(D891&lt;(Assumptions!$E$7-Assumptions!$D$7)/(Assumptions!$F$7-Assumptions!$D$7),Assumptions!$D$7+SQRT(D891*(Assumptions!$F$7-Assumptions!$D$7)*(Assumptions!$E$7-Assumptions!$D$7)),Assumptions!$F$7-SQRT((1-D891)*(Assumptions!$F$7-Assumptions!$D$7)*(Assumptions!$F$7-Assumptions!$E$7)))</f>
        <v>0.432572141865599</v>
      </c>
      <c r="G891" s="19" t="n">
        <f aca="false">MIN(Assumptions!$D$24,MAX(Assumptions!$D$23,Assumptions!$D$8+Assumptions!$E$8*'Random Draws'!E891))</f>
        <v>0.082057004185835</v>
      </c>
      <c r="H891" s="19" t="n">
        <f aca="false">IF('Random Draws'!F891&lt;(Assumptions!$E$9-Assumptions!$D$9)/(Assumptions!$F$9-Assumptions!$D$9),Assumptions!$D$9+SQRT('Random Draws'!F891*(Assumptions!$F$9-Assumptions!$D$9)*(Assumptions!$E$9-Assumptions!$D$9)),Assumptions!$F$9-SQRT((1-'Random Draws'!F891)*(Assumptions!$F$9-Assumptions!$D$9)*(Assumptions!$F$9-Assumptions!$E$9)))</f>
        <v>0.290936402332463</v>
      </c>
      <c r="I891" s="19" t="n">
        <f aca="false">IF('Random Draws'!G891&lt;(Assumptions!$E$10-Assumptions!$D$10)/(Assumptions!$F$10-Assumptions!$D$10),Assumptions!$D$10+SQRT('Random Draws'!G891*(Assumptions!$F$10-Assumptions!$D$10)*(Assumptions!$E$10-Assumptions!$D$10)),Assumptions!$F$10-SQRT((1-'Random Draws'!G891)*(Assumptions!$F$10-Assumptions!$D$10)*(Assumptions!$F$10-Assumptions!$E$10)))</f>
        <v>0.0245243048715636</v>
      </c>
      <c r="J891" s="19" t="n">
        <f aca="false">IF('Random Draws'!H891&lt;(Assumptions!$E$11-Assumptions!$D$11)/(Assumptions!$F$11-Assumptions!$D$11),Assumptions!$D$11+SQRT('Random Draws'!H891*(Assumptions!$F$11-Assumptions!$D$11)*(Assumptions!$E$11-Assumptions!$D$11)),Assumptions!$F$11-SQRT((1-'Random Draws'!H891)*(Assumptions!$F$11-Assumptions!$D$11)*(Assumptions!$F$11-Assumptions!$E$11)))</f>
        <v>0.155460391360503</v>
      </c>
      <c r="K891" s="19" t="n">
        <f aca="false">MAX(G891,I891+Assumptions!$D$21)</f>
        <v>0.082057004185835</v>
      </c>
      <c r="L891" s="28" t="n">
        <f aca="false">(F891-Assumptions!$D$15)*(1-H891)+Assumptions!$D$15-J891</f>
        <v>0.189082500104691</v>
      </c>
      <c r="M891" s="21" t="n">
        <f aca="false">Assumptions!$D$14*(1+E891)^1*L891-Assumptions!$D$14*(1+E891)^0*E891*Assumptions!$D$16</f>
        <v>29.8493939698363</v>
      </c>
      <c r="N891" s="21" t="n">
        <f aca="false">Assumptions!$D$14*(1+E891)^2*L891-Assumptions!$D$14*(1+E891)^1*E891*Assumptions!$D$16</f>
        <v>32.9970387777241</v>
      </c>
      <c r="O891" s="21" t="n">
        <f aca="false">Assumptions!$D$14*(1+E891)^3*L891-Assumptions!$D$14*(1+E891)^2*E891*Assumptions!$D$16</f>
        <v>36.4766054948686</v>
      </c>
      <c r="P891" s="21" t="n">
        <f aca="false">Assumptions!$D$14*(1+E891)^4*L891-Assumptions!$D$14*(1+E891)^3*E891*Assumptions!$D$16</f>
        <v>40.3230955780951</v>
      </c>
      <c r="Q891" s="21" t="n">
        <f aca="false">Assumptions!$D$14*(1+E891)^5*L891-Assumptions!$D$14*(1+E891)^4*E891*Assumptions!$D$16</f>
        <v>44.5752014185894</v>
      </c>
      <c r="R891" s="21" t="n">
        <f aca="false">M891/(1+K891)+N891/(1+K891)^2+O891/(1+K891)^3+P891/(1+K891)^4+Q891/(1+K891)^5</f>
        <v>144.02327160457</v>
      </c>
      <c r="S891" s="21" t="n">
        <f aca="false">Q891*(1+I891)/(K891-I891)</f>
        <v>793.781237317365</v>
      </c>
      <c r="T891" s="21" t="n">
        <f aca="false">R891+S891/(1+K891)^5</f>
        <v>679.141969706419</v>
      </c>
      <c r="U891" s="8" t="n">
        <f aca="false">(T891-Assumptions!$D$17)/Assumptions!$D$18</f>
        <v>19.7656787882568</v>
      </c>
    </row>
    <row r="892" customFormat="false" ht="15" hidden="false" customHeight="false" outlineLevel="0" collapsed="false">
      <c r="B892" s="2" t="n">
        <v>887</v>
      </c>
      <c r="C892" s="27" t="n">
        <f aca="false">NORMSDIST('Random Draws'!C892)</f>
        <v>0.440343615190744</v>
      </c>
      <c r="D892" s="27" t="n">
        <f aca="false">NORMSDIST(Assumptions!$D$22*'Random Draws'!C892+SQRT(1-Assumptions!$D$22^2)*'Random Draws'!D892)</f>
        <v>0.796243990206958</v>
      </c>
      <c r="E892" s="19" t="n">
        <f aca="false">IF(C892&lt;(Assumptions!$E$6-Assumptions!$D$6)/(Assumptions!$F$6-Assumptions!$D$6),Assumptions!$D$6+SQRT(C892*(Assumptions!$F$6-Assumptions!$D$6)*(Assumptions!$E$6-Assumptions!$D$6)),Assumptions!$F$6-SQRT((1-C892)*(Assumptions!$F$6-Assumptions!$D$6)*(Assumptions!$F$6-Assumptions!$E$6)))</f>
        <v>0.0869224687751372</v>
      </c>
      <c r="F892" s="19" t="n">
        <f aca="false">IF(D892&lt;(Assumptions!$E$7-Assumptions!$D$7)/(Assumptions!$F$7-Assumptions!$D$7),Assumptions!$D$7+SQRT(D892*(Assumptions!$F$7-Assumptions!$D$7)*(Assumptions!$E$7-Assumptions!$D$7)),Assumptions!$F$7-SQRT((1-D892)*(Assumptions!$F$7-Assumptions!$D$7)*(Assumptions!$F$7-Assumptions!$E$7)))</f>
        <v>0.431451374128127</v>
      </c>
      <c r="G892" s="19" t="n">
        <f aca="false">MIN(Assumptions!$D$24,MAX(Assumptions!$D$23,Assumptions!$D$8+Assumptions!$E$8*'Random Draws'!E892))</f>
        <v>0.09364404149411</v>
      </c>
      <c r="H892" s="19" t="n">
        <f aca="false">IF('Random Draws'!F892&lt;(Assumptions!$E$9-Assumptions!$D$9)/(Assumptions!$F$9-Assumptions!$D$9),Assumptions!$D$9+SQRT('Random Draws'!F892*(Assumptions!$F$9-Assumptions!$D$9)*(Assumptions!$E$9-Assumptions!$D$9)),Assumptions!$F$9-SQRT((1-'Random Draws'!F892)*(Assumptions!$F$9-Assumptions!$D$9)*(Assumptions!$F$9-Assumptions!$E$9)))</f>
        <v>0.304425939482687</v>
      </c>
      <c r="I892" s="19" t="n">
        <f aca="false">IF('Random Draws'!G892&lt;(Assumptions!$E$10-Assumptions!$D$10)/(Assumptions!$F$10-Assumptions!$D$10),Assumptions!$D$10+SQRT('Random Draws'!G892*(Assumptions!$F$10-Assumptions!$D$10)*(Assumptions!$E$10-Assumptions!$D$10)),Assumptions!$F$10-SQRT((1-'Random Draws'!G892)*(Assumptions!$F$10-Assumptions!$D$10)*(Assumptions!$F$10-Assumptions!$E$10)))</f>
        <v>0.0208048429081864</v>
      </c>
      <c r="J892" s="19" t="n">
        <f aca="false">IF('Random Draws'!H892&lt;(Assumptions!$E$11-Assumptions!$D$11)/(Assumptions!$F$11-Assumptions!$D$11),Assumptions!$D$11+SQRT('Random Draws'!H892*(Assumptions!$F$11-Assumptions!$D$11)*(Assumptions!$E$11-Assumptions!$D$11)),Assumptions!$F$11-SQRT((1-'Random Draws'!H892)*(Assumptions!$F$11-Assumptions!$D$11)*(Assumptions!$F$11-Assumptions!$E$11)))</f>
        <v>0.174998843802853</v>
      </c>
      <c r="K892" s="19" t="n">
        <f aca="false">MAX(G892,I892+Assumptions!$D$21)</f>
        <v>0.09364404149411</v>
      </c>
      <c r="L892" s="28" t="n">
        <f aca="false">(F892-Assumptions!$D$15)*(1-H892)+Assumptions!$D$15-J892</f>
        <v>0.164682912547972</v>
      </c>
      <c r="M892" s="21" t="n">
        <f aca="false">Assumptions!$D$14*(1+E892)^1*L892-Assumptions!$D$14*(1+E892)^0*E892*Assumptions!$D$16</f>
        <v>25.5765331522278</v>
      </c>
      <c r="N892" s="21" t="n">
        <f aca="false">Assumptions!$D$14*(1+E892)^2*L892-Assumptions!$D$14*(1+E892)^1*E892*Assumptions!$D$16</f>
        <v>27.7997085565286</v>
      </c>
      <c r="O892" s="21" t="n">
        <f aca="false">Assumptions!$D$14*(1+E892)^3*L892-Assumptions!$D$14*(1+E892)^2*E892*Assumptions!$D$16</f>
        <v>30.2161278554913</v>
      </c>
      <c r="P892" s="21" t="n">
        <f aca="false">Assumptions!$D$14*(1+E892)^4*L892-Assumptions!$D$14*(1+E892)^3*E892*Assumptions!$D$16</f>
        <v>32.8425882855158</v>
      </c>
      <c r="Q892" s="21" t="n">
        <f aca="false">Assumptions!$D$14*(1+E892)^5*L892-Assumptions!$D$14*(1+E892)^4*E892*Assumptions!$D$16</f>
        <v>35.6973471402582</v>
      </c>
      <c r="R892" s="21" t="n">
        <f aca="false">M892/(1+K892)+N892/(1+K892)^2+O892/(1+K892)^3+P892/(1+K892)^4+Q892/(1+K892)^5</f>
        <v>115.504085676605</v>
      </c>
      <c r="S892" s="21" t="n">
        <f aca="false">Q892*(1+I892)/(K892-I892)</f>
        <v>500.280419707864</v>
      </c>
      <c r="T892" s="21" t="n">
        <f aca="false">R892+S892/(1+K892)^5</f>
        <v>435.271017502643</v>
      </c>
      <c r="U892" s="8" t="n">
        <f aca="false">(T892-Assumptions!$D$17)/Assumptions!$D$18</f>
        <v>10.0108407001057</v>
      </c>
    </row>
    <row r="893" customFormat="false" ht="15" hidden="false" customHeight="false" outlineLevel="0" collapsed="false">
      <c r="B893" s="2" t="n">
        <v>888</v>
      </c>
      <c r="C893" s="27" t="n">
        <f aca="false">NORMSDIST('Random Draws'!C893)</f>
        <v>0.26892405445137</v>
      </c>
      <c r="D893" s="27" t="n">
        <f aca="false">NORMSDIST(Assumptions!$D$22*'Random Draws'!C893+SQRT(1-Assumptions!$D$22^2)*'Random Draws'!D893)</f>
        <v>0.0567221912728783</v>
      </c>
      <c r="E893" s="19" t="n">
        <f aca="false">IF(C893&lt;(Assumptions!$E$6-Assumptions!$D$6)/(Assumptions!$F$6-Assumptions!$D$6),Assumptions!$D$6+SQRT(C893*(Assumptions!$F$6-Assumptions!$D$6)*(Assumptions!$E$6-Assumptions!$D$6)),Assumptions!$F$6-SQRT((1-C893)*(Assumptions!$F$6-Assumptions!$D$6)*(Assumptions!$F$6-Assumptions!$E$6)))</f>
        <v>0.0766690642402673</v>
      </c>
      <c r="F893" s="19" t="n">
        <f aca="false">IF(D893&lt;(Assumptions!$E$7-Assumptions!$D$7)/(Assumptions!$F$7-Assumptions!$D$7),Assumptions!$D$7+SQRT(D893*(Assumptions!$F$7-Assumptions!$D$7)*(Assumptions!$E$7-Assumptions!$D$7)),Assumptions!$F$7-SQRT((1-D893)*(Assumptions!$F$7-Assumptions!$D$7)*(Assumptions!$F$7-Assumptions!$E$7)))</f>
        <v>0.378448120436437</v>
      </c>
      <c r="G893" s="19" t="n">
        <f aca="false">MIN(Assumptions!$D$24,MAX(Assumptions!$D$23,Assumptions!$D$8+Assumptions!$E$8*'Random Draws'!E893))</f>
        <v>0.100547177972084</v>
      </c>
      <c r="H893" s="19" t="n">
        <f aca="false">IF('Random Draws'!F893&lt;(Assumptions!$E$9-Assumptions!$D$9)/(Assumptions!$F$9-Assumptions!$D$9),Assumptions!$D$9+SQRT('Random Draws'!F893*(Assumptions!$F$9-Assumptions!$D$9)*(Assumptions!$E$9-Assumptions!$D$9)),Assumptions!$F$9-SQRT((1-'Random Draws'!F893)*(Assumptions!$F$9-Assumptions!$D$9)*(Assumptions!$F$9-Assumptions!$E$9)))</f>
        <v>0.24843038571254</v>
      </c>
      <c r="I893" s="19" t="n">
        <f aca="false">IF('Random Draws'!G893&lt;(Assumptions!$E$10-Assumptions!$D$10)/(Assumptions!$F$10-Assumptions!$D$10),Assumptions!$D$10+SQRT('Random Draws'!G893*(Assumptions!$F$10-Assumptions!$D$10)*(Assumptions!$E$10-Assumptions!$D$10)),Assumptions!$F$10-SQRT((1-'Random Draws'!G893)*(Assumptions!$F$10-Assumptions!$D$10)*(Assumptions!$F$10-Assumptions!$E$10)))</f>
        <v>0.0223517449009045</v>
      </c>
      <c r="J893" s="19" t="n">
        <f aca="false">IF('Random Draws'!H893&lt;(Assumptions!$E$11-Assumptions!$D$11)/(Assumptions!$F$11-Assumptions!$D$11),Assumptions!$D$11+SQRT('Random Draws'!H893*(Assumptions!$F$11-Assumptions!$D$11)*(Assumptions!$E$11-Assumptions!$D$11)),Assumptions!$F$11-SQRT((1-'Random Draws'!H893)*(Assumptions!$F$11-Assumptions!$D$11)*(Assumptions!$F$11-Assumptions!$E$11)))</f>
        <v>0.162450220529962</v>
      </c>
      <c r="K893" s="19" t="n">
        <f aca="false">MAX(G893,I893+Assumptions!$D$21)</f>
        <v>0.100547177972084</v>
      </c>
      <c r="L893" s="28" t="n">
        <f aca="false">(F893-Assumptions!$D$15)*(1-H893)+Assumptions!$D$15-J893</f>
        <v>0.154275837516895</v>
      </c>
      <c r="M893" s="21" t="n">
        <f aca="false">Assumptions!$D$14*(1+E893)^1*L893-Assumptions!$D$14*(1+E893)^0*E893*Assumptions!$D$16</f>
        <v>23.7515727046137</v>
      </c>
      <c r="N893" s="21" t="n">
        <f aca="false">Assumptions!$D$14*(1+E893)^2*L893-Assumptions!$D$14*(1+E893)^1*E893*Assumptions!$D$16</f>
        <v>25.5725835581111</v>
      </c>
      <c r="O893" s="21" t="n">
        <f aca="false">Assumptions!$D$14*(1+E893)^3*L893-Assumptions!$D$14*(1+E893)^2*E893*Assumptions!$D$16</f>
        <v>27.5332096097175</v>
      </c>
      <c r="P893" s="21" t="n">
        <f aca="false">Assumptions!$D$14*(1+E893)^4*L893-Assumptions!$D$14*(1+E893)^3*E893*Assumptions!$D$16</f>
        <v>29.6441550260257</v>
      </c>
      <c r="Q893" s="21" t="n">
        <f aca="false">Assumptions!$D$14*(1+E893)^5*L893-Assumptions!$D$14*(1+E893)^4*E893*Assumptions!$D$16</f>
        <v>31.9169446520645</v>
      </c>
      <c r="R893" s="21" t="n">
        <f aca="false">M893/(1+K893)+N893/(1+K893)^2+O893/(1+K893)^3+P893/(1+K893)^4+Q893/(1+K893)^5</f>
        <v>103.326042621214</v>
      </c>
      <c r="S893" s="21" t="n">
        <f aca="false">Q893*(1+I893)/(K893-I893)</f>
        <v>417.292196939955</v>
      </c>
      <c r="T893" s="21" t="n">
        <f aca="false">R893+S893/(1+K893)^5</f>
        <v>361.788185826831</v>
      </c>
      <c r="U893" s="8" t="n">
        <f aca="false">(T893-Assumptions!$D$17)/Assumptions!$D$18</f>
        <v>7.07152743307326</v>
      </c>
    </row>
    <row r="894" customFormat="false" ht="15" hidden="false" customHeight="false" outlineLevel="0" collapsed="false">
      <c r="B894" s="2" t="n">
        <v>889</v>
      </c>
      <c r="C894" s="27" t="n">
        <f aca="false">NORMSDIST('Random Draws'!C894)</f>
        <v>0.351877442810338</v>
      </c>
      <c r="D894" s="27" t="n">
        <f aca="false">NORMSDIST(Assumptions!$D$22*'Random Draws'!C894+SQRT(1-Assumptions!$D$22^2)*'Random Draws'!D894)</f>
        <v>0.372845476844367</v>
      </c>
      <c r="E894" s="19" t="n">
        <f aca="false">IF(C894&lt;(Assumptions!$E$6-Assumptions!$D$6)/(Assumptions!$F$6-Assumptions!$D$6),Assumptions!$D$6+SQRT(C894*(Assumptions!$F$6-Assumptions!$D$6)*(Assumptions!$E$6-Assumptions!$D$6)),Assumptions!$F$6-SQRT((1-C894)*(Assumptions!$F$6-Assumptions!$D$6)*(Assumptions!$F$6-Assumptions!$E$6)))</f>
        <v>0.0819450499350244</v>
      </c>
      <c r="F894" s="19" t="n">
        <f aca="false">IF(D894&lt;(Assumptions!$E$7-Assumptions!$D$7)/(Assumptions!$F$7-Assumptions!$D$7),Assumptions!$D$7+SQRT(D894*(Assumptions!$F$7-Assumptions!$D$7)*(Assumptions!$E$7-Assumptions!$D$7)),Assumptions!$F$7-SQRT((1-D894)*(Assumptions!$F$7-Assumptions!$D$7)*(Assumptions!$F$7-Assumptions!$E$7)))</f>
        <v>0.407297704606738</v>
      </c>
      <c r="G894" s="19" t="n">
        <f aca="false">MIN(Assumptions!$D$24,MAX(Assumptions!$D$23,Assumptions!$D$8+Assumptions!$E$8*'Random Draws'!E894))</f>
        <v>0.102801076798725</v>
      </c>
      <c r="H894" s="19" t="n">
        <f aca="false">IF('Random Draws'!F894&lt;(Assumptions!$E$9-Assumptions!$D$9)/(Assumptions!$F$9-Assumptions!$D$9),Assumptions!$D$9+SQRT('Random Draws'!F894*(Assumptions!$F$9-Assumptions!$D$9)*(Assumptions!$E$9-Assumptions!$D$9)),Assumptions!$F$9-SQRT((1-'Random Draws'!F894)*(Assumptions!$F$9-Assumptions!$D$9)*(Assumptions!$F$9-Assumptions!$E$9)))</f>
        <v>0.261333607249839</v>
      </c>
      <c r="I894" s="19" t="n">
        <f aca="false">IF('Random Draws'!G894&lt;(Assumptions!$E$10-Assumptions!$D$10)/(Assumptions!$F$10-Assumptions!$D$10),Assumptions!$D$10+SQRT('Random Draws'!G894*(Assumptions!$F$10-Assumptions!$D$10)*(Assumptions!$E$10-Assumptions!$D$10)),Assumptions!$F$10-SQRT((1-'Random Draws'!G894)*(Assumptions!$F$10-Assumptions!$D$10)*(Assumptions!$F$10-Assumptions!$E$10)))</f>
        <v>0.0189326845574469</v>
      </c>
      <c r="J894" s="19" t="n">
        <f aca="false">IF('Random Draws'!H894&lt;(Assumptions!$E$11-Assumptions!$D$11)/(Assumptions!$F$11-Assumptions!$D$11),Assumptions!$D$11+SQRT('Random Draws'!H894*(Assumptions!$F$11-Assumptions!$D$11)*(Assumptions!$E$11-Assumptions!$D$11)),Assumptions!$F$11-SQRT((1-'Random Draws'!H894)*(Assumptions!$F$11-Assumptions!$D$11)*(Assumptions!$F$11-Assumptions!$E$11)))</f>
        <v>0.131879809498136</v>
      </c>
      <c r="K894" s="19" t="n">
        <f aca="false">MAX(G894,I894+Assumptions!$D$21)</f>
        <v>0.102801076798725</v>
      </c>
      <c r="L894" s="28" t="n">
        <f aca="false">(F894-Assumptions!$D$15)*(1-H894)+Assumptions!$D$15-J894</f>
        <v>0.202950685681623</v>
      </c>
      <c r="M894" s="21" t="n">
        <f aca="false">Assumptions!$D$14*(1+E894)^1*L894-Assumptions!$D$14*(1+E894)^0*E894*Assumptions!$D$16</f>
        <v>31.4828550471345</v>
      </c>
      <c r="N894" s="21" t="n">
        <f aca="false">Assumptions!$D$14*(1+E894)^2*L894-Assumptions!$D$14*(1+E894)^1*E894*Assumptions!$D$16</f>
        <v>34.0627191760691</v>
      </c>
      <c r="O894" s="21" t="n">
        <f aca="false">Assumptions!$D$14*(1+E894)^3*L894-Assumptions!$D$14*(1+E894)^2*E894*Assumptions!$D$16</f>
        <v>36.8539903998747</v>
      </c>
      <c r="P894" s="21" t="n">
        <f aca="false">Assumptions!$D$14*(1+E894)^4*L894-Assumptions!$D$14*(1+E894)^3*E894*Assumptions!$D$16</f>
        <v>39.8739924834974</v>
      </c>
      <c r="Q894" s="21" t="n">
        <f aca="false">Assumptions!$D$14*(1+E894)^5*L894-Assumptions!$D$14*(1+E894)^4*E894*Assumptions!$D$16</f>
        <v>43.1414687886664</v>
      </c>
      <c r="R894" s="21" t="n">
        <f aca="false">M894/(1+K894)+N894/(1+K894)^2+O894/(1+K894)^3+P894/(1+K894)^4+Q894/(1+K894)^5</f>
        <v>137.442575383947</v>
      </c>
      <c r="S894" s="21" t="n">
        <f aca="false">Q894*(1+I894)/(K894-I894)</f>
        <v>524.133722298207</v>
      </c>
      <c r="T894" s="21" t="n">
        <f aca="false">R894+S894/(1+K894)^5</f>
        <v>458.776216586838</v>
      </c>
      <c r="U894" s="8" t="n">
        <f aca="false">(T894-Assumptions!$D$17)/Assumptions!$D$18</f>
        <v>10.9510486634735</v>
      </c>
    </row>
    <row r="895" customFormat="false" ht="15" hidden="false" customHeight="false" outlineLevel="0" collapsed="false">
      <c r="B895" s="2" t="n">
        <v>890</v>
      </c>
      <c r="C895" s="27" t="n">
        <f aca="false">NORMSDIST('Random Draws'!C895)</f>
        <v>0.314312818786471</v>
      </c>
      <c r="D895" s="27" t="n">
        <f aca="false">NORMSDIST(Assumptions!$D$22*'Random Draws'!C895+SQRT(1-Assumptions!$D$22^2)*'Random Draws'!D895)</f>
        <v>0.205389560356615</v>
      </c>
      <c r="E895" s="19" t="n">
        <f aca="false">IF(C895&lt;(Assumptions!$E$6-Assumptions!$D$6)/(Assumptions!$F$6-Assumptions!$D$6),Assumptions!$D$6+SQRT(C895*(Assumptions!$F$6-Assumptions!$D$6)*(Assumptions!$E$6-Assumptions!$D$6)),Assumptions!$F$6-SQRT((1-C895)*(Assumptions!$F$6-Assumptions!$D$6)*(Assumptions!$F$6-Assumptions!$E$6)))</f>
        <v>0.0796429576839614</v>
      </c>
      <c r="F895" s="19" t="n">
        <f aca="false">IF(D895&lt;(Assumptions!$E$7-Assumptions!$D$7)/(Assumptions!$F$7-Assumptions!$D$7),Assumptions!$D$7+SQRT(D895*(Assumptions!$F$7-Assumptions!$D$7)*(Assumptions!$E$7-Assumptions!$D$7)),Assumptions!$F$7-SQRT((1-D895)*(Assumptions!$F$7-Assumptions!$D$7)*(Assumptions!$F$7-Assumptions!$E$7)))</f>
        <v>0.39510466296861</v>
      </c>
      <c r="G895" s="19" t="n">
        <f aca="false">MIN(Assumptions!$D$24,MAX(Assumptions!$D$23,Assumptions!$D$8+Assumptions!$E$8*'Random Draws'!E895))</f>
        <v>0.070601186287596</v>
      </c>
      <c r="H895" s="19" t="n">
        <f aca="false">IF('Random Draws'!F895&lt;(Assumptions!$E$9-Assumptions!$D$9)/(Assumptions!$F$9-Assumptions!$D$9),Assumptions!$D$9+SQRT('Random Draws'!F895*(Assumptions!$F$9-Assumptions!$D$9)*(Assumptions!$E$9-Assumptions!$D$9)),Assumptions!$F$9-SQRT((1-'Random Draws'!F895)*(Assumptions!$F$9-Assumptions!$D$9)*(Assumptions!$F$9-Assumptions!$E$9)))</f>
        <v>0.327798382697878</v>
      </c>
      <c r="I895" s="19" t="n">
        <f aca="false">IF('Random Draws'!G895&lt;(Assumptions!$E$10-Assumptions!$D$10)/(Assumptions!$F$10-Assumptions!$D$10),Assumptions!$D$10+SQRT('Random Draws'!G895*(Assumptions!$F$10-Assumptions!$D$10)*(Assumptions!$E$10-Assumptions!$D$10)),Assumptions!$F$10-SQRT((1-'Random Draws'!G895)*(Assumptions!$F$10-Assumptions!$D$10)*(Assumptions!$F$10-Assumptions!$E$10)))</f>
        <v>0.0211062690748408</v>
      </c>
      <c r="J895" s="19" t="n">
        <f aca="false">IF('Random Draws'!H895&lt;(Assumptions!$E$11-Assumptions!$D$11)/(Assumptions!$F$11-Assumptions!$D$11),Assumptions!$D$11+SQRT('Random Draws'!H895*(Assumptions!$F$11-Assumptions!$D$11)*(Assumptions!$E$11-Assumptions!$D$11)),Assumptions!$F$11-SQRT((1-'Random Draws'!H895)*(Assumptions!$F$11-Assumptions!$D$11)*(Assumptions!$F$11-Assumptions!$E$11)))</f>
        <v>0.145035633757027</v>
      </c>
      <c r="K895" s="19" t="n">
        <f aca="false">MAX(G895,I895+Assumptions!$D$21)</f>
        <v>0.070601186287596</v>
      </c>
      <c r="L895" s="28" t="n">
        <f aca="false">(F895-Assumptions!$D$15)*(1-H895)+Assumptions!$D$15-J895</f>
        <v>0.163168149444806</v>
      </c>
      <c r="M895" s="21" t="n">
        <f aca="false">Assumptions!$D$14*(1+E895)^1*L895-Assumptions!$D$14*(1+E895)^0*E895*Assumptions!$D$16</f>
        <v>25.1972379367041</v>
      </c>
      <c r="N895" s="21" t="n">
        <f aca="false">Assumptions!$D$14*(1+E895)^2*L895-Assumptions!$D$14*(1+E895)^1*E895*Assumptions!$D$16</f>
        <v>27.2040204914498</v>
      </c>
      <c r="O895" s="21" t="n">
        <f aca="false">Assumptions!$D$14*(1+E895)^3*L895-Assumptions!$D$14*(1+E895)^2*E895*Assumptions!$D$16</f>
        <v>29.3706291442839</v>
      </c>
      <c r="P895" s="21" t="n">
        <f aca="false">Assumptions!$D$14*(1+E895)^4*L895-Assumptions!$D$14*(1+E895)^3*E895*Assumptions!$D$16</f>
        <v>31.7097929183735</v>
      </c>
      <c r="Q895" s="21" t="n">
        <f aca="false">Assumptions!$D$14*(1+E895)^5*L895-Assumptions!$D$14*(1+E895)^4*E895*Assumptions!$D$16</f>
        <v>34.2352546139387</v>
      </c>
      <c r="R895" s="21" t="n">
        <f aca="false">M895/(1+K895)+N895/(1+K895)^2+O895/(1+K895)^3+P895/(1+K895)^4+Q895/(1+K895)^5</f>
        <v>119.682543367708</v>
      </c>
      <c r="S895" s="21" t="n">
        <f aca="false">Q895*(1+I895)/(K895-I895)</f>
        <v>706.291374514254</v>
      </c>
      <c r="T895" s="21" t="n">
        <f aca="false">R895+S895/(1+K895)^5</f>
        <v>621.846226695955</v>
      </c>
      <c r="U895" s="8" t="n">
        <f aca="false">(T895-Assumptions!$D$17)/Assumptions!$D$18</f>
        <v>17.4738490678382</v>
      </c>
    </row>
    <row r="896" customFormat="false" ht="15" hidden="false" customHeight="false" outlineLevel="0" collapsed="false">
      <c r="B896" s="2" t="n">
        <v>891</v>
      </c>
      <c r="C896" s="27" t="n">
        <f aca="false">NORMSDIST('Random Draws'!C896)</f>
        <v>0.0895175070127026</v>
      </c>
      <c r="D896" s="27" t="n">
        <f aca="false">NORMSDIST(Assumptions!$D$22*'Random Draws'!C896+SQRT(1-Assumptions!$D$22^2)*'Random Draws'!D896)</f>
        <v>0.323022432527509</v>
      </c>
      <c r="E896" s="19" t="n">
        <f aca="false">IF(C896&lt;(Assumptions!$E$6-Assumptions!$D$6)/(Assumptions!$F$6-Assumptions!$D$6),Assumptions!$D$6+SQRT(C896*(Assumptions!$F$6-Assumptions!$D$6)*(Assumptions!$E$6-Assumptions!$D$6)),Assumptions!$F$6-SQRT((1-C896)*(Assumptions!$F$6-Assumptions!$D$6)*(Assumptions!$F$6-Assumptions!$E$6)))</f>
        <v>0.0611562646765329</v>
      </c>
      <c r="F896" s="19" t="n">
        <f aca="false">IF(D896&lt;(Assumptions!$E$7-Assumptions!$D$7)/(Assumptions!$F$7-Assumptions!$D$7),Assumptions!$D$7+SQRT(D896*(Assumptions!$F$7-Assumptions!$D$7)*(Assumptions!$E$7-Assumptions!$D$7)),Assumptions!$F$7-SQRT((1-D896)*(Assumptions!$F$7-Assumptions!$D$7)*(Assumptions!$F$7-Assumptions!$E$7)))</f>
        <v>0.404024250080666</v>
      </c>
      <c r="G896" s="19" t="n">
        <f aca="false">MIN(Assumptions!$D$24,MAX(Assumptions!$D$23,Assumptions!$D$8+Assumptions!$E$8*'Random Draws'!E896))</f>
        <v>0.084270356945035</v>
      </c>
      <c r="H896" s="19" t="n">
        <f aca="false">IF('Random Draws'!F896&lt;(Assumptions!$E$9-Assumptions!$D$9)/(Assumptions!$F$9-Assumptions!$D$9),Assumptions!$D$9+SQRT('Random Draws'!F896*(Assumptions!$F$9-Assumptions!$D$9)*(Assumptions!$E$9-Assumptions!$D$9)),Assumptions!$F$9-SQRT((1-'Random Draws'!F896)*(Assumptions!$F$9-Assumptions!$D$9)*(Assumptions!$F$9-Assumptions!$E$9)))</f>
        <v>0.262509061394614</v>
      </c>
      <c r="I896" s="19" t="n">
        <f aca="false">IF('Random Draws'!G896&lt;(Assumptions!$E$10-Assumptions!$D$10)/(Assumptions!$F$10-Assumptions!$D$10),Assumptions!$D$10+SQRT('Random Draws'!G896*(Assumptions!$F$10-Assumptions!$D$10)*(Assumptions!$E$10-Assumptions!$D$10)),Assumptions!$F$10-SQRT((1-'Random Draws'!G896)*(Assumptions!$F$10-Assumptions!$D$10)*(Assumptions!$F$10-Assumptions!$E$10)))</f>
        <v>0.0170570926735926</v>
      </c>
      <c r="J896" s="19" t="n">
        <f aca="false">IF('Random Draws'!H896&lt;(Assumptions!$E$11-Assumptions!$D$11)/(Assumptions!$F$11-Assumptions!$D$11),Assumptions!$D$11+SQRT('Random Draws'!H896*(Assumptions!$F$11-Assumptions!$D$11)*(Assumptions!$E$11-Assumptions!$D$11)),Assumptions!$F$11-SQRT((1-'Random Draws'!H896)*(Assumptions!$F$11-Assumptions!$D$11)*(Assumptions!$F$11-Assumptions!$E$11)))</f>
        <v>0.166759504912914</v>
      </c>
      <c r="K896" s="19" t="n">
        <f aca="false">MAX(G896,I896+Assumptions!$D$21)</f>
        <v>0.084270356945035</v>
      </c>
      <c r="L896" s="28" t="n">
        <f aca="false">(F896-Assumptions!$D$15)*(1-H896)+Assumptions!$D$15-J896</f>
        <v>0.165330896479714</v>
      </c>
      <c r="M896" s="21" t="n">
        <f aca="false">Assumptions!$D$14*(1+E896)^1*L896-Assumptions!$D$14*(1+E896)^0*E896*Assumptions!$D$16</f>
        <v>25.1730481475422</v>
      </c>
      <c r="N896" s="21" t="n">
        <f aca="false">Assumptions!$D$14*(1+E896)^2*L896-Assumptions!$D$14*(1+E896)^1*E896*Assumptions!$D$16</f>
        <v>26.7125377427684</v>
      </c>
      <c r="O896" s="21" t="n">
        <f aca="false">Assumptions!$D$14*(1+E896)^3*L896-Assumptions!$D$14*(1+E896)^2*E896*Assumptions!$D$16</f>
        <v>28.346176771147</v>
      </c>
      <c r="P896" s="21" t="n">
        <f aca="false">Assumptions!$D$14*(1+E896)^4*L896-Assumptions!$D$14*(1+E896)^3*E896*Assumptions!$D$16</f>
        <v>30.0797230603311</v>
      </c>
      <c r="Q896" s="21" t="n">
        <f aca="false">Assumptions!$D$14*(1+E896)^5*L896-Assumptions!$D$14*(1+E896)^4*E896*Assumptions!$D$16</f>
        <v>31.9192865652055</v>
      </c>
      <c r="R896" s="21" t="n">
        <f aca="false">M896/(1+K896)+N896/(1+K896)^2+O896/(1+K896)^3+P896/(1+K896)^4+Q896/(1+K896)^5</f>
        <v>111.238051752359</v>
      </c>
      <c r="S896" s="21" t="n">
        <f aca="false">Q896*(1+I896)/(K896-I896)</f>
        <v>482.995985184079</v>
      </c>
      <c r="T896" s="21" t="n">
        <f aca="false">R896+S896/(1+K896)^5</f>
        <v>433.534557738032</v>
      </c>
      <c r="U896" s="8" t="n">
        <f aca="false">(T896-Assumptions!$D$17)/Assumptions!$D$18</f>
        <v>9.94138230952129</v>
      </c>
    </row>
    <row r="897" customFormat="false" ht="15" hidden="false" customHeight="false" outlineLevel="0" collapsed="false">
      <c r="B897" s="2" t="n">
        <v>892</v>
      </c>
      <c r="C897" s="27" t="n">
        <f aca="false">NORMSDIST('Random Draws'!C897)</f>
        <v>0.757566030245964</v>
      </c>
      <c r="D897" s="27" t="n">
        <f aca="false">NORMSDIST(Assumptions!$D$22*'Random Draws'!C897+SQRT(1-Assumptions!$D$22^2)*'Random Draws'!D897)</f>
        <v>0.343756450243094</v>
      </c>
      <c r="E897" s="19" t="n">
        <f aca="false">IF(C897&lt;(Assumptions!$E$6-Assumptions!$D$6)/(Assumptions!$F$6-Assumptions!$D$6),Assumptions!$D$6+SQRT(C897*(Assumptions!$F$6-Assumptions!$D$6)*(Assumptions!$E$6-Assumptions!$D$6)),Assumptions!$F$6-SQRT((1-C897)*(Assumptions!$F$6-Assumptions!$D$6)*(Assumptions!$F$6-Assumptions!$E$6)))</f>
        <v>0.105183770325175</v>
      </c>
      <c r="F897" s="19" t="n">
        <f aca="false">IF(D897&lt;(Assumptions!$E$7-Assumptions!$D$7)/(Assumptions!$F$7-Assumptions!$D$7),Assumptions!$D$7+SQRT(D897*(Assumptions!$F$7-Assumptions!$D$7)*(Assumptions!$E$7-Assumptions!$D$7)),Assumptions!$F$7-SQRT((1-D897)*(Assumptions!$F$7-Assumptions!$D$7)*(Assumptions!$F$7-Assumptions!$E$7)))</f>
        <v>0.405415181398499</v>
      </c>
      <c r="G897" s="19" t="n">
        <f aca="false">MIN(Assumptions!$D$24,MAX(Assumptions!$D$23,Assumptions!$D$8+Assumptions!$E$8*'Random Draws'!E897))</f>
        <v>0.105288963769756</v>
      </c>
      <c r="H897" s="19" t="n">
        <f aca="false">IF('Random Draws'!F897&lt;(Assumptions!$E$9-Assumptions!$D$9)/(Assumptions!$F$9-Assumptions!$D$9),Assumptions!$D$9+SQRT('Random Draws'!F897*(Assumptions!$F$9-Assumptions!$D$9)*(Assumptions!$E$9-Assumptions!$D$9)),Assumptions!$F$9-SQRT((1-'Random Draws'!F897)*(Assumptions!$F$9-Assumptions!$D$9)*(Assumptions!$F$9-Assumptions!$E$9)))</f>
        <v>0.259771678883201</v>
      </c>
      <c r="I897" s="19" t="n">
        <f aca="false">IF('Random Draws'!G897&lt;(Assumptions!$E$10-Assumptions!$D$10)/(Assumptions!$F$10-Assumptions!$D$10),Assumptions!$D$10+SQRT('Random Draws'!G897*(Assumptions!$F$10-Assumptions!$D$10)*(Assumptions!$E$10-Assumptions!$D$10)),Assumptions!$F$10-SQRT((1-'Random Draws'!G897)*(Assumptions!$F$10-Assumptions!$D$10)*(Assumptions!$F$10-Assumptions!$E$10)))</f>
        <v>0.0161103354372039</v>
      </c>
      <c r="J897" s="19" t="n">
        <f aca="false">IF('Random Draws'!H897&lt;(Assumptions!$E$11-Assumptions!$D$11)/(Assumptions!$F$11-Assumptions!$D$11),Assumptions!$D$11+SQRT('Random Draws'!H897*(Assumptions!$F$11-Assumptions!$D$11)*(Assumptions!$E$11-Assumptions!$D$11)),Assumptions!$F$11-SQRT((1-'Random Draws'!H897)*(Assumptions!$F$11-Assumptions!$D$11)*(Assumptions!$F$11-Assumptions!$E$11)))</f>
        <v>0.145970268569501</v>
      </c>
      <c r="K897" s="19" t="n">
        <f aca="false">MAX(G897,I897+Assumptions!$D$21)</f>
        <v>0.105288963769756</v>
      </c>
      <c r="L897" s="28" t="n">
        <f aca="false">(F897-Assumptions!$D$15)*(1-H897)+Assumptions!$D$15-J897</f>
        <v>0.187899848767189</v>
      </c>
      <c r="M897" s="21" t="n">
        <f aca="false">Assumptions!$D$14*(1+E897)^1*L897-Assumptions!$D$14*(1+E897)^0*E897*Assumptions!$D$16</f>
        <v>29.653710778173</v>
      </c>
      <c r="N897" s="21" t="n">
        <f aca="false">Assumptions!$D$14*(1+E897)^2*L897-Assumptions!$D$14*(1+E897)^1*E897*Assumptions!$D$16</f>
        <v>32.7727998819535</v>
      </c>
      <c r="O897" s="21" t="n">
        <f aca="false">Assumptions!$D$14*(1+E897)^3*L897-Assumptions!$D$14*(1+E897)^2*E897*Assumptions!$D$16</f>
        <v>36.2199665376499</v>
      </c>
      <c r="P897" s="21" t="n">
        <f aca="false">Assumptions!$D$14*(1+E897)^4*L897-Assumptions!$D$14*(1+E897)^3*E897*Assumptions!$D$16</f>
        <v>40.0297191791315</v>
      </c>
      <c r="Q897" s="21" t="n">
        <f aca="false">Assumptions!$D$14*(1+E897)^5*L897-Assumptions!$D$14*(1+E897)^4*E897*Assumptions!$D$16</f>
        <v>44.2401959674506</v>
      </c>
      <c r="R897" s="21" t="n">
        <f aca="false">M897/(1+K897)+N897/(1+K897)^2+O897/(1+K897)^3+P897/(1+K897)^4+Q897/(1+K897)^5</f>
        <v>134.119075797632</v>
      </c>
      <c r="S897" s="21" t="n">
        <f aca="false">Q897*(1+I897)/(K897-I897)</f>
        <v>504.077279554714</v>
      </c>
      <c r="T897" s="21" t="n">
        <f aca="false">R897+S897/(1+K897)^5</f>
        <v>439.694170164823</v>
      </c>
      <c r="U897" s="8" t="n">
        <f aca="false">(T897-Assumptions!$D$17)/Assumptions!$D$18</f>
        <v>10.1877668065929</v>
      </c>
    </row>
    <row r="898" customFormat="false" ht="15" hidden="false" customHeight="false" outlineLevel="0" collapsed="false">
      <c r="B898" s="2" t="n">
        <v>893</v>
      </c>
      <c r="C898" s="27" t="n">
        <f aca="false">NORMSDIST('Random Draws'!C898)</f>
        <v>0.444069438887212</v>
      </c>
      <c r="D898" s="27" t="n">
        <f aca="false">NORMSDIST(Assumptions!$D$22*'Random Draws'!C898+SQRT(1-Assumptions!$D$22^2)*'Random Draws'!D898)</f>
        <v>0.26741892646021</v>
      </c>
      <c r="E898" s="19" t="n">
        <f aca="false">IF(C898&lt;(Assumptions!$E$6-Assumptions!$D$6)/(Assumptions!$F$6-Assumptions!$D$6),Assumptions!$D$6+SQRT(C898*(Assumptions!$F$6-Assumptions!$D$6)*(Assumptions!$E$6-Assumptions!$D$6)),Assumptions!$F$6-SQRT((1-C898)*(Assumptions!$F$6-Assumptions!$D$6)*(Assumptions!$F$6-Assumptions!$E$6)))</f>
        <v>0.0871205602092766</v>
      </c>
      <c r="F898" s="19" t="n">
        <f aca="false">IF(D898&lt;(Assumptions!$E$7-Assumptions!$D$7)/(Assumptions!$F$7-Assumptions!$D$7),Assumptions!$D$7+SQRT(D898*(Assumptions!$F$7-Assumptions!$D$7)*(Assumptions!$E$7-Assumptions!$D$7)),Assumptions!$F$7-SQRT((1-D898)*(Assumptions!$F$7-Assumptions!$D$7)*(Assumptions!$F$7-Assumptions!$E$7)))</f>
        <v>0.400056379751062</v>
      </c>
      <c r="G898" s="19" t="n">
        <f aca="false">MIN(Assumptions!$D$24,MAX(Assumptions!$D$23,Assumptions!$D$8+Assumptions!$E$8*'Random Draws'!E898))</f>
        <v>0.093086815236764</v>
      </c>
      <c r="H898" s="19" t="n">
        <f aca="false">IF('Random Draws'!F898&lt;(Assumptions!$E$9-Assumptions!$D$9)/(Assumptions!$F$9-Assumptions!$D$9),Assumptions!$D$9+SQRT('Random Draws'!F898*(Assumptions!$F$9-Assumptions!$D$9)*(Assumptions!$E$9-Assumptions!$D$9)),Assumptions!$F$9-SQRT((1-'Random Draws'!F898)*(Assumptions!$F$9-Assumptions!$D$9)*(Assumptions!$F$9-Assumptions!$E$9)))</f>
        <v>0.259692039407847</v>
      </c>
      <c r="I898" s="19" t="n">
        <f aca="false">IF('Random Draws'!G898&lt;(Assumptions!$E$10-Assumptions!$D$10)/(Assumptions!$F$10-Assumptions!$D$10),Assumptions!$D$10+SQRT('Random Draws'!G898*(Assumptions!$F$10-Assumptions!$D$10)*(Assumptions!$E$10-Assumptions!$D$10)),Assumptions!$F$10-SQRT((1-'Random Draws'!G898)*(Assumptions!$F$10-Assumptions!$D$10)*(Assumptions!$F$10-Assumptions!$E$10)))</f>
        <v>0.024943971255557</v>
      </c>
      <c r="J898" s="19" t="n">
        <f aca="false">IF('Random Draws'!H898&lt;(Assumptions!$E$11-Assumptions!$D$11)/(Assumptions!$F$11-Assumptions!$D$11),Assumptions!$D$11+SQRT('Random Draws'!H898*(Assumptions!$F$11-Assumptions!$D$11)*(Assumptions!$E$11-Assumptions!$D$11)),Assumptions!$F$11-SQRT((1-'Random Draws'!H898)*(Assumptions!$F$11-Assumptions!$D$11)*(Assumptions!$F$11-Assumptions!$E$11)))</f>
        <v>0.211938938544336</v>
      </c>
      <c r="K898" s="19" t="n">
        <f aca="false">MAX(G898,I898+Assumptions!$D$21)</f>
        <v>0.093086815236764</v>
      </c>
      <c r="L898" s="28" t="n">
        <f aca="false">(F898-Assumptions!$D$15)*(1-H898)+Assumptions!$D$15-J898</f>
        <v>0.117985949194073</v>
      </c>
      <c r="M898" s="21" t="n">
        <f aca="false">Assumptions!$D$14*(1+E898)^1*L898-Assumptions!$D$14*(1+E898)^0*E898*Assumptions!$D$16</f>
        <v>18.2194434848688</v>
      </c>
      <c r="N898" s="21" t="n">
        <f aca="false">Assumptions!$D$14*(1+E898)^2*L898-Assumptions!$D$14*(1+E898)^1*E898*Assumptions!$D$16</f>
        <v>19.8067316079718</v>
      </c>
      <c r="O898" s="21" t="n">
        <f aca="false">Assumptions!$D$14*(1+E898)^3*L898-Assumptions!$D$14*(1+E898)^2*E898*Assumptions!$D$16</f>
        <v>21.5323051615731</v>
      </c>
      <c r="P898" s="21" t="n">
        <f aca="false">Assumptions!$D$14*(1+E898)^4*L898-Assumptions!$D$14*(1+E898)^3*E898*Assumptions!$D$16</f>
        <v>23.4082116498465</v>
      </c>
      <c r="Q898" s="21" t="n">
        <f aca="false">Assumptions!$D$14*(1+E898)^5*L898-Assumptions!$D$14*(1+E898)^4*E898*Assumptions!$D$16</f>
        <v>25.4475481622784</v>
      </c>
      <c r="R898" s="21" t="n">
        <f aca="false">M898/(1+K898)+N898/(1+K898)^2+O898/(1+K898)^3+P898/(1+K898)^4+Q898/(1+K898)^5</f>
        <v>82.434607036844</v>
      </c>
      <c r="S898" s="21" t="n">
        <f aca="false">Q898*(1+I898)/(K898-I898)</f>
        <v>382.759355910591</v>
      </c>
      <c r="T898" s="21" t="n">
        <f aca="false">R898+S898/(1+K898)^5</f>
        <v>327.709184165882</v>
      </c>
      <c r="U898" s="8" t="n">
        <f aca="false">(T898-Assumptions!$D$17)/Assumptions!$D$18</f>
        <v>5.70836736663529</v>
      </c>
    </row>
    <row r="899" customFormat="false" ht="15" hidden="false" customHeight="false" outlineLevel="0" collapsed="false">
      <c r="B899" s="2" t="n">
        <v>894</v>
      </c>
      <c r="C899" s="27" t="n">
        <f aca="false">NORMSDIST('Random Draws'!C899)</f>
        <v>0.787398469615079</v>
      </c>
      <c r="D899" s="27" t="n">
        <f aca="false">NORMSDIST(Assumptions!$D$22*'Random Draws'!C899+SQRT(1-Assumptions!$D$22^2)*'Random Draws'!D899)</f>
        <v>0.450167616254326</v>
      </c>
      <c r="E899" s="19" t="n">
        <f aca="false">IF(C899&lt;(Assumptions!$E$6-Assumptions!$D$6)/(Assumptions!$F$6-Assumptions!$D$6),Assumptions!$D$6+SQRT(C899*(Assumptions!$F$6-Assumptions!$D$6)*(Assumptions!$E$6-Assumptions!$D$6)),Assumptions!$F$6-SQRT((1-C899)*(Assumptions!$F$6-Assumptions!$D$6)*(Assumptions!$F$6-Assumptions!$E$6)))</f>
        <v>0.107396201878852</v>
      </c>
      <c r="F899" s="19" t="n">
        <f aca="false">IF(D899&lt;(Assumptions!$E$7-Assumptions!$D$7)/(Assumptions!$F$7-Assumptions!$D$7),Assumptions!$D$7+SQRT(D899*(Assumptions!$F$7-Assumptions!$D$7)*(Assumptions!$E$7-Assumptions!$D$7)),Assumptions!$F$7-SQRT((1-D899)*(Assumptions!$F$7-Assumptions!$D$7)*(Assumptions!$F$7-Assumptions!$E$7)))</f>
        <v>0.411971200655035</v>
      </c>
      <c r="G899" s="19" t="n">
        <f aca="false">MIN(Assumptions!$D$24,MAX(Assumptions!$D$23,Assumptions!$D$8+Assumptions!$E$8*'Random Draws'!E899))</f>
        <v>0.081090909136366</v>
      </c>
      <c r="H899" s="19" t="n">
        <f aca="false">IF('Random Draws'!F899&lt;(Assumptions!$E$9-Assumptions!$D$9)/(Assumptions!$F$9-Assumptions!$D$9),Assumptions!$D$9+SQRT('Random Draws'!F899*(Assumptions!$F$9-Assumptions!$D$9)*(Assumptions!$E$9-Assumptions!$D$9)),Assumptions!$F$9-SQRT((1-'Random Draws'!F899)*(Assumptions!$F$9-Assumptions!$D$9)*(Assumptions!$F$9-Assumptions!$E$9)))</f>
        <v>0.255628258919054</v>
      </c>
      <c r="I899" s="19" t="n">
        <f aca="false">IF('Random Draws'!G899&lt;(Assumptions!$E$10-Assumptions!$D$10)/(Assumptions!$F$10-Assumptions!$D$10),Assumptions!$D$10+SQRT('Random Draws'!G899*(Assumptions!$F$10-Assumptions!$D$10)*(Assumptions!$E$10-Assumptions!$D$10)),Assumptions!$F$10-SQRT((1-'Random Draws'!G899)*(Assumptions!$F$10-Assumptions!$D$10)*(Assumptions!$F$10-Assumptions!$E$10)))</f>
        <v>0.0169501588264568</v>
      </c>
      <c r="J899" s="19" t="n">
        <f aca="false">IF('Random Draws'!H899&lt;(Assumptions!$E$11-Assumptions!$D$11)/(Assumptions!$F$11-Assumptions!$D$11),Assumptions!$D$11+SQRT('Random Draws'!H899*(Assumptions!$F$11-Assumptions!$D$11)*(Assumptions!$E$11-Assumptions!$D$11)),Assumptions!$F$11-SQRT((1-'Random Draws'!H899)*(Assumptions!$F$11-Assumptions!$D$11)*(Assumptions!$F$11-Assumptions!$E$11)))</f>
        <v>0.147799175009054</v>
      </c>
      <c r="K899" s="19" t="n">
        <f aca="false">MAX(G899,I899+Assumptions!$D$21)</f>
        <v>0.081090909136366</v>
      </c>
      <c r="L899" s="28" t="n">
        <f aca="false">(F899-Assumptions!$D$15)*(1-H899)+Assumptions!$D$15-J899</f>
        <v>0.19209221855722</v>
      </c>
      <c r="M899" s="21" t="n">
        <f aca="false">Assumptions!$D$14*(1+E899)^1*L899-Assumptions!$D$14*(1+E899)^0*E899*Assumptions!$D$16</f>
        <v>30.3775445417354</v>
      </c>
      <c r="N899" s="21" t="n">
        <f aca="false">Assumptions!$D$14*(1+E899)^2*L899-Assumptions!$D$14*(1+E899)^1*E899*Assumptions!$D$16</f>
        <v>33.6399774479234</v>
      </c>
      <c r="O899" s="21" t="n">
        <f aca="false">Assumptions!$D$14*(1+E899)^3*L899-Assumptions!$D$14*(1+E899)^2*E899*Assumptions!$D$16</f>
        <v>37.2527832571206</v>
      </c>
      <c r="P899" s="21" t="n">
        <f aca="false">Assumptions!$D$14*(1+E899)^4*L899-Assumptions!$D$14*(1+E899)^3*E899*Assumptions!$D$16</f>
        <v>41.2535906883514</v>
      </c>
      <c r="Q899" s="21" t="n">
        <f aca="false">Assumptions!$D$14*(1+E899)^5*L899-Assumptions!$D$14*(1+E899)^4*E899*Assumptions!$D$16</f>
        <v>45.6840696421451</v>
      </c>
      <c r="R899" s="21" t="n">
        <f aca="false">M899/(1+K899)+N899/(1+K899)^2+O899/(1+K899)^3+P899/(1+K899)^4+Q899/(1+K899)^5</f>
        <v>147.500352615253</v>
      </c>
      <c r="S899" s="21" t="n">
        <f aca="false">Q899*(1+I899)/(K899-I899)</f>
        <v>724.31990043685</v>
      </c>
      <c r="T899" s="21" t="n">
        <f aca="false">R899+S899/(1+K899)^5</f>
        <v>637.97813608138</v>
      </c>
      <c r="U899" s="8" t="n">
        <f aca="false">(T899-Assumptions!$D$17)/Assumptions!$D$18</f>
        <v>18.1191254432552</v>
      </c>
    </row>
    <row r="900" customFormat="false" ht="15" hidden="false" customHeight="false" outlineLevel="0" collapsed="false">
      <c r="B900" s="2" t="n">
        <v>895</v>
      </c>
      <c r="C900" s="27" t="n">
        <f aca="false">NORMSDIST('Random Draws'!C900)</f>
        <v>0.7312780124187</v>
      </c>
      <c r="D900" s="27" t="n">
        <f aca="false">NORMSDIST(Assumptions!$D$22*'Random Draws'!C900+SQRT(1-Assumptions!$D$22^2)*'Random Draws'!D900)</f>
        <v>0.450486265844597</v>
      </c>
      <c r="E900" s="19" t="n">
        <f aca="false">IF(C900&lt;(Assumptions!$E$6-Assumptions!$D$6)/(Assumptions!$F$6-Assumptions!$D$6),Assumptions!$D$6+SQRT(C900*(Assumptions!$F$6-Assumptions!$D$6)*(Assumptions!$E$6-Assumptions!$D$6)),Assumptions!$F$6-SQRT((1-C900)*(Assumptions!$F$6-Assumptions!$D$6)*(Assumptions!$F$6-Assumptions!$E$6)))</f>
        <v>0.103344714734346</v>
      </c>
      <c r="F900" s="19" t="n">
        <f aca="false">IF(D900&lt;(Assumptions!$E$7-Assumptions!$D$7)/(Assumptions!$F$7-Assumptions!$D$7),Assumptions!$D$7+SQRT(D900*(Assumptions!$F$7-Assumptions!$D$7)*(Assumptions!$E$7-Assumptions!$D$7)),Assumptions!$F$7-SQRT((1-D900)*(Assumptions!$F$7-Assumptions!$D$7)*(Assumptions!$F$7-Assumptions!$E$7)))</f>
        <v>0.411989591218508</v>
      </c>
      <c r="G900" s="19" t="n">
        <f aca="false">MIN(Assumptions!$D$24,MAX(Assumptions!$D$23,Assumptions!$D$8+Assumptions!$E$8*'Random Draws'!E900))</f>
        <v>0.099630725793816</v>
      </c>
      <c r="H900" s="19" t="n">
        <f aca="false">IF('Random Draws'!F900&lt;(Assumptions!$E$9-Assumptions!$D$9)/(Assumptions!$F$9-Assumptions!$D$9),Assumptions!$D$9+SQRT('Random Draws'!F900*(Assumptions!$F$9-Assumptions!$D$9)*(Assumptions!$E$9-Assumptions!$D$9)),Assumptions!$F$9-SQRT((1-'Random Draws'!F900)*(Assumptions!$F$9-Assumptions!$D$9)*(Assumptions!$F$9-Assumptions!$E$9)))</f>
        <v>0.260074171875226</v>
      </c>
      <c r="I900" s="19" t="n">
        <f aca="false">IF('Random Draws'!G900&lt;(Assumptions!$E$10-Assumptions!$D$10)/(Assumptions!$F$10-Assumptions!$D$10),Assumptions!$D$10+SQRT('Random Draws'!G900*(Assumptions!$F$10-Assumptions!$D$10)*(Assumptions!$E$10-Assumptions!$D$10)),Assumptions!$F$10-SQRT((1-'Random Draws'!G900)*(Assumptions!$F$10-Assumptions!$D$10)*(Assumptions!$F$10-Assumptions!$E$10)))</f>
        <v>0.0200706796572474</v>
      </c>
      <c r="J900" s="19" t="n">
        <f aca="false">IF('Random Draws'!H900&lt;(Assumptions!$E$11-Assumptions!$D$11)/(Assumptions!$F$11-Assumptions!$D$11),Assumptions!$D$11+SQRT('Random Draws'!H900*(Assumptions!$F$11-Assumptions!$D$11)*(Assumptions!$E$11-Assumptions!$D$11)),Assumptions!$F$11-SQRT((1-'Random Draws'!H900)*(Assumptions!$F$11-Assumptions!$D$11)*(Assumptions!$F$11-Assumptions!$E$11)))</f>
        <v>0.18761014356117</v>
      </c>
      <c r="K900" s="19" t="n">
        <f aca="false">MAX(G900,I900+Assumptions!$D$21)</f>
        <v>0.099630725793816</v>
      </c>
      <c r="L900" s="28" t="n">
        <f aca="false">(F900-Assumptions!$D$15)*(1-H900)+Assumptions!$D$15-J900</f>
        <v>0.151041238243751</v>
      </c>
      <c r="M900" s="21" t="n">
        <f aca="false">Assumptions!$D$14*(1+E900)^1*L900-Assumptions!$D$14*(1+E900)^0*E900*Assumptions!$D$16</f>
        <v>23.7147805197658</v>
      </c>
      <c r="N900" s="21" t="n">
        <f aca="false">Assumptions!$D$14*(1+E900)^2*L900-Assumptions!$D$14*(1+E900)^1*E900*Assumptions!$D$16</f>
        <v>26.1655777475686</v>
      </c>
      <c r="O900" s="21" t="n">
        <f aca="false">Assumptions!$D$14*(1+E900)^3*L900-Assumptions!$D$14*(1+E900)^2*E900*Assumptions!$D$16</f>
        <v>28.8696519157504</v>
      </c>
      <c r="P900" s="21" t="n">
        <f aca="false">Assumptions!$D$14*(1+E900)^4*L900-Assumptions!$D$14*(1+E900)^3*E900*Assumptions!$D$16</f>
        <v>31.8531778574635</v>
      </c>
      <c r="Q900" s="21" t="n">
        <f aca="false">Assumptions!$D$14*(1+E900)^5*L900-Assumptions!$D$14*(1+E900)^4*E900*Assumptions!$D$16</f>
        <v>35.1450354365254</v>
      </c>
      <c r="R900" s="21" t="n">
        <f aca="false">M900/(1+K900)+N900/(1+K900)^2+O900/(1+K900)^3+P900/(1+K900)^4+Q900/(1+K900)^5</f>
        <v>108.561513736638</v>
      </c>
      <c r="S900" s="21" t="n">
        <f aca="false">Q900*(1+I900)/(K900-I900)</f>
        <v>450.608338295526</v>
      </c>
      <c r="T900" s="21" t="n">
        <f aca="false">R900+S900/(1+K900)^5</f>
        <v>388.823949447762</v>
      </c>
      <c r="U900" s="8" t="n">
        <f aca="false">(T900-Assumptions!$D$17)/Assumptions!$D$18</f>
        <v>8.15295797791048</v>
      </c>
    </row>
    <row r="901" customFormat="false" ht="15" hidden="false" customHeight="false" outlineLevel="0" collapsed="false">
      <c r="B901" s="2" t="n">
        <v>896</v>
      </c>
      <c r="C901" s="27" t="n">
        <f aca="false">NORMSDIST('Random Draws'!C901)</f>
        <v>0.516967922091679</v>
      </c>
      <c r="D901" s="27" t="n">
        <f aca="false">NORMSDIST(Assumptions!$D$22*'Random Draws'!C901+SQRT(1-Assumptions!$D$22^2)*'Random Draws'!D901)</f>
        <v>0.845606964061855</v>
      </c>
      <c r="E901" s="19" t="n">
        <f aca="false">IF(C901&lt;(Assumptions!$E$6-Assumptions!$D$6)/(Assumptions!$F$6-Assumptions!$D$6),Assumptions!$D$6+SQRT(C901*(Assumptions!$F$6-Assumptions!$D$6)*(Assumptions!$E$6-Assumptions!$D$6)),Assumptions!$F$6-SQRT((1-C901)*(Assumptions!$F$6-Assumptions!$D$6)*(Assumptions!$F$6-Assumptions!$E$6)))</f>
        <v>0.0908557186486403</v>
      </c>
      <c r="F901" s="19" t="n">
        <f aca="false">IF(D901&lt;(Assumptions!$E$7-Assumptions!$D$7)/(Assumptions!$F$7-Assumptions!$D$7),Assumptions!$D$7+SQRT(D901*(Assumptions!$F$7-Assumptions!$D$7)*(Assumptions!$E$7-Assumptions!$D$7)),Assumptions!$F$7-SQRT((1-D901)*(Assumptions!$F$7-Assumptions!$D$7)*(Assumptions!$F$7-Assumptions!$E$7)))</f>
        <v>0.435149001151813</v>
      </c>
      <c r="G901" s="19" t="n">
        <f aca="false">MIN(Assumptions!$D$24,MAX(Assumptions!$D$23,Assumptions!$D$8+Assumptions!$E$8*'Random Draws'!E901))</f>
        <v>0.087766443774633</v>
      </c>
      <c r="H901" s="19" t="n">
        <f aca="false">IF('Random Draws'!F901&lt;(Assumptions!$E$9-Assumptions!$D$9)/(Assumptions!$F$9-Assumptions!$D$9),Assumptions!$D$9+SQRT('Random Draws'!F901*(Assumptions!$F$9-Assumptions!$D$9)*(Assumptions!$E$9-Assumptions!$D$9)),Assumptions!$F$9-SQRT((1-'Random Draws'!F901)*(Assumptions!$F$9-Assumptions!$D$9)*(Assumptions!$F$9-Assumptions!$E$9)))</f>
        <v>0.266556169308971</v>
      </c>
      <c r="I901" s="19" t="n">
        <f aca="false">IF('Random Draws'!G901&lt;(Assumptions!$E$10-Assumptions!$D$10)/(Assumptions!$F$10-Assumptions!$D$10),Assumptions!$D$10+SQRT('Random Draws'!G901*(Assumptions!$F$10-Assumptions!$D$10)*(Assumptions!$E$10-Assumptions!$D$10)),Assumptions!$F$10-SQRT((1-'Random Draws'!G901)*(Assumptions!$F$10-Assumptions!$D$10)*(Assumptions!$F$10-Assumptions!$E$10)))</f>
        <v>0.0199461335464642</v>
      </c>
      <c r="J901" s="19" t="n">
        <f aca="false">IF('Random Draws'!H901&lt;(Assumptions!$E$11-Assumptions!$D$11)/(Assumptions!$F$11-Assumptions!$D$11),Assumptions!$D$11+SQRT('Random Draws'!H901*(Assumptions!$F$11-Assumptions!$D$11)*(Assumptions!$E$11-Assumptions!$D$11)),Assumptions!$F$11-SQRT((1-'Random Draws'!H901)*(Assumptions!$F$11-Assumptions!$D$11)*(Assumptions!$F$11-Assumptions!$E$11)))</f>
        <v>0.173711617470255</v>
      </c>
      <c r="K901" s="19" t="n">
        <f aca="false">MAX(G901,I901+Assumptions!$D$21)</f>
        <v>0.087766443774633</v>
      </c>
      <c r="L901" s="28" t="n">
        <f aca="false">(F901-Assumptions!$D$15)*(1-H901)+Assumptions!$D$15-J901</f>
        <v>0.180098034866072</v>
      </c>
      <c r="M901" s="21" t="n">
        <f aca="false">Assumptions!$D$14*(1+E901)^1*L901-Assumptions!$D$14*(1+E901)^0*E901*Assumptions!$D$16</f>
        <v>28.0916184552788</v>
      </c>
      <c r="N901" s="21" t="n">
        <f aca="false">Assumptions!$D$14*(1+E901)^2*L901-Assumptions!$D$14*(1+E901)^1*E901*Assumptions!$D$16</f>
        <v>30.6439026380365</v>
      </c>
      <c r="O901" s="21" t="n">
        <f aca="false">Assumptions!$D$14*(1+E901)^3*L901-Assumptions!$D$14*(1+E901)^2*E901*Assumptions!$D$16</f>
        <v>33.4280764344143</v>
      </c>
      <c r="P901" s="21" t="n">
        <f aca="false">Assumptions!$D$14*(1+E901)^4*L901-Assumptions!$D$14*(1+E901)^3*E901*Assumptions!$D$16</f>
        <v>36.4652083419047</v>
      </c>
      <c r="Q901" s="21" t="n">
        <f aca="false">Assumptions!$D$14*(1+E901)^5*L901-Assumptions!$D$14*(1+E901)^4*E901*Assumptions!$D$16</f>
        <v>39.7782810514808</v>
      </c>
      <c r="R901" s="21" t="n">
        <f aca="false">M901/(1+K901)+N901/(1+K901)^2+O901/(1+K901)^3+P901/(1+K901)^4+Q901/(1+K901)^5</f>
        <v>129.860751584878</v>
      </c>
      <c r="S901" s="21" t="n">
        <f aca="false">Q901*(1+I901)/(K901-I901)</f>
        <v>598.22350887347</v>
      </c>
      <c r="T901" s="21" t="n">
        <f aca="false">R901+S901/(1+K901)^5</f>
        <v>522.673152315511</v>
      </c>
      <c r="U901" s="8" t="n">
        <f aca="false">(T901-Assumptions!$D$17)/Assumptions!$D$18</f>
        <v>13.5069260926204</v>
      </c>
    </row>
    <row r="902" customFormat="false" ht="15" hidden="false" customHeight="false" outlineLevel="0" collapsed="false">
      <c r="B902" s="2" t="n">
        <v>897</v>
      </c>
      <c r="C902" s="27" t="n">
        <f aca="false">NORMSDIST('Random Draws'!C902)</f>
        <v>0.659466086607331</v>
      </c>
      <c r="D902" s="27" t="n">
        <f aca="false">NORMSDIST(Assumptions!$D$22*'Random Draws'!C902+SQRT(1-Assumptions!$D$22^2)*'Random Draws'!D902)</f>
        <v>0.664382022498147</v>
      </c>
      <c r="E902" s="19" t="n">
        <f aca="false">IF(C902&lt;(Assumptions!$E$6-Assumptions!$D$6)/(Assumptions!$F$6-Assumptions!$D$6),Assumptions!$D$6+SQRT(C902*(Assumptions!$F$6-Assumptions!$D$6)*(Assumptions!$E$6-Assumptions!$D$6)),Assumptions!$F$6-SQRT((1-C902)*(Assumptions!$F$6-Assumptions!$D$6)*(Assumptions!$F$6-Assumptions!$E$6)))</f>
        <v>0.0987365831884544</v>
      </c>
      <c r="F902" s="19" t="n">
        <f aca="false">IF(D902&lt;(Assumptions!$E$7-Assumptions!$D$7)/(Assumptions!$F$7-Assumptions!$D$7),Assumptions!$D$7+SQRT(D902*(Assumptions!$F$7-Assumptions!$D$7)*(Assumptions!$E$7-Assumptions!$D$7)),Assumptions!$F$7-SQRT((1-D902)*(Assumptions!$F$7-Assumptions!$D$7)*(Assumptions!$F$7-Assumptions!$E$7)))</f>
        <v>0.423360241403533</v>
      </c>
      <c r="G902" s="19" t="n">
        <f aca="false">MIN(Assumptions!$D$24,MAX(Assumptions!$D$23,Assumptions!$D$8+Assumptions!$E$8*'Random Draws'!E902))</f>
        <v>0.061442563908096</v>
      </c>
      <c r="H902" s="19" t="n">
        <f aca="false">IF('Random Draws'!F902&lt;(Assumptions!$E$9-Assumptions!$D$9)/(Assumptions!$F$9-Assumptions!$D$9),Assumptions!$D$9+SQRT('Random Draws'!F902*(Assumptions!$F$9-Assumptions!$D$9)*(Assumptions!$E$9-Assumptions!$D$9)),Assumptions!$F$9-SQRT((1-'Random Draws'!F902)*(Assumptions!$F$9-Assumptions!$D$9)*(Assumptions!$F$9-Assumptions!$E$9)))</f>
        <v>0.265501058926942</v>
      </c>
      <c r="I902" s="19" t="n">
        <f aca="false">IF('Random Draws'!G902&lt;(Assumptions!$E$10-Assumptions!$D$10)/(Assumptions!$F$10-Assumptions!$D$10),Assumptions!$D$10+SQRT('Random Draws'!G902*(Assumptions!$F$10-Assumptions!$D$10)*(Assumptions!$E$10-Assumptions!$D$10)),Assumptions!$F$10-SQRT((1-'Random Draws'!G902)*(Assumptions!$F$10-Assumptions!$D$10)*(Assumptions!$F$10-Assumptions!$E$10)))</f>
        <v>0.0168827940293023</v>
      </c>
      <c r="J902" s="19" t="n">
        <f aca="false">IF('Random Draws'!H902&lt;(Assumptions!$E$11-Assumptions!$D$11)/(Assumptions!$F$11-Assumptions!$D$11),Assumptions!$D$11+SQRT('Random Draws'!H902*(Assumptions!$F$11-Assumptions!$D$11)*(Assumptions!$E$11-Assumptions!$D$11)),Assumptions!$F$11-SQRT((1-'Random Draws'!H902)*(Assumptions!$F$11-Assumptions!$D$11)*(Assumptions!$F$11-Assumptions!$E$11)))</f>
        <v>0.19824253278665</v>
      </c>
      <c r="K902" s="19" t="n">
        <f aca="false">MAX(G902,I902+Assumptions!$D$21)</f>
        <v>0.061442563908096</v>
      </c>
      <c r="L902" s="28" t="n">
        <f aca="false">(F902-Assumptions!$D$15)*(1-H902)+Assumptions!$D$15-J902</f>
        <v>0.147230253877181</v>
      </c>
      <c r="M902" s="21" t="n">
        <f aca="false">Assumptions!$D$14*(1+E902)^1*L902-Assumptions!$D$14*(1+E902)^0*E902*Assumptions!$D$16</f>
        <v>23.0267494457427</v>
      </c>
      <c r="N902" s="21" t="n">
        <f aca="false">Assumptions!$D$14*(1+E902)^2*L902-Assumptions!$D$14*(1+E902)^1*E902*Assumptions!$D$16</f>
        <v>25.300332007952</v>
      </c>
      <c r="O902" s="21" t="n">
        <f aca="false">Assumptions!$D$14*(1+E902)^3*L902-Assumptions!$D$14*(1+E902)^2*E902*Assumptions!$D$16</f>
        <v>27.7984003439507</v>
      </c>
      <c r="P902" s="21" t="n">
        <f aca="false">Assumptions!$D$14*(1+E902)^4*L902-Assumptions!$D$14*(1+E902)^3*E902*Assumptions!$D$16</f>
        <v>30.5431194120171</v>
      </c>
      <c r="Q902" s="21" t="n">
        <f aca="false">Assumptions!$D$14*(1+E902)^5*L902-Assumptions!$D$14*(1+E902)^4*E902*Assumptions!$D$16</f>
        <v>33.5588426626766</v>
      </c>
      <c r="R902" s="21" t="n">
        <f aca="false">M902/(1+K902)+N902/(1+K902)^2+O902/(1+K902)^3+P902/(1+K902)^4+Q902/(1+K902)^5</f>
        <v>116.363844030741</v>
      </c>
      <c r="S902" s="21" t="n">
        <f aca="false">Q902*(1+I902)/(K902-I902)</f>
        <v>765.834513599069</v>
      </c>
      <c r="T902" s="21" t="n">
        <f aca="false">R902+S902/(1+K902)^5</f>
        <v>684.761712036082</v>
      </c>
      <c r="U902" s="8" t="n">
        <f aca="false">(T902-Assumptions!$D$17)/Assumptions!$D$18</f>
        <v>19.9904684814433</v>
      </c>
    </row>
    <row r="903" customFormat="false" ht="15" hidden="false" customHeight="false" outlineLevel="0" collapsed="false">
      <c r="B903" s="2" t="n">
        <v>898</v>
      </c>
      <c r="C903" s="27" t="n">
        <f aca="false">NORMSDIST('Random Draws'!C903)</f>
        <v>0.997497766022038</v>
      </c>
      <c r="D903" s="27" t="n">
        <f aca="false">NORMSDIST(Assumptions!$D$22*'Random Draws'!C903+SQRT(1-Assumptions!$D$22^2)*'Random Draws'!D903)</f>
        <v>0.745656966766762</v>
      </c>
      <c r="E903" s="19" t="n">
        <f aca="false">IF(C903&lt;(Assumptions!$E$6-Assumptions!$D$6)/(Assumptions!$F$6-Assumptions!$D$6),Assumptions!$D$6+SQRT(C903*(Assumptions!$F$6-Assumptions!$D$6)*(Assumptions!$E$6-Assumptions!$D$6)),Assumptions!$F$6-SQRT((1-C903)*(Assumptions!$F$6-Assumptions!$D$6)*(Assumptions!$F$6-Assumptions!$E$6)))</f>
        <v>0.136462886785836</v>
      </c>
      <c r="F903" s="19" t="n">
        <f aca="false">IF(D903&lt;(Assumptions!$E$7-Assumptions!$D$7)/(Assumptions!$F$7-Assumptions!$D$7),Assumptions!$D$7+SQRT(D903*(Assumptions!$F$7-Assumptions!$D$7)*(Assumptions!$E$7-Assumptions!$D$7)),Assumptions!$F$7-SQRT((1-D903)*(Assumptions!$F$7-Assumptions!$D$7)*(Assumptions!$F$7-Assumptions!$E$7)))</f>
        <v>0.428103728541835</v>
      </c>
      <c r="G903" s="19" t="n">
        <f aca="false">MIN(Assumptions!$D$24,MAX(Assumptions!$D$23,Assumptions!$D$8+Assumptions!$E$8*'Random Draws'!E903))</f>
        <v>0.083129878154804</v>
      </c>
      <c r="H903" s="19" t="n">
        <f aca="false">IF('Random Draws'!F903&lt;(Assumptions!$E$9-Assumptions!$D$9)/(Assumptions!$F$9-Assumptions!$D$9),Assumptions!$D$9+SQRT('Random Draws'!F903*(Assumptions!$F$9-Assumptions!$D$9)*(Assumptions!$E$9-Assumptions!$D$9)),Assumptions!$F$9-SQRT((1-'Random Draws'!F903)*(Assumptions!$F$9-Assumptions!$D$9)*(Assumptions!$F$9-Assumptions!$E$9)))</f>
        <v>0.29318152942783</v>
      </c>
      <c r="I903" s="19" t="n">
        <f aca="false">IF('Random Draws'!G903&lt;(Assumptions!$E$10-Assumptions!$D$10)/(Assumptions!$F$10-Assumptions!$D$10),Assumptions!$D$10+SQRT('Random Draws'!G903*(Assumptions!$F$10-Assumptions!$D$10)*(Assumptions!$E$10-Assumptions!$D$10)),Assumptions!$F$10-SQRT((1-'Random Draws'!G903)*(Assumptions!$F$10-Assumptions!$D$10)*(Assumptions!$F$10-Assumptions!$E$10)))</f>
        <v>0.0200063217001508</v>
      </c>
      <c r="J903" s="19" t="n">
        <f aca="false">IF('Random Draws'!H903&lt;(Assumptions!$E$11-Assumptions!$D$11)/(Assumptions!$F$11-Assumptions!$D$11),Assumptions!$D$11+SQRT('Random Draws'!H903*(Assumptions!$F$11-Assumptions!$D$11)*(Assumptions!$E$11-Assumptions!$D$11)),Assumptions!$F$11-SQRT((1-'Random Draws'!H903)*(Assumptions!$F$11-Assumptions!$D$11)*(Assumptions!$F$11-Assumptions!$E$11)))</f>
        <v>0.166545387986386</v>
      </c>
      <c r="K903" s="19" t="n">
        <f aca="false">MAX(G903,I903+Assumptions!$D$21)</f>
        <v>0.083129878154804</v>
      </c>
      <c r="L903" s="28" t="n">
        <f aca="false">(F903-Assumptions!$D$15)*(1-H903)+Assumptions!$D$15-J903</f>
        <v>0.174159833493415</v>
      </c>
      <c r="M903" s="21" t="n">
        <f aca="false">Assumptions!$D$14*(1+E903)^1*L903-Assumptions!$D$14*(1+E903)^0*E903*Assumptions!$D$16</f>
        <v>28.1056835769213</v>
      </c>
      <c r="N903" s="21" t="n">
        <f aca="false">Assumptions!$D$14*(1+E903)^2*L903-Assumptions!$D$14*(1+E903)^1*E903*Assumptions!$D$16</f>
        <v>31.9410662929173</v>
      </c>
      <c r="O903" s="21" t="n">
        <f aca="false">Assumptions!$D$14*(1+E903)^3*L903-Assumptions!$D$14*(1+E903)^2*E903*Assumptions!$D$16</f>
        <v>36.2998364062665</v>
      </c>
      <c r="P903" s="21" t="n">
        <f aca="false">Assumptions!$D$14*(1+E903)^4*L903-Assumptions!$D$14*(1+E903)^3*E903*Assumptions!$D$16</f>
        <v>41.2534168721193</v>
      </c>
      <c r="Q903" s="21" t="n">
        <f aca="false">Assumptions!$D$14*(1+E903)^5*L903-Assumptions!$D$14*(1+E903)^4*E903*Assumptions!$D$16</f>
        <v>46.8829772282682</v>
      </c>
      <c r="R903" s="21" t="n">
        <f aca="false">M903/(1+K903)+N903/(1+K903)^2+O903/(1+K903)^3+P903/(1+K903)^4+Q903/(1+K903)^5</f>
        <v>143.164691891008</v>
      </c>
      <c r="S903" s="21" t="n">
        <f aca="false">Q903*(1+I903)/(K903-I903)</f>
        <v>757.576661373816</v>
      </c>
      <c r="T903" s="21" t="n">
        <f aca="false">R903+S903/(1+K903)^5</f>
        <v>651.35210811599</v>
      </c>
      <c r="U903" s="8" t="n">
        <f aca="false">(T903-Assumptions!$D$17)/Assumptions!$D$18</f>
        <v>18.6540843246396</v>
      </c>
    </row>
    <row r="904" customFormat="false" ht="15" hidden="false" customHeight="false" outlineLevel="0" collapsed="false">
      <c r="B904" s="2" t="n">
        <v>899</v>
      </c>
      <c r="C904" s="27" t="n">
        <f aca="false">NORMSDIST('Random Draws'!C904)</f>
        <v>0.0713232325626969</v>
      </c>
      <c r="D904" s="27" t="n">
        <f aca="false">NORMSDIST(Assumptions!$D$22*'Random Draws'!C904+SQRT(1-Assumptions!$D$22^2)*'Random Draws'!D904)</f>
        <v>0.165388563742483</v>
      </c>
      <c r="E904" s="19" t="n">
        <f aca="false">IF(C904&lt;(Assumptions!$E$6-Assumptions!$D$6)/(Assumptions!$F$6-Assumptions!$D$6),Assumptions!$D$6+SQRT(C904*(Assumptions!$F$6-Assumptions!$D$6)*(Assumptions!$E$6-Assumptions!$D$6)),Assumptions!$F$6-SQRT((1-C904)*(Assumptions!$F$6-Assumptions!$D$6)*(Assumptions!$F$6-Assumptions!$E$6)))</f>
        <v>0.0588842834868968</v>
      </c>
      <c r="F904" s="19" t="n">
        <f aca="false">IF(D904&lt;(Assumptions!$E$7-Assumptions!$D$7)/(Assumptions!$F$7-Assumptions!$D$7),Assumptions!$D$7+SQRT(D904*(Assumptions!$F$7-Assumptions!$D$7)*(Assumptions!$E$7-Assumptions!$D$7)),Assumptions!$F$7-SQRT((1-D904)*(Assumptions!$F$7-Assumptions!$D$7)*(Assumptions!$F$7-Assumptions!$E$7)))</f>
        <v>0.391501291758512</v>
      </c>
      <c r="G904" s="19" t="n">
        <f aca="false">MIN(Assumptions!$D$24,MAX(Assumptions!$D$23,Assumptions!$D$8+Assumptions!$E$8*'Random Draws'!E904))</f>
        <v>0.100056088935723</v>
      </c>
      <c r="H904" s="19" t="n">
        <f aca="false">IF('Random Draws'!F904&lt;(Assumptions!$E$9-Assumptions!$D$9)/(Assumptions!$F$9-Assumptions!$D$9),Assumptions!$D$9+SQRT('Random Draws'!F904*(Assumptions!$F$9-Assumptions!$D$9)*(Assumptions!$E$9-Assumptions!$D$9)),Assumptions!$F$9-SQRT((1-'Random Draws'!F904)*(Assumptions!$F$9-Assumptions!$D$9)*(Assumptions!$F$9-Assumptions!$E$9)))</f>
        <v>0.268639892795109</v>
      </c>
      <c r="I904" s="19" t="n">
        <f aca="false">IF('Random Draws'!G904&lt;(Assumptions!$E$10-Assumptions!$D$10)/(Assumptions!$F$10-Assumptions!$D$10),Assumptions!$D$10+SQRT('Random Draws'!G904*(Assumptions!$F$10-Assumptions!$D$10)*(Assumptions!$E$10-Assumptions!$D$10)),Assumptions!$F$10-SQRT((1-'Random Draws'!G904)*(Assumptions!$F$10-Assumptions!$D$10)*(Assumptions!$F$10-Assumptions!$E$10)))</f>
        <v>0.01524670324628</v>
      </c>
      <c r="J904" s="19" t="n">
        <f aca="false">IF('Random Draws'!H904&lt;(Assumptions!$E$11-Assumptions!$D$11)/(Assumptions!$F$11-Assumptions!$D$11),Assumptions!$D$11+SQRT('Random Draws'!H904*(Assumptions!$F$11-Assumptions!$D$11)*(Assumptions!$E$11-Assumptions!$D$11)),Assumptions!$F$11-SQRT((1-'Random Draws'!H904)*(Assumptions!$F$11-Assumptions!$D$11)*(Assumptions!$F$11-Assumptions!$E$11)))</f>
        <v>0.148061877369128</v>
      </c>
      <c r="K904" s="19" t="n">
        <f aca="false">MAX(G904,I904+Assumptions!$D$21)</f>
        <v>0.100056088935723</v>
      </c>
      <c r="L904" s="28" t="n">
        <f aca="false">(F904-Assumptions!$D$15)*(1-H904)+Assumptions!$D$15-J904</f>
        <v>0.173189735405594</v>
      </c>
      <c r="M904" s="21" t="n">
        <f aca="false">Assumptions!$D$14*(1+E904)^1*L904-Assumptions!$D$14*(1+E904)^0*E904*Assumptions!$D$16</f>
        <v>26.3350972547565</v>
      </c>
      <c r="N904" s="21" t="n">
        <f aca="false">Assumptions!$D$14*(1+E904)^2*L904-Assumptions!$D$14*(1+E904)^1*E904*Assumptions!$D$16</f>
        <v>27.8858205871606</v>
      </c>
      <c r="O904" s="21" t="n">
        <f aca="false">Assumptions!$D$14*(1+E904)^3*L904-Assumptions!$D$14*(1+E904)^2*E904*Assumptions!$D$16</f>
        <v>29.5278571518797</v>
      </c>
      <c r="P904" s="21" t="n">
        <f aca="false">Assumptions!$D$14*(1+E904)^4*L904-Assumptions!$D$14*(1+E904)^3*E904*Assumptions!$D$16</f>
        <v>31.2665838631716</v>
      </c>
      <c r="Q904" s="21" t="n">
        <f aca="false">Assumptions!$D$14*(1+E904)^5*L904-Assumptions!$D$14*(1+E904)^4*E904*Assumptions!$D$16</f>
        <v>33.1076942510374</v>
      </c>
      <c r="R904" s="21" t="n">
        <f aca="false">M904/(1+K904)+N904/(1+K904)^2+O904/(1+K904)^3+P904/(1+K904)^4+Q904/(1+K904)^5</f>
        <v>111.068057765366</v>
      </c>
      <c r="S904" s="21" t="n">
        <f aca="false">Q904*(1+I904)/(K904-I904)</f>
        <v>396.329688833433</v>
      </c>
      <c r="T904" s="21" t="n">
        <f aca="false">R904+S904/(1+K904)^5</f>
        <v>357.094881659614</v>
      </c>
      <c r="U904" s="8" t="n">
        <f aca="false">(T904-Assumptions!$D$17)/Assumptions!$D$18</f>
        <v>6.88379526638456</v>
      </c>
    </row>
    <row r="905" customFormat="false" ht="15" hidden="false" customHeight="false" outlineLevel="0" collapsed="false">
      <c r="B905" s="2" t="n">
        <v>900</v>
      </c>
      <c r="C905" s="27" t="n">
        <f aca="false">NORMSDIST('Random Draws'!C905)</f>
        <v>0.821591758151712</v>
      </c>
      <c r="D905" s="27" t="n">
        <f aca="false">NORMSDIST(Assumptions!$D$22*'Random Draws'!C905+SQRT(1-Assumptions!$D$22^2)*'Random Draws'!D905)</f>
        <v>0.884943220646141</v>
      </c>
      <c r="E905" s="19" t="n">
        <f aca="false">IF(C905&lt;(Assumptions!$E$6-Assumptions!$D$6)/(Assumptions!$F$6-Assumptions!$D$6),Assumptions!$D$6+SQRT(C905*(Assumptions!$F$6-Assumptions!$D$6)*(Assumptions!$E$6-Assumptions!$D$6)),Assumptions!$F$6-SQRT((1-C905)*(Assumptions!$F$6-Assumptions!$D$6)*(Assumptions!$F$6-Assumptions!$E$6)))</f>
        <v>0.110132941068103</v>
      </c>
      <c r="F905" s="19" t="n">
        <f aca="false">IF(D905&lt;(Assumptions!$E$7-Assumptions!$D$7)/(Assumptions!$F$7-Assumptions!$D$7),Assumptions!$D$7+SQRT(D905*(Assumptions!$F$7-Assumptions!$D$7)*(Assumptions!$E$7-Assumptions!$D$7)),Assumptions!$F$7-SQRT((1-D905)*(Assumptions!$F$7-Assumptions!$D$7)*(Assumptions!$F$7-Assumptions!$E$7)))</f>
        <v>0.438547095361806</v>
      </c>
      <c r="G905" s="19" t="n">
        <f aca="false">MIN(Assumptions!$D$24,MAX(Assumptions!$D$23,Assumptions!$D$8+Assumptions!$E$8*'Random Draws'!E905))</f>
        <v>0.080290258293077</v>
      </c>
      <c r="H905" s="19" t="n">
        <f aca="false">IF('Random Draws'!F905&lt;(Assumptions!$E$9-Assumptions!$D$9)/(Assumptions!$F$9-Assumptions!$D$9),Assumptions!$D$9+SQRT('Random Draws'!F905*(Assumptions!$F$9-Assumptions!$D$9)*(Assumptions!$E$9-Assumptions!$D$9)),Assumptions!$F$9-SQRT((1-'Random Draws'!F905)*(Assumptions!$F$9-Assumptions!$D$9)*(Assumptions!$F$9-Assumptions!$E$9)))</f>
        <v>0.330412089200522</v>
      </c>
      <c r="I905" s="19" t="n">
        <f aca="false">IF('Random Draws'!G905&lt;(Assumptions!$E$10-Assumptions!$D$10)/(Assumptions!$F$10-Assumptions!$D$10),Assumptions!$D$10+SQRT('Random Draws'!G905*(Assumptions!$F$10-Assumptions!$D$10)*(Assumptions!$E$10-Assumptions!$D$10)),Assumptions!$F$10-SQRT((1-'Random Draws'!G905)*(Assumptions!$F$10-Assumptions!$D$10)*(Assumptions!$F$10-Assumptions!$E$10)))</f>
        <v>0.0126536731975368</v>
      </c>
      <c r="J905" s="19" t="n">
        <f aca="false">IF('Random Draws'!H905&lt;(Assumptions!$E$11-Assumptions!$D$11)/(Assumptions!$F$11-Assumptions!$D$11),Assumptions!$D$11+SQRT('Random Draws'!H905*(Assumptions!$F$11-Assumptions!$D$11)*(Assumptions!$E$11-Assumptions!$D$11)),Assumptions!$F$11-SQRT((1-'Random Draws'!H905)*(Assumptions!$F$11-Assumptions!$D$11)*(Assumptions!$F$11-Assumptions!$E$11)))</f>
        <v>0.170142511776384</v>
      </c>
      <c r="K905" s="19" t="n">
        <f aca="false">MAX(G905,I905+Assumptions!$D$21)</f>
        <v>0.080290258293077</v>
      </c>
      <c r="L905" s="28" t="n">
        <f aca="false">(F905-Assumptions!$D$15)*(1-H905)+Assumptions!$D$15-J905</f>
        <v>0.166456893190175</v>
      </c>
      <c r="M905" s="21" t="n">
        <f aca="false">Assumptions!$D$14*(1+E905)^1*L905-Assumptions!$D$14*(1+E905)^0*E905*Assumptions!$D$16</f>
        <v>26.3153673641026</v>
      </c>
      <c r="N905" s="21" t="n">
        <f aca="false">Assumptions!$D$14*(1+E905)^2*L905-Assumptions!$D$14*(1+E905)^1*E905*Assumptions!$D$16</f>
        <v>29.2135561671988</v>
      </c>
      <c r="O905" s="21" t="n">
        <f aca="false">Assumptions!$D$14*(1+E905)^3*L905-Assumptions!$D$14*(1+E905)^2*E905*Assumptions!$D$16</f>
        <v>32.4309310269506</v>
      </c>
      <c r="P905" s="21" t="n">
        <f aca="false">Assumptions!$D$14*(1+E905)^4*L905-Assumptions!$D$14*(1+E905)^3*E905*Assumptions!$D$16</f>
        <v>36.0026448425254</v>
      </c>
      <c r="Q905" s="21" t="n">
        <f aca="false">Assumptions!$D$14*(1+E905)^5*L905-Assumptions!$D$14*(1+E905)^4*E905*Assumptions!$D$16</f>
        <v>39.9677220052631</v>
      </c>
      <c r="R905" s="21" t="n">
        <f aca="false">M905/(1+K905)+N905/(1+K905)^2+O905/(1+K905)^3+P905/(1+K905)^4+Q905/(1+K905)^5</f>
        <v>128.715391145167</v>
      </c>
      <c r="S905" s="21" t="n">
        <f aca="false">Q905*(1+I905)/(K905-I905)</f>
        <v>598.395978164729</v>
      </c>
      <c r="T905" s="21" t="n">
        <f aca="false">R905+S905/(1+K905)^5</f>
        <v>535.426811121409</v>
      </c>
      <c r="U905" s="8" t="n">
        <f aca="false">(T905-Assumptions!$D$17)/Assumptions!$D$18</f>
        <v>14.0170724448564</v>
      </c>
    </row>
    <row r="906" customFormat="false" ht="15" hidden="false" customHeight="false" outlineLevel="0" collapsed="false">
      <c r="B906" s="2" t="n">
        <v>901</v>
      </c>
      <c r="C906" s="27" t="n">
        <f aca="false">NORMSDIST('Random Draws'!C906)</f>
        <v>0.252003432258358</v>
      </c>
      <c r="D906" s="27" t="n">
        <f aca="false">NORMSDIST(Assumptions!$D$22*'Random Draws'!C906+SQRT(1-Assumptions!$D$22^2)*'Random Draws'!D906)</f>
        <v>0.63235085306315</v>
      </c>
      <c r="E906" s="19" t="n">
        <f aca="false">IF(C906&lt;(Assumptions!$E$6-Assumptions!$D$6)/(Assumptions!$F$6-Assumptions!$D$6),Assumptions!$D$6+SQRT(C906*(Assumptions!$F$6-Assumptions!$D$6)*(Assumptions!$E$6-Assumptions!$D$6)),Assumptions!$F$6-SQRT((1-C906)*(Assumptions!$F$6-Assumptions!$D$6)*(Assumptions!$F$6-Assumptions!$E$6)))</f>
        <v>0.0754967204300875</v>
      </c>
      <c r="F906" s="19" t="n">
        <f aca="false">IF(D906&lt;(Assumptions!$E$7-Assumptions!$D$7)/(Assumptions!$F$7-Assumptions!$D$7),Assumptions!$D$7+SQRT(D906*(Assumptions!$F$7-Assumptions!$D$7)*(Assumptions!$E$7-Assumptions!$D$7)),Assumptions!$F$7-SQRT((1-D906)*(Assumptions!$F$7-Assumptions!$D$7)*(Assumptions!$F$7-Assumptions!$E$7)))</f>
        <v>0.421651641655119</v>
      </c>
      <c r="G906" s="19" t="n">
        <f aca="false">MIN(Assumptions!$D$24,MAX(Assumptions!$D$23,Assumptions!$D$8+Assumptions!$E$8*'Random Draws'!E906))</f>
        <v>0.097929892692134</v>
      </c>
      <c r="H906" s="19" t="n">
        <f aca="false">IF('Random Draws'!F906&lt;(Assumptions!$E$9-Assumptions!$D$9)/(Assumptions!$F$9-Assumptions!$D$9),Assumptions!$D$9+SQRT('Random Draws'!F906*(Assumptions!$F$9-Assumptions!$D$9)*(Assumptions!$E$9-Assumptions!$D$9)),Assumptions!$F$9-SQRT((1-'Random Draws'!F906)*(Assumptions!$F$9-Assumptions!$D$9)*(Assumptions!$F$9-Assumptions!$E$9)))</f>
        <v>0.307844036817875</v>
      </c>
      <c r="I906" s="19" t="n">
        <f aca="false">IF('Random Draws'!G906&lt;(Assumptions!$E$10-Assumptions!$D$10)/(Assumptions!$F$10-Assumptions!$D$10),Assumptions!$D$10+SQRT('Random Draws'!G906*(Assumptions!$F$10-Assumptions!$D$10)*(Assumptions!$E$10-Assumptions!$D$10)),Assumptions!$F$10-SQRT((1-'Random Draws'!G906)*(Assumptions!$F$10-Assumptions!$D$10)*(Assumptions!$F$10-Assumptions!$E$10)))</f>
        <v>0.0215388629498722</v>
      </c>
      <c r="J906" s="19" t="n">
        <f aca="false">IF('Random Draws'!H906&lt;(Assumptions!$E$11-Assumptions!$D$11)/(Assumptions!$F$11-Assumptions!$D$11),Assumptions!$D$11+SQRT('Random Draws'!H906*(Assumptions!$F$11-Assumptions!$D$11)*(Assumptions!$E$11-Assumptions!$D$11)),Assumptions!$F$11-SQRT((1-'Random Draws'!H906)*(Assumptions!$F$11-Assumptions!$D$11)*(Assumptions!$F$11-Assumptions!$E$11)))</f>
        <v>0.127884237377959</v>
      </c>
      <c r="K906" s="19" t="n">
        <f aca="false">MAX(G906,I906+Assumptions!$D$21)</f>
        <v>0.097929892692134</v>
      </c>
      <c r="L906" s="28" t="n">
        <f aca="false">(F906-Assumptions!$D$15)*(1-H906)+Assumptions!$D$15-J906</f>
        <v>0.203984185565488</v>
      </c>
      <c r="M906" s="21" t="n">
        <f aca="false">Assumptions!$D$14*(1+E906)^1*L906-Assumptions!$D$14*(1+E906)^0*E906*Assumptions!$D$16</f>
        <v>31.4823160424455</v>
      </c>
      <c r="N906" s="21" t="n">
        <f aca="false">Assumptions!$D$14*(1+E906)^2*L906-Assumptions!$D$14*(1+E906)^1*E906*Assumptions!$D$16</f>
        <v>33.8591276551936</v>
      </c>
      <c r="O906" s="21" t="n">
        <f aca="false">Assumptions!$D$14*(1+E906)^3*L906-Assumptions!$D$14*(1+E906)^2*E906*Assumptions!$D$16</f>
        <v>36.4153807497844</v>
      </c>
      <c r="P906" s="21" t="n">
        <f aca="false">Assumptions!$D$14*(1+E906)^4*L906-Assumptions!$D$14*(1+E906)^3*E906*Assumptions!$D$16</f>
        <v>39.1646225696061</v>
      </c>
      <c r="Q906" s="21" t="n">
        <f aca="false">Assumptions!$D$14*(1+E906)^5*L906-Assumptions!$D$14*(1+E906)^4*E906*Assumptions!$D$16</f>
        <v>42.1214231304936</v>
      </c>
      <c r="R906" s="21" t="n">
        <f aca="false">M906/(1+K906)+N906/(1+K906)^2+O906/(1+K906)^3+P906/(1+K906)^4+Q906/(1+K906)^5</f>
        <v>137.630946599639</v>
      </c>
      <c r="S906" s="21" t="n">
        <f aca="false">Q906*(1+I906)/(K906-I906)</f>
        <v>563.268630305557</v>
      </c>
      <c r="T906" s="21" t="n">
        <f aca="false">R906+S906/(1+K906)^5</f>
        <v>490.686069404977</v>
      </c>
      <c r="U906" s="8" t="n">
        <f aca="false">(T906-Assumptions!$D$17)/Assumptions!$D$18</f>
        <v>12.2274427761991</v>
      </c>
    </row>
    <row r="907" customFormat="false" ht="15" hidden="false" customHeight="false" outlineLevel="0" collapsed="false">
      <c r="B907" s="2" t="n">
        <v>902</v>
      </c>
      <c r="C907" s="27" t="n">
        <f aca="false">NORMSDIST('Random Draws'!C907)</f>
        <v>0.372214551345558</v>
      </c>
      <c r="D907" s="27" t="n">
        <f aca="false">NORMSDIST(Assumptions!$D$22*'Random Draws'!C907+SQRT(1-Assumptions!$D$22^2)*'Random Draws'!D907)</f>
        <v>0.413882301412979</v>
      </c>
      <c r="E907" s="19" t="n">
        <f aca="false">IF(C907&lt;(Assumptions!$E$6-Assumptions!$D$6)/(Assumptions!$F$6-Assumptions!$D$6),Assumptions!$D$6+SQRT(C907*(Assumptions!$F$6-Assumptions!$D$6)*(Assumptions!$E$6-Assumptions!$D$6)),Assumptions!$F$6-SQRT((1-C907)*(Assumptions!$F$6-Assumptions!$D$6)*(Assumptions!$F$6-Assumptions!$E$6)))</f>
        <v>0.0831401524884624</v>
      </c>
      <c r="F907" s="19" t="n">
        <f aca="false">IF(D907&lt;(Assumptions!$E$7-Assumptions!$D$7)/(Assumptions!$F$7-Assumptions!$D$7),Assumptions!$D$7+SQRT(D907*(Assumptions!$F$7-Assumptions!$D$7)*(Assumptions!$E$7-Assumptions!$D$7)),Assumptions!$F$7-SQRT((1-D907)*(Assumptions!$F$7-Assumptions!$D$7)*(Assumptions!$F$7-Assumptions!$E$7)))</f>
        <v>0.409832658051501</v>
      </c>
      <c r="G907" s="19" t="n">
        <f aca="false">MIN(Assumptions!$D$24,MAX(Assumptions!$D$23,Assumptions!$D$8+Assumptions!$E$8*'Random Draws'!E907))</f>
        <v>0.096234869001983</v>
      </c>
      <c r="H907" s="19" t="n">
        <f aca="false">IF('Random Draws'!F907&lt;(Assumptions!$E$9-Assumptions!$D$9)/(Assumptions!$F$9-Assumptions!$D$9),Assumptions!$D$9+SQRT('Random Draws'!F907*(Assumptions!$F$9-Assumptions!$D$9)*(Assumptions!$E$9-Assumptions!$D$9)),Assumptions!$F$9-SQRT((1-'Random Draws'!F907)*(Assumptions!$F$9-Assumptions!$D$9)*(Assumptions!$F$9-Assumptions!$E$9)))</f>
        <v>0.289068680361794</v>
      </c>
      <c r="I907" s="19" t="n">
        <f aca="false">IF('Random Draws'!G907&lt;(Assumptions!$E$10-Assumptions!$D$10)/(Assumptions!$F$10-Assumptions!$D$10),Assumptions!$D$10+SQRT('Random Draws'!G907*(Assumptions!$F$10-Assumptions!$D$10)*(Assumptions!$E$10-Assumptions!$D$10)),Assumptions!$F$10-SQRT((1-'Random Draws'!G907)*(Assumptions!$F$10-Assumptions!$D$10)*(Assumptions!$F$10-Assumptions!$E$10)))</f>
        <v>0.0180493454287787</v>
      </c>
      <c r="J907" s="19" t="n">
        <f aca="false">IF('Random Draws'!H907&lt;(Assumptions!$E$11-Assumptions!$D$11)/(Assumptions!$F$11-Assumptions!$D$11),Assumptions!$D$11+SQRT('Random Draws'!H907*(Assumptions!$F$11-Assumptions!$D$11)*(Assumptions!$E$11-Assumptions!$D$11)),Assumptions!$F$11-SQRT((1-'Random Draws'!H907)*(Assumptions!$F$11-Assumptions!$D$11)*(Assumptions!$F$11-Assumptions!$E$11)))</f>
        <v>0.158092177392583</v>
      </c>
      <c r="K907" s="19" t="n">
        <f aca="false">MAX(G907,I907+Assumptions!$D$21)</f>
        <v>0.096234869001983</v>
      </c>
      <c r="L907" s="28" t="n">
        <f aca="false">(F907-Assumptions!$D$15)*(1-H907)+Assumptions!$D$15-J907</f>
        <v>0.170849623473838</v>
      </c>
      <c r="M907" s="21" t="n">
        <f aca="false">Assumptions!$D$14*(1+E907)^1*L907-Assumptions!$D$14*(1+E907)^0*E907*Assumptions!$D$16</f>
        <v>26.4711829838723</v>
      </c>
      <c r="N907" s="21" t="n">
        <f aca="false">Assumptions!$D$14*(1+E907)^2*L907-Assumptions!$D$14*(1+E907)^1*E907*Assumptions!$D$16</f>
        <v>28.6720011737014</v>
      </c>
      <c r="O907" s="21" t="n">
        <f aca="false">Assumptions!$D$14*(1+E907)^3*L907-Assumptions!$D$14*(1+E907)^2*E907*Assumptions!$D$16</f>
        <v>31.0557957234324</v>
      </c>
      <c r="P907" s="21" t="n">
        <f aca="false">Assumptions!$D$14*(1+E907)^4*L907-Assumptions!$D$14*(1+E907)^3*E907*Assumptions!$D$16</f>
        <v>33.6377793155291</v>
      </c>
      <c r="Q907" s="21" t="n">
        <f aca="false">Assumptions!$D$14*(1+E907)^5*L907-Assumptions!$D$14*(1+E907)^4*E907*Assumptions!$D$16</f>
        <v>36.4344294171954</v>
      </c>
      <c r="R907" s="21" t="n">
        <f aca="false">M907/(1+K907)+N907/(1+K907)^2+O907/(1+K907)^3+P907/(1+K907)^4+Q907/(1+K907)^5</f>
        <v>117.88662774636</v>
      </c>
      <c r="S907" s="21" t="n">
        <f aca="false">Q907*(1+I907)/(K907-I907)</f>
        <v>474.410675072322</v>
      </c>
      <c r="T907" s="21" t="n">
        <f aca="false">R907+S907/(1+K907)^5</f>
        <v>417.551883997997</v>
      </c>
      <c r="U907" s="8" t="n">
        <f aca="false">(T907-Assumptions!$D$17)/Assumptions!$D$18</f>
        <v>9.30207535991989</v>
      </c>
    </row>
    <row r="908" customFormat="false" ht="15" hidden="false" customHeight="false" outlineLevel="0" collapsed="false">
      <c r="B908" s="2" t="n">
        <v>903</v>
      </c>
      <c r="C908" s="27" t="n">
        <f aca="false">NORMSDIST('Random Draws'!C908)</f>
        <v>0.958468792992592</v>
      </c>
      <c r="D908" s="27" t="n">
        <f aca="false">NORMSDIST(Assumptions!$D$22*'Random Draws'!C908+SQRT(1-Assumptions!$D$22^2)*'Random Draws'!D908)</f>
        <v>0.249998179010922</v>
      </c>
      <c r="E908" s="19" t="n">
        <f aca="false">IF(C908&lt;(Assumptions!$E$6-Assumptions!$D$6)/(Assumptions!$F$6-Assumptions!$D$6),Assumptions!$D$6+SQRT(C908*(Assumptions!$F$6-Assumptions!$D$6)*(Assumptions!$E$6-Assumptions!$D$6)),Assumptions!$F$6-SQRT((1-C908)*(Assumptions!$F$6-Assumptions!$D$6)*(Assumptions!$F$6-Assumptions!$E$6)))</f>
        <v>0.125589724671713</v>
      </c>
      <c r="F908" s="19" t="n">
        <f aca="false">IF(D908&lt;(Assumptions!$E$7-Assumptions!$D$7)/(Assumptions!$F$7-Assumptions!$D$7),Assumptions!$D$7+SQRT(D908*(Assumptions!$F$7-Assumptions!$D$7)*(Assumptions!$E$7-Assumptions!$D$7)),Assumptions!$F$7-SQRT((1-D908)*(Assumptions!$F$7-Assumptions!$D$7)*(Assumptions!$F$7-Assumptions!$E$7)))</f>
        <v>0.39872969240861</v>
      </c>
      <c r="G908" s="19" t="n">
        <f aca="false">MIN(Assumptions!$D$24,MAX(Assumptions!$D$23,Assumptions!$D$8+Assumptions!$E$8*'Random Draws'!E908))</f>
        <v>0.086966184145398</v>
      </c>
      <c r="H908" s="19" t="n">
        <f aca="false">IF('Random Draws'!F908&lt;(Assumptions!$E$9-Assumptions!$D$9)/(Assumptions!$F$9-Assumptions!$D$9),Assumptions!$D$9+SQRT('Random Draws'!F908*(Assumptions!$F$9-Assumptions!$D$9)*(Assumptions!$E$9-Assumptions!$D$9)),Assumptions!$F$9-SQRT((1-'Random Draws'!F908)*(Assumptions!$F$9-Assumptions!$D$9)*(Assumptions!$F$9-Assumptions!$E$9)))</f>
        <v>0.280428695177463</v>
      </c>
      <c r="I908" s="19" t="n">
        <f aca="false">IF('Random Draws'!G908&lt;(Assumptions!$E$10-Assumptions!$D$10)/(Assumptions!$F$10-Assumptions!$D$10),Assumptions!$D$10+SQRT('Random Draws'!G908*(Assumptions!$F$10-Assumptions!$D$10)*(Assumptions!$E$10-Assumptions!$D$10)),Assumptions!$F$10-SQRT((1-'Random Draws'!G908)*(Assumptions!$F$10-Assumptions!$D$10)*(Assumptions!$F$10-Assumptions!$E$10)))</f>
        <v>0.0131067371355491</v>
      </c>
      <c r="J908" s="19" t="n">
        <f aca="false">IF('Random Draws'!H908&lt;(Assumptions!$E$11-Assumptions!$D$11)/(Assumptions!$F$11-Assumptions!$D$11),Assumptions!$D$11+SQRT('Random Draws'!H908*(Assumptions!$F$11-Assumptions!$D$11)*(Assumptions!$E$11-Assumptions!$D$11)),Assumptions!$F$11-SQRT((1-'Random Draws'!H908)*(Assumptions!$F$11-Assumptions!$D$11)*(Assumptions!$F$11-Assumptions!$E$11)))</f>
        <v>0.1534392348934</v>
      </c>
      <c r="K908" s="19" t="n">
        <f aca="false">MAX(G908,I908+Assumptions!$D$21)</f>
        <v>0.086966184145398</v>
      </c>
      <c r="L908" s="28" t="n">
        <f aca="false">(F908-Assumptions!$D$15)*(1-H908)+Assumptions!$D$15-J908</f>
        <v>0.169930940517622</v>
      </c>
      <c r="M908" s="21" t="n">
        <f aca="false">Assumptions!$D$14*(1+E908)^1*L908-Assumptions!$D$14*(1+E908)^0*E908*Assumptions!$D$16</f>
        <v>27.1882001774912</v>
      </c>
      <c r="N908" s="21" t="n">
        <f aca="false">Assumptions!$D$14*(1+E908)^2*L908-Assumptions!$D$14*(1+E908)^1*E908*Assumptions!$D$16</f>
        <v>30.6027587521017</v>
      </c>
      <c r="O908" s="21" t="n">
        <f aca="false">Assumptions!$D$14*(1+E908)^3*L908-Assumptions!$D$14*(1+E908)^2*E908*Assumptions!$D$16</f>
        <v>34.446150797973</v>
      </c>
      <c r="P908" s="21" t="n">
        <f aca="false">Assumptions!$D$14*(1+E908)^4*L908-Assumptions!$D$14*(1+E908)^3*E908*Assumptions!$D$16</f>
        <v>38.7722333926908</v>
      </c>
      <c r="Q908" s="21" t="n">
        <f aca="false">Assumptions!$D$14*(1+E908)^5*L908-Assumptions!$D$14*(1+E908)^4*E908*Assumptions!$D$16</f>
        <v>43.6416275093862</v>
      </c>
      <c r="R908" s="21" t="n">
        <f aca="false">M908/(1+K908)+N908/(1+K908)^2+O908/(1+K908)^3+P908/(1+K908)^4+Q908/(1+K908)^5</f>
        <v>134.274004617496</v>
      </c>
      <c r="S908" s="21" t="n">
        <f aca="false">Q908*(1+I908)/(K908-I908)</f>
        <v>598.618438659899</v>
      </c>
      <c r="T908" s="21" t="n">
        <f aca="false">R908+S908/(1+K908)^5</f>
        <v>528.794821379411</v>
      </c>
      <c r="U908" s="8" t="n">
        <f aca="false">(T908-Assumptions!$D$17)/Assumptions!$D$18</f>
        <v>13.7517928551764</v>
      </c>
    </row>
    <row r="909" customFormat="false" ht="15" hidden="false" customHeight="false" outlineLevel="0" collapsed="false">
      <c r="B909" s="2" t="n">
        <v>904</v>
      </c>
      <c r="C909" s="27" t="n">
        <f aca="false">NORMSDIST('Random Draws'!C909)</f>
        <v>0.0475367417416852</v>
      </c>
      <c r="D909" s="27" t="n">
        <f aca="false">NORMSDIST(Assumptions!$D$22*'Random Draws'!C909+SQRT(1-Assumptions!$D$22^2)*'Random Draws'!D909)</f>
        <v>0.00180741306286103</v>
      </c>
      <c r="E909" s="19" t="n">
        <f aca="false">IF(C909&lt;(Assumptions!$E$6-Assumptions!$D$6)/(Assumptions!$F$6-Assumptions!$D$6),Assumptions!$D$6+SQRT(C909*(Assumptions!$F$6-Assumptions!$D$6)*(Assumptions!$E$6-Assumptions!$D$6)),Assumptions!$F$6-SQRT((1-C909)*(Assumptions!$F$6-Assumptions!$D$6)*(Assumptions!$F$6-Assumptions!$E$6)))</f>
        <v>0.055416994152831</v>
      </c>
      <c r="F909" s="19" t="n">
        <f aca="false">IF(D909&lt;(Assumptions!$E$7-Assumptions!$D$7)/(Assumptions!$F$7-Assumptions!$D$7),Assumptions!$D$7+SQRT(D909*(Assumptions!$F$7-Assumptions!$D$7)*(Assumptions!$E$7-Assumptions!$D$7)),Assumptions!$F$7-SQRT((1-D909)*(Assumptions!$F$7-Assumptions!$D$7)*(Assumptions!$F$7-Assumptions!$E$7)))</f>
        <v>0.363293095561499</v>
      </c>
      <c r="G909" s="19" t="n">
        <f aca="false">MIN(Assumptions!$D$24,MAX(Assumptions!$D$23,Assumptions!$D$8+Assumptions!$E$8*'Random Draws'!E909))</f>
        <v>0.083915911469376</v>
      </c>
      <c r="H909" s="19" t="n">
        <f aca="false">IF('Random Draws'!F909&lt;(Assumptions!$E$9-Assumptions!$D$9)/(Assumptions!$F$9-Assumptions!$D$9),Assumptions!$D$9+SQRT('Random Draws'!F909*(Assumptions!$F$9-Assumptions!$D$9)*(Assumptions!$E$9-Assumptions!$D$9)),Assumptions!$F$9-SQRT((1-'Random Draws'!F909)*(Assumptions!$F$9-Assumptions!$D$9)*(Assumptions!$F$9-Assumptions!$E$9)))</f>
        <v>0.300105525154063</v>
      </c>
      <c r="I909" s="19" t="n">
        <f aca="false">IF('Random Draws'!G909&lt;(Assumptions!$E$10-Assumptions!$D$10)/(Assumptions!$F$10-Assumptions!$D$10),Assumptions!$D$10+SQRT('Random Draws'!G909*(Assumptions!$F$10-Assumptions!$D$10)*(Assumptions!$E$10-Assumptions!$D$10)),Assumptions!$F$10-SQRT((1-'Random Draws'!G909)*(Assumptions!$F$10-Assumptions!$D$10)*(Assumptions!$F$10-Assumptions!$E$10)))</f>
        <v>0.0205848979967895</v>
      </c>
      <c r="J909" s="19" t="n">
        <f aca="false">IF('Random Draws'!H909&lt;(Assumptions!$E$11-Assumptions!$D$11)/(Assumptions!$F$11-Assumptions!$D$11),Assumptions!$D$11+SQRT('Random Draws'!H909*(Assumptions!$F$11-Assumptions!$D$11)*(Assumptions!$E$11-Assumptions!$D$11)),Assumptions!$F$11-SQRT((1-'Random Draws'!H909)*(Assumptions!$F$11-Assumptions!$D$11)*(Assumptions!$F$11-Assumptions!$E$11)))</f>
        <v>0.178956716639528</v>
      </c>
      <c r="K909" s="19" t="n">
        <f aca="false">MAX(G909,I909+Assumptions!$D$21)</f>
        <v>0.083915911469376</v>
      </c>
      <c r="L909" s="28" t="n">
        <f aca="false">(F909-Assumptions!$D$15)*(1-H909)+Assumptions!$D$15-J909</f>
        <v>0.11432383196367</v>
      </c>
      <c r="M909" s="21" t="n">
        <f aca="false">Assumptions!$D$14*(1+E909)^1*L909-Assumptions!$D$14*(1+E909)^0*E909*Assumptions!$D$16</f>
        <v>17.2545367636491</v>
      </c>
      <c r="N909" s="21" t="n">
        <f aca="false">Assumptions!$D$14*(1+E909)^2*L909-Assumptions!$D$14*(1+E909)^1*E909*Assumptions!$D$16</f>
        <v>18.21073132659</v>
      </c>
      <c r="O909" s="21" t="n">
        <f aca="false">Assumptions!$D$14*(1+E909)^3*L909-Assumptions!$D$14*(1+E909)^2*E909*Assumptions!$D$16</f>
        <v>19.2199153180345</v>
      </c>
      <c r="P909" s="21" t="n">
        <f aca="false">Assumptions!$D$14*(1+E909)^4*L909-Assumptions!$D$14*(1+E909)^3*E909*Assumptions!$D$16</f>
        <v>20.2850252528319</v>
      </c>
      <c r="Q909" s="21" t="n">
        <f aca="false">Assumptions!$D$14*(1+E909)^5*L909-Assumptions!$D$14*(1+E909)^4*E909*Assumptions!$D$16</f>
        <v>21.4091603786581</v>
      </c>
      <c r="R909" s="21" t="n">
        <f aca="false">M909/(1+K909)+N909/(1+K909)^2+O909/(1+K909)^3+P909/(1+K909)^4+Q909/(1+K909)^5</f>
        <v>75.51669377055</v>
      </c>
      <c r="S909" s="21" t="n">
        <f aca="false">Q909*(1+I909)/(K909-I909)</f>
        <v>345.010517962224</v>
      </c>
      <c r="T909" s="21" t="n">
        <f aca="false">R909+S909/(1+K909)^5</f>
        <v>306.114078265313</v>
      </c>
      <c r="U909" s="8" t="n">
        <f aca="false">(T909-Assumptions!$D$17)/Assumptions!$D$18</f>
        <v>4.84456313061252</v>
      </c>
    </row>
    <row r="910" customFormat="false" ht="15" hidden="false" customHeight="false" outlineLevel="0" collapsed="false">
      <c r="B910" s="2" t="n">
        <v>905</v>
      </c>
      <c r="C910" s="27" t="n">
        <f aca="false">NORMSDIST('Random Draws'!C910)</f>
        <v>0.856423841903267</v>
      </c>
      <c r="D910" s="27" t="n">
        <f aca="false">NORMSDIST(Assumptions!$D$22*'Random Draws'!C910+SQRT(1-Assumptions!$D$22^2)*'Random Draws'!D910)</f>
        <v>0.442568875264326</v>
      </c>
      <c r="E910" s="19" t="n">
        <f aca="false">IF(C910&lt;(Assumptions!$E$6-Assumptions!$D$6)/(Assumptions!$F$6-Assumptions!$D$6),Assumptions!$D$6+SQRT(C910*(Assumptions!$F$6-Assumptions!$D$6)*(Assumptions!$E$6-Assumptions!$D$6)),Assumptions!$F$6-SQRT((1-C910)*(Assumptions!$F$6-Assumptions!$D$6)*(Assumptions!$F$6-Assumptions!$E$6)))</f>
        <v>0.113206702508208</v>
      </c>
      <c r="F910" s="19" t="n">
        <f aca="false">IF(D910&lt;(Assumptions!$E$7-Assumptions!$D$7)/(Assumptions!$F$7-Assumptions!$D$7),Assumptions!$D$7+SQRT(D910*(Assumptions!$F$7-Assumptions!$D$7)*(Assumptions!$E$7-Assumptions!$D$7)),Assumptions!$F$7-SQRT((1-D910)*(Assumptions!$F$7-Assumptions!$D$7)*(Assumptions!$F$7-Assumptions!$E$7)))</f>
        <v>0.411530702028848</v>
      </c>
      <c r="G910" s="19" t="n">
        <f aca="false">MIN(Assumptions!$D$24,MAX(Assumptions!$D$23,Assumptions!$D$8+Assumptions!$E$8*'Random Draws'!E910))</f>
        <v>0.071177843423057</v>
      </c>
      <c r="H910" s="19" t="n">
        <f aca="false">IF('Random Draws'!F910&lt;(Assumptions!$E$9-Assumptions!$D$9)/(Assumptions!$F$9-Assumptions!$D$9),Assumptions!$D$9+SQRT('Random Draws'!F910*(Assumptions!$F$9-Assumptions!$D$9)*(Assumptions!$E$9-Assumptions!$D$9)),Assumptions!$F$9-SQRT((1-'Random Draws'!F910)*(Assumptions!$F$9-Assumptions!$D$9)*(Assumptions!$F$9-Assumptions!$E$9)))</f>
        <v>0.260017424047752</v>
      </c>
      <c r="I910" s="19" t="n">
        <f aca="false">IF('Random Draws'!G910&lt;(Assumptions!$E$10-Assumptions!$D$10)/(Assumptions!$F$10-Assumptions!$D$10),Assumptions!$D$10+SQRT('Random Draws'!G910*(Assumptions!$F$10-Assumptions!$D$10)*(Assumptions!$E$10-Assumptions!$D$10)),Assumptions!$F$10-SQRT((1-'Random Draws'!G910)*(Assumptions!$F$10-Assumptions!$D$10)*(Assumptions!$F$10-Assumptions!$E$10)))</f>
        <v>0.0182173951385476</v>
      </c>
      <c r="J910" s="19" t="n">
        <f aca="false">IF('Random Draws'!H910&lt;(Assumptions!$E$11-Assumptions!$D$11)/(Assumptions!$F$11-Assumptions!$D$11),Assumptions!$D$11+SQRT('Random Draws'!H910*(Assumptions!$F$11-Assumptions!$D$11)*(Assumptions!$E$11-Assumptions!$D$11)),Assumptions!$F$11-SQRT((1-'Random Draws'!H910)*(Assumptions!$F$11-Assumptions!$D$11)*(Assumptions!$F$11-Assumptions!$E$11)))</f>
        <v>0.180296998573231</v>
      </c>
      <c r="K910" s="19" t="n">
        <f aca="false">MAX(G910,I910+Assumptions!$D$21)</f>
        <v>0.071177843423057</v>
      </c>
      <c r="L910" s="28" t="n">
        <f aca="false">(F910-Assumptions!$D$15)*(1-H910)+Assumptions!$D$15-J910</f>
        <v>0.158030815523721</v>
      </c>
      <c r="M910" s="21" t="n">
        <f aca="false">Assumptions!$D$14*(1+E910)^1*L910-Assumptions!$D$14*(1+E910)^0*E910*Assumptions!$D$16</f>
        <v>25.0160904854467</v>
      </c>
      <c r="N910" s="21" t="n">
        <f aca="false">Assumptions!$D$14*(1+E910)^2*L910-Assumptions!$D$14*(1+E910)^1*E910*Assumptions!$D$16</f>
        <v>27.848079598951</v>
      </c>
      <c r="O910" s="21" t="n">
        <f aca="false">Assumptions!$D$14*(1+E910)^3*L910-Assumptions!$D$14*(1+E910)^2*E910*Assumptions!$D$16</f>
        <v>31.0006688615344</v>
      </c>
      <c r="P910" s="21" t="n">
        <f aca="false">Assumptions!$D$14*(1+E910)^4*L910-Assumptions!$D$14*(1+E910)^3*E910*Assumptions!$D$16</f>
        <v>34.5101523588976</v>
      </c>
      <c r="Q910" s="21" t="n">
        <f aca="false">Assumptions!$D$14*(1+E910)^5*L910-Assumptions!$D$14*(1+E910)^4*E910*Assumptions!$D$16</f>
        <v>38.4169329105042</v>
      </c>
      <c r="R910" s="21" t="n">
        <f aca="false">M910/(1+K910)+N910/(1+K910)^2+O910/(1+K910)^3+P910/(1+K910)^4+Q910/(1+K910)^5</f>
        <v>126.298845896464</v>
      </c>
      <c r="S910" s="21" t="n">
        <f aca="false">Q910*(1+I910)/(K910-I910)</f>
        <v>738.603818970832</v>
      </c>
      <c r="T910" s="21" t="n">
        <f aca="false">R910+S910/(1+K910)^5</f>
        <v>650.02425391806</v>
      </c>
      <c r="U910" s="8" t="n">
        <f aca="false">(T910-Assumptions!$D$17)/Assumptions!$D$18</f>
        <v>18.6009701567224</v>
      </c>
    </row>
    <row r="911" customFormat="false" ht="15" hidden="false" customHeight="false" outlineLevel="0" collapsed="false">
      <c r="B911" s="2" t="n">
        <v>906</v>
      </c>
      <c r="C911" s="27" t="n">
        <f aca="false">NORMSDIST('Random Draws'!C911)</f>
        <v>0.0757537477629624</v>
      </c>
      <c r="D911" s="27" t="n">
        <f aca="false">NORMSDIST(Assumptions!$D$22*'Random Draws'!C911+SQRT(1-Assumptions!$D$22^2)*'Random Draws'!D911)</f>
        <v>0.200061826454281</v>
      </c>
      <c r="E911" s="19" t="n">
        <f aca="false">IF(C911&lt;(Assumptions!$E$6-Assumptions!$D$6)/(Assumptions!$F$6-Assumptions!$D$6),Assumptions!$D$6+SQRT(C911*(Assumptions!$F$6-Assumptions!$D$6)*(Assumptions!$E$6-Assumptions!$D$6)),Assumptions!$F$6-SQRT((1-C911)*(Assumptions!$F$6-Assumptions!$D$6)*(Assumptions!$F$6-Assumptions!$E$6)))</f>
        <v>0.0594619818830152</v>
      </c>
      <c r="F911" s="19" t="n">
        <f aca="false">IF(D911&lt;(Assumptions!$E$7-Assumptions!$D$7)/(Assumptions!$F$7-Assumptions!$D$7),Assumptions!$D$7+SQRT(D911*(Assumptions!$F$7-Assumptions!$D$7)*(Assumptions!$E$7-Assumptions!$D$7)),Assumptions!$F$7-SQRT((1-D911)*(Assumptions!$F$7-Assumptions!$D$7)*(Assumptions!$F$7-Assumptions!$E$7)))</f>
        <v>0.394646370065646</v>
      </c>
      <c r="G911" s="19" t="n">
        <f aca="false">MIN(Assumptions!$D$24,MAX(Assumptions!$D$23,Assumptions!$D$8+Assumptions!$E$8*'Random Draws'!E911))</f>
        <v>0.061723952823541</v>
      </c>
      <c r="H911" s="19" t="n">
        <f aca="false">IF('Random Draws'!F911&lt;(Assumptions!$E$9-Assumptions!$D$9)/(Assumptions!$F$9-Assumptions!$D$9),Assumptions!$D$9+SQRT('Random Draws'!F911*(Assumptions!$F$9-Assumptions!$D$9)*(Assumptions!$E$9-Assumptions!$D$9)),Assumptions!$F$9-SQRT((1-'Random Draws'!F911)*(Assumptions!$F$9-Assumptions!$D$9)*(Assumptions!$F$9-Assumptions!$E$9)))</f>
        <v>0.2467131394241</v>
      </c>
      <c r="I911" s="19" t="n">
        <f aca="false">IF('Random Draws'!G911&lt;(Assumptions!$E$10-Assumptions!$D$10)/(Assumptions!$F$10-Assumptions!$D$10),Assumptions!$D$10+SQRT('Random Draws'!G911*(Assumptions!$F$10-Assumptions!$D$10)*(Assumptions!$E$10-Assumptions!$D$10)),Assumptions!$F$10-SQRT((1-'Random Draws'!G911)*(Assumptions!$F$10-Assumptions!$D$10)*(Assumptions!$F$10-Assumptions!$E$10)))</f>
        <v>0.0200278553996869</v>
      </c>
      <c r="J911" s="19" t="n">
        <f aca="false">IF('Random Draws'!H911&lt;(Assumptions!$E$11-Assumptions!$D$11)/(Assumptions!$F$11-Assumptions!$D$11),Assumptions!$D$11+SQRT('Random Draws'!H911*(Assumptions!$F$11-Assumptions!$D$11)*(Assumptions!$E$11-Assumptions!$D$11)),Assumptions!$F$11-SQRT((1-'Random Draws'!H911)*(Assumptions!$F$11-Assumptions!$D$11)*(Assumptions!$F$11-Assumptions!$E$11)))</f>
        <v>0.163051068901427</v>
      </c>
      <c r="K911" s="19" t="n">
        <f aca="false">MAX(G911,I911+Assumptions!$D$21)</f>
        <v>0.061723952823541</v>
      </c>
      <c r="L911" s="28" t="n">
        <f aca="false">(F911-Assumptions!$D$15)*(1-H911)+Assumptions!$D$15-J911</f>
        <v>0.166303564368131</v>
      </c>
      <c r="M911" s="21" t="n">
        <f aca="false">Assumptions!$D$14*(1+E911)^1*L911-Assumptions!$D$14*(1+E911)^0*E911*Assumptions!$D$16</f>
        <v>25.289224444261</v>
      </c>
      <c r="N911" s="21" t="n">
        <f aca="false">Assumptions!$D$14*(1+E911)^2*L911-Assumptions!$D$14*(1+E911)^1*E911*Assumptions!$D$16</f>
        <v>26.7929718500012</v>
      </c>
      <c r="O911" s="21" t="n">
        <f aca="false">Assumptions!$D$14*(1+E911)^3*L911-Assumptions!$D$14*(1+E911)^2*E911*Assumptions!$D$16</f>
        <v>28.3861350567381</v>
      </c>
      <c r="P911" s="21" t="n">
        <f aca="false">Assumptions!$D$14*(1+E911)^4*L911-Assumptions!$D$14*(1+E911)^3*E911*Assumptions!$D$16</f>
        <v>30.0740309052107</v>
      </c>
      <c r="Q911" s="21" t="n">
        <f aca="false">Assumptions!$D$14*(1+E911)^5*L911-Assumptions!$D$14*(1+E911)^4*E911*Assumptions!$D$16</f>
        <v>31.8622923860455</v>
      </c>
      <c r="R911" s="21" t="n">
        <f aca="false">M911/(1+K911)+N911/(1+K911)^2+O911/(1+K911)^3+P911/(1+K911)^4+Q911/(1+K911)^5</f>
        <v>118.588724685567</v>
      </c>
      <c r="S911" s="21" t="n">
        <f aca="false">Q911*(1+I911)/(K911-I911)</f>
        <v>779.459656386512</v>
      </c>
      <c r="T911" s="21" t="n">
        <f aca="false">R911+S911/(1+K911)^5</f>
        <v>696.33288610463</v>
      </c>
      <c r="U911" s="8" t="n">
        <f aca="false">(T911-Assumptions!$D$17)/Assumptions!$D$18</f>
        <v>20.4533154441852</v>
      </c>
    </row>
    <row r="912" customFormat="false" ht="15" hidden="false" customHeight="false" outlineLevel="0" collapsed="false">
      <c r="B912" s="2" t="n">
        <v>907</v>
      </c>
      <c r="C912" s="27" t="n">
        <f aca="false">NORMSDIST('Random Draws'!C912)</f>
        <v>0.241088081738965</v>
      </c>
      <c r="D912" s="27" t="n">
        <f aca="false">NORMSDIST(Assumptions!$D$22*'Random Draws'!C912+SQRT(1-Assumptions!$D$22^2)*'Random Draws'!D912)</f>
        <v>0.527406624691817</v>
      </c>
      <c r="E912" s="19" t="n">
        <f aca="false">IF(C912&lt;(Assumptions!$E$6-Assumptions!$D$6)/(Assumptions!$F$6-Assumptions!$D$6),Assumptions!$D$6+SQRT(C912*(Assumptions!$F$6-Assumptions!$D$6)*(Assumptions!$E$6-Assumptions!$D$6)),Assumptions!$F$6-SQRT((1-C912)*(Assumptions!$F$6-Assumptions!$D$6)*(Assumptions!$F$6-Assumptions!$E$6)))</f>
        <v>0.0747194528858798</v>
      </c>
      <c r="F912" s="19" t="n">
        <f aca="false">IF(D912&lt;(Assumptions!$E$7-Assumptions!$D$7)/(Assumptions!$F$7-Assumptions!$D$7),Assumptions!$D$7+SQRT(D912*(Assumptions!$F$7-Assumptions!$D$7)*(Assumptions!$E$7-Assumptions!$D$7)),Assumptions!$F$7-SQRT((1-D912)*(Assumptions!$F$7-Assumptions!$D$7)*(Assumptions!$F$7-Assumptions!$E$7)))</f>
        <v>0.41625335321695</v>
      </c>
      <c r="G912" s="19" t="n">
        <f aca="false">MIN(Assumptions!$D$24,MAX(Assumptions!$D$23,Assumptions!$D$8+Assumptions!$E$8*'Random Draws'!E912))</f>
        <v>0.079442853231728</v>
      </c>
      <c r="H912" s="19" t="n">
        <f aca="false">IF('Random Draws'!F912&lt;(Assumptions!$E$9-Assumptions!$D$9)/(Assumptions!$F$9-Assumptions!$D$9),Assumptions!$D$9+SQRT('Random Draws'!F912*(Assumptions!$F$9-Assumptions!$D$9)*(Assumptions!$E$9-Assumptions!$D$9)),Assumptions!$F$9-SQRT((1-'Random Draws'!F912)*(Assumptions!$F$9-Assumptions!$D$9)*(Assumptions!$F$9-Assumptions!$E$9)))</f>
        <v>0.272030588235334</v>
      </c>
      <c r="I912" s="19" t="n">
        <f aca="false">IF('Random Draws'!G912&lt;(Assumptions!$E$10-Assumptions!$D$10)/(Assumptions!$F$10-Assumptions!$D$10),Assumptions!$D$10+SQRT('Random Draws'!G912*(Assumptions!$F$10-Assumptions!$D$10)*(Assumptions!$E$10-Assumptions!$D$10)),Assumptions!$F$10-SQRT((1-'Random Draws'!G912)*(Assumptions!$F$10-Assumptions!$D$10)*(Assumptions!$F$10-Assumptions!$E$10)))</f>
        <v>0.0108110479349582</v>
      </c>
      <c r="J912" s="19" t="n">
        <f aca="false">IF('Random Draws'!H912&lt;(Assumptions!$E$11-Assumptions!$D$11)/(Assumptions!$F$11-Assumptions!$D$11),Assumptions!$D$11+SQRT('Random Draws'!H912*(Assumptions!$F$11-Assumptions!$D$11)*(Assumptions!$E$11-Assumptions!$D$11)),Assumptions!$F$11-SQRT((1-'Random Draws'!H912)*(Assumptions!$F$11-Assumptions!$D$11)*(Assumptions!$F$11-Assumptions!$E$11)))</f>
        <v>0.160668826935986</v>
      </c>
      <c r="K912" s="19" t="n">
        <f aca="false">MAX(G912,I912+Assumptions!$D$21)</f>
        <v>0.079442853231728</v>
      </c>
      <c r="L912" s="28" t="n">
        <f aca="false">(F912-Assumptions!$D$15)*(1-H912)+Assumptions!$D$15-J912</f>
        <v>0.17771485822102</v>
      </c>
      <c r="M912" s="21" t="n">
        <f aca="false">Assumptions!$D$14*(1+E912)^1*L912-Assumptions!$D$14*(1+E912)^0*E912*Assumptions!$D$16</f>
        <v>27.3690445835095</v>
      </c>
      <c r="N912" s="21" t="n">
        <f aca="false">Assumptions!$D$14*(1+E912)^2*L912-Assumptions!$D$14*(1+E912)^1*E912*Assumptions!$D$16</f>
        <v>29.4140446207986</v>
      </c>
      <c r="O912" s="21" t="n">
        <f aca="false">Assumptions!$D$14*(1+E912)^3*L912-Assumptions!$D$14*(1+E912)^2*E912*Assumptions!$D$16</f>
        <v>31.6118459420255</v>
      </c>
      <c r="P912" s="21" t="n">
        <f aca="false">Assumptions!$D$14*(1+E912)^4*L912-Assumptions!$D$14*(1+E912)^3*E912*Assumptions!$D$16</f>
        <v>33.9738657755264</v>
      </c>
      <c r="Q912" s="21" t="n">
        <f aca="false">Assumptions!$D$14*(1+E912)^5*L912-Assumptions!$D$14*(1+E912)^4*E912*Assumptions!$D$16</f>
        <v>36.512374438692</v>
      </c>
      <c r="R912" s="21" t="n">
        <f aca="false">M912/(1+K912)+N912/(1+K912)^2+O912/(1+K912)^3+P912/(1+K912)^4+Q912/(1+K912)^5</f>
        <v>125.669314852738</v>
      </c>
      <c r="S912" s="21" t="n">
        <f aca="false">Q912*(1+I912)/(K912-I912)</f>
        <v>537.755218726629</v>
      </c>
      <c r="T912" s="21" t="n">
        <f aca="false">R912+S912/(1+K912)^5</f>
        <v>492.601964733474</v>
      </c>
      <c r="U912" s="8" t="n">
        <f aca="false">(T912-Assumptions!$D$17)/Assumptions!$D$18</f>
        <v>12.304078589339</v>
      </c>
    </row>
    <row r="913" customFormat="false" ht="15" hidden="false" customHeight="false" outlineLevel="0" collapsed="false">
      <c r="B913" s="2" t="n">
        <v>908</v>
      </c>
      <c r="C913" s="27" t="n">
        <f aca="false">NORMSDIST('Random Draws'!C913)</f>
        <v>0.57570109074369</v>
      </c>
      <c r="D913" s="27" t="n">
        <f aca="false">NORMSDIST(Assumptions!$D$22*'Random Draws'!C913+SQRT(1-Assumptions!$D$22^2)*'Random Draws'!D913)</f>
        <v>0.687987724111236</v>
      </c>
      <c r="E913" s="19" t="n">
        <f aca="false">IF(C913&lt;(Assumptions!$E$6-Assumptions!$D$6)/(Assumptions!$F$6-Assumptions!$D$6),Assumptions!$D$6+SQRT(C913*(Assumptions!$F$6-Assumptions!$D$6)*(Assumptions!$E$6-Assumptions!$D$6)),Assumptions!$F$6-SQRT((1-C913)*(Assumptions!$F$6-Assumptions!$D$6)*(Assumptions!$F$6-Assumptions!$E$6)))</f>
        <v>0.0939403153909891</v>
      </c>
      <c r="F913" s="19" t="n">
        <f aca="false">IF(D913&lt;(Assumptions!$E$7-Assumptions!$D$7)/(Assumptions!$F$7-Assumptions!$D$7),Assumptions!$D$7+SQRT(D913*(Assumptions!$F$7-Assumptions!$D$7)*(Assumptions!$E$7-Assumptions!$D$7)),Assumptions!$F$7-SQRT((1-D913)*(Assumptions!$F$7-Assumptions!$D$7)*(Assumptions!$F$7-Assumptions!$E$7)))</f>
        <v>0.424672261556179</v>
      </c>
      <c r="G913" s="19" t="n">
        <f aca="false">MIN(Assumptions!$D$24,MAX(Assumptions!$D$23,Assumptions!$D$8+Assumptions!$E$8*'Random Draws'!E913))</f>
        <v>0.087433452994951</v>
      </c>
      <c r="H913" s="19" t="n">
        <f aca="false">IF('Random Draws'!F913&lt;(Assumptions!$E$9-Assumptions!$D$9)/(Assumptions!$F$9-Assumptions!$D$9),Assumptions!$D$9+SQRT('Random Draws'!F913*(Assumptions!$F$9-Assumptions!$D$9)*(Assumptions!$E$9-Assumptions!$D$9)),Assumptions!$F$9-SQRT((1-'Random Draws'!F913)*(Assumptions!$F$9-Assumptions!$D$9)*(Assumptions!$F$9-Assumptions!$E$9)))</f>
        <v>0.267824222191387</v>
      </c>
      <c r="I913" s="19" t="n">
        <f aca="false">IF('Random Draws'!G913&lt;(Assumptions!$E$10-Assumptions!$D$10)/(Assumptions!$F$10-Assumptions!$D$10),Assumptions!$D$10+SQRT('Random Draws'!G913*(Assumptions!$F$10-Assumptions!$D$10)*(Assumptions!$E$10-Assumptions!$D$10)),Assumptions!$F$10-SQRT((1-'Random Draws'!G913)*(Assumptions!$F$10-Assumptions!$D$10)*(Assumptions!$F$10-Assumptions!$E$10)))</f>
        <v>0.0254675215051507</v>
      </c>
      <c r="J913" s="19" t="n">
        <f aca="false">IF('Random Draws'!H913&lt;(Assumptions!$E$11-Assumptions!$D$11)/(Assumptions!$F$11-Assumptions!$D$11),Assumptions!$D$11+SQRT('Random Draws'!H913*(Assumptions!$F$11-Assumptions!$D$11)*(Assumptions!$E$11-Assumptions!$D$11)),Assumptions!$F$11-SQRT((1-'Random Draws'!H913)*(Assumptions!$F$11-Assumptions!$D$11)*(Assumptions!$F$11-Assumptions!$E$11)))</f>
        <v>0.176583718648852</v>
      </c>
      <c r="K913" s="19" t="n">
        <f aca="false">MAX(G913,I913+Assumptions!$D$21)</f>
        <v>0.087433452994951</v>
      </c>
      <c r="L913" s="28" t="n">
        <f aca="false">(F913-Assumptions!$D$15)*(1-H913)+Assumptions!$D$15-J913</f>
        <v>0.169168173654666</v>
      </c>
      <c r="M913" s="21" t="n">
        <f aca="false">Assumptions!$D$14*(1+E913)^1*L913-Assumptions!$D$14*(1+E913)^0*E913*Assumptions!$D$16</f>
        <v>26.4250429881251</v>
      </c>
      <c r="N913" s="21" t="n">
        <f aca="false">Assumptions!$D$14*(1+E913)^2*L913-Assumptions!$D$14*(1+E913)^1*E913*Assumptions!$D$16</f>
        <v>28.90741986065</v>
      </c>
      <c r="O913" s="21" t="n">
        <f aca="false">Assumptions!$D$14*(1+E913)^3*L913-Assumptions!$D$14*(1+E913)^2*E913*Assumptions!$D$16</f>
        <v>31.6229919994992</v>
      </c>
      <c r="P913" s="21" t="n">
        <f aca="false">Assumptions!$D$14*(1+E913)^4*L913-Assumptions!$D$14*(1+E913)^3*E913*Assumptions!$D$16</f>
        <v>34.5936658415389</v>
      </c>
      <c r="Q913" s="21" t="n">
        <f aca="false">Assumptions!$D$14*(1+E913)^5*L913-Assumptions!$D$14*(1+E913)^4*E913*Assumptions!$D$16</f>
        <v>37.8434057212235</v>
      </c>
      <c r="R913" s="21" t="n">
        <f aca="false">M913/(1+K913)+N913/(1+K913)^2+O913/(1+K913)^3+P913/(1+K913)^4+Q913/(1+K913)^5</f>
        <v>122.964670962941</v>
      </c>
      <c r="S913" s="21" t="n">
        <f aca="false">Q913*(1+I913)/(K913-I913)</f>
        <v>626.266442499047</v>
      </c>
      <c r="T913" s="21" t="n">
        <f aca="false">R913+S913/(1+K913)^5</f>
        <v>534.820953722677</v>
      </c>
      <c r="U913" s="8" t="n">
        <f aca="false">(T913-Assumptions!$D$17)/Assumptions!$D$18</f>
        <v>13.9928381489071</v>
      </c>
    </row>
    <row r="914" customFormat="false" ht="15" hidden="false" customHeight="false" outlineLevel="0" collapsed="false">
      <c r="B914" s="2" t="n">
        <v>909</v>
      </c>
      <c r="C914" s="27" t="n">
        <f aca="false">NORMSDIST('Random Draws'!C914)</f>
        <v>0.333495481623436</v>
      </c>
      <c r="D914" s="27" t="n">
        <f aca="false">NORMSDIST(Assumptions!$D$22*'Random Draws'!C914+SQRT(1-Assumptions!$D$22^2)*'Random Draws'!D914)</f>
        <v>0.279765012880337</v>
      </c>
      <c r="E914" s="19" t="n">
        <f aca="false">IF(C914&lt;(Assumptions!$E$6-Assumptions!$D$6)/(Assumptions!$F$6-Assumptions!$D$6),Assumptions!$D$6+SQRT(C914*(Assumptions!$F$6-Assumptions!$D$6)*(Assumptions!$E$6-Assumptions!$D$6)),Assumptions!$F$6-SQRT((1-C914)*(Assumptions!$F$6-Assumptions!$D$6)*(Assumptions!$F$6-Assumptions!$E$6)))</f>
        <v>0.080834757353475</v>
      </c>
      <c r="F914" s="19" t="n">
        <f aca="false">IF(D914&lt;(Assumptions!$E$7-Assumptions!$D$7)/(Assumptions!$F$7-Assumptions!$D$7),Assumptions!$D$7+SQRT(D914*(Assumptions!$F$7-Assumptions!$D$7)*(Assumptions!$E$7-Assumptions!$D$7)),Assumptions!$F$7-SQRT((1-D914)*(Assumptions!$F$7-Assumptions!$D$7)*(Assumptions!$F$7-Assumptions!$E$7)))</f>
        <v>0.400970600157699</v>
      </c>
      <c r="G914" s="19" t="n">
        <f aca="false">MIN(Assumptions!$D$24,MAX(Assumptions!$D$23,Assumptions!$D$8+Assumptions!$E$8*'Random Draws'!E914))</f>
        <v>0.0798634950814</v>
      </c>
      <c r="H914" s="19" t="n">
        <f aca="false">IF('Random Draws'!F914&lt;(Assumptions!$E$9-Assumptions!$D$9)/(Assumptions!$F$9-Assumptions!$D$9),Assumptions!$D$9+SQRT('Random Draws'!F914*(Assumptions!$F$9-Assumptions!$D$9)*(Assumptions!$E$9-Assumptions!$D$9)),Assumptions!$F$9-SQRT((1-'Random Draws'!F914)*(Assumptions!$F$9-Assumptions!$D$9)*(Assumptions!$F$9-Assumptions!$E$9)))</f>
        <v>0.288615593460837</v>
      </c>
      <c r="I914" s="19" t="n">
        <f aca="false">IF('Random Draws'!G914&lt;(Assumptions!$E$10-Assumptions!$D$10)/(Assumptions!$F$10-Assumptions!$D$10),Assumptions!$D$10+SQRT('Random Draws'!G914*(Assumptions!$F$10-Assumptions!$D$10)*(Assumptions!$E$10-Assumptions!$D$10)),Assumptions!$F$10-SQRT((1-'Random Draws'!G914)*(Assumptions!$F$10-Assumptions!$D$10)*(Assumptions!$F$10-Assumptions!$E$10)))</f>
        <v>0.0213171725937905</v>
      </c>
      <c r="J914" s="19" t="n">
        <f aca="false">IF('Random Draws'!H914&lt;(Assumptions!$E$11-Assumptions!$D$11)/(Assumptions!$F$11-Assumptions!$D$11),Assumptions!$D$11+SQRT('Random Draws'!H914*(Assumptions!$F$11-Assumptions!$D$11)*(Assumptions!$E$11-Assumptions!$D$11)),Assumptions!$F$11-SQRT((1-'Random Draws'!H914)*(Assumptions!$F$11-Assumptions!$D$11)*(Assumptions!$F$11-Assumptions!$E$11)))</f>
        <v>0.188524685796263</v>
      </c>
      <c r="K914" s="19" t="n">
        <f aca="false">MAX(G914,I914+Assumptions!$D$21)</f>
        <v>0.0798634950814</v>
      </c>
      <c r="L914" s="28" t="n">
        <f aca="false">(F914-Assumptions!$D$15)*(1-H914)+Assumptions!$D$15-J914</f>
        <v>0.134239573786483</v>
      </c>
      <c r="M914" s="21" t="n">
        <f aca="false">Assumptions!$D$14*(1+E914)^1*L914-Assumptions!$D$14*(1+E914)^0*E914*Assumptions!$D$16</f>
        <v>20.6865343938207</v>
      </c>
      <c r="N914" s="21" t="n">
        <f aca="false">Assumptions!$D$14*(1+E914)^2*L914-Assumptions!$D$14*(1+E914)^1*E914*Assumptions!$D$16</f>
        <v>22.3587253820295</v>
      </c>
      <c r="O914" s="21" t="n">
        <f aca="false">Assumptions!$D$14*(1+E914)^3*L914-Assumptions!$D$14*(1+E914)^2*E914*Assumptions!$D$16</f>
        <v>24.1660875230189</v>
      </c>
      <c r="P914" s="21" t="n">
        <f aca="false">Assumptions!$D$14*(1+E914)^4*L914-Assumptions!$D$14*(1+E914)^3*E914*Assumptions!$D$16</f>
        <v>26.1195473441249</v>
      </c>
      <c r="Q914" s="21" t="n">
        <f aca="false">Assumptions!$D$14*(1+E914)^5*L914-Assumptions!$D$14*(1+E914)^4*E914*Assumptions!$D$16</f>
        <v>28.2309146158699</v>
      </c>
      <c r="R914" s="21" t="n">
        <f aca="false">M914/(1+K914)+N914/(1+K914)^2+O914/(1+K914)^3+P914/(1+K914)^4+Q914/(1+K914)^5</f>
        <v>95.9555544621012</v>
      </c>
      <c r="S914" s="21" t="n">
        <f aca="false">Q914*(1+I914)/(K914-I914)</f>
        <v>492.477010854422</v>
      </c>
      <c r="T914" s="21" t="n">
        <f aca="false">R914+S914/(1+K914)^5</f>
        <v>431.339030765002</v>
      </c>
      <c r="U914" s="8" t="n">
        <f aca="false">(T914-Assumptions!$D$17)/Assumptions!$D$18</f>
        <v>9.85356123060007</v>
      </c>
    </row>
    <row r="915" customFormat="false" ht="15" hidden="false" customHeight="false" outlineLevel="0" collapsed="false">
      <c r="B915" s="2" t="n">
        <v>910</v>
      </c>
      <c r="C915" s="27" t="n">
        <f aca="false">NORMSDIST('Random Draws'!C915)</f>
        <v>0.0998561086366493</v>
      </c>
      <c r="D915" s="27" t="n">
        <f aca="false">NORMSDIST(Assumptions!$D$22*'Random Draws'!C915+SQRT(1-Assumptions!$D$22^2)*'Random Draws'!D915)</f>
        <v>0.580007333144236</v>
      </c>
      <c r="E915" s="19" t="n">
        <f aca="false">IF(C915&lt;(Assumptions!$E$6-Assumptions!$D$6)/(Assumptions!$F$6-Assumptions!$D$6),Assumptions!$D$6+SQRT(C915*(Assumptions!$F$6-Assumptions!$D$6)*(Assumptions!$E$6-Assumptions!$D$6)),Assumptions!$F$6-SQRT((1-C915)*(Assumptions!$F$6-Assumptions!$D$6)*(Assumptions!$F$6-Assumptions!$E$6)))</f>
        <v>0.0623445864401928</v>
      </c>
      <c r="F915" s="19" t="n">
        <f aca="false">IF(D915&lt;(Assumptions!$E$7-Assumptions!$D$7)/(Assumptions!$F$7-Assumptions!$D$7),Assumptions!$D$7+SQRT(D915*(Assumptions!$F$7-Assumptions!$D$7)*(Assumptions!$E$7-Assumptions!$D$7)),Assumptions!$F$7-SQRT((1-D915)*(Assumptions!$F$7-Assumptions!$D$7)*(Assumptions!$F$7-Assumptions!$E$7)))</f>
        <v>0.418991897739142</v>
      </c>
      <c r="G915" s="19" t="n">
        <f aca="false">MIN(Assumptions!$D$24,MAX(Assumptions!$D$23,Assumptions!$D$8+Assumptions!$E$8*'Random Draws'!E915))</f>
        <v>0.069229610352801</v>
      </c>
      <c r="H915" s="19" t="n">
        <f aca="false">IF('Random Draws'!F915&lt;(Assumptions!$E$9-Assumptions!$D$9)/(Assumptions!$F$9-Assumptions!$D$9),Assumptions!$D$9+SQRT('Random Draws'!F915*(Assumptions!$F$9-Assumptions!$D$9)*(Assumptions!$E$9-Assumptions!$D$9)),Assumptions!$F$9-SQRT((1-'Random Draws'!F915)*(Assumptions!$F$9-Assumptions!$D$9)*(Assumptions!$F$9-Assumptions!$E$9)))</f>
        <v>0.255208903849344</v>
      </c>
      <c r="I915" s="19" t="n">
        <f aca="false">IF('Random Draws'!G915&lt;(Assumptions!$E$10-Assumptions!$D$10)/(Assumptions!$F$10-Assumptions!$D$10),Assumptions!$D$10+SQRT('Random Draws'!G915*(Assumptions!$F$10-Assumptions!$D$10)*(Assumptions!$E$10-Assumptions!$D$10)),Assumptions!$F$10-SQRT((1-'Random Draws'!G915)*(Assumptions!$F$10-Assumptions!$D$10)*(Assumptions!$F$10-Assumptions!$E$10)))</f>
        <v>0.022141231137395</v>
      </c>
      <c r="J915" s="19" t="n">
        <f aca="false">IF('Random Draws'!H915&lt;(Assumptions!$E$11-Assumptions!$D$11)/(Assumptions!$F$11-Assumptions!$D$11),Assumptions!$D$11+SQRT('Random Draws'!H915*(Assumptions!$F$11-Assumptions!$D$11)*(Assumptions!$E$11-Assumptions!$D$11)),Assumptions!$F$11-SQRT((1-'Random Draws'!H915)*(Assumptions!$F$11-Assumptions!$D$11)*(Assumptions!$F$11-Assumptions!$E$11)))</f>
        <v>0.160316714566422</v>
      </c>
      <c r="K915" s="19" t="n">
        <f aca="false">MAX(G915,I915+Assumptions!$D$21)</f>
        <v>0.069229610352801</v>
      </c>
      <c r="L915" s="28" t="n">
        <f aca="false">(F915-Assumptions!$D$15)*(1-H915)+Assumptions!$D$15-J915</f>
        <v>0.184921877729372</v>
      </c>
      <c r="M915" s="21" t="n">
        <f aca="false">Assumptions!$D$14*(1+E915)^1*L915-Assumptions!$D$14*(1+E915)^0*E915*Assumptions!$D$16</f>
        <v>28.2141606284075</v>
      </c>
      <c r="N915" s="21" t="n">
        <f aca="false">Assumptions!$D$14*(1+E915)^2*L915-Assumptions!$D$14*(1+E915)^1*E915*Assumptions!$D$16</f>
        <v>29.9731608045427</v>
      </c>
      <c r="O915" s="21" t="n">
        <f aca="false">Assumptions!$D$14*(1+E915)^3*L915-Assumptions!$D$14*(1+E915)^2*E915*Assumptions!$D$16</f>
        <v>31.8418251192073</v>
      </c>
      <c r="P915" s="21" t="n">
        <f aca="false">Assumptions!$D$14*(1+E915)^4*L915-Assumptions!$D$14*(1+E915)^3*E915*Assumptions!$D$16</f>
        <v>33.8269905377653</v>
      </c>
      <c r="Q915" s="21" t="n">
        <f aca="false">Assumptions!$D$14*(1+E915)^5*L915-Assumptions!$D$14*(1+E915)^4*E915*Assumptions!$D$16</f>
        <v>35.9359202733586</v>
      </c>
      <c r="R915" s="21" t="n">
        <f aca="false">M915/(1+K915)+N915/(1+K915)^2+O915/(1+K915)^3+P915/(1+K915)^4+Q915/(1+K915)^5</f>
        <v>130.248625636668</v>
      </c>
      <c r="S915" s="21" t="n">
        <f aca="false">Q915*(1+I915)/(K915-I915)</f>
        <v>780.056277202432</v>
      </c>
      <c r="T915" s="21" t="n">
        <f aca="false">R915+S915/(1+K915)^5</f>
        <v>688.424485169266</v>
      </c>
      <c r="U915" s="8" t="n">
        <f aca="false">(T915-Assumptions!$D$17)/Assumptions!$D$18</f>
        <v>20.1369794067706</v>
      </c>
    </row>
    <row r="916" customFormat="false" ht="15" hidden="false" customHeight="false" outlineLevel="0" collapsed="false">
      <c r="B916" s="2" t="n">
        <v>911</v>
      </c>
      <c r="C916" s="27" t="n">
        <f aca="false">NORMSDIST('Random Draws'!C916)</f>
        <v>0.26618767543472</v>
      </c>
      <c r="D916" s="27" t="n">
        <f aca="false">NORMSDIST(Assumptions!$D$22*'Random Draws'!C916+SQRT(1-Assumptions!$D$22^2)*'Random Draws'!D916)</f>
        <v>0.193490710024566</v>
      </c>
      <c r="E916" s="19" t="n">
        <f aca="false">IF(C916&lt;(Assumptions!$E$6-Assumptions!$D$6)/(Assumptions!$F$6-Assumptions!$D$6),Assumptions!$D$6+SQRT(C916*(Assumptions!$F$6-Assumptions!$D$6)*(Assumptions!$E$6-Assumptions!$D$6)),Assumptions!$F$6-SQRT((1-C916)*(Assumptions!$F$6-Assumptions!$D$6)*(Assumptions!$F$6-Assumptions!$E$6)))</f>
        <v>0.0764820281395319</v>
      </c>
      <c r="F916" s="19" t="n">
        <f aca="false">IF(D916&lt;(Assumptions!$E$7-Assumptions!$D$7)/(Assumptions!$F$7-Assumptions!$D$7),Assumptions!$D$7+SQRT(D916*(Assumptions!$F$7-Assumptions!$D$7)*(Assumptions!$E$7-Assumptions!$D$7)),Assumptions!$F$7-SQRT((1-D916)*(Assumptions!$F$7-Assumptions!$D$7)*(Assumptions!$F$7-Assumptions!$E$7)))</f>
        <v>0.394072632128255</v>
      </c>
      <c r="G916" s="19" t="n">
        <f aca="false">MIN(Assumptions!$D$24,MAX(Assumptions!$D$23,Assumptions!$D$8+Assumptions!$E$8*'Random Draws'!E916))</f>
        <v>0.078138677510099</v>
      </c>
      <c r="H916" s="19" t="n">
        <f aca="false">IF('Random Draws'!F916&lt;(Assumptions!$E$9-Assumptions!$D$9)/(Assumptions!$F$9-Assumptions!$D$9),Assumptions!$D$9+SQRT('Random Draws'!F916*(Assumptions!$F$9-Assumptions!$D$9)*(Assumptions!$E$9-Assumptions!$D$9)),Assumptions!$F$9-SQRT((1-'Random Draws'!F916)*(Assumptions!$F$9-Assumptions!$D$9)*(Assumptions!$F$9-Assumptions!$E$9)))</f>
        <v>0.28324594682804</v>
      </c>
      <c r="I916" s="19" t="n">
        <f aca="false">IF('Random Draws'!G916&lt;(Assumptions!$E$10-Assumptions!$D$10)/(Assumptions!$F$10-Assumptions!$D$10),Assumptions!$D$10+SQRT('Random Draws'!G916*(Assumptions!$F$10-Assumptions!$D$10)*(Assumptions!$E$10-Assumptions!$D$10)),Assumptions!$F$10-SQRT((1-'Random Draws'!G916)*(Assumptions!$F$10-Assumptions!$D$10)*(Assumptions!$F$10-Assumptions!$E$10)))</f>
        <v>0.0151410783324707</v>
      </c>
      <c r="J916" s="19" t="n">
        <f aca="false">IF('Random Draws'!H916&lt;(Assumptions!$E$11-Assumptions!$D$11)/(Assumptions!$F$11-Assumptions!$D$11),Assumptions!$D$11+SQRT('Random Draws'!H916*(Assumptions!$F$11-Assumptions!$D$11)*(Assumptions!$E$11-Assumptions!$D$11)),Assumptions!$F$11-SQRT((1-'Random Draws'!H916)*(Assumptions!$F$11-Assumptions!$D$11)*(Assumptions!$F$11-Assumptions!$E$11)))</f>
        <v>0.202058064157957</v>
      </c>
      <c r="K916" s="19" t="n">
        <f aca="false">MAX(G916,I916+Assumptions!$D$21)</f>
        <v>0.078138677510099</v>
      </c>
      <c r="L916" s="28" t="n">
        <f aca="false">(F916-Assumptions!$D$15)*(1-H916)+Assumptions!$D$15-J916</f>
        <v>0.117217065251758</v>
      </c>
      <c r="M916" s="21" t="n">
        <f aca="false">Assumptions!$D$14*(1+E916)^1*L916-Assumptions!$D$14*(1+E916)^0*E916*Assumptions!$D$16</f>
        <v>17.9637024771356</v>
      </c>
      <c r="N916" s="21" t="n">
        <f aca="false">Assumptions!$D$14*(1+E916)^2*L916-Assumptions!$D$14*(1+E916)^1*E916*Assumptions!$D$16</f>
        <v>19.3376028754821</v>
      </c>
      <c r="O916" s="21" t="n">
        <f aca="false">Assumptions!$D$14*(1+E916)^3*L916-Assumptions!$D$14*(1+E916)^2*E916*Assumptions!$D$16</f>
        <v>20.8165819627558</v>
      </c>
      <c r="P916" s="21" t="n">
        <f aca="false">Assumptions!$D$14*(1+E916)^4*L916-Assumptions!$D$14*(1+E916)^3*E916*Assumptions!$D$16</f>
        <v>22.4086763702002</v>
      </c>
      <c r="Q916" s="21" t="n">
        <f aca="false">Assumptions!$D$14*(1+E916)^5*L916-Assumptions!$D$14*(1+E916)^4*E916*Assumptions!$D$16</f>
        <v>24.1225373869155</v>
      </c>
      <c r="R916" s="21" t="n">
        <f aca="false">M916/(1+K916)+N916/(1+K916)^2+O916/(1+K916)^3+P916/(1+K916)^4+Q916/(1+K916)^5</f>
        <v>83.0532387902315</v>
      </c>
      <c r="S916" s="21" t="n">
        <f aca="false">Q916*(1+I916)/(K916-I916)</f>
        <v>388.709711714932</v>
      </c>
      <c r="T916" s="21" t="n">
        <f aca="false">R916+S916/(1+K916)^5</f>
        <v>349.894054549416</v>
      </c>
      <c r="U916" s="8" t="n">
        <f aca="false">(T916-Assumptions!$D$17)/Assumptions!$D$18</f>
        <v>6.59576218197665</v>
      </c>
    </row>
    <row r="917" customFormat="false" ht="15" hidden="false" customHeight="false" outlineLevel="0" collapsed="false">
      <c r="B917" s="2" t="n">
        <v>912</v>
      </c>
      <c r="C917" s="27" t="n">
        <f aca="false">NORMSDIST('Random Draws'!C917)</f>
        <v>0.82663205641228</v>
      </c>
      <c r="D917" s="27" t="n">
        <f aca="false">NORMSDIST(Assumptions!$D$22*'Random Draws'!C917+SQRT(1-Assumptions!$D$22^2)*'Random Draws'!D917)</f>
        <v>0.573980054625112</v>
      </c>
      <c r="E917" s="19" t="n">
        <f aca="false">IF(C917&lt;(Assumptions!$E$6-Assumptions!$D$6)/(Assumptions!$F$6-Assumptions!$D$6),Assumptions!$D$6+SQRT(C917*(Assumptions!$F$6-Assumptions!$D$6)*(Assumptions!$E$6-Assumptions!$D$6)),Assumptions!$F$6-SQRT((1-C917)*(Assumptions!$F$6-Assumptions!$D$6)*(Assumptions!$F$6-Assumptions!$E$6)))</f>
        <v>0.110557858129229</v>
      </c>
      <c r="F917" s="19" t="n">
        <f aca="false">IF(D917&lt;(Assumptions!$E$7-Assumptions!$D$7)/(Assumptions!$F$7-Assumptions!$D$7),Assumptions!$D$7+SQRT(D917*(Assumptions!$F$7-Assumptions!$D$7)*(Assumptions!$E$7-Assumptions!$D$7)),Assumptions!$F$7-SQRT((1-D917)*(Assumptions!$F$7-Assumptions!$D$7)*(Assumptions!$F$7-Assumptions!$E$7)))</f>
        <v>0.418684583390791</v>
      </c>
      <c r="G917" s="19" t="n">
        <f aca="false">MIN(Assumptions!$D$24,MAX(Assumptions!$D$23,Assumptions!$D$8+Assumptions!$E$8*'Random Draws'!E917))</f>
        <v>0.090250984070805</v>
      </c>
      <c r="H917" s="19" t="n">
        <f aca="false">IF('Random Draws'!F917&lt;(Assumptions!$E$9-Assumptions!$D$9)/(Assumptions!$F$9-Assumptions!$D$9),Assumptions!$D$9+SQRT('Random Draws'!F917*(Assumptions!$F$9-Assumptions!$D$9)*(Assumptions!$E$9-Assumptions!$D$9)),Assumptions!$F$9-SQRT((1-'Random Draws'!F917)*(Assumptions!$F$9-Assumptions!$D$9)*(Assumptions!$F$9-Assumptions!$E$9)))</f>
        <v>0.345667162922772</v>
      </c>
      <c r="I917" s="19" t="n">
        <f aca="false">IF('Random Draws'!G917&lt;(Assumptions!$E$10-Assumptions!$D$10)/(Assumptions!$F$10-Assumptions!$D$10),Assumptions!$D$10+SQRT('Random Draws'!G917*(Assumptions!$F$10-Assumptions!$D$10)*(Assumptions!$E$10-Assumptions!$D$10)),Assumptions!$F$10-SQRT((1-'Random Draws'!G917)*(Assumptions!$F$10-Assumptions!$D$10)*(Assumptions!$F$10-Assumptions!$E$10)))</f>
        <v>0.0186722981452093</v>
      </c>
      <c r="J917" s="19" t="n">
        <f aca="false">IF('Random Draws'!H917&lt;(Assumptions!$E$11-Assumptions!$D$11)/(Assumptions!$F$11-Assumptions!$D$11),Assumptions!$D$11+SQRT('Random Draws'!H917*(Assumptions!$F$11-Assumptions!$D$11)*(Assumptions!$E$11-Assumptions!$D$11)),Assumptions!$F$11-SQRT((1-'Random Draws'!H917)*(Assumptions!$F$11-Assumptions!$D$11)*(Assumptions!$F$11-Assumptions!$E$11)))</f>
        <v>0.157957878643517</v>
      </c>
      <c r="K917" s="19" t="n">
        <f aca="false">MAX(G917,I917+Assumptions!$D$21)</f>
        <v>0.090250984070805</v>
      </c>
      <c r="L917" s="28" t="n">
        <f aca="false">(F917-Assumptions!$D$15)*(1-H917)+Assumptions!$D$15-J917</f>
        <v>0.160937923827036</v>
      </c>
      <c r="M917" s="21" t="n">
        <f aca="false">Assumptions!$D$14*(1+E917)^1*L917-Assumptions!$D$14*(1+E917)^0*E917*Assumptions!$D$16</f>
        <v>25.43505033382</v>
      </c>
      <c r="N917" s="21" t="n">
        <f aca="false">Assumptions!$D$14*(1+E917)^2*L917-Assumptions!$D$14*(1+E917)^1*E917*Assumptions!$D$16</f>
        <v>28.2470950201363</v>
      </c>
      <c r="O917" s="21" t="n">
        <f aca="false">Assumptions!$D$14*(1+E917)^3*L917-Assumptions!$D$14*(1+E917)^2*E917*Assumptions!$D$16</f>
        <v>31.3700333439354</v>
      </c>
      <c r="P917" s="21" t="n">
        <f aca="false">Assumptions!$D$14*(1+E917)^4*L917-Assumptions!$D$14*(1+E917)^3*E917*Assumptions!$D$16</f>
        <v>34.8382370398834</v>
      </c>
      <c r="Q917" s="21" t="n">
        <f aca="false">Assumptions!$D$14*(1+E917)^5*L917-Assumptions!$D$14*(1+E917)^4*E917*Assumptions!$D$16</f>
        <v>38.6898779080112</v>
      </c>
      <c r="R917" s="21" t="n">
        <f aca="false">M917/(1+K917)+N917/(1+K917)^2+O917/(1+K917)^3+P917/(1+K917)^4+Q917/(1+K917)^5</f>
        <v>121.074704928859</v>
      </c>
      <c r="S917" s="21" t="n">
        <f aca="false">Q917*(1+I917)/(K917-I917)</f>
        <v>550.615121441032</v>
      </c>
      <c r="T917" s="21" t="n">
        <f aca="false">R917+S917/(1+K917)^5</f>
        <v>478.525030900032</v>
      </c>
      <c r="U917" s="8" t="n">
        <f aca="false">(T917-Assumptions!$D$17)/Assumptions!$D$18</f>
        <v>11.7410012360013</v>
      </c>
    </row>
    <row r="918" customFormat="false" ht="15" hidden="false" customHeight="false" outlineLevel="0" collapsed="false">
      <c r="B918" s="2" t="n">
        <v>913</v>
      </c>
      <c r="C918" s="27" t="n">
        <f aca="false">NORMSDIST('Random Draws'!C918)</f>
        <v>0.0062830441022072</v>
      </c>
      <c r="D918" s="27" t="n">
        <f aca="false">NORMSDIST(Assumptions!$D$22*'Random Draws'!C918+SQRT(1-Assumptions!$D$22^2)*'Random Draws'!D918)</f>
        <v>0.125539161996935</v>
      </c>
      <c r="E918" s="19" t="n">
        <f aca="false">IF(C918&lt;(Assumptions!$E$6-Assumptions!$D$6)/(Assumptions!$F$6-Assumptions!$D$6),Assumptions!$D$6+SQRT(C918*(Assumptions!$F$6-Assumptions!$D$6)*(Assumptions!$E$6-Assumptions!$D$6)),Assumptions!$F$6-SQRT((1-C918)*(Assumptions!$F$6-Assumptions!$D$6)*(Assumptions!$F$6-Assumptions!$E$6)))</f>
        <v>0.0456049282342449</v>
      </c>
      <c r="F918" s="19" t="n">
        <f aca="false">IF(D918&lt;(Assumptions!$E$7-Assumptions!$D$7)/(Assumptions!$F$7-Assumptions!$D$7),Assumptions!$D$7+SQRT(D918*(Assumptions!$F$7-Assumptions!$D$7)*(Assumptions!$E$7-Assumptions!$D$7)),Assumptions!$F$7-SQRT((1-D918)*(Assumptions!$F$7-Assumptions!$D$7)*(Assumptions!$F$7-Assumptions!$E$7)))</f>
        <v>0.387445126561588</v>
      </c>
      <c r="G918" s="19" t="n">
        <f aca="false">MIN(Assumptions!$D$24,MAX(Assumptions!$D$23,Assumptions!$D$8+Assumptions!$E$8*'Random Draws'!E918))</f>
        <v>0.07475973198741</v>
      </c>
      <c r="H918" s="19" t="n">
        <f aca="false">IF('Random Draws'!F918&lt;(Assumptions!$E$9-Assumptions!$D$9)/(Assumptions!$F$9-Assumptions!$D$9),Assumptions!$D$9+SQRT('Random Draws'!F918*(Assumptions!$F$9-Assumptions!$D$9)*(Assumptions!$E$9-Assumptions!$D$9)),Assumptions!$F$9-SQRT((1-'Random Draws'!F918)*(Assumptions!$F$9-Assumptions!$D$9)*(Assumptions!$F$9-Assumptions!$E$9)))</f>
        <v>0.257015887677673</v>
      </c>
      <c r="I918" s="19" t="n">
        <f aca="false">IF('Random Draws'!G918&lt;(Assumptions!$E$10-Assumptions!$D$10)/(Assumptions!$F$10-Assumptions!$D$10),Assumptions!$D$10+SQRT('Random Draws'!G918*(Assumptions!$F$10-Assumptions!$D$10)*(Assumptions!$E$10-Assumptions!$D$10)),Assumptions!$F$10-SQRT((1-'Random Draws'!G918)*(Assumptions!$F$10-Assumptions!$D$10)*(Assumptions!$F$10-Assumptions!$E$10)))</f>
        <v>0.0208753713425086</v>
      </c>
      <c r="J918" s="19" t="n">
        <f aca="false">IF('Random Draws'!H918&lt;(Assumptions!$E$11-Assumptions!$D$11)/(Assumptions!$F$11-Assumptions!$D$11),Assumptions!$D$11+SQRT('Random Draws'!H918*(Assumptions!$F$11-Assumptions!$D$11)*(Assumptions!$E$11-Assumptions!$D$11)),Assumptions!$F$11-SQRT((1-'Random Draws'!H918)*(Assumptions!$F$11-Assumptions!$D$11)*(Assumptions!$F$11-Assumptions!$E$11)))</f>
        <v>0.153024825224549</v>
      </c>
      <c r="K918" s="19" t="n">
        <f aca="false">MAX(G918,I918+Assumptions!$D$21)</f>
        <v>0.07475973198741</v>
      </c>
      <c r="L918" s="28" t="n">
        <f aca="false">(F918-Assumptions!$D$15)*(1-H918)+Assumptions!$D$15-J918</f>
        <v>0.168252813605522</v>
      </c>
      <c r="M918" s="21" t="n">
        <f aca="false">Assumptions!$D$14*(1+E918)^1*L918-Assumptions!$D$14*(1+E918)^0*E918*Assumptions!$D$16</f>
        <v>25.3108843709867</v>
      </c>
      <c r="N918" s="21" t="n">
        <f aca="false">Assumptions!$D$14*(1+E918)^2*L918-Assumptions!$D$14*(1+E918)^1*E918*Assumptions!$D$16</f>
        <v>26.4651854362708</v>
      </c>
      <c r="O918" s="21" t="n">
        <f aca="false">Assumptions!$D$14*(1+E918)^3*L918-Assumptions!$D$14*(1+E918)^2*E918*Assumptions!$D$16</f>
        <v>27.672128318798</v>
      </c>
      <c r="P918" s="21" t="n">
        <f aca="false">Assumptions!$D$14*(1+E918)^4*L918-Assumptions!$D$14*(1+E918)^3*E918*Assumptions!$D$16</f>
        <v>28.9341137448656</v>
      </c>
      <c r="Q918" s="21" t="n">
        <f aca="false">Assumptions!$D$14*(1+E918)^5*L918-Assumptions!$D$14*(1+E918)^4*E918*Assumptions!$D$16</f>
        <v>30.2536519257216</v>
      </c>
      <c r="R918" s="21" t="n">
        <f aca="false">M918/(1+K918)+N918/(1+K918)^2+O918/(1+K918)^3+P918/(1+K918)^4+Q918/(1+K918)^5</f>
        <v>111.533884020531</v>
      </c>
      <c r="S918" s="21" t="n">
        <f aca="false">Q918*(1+I918)/(K918-I918)</f>
        <v>573.175737347465</v>
      </c>
      <c r="T918" s="21" t="n">
        <f aca="false">R918+S918/(1+K918)^5</f>
        <v>511.230863724407</v>
      </c>
      <c r="U918" s="8" t="n">
        <f aca="false">(T918-Assumptions!$D$17)/Assumptions!$D$18</f>
        <v>13.0492345489763</v>
      </c>
    </row>
    <row r="919" customFormat="false" ht="15" hidden="false" customHeight="false" outlineLevel="0" collapsed="false">
      <c r="B919" s="2" t="n">
        <v>914</v>
      </c>
      <c r="C919" s="27" t="n">
        <f aca="false">NORMSDIST('Random Draws'!C919)</f>
        <v>0.490782609461014</v>
      </c>
      <c r="D919" s="27" t="n">
        <f aca="false">NORMSDIST(Assumptions!$D$22*'Random Draws'!C919+SQRT(1-Assumptions!$D$22^2)*'Random Draws'!D919)</f>
        <v>0.936095789942035</v>
      </c>
      <c r="E919" s="19" t="n">
        <f aca="false">IF(C919&lt;(Assumptions!$E$6-Assumptions!$D$6)/(Assumptions!$F$6-Assumptions!$D$6),Assumptions!$D$6+SQRT(C919*(Assumptions!$F$6-Assumptions!$D$6)*(Assumptions!$E$6-Assumptions!$D$6)),Assumptions!$F$6-SQRT((1-C919)*(Assumptions!$F$6-Assumptions!$D$6)*(Assumptions!$F$6-Assumptions!$E$6)))</f>
        <v>0.089536986659516</v>
      </c>
      <c r="F919" s="19" t="n">
        <f aca="false">IF(D919&lt;(Assumptions!$E$7-Assumptions!$D$7)/(Assumptions!$F$7-Assumptions!$D$7),Assumptions!$D$7+SQRT(D919*(Assumptions!$F$7-Assumptions!$D$7)*(Assumptions!$E$7-Assumptions!$D$7)),Assumptions!$F$7-SQRT((1-D919)*(Assumptions!$F$7-Assumptions!$D$7)*(Assumptions!$F$7-Assumptions!$E$7)))</f>
        <v>0.444011978226439</v>
      </c>
      <c r="G919" s="19" t="n">
        <f aca="false">MIN(Assumptions!$D$24,MAX(Assumptions!$D$23,Assumptions!$D$8+Assumptions!$E$8*'Random Draws'!E919))</f>
        <v>0.089932964824612</v>
      </c>
      <c r="H919" s="19" t="n">
        <f aca="false">IF('Random Draws'!F919&lt;(Assumptions!$E$9-Assumptions!$D$9)/(Assumptions!$F$9-Assumptions!$D$9),Assumptions!$D$9+SQRT('Random Draws'!F919*(Assumptions!$F$9-Assumptions!$D$9)*(Assumptions!$E$9-Assumptions!$D$9)),Assumptions!$F$9-SQRT((1-'Random Draws'!F919)*(Assumptions!$F$9-Assumptions!$D$9)*(Assumptions!$F$9-Assumptions!$E$9)))</f>
        <v>0.263761843511758</v>
      </c>
      <c r="I919" s="19" t="n">
        <f aca="false">IF('Random Draws'!G919&lt;(Assumptions!$E$10-Assumptions!$D$10)/(Assumptions!$F$10-Assumptions!$D$10),Assumptions!$D$10+SQRT('Random Draws'!G919*(Assumptions!$F$10-Assumptions!$D$10)*(Assumptions!$E$10-Assumptions!$D$10)),Assumptions!$F$10-SQRT((1-'Random Draws'!G919)*(Assumptions!$F$10-Assumptions!$D$10)*(Assumptions!$F$10-Assumptions!$E$10)))</f>
        <v>0.0171176247986266</v>
      </c>
      <c r="J919" s="19" t="n">
        <f aca="false">IF('Random Draws'!H919&lt;(Assumptions!$E$11-Assumptions!$D$11)/(Assumptions!$F$11-Assumptions!$D$11),Assumptions!$D$11+SQRT('Random Draws'!H919*(Assumptions!$F$11-Assumptions!$D$11)*(Assumptions!$E$11-Assumptions!$D$11)),Assumptions!$F$11-SQRT((1-'Random Draws'!H919)*(Assumptions!$F$11-Assumptions!$D$11)*(Assumptions!$F$11-Assumptions!$E$11)))</f>
        <v>0.145397648406654</v>
      </c>
      <c r="K919" s="19" t="n">
        <f aca="false">MAX(G919,I919+Assumptions!$D$21)</f>
        <v>0.089932964824612</v>
      </c>
      <c r="L919" s="28" t="n">
        <f aca="false">(F919-Assumptions!$D$15)*(1-H919)+Assumptions!$D$15-J919</f>
        <v>0.215789951558006</v>
      </c>
      <c r="M919" s="21" t="n">
        <f aca="false">Assumptions!$D$14*(1+E919)^1*L919-Assumptions!$D$14*(1+E919)^0*E919*Assumptions!$D$16</f>
        <v>33.7016284759584</v>
      </c>
      <c r="N919" s="21" t="n">
        <f aca="false">Assumptions!$D$14*(1+E919)^2*L919-Assumptions!$D$14*(1+E919)^1*E919*Assumptions!$D$16</f>
        <v>36.7191707352143</v>
      </c>
      <c r="O919" s="21" t="n">
        <f aca="false">Assumptions!$D$14*(1+E919)^3*L919-Assumptions!$D$14*(1+E919)^2*E919*Assumptions!$D$16</f>
        <v>40.0068946354817</v>
      </c>
      <c r="P919" s="21" t="n">
        <f aca="false">Assumptions!$D$14*(1+E919)^4*L919-Assumptions!$D$14*(1+E919)^3*E919*Assumptions!$D$16</f>
        <v>43.5889914267475</v>
      </c>
      <c r="Q919" s="21" t="n">
        <f aca="false">Assumptions!$D$14*(1+E919)^5*L919-Assumptions!$D$14*(1+E919)^4*E919*Assumptions!$D$16</f>
        <v>47.4918183706259</v>
      </c>
      <c r="R919" s="21" t="n">
        <f aca="false">M919/(1+K919)+N919/(1+K919)^2+O919/(1+K919)^3+P919/(1+K919)^4+Q919/(1+K919)^5</f>
        <v>154.491838091174</v>
      </c>
      <c r="S919" s="21" t="n">
        <f aca="false">Q919*(1+I919)/(K919-I919)</f>
        <v>663.387213206179</v>
      </c>
      <c r="T919" s="21" t="n">
        <f aca="false">R919+S919/(1+K919)^5</f>
        <v>585.780614557109</v>
      </c>
      <c r="U919" s="8" t="n">
        <f aca="false">(T919-Assumptions!$D$17)/Assumptions!$D$18</f>
        <v>16.0312245822844</v>
      </c>
    </row>
    <row r="920" customFormat="false" ht="15" hidden="false" customHeight="false" outlineLevel="0" collapsed="false">
      <c r="B920" s="2" t="n">
        <v>915</v>
      </c>
      <c r="C920" s="27" t="n">
        <f aca="false">NORMSDIST('Random Draws'!C920)</f>
        <v>0.881122599441236</v>
      </c>
      <c r="D920" s="27" t="n">
        <f aca="false">NORMSDIST(Assumptions!$D$22*'Random Draws'!C920+SQRT(1-Assumptions!$D$22^2)*'Random Draws'!D920)</f>
        <v>0.937597039284857</v>
      </c>
      <c r="E920" s="19" t="n">
        <f aca="false">IF(C920&lt;(Assumptions!$E$6-Assumptions!$D$6)/(Assumptions!$F$6-Assumptions!$D$6),Assumptions!$D$6+SQRT(C920*(Assumptions!$F$6-Assumptions!$D$6)*(Assumptions!$E$6-Assumptions!$D$6)),Assumptions!$F$6-SQRT((1-C920)*(Assumptions!$F$6-Assumptions!$D$6)*(Assumptions!$F$6-Assumptions!$E$6)))</f>
        <v>0.115619946620366</v>
      </c>
      <c r="F920" s="19" t="n">
        <f aca="false">IF(D920&lt;(Assumptions!$E$7-Assumptions!$D$7)/(Assumptions!$F$7-Assumptions!$D$7),Assumptions!$D$7+SQRT(D920*(Assumptions!$F$7-Assumptions!$D$7)*(Assumptions!$E$7-Assumptions!$D$7)),Assumptions!$F$7-SQRT((1-D920)*(Assumptions!$F$7-Assumptions!$D$7)*(Assumptions!$F$7-Assumptions!$E$7)))</f>
        <v>0.444200891073843</v>
      </c>
      <c r="G920" s="19" t="n">
        <f aca="false">MIN(Assumptions!$D$24,MAX(Assumptions!$D$23,Assumptions!$D$8+Assumptions!$E$8*'Random Draws'!E920))</f>
        <v>0.081599481353266</v>
      </c>
      <c r="H920" s="19" t="n">
        <f aca="false">IF('Random Draws'!F920&lt;(Assumptions!$E$9-Assumptions!$D$9)/(Assumptions!$F$9-Assumptions!$D$9),Assumptions!$D$9+SQRT('Random Draws'!F920*(Assumptions!$F$9-Assumptions!$D$9)*(Assumptions!$E$9-Assumptions!$D$9)),Assumptions!$F$9-SQRT((1-'Random Draws'!F920)*(Assumptions!$F$9-Assumptions!$D$9)*(Assumptions!$F$9-Assumptions!$E$9)))</f>
        <v>0.298678526128724</v>
      </c>
      <c r="I920" s="19" t="n">
        <f aca="false">IF('Random Draws'!G920&lt;(Assumptions!$E$10-Assumptions!$D$10)/(Assumptions!$F$10-Assumptions!$D$10),Assumptions!$D$10+SQRT('Random Draws'!G920*(Assumptions!$F$10-Assumptions!$D$10)*(Assumptions!$E$10-Assumptions!$D$10)),Assumptions!$F$10-SQRT((1-'Random Draws'!G920)*(Assumptions!$F$10-Assumptions!$D$10)*(Assumptions!$F$10-Assumptions!$E$10)))</f>
        <v>0.0196620988307342</v>
      </c>
      <c r="J920" s="19" t="n">
        <f aca="false">IF('Random Draws'!H920&lt;(Assumptions!$E$11-Assumptions!$D$11)/(Assumptions!$F$11-Assumptions!$D$11),Assumptions!$D$11+SQRT('Random Draws'!H920*(Assumptions!$F$11-Assumptions!$D$11)*(Assumptions!$E$11-Assumptions!$D$11)),Assumptions!$F$11-SQRT((1-'Random Draws'!H920)*(Assumptions!$F$11-Assumptions!$D$11)*(Assumptions!$F$11-Assumptions!$E$11)))</f>
        <v>0.161291920873784</v>
      </c>
      <c r="K920" s="19" t="n">
        <f aca="false">MAX(G920,I920+Assumptions!$D$21)</f>
        <v>0.081599481353266</v>
      </c>
      <c r="L920" s="28" t="n">
        <f aca="false">(F920-Assumptions!$D$15)*(1-H920)+Assumptions!$D$15-J920</f>
        <v>0.189063911145792</v>
      </c>
      <c r="M920" s="21" t="n">
        <f aca="false">Assumptions!$D$14*(1+E920)^1*L920-Assumptions!$D$14*(1+E920)^0*E920*Assumptions!$D$16</f>
        <v>30.0809564489457</v>
      </c>
      <c r="N920" s="21" t="n">
        <f aca="false">Assumptions!$D$14*(1+E920)^2*L920-Assumptions!$D$14*(1+E920)^1*E920*Assumptions!$D$16</f>
        <v>33.5589150278624</v>
      </c>
      <c r="O920" s="21" t="n">
        <f aca="false">Assumptions!$D$14*(1+E920)^3*L920-Assumptions!$D$14*(1+E920)^2*E920*Assumptions!$D$16</f>
        <v>37.4389949920212</v>
      </c>
      <c r="P920" s="21" t="n">
        <f aca="false">Assumptions!$D$14*(1+E920)^4*L920-Assumptions!$D$14*(1+E920)^3*E920*Assumptions!$D$16</f>
        <v>41.7676895945189</v>
      </c>
      <c r="Q920" s="21" t="n">
        <f aca="false">Assumptions!$D$14*(1+E920)^5*L920-Assumptions!$D$14*(1+E920)^4*E920*Assumptions!$D$16</f>
        <v>46.5968676358931</v>
      </c>
      <c r="R920" s="21" t="n">
        <f aca="false">M920/(1+K920)+N920/(1+K920)^2+O920/(1+K920)^3+P920/(1+K920)^4+Q920/(1+K920)^5</f>
        <v>148.085051212784</v>
      </c>
      <c r="S920" s="21" t="n">
        <f aca="false">Q920*(1+I920)/(K920-I920)</f>
        <v>767.114429404056</v>
      </c>
      <c r="T920" s="21" t="n">
        <f aca="false">R920+S920/(1+K920)^5</f>
        <v>666.321315624462</v>
      </c>
      <c r="U920" s="8" t="n">
        <f aca="false">(T920-Assumptions!$D$17)/Assumptions!$D$18</f>
        <v>19.2528526249785</v>
      </c>
    </row>
    <row r="921" customFormat="false" ht="15" hidden="false" customHeight="false" outlineLevel="0" collapsed="false">
      <c r="B921" s="2" t="n">
        <v>916</v>
      </c>
      <c r="C921" s="27" t="n">
        <f aca="false">NORMSDIST('Random Draws'!C921)</f>
        <v>0.475832410380477</v>
      </c>
      <c r="D921" s="27" t="n">
        <f aca="false">NORMSDIST(Assumptions!$D$22*'Random Draws'!C921+SQRT(1-Assumptions!$D$22^2)*'Random Draws'!D921)</f>
        <v>0.75260672860188</v>
      </c>
      <c r="E921" s="19" t="n">
        <f aca="false">IF(C921&lt;(Assumptions!$E$6-Assumptions!$D$6)/(Assumptions!$F$6-Assumptions!$D$6),Assumptions!$D$6+SQRT(C921*(Assumptions!$F$6-Assumptions!$D$6)*(Assumptions!$E$6-Assumptions!$D$6)),Assumptions!$F$6-SQRT((1-C921)*(Assumptions!$F$6-Assumptions!$D$6)*(Assumptions!$F$6-Assumptions!$E$6)))</f>
        <v>0.0887766547838449</v>
      </c>
      <c r="F921" s="19" t="n">
        <f aca="false">IF(D921&lt;(Assumptions!$E$7-Assumptions!$D$7)/(Assumptions!$F$7-Assumptions!$D$7),Assumptions!$D$7+SQRT(D921*(Assumptions!$F$7-Assumptions!$D$7)*(Assumptions!$E$7-Assumptions!$D$7)),Assumptions!$F$7-SQRT((1-D921)*(Assumptions!$F$7-Assumptions!$D$7)*(Assumptions!$F$7-Assumptions!$E$7)))</f>
        <v>0.428542519401699</v>
      </c>
      <c r="G921" s="19" t="n">
        <f aca="false">MIN(Assumptions!$D$24,MAX(Assumptions!$D$23,Assumptions!$D$8+Assumptions!$E$8*'Random Draws'!E921))</f>
        <v>0.096335891479033</v>
      </c>
      <c r="H921" s="19" t="n">
        <f aca="false">IF('Random Draws'!F921&lt;(Assumptions!$E$9-Assumptions!$D$9)/(Assumptions!$F$9-Assumptions!$D$9),Assumptions!$D$9+SQRT('Random Draws'!F921*(Assumptions!$F$9-Assumptions!$D$9)*(Assumptions!$E$9-Assumptions!$D$9)),Assumptions!$F$9-SQRT((1-'Random Draws'!F921)*(Assumptions!$F$9-Assumptions!$D$9)*(Assumptions!$F$9-Assumptions!$E$9)))</f>
        <v>0.323727115203497</v>
      </c>
      <c r="I921" s="19" t="n">
        <f aca="false">IF('Random Draws'!G921&lt;(Assumptions!$E$10-Assumptions!$D$10)/(Assumptions!$F$10-Assumptions!$D$10),Assumptions!$D$10+SQRT('Random Draws'!G921*(Assumptions!$F$10-Assumptions!$D$10)*(Assumptions!$E$10-Assumptions!$D$10)),Assumptions!$F$10-SQRT((1-'Random Draws'!G921)*(Assumptions!$F$10-Assumptions!$D$10)*(Assumptions!$F$10-Assumptions!$E$10)))</f>
        <v>0.0218641624056551</v>
      </c>
      <c r="J921" s="19" t="n">
        <f aca="false">IF('Random Draws'!H921&lt;(Assumptions!$E$11-Assumptions!$D$11)/(Assumptions!$F$11-Assumptions!$D$11),Assumptions!$D$11+SQRT('Random Draws'!H921*(Assumptions!$F$11-Assumptions!$D$11)*(Assumptions!$E$11-Assumptions!$D$11)),Assumptions!$F$11-SQRT((1-'Random Draws'!H921)*(Assumptions!$F$11-Assumptions!$D$11)*(Assumptions!$F$11-Assumptions!$E$11)))</f>
        <v>0.149542470677247</v>
      </c>
      <c r="K921" s="19" t="n">
        <f aca="false">MAX(G921,I921+Assumptions!$D$21)</f>
        <v>0.096335891479033</v>
      </c>
      <c r="L921" s="28" t="n">
        <f aca="false">(F921-Assumptions!$D$15)*(1-H921)+Assumptions!$D$15-J921</f>
        <v>0.182353740152956</v>
      </c>
      <c r="M921" s="21" t="n">
        <f aca="false">Assumptions!$D$14*(1+E921)^1*L921-Assumptions!$D$14*(1+E921)^0*E921*Assumptions!$D$16</f>
        <v>28.4024833543937</v>
      </c>
      <c r="N921" s="21" t="n">
        <f aca="false">Assumptions!$D$14*(1+E921)^2*L921-Assumptions!$D$14*(1+E921)^1*E921*Assumptions!$D$16</f>
        <v>30.9239608141506</v>
      </c>
      <c r="O921" s="21" t="n">
        <f aca="false">Assumptions!$D$14*(1+E921)^3*L921-Assumptions!$D$14*(1+E921)^2*E921*Assumptions!$D$16</f>
        <v>33.6692866078976</v>
      </c>
      <c r="P921" s="21" t="n">
        <f aca="false">Assumptions!$D$14*(1+E921)^4*L921-Assumptions!$D$14*(1+E921)^3*E921*Assumptions!$D$16</f>
        <v>36.6583332419052</v>
      </c>
      <c r="Q921" s="21" t="n">
        <f aca="false">Assumptions!$D$14*(1+E921)^5*L921-Assumptions!$D$14*(1+E921)^4*E921*Assumptions!$D$16</f>
        <v>39.912737437073</v>
      </c>
      <c r="R921" s="21" t="n">
        <f aca="false">M921/(1+K921)+N921/(1+K921)^2+O921/(1+K921)^3+P921/(1+K921)^4+Q921/(1+K921)^5</f>
        <v>127.759679121485</v>
      </c>
      <c r="S921" s="21" t="n">
        <f aca="false">Q921*(1+I921)/(K921-I921)</f>
        <v>547.662804636442</v>
      </c>
      <c r="T921" s="21" t="n">
        <f aca="false">R921+S921/(1+K921)^5</f>
        <v>473.53586981318</v>
      </c>
      <c r="U921" s="8" t="n">
        <f aca="false">(T921-Assumptions!$D$17)/Assumptions!$D$18</f>
        <v>11.5414347925272</v>
      </c>
    </row>
    <row r="922" customFormat="false" ht="15" hidden="false" customHeight="false" outlineLevel="0" collapsed="false">
      <c r="B922" s="2" t="n">
        <v>917</v>
      </c>
      <c r="C922" s="27" t="n">
        <f aca="false">NORMSDIST('Random Draws'!C922)</f>
        <v>0.596542475794797</v>
      </c>
      <c r="D922" s="27" t="n">
        <f aca="false">NORMSDIST(Assumptions!$D$22*'Random Draws'!C922+SQRT(1-Assumptions!$D$22^2)*'Random Draws'!D922)</f>
        <v>0.498230474628548</v>
      </c>
      <c r="E922" s="19" t="n">
        <f aca="false">IF(C922&lt;(Assumptions!$E$6-Assumptions!$D$6)/(Assumptions!$F$6-Assumptions!$D$6),Assumptions!$D$6+SQRT(C922*(Assumptions!$F$6-Assumptions!$D$6)*(Assumptions!$E$6-Assumptions!$D$6)),Assumptions!$F$6-SQRT((1-C922)*(Assumptions!$F$6-Assumptions!$D$6)*(Assumptions!$F$6-Assumptions!$E$6)))</f>
        <v>0.095085774847761</v>
      </c>
      <c r="F922" s="19" t="n">
        <f aca="false">IF(D922&lt;(Assumptions!$E$7-Assumptions!$D$7)/(Assumptions!$F$7-Assumptions!$D$7),Assumptions!$D$7+SQRT(D922*(Assumptions!$F$7-Assumptions!$D$7)*(Assumptions!$E$7-Assumptions!$D$7)),Assumptions!$F$7-SQRT((1-D922)*(Assumptions!$F$7-Assumptions!$D$7)*(Assumptions!$F$7-Assumptions!$E$7)))</f>
        <v>0.414675248950245</v>
      </c>
      <c r="G922" s="19" t="n">
        <f aca="false">MIN(Assumptions!$D$24,MAX(Assumptions!$D$23,Assumptions!$D$8+Assumptions!$E$8*'Random Draws'!E922))</f>
        <v>0.089760665463521</v>
      </c>
      <c r="H922" s="19" t="n">
        <f aca="false">IF('Random Draws'!F922&lt;(Assumptions!$E$9-Assumptions!$D$9)/(Assumptions!$F$9-Assumptions!$D$9),Assumptions!$D$9+SQRT('Random Draws'!F922*(Assumptions!$F$9-Assumptions!$D$9)*(Assumptions!$E$9-Assumptions!$D$9)),Assumptions!$F$9-SQRT((1-'Random Draws'!F922)*(Assumptions!$F$9-Assumptions!$D$9)*(Assumptions!$F$9-Assumptions!$E$9)))</f>
        <v>0.270348576112287</v>
      </c>
      <c r="I922" s="19" t="n">
        <f aca="false">IF('Random Draws'!G922&lt;(Assumptions!$E$10-Assumptions!$D$10)/(Assumptions!$F$10-Assumptions!$D$10),Assumptions!$D$10+SQRT('Random Draws'!G922*(Assumptions!$F$10-Assumptions!$D$10)*(Assumptions!$E$10-Assumptions!$D$10)),Assumptions!$F$10-SQRT((1-'Random Draws'!G922)*(Assumptions!$F$10-Assumptions!$D$10)*(Assumptions!$F$10-Assumptions!$E$10)))</f>
        <v>0.014354504692132</v>
      </c>
      <c r="J922" s="19" t="n">
        <f aca="false">IF('Random Draws'!H922&lt;(Assumptions!$E$11-Assumptions!$D$11)/(Assumptions!$F$11-Assumptions!$D$11),Assumptions!$D$11+SQRT('Random Draws'!H922*(Assumptions!$F$11-Assumptions!$D$11)*(Assumptions!$E$11-Assumptions!$D$11)),Assumptions!$F$11-SQRT((1-'Random Draws'!H922)*(Assumptions!$F$11-Assumptions!$D$11)*(Assumptions!$F$11-Assumptions!$E$11)))</f>
        <v>0.210989711011294</v>
      </c>
      <c r="K922" s="19" t="n">
        <f aca="false">MAX(G922,I922+Assumptions!$D$21)</f>
        <v>0.089760665463521</v>
      </c>
      <c r="L922" s="28" t="n">
        <f aca="false">(F922-Assumptions!$D$15)*(1-H922)+Assumptions!$D$15-J922</f>
        <v>0.126723989730842</v>
      </c>
      <c r="M922" s="21" t="n">
        <f aca="false">Assumptions!$D$14*(1+E922)^1*L922-Assumptions!$D$14*(1+E922)^0*E922*Assumptions!$D$16</f>
        <v>19.708554459911</v>
      </c>
      <c r="N922" s="21" t="n">
        <f aca="false">Assumptions!$D$14*(1+E922)^2*L922-Assumptions!$D$14*(1+E922)^1*E922*Assumptions!$D$16</f>
        <v>21.582557631861</v>
      </c>
      <c r="O922" s="21" t="n">
        <f aca="false">Assumptions!$D$14*(1+E922)^3*L922-Assumptions!$D$14*(1+E922)^2*E922*Assumptions!$D$16</f>
        <v>23.6347518474829</v>
      </c>
      <c r="P922" s="21" t="n">
        <f aca="false">Assumptions!$D$14*(1+E922)^4*L922-Assumptions!$D$14*(1+E922)^3*E922*Assumptions!$D$16</f>
        <v>25.8820805402354</v>
      </c>
      <c r="Q922" s="21" t="n">
        <f aca="false">Assumptions!$D$14*(1+E922)^5*L922-Assumptions!$D$14*(1+E922)^4*E922*Assumptions!$D$16</f>
        <v>28.3430982230758</v>
      </c>
      <c r="R922" s="21" t="n">
        <f aca="false">M922/(1+K922)+N922/(1+K922)^2+O922/(1+K922)^3+P922/(1+K922)^4+Q922/(1+K922)^5</f>
        <v>91.3141301077133</v>
      </c>
      <c r="S922" s="21" t="n">
        <f aca="false">Q922*(1+I922)/(K922-I922)</f>
        <v>381.267910544745</v>
      </c>
      <c r="T922" s="21" t="n">
        <f aca="false">R922+S922/(1+K922)^5</f>
        <v>339.384339747626</v>
      </c>
      <c r="U922" s="8" t="n">
        <f aca="false">(T922-Assumptions!$D$17)/Assumptions!$D$18</f>
        <v>6.17537358990505</v>
      </c>
    </row>
    <row r="923" customFormat="false" ht="15" hidden="false" customHeight="false" outlineLevel="0" collapsed="false">
      <c r="B923" s="2" t="n">
        <v>918</v>
      </c>
      <c r="C923" s="27" t="n">
        <f aca="false">NORMSDIST('Random Draws'!C923)</f>
        <v>0.439684640276457</v>
      </c>
      <c r="D923" s="27" t="n">
        <f aca="false">NORMSDIST(Assumptions!$D$22*'Random Draws'!C923+SQRT(1-Assumptions!$D$22^2)*'Random Draws'!D923)</f>
        <v>0.782138824164071</v>
      </c>
      <c r="E923" s="19" t="n">
        <f aca="false">IF(C923&lt;(Assumptions!$E$6-Assumptions!$D$6)/(Assumptions!$F$6-Assumptions!$D$6),Assumptions!$D$6+SQRT(C923*(Assumptions!$F$6-Assumptions!$D$6)*(Assumptions!$E$6-Assumptions!$D$6)),Assumptions!$F$6-SQRT((1-C923)*(Assumptions!$F$6-Assumptions!$D$6)*(Assumptions!$F$6-Assumptions!$E$6)))</f>
        <v>0.0868873458555961</v>
      </c>
      <c r="F923" s="19" t="n">
        <f aca="false">IF(D923&lt;(Assumptions!$E$7-Assumptions!$D$7)/(Assumptions!$F$7-Assumptions!$D$7),Assumptions!$D$7+SQRT(D923*(Assumptions!$F$7-Assumptions!$D$7)*(Assumptions!$E$7-Assumptions!$D$7)),Assumptions!$F$7-SQRT((1-D923)*(Assumptions!$F$7-Assumptions!$D$7)*(Assumptions!$F$7-Assumptions!$E$7)))</f>
        <v>0.430479757735687</v>
      </c>
      <c r="G923" s="19" t="n">
        <f aca="false">MIN(Assumptions!$D$24,MAX(Assumptions!$D$23,Assumptions!$D$8+Assumptions!$E$8*'Random Draws'!E923))</f>
        <v>0.082864114780895</v>
      </c>
      <c r="H923" s="19" t="n">
        <f aca="false">IF('Random Draws'!F923&lt;(Assumptions!$E$9-Assumptions!$D$9)/(Assumptions!$F$9-Assumptions!$D$9),Assumptions!$D$9+SQRT('Random Draws'!F923*(Assumptions!$F$9-Assumptions!$D$9)*(Assumptions!$E$9-Assumptions!$D$9)),Assumptions!$F$9-SQRT((1-'Random Draws'!F923)*(Assumptions!$F$9-Assumptions!$D$9)*(Assumptions!$F$9-Assumptions!$E$9)))</f>
        <v>0.293079438651745</v>
      </c>
      <c r="I923" s="19" t="n">
        <f aca="false">IF('Random Draws'!G923&lt;(Assumptions!$E$10-Assumptions!$D$10)/(Assumptions!$F$10-Assumptions!$D$10),Assumptions!$D$10+SQRT('Random Draws'!G923*(Assumptions!$F$10-Assumptions!$D$10)*(Assumptions!$E$10-Assumptions!$D$10)),Assumptions!$F$10-SQRT((1-'Random Draws'!G923)*(Assumptions!$F$10-Assumptions!$D$10)*(Assumptions!$F$10-Assumptions!$E$10)))</f>
        <v>0.0167917990358704</v>
      </c>
      <c r="J923" s="19" t="n">
        <f aca="false">IF('Random Draws'!H923&lt;(Assumptions!$E$11-Assumptions!$D$11)/(Assumptions!$F$11-Assumptions!$D$11),Assumptions!$D$11+SQRT('Random Draws'!H923*(Assumptions!$F$11-Assumptions!$D$11)*(Assumptions!$E$11-Assumptions!$D$11)),Assumptions!$F$11-SQRT((1-'Random Draws'!H923)*(Assumptions!$F$11-Assumptions!$D$11)*(Assumptions!$F$11-Assumptions!$E$11)))</f>
        <v>0.20011297456345</v>
      </c>
      <c r="K923" s="19" t="n">
        <f aca="false">MAX(G923,I923+Assumptions!$D$21)</f>
        <v>0.082864114780895</v>
      </c>
      <c r="L923" s="28" t="n">
        <f aca="false">(F923-Assumptions!$D$15)*(1-H923)+Assumptions!$D$15-J923</f>
        <v>0.14230234444885</v>
      </c>
      <c r="M923" s="21" t="n">
        <f aca="false">Assumptions!$D$14*(1+E923)^1*L923-Assumptions!$D$14*(1+E923)^0*E923*Assumptions!$D$16</f>
        <v>22.0486995782489</v>
      </c>
      <c r="N923" s="21" t="n">
        <f aca="false">Assumptions!$D$14*(1+E923)^2*L923-Assumptions!$D$14*(1+E923)^1*E923*Assumptions!$D$16</f>
        <v>23.9644525641704</v>
      </c>
      <c r="O923" s="21" t="n">
        <f aca="false">Assumptions!$D$14*(1+E923)^3*L923-Assumptions!$D$14*(1+E923)^2*E923*Assumptions!$D$16</f>
        <v>26.0466602423534</v>
      </c>
      <c r="P923" s="21" t="n">
        <f aca="false">Assumptions!$D$14*(1+E923)^4*L923-Assumptions!$D$14*(1+E923)^3*E923*Assumptions!$D$16</f>
        <v>28.309785419214</v>
      </c>
      <c r="Q923" s="21" t="n">
        <f aca="false">Assumptions!$D$14*(1+E923)^5*L923-Assumptions!$D$14*(1+E923)^4*E923*Assumptions!$D$16</f>
        <v>30.769547536031</v>
      </c>
      <c r="R923" s="21" t="n">
        <f aca="false">M923/(1+K923)+N923/(1+K923)^2+O923/(1+K923)^3+P923/(1+K923)^4+Q923/(1+K923)^5</f>
        <v>102.566641922436</v>
      </c>
      <c r="S923" s="21" t="n">
        <f aca="false">Q923*(1+I923)/(K923-I923)</f>
        <v>473.514863856374</v>
      </c>
      <c r="T923" s="21" t="n">
        <f aca="false">R923+S923/(1+K923)^5</f>
        <v>420.593506317667</v>
      </c>
      <c r="U923" s="8" t="n">
        <f aca="false">(T923-Assumptions!$D$17)/Assumptions!$D$18</f>
        <v>9.42374025270669</v>
      </c>
    </row>
    <row r="924" customFormat="false" ht="15" hidden="false" customHeight="false" outlineLevel="0" collapsed="false">
      <c r="B924" s="2" t="n">
        <v>919</v>
      </c>
      <c r="C924" s="27" t="n">
        <f aca="false">NORMSDIST('Random Draws'!C924)</f>
        <v>0.590199365012751</v>
      </c>
      <c r="D924" s="27" t="n">
        <f aca="false">NORMSDIST(Assumptions!$D$22*'Random Draws'!C924+SQRT(1-Assumptions!$D$22^2)*'Random Draws'!D924)</f>
        <v>0.531083397410861</v>
      </c>
      <c r="E924" s="19" t="n">
        <f aca="false">IF(C924&lt;(Assumptions!$E$6-Assumptions!$D$6)/(Assumptions!$F$6-Assumptions!$D$6),Assumptions!$D$6+SQRT(C924*(Assumptions!$F$6-Assumptions!$D$6)*(Assumptions!$E$6-Assumptions!$D$6)),Assumptions!$F$6-SQRT((1-C924)*(Assumptions!$F$6-Assumptions!$D$6)*(Assumptions!$F$6-Assumptions!$E$6)))</f>
        <v>0.0947340837391283</v>
      </c>
      <c r="F924" s="19" t="n">
        <f aca="false">IF(D924&lt;(Assumptions!$E$7-Assumptions!$D$7)/(Assumptions!$F$7-Assumptions!$D$7),Assumptions!$D$7+SQRT(D924*(Assumptions!$F$7-Assumptions!$D$7)*(Assumptions!$E$7-Assumptions!$D$7)),Assumptions!$F$7-SQRT((1-D924)*(Assumptions!$F$7-Assumptions!$D$7)*(Assumptions!$F$7-Assumptions!$E$7)))</f>
        <v>0.416449095515032</v>
      </c>
      <c r="G924" s="19" t="n">
        <f aca="false">MIN(Assumptions!$D$24,MAX(Assumptions!$D$23,Assumptions!$D$8+Assumptions!$E$8*'Random Draws'!E924))</f>
        <v>0.060125479832294</v>
      </c>
      <c r="H924" s="19" t="n">
        <f aca="false">IF('Random Draws'!F924&lt;(Assumptions!$E$9-Assumptions!$D$9)/(Assumptions!$F$9-Assumptions!$D$9),Assumptions!$D$9+SQRT('Random Draws'!F924*(Assumptions!$F$9-Assumptions!$D$9)*(Assumptions!$E$9-Assumptions!$D$9)),Assumptions!$F$9-SQRT((1-'Random Draws'!F924)*(Assumptions!$F$9-Assumptions!$D$9)*(Assumptions!$F$9-Assumptions!$E$9)))</f>
        <v>0.270838011157703</v>
      </c>
      <c r="I924" s="19" t="n">
        <f aca="false">IF('Random Draws'!G924&lt;(Assumptions!$E$10-Assumptions!$D$10)/(Assumptions!$F$10-Assumptions!$D$10),Assumptions!$D$10+SQRT('Random Draws'!G924*(Assumptions!$F$10-Assumptions!$D$10)*(Assumptions!$E$10-Assumptions!$D$10)),Assumptions!$F$10-SQRT((1-'Random Draws'!G924)*(Assumptions!$F$10-Assumptions!$D$10)*(Assumptions!$F$10-Assumptions!$E$10)))</f>
        <v>0.0196954883479805</v>
      </c>
      <c r="J924" s="19" t="n">
        <f aca="false">IF('Random Draws'!H924&lt;(Assumptions!$E$11-Assumptions!$D$11)/(Assumptions!$F$11-Assumptions!$D$11),Assumptions!$D$11+SQRT('Random Draws'!H924*(Assumptions!$F$11-Assumptions!$D$11)*(Assumptions!$E$11-Assumptions!$D$11)),Assumptions!$F$11-SQRT((1-'Random Draws'!H924)*(Assumptions!$F$11-Assumptions!$D$11)*(Assumptions!$F$11-Assumptions!$E$11)))</f>
        <v>0.151706893369297</v>
      </c>
      <c r="K924" s="19" t="n">
        <f aca="false">MAX(G924,I924+Assumptions!$D$21)</f>
        <v>0.060125479832294</v>
      </c>
      <c r="L924" s="28" t="n">
        <f aca="false">(F924-Assumptions!$D$15)*(1-H924)+Assumptions!$D$15-J924</f>
        <v>0.18716089881852</v>
      </c>
      <c r="M924" s="21" t="n">
        <f aca="false">Assumptions!$D$14*(1+E924)^1*L924-Assumptions!$D$14*(1+E924)^0*E924*Assumptions!$D$16</f>
        <v>29.297161922318</v>
      </c>
      <c r="N924" s="21" t="n">
        <f aca="false">Assumptions!$D$14*(1+E924)^2*L924-Assumptions!$D$14*(1+E924)^1*E924*Assumptions!$D$16</f>
        <v>32.0726017131857</v>
      </c>
      <c r="O924" s="21" t="n">
        <f aca="false">Assumptions!$D$14*(1+E924)^3*L924-Assumptions!$D$14*(1+E924)^2*E924*Assumptions!$D$16</f>
        <v>35.1109702496143</v>
      </c>
      <c r="P924" s="21" t="n">
        <f aca="false">Assumptions!$D$14*(1+E924)^4*L924-Assumptions!$D$14*(1+E924)^3*E924*Assumptions!$D$16</f>
        <v>38.4371758454033</v>
      </c>
      <c r="Q924" s="21" t="n">
        <f aca="false">Assumptions!$D$14*(1+E924)^5*L924-Assumptions!$D$14*(1+E924)^4*E924*Assumptions!$D$16</f>
        <v>42.0784864806374</v>
      </c>
      <c r="R924" s="21" t="n">
        <f aca="false">M924/(1+K924)+N924/(1+K924)^2+O924/(1+K924)^3+P924/(1+K924)^4+Q924/(1+K924)^5</f>
        <v>147.499005891547</v>
      </c>
      <c r="S924" s="21" t="n">
        <f aca="false">Q924*(1+I924)/(K924-I924)</f>
        <v>1061.27261583681</v>
      </c>
      <c r="T924" s="21" t="n">
        <f aca="false">R924+S924/(1+K924)^5</f>
        <v>940.074416346031</v>
      </c>
      <c r="U924" s="8" t="n">
        <f aca="false">(T924-Assumptions!$D$17)/Assumptions!$D$18</f>
        <v>30.2029766538412</v>
      </c>
    </row>
    <row r="925" customFormat="false" ht="15" hidden="false" customHeight="false" outlineLevel="0" collapsed="false">
      <c r="B925" s="2" t="n">
        <v>920</v>
      </c>
      <c r="C925" s="27" t="n">
        <f aca="false">NORMSDIST('Random Draws'!C925)</f>
        <v>0.259772169949043</v>
      </c>
      <c r="D925" s="27" t="n">
        <f aca="false">NORMSDIST(Assumptions!$D$22*'Random Draws'!C925+SQRT(1-Assumptions!$D$22^2)*'Random Draws'!D925)</f>
        <v>0.666428427893777</v>
      </c>
      <c r="E925" s="19" t="n">
        <f aca="false">IF(C925&lt;(Assumptions!$E$6-Assumptions!$D$6)/(Assumptions!$F$6-Assumptions!$D$6),Assumptions!$D$6+SQRT(C925*(Assumptions!$F$6-Assumptions!$D$6)*(Assumptions!$E$6-Assumptions!$D$6)),Assumptions!$F$6-SQRT((1-C925)*(Assumptions!$F$6-Assumptions!$D$6)*(Assumptions!$F$6-Assumptions!$E$6)))</f>
        <v>0.0760397121207317</v>
      </c>
      <c r="F925" s="19" t="n">
        <f aca="false">IF(D925&lt;(Assumptions!$E$7-Assumptions!$D$7)/(Assumptions!$F$7-Assumptions!$D$7),Assumptions!$D$7+SQRT(D925*(Assumptions!$F$7-Assumptions!$D$7)*(Assumptions!$E$7-Assumptions!$D$7)),Assumptions!$F$7-SQRT((1-D925)*(Assumptions!$F$7-Assumptions!$D$7)*(Assumptions!$F$7-Assumptions!$E$7)))</f>
        <v>0.423472116288719</v>
      </c>
      <c r="G925" s="19" t="n">
        <f aca="false">MIN(Assumptions!$D$24,MAX(Assumptions!$D$23,Assumptions!$D$8+Assumptions!$E$8*'Random Draws'!E925))</f>
        <v>0.078009441052848</v>
      </c>
      <c r="H925" s="19" t="n">
        <f aca="false">IF('Random Draws'!F925&lt;(Assumptions!$E$9-Assumptions!$D$9)/(Assumptions!$F$9-Assumptions!$D$9),Assumptions!$D$9+SQRT('Random Draws'!F925*(Assumptions!$F$9-Assumptions!$D$9)*(Assumptions!$E$9-Assumptions!$D$9)),Assumptions!$F$9-SQRT((1-'Random Draws'!F925)*(Assumptions!$F$9-Assumptions!$D$9)*(Assumptions!$F$9-Assumptions!$E$9)))</f>
        <v>0.336408761295228</v>
      </c>
      <c r="I925" s="19" t="n">
        <f aca="false">IF('Random Draws'!G925&lt;(Assumptions!$E$10-Assumptions!$D$10)/(Assumptions!$F$10-Assumptions!$D$10),Assumptions!$D$10+SQRT('Random Draws'!G925*(Assumptions!$F$10-Assumptions!$D$10)*(Assumptions!$E$10-Assumptions!$D$10)),Assumptions!$F$10-SQRT((1-'Random Draws'!G925)*(Assumptions!$F$10-Assumptions!$D$10)*(Assumptions!$F$10-Assumptions!$E$10)))</f>
        <v>0.0122813056557923</v>
      </c>
      <c r="J925" s="19" t="n">
        <f aca="false">IF('Random Draws'!H925&lt;(Assumptions!$E$11-Assumptions!$D$11)/(Assumptions!$F$11-Assumptions!$D$11),Assumptions!$D$11+SQRT('Random Draws'!H925*(Assumptions!$F$11-Assumptions!$D$11)*(Assumptions!$E$11-Assumptions!$D$11)),Assumptions!$F$11-SQRT((1-'Random Draws'!H925)*(Assumptions!$F$11-Assumptions!$D$11)*(Assumptions!$F$11-Assumptions!$E$11)))</f>
        <v>0.153564287892759</v>
      </c>
      <c r="K925" s="19" t="n">
        <f aca="false">MAX(G925,I925+Assumptions!$D$21)</f>
        <v>0.078009441052848</v>
      </c>
      <c r="L925" s="28" t="n">
        <f aca="false">(F925-Assumptions!$D$15)*(1-H925)+Assumptions!$D$15-J925</f>
        <v>0.171181237280583</v>
      </c>
      <c r="M925" s="21" t="n">
        <f aca="false">Assumptions!$D$14*(1+E925)^1*L925-Assumptions!$D$14*(1+E925)^0*E925*Assumptions!$D$16</f>
        <v>26.3779095984358</v>
      </c>
      <c r="N925" s="21" t="n">
        <f aca="false">Assumptions!$D$14*(1+E925)^2*L925-Assumptions!$D$14*(1+E925)^1*E925*Assumptions!$D$16</f>
        <v>28.3836782506476</v>
      </c>
      <c r="O925" s="21" t="n">
        <f aca="false">Assumptions!$D$14*(1+E925)^3*L925-Assumptions!$D$14*(1+E925)^2*E925*Assumptions!$D$16</f>
        <v>30.5419649737543</v>
      </c>
      <c r="P925" s="21" t="n">
        <f aca="false">Assumptions!$D$14*(1+E925)^4*L925-Assumptions!$D$14*(1+E925)^3*E925*Assumptions!$D$16</f>
        <v>32.86436719796</v>
      </c>
      <c r="Q925" s="21" t="n">
        <f aca="false">Assumptions!$D$14*(1+E925)^5*L925-Assumptions!$D$14*(1+E925)^4*E925*Assumptions!$D$16</f>
        <v>35.3633642187229</v>
      </c>
      <c r="R925" s="21" t="n">
        <f aca="false">M925/(1+K925)+N925/(1+K925)^2+O925/(1+K925)^3+P925/(1+K925)^4+Q925/(1+K925)^5</f>
        <v>121.899167211535</v>
      </c>
      <c r="S925" s="21" t="n">
        <f aca="false">Q925*(1+I925)/(K925-I925)</f>
        <v>544.632405703597</v>
      </c>
      <c r="T925" s="21" t="n">
        <f aca="false">R925+S925/(1+K925)^5</f>
        <v>496.001706940932</v>
      </c>
      <c r="U925" s="8" t="n">
        <f aca="false">(T925-Assumptions!$D$17)/Assumptions!$D$18</f>
        <v>12.4400682776373</v>
      </c>
    </row>
    <row r="926" customFormat="false" ht="15" hidden="false" customHeight="false" outlineLevel="0" collapsed="false">
      <c r="B926" s="2" t="n">
        <v>921</v>
      </c>
      <c r="C926" s="27" t="n">
        <f aca="false">NORMSDIST('Random Draws'!C926)</f>
        <v>0.911033127823778</v>
      </c>
      <c r="D926" s="27" t="n">
        <f aca="false">NORMSDIST(Assumptions!$D$22*'Random Draws'!C926+SQRT(1-Assumptions!$D$22^2)*'Random Draws'!D926)</f>
        <v>0.71522398500921</v>
      </c>
      <c r="E926" s="19" t="n">
        <f aca="false">IF(C926&lt;(Assumptions!$E$6-Assumptions!$D$6)/(Assumptions!$F$6-Assumptions!$D$6),Assumptions!$D$6+SQRT(C926*(Assumptions!$F$6-Assumptions!$D$6)*(Assumptions!$E$6-Assumptions!$D$6)),Assumptions!$F$6-SQRT((1-C926)*(Assumptions!$F$6-Assumptions!$D$6)*(Assumptions!$F$6-Assumptions!$E$6)))</f>
        <v>0.118908903279319</v>
      </c>
      <c r="F926" s="19" t="n">
        <f aca="false">IF(D926&lt;(Assumptions!$E$7-Assumptions!$D$7)/(Assumptions!$F$7-Assumptions!$D$7),Assumptions!$D$7+SQRT(D926*(Assumptions!$F$7-Assumptions!$D$7)*(Assumptions!$E$7-Assumptions!$D$7)),Assumptions!$F$7-SQRT((1-D926)*(Assumptions!$F$7-Assumptions!$D$7)*(Assumptions!$F$7-Assumptions!$E$7)))</f>
        <v>0.426249384302458</v>
      </c>
      <c r="G926" s="19" t="n">
        <f aca="false">MIN(Assumptions!$D$24,MAX(Assumptions!$D$23,Assumptions!$D$8+Assumptions!$E$8*'Random Draws'!E926))</f>
        <v>0.085339986123092</v>
      </c>
      <c r="H926" s="19" t="n">
        <f aca="false">IF('Random Draws'!F926&lt;(Assumptions!$E$9-Assumptions!$D$9)/(Assumptions!$F$9-Assumptions!$D$9),Assumptions!$D$9+SQRT('Random Draws'!F926*(Assumptions!$F$9-Assumptions!$D$9)*(Assumptions!$E$9-Assumptions!$D$9)),Assumptions!$F$9-SQRT((1-'Random Draws'!F926)*(Assumptions!$F$9-Assumptions!$D$9)*(Assumptions!$F$9-Assumptions!$E$9)))</f>
        <v>0.280201241432834</v>
      </c>
      <c r="I926" s="19" t="n">
        <f aca="false">IF('Random Draws'!G926&lt;(Assumptions!$E$10-Assumptions!$D$10)/(Assumptions!$F$10-Assumptions!$D$10),Assumptions!$D$10+SQRT('Random Draws'!G926*(Assumptions!$F$10-Assumptions!$D$10)*(Assumptions!$E$10-Assumptions!$D$10)),Assumptions!$F$10-SQRT((1-'Random Draws'!G926)*(Assumptions!$F$10-Assumptions!$D$10)*(Assumptions!$F$10-Assumptions!$E$10)))</f>
        <v>0.0151512973584889</v>
      </c>
      <c r="J926" s="19" t="n">
        <f aca="false">IF('Random Draws'!H926&lt;(Assumptions!$E$11-Assumptions!$D$11)/(Assumptions!$F$11-Assumptions!$D$11),Assumptions!$D$11+SQRT('Random Draws'!H926*(Assumptions!$F$11-Assumptions!$D$11)*(Assumptions!$E$11-Assumptions!$D$11)),Assumptions!$F$11-SQRT((1-'Random Draws'!H926)*(Assumptions!$F$11-Assumptions!$D$11)*(Assumptions!$F$11-Assumptions!$E$11)))</f>
        <v>0.13807273457427</v>
      </c>
      <c r="K926" s="19" t="n">
        <f aca="false">MAX(G926,I926+Assumptions!$D$21)</f>
        <v>0.085339986123092</v>
      </c>
      <c r="L926" s="28" t="n">
        <f aca="false">(F926-Assumptions!$D$15)*(1-H926)+Assumptions!$D$15-J926</f>
        <v>0.205167204472927</v>
      </c>
      <c r="M926" s="21" t="n">
        <f aca="false">Assumptions!$D$14*(1+E926)^1*L926-Assumptions!$D$14*(1+E926)^0*E926*Assumptions!$D$16</f>
        <v>32.7694409738595</v>
      </c>
      <c r="N926" s="21" t="n">
        <f aca="false">Assumptions!$D$14*(1+E926)^2*L926-Assumptions!$D$14*(1+E926)^1*E926*Assumptions!$D$16</f>
        <v>36.6660192611376</v>
      </c>
      <c r="O926" s="21" t="n">
        <f aca="false">Assumptions!$D$14*(1+E926)^3*L926-Assumptions!$D$14*(1+E926)^2*E926*Assumptions!$D$16</f>
        <v>41.0259353990978</v>
      </c>
      <c r="P926" s="21" t="n">
        <f aca="false">Assumptions!$D$14*(1+E926)^4*L926-Assumptions!$D$14*(1+E926)^3*E926*Assumptions!$D$16</f>
        <v>45.9042843834128</v>
      </c>
      <c r="Q926" s="21" t="n">
        <f aca="false">Assumptions!$D$14*(1+E926)^5*L926-Assumptions!$D$14*(1+E926)^4*E926*Assumptions!$D$16</f>
        <v>51.3627124952663</v>
      </c>
      <c r="R926" s="21" t="n">
        <f aca="false">M926/(1+K926)+N926/(1+K926)^2+O926/(1+K926)^3+P926/(1+K926)^4+Q926/(1+K926)^5</f>
        <v>160.595720115313</v>
      </c>
      <c r="S926" s="21" t="n">
        <f aca="false">Q926*(1+I926)/(K926-I926)</f>
        <v>742.867905686193</v>
      </c>
      <c r="T926" s="21" t="n">
        <f aca="false">R926+S926/(1+K926)^5</f>
        <v>653.86330630154</v>
      </c>
      <c r="U926" s="8" t="n">
        <f aca="false">(T926-Assumptions!$D$17)/Assumptions!$D$18</f>
        <v>18.7545322520616</v>
      </c>
    </row>
    <row r="927" customFormat="false" ht="15" hidden="false" customHeight="false" outlineLevel="0" collapsed="false">
      <c r="B927" s="2" t="n">
        <v>922</v>
      </c>
      <c r="C927" s="27" t="n">
        <f aca="false">NORMSDIST('Random Draws'!C927)</f>
        <v>0.93169811079082</v>
      </c>
      <c r="D927" s="27" t="n">
        <f aca="false">NORMSDIST(Assumptions!$D$22*'Random Draws'!C927+SQRT(1-Assumptions!$D$22^2)*'Random Draws'!D927)</f>
        <v>0.960724302566228</v>
      </c>
      <c r="E927" s="19" t="n">
        <f aca="false">IF(C927&lt;(Assumptions!$E$6-Assumptions!$D$6)/(Assumptions!$F$6-Assumptions!$D$6),Assumptions!$D$6+SQRT(C927*(Assumptions!$F$6-Assumptions!$D$6)*(Assumptions!$E$6-Assumptions!$D$6)),Assumptions!$F$6-SQRT((1-C927)*(Assumptions!$F$6-Assumptions!$D$6)*(Assumptions!$F$6-Assumptions!$E$6)))</f>
        <v>0.121520025810464</v>
      </c>
      <c r="F927" s="19" t="n">
        <f aca="false">IF(D927&lt;(Assumptions!$E$7-Assumptions!$D$7)/(Assumptions!$F$7-Assumptions!$D$7),Assumptions!$D$7+SQRT(D927*(Assumptions!$F$7-Assumptions!$D$7)*(Assumptions!$E$7-Assumptions!$D$7)),Assumptions!$F$7-SQRT((1-D927)*(Assumptions!$F$7-Assumptions!$D$7)*(Assumptions!$F$7-Assumptions!$E$7)))</f>
        <v>0.447465934828034</v>
      </c>
      <c r="G927" s="19" t="n">
        <f aca="false">MIN(Assumptions!$D$24,MAX(Assumptions!$D$23,Assumptions!$D$8+Assumptions!$E$8*'Random Draws'!E927))</f>
        <v>0.099721583886823</v>
      </c>
      <c r="H927" s="19" t="n">
        <f aca="false">IF('Random Draws'!F927&lt;(Assumptions!$E$9-Assumptions!$D$9)/(Assumptions!$F$9-Assumptions!$D$9),Assumptions!$D$9+SQRT('Random Draws'!F927*(Assumptions!$F$9-Assumptions!$D$9)*(Assumptions!$E$9-Assumptions!$D$9)),Assumptions!$F$9-SQRT((1-'Random Draws'!F927)*(Assumptions!$F$9-Assumptions!$D$9)*(Assumptions!$F$9-Assumptions!$E$9)))</f>
        <v>0.262561776201923</v>
      </c>
      <c r="I927" s="19" t="n">
        <f aca="false">IF('Random Draws'!G927&lt;(Assumptions!$E$10-Assumptions!$D$10)/(Assumptions!$F$10-Assumptions!$D$10),Assumptions!$D$10+SQRT('Random Draws'!G927*(Assumptions!$F$10-Assumptions!$D$10)*(Assumptions!$E$10-Assumptions!$D$10)),Assumptions!$F$10-SQRT((1-'Random Draws'!G927)*(Assumptions!$F$10-Assumptions!$D$10)*(Assumptions!$F$10-Assumptions!$E$10)))</f>
        <v>0.0152458995946811</v>
      </c>
      <c r="J927" s="19" t="n">
        <f aca="false">IF('Random Draws'!H927&lt;(Assumptions!$E$11-Assumptions!$D$11)/(Assumptions!$F$11-Assumptions!$D$11),Assumptions!$D$11+SQRT('Random Draws'!H927*(Assumptions!$F$11-Assumptions!$D$11)*(Assumptions!$E$11-Assumptions!$D$11)),Assumptions!$F$11-SQRT((1-'Random Draws'!H927)*(Assumptions!$F$11-Assumptions!$D$11)*(Assumptions!$F$11-Assumptions!$E$11)))</f>
        <v>0.145100936371538</v>
      </c>
      <c r="K927" s="19" t="n">
        <f aca="false">MAX(G927,I927+Assumptions!$D$21)</f>
        <v>0.099721583886823</v>
      </c>
      <c r="L927" s="28" t="n">
        <f aca="false">(F927-Assumptions!$D$15)*(1-H927)+Assumptions!$D$15-J927</f>
        <v>0.219010578724444</v>
      </c>
      <c r="M927" s="21" t="n">
        <f aca="false">Assumptions!$D$14*(1+E927)^1*L927-Assumptions!$D$14*(1+E927)^0*E927*Assumptions!$D$16</f>
        <v>35.0869766237759</v>
      </c>
      <c r="N927" s="21" t="n">
        <f aca="false">Assumptions!$D$14*(1+E927)^2*L927-Assumptions!$D$14*(1+E927)^1*E927*Assumptions!$D$16</f>
        <v>39.3507469287083</v>
      </c>
      <c r="O927" s="21" t="n">
        <f aca="false">Assumptions!$D$14*(1+E927)^3*L927-Assumptions!$D$14*(1+E927)^2*E927*Assumptions!$D$16</f>
        <v>44.132650711146</v>
      </c>
      <c r="P927" s="21" t="n">
        <f aca="false">Assumptions!$D$14*(1+E927)^4*L927-Assumptions!$D$14*(1+E927)^3*E927*Assumptions!$D$16</f>
        <v>49.4956515646487</v>
      </c>
      <c r="Q927" s="21" t="n">
        <f aca="false">Assumptions!$D$14*(1+E927)^5*L927-Assumptions!$D$14*(1+E927)^4*E927*Assumptions!$D$16</f>
        <v>55.5103644202905</v>
      </c>
      <c r="R927" s="21" t="n">
        <f aca="false">M927/(1+K927)+N927/(1+K927)^2+O927/(1+K927)^3+P927/(1+K927)^4+Q927/(1+K927)^5</f>
        <v>165.977443254994</v>
      </c>
      <c r="S927" s="21" t="n">
        <f aca="false">Q927*(1+I927)/(K927-I927)</f>
        <v>667.134813229904</v>
      </c>
      <c r="T927" s="21" t="n">
        <f aca="false">R927+S927/(1+K927)^5</f>
        <v>580.740302428002</v>
      </c>
      <c r="U927" s="8" t="n">
        <f aca="false">(T927-Assumptions!$D$17)/Assumptions!$D$18</f>
        <v>15.8296120971201</v>
      </c>
    </row>
    <row r="928" customFormat="false" ht="15" hidden="false" customHeight="false" outlineLevel="0" collapsed="false">
      <c r="B928" s="2" t="n">
        <v>923</v>
      </c>
      <c r="C928" s="27" t="n">
        <f aca="false">NORMSDIST('Random Draws'!C928)</f>
        <v>0.117682905606005</v>
      </c>
      <c r="D928" s="27" t="n">
        <f aca="false">NORMSDIST(Assumptions!$D$22*'Random Draws'!C928+SQRT(1-Assumptions!$D$22^2)*'Random Draws'!D928)</f>
        <v>0.214203618384043</v>
      </c>
      <c r="E928" s="19" t="n">
        <f aca="false">IF(C928&lt;(Assumptions!$E$6-Assumptions!$D$6)/(Assumptions!$F$6-Assumptions!$D$6),Assumptions!$D$6+SQRT(C928*(Assumptions!$F$6-Assumptions!$D$6)*(Assumptions!$E$6-Assumptions!$D$6)),Assumptions!$F$6-SQRT((1-C928)*(Assumptions!$F$6-Assumptions!$D$6)*(Assumptions!$F$6-Assumptions!$E$6)))</f>
        <v>0.0642572572239737</v>
      </c>
      <c r="F928" s="19" t="n">
        <f aca="false">IF(D928&lt;(Assumptions!$E$7-Assumptions!$D$7)/(Assumptions!$F$7-Assumptions!$D$7),Assumptions!$D$7+SQRT(D928*(Assumptions!$F$7-Assumptions!$D$7)*(Assumptions!$E$7-Assumptions!$D$7)),Assumptions!$F$7-SQRT((1-D928)*(Assumptions!$F$7-Assumptions!$D$7)*(Assumptions!$F$7-Assumptions!$E$7)))</f>
        <v>0.395849988986111</v>
      </c>
      <c r="G928" s="19" t="n">
        <f aca="false">MIN(Assumptions!$D$24,MAX(Assumptions!$D$23,Assumptions!$D$8+Assumptions!$E$8*'Random Draws'!E928))</f>
        <v>0.080454078521748</v>
      </c>
      <c r="H928" s="19" t="n">
        <f aca="false">IF('Random Draws'!F928&lt;(Assumptions!$E$9-Assumptions!$D$9)/(Assumptions!$F$9-Assumptions!$D$9),Assumptions!$D$9+SQRT('Random Draws'!F928*(Assumptions!$F$9-Assumptions!$D$9)*(Assumptions!$E$9-Assumptions!$D$9)),Assumptions!$F$9-SQRT((1-'Random Draws'!F928)*(Assumptions!$F$9-Assumptions!$D$9)*(Assumptions!$F$9-Assumptions!$E$9)))</f>
        <v>0.262441617459186</v>
      </c>
      <c r="I928" s="19" t="n">
        <f aca="false">IF('Random Draws'!G928&lt;(Assumptions!$E$10-Assumptions!$D$10)/(Assumptions!$F$10-Assumptions!$D$10),Assumptions!$D$10+SQRT('Random Draws'!G928*(Assumptions!$F$10-Assumptions!$D$10)*(Assumptions!$E$10-Assumptions!$D$10)),Assumptions!$F$10-SQRT((1-'Random Draws'!G928)*(Assumptions!$F$10-Assumptions!$D$10)*(Assumptions!$F$10-Assumptions!$E$10)))</f>
        <v>0.0221568306530522</v>
      </c>
      <c r="J928" s="19" t="n">
        <f aca="false">IF('Random Draws'!H928&lt;(Assumptions!$E$11-Assumptions!$D$11)/(Assumptions!$F$11-Assumptions!$D$11),Assumptions!$D$11+SQRT('Random Draws'!H928*(Assumptions!$F$11-Assumptions!$D$11)*(Assumptions!$E$11-Assumptions!$D$11)),Assumptions!$F$11-SQRT((1-'Random Draws'!H928)*(Assumptions!$F$11-Assumptions!$D$11)*(Assumptions!$F$11-Assumptions!$E$11)))</f>
        <v>0.14899417984203</v>
      </c>
      <c r="K928" s="19" t="n">
        <f aca="false">MAX(G928,I928+Assumptions!$D$21)</f>
        <v>0.080454078521748</v>
      </c>
      <c r="L928" s="28" t="n">
        <f aca="false">(F928-Assumptions!$D$15)*(1-H928)+Assumptions!$D$15-J928</f>
        <v>0.177085708033059</v>
      </c>
      <c r="M928" s="21" t="n">
        <f aca="false">Assumptions!$D$14*(1+E928)^1*L928-Assumptions!$D$14*(1+E928)^0*E928*Assumptions!$D$16</f>
        <v>27.0478696701758</v>
      </c>
      <c r="N928" s="21" t="n">
        <f aca="false">Assumptions!$D$14*(1+E928)^2*L928-Assumptions!$D$14*(1+E928)^1*E928*Assumptions!$D$16</f>
        <v>28.7858915889329</v>
      </c>
      <c r="O928" s="21" t="n">
        <f aca="false">Assumptions!$D$14*(1+E928)^3*L928-Assumptions!$D$14*(1+E928)^2*E928*Assumptions!$D$16</f>
        <v>30.6355940291843</v>
      </c>
      <c r="P928" s="21" t="n">
        <f aca="false">Assumptions!$D$14*(1+E928)^4*L928-Assumptions!$D$14*(1+E928)^3*E928*Assumptions!$D$16</f>
        <v>32.6041532749269</v>
      </c>
      <c r="Q928" s="21" t="n">
        <f aca="false">Assumptions!$D$14*(1+E928)^5*L928-Assumptions!$D$14*(1+E928)^4*E928*Assumptions!$D$16</f>
        <v>34.6992067384837</v>
      </c>
      <c r="R928" s="21" t="n">
        <f aca="false">M928/(1+K928)+N928/(1+K928)^2+O928/(1+K928)^3+P928/(1+K928)^4+Q928/(1+K928)^5</f>
        <v>121.47207348922</v>
      </c>
      <c r="S928" s="21" t="n">
        <f aca="false">Q928*(1+I928)/(K928-I928)</f>
        <v>608.399752692768</v>
      </c>
      <c r="T928" s="21" t="n">
        <f aca="false">R928+S928/(1+K928)^5</f>
        <v>534.669361831672</v>
      </c>
      <c r="U928" s="8" t="n">
        <f aca="false">(T928-Assumptions!$D$17)/Assumptions!$D$18</f>
        <v>13.9867744732669</v>
      </c>
    </row>
    <row r="929" customFormat="false" ht="15" hidden="false" customHeight="false" outlineLevel="0" collapsed="false">
      <c r="B929" s="2" t="n">
        <v>924</v>
      </c>
      <c r="C929" s="27" t="n">
        <f aca="false">NORMSDIST('Random Draws'!C929)</f>
        <v>0.581517743650281</v>
      </c>
      <c r="D929" s="27" t="n">
        <f aca="false">NORMSDIST(Assumptions!$D$22*'Random Draws'!C929+SQRT(1-Assumptions!$D$22^2)*'Random Draws'!D929)</f>
        <v>0.543360597110153</v>
      </c>
      <c r="E929" s="19" t="n">
        <f aca="false">IF(C929&lt;(Assumptions!$E$6-Assumptions!$D$6)/(Assumptions!$F$6-Assumptions!$D$6),Assumptions!$D$6+SQRT(C929*(Assumptions!$F$6-Assumptions!$D$6)*(Assumptions!$E$6-Assumptions!$D$6)),Assumptions!$F$6-SQRT((1-C929)*(Assumptions!$F$6-Assumptions!$D$6)*(Assumptions!$F$6-Assumptions!$E$6)))</f>
        <v>0.0942571176930378</v>
      </c>
      <c r="F929" s="19" t="n">
        <f aca="false">IF(D929&lt;(Assumptions!$E$7-Assumptions!$D$7)/(Assumptions!$F$7-Assumptions!$D$7),Assumptions!$D$7+SQRT(D929*(Assumptions!$F$7-Assumptions!$D$7)*(Assumptions!$E$7-Assumptions!$D$7)),Assumptions!$F$7-SQRT((1-D929)*(Assumptions!$F$7-Assumptions!$D$7)*(Assumptions!$F$7-Assumptions!$E$7)))</f>
        <v>0.417097842189184</v>
      </c>
      <c r="G929" s="19" t="n">
        <f aca="false">MIN(Assumptions!$D$24,MAX(Assumptions!$D$23,Assumptions!$D$8+Assumptions!$E$8*'Random Draws'!E929))</f>
        <v>0.063803330516549</v>
      </c>
      <c r="H929" s="19" t="n">
        <f aca="false">IF('Random Draws'!F929&lt;(Assumptions!$E$9-Assumptions!$D$9)/(Assumptions!$F$9-Assumptions!$D$9),Assumptions!$D$9+SQRT('Random Draws'!F929*(Assumptions!$F$9-Assumptions!$D$9)*(Assumptions!$E$9-Assumptions!$D$9)),Assumptions!$F$9-SQRT((1-'Random Draws'!F929)*(Assumptions!$F$9-Assumptions!$D$9)*(Assumptions!$F$9-Assumptions!$E$9)))</f>
        <v>0.312470584139474</v>
      </c>
      <c r="I929" s="19" t="n">
        <f aca="false">IF('Random Draws'!G929&lt;(Assumptions!$E$10-Assumptions!$D$10)/(Assumptions!$F$10-Assumptions!$D$10),Assumptions!$D$10+SQRT('Random Draws'!G929*(Assumptions!$F$10-Assumptions!$D$10)*(Assumptions!$E$10-Assumptions!$D$10)),Assumptions!$F$10-SQRT((1-'Random Draws'!G929)*(Assumptions!$F$10-Assumptions!$D$10)*(Assumptions!$F$10-Assumptions!$E$10)))</f>
        <v>0.017688420137273</v>
      </c>
      <c r="J929" s="19" t="n">
        <f aca="false">IF('Random Draws'!H929&lt;(Assumptions!$E$11-Assumptions!$D$11)/(Assumptions!$F$11-Assumptions!$D$11),Assumptions!$D$11+SQRT('Random Draws'!H929*(Assumptions!$F$11-Assumptions!$D$11)*(Assumptions!$E$11-Assumptions!$D$11)),Assumptions!$F$11-SQRT((1-'Random Draws'!H929)*(Assumptions!$F$11-Assumptions!$D$11)*(Assumptions!$F$11-Assumptions!$E$11)))</f>
        <v>0.188046000900795</v>
      </c>
      <c r="K929" s="19" t="n">
        <f aca="false">MAX(G929,I929+Assumptions!$D$21)</f>
        <v>0.063803330516549</v>
      </c>
      <c r="L929" s="28" t="n">
        <f aca="false">(F929-Assumptions!$D$15)*(1-H929)+Assumptions!$D$15-J929</f>
        <v>0.139342210834352</v>
      </c>
      <c r="M929" s="21" t="n">
        <f aca="false">Assumptions!$D$14*(1+E929)^1*L929-Assumptions!$D$14*(1+E929)^0*E929*Assumptions!$D$16</f>
        <v>21.6990314081185</v>
      </c>
      <c r="N929" s="21" t="n">
        <f aca="false">Assumptions!$D$14*(1+E929)^2*L929-Assumptions!$D$14*(1+E929)^1*E929*Assumptions!$D$16</f>
        <v>23.7443195653784</v>
      </c>
      <c r="O929" s="21" t="n">
        <f aca="false">Assumptions!$D$14*(1+E929)^3*L929-Assumptions!$D$14*(1+E929)^2*E929*Assumptions!$D$16</f>
        <v>25.9823906891934</v>
      </c>
      <c r="P929" s="21" t="n">
        <f aca="false">Assumptions!$D$14*(1+E929)^4*L929-Assumptions!$D$14*(1+E929)^3*E929*Assumptions!$D$16</f>
        <v>28.4314159463312</v>
      </c>
      <c r="Q929" s="21" t="n">
        <f aca="false">Assumptions!$D$14*(1+E929)^5*L929-Assumptions!$D$14*(1+E929)^4*E929*Assumptions!$D$16</f>
        <v>31.1112792653642</v>
      </c>
      <c r="R929" s="21" t="n">
        <f aca="false">M929/(1+K929)+N929/(1+K929)^2+O929/(1+K929)^3+P929/(1+K929)^4+Q929/(1+K929)^5</f>
        <v>107.996828413096</v>
      </c>
      <c r="S929" s="21" t="n">
        <f aca="false">Q929*(1+I929)/(K929-I929)</f>
        <v>686.580292222506</v>
      </c>
      <c r="T929" s="21" t="n">
        <f aca="false">R929+S929/(1+K929)^5</f>
        <v>611.943527503627</v>
      </c>
      <c r="U929" s="8" t="n">
        <f aca="false">(T929-Assumptions!$D$17)/Assumptions!$D$18</f>
        <v>17.0777411001451</v>
      </c>
    </row>
    <row r="930" customFormat="false" ht="15" hidden="false" customHeight="false" outlineLevel="0" collapsed="false">
      <c r="B930" s="2" t="n">
        <v>925</v>
      </c>
      <c r="C930" s="27" t="n">
        <f aca="false">NORMSDIST('Random Draws'!C930)</f>
        <v>0.4571232962034</v>
      </c>
      <c r="D930" s="27" t="n">
        <f aca="false">NORMSDIST(Assumptions!$D$22*'Random Draws'!C930+SQRT(1-Assumptions!$D$22^2)*'Random Draws'!D930)</f>
        <v>0.669346241397736</v>
      </c>
      <c r="E930" s="19" t="n">
        <f aca="false">IF(C930&lt;(Assumptions!$E$6-Assumptions!$D$6)/(Assumptions!$F$6-Assumptions!$D$6),Assumptions!$D$6+SQRT(C930*(Assumptions!$F$6-Assumptions!$D$6)*(Assumptions!$E$6-Assumptions!$D$6)),Assumptions!$F$6-SQRT((1-C930)*(Assumptions!$F$6-Assumptions!$D$6)*(Assumptions!$F$6-Assumptions!$E$6)))</f>
        <v>0.0878081214964257</v>
      </c>
      <c r="F930" s="19" t="n">
        <f aca="false">IF(D930&lt;(Assumptions!$E$7-Assumptions!$D$7)/(Assumptions!$F$7-Assumptions!$D$7),Assumptions!$D$7+SQRT(D930*(Assumptions!$F$7-Assumptions!$D$7)*(Assumptions!$E$7-Assumptions!$D$7)),Assumptions!$F$7-SQRT((1-D930)*(Assumptions!$F$7-Assumptions!$D$7)*(Assumptions!$F$7-Assumptions!$E$7)))</f>
        <v>0.423632225330534</v>
      </c>
      <c r="G930" s="19" t="n">
        <f aca="false">MIN(Assumptions!$D$24,MAX(Assumptions!$D$23,Assumptions!$D$8+Assumptions!$E$8*'Random Draws'!E930))</f>
        <v>0.079255603491424</v>
      </c>
      <c r="H930" s="19" t="n">
        <f aca="false">IF('Random Draws'!F930&lt;(Assumptions!$E$9-Assumptions!$D$9)/(Assumptions!$F$9-Assumptions!$D$9),Assumptions!$D$9+SQRT('Random Draws'!F930*(Assumptions!$F$9-Assumptions!$D$9)*(Assumptions!$E$9-Assumptions!$D$9)),Assumptions!$F$9-SQRT((1-'Random Draws'!F930)*(Assumptions!$F$9-Assumptions!$D$9)*(Assumptions!$F$9-Assumptions!$E$9)))</f>
        <v>0.296322508396035</v>
      </c>
      <c r="I930" s="19" t="n">
        <f aca="false">IF('Random Draws'!G930&lt;(Assumptions!$E$10-Assumptions!$D$10)/(Assumptions!$F$10-Assumptions!$D$10),Assumptions!$D$10+SQRT('Random Draws'!G930*(Assumptions!$F$10-Assumptions!$D$10)*(Assumptions!$E$10-Assumptions!$D$10)),Assumptions!$F$10-SQRT((1-'Random Draws'!G930)*(Assumptions!$F$10-Assumptions!$D$10)*(Assumptions!$F$10-Assumptions!$E$10)))</f>
        <v>0.0185549768925404</v>
      </c>
      <c r="J930" s="19" t="n">
        <f aca="false">IF('Random Draws'!H930&lt;(Assumptions!$E$11-Assumptions!$D$11)/(Assumptions!$F$11-Assumptions!$D$11),Assumptions!$D$11+SQRT('Random Draws'!H930*(Assumptions!$F$11-Assumptions!$D$11)*(Assumptions!$E$11-Assumptions!$D$11)),Assumptions!$F$11-SQRT((1-'Random Draws'!H930)*(Assumptions!$F$11-Assumptions!$D$11)*(Assumptions!$F$11-Assumptions!$E$11)))</f>
        <v>0.134767554605824</v>
      </c>
      <c r="K930" s="19" t="n">
        <f aca="false">MAX(G930,I930+Assumptions!$D$21)</f>
        <v>0.079255603491424</v>
      </c>
      <c r="L930" s="28" t="n">
        <f aca="false">(F930-Assumptions!$D$15)*(1-H930)+Assumptions!$D$15-J930</f>
        <v>0.201854833168856</v>
      </c>
      <c r="M930" s="21" t="n">
        <f aca="false">Assumptions!$D$14*(1+E930)^1*L930-Assumptions!$D$14*(1+E930)^0*E930*Assumptions!$D$16</f>
        <v>31.4570370697268</v>
      </c>
      <c r="N930" s="21" t="n">
        <f aca="false">Assumptions!$D$14*(1+E930)^2*L930-Assumptions!$D$14*(1+E930)^1*E930*Assumptions!$D$16</f>
        <v>34.2192204026629</v>
      </c>
      <c r="O930" s="21" t="n">
        <f aca="false">Assumptions!$D$14*(1+E930)^3*L930-Assumptions!$D$14*(1+E930)^2*E930*Assumptions!$D$16</f>
        <v>37.2239458652929</v>
      </c>
      <c r="P930" s="21" t="n">
        <f aca="false">Assumptions!$D$14*(1+E930)^4*L930-Assumptions!$D$14*(1+E930)^3*E930*Assumptions!$D$16</f>
        <v>40.4925106264089</v>
      </c>
      <c r="Q930" s="21" t="n">
        <f aca="false">Assumptions!$D$14*(1+E930)^5*L930-Assumptions!$D$14*(1+E930)^4*E930*Assumptions!$D$16</f>
        <v>44.0480819191879</v>
      </c>
      <c r="R930" s="21" t="n">
        <f aca="false">M930/(1+K930)+N930/(1+K930)^2+O930/(1+K930)^3+P930/(1+K930)^4+Q930/(1+K930)^5</f>
        <v>148.062996092165</v>
      </c>
      <c r="S930" s="21" t="n">
        <f aca="false">Q930*(1+I930)/(K930-I930)</f>
        <v>739.125698945987</v>
      </c>
      <c r="T930" s="21" t="n">
        <f aca="false">R930+S930/(1+K930)^5</f>
        <v>652.836722559684</v>
      </c>
      <c r="U930" s="8" t="n">
        <f aca="false">(T930-Assumptions!$D$17)/Assumptions!$D$18</f>
        <v>18.7134689023874</v>
      </c>
    </row>
    <row r="931" customFormat="false" ht="15" hidden="false" customHeight="false" outlineLevel="0" collapsed="false">
      <c r="B931" s="2" t="n">
        <v>926</v>
      </c>
      <c r="C931" s="27" t="n">
        <f aca="false">NORMSDIST('Random Draws'!C931)</f>
        <v>0.857253376214497</v>
      </c>
      <c r="D931" s="27" t="n">
        <f aca="false">NORMSDIST(Assumptions!$D$22*'Random Draws'!C931+SQRT(1-Assumptions!$D$22^2)*'Random Draws'!D931)</f>
        <v>0.790579892454311</v>
      </c>
      <c r="E931" s="19" t="n">
        <f aca="false">IF(C931&lt;(Assumptions!$E$6-Assumptions!$D$6)/(Assumptions!$F$6-Assumptions!$D$6),Assumptions!$D$6+SQRT(C931*(Assumptions!$F$6-Assumptions!$D$6)*(Assumptions!$E$6-Assumptions!$D$6)),Assumptions!$F$6-SQRT((1-C931)*(Assumptions!$F$6-Assumptions!$D$6)*(Assumptions!$F$6-Assumptions!$E$6)))</f>
        <v>0.113284215921528</v>
      </c>
      <c r="F931" s="19" t="n">
        <f aca="false">IF(D931&lt;(Assumptions!$E$7-Assumptions!$D$7)/(Assumptions!$F$7-Assumptions!$D$7),Assumptions!$D$7+SQRT(D931*(Assumptions!$F$7-Assumptions!$D$7)*(Assumptions!$E$7-Assumptions!$D$7)),Assumptions!$F$7-SQRT((1-D931)*(Assumptions!$F$7-Assumptions!$D$7)*(Assumptions!$F$7-Assumptions!$E$7)))</f>
        <v>0.431057290552148</v>
      </c>
      <c r="G931" s="19" t="n">
        <f aca="false">MIN(Assumptions!$D$24,MAX(Assumptions!$D$23,Assumptions!$D$8+Assumptions!$E$8*'Random Draws'!E931))</f>
        <v>0.087053742808194</v>
      </c>
      <c r="H931" s="19" t="n">
        <f aca="false">IF('Random Draws'!F931&lt;(Assumptions!$E$9-Assumptions!$D$9)/(Assumptions!$F$9-Assumptions!$D$9),Assumptions!$D$9+SQRT('Random Draws'!F931*(Assumptions!$F$9-Assumptions!$D$9)*(Assumptions!$E$9-Assumptions!$D$9)),Assumptions!$F$9-SQRT((1-'Random Draws'!F931)*(Assumptions!$F$9-Assumptions!$D$9)*(Assumptions!$F$9-Assumptions!$E$9)))</f>
        <v>0.25112873723904</v>
      </c>
      <c r="I931" s="19" t="n">
        <f aca="false">IF('Random Draws'!G931&lt;(Assumptions!$E$10-Assumptions!$D$10)/(Assumptions!$F$10-Assumptions!$D$10),Assumptions!$D$10+SQRT('Random Draws'!G931*(Assumptions!$F$10-Assumptions!$D$10)*(Assumptions!$E$10-Assumptions!$D$10)),Assumptions!$F$10-SQRT((1-'Random Draws'!G931)*(Assumptions!$F$10-Assumptions!$D$10)*(Assumptions!$F$10-Assumptions!$E$10)))</f>
        <v>0.0190339811458653</v>
      </c>
      <c r="J931" s="19" t="n">
        <f aca="false">IF('Random Draws'!H931&lt;(Assumptions!$E$11-Assumptions!$D$11)/(Assumptions!$F$11-Assumptions!$D$11),Assumptions!$D$11+SQRT('Random Draws'!H931*(Assumptions!$F$11-Assumptions!$D$11)*(Assumptions!$E$11-Assumptions!$D$11)),Assumptions!$F$11-SQRT((1-'Random Draws'!H931)*(Assumptions!$F$11-Assumptions!$D$11)*(Assumptions!$F$11-Assumptions!$E$11)))</f>
        <v>0.139956654272397</v>
      </c>
      <c r="K931" s="19" t="n">
        <f aca="false">MAX(G931,I931+Assumptions!$D$21)</f>
        <v>0.087053742808194</v>
      </c>
      <c r="L931" s="28" t="n">
        <f aca="false">(F931-Assumptions!$D$15)*(1-H931)+Assumptions!$D$15-J931</f>
        <v>0.215496499066783</v>
      </c>
      <c r="M931" s="21" t="n">
        <f aca="false">Assumptions!$D$14*(1+E931)^1*L931-Assumptions!$D$14*(1+E931)^0*E931*Assumptions!$D$16</f>
        <v>34.2939970553641</v>
      </c>
      <c r="N931" s="21" t="n">
        <f aca="false">Assumptions!$D$14*(1+E931)^2*L931-Assumptions!$D$14*(1+E931)^1*E931*Assumptions!$D$16</f>
        <v>38.1789656225962</v>
      </c>
      <c r="O931" s="21" t="n">
        <f aca="false">Assumptions!$D$14*(1+E931)^3*L931-Assumptions!$D$14*(1+E931)^2*E931*Assumptions!$D$16</f>
        <v>42.504039807847</v>
      </c>
      <c r="P931" s="21" t="n">
        <f aca="false">Assumptions!$D$14*(1+E931)^4*L931-Assumptions!$D$14*(1+E931)^3*E931*Assumptions!$D$16</f>
        <v>47.3190766309764</v>
      </c>
      <c r="Q931" s="21" t="n">
        <f aca="false">Assumptions!$D$14*(1+E931)^5*L931-Assumptions!$D$14*(1+E931)^4*E931*Assumptions!$D$16</f>
        <v>52.6795811252472</v>
      </c>
      <c r="R931" s="21" t="n">
        <f aca="false">M931/(1+K931)+N931/(1+K931)^2+O931/(1+K931)^3+P931/(1+K931)^4+Q931/(1+K931)^5</f>
        <v>165.536601685462</v>
      </c>
      <c r="S931" s="21" t="n">
        <f aca="false">Q931*(1+I931)/(K931-I931)</f>
        <v>789.21598616668</v>
      </c>
      <c r="T931" s="21" t="n">
        <f aca="false">R931+S931/(1+K931)^5</f>
        <v>685.461715076998</v>
      </c>
      <c r="U931" s="8" t="n">
        <f aca="false">(T931-Assumptions!$D$17)/Assumptions!$D$18</f>
        <v>20.0184686030799</v>
      </c>
    </row>
    <row r="932" customFormat="false" ht="15" hidden="false" customHeight="false" outlineLevel="0" collapsed="false">
      <c r="B932" s="2" t="n">
        <v>927</v>
      </c>
      <c r="C932" s="27" t="n">
        <f aca="false">NORMSDIST('Random Draws'!C932)</f>
        <v>0.129756397681641</v>
      </c>
      <c r="D932" s="27" t="n">
        <f aca="false">NORMSDIST(Assumptions!$D$22*'Random Draws'!C932+SQRT(1-Assumptions!$D$22^2)*'Random Draws'!D932)</f>
        <v>0.512117137713541</v>
      </c>
      <c r="E932" s="19" t="n">
        <f aca="false">IF(C932&lt;(Assumptions!$E$6-Assumptions!$D$6)/(Assumptions!$F$6-Assumptions!$D$6),Assumptions!$D$6+SQRT(C932*(Assumptions!$F$6-Assumptions!$D$6)*(Assumptions!$E$6-Assumptions!$D$6)),Assumptions!$F$6-SQRT((1-C932)*(Assumptions!$F$6-Assumptions!$D$6)*(Assumptions!$F$6-Assumptions!$E$6)))</f>
        <v>0.0654711991945453</v>
      </c>
      <c r="F932" s="19" t="n">
        <f aca="false">IF(D932&lt;(Assumptions!$E$7-Assumptions!$D$7)/(Assumptions!$F$7-Assumptions!$D$7),Assumptions!$D$7+SQRT(D932*(Assumptions!$F$7-Assumptions!$D$7)*(Assumptions!$E$7-Assumptions!$D$7)),Assumptions!$F$7-SQRT((1-D932)*(Assumptions!$F$7-Assumptions!$D$7)*(Assumptions!$F$7-Assumptions!$E$7)))</f>
        <v>0.415431965744336</v>
      </c>
      <c r="G932" s="19" t="n">
        <f aca="false">MIN(Assumptions!$D$24,MAX(Assumptions!$D$23,Assumptions!$D$8+Assumptions!$E$8*'Random Draws'!E932))</f>
        <v>0.090267211638788</v>
      </c>
      <c r="H932" s="19" t="n">
        <f aca="false">IF('Random Draws'!F932&lt;(Assumptions!$E$9-Assumptions!$D$9)/(Assumptions!$F$9-Assumptions!$D$9),Assumptions!$D$9+SQRT('Random Draws'!F932*(Assumptions!$F$9-Assumptions!$D$9)*(Assumptions!$E$9-Assumptions!$D$9)),Assumptions!$F$9-SQRT((1-'Random Draws'!F932)*(Assumptions!$F$9-Assumptions!$D$9)*(Assumptions!$F$9-Assumptions!$E$9)))</f>
        <v>0.282479285968038</v>
      </c>
      <c r="I932" s="19" t="n">
        <f aca="false">IF('Random Draws'!G932&lt;(Assumptions!$E$10-Assumptions!$D$10)/(Assumptions!$F$10-Assumptions!$D$10),Assumptions!$D$10+SQRT('Random Draws'!G932*(Assumptions!$F$10-Assumptions!$D$10)*(Assumptions!$E$10-Assumptions!$D$10)),Assumptions!$F$10-SQRT((1-'Random Draws'!G932)*(Assumptions!$F$10-Assumptions!$D$10)*(Assumptions!$F$10-Assumptions!$E$10)))</f>
        <v>0.0177031612176982</v>
      </c>
      <c r="J932" s="19" t="n">
        <f aca="false">IF('Random Draws'!H932&lt;(Assumptions!$E$11-Assumptions!$D$11)/(Assumptions!$F$11-Assumptions!$D$11),Assumptions!$D$11+SQRT('Random Draws'!H932*(Assumptions!$F$11-Assumptions!$D$11)*(Assumptions!$E$11-Assumptions!$D$11)),Assumptions!$F$11-SQRT((1-'Random Draws'!H932)*(Assumptions!$F$11-Assumptions!$D$11)*(Assumptions!$F$11-Assumptions!$E$11)))</f>
        <v>0.169993794646964</v>
      </c>
      <c r="K932" s="19" t="n">
        <f aca="false">MAX(G932,I932+Assumptions!$D$21)</f>
        <v>0.090267211638788</v>
      </c>
      <c r="L932" s="28" t="n">
        <f aca="false">(F932-Assumptions!$D$15)*(1-H932)+Assumptions!$D$15-J932</f>
        <v>0.164809553221458</v>
      </c>
      <c r="M932" s="21" t="n">
        <f aca="false">Assumptions!$D$14*(1+E932)^1*L932-Assumptions!$D$14*(1+E932)^0*E932*Assumptions!$D$16</f>
        <v>25.1771759683935</v>
      </c>
      <c r="N932" s="21" t="n">
        <f aca="false">Assumptions!$D$14*(1+E932)^2*L932-Assumptions!$D$14*(1+E932)^1*E932*Assumptions!$D$16</f>
        <v>26.8255558713763</v>
      </c>
      <c r="O932" s="21" t="n">
        <f aca="false">Assumptions!$D$14*(1+E932)^3*L932-Assumptions!$D$14*(1+E932)^2*E932*Assumptions!$D$16</f>
        <v>28.5818571833356</v>
      </c>
      <c r="P932" s="21" t="n">
        <f aca="false">Assumptions!$D$14*(1+E932)^4*L932-Assumptions!$D$14*(1+E932)^3*E932*Assumptions!$D$16</f>
        <v>30.4531456483358</v>
      </c>
      <c r="Q932" s="21" t="n">
        <f aca="false">Assumptions!$D$14*(1+E932)^5*L932-Assumptions!$D$14*(1+E932)^4*E932*Assumptions!$D$16</f>
        <v>32.4469496131785</v>
      </c>
      <c r="R932" s="21" t="n">
        <f aca="false">M932/(1+K932)+N932/(1+K932)^2+O932/(1+K932)^3+P932/(1+K932)^4+Q932/(1+K932)^5</f>
        <v>110.329442481753</v>
      </c>
      <c r="S932" s="21" t="n">
        <f aca="false">Q932*(1+I932)/(K932-I932)</f>
        <v>455.065049450518</v>
      </c>
      <c r="T932" s="21" t="n">
        <f aca="false">R932+S932/(1+K932)^5</f>
        <v>405.728240800665</v>
      </c>
      <c r="U932" s="8" t="n">
        <f aca="false">(T932-Assumptions!$D$17)/Assumptions!$D$18</f>
        <v>8.82912963202661</v>
      </c>
    </row>
    <row r="933" customFormat="false" ht="15" hidden="false" customHeight="false" outlineLevel="0" collapsed="false">
      <c r="B933" s="2" t="n">
        <v>928</v>
      </c>
      <c r="C933" s="27" t="n">
        <f aca="false">NORMSDIST('Random Draws'!C933)</f>
        <v>0.474277475025307</v>
      </c>
      <c r="D933" s="27" t="n">
        <f aca="false">NORMSDIST(Assumptions!$D$22*'Random Draws'!C933+SQRT(1-Assumptions!$D$22^2)*'Random Draws'!D933)</f>
        <v>0.0188548738941893</v>
      </c>
      <c r="E933" s="19" t="n">
        <f aca="false">IF(C933&lt;(Assumptions!$E$6-Assumptions!$D$6)/(Assumptions!$F$6-Assumptions!$D$6),Assumptions!$D$6+SQRT(C933*(Assumptions!$F$6-Assumptions!$D$6)*(Assumptions!$E$6-Assumptions!$D$6)),Assumptions!$F$6-SQRT((1-C933)*(Assumptions!$F$6-Assumptions!$D$6)*(Assumptions!$F$6-Assumptions!$E$6)))</f>
        <v>0.0886968928693252</v>
      </c>
      <c r="F933" s="19" t="n">
        <f aca="false">IF(D933&lt;(Assumptions!$E$7-Assumptions!$D$7)/(Assumptions!$F$7-Assumptions!$D$7),Assumptions!$D$7+SQRT(D933*(Assumptions!$F$7-Assumptions!$D$7)*(Assumptions!$E$7-Assumptions!$D$7)),Assumptions!$F$7-SQRT((1-D933)*(Assumptions!$F$7-Assumptions!$D$7)*(Assumptions!$F$7-Assumptions!$E$7)))</f>
        <v>0.370636223172026</v>
      </c>
      <c r="G933" s="19" t="n">
        <f aca="false">MIN(Assumptions!$D$24,MAX(Assumptions!$D$23,Assumptions!$D$8+Assumptions!$E$8*'Random Draws'!E933))</f>
        <v>0.089485927229784</v>
      </c>
      <c r="H933" s="19" t="n">
        <f aca="false">IF('Random Draws'!F933&lt;(Assumptions!$E$9-Assumptions!$D$9)/(Assumptions!$F$9-Assumptions!$D$9),Assumptions!$D$9+SQRT('Random Draws'!F933*(Assumptions!$F$9-Assumptions!$D$9)*(Assumptions!$E$9-Assumptions!$D$9)),Assumptions!$F$9-SQRT((1-'Random Draws'!F933)*(Assumptions!$F$9-Assumptions!$D$9)*(Assumptions!$F$9-Assumptions!$E$9)))</f>
        <v>0.264795158152178</v>
      </c>
      <c r="I933" s="19" t="n">
        <f aca="false">IF('Random Draws'!G933&lt;(Assumptions!$E$10-Assumptions!$D$10)/(Assumptions!$F$10-Assumptions!$D$10),Assumptions!$D$10+SQRT('Random Draws'!G933*(Assumptions!$F$10-Assumptions!$D$10)*(Assumptions!$E$10-Assumptions!$D$10)),Assumptions!$F$10-SQRT((1-'Random Draws'!G933)*(Assumptions!$F$10-Assumptions!$D$10)*(Assumptions!$F$10-Assumptions!$E$10)))</f>
        <v>0.0210753903441284</v>
      </c>
      <c r="J933" s="19" t="n">
        <f aca="false">IF('Random Draws'!H933&lt;(Assumptions!$E$11-Assumptions!$D$11)/(Assumptions!$F$11-Assumptions!$D$11),Assumptions!$D$11+SQRT('Random Draws'!H933*(Assumptions!$F$11-Assumptions!$D$11)*(Assumptions!$E$11-Assumptions!$D$11)),Assumptions!$F$11-SQRT((1-'Random Draws'!H933)*(Assumptions!$F$11-Assumptions!$D$11)*(Assumptions!$F$11-Assumptions!$E$11)))</f>
        <v>0.134378880495226</v>
      </c>
      <c r="K933" s="19" t="n">
        <f aca="false">MAX(G933,I933+Assumptions!$D$21)</f>
        <v>0.089485927229784</v>
      </c>
      <c r="L933" s="28" t="n">
        <f aca="false">(F933-Assumptions!$D$15)*(1-H933)+Assumptions!$D$15-J933</f>
        <v>0.17253803590482</v>
      </c>
      <c r="M933" s="21" t="n">
        <f aca="false">Assumptions!$D$14*(1+E933)^1*L933-Assumptions!$D$14*(1+E933)^0*E933*Assumptions!$D$16</f>
        <v>26.8512039367647</v>
      </c>
      <c r="N933" s="21" t="n">
        <f aca="false">Assumptions!$D$14*(1+E933)^2*L933-Assumptions!$D$14*(1+E933)^1*E933*Assumptions!$D$16</f>
        <v>29.2328222957563</v>
      </c>
      <c r="O933" s="21" t="n">
        <f aca="false">Assumptions!$D$14*(1+E933)^3*L933-Assumptions!$D$14*(1+E933)^2*E933*Assumptions!$D$16</f>
        <v>31.8256828031911</v>
      </c>
      <c r="P933" s="21" t="n">
        <f aca="false">Assumptions!$D$14*(1+E933)^4*L933-Assumptions!$D$14*(1+E933)^3*E933*Assumptions!$D$16</f>
        <v>34.6485219812788</v>
      </c>
      <c r="Q933" s="21" t="n">
        <f aca="false">Assumptions!$D$14*(1+E933)^5*L933-Assumptions!$D$14*(1+E933)^4*E933*Assumptions!$D$16</f>
        <v>37.7217382235328</v>
      </c>
      <c r="R933" s="21" t="n">
        <f aca="false">M933/(1+K933)+N933/(1+K933)^2+O933/(1+K933)^3+P933/(1+K933)^4+Q933/(1+K933)^5</f>
        <v>123.05041638204</v>
      </c>
      <c r="S933" s="21" t="n">
        <f aca="false">Q933*(1+I933)/(K933-I933)</f>
        <v>563.023480511947</v>
      </c>
      <c r="T933" s="21" t="n">
        <f aca="false">R933+S933/(1+K933)^5</f>
        <v>489.841173127411</v>
      </c>
      <c r="U933" s="8" t="n">
        <f aca="false">(T933-Assumptions!$D$17)/Assumptions!$D$18</f>
        <v>12.1936469250964</v>
      </c>
    </row>
    <row r="934" customFormat="false" ht="15" hidden="false" customHeight="false" outlineLevel="0" collapsed="false">
      <c r="B934" s="2" t="n">
        <v>929</v>
      </c>
      <c r="C934" s="27" t="n">
        <f aca="false">NORMSDIST('Random Draws'!C934)</f>
        <v>0.574883852508459</v>
      </c>
      <c r="D934" s="27" t="n">
        <f aca="false">NORMSDIST(Assumptions!$D$22*'Random Draws'!C934+SQRT(1-Assumptions!$D$22^2)*'Random Draws'!D934)</f>
        <v>0.66391322066093</v>
      </c>
      <c r="E934" s="19" t="n">
        <f aca="false">IF(C934&lt;(Assumptions!$E$6-Assumptions!$D$6)/(Assumptions!$F$6-Assumptions!$D$6),Assumptions!$D$6+SQRT(C934*(Assumptions!$F$6-Assumptions!$D$6)*(Assumptions!$E$6-Assumptions!$D$6)),Assumptions!$F$6-SQRT((1-C934)*(Assumptions!$F$6-Assumptions!$D$6)*(Assumptions!$F$6-Assumptions!$E$6)))</f>
        <v>0.0938959791617075</v>
      </c>
      <c r="F934" s="19" t="n">
        <f aca="false">IF(D934&lt;(Assumptions!$E$7-Assumptions!$D$7)/(Assumptions!$F$7-Assumptions!$D$7),Assumptions!$D$7+SQRT(D934*(Assumptions!$F$7-Assumptions!$D$7)*(Assumptions!$E$7-Assumptions!$D$7)),Assumptions!$F$7-SQRT((1-D934)*(Assumptions!$F$7-Assumptions!$D$7)*(Assumptions!$F$7-Assumptions!$E$7)))</f>
        <v>0.42333466054492</v>
      </c>
      <c r="G934" s="19" t="n">
        <f aca="false">MIN(Assumptions!$D$24,MAX(Assumptions!$D$23,Assumptions!$D$8+Assumptions!$E$8*'Random Draws'!E934))</f>
        <v>0.085439510824126</v>
      </c>
      <c r="H934" s="19" t="n">
        <f aca="false">IF('Random Draws'!F934&lt;(Assumptions!$E$9-Assumptions!$D$9)/(Assumptions!$F$9-Assumptions!$D$9),Assumptions!$D$9+SQRT('Random Draws'!F934*(Assumptions!$F$9-Assumptions!$D$9)*(Assumptions!$E$9-Assumptions!$D$9)),Assumptions!$F$9-SQRT((1-'Random Draws'!F934)*(Assumptions!$F$9-Assumptions!$D$9)*(Assumptions!$F$9-Assumptions!$E$9)))</f>
        <v>0.329916029525452</v>
      </c>
      <c r="I934" s="19" t="n">
        <f aca="false">IF('Random Draws'!G934&lt;(Assumptions!$E$10-Assumptions!$D$10)/(Assumptions!$F$10-Assumptions!$D$10),Assumptions!$D$10+SQRT('Random Draws'!G934*(Assumptions!$F$10-Assumptions!$D$10)*(Assumptions!$E$10-Assumptions!$D$10)),Assumptions!$F$10-SQRT((1-'Random Draws'!G934)*(Assumptions!$F$10-Assumptions!$D$10)*(Assumptions!$F$10-Assumptions!$E$10)))</f>
        <v>0.0127100749036696</v>
      </c>
      <c r="J934" s="19" t="n">
        <f aca="false">IF('Random Draws'!H934&lt;(Assumptions!$E$11-Assumptions!$D$11)/(Assumptions!$F$11-Assumptions!$D$11),Assumptions!$D$11+SQRT('Random Draws'!H934*(Assumptions!$F$11-Assumptions!$D$11)*(Assumptions!$E$11-Assumptions!$D$11)),Assumptions!$F$11-SQRT((1-'Random Draws'!H934)*(Assumptions!$F$11-Assumptions!$D$11)*(Assumptions!$F$11-Assumptions!$E$11)))</f>
        <v>0.182173778647557</v>
      </c>
      <c r="K934" s="19" t="n">
        <f aca="false">MAX(G934,I934+Assumptions!$D$21)</f>
        <v>0.085439510824126</v>
      </c>
      <c r="L934" s="28" t="n">
        <f aca="false">(F934-Assumptions!$D$15)*(1-H934)+Assumptions!$D$15-J934</f>
        <v>0.144385075368186</v>
      </c>
      <c r="M934" s="21" t="n">
        <f aca="false">Assumptions!$D$14*(1+E934)^1*L934-Assumptions!$D$14*(1+E934)^0*E934*Assumptions!$D$16</f>
        <v>22.4931792330983</v>
      </c>
      <c r="N934" s="21" t="n">
        <f aca="false">Assumptions!$D$14*(1+E934)^2*L934-Assumptions!$D$14*(1+E934)^1*E934*Assumptions!$D$16</f>
        <v>24.6051983216499</v>
      </c>
      <c r="O934" s="21" t="n">
        <f aca="false">Assumptions!$D$14*(1+E934)^3*L934-Assumptions!$D$14*(1+E934)^2*E934*Assumptions!$D$16</f>
        <v>26.9155275105292</v>
      </c>
      <c r="P934" s="21" t="n">
        <f aca="false">Assumptions!$D$14*(1+E934)^4*L934-Assumptions!$D$14*(1+E934)^3*E934*Assumptions!$D$16</f>
        <v>29.4427873207842</v>
      </c>
      <c r="Q934" s="21" t="n">
        <f aca="false">Assumptions!$D$14*(1+E934)^5*L934-Assumptions!$D$14*(1+E934)^4*E934*Assumptions!$D$16</f>
        <v>32.2073466655191</v>
      </c>
      <c r="R934" s="21" t="n">
        <f aca="false">M934/(1+K934)+N934/(1+K934)^2+O934/(1+K934)^3+P934/(1+K934)^4+Q934/(1+K934)^5</f>
        <v>105.240324311026</v>
      </c>
      <c r="S934" s="21" t="n">
        <f aca="false">Q934*(1+I934)/(K934-I934)</f>
        <v>448.466347102692</v>
      </c>
      <c r="T934" s="21" t="n">
        <f aca="false">R934+S934/(1+K934)^5</f>
        <v>402.887474147483</v>
      </c>
      <c r="U934" s="8" t="n">
        <f aca="false">(T934-Assumptions!$D$17)/Assumptions!$D$18</f>
        <v>8.71549896589933</v>
      </c>
    </row>
    <row r="935" customFormat="false" ht="15" hidden="false" customHeight="false" outlineLevel="0" collapsed="false">
      <c r="B935" s="2" t="n">
        <v>930</v>
      </c>
      <c r="C935" s="27" t="n">
        <f aca="false">NORMSDIST('Random Draws'!C935)</f>
        <v>0.82976011004399</v>
      </c>
      <c r="D935" s="27" t="n">
        <f aca="false">NORMSDIST(Assumptions!$D$22*'Random Draws'!C935+SQRT(1-Assumptions!$D$22^2)*'Random Draws'!D935)</f>
        <v>0.364446150358762</v>
      </c>
      <c r="E935" s="19" t="n">
        <f aca="false">IF(C935&lt;(Assumptions!$E$6-Assumptions!$D$6)/(Assumptions!$F$6-Assumptions!$D$6),Assumptions!$D$6+SQRT(C935*(Assumptions!$F$6-Assumptions!$D$6)*(Assumptions!$E$6-Assumptions!$D$6)),Assumptions!$F$6-SQRT((1-C935)*(Assumptions!$F$6-Assumptions!$D$6)*(Assumptions!$F$6-Assumptions!$E$6)))</f>
        <v>0.110824677383445</v>
      </c>
      <c r="F935" s="19" t="n">
        <f aca="false">IF(D935&lt;(Assumptions!$E$7-Assumptions!$D$7)/(Assumptions!$F$7-Assumptions!$D$7),Assumptions!$D$7+SQRT(D935*(Assumptions!$F$7-Assumptions!$D$7)*(Assumptions!$E$7-Assumptions!$D$7)),Assumptions!$F$7-SQRT((1-D935)*(Assumptions!$F$7-Assumptions!$D$7)*(Assumptions!$F$7-Assumptions!$E$7)))</f>
        <v>0.406761917220668</v>
      </c>
      <c r="G935" s="19" t="n">
        <f aca="false">MIN(Assumptions!$D$24,MAX(Assumptions!$D$23,Assumptions!$D$8+Assumptions!$E$8*'Random Draws'!E935))</f>
        <v>0.112717534766306</v>
      </c>
      <c r="H935" s="19" t="n">
        <f aca="false">IF('Random Draws'!F935&lt;(Assumptions!$E$9-Assumptions!$D$9)/(Assumptions!$F$9-Assumptions!$D$9),Assumptions!$D$9+SQRT('Random Draws'!F935*(Assumptions!$F$9-Assumptions!$D$9)*(Assumptions!$E$9-Assumptions!$D$9)),Assumptions!$F$9-SQRT((1-'Random Draws'!F935)*(Assumptions!$F$9-Assumptions!$D$9)*(Assumptions!$F$9-Assumptions!$E$9)))</f>
        <v>0.27216424197604</v>
      </c>
      <c r="I935" s="19" t="n">
        <f aca="false">IF('Random Draws'!G935&lt;(Assumptions!$E$10-Assumptions!$D$10)/(Assumptions!$F$10-Assumptions!$D$10),Assumptions!$D$10+SQRT('Random Draws'!G935*(Assumptions!$F$10-Assumptions!$D$10)*(Assumptions!$E$10-Assumptions!$D$10)),Assumptions!$F$10-SQRT((1-'Random Draws'!G935)*(Assumptions!$F$10-Assumptions!$D$10)*(Assumptions!$F$10-Assumptions!$E$10)))</f>
        <v>0.0206621525421391</v>
      </c>
      <c r="J935" s="19" t="n">
        <f aca="false">IF('Random Draws'!H935&lt;(Assumptions!$E$11-Assumptions!$D$11)/(Assumptions!$F$11-Assumptions!$D$11),Assumptions!$D$11+SQRT('Random Draws'!H935*(Assumptions!$F$11-Assumptions!$D$11)*(Assumptions!$E$11-Assumptions!$D$11)),Assumptions!$F$11-SQRT((1-'Random Draws'!H935)*(Assumptions!$F$11-Assumptions!$D$11)*(Assumptions!$F$11-Assumptions!$E$11)))</f>
        <v>0.178986741229256</v>
      </c>
      <c r="K935" s="19" t="n">
        <f aca="false">MAX(G935,I935+Assumptions!$D$21)</f>
        <v>0.112717534766306</v>
      </c>
      <c r="L935" s="28" t="n">
        <f aca="false">(F935-Assumptions!$D$15)*(1-H935)+Assumptions!$D$15-J935</f>
        <v>0.152450478583213</v>
      </c>
      <c r="M935" s="21" t="n">
        <f aca="false">Assumptions!$D$14*(1+E935)^1*L935-Assumptions!$D$14*(1+E935)^0*E935*Assumptions!$D$16</f>
        <v>24.0730469383087</v>
      </c>
      <c r="N935" s="21" t="n">
        <f aca="false">Assumptions!$D$14*(1+E935)^2*L935-Assumptions!$D$14*(1+E935)^1*E935*Assumptions!$D$16</f>
        <v>26.7409345988833</v>
      </c>
      <c r="O935" s="21" t="n">
        <f aca="false">Assumptions!$D$14*(1+E935)^3*L935-Assumptions!$D$14*(1+E935)^2*E935*Assumptions!$D$16</f>
        <v>29.7044900487363</v>
      </c>
      <c r="P935" s="21" t="n">
        <f aca="false">Assumptions!$D$14*(1+E935)^4*L935-Assumptions!$D$14*(1+E935)^3*E935*Assumptions!$D$16</f>
        <v>32.9964805752273</v>
      </c>
      <c r="Q935" s="21" t="n">
        <f aca="false">Assumptions!$D$14*(1+E935)^5*L935-Assumptions!$D$14*(1+E935)^4*E935*Assumptions!$D$16</f>
        <v>36.653304889766</v>
      </c>
      <c r="R935" s="21" t="n">
        <f aca="false">M935/(1+K935)+N935/(1+K935)^2+O935/(1+K935)^3+P935/(1+K935)^4+Q935/(1+K935)^5</f>
        <v>107.804916730917</v>
      </c>
      <c r="S935" s="21" t="n">
        <f aca="false">Q935*(1+I935)/(K935-I935)</f>
        <v>406.392762299026</v>
      </c>
      <c r="T935" s="21" t="n">
        <f aca="false">R935+S935/(1+K935)^5</f>
        <v>346.048550825465</v>
      </c>
      <c r="U935" s="8" t="n">
        <f aca="false">(T935-Assumptions!$D$17)/Assumptions!$D$18</f>
        <v>6.4419420330186</v>
      </c>
    </row>
    <row r="936" customFormat="false" ht="15" hidden="false" customHeight="false" outlineLevel="0" collapsed="false">
      <c r="B936" s="2" t="n">
        <v>931</v>
      </c>
      <c r="C936" s="27" t="n">
        <f aca="false">NORMSDIST('Random Draws'!C936)</f>
        <v>0.717959960258863</v>
      </c>
      <c r="D936" s="27" t="n">
        <f aca="false">NORMSDIST(Assumptions!$D$22*'Random Draws'!C936+SQRT(1-Assumptions!$D$22^2)*'Random Draws'!D936)</f>
        <v>0.130070222778193</v>
      </c>
      <c r="E936" s="19" t="n">
        <f aca="false">IF(C936&lt;(Assumptions!$E$6-Assumptions!$D$6)/(Assumptions!$F$6-Assumptions!$D$6),Assumptions!$D$6+SQRT(C936*(Assumptions!$F$6-Assumptions!$D$6)*(Assumptions!$E$6-Assumptions!$D$6)),Assumptions!$F$6-SQRT((1-C936)*(Assumptions!$F$6-Assumptions!$D$6)*(Assumptions!$F$6-Assumptions!$E$6)))</f>
        <v>0.102447367619491</v>
      </c>
      <c r="F936" s="19" t="n">
        <f aca="false">IF(D936&lt;(Assumptions!$E$7-Assumptions!$D$7)/(Assumptions!$F$7-Assumptions!$D$7),Assumptions!$D$7+SQRT(D936*(Assumptions!$F$7-Assumptions!$D$7)*(Assumptions!$E$7-Assumptions!$D$7)),Assumptions!$F$7-SQRT((1-D936)*(Assumptions!$F$7-Assumptions!$D$7)*(Assumptions!$F$7-Assumptions!$E$7)))</f>
        <v>0.387936022205553</v>
      </c>
      <c r="G936" s="19" t="n">
        <f aca="false">MIN(Assumptions!$D$24,MAX(Assumptions!$D$23,Assumptions!$D$8+Assumptions!$E$8*'Random Draws'!E936))</f>
        <v>0.070194490202702</v>
      </c>
      <c r="H936" s="19" t="n">
        <f aca="false">IF('Random Draws'!F936&lt;(Assumptions!$E$9-Assumptions!$D$9)/(Assumptions!$F$9-Assumptions!$D$9),Assumptions!$D$9+SQRT('Random Draws'!F936*(Assumptions!$F$9-Assumptions!$D$9)*(Assumptions!$E$9-Assumptions!$D$9)),Assumptions!$F$9-SQRT((1-'Random Draws'!F936)*(Assumptions!$F$9-Assumptions!$D$9)*(Assumptions!$F$9-Assumptions!$E$9)))</f>
        <v>0.307622817851705</v>
      </c>
      <c r="I936" s="19" t="n">
        <f aca="false">IF('Random Draws'!G936&lt;(Assumptions!$E$10-Assumptions!$D$10)/(Assumptions!$F$10-Assumptions!$D$10),Assumptions!$D$10+SQRT('Random Draws'!G936*(Assumptions!$F$10-Assumptions!$D$10)*(Assumptions!$E$10-Assumptions!$D$10)),Assumptions!$F$10-SQRT((1-'Random Draws'!G936)*(Assumptions!$F$10-Assumptions!$D$10)*(Assumptions!$F$10-Assumptions!$E$10)))</f>
        <v>0.0177113125900345</v>
      </c>
      <c r="J936" s="19" t="n">
        <f aca="false">IF('Random Draws'!H936&lt;(Assumptions!$E$11-Assumptions!$D$11)/(Assumptions!$F$11-Assumptions!$D$11),Assumptions!$D$11+SQRT('Random Draws'!H936*(Assumptions!$F$11-Assumptions!$D$11)*(Assumptions!$E$11-Assumptions!$D$11)),Assumptions!$F$11-SQRT((1-'Random Draws'!H936)*(Assumptions!$F$11-Assumptions!$D$11)*(Assumptions!$F$11-Assumptions!$E$11)))</f>
        <v>0.133874561016767</v>
      </c>
      <c r="K936" s="19" t="n">
        <f aca="false">MAX(G936,I936+Assumptions!$D$21)</f>
        <v>0.070194490202702</v>
      </c>
      <c r="L936" s="28" t="n">
        <f aca="false">(F936-Assumptions!$D$15)*(1-H936)+Assumptions!$D$15-J936</f>
        <v>0.174714455212454</v>
      </c>
      <c r="M936" s="21" t="n">
        <f aca="false">Assumptions!$D$14*(1+E936)^1*L936-Assumptions!$D$14*(1+E936)^0*E936*Assumptions!$D$16</f>
        <v>27.4833101797914</v>
      </c>
      <c r="N936" s="21" t="n">
        <f aca="false">Assumptions!$D$14*(1+E936)^2*L936-Assumptions!$D$14*(1+E936)^1*E936*Assumptions!$D$16</f>
        <v>30.298902961181</v>
      </c>
      <c r="O936" s="21" t="n">
        <f aca="false">Assumptions!$D$14*(1+E936)^3*L936-Assumptions!$D$14*(1+E936)^2*E936*Assumptions!$D$16</f>
        <v>33.4029458113124</v>
      </c>
      <c r="P936" s="21" t="n">
        <f aca="false">Assumptions!$D$14*(1+E936)^4*L936-Assumptions!$D$14*(1+E936)^3*E936*Assumptions!$D$16</f>
        <v>36.8249896804178</v>
      </c>
      <c r="Q936" s="21" t="n">
        <f aca="false">Assumptions!$D$14*(1+E936)^5*L936-Assumptions!$D$14*(1+E936)^4*E936*Assumptions!$D$16</f>
        <v>40.5976129357916</v>
      </c>
      <c r="R936" s="21" t="n">
        <f aca="false">M936/(1+K936)+N936/(1+K936)^2+O936/(1+K936)^3+P936/(1+K936)^4+Q936/(1+K936)^5</f>
        <v>136.379612906311</v>
      </c>
      <c r="S936" s="21" t="n">
        <f aca="false">Q936*(1+I936)/(K936-I936)</f>
        <v>787.236059787171</v>
      </c>
      <c r="T936" s="21" t="n">
        <f aca="false">R936+S936/(1+K936)^5</f>
        <v>697.158204281846</v>
      </c>
      <c r="U936" s="8" t="n">
        <f aca="false">(T936-Assumptions!$D$17)/Assumptions!$D$18</f>
        <v>20.4863281712738</v>
      </c>
    </row>
    <row r="937" customFormat="false" ht="15" hidden="false" customHeight="false" outlineLevel="0" collapsed="false">
      <c r="B937" s="2" t="n">
        <v>932</v>
      </c>
      <c r="C937" s="27" t="n">
        <f aca="false">NORMSDIST('Random Draws'!C937)</f>
        <v>0.0092303856952866</v>
      </c>
      <c r="D937" s="27" t="n">
        <f aca="false">NORMSDIST(Assumptions!$D$22*'Random Draws'!C937+SQRT(1-Assumptions!$D$22^2)*'Random Draws'!D937)</f>
        <v>0.373798101022813</v>
      </c>
      <c r="E937" s="19" t="n">
        <f aca="false">IF(C937&lt;(Assumptions!$E$6-Assumptions!$D$6)/(Assumptions!$F$6-Assumptions!$D$6),Assumptions!$D$6+SQRT(C937*(Assumptions!$F$6-Assumptions!$D$6)*(Assumptions!$E$6-Assumptions!$D$6)),Assumptions!$F$6-SQRT((1-C937)*(Assumptions!$F$6-Assumptions!$D$6)*(Assumptions!$F$6-Assumptions!$E$6)))</f>
        <v>0.0467935210661654</v>
      </c>
      <c r="F937" s="19" t="n">
        <f aca="false">IF(D937&lt;(Assumptions!$E$7-Assumptions!$D$7)/(Assumptions!$F$7-Assumptions!$D$7),Assumptions!$D$7+SQRT(D937*(Assumptions!$F$7-Assumptions!$D$7)*(Assumptions!$E$7-Assumptions!$D$7)),Assumptions!$F$7-SQRT((1-D937)*(Assumptions!$F$7-Assumptions!$D$7)*(Assumptions!$F$7-Assumptions!$E$7)))</f>
        <v>0.40735808913097</v>
      </c>
      <c r="G937" s="19" t="n">
        <f aca="false">MIN(Assumptions!$D$24,MAX(Assumptions!$D$23,Assumptions!$D$8+Assumptions!$E$8*'Random Draws'!E937))</f>
        <v>0.086120114841923</v>
      </c>
      <c r="H937" s="19" t="n">
        <f aca="false">IF('Random Draws'!F937&lt;(Assumptions!$E$9-Assumptions!$D$9)/(Assumptions!$F$9-Assumptions!$D$9),Assumptions!$D$9+SQRT('Random Draws'!F937*(Assumptions!$F$9-Assumptions!$D$9)*(Assumptions!$E$9-Assumptions!$D$9)),Assumptions!$F$9-SQRT((1-'Random Draws'!F937)*(Assumptions!$F$9-Assumptions!$D$9)*(Assumptions!$F$9-Assumptions!$E$9)))</f>
        <v>0.330790413070258</v>
      </c>
      <c r="I937" s="19" t="n">
        <f aca="false">IF('Random Draws'!G937&lt;(Assumptions!$E$10-Assumptions!$D$10)/(Assumptions!$F$10-Assumptions!$D$10),Assumptions!$D$10+SQRT('Random Draws'!G937*(Assumptions!$F$10-Assumptions!$D$10)*(Assumptions!$E$10-Assumptions!$D$10)),Assumptions!$F$10-SQRT((1-'Random Draws'!G937)*(Assumptions!$F$10-Assumptions!$D$10)*(Assumptions!$F$10-Assumptions!$E$10)))</f>
        <v>0.0175294976770366</v>
      </c>
      <c r="J937" s="19" t="n">
        <f aca="false">IF('Random Draws'!H937&lt;(Assumptions!$E$11-Assumptions!$D$11)/(Assumptions!$F$11-Assumptions!$D$11),Assumptions!$D$11+SQRT('Random Draws'!H937*(Assumptions!$F$11-Assumptions!$D$11)*(Assumptions!$E$11-Assumptions!$D$11)),Assumptions!$F$11-SQRT((1-'Random Draws'!H937)*(Assumptions!$F$11-Assumptions!$D$11)*(Assumptions!$F$11-Assumptions!$E$11)))</f>
        <v>0.205354449981718</v>
      </c>
      <c r="K937" s="19" t="n">
        <f aca="false">MAX(G937,I937+Assumptions!$D$21)</f>
        <v>0.086120114841923</v>
      </c>
      <c r="L937" s="28" t="n">
        <f aca="false">(F937-Assumptions!$D$15)*(1-H937)+Assumptions!$D$15-J937</f>
        <v>0.110256242277241</v>
      </c>
      <c r="M937" s="21" t="n">
        <f aca="false">Assumptions!$D$14*(1+E937)^1*L937-Assumptions!$D$14*(1+E937)^0*E937*Assumptions!$D$16</f>
        <v>16.5316985939352</v>
      </c>
      <c r="N937" s="21" t="n">
        <f aca="false">Assumptions!$D$14*(1+E937)^2*L937-Assumptions!$D$14*(1+E937)^1*E937*Assumptions!$D$16</f>
        <v>17.30527498035</v>
      </c>
      <c r="O937" s="21" t="n">
        <f aca="false">Assumptions!$D$14*(1+E937)^3*L937-Assumptions!$D$14*(1+E937)^2*E937*Assumptions!$D$16</f>
        <v>18.1150497296988</v>
      </c>
      <c r="P937" s="21" t="n">
        <f aca="false">Assumptions!$D$14*(1+E937)^4*L937-Assumptions!$D$14*(1+E937)^3*E937*Assumptions!$D$16</f>
        <v>18.96271669084</v>
      </c>
      <c r="Q937" s="21" t="n">
        <f aca="false">Assumptions!$D$14*(1+E937)^5*L937-Assumptions!$D$14*(1+E937)^4*E937*Assumptions!$D$16</f>
        <v>19.8500489737846</v>
      </c>
      <c r="R937" s="21" t="n">
        <f aca="false">M937/(1+K937)+N937/(1+K937)^2+O937/(1+K937)^3+P937/(1+K937)^4+Q937/(1+K937)^5</f>
        <v>70.7891166463158</v>
      </c>
      <c r="S937" s="21" t="n">
        <f aca="false">Q937*(1+I937)/(K937-I937)</f>
        <v>294.471914614869</v>
      </c>
      <c r="T937" s="21" t="n">
        <f aca="false">R937+S937/(1+K937)^5</f>
        <v>265.618562715911</v>
      </c>
      <c r="U937" s="8" t="n">
        <f aca="false">(T937-Assumptions!$D$17)/Assumptions!$D$18</f>
        <v>3.22474250863643</v>
      </c>
    </row>
    <row r="938" customFormat="false" ht="15" hidden="false" customHeight="false" outlineLevel="0" collapsed="false">
      <c r="B938" s="2" t="n">
        <v>933</v>
      </c>
      <c r="C938" s="27" t="n">
        <f aca="false">NORMSDIST('Random Draws'!C938)</f>
        <v>0.903647676819667</v>
      </c>
      <c r="D938" s="27" t="n">
        <f aca="false">NORMSDIST(Assumptions!$D$22*'Random Draws'!C938+SQRT(1-Assumptions!$D$22^2)*'Random Draws'!D938)</f>
        <v>0.238576423050187</v>
      </c>
      <c r="E938" s="19" t="n">
        <f aca="false">IF(C938&lt;(Assumptions!$E$6-Assumptions!$D$6)/(Assumptions!$F$6-Assumptions!$D$6),Assumptions!$D$6+SQRT(C938*(Assumptions!$F$6-Assumptions!$D$6)*(Assumptions!$E$6-Assumptions!$D$6)),Assumptions!$F$6-SQRT((1-C938)*(Assumptions!$F$6-Assumptions!$D$6)*(Assumptions!$F$6-Assumptions!$E$6)))</f>
        <v>0.118050931320403</v>
      </c>
      <c r="F938" s="19" t="n">
        <f aca="false">IF(D938&lt;(Assumptions!$E$7-Assumptions!$D$7)/(Assumptions!$F$7-Assumptions!$D$7),Assumptions!$D$7+SQRT(D938*(Assumptions!$F$7-Assumptions!$D$7)*(Assumptions!$E$7-Assumptions!$D$7)),Assumptions!$F$7-SQRT((1-D938)*(Assumptions!$F$7-Assumptions!$D$7)*(Assumptions!$F$7-Assumptions!$E$7)))</f>
        <v>0.397834620895433</v>
      </c>
      <c r="G938" s="19" t="n">
        <f aca="false">MIN(Assumptions!$D$24,MAX(Assumptions!$D$23,Assumptions!$D$8+Assumptions!$E$8*'Random Draws'!E938))</f>
        <v>0.072424997180621</v>
      </c>
      <c r="H938" s="19" t="n">
        <f aca="false">IF('Random Draws'!F938&lt;(Assumptions!$E$9-Assumptions!$D$9)/(Assumptions!$F$9-Assumptions!$D$9),Assumptions!$D$9+SQRT('Random Draws'!F938*(Assumptions!$F$9-Assumptions!$D$9)*(Assumptions!$E$9-Assumptions!$D$9)),Assumptions!$F$9-SQRT((1-'Random Draws'!F938)*(Assumptions!$F$9-Assumptions!$D$9)*(Assumptions!$F$9-Assumptions!$E$9)))</f>
        <v>0.323643129465128</v>
      </c>
      <c r="I938" s="19" t="n">
        <f aca="false">IF('Random Draws'!G938&lt;(Assumptions!$E$10-Assumptions!$D$10)/(Assumptions!$F$10-Assumptions!$D$10),Assumptions!$D$10+SQRT('Random Draws'!G938*(Assumptions!$F$10-Assumptions!$D$10)*(Assumptions!$E$10-Assumptions!$D$10)),Assumptions!$F$10-SQRT((1-'Random Draws'!G938)*(Assumptions!$F$10-Assumptions!$D$10)*(Assumptions!$F$10-Assumptions!$E$10)))</f>
        <v>0.0245692087640942</v>
      </c>
      <c r="J938" s="19" t="n">
        <f aca="false">IF('Random Draws'!H938&lt;(Assumptions!$E$11-Assumptions!$D$11)/(Assumptions!$F$11-Assumptions!$D$11),Assumptions!$D$11+SQRT('Random Draws'!H938*(Assumptions!$F$11-Assumptions!$D$11)*(Assumptions!$E$11-Assumptions!$D$11)),Assumptions!$F$11-SQRT((1-'Random Draws'!H938)*(Assumptions!$F$11-Assumptions!$D$11)*(Assumptions!$F$11-Assumptions!$E$11)))</f>
        <v>0.163399491233647</v>
      </c>
      <c r="K938" s="19" t="n">
        <f aca="false">MAX(G938,I938+Assumptions!$D$21)</f>
        <v>0.072424997180621</v>
      </c>
      <c r="L938" s="28" t="n">
        <f aca="false">(F938-Assumptions!$D$15)*(1-H938)+Assumptions!$D$15-J938</f>
        <v>0.147752294776082</v>
      </c>
      <c r="M938" s="21" t="n">
        <f aca="false">Assumptions!$D$14*(1+E938)^1*L938-Assumptions!$D$14*(1+E938)^0*E938*Assumptions!$D$16</f>
        <v>23.4396941117294</v>
      </c>
      <c r="N938" s="21" t="n">
        <f aca="false">Assumptions!$D$14*(1+E938)^2*L938-Assumptions!$D$14*(1+E938)^1*E938*Assumptions!$D$16</f>
        <v>26.2067718314844</v>
      </c>
      <c r="O938" s="21" t="n">
        <f aca="false">Assumptions!$D$14*(1+E938)^3*L938-Assumptions!$D$14*(1+E938)^2*E938*Assumptions!$D$16</f>
        <v>29.3005056530924</v>
      </c>
      <c r="P938" s="21" t="n">
        <f aca="false">Assumptions!$D$14*(1+E938)^4*L938-Assumptions!$D$14*(1+E938)^3*E938*Assumptions!$D$16</f>
        <v>32.7594576335987</v>
      </c>
      <c r="Q938" s="21" t="n">
        <f aca="false">Assumptions!$D$14*(1+E938)^5*L938-Assumptions!$D$14*(1+E938)^4*E938*Assumptions!$D$16</f>
        <v>36.6267421167963</v>
      </c>
      <c r="R938" s="21" t="n">
        <f aca="false">M938/(1+K938)+N938/(1+K938)^2+O938/(1+K938)^3+P938/(1+K938)^4+Q938/(1+K938)^5</f>
        <v>118.986572850659</v>
      </c>
      <c r="S938" s="21" t="n">
        <f aca="false">Q938*(1+I938)/(K938-I938)</f>
        <v>784.160776196779</v>
      </c>
      <c r="T938" s="21" t="n">
        <f aca="false">R938+S938/(1+K938)^5</f>
        <v>671.789676926815</v>
      </c>
      <c r="U938" s="8" t="n">
        <f aca="false">(T938-Assumptions!$D$17)/Assumptions!$D$18</f>
        <v>19.4715870770726</v>
      </c>
    </row>
    <row r="939" customFormat="false" ht="15" hidden="false" customHeight="false" outlineLevel="0" collapsed="false">
      <c r="B939" s="2" t="n">
        <v>934</v>
      </c>
      <c r="C939" s="27" t="n">
        <f aca="false">NORMSDIST('Random Draws'!C939)</f>
        <v>0.187748853929282</v>
      </c>
      <c r="D939" s="27" t="n">
        <f aca="false">NORMSDIST(Assumptions!$D$22*'Random Draws'!C939+SQRT(1-Assumptions!$D$22^2)*'Random Draws'!D939)</f>
        <v>0.268335182503339</v>
      </c>
      <c r="E939" s="19" t="n">
        <f aca="false">IF(C939&lt;(Assumptions!$E$6-Assumptions!$D$6)/(Assumptions!$F$6-Assumptions!$D$6),Assumptions!$D$6+SQRT(C939*(Assumptions!$F$6-Assumptions!$D$6)*(Assumptions!$E$6-Assumptions!$D$6)),Assumptions!$F$6-SQRT((1-C939)*(Assumptions!$F$6-Assumptions!$D$6)*(Assumptions!$F$6-Assumptions!$E$6)))</f>
        <v>0.0706389338856039</v>
      </c>
      <c r="F939" s="19" t="n">
        <f aca="false">IF(D939&lt;(Assumptions!$E$7-Assumptions!$D$7)/(Assumptions!$F$7-Assumptions!$D$7),Assumptions!$D$7+SQRT(D939*(Assumptions!$F$7-Assumptions!$D$7)*(Assumptions!$E$7-Assumptions!$D$7)),Assumptions!$F$7-SQRT((1-D939)*(Assumptions!$F$7-Assumptions!$D$7)*(Assumptions!$F$7-Assumptions!$E$7)))</f>
        <v>0.400124943551612</v>
      </c>
      <c r="G939" s="19" t="n">
        <f aca="false">MIN(Assumptions!$D$24,MAX(Assumptions!$D$23,Assumptions!$D$8+Assumptions!$E$8*'Random Draws'!E939))</f>
        <v>0.087428049818414</v>
      </c>
      <c r="H939" s="19" t="n">
        <f aca="false">IF('Random Draws'!F939&lt;(Assumptions!$E$9-Assumptions!$D$9)/(Assumptions!$F$9-Assumptions!$D$9),Assumptions!$D$9+SQRT('Random Draws'!F939*(Assumptions!$F$9-Assumptions!$D$9)*(Assumptions!$E$9-Assumptions!$D$9)),Assumptions!$F$9-SQRT((1-'Random Draws'!F939)*(Assumptions!$F$9-Assumptions!$D$9)*(Assumptions!$F$9-Assumptions!$E$9)))</f>
        <v>0.276716437450958</v>
      </c>
      <c r="I939" s="19" t="n">
        <f aca="false">IF('Random Draws'!G939&lt;(Assumptions!$E$10-Assumptions!$D$10)/(Assumptions!$F$10-Assumptions!$D$10),Assumptions!$D$10+SQRT('Random Draws'!G939*(Assumptions!$F$10-Assumptions!$D$10)*(Assumptions!$E$10-Assumptions!$D$10)),Assumptions!$F$10-SQRT((1-'Random Draws'!G939)*(Assumptions!$F$10-Assumptions!$D$10)*(Assumptions!$F$10-Assumptions!$E$10)))</f>
        <v>0.0158142168103236</v>
      </c>
      <c r="J939" s="19" t="n">
        <f aca="false">IF('Random Draws'!H939&lt;(Assumptions!$E$11-Assumptions!$D$11)/(Assumptions!$F$11-Assumptions!$D$11),Assumptions!$D$11+SQRT('Random Draws'!H939*(Assumptions!$F$11-Assumptions!$D$11)*(Assumptions!$E$11-Assumptions!$D$11)),Assumptions!$F$11-SQRT((1-'Random Draws'!H939)*(Assumptions!$F$11-Assumptions!$D$11)*(Assumptions!$F$11-Assumptions!$E$11)))</f>
        <v>0.163022740717002</v>
      </c>
      <c r="K939" s="19" t="n">
        <f aca="false">MAX(G939,I939+Assumptions!$D$21)</f>
        <v>0.087428049818414</v>
      </c>
      <c r="L939" s="28" t="n">
        <f aca="false">(F939-Assumptions!$D$15)*(1-H939)+Assumptions!$D$15-J939</f>
        <v>0.162354190788367</v>
      </c>
      <c r="M939" s="21" t="n">
        <f aca="false">Assumptions!$D$14*(1+E939)^1*L939-Assumptions!$D$14*(1+E939)^0*E939*Assumptions!$D$16</f>
        <v>24.8970147095376</v>
      </c>
      <c r="N939" s="21" t="n">
        <f aca="false">Assumptions!$D$14*(1+E939)^2*L939-Assumptions!$D$14*(1+E939)^1*E939*Assumptions!$D$16</f>
        <v>26.6557132855535</v>
      </c>
      <c r="O939" s="21" t="n">
        <f aca="false">Assumptions!$D$14*(1+E939)^3*L939-Assumptions!$D$14*(1+E939)^2*E939*Assumptions!$D$16</f>
        <v>28.5386444540054</v>
      </c>
      <c r="P939" s="21" t="n">
        <f aca="false">Assumptions!$D$14*(1+E939)^4*L939-Assumptions!$D$14*(1+E939)^3*E939*Assumptions!$D$16</f>
        <v>30.5545838727766</v>
      </c>
      <c r="Q939" s="21" t="n">
        <f aca="false">Assumptions!$D$14*(1+E939)^5*L939-Assumptions!$D$14*(1+E939)^4*E939*Assumptions!$D$16</f>
        <v>32.7129271028678</v>
      </c>
      <c r="R939" s="21" t="n">
        <f aca="false">M939/(1+K939)+N939/(1+K939)^2+O939/(1+K939)^3+P939/(1+K939)^4+Q939/(1+K939)^5</f>
        <v>110.995888151408</v>
      </c>
      <c r="S939" s="21" t="n">
        <f aca="false">Q939*(1+I939)/(K939-I939)</f>
        <v>464.020078646241</v>
      </c>
      <c r="T939" s="21" t="n">
        <f aca="false">R939+S939/(1+K939)^5</f>
        <v>416.160462987336</v>
      </c>
      <c r="U939" s="8" t="n">
        <f aca="false">(T939-Assumptions!$D$17)/Assumptions!$D$18</f>
        <v>9.24641851949343</v>
      </c>
    </row>
    <row r="940" customFormat="false" ht="15" hidden="false" customHeight="false" outlineLevel="0" collapsed="false">
      <c r="B940" s="2" t="n">
        <v>935</v>
      </c>
      <c r="C940" s="27" t="n">
        <f aca="false">NORMSDIST('Random Draws'!C940)</f>
        <v>0.540472889936899</v>
      </c>
      <c r="D940" s="27" t="n">
        <f aca="false">NORMSDIST(Assumptions!$D$22*'Random Draws'!C940+SQRT(1-Assumptions!$D$22^2)*'Random Draws'!D940)</f>
        <v>0.804684781558682</v>
      </c>
      <c r="E940" s="19" t="n">
        <f aca="false">IF(C940&lt;(Assumptions!$E$6-Assumptions!$D$6)/(Assumptions!$F$6-Assumptions!$D$6),Assumptions!$D$6+SQRT(C940*(Assumptions!$F$6-Assumptions!$D$6)*(Assumptions!$E$6-Assumptions!$D$6)),Assumptions!$F$6-SQRT((1-C940)*(Assumptions!$F$6-Assumptions!$D$6)*(Assumptions!$F$6-Assumptions!$E$6)))</f>
        <v>0.0920663421976217</v>
      </c>
      <c r="F940" s="19" t="n">
        <f aca="false">IF(D940&lt;(Assumptions!$E$7-Assumptions!$D$7)/(Assumptions!$F$7-Assumptions!$D$7),Assumptions!$D$7+SQRT(D940*(Assumptions!$F$7-Assumptions!$D$7)*(Assumptions!$E$7-Assumptions!$D$7)),Assumptions!$F$7-SQRT((1-D940)*(Assumptions!$F$7-Assumptions!$D$7)*(Assumptions!$F$7-Assumptions!$E$7)))</f>
        <v>0.432048955766103</v>
      </c>
      <c r="G940" s="19" t="n">
        <f aca="false">MIN(Assumptions!$D$24,MAX(Assumptions!$D$23,Assumptions!$D$8+Assumptions!$E$8*'Random Draws'!E940))</f>
        <v>0.099267791071996</v>
      </c>
      <c r="H940" s="19" t="n">
        <f aca="false">IF('Random Draws'!F940&lt;(Assumptions!$E$9-Assumptions!$D$9)/(Assumptions!$F$9-Assumptions!$D$9),Assumptions!$D$9+SQRT('Random Draws'!F940*(Assumptions!$F$9-Assumptions!$D$9)*(Assumptions!$E$9-Assumptions!$D$9)),Assumptions!$F$9-SQRT((1-'Random Draws'!F940)*(Assumptions!$F$9-Assumptions!$D$9)*(Assumptions!$F$9-Assumptions!$E$9)))</f>
        <v>0.268893117307574</v>
      </c>
      <c r="I940" s="19" t="n">
        <f aca="false">IF('Random Draws'!G940&lt;(Assumptions!$E$10-Assumptions!$D$10)/(Assumptions!$F$10-Assumptions!$D$10),Assumptions!$D$10+SQRT('Random Draws'!G940*(Assumptions!$F$10-Assumptions!$D$10)*(Assumptions!$E$10-Assumptions!$D$10)),Assumptions!$F$10-SQRT((1-'Random Draws'!G940)*(Assumptions!$F$10-Assumptions!$D$10)*(Assumptions!$F$10-Assumptions!$E$10)))</f>
        <v>0.0213329632292988</v>
      </c>
      <c r="J940" s="19" t="n">
        <f aca="false">IF('Random Draws'!H940&lt;(Assumptions!$E$11-Assumptions!$D$11)/(Assumptions!$F$11-Assumptions!$D$11),Assumptions!$D$11+SQRT('Random Draws'!H940*(Assumptions!$F$11-Assumptions!$D$11)*(Assumptions!$E$11-Assumptions!$D$11)),Assumptions!$F$11-SQRT((1-'Random Draws'!H940)*(Assumptions!$F$11-Assumptions!$D$11)*(Assumptions!$F$11-Assumptions!$E$11)))</f>
        <v>0.124794832511778</v>
      </c>
      <c r="K940" s="19" t="n">
        <f aca="false">MAX(G940,I940+Assumptions!$D$21)</f>
        <v>0.099267791071996</v>
      </c>
      <c r="L940" s="28" t="n">
        <f aca="false">(F940-Assumptions!$D$15)*(1-H940)+Assumptions!$D$15-J940</f>
        <v>0.22603523795888</v>
      </c>
      <c r="M940" s="21" t="n">
        <f aca="false">Assumptions!$D$14*(1+E940)^1*L940-Assumptions!$D$14*(1+E940)^0*E940*Assumptions!$D$16</f>
        <v>35.3921053626413</v>
      </c>
      <c r="N940" s="21" t="n">
        <f aca="false">Assumptions!$D$14*(1+E940)^2*L940-Assumptions!$D$14*(1+E940)^1*E940*Assumptions!$D$16</f>
        <v>38.6505270460525</v>
      </c>
      <c r="O940" s="21" t="n">
        <f aca="false">Assumptions!$D$14*(1+E940)^3*L940-Assumptions!$D$14*(1+E940)^2*E940*Assumptions!$D$16</f>
        <v>42.2089396951928</v>
      </c>
      <c r="P940" s="21" t="n">
        <f aca="false">Assumptions!$D$14*(1+E940)^4*L940-Assumptions!$D$14*(1+E940)^3*E940*Assumptions!$D$16</f>
        <v>46.0949623809691</v>
      </c>
      <c r="Q940" s="21" t="n">
        <f aca="false">Assumptions!$D$14*(1+E940)^5*L940-Assumptions!$D$14*(1+E940)^4*E940*Assumptions!$D$16</f>
        <v>50.3387569611219</v>
      </c>
      <c r="R940" s="21" t="n">
        <f aca="false">M940/(1+K940)+N940/(1+K940)^2+O940/(1+K940)^3+P940/(1+K940)^4+Q940/(1+K940)^5</f>
        <v>158.88492703985</v>
      </c>
      <c r="S940" s="21" t="n">
        <f aca="false">Q940*(1+I940)/(K940-I940)</f>
        <v>659.687500896939</v>
      </c>
      <c r="T940" s="21" t="n">
        <f aca="false">R940+S940/(1+K940)^5</f>
        <v>569.864976138479</v>
      </c>
      <c r="U940" s="8" t="n">
        <f aca="false">(T940-Assumptions!$D$17)/Assumptions!$D$18</f>
        <v>15.3945990455392</v>
      </c>
    </row>
    <row r="941" customFormat="false" ht="15" hidden="false" customHeight="false" outlineLevel="0" collapsed="false">
      <c r="B941" s="2" t="n">
        <v>936</v>
      </c>
      <c r="C941" s="27" t="n">
        <f aca="false">NORMSDIST('Random Draws'!C941)</f>
        <v>0.486018141511699</v>
      </c>
      <c r="D941" s="27" t="n">
        <f aca="false">NORMSDIST(Assumptions!$D$22*'Random Draws'!C941+SQRT(1-Assumptions!$D$22^2)*'Random Draws'!D941)</f>
        <v>0.0939840750633392</v>
      </c>
      <c r="E941" s="19" t="n">
        <f aca="false">IF(C941&lt;(Assumptions!$E$6-Assumptions!$D$6)/(Assumptions!$F$6-Assumptions!$D$6),Assumptions!$D$6+SQRT(C941*(Assumptions!$F$6-Assumptions!$D$6)*(Assumptions!$E$6-Assumptions!$D$6)),Assumptions!$F$6-SQRT((1-C941)*(Assumptions!$F$6-Assumptions!$D$6)*(Assumptions!$F$6-Assumptions!$E$6)))</f>
        <v>0.0892959502145815</v>
      </c>
      <c r="F941" s="19" t="n">
        <f aca="false">IF(D941&lt;(Assumptions!$E$7-Assumptions!$D$7)/(Assumptions!$F$7-Assumptions!$D$7),Assumptions!$D$7+SQRT(D941*(Assumptions!$F$7-Assumptions!$D$7)*(Assumptions!$E$7-Assumptions!$D$7)),Assumptions!$F$7-SQRT((1-D941)*(Assumptions!$F$7-Assumptions!$D$7)*(Assumptions!$F$7-Assumptions!$E$7)))</f>
        <v>0.383746672406466</v>
      </c>
      <c r="G941" s="19" t="n">
        <f aca="false">MIN(Assumptions!$D$24,MAX(Assumptions!$D$23,Assumptions!$D$8+Assumptions!$E$8*'Random Draws'!E941))</f>
        <v>0.092286184417039</v>
      </c>
      <c r="H941" s="19" t="n">
        <f aca="false">IF('Random Draws'!F941&lt;(Assumptions!$E$9-Assumptions!$D$9)/(Assumptions!$F$9-Assumptions!$D$9),Assumptions!$D$9+SQRT('Random Draws'!F941*(Assumptions!$F$9-Assumptions!$D$9)*(Assumptions!$E$9-Assumptions!$D$9)),Assumptions!$F$9-SQRT((1-'Random Draws'!F941)*(Assumptions!$F$9-Assumptions!$D$9)*(Assumptions!$F$9-Assumptions!$E$9)))</f>
        <v>0.281194300592116</v>
      </c>
      <c r="I941" s="19" t="n">
        <f aca="false">IF('Random Draws'!G941&lt;(Assumptions!$E$10-Assumptions!$D$10)/(Assumptions!$F$10-Assumptions!$D$10),Assumptions!$D$10+SQRT('Random Draws'!G941*(Assumptions!$F$10-Assumptions!$D$10)*(Assumptions!$E$10-Assumptions!$D$10)),Assumptions!$F$10-SQRT((1-'Random Draws'!G941)*(Assumptions!$F$10-Assumptions!$D$10)*(Assumptions!$F$10-Assumptions!$E$10)))</f>
        <v>0.0155035590805519</v>
      </c>
      <c r="J941" s="19" t="n">
        <f aca="false">IF('Random Draws'!H941&lt;(Assumptions!$E$11-Assumptions!$D$11)/(Assumptions!$F$11-Assumptions!$D$11),Assumptions!$D$11+SQRT('Random Draws'!H941*(Assumptions!$F$11-Assumptions!$D$11)*(Assumptions!$E$11-Assumptions!$D$11)),Assumptions!$F$11-SQRT((1-'Random Draws'!H941)*(Assumptions!$F$11-Assumptions!$D$11)*(Assumptions!$F$11-Assumptions!$E$11)))</f>
        <v>0.192322839646597</v>
      </c>
      <c r="K941" s="19" t="n">
        <f aca="false">MAX(G941,I941+Assumptions!$D$21)</f>
        <v>0.092286184417039</v>
      </c>
      <c r="L941" s="28" t="n">
        <f aca="false">(F941-Assumptions!$D$15)*(1-H941)+Assumptions!$D$15-J941</f>
        <v>0.120071714684957</v>
      </c>
      <c r="M941" s="21" t="n">
        <f aca="false">Assumptions!$D$14*(1+E941)^1*L941-Assumptions!$D$14*(1+E941)^0*E941*Assumptions!$D$16</f>
        <v>18.5766393351049</v>
      </c>
      <c r="N941" s="21" t="n">
        <f aca="false">Assumptions!$D$14*(1+E941)^2*L941-Assumptions!$D$14*(1+E941)^1*E941*Assumptions!$D$16</f>
        <v>20.2354579963267</v>
      </c>
      <c r="O941" s="21" t="n">
        <f aca="false">Assumptions!$D$14*(1+E941)^3*L941-Assumptions!$D$14*(1+E941)^2*E941*Assumptions!$D$16</f>
        <v>22.042402446136</v>
      </c>
      <c r="P941" s="21" t="n">
        <f aca="false">Assumptions!$D$14*(1+E941)^4*L941-Assumptions!$D$14*(1+E941)^3*E941*Assumptions!$D$16</f>
        <v>24.0106997175759</v>
      </c>
      <c r="Q941" s="21" t="n">
        <f aca="false">Assumptions!$D$14*(1+E941)^5*L941-Assumptions!$D$14*(1+E941)^4*E941*Assumptions!$D$16</f>
        <v>26.1547579641738</v>
      </c>
      <c r="R941" s="21" t="n">
        <f aca="false">M941/(1+K941)+N941/(1+K941)^2+O941/(1+K941)^3+P941/(1+K941)^4+Q941/(1+K941)^5</f>
        <v>84.5712741388138</v>
      </c>
      <c r="S941" s="21" t="n">
        <f aca="false">Q941*(1+I941)/(K941-I941)</f>
        <v>345.914843144696</v>
      </c>
      <c r="T941" s="21" t="n">
        <f aca="false">R941+S941/(1+K941)^5</f>
        <v>307.049234810629</v>
      </c>
      <c r="U941" s="8" t="n">
        <f aca="false">(T941-Assumptions!$D$17)/Assumptions!$D$18</f>
        <v>4.88196939242516</v>
      </c>
    </row>
    <row r="942" customFormat="false" ht="15" hidden="false" customHeight="false" outlineLevel="0" collapsed="false">
      <c r="B942" s="2" t="n">
        <v>937</v>
      </c>
      <c r="C942" s="27" t="n">
        <f aca="false">NORMSDIST('Random Draws'!C942)</f>
        <v>0.426219045250373</v>
      </c>
      <c r="D942" s="27" t="n">
        <f aca="false">NORMSDIST(Assumptions!$D$22*'Random Draws'!C942+SQRT(1-Assumptions!$D$22^2)*'Random Draws'!D942)</f>
        <v>0.175349983626112</v>
      </c>
      <c r="E942" s="19" t="n">
        <f aca="false">IF(C942&lt;(Assumptions!$E$6-Assumptions!$D$6)/(Assumptions!$F$6-Assumptions!$D$6),Assumptions!$D$6+SQRT(C942*(Assumptions!$F$6-Assumptions!$D$6)*(Assumptions!$E$6-Assumptions!$D$6)),Assumptions!$F$6-SQRT((1-C942)*(Assumptions!$F$6-Assumptions!$D$6)*(Assumptions!$F$6-Assumptions!$E$6)))</f>
        <v>0.0861637869574395</v>
      </c>
      <c r="F942" s="19" t="n">
        <f aca="false">IF(D942&lt;(Assumptions!$E$7-Assumptions!$D$7)/(Assumptions!$F$7-Assumptions!$D$7),Assumptions!$D$7+SQRT(D942*(Assumptions!$F$7-Assumptions!$D$7)*(Assumptions!$E$7-Assumptions!$D$7)),Assumptions!$F$7-SQRT((1-D942)*(Assumptions!$F$7-Assumptions!$D$7)*(Assumptions!$F$7-Assumptions!$E$7)))</f>
        <v>0.392436089495447</v>
      </c>
      <c r="G942" s="19" t="n">
        <f aca="false">MIN(Assumptions!$D$24,MAX(Assumptions!$D$23,Assumptions!$D$8+Assumptions!$E$8*'Random Draws'!E942))</f>
        <v>0.078022268415682</v>
      </c>
      <c r="H942" s="19" t="n">
        <f aca="false">IF('Random Draws'!F942&lt;(Assumptions!$E$9-Assumptions!$D$9)/(Assumptions!$F$9-Assumptions!$D$9),Assumptions!$D$9+SQRT('Random Draws'!F942*(Assumptions!$F$9-Assumptions!$D$9)*(Assumptions!$E$9-Assumptions!$D$9)),Assumptions!$F$9-SQRT((1-'Random Draws'!F942)*(Assumptions!$F$9-Assumptions!$D$9)*(Assumptions!$F$9-Assumptions!$E$9)))</f>
        <v>0.298132732143994</v>
      </c>
      <c r="I942" s="19" t="n">
        <f aca="false">IF('Random Draws'!G942&lt;(Assumptions!$E$10-Assumptions!$D$10)/(Assumptions!$F$10-Assumptions!$D$10),Assumptions!$D$10+SQRT('Random Draws'!G942*(Assumptions!$F$10-Assumptions!$D$10)*(Assumptions!$E$10-Assumptions!$D$10)),Assumptions!$F$10-SQRT((1-'Random Draws'!G942)*(Assumptions!$F$10-Assumptions!$D$10)*(Assumptions!$F$10-Assumptions!$E$10)))</f>
        <v>0.0192759431997965</v>
      </c>
      <c r="J942" s="19" t="n">
        <f aca="false">IF('Random Draws'!H942&lt;(Assumptions!$E$11-Assumptions!$D$11)/(Assumptions!$F$11-Assumptions!$D$11),Assumptions!$D$11+SQRT('Random Draws'!H942*(Assumptions!$F$11-Assumptions!$D$11)*(Assumptions!$E$11-Assumptions!$D$11)),Assumptions!$F$11-SQRT((1-'Random Draws'!H942)*(Assumptions!$F$11-Assumptions!$D$11)*(Assumptions!$F$11-Assumptions!$E$11)))</f>
        <v>0.197796464007145</v>
      </c>
      <c r="K942" s="19" t="n">
        <f aca="false">MAX(G942,I942+Assumptions!$D$21)</f>
        <v>0.078022268415682</v>
      </c>
      <c r="L942" s="28" t="n">
        <f aca="false">(F942-Assumptions!$D$15)*(1-H942)+Assumptions!$D$15-J942</f>
        <v>0.116398837113839</v>
      </c>
      <c r="M942" s="21" t="n">
        <f aca="false">Assumptions!$D$14*(1+E942)^1*L942-Assumptions!$D$14*(1+E942)^0*E942*Assumptions!$D$16</f>
        <v>17.9572767757015</v>
      </c>
      <c r="N942" s="21" t="n">
        <f aca="false">Assumptions!$D$14*(1+E942)^2*L942-Assumptions!$D$14*(1+E942)^1*E942*Assumptions!$D$16</f>
        <v>19.5045437461388</v>
      </c>
      <c r="O942" s="21" t="n">
        <f aca="false">Assumptions!$D$14*(1+E942)^3*L942-Assumptions!$D$14*(1+E942)^2*E942*Assumptions!$D$16</f>
        <v>21.1851290981832</v>
      </c>
      <c r="P942" s="21" t="n">
        <f aca="false">Assumptions!$D$14*(1+E942)^4*L942-Assumptions!$D$14*(1+E942)^3*E942*Assumptions!$D$16</f>
        <v>23.0105200484649</v>
      </c>
      <c r="Q942" s="21" t="n">
        <f aca="false">Assumptions!$D$14*(1+E942)^5*L942-Assumptions!$D$14*(1+E942)^4*E942*Assumptions!$D$16</f>
        <v>24.9931935957007</v>
      </c>
      <c r="R942" s="21" t="n">
        <f aca="false">M942/(1+K942)+N942/(1+K942)^2+O942/(1+K942)^3+P942/(1+K942)^4+Q942/(1+K942)^5</f>
        <v>84.5556257251002</v>
      </c>
      <c r="S942" s="21" t="n">
        <f aca="false">Q942*(1+I942)/(K942-I942)</f>
        <v>433.643481225687</v>
      </c>
      <c r="T942" s="21" t="n">
        <f aca="false">R942+S942/(1+K942)^5</f>
        <v>382.403264811047</v>
      </c>
      <c r="U942" s="8" t="n">
        <f aca="false">(T942-Assumptions!$D$17)/Assumptions!$D$18</f>
        <v>7.89613059244189</v>
      </c>
    </row>
    <row r="943" customFormat="false" ht="15" hidden="false" customHeight="false" outlineLevel="0" collapsed="false">
      <c r="B943" s="2" t="n">
        <v>938</v>
      </c>
      <c r="C943" s="27" t="n">
        <f aca="false">NORMSDIST('Random Draws'!C943)</f>
        <v>0.522479330638741</v>
      </c>
      <c r="D943" s="27" t="n">
        <f aca="false">NORMSDIST(Assumptions!$D$22*'Random Draws'!C943+SQRT(1-Assumptions!$D$22^2)*'Random Draws'!D943)</f>
        <v>0.63929408395351</v>
      </c>
      <c r="E943" s="19" t="n">
        <f aca="false">IF(C943&lt;(Assumptions!$E$6-Assumptions!$D$6)/(Assumptions!$F$6-Assumptions!$D$6),Assumptions!$D$6+SQRT(C943*(Assumptions!$F$6-Assumptions!$D$6)*(Assumptions!$E$6-Assumptions!$D$6)),Assumptions!$F$6-SQRT((1-C943)*(Assumptions!$F$6-Assumptions!$D$6)*(Assumptions!$F$6-Assumptions!$E$6)))</f>
        <v>0.0911368917606924</v>
      </c>
      <c r="F943" s="19" t="n">
        <f aca="false">IF(D943&lt;(Assumptions!$E$7-Assumptions!$D$7)/(Assumptions!$F$7-Assumptions!$D$7),Assumptions!$D$7+SQRT(D943*(Assumptions!$F$7-Assumptions!$D$7)*(Assumptions!$E$7-Assumptions!$D$7)),Assumptions!$F$7-SQRT((1-D943)*(Assumptions!$F$7-Assumptions!$D$7)*(Assumptions!$F$7-Assumptions!$E$7)))</f>
        <v>0.42201548125636</v>
      </c>
      <c r="G943" s="19" t="n">
        <f aca="false">MIN(Assumptions!$D$24,MAX(Assumptions!$D$23,Assumptions!$D$8+Assumptions!$E$8*'Random Draws'!E943))</f>
        <v>0.092011431430597</v>
      </c>
      <c r="H943" s="19" t="n">
        <f aca="false">IF('Random Draws'!F943&lt;(Assumptions!$E$9-Assumptions!$D$9)/(Assumptions!$F$9-Assumptions!$D$9),Assumptions!$D$9+SQRT('Random Draws'!F943*(Assumptions!$F$9-Assumptions!$D$9)*(Assumptions!$E$9-Assumptions!$D$9)),Assumptions!$F$9-SQRT((1-'Random Draws'!F943)*(Assumptions!$F$9-Assumptions!$D$9)*(Assumptions!$F$9-Assumptions!$E$9)))</f>
        <v>0.291247613329658</v>
      </c>
      <c r="I943" s="19" t="n">
        <f aca="false">IF('Random Draws'!G943&lt;(Assumptions!$E$10-Assumptions!$D$10)/(Assumptions!$F$10-Assumptions!$D$10),Assumptions!$D$10+SQRT('Random Draws'!G943*(Assumptions!$F$10-Assumptions!$D$10)*(Assumptions!$E$10-Assumptions!$D$10)),Assumptions!$F$10-SQRT((1-'Random Draws'!G943)*(Assumptions!$F$10-Assumptions!$D$10)*(Assumptions!$F$10-Assumptions!$E$10)))</f>
        <v>0.0214999966203431</v>
      </c>
      <c r="J943" s="19" t="n">
        <f aca="false">IF('Random Draws'!H943&lt;(Assumptions!$E$11-Assumptions!$D$11)/(Assumptions!$F$11-Assumptions!$D$11),Assumptions!$D$11+SQRT('Random Draws'!H943*(Assumptions!$F$11-Assumptions!$D$11)*(Assumptions!$E$11-Assumptions!$D$11)),Assumptions!$F$11-SQRT((1-'Random Draws'!H943)*(Assumptions!$F$11-Assumptions!$D$11)*(Assumptions!$F$11-Assumptions!$E$11)))</f>
        <v>0.173790746334203</v>
      </c>
      <c r="K943" s="19" t="n">
        <f aca="false">MAX(G943,I943+Assumptions!$D$21)</f>
        <v>0.092011431430597</v>
      </c>
      <c r="L943" s="28" t="n">
        <f aca="false">(F943-Assumptions!$D$15)*(1-H943)+Assumptions!$D$15-J943</f>
        <v>0.163175922950931</v>
      </c>
      <c r="M943" s="21" t="n">
        <f aca="false">Assumptions!$D$14*(1+E943)^1*L943-Assumptions!$D$14*(1+E943)^0*E943*Assumptions!$D$16</f>
        <v>25.4204085807758</v>
      </c>
      <c r="N943" s="21" t="n">
        <f aca="false">Assumptions!$D$14*(1+E943)^2*L943-Assumptions!$D$14*(1+E943)^1*E943*Assumptions!$D$16</f>
        <v>27.7371456061146</v>
      </c>
      <c r="O943" s="21" t="n">
        <f aca="false">Assumptions!$D$14*(1+E943)^3*L943-Assumptions!$D$14*(1+E943)^2*E943*Assumptions!$D$16</f>
        <v>30.2650228429696</v>
      </c>
      <c r="P943" s="21" t="n">
        <f aca="false">Assumptions!$D$14*(1+E943)^4*L943-Assumptions!$D$14*(1+E943)^3*E943*Assumptions!$D$16</f>
        <v>33.0232829539442</v>
      </c>
      <c r="Q943" s="21" t="n">
        <f aca="false">Assumptions!$D$14*(1+E943)^5*L943-Assumptions!$D$14*(1+E943)^4*E943*Assumptions!$D$16</f>
        <v>36.0329223181005</v>
      </c>
      <c r="R943" s="21" t="n">
        <f aca="false">M943/(1+K943)+N943/(1+K943)^2+O943/(1+K943)^3+P943/(1+K943)^4+Q943/(1+K943)^5</f>
        <v>116.206316474831</v>
      </c>
      <c r="S943" s="21" t="n">
        <f aca="false">Q943*(1+I943)/(K943-I943)</f>
        <v>522.00937514901</v>
      </c>
      <c r="T943" s="21" t="n">
        <f aca="false">R943+S943/(1+K943)^5</f>
        <v>452.363486902112</v>
      </c>
      <c r="U943" s="8" t="n">
        <f aca="false">(T943-Assumptions!$D$17)/Assumptions!$D$18</f>
        <v>10.6945394760845</v>
      </c>
    </row>
    <row r="944" customFormat="false" ht="15" hidden="false" customHeight="false" outlineLevel="0" collapsed="false">
      <c r="B944" s="2" t="n">
        <v>939</v>
      </c>
      <c r="C944" s="27" t="n">
        <f aca="false">NORMSDIST('Random Draws'!C944)</f>
        <v>0.952201437022399</v>
      </c>
      <c r="D944" s="27" t="n">
        <f aca="false">NORMSDIST(Assumptions!$D$22*'Random Draws'!C944+SQRT(1-Assumptions!$D$22^2)*'Random Draws'!D944)</f>
        <v>0.325772204382189</v>
      </c>
      <c r="E944" s="19" t="n">
        <f aca="false">IF(C944&lt;(Assumptions!$E$6-Assumptions!$D$6)/(Assumptions!$F$6-Assumptions!$D$6),Assumptions!$D$6+SQRT(C944*(Assumptions!$F$6-Assumptions!$D$6)*(Assumptions!$E$6-Assumptions!$D$6)),Assumptions!$F$6-SQRT((1-C944)*(Assumptions!$F$6-Assumptions!$D$6)*(Assumptions!$F$6-Assumptions!$E$6)))</f>
        <v>0.124540607551136</v>
      </c>
      <c r="F944" s="19" t="n">
        <f aca="false">IF(D944&lt;(Assumptions!$E$7-Assumptions!$D$7)/(Assumptions!$F$7-Assumptions!$D$7),Assumptions!$D$7+SQRT(D944*(Assumptions!$F$7-Assumptions!$D$7)*(Assumptions!$E$7-Assumptions!$D$7)),Assumptions!$F$7-SQRT((1-D944)*(Assumptions!$F$7-Assumptions!$D$7)*(Assumptions!$F$7-Assumptions!$E$7)))</f>
        <v>0.404211234163877</v>
      </c>
      <c r="G944" s="19" t="n">
        <f aca="false">MIN(Assumptions!$D$24,MAX(Assumptions!$D$23,Assumptions!$D$8+Assumptions!$E$8*'Random Draws'!E944))</f>
        <v>0.089590963329931</v>
      </c>
      <c r="H944" s="19" t="n">
        <f aca="false">IF('Random Draws'!F944&lt;(Assumptions!$E$9-Assumptions!$D$9)/(Assumptions!$F$9-Assumptions!$D$9),Assumptions!$D$9+SQRT('Random Draws'!F944*(Assumptions!$F$9-Assumptions!$D$9)*(Assumptions!$E$9-Assumptions!$D$9)),Assumptions!$F$9-SQRT((1-'Random Draws'!F944)*(Assumptions!$F$9-Assumptions!$D$9)*(Assumptions!$F$9-Assumptions!$E$9)))</f>
        <v>0.288027162970816</v>
      </c>
      <c r="I944" s="19" t="n">
        <f aca="false">IF('Random Draws'!G944&lt;(Assumptions!$E$10-Assumptions!$D$10)/(Assumptions!$F$10-Assumptions!$D$10),Assumptions!$D$10+SQRT('Random Draws'!G944*(Assumptions!$F$10-Assumptions!$D$10)*(Assumptions!$E$10-Assumptions!$D$10)),Assumptions!$F$10-SQRT((1-'Random Draws'!G944)*(Assumptions!$F$10-Assumptions!$D$10)*(Assumptions!$F$10-Assumptions!$E$10)))</f>
        <v>0.0113185471288221</v>
      </c>
      <c r="J944" s="19" t="n">
        <f aca="false">IF('Random Draws'!H944&lt;(Assumptions!$E$11-Assumptions!$D$11)/(Assumptions!$F$11-Assumptions!$D$11),Assumptions!$D$11+SQRT('Random Draws'!H944*(Assumptions!$F$11-Assumptions!$D$11)*(Assumptions!$E$11-Assumptions!$D$11)),Assumptions!$F$11-SQRT((1-'Random Draws'!H944)*(Assumptions!$F$11-Assumptions!$D$11)*(Assumptions!$F$11-Assumptions!$E$11)))</f>
        <v>0.163047749006242</v>
      </c>
      <c r="K944" s="19" t="n">
        <f aca="false">MAX(G944,I944+Assumptions!$D$21)</f>
        <v>0.089590963329931</v>
      </c>
      <c r="L944" s="28" t="n">
        <f aca="false">(F944-Assumptions!$D$15)*(1-H944)+Assumptions!$D$15-J944</f>
        <v>0.162183201326687</v>
      </c>
      <c r="M944" s="21" t="n">
        <f aca="false">Assumptions!$D$14*(1+E944)^1*L944-Assumptions!$D$14*(1+E944)^0*E944*Assumptions!$D$16</f>
        <v>25.9035797415552</v>
      </c>
      <c r="N944" s="21" t="n">
        <f aca="false">Assumptions!$D$14*(1+E944)^2*L944-Assumptions!$D$14*(1+E944)^1*E944*Assumptions!$D$16</f>
        <v>29.1296273003178</v>
      </c>
      <c r="O944" s="21" t="n">
        <f aca="false">Assumptions!$D$14*(1+E944)^3*L944-Assumptions!$D$14*(1+E944)^2*E944*Assumptions!$D$16</f>
        <v>32.7574487820375</v>
      </c>
      <c r="P944" s="21" t="n">
        <f aca="false">Assumptions!$D$14*(1+E944)^4*L944-Assumptions!$D$14*(1+E944)^3*E944*Assumptions!$D$16</f>
        <v>36.8370813551776</v>
      </c>
      <c r="Q944" s="21" t="n">
        <f aca="false">Assumptions!$D$14*(1+E944)^5*L944-Assumptions!$D$14*(1+E944)^4*E944*Assumptions!$D$16</f>
        <v>41.4247938475621</v>
      </c>
      <c r="R944" s="21" t="n">
        <f aca="false">M944/(1+K944)+N944/(1+K944)^2+O944/(1+K944)^3+P944/(1+K944)^4+Q944/(1+K944)^5</f>
        <v>126.742541317773</v>
      </c>
      <c r="S944" s="21" t="n">
        <f aca="false">Q944*(1+I944)/(K944-I944)</f>
        <v>535.22893967382</v>
      </c>
      <c r="T944" s="21" t="n">
        <f aca="false">R944+S944/(1+K944)^5</f>
        <v>475.258062363454</v>
      </c>
      <c r="U944" s="8" t="n">
        <f aca="false">(T944-Assumptions!$D$17)/Assumptions!$D$18</f>
        <v>11.6103224945382</v>
      </c>
    </row>
    <row r="945" customFormat="false" ht="15" hidden="false" customHeight="false" outlineLevel="0" collapsed="false">
      <c r="B945" s="2" t="n">
        <v>940</v>
      </c>
      <c r="C945" s="27" t="n">
        <f aca="false">NORMSDIST('Random Draws'!C945)</f>
        <v>0.756067927623229</v>
      </c>
      <c r="D945" s="27" t="n">
        <f aca="false">NORMSDIST(Assumptions!$D$22*'Random Draws'!C945+SQRT(1-Assumptions!$D$22^2)*'Random Draws'!D945)</f>
        <v>0.63512278148822</v>
      </c>
      <c r="E945" s="19" t="n">
        <f aca="false">IF(C945&lt;(Assumptions!$E$6-Assumptions!$D$6)/(Assumptions!$F$6-Assumptions!$D$6),Assumptions!$D$6+SQRT(C945*(Assumptions!$F$6-Assumptions!$D$6)*(Assumptions!$E$6-Assumptions!$D$6)),Assumptions!$F$6-SQRT((1-C945)*(Assumptions!$F$6-Assumptions!$D$6)*(Assumptions!$F$6-Assumptions!$E$6)))</f>
        <v>0.105076363850769</v>
      </c>
      <c r="F945" s="19" t="n">
        <f aca="false">IF(D945&lt;(Assumptions!$E$7-Assumptions!$D$7)/(Assumptions!$F$7-Assumptions!$D$7),Assumptions!$D$7+SQRT(D945*(Assumptions!$F$7-Assumptions!$D$7)*(Assumptions!$E$7-Assumptions!$D$7)),Assumptions!$F$7-SQRT((1-D945)*(Assumptions!$F$7-Assumptions!$D$7)*(Assumptions!$F$7-Assumptions!$E$7)))</f>
        <v>0.421796480868288</v>
      </c>
      <c r="G945" s="19" t="n">
        <f aca="false">MIN(Assumptions!$D$24,MAX(Assumptions!$D$23,Assumptions!$D$8+Assumptions!$E$8*'Random Draws'!E945))</f>
        <v>0.064970943951614</v>
      </c>
      <c r="H945" s="19" t="n">
        <f aca="false">IF('Random Draws'!F945&lt;(Assumptions!$E$9-Assumptions!$D$9)/(Assumptions!$F$9-Assumptions!$D$9),Assumptions!$D$9+SQRT('Random Draws'!F945*(Assumptions!$F$9-Assumptions!$D$9)*(Assumptions!$E$9-Assumptions!$D$9)),Assumptions!$F$9-SQRT((1-'Random Draws'!F945)*(Assumptions!$F$9-Assumptions!$D$9)*(Assumptions!$F$9-Assumptions!$E$9)))</f>
        <v>0.328270329425168</v>
      </c>
      <c r="I945" s="19" t="n">
        <f aca="false">IF('Random Draws'!G945&lt;(Assumptions!$E$10-Assumptions!$D$10)/(Assumptions!$F$10-Assumptions!$D$10),Assumptions!$D$10+SQRT('Random Draws'!G945*(Assumptions!$F$10-Assumptions!$D$10)*(Assumptions!$E$10-Assumptions!$D$10)),Assumptions!$F$10-SQRT((1-'Random Draws'!G945)*(Assumptions!$F$10-Assumptions!$D$10)*(Assumptions!$F$10-Assumptions!$E$10)))</f>
        <v>0.0248024830031432</v>
      </c>
      <c r="J945" s="19" t="n">
        <f aca="false">IF('Random Draws'!H945&lt;(Assumptions!$E$11-Assumptions!$D$11)/(Assumptions!$F$11-Assumptions!$D$11),Assumptions!$D$11+SQRT('Random Draws'!H945*(Assumptions!$F$11-Assumptions!$D$11)*(Assumptions!$E$11-Assumptions!$D$11)),Assumptions!$F$11-SQRT((1-'Random Draws'!H945)*(Assumptions!$F$11-Assumptions!$D$11)*(Assumptions!$F$11-Assumptions!$E$11)))</f>
        <v>0.178542156721219</v>
      </c>
      <c r="K945" s="19" t="n">
        <f aca="false">MAX(G945,I945+Assumptions!$D$21)</f>
        <v>0.064970943951614</v>
      </c>
      <c r="L945" s="28" t="n">
        <f aca="false">(F945-Assumptions!$D$15)*(1-H945)+Assumptions!$D$15-J945</f>
        <v>0.147466197247331</v>
      </c>
      <c r="M945" s="21" t="n">
        <f aca="false">Assumptions!$D$14*(1+E945)^1*L945-Assumptions!$D$14*(1+E945)^0*E945*Assumptions!$D$16</f>
        <v>23.1723221287714</v>
      </c>
      <c r="N945" s="21" t="n">
        <f aca="false">Assumptions!$D$14*(1+E945)^2*L945-Assumptions!$D$14*(1+E945)^1*E945*Assumptions!$D$16</f>
        <v>25.6071854800415</v>
      </c>
      <c r="O945" s="21" t="n">
        <f aca="false">Assumptions!$D$14*(1+E945)^3*L945-Assumptions!$D$14*(1+E945)^2*E945*Assumptions!$D$16</f>
        <v>28.2978954187364</v>
      </c>
      <c r="P945" s="21" t="n">
        <f aca="false">Assumptions!$D$14*(1+E945)^4*L945-Assumptions!$D$14*(1+E945)^3*E945*Assumptions!$D$16</f>
        <v>31.2713353739666</v>
      </c>
      <c r="Q945" s="21" t="n">
        <f aca="false">Assumptions!$D$14*(1+E945)^5*L945-Assumptions!$D$14*(1+E945)^4*E945*Assumptions!$D$16</f>
        <v>34.5572135878209</v>
      </c>
      <c r="R945" s="21" t="n">
        <f aca="false">M945/(1+K945)+N945/(1+K945)^2+O945/(1+K945)^3+P945/(1+K945)^4+Q945/(1+K945)^5</f>
        <v>117.301664798949</v>
      </c>
      <c r="S945" s="21" t="n">
        <f aca="false">Q945*(1+I945)/(K945-I945)</f>
        <v>881.64488890673</v>
      </c>
      <c r="T945" s="21" t="n">
        <f aca="false">R945+S945/(1+K945)^5</f>
        <v>760.8851624338</v>
      </c>
      <c r="U945" s="8" t="n">
        <f aca="false">(T945-Assumptions!$D$17)/Assumptions!$D$18</f>
        <v>23.035406497352</v>
      </c>
    </row>
    <row r="946" customFormat="false" ht="15" hidden="false" customHeight="false" outlineLevel="0" collapsed="false">
      <c r="B946" s="2" t="n">
        <v>941</v>
      </c>
      <c r="C946" s="27" t="n">
        <f aca="false">NORMSDIST('Random Draws'!C946)</f>
        <v>0.462777744348144</v>
      </c>
      <c r="D946" s="27" t="n">
        <f aca="false">NORMSDIST(Assumptions!$D$22*'Random Draws'!C946+SQRT(1-Assumptions!$D$22^2)*'Random Draws'!D946)</f>
        <v>0.505910617819358</v>
      </c>
      <c r="E946" s="19" t="n">
        <f aca="false">IF(C946&lt;(Assumptions!$E$6-Assumptions!$D$6)/(Assumptions!$F$6-Assumptions!$D$6),Assumptions!$D$6+SQRT(C946*(Assumptions!$F$6-Assumptions!$D$6)*(Assumptions!$E$6-Assumptions!$D$6)),Assumptions!$F$6-SQRT((1-C946)*(Assumptions!$F$6-Assumptions!$D$6)*(Assumptions!$F$6-Assumptions!$E$6)))</f>
        <v>0.0881028972281371</v>
      </c>
      <c r="F946" s="19" t="n">
        <f aca="false">IF(D946&lt;(Assumptions!$E$7-Assumptions!$D$7)/(Assumptions!$F$7-Assumptions!$D$7),Assumptions!$D$7+SQRT(D946*(Assumptions!$F$7-Assumptions!$D$7)*(Assumptions!$E$7-Assumptions!$D$7)),Assumptions!$F$7-SQRT((1-D946)*(Assumptions!$F$7-Assumptions!$D$7)*(Assumptions!$F$7-Assumptions!$E$7)))</f>
        <v>0.415095042489467</v>
      </c>
      <c r="G946" s="19" t="n">
        <f aca="false">MIN(Assumptions!$D$24,MAX(Assumptions!$D$23,Assumptions!$D$8+Assumptions!$E$8*'Random Draws'!E946))</f>
        <v>0.085525886467546</v>
      </c>
      <c r="H946" s="19" t="n">
        <f aca="false">IF('Random Draws'!F946&lt;(Assumptions!$E$9-Assumptions!$D$9)/(Assumptions!$F$9-Assumptions!$D$9),Assumptions!$D$9+SQRT('Random Draws'!F946*(Assumptions!$F$9-Assumptions!$D$9)*(Assumptions!$E$9-Assumptions!$D$9)),Assumptions!$F$9-SQRT((1-'Random Draws'!F946)*(Assumptions!$F$9-Assumptions!$D$9)*(Assumptions!$F$9-Assumptions!$E$9)))</f>
        <v>0.280724788378217</v>
      </c>
      <c r="I946" s="19" t="n">
        <f aca="false">IF('Random Draws'!G946&lt;(Assumptions!$E$10-Assumptions!$D$10)/(Assumptions!$F$10-Assumptions!$D$10),Assumptions!$D$10+SQRT('Random Draws'!G946*(Assumptions!$F$10-Assumptions!$D$10)*(Assumptions!$E$10-Assumptions!$D$10)),Assumptions!$F$10-SQRT((1-'Random Draws'!G946)*(Assumptions!$F$10-Assumptions!$D$10)*(Assumptions!$F$10-Assumptions!$E$10)))</f>
        <v>0.0208986161715417</v>
      </c>
      <c r="J946" s="19" t="n">
        <f aca="false">IF('Random Draws'!H946&lt;(Assumptions!$E$11-Assumptions!$D$11)/(Assumptions!$F$11-Assumptions!$D$11),Assumptions!$D$11+SQRT('Random Draws'!H946*(Assumptions!$F$11-Assumptions!$D$11)*(Assumptions!$E$11-Assumptions!$D$11)),Assumptions!$F$11-SQRT((1-'Random Draws'!H946)*(Assumptions!$F$11-Assumptions!$D$11)*(Assumptions!$F$11-Assumptions!$E$11)))</f>
        <v>0.161204506468404</v>
      </c>
      <c r="K946" s="19" t="n">
        <f aca="false">MAX(G946,I946+Assumptions!$D$21)</f>
        <v>0.085525886467546</v>
      </c>
      <c r="L946" s="28" t="n">
        <f aca="false">(F946-Assumptions!$D$15)*(1-H946)+Assumptions!$D$15-J946</f>
        <v>0.173857290550529</v>
      </c>
      <c r="M946" s="21" t="n">
        <f aca="false">Assumptions!$D$14*(1+E946)^1*L946-Assumptions!$D$14*(1+E946)^0*E946*Assumptions!$D$16</f>
        <v>27.0470725221359</v>
      </c>
      <c r="N946" s="21" t="n">
        <f aca="false">Assumptions!$D$14*(1+E946)^2*L946-Assumptions!$D$14*(1+E946)^1*E946*Assumptions!$D$16</f>
        <v>29.4299979728757</v>
      </c>
      <c r="O946" s="21" t="n">
        <f aca="false">Assumptions!$D$14*(1+E946)^3*L946-Assumptions!$D$14*(1+E946)^2*E946*Assumptions!$D$16</f>
        <v>32.0228660597042</v>
      </c>
      <c r="P946" s="21" t="n">
        <f aca="false">Assumptions!$D$14*(1+E946)^4*L946-Assumptions!$D$14*(1+E946)^3*E946*Assumptions!$D$16</f>
        <v>34.8441733371127</v>
      </c>
      <c r="Q946" s="21" t="n">
        <f aca="false">Assumptions!$D$14*(1+E946)^5*L946-Assumptions!$D$14*(1+E946)^4*E946*Assumptions!$D$16</f>
        <v>37.9140459596318</v>
      </c>
      <c r="R946" s="21" t="n">
        <f aca="false">M946/(1+K946)+N946/(1+K946)^2+O946/(1+K946)^3+P946/(1+K946)^4+Q946/(1+K946)^5</f>
        <v>125.173412281477</v>
      </c>
      <c r="S946" s="21" t="n">
        <f aca="false">Q946*(1+I946)/(K946-I946)</f>
        <v>598.917405552953</v>
      </c>
      <c r="T946" s="21" t="n">
        <f aca="false">R946+S946/(1+K946)^5</f>
        <v>522.516819985695</v>
      </c>
      <c r="U946" s="8" t="n">
        <f aca="false">(T946-Assumptions!$D$17)/Assumptions!$D$18</f>
        <v>13.5006727994278</v>
      </c>
    </row>
    <row r="947" customFormat="false" ht="15" hidden="false" customHeight="false" outlineLevel="0" collapsed="false">
      <c r="B947" s="2" t="n">
        <v>942</v>
      </c>
      <c r="C947" s="27" t="n">
        <f aca="false">NORMSDIST('Random Draws'!C947)</f>
        <v>0.854169002317629</v>
      </c>
      <c r="D947" s="27" t="n">
        <f aca="false">NORMSDIST(Assumptions!$D$22*'Random Draws'!C947+SQRT(1-Assumptions!$D$22^2)*'Random Draws'!D947)</f>
        <v>0.935083524148134</v>
      </c>
      <c r="E947" s="19" t="n">
        <f aca="false">IF(C947&lt;(Assumptions!$E$6-Assumptions!$D$6)/(Assumptions!$F$6-Assumptions!$D$6),Assumptions!$D$6+SQRT(C947*(Assumptions!$F$6-Assumptions!$D$6)*(Assumptions!$E$6-Assumptions!$D$6)),Assumptions!$F$6-SQRT((1-C947)*(Assumptions!$F$6-Assumptions!$D$6)*(Assumptions!$F$6-Assumptions!$E$6)))</f>
        <v>0.11299712999676</v>
      </c>
      <c r="F947" s="19" t="n">
        <f aca="false">IF(D947&lt;(Assumptions!$E$7-Assumptions!$D$7)/(Assumptions!$F$7-Assumptions!$D$7),Assumptions!$D$7+SQRT(D947*(Assumptions!$F$7-Assumptions!$D$7)*(Assumptions!$E$7-Assumptions!$D$7)),Assumptions!$F$7-SQRT((1-D947)*(Assumptions!$F$7-Assumptions!$D$7)*(Assumptions!$F$7-Assumptions!$E$7)))</f>
        <v>0.443885847729171</v>
      </c>
      <c r="G947" s="19" t="n">
        <f aca="false">MIN(Assumptions!$D$24,MAX(Assumptions!$D$23,Assumptions!$D$8+Assumptions!$E$8*'Random Draws'!E947))</f>
        <v>0.074740159244088</v>
      </c>
      <c r="H947" s="19" t="n">
        <f aca="false">IF('Random Draws'!F947&lt;(Assumptions!$E$9-Assumptions!$D$9)/(Assumptions!$F$9-Assumptions!$D$9),Assumptions!$D$9+SQRT('Random Draws'!F947*(Assumptions!$F$9-Assumptions!$D$9)*(Assumptions!$E$9-Assumptions!$D$9)),Assumptions!$F$9-SQRT((1-'Random Draws'!F947)*(Assumptions!$F$9-Assumptions!$D$9)*(Assumptions!$F$9-Assumptions!$E$9)))</f>
        <v>0.274904267614661</v>
      </c>
      <c r="I947" s="19" t="n">
        <f aca="false">IF('Random Draws'!G947&lt;(Assumptions!$E$10-Assumptions!$D$10)/(Assumptions!$F$10-Assumptions!$D$10),Assumptions!$D$10+SQRT('Random Draws'!G947*(Assumptions!$F$10-Assumptions!$D$10)*(Assumptions!$E$10-Assumptions!$D$10)),Assumptions!$F$10-SQRT((1-'Random Draws'!G947)*(Assumptions!$F$10-Assumptions!$D$10)*(Assumptions!$F$10-Assumptions!$E$10)))</f>
        <v>0.0120763699167237</v>
      </c>
      <c r="J947" s="19" t="n">
        <f aca="false">IF('Random Draws'!H947&lt;(Assumptions!$E$11-Assumptions!$D$11)/(Assumptions!$F$11-Assumptions!$D$11),Assumptions!$D$11+SQRT('Random Draws'!H947*(Assumptions!$F$11-Assumptions!$D$11)*(Assumptions!$E$11-Assumptions!$D$11)),Assumptions!$F$11-SQRT((1-'Random Draws'!H947)*(Assumptions!$F$11-Assumptions!$D$11)*(Assumptions!$F$11-Assumptions!$E$11)))</f>
        <v>0.186610948264588</v>
      </c>
      <c r="K947" s="19" t="n">
        <f aca="false">MAX(G947,I947+Assumptions!$D$21)</f>
        <v>0.074740159244088</v>
      </c>
      <c r="L947" s="28" t="n">
        <f aca="false">(F947-Assumptions!$D$15)*(1-H947)+Assumptions!$D$15-J947</f>
        <v>0.170986340379988</v>
      </c>
      <c r="M947" s="21" t="n">
        <f aca="false">Assumptions!$D$14*(1+E947)^1*L947-Assumptions!$D$14*(1+E947)^0*E947*Assumptions!$D$16</f>
        <v>27.1030218706926</v>
      </c>
      <c r="N947" s="21" t="n">
        <f aca="false">Assumptions!$D$14*(1+E947)^2*L947-Assumptions!$D$14*(1+E947)^1*E947*Assumptions!$D$16</f>
        <v>30.1655855563203</v>
      </c>
      <c r="O947" s="21" t="n">
        <f aca="false">Assumptions!$D$14*(1+E947)^3*L947-Assumptions!$D$14*(1+E947)^2*E947*Assumptions!$D$16</f>
        <v>33.5742101488562</v>
      </c>
      <c r="P947" s="21" t="n">
        <f aca="false">Assumptions!$D$14*(1+E947)^4*L947-Assumptions!$D$14*(1+E947)^3*E947*Assumptions!$D$16</f>
        <v>37.3679995375851</v>
      </c>
      <c r="Q947" s="21" t="n">
        <f aca="false">Assumptions!$D$14*(1+E947)^5*L947-Assumptions!$D$14*(1+E947)^4*E947*Assumptions!$D$16</f>
        <v>41.5904762390525</v>
      </c>
      <c r="R947" s="21" t="n">
        <f aca="false">M947/(1+K947)+N947/(1+K947)^2+O947/(1+K947)^3+P947/(1+K947)^4+Q947/(1+K947)^5</f>
        <v>135.393110417841</v>
      </c>
      <c r="S947" s="21" t="n">
        <f aca="false">Q947*(1+I947)/(K947-I947)</f>
        <v>671.723473268264</v>
      </c>
      <c r="T947" s="21" t="n">
        <f aca="false">R947+S947/(1+K947)^5</f>
        <v>603.853784251211</v>
      </c>
      <c r="U947" s="8" t="n">
        <f aca="false">(T947-Assumptions!$D$17)/Assumptions!$D$18</f>
        <v>16.7541513700484</v>
      </c>
    </row>
    <row r="948" customFormat="false" ht="15" hidden="false" customHeight="false" outlineLevel="0" collapsed="false">
      <c r="B948" s="2" t="n">
        <v>943</v>
      </c>
      <c r="C948" s="27" t="n">
        <f aca="false">NORMSDIST('Random Draws'!C948)</f>
        <v>0.92540836639741</v>
      </c>
      <c r="D948" s="27" t="n">
        <f aca="false">NORMSDIST(Assumptions!$D$22*'Random Draws'!C948+SQRT(1-Assumptions!$D$22^2)*'Random Draws'!D948)</f>
        <v>0.651528101979335</v>
      </c>
      <c r="E948" s="19" t="n">
        <f aca="false">IF(C948&lt;(Assumptions!$E$6-Assumptions!$D$6)/(Assumptions!$F$6-Assumptions!$D$6),Assumptions!$D$6+SQRT(C948*(Assumptions!$F$6-Assumptions!$D$6)*(Assumptions!$E$6-Assumptions!$D$6)),Assumptions!$F$6-SQRT((1-C948)*(Assumptions!$F$6-Assumptions!$D$6)*(Assumptions!$F$6-Assumptions!$E$6)))</f>
        <v>0.120687875103631</v>
      </c>
      <c r="F948" s="19" t="n">
        <f aca="false">IF(D948&lt;(Assumptions!$E$7-Assumptions!$D$7)/(Assumptions!$F$7-Assumptions!$D$7),Assumptions!$D$7+SQRT(D948*(Assumptions!$F$7-Assumptions!$D$7)*(Assumptions!$E$7-Assumptions!$D$7)),Assumptions!$F$7-SQRT((1-D948)*(Assumptions!$F$7-Assumptions!$D$7)*(Assumptions!$F$7-Assumptions!$E$7)))</f>
        <v>0.422665195968337</v>
      </c>
      <c r="G948" s="19" t="n">
        <f aca="false">MIN(Assumptions!$D$24,MAX(Assumptions!$D$23,Assumptions!$D$8+Assumptions!$E$8*'Random Draws'!E948))</f>
        <v>0.094411467214567</v>
      </c>
      <c r="H948" s="19" t="n">
        <f aca="false">IF('Random Draws'!F948&lt;(Assumptions!$E$9-Assumptions!$D$9)/(Assumptions!$F$9-Assumptions!$D$9),Assumptions!$D$9+SQRT('Random Draws'!F948*(Assumptions!$F$9-Assumptions!$D$9)*(Assumptions!$E$9-Assumptions!$D$9)),Assumptions!$F$9-SQRT((1-'Random Draws'!F948)*(Assumptions!$F$9-Assumptions!$D$9)*(Assumptions!$F$9-Assumptions!$E$9)))</f>
        <v>0.331151505078612</v>
      </c>
      <c r="I948" s="19" t="n">
        <f aca="false">IF('Random Draws'!G948&lt;(Assumptions!$E$10-Assumptions!$D$10)/(Assumptions!$F$10-Assumptions!$D$10),Assumptions!$D$10+SQRT('Random Draws'!G948*(Assumptions!$F$10-Assumptions!$D$10)*(Assumptions!$E$10-Assumptions!$D$10)),Assumptions!$F$10-SQRT((1-'Random Draws'!G948)*(Assumptions!$F$10-Assumptions!$D$10)*(Assumptions!$F$10-Assumptions!$E$10)))</f>
        <v>0.0184893890167241</v>
      </c>
      <c r="J948" s="19" t="n">
        <f aca="false">IF('Random Draws'!H948&lt;(Assumptions!$E$11-Assumptions!$D$11)/(Assumptions!$F$11-Assumptions!$D$11),Assumptions!$D$11+SQRT('Random Draws'!H948*(Assumptions!$F$11-Assumptions!$D$11)*(Assumptions!$E$11-Assumptions!$D$11)),Assumptions!$F$11-SQRT((1-'Random Draws'!H948)*(Assumptions!$F$11-Assumptions!$D$11)*(Assumptions!$F$11-Assumptions!$E$11)))</f>
        <v>0.176622665423795</v>
      </c>
      <c r="K948" s="19" t="n">
        <f aca="false">MAX(G948,I948+Assumptions!$D$21)</f>
        <v>0.094411467214567</v>
      </c>
      <c r="L948" s="28" t="n">
        <f aca="false">(F948-Assumptions!$D$15)*(1-H948)+Assumptions!$D$15-J948</f>
        <v>0.1491260104155</v>
      </c>
      <c r="M948" s="21" t="n">
        <f aca="false">Assumptions!$D$14*(1+E948)^1*L948-Assumptions!$D$14*(1+E948)^0*E948*Assumptions!$D$16</f>
        <v>23.7079459449074</v>
      </c>
      <c r="N948" s="21" t="n">
        <f aca="false">Assumptions!$D$14*(1+E948)^2*L948-Assumptions!$D$14*(1+E948)^1*E948*Assumptions!$D$16</f>
        <v>26.56920756407</v>
      </c>
      <c r="O948" s="21" t="n">
        <f aca="false">Assumptions!$D$14*(1+E948)^3*L948-Assumptions!$D$14*(1+E948)^2*E948*Assumptions!$D$16</f>
        <v>29.7757887681649</v>
      </c>
      <c r="P948" s="21" t="n">
        <f aca="false">Assumptions!$D$14*(1+E948)^4*L948-Assumptions!$D$14*(1+E948)^3*E948*Assumptions!$D$16</f>
        <v>33.3693654441293</v>
      </c>
      <c r="Q948" s="21" t="n">
        <f aca="false">Assumptions!$D$14*(1+E948)^5*L948-Assumptions!$D$14*(1+E948)^4*E948*Assumptions!$D$16</f>
        <v>37.3966432531378</v>
      </c>
      <c r="R948" s="21" t="n">
        <f aca="false">M948/(1+K948)+N948/(1+K948)^2+O948/(1+K948)^3+P948/(1+K948)^4+Q948/(1+K948)^5</f>
        <v>113.641201684263</v>
      </c>
      <c r="S948" s="21" t="n">
        <f aca="false">Q948*(1+I948)/(K948-I948)</f>
        <v>501.67336356247</v>
      </c>
      <c r="T948" s="21" t="n">
        <f aca="false">R948+S948/(1+K948)^5</f>
        <v>433.175784423684</v>
      </c>
      <c r="U948" s="8" t="n">
        <f aca="false">(T948-Assumptions!$D$17)/Assumptions!$D$18</f>
        <v>9.92703137694737</v>
      </c>
    </row>
    <row r="949" customFormat="false" ht="15" hidden="false" customHeight="false" outlineLevel="0" collapsed="false">
      <c r="B949" s="2" t="n">
        <v>944</v>
      </c>
      <c r="C949" s="27" t="n">
        <f aca="false">NORMSDIST('Random Draws'!C949)</f>
        <v>0.909058172103223</v>
      </c>
      <c r="D949" s="27" t="n">
        <f aca="false">NORMSDIST(Assumptions!$D$22*'Random Draws'!C949+SQRT(1-Assumptions!$D$22^2)*'Random Draws'!D949)</f>
        <v>0.538456937253173</v>
      </c>
      <c r="E949" s="19" t="n">
        <f aca="false">IF(C949&lt;(Assumptions!$E$6-Assumptions!$D$6)/(Assumptions!$F$6-Assumptions!$D$6),Assumptions!$D$6+SQRT(C949*(Assumptions!$F$6-Assumptions!$D$6)*(Assumptions!$E$6-Assumptions!$D$6)),Assumptions!$F$6-SQRT((1-C949)*(Assumptions!$F$6-Assumptions!$D$6)*(Assumptions!$F$6-Assumptions!$E$6)))</f>
        <v>0.118676089957893</v>
      </c>
      <c r="F949" s="19" t="n">
        <f aca="false">IF(D949&lt;(Assumptions!$E$7-Assumptions!$D$7)/(Assumptions!$F$7-Assumptions!$D$7),Assumptions!$D$7+SQRT(D949*(Assumptions!$F$7-Assumptions!$D$7)*(Assumptions!$E$7-Assumptions!$D$7)),Assumptions!$F$7-SQRT((1-D949)*(Assumptions!$F$7-Assumptions!$D$7)*(Assumptions!$F$7-Assumptions!$E$7)))</f>
        <v>0.416839613154199</v>
      </c>
      <c r="G949" s="19" t="n">
        <f aca="false">MIN(Assumptions!$D$24,MAX(Assumptions!$D$23,Assumptions!$D$8+Assumptions!$E$8*'Random Draws'!E949))</f>
        <v>0.087052088602509</v>
      </c>
      <c r="H949" s="19" t="n">
        <f aca="false">IF('Random Draws'!F949&lt;(Assumptions!$E$9-Assumptions!$D$9)/(Assumptions!$F$9-Assumptions!$D$9),Assumptions!$D$9+SQRT('Random Draws'!F949*(Assumptions!$F$9-Assumptions!$D$9)*(Assumptions!$E$9-Assumptions!$D$9)),Assumptions!$F$9-SQRT((1-'Random Draws'!F949)*(Assumptions!$F$9-Assumptions!$D$9)*(Assumptions!$F$9-Assumptions!$E$9)))</f>
        <v>0.31706869061091</v>
      </c>
      <c r="I949" s="19" t="n">
        <f aca="false">IF('Random Draws'!G949&lt;(Assumptions!$E$10-Assumptions!$D$10)/(Assumptions!$F$10-Assumptions!$D$10),Assumptions!$D$10+SQRT('Random Draws'!G949*(Assumptions!$F$10-Assumptions!$D$10)*(Assumptions!$E$10-Assumptions!$D$10)),Assumptions!$F$10-SQRT((1-'Random Draws'!G949)*(Assumptions!$F$10-Assumptions!$D$10)*(Assumptions!$F$10-Assumptions!$E$10)))</f>
        <v>0.0151794322563868</v>
      </c>
      <c r="J949" s="19" t="n">
        <f aca="false">IF('Random Draws'!H949&lt;(Assumptions!$E$11-Assumptions!$D$11)/(Assumptions!$F$11-Assumptions!$D$11),Assumptions!$D$11+SQRT('Random Draws'!H949*(Assumptions!$F$11-Assumptions!$D$11)*(Assumptions!$E$11-Assumptions!$D$11)),Assumptions!$F$11-SQRT((1-'Random Draws'!H949)*(Assumptions!$F$11-Assumptions!$D$11)*(Assumptions!$F$11-Assumptions!$E$11)))</f>
        <v>0.129610780382258</v>
      </c>
      <c r="K949" s="19" t="n">
        <f aca="false">MAX(G949,I949+Assumptions!$D$21)</f>
        <v>0.087052088602509</v>
      </c>
      <c r="L949" s="28" t="n">
        <f aca="false">(F949-Assumptions!$D$15)*(1-H949)+Assumptions!$D$15-J949</f>
        <v>0.196280972213799</v>
      </c>
      <c r="M949" s="21" t="n">
        <f aca="false">Assumptions!$D$14*(1+E949)^1*L949-Assumptions!$D$14*(1+E949)^0*E949*Assumptions!$D$16</f>
        <v>31.3221094354269</v>
      </c>
      <c r="N949" s="21" t="n">
        <f aca="false">Assumptions!$D$14*(1+E949)^2*L949-Assumptions!$D$14*(1+E949)^1*E949*Assumptions!$D$16</f>
        <v>35.0392949124565</v>
      </c>
      <c r="O949" s="21" t="n">
        <f aca="false">Assumptions!$D$14*(1+E949)^3*L949-Assumptions!$D$14*(1+E949)^2*E949*Assumptions!$D$16</f>
        <v>39.1976214275484</v>
      </c>
      <c r="P949" s="21" t="n">
        <f aca="false">Assumptions!$D$14*(1+E949)^4*L949-Assumptions!$D$14*(1+E949)^3*E949*Assumptions!$D$16</f>
        <v>43.8494418742195</v>
      </c>
      <c r="Q949" s="21" t="n">
        <f aca="false">Assumptions!$D$14*(1+E949)^5*L949-Assumptions!$D$14*(1+E949)^4*E949*Assumptions!$D$16</f>
        <v>49.0533221826878</v>
      </c>
      <c r="R949" s="21" t="n">
        <f aca="false">M949/(1+K949)+N949/(1+K949)^2+O949/(1+K949)^3+P949/(1+K949)^4+Q949/(1+K949)^5</f>
        <v>152.698835942626</v>
      </c>
      <c r="S949" s="21" t="n">
        <f aca="false">Q949*(1+I949)/(K949-I949)</f>
        <v>692.863270892552</v>
      </c>
      <c r="T949" s="21" t="n">
        <f aca="false">R949+S949/(1+K949)^5</f>
        <v>609.151520547846</v>
      </c>
      <c r="U949" s="8" t="n">
        <f aca="false">(T949-Assumptions!$D$17)/Assumptions!$D$18</f>
        <v>16.9660608219138</v>
      </c>
    </row>
    <row r="950" customFormat="false" ht="15" hidden="false" customHeight="false" outlineLevel="0" collapsed="false">
      <c r="B950" s="2" t="n">
        <v>945</v>
      </c>
      <c r="C950" s="27" t="n">
        <f aca="false">NORMSDIST('Random Draws'!C950)</f>
        <v>0.5582151786004</v>
      </c>
      <c r="D950" s="27" t="n">
        <f aca="false">NORMSDIST(Assumptions!$D$22*'Random Draws'!C950+SQRT(1-Assumptions!$D$22^2)*'Random Draws'!D950)</f>
        <v>0.851281063227396</v>
      </c>
      <c r="E950" s="19" t="n">
        <f aca="false">IF(C950&lt;(Assumptions!$E$6-Assumptions!$D$6)/(Assumptions!$F$6-Assumptions!$D$6),Assumptions!$D$6+SQRT(C950*(Assumptions!$F$6-Assumptions!$D$6)*(Assumptions!$E$6-Assumptions!$D$6)),Assumptions!$F$6-SQRT((1-C950)*(Assumptions!$F$6-Assumptions!$D$6)*(Assumptions!$F$6-Assumptions!$E$6)))</f>
        <v>0.0930008073792964</v>
      </c>
      <c r="F950" s="19" t="n">
        <f aca="false">IF(D950&lt;(Assumptions!$E$7-Assumptions!$D$7)/(Assumptions!$F$7-Assumptions!$D$7),Assumptions!$D$7+SQRT(D950*(Assumptions!$F$7-Assumptions!$D$7)*(Assumptions!$E$7-Assumptions!$D$7)),Assumptions!$F$7-SQRT((1-D950)*(Assumptions!$F$7-Assumptions!$D$7)*(Assumptions!$F$7-Assumptions!$E$7)))</f>
        <v>0.435609925234013</v>
      </c>
      <c r="G950" s="19" t="n">
        <f aca="false">MIN(Assumptions!$D$24,MAX(Assumptions!$D$23,Assumptions!$D$8+Assumptions!$E$8*'Random Draws'!E950))</f>
        <v>0.09261023800526</v>
      </c>
      <c r="H950" s="19" t="n">
        <f aca="false">IF('Random Draws'!F950&lt;(Assumptions!$E$9-Assumptions!$D$9)/(Assumptions!$F$9-Assumptions!$D$9),Assumptions!$D$9+SQRT('Random Draws'!F950*(Assumptions!$F$9-Assumptions!$D$9)*(Assumptions!$E$9-Assumptions!$D$9)),Assumptions!$F$9-SQRT((1-'Random Draws'!F950)*(Assumptions!$F$9-Assumptions!$D$9)*(Assumptions!$F$9-Assumptions!$E$9)))</f>
        <v>0.282359960582039</v>
      </c>
      <c r="I950" s="19" t="n">
        <f aca="false">IF('Random Draws'!G950&lt;(Assumptions!$E$10-Assumptions!$D$10)/(Assumptions!$F$10-Assumptions!$D$10),Assumptions!$D$10+SQRT('Random Draws'!G950*(Assumptions!$F$10-Assumptions!$D$10)*(Assumptions!$E$10-Assumptions!$D$10)),Assumptions!$F$10-SQRT((1-'Random Draws'!G950)*(Assumptions!$F$10-Assumptions!$D$10)*(Assumptions!$F$10-Assumptions!$E$10)))</f>
        <v>0.019443520163407</v>
      </c>
      <c r="J950" s="19" t="n">
        <f aca="false">IF('Random Draws'!H950&lt;(Assumptions!$E$11-Assumptions!$D$11)/(Assumptions!$F$11-Assumptions!$D$11),Assumptions!$D$11+SQRT('Random Draws'!H950*(Assumptions!$F$11-Assumptions!$D$11)*(Assumptions!$E$11-Assumptions!$D$11)),Assumptions!$F$11-SQRT((1-'Random Draws'!H950)*(Assumptions!$F$11-Assumptions!$D$11)*(Assumptions!$F$11-Assumptions!$E$11)))</f>
        <v>0.129468456314521</v>
      </c>
      <c r="K950" s="19" t="n">
        <f aca="false">MAX(G950,I950+Assumptions!$D$21)</f>
        <v>0.09261023800526</v>
      </c>
      <c r="L950" s="28" t="n">
        <f aca="false">(F950-Assumptions!$D$15)*(1-H950)+Assumptions!$D$15-J950</f>
        <v>0.219849462476936</v>
      </c>
      <c r="M950" s="21" t="n">
        <f aca="false">Assumptions!$D$14*(1+E950)^1*L950-Assumptions!$D$14*(1+E950)^0*E950*Assumptions!$D$16</f>
        <v>34.4383142863334</v>
      </c>
      <c r="N950" s="21" t="n">
        <f aca="false">Assumptions!$D$14*(1+E950)^2*L950-Assumptions!$D$14*(1+E950)^1*E950*Assumptions!$D$16</f>
        <v>37.6411053197444</v>
      </c>
      <c r="O950" s="21" t="n">
        <f aca="false">Assumptions!$D$14*(1+E950)^3*L950-Assumptions!$D$14*(1+E950)^2*E950*Assumptions!$D$16</f>
        <v>41.1417585051297</v>
      </c>
      <c r="P950" s="21" t="n">
        <f aca="false">Assumptions!$D$14*(1+E950)^4*L950-Assumptions!$D$14*(1+E950)^3*E950*Assumptions!$D$16</f>
        <v>44.9679752631108</v>
      </c>
      <c r="Q950" s="21" t="n">
        <f aca="false">Assumptions!$D$14*(1+E950)^5*L950-Assumptions!$D$14*(1+E950)^4*E950*Assumptions!$D$16</f>
        <v>49.1500332687924</v>
      </c>
      <c r="R950" s="21" t="n">
        <f aca="false">M950/(1+K950)+N950/(1+K950)^2+O950/(1+K950)^3+P950/(1+K950)^4+Q950/(1+K950)^5</f>
        <v>157.709230794121</v>
      </c>
      <c r="S950" s="21" t="n">
        <f aca="false">Q950*(1+I950)/(K950-I950)</f>
        <v>684.815233067961</v>
      </c>
      <c r="T950" s="21" t="n">
        <f aca="false">R950+S950/(1+K950)^5</f>
        <v>597.500986715236</v>
      </c>
      <c r="U950" s="8" t="n">
        <f aca="false">(T950-Assumptions!$D$17)/Assumptions!$D$18</f>
        <v>16.5000394686094</v>
      </c>
    </row>
    <row r="951" customFormat="false" ht="15" hidden="false" customHeight="false" outlineLevel="0" collapsed="false">
      <c r="B951" s="2" t="n">
        <v>946</v>
      </c>
      <c r="C951" s="27" t="n">
        <f aca="false">NORMSDIST('Random Draws'!C951)</f>
        <v>0.322187667726142</v>
      </c>
      <c r="D951" s="27" t="n">
        <f aca="false">NORMSDIST(Assumptions!$D$22*'Random Draws'!C951+SQRT(1-Assumptions!$D$22^2)*'Random Draws'!D951)</f>
        <v>0.353000074211071</v>
      </c>
      <c r="E951" s="19" t="n">
        <f aca="false">IF(C951&lt;(Assumptions!$E$6-Assumptions!$D$6)/(Assumptions!$F$6-Assumptions!$D$6),Assumptions!$D$6+SQRT(C951*(Assumptions!$F$6-Assumptions!$D$6)*(Assumptions!$E$6-Assumptions!$D$6)),Assumptions!$F$6-SQRT((1-C951)*(Assumptions!$F$6-Assumptions!$D$6)*(Assumptions!$F$6-Assumptions!$E$6)))</f>
        <v>0.0801364963422408</v>
      </c>
      <c r="F951" s="19" t="n">
        <f aca="false">IF(D951&lt;(Assumptions!$E$7-Assumptions!$D$7)/(Assumptions!$F$7-Assumptions!$D$7),Assumptions!$D$7+SQRT(D951*(Assumptions!$F$7-Assumptions!$D$7)*(Assumptions!$E$7-Assumptions!$D$7)),Assumptions!$F$7-SQRT((1-D951)*(Assumptions!$F$7-Assumptions!$D$7)*(Assumptions!$F$7-Assumptions!$E$7)))</f>
        <v>0.406021738833582</v>
      </c>
      <c r="G951" s="19" t="n">
        <f aca="false">MIN(Assumptions!$D$24,MAX(Assumptions!$D$23,Assumptions!$D$8+Assumptions!$E$8*'Random Draws'!E951))</f>
        <v>0.089116724782269</v>
      </c>
      <c r="H951" s="19" t="n">
        <f aca="false">IF('Random Draws'!F951&lt;(Assumptions!$E$9-Assumptions!$D$9)/(Assumptions!$F$9-Assumptions!$D$9),Assumptions!$D$9+SQRT('Random Draws'!F951*(Assumptions!$F$9-Assumptions!$D$9)*(Assumptions!$E$9-Assumptions!$D$9)),Assumptions!$F$9-SQRT((1-'Random Draws'!F951)*(Assumptions!$F$9-Assumptions!$D$9)*(Assumptions!$F$9-Assumptions!$E$9)))</f>
        <v>0.327826256770189</v>
      </c>
      <c r="I951" s="19" t="n">
        <f aca="false">IF('Random Draws'!G951&lt;(Assumptions!$E$10-Assumptions!$D$10)/(Assumptions!$F$10-Assumptions!$D$10),Assumptions!$D$10+SQRT('Random Draws'!G951*(Assumptions!$F$10-Assumptions!$D$10)*(Assumptions!$E$10-Assumptions!$D$10)),Assumptions!$F$10-SQRT((1-'Random Draws'!G951)*(Assumptions!$F$10-Assumptions!$D$10)*(Assumptions!$F$10-Assumptions!$E$10)))</f>
        <v>0.0173961433786636</v>
      </c>
      <c r="J951" s="19" t="n">
        <f aca="false">IF('Random Draws'!H951&lt;(Assumptions!$E$11-Assumptions!$D$11)/(Assumptions!$F$11-Assumptions!$D$11),Assumptions!$D$11+SQRT('Random Draws'!H951*(Assumptions!$F$11-Assumptions!$D$11)*(Assumptions!$E$11-Assumptions!$D$11)),Assumptions!$F$11-SQRT((1-'Random Draws'!H951)*(Assumptions!$F$11-Assumptions!$D$11)*(Assumptions!$F$11-Assumptions!$E$11)))</f>
        <v>0.140663842409194</v>
      </c>
      <c r="K951" s="19" t="n">
        <f aca="false">MAX(G951,I951+Assumptions!$D$21)</f>
        <v>0.089116724782269</v>
      </c>
      <c r="L951" s="28" t="n">
        <f aca="false">(F951-Assumptions!$D$15)*(1-H951)+Assumptions!$D$15-J951</f>
        <v>0.174870722995376</v>
      </c>
      <c r="M951" s="21" t="n">
        <f aca="false">Assumptions!$D$14*(1+E951)^1*L951-Assumptions!$D$14*(1+E951)^0*E951*Assumptions!$D$16</f>
        <v>27.039622498025</v>
      </c>
      <c r="N951" s="21" t="n">
        <f aca="false">Assumptions!$D$14*(1+E951)^2*L951-Assumptions!$D$14*(1+E951)^1*E951*Assumptions!$D$16</f>
        <v>29.2064831074335</v>
      </c>
      <c r="O951" s="21" t="n">
        <f aca="false">Assumptions!$D$14*(1+E951)^3*L951-Assumptions!$D$14*(1+E951)^2*E951*Assumptions!$D$16</f>
        <v>31.5469883341421</v>
      </c>
      <c r="P951" s="21" t="n">
        <f aca="false">Assumptions!$D$14*(1+E951)^4*L951-Assumptions!$D$14*(1+E951)^3*E951*Assumptions!$D$16</f>
        <v>34.0750534493898</v>
      </c>
      <c r="Q951" s="21" t="n">
        <f aca="false">Assumptions!$D$14*(1+E951)^5*L951-Assumptions!$D$14*(1+E951)^4*E951*Assumptions!$D$16</f>
        <v>36.8057088454985</v>
      </c>
      <c r="R951" s="21" t="n">
        <f aca="false">M951/(1+K951)+N951/(1+K951)^2+O951/(1+K951)^3+P951/(1+K951)^4+Q951/(1+K951)^5</f>
        <v>122.105267406382</v>
      </c>
      <c r="S951" s="21" t="n">
        <f aca="false">Q951*(1+I951)/(K951-I951)</f>
        <v>522.109351331133</v>
      </c>
      <c r="T951" s="21" t="n">
        <f aca="false">R951+S951/(1+K951)^5</f>
        <v>462.818762492061</v>
      </c>
      <c r="U951" s="8" t="n">
        <f aca="false">(T951-Assumptions!$D$17)/Assumptions!$D$18</f>
        <v>11.1127504996824</v>
      </c>
    </row>
    <row r="952" customFormat="false" ht="15" hidden="false" customHeight="false" outlineLevel="0" collapsed="false">
      <c r="B952" s="2" t="n">
        <v>947</v>
      </c>
      <c r="C952" s="27" t="n">
        <f aca="false">NORMSDIST('Random Draws'!C952)</f>
        <v>0.443238830780548</v>
      </c>
      <c r="D952" s="27" t="n">
        <f aca="false">NORMSDIST(Assumptions!$D$22*'Random Draws'!C952+SQRT(1-Assumptions!$D$22^2)*'Random Draws'!D952)</f>
        <v>0.308451535804022</v>
      </c>
      <c r="E952" s="19" t="n">
        <f aca="false">IF(C952&lt;(Assumptions!$E$6-Assumptions!$D$6)/(Assumptions!$F$6-Assumptions!$D$6),Assumptions!$D$6+SQRT(C952*(Assumptions!$F$6-Assumptions!$D$6)*(Assumptions!$E$6-Assumptions!$D$6)),Assumptions!$F$6-SQRT((1-C952)*(Assumptions!$F$6-Assumptions!$D$6)*(Assumptions!$F$6-Assumptions!$E$6)))</f>
        <v>0.0870764713408167</v>
      </c>
      <c r="F952" s="19" t="n">
        <f aca="false">IF(D952&lt;(Assumptions!$E$7-Assumptions!$D$7)/(Assumptions!$F$7-Assumptions!$D$7),Assumptions!$D$7+SQRT(D952*(Assumptions!$F$7-Assumptions!$D$7)*(Assumptions!$E$7-Assumptions!$D$7)),Assumptions!$F$7-SQRT((1-D952)*(Assumptions!$F$7-Assumptions!$D$7)*(Assumptions!$F$7-Assumptions!$E$7)))</f>
        <v>0.403019870000084</v>
      </c>
      <c r="G952" s="19" t="n">
        <f aca="false">MIN(Assumptions!$D$24,MAX(Assumptions!$D$23,Assumptions!$D$8+Assumptions!$E$8*'Random Draws'!E952))</f>
        <v>0.080323061549915</v>
      </c>
      <c r="H952" s="19" t="n">
        <f aca="false">IF('Random Draws'!F952&lt;(Assumptions!$E$9-Assumptions!$D$9)/(Assumptions!$F$9-Assumptions!$D$9),Assumptions!$D$9+SQRT('Random Draws'!F952*(Assumptions!$F$9-Assumptions!$D$9)*(Assumptions!$E$9-Assumptions!$D$9)),Assumptions!$F$9-SQRT((1-'Random Draws'!F952)*(Assumptions!$F$9-Assumptions!$D$9)*(Assumptions!$F$9-Assumptions!$E$9)))</f>
        <v>0.249162139536429</v>
      </c>
      <c r="I952" s="19" t="n">
        <f aca="false">IF('Random Draws'!G952&lt;(Assumptions!$E$10-Assumptions!$D$10)/(Assumptions!$F$10-Assumptions!$D$10),Assumptions!$D$10+SQRT('Random Draws'!G952*(Assumptions!$F$10-Assumptions!$D$10)*(Assumptions!$E$10-Assumptions!$D$10)),Assumptions!$F$10-SQRT((1-'Random Draws'!G952)*(Assumptions!$F$10-Assumptions!$D$10)*(Assumptions!$F$10-Assumptions!$E$10)))</f>
        <v>0.0218113107160656</v>
      </c>
      <c r="J952" s="19" t="n">
        <f aca="false">IF('Random Draws'!H952&lt;(Assumptions!$E$11-Assumptions!$D$11)/(Assumptions!$F$11-Assumptions!$D$11),Assumptions!$D$11+SQRT('Random Draws'!H952*(Assumptions!$F$11-Assumptions!$D$11)*(Assumptions!$E$11-Assumptions!$D$11)),Assumptions!$F$11-SQRT((1-'Random Draws'!H952)*(Assumptions!$F$11-Assumptions!$D$11)*(Assumptions!$F$11-Assumptions!$E$11)))</f>
        <v>0.17090207253867</v>
      </c>
      <c r="K952" s="19" t="n">
        <f aca="false">MAX(G952,I952+Assumptions!$D$21)</f>
        <v>0.080323061549915</v>
      </c>
      <c r="L952" s="28" t="n">
        <f aca="false">(F952-Assumptions!$D$15)*(1-H952)+Assumptions!$D$15-J952</f>
        <v>0.164091582516235</v>
      </c>
      <c r="M952" s="21" t="n">
        <f aca="false">Assumptions!$D$14*(1+E952)^1*L952-Assumptions!$D$14*(1+E952)^0*E952*Assumptions!$D$16</f>
        <v>25.486331631947</v>
      </c>
      <c r="N952" s="21" t="n">
        <f aca="false">Assumptions!$D$14*(1+E952)^2*L952-Assumptions!$D$14*(1+E952)^1*E952*Assumptions!$D$16</f>
        <v>27.7055914578787</v>
      </c>
      <c r="O952" s="21" t="n">
        <f aca="false">Assumptions!$D$14*(1+E952)^3*L952-Assumptions!$D$14*(1+E952)^2*E952*Assumptions!$D$16</f>
        <v>30.1180965984411</v>
      </c>
      <c r="P952" s="21" t="n">
        <f aca="false">Assumptions!$D$14*(1+E952)^4*L952-Assumptions!$D$14*(1+E952)^3*E952*Assumptions!$D$16</f>
        <v>32.7406741737352</v>
      </c>
      <c r="Q952" s="21" t="n">
        <f aca="false">Assumptions!$D$14*(1+E952)^5*L952-Assumptions!$D$14*(1+E952)^4*E952*Assumptions!$D$16</f>
        <v>35.5916165501035</v>
      </c>
      <c r="R952" s="21" t="n">
        <f aca="false">M952/(1+K952)+N952/(1+K952)^2+O952/(1+K952)^3+P952/(1+K952)^4+Q952/(1+K952)^5</f>
        <v>119.441005587629</v>
      </c>
      <c r="S952" s="21" t="n">
        <f aca="false">Q952*(1+I952)/(K952-I952)</f>
        <v>621.548934005335</v>
      </c>
      <c r="T952" s="21" t="n">
        <f aca="false">R952+S952/(1+K952)^5</f>
        <v>541.824647803389</v>
      </c>
      <c r="U952" s="8" t="n">
        <f aca="false">(T952-Assumptions!$D$17)/Assumptions!$D$18</f>
        <v>14.2729859121356</v>
      </c>
    </row>
    <row r="953" customFormat="false" ht="15" hidden="false" customHeight="false" outlineLevel="0" collapsed="false">
      <c r="B953" s="2" t="n">
        <v>948</v>
      </c>
      <c r="C953" s="27" t="n">
        <f aca="false">NORMSDIST('Random Draws'!C953)</f>
        <v>0.893617890411065</v>
      </c>
      <c r="D953" s="27" t="n">
        <f aca="false">NORMSDIST(Assumptions!$D$22*'Random Draws'!C953+SQRT(1-Assumptions!$D$22^2)*'Random Draws'!D953)</f>
        <v>0.0802521967457461</v>
      </c>
      <c r="E953" s="19" t="n">
        <f aca="false">IF(C953&lt;(Assumptions!$E$6-Assumptions!$D$6)/(Assumptions!$F$6-Assumptions!$D$6),Assumptions!$D$6+SQRT(C953*(Assumptions!$F$6-Assumptions!$D$6)*(Assumptions!$E$6-Assumptions!$D$6)),Assumptions!$F$6-SQRT((1-C953)*(Assumptions!$F$6-Assumptions!$D$6)*(Assumptions!$F$6-Assumptions!$E$6)))</f>
        <v>0.116936814011402</v>
      </c>
      <c r="F953" s="19" t="n">
        <f aca="false">IF(D953&lt;(Assumptions!$E$7-Assumptions!$D$7)/(Assumptions!$F$7-Assumptions!$D$7),Assumptions!$D$7+SQRT(D953*(Assumptions!$F$7-Assumptions!$D$7)*(Assumptions!$E$7-Assumptions!$D$7)),Assumptions!$F$7-SQRT((1-D953)*(Assumptions!$F$7-Assumptions!$D$7)*(Assumptions!$F$7-Assumptions!$E$7)))</f>
        <v>0.381943408588332</v>
      </c>
      <c r="G953" s="19" t="n">
        <f aca="false">MIN(Assumptions!$D$24,MAX(Assumptions!$D$23,Assumptions!$D$8+Assumptions!$E$8*'Random Draws'!E953))</f>
        <v>0.091490114181606</v>
      </c>
      <c r="H953" s="19" t="n">
        <f aca="false">IF('Random Draws'!F953&lt;(Assumptions!$E$9-Assumptions!$D$9)/(Assumptions!$F$9-Assumptions!$D$9),Assumptions!$D$9+SQRT('Random Draws'!F953*(Assumptions!$F$9-Assumptions!$D$9)*(Assumptions!$E$9-Assumptions!$D$9)),Assumptions!$F$9-SQRT((1-'Random Draws'!F953)*(Assumptions!$F$9-Assumptions!$D$9)*(Assumptions!$F$9-Assumptions!$E$9)))</f>
        <v>0.263089893674592</v>
      </c>
      <c r="I953" s="19" t="n">
        <f aca="false">IF('Random Draws'!G953&lt;(Assumptions!$E$10-Assumptions!$D$10)/(Assumptions!$F$10-Assumptions!$D$10),Assumptions!$D$10+SQRT('Random Draws'!G953*(Assumptions!$F$10-Assumptions!$D$10)*(Assumptions!$E$10-Assumptions!$D$10)),Assumptions!$F$10-SQRT((1-'Random Draws'!G953)*(Assumptions!$F$10-Assumptions!$D$10)*(Assumptions!$F$10-Assumptions!$E$10)))</f>
        <v>0.0168809139673538</v>
      </c>
      <c r="J953" s="19" t="n">
        <f aca="false">IF('Random Draws'!H953&lt;(Assumptions!$E$11-Assumptions!$D$11)/(Assumptions!$F$11-Assumptions!$D$11),Assumptions!$D$11+SQRT('Random Draws'!H953*(Assumptions!$F$11-Assumptions!$D$11)*(Assumptions!$E$11-Assumptions!$D$11)),Assumptions!$F$11-SQRT((1-'Random Draws'!H953)*(Assumptions!$F$11-Assumptions!$D$11)*(Assumptions!$F$11-Assumptions!$E$11)))</f>
        <v>0.136747320037069</v>
      </c>
      <c r="K953" s="19" t="n">
        <f aca="false">MAX(G953,I953+Assumptions!$D$21)</f>
        <v>0.091490114181606</v>
      </c>
      <c r="L953" s="28" t="n">
        <f aca="false">(F953-Assumptions!$D$15)*(1-H953)+Assumptions!$D$15-J953</f>
        <v>0.178912323973745</v>
      </c>
      <c r="M953" s="21" t="n">
        <f aca="false">Assumptions!$D$14*(1+E953)^1*L953-Assumptions!$D$14*(1+E953)^0*E953*Assumptions!$D$16</f>
        <v>28.4672202224089</v>
      </c>
      <c r="N953" s="21" t="n">
        <f aca="false">Assumptions!$D$14*(1+E953)^2*L953-Assumptions!$D$14*(1+E953)^1*E953*Assumptions!$D$16</f>
        <v>31.7960862589783</v>
      </c>
      <c r="O953" s="21" t="n">
        <f aca="false">Assumptions!$D$14*(1+E953)^3*L953-Assumptions!$D$14*(1+E953)^2*E953*Assumptions!$D$16</f>
        <v>35.514219284135</v>
      </c>
      <c r="P953" s="21" t="n">
        <f aca="false">Assumptions!$D$14*(1+E953)^4*L953-Assumptions!$D$14*(1+E953)^3*E953*Assumptions!$D$16</f>
        <v>39.667138939324</v>
      </c>
      <c r="Q953" s="21" t="n">
        <f aca="false">Assumptions!$D$14*(1+E953)^5*L953-Assumptions!$D$14*(1+E953)^4*E953*Assumptions!$D$16</f>
        <v>44.3056877878361</v>
      </c>
      <c r="R953" s="21" t="n">
        <f aca="false">M953/(1+K953)+N953/(1+K953)^2+O953/(1+K953)^3+P953/(1+K953)^4+Q953/(1+K953)^5</f>
        <v>136.629190072484</v>
      </c>
      <c r="S953" s="21" t="n">
        <f aca="false">Q953*(1+I953)/(K953-I953)</f>
        <v>603.861295420249</v>
      </c>
      <c r="T953" s="21" t="n">
        <f aca="false">R953+S953/(1+K953)^5</f>
        <v>526.425893073222</v>
      </c>
      <c r="U953" s="8" t="n">
        <f aca="false">(T953-Assumptions!$D$17)/Assumptions!$D$18</f>
        <v>13.6570357229289</v>
      </c>
    </row>
    <row r="954" customFormat="false" ht="15" hidden="false" customHeight="false" outlineLevel="0" collapsed="false">
      <c r="B954" s="2" t="n">
        <v>949</v>
      </c>
      <c r="C954" s="27" t="n">
        <f aca="false">NORMSDIST('Random Draws'!C954)</f>
        <v>0.737101114338084</v>
      </c>
      <c r="D954" s="27" t="n">
        <f aca="false">NORMSDIST(Assumptions!$D$22*'Random Draws'!C954+SQRT(1-Assumptions!$D$22^2)*'Random Draws'!D954)</f>
        <v>0.548218266687041</v>
      </c>
      <c r="E954" s="19" t="n">
        <f aca="false">IF(C954&lt;(Assumptions!$E$6-Assumptions!$D$6)/(Assumptions!$F$6-Assumptions!$D$6),Assumptions!$D$6+SQRT(C954*(Assumptions!$F$6-Assumptions!$D$6)*(Assumptions!$E$6-Assumptions!$D$6)),Assumptions!$F$6-SQRT((1-C954)*(Assumptions!$F$6-Assumptions!$D$6)*(Assumptions!$F$6-Assumptions!$E$6)))</f>
        <v>0.103744042857627</v>
      </c>
      <c r="F954" s="19" t="n">
        <f aca="false">IF(D954&lt;(Assumptions!$E$7-Assumptions!$D$7)/(Assumptions!$F$7-Assumptions!$D$7),Assumptions!$D$7+SQRT(D954*(Assumptions!$F$7-Assumptions!$D$7)*(Assumptions!$E$7-Assumptions!$D$7)),Assumptions!$F$7-SQRT((1-D954)*(Assumptions!$F$7-Assumptions!$D$7)*(Assumptions!$F$7-Assumptions!$E$7)))</f>
        <v>0.417352502997884</v>
      </c>
      <c r="G954" s="19" t="n">
        <f aca="false">MIN(Assumptions!$D$24,MAX(Assumptions!$D$23,Assumptions!$D$8+Assumptions!$E$8*'Random Draws'!E954))</f>
        <v>0.087703259324854</v>
      </c>
      <c r="H954" s="19" t="n">
        <f aca="false">IF('Random Draws'!F954&lt;(Assumptions!$E$9-Assumptions!$D$9)/(Assumptions!$F$9-Assumptions!$D$9),Assumptions!$D$9+SQRT('Random Draws'!F954*(Assumptions!$F$9-Assumptions!$D$9)*(Assumptions!$E$9-Assumptions!$D$9)),Assumptions!$F$9-SQRT((1-'Random Draws'!F954)*(Assumptions!$F$9-Assumptions!$D$9)*(Assumptions!$F$9-Assumptions!$E$9)))</f>
        <v>0.268540879009282</v>
      </c>
      <c r="I954" s="19" t="n">
        <f aca="false">IF('Random Draws'!G954&lt;(Assumptions!$E$10-Assumptions!$D$10)/(Assumptions!$F$10-Assumptions!$D$10),Assumptions!$D$10+SQRT('Random Draws'!G954*(Assumptions!$F$10-Assumptions!$D$10)*(Assumptions!$E$10-Assumptions!$D$10)),Assumptions!$F$10-SQRT((1-'Random Draws'!G954)*(Assumptions!$F$10-Assumptions!$D$10)*(Assumptions!$F$10-Assumptions!$E$10)))</f>
        <v>0.0151744493193672</v>
      </c>
      <c r="J954" s="19" t="n">
        <f aca="false">IF('Random Draws'!H954&lt;(Assumptions!$E$11-Assumptions!$D$11)/(Assumptions!$F$11-Assumptions!$D$11),Assumptions!$D$11+SQRT('Random Draws'!H954*(Assumptions!$F$11-Assumptions!$D$11)*(Assumptions!$E$11-Assumptions!$D$11)),Assumptions!$F$11-SQRT((1-'Random Draws'!H954)*(Assumptions!$F$11-Assumptions!$D$11)*(Assumptions!$F$11-Assumptions!$E$11)))</f>
        <v>0.150081900774253</v>
      </c>
      <c r="K954" s="19" t="n">
        <f aca="false">MAX(G954,I954+Assumptions!$D$21)</f>
        <v>0.087703259324854</v>
      </c>
      <c r="L954" s="28" t="n">
        <f aca="false">(F954-Assumptions!$D$15)*(1-H954)+Assumptions!$D$15-J954</f>
        <v>0.190104708483062</v>
      </c>
      <c r="M954" s="21" t="n">
        <f aca="false">Assumptions!$D$14*(1+E954)^1*L954-Assumptions!$D$14*(1+E954)^0*E954*Assumptions!$D$16</f>
        <v>29.9736196421372</v>
      </c>
      <c r="N954" s="21" t="n">
        <f aca="false">Assumptions!$D$14*(1+E954)^2*L954-Assumptions!$D$14*(1+E954)^1*E954*Assumptions!$D$16</f>
        <v>33.0832041228894</v>
      </c>
      <c r="O954" s="21" t="n">
        <f aca="false">Assumptions!$D$14*(1+E954)^3*L954-Assumptions!$D$14*(1+E954)^2*E954*Assumptions!$D$16</f>
        <v>36.515389469282</v>
      </c>
      <c r="P954" s="21" t="n">
        <f aca="false">Assumptions!$D$14*(1+E954)^4*L954-Assumptions!$D$14*(1+E954)^3*E954*Assumptions!$D$16</f>
        <v>40.3036435993461</v>
      </c>
      <c r="Q954" s="21" t="n">
        <f aca="false">Assumptions!$D$14*(1+E954)^5*L954-Assumptions!$D$14*(1+E954)^4*E954*Assumptions!$D$16</f>
        <v>44.4849065282352</v>
      </c>
      <c r="R954" s="21" t="n">
        <f aca="false">M954/(1+K954)+N954/(1+K954)^2+O954/(1+K954)^3+P954/(1+K954)^4+Q954/(1+K954)^5</f>
        <v>141.908276608334</v>
      </c>
      <c r="S954" s="21" t="n">
        <f aca="false">Q954*(1+I954)/(K954-I954)</f>
        <v>622.648303266087</v>
      </c>
      <c r="T954" s="21" t="n">
        <f aca="false">R954+S954/(1+K954)^5</f>
        <v>550.877530734307</v>
      </c>
      <c r="U954" s="8" t="n">
        <f aca="false">(T954-Assumptions!$D$17)/Assumptions!$D$18</f>
        <v>14.6351012293723</v>
      </c>
    </row>
    <row r="955" customFormat="false" ht="15" hidden="false" customHeight="false" outlineLevel="0" collapsed="false">
      <c r="B955" s="2" t="n">
        <v>950</v>
      </c>
      <c r="C955" s="27" t="n">
        <f aca="false">NORMSDIST('Random Draws'!C955)</f>
        <v>0.0396091689568096</v>
      </c>
      <c r="D955" s="27" t="n">
        <f aca="false">NORMSDIST(Assumptions!$D$22*'Random Draws'!C955+SQRT(1-Assumptions!$D$22^2)*'Random Draws'!D955)</f>
        <v>0.489525736063923</v>
      </c>
      <c r="E955" s="19" t="n">
        <f aca="false">IF(C955&lt;(Assumptions!$E$6-Assumptions!$D$6)/(Assumptions!$F$6-Assumptions!$D$6),Assumptions!$D$6+SQRT(C955*(Assumptions!$F$6-Assumptions!$D$6)*(Assumptions!$E$6-Assumptions!$D$6)),Assumptions!$F$6-SQRT((1-C955)*(Assumptions!$F$6-Assumptions!$D$6)*(Assumptions!$F$6-Assumptions!$E$6)))</f>
        <v>0.0540728762086522</v>
      </c>
      <c r="F955" s="19" t="n">
        <f aca="false">IF(D955&lt;(Assumptions!$E$7-Assumptions!$D$7)/(Assumptions!$F$7-Assumptions!$D$7),Assumptions!$D$7+SQRT(D955*(Assumptions!$F$7-Assumptions!$D$7)*(Assumptions!$E$7-Assumptions!$D$7)),Assumptions!$F$7-SQRT((1-D955)*(Assumptions!$F$7-Assumptions!$D$7)*(Assumptions!$F$7-Assumptions!$E$7)))</f>
        <v>0.414195520261213</v>
      </c>
      <c r="G955" s="19" t="n">
        <f aca="false">MIN(Assumptions!$D$24,MAX(Assumptions!$D$23,Assumptions!$D$8+Assumptions!$E$8*'Random Draws'!E955))</f>
        <v>0.082970520202754</v>
      </c>
      <c r="H955" s="19" t="n">
        <f aca="false">IF('Random Draws'!F955&lt;(Assumptions!$E$9-Assumptions!$D$9)/(Assumptions!$F$9-Assumptions!$D$9),Assumptions!$D$9+SQRT('Random Draws'!F955*(Assumptions!$F$9-Assumptions!$D$9)*(Assumptions!$E$9-Assumptions!$D$9)),Assumptions!$F$9-SQRT((1-'Random Draws'!F955)*(Assumptions!$F$9-Assumptions!$D$9)*(Assumptions!$F$9-Assumptions!$E$9)))</f>
        <v>0.249025901424102</v>
      </c>
      <c r="I955" s="19" t="n">
        <f aca="false">IF('Random Draws'!G955&lt;(Assumptions!$E$10-Assumptions!$D$10)/(Assumptions!$F$10-Assumptions!$D$10),Assumptions!$D$10+SQRT('Random Draws'!G955*(Assumptions!$F$10-Assumptions!$D$10)*(Assumptions!$E$10-Assumptions!$D$10)),Assumptions!$F$10-SQRT((1-'Random Draws'!G955)*(Assumptions!$F$10-Assumptions!$D$10)*(Assumptions!$F$10-Assumptions!$E$10)))</f>
        <v>0.026481096186173</v>
      </c>
      <c r="J955" s="19" t="n">
        <f aca="false">IF('Random Draws'!H955&lt;(Assumptions!$E$11-Assumptions!$D$11)/(Assumptions!$F$11-Assumptions!$D$11),Assumptions!$D$11+SQRT('Random Draws'!H955*(Assumptions!$F$11-Assumptions!$D$11)*(Assumptions!$E$11-Assumptions!$D$11)),Assumptions!$F$11-SQRT((1-'Random Draws'!H955)*(Assumptions!$F$11-Assumptions!$D$11)*(Assumptions!$F$11-Assumptions!$E$11)))</f>
        <v>0.186221536510256</v>
      </c>
      <c r="K955" s="19" t="n">
        <f aca="false">MAX(G955,I955+Assumptions!$D$21)</f>
        <v>0.082970520202754</v>
      </c>
      <c r="L955" s="28" t="n">
        <f aca="false">(F955-Assumptions!$D$15)*(1-H955)+Assumptions!$D$15-J955</f>
        <v>0.157201938137217</v>
      </c>
      <c r="M955" s="21" t="n">
        <f aca="false">Assumptions!$D$14*(1+E955)^1*L955-Assumptions!$D$14*(1+E955)^0*E955*Assumptions!$D$16</f>
        <v>23.7916163547837</v>
      </c>
      <c r="N955" s="21" t="n">
        <f aca="false">Assumptions!$D$14*(1+E955)^2*L955-Assumptions!$D$14*(1+E955)^1*E955*Assumptions!$D$16</f>
        <v>25.0780974807397</v>
      </c>
      <c r="O955" s="21" t="n">
        <f aca="false">Assumptions!$D$14*(1+E955)^3*L955-Assumptions!$D$14*(1+E955)^2*E955*Assumptions!$D$16</f>
        <v>26.4341423413642</v>
      </c>
      <c r="P955" s="21" t="n">
        <f aca="false">Assumptions!$D$14*(1+E955)^4*L955-Assumptions!$D$14*(1+E955)^3*E955*Assumptions!$D$16</f>
        <v>27.8635124478707</v>
      </c>
      <c r="Q955" s="21" t="n">
        <f aca="false">Assumptions!$D$14*(1+E955)^5*L955-Assumptions!$D$14*(1+E955)^4*E955*Assumptions!$D$16</f>
        <v>29.3701727072026</v>
      </c>
      <c r="R955" s="21" t="n">
        <f aca="false">M955/(1+K955)+N955/(1+K955)^2+O955/(1+K955)^3+P955/(1+K955)^4+Q955/(1+K955)^5</f>
        <v>104.136495440688</v>
      </c>
      <c r="S955" s="21" t="n">
        <f aca="false">Q955*(1+I955)/(K955-I955)</f>
        <v>533.691528998728</v>
      </c>
      <c r="T955" s="21" t="n">
        <f aca="false">R955+S955/(1+K955)^5</f>
        <v>462.403766562481</v>
      </c>
      <c r="U955" s="8" t="n">
        <f aca="false">(T955-Assumptions!$D$17)/Assumptions!$D$18</f>
        <v>11.0961506624993</v>
      </c>
    </row>
    <row r="956" customFormat="false" ht="15" hidden="false" customHeight="false" outlineLevel="0" collapsed="false">
      <c r="B956" s="2" t="n">
        <v>951</v>
      </c>
      <c r="C956" s="27" t="n">
        <f aca="false">NORMSDIST('Random Draws'!C956)</f>
        <v>0.946913142138422</v>
      </c>
      <c r="D956" s="27" t="n">
        <f aca="false">NORMSDIST(Assumptions!$D$22*'Random Draws'!C956+SQRT(1-Assumptions!$D$22^2)*'Random Draws'!D956)</f>
        <v>0.851424712733181</v>
      </c>
      <c r="E956" s="19" t="n">
        <f aca="false">IF(C956&lt;(Assumptions!$E$6-Assumptions!$D$6)/(Assumptions!$F$6-Assumptions!$D$6),Assumptions!$D$6+SQRT(C956*(Assumptions!$F$6-Assumptions!$D$6)*(Assumptions!$E$6-Assumptions!$D$6)),Assumptions!$F$6-SQRT((1-C956)*(Assumptions!$F$6-Assumptions!$D$6)*(Assumptions!$F$6-Assumptions!$E$6)))</f>
        <v>0.123707845774487</v>
      </c>
      <c r="F956" s="19" t="n">
        <f aca="false">IF(D956&lt;(Assumptions!$E$7-Assumptions!$D$7)/(Assumptions!$F$7-Assumptions!$D$7),Assumptions!$D$7+SQRT(D956*(Assumptions!$F$7-Assumptions!$D$7)*(Assumptions!$E$7-Assumptions!$D$7)),Assumptions!$F$7-SQRT((1-D956)*(Assumptions!$F$7-Assumptions!$D$7)*(Assumptions!$F$7-Assumptions!$E$7)))</f>
        <v>0.435621707421001</v>
      </c>
      <c r="G956" s="19" t="n">
        <f aca="false">MIN(Assumptions!$D$24,MAX(Assumptions!$D$23,Assumptions!$D$8+Assumptions!$E$8*'Random Draws'!E956))</f>
        <v>0.10300537979801</v>
      </c>
      <c r="H956" s="19" t="n">
        <f aca="false">IF('Random Draws'!F956&lt;(Assumptions!$E$9-Assumptions!$D$9)/(Assumptions!$F$9-Assumptions!$D$9),Assumptions!$D$9+SQRT('Random Draws'!F956*(Assumptions!$F$9-Assumptions!$D$9)*(Assumptions!$E$9-Assumptions!$D$9)),Assumptions!$F$9-SQRT((1-'Random Draws'!F956)*(Assumptions!$F$9-Assumptions!$D$9)*(Assumptions!$F$9-Assumptions!$E$9)))</f>
        <v>0.286732681742047</v>
      </c>
      <c r="I956" s="19" t="n">
        <f aca="false">IF('Random Draws'!G956&lt;(Assumptions!$E$10-Assumptions!$D$10)/(Assumptions!$F$10-Assumptions!$D$10),Assumptions!$D$10+SQRT('Random Draws'!G956*(Assumptions!$F$10-Assumptions!$D$10)*(Assumptions!$E$10-Assumptions!$D$10)),Assumptions!$F$10-SQRT((1-'Random Draws'!G956)*(Assumptions!$F$10-Assumptions!$D$10)*(Assumptions!$F$10-Assumptions!$E$10)))</f>
        <v>0.0136847819220919</v>
      </c>
      <c r="J956" s="19" t="n">
        <f aca="false">IF('Random Draws'!H956&lt;(Assumptions!$E$11-Assumptions!$D$11)/(Assumptions!$F$11-Assumptions!$D$11),Assumptions!$D$11+SQRT('Random Draws'!H956*(Assumptions!$F$11-Assumptions!$D$11)*(Assumptions!$E$11-Assumptions!$D$11)),Assumptions!$F$11-SQRT((1-'Random Draws'!H956)*(Assumptions!$F$11-Assumptions!$D$11)*(Assumptions!$F$11-Assumptions!$E$11)))</f>
        <v>0.155613999137474</v>
      </c>
      <c r="K956" s="19" t="n">
        <f aca="false">MAX(G956,I956+Assumptions!$D$21)</f>
        <v>0.10300537979801</v>
      </c>
      <c r="L956" s="28" t="n">
        <f aca="false">(F956-Assumptions!$D$15)*(1-H956)+Assumptions!$D$15-J956</f>
        <v>0.19237597651612</v>
      </c>
      <c r="M956" s="21" t="n">
        <f aca="false">Assumptions!$D$14*(1+E956)^1*L956-Assumptions!$D$14*(1+E956)^0*E956*Assumptions!$D$16</f>
        <v>30.8071580225864</v>
      </c>
      <c r="N956" s="21" t="n">
        <f aca="false">Assumptions!$D$14*(1+E956)^2*L956-Assumptions!$D$14*(1+E956)^1*E956*Assumptions!$D$16</f>
        <v>34.6182451759948</v>
      </c>
      <c r="O956" s="21" t="n">
        <f aca="false">Assumptions!$D$14*(1+E956)^3*L956-Assumptions!$D$14*(1+E956)^2*E956*Assumptions!$D$16</f>
        <v>38.9007937112102</v>
      </c>
      <c r="P956" s="21" t="n">
        <f aca="false">Assumptions!$D$14*(1+E956)^4*L956-Assumptions!$D$14*(1+E956)^3*E956*Assumptions!$D$16</f>
        <v>43.7131271001417</v>
      </c>
      <c r="Q956" s="21" t="n">
        <f aca="false">Assumptions!$D$14*(1+E956)^5*L956-Assumptions!$D$14*(1+E956)^4*E956*Assumptions!$D$16</f>
        <v>49.1207838857666</v>
      </c>
      <c r="R956" s="21" t="n">
        <f aca="false">M956/(1+K956)+N956/(1+K956)^2+O956/(1+K956)^3+P956/(1+K956)^4+Q956/(1+K956)^5</f>
        <v>144.992565453127</v>
      </c>
      <c r="S956" s="21" t="n">
        <f aca="false">Q956*(1+I956)/(K956-I956)</f>
        <v>557.463701376659</v>
      </c>
      <c r="T956" s="21" t="n">
        <f aca="false">R956+S956/(1+K956)^5</f>
        <v>486.443606110596</v>
      </c>
      <c r="U956" s="8" t="n">
        <f aca="false">(T956-Assumptions!$D$17)/Assumptions!$D$18</f>
        <v>12.0577442444238</v>
      </c>
    </row>
    <row r="957" customFormat="false" ht="15" hidden="false" customHeight="false" outlineLevel="0" collapsed="false">
      <c r="B957" s="2" t="n">
        <v>952</v>
      </c>
      <c r="C957" s="27" t="n">
        <f aca="false">NORMSDIST('Random Draws'!C957)</f>
        <v>0.493905898527344</v>
      </c>
      <c r="D957" s="27" t="n">
        <f aca="false">NORMSDIST(Assumptions!$D$22*'Random Draws'!C957+SQRT(1-Assumptions!$D$22^2)*'Random Draws'!D957)</f>
        <v>0.289465311026505</v>
      </c>
      <c r="E957" s="19" t="n">
        <f aca="false">IF(C957&lt;(Assumptions!$E$6-Assumptions!$D$6)/(Assumptions!$F$6-Assumptions!$D$6),Assumptions!$D$6+SQRT(C957*(Assumptions!$F$6-Assumptions!$D$6)*(Assumptions!$E$6-Assumptions!$D$6)),Assumptions!$F$6-SQRT((1-C957)*(Assumptions!$F$6-Assumptions!$D$6)*(Assumptions!$F$6-Assumptions!$E$6)))</f>
        <v>0.0896943607729963</v>
      </c>
      <c r="F957" s="19" t="n">
        <f aca="false">IF(D957&lt;(Assumptions!$E$7-Assumptions!$D$7)/(Assumptions!$F$7-Assumptions!$D$7),Assumptions!$D$7+SQRT(D957*(Assumptions!$F$7-Assumptions!$D$7)*(Assumptions!$E$7-Assumptions!$D$7)),Assumptions!$F$7-SQRT((1-D957)*(Assumptions!$F$7-Assumptions!$D$7)*(Assumptions!$F$7-Assumptions!$E$7)))</f>
        <v>0.401674834926596</v>
      </c>
      <c r="G957" s="19" t="n">
        <f aca="false">MIN(Assumptions!$D$24,MAX(Assumptions!$D$23,Assumptions!$D$8+Assumptions!$E$8*'Random Draws'!E957))</f>
        <v>0.076690993998781</v>
      </c>
      <c r="H957" s="19" t="n">
        <f aca="false">IF('Random Draws'!F957&lt;(Assumptions!$E$9-Assumptions!$D$9)/(Assumptions!$F$9-Assumptions!$D$9),Assumptions!$D$9+SQRT('Random Draws'!F957*(Assumptions!$F$9-Assumptions!$D$9)*(Assumptions!$E$9-Assumptions!$D$9)),Assumptions!$F$9-SQRT((1-'Random Draws'!F957)*(Assumptions!$F$9-Assumptions!$D$9)*(Assumptions!$F$9-Assumptions!$E$9)))</f>
        <v>0.272255512628777</v>
      </c>
      <c r="I957" s="19" t="n">
        <f aca="false">IF('Random Draws'!G957&lt;(Assumptions!$E$10-Assumptions!$D$10)/(Assumptions!$F$10-Assumptions!$D$10),Assumptions!$D$10+SQRT('Random Draws'!G957*(Assumptions!$F$10-Assumptions!$D$10)*(Assumptions!$E$10-Assumptions!$D$10)),Assumptions!$F$10-SQRT((1-'Random Draws'!G957)*(Assumptions!$F$10-Assumptions!$D$10)*(Assumptions!$F$10-Assumptions!$E$10)))</f>
        <v>0.0214928404266133</v>
      </c>
      <c r="J957" s="19" t="n">
        <f aca="false">IF('Random Draws'!H957&lt;(Assumptions!$E$11-Assumptions!$D$11)/(Assumptions!$F$11-Assumptions!$D$11),Assumptions!$D$11+SQRT('Random Draws'!H957*(Assumptions!$F$11-Assumptions!$D$11)*(Assumptions!$E$11-Assumptions!$D$11)),Assumptions!$F$11-SQRT((1-'Random Draws'!H957)*(Assumptions!$F$11-Assumptions!$D$11)*(Assumptions!$F$11-Assumptions!$E$11)))</f>
        <v>0.128264801126222</v>
      </c>
      <c r="K957" s="19" t="n">
        <f aca="false">MAX(G957,I957+Assumptions!$D$21)</f>
        <v>0.076690993998781</v>
      </c>
      <c r="L957" s="28" t="n">
        <f aca="false">(F957-Assumptions!$D$15)*(1-H957)+Assumptions!$D$15-J957</f>
        <v>0.199445062349095</v>
      </c>
      <c r="M957" s="21" t="n">
        <f aca="false">Assumptions!$D$14*(1+E957)^1*L957-Assumptions!$D$14*(1+E957)^0*E957*Assumptions!$D$16</f>
        <v>31.1232826908825</v>
      </c>
      <c r="N957" s="21" t="n">
        <f aca="false">Assumptions!$D$14*(1+E957)^2*L957-Assumptions!$D$14*(1+E957)^1*E957*Assumptions!$D$16</f>
        <v>33.9148656369985</v>
      </c>
      <c r="O957" s="21" t="n">
        <f aca="false">Assumptions!$D$14*(1+E957)^3*L957-Assumptions!$D$14*(1+E957)^2*E957*Assumptions!$D$16</f>
        <v>36.9568378310111</v>
      </c>
      <c r="P957" s="21" t="n">
        <f aca="false">Assumptions!$D$14*(1+E957)^4*L957-Assumptions!$D$14*(1+E957)^3*E957*Assumptions!$D$16</f>
        <v>40.271657776455</v>
      </c>
      <c r="Q957" s="21" t="n">
        <f aca="false">Assumptions!$D$14*(1+E957)^5*L957-Assumptions!$D$14*(1+E957)^4*E957*Assumptions!$D$16</f>
        <v>43.8837983779829</v>
      </c>
      <c r="R957" s="21" t="n">
        <f aca="false">M957/(1+K957)+N957/(1+K957)^2+O957/(1+K957)^3+P957/(1+K957)^4+Q957/(1+K957)^5</f>
        <v>148.065594244905</v>
      </c>
      <c r="S957" s="21" t="n">
        <f aca="false">Q957*(1+I957)/(K957-I957)</f>
        <v>812.110241970802</v>
      </c>
      <c r="T957" s="21" t="n">
        <f aca="false">R957+S957/(1+K957)^5</f>
        <v>709.319770567294</v>
      </c>
      <c r="U957" s="8" t="n">
        <f aca="false">(T957-Assumptions!$D$17)/Assumptions!$D$18</f>
        <v>20.9727908226918</v>
      </c>
    </row>
    <row r="958" customFormat="false" ht="15" hidden="false" customHeight="false" outlineLevel="0" collapsed="false">
      <c r="B958" s="2" t="n">
        <v>953</v>
      </c>
      <c r="C958" s="27" t="n">
        <f aca="false">NORMSDIST('Random Draws'!C958)</f>
        <v>0.267537370652331</v>
      </c>
      <c r="D958" s="27" t="n">
        <f aca="false">NORMSDIST(Assumptions!$D$22*'Random Draws'!C958+SQRT(1-Assumptions!$D$22^2)*'Random Draws'!D958)</f>
        <v>0.378393755014205</v>
      </c>
      <c r="E958" s="19" t="n">
        <f aca="false">IF(C958&lt;(Assumptions!$E$6-Assumptions!$D$6)/(Assumptions!$F$6-Assumptions!$D$6),Assumptions!$D$6+SQRT(C958*(Assumptions!$F$6-Assumptions!$D$6)*(Assumptions!$E$6-Assumptions!$D$6)),Assumptions!$F$6-SQRT((1-C958)*(Assumptions!$F$6-Assumptions!$D$6)*(Assumptions!$F$6-Assumptions!$E$6)))</f>
        <v>0.0765744016118057</v>
      </c>
      <c r="F958" s="19" t="n">
        <f aca="false">IF(D958&lt;(Assumptions!$E$7-Assumptions!$D$7)/(Assumptions!$F$7-Assumptions!$D$7),Assumptions!$D$7+SQRT(D958*(Assumptions!$F$7-Assumptions!$D$7)*(Assumptions!$E$7-Assumptions!$D$7)),Assumptions!$F$7-SQRT((1-D958)*(Assumptions!$F$7-Assumptions!$D$7)*(Assumptions!$F$7-Assumptions!$E$7)))</f>
        <v>0.407648321377413</v>
      </c>
      <c r="G958" s="19" t="n">
        <f aca="false">MIN(Assumptions!$D$24,MAX(Assumptions!$D$23,Assumptions!$D$8+Assumptions!$E$8*'Random Draws'!E958))</f>
        <v>0.073496286146027</v>
      </c>
      <c r="H958" s="19" t="n">
        <f aca="false">IF('Random Draws'!F958&lt;(Assumptions!$E$9-Assumptions!$D$9)/(Assumptions!$F$9-Assumptions!$D$9),Assumptions!$D$9+SQRT('Random Draws'!F958*(Assumptions!$F$9-Assumptions!$D$9)*(Assumptions!$E$9-Assumptions!$D$9)),Assumptions!$F$9-SQRT((1-'Random Draws'!F958)*(Assumptions!$F$9-Assumptions!$D$9)*(Assumptions!$F$9-Assumptions!$E$9)))</f>
        <v>0.311278041487203</v>
      </c>
      <c r="I958" s="19" t="n">
        <f aca="false">IF('Random Draws'!G958&lt;(Assumptions!$E$10-Assumptions!$D$10)/(Assumptions!$F$10-Assumptions!$D$10),Assumptions!$D$10+SQRT('Random Draws'!G958*(Assumptions!$F$10-Assumptions!$D$10)*(Assumptions!$E$10-Assumptions!$D$10)),Assumptions!$F$10-SQRT((1-'Random Draws'!G958)*(Assumptions!$F$10-Assumptions!$D$10)*(Assumptions!$F$10-Assumptions!$E$10)))</f>
        <v>0.0249414479792652</v>
      </c>
      <c r="J958" s="19" t="n">
        <f aca="false">IF('Random Draws'!H958&lt;(Assumptions!$E$11-Assumptions!$D$11)/(Assumptions!$F$11-Assumptions!$D$11),Assumptions!$D$11+SQRT('Random Draws'!H958*(Assumptions!$F$11-Assumptions!$D$11)*(Assumptions!$E$11-Assumptions!$D$11)),Assumptions!$F$11-SQRT((1-'Random Draws'!H958)*(Assumptions!$F$11-Assumptions!$D$11)*(Assumptions!$F$11-Assumptions!$E$11)))</f>
        <v>0.153317469444242</v>
      </c>
      <c r="K958" s="19" t="n">
        <f aca="false">MAX(G958,I958+Assumptions!$D$21)</f>
        <v>0.073496286146027</v>
      </c>
      <c r="L958" s="28" t="n">
        <f aca="false">(F958-Assumptions!$D$15)*(1-H958)+Assumptions!$D$15-J958</f>
        <v>0.1679050262326</v>
      </c>
      <c r="M958" s="21" t="n">
        <f aca="false">Assumptions!$D$14*(1+E958)^1*L958-Assumptions!$D$14*(1+E958)^0*E958*Assumptions!$D$16</f>
        <v>25.8774280588652</v>
      </c>
      <c r="N958" s="21" t="n">
        <f aca="false">Assumptions!$D$14*(1+E958)^2*L958-Assumptions!$D$14*(1+E958)^1*E958*Assumptions!$D$16</f>
        <v>27.8589766277254</v>
      </c>
      <c r="O958" s="21" t="n">
        <f aca="false">Assumptions!$D$14*(1+E958)^3*L958-Assumptions!$D$14*(1+E958)^2*E958*Assumptions!$D$16</f>
        <v>29.9922610925107</v>
      </c>
      <c r="P958" s="21" t="n">
        <f aca="false">Assumptions!$D$14*(1+E958)^4*L958-Assumptions!$D$14*(1+E958)^3*E958*Assumptions!$D$16</f>
        <v>32.2889005386548</v>
      </c>
      <c r="Q958" s="21" t="n">
        <f aca="false">Assumptions!$D$14*(1+E958)^5*L958-Assumptions!$D$14*(1+E958)^4*E958*Assumptions!$D$16</f>
        <v>34.7614037761054</v>
      </c>
      <c r="R958" s="21" t="n">
        <f aca="false">M958/(1+K958)+N958/(1+K958)^2+O958/(1+K958)^3+P958/(1+K958)^4+Q958/(1+K958)^5</f>
        <v>121.221913200265</v>
      </c>
      <c r="S958" s="21" t="n">
        <f aca="false">Q958*(1+I958)/(K958-I958)</f>
        <v>733.776588806813</v>
      </c>
      <c r="T958" s="21" t="n">
        <f aca="false">R958+S958/(1+K958)^5</f>
        <v>635.930152030073</v>
      </c>
      <c r="U958" s="8" t="n">
        <f aca="false">(T958-Assumptions!$D$17)/Assumptions!$D$18</f>
        <v>18.0372060812029</v>
      </c>
    </row>
    <row r="959" customFormat="false" ht="15" hidden="false" customHeight="false" outlineLevel="0" collapsed="false">
      <c r="B959" s="2" t="n">
        <v>954</v>
      </c>
      <c r="C959" s="27" t="n">
        <f aca="false">NORMSDIST('Random Draws'!C959)</f>
        <v>0.469533136492307</v>
      </c>
      <c r="D959" s="27" t="n">
        <f aca="false">NORMSDIST(Assumptions!$D$22*'Random Draws'!C959+SQRT(1-Assumptions!$D$22^2)*'Random Draws'!D959)</f>
        <v>0.413536957330507</v>
      </c>
      <c r="E959" s="19" t="n">
        <f aca="false">IF(C959&lt;(Assumptions!$E$6-Assumptions!$D$6)/(Assumptions!$F$6-Assumptions!$D$6),Assumptions!$D$6+SQRT(C959*(Assumptions!$F$6-Assumptions!$D$6)*(Assumptions!$E$6-Assumptions!$D$6)),Assumptions!$F$6-SQRT((1-C959)*(Assumptions!$F$6-Assumptions!$D$6)*(Assumptions!$F$6-Assumptions!$E$6)))</f>
        <v>0.0884527159451515</v>
      </c>
      <c r="F959" s="19" t="n">
        <f aca="false">IF(D959&lt;(Assumptions!$E$7-Assumptions!$D$7)/(Assumptions!$F$7-Assumptions!$D$7),Assumptions!$D$7+SQRT(D959*(Assumptions!$F$7-Assumptions!$D$7)*(Assumptions!$E$7-Assumptions!$D$7)),Assumptions!$F$7-SQRT((1-D959)*(Assumptions!$F$7-Assumptions!$D$7)*(Assumptions!$F$7-Assumptions!$E$7)))</f>
        <v>0.409811863486353</v>
      </c>
      <c r="G959" s="19" t="n">
        <f aca="false">MIN(Assumptions!$D$24,MAX(Assumptions!$D$23,Assumptions!$D$8+Assumptions!$E$8*'Random Draws'!E959))</f>
        <v>0.093626116689355</v>
      </c>
      <c r="H959" s="19" t="n">
        <f aca="false">IF('Random Draws'!F959&lt;(Assumptions!$E$9-Assumptions!$D$9)/(Assumptions!$F$9-Assumptions!$D$9),Assumptions!$D$9+SQRT('Random Draws'!F959*(Assumptions!$F$9-Assumptions!$D$9)*(Assumptions!$E$9-Assumptions!$D$9)),Assumptions!$F$9-SQRT((1-'Random Draws'!F959)*(Assumptions!$F$9-Assumptions!$D$9)*(Assumptions!$F$9-Assumptions!$E$9)))</f>
        <v>0.276410461222791</v>
      </c>
      <c r="I959" s="19" t="n">
        <f aca="false">IF('Random Draws'!G959&lt;(Assumptions!$E$10-Assumptions!$D$10)/(Assumptions!$F$10-Assumptions!$D$10),Assumptions!$D$10+SQRT('Random Draws'!G959*(Assumptions!$F$10-Assumptions!$D$10)*(Assumptions!$E$10-Assumptions!$D$10)),Assumptions!$F$10-SQRT((1-'Random Draws'!G959)*(Assumptions!$F$10-Assumptions!$D$10)*(Assumptions!$F$10-Assumptions!$E$10)))</f>
        <v>0.0195067674786649</v>
      </c>
      <c r="J959" s="19" t="n">
        <f aca="false">IF('Random Draws'!H959&lt;(Assumptions!$E$11-Assumptions!$D$11)/(Assumptions!$F$11-Assumptions!$D$11),Assumptions!$D$11+SQRT('Random Draws'!H959*(Assumptions!$F$11-Assumptions!$D$11)*(Assumptions!$E$11-Assumptions!$D$11)),Assumptions!$F$11-SQRT((1-'Random Draws'!H959)*(Assumptions!$F$11-Assumptions!$D$11)*(Assumptions!$F$11-Assumptions!$E$11)))</f>
        <v>0.140772527686442</v>
      </c>
      <c r="K959" s="19" t="n">
        <f aca="false">MAX(G959,I959+Assumptions!$D$21)</f>
        <v>0.093626116689355</v>
      </c>
      <c r="L959" s="28" t="n">
        <f aca="false">(F959-Assumptions!$D$15)*(1-H959)+Assumptions!$D$15-J959</f>
        <v>0.191696409558039</v>
      </c>
      <c r="M959" s="21" t="n">
        <f aca="false">Assumptions!$D$14*(1+E959)^1*L959-Assumptions!$D$14*(1+E959)^0*E959*Assumptions!$D$16</f>
        <v>29.869839940594</v>
      </c>
      <c r="N959" s="21" t="n">
        <f aca="false">Assumptions!$D$14*(1+E959)^2*L959-Assumptions!$D$14*(1+E959)^1*E959*Assumptions!$D$16</f>
        <v>32.5119084081865</v>
      </c>
      <c r="O959" s="21" t="n">
        <f aca="false">Assumptions!$D$14*(1+E959)^3*L959-Assumptions!$D$14*(1+E959)^2*E959*Assumptions!$D$16</f>
        <v>35.3876750074506</v>
      </c>
      <c r="P959" s="21" t="n">
        <f aca="false">Assumptions!$D$14*(1+E959)^4*L959-Assumptions!$D$14*(1+E959)^3*E959*Assumptions!$D$16</f>
        <v>38.517810972844</v>
      </c>
      <c r="Q959" s="21" t="n">
        <f aca="false">Assumptions!$D$14*(1+E959)^5*L959-Assumptions!$D$14*(1+E959)^4*E959*Assumptions!$D$16</f>
        <v>41.924815965654</v>
      </c>
      <c r="R959" s="21" t="n">
        <f aca="false">M959/(1+K959)+N959/(1+K959)^2+O959/(1+K959)^3+P959/(1+K959)^4+Q959/(1+K959)^5</f>
        <v>135.277378973819</v>
      </c>
      <c r="S959" s="21" t="n">
        <f aca="false">Q959*(1+I959)/(K959-I959)</f>
        <v>576.673082770633</v>
      </c>
      <c r="T959" s="21" t="n">
        <f aca="false">R959+S959/(1+K959)^5</f>
        <v>503.902828751988</v>
      </c>
      <c r="U959" s="8" t="n">
        <f aca="false">(T959-Assumptions!$D$17)/Assumptions!$D$18</f>
        <v>12.7561131500795</v>
      </c>
    </row>
    <row r="960" customFormat="false" ht="15" hidden="false" customHeight="false" outlineLevel="0" collapsed="false">
      <c r="B960" s="2" t="n">
        <v>955</v>
      </c>
      <c r="C960" s="27" t="n">
        <f aca="false">NORMSDIST('Random Draws'!C960)</f>
        <v>0.99141888544892</v>
      </c>
      <c r="D960" s="27" t="n">
        <f aca="false">NORMSDIST(Assumptions!$D$22*'Random Draws'!C960+SQRT(1-Assumptions!$D$22^2)*'Random Draws'!D960)</f>
        <v>0.866117205141898</v>
      </c>
      <c r="E960" s="19" t="n">
        <f aca="false">IF(C960&lt;(Assumptions!$E$6-Assumptions!$D$6)/(Assumptions!$F$6-Assumptions!$D$6),Assumptions!$D$6+SQRT(C960*(Assumptions!$F$6-Assumptions!$D$6)*(Assumptions!$E$6-Assumptions!$D$6)),Assumptions!$F$6-SQRT((1-C960)*(Assumptions!$F$6-Assumptions!$D$6)*(Assumptions!$F$6-Assumptions!$E$6)))</f>
        <v>0.133449765442719</v>
      </c>
      <c r="F960" s="19" t="n">
        <f aca="false">IF(D960&lt;(Assumptions!$E$7-Assumptions!$D$7)/(Assumptions!$F$7-Assumptions!$D$7),Assumptions!$D$7+SQRT(D960*(Assumptions!$F$7-Assumptions!$D$7)*(Assumptions!$E$7-Assumptions!$D$7)),Assumptions!$F$7-SQRT((1-D960)*(Assumptions!$F$7-Assumptions!$D$7)*(Assumptions!$F$7-Assumptions!$E$7)))</f>
        <v>0.436858453391521</v>
      </c>
      <c r="G960" s="19" t="n">
        <f aca="false">MIN(Assumptions!$D$24,MAX(Assumptions!$D$23,Assumptions!$D$8+Assumptions!$E$8*'Random Draws'!E960))</f>
        <v>0.076579282989349</v>
      </c>
      <c r="H960" s="19" t="n">
        <f aca="false">IF('Random Draws'!F960&lt;(Assumptions!$E$9-Assumptions!$D$9)/(Assumptions!$F$9-Assumptions!$D$9),Assumptions!$D$9+SQRT('Random Draws'!F960*(Assumptions!$F$9-Assumptions!$D$9)*(Assumptions!$E$9-Assumptions!$D$9)),Assumptions!$F$9-SQRT((1-'Random Draws'!F960)*(Assumptions!$F$9-Assumptions!$D$9)*(Assumptions!$F$9-Assumptions!$E$9)))</f>
        <v>0.275993430970798</v>
      </c>
      <c r="I960" s="19" t="n">
        <f aca="false">IF('Random Draws'!G960&lt;(Assumptions!$E$10-Assumptions!$D$10)/(Assumptions!$F$10-Assumptions!$D$10),Assumptions!$D$10+SQRT('Random Draws'!G960*(Assumptions!$F$10-Assumptions!$D$10)*(Assumptions!$E$10-Assumptions!$D$10)),Assumptions!$F$10-SQRT((1-'Random Draws'!G960)*(Assumptions!$F$10-Assumptions!$D$10)*(Assumptions!$F$10-Assumptions!$E$10)))</f>
        <v>0.0130170840104313</v>
      </c>
      <c r="J960" s="19" t="n">
        <f aca="false">IF('Random Draws'!H960&lt;(Assumptions!$E$11-Assumptions!$D$11)/(Assumptions!$F$11-Assumptions!$D$11),Assumptions!$D$11+SQRT('Random Draws'!H960*(Assumptions!$F$11-Assumptions!$D$11)*(Assumptions!$E$11-Assumptions!$D$11)),Assumptions!$F$11-SQRT((1-'Random Draws'!H960)*(Assumptions!$F$11-Assumptions!$D$11)*(Assumptions!$F$11-Assumptions!$E$11)))</f>
        <v>0.156836022014816</v>
      </c>
      <c r="K960" s="19" t="n">
        <f aca="false">MAX(G960,I960+Assumptions!$D$21)</f>
        <v>0.076579282989349</v>
      </c>
      <c r="L960" s="28" t="n">
        <f aca="false">(F960-Assumptions!$D$15)*(1-H960)+Assumptions!$D$15-J960</f>
        <v>0.195331514002787</v>
      </c>
      <c r="M960" s="21" t="n">
        <f aca="false">Assumptions!$D$14*(1+E960)^1*L960-Assumptions!$D$14*(1+E960)^0*E960*Assumptions!$D$16</f>
        <v>31.5222700361785</v>
      </c>
      <c r="N960" s="21" t="n">
        <f aca="false">Assumptions!$D$14*(1+E960)^2*L960-Assumptions!$D$14*(1+E960)^1*E960*Assumptions!$D$16</f>
        <v>35.7289095787285</v>
      </c>
      <c r="O960" s="21" t="n">
        <f aca="false">Assumptions!$D$14*(1+E960)^3*L960-Assumptions!$D$14*(1+E960)^2*E960*Assumptions!$D$16</f>
        <v>40.496924181534</v>
      </c>
      <c r="P960" s="21" t="n">
        <f aca="false">Assumptions!$D$14*(1+E960)^4*L960-Assumptions!$D$14*(1+E960)^3*E960*Assumptions!$D$16</f>
        <v>45.9012292147113</v>
      </c>
      <c r="Q960" s="21" t="n">
        <f aca="false">Assumptions!$D$14*(1+E960)^5*L960-Assumptions!$D$14*(1+E960)^4*E960*Assumptions!$D$16</f>
        <v>52.026737486947</v>
      </c>
      <c r="R960" s="21" t="n">
        <f aca="false">M960/(1+K960)+N960/(1+K960)^2+O960/(1+K960)^3+P960/(1+K960)^4+Q960/(1+K960)^5</f>
        <v>162.706223795035</v>
      </c>
      <c r="S960" s="21" t="n">
        <f aca="false">Q960*(1+I960)/(K960-I960)</f>
        <v>829.171657781758</v>
      </c>
      <c r="T960" s="21" t="n">
        <f aca="false">R960+S960/(1+K960)^5</f>
        <v>736.049016535568</v>
      </c>
      <c r="U960" s="8" t="n">
        <f aca="false">(T960-Assumptions!$D$17)/Assumptions!$D$18</f>
        <v>22.0419606614227</v>
      </c>
    </row>
    <row r="961" customFormat="false" ht="15" hidden="false" customHeight="false" outlineLevel="0" collapsed="false">
      <c r="B961" s="2" t="n">
        <v>956</v>
      </c>
      <c r="C961" s="27" t="n">
        <f aca="false">NORMSDIST('Random Draws'!C961)</f>
        <v>0.366269414435353</v>
      </c>
      <c r="D961" s="27" t="n">
        <f aca="false">NORMSDIST(Assumptions!$D$22*'Random Draws'!C961+SQRT(1-Assumptions!$D$22^2)*'Random Draws'!D961)</f>
        <v>0.266972334725974</v>
      </c>
      <c r="E961" s="19" t="n">
        <f aca="false">IF(C961&lt;(Assumptions!$E$6-Assumptions!$D$6)/(Assumptions!$F$6-Assumptions!$D$6),Assumptions!$D$6+SQRT(C961*(Assumptions!$F$6-Assumptions!$D$6)*(Assumptions!$E$6-Assumptions!$D$6)),Assumptions!$F$6-SQRT((1-C961)*(Assumptions!$F$6-Assumptions!$D$6)*(Assumptions!$F$6-Assumptions!$E$6)))</f>
        <v>0.0827942411099527</v>
      </c>
      <c r="F961" s="19" t="n">
        <f aca="false">IF(D961&lt;(Assumptions!$E$7-Assumptions!$D$7)/(Assumptions!$F$7-Assumptions!$D$7),Assumptions!$D$7+SQRT(D961*(Assumptions!$F$7-Assumptions!$D$7)*(Assumptions!$E$7-Assumptions!$D$7)),Assumptions!$F$7-SQRT((1-D961)*(Assumptions!$F$7-Assumptions!$D$7)*(Assumptions!$F$7-Assumptions!$E$7)))</f>
        <v>0.400022918538705</v>
      </c>
      <c r="G961" s="19" t="n">
        <f aca="false">MIN(Assumptions!$D$24,MAX(Assumptions!$D$23,Assumptions!$D$8+Assumptions!$E$8*'Random Draws'!E961))</f>
        <v>0.076444972075139</v>
      </c>
      <c r="H961" s="19" t="n">
        <f aca="false">IF('Random Draws'!F961&lt;(Assumptions!$E$9-Assumptions!$D$9)/(Assumptions!$F$9-Assumptions!$D$9),Assumptions!$D$9+SQRT('Random Draws'!F961*(Assumptions!$F$9-Assumptions!$D$9)*(Assumptions!$E$9-Assumptions!$D$9)),Assumptions!$F$9-SQRT((1-'Random Draws'!F961)*(Assumptions!$F$9-Assumptions!$D$9)*(Assumptions!$F$9-Assumptions!$E$9)))</f>
        <v>0.262088719738419</v>
      </c>
      <c r="I961" s="19" t="n">
        <f aca="false">IF('Random Draws'!G961&lt;(Assumptions!$E$10-Assumptions!$D$10)/(Assumptions!$F$10-Assumptions!$D$10),Assumptions!$D$10+SQRT('Random Draws'!G961*(Assumptions!$F$10-Assumptions!$D$10)*(Assumptions!$E$10-Assumptions!$D$10)),Assumptions!$F$10-SQRT((1-'Random Draws'!G961)*(Assumptions!$F$10-Assumptions!$D$10)*(Assumptions!$F$10-Assumptions!$E$10)))</f>
        <v>0.0200203143707435</v>
      </c>
      <c r="J961" s="19" t="n">
        <f aca="false">IF('Random Draws'!H961&lt;(Assumptions!$E$11-Assumptions!$D$11)/(Assumptions!$F$11-Assumptions!$D$11),Assumptions!$D$11+SQRT('Random Draws'!H961*(Assumptions!$F$11-Assumptions!$D$11)*(Assumptions!$E$11-Assumptions!$D$11)),Assumptions!$F$11-SQRT((1-'Random Draws'!H961)*(Assumptions!$F$11-Assumptions!$D$11)*(Assumptions!$F$11-Assumptions!$E$11)))</f>
        <v>0.15879777313089</v>
      </c>
      <c r="K961" s="19" t="n">
        <f aca="false">MAX(G961,I961+Assumptions!$D$21)</f>
        <v>0.076444972075139</v>
      </c>
      <c r="L961" s="28" t="n">
        <f aca="false">(F961-Assumptions!$D$15)*(1-H961)+Assumptions!$D$15-J961</f>
        <v>0.170455184387975</v>
      </c>
      <c r="M961" s="21" t="n">
        <f aca="false">Assumptions!$D$14*(1+E961)^1*L961-Assumptions!$D$14*(1+E961)^0*E961*Assumptions!$D$16</f>
        <v>26.4021893944537</v>
      </c>
      <c r="N961" s="21" t="n">
        <f aca="false">Assumptions!$D$14*(1+E961)^2*L961-Assumptions!$D$14*(1+E961)^1*E961*Assumptions!$D$16</f>
        <v>28.5881386290087</v>
      </c>
      <c r="O961" s="21" t="n">
        <f aca="false">Assumptions!$D$14*(1+E961)^3*L961-Assumptions!$D$14*(1+E961)^2*E961*Assumptions!$D$16</f>
        <v>30.9550718715436</v>
      </c>
      <c r="P961" s="21" t="n">
        <f aca="false">Assumptions!$D$14*(1+E961)^4*L961-Assumptions!$D$14*(1+E961)^3*E961*Assumptions!$D$16</f>
        <v>33.5179735556521</v>
      </c>
      <c r="Q961" s="21" t="n">
        <f aca="false">Assumptions!$D$14*(1+E961)^5*L961-Assumptions!$D$14*(1+E961)^4*E961*Assumptions!$D$16</f>
        <v>36.2930687397358</v>
      </c>
      <c r="R961" s="21" t="n">
        <f aca="false">M961/(1+K961)+N961/(1+K961)^2+O961/(1+K961)^3+P961/(1+K961)^4+Q961/(1+K961)^5</f>
        <v>124.091301907477</v>
      </c>
      <c r="S961" s="21" t="n">
        <f aca="false">Q961*(1+I961)/(K961-I961)</f>
        <v>656.090243016227</v>
      </c>
      <c r="T961" s="21" t="n">
        <f aca="false">R961+S961/(1+K961)^5</f>
        <v>578.037529536515</v>
      </c>
      <c r="U961" s="8" t="n">
        <f aca="false">(T961-Assumptions!$D$17)/Assumptions!$D$18</f>
        <v>15.7215011814606</v>
      </c>
    </row>
    <row r="962" customFormat="false" ht="15" hidden="false" customHeight="false" outlineLevel="0" collapsed="false">
      <c r="B962" s="2" t="n">
        <v>957</v>
      </c>
      <c r="C962" s="27" t="n">
        <f aca="false">NORMSDIST('Random Draws'!C962)</f>
        <v>0.615478027592195</v>
      </c>
      <c r="D962" s="27" t="n">
        <f aca="false">NORMSDIST(Assumptions!$D$22*'Random Draws'!C962+SQRT(1-Assumptions!$D$22^2)*'Random Draws'!D962)</f>
        <v>0.969545916784019</v>
      </c>
      <c r="E962" s="19" t="n">
        <f aca="false">IF(C962&lt;(Assumptions!$E$6-Assumptions!$D$6)/(Assumptions!$F$6-Assumptions!$D$6),Assumptions!$D$6+SQRT(C962*(Assumptions!$F$6-Assumptions!$D$6)*(Assumptions!$E$6-Assumptions!$D$6)),Assumptions!$F$6-SQRT((1-C962)*(Assumptions!$F$6-Assumptions!$D$6)*(Assumptions!$F$6-Assumptions!$E$6)))</f>
        <v>0.0961524246732043</v>
      </c>
      <c r="F962" s="19" t="n">
        <f aca="false">IF(D962&lt;(Assumptions!$E$7-Assumptions!$D$7)/(Assumptions!$F$7-Assumptions!$D$7),Assumptions!$D$7+SQRT(D962*(Assumptions!$F$7-Assumptions!$D$7)*(Assumptions!$E$7-Assumptions!$D$7)),Assumptions!$F$7-SQRT((1-D962)*(Assumptions!$F$7-Assumptions!$D$7)*(Assumptions!$F$7-Assumptions!$E$7)))</f>
        <v>0.448962956334963</v>
      </c>
      <c r="G962" s="19" t="n">
        <f aca="false">MIN(Assumptions!$D$24,MAX(Assumptions!$D$23,Assumptions!$D$8+Assumptions!$E$8*'Random Draws'!E962))</f>
        <v>0.074608901547298</v>
      </c>
      <c r="H962" s="19" t="n">
        <f aca="false">IF('Random Draws'!F962&lt;(Assumptions!$E$9-Assumptions!$D$9)/(Assumptions!$F$9-Assumptions!$D$9),Assumptions!$D$9+SQRT('Random Draws'!F962*(Assumptions!$F$9-Assumptions!$D$9)*(Assumptions!$E$9-Assumptions!$D$9)),Assumptions!$F$9-SQRT((1-'Random Draws'!F962)*(Assumptions!$F$9-Assumptions!$D$9)*(Assumptions!$F$9-Assumptions!$E$9)))</f>
        <v>0.280465788780679</v>
      </c>
      <c r="I962" s="19" t="n">
        <f aca="false">IF('Random Draws'!G962&lt;(Assumptions!$E$10-Assumptions!$D$10)/(Assumptions!$F$10-Assumptions!$D$10),Assumptions!$D$10+SQRT('Random Draws'!G962*(Assumptions!$F$10-Assumptions!$D$10)*(Assumptions!$E$10-Assumptions!$D$10)),Assumptions!$F$10-SQRT((1-'Random Draws'!G962)*(Assumptions!$F$10-Assumptions!$D$10)*(Assumptions!$F$10-Assumptions!$E$10)))</f>
        <v>0.0221643671136664</v>
      </c>
      <c r="J962" s="19" t="n">
        <f aca="false">IF('Random Draws'!H962&lt;(Assumptions!$E$11-Assumptions!$D$11)/(Assumptions!$F$11-Assumptions!$D$11),Assumptions!$D$11+SQRT('Random Draws'!H962*(Assumptions!$F$11-Assumptions!$D$11)*(Assumptions!$E$11-Assumptions!$D$11)),Assumptions!$F$11-SQRT((1-'Random Draws'!H962)*(Assumptions!$F$11-Assumptions!$D$11)*(Assumptions!$F$11-Assumptions!$E$11)))</f>
        <v>0.166399194559373</v>
      </c>
      <c r="K962" s="19" t="n">
        <f aca="false">MAX(G962,I962+Assumptions!$D$21)</f>
        <v>0.074608901547298</v>
      </c>
      <c r="L962" s="28" t="n">
        <f aca="false">(F962-Assumptions!$D$15)*(1-H962)+Assumptions!$D$15-J962</f>
        <v>0.193105564635288</v>
      </c>
      <c r="M962" s="21" t="n">
        <f aca="false">Assumptions!$D$14*(1+E962)^1*L962-Assumptions!$D$14*(1+E962)^0*E962*Assumptions!$D$16</f>
        <v>30.2743412221361</v>
      </c>
      <c r="N962" s="21" t="n">
        <f aca="false">Assumptions!$D$14*(1+E962)^2*L962-Assumptions!$D$14*(1+E962)^1*E962*Assumptions!$D$16</f>
        <v>33.1852925360285</v>
      </c>
      <c r="O962" s="21" t="n">
        <f aca="false">Assumptions!$D$14*(1+E962)^3*L962-Assumptions!$D$14*(1+E962)^2*E962*Assumptions!$D$16</f>
        <v>36.3761388768572</v>
      </c>
      <c r="P962" s="21" t="n">
        <f aca="false">Assumptions!$D$14*(1+E962)^4*L962-Assumptions!$D$14*(1+E962)^3*E962*Assumptions!$D$16</f>
        <v>39.8737928301162</v>
      </c>
      <c r="Q962" s="21" t="n">
        <f aca="false">Assumptions!$D$14*(1+E962)^5*L962-Assumptions!$D$14*(1+E962)^4*E962*Assumptions!$D$16</f>
        <v>43.7077546916489</v>
      </c>
      <c r="R962" s="21" t="n">
        <f aca="false">M962/(1+K962)+N962/(1+K962)^2+O962/(1+K962)^3+P962/(1+K962)^4+Q962/(1+K962)^5</f>
        <v>146.624451476332</v>
      </c>
      <c r="S962" s="21" t="n">
        <f aca="false">Q962*(1+I962)/(K962-I962)</f>
        <v>851.881132987969</v>
      </c>
      <c r="T962" s="21" t="n">
        <f aca="false">R962+S962/(1+K962)^5</f>
        <v>741.090192227923</v>
      </c>
      <c r="U962" s="8" t="n">
        <f aca="false">(T962-Assumptions!$D$17)/Assumptions!$D$18</f>
        <v>22.2436076891169</v>
      </c>
    </row>
    <row r="963" customFormat="false" ht="15" hidden="false" customHeight="false" outlineLevel="0" collapsed="false">
      <c r="B963" s="2" t="n">
        <v>958</v>
      </c>
      <c r="C963" s="27" t="n">
        <f aca="false">NORMSDIST('Random Draws'!C963)</f>
        <v>0.0292046599111061</v>
      </c>
      <c r="D963" s="27" t="n">
        <f aca="false">NORMSDIST(Assumptions!$D$22*'Random Draws'!C963+SQRT(1-Assumptions!$D$22^2)*'Random Draws'!D963)</f>
        <v>0.105700403866178</v>
      </c>
      <c r="E963" s="19" t="n">
        <f aca="false">IF(C963&lt;(Assumptions!$E$6-Assumptions!$D$6)/(Assumptions!$F$6-Assumptions!$D$6),Assumptions!$D$6+SQRT(C963*(Assumptions!$F$6-Assumptions!$D$6)*(Assumptions!$E$6-Assumptions!$D$6)),Assumptions!$F$6-SQRT((1-C963)*(Assumptions!$F$6-Assumptions!$D$6)*(Assumptions!$F$6-Assumptions!$E$6)))</f>
        <v>0.0520840100775997</v>
      </c>
      <c r="F963" s="19" t="n">
        <f aca="false">IF(D963&lt;(Assumptions!$E$7-Assumptions!$D$7)/(Assumptions!$F$7-Assumptions!$D$7),Assumptions!$D$7+SQRT(D963*(Assumptions!$F$7-Assumptions!$D$7)*(Assumptions!$E$7-Assumptions!$D$7)),Assumptions!$F$7-SQRT((1-D963)*(Assumptions!$F$7-Assumptions!$D$7)*(Assumptions!$F$7-Assumptions!$E$7)))</f>
        <v>0.385183375929312</v>
      </c>
      <c r="G963" s="19" t="n">
        <f aca="false">MIN(Assumptions!$D$24,MAX(Assumptions!$D$23,Assumptions!$D$8+Assumptions!$E$8*'Random Draws'!E963))</f>
        <v>0.07990095899723</v>
      </c>
      <c r="H963" s="19" t="n">
        <f aca="false">IF('Random Draws'!F963&lt;(Assumptions!$E$9-Assumptions!$D$9)/(Assumptions!$F$9-Assumptions!$D$9),Assumptions!$D$9+SQRT('Random Draws'!F963*(Assumptions!$F$9-Assumptions!$D$9)*(Assumptions!$E$9-Assumptions!$D$9)),Assumptions!$F$9-SQRT((1-'Random Draws'!F963)*(Assumptions!$F$9-Assumptions!$D$9)*(Assumptions!$F$9-Assumptions!$E$9)))</f>
        <v>0.265927246092242</v>
      </c>
      <c r="I963" s="19" t="n">
        <f aca="false">IF('Random Draws'!G963&lt;(Assumptions!$E$10-Assumptions!$D$10)/(Assumptions!$F$10-Assumptions!$D$10),Assumptions!$D$10+SQRT('Random Draws'!G963*(Assumptions!$F$10-Assumptions!$D$10)*(Assumptions!$E$10-Assumptions!$D$10)),Assumptions!$F$10-SQRT((1-'Random Draws'!G963)*(Assumptions!$F$10-Assumptions!$D$10)*(Assumptions!$F$10-Assumptions!$E$10)))</f>
        <v>0.0262670301541096</v>
      </c>
      <c r="J963" s="19" t="n">
        <f aca="false">IF('Random Draws'!H963&lt;(Assumptions!$E$11-Assumptions!$D$11)/(Assumptions!$F$11-Assumptions!$D$11),Assumptions!$D$11+SQRT('Random Draws'!H963*(Assumptions!$F$11-Assumptions!$D$11)*(Assumptions!$E$11-Assumptions!$D$11)),Assumptions!$F$11-SQRT((1-'Random Draws'!H963)*(Assumptions!$F$11-Assumptions!$D$11)*(Assumptions!$F$11-Assumptions!$E$11)))</f>
        <v>0.133205868771724</v>
      </c>
      <c r="K963" s="19" t="n">
        <f aca="false">MAX(G963,I963+Assumptions!$D$21)</f>
        <v>0.07990095899723</v>
      </c>
      <c r="L963" s="28" t="n">
        <f aca="false">(F963-Assumptions!$D$15)*(1-H963)+Assumptions!$D$15-J963</f>
        <v>0.184117294748185</v>
      </c>
      <c r="M963" s="21" t="n">
        <f aca="false">Assumptions!$D$14*(1+E963)^1*L963-Assumptions!$D$14*(1+E963)^0*E963*Assumptions!$D$16</f>
        <v>27.8609295147424</v>
      </c>
      <c r="N963" s="21" t="n">
        <f aca="false">Assumptions!$D$14*(1+E963)^2*L963-Assumptions!$D$14*(1+E963)^1*E963*Assumptions!$D$16</f>
        <v>29.3120384483595</v>
      </c>
      <c r="O963" s="21" t="n">
        <f aca="false">Assumptions!$D$14*(1+E963)^3*L963-Assumptions!$D$14*(1+E963)^2*E963*Assumptions!$D$16</f>
        <v>30.8387269542988</v>
      </c>
      <c r="P963" s="21" t="n">
        <f aca="false">Assumptions!$D$14*(1+E963)^4*L963-Assumptions!$D$14*(1+E963)^3*E963*Assumptions!$D$16</f>
        <v>32.4449315197669</v>
      </c>
      <c r="Q963" s="21" t="n">
        <f aca="false">Assumptions!$D$14*(1+E963)^5*L963-Assumptions!$D$14*(1+E963)^4*E963*Assumptions!$D$16</f>
        <v>34.1347936600095</v>
      </c>
      <c r="R963" s="21" t="n">
        <f aca="false">M963/(1+K963)+N963/(1+K963)^2+O963/(1+K963)^3+P963/(1+K963)^4+Q963/(1+K963)^5</f>
        <v>122.520958368656</v>
      </c>
      <c r="S963" s="21" t="n">
        <f aca="false">Q963*(1+I963)/(K963-I963)</f>
        <v>653.157694578899</v>
      </c>
      <c r="T963" s="21" t="n">
        <f aca="false">R963+S963/(1+K963)^5</f>
        <v>567.25299285322</v>
      </c>
      <c r="U963" s="8" t="n">
        <f aca="false">(T963-Assumptions!$D$17)/Assumptions!$D$18</f>
        <v>15.2901197141288</v>
      </c>
    </row>
    <row r="964" customFormat="false" ht="15" hidden="false" customHeight="false" outlineLevel="0" collapsed="false">
      <c r="B964" s="2" t="n">
        <v>959</v>
      </c>
      <c r="C964" s="27" t="n">
        <f aca="false">NORMSDIST('Random Draws'!C964)</f>
        <v>0.400220290970124</v>
      </c>
      <c r="D964" s="27" t="n">
        <f aca="false">NORMSDIST(Assumptions!$D$22*'Random Draws'!C964+SQRT(1-Assumptions!$D$22^2)*'Random Draws'!D964)</f>
        <v>0.787313045939333</v>
      </c>
      <c r="E964" s="19" t="n">
        <f aca="false">IF(C964&lt;(Assumptions!$E$6-Assumptions!$D$6)/(Assumptions!$F$6-Assumptions!$D$6),Assumptions!$D$6+SQRT(C964*(Assumptions!$F$6-Assumptions!$D$6)*(Assumptions!$E$6-Assumptions!$D$6)),Assumptions!$F$6-SQRT((1-C964)*(Assumptions!$F$6-Assumptions!$D$6)*(Assumptions!$F$6-Assumptions!$E$6)))</f>
        <v>0.0847336724945607</v>
      </c>
      <c r="F964" s="19" t="n">
        <f aca="false">IF(D964&lt;(Assumptions!$E$7-Assumptions!$D$7)/(Assumptions!$F$7-Assumptions!$D$7),Assumptions!$D$7+SQRT(D964*(Assumptions!$F$7-Assumptions!$D$7)*(Assumptions!$E$7-Assumptions!$D$7)),Assumptions!$F$7-SQRT((1-D964)*(Assumptions!$F$7-Assumptions!$D$7)*(Assumptions!$F$7-Assumptions!$E$7)))</f>
        <v>0.430832418402571</v>
      </c>
      <c r="G964" s="19" t="n">
        <f aca="false">MIN(Assumptions!$D$24,MAX(Assumptions!$D$23,Assumptions!$D$8+Assumptions!$E$8*'Random Draws'!E964))</f>
        <v>0.081464952453948</v>
      </c>
      <c r="H964" s="19" t="n">
        <f aca="false">IF('Random Draws'!F964&lt;(Assumptions!$E$9-Assumptions!$D$9)/(Assumptions!$F$9-Assumptions!$D$9),Assumptions!$D$9+SQRT('Random Draws'!F964*(Assumptions!$F$9-Assumptions!$D$9)*(Assumptions!$E$9-Assumptions!$D$9)),Assumptions!$F$9-SQRT((1-'Random Draws'!F964)*(Assumptions!$F$9-Assumptions!$D$9)*(Assumptions!$F$9-Assumptions!$E$9)))</f>
        <v>0.282751224026124</v>
      </c>
      <c r="I964" s="19" t="n">
        <f aca="false">IF('Random Draws'!G964&lt;(Assumptions!$E$10-Assumptions!$D$10)/(Assumptions!$F$10-Assumptions!$D$10),Assumptions!$D$10+SQRT('Random Draws'!G964*(Assumptions!$F$10-Assumptions!$D$10)*(Assumptions!$E$10-Assumptions!$D$10)),Assumptions!$F$10-SQRT((1-'Random Draws'!G964)*(Assumptions!$F$10-Assumptions!$D$10)*(Assumptions!$F$10-Assumptions!$E$10)))</f>
        <v>0.0235475220017406</v>
      </c>
      <c r="J964" s="19" t="n">
        <f aca="false">IF('Random Draws'!H964&lt;(Assumptions!$E$11-Assumptions!$D$11)/(Assumptions!$F$11-Assumptions!$D$11),Assumptions!$D$11+SQRT('Random Draws'!H964*(Assumptions!$F$11-Assumptions!$D$11)*(Assumptions!$E$11-Assumptions!$D$11)),Assumptions!$F$11-SQRT((1-'Random Draws'!H964)*(Assumptions!$F$11-Assumptions!$D$11)*(Assumptions!$F$11-Assumptions!$E$11)))</f>
        <v>0.159661036271837</v>
      </c>
      <c r="K964" s="19" t="n">
        <f aca="false">MAX(G964,I964+Assumptions!$D$21)</f>
        <v>0.081464952453948</v>
      </c>
      <c r="L964" s="28" t="n">
        <f aca="false">(F964-Assumptions!$D$15)*(1-H964)+Assumptions!$D$15-J964</f>
        <v>0.186110647600668</v>
      </c>
      <c r="M964" s="21" t="n">
        <f aca="false">Assumptions!$D$14*(1+E964)^1*L964-Assumptions!$D$14*(1+E964)^0*E964*Assumptions!$D$16</f>
        <v>28.9040790326696</v>
      </c>
      <c r="N964" s="21" t="n">
        <f aca="false">Assumptions!$D$14*(1+E964)^2*L964-Assumptions!$D$14*(1+E964)^1*E964*Assumptions!$D$16</f>
        <v>31.3532277991807</v>
      </c>
      <c r="O964" s="21" t="n">
        <f aca="false">Assumptions!$D$14*(1+E964)^3*L964-Assumptions!$D$14*(1+E964)^2*E964*Assumptions!$D$16</f>
        <v>34.0099019351638</v>
      </c>
      <c r="P964" s="21" t="n">
        <f aca="false">Assumptions!$D$14*(1+E964)^4*L964-Assumptions!$D$14*(1+E964)^3*E964*Assumptions!$D$16</f>
        <v>36.8916858273101</v>
      </c>
      <c r="Q964" s="21" t="n">
        <f aca="false">Assumptions!$D$14*(1+E964)^5*L964-Assumptions!$D$14*(1+E964)^4*E964*Assumptions!$D$16</f>
        <v>40.0176538519736</v>
      </c>
      <c r="R964" s="21" t="n">
        <f aca="false">M964/(1+K964)+N964/(1+K964)^2+O964/(1+K964)^3+P964/(1+K964)^4+Q964/(1+K964)^5</f>
        <v>134.44417505866</v>
      </c>
      <c r="S964" s="21" t="n">
        <f aca="false">Q964*(1+I964)/(K964-I964)</f>
        <v>707.213184644138</v>
      </c>
      <c r="T964" s="21" t="n">
        <f aca="false">R964+S964/(1+K964)^5</f>
        <v>612.510442299698</v>
      </c>
      <c r="U964" s="8" t="n">
        <f aca="false">(T964-Assumptions!$D$17)/Assumptions!$D$18</f>
        <v>17.1004176919879</v>
      </c>
    </row>
    <row r="965" customFormat="false" ht="15" hidden="false" customHeight="false" outlineLevel="0" collapsed="false">
      <c r="B965" s="2" t="n">
        <v>960</v>
      </c>
      <c r="C965" s="27" t="n">
        <f aca="false">NORMSDIST('Random Draws'!C965)</f>
        <v>0.240411971542321</v>
      </c>
      <c r="D965" s="27" t="n">
        <f aca="false">NORMSDIST(Assumptions!$D$22*'Random Draws'!C965+SQRT(1-Assumptions!$D$22^2)*'Random Draws'!D965)</f>
        <v>0.42299285429448</v>
      </c>
      <c r="E965" s="19" t="n">
        <f aca="false">IF(C965&lt;(Assumptions!$E$6-Assumptions!$D$6)/(Assumptions!$F$6-Assumptions!$D$6),Assumptions!$D$6+SQRT(C965*(Assumptions!$F$6-Assumptions!$D$6)*(Assumptions!$E$6-Assumptions!$D$6)),Assumptions!$F$6-SQRT((1-C965)*(Assumptions!$F$6-Assumptions!$D$6)*(Assumptions!$F$6-Assumptions!$E$6)))</f>
        <v>0.0746707348885426</v>
      </c>
      <c r="F965" s="19" t="n">
        <f aca="false">IF(D965&lt;(Assumptions!$E$7-Assumptions!$D$7)/(Assumptions!$F$7-Assumptions!$D$7),Assumptions!$D$7+SQRT(D965*(Assumptions!$F$7-Assumptions!$D$7)*(Assumptions!$E$7-Assumptions!$D$7)),Assumptions!$F$7-SQRT((1-D965)*(Assumptions!$F$7-Assumptions!$D$7)*(Assumptions!$F$7-Assumptions!$E$7)))</f>
        <v>0.410378141348872</v>
      </c>
      <c r="G965" s="19" t="n">
        <f aca="false">MIN(Assumptions!$D$24,MAX(Assumptions!$D$23,Assumptions!$D$8+Assumptions!$E$8*'Random Draws'!E965))</f>
        <v>0.081624833133544</v>
      </c>
      <c r="H965" s="19" t="n">
        <f aca="false">IF('Random Draws'!F965&lt;(Assumptions!$E$9-Assumptions!$D$9)/(Assumptions!$F$9-Assumptions!$D$9),Assumptions!$D$9+SQRT('Random Draws'!F965*(Assumptions!$F$9-Assumptions!$D$9)*(Assumptions!$E$9-Assumptions!$D$9)),Assumptions!$F$9-SQRT((1-'Random Draws'!F965)*(Assumptions!$F$9-Assumptions!$D$9)*(Assumptions!$F$9-Assumptions!$E$9)))</f>
        <v>0.294425543998185</v>
      </c>
      <c r="I965" s="19" t="n">
        <f aca="false">IF('Random Draws'!G965&lt;(Assumptions!$E$10-Assumptions!$D$10)/(Assumptions!$F$10-Assumptions!$D$10),Assumptions!$D$10+SQRT('Random Draws'!G965*(Assumptions!$F$10-Assumptions!$D$10)*(Assumptions!$E$10-Assumptions!$D$10)),Assumptions!$F$10-SQRT((1-'Random Draws'!G965)*(Assumptions!$F$10-Assumptions!$D$10)*(Assumptions!$F$10-Assumptions!$E$10)))</f>
        <v>0.0243272707327139</v>
      </c>
      <c r="J965" s="19" t="n">
        <f aca="false">IF('Random Draws'!H965&lt;(Assumptions!$E$11-Assumptions!$D$11)/(Assumptions!$F$11-Assumptions!$D$11),Assumptions!$D$11+SQRT('Random Draws'!H965*(Assumptions!$F$11-Assumptions!$D$11)*(Assumptions!$E$11-Assumptions!$D$11)),Assumptions!$F$11-SQRT((1-'Random Draws'!H965)*(Assumptions!$F$11-Assumptions!$D$11)*(Assumptions!$F$11-Assumptions!$E$11)))</f>
        <v>0.170663391672309</v>
      </c>
      <c r="K965" s="19" t="n">
        <f aca="false">MAX(G965,I965+Assumptions!$D$21)</f>
        <v>0.081624833133544</v>
      </c>
      <c r="L965" s="28" t="n">
        <f aca="false">(F965-Assumptions!$D$15)*(1-H965)+Assumptions!$D$15-J965</f>
        <v>0.157164262884721</v>
      </c>
      <c r="M965" s="21" t="n">
        <f aca="false">Assumptions!$D$14*(1+E965)^1*L965-Assumptions!$D$14*(1+E965)^0*E965*Assumptions!$D$16</f>
        <v>24.1656582176531</v>
      </c>
      <c r="N965" s="21" t="n">
        <f aca="false">Assumptions!$D$14*(1+E965)^2*L965-Assumptions!$D$14*(1+E965)^1*E965*Assumptions!$D$16</f>
        <v>25.9701256758306</v>
      </c>
      <c r="O965" s="21" t="n">
        <f aca="false">Assumptions!$D$14*(1+E965)^3*L965-Assumptions!$D$14*(1+E965)^2*E965*Assumptions!$D$16</f>
        <v>27.9093340451926</v>
      </c>
      <c r="P965" s="21" t="n">
        <f aca="false">Assumptions!$D$14*(1+E965)^4*L965-Assumptions!$D$14*(1+E965)^3*E965*Assumptions!$D$16</f>
        <v>29.993344528597</v>
      </c>
      <c r="Q965" s="21" t="n">
        <f aca="false">Assumptions!$D$14*(1+E965)^5*L965-Assumptions!$D$14*(1+E965)^4*E965*Assumptions!$D$16</f>
        <v>32.2329696063126</v>
      </c>
      <c r="R965" s="21" t="n">
        <f aca="false">M965/(1+K965)+N965/(1+K965)^2+O965/(1+K965)^3+P965/(1+K965)^4+Q965/(1+K965)^5</f>
        <v>110.282752478244</v>
      </c>
      <c r="S965" s="21" t="n">
        <f aca="false">Q965*(1+I965)/(K965-I965)</f>
        <v>576.239344240696</v>
      </c>
      <c r="T965" s="21" t="n">
        <f aca="false">R965+S965/(1+K965)^5</f>
        <v>499.52471980934</v>
      </c>
      <c r="U965" s="8" t="n">
        <f aca="false">(T965-Assumptions!$D$17)/Assumptions!$D$18</f>
        <v>12.5809887923736</v>
      </c>
    </row>
    <row r="966" customFormat="false" ht="15" hidden="false" customHeight="false" outlineLevel="0" collapsed="false">
      <c r="B966" s="2" t="n">
        <v>961</v>
      </c>
      <c r="C966" s="27" t="n">
        <f aca="false">NORMSDIST('Random Draws'!C966)</f>
        <v>0.666862552487971</v>
      </c>
      <c r="D966" s="27" t="n">
        <f aca="false">NORMSDIST(Assumptions!$D$22*'Random Draws'!C966+SQRT(1-Assumptions!$D$22^2)*'Random Draws'!D966)</f>
        <v>0.418304119398489</v>
      </c>
      <c r="E966" s="19" t="n">
        <f aca="false">IF(C966&lt;(Assumptions!$E$6-Assumptions!$D$6)/(Assumptions!$F$6-Assumptions!$D$6),Assumptions!$D$6+SQRT(C966*(Assumptions!$F$6-Assumptions!$D$6)*(Assumptions!$E$6-Assumptions!$D$6)),Assumptions!$F$6-SQRT((1-C966)*(Assumptions!$F$6-Assumptions!$D$6)*(Assumptions!$F$6-Assumptions!$E$6)))</f>
        <v>0.0991871682241952</v>
      </c>
      <c r="F966" s="19" t="n">
        <f aca="false">IF(D966&lt;(Assumptions!$E$7-Assumptions!$D$7)/(Assumptions!$F$7-Assumptions!$D$7),Assumptions!$D$7+SQRT(D966*(Assumptions!$F$7-Assumptions!$D$7)*(Assumptions!$E$7-Assumptions!$D$7)),Assumptions!$F$7-SQRT((1-D966)*(Assumptions!$F$7-Assumptions!$D$7)*(Assumptions!$F$7-Assumptions!$E$7)))</f>
        <v>0.410098150828059</v>
      </c>
      <c r="G966" s="19" t="n">
        <f aca="false">MIN(Assumptions!$D$24,MAX(Assumptions!$D$23,Assumptions!$D$8+Assumptions!$E$8*'Random Draws'!E966))</f>
        <v>0.085757483383426</v>
      </c>
      <c r="H966" s="19" t="n">
        <f aca="false">IF('Random Draws'!F966&lt;(Assumptions!$E$9-Assumptions!$D$9)/(Assumptions!$F$9-Assumptions!$D$9),Assumptions!$D$9+SQRT('Random Draws'!F966*(Assumptions!$F$9-Assumptions!$D$9)*(Assumptions!$E$9-Assumptions!$D$9)),Assumptions!$F$9-SQRT((1-'Random Draws'!F966)*(Assumptions!$F$9-Assumptions!$D$9)*(Assumptions!$F$9-Assumptions!$E$9)))</f>
        <v>0.266121985859371</v>
      </c>
      <c r="I966" s="19" t="n">
        <f aca="false">IF('Random Draws'!G966&lt;(Assumptions!$E$10-Assumptions!$D$10)/(Assumptions!$F$10-Assumptions!$D$10),Assumptions!$D$10+SQRT('Random Draws'!G966*(Assumptions!$F$10-Assumptions!$D$10)*(Assumptions!$E$10-Assumptions!$D$10)),Assumptions!$F$10-SQRT((1-'Random Draws'!G966)*(Assumptions!$F$10-Assumptions!$D$10)*(Assumptions!$F$10-Assumptions!$E$10)))</f>
        <v>0.0208770681803567</v>
      </c>
      <c r="J966" s="19" t="n">
        <f aca="false">IF('Random Draws'!H966&lt;(Assumptions!$E$11-Assumptions!$D$11)/(Assumptions!$F$11-Assumptions!$D$11),Assumptions!$D$11+SQRT('Random Draws'!H966*(Assumptions!$F$11-Assumptions!$D$11)*(Assumptions!$E$11-Assumptions!$D$11)),Assumptions!$F$11-SQRT((1-'Random Draws'!H966)*(Assumptions!$F$11-Assumptions!$D$11)*(Assumptions!$F$11-Assumptions!$E$11)))</f>
        <v>0.165501325092256</v>
      </c>
      <c r="K966" s="19" t="n">
        <f aca="false">MAX(G966,I966+Assumptions!$D$21)</f>
        <v>0.085757483383426</v>
      </c>
      <c r="L966" s="28" t="n">
        <f aca="false">(F966-Assumptions!$D$15)*(1-H966)+Assumptions!$D$15-J966</f>
        <v>0.170056549601902</v>
      </c>
      <c r="M966" s="21" t="n">
        <f aca="false">Assumptions!$D$14*(1+E966)^1*L966-Assumptions!$D$14*(1+E966)^0*E966*Assumptions!$D$16</f>
        <v>26.6725125114842</v>
      </c>
      <c r="N966" s="21" t="n">
        <f aca="false">Assumptions!$D$14*(1+E966)^2*L966-Assumptions!$D$14*(1+E966)^1*E966*Assumptions!$D$16</f>
        <v>29.3180834969227</v>
      </c>
      <c r="O966" s="21" t="n">
        <f aca="false">Assumptions!$D$14*(1+E966)^3*L966-Assumptions!$D$14*(1+E966)^2*E966*Assumptions!$D$16</f>
        <v>32.226061176743</v>
      </c>
      <c r="P966" s="21" t="n">
        <f aca="false">Assumptions!$D$14*(1+E966)^4*L966-Assumptions!$D$14*(1+E966)^3*E966*Assumptions!$D$16</f>
        <v>35.4224729278838</v>
      </c>
      <c r="Q966" s="21" t="n">
        <f aca="false">Assumptions!$D$14*(1+E966)^5*L966-Assumptions!$D$14*(1+E966)^4*E966*Assumptions!$D$16</f>
        <v>38.9359277090988</v>
      </c>
      <c r="R966" s="21" t="n">
        <f aca="false">M966/(1+K966)+N966/(1+K966)^2+O966/(1+K966)^3+P966/(1+K966)^4+Q966/(1+K966)^5</f>
        <v>125.905402553723</v>
      </c>
      <c r="S966" s="21" t="n">
        <f aca="false">Q966*(1+I966)/(K966-I966)</f>
        <v>612.647061553741</v>
      </c>
      <c r="T966" s="21" t="n">
        <f aca="false">R966+S966/(1+K966)^5</f>
        <v>531.924253827932</v>
      </c>
      <c r="U966" s="8" t="n">
        <f aca="false">(T966-Assumptions!$D$17)/Assumptions!$D$18</f>
        <v>13.8769701531173</v>
      </c>
    </row>
    <row r="967" customFormat="false" ht="15" hidden="false" customHeight="false" outlineLevel="0" collapsed="false">
      <c r="B967" s="2" t="n">
        <v>962</v>
      </c>
      <c r="C967" s="27" t="n">
        <f aca="false">NORMSDIST('Random Draws'!C967)</f>
        <v>0.780287575943023</v>
      </c>
      <c r="D967" s="27" t="n">
        <f aca="false">NORMSDIST(Assumptions!$D$22*'Random Draws'!C967+SQRT(1-Assumptions!$D$22^2)*'Random Draws'!D967)</f>
        <v>0.20110845023849</v>
      </c>
      <c r="E967" s="19" t="n">
        <f aca="false">IF(C967&lt;(Assumptions!$E$6-Assumptions!$D$6)/(Assumptions!$F$6-Assumptions!$D$6),Assumptions!$D$6+SQRT(C967*(Assumptions!$F$6-Assumptions!$D$6)*(Assumptions!$E$6-Assumptions!$D$6)),Assumptions!$F$6-SQRT((1-C967)*(Assumptions!$F$6-Assumptions!$D$6)*(Assumptions!$F$6-Assumptions!$E$6)))</f>
        <v>0.106855436037189</v>
      </c>
      <c r="F967" s="19" t="n">
        <f aca="false">IF(D967&lt;(Assumptions!$E$7-Assumptions!$D$7)/(Assumptions!$F$7-Assumptions!$D$7),Assumptions!$D$7+SQRT(D967*(Assumptions!$F$7-Assumptions!$D$7)*(Assumptions!$E$7-Assumptions!$D$7)),Assumptions!$F$7-SQRT((1-D967)*(Assumptions!$F$7-Assumptions!$D$7)*(Assumptions!$F$7-Assumptions!$E$7)))</f>
        <v>0.394736878118664</v>
      </c>
      <c r="G967" s="19" t="n">
        <f aca="false">MIN(Assumptions!$D$24,MAX(Assumptions!$D$23,Assumptions!$D$8+Assumptions!$E$8*'Random Draws'!E967))</f>
        <v>0.087341165737438</v>
      </c>
      <c r="H967" s="19" t="n">
        <f aca="false">IF('Random Draws'!F967&lt;(Assumptions!$E$9-Assumptions!$D$9)/(Assumptions!$F$9-Assumptions!$D$9),Assumptions!$D$9+SQRT('Random Draws'!F967*(Assumptions!$F$9-Assumptions!$D$9)*(Assumptions!$E$9-Assumptions!$D$9)),Assumptions!$F$9-SQRT((1-'Random Draws'!F967)*(Assumptions!$F$9-Assumptions!$D$9)*(Assumptions!$F$9-Assumptions!$E$9)))</f>
        <v>0.264088130399633</v>
      </c>
      <c r="I967" s="19" t="n">
        <f aca="false">IF('Random Draws'!G967&lt;(Assumptions!$E$10-Assumptions!$D$10)/(Assumptions!$F$10-Assumptions!$D$10),Assumptions!$D$10+SQRT('Random Draws'!G967*(Assumptions!$F$10-Assumptions!$D$10)*(Assumptions!$E$10-Assumptions!$D$10)),Assumptions!$F$10-SQRT((1-'Random Draws'!G967)*(Assumptions!$F$10-Assumptions!$D$10)*(Assumptions!$F$10-Assumptions!$E$10)))</f>
        <v>0.0231015824189247</v>
      </c>
      <c r="J967" s="19" t="n">
        <f aca="false">IF('Random Draws'!H967&lt;(Assumptions!$E$11-Assumptions!$D$11)/(Assumptions!$F$11-Assumptions!$D$11),Assumptions!$D$11+SQRT('Random Draws'!H967*(Assumptions!$F$11-Assumptions!$D$11)*(Assumptions!$E$11-Assumptions!$D$11)),Assumptions!$F$11-SQRT((1-'Random Draws'!H967)*(Assumptions!$F$11-Assumptions!$D$11)*(Assumptions!$F$11-Assumptions!$E$11)))</f>
        <v>0.155910790236474</v>
      </c>
      <c r="K967" s="19" t="n">
        <f aca="false">MAX(G967,I967+Assumptions!$D$21)</f>
        <v>0.087341165737438</v>
      </c>
      <c r="L967" s="28" t="n">
        <f aca="false">(F967-Assumptions!$D$15)*(1-H967)+Assumptions!$D$15-J967</f>
        <v>0.168912220691997</v>
      </c>
      <c r="M967" s="21" t="n">
        <f aca="false">Assumptions!$D$14*(1+E967)^1*L967-Assumptions!$D$14*(1+E967)^0*E967*Assumptions!$D$16</f>
        <v>26.6445832577156</v>
      </c>
      <c r="N967" s="21" t="n">
        <f aca="false">Assumptions!$D$14*(1+E967)^2*L967-Assumptions!$D$14*(1+E967)^1*E967*Assumptions!$D$16</f>
        <v>29.4917018197479</v>
      </c>
      <c r="O967" s="21" t="n">
        <f aca="false">Assumptions!$D$14*(1+E967)^3*L967-Assumptions!$D$14*(1+E967)^2*E967*Assumptions!$D$16</f>
        <v>32.6430504771759</v>
      </c>
      <c r="P967" s="21" t="n">
        <f aca="false">Assumptions!$D$14*(1+E967)^4*L967-Assumptions!$D$14*(1+E967)^3*E967*Assumptions!$D$16</f>
        <v>36.1311378694984</v>
      </c>
      <c r="Q967" s="21" t="n">
        <f aca="false">Assumptions!$D$14*(1+E967)^5*L967-Assumptions!$D$14*(1+E967)^4*E967*Assumptions!$D$16</f>
        <v>39.9919463610635</v>
      </c>
      <c r="R967" s="21" t="n">
        <f aca="false">M967/(1+K967)+N967/(1+K967)^2+O967/(1+K967)^3+P967/(1+K967)^4+Q967/(1+K967)^5</f>
        <v>126.999102340089</v>
      </c>
      <c r="S967" s="21" t="n">
        <f aca="false">Q967*(1+I967)/(K967-I967)</f>
        <v>636.92542031519</v>
      </c>
      <c r="T967" s="21" t="n">
        <f aca="false">R967+S967/(1+K967)^5</f>
        <v>546.042913230142</v>
      </c>
      <c r="U967" s="8" t="n">
        <f aca="false">(T967-Assumptions!$D$17)/Assumptions!$D$18</f>
        <v>14.4417165292057</v>
      </c>
    </row>
    <row r="968" customFormat="false" ht="15" hidden="false" customHeight="false" outlineLevel="0" collapsed="false">
      <c r="B968" s="2" t="n">
        <v>963</v>
      </c>
      <c r="C968" s="27" t="n">
        <f aca="false">NORMSDIST('Random Draws'!C968)</f>
        <v>0.327661983878503</v>
      </c>
      <c r="D968" s="27" t="n">
        <f aca="false">NORMSDIST(Assumptions!$D$22*'Random Draws'!C968+SQRT(1-Assumptions!$D$22^2)*'Random Draws'!D968)</f>
        <v>0.216760826248789</v>
      </c>
      <c r="E968" s="19" t="n">
        <f aca="false">IF(C968&lt;(Assumptions!$E$6-Assumptions!$D$6)/(Assumptions!$F$6-Assumptions!$D$6),Assumptions!$D$6+SQRT(C968*(Assumptions!$F$6-Assumptions!$D$6)*(Assumptions!$E$6-Assumptions!$D$6)),Assumptions!$F$6-SQRT((1-C968)*(Assumptions!$F$6-Assumptions!$D$6)*(Assumptions!$F$6-Assumptions!$E$6)))</f>
        <v>0.0804760413009044</v>
      </c>
      <c r="F968" s="19" t="n">
        <f aca="false">IF(D968&lt;(Assumptions!$E$7-Assumptions!$D$7)/(Assumptions!$F$7-Assumptions!$D$7),Assumptions!$D$7+SQRT(D968*(Assumptions!$F$7-Assumptions!$D$7)*(Assumptions!$E$7-Assumptions!$D$7)),Assumptions!$F$7-SQRT((1-D968)*(Assumptions!$F$7-Assumptions!$D$7)*(Assumptions!$F$7-Assumptions!$E$7)))</f>
        <v>0.396063346454437</v>
      </c>
      <c r="G968" s="19" t="n">
        <f aca="false">MIN(Assumptions!$D$24,MAX(Assumptions!$D$23,Assumptions!$D$8+Assumptions!$E$8*'Random Draws'!E968))</f>
        <v>0.085289064800783</v>
      </c>
      <c r="H968" s="19" t="n">
        <f aca="false">IF('Random Draws'!F968&lt;(Assumptions!$E$9-Assumptions!$D$9)/(Assumptions!$F$9-Assumptions!$D$9),Assumptions!$D$9+SQRT('Random Draws'!F968*(Assumptions!$F$9-Assumptions!$D$9)*(Assumptions!$E$9-Assumptions!$D$9)),Assumptions!$F$9-SQRT((1-'Random Draws'!F968)*(Assumptions!$F$9-Assumptions!$D$9)*(Assumptions!$F$9-Assumptions!$E$9)))</f>
        <v>0.287877422005149</v>
      </c>
      <c r="I968" s="19" t="n">
        <f aca="false">IF('Random Draws'!G968&lt;(Assumptions!$E$10-Assumptions!$D$10)/(Assumptions!$F$10-Assumptions!$D$10),Assumptions!$D$10+SQRT('Random Draws'!G968*(Assumptions!$F$10-Assumptions!$D$10)*(Assumptions!$E$10-Assumptions!$D$10)),Assumptions!$F$10-SQRT((1-'Random Draws'!G968)*(Assumptions!$F$10-Assumptions!$D$10)*(Assumptions!$F$10-Assumptions!$E$10)))</f>
        <v>0.015476469051031</v>
      </c>
      <c r="J968" s="19" t="n">
        <f aca="false">IF('Random Draws'!H968&lt;(Assumptions!$E$11-Assumptions!$D$11)/(Assumptions!$F$11-Assumptions!$D$11),Assumptions!$D$11+SQRT('Random Draws'!H968*(Assumptions!$F$11-Assumptions!$D$11)*(Assumptions!$E$11-Assumptions!$D$11)),Assumptions!$F$11-SQRT((1-'Random Draws'!H968)*(Assumptions!$F$11-Assumptions!$D$11)*(Assumptions!$F$11-Assumptions!$E$11)))</f>
        <v>0.168523037336222</v>
      </c>
      <c r="K968" s="19" t="n">
        <f aca="false">MAX(G968,I968+Assumptions!$D$21)</f>
        <v>0.085289064800783</v>
      </c>
      <c r="L968" s="28" t="n">
        <f aca="false">(F968-Assumptions!$D$15)*(1-H968)+Assumptions!$D$15-J968</f>
        <v>0.150946678850849</v>
      </c>
      <c r="M968" s="21" t="n">
        <f aca="false">Assumptions!$D$14*(1+E968)^1*L968-Assumptions!$D$14*(1+E968)^0*E968*Assumptions!$D$16</f>
        <v>23.2985983721223</v>
      </c>
      <c r="N968" s="21" t="n">
        <f aca="false">Assumptions!$D$14*(1+E968)^2*L968-Assumptions!$D$14*(1+E968)^1*E968*Assumptions!$D$16</f>
        <v>25.1735773369704</v>
      </c>
      <c r="O968" s="21" t="n">
        <f aca="false">Assumptions!$D$14*(1+E968)^3*L968-Assumptions!$D$14*(1+E968)^2*E968*Assumptions!$D$16</f>
        <v>27.1994471864319</v>
      </c>
      <c r="P968" s="21" t="n">
        <f aca="false">Assumptions!$D$14*(1+E968)^4*L968-Assumptions!$D$14*(1+E968)^3*E968*Assumptions!$D$16</f>
        <v>29.388351021569</v>
      </c>
      <c r="Q968" s="21" t="n">
        <f aca="false">Assumptions!$D$14*(1+E968)^5*L968-Assumptions!$D$14*(1+E968)^4*E968*Assumptions!$D$16</f>
        <v>31.7534091721462</v>
      </c>
      <c r="R968" s="21" t="n">
        <f aca="false">M968/(1+K968)+N968/(1+K968)^2+O968/(1+K968)^3+P968/(1+K968)^4+Q968/(1+K968)^5</f>
        <v>106.390384785698</v>
      </c>
      <c r="S968" s="21" t="n">
        <f aca="false">Q968*(1+I968)/(K968-I968)</f>
        <v>461.8771079942</v>
      </c>
      <c r="T968" s="21" t="n">
        <f aca="false">R968+S968/(1+K968)^5</f>
        <v>413.150789520943</v>
      </c>
      <c r="U968" s="8" t="n">
        <f aca="false">(T968-Assumptions!$D$17)/Assumptions!$D$18</f>
        <v>9.12603158083771</v>
      </c>
    </row>
    <row r="969" customFormat="false" ht="15" hidden="false" customHeight="false" outlineLevel="0" collapsed="false">
      <c r="B969" s="2" t="n">
        <v>964</v>
      </c>
      <c r="C969" s="27" t="n">
        <f aca="false">NORMSDIST('Random Draws'!C969)</f>
        <v>0.511107304746359</v>
      </c>
      <c r="D969" s="27" t="n">
        <f aca="false">NORMSDIST(Assumptions!$D$22*'Random Draws'!C969+SQRT(1-Assumptions!$D$22^2)*'Random Draws'!D969)</f>
        <v>0.372096110270402</v>
      </c>
      <c r="E969" s="19" t="n">
        <f aca="false">IF(C969&lt;(Assumptions!$E$6-Assumptions!$D$6)/(Assumptions!$F$6-Assumptions!$D$6),Assumptions!$D$6+SQRT(C969*(Assumptions!$F$6-Assumptions!$D$6)*(Assumptions!$E$6-Assumptions!$D$6)),Assumptions!$F$6-SQRT((1-C969)*(Assumptions!$F$6-Assumptions!$D$6)*(Assumptions!$F$6-Assumptions!$E$6)))</f>
        <v>0.0905584842842758</v>
      </c>
      <c r="F969" s="19" t="n">
        <f aca="false">IF(D969&lt;(Assumptions!$E$7-Assumptions!$D$7)/(Assumptions!$F$7-Assumptions!$D$7),Assumptions!$D$7+SQRT(D969*(Assumptions!$F$7-Assumptions!$D$7)*(Assumptions!$E$7-Assumptions!$D$7)),Assumptions!$F$7-SQRT((1-D969)*(Assumptions!$F$7-Assumptions!$D$7)*(Assumptions!$F$7-Assumptions!$E$7)))</f>
        <v>0.407250149858201</v>
      </c>
      <c r="G969" s="19" t="n">
        <f aca="false">MIN(Assumptions!$D$24,MAX(Assumptions!$D$23,Assumptions!$D$8+Assumptions!$E$8*'Random Draws'!E969))</f>
        <v>0.083568009167794</v>
      </c>
      <c r="H969" s="19" t="n">
        <f aca="false">IF('Random Draws'!F969&lt;(Assumptions!$E$9-Assumptions!$D$9)/(Assumptions!$F$9-Assumptions!$D$9),Assumptions!$D$9+SQRT('Random Draws'!F969*(Assumptions!$F$9-Assumptions!$D$9)*(Assumptions!$E$9-Assumptions!$D$9)),Assumptions!$F$9-SQRT((1-'Random Draws'!F969)*(Assumptions!$F$9-Assumptions!$D$9)*(Assumptions!$F$9-Assumptions!$E$9)))</f>
        <v>0.27522640868358</v>
      </c>
      <c r="I969" s="19" t="n">
        <f aca="false">IF('Random Draws'!G969&lt;(Assumptions!$E$10-Assumptions!$D$10)/(Assumptions!$F$10-Assumptions!$D$10),Assumptions!$D$10+SQRT('Random Draws'!G969*(Assumptions!$F$10-Assumptions!$D$10)*(Assumptions!$E$10-Assumptions!$D$10)),Assumptions!$F$10-SQRT((1-'Random Draws'!G969)*(Assumptions!$F$10-Assumptions!$D$10)*(Assumptions!$F$10-Assumptions!$E$10)))</f>
        <v>0.0185669021341965</v>
      </c>
      <c r="J969" s="19" t="n">
        <f aca="false">IF('Random Draws'!H969&lt;(Assumptions!$E$11-Assumptions!$D$11)/(Assumptions!$F$11-Assumptions!$D$11),Assumptions!$D$11+SQRT('Random Draws'!H969*(Assumptions!$F$11-Assumptions!$D$11)*(Assumptions!$E$11-Assumptions!$D$11)),Assumptions!$F$11-SQRT((1-'Random Draws'!H969)*(Assumptions!$F$11-Assumptions!$D$11)*(Assumptions!$F$11-Assumptions!$E$11)))</f>
        <v>0.133788015012757</v>
      </c>
      <c r="K969" s="19" t="n">
        <f aca="false">MAX(G969,I969+Assumptions!$D$21)</f>
        <v>0.083568009167794</v>
      </c>
      <c r="L969" s="28" t="n">
        <f aca="false">(F969-Assumptions!$D$15)*(1-H969)+Assumptions!$D$15-J969</f>
        <v>0.197155571792987</v>
      </c>
      <c r="M969" s="21" t="n">
        <f aca="false">Assumptions!$D$14*(1+E969)^1*L969-Assumptions!$D$14*(1+E969)^0*E969*Assumptions!$D$16</f>
        <v>30.7824744170636</v>
      </c>
      <c r="N969" s="21" t="n">
        <f aca="false">Assumptions!$D$14*(1+E969)^2*L969-Assumptions!$D$14*(1+E969)^1*E969*Assumptions!$D$16</f>
        <v>33.5700886427923</v>
      </c>
      <c r="O969" s="21" t="n">
        <f aca="false">Assumptions!$D$14*(1+E969)^3*L969-Assumptions!$D$14*(1+E969)^2*E969*Assumptions!$D$16</f>
        <v>36.6101449875724</v>
      </c>
      <c r="P969" s="21" t="n">
        <f aca="false">Assumptions!$D$14*(1+E969)^4*L969-Assumptions!$D$14*(1+E969)^3*E969*Assumptions!$D$16</f>
        <v>39.9255042270745</v>
      </c>
      <c r="Q969" s="21" t="n">
        <f aca="false">Assumptions!$D$14*(1+E969)^5*L969-Assumptions!$D$14*(1+E969)^4*E969*Assumptions!$D$16</f>
        <v>43.5410973741638</v>
      </c>
      <c r="R969" s="21" t="n">
        <f aca="false">M969/(1+K969)+N969/(1+K969)^2+O969/(1+K969)^3+P969/(1+K969)^4+Q969/(1+K969)^5</f>
        <v>143.886778271458</v>
      </c>
      <c r="S969" s="21" t="n">
        <f aca="false">Q969*(1+I969)/(K969-I969)</f>
        <v>682.288697714059</v>
      </c>
      <c r="T969" s="21" t="n">
        <f aca="false">R969+S969/(1+K969)^5</f>
        <v>600.645978743347</v>
      </c>
      <c r="U969" s="8" t="n">
        <f aca="false">(T969-Assumptions!$D$17)/Assumptions!$D$18</f>
        <v>16.6258391497339</v>
      </c>
    </row>
    <row r="970" customFormat="false" ht="15" hidden="false" customHeight="false" outlineLevel="0" collapsed="false">
      <c r="B970" s="2" t="n">
        <v>965</v>
      </c>
      <c r="C970" s="27" t="n">
        <f aca="false">NORMSDIST('Random Draws'!C970)</f>
        <v>0.265786794400966</v>
      </c>
      <c r="D970" s="27" t="n">
        <f aca="false">NORMSDIST(Assumptions!$D$22*'Random Draws'!C970+SQRT(1-Assumptions!$D$22^2)*'Random Draws'!D970)</f>
        <v>0.37839059721911</v>
      </c>
      <c r="E970" s="19" t="n">
        <f aca="false">IF(C970&lt;(Assumptions!$E$6-Assumptions!$D$6)/(Assumptions!$F$6-Assumptions!$D$6),Assumptions!$D$6+SQRT(C970*(Assumptions!$F$6-Assumptions!$D$6)*(Assumptions!$E$6-Assumptions!$D$6)),Assumptions!$F$6-SQRT((1-C970)*(Assumptions!$F$6-Assumptions!$D$6)*(Assumptions!$F$6-Assumptions!$E$6)))</f>
        <v>0.0764545466575135</v>
      </c>
      <c r="F970" s="19" t="n">
        <f aca="false">IF(D970&lt;(Assumptions!$E$7-Assumptions!$D$7)/(Assumptions!$F$7-Assumptions!$D$7),Assumptions!$D$7+SQRT(D970*(Assumptions!$F$7-Assumptions!$D$7)*(Assumptions!$E$7-Assumptions!$D$7)),Assumptions!$F$7-SQRT((1-D970)*(Assumptions!$F$7-Assumptions!$D$7)*(Assumptions!$F$7-Assumptions!$E$7)))</f>
        <v>0.407648122558131</v>
      </c>
      <c r="G970" s="19" t="n">
        <f aca="false">MIN(Assumptions!$D$24,MAX(Assumptions!$D$23,Assumptions!$D$8+Assumptions!$E$8*'Random Draws'!E970))</f>
        <v>0.076726261024113</v>
      </c>
      <c r="H970" s="19" t="n">
        <f aca="false">IF('Random Draws'!F970&lt;(Assumptions!$E$9-Assumptions!$D$9)/(Assumptions!$F$9-Assumptions!$D$9),Assumptions!$D$9+SQRT('Random Draws'!F970*(Assumptions!$F$9-Assumptions!$D$9)*(Assumptions!$E$9-Assumptions!$D$9)),Assumptions!$F$9-SQRT((1-'Random Draws'!F970)*(Assumptions!$F$9-Assumptions!$D$9)*(Assumptions!$F$9-Assumptions!$E$9)))</f>
        <v>0.268130555923956</v>
      </c>
      <c r="I970" s="19" t="n">
        <f aca="false">IF('Random Draws'!G970&lt;(Assumptions!$E$10-Assumptions!$D$10)/(Assumptions!$F$10-Assumptions!$D$10),Assumptions!$D$10+SQRT('Random Draws'!G970*(Assumptions!$F$10-Assumptions!$D$10)*(Assumptions!$E$10-Assumptions!$D$10)),Assumptions!$F$10-SQRT((1-'Random Draws'!G970)*(Assumptions!$F$10-Assumptions!$D$10)*(Assumptions!$F$10-Assumptions!$E$10)))</f>
        <v>0.0248794546361432</v>
      </c>
      <c r="J970" s="19" t="n">
        <f aca="false">IF('Random Draws'!H970&lt;(Assumptions!$E$11-Assumptions!$D$11)/(Assumptions!$F$11-Assumptions!$D$11),Assumptions!$D$11+SQRT('Random Draws'!H970*(Assumptions!$F$11-Assumptions!$D$11)*(Assumptions!$E$11-Assumptions!$D$11)),Assumptions!$F$11-SQRT((1-'Random Draws'!H970)*(Assumptions!$F$11-Assumptions!$D$11)*(Assumptions!$F$11-Assumptions!$E$11)))</f>
        <v>0.129447979196209</v>
      </c>
      <c r="K970" s="19" t="n">
        <f aca="false">MAX(G970,I970+Assumptions!$D$21)</f>
        <v>0.076726261024113</v>
      </c>
      <c r="L970" s="28" t="n">
        <f aca="false">(F970-Assumptions!$D$15)*(1-H970)+Assumptions!$D$15-J970</f>
        <v>0.203754197909168</v>
      </c>
      <c r="M970" s="21" t="n">
        <f aca="false">Assumptions!$D$14*(1+E970)^1*L970-Assumptions!$D$14*(1+E970)^0*E970*Assumptions!$D$16</f>
        <v>31.4705819693222</v>
      </c>
      <c r="N970" s="21" t="n">
        <f aca="false">Assumptions!$D$14*(1+E970)^2*L970-Assumptions!$D$14*(1+E970)^1*E970*Assumptions!$D$16</f>
        <v>33.8766510468348</v>
      </c>
      <c r="O970" s="21" t="n">
        <f aca="false">Assumptions!$D$14*(1+E970)^3*L970-Assumptions!$D$14*(1+E970)^2*E970*Assumptions!$D$16</f>
        <v>36.4666750448953</v>
      </c>
      <c r="P970" s="21" t="n">
        <f aca="false">Assumptions!$D$14*(1+E970)^4*L970-Assumptions!$D$14*(1+E970)^3*E970*Assumptions!$D$16</f>
        <v>39.2547181535597</v>
      </c>
      <c r="Q970" s="21" t="n">
        <f aca="false">Assumptions!$D$14*(1+E970)^5*L970-Assumptions!$D$14*(1+E970)^4*E970*Assumptions!$D$16</f>
        <v>42.2559198341585</v>
      </c>
      <c r="R970" s="21" t="n">
        <f aca="false">M970/(1+K970)+N970/(1+K970)^2+O970/(1+K970)^3+P970/(1+K970)^4+Q970/(1+K970)^5</f>
        <v>146.066385520088</v>
      </c>
      <c r="S970" s="21" t="n">
        <f aca="false">Q970*(1+I970)/(K970-I970)</f>
        <v>835.292028417583</v>
      </c>
      <c r="T970" s="21" t="n">
        <f aca="false">R970+S970/(1+K970)^5</f>
        <v>723.247097137187</v>
      </c>
      <c r="U970" s="8" t="n">
        <f aca="false">(T970-Assumptions!$D$17)/Assumptions!$D$18</f>
        <v>21.5298838854875</v>
      </c>
    </row>
    <row r="971" customFormat="false" ht="15" hidden="false" customHeight="false" outlineLevel="0" collapsed="false">
      <c r="B971" s="2" t="n">
        <v>966</v>
      </c>
      <c r="C971" s="27" t="n">
        <f aca="false">NORMSDIST('Random Draws'!C971)</f>
        <v>0.710927139892051</v>
      </c>
      <c r="D971" s="27" t="n">
        <f aca="false">NORMSDIST(Assumptions!$D$22*'Random Draws'!C971+SQRT(1-Assumptions!$D$22^2)*'Random Draws'!D971)</f>
        <v>0.911731890357516</v>
      </c>
      <c r="E971" s="19" t="n">
        <f aca="false">IF(C971&lt;(Assumptions!$E$6-Assumptions!$D$6)/(Assumptions!$F$6-Assumptions!$D$6),Assumptions!$D$6+SQRT(C971*(Assumptions!$F$6-Assumptions!$D$6)*(Assumptions!$E$6-Assumptions!$D$6)),Assumptions!$F$6-SQRT((1-C971)*(Assumptions!$F$6-Assumptions!$D$6)*(Assumptions!$F$6-Assumptions!$E$6)))</f>
        <v>0.101982052915238</v>
      </c>
      <c r="F971" s="19" t="n">
        <f aca="false">IF(D971&lt;(Assumptions!$E$7-Assumptions!$D$7)/(Assumptions!$F$7-Assumptions!$D$7),Assumptions!$D$7+SQRT(D971*(Assumptions!$F$7-Assumptions!$D$7)*(Assumptions!$E$7-Assumptions!$D$7)),Assumptions!$F$7-SQRT((1-D971)*(Assumptions!$F$7-Assumptions!$D$7)*(Assumptions!$F$7-Assumptions!$E$7)))</f>
        <v>0.441209778112807</v>
      </c>
      <c r="G971" s="19" t="n">
        <f aca="false">MIN(Assumptions!$D$24,MAX(Assumptions!$D$23,Assumptions!$D$8+Assumptions!$E$8*'Random Draws'!E971))</f>
        <v>0.088633927019338</v>
      </c>
      <c r="H971" s="19" t="n">
        <f aca="false">IF('Random Draws'!F971&lt;(Assumptions!$E$9-Assumptions!$D$9)/(Assumptions!$F$9-Assumptions!$D$9),Assumptions!$D$9+SQRT('Random Draws'!F971*(Assumptions!$F$9-Assumptions!$D$9)*(Assumptions!$E$9-Assumptions!$D$9)),Assumptions!$F$9-SQRT((1-'Random Draws'!F971)*(Assumptions!$F$9-Assumptions!$D$9)*(Assumptions!$F$9-Assumptions!$E$9)))</f>
        <v>0.306610701931754</v>
      </c>
      <c r="I971" s="19" t="n">
        <f aca="false">IF('Random Draws'!G971&lt;(Assumptions!$E$10-Assumptions!$D$10)/(Assumptions!$F$10-Assumptions!$D$10),Assumptions!$D$10+SQRT('Random Draws'!G971*(Assumptions!$F$10-Assumptions!$D$10)*(Assumptions!$E$10-Assumptions!$D$10)),Assumptions!$F$10-SQRT((1-'Random Draws'!G971)*(Assumptions!$F$10-Assumptions!$D$10)*(Assumptions!$F$10-Assumptions!$E$10)))</f>
        <v>0.0182606776088905</v>
      </c>
      <c r="J971" s="19" t="n">
        <f aca="false">IF('Random Draws'!H971&lt;(Assumptions!$E$11-Assumptions!$D$11)/(Assumptions!$F$11-Assumptions!$D$11),Assumptions!$D$11+SQRT('Random Draws'!H971*(Assumptions!$F$11-Assumptions!$D$11)*(Assumptions!$E$11-Assumptions!$D$11)),Assumptions!$F$11-SQRT((1-'Random Draws'!H971)*(Assumptions!$F$11-Assumptions!$D$11)*(Assumptions!$F$11-Assumptions!$E$11)))</f>
        <v>0.195612428852426</v>
      </c>
      <c r="K971" s="19" t="n">
        <f aca="false">MAX(G971,I971+Assumptions!$D$21)</f>
        <v>0.088633927019338</v>
      </c>
      <c r="L971" s="28" t="n">
        <f aca="false">(F971-Assumptions!$D$15)*(1-H971)+Assumptions!$D$15-J971</f>
        <v>0.150177100745188</v>
      </c>
      <c r="M971" s="21" t="n">
        <f aca="false">Assumptions!$D$14*(1+E971)^1*L971-Assumptions!$D$14*(1+E971)^0*E971*Assumptions!$D$16</f>
        <v>23.5527861879247</v>
      </c>
      <c r="N971" s="21" t="n">
        <f aca="false">Assumptions!$D$14*(1+E971)^2*L971-Assumptions!$D$14*(1+E971)^1*E971*Assumptions!$D$16</f>
        <v>25.9547476752429</v>
      </c>
      <c r="O971" s="21" t="n">
        <f aca="false">Assumptions!$D$14*(1+E971)^3*L971-Assumptions!$D$14*(1+E971)^2*E971*Assumptions!$D$16</f>
        <v>28.6016661260612</v>
      </c>
      <c r="P971" s="21" t="n">
        <f aca="false">Assumptions!$D$14*(1+E971)^4*L971-Assumptions!$D$14*(1+E971)^3*E971*Assumptions!$D$16</f>
        <v>31.5185227543932</v>
      </c>
      <c r="Q971" s="21" t="n">
        <f aca="false">Assumptions!$D$14*(1+E971)^5*L971-Assumptions!$D$14*(1+E971)^4*E971*Assumptions!$D$16</f>
        <v>34.7328464097418</v>
      </c>
      <c r="R971" s="21" t="n">
        <f aca="false">M971/(1+K971)+N971/(1+K971)^2+O971/(1+K971)^3+P971/(1+K971)^4+Q971/(1+K971)^5</f>
        <v>110.861369911607</v>
      </c>
      <c r="S971" s="21" t="n">
        <f aca="false">Q971*(1+I971)/(K971-I971)</f>
        <v>502.564426351737</v>
      </c>
      <c r="T971" s="21" t="n">
        <f aca="false">R971+S971/(1+K971)^5</f>
        <v>439.548288356421</v>
      </c>
      <c r="U971" s="8" t="n">
        <f aca="false">(T971-Assumptions!$D$17)/Assumptions!$D$18</f>
        <v>10.1819315342568</v>
      </c>
    </row>
    <row r="972" customFormat="false" ht="15" hidden="false" customHeight="false" outlineLevel="0" collapsed="false">
      <c r="B972" s="2" t="n">
        <v>967</v>
      </c>
      <c r="C972" s="27" t="n">
        <f aca="false">NORMSDIST('Random Draws'!C972)</f>
        <v>0.106335274022861</v>
      </c>
      <c r="D972" s="27" t="n">
        <f aca="false">NORMSDIST(Assumptions!$D$22*'Random Draws'!C972+SQRT(1-Assumptions!$D$22^2)*'Random Draws'!D972)</f>
        <v>0.0909798118252534</v>
      </c>
      <c r="E972" s="19" t="n">
        <f aca="false">IF(C972&lt;(Assumptions!$E$6-Assumptions!$D$6)/(Assumptions!$F$6-Assumptions!$D$6),Assumptions!$D$6+SQRT(C972*(Assumptions!$F$6-Assumptions!$D$6)*(Assumptions!$E$6-Assumptions!$D$6)),Assumptions!$F$6-SQRT((1-C972)*(Assumptions!$F$6-Assumptions!$D$6)*(Assumptions!$F$6-Assumptions!$E$6)))</f>
        <v>0.0630581085545693</v>
      </c>
      <c r="F972" s="19" t="n">
        <f aca="false">IF(D972&lt;(Assumptions!$E$7-Assumptions!$D$7)/(Assumptions!$F$7-Assumptions!$D$7),Assumptions!$D$7+SQRT(D972*(Assumptions!$F$7-Assumptions!$D$7)*(Assumptions!$E$7-Assumptions!$D$7)),Assumptions!$F$7-SQRT((1-D972)*(Assumptions!$F$7-Assumptions!$D$7)*(Assumptions!$F$7-Assumptions!$E$7)))</f>
        <v>0.383364050824964</v>
      </c>
      <c r="G972" s="19" t="n">
        <f aca="false">MIN(Assumptions!$D$24,MAX(Assumptions!$D$23,Assumptions!$D$8+Assumptions!$E$8*'Random Draws'!E972))</f>
        <v>0.107065312582379</v>
      </c>
      <c r="H972" s="19" t="n">
        <f aca="false">IF('Random Draws'!F972&lt;(Assumptions!$E$9-Assumptions!$D$9)/(Assumptions!$F$9-Assumptions!$D$9),Assumptions!$D$9+SQRT('Random Draws'!F972*(Assumptions!$F$9-Assumptions!$D$9)*(Assumptions!$E$9-Assumptions!$D$9)),Assumptions!$F$9-SQRT((1-'Random Draws'!F972)*(Assumptions!$F$9-Assumptions!$D$9)*(Assumptions!$F$9-Assumptions!$E$9)))</f>
        <v>0.286638184715692</v>
      </c>
      <c r="I972" s="19" t="n">
        <f aca="false">IF('Random Draws'!G972&lt;(Assumptions!$E$10-Assumptions!$D$10)/(Assumptions!$F$10-Assumptions!$D$10),Assumptions!$D$10+SQRT('Random Draws'!G972*(Assumptions!$F$10-Assumptions!$D$10)*(Assumptions!$E$10-Assumptions!$D$10)),Assumptions!$F$10-SQRT((1-'Random Draws'!G972)*(Assumptions!$F$10-Assumptions!$D$10)*(Assumptions!$F$10-Assumptions!$E$10)))</f>
        <v>0.0216033710109711</v>
      </c>
      <c r="J972" s="19" t="n">
        <f aca="false">IF('Random Draws'!H972&lt;(Assumptions!$E$11-Assumptions!$D$11)/(Assumptions!$F$11-Assumptions!$D$11),Assumptions!$D$11+SQRT('Random Draws'!H972*(Assumptions!$F$11-Assumptions!$D$11)*(Assumptions!$E$11-Assumptions!$D$11)),Assumptions!$F$11-SQRT((1-'Random Draws'!H972)*(Assumptions!$F$11-Assumptions!$D$11)*(Assumptions!$F$11-Assumptions!$E$11)))</f>
        <v>0.179288452940744</v>
      </c>
      <c r="K972" s="19" t="n">
        <f aca="false">MAX(G972,I972+Assumptions!$D$21)</f>
        <v>0.107065312582379</v>
      </c>
      <c r="L972" s="28" t="n">
        <f aca="false">(F972-Assumptions!$D$15)*(1-H972)+Assumptions!$D$15-J972</f>
        <v>0.131451786283538</v>
      </c>
      <c r="M972" s="21" t="n">
        <f aca="false">Assumptions!$D$14*(1+E972)^1*L972-Assumptions!$D$14*(1+E972)^0*E972*Assumptions!$D$16</f>
        <v>19.9881258852288</v>
      </c>
      <c r="N972" s="21" t="n">
        <f aca="false">Assumptions!$D$14*(1+E972)^2*L972-Assumptions!$D$14*(1+E972)^1*E972*Assumptions!$D$16</f>
        <v>21.2485392971019</v>
      </c>
      <c r="O972" s="21" t="n">
        <f aca="false">Assumptions!$D$14*(1+E972)^3*L972-Assumptions!$D$14*(1+E972)^2*E972*Assumptions!$D$16</f>
        <v>22.5884319947246</v>
      </c>
      <c r="P972" s="21" t="n">
        <f aca="false">Assumptions!$D$14*(1+E972)^4*L972-Assumptions!$D$14*(1+E972)^3*E972*Assumptions!$D$16</f>
        <v>24.0128157915254</v>
      </c>
      <c r="Q972" s="21" t="n">
        <f aca="false">Assumptions!$D$14*(1+E972)^5*L972-Assumptions!$D$14*(1+E972)^4*E972*Assumptions!$D$16</f>
        <v>25.5270185364083</v>
      </c>
      <c r="R972" s="21" t="n">
        <f aca="false">M972/(1+K972)+N972/(1+K972)^2+O972/(1+K972)^3+P972/(1+K972)^4+Q972/(1+K972)^5</f>
        <v>83.3778457843998</v>
      </c>
      <c r="S972" s="21" t="n">
        <f aca="false">Q972*(1+I972)/(K972-I972)</f>
        <v>305.147387353286</v>
      </c>
      <c r="T972" s="21" t="n">
        <f aca="false">R972+S972/(1+K972)^5</f>
        <v>266.880960094104</v>
      </c>
      <c r="U972" s="8" t="n">
        <f aca="false">(T972-Assumptions!$D$17)/Assumptions!$D$18</f>
        <v>3.27523840376415</v>
      </c>
    </row>
    <row r="973" customFormat="false" ht="15" hidden="false" customHeight="false" outlineLevel="0" collapsed="false">
      <c r="B973" s="2" t="n">
        <v>968</v>
      </c>
      <c r="C973" s="27" t="n">
        <f aca="false">NORMSDIST('Random Draws'!C973)</f>
        <v>0.568607588712169</v>
      </c>
      <c r="D973" s="27" t="n">
        <f aca="false">NORMSDIST(Assumptions!$D$22*'Random Draws'!C973+SQRT(1-Assumptions!$D$22^2)*'Random Draws'!D973)</f>
        <v>0.546041969046131</v>
      </c>
      <c r="E973" s="19" t="n">
        <f aca="false">IF(C973&lt;(Assumptions!$E$6-Assumptions!$D$6)/(Assumptions!$F$6-Assumptions!$D$6),Assumptions!$D$6+SQRT(C973*(Assumptions!$F$6-Assumptions!$D$6)*(Assumptions!$E$6-Assumptions!$D$6)),Assumptions!$F$6-SQRT((1-C973)*(Assumptions!$F$6-Assumptions!$D$6)*(Assumptions!$F$6-Assumptions!$E$6)))</f>
        <v>0.0935568944143573</v>
      </c>
      <c r="F973" s="19" t="n">
        <f aca="false">IF(D973&lt;(Assumptions!$E$7-Assumptions!$D$7)/(Assumptions!$F$7-Assumptions!$D$7),Assumptions!$D$7+SQRT(D973*(Assumptions!$F$7-Assumptions!$D$7)*(Assumptions!$E$7-Assumptions!$D$7)),Assumptions!$F$7-SQRT((1-D973)*(Assumptions!$F$7-Assumptions!$D$7)*(Assumptions!$F$7-Assumptions!$E$7)))</f>
        <v>0.41723855181848</v>
      </c>
      <c r="G973" s="19" t="n">
        <f aca="false">MIN(Assumptions!$D$24,MAX(Assumptions!$D$23,Assumptions!$D$8+Assumptions!$E$8*'Random Draws'!E973))</f>
        <v>0.084934765441204</v>
      </c>
      <c r="H973" s="19" t="n">
        <f aca="false">IF('Random Draws'!F973&lt;(Assumptions!$E$9-Assumptions!$D$9)/(Assumptions!$F$9-Assumptions!$D$9),Assumptions!$D$9+SQRT('Random Draws'!F973*(Assumptions!$F$9-Assumptions!$D$9)*(Assumptions!$E$9-Assumptions!$D$9)),Assumptions!$F$9-SQRT((1-'Random Draws'!F973)*(Assumptions!$F$9-Assumptions!$D$9)*(Assumptions!$F$9-Assumptions!$E$9)))</f>
        <v>0.281011303201851</v>
      </c>
      <c r="I973" s="19" t="n">
        <f aca="false">IF('Random Draws'!G973&lt;(Assumptions!$E$10-Assumptions!$D$10)/(Assumptions!$F$10-Assumptions!$D$10),Assumptions!$D$10+SQRT('Random Draws'!G973*(Assumptions!$F$10-Assumptions!$D$10)*(Assumptions!$E$10-Assumptions!$D$10)),Assumptions!$F$10-SQRT((1-'Random Draws'!G973)*(Assumptions!$F$10-Assumptions!$D$10)*(Assumptions!$F$10-Assumptions!$E$10)))</f>
        <v>0.0202689817347671</v>
      </c>
      <c r="J973" s="19" t="n">
        <f aca="false">IF('Random Draws'!H973&lt;(Assumptions!$E$11-Assumptions!$D$11)/(Assumptions!$F$11-Assumptions!$D$11),Assumptions!$D$11+SQRT('Random Draws'!H973*(Assumptions!$F$11-Assumptions!$D$11)*(Assumptions!$E$11-Assumptions!$D$11)),Assumptions!$F$11-SQRT((1-'Random Draws'!H973)*(Assumptions!$F$11-Assumptions!$D$11)*(Assumptions!$F$11-Assumptions!$E$11)))</f>
        <v>0.189289645198142</v>
      </c>
      <c r="K973" s="19" t="n">
        <f aca="false">MAX(G973,I973+Assumptions!$D$21)</f>
        <v>0.084934765441204</v>
      </c>
      <c r="L973" s="28" t="n">
        <f aca="false">(F973-Assumptions!$D$15)*(1-H973)+Assumptions!$D$15-J973</f>
        <v>0.147231626844014</v>
      </c>
      <c r="M973" s="21" t="n">
        <f aca="false">Assumptions!$D$14*(1+E973)^1*L973-Assumptions!$D$14*(1+E973)^0*E973*Assumptions!$D$16</f>
        <v>22.938920797909</v>
      </c>
      <c r="N973" s="21" t="n">
        <f aca="false">Assumptions!$D$14*(1+E973)^2*L973-Assumptions!$D$14*(1+E973)^1*E973*Assumptions!$D$16</f>
        <v>25.0850149889783</v>
      </c>
      <c r="O973" s="21" t="n">
        <f aca="false">Assumptions!$D$14*(1+E973)^3*L973-Assumptions!$D$14*(1+E973)^2*E973*Assumptions!$D$16</f>
        <v>27.4318910876847</v>
      </c>
      <c r="P973" s="21" t="n">
        <f aca="false">Assumptions!$D$14*(1+E973)^4*L973-Assumptions!$D$14*(1+E973)^3*E973*Assumptions!$D$16</f>
        <v>29.9983336257614</v>
      </c>
      <c r="Q973" s="21" t="n">
        <f aca="false">Assumptions!$D$14*(1+E973)^5*L973-Assumptions!$D$14*(1+E973)^4*E973*Assumptions!$D$16</f>
        <v>32.8048845573934</v>
      </c>
      <c r="R973" s="21" t="n">
        <f aca="false">M973/(1+K973)+N973/(1+K973)^2+O973/(1+K973)^3+P973/(1+K973)^4+Q973/(1+K973)^5</f>
        <v>107.409349539053</v>
      </c>
      <c r="S973" s="21" t="n">
        <f aca="false">Q973*(1+I973)/(K973-I973)</f>
        <v>517.58138918166</v>
      </c>
      <c r="T973" s="21" t="n">
        <f aca="false">R973+S973/(1+K973)^5</f>
        <v>451.727980244156</v>
      </c>
      <c r="U973" s="8" t="n">
        <f aca="false">(T973-Assumptions!$D$17)/Assumptions!$D$18</f>
        <v>10.6691192097663</v>
      </c>
    </row>
    <row r="974" customFormat="false" ht="15" hidden="false" customHeight="false" outlineLevel="0" collapsed="false">
      <c r="B974" s="2" t="n">
        <v>969</v>
      </c>
      <c r="C974" s="27" t="n">
        <f aca="false">NORMSDIST('Random Draws'!C974)</f>
        <v>0.857193666731858</v>
      </c>
      <c r="D974" s="27" t="n">
        <f aca="false">NORMSDIST(Assumptions!$D$22*'Random Draws'!C974+SQRT(1-Assumptions!$D$22^2)*'Random Draws'!D974)</f>
        <v>0.659617575580104</v>
      </c>
      <c r="E974" s="19" t="n">
        <f aca="false">IF(C974&lt;(Assumptions!$E$6-Assumptions!$D$6)/(Assumptions!$F$6-Assumptions!$D$6),Assumptions!$D$6+SQRT(C974*(Assumptions!$F$6-Assumptions!$D$6)*(Assumptions!$E$6-Assumptions!$D$6)),Assumptions!$F$6-SQRT((1-C974)*(Assumptions!$F$6-Assumptions!$D$6)*(Assumptions!$F$6-Assumptions!$E$6)))</f>
        <v>0.113278629033287</v>
      </c>
      <c r="F974" s="19" t="n">
        <f aca="false">IF(D974&lt;(Assumptions!$E$7-Assumptions!$D$7)/(Assumptions!$F$7-Assumptions!$D$7),Assumptions!$D$7+SQRT(D974*(Assumptions!$F$7-Assumptions!$D$7)*(Assumptions!$E$7-Assumptions!$D$7)),Assumptions!$F$7-SQRT((1-D974)*(Assumptions!$F$7-Assumptions!$D$7)*(Assumptions!$F$7-Assumptions!$E$7)))</f>
        <v>0.423101088123366</v>
      </c>
      <c r="G974" s="19" t="n">
        <f aca="false">MIN(Assumptions!$D$24,MAX(Assumptions!$D$23,Assumptions!$D$8+Assumptions!$E$8*'Random Draws'!E974))</f>
        <v>0.097441800218782</v>
      </c>
      <c r="H974" s="19" t="n">
        <f aca="false">IF('Random Draws'!F974&lt;(Assumptions!$E$9-Assumptions!$D$9)/(Assumptions!$F$9-Assumptions!$D$9),Assumptions!$D$9+SQRT('Random Draws'!F974*(Assumptions!$F$9-Assumptions!$D$9)*(Assumptions!$E$9-Assumptions!$D$9)),Assumptions!$F$9-SQRT((1-'Random Draws'!F974)*(Assumptions!$F$9-Assumptions!$D$9)*(Assumptions!$F$9-Assumptions!$E$9)))</f>
        <v>0.250576536007011</v>
      </c>
      <c r="I974" s="19" t="n">
        <f aca="false">IF('Random Draws'!G974&lt;(Assumptions!$E$10-Assumptions!$D$10)/(Assumptions!$F$10-Assumptions!$D$10),Assumptions!$D$10+SQRT('Random Draws'!G974*(Assumptions!$F$10-Assumptions!$D$10)*(Assumptions!$E$10-Assumptions!$D$10)),Assumptions!$F$10-SQRT((1-'Random Draws'!G974)*(Assumptions!$F$10-Assumptions!$D$10)*(Assumptions!$F$10-Assumptions!$E$10)))</f>
        <v>0.0179147896780363</v>
      </c>
      <c r="J974" s="19" t="n">
        <f aca="false">IF('Random Draws'!H974&lt;(Assumptions!$E$11-Assumptions!$D$11)/(Assumptions!$F$11-Assumptions!$D$11),Assumptions!$D$11+SQRT('Random Draws'!H974*(Assumptions!$F$11-Assumptions!$D$11)*(Assumptions!$E$11-Assumptions!$D$11)),Assumptions!$F$11-SQRT((1-'Random Draws'!H974)*(Assumptions!$F$11-Assumptions!$D$11)*(Assumptions!$F$11-Assumptions!$E$11)))</f>
        <v>0.205841390608114</v>
      </c>
      <c r="K974" s="19" t="n">
        <f aca="false">MAX(G974,I974+Assumptions!$D$21)</f>
        <v>0.097441800218782</v>
      </c>
      <c r="L974" s="28" t="n">
        <f aca="false">(F974-Assumptions!$D$15)*(1-H974)+Assumptions!$D$15-J974</f>
        <v>0.143815442153413</v>
      </c>
      <c r="M974" s="21" t="n">
        <f aca="false">Assumptions!$D$14*(1+E974)^1*L974-Assumptions!$D$14*(1+E974)^0*E974*Assumptions!$D$16</f>
        <v>22.7227034134886</v>
      </c>
      <c r="N974" s="21" t="n">
        <f aca="false">Assumptions!$D$14*(1+E974)^2*L974-Assumptions!$D$14*(1+E974)^1*E974*Assumptions!$D$16</f>
        <v>25.2967001040985</v>
      </c>
      <c r="O974" s="21" t="n">
        <f aca="false">Assumptions!$D$14*(1+E974)^3*L974-Assumptions!$D$14*(1+E974)^2*E974*Assumptions!$D$16</f>
        <v>28.162275610957</v>
      </c>
      <c r="P974" s="21" t="n">
        <f aca="false">Assumptions!$D$14*(1+E974)^4*L974-Assumptions!$D$14*(1+E974)^3*E974*Assumptions!$D$16</f>
        <v>31.3524595826238</v>
      </c>
      <c r="Q974" s="21" t="n">
        <f aca="false">Assumptions!$D$14*(1+E974)^5*L974-Assumptions!$D$14*(1+E974)^4*E974*Assumptions!$D$16</f>
        <v>34.904023220965</v>
      </c>
      <c r="R974" s="21" t="n">
        <f aca="false">M974/(1+K974)+N974/(1+K974)^2+O974/(1+K974)^3+P974/(1+K974)^4+Q974/(1+K974)^5</f>
        <v>106.557102430843</v>
      </c>
      <c r="S974" s="21" t="n">
        <f aca="false">Q974*(1+I974)/(K974-I974)</f>
        <v>446.757915509503</v>
      </c>
      <c r="T974" s="21" t="n">
        <f aca="false">R974+S974/(1+K974)^5</f>
        <v>387.206921338783</v>
      </c>
      <c r="U974" s="8" t="n">
        <f aca="false">(T974-Assumptions!$D$17)/Assumptions!$D$18</f>
        <v>8.0882768535513</v>
      </c>
    </row>
    <row r="975" customFormat="false" ht="15" hidden="false" customHeight="false" outlineLevel="0" collapsed="false">
      <c r="B975" s="2" t="n">
        <v>970</v>
      </c>
      <c r="C975" s="27" t="n">
        <f aca="false">NORMSDIST('Random Draws'!C975)</f>
        <v>0.327009904475447</v>
      </c>
      <c r="D975" s="27" t="n">
        <f aca="false">NORMSDIST(Assumptions!$D$22*'Random Draws'!C975+SQRT(1-Assumptions!$D$22^2)*'Random Draws'!D975)</f>
        <v>0.319500706237987</v>
      </c>
      <c r="E975" s="19" t="n">
        <f aca="false">IF(C975&lt;(Assumptions!$E$6-Assumptions!$D$6)/(Assumptions!$F$6-Assumptions!$D$6),Assumptions!$D$6+SQRT(C975*(Assumptions!$F$6-Assumptions!$D$6)*(Assumptions!$E$6-Assumptions!$D$6)),Assumptions!$F$6-SQRT((1-C975)*(Assumptions!$F$6-Assumptions!$D$6)*(Assumptions!$F$6-Assumptions!$E$6)))</f>
        <v>0.0804357456018463</v>
      </c>
      <c r="F975" s="19" t="n">
        <f aca="false">IF(D975&lt;(Assumptions!$E$7-Assumptions!$D$7)/(Assumptions!$F$7-Assumptions!$D$7),Assumptions!$D$7+SQRT(D975*(Assumptions!$F$7-Assumptions!$D$7)*(Assumptions!$E$7-Assumptions!$D$7)),Assumptions!$F$7-SQRT((1-D975)*(Assumptions!$F$7-Assumptions!$D$7)*(Assumptions!$F$7-Assumptions!$E$7)))</f>
        <v>0.403783606948582</v>
      </c>
      <c r="G975" s="19" t="n">
        <f aca="false">MIN(Assumptions!$D$24,MAX(Assumptions!$D$23,Assumptions!$D$8+Assumptions!$E$8*'Random Draws'!E975))</f>
        <v>0.073436203867958</v>
      </c>
      <c r="H975" s="19" t="n">
        <f aca="false">IF('Random Draws'!F975&lt;(Assumptions!$E$9-Assumptions!$D$9)/(Assumptions!$F$9-Assumptions!$D$9),Assumptions!$D$9+SQRT('Random Draws'!F975*(Assumptions!$F$9-Assumptions!$D$9)*(Assumptions!$E$9-Assumptions!$D$9)),Assumptions!$F$9-SQRT((1-'Random Draws'!F975)*(Assumptions!$F$9-Assumptions!$D$9)*(Assumptions!$F$9-Assumptions!$E$9)))</f>
        <v>0.246358769458284</v>
      </c>
      <c r="I975" s="19" t="n">
        <f aca="false">IF('Random Draws'!G975&lt;(Assumptions!$E$10-Assumptions!$D$10)/(Assumptions!$F$10-Assumptions!$D$10),Assumptions!$D$10+SQRT('Random Draws'!G975*(Assumptions!$F$10-Assumptions!$D$10)*(Assumptions!$E$10-Assumptions!$D$10)),Assumptions!$F$10-SQRT((1-'Random Draws'!G975)*(Assumptions!$F$10-Assumptions!$D$10)*(Assumptions!$F$10-Assumptions!$E$10)))</f>
        <v>0.0146599876636639</v>
      </c>
      <c r="J975" s="19" t="n">
        <f aca="false">IF('Random Draws'!H975&lt;(Assumptions!$E$11-Assumptions!$D$11)/(Assumptions!$F$11-Assumptions!$D$11),Assumptions!$D$11+SQRT('Random Draws'!H975*(Assumptions!$F$11-Assumptions!$D$11)*(Assumptions!$E$11-Assumptions!$D$11)),Assumptions!$F$11-SQRT((1-'Random Draws'!H975)*(Assumptions!$F$11-Assumptions!$D$11)*(Assumptions!$F$11-Assumptions!$E$11)))</f>
        <v>0.134260269071795</v>
      </c>
      <c r="K975" s="19" t="n">
        <f aca="false">MAX(G975,I975+Assumptions!$D$21)</f>
        <v>0.073436203867958</v>
      </c>
      <c r="L975" s="28" t="n">
        <f aca="false">(F975-Assumptions!$D$15)*(1-H975)+Assumptions!$D$15-J975</f>
        <v>0.202074345371084</v>
      </c>
      <c r="M975" s="21" t="n">
        <f aca="false">Assumptions!$D$14*(1+E975)^1*L975-Assumptions!$D$14*(1+E975)^0*E975*Assumptions!$D$16</f>
        <v>31.3077146777937</v>
      </c>
      <c r="N975" s="21" t="n">
        <f aca="false">Assumptions!$D$14*(1+E975)^2*L975-Assumptions!$D$14*(1+E975)^1*E975*Assumptions!$D$16</f>
        <v>33.8259740509919</v>
      </c>
      <c r="O975" s="21" t="n">
        <f aca="false">Assumptions!$D$14*(1+E975)^3*L975-Assumptions!$D$14*(1+E975)^2*E975*Assumptions!$D$16</f>
        <v>36.5467914944921</v>
      </c>
      <c r="P975" s="21" t="n">
        <f aca="false">Assumptions!$D$14*(1+E975)^4*L975-Assumptions!$D$14*(1+E975)^3*E975*Assumptions!$D$16</f>
        <v>39.4864599177068</v>
      </c>
      <c r="Q975" s="21" t="n">
        <f aca="false">Assumptions!$D$14*(1+E975)^5*L975-Assumptions!$D$14*(1+E975)^4*E975*Assumptions!$D$16</f>
        <v>42.662582762365</v>
      </c>
      <c r="R975" s="21" t="n">
        <f aca="false">M975/(1+K975)+N975/(1+K975)^2+O975/(1+K975)^3+P975/(1+K975)^4+Q975/(1+K975)^5</f>
        <v>147.743672390581</v>
      </c>
      <c r="S975" s="21" t="n">
        <f aca="false">Q975*(1+I975)/(K975-I975)</f>
        <v>736.488642768378</v>
      </c>
      <c r="T975" s="21" t="n">
        <f aca="false">R975+S975/(1+K975)^5</f>
        <v>664.498878483589</v>
      </c>
      <c r="U975" s="8" t="n">
        <f aca="false">(T975-Assumptions!$D$17)/Assumptions!$D$18</f>
        <v>19.1799551393436</v>
      </c>
    </row>
    <row r="976" customFormat="false" ht="15" hidden="false" customHeight="false" outlineLevel="0" collapsed="false">
      <c r="B976" s="2" t="n">
        <v>971</v>
      </c>
      <c r="C976" s="27" t="n">
        <f aca="false">NORMSDIST('Random Draws'!C976)</f>
        <v>0.0172171467398071</v>
      </c>
      <c r="D976" s="27" t="n">
        <f aca="false">NORMSDIST(Assumptions!$D$22*'Random Draws'!C976+SQRT(1-Assumptions!$D$22^2)*'Random Draws'!D976)</f>
        <v>0.193945799651786</v>
      </c>
      <c r="E976" s="19" t="n">
        <f aca="false">IF(C976&lt;(Assumptions!$E$6-Assumptions!$D$6)/(Assumptions!$F$6-Assumptions!$D$6),Assumptions!$D$6+SQRT(C976*(Assumptions!$F$6-Assumptions!$D$6)*(Assumptions!$E$6-Assumptions!$D$6)),Assumptions!$F$6-SQRT((1-C976)*(Assumptions!$F$6-Assumptions!$D$6)*(Assumptions!$F$6-Assumptions!$E$6)))</f>
        <v>0.0492782397952971</v>
      </c>
      <c r="F976" s="19" t="n">
        <f aca="false">IF(D976&lt;(Assumptions!$E$7-Assumptions!$D$7)/(Assumptions!$F$7-Assumptions!$D$7),Assumptions!$D$7+SQRT(D976*(Assumptions!$F$7-Assumptions!$D$7)*(Assumptions!$E$7-Assumptions!$D$7)),Assumptions!$F$7-SQRT((1-D976)*(Assumptions!$F$7-Assumptions!$D$7)*(Assumptions!$F$7-Assumptions!$E$7)))</f>
        <v>0.394112677964515</v>
      </c>
      <c r="G976" s="19" t="n">
        <f aca="false">MIN(Assumptions!$D$24,MAX(Assumptions!$D$23,Assumptions!$D$8+Assumptions!$E$8*'Random Draws'!E976))</f>
        <v>0.080255329453175</v>
      </c>
      <c r="H976" s="19" t="n">
        <f aca="false">IF('Random Draws'!F976&lt;(Assumptions!$E$9-Assumptions!$D$9)/(Assumptions!$F$9-Assumptions!$D$9),Assumptions!$D$9+SQRT('Random Draws'!F976*(Assumptions!$F$9-Assumptions!$D$9)*(Assumptions!$E$9-Assumptions!$D$9)),Assumptions!$F$9-SQRT((1-'Random Draws'!F976)*(Assumptions!$F$9-Assumptions!$D$9)*(Assumptions!$F$9-Assumptions!$E$9)))</f>
        <v>0.252511689371016</v>
      </c>
      <c r="I976" s="19" t="n">
        <f aca="false">IF('Random Draws'!G976&lt;(Assumptions!$E$10-Assumptions!$D$10)/(Assumptions!$F$10-Assumptions!$D$10),Assumptions!$D$10+SQRT('Random Draws'!G976*(Assumptions!$F$10-Assumptions!$D$10)*(Assumptions!$E$10-Assumptions!$D$10)),Assumptions!$F$10-SQRT((1-'Random Draws'!G976)*(Assumptions!$F$10-Assumptions!$D$10)*(Assumptions!$F$10-Assumptions!$E$10)))</f>
        <v>0.0222764568886321</v>
      </c>
      <c r="J976" s="19" t="n">
        <f aca="false">IF('Random Draws'!H976&lt;(Assumptions!$E$11-Assumptions!$D$11)/(Assumptions!$F$11-Assumptions!$D$11),Assumptions!$D$11+SQRT('Random Draws'!H976*(Assumptions!$F$11-Assumptions!$D$11)*(Assumptions!$E$11-Assumptions!$D$11)),Assumptions!$F$11-SQRT((1-'Random Draws'!H976)*(Assumptions!$F$11-Assumptions!$D$11)*(Assumptions!$F$11-Assumptions!$E$11)))</f>
        <v>0.168248658332291</v>
      </c>
      <c r="K976" s="19" t="n">
        <f aca="false">MAX(G976,I976+Assumptions!$D$21)</f>
        <v>0.080255329453175</v>
      </c>
      <c r="L976" s="28" t="n">
        <f aca="false">(F976-Assumptions!$D$15)*(1-H976)+Assumptions!$D$15-J976</f>
        <v>0.159172481135102</v>
      </c>
      <c r="M976" s="21" t="n">
        <f aca="false">Assumptions!$D$14*(1+E976)^1*L976-Assumptions!$D$14*(1+E976)^0*E976*Assumptions!$D$16</f>
        <v>24.0029916771375</v>
      </c>
      <c r="N976" s="21" t="n">
        <f aca="false">Assumptions!$D$14*(1+E976)^2*L976-Assumptions!$D$14*(1+E976)^1*E976*Assumptions!$D$16</f>
        <v>25.185816856808</v>
      </c>
      <c r="O976" s="21" t="n">
        <f aca="false">Assumptions!$D$14*(1+E976)^3*L976-Assumptions!$D$14*(1+E976)^2*E976*Assumptions!$D$16</f>
        <v>26.4269295793182</v>
      </c>
      <c r="P976" s="21" t="n">
        <f aca="false">Assumptions!$D$14*(1+E976)^4*L976-Assumptions!$D$14*(1+E976)^3*E976*Assumptions!$D$16</f>
        <v>27.7292021521812</v>
      </c>
      <c r="Q976" s="21" t="n">
        <f aca="false">Assumptions!$D$14*(1+E976)^5*L976-Assumptions!$D$14*(1+E976)^4*E976*Assumptions!$D$16</f>
        <v>29.0956484251687</v>
      </c>
      <c r="R976" s="21" t="n">
        <f aca="false">M976/(1+K976)+N976/(1+K976)^2+O976/(1+K976)^3+P976/(1+K976)^4+Q976/(1+K976)^5</f>
        <v>104.907135182008</v>
      </c>
      <c r="S976" s="21" t="n">
        <f aca="false">Q976*(1+I976)/(K976-I976)</f>
        <v>513.010948080227</v>
      </c>
      <c r="T976" s="21" t="n">
        <f aca="false">R976+S976/(1+K976)^5</f>
        <v>453.641339369383</v>
      </c>
      <c r="U976" s="8" t="n">
        <f aca="false">(T976-Assumptions!$D$17)/Assumptions!$D$18</f>
        <v>10.7456535747753</v>
      </c>
    </row>
    <row r="977" customFormat="false" ht="15" hidden="false" customHeight="false" outlineLevel="0" collapsed="false">
      <c r="B977" s="2" t="n">
        <v>972</v>
      </c>
      <c r="C977" s="27" t="n">
        <f aca="false">NORMSDIST('Random Draws'!C977)</f>
        <v>0.0294947641028646</v>
      </c>
      <c r="D977" s="27" t="n">
        <f aca="false">NORMSDIST(Assumptions!$D$22*'Random Draws'!C977+SQRT(1-Assumptions!$D$22^2)*'Random Draws'!D977)</f>
        <v>0.337425453298438</v>
      </c>
      <c r="E977" s="19" t="n">
        <f aca="false">IF(C977&lt;(Assumptions!$E$6-Assumptions!$D$6)/(Assumptions!$F$6-Assumptions!$D$6),Assumptions!$D$6+SQRT(C977*(Assumptions!$F$6-Assumptions!$D$6)*(Assumptions!$E$6-Assumptions!$D$6)),Assumptions!$F$6-SQRT((1-C977)*(Assumptions!$F$6-Assumptions!$D$6)*(Assumptions!$F$6-Assumptions!$E$6)))</f>
        <v>0.0521438799612942</v>
      </c>
      <c r="F977" s="19" t="n">
        <f aca="false">IF(D977&lt;(Assumptions!$E$7-Assumptions!$D$7)/(Assumptions!$F$7-Assumptions!$D$7),Assumptions!$D$7+SQRT(D977*(Assumptions!$F$7-Assumptions!$D$7)*(Assumptions!$E$7-Assumptions!$D$7)),Assumptions!$F$7-SQRT((1-D977)*(Assumptions!$F$7-Assumptions!$D$7)*(Assumptions!$F$7-Assumptions!$E$7)))</f>
        <v>0.404995029945435</v>
      </c>
      <c r="G977" s="19" t="n">
        <f aca="false">MIN(Assumptions!$D$24,MAX(Assumptions!$D$23,Assumptions!$D$8+Assumptions!$E$8*'Random Draws'!E977))</f>
        <v>0.075354428636308</v>
      </c>
      <c r="H977" s="19" t="n">
        <f aca="false">IF('Random Draws'!F977&lt;(Assumptions!$E$9-Assumptions!$D$9)/(Assumptions!$F$9-Assumptions!$D$9),Assumptions!$D$9+SQRT('Random Draws'!F977*(Assumptions!$F$9-Assumptions!$D$9)*(Assumptions!$E$9-Assumptions!$D$9)),Assumptions!$F$9-SQRT((1-'Random Draws'!F977)*(Assumptions!$F$9-Assumptions!$D$9)*(Assumptions!$F$9-Assumptions!$E$9)))</f>
        <v>0.25618429101998</v>
      </c>
      <c r="I977" s="19" t="n">
        <f aca="false">IF('Random Draws'!G977&lt;(Assumptions!$E$10-Assumptions!$D$10)/(Assumptions!$F$10-Assumptions!$D$10),Assumptions!$D$10+SQRT('Random Draws'!G977*(Assumptions!$F$10-Assumptions!$D$10)*(Assumptions!$E$10-Assumptions!$D$10)),Assumptions!$F$10-SQRT((1-'Random Draws'!G977)*(Assumptions!$F$10-Assumptions!$D$10)*(Assumptions!$F$10-Assumptions!$E$10)))</f>
        <v>0.0182145934631453</v>
      </c>
      <c r="J977" s="19" t="n">
        <f aca="false">IF('Random Draws'!H977&lt;(Assumptions!$E$11-Assumptions!$D$11)/(Assumptions!$F$11-Assumptions!$D$11),Assumptions!$D$11+SQRT('Random Draws'!H977*(Assumptions!$F$11-Assumptions!$D$11)*(Assumptions!$E$11-Assumptions!$D$11)),Assumptions!$F$11-SQRT((1-'Random Draws'!H977)*(Assumptions!$F$11-Assumptions!$D$11)*(Assumptions!$F$11-Assumptions!$E$11)))</f>
        <v>0.169488464458265</v>
      </c>
      <c r="K977" s="19" t="n">
        <f aca="false">MAX(G977,I977+Assumptions!$D$21)</f>
        <v>0.075354428636308</v>
      </c>
      <c r="L977" s="28" t="n">
        <f aca="false">(F977-Assumptions!$D$15)*(1-H977)+Assumptions!$D$15-J977</f>
        <v>0.165057158706581</v>
      </c>
      <c r="M977" s="21" t="n">
        <f aca="false">Assumptions!$D$14*(1+E977)^1*L977-Assumptions!$D$14*(1+E977)^0*E977*Assumptions!$D$16</f>
        <v>24.9544366318232</v>
      </c>
      <c r="N977" s="21" t="n">
        <f aca="false">Assumptions!$D$14*(1+E977)^2*L977-Assumptions!$D$14*(1+E977)^1*E977*Assumptions!$D$16</f>
        <v>26.2556577800547</v>
      </c>
      <c r="O977" s="21" t="n">
        <f aca="false">Assumptions!$D$14*(1+E977)^3*L977-Assumptions!$D$14*(1+E977)^2*E977*Assumptions!$D$16</f>
        <v>27.6247296476426</v>
      </c>
      <c r="P977" s="21" t="n">
        <f aca="false">Assumptions!$D$14*(1+E977)^4*L977-Assumptions!$D$14*(1+E977)^3*E977*Assumptions!$D$16</f>
        <v>29.0651902343525</v>
      </c>
      <c r="Q977" s="21" t="n">
        <f aca="false">Assumptions!$D$14*(1+E977)^5*L977-Assumptions!$D$14*(1+E977)^4*E977*Assumptions!$D$16</f>
        <v>30.5807620249848</v>
      </c>
      <c r="R977" s="21" t="n">
        <f aca="false">M977/(1+K977)+N977/(1+K977)^2+O977/(1+K977)^3+P977/(1+K977)^4+Q977/(1+K977)^5</f>
        <v>111.127083532782</v>
      </c>
      <c r="S977" s="21" t="n">
        <f aca="false">Q977*(1+I977)/(K977-I977)</f>
        <v>544.939936888159</v>
      </c>
      <c r="T977" s="21" t="n">
        <f aca="false">R977+S977/(1+K977)^5</f>
        <v>490.084575183528</v>
      </c>
      <c r="U977" s="8" t="n">
        <f aca="false">(T977-Assumptions!$D$17)/Assumptions!$D$18</f>
        <v>12.2033830073411</v>
      </c>
    </row>
    <row r="978" customFormat="false" ht="15" hidden="false" customHeight="false" outlineLevel="0" collapsed="false">
      <c r="B978" s="2" t="n">
        <v>973</v>
      </c>
      <c r="C978" s="27" t="n">
        <f aca="false">NORMSDIST('Random Draws'!C978)</f>
        <v>0.823579493527723</v>
      </c>
      <c r="D978" s="27" t="n">
        <f aca="false">NORMSDIST(Assumptions!$D$22*'Random Draws'!C978+SQRT(1-Assumptions!$D$22^2)*'Random Draws'!D978)</f>
        <v>0.541009410608895</v>
      </c>
      <c r="E978" s="19" t="n">
        <f aca="false">IF(C978&lt;(Assumptions!$E$6-Assumptions!$D$6)/(Assumptions!$F$6-Assumptions!$D$6),Assumptions!$D$6+SQRT(C978*(Assumptions!$F$6-Assumptions!$D$6)*(Assumptions!$E$6-Assumptions!$D$6)),Assumptions!$F$6-SQRT((1-C978)*(Assumptions!$F$6-Assumptions!$D$6)*(Assumptions!$F$6-Assumptions!$E$6)))</f>
        <v>0.110299789018234</v>
      </c>
      <c r="F978" s="19" t="n">
        <f aca="false">IF(D978&lt;(Assumptions!$E$7-Assumptions!$D$7)/(Assumptions!$F$7-Assumptions!$D$7),Assumptions!$D$7+SQRT(D978*(Assumptions!$F$7-Assumptions!$D$7)*(Assumptions!$E$7-Assumptions!$D$7)),Assumptions!$F$7-SQRT((1-D978)*(Assumptions!$F$7-Assumptions!$D$7)*(Assumptions!$F$7-Assumptions!$E$7)))</f>
        <v>0.416974173654853</v>
      </c>
      <c r="G978" s="19" t="n">
        <f aca="false">MIN(Assumptions!$D$24,MAX(Assumptions!$D$23,Assumptions!$D$8+Assumptions!$E$8*'Random Draws'!E978))</f>
        <v>0.080487005462443</v>
      </c>
      <c r="H978" s="19" t="n">
        <f aca="false">IF('Random Draws'!F978&lt;(Assumptions!$E$9-Assumptions!$D$9)/(Assumptions!$F$9-Assumptions!$D$9),Assumptions!$D$9+SQRT('Random Draws'!F978*(Assumptions!$F$9-Assumptions!$D$9)*(Assumptions!$E$9-Assumptions!$D$9)),Assumptions!$F$9-SQRT((1-'Random Draws'!F978)*(Assumptions!$F$9-Assumptions!$D$9)*(Assumptions!$F$9-Assumptions!$E$9)))</f>
        <v>0.260411423328375</v>
      </c>
      <c r="I978" s="19" t="n">
        <f aca="false">IF('Random Draws'!G978&lt;(Assumptions!$E$10-Assumptions!$D$10)/(Assumptions!$F$10-Assumptions!$D$10),Assumptions!$D$10+SQRT('Random Draws'!G978*(Assumptions!$F$10-Assumptions!$D$10)*(Assumptions!$E$10-Assumptions!$D$10)),Assumptions!$F$10-SQRT((1-'Random Draws'!G978)*(Assumptions!$F$10-Assumptions!$D$10)*(Assumptions!$F$10-Assumptions!$E$10)))</f>
        <v>0.0223601170841624</v>
      </c>
      <c r="J978" s="19" t="n">
        <f aca="false">IF('Random Draws'!H978&lt;(Assumptions!$E$11-Assumptions!$D$11)/(Assumptions!$F$11-Assumptions!$D$11),Assumptions!$D$11+SQRT('Random Draws'!H978*(Assumptions!$F$11-Assumptions!$D$11)*(Assumptions!$E$11-Assumptions!$D$11)),Assumptions!$F$11-SQRT((1-'Random Draws'!H978)*(Assumptions!$F$11-Assumptions!$D$11)*(Assumptions!$F$11-Assumptions!$E$11)))</f>
        <v>0.148782808302735</v>
      </c>
      <c r="K978" s="19" t="n">
        <f aca="false">MAX(G978,I978+Assumptions!$D$21)</f>
        <v>0.080487005462443</v>
      </c>
      <c r="L978" s="28" t="n">
        <f aca="false">(F978-Assumptions!$D$15)*(1-H978)+Assumptions!$D$15-J978</f>
        <v>0.193460012332173</v>
      </c>
      <c r="M978" s="21" t="n">
        <f aca="false">Assumptions!$D$14*(1+E978)^1*L978-Assumptions!$D$14*(1+E978)^0*E978*Assumptions!$D$16</f>
        <v>30.6659944947729</v>
      </c>
      <c r="N978" s="21" t="n">
        <f aca="false">Assumptions!$D$14*(1+E978)^2*L978-Assumptions!$D$14*(1+E978)^1*E978*Assumptions!$D$16</f>
        <v>34.0484472175807</v>
      </c>
      <c r="O978" s="21" t="n">
        <f aca="false">Assumptions!$D$14*(1+E978)^3*L978-Assumptions!$D$14*(1+E978)^2*E978*Assumptions!$D$16</f>
        <v>37.8039837620783</v>
      </c>
      <c r="P978" s="21" t="n">
        <f aca="false">Assumptions!$D$14*(1+E978)^4*L978-Assumptions!$D$14*(1+E978)^3*E978*Assumptions!$D$16</f>
        <v>41.9737551950843</v>
      </c>
      <c r="Q978" s="21" t="n">
        <f aca="false">Assumptions!$D$14*(1+E978)^5*L978-Assumptions!$D$14*(1+E978)^4*E978*Assumptions!$D$16</f>
        <v>46.6034515374051</v>
      </c>
      <c r="R978" s="21" t="n">
        <f aca="false">M978/(1+K978)+N978/(1+K978)^2+O978/(1+K978)^3+P978/(1+K978)^4+Q978/(1+K978)^5</f>
        <v>149.958336598642</v>
      </c>
      <c r="S978" s="21" t="n">
        <f aca="false">Q978*(1+I978)/(K978-I978)</f>
        <v>819.681071868808</v>
      </c>
      <c r="T978" s="21" t="n">
        <f aca="false">R978+S978/(1+K978)^5</f>
        <v>706.563416354017</v>
      </c>
      <c r="U978" s="8" t="n">
        <f aca="false">(T978-Assumptions!$D$17)/Assumptions!$D$18</f>
        <v>20.8625366541607</v>
      </c>
    </row>
    <row r="979" customFormat="false" ht="15" hidden="false" customHeight="false" outlineLevel="0" collapsed="false">
      <c r="B979" s="2" t="n">
        <v>974</v>
      </c>
      <c r="C979" s="27" t="n">
        <f aca="false">NORMSDIST('Random Draws'!C979)</f>
        <v>0.164756191155734</v>
      </c>
      <c r="D979" s="27" t="n">
        <f aca="false">NORMSDIST(Assumptions!$D$22*'Random Draws'!C979+SQRT(1-Assumptions!$D$22^2)*'Random Draws'!D979)</f>
        <v>0.901182382436701</v>
      </c>
      <c r="E979" s="19" t="n">
        <f aca="false">IF(C979&lt;(Assumptions!$E$6-Assumptions!$D$6)/(Assumptions!$F$6-Assumptions!$D$6),Assumptions!$D$6+SQRT(C979*(Assumptions!$F$6-Assumptions!$D$6)*(Assumptions!$E$6-Assumptions!$D$6)),Assumptions!$F$6-SQRT((1-C979)*(Assumptions!$F$6-Assumptions!$D$6)*(Assumptions!$F$6-Assumptions!$E$6)))</f>
        <v>0.0687015845517049</v>
      </c>
      <c r="F979" s="19" t="n">
        <f aca="false">IF(D979&lt;(Assumptions!$E$7-Assumptions!$D$7)/(Assumptions!$F$7-Assumptions!$D$7),Assumptions!$D$7+SQRT(D979*(Assumptions!$F$7-Assumptions!$D$7)*(Assumptions!$E$7-Assumptions!$D$7)),Assumptions!$F$7-SQRT((1-D979)*(Assumptions!$F$7-Assumptions!$D$7)*(Assumptions!$F$7-Assumptions!$E$7)))</f>
        <v>0.440118589832379</v>
      </c>
      <c r="G979" s="19" t="n">
        <f aca="false">MIN(Assumptions!$D$24,MAX(Assumptions!$D$23,Assumptions!$D$8+Assumptions!$E$8*'Random Draws'!E979))</f>
        <v>0.082824584085878</v>
      </c>
      <c r="H979" s="19" t="n">
        <f aca="false">IF('Random Draws'!F979&lt;(Assumptions!$E$9-Assumptions!$D$9)/(Assumptions!$F$9-Assumptions!$D$9),Assumptions!$D$9+SQRT('Random Draws'!F979*(Assumptions!$F$9-Assumptions!$D$9)*(Assumptions!$E$9-Assumptions!$D$9)),Assumptions!$F$9-SQRT((1-'Random Draws'!F979)*(Assumptions!$F$9-Assumptions!$D$9)*(Assumptions!$F$9-Assumptions!$E$9)))</f>
        <v>0.328248512779557</v>
      </c>
      <c r="I979" s="19" t="n">
        <f aca="false">IF('Random Draws'!G979&lt;(Assumptions!$E$10-Assumptions!$D$10)/(Assumptions!$F$10-Assumptions!$D$10),Assumptions!$D$10+SQRT('Random Draws'!G979*(Assumptions!$F$10-Assumptions!$D$10)*(Assumptions!$E$10-Assumptions!$D$10)),Assumptions!$F$10-SQRT((1-'Random Draws'!G979)*(Assumptions!$F$10-Assumptions!$D$10)*(Assumptions!$F$10-Assumptions!$E$10)))</f>
        <v>0.0159218762895471</v>
      </c>
      <c r="J979" s="19" t="n">
        <f aca="false">IF('Random Draws'!H979&lt;(Assumptions!$E$11-Assumptions!$D$11)/(Assumptions!$F$11-Assumptions!$D$11),Assumptions!$D$11+SQRT('Random Draws'!H979*(Assumptions!$F$11-Assumptions!$D$11)*(Assumptions!$E$11-Assumptions!$D$11)),Assumptions!$F$11-SQRT((1-'Random Draws'!H979)*(Assumptions!$F$11-Assumptions!$D$11)*(Assumptions!$F$11-Assumptions!$E$11)))</f>
        <v>0.139646751130912</v>
      </c>
      <c r="K979" s="19" t="n">
        <f aca="false">MAX(G979,I979+Assumptions!$D$21)</f>
        <v>0.082824584085878</v>
      </c>
      <c r="L979" s="28" t="n">
        <f aca="false">(F979-Assumptions!$D$15)*(1-H979)+Assumptions!$D$15-J979</f>
        <v>0.198675872803695</v>
      </c>
      <c r="M979" s="21" t="n">
        <f aca="false">Assumptions!$D$14*(1+E979)^1*L979-Assumptions!$D$14*(1+E979)^0*E979*Assumptions!$D$16</f>
        <v>30.4883050184378</v>
      </c>
      <c r="N979" s="21" t="n">
        <f aca="false">Assumptions!$D$14*(1+E979)^2*L979-Assumptions!$D$14*(1+E979)^1*E979*Assumptions!$D$16</f>
        <v>32.5828998835002</v>
      </c>
      <c r="O979" s="21" t="n">
        <f aca="false">Assumptions!$D$14*(1+E979)^3*L979-Assumptions!$D$14*(1+E979)^2*E979*Assumptions!$D$16</f>
        <v>34.8213967347862</v>
      </c>
      <c r="P979" s="21" t="n">
        <f aca="false">Assumptions!$D$14*(1+E979)^4*L979-Assumptions!$D$14*(1+E979)^3*E979*Assumptions!$D$16</f>
        <v>37.2136818667696</v>
      </c>
      <c r="Q979" s="21" t="n">
        <f aca="false">Assumptions!$D$14*(1+E979)^5*L979-Assumptions!$D$14*(1+E979)^4*E979*Assumptions!$D$16</f>
        <v>39.7703207780197</v>
      </c>
      <c r="R979" s="21" t="n">
        <f aca="false">M979/(1+K979)+N979/(1+K979)^2+O979/(1+K979)^3+P979/(1+K979)^4+Q979/(1+K979)^5</f>
        <v>137.156603350791</v>
      </c>
      <c r="S979" s="21" t="n">
        <f aca="false">Q979*(1+I979)/(K979-I979)</f>
        <v>603.914852421844</v>
      </c>
      <c r="T979" s="21" t="n">
        <f aca="false">R979+S979/(1+K979)^5</f>
        <v>542.838076093005</v>
      </c>
      <c r="U979" s="8" t="n">
        <f aca="false">(T979-Assumptions!$D$17)/Assumptions!$D$18</f>
        <v>14.3135230437202</v>
      </c>
    </row>
    <row r="980" customFormat="false" ht="15" hidden="false" customHeight="false" outlineLevel="0" collapsed="false">
      <c r="B980" s="2" t="n">
        <v>975</v>
      </c>
      <c r="C980" s="27" t="n">
        <f aca="false">NORMSDIST('Random Draws'!C980)</f>
        <v>0.337540196096967</v>
      </c>
      <c r="D980" s="27" t="n">
        <f aca="false">NORMSDIST(Assumptions!$D$22*'Random Draws'!C980+SQRT(1-Assumptions!$D$22^2)*'Random Draws'!D980)</f>
        <v>0.409480639601731</v>
      </c>
      <c r="E980" s="19" t="n">
        <f aca="false">IF(C980&lt;(Assumptions!$E$6-Assumptions!$D$6)/(Assumptions!$F$6-Assumptions!$D$6),Assumptions!$D$6+SQRT(C980*(Assumptions!$F$6-Assumptions!$D$6)*(Assumptions!$E$6-Assumptions!$D$6)),Assumptions!$F$6-SQRT((1-C980)*(Assumptions!$F$6-Assumptions!$D$6)*(Assumptions!$F$6-Assumptions!$E$6)))</f>
        <v>0.0810816379966139</v>
      </c>
      <c r="F980" s="19" t="n">
        <f aca="false">IF(D980&lt;(Assumptions!$E$7-Assumptions!$D$7)/(Assumptions!$F$7-Assumptions!$D$7),Assumptions!$D$7+SQRT(D980*(Assumptions!$F$7-Assumptions!$D$7)*(Assumptions!$E$7-Assumptions!$D$7)),Assumptions!$F$7-SQRT((1-D980)*(Assumptions!$F$7-Assumptions!$D$7)*(Assumptions!$F$7-Assumptions!$E$7)))</f>
        <v>0.409566963167118</v>
      </c>
      <c r="G980" s="19" t="n">
        <f aca="false">MIN(Assumptions!$D$24,MAX(Assumptions!$D$23,Assumptions!$D$8+Assumptions!$E$8*'Random Draws'!E980))</f>
        <v>0.089017560617653</v>
      </c>
      <c r="H980" s="19" t="n">
        <f aca="false">IF('Random Draws'!F980&lt;(Assumptions!$E$9-Assumptions!$D$9)/(Assumptions!$F$9-Assumptions!$D$9),Assumptions!$D$9+SQRT('Random Draws'!F980*(Assumptions!$F$9-Assumptions!$D$9)*(Assumptions!$E$9-Assumptions!$D$9)),Assumptions!$F$9-SQRT((1-'Random Draws'!F980)*(Assumptions!$F$9-Assumptions!$D$9)*(Assumptions!$F$9-Assumptions!$E$9)))</f>
        <v>0.302692466213339</v>
      </c>
      <c r="I980" s="19" t="n">
        <f aca="false">IF('Random Draws'!G980&lt;(Assumptions!$E$10-Assumptions!$D$10)/(Assumptions!$F$10-Assumptions!$D$10),Assumptions!$D$10+SQRT('Random Draws'!G980*(Assumptions!$F$10-Assumptions!$D$10)*(Assumptions!$E$10-Assumptions!$D$10)),Assumptions!$F$10-SQRT((1-'Random Draws'!G980)*(Assumptions!$F$10-Assumptions!$D$10)*(Assumptions!$F$10-Assumptions!$E$10)))</f>
        <v>0.0220398571442967</v>
      </c>
      <c r="J980" s="19" t="n">
        <f aca="false">IF('Random Draws'!H980&lt;(Assumptions!$E$11-Assumptions!$D$11)/(Assumptions!$F$11-Assumptions!$D$11),Assumptions!$D$11+SQRT('Random Draws'!H980*(Assumptions!$F$11-Assumptions!$D$11)*(Assumptions!$E$11-Assumptions!$D$11)),Assumptions!$F$11-SQRT((1-'Random Draws'!H980)*(Assumptions!$F$11-Assumptions!$D$11)*(Assumptions!$F$11-Assumptions!$E$11)))</f>
        <v>0.14033103619681</v>
      </c>
      <c r="K980" s="19" t="n">
        <f aca="false">MAX(G980,I980+Assumptions!$D$21)</f>
        <v>0.089017560617653</v>
      </c>
      <c r="L980" s="28" t="n">
        <f aca="false">(F980-Assumptions!$D$15)*(1-H980)+Assumptions!$D$15-J980</f>
        <v>0.184613113417479</v>
      </c>
      <c r="M980" s="21" t="n">
        <f aca="false">Assumptions!$D$14*(1+E980)^1*L980-Assumptions!$D$14*(1+E980)^0*E980*Assumptions!$D$16</f>
        <v>28.586662696823</v>
      </c>
      <c r="N980" s="21" t="n">
        <f aca="false">Assumptions!$D$14*(1+E980)^2*L980-Assumptions!$D$14*(1+E980)^1*E980*Assumptions!$D$16</f>
        <v>30.9045161331382</v>
      </c>
      <c r="O980" s="21" t="n">
        <f aca="false">Assumptions!$D$14*(1+E980)^3*L980-Assumptions!$D$14*(1+E980)^2*E980*Assumptions!$D$16</f>
        <v>33.4103049227058</v>
      </c>
      <c r="P980" s="21" t="n">
        <f aca="false">Assumptions!$D$14*(1+E980)^4*L980-Assumptions!$D$14*(1+E980)^3*E980*Assumptions!$D$16</f>
        <v>36.1192671718051</v>
      </c>
      <c r="Q980" s="21" t="n">
        <f aca="false">Assumptions!$D$14*(1+E980)^5*L980-Assumptions!$D$14*(1+E980)^4*E980*Assumptions!$D$16</f>
        <v>39.0478765173324</v>
      </c>
      <c r="R980" s="21" t="n">
        <f aca="false">M980/(1+K980)+N980/(1+K980)^2+O980/(1+K980)^3+P980/(1+K980)^4+Q980/(1+K980)^5</f>
        <v>129.350772441395</v>
      </c>
      <c r="S980" s="21" t="n">
        <f aca="false">Q980*(1+I980)/(K980-I980)</f>
        <v>595.847335276853</v>
      </c>
      <c r="T980" s="21" t="n">
        <f aca="false">R980+S980/(1+K980)^5</f>
        <v>518.360612478331</v>
      </c>
      <c r="U980" s="8" t="n">
        <f aca="false">(T980-Assumptions!$D$17)/Assumptions!$D$18</f>
        <v>13.3344244991332</v>
      </c>
    </row>
    <row r="981" customFormat="false" ht="15" hidden="false" customHeight="false" outlineLevel="0" collapsed="false">
      <c r="B981" s="2" t="n">
        <v>976</v>
      </c>
      <c r="C981" s="27" t="n">
        <f aca="false">NORMSDIST('Random Draws'!C981)</f>
        <v>0.987469285982597</v>
      </c>
      <c r="D981" s="27" t="n">
        <f aca="false">NORMSDIST(Assumptions!$D$22*'Random Draws'!C981+SQRT(1-Assumptions!$D$22^2)*'Random Draws'!D981)</f>
        <v>0.994764313423918</v>
      </c>
      <c r="E981" s="19" t="n">
        <f aca="false">IF(C981&lt;(Assumptions!$E$6-Assumptions!$D$6)/(Assumptions!$F$6-Assumptions!$D$6),Assumptions!$D$6+SQRT(C981*(Assumptions!$F$6-Assumptions!$D$6)*(Assumptions!$E$6-Assumptions!$D$6)),Assumptions!$F$6-SQRT((1-C981)*(Assumptions!$F$6-Assumptions!$D$6)*(Assumptions!$F$6-Assumptions!$E$6)))</f>
        <v>0.132084599183426</v>
      </c>
      <c r="F981" s="19" t="n">
        <f aca="false">IF(D981&lt;(Assumptions!$E$7-Assumptions!$D$7)/(Assumptions!$F$7-Assumptions!$D$7),Assumptions!$D$7+SQRT(D981*(Assumptions!$F$7-Assumptions!$D$7)*(Assumptions!$E$7-Assumptions!$D$7)),Assumptions!$F$7-SQRT((1-D981)*(Assumptions!$F$7-Assumptions!$D$7)*(Assumptions!$F$7-Assumptions!$E$7)))</f>
        <v>0.455423675459025</v>
      </c>
      <c r="G981" s="19" t="n">
        <f aca="false">MIN(Assumptions!$D$24,MAX(Assumptions!$D$23,Assumptions!$D$8+Assumptions!$E$8*'Random Draws'!E981))</f>
        <v>0.070202427024144</v>
      </c>
      <c r="H981" s="19" t="n">
        <f aca="false">IF('Random Draws'!F981&lt;(Assumptions!$E$9-Assumptions!$D$9)/(Assumptions!$F$9-Assumptions!$D$9),Assumptions!$D$9+SQRT('Random Draws'!F981*(Assumptions!$F$9-Assumptions!$D$9)*(Assumptions!$E$9-Assumptions!$D$9)),Assumptions!$F$9-SQRT((1-'Random Draws'!F981)*(Assumptions!$F$9-Assumptions!$D$9)*(Assumptions!$F$9-Assumptions!$E$9)))</f>
        <v>0.305785046122581</v>
      </c>
      <c r="I981" s="19" t="n">
        <f aca="false">IF('Random Draws'!G981&lt;(Assumptions!$E$10-Assumptions!$D$10)/(Assumptions!$F$10-Assumptions!$D$10),Assumptions!$D$10+SQRT('Random Draws'!G981*(Assumptions!$F$10-Assumptions!$D$10)*(Assumptions!$E$10-Assumptions!$D$10)),Assumptions!$F$10-SQRT((1-'Random Draws'!G981)*(Assumptions!$F$10-Assumptions!$D$10)*(Assumptions!$F$10-Assumptions!$E$10)))</f>
        <v>0.0141588466893419</v>
      </c>
      <c r="J981" s="19" t="n">
        <f aca="false">IF('Random Draws'!H981&lt;(Assumptions!$E$11-Assumptions!$D$11)/(Assumptions!$F$11-Assumptions!$D$11),Assumptions!$D$11+SQRT('Random Draws'!H981*(Assumptions!$F$11-Assumptions!$D$11)*(Assumptions!$E$11-Assumptions!$D$11)),Assumptions!$F$11-SQRT((1-'Random Draws'!H981)*(Assumptions!$F$11-Assumptions!$D$11)*(Assumptions!$F$11-Assumptions!$E$11)))</f>
        <v>0.171830322874925</v>
      </c>
      <c r="K981" s="19" t="n">
        <f aca="false">MAX(G981,I981+Assumptions!$D$21)</f>
        <v>0.070202427024144</v>
      </c>
      <c r="L981" s="28" t="n">
        <f aca="false">(F981-Assumptions!$D$15)*(1-H981)+Assumptions!$D$15-J981</f>
        <v>0.184083658974483</v>
      </c>
      <c r="M981" s="21" t="n">
        <f aca="false">Assumptions!$D$14*(1+E981)^1*L981-Assumptions!$D$14*(1+E981)^0*E981*Assumptions!$D$16</f>
        <v>29.6431819100722</v>
      </c>
      <c r="N981" s="21" t="n">
        <f aca="false">Assumptions!$D$14*(1+E981)^2*L981-Assumptions!$D$14*(1+E981)^1*E981*Assumptions!$D$16</f>
        <v>33.5585897111855</v>
      </c>
      <c r="O981" s="21" t="n">
        <f aca="false">Assumptions!$D$14*(1+E981)^3*L981-Assumptions!$D$14*(1+E981)^2*E981*Assumptions!$D$16</f>
        <v>37.9911625823485</v>
      </c>
      <c r="P981" s="21" t="n">
        <f aca="false">Assumptions!$D$14*(1+E981)^4*L981-Assumptions!$D$14*(1+E981)^3*E981*Assumptions!$D$16</f>
        <v>43.0092100645504</v>
      </c>
      <c r="Q981" s="21" t="n">
        <f aca="false">Assumptions!$D$14*(1+E981)^5*L981-Assumptions!$D$14*(1+E981)^4*E981*Assumptions!$D$16</f>
        <v>48.6900643371223</v>
      </c>
      <c r="R981" s="21" t="n">
        <f aca="false">M981/(1+K981)+N981/(1+K981)^2+O981/(1+K981)^3+P981/(1+K981)^4+Q981/(1+K981)^5</f>
        <v>155.462689884914</v>
      </c>
      <c r="S981" s="21" t="n">
        <f aca="false">Q981*(1+I981)/(K981-I981)</f>
        <v>881.090379993122</v>
      </c>
      <c r="T981" s="21" t="n">
        <f aca="false">R981+S981/(1+K981)^5</f>
        <v>783.074058458917</v>
      </c>
      <c r="U981" s="8" t="n">
        <f aca="false">(T981-Assumptions!$D$17)/Assumptions!$D$18</f>
        <v>23.9229623383567</v>
      </c>
    </row>
    <row r="982" customFormat="false" ht="15" hidden="false" customHeight="false" outlineLevel="0" collapsed="false">
      <c r="B982" s="2" t="n">
        <v>977</v>
      </c>
      <c r="C982" s="27" t="n">
        <f aca="false">NORMSDIST('Random Draws'!C982)</f>
        <v>0.854862706572961</v>
      </c>
      <c r="D982" s="27" t="n">
        <f aca="false">NORMSDIST(Assumptions!$D$22*'Random Draws'!C982+SQRT(1-Assumptions!$D$22^2)*'Random Draws'!D982)</f>
        <v>0.756188393254496</v>
      </c>
      <c r="E982" s="19" t="n">
        <f aca="false">IF(C982&lt;(Assumptions!$E$6-Assumptions!$D$6)/(Assumptions!$F$6-Assumptions!$D$6),Assumptions!$D$6+SQRT(C982*(Assumptions!$F$6-Assumptions!$D$6)*(Assumptions!$E$6-Assumptions!$D$6)),Assumptions!$F$6-SQRT((1-C982)*(Assumptions!$F$6-Assumptions!$D$6)*(Assumptions!$F$6-Assumptions!$E$6)))</f>
        <v>0.113061431605685</v>
      </c>
      <c r="F982" s="19" t="n">
        <f aca="false">IF(D982&lt;(Assumptions!$E$7-Assumptions!$D$7)/(Assumptions!$F$7-Assumptions!$D$7),Assumptions!$D$7+SQRT(D982*(Assumptions!$F$7-Assumptions!$D$7)*(Assumptions!$E$7-Assumptions!$D$7)),Assumptions!$F$7-SQRT((1-D982)*(Assumptions!$F$7-Assumptions!$D$7)*(Assumptions!$F$7-Assumptions!$E$7)))</f>
        <v>0.428771064267542</v>
      </c>
      <c r="G982" s="19" t="n">
        <f aca="false">MIN(Assumptions!$D$24,MAX(Assumptions!$D$23,Assumptions!$D$8+Assumptions!$E$8*'Random Draws'!E982))</f>
        <v>0.100342991847216</v>
      </c>
      <c r="H982" s="19" t="n">
        <f aca="false">IF('Random Draws'!F982&lt;(Assumptions!$E$9-Assumptions!$D$9)/(Assumptions!$F$9-Assumptions!$D$9),Assumptions!$D$9+SQRT('Random Draws'!F982*(Assumptions!$F$9-Assumptions!$D$9)*(Assumptions!$E$9-Assumptions!$D$9)),Assumptions!$F$9-SQRT((1-'Random Draws'!F982)*(Assumptions!$F$9-Assumptions!$D$9)*(Assumptions!$F$9-Assumptions!$E$9)))</f>
        <v>0.270309409219799</v>
      </c>
      <c r="I982" s="19" t="n">
        <f aca="false">IF('Random Draws'!G982&lt;(Assumptions!$E$10-Assumptions!$D$10)/(Assumptions!$F$10-Assumptions!$D$10),Assumptions!$D$10+SQRT('Random Draws'!G982*(Assumptions!$F$10-Assumptions!$D$10)*(Assumptions!$E$10-Assumptions!$D$10)),Assumptions!$F$10-SQRT((1-'Random Draws'!G982)*(Assumptions!$F$10-Assumptions!$D$10)*(Assumptions!$F$10-Assumptions!$E$10)))</f>
        <v>0.0226915714629251</v>
      </c>
      <c r="J982" s="19" t="n">
        <f aca="false">IF('Random Draws'!H982&lt;(Assumptions!$E$11-Assumptions!$D$11)/(Assumptions!$F$11-Assumptions!$D$11),Assumptions!$D$11+SQRT('Random Draws'!H982*(Assumptions!$F$11-Assumptions!$D$11)*(Assumptions!$E$11-Assumptions!$D$11)),Assumptions!$F$11-SQRT((1-'Random Draws'!H982)*(Assumptions!$F$11-Assumptions!$D$11)*(Assumptions!$F$11-Assumptions!$E$11)))</f>
        <v>0.175089539333625</v>
      </c>
      <c r="K982" s="19" t="n">
        <f aca="false">MAX(G982,I982+Assumptions!$D$21)</f>
        <v>0.100342991847216</v>
      </c>
      <c r="L982" s="28" t="n">
        <f aca="false">(F982-Assumptions!$D$15)*(1-H982)+Assumptions!$D$15-J982</f>
        <v>0.172920895059787</v>
      </c>
      <c r="M982" s="21" t="n">
        <f aca="false">Assumptions!$D$14*(1+E982)^1*L982-Assumptions!$D$14*(1+E982)^0*E982*Assumptions!$D$16</f>
        <v>27.4165617289338</v>
      </c>
      <c r="N982" s="21" t="n">
        <f aca="false">Assumptions!$D$14*(1+E982)^2*L982-Assumptions!$D$14*(1+E982)^1*E982*Assumptions!$D$16</f>
        <v>30.5163174477126</v>
      </c>
      <c r="O982" s="21" t="n">
        <f aca="false">Assumptions!$D$14*(1+E982)^3*L982-Assumptions!$D$14*(1+E982)^2*E982*Assumptions!$D$16</f>
        <v>33.9665359856846</v>
      </c>
      <c r="P982" s="21" t="n">
        <f aca="false">Assumptions!$D$14*(1+E982)^4*L982-Assumptions!$D$14*(1+E982)^3*E982*Assumptions!$D$16</f>
        <v>37.8068411709121</v>
      </c>
      <c r="Q982" s="21" t="n">
        <f aca="false">Assumptions!$D$14*(1+E982)^5*L982-Assumptions!$D$14*(1+E982)^4*E982*Assumptions!$D$16</f>
        <v>42.0813367581841</v>
      </c>
      <c r="R982" s="21" t="n">
        <f aca="false">M982/(1+K982)+N982/(1+K982)^2+O982/(1+K982)^3+P982/(1+K982)^4+Q982/(1+K982)^5</f>
        <v>127.495358556874</v>
      </c>
      <c r="S982" s="21" t="n">
        <f aca="false">Q982*(1+I982)/(K982-I982)</f>
        <v>554.223325285036</v>
      </c>
      <c r="T982" s="21" t="n">
        <f aca="false">R982+S982/(1+K982)^5</f>
        <v>471.08842470433</v>
      </c>
      <c r="U982" s="8" t="n">
        <f aca="false">(T982-Assumptions!$D$17)/Assumptions!$D$18</f>
        <v>11.4435369881732</v>
      </c>
    </row>
    <row r="983" customFormat="false" ht="15" hidden="false" customHeight="false" outlineLevel="0" collapsed="false">
      <c r="B983" s="2" t="n">
        <v>978</v>
      </c>
      <c r="C983" s="27" t="n">
        <f aca="false">NORMSDIST('Random Draws'!C983)</f>
        <v>0.898635700789231</v>
      </c>
      <c r="D983" s="27" t="n">
        <f aca="false">NORMSDIST(Assumptions!$D$22*'Random Draws'!C983+SQRT(1-Assumptions!$D$22^2)*'Random Draws'!D983)</f>
        <v>0.85459473074297</v>
      </c>
      <c r="E983" s="19" t="n">
        <f aca="false">IF(C983&lt;(Assumptions!$E$6-Assumptions!$D$6)/(Assumptions!$F$6-Assumptions!$D$6),Assumptions!$D$6+SQRT(C983*(Assumptions!$F$6-Assumptions!$D$6)*(Assumptions!$E$6-Assumptions!$D$6)),Assumptions!$F$6-SQRT((1-C983)*(Assumptions!$F$6-Assumptions!$D$6)*(Assumptions!$F$6-Assumptions!$E$6)))</f>
        <v>0.117487303669843</v>
      </c>
      <c r="F983" s="19" t="n">
        <f aca="false">IF(D983&lt;(Assumptions!$E$7-Assumptions!$D$7)/(Assumptions!$F$7-Assumptions!$D$7),Assumptions!$D$7+SQRT(D983*(Assumptions!$F$7-Assumptions!$D$7)*(Assumptions!$E$7-Assumptions!$D$7)),Assumptions!$F$7-SQRT((1-D983)*(Assumptions!$F$7-Assumptions!$D$7)*(Assumptions!$F$7-Assumptions!$E$7)))</f>
        <v>0.435883178546332</v>
      </c>
      <c r="G983" s="19" t="n">
        <f aca="false">MIN(Assumptions!$D$24,MAX(Assumptions!$D$23,Assumptions!$D$8+Assumptions!$E$8*'Random Draws'!E983))</f>
        <v>0.063178451915961</v>
      </c>
      <c r="H983" s="19" t="n">
        <f aca="false">IF('Random Draws'!F983&lt;(Assumptions!$E$9-Assumptions!$D$9)/(Assumptions!$F$9-Assumptions!$D$9),Assumptions!$D$9+SQRT('Random Draws'!F983*(Assumptions!$F$9-Assumptions!$D$9)*(Assumptions!$E$9-Assumptions!$D$9)),Assumptions!$F$9-SQRT((1-'Random Draws'!F983)*(Assumptions!$F$9-Assumptions!$D$9)*(Assumptions!$F$9-Assumptions!$E$9)))</f>
        <v>0.258343058062875</v>
      </c>
      <c r="I983" s="19" t="n">
        <f aca="false">IF('Random Draws'!G983&lt;(Assumptions!$E$10-Assumptions!$D$10)/(Assumptions!$F$10-Assumptions!$D$10),Assumptions!$D$10+SQRT('Random Draws'!G983*(Assumptions!$F$10-Assumptions!$D$10)*(Assumptions!$E$10-Assumptions!$D$10)),Assumptions!$F$10-SQRT((1-'Random Draws'!G983)*(Assumptions!$F$10-Assumptions!$D$10)*(Assumptions!$F$10-Assumptions!$E$10)))</f>
        <v>0.0194283650777136</v>
      </c>
      <c r="J983" s="19" t="n">
        <f aca="false">IF('Random Draws'!H983&lt;(Assumptions!$E$11-Assumptions!$D$11)/(Assumptions!$F$11-Assumptions!$D$11),Assumptions!$D$11+SQRT('Random Draws'!H983*(Assumptions!$F$11-Assumptions!$D$11)*(Assumptions!$E$11-Assumptions!$D$11)),Assumptions!$F$11-SQRT((1-'Random Draws'!H983)*(Assumptions!$F$11-Assumptions!$D$11)*(Assumptions!$F$11-Assumptions!$E$11)))</f>
        <v>0.15957585336217</v>
      </c>
      <c r="K983" s="19" t="n">
        <f aca="false">MAX(G983,I983+Assumptions!$D$21)</f>
        <v>0.063178451915961</v>
      </c>
      <c r="L983" s="28" t="n">
        <f aca="false">(F983-Assumptions!$D$15)*(1-H983)+Assumptions!$D$15-J983</f>
        <v>0.19728452942851</v>
      </c>
      <c r="M983" s="21" t="n">
        <f aca="false">Assumptions!$D$14*(1+E983)^1*L983-Assumptions!$D$14*(1+E983)^0*E983*Assumptions!$D$16</f>
        <v>31.4560589718279</v>
      </c>
      <c r="N983" s="21" t="n">
        <f aca="false">Assumptions!$D$14*(1+E983)^2*L983-Assumptions!$D$14*(1+E983)^1*E983*Assumptions!$D$16</f>
        <v>35.1517465245075</v>
      </c>
      <c r="O983" s="21" t="n">
        <f aca="false">Assumptions!$D$14*(1+E983)^3*L983-Assumptions!$D$14*(1+E983)^2*E983*Assumptions!$D$16</f>
        <v>39.2816304429577</v>
      </c>
      <c r="P983" s="21" t="n">
        <f aca="false">Assumptions!$D$14*(1+E983)^4*L983-Assumptions!$D$14*(1+E983)^3*E983*Assumptions!$D$16</f>
        <v>43.896723287456</v>
      </c>
      <c r="Q983" s="21" t="n">
        <f aca="false">Assumptions!$D$14*(1+E983)^5*L983-Assumptions!$D$14*(1+E983)^4*E983*Assumptions!$D$16</f>
        <v>49.0540309464404</v>
      </c>
      <c r="R983" s="21" t="n">
        <f aca="false">M983/(1+K983)+N983/(1+K983)^2+O983/(1+K983)^3+P983/(1+K983)^4+Q983/(1+K983)^5</f>
        <v>163.839401979252</v>
      </c>
      <c r="S983" s="21" t="n">
        <f aca="false">Q983*(1+I983)/(K983-I983)</f>
        <v>1143.01648710064</v>
      </c>
      <c r="T983" s="21" t="n">
        <f aca="false">R983+S983/(1+K983)^5</f>
        <v>1005.27651852755</v>
      </c>
      <c r="U983" s="8" t="n">
        <f aca="false">(T983-Assumptions!$D$17)/Assumptions!$D$18</f>
        <v>32.8110607411021</v>
      </c>
    </row>
    <row r="984" customFormat="false" ht="15" hidden="false" customHeight="false" outlineLevel="0" collapsed="false">
      <c r="B984" s="2" t="n">
        <v>979</v>
      </c>
      <c r="C984" s="27" t="n">
        <f aca="false">NORMSDIST('Random Draws'!C984)</f>
        <v>0.947414497881739</v>
      </c>
      <c r="D984" s="27" t="n">
        <f aca="false">NORMSDIST(Assumptions!$D$22*'Random Draws'!C984+SQRT(1-Assumptions!$D$22^2)*'Random Draws'!D984)</f>
        <v>0.64443095526024</v>
      </c>
      <c r="E984" s="19" t="n">
        <f aca="false">IF(C984&lt;(Assumptions!$E$6-Assumptions!$D$6)/(Assumptions!$F$6-Assumptions!$D$6),Assumptions!$D$6+SQRT(C984*(Assumptions!$F$6-Assumptions!$D$6)*(Assumptions!$E$6-Assumptions!$D$6)),Assumptions!$F$6-SQRT((1-C984)*(Assumptions!$F$6-Assumptions!$D$6)*(Assumptions!$F$6-Assumptions!$E$6)))</f>
        <v>0.12378496035801</v>
      </c>
      <c r="F984" s="19" t="n">
        <f aca="false">IF(D984&lt;(Assumptions!$E$7-Assumptions!$D$7)/(Assumptions!$F$7-Assumptions!$D$7),Assumptions!$D$7+SQRT(D984*(Assumptions!$F$7-Assumptions!$D$7)*(Assumptions!$E$7-Assumptions!$D$7)),Assumptions!$F$7-SQRT((1-D984)*(Assumptions!$F$7-Assumptions!$D$7)*(Assumptions!$F$7-Assumptions!$E$7)))</f>
        <v>0.422286922971481</v>
      </c>
      <c r="G984" s="19" t="n">
        <f aca="false">MIN(Assumptions!$D$24,MAX(Assumptions!$D$23,Assumptions!$D$8+Assumptions!$E$8*'Random Draws'!E984))</f>
        <v>0.083898323441644</v>
      </c>
      <c r="H984" s="19" t="n">
        <f aca="false">IF('Random Draws'!F984&lt;(Assumptions!$E$9-Assumptions!$D$9)/(Assumptions!$F$9-Assumptions!$D$9),Assumptions!$D$9+SQRT('Random Draws'!F984*(Assumptions!$F$9-Assumptions!$D$9)*(Assumptions!$E$9-Assumptions!$D$9)),Assumptions!$F$9-SQRT((1-'Random Draws'!F984)*(Assumptions!$F$9-Assumptions!$D$9)*(Assumptions!$F$9-Assumptions!$E$9)))</f>
        <v>0.252655808857509</v>
      </c>
      <c r="I984" s="19" t="n">
        <f aca="false">IF('Random Draws'!G984&lt;(Assumptions!$E$10-Assumptions!$D$10)/(Assumptions!$F$10-Assumptions!$D$10),Assumptions!$D$10+SQRT('Random Draws'!G984*(Assumptions!$F$10-Assumptions!$D$10)*(Assumptions!$E$10-Assumptions!$D$10)),Assumptions!$F$10-SQRT((1-'Random Draws'!G984)*(Assumptions!$F$10-Assumptions!$D$10)*(Assumptions!$F$10-Assumptions!$E$10)))</f>
        <v>0.0107058847864029</v>
      </c>
      <c r="J984" s="19" t="n">
        <f aca="false">IF('Random Draws'!H984&lt;(Assumptions!$E$11-Assumptions!$D$11)/(Assumptions!$F$11-Assumptions!$D$11),Assumptions!$D$11+SQRT('Random Draws'!H984*(Assumptions!$F$11-Assumptions!$D$11)*(Assumptions!$E$11-Assumptions!$D$11)),Assumptions!$F$11-SQRT((1-'Random Draws'!H984)*(Assumptions!$F$11-Assumptions!$D$11)*(Assumptions!$F$11-Assumptions!$E$11)))</f>
        <v>0.165856039309356</v>
      </c>
      <c r="K984" s="19" t="n">
        <f aca="false">MAX(G984,I984+Assumptions!$D$21)</f>
        <v>0.083898323441644</v>
      </c>
      <c r="L984" s="28" t="n">
        <f aca="false">(F984-Assumptions!$D$15)*(1-H984)+Assumptions!$D$15-J984</f>
        <v>0.182582894720293</v>
      </c>
      <c r="M984" s="21" t="n">
        <f aca="false">Assumptions!$D$14*(1+E984)^1*L984-Assumptions!$D$14*(1+E984)^0*E984*Assumptions!$D$16</f>
        <v>29.2132025327104</v>
      </c>
      <c r="N984" s="21" t="n">
        <f aca="false">Assumptions!$D$14*(1+E984)^2*L984-Assumptions!$D$14*(1+E984)^1*E984*Assumptions!$D$16</f>
        <v>32.8293576501525</v>
      </c>
      <c r="O984" s="21" t="n">
        <f aca="false">Assumptions!$D$14*(1+E984)^3*L984-Assumptions!$D$14*(1+E984)^2*E984*Assumptions!$D$16</f>
        <v>36.8931383854556</v>
      </c>
      <c r="P984" s="21" t="n">
        <f aca="false">Assumptions!$D$14*(1+E984)^4*L984-Assumptions!$D$14*(1+E984)^3*E984*Assumptions!$D$16</f>
        <v>41.4599540579818</v>
      </c>
      <c r="Q984" s="21" t="n">
        <f aca="false">Assumptions!$D$14*(1+E984)^5*L984-Assumptions!$D$14*(1+E984)^4*E984*Assumptions!$D$16</f>
        <v>46.592072827494</v>
      </c>
      <c r="R984" s="21" t="n">
        <f aca="false">M984/(1+K984)+N984/(1+K984)^2+O984/(1+K984)^3+P984/(1+K984)^4+Q984/(1+K984)^5</f>
        <v>145.04975187112</v>
      </c>
      <c r="S984" s="21" t="n">
        <f aca="false">Q984*(1+I984)/(K984-I984)</f>
        <v>643.384522449884</v>
      </c>
      <c r="T984" s="21" t="n">
        <f aca="false">R984+S984/(1+K984)^5</f>
        <v>575.10859910865</v>
      </c>
      <c r="U984" s="8" t="n">
        <f aca="false">(T984-Assumptions!$D$17)/Assumptions!$D$18</f>
        <v>15.604343964346</v>
      </c>
    </row>
    <row r="985" customFormat="false" ht="15" hidden="false" customHeight="false" outlineLevel="0" collapsed="false">
      <c r="B985" s="2" t="n">
        <v>980</v>
      </c>
      <c r="C985" s="27" t="n">
        <f aca="false">NORMSDIST('Random Draws'!C985)</f>
        <v>0.788739810147452</v>
      </c>
      <c r="D985" s="27" t="n">
        <f aca="false">NORMSDIST(Assumptions!$D$22*'Random Draws'!C985+SQRT(1-Assumptions!$D$22^2)*'Random Draws'!D985)</f>
        <v>0.354263466398453</v>
      </c>
      <c r="E985" s="19" t="n">
        <f aca="false">IF(C985&lt;(Assumptions!$E$6-Assumptions!$D$6)/(Assumptions!$F$6-Assumptions!$D$6),Assumptions!$D$6+SQRT(C985*(Assumptions!$F$6-Assumptions!$D$6)*(Assumptions!$E$6-Assumptions!$D$6)),Assumptions!$F$6-SQRT((1-C985)*(Assumptions!$F$6-Assumptions!$D$6)*(Assumptions!$F$6-Assumptions!$E$6)))</f>
        <v>0.107499216174641</v>
      </c>
      <c r="F985" s="19" t="n">
        <f aca="false">IF(D985&lt;(Assumptions!$E$7-Assumptions!$D$7)/(Assumptions!$F$7-Assumptions!$D$7),Assumptions!$D$7+SQRT(D985*(Assumptions!$F$7-Assumptions!$D$7)*(Assumptions!$E$7-Assumptions!$D$7)),Assumptions!$F$7-SQRT((1-D985)*(Assumptions!$F$7-Assumptions!$D$7)*(Assumptions!$F$7-Assumptions!$E$7)))</f>
        <v>0.406104021499114</v>
      </c>
      <c r="G985" s="19" t="n">
        <f aca="false">MIN(Assumptions!$D$24,MAX(Assumptions!$D$23,Assumptions!$D$8+Assumptions!$E$8*'Random Draws'!E985))</f>
        <v>0.065658709984073</v>
      </c>
      <c r="H985" s="19" t="n">
        <f aca="false">IF('Random Draws'!F985&lt;(Assumptions!$E$9-Assumptions!$D$9)/(Assumptions!$F$9-Assumptions!$D$9),Assumptions!$D$9+SQRT('Random Draws'!F985*(Assumptions!$F$9-Assumptions!$D$9)*(Assumptions!$E$9-Assumptions!$D$9)),Assumptions!$F$9-SQRT((1-'Random Draws'!F985)*(Assumptions!$F$9-Assumptions!$D$9)*(Assumptions!$F$9-Assumptions!$E$9)))</f>
        <v>0.258419895540154</v>
      </c>
      <c r="I985" s="19" t="n">
        <f aca="false">IF('Random Draws'!G985&lt;(Assumptions!$E$10-Assumptions!$D$10)/(Assumptions!$F$10-Assumptions!$D$10),Assumptions!$D$10+SQRT('Random Draws'!G985*(Assumptions!$F$10-Assumptions!$D$10)*(Assumptions!$E$10-Assumptions!$D$10)),Assumptions!$F$10-SQRT((1-'Random Draws'!G985)*(Assumptions!$F$10-Assumptions!$D$10)*(Assumptions!$F$10-Assumptions!$E$10)))</f>
        <v>0.0177383913135289</v>
      </c>
      <c r="J985" s="19" t="n">
        <f aca="false">IF('Random Draws'!H985&lt;(Assumptions!$E$11-Assumptions!$D$11)/(Assumptions!$F$11-Assumptions!$D$11),Assumptions!$D$11+SQRT('Random Draws'!H985*(Assumptions!$F$11-Assumptions!$D$11)*(Assumptions!$E$11-Assumptions!$D$11)),Assumptions!$F$11-SQRT((1-'Random Draws'!H985)*(Assumptions!$F$11-Assumptions!$D$11)*(Assumptions!$F$11-Assumptions!$E$11)))</f>
        <v>0.182615208437601</v>
      </c>
      <c r="K985" s="19" t="n">
        <f aca="false">MAX(G985,I985+Assumptions!$D$21)</f>
        <v>0.065658709984073</v>
      </c>
      <c r="L985" s="28" t="n">
        <f aca="false">(F985-Assumptions!$D$15)*(1-H985)+Assumptions!$D$15-J985</f>
        <v>0.152138040667495</v>
      </c>
      <c r="M985" s="21" t="n">
        <f aca="false">Assumptions!$D$14*(1+E985)^1*L985-Assumptions!$D$14*(1+E985)^0*E985*Assumptions!$D$16</f>
        <v>23.9638287241317</v>
      </c>
      <c r="N985" s="21" t="n">
        <f aca="false">Assumptions!$D$14*(1+E985)^2*L985-Assumptions!$D$14*(1+E985)^1*E985*Assumptions!$D$16</f>
        <v>26.5399215285192</v>
      </c>
      <c r="O985" s="21" t="n">
        <f aca="false">Assumptions!$D$14*(1+E985)^3*L985-Assumptions!$D$14*(1+E985)^2*E985*Assumptions!$D$16</f>
        <v>29.3929422901715</v>
      </c>
      <c r="P985" s="21" t="n">
        <f aca="false">Assumptions!$D$14*(1+E985)^4*L985-Assumptions!$D$14*(1+E985)^3*E985*Assumptions!$D$16</f>
        <v>32.5526605474314</v>
      </c>
      <c r="Q985" s="21" t="n">
        <f aca="false">Assumptions!$D$14*(1+E985)^5*L985-Assumptions!$D$14*(1+E985)^4*E985*Assumptions!$D$16</f>
        <v>36.0520460406795</v>
      </c>
      <c r="R985" s="21" t="n">
        <f aca="false">M985/(1+K985)+N985/(1+K985)^2+O985/(1+K985)^3+P985/(1+K985)^4+Q985/(1+K985)^5</f>
        <v>121.619316104206</v>
      </c>
      <c r="S985" s="21" t="n">
        <f aca="false">Q985*(1+I985)/(K985-I985)</f>
        <v>765.678366900264</v>
      </c>
      <c r="T985" s="21" t="n">
        <f aca="false">R985+S985/(1+K985)^5</f>
        <v>678.748209743765</v>
      </c>
      <c r="U985" s="8" t="n">
        <f aca="false">(T985-Assumptions!$D$17)/Assumptions!$D$18</f>
        <v>19.7499283897506</v>
      </c>
    </row>
    <row r="986" customFormat="false" ht="15" hidden="false" customHeight="false" outlineLevel="0" collapsed="false">
      <c r="B986" s="2" t="n">
        <v>981</v>
      </c>
      <c r="C986" s="27" t="n">
        <f aca="false">NORMSDIST('Random Draws'!C986)</f>
        <v>0.124415907859261</v>
      </c>
      <c r="D986" s="27" t="n">
        <f aca="false">NORMSDIST(Assumptions!$D$22*'Random Draws'!C986+SQRT(1-Assumptions!$D$22^2)*'Random Draws'!D986)</f>
        <v>0.593747042173533</v>
      </c>
      <c r="E986" s="19" t="n">
        <f aca="false">IF(C986&lt;(Assumptions!$E$6-Assumptions!$D$6)/(Assumptions!$F$6-Assumptions!$D$6),Assumptions!$D$6+SQRT(C986*(Assumptions!$F$6-Assumptions!$D$6)*(Assumptions!$E$6-Assumptions!$D$6)),Assumptions!$F$6-SQRT((1-C986)*(Assumptions!$F$6-Assumptions!$D$6)*(Assumptions!$F$6-Assumptions!$E$6)))</f>
        <v>0.0649415223933165</v>
      </c>
      <c r="F986" s="19" t="n">
        <f aca="false">IF(D986&lt;(Assumptions!$E$7-Assumptions!$D$7)/(Assumptions!$F$7-Assumptions!$D$7),Assumptions!$D$7+SQRT(D986*(Assumptions!$F$7-Assumptions!$D$7)*(Assumptions!$E$7-Assumptions!$D$7)),Assumptions!$F$7-SQRT((1-D986)*(Assumptions!$F$7-Assumptions!$D$7)*(Assumptions!$F$7-Assumptions!$E$7)))</f>
        <v>0.41968653326372</v>
      </c>
      <c r="G986" s="19" t="n">
        <f aca="false">MIN(Assumptions!$D$24,MAX(Assumptions!$D$23,Assumptions!$D$8+Assumptions!$E$8*'Random Draws'!E986))</f>
        <v>0.090645367086436</v>
      </c>
      <c r="H986" s="19" t="n">
        <f aca="false">IF('Random Draws'!F986&lt;(Assumptions!$E$9-Assumptions!$D$9)/(Assumptions!$F$9-Assumptions!$D$9),Assumptions!$D$9+SQRT('Random Draws'!F986*(Assumptions!$F$9-Assumptions!$D$9)*(Assumptions!$E$9-Assumptions!$D$9)),Assumptions!$F$9-SQRT((1-'Random Draws'!F986)*(Assumptions!$F$9-Assumptions!$D$9)*(Assumptions!$F$9-Assumptions!$E$9)))</f>
        <v>0.265323958810633</v>
      </c>
      <c r="I986" s="19" t="n">
        <f aca="false">IF('Random Draws'!G986&lt;(Assumptions!$E$10-Assumptions!$D$10)/(Assumptions!$F$10-Assumptions!$D$10),Assumptions!$D$10+SQRT('Random Draws'!G986*(Assumptions!$F$10-Assumptions!$D$10)*(Assumptions!$E$10-Assumptions!$D$10)),Assumptions!$F$10-SQRT((1-'Random Draws'!G986)*(Assumptions!$F$10-Assumptions!$D$10)*(Assumptions!$F$10-Assumptions!$E$10)))</f>
        <v>0.021882777663965</v>
      </c>
      <c r="J986" s="19" t="n">
        <f aca="false">IF('Random Draws'!H986&lt;(Assumptions!$E$11-Assumptions!$D$11)/(Assumptions!$F$11-Assumptions!$D$11),Assumptions!$D$11+SQRT('Random Draws'!H986*(Assumptions!$F$11-Assumptions!$D$11)*(Assumptions!$E$11-Assumptions!$D$11)),Assumptions!$F$11-SQRT((1-'Random Draws'!H986)*(Assumptions!$F$11-Assumptions!$D$11)*(Assumptions!$F$11-Assumptions!$E$11)))</f>
        <v>0.128640494073836</v>
      </c>
      <c r="K986" s="19" t="n">
        <f aca="false">MAX(G986,I986+Assumptions!$D$21)</f>
        <v>0.090645367086436</v>
      </c>
      <c r="L986" s="28" t="n">
        <f aca="false">(F986-Assumptions!$D$15)*(1-H986)+Assumptions!$D$15-J986</f>
        <v>0.214185261370226</v>
      </c>
      <c r="M986" s="21" t="n">
        <f aca="false">Assumptions!$D$14*(1+E986)^1*L986-Assumptions!$D$14*(1+E986)^0*E986*Assumptions!$D$16</f>
        <v>32.7912472336727</v>
      </c>
      <c r="N986" s="21" t="n">
        <f aca="false">Assumptions!$D$14*(1+E986)^2*L986-Assumptions!$D$14*(1+E986)^1*E986*Assumptions!$D$16</f>
        <v>34.9207607502031</v>
      </c>
      <c r="O986" s="21" t="n">
        <f aca="false">Assumptions!$D$14*(1+E986)^3*L986-Assumptions!$D$14*(1+E986)^2*E986*Assumptions!$D$16</f>
        <v>37.188568116454</v>
      </c>
      <c r="P986" s="21" t="n">
        <f aca="false">Assumptions!$D$14*(1+E986)^4*L986-Assumptions!$D$14*(1+E986)^3*E986*Assumptions!$D$16</f>
        <v>39.6036503455641</v>
      </c>
      <c r="Q986" s="21" t="n">
        <f aca="false">Assumptions!$D$14*(1+E986)^5*L986-Assumptions!$D$14*(1+E986)^4*E986*Assumptions!$D$16</f>
        <v>42.1755716913376</v>
      </c>
      <c r="R986" s="21" t="n">
        <f aca="false">M986/(1+K986)+N986/(1+K986)^2+O986/(1+K986)^3+P986/(1+K986)^4+Q986/(1+K986)^5</f>
        <v>143.408794347777</v>
      </c>
      <c r="S986" s="21" t="n">
        <f aca="false">Q986*(1+I986)/(K986-I986)</f>
        <v>626.772358509024</v>
      </c>
      <c r="T986" s="21" t="n">
        <f aca="false">R986+S986/(1+K986)^5</f>
        <v>549.564015845559</v>
      </c>
      <c r="U986" s="8" t="n">
        <f aca="false">(T986-Assumptions!$D$17)/Assumptions!$D$18</f>
        <v>14.5825606338223</v>
      </c>
    </row>
    <row r="987" customFormat="false" ht="15" hidden="false" customHeight="false" outlineLevel="0" collapsed="false">
      <c r="B987" s="2" t="n">
        <v>982</v>
      </c>
      <c r="C987" s="27" t="n">
        <f aca="false">NORMSDIST('Random Draws'!C987)</f>
        <v>0.788155556674212</v>
      </c>
      <c r="D987" s="27" t="n">
        <f aca="false">NORMSDIST(Assumptions!$D$22*'Random Draws'!C987+SQRT(1-Assumptions!$D$22^2)*'Random Draws'!D987)</f>
        <v>0.265388808111633</v>
      </c>
      <c r="E987" s="19" t="n">
        <f aca="false">IF(C987&lt;(Assumptions!$E$6-Assumptions!$D$6)/(Assumptions!$F$6-Assumptions!$D$6),Assumptions!$D$6+SQRT(C987*(Assumptions!$F$6-Assumptions!$D$6)*(Assumptions!$E$6-Assumptions!$D$6)),Assumptions!$F$6-SQRT((1-C987)*(Assumptions!$F$6-Assumptions!$D$6)*(Assumptions!$F$6-Assumptions!$E$6)))</f>
        <v>0.107454305712907</v>
      </c>
      <c r="F987" s="19" t="n">
        <f aca="false">IF(D987&lt;(Assumptions!$E$7-Assumptions!$D$7)/(Assumptions!$F$7-Assumptions!$D$7),Assumptions!$D$7+SQRT(D987*(Assumptions!$F$7-Assumptions!$D$7)*(Assumptions!$E$7-Assumptions!$D$7)),Assumptions!$F$7-SQRT((1-D987)*(Assumptions!$F$7-Assumptions!$D$7)*(Assumptions!$F$7-Assumptions!$E$7)))</f>
        <v>0.399904045517589</v>
      </c>
      <c r="G987" s="19" t="n">
        <f aca="false">MIN(Assumptions!$D$24,MAX(Assumptions!$D$23,Assumptions!$D$8+Assumptions!$E$8*'Random Draws'!E987))</f>
        <v>0.092516627241167</v>
      </c>
      <c r="H987" s="19" t="n">
        <f aca="false">IF('Random Draws'!F987&lt;(Assumptions!$E$9-Assumptions!$D$9)/(Assumptions!$F$9-Assumptions!$D$9),Assumptions!$D$9+SQRT('Random Draws'!F987*(Assumptions!$F$9-Assumptions!$D$9)*(Assumptions!$E$9-Assumptions!$D$9)),Assumptions!$F$9-SQRT((1-'Random Draws'!F987)*(Assumptions!$F$9-Assumptions!$D$9)*(Assumptions!$F$9-Assumptions!$E$9)))</f>
        <v>0.297595723903624</v>
      </c>
      <c r="I987" s="19" t="n">
        <f aca="false">IF('Random Draws'!G987&lt;(Assumptions!$E$10-Assumptions!$D$10)/(Assumptions!$F$10-Assumptions!$D$10),Assumptions!$D$10+SQRT('Random Draws'!G987*(Assumptions!$F$10-Assumptions!$D$10)*(Assumptions!$E$10-Assumptions!$D$10)),Assumptions!$F$10-SQRT((1-'Random Draws'!G987)*(Assumptions!$F$10-Assumptions!$D$10)*(Assumptions!$F$10-Assumptions!$E$10)))</f>
        <v>0.0236825114940055</v>
      </c>
      <c r="J987" s="19" t="n">
        <f aca="false">IF('Random Draws'!H987&lt;(Assumptions!$E$11-Assumptions!$D$11)/(Assumptions!$F$11-Assumptions!$D$11),Assumptions!$D$11+SQRT('Random Draws'!H987*(Assumptions!$F$11-Assumptions!$D$11)*(Assumptions!$E$11-Assumptions!$D$11)),Assumptions!$F$11-SQRT((1-'Random Draws'!H987)*(Assumptions!$F$11-Assumptions!$D$11)*(Assumptions!$F$11-Assumptions!$E$11)))</f>
        <v>0.196151012658102</v>
      </c>
      <c r="K987" s="19" t="n">
        <f aca="false">MAX(G987,I987+Assumptions!$D$21)</f>
        <v>0.092516627241167</v>
      </c>
      <c r="L987" s="28" t="n">
        <f aca="false">(F987-Assumptions!$D$15)*(1-H987)+Assumptions!$D$15-J987</f>
        <v>0.123430743049163</v>
      </c>
      <c r="M987" s="21" t="n">
        <f aca="false">Assumptions!$D$14*(1+E987)^1*L987-Assumptions!$D$14*(1+E987)^0*E987*Assumptions!$D$16</f>
        <v>19.353190407984</v>
      </c>
      <c r="N987" s="21" t="n">
        <f aca="false">Assumptions!$D$14*(1+E987)^2*L987-Assumptions!$D$14*(1+E987)^1*E987*Assumptions!$D$16</f>
        <v>21.4327740466036</v>
      </c>
      <c r="O987" s="21" t="n">
        <f aca="false">Assumptions!$D$14*(1+E987)^3*L987-Assumptions!$D$14*(1+E987)^2*E987*Assumptions!$D$16</f>
        <v>23.735817901283</v>
      </c>
      <c r="P987" s="21" t="n">
        <f aca="false">Assumptions!$D$14*(1+E987)^4*L987-Assumptions!$D$14*(1+E987)^3*E987*Assumptions!$D$16</f>
        <v>26.2863337343934</v>
      </c>
      <c r="Q987" s="21" t="n">
        <f aca="false">Assumptions!$D$14*(1+E987)^5*L987-Assumptions!$D$14*(1+E987)^4*E987*Assumptions!$D$16</f>
        <v>29.1109134755604</v>
      </c>
      <c r="R987" s="21" t="n">
        <f aca="false">M987/(1+K987)+N987/(1+K987)^2+O987/(1+K987)^3+P987/(1+K987)^4+Q987/(1+K987)^5</f>
        <v>91.0269788308755</v>
      </c>
      <c r="S987" s="21" t="n">
        <f aca="false">Q987*(1+I987)/(K987-I987)</f>
        <v>432.929699104549</v>
      </c>
      <c r="T987" s="21" t="n">
        <f aca="false">R987+S987/(1+K987)^5</f>
        <v>369.175722708585</v>
      </c>
      <c r="U987" s="8" t="n">
        <f aca="false">(T987-Assumptions!$D$17)/Assumptions!$D$18</f>
        <v>7.36702890834341</v>
      </c>
    </row>
    <row r="988" customFormat="false" ht="15" hidden="false" customHeight="false" outlineLevel="0" collapsed="false">
      <c r="B988" s="2" t="n">
        <v>983</v>
      </c>
      <c r="C988" s="27" t="n">
        <f aca="false">NORMSDIST('Random Draws'!C988)</f>
        <v>0.359919359062123</v>
      </c>
      <c r="D988" s="27" t="n">
        <f aca="false">NORMSDIST(Assumptions!$D$22*'Random Draws'!C988+SQRT(1-Assumptions!$D$22^2)*'Random Draws'!D988)</f>
        <v>0.356316124263046</v>
      </c>
      <c r="E988" s="19" t="n">
        <f aca="false">IF(C988&lt;(Assumptions!$E$6-Assumptions!$D$6)/(Assumptions!$F$6-Assumptions!$D$6),Assumptions!$D$6+SQRT(C988*(Assumptions!$F$6-Assumptions!$D$6)*(Assumptions!$E$6-Assumptions!$D$6)),Assumptions!$F$6-SQRT((1-C988)*(Assumptions!$F$6-Assumptions!$D$6)*(Assumptions!$F$6-Assumptions!$E$6)))</f>
        <v>0.0824216547922239</v>
      </c>
      <c r="F988" s="19" t="n">
        <f aca="false">IF(D988&lt;(Assumptions!$E$7-Assumptions!$D$7)/(Assumptions!$F$7-Assumptions!$D$7),Assumptions!$D$7+SQRT(D988*(Assumptions!$F$7-Assumptions!$D$7)*(Assumptions!$E$7-Assumptions!$D$7)),Assumptions!$F$7-SQRT((1-D988)*(Assumptions!$F$7-Assumptions!$D$7)*(Assumptions!$F$7-Assumptions!$E$7)))</f>
        <v>0.406237395531953</v>
      </c>
      <c r="G988" s="19" t="n">
        <f aca="false">MIN(Assumptions!$D$24,MAX(Assumptions!$D$23,Assumptions!$D$8+Assumptions!$E$8*'Random Draws'!E988))</f>
        <v>0.090566471415857</v>
      </c>
      <c r="H988" s="19" t="n">
        <f aca="false">IF('Random Draws'!F988&lt;(Assumptions!$E$9-Assumptions!$D$9)/(Assumptions!$F$9-Assumptions!$D$9),Assumptions!$D$9+SQRT('Random Draws'!F988*(Assumptions!$F$9-Assumptions!$D$9)*(Assumptions!$E$9-Assumptions!$D$9)),Assumptions!$F$9-SQRT((1-'Random Draws'!F988)*(Assumptions!$F$9-Assumptions!$D$9)*(Assumptions!$F$9-Assumptions!$E$9)))</f>
        <v>0.261111047718054</v>
      </c>
      <c r="I988" s="19" t="n">
        <f aca="false">IF('Random Draws'!G988&lt;(Assumptions!$E$10-Assumptions!$D$10)/(Assumptions!$F$10-Assumptions!$D$10),Assumptions!$D$10+SQRT('Random Draws'!G988*(Assumptions!$F$10-Assumptions!$D$10)*(Assumptions!$E$10-Assumptions!$D$10)),Assumptions!$F$10-SQRT((1-'Random Draws'!G988)*(Assumptions!$F$10-Assumptions!$D$10)*(Assumptions!$F$10-Assumptions!$E$10)))</f>
        <v>0.0215610097022179</v>
      </c>
      <c r="J988" s="19" t="n">
        <f aca="false">IF('Random Draws'!H988&lt;(Assumptions!$E$11-Assumptions!$D$11)/(Assumptions!$F$11-Assumptions!$D$11),Assumptions!$D$11+SQRT('Random Draws'!H988*(Assumptions!$F$11-Assumptions!$D$11)*(Assumptions!$E$11-Assumptions!$D$11)),Assumptions!$F$11-SQRT((1-'Random Draws'!H988)*(Assumptions!$F$11-Assumptions!$D$11)*(Assumptions!$F$11-Assumptions!$E$11)))</f>
        <v>0.171796916262567</v>
      </c>
      <c r="K988" s="19" t="n">
        <f aca="false">MAX(G988,I988+Assumptions!$D$21)</f>
        <v>0.090566471415857</v>
      </c>
      <c r="L988" s="28" t="n">
        <f aca="false">(F988-Assumptions!$D$15)*(1-H988)+Assumptions!$D$15-J988</f>
        <v>0.162311843503131</v>
      </c>
      <c r="M988" s="21" t="n">
        <f aca="false">Assumptions!$D$14*(1+E988)^1*L988-Assumptions!$D$14*(1+E988)^0*E988*Assumptions!$D$16</f>
        <v>25.116494666024</v>
      </c>
      <c r="N988" s="21" t="n">
        <f aca="false">Assumptions!$D$14*(1+E988)^2*L988-Assumptions!$D$14*(1+E988)^1*E988*Assumptions!$D$16</f>
        <v>27.1866377189778</v>
      </c>
      <c r="O988" s="21" t="n">
        <f aca="false">Assumptions!$D$14*(1+E988)^3*L988-Assumptions!$D$14*(1+E988)^2*E988*Assumptions!$D$16</f>
        <v>29.4274053880126</v>
      </c>
      <c r="P988" s="21" t="n">
        <f aca="false">Assumptions!$D$14*(1+E988)^4*L988-Assumptions!$D$14*(1+E988)^3*E988*Assumptions!$D$16</f>
        <v>31.8528608363343</v>
      </c>
      <c r="Q988" s="21" t="n">
        <f aca="false">Assumptions!$D$14*(1+E988)^5*L988-Assumptions!$D$14*(1+E988)^4*E988*Assumptions!$D$16</f>
        <v>34.4782263363313</v>
      </c>
      <c r="R988" s="21" t="n">
        <f aca="false">M988/(1+K988)+N988/(1+K988)^2+O988/(1+K988)^3+P988/(1+K988)^4+Q988/(1+K988)^5</f>
        <v>113.446201101009</v>
      </c>
      <c r="S988" s="21" t="n">
        <f aca="false">Q988*(1+I988)/(K988-I988)</f>
        <v>510.4177384545</v>
      </c>
      <c r="T988" s="21" t="n">
        <f aca="false">R988+S988/(1+K988)^5</f>
        <v>444.322036875351</v>
      </c>
      <c r="U988" s="8" t="n">
        <f aca="false">(T988-Assumptions!$D$17)/Assumptions!$D$18</f>
        <v>10.372881475014</v>
      </c>
    </row>
    <row r="989" customFormat="false" ht="15" hidden="false" customHeight="false" outlineLevel="0" collapsed="false">
      <c r="B989" s="2" t="n">
        <v>984</v>
      </c>
      <c r="C989" s="27" t="n">
        <f aca="false">NORMSDIST('Random Draws'!C989)</f>
        <v>0.0104782655449371</v>
      </c>
      <c r="D989" s="27" t="n">
        <f aca="false">NORMSDIST(Assumptions!$D$22*'Random Draws'!C989+SQRT(1-Assumptions!$D$22^2)*'Random Draws'!D989)</f>
        <v>0.279099320816344</v>
      </c>
      <c r="E989" s="19" t="n">
        <f aca="false">IF(C989&lt;(Assumptions!$E$6-Assumptions!$D$6)/(Assumptions!$F$6-Assumptions!$D$6),Assumptions!$D$6+SQRT(C989*(Assumptions!$F$6-Assumptions!$D$6)*(Assumptions!$E$6-Assumptions!$D$6)),Assumptions!$F$6-SQRT((1-C989)*(Assumptions!$F$6-Assumptions!$D$6)*(Assumptions!$F$6-Assumptions!$E$6)))</f>
        <v>0.0472381853889415</v>
      </c>
      <c r="F989" s="19" t="n">
        <f aca="false">IF(D989&lt;(Assumptions!$E$7-Assumptions!$D$7)/(Assumptions!$F$7-Assumptions!$D$7),Assumptions!$D$7+SQRT(D989*(Assumptions!$F$7-Assumptions!$D$7)*(Assumptions!$E$7-Assumptions!$D$7)),Assumptions!$F$7-SQRT((1-D989)*(Assumptions!$F$7-Assumptions!$D$7)*(Assumptions!$F$7-Assumptions!$E$7)))</f>
        <v>0.400921826998535</v>
      </c>
      <c r="G989" s="19" t="n">
        <f aca="false">MIN(Assumptions!$D$24,MAX(Assumptions!$D$23,Assumptions!$D$8+Assumptions!$E$8*'Random Draws'!E989))</f>
        <v>0.088396659968867</v>
      </c>
      <c r="H989" s="19" t="n">
        <f aca="false">IF('Random Draws'!F989&lt;(Assumptions!$E$9-Assumptions!$D$9)/(Assumptions!$F$9-Assumptions!$D$9),Assumptions!$D$9+SQRT('Random Draws'!F989*(Assumptions!$F$9-Assumptions!$D$9)*(Assumptions!$E$9-Assumptions!$D$9)),Assumptions!$F$9-SQRT((1-'Random Draws'!F989)*(Assumptions!$F$9-Assumptions!$D$9)*(Assumptions!$F$9-Assumptions!$E$9)))</f>
        <v>0.303661468220888</v>
      </c>
      <c r="I989" s="19" t="n">
        <f aca="false">IF('Random Draws'!G989&lt;(Assumptions!$E$10-Assumptions!$D$10)/(Assumptions!$F$10-Assumptions!$D$10),Assumptions!$D$10+SQRT('Random Draws'!G989*(Assumptions!$F$10-Assumptions!$D$10)*(Assumptions!$E$10-Assumptions!$D$10)),Assumptions!$F$10-SQRT((1-'Random Draws'!G989)*(Assumptions!$F$10-Assumptions!$D$10)*(Assumptions!$F$10-Assumptions!$E$10)))</f>
        <v>0.0187718743049576</v>
      </c>
      <c r="J989" s="19" t="n">
        <f aca="false">IF('Random Draws'!H989&lt;(Assumptions!$E$11-Assumptions!$D$11)/(Assumptions!$F$11-Assumptions!$D$11),Assumptions!$D$11+SQRT('Random Draws'!H989*(Assumptions!$F$11-Assumptions!$D$11)*(Assumptions!$E$11-Assumptions!$D$11)),Assumptions!$F$11-SQRT((1-'Random Draws'!H989)*(Assumptions!$F$11-Assumptions!$D$11)*(Assumptions!$F$11-Assumptions!$E$11)))</f>
        <v>0.203055760767978</v>
      </c>
      <c r="K989" s="19" t="n">
        <f aca="false">MAX(G989,I989+Assumptions!$D$21)</f>
        <v>0.088396659968867</v>
      </c>
      <c r="L989" s="28" t="n">
        <f aca="false">(F989-Assumptions!$D$15)*(1-H989)+Assumptions!$D$15-J989</f>
        <v>0.115597546471097</v>
      </c>
      <c r="M989" s="21" t="n">
        <f aca="false">Assumptions!$D$14*(1+E989)^1*L989-Assumptions!$D$14*(1+E989)^0*E989*Assumptions!$D$16</f>
        <v>17.3479477898199</v>
      </c>
      <c r="N989" s="21" t="n">
        <f aca="false">Assumptions!$D$14*(1+E989)^2*L989-Assumptions!$D$14*(1+E989)^1*E989*Assumptions!$D$16</f>
        <v>18.1674333636331</v>
      </c>
      <c r="O989" s="21" t="n">
        <f aca="false">Assumptions!$D$14*(1+E989)^3*L989-Assumptions!$D$14*(1+E989)^2*E989*Assumptions!$D$16</f>
        <v>19.0256299489056</v>
      </c>
      <c r="P989" s="21" t="n">
        <f aca="false">Assumptions!$D$14*(1+E989)^4*L989-Assumptions!$D$14*(1+E989)^3*E989*Assumptions!$D$16</f>
        <v>19.9243661835734</v>
      </c>
      <c r="Q989" s="21" t="n">
        <f aca="false">Assumptions!$D$14*(1+E989)^5*L989-Assumptions!$D$14*(1+E989)^4*E989*Assumptions!$D$16</f>
        <v>20.8655570871102</v>
      </c>
      <c r="R989" s="21" t="n">
        <f aca="false">M989/(1+K989)+N989/(1+K989)^2+O989/(1+K989)^3+P989/(1+K989)^4+Q989/(1+K989)^5</f>
        <v>73.8911834477497</v>
      </c>
      <c r="S989" s="21" t="n">
        <f aca="false">Q989*(1+I989)/(K989-I989)</f>
        <v>305.311427523306</v>
      </c>
      <c r="T989" s="21" t="n">
        <f aca="false">R989+S989/(1+K989)^5</f>
        <v>273.78854321839</v>
      </c>
      <c r="U989" s="8" t="n">
        <f aca="false">(T989-Assumptions!$D$17)/Assumptions!$D$18</f>
        <v>3.55154172873562</v>
      </c>
    </row>
    <row r="990" customFormat="false" ht="15" hidden="false" customHeight="false" outlineLevel="0" collapsed="false">
      <c r="B990" s="2" t="n">
        <v>985</v>
      </c>
      <c r="C990" s="27" t="n">
        <f aca="false">NORMSDIST('Random Draws'!C990)</f>
        <v>0.0640893549135329</v>
      </c>
      <c r="D990" s="27" t="n">
        <f aca="false">NORMSDIST(Assumptions!$D$22*'Random Draws'!C990+SQRT(1-Assumptions!$D$22^2)*'Random Draws'!D990)</f>
        <v>0.563172551074252</v>
      </c>
      <c r="E990" s="19" t="n">
        <f aca="false">IF(C990&lt;(Assumptions!$E$6-Assumptions!$D$6)/(Assumptions!$F$6-Assumptions!$D$6),Assumptions!$D$6+SQRT(C990*(Assumptions!$F$6-Assumptions!$D$6)*(Assumptions!$E$6-Assumptions!$D$6)),Assumptions!$F$6-SQRT((1-C990)*(Assumptions!$F$6-Assumptions!$D$6)*(Assumptions!$F$6-Assumptions!$E$6)))</f>
        <v>0.0579010271930877</v>
      </c>
      <c r="F990" s="19" t="n">
        <f aca="false">IF(D990&lt;(Assumptions!$E$7-Assumptions!$D$7)/(Assumptions!$F$7-Assumptions!$D$7),Assumptions!$D$7+SQRT(D990*(Assumptions!$F$7-Assumptions!$D$7)*(Assumptions!$E$7-Assumptions!$D$7)),Assumptions!$F$7-SQRT((1-D990)*(Assumptions!$F$7-Assumptions!$D$7)*(Assumptions!$F$7-Assumptions!$E$7)))</f>
        <v>0.418129470206131</v>
      </c>
      <c r="G990" s="19" t="n">
        <f aca="false">MIN(Assumptions!$D$24,MAX(Assumptions!$D$23,Assumptions!$D$8+Assumptions!$E$8*'Random Draws'!E990))</f>
        <v>0.078815864439485</v>
      </c>
      <c r="H990" s="19" t="n">
        <f aca="false">IF('Random Draws'!F990&lt;(Assumptions!$E$9-Assumptions!$D$9)/(Assumptions!$F$9-Assumptions!$D$9),Assumptions!$D$9+SQRT('Random Draws'!F990*(Assumptions!$F$9-Assumptions!$D$9)*(Assumptions!$E$9-Assumptions!$D$9)),Assumptions!$F$9-SQRT((1-'Random Draws'!F990)*(Assumptions!$F$9-Assumptions!$D$9)*(Assumptions!$F$9-Assumptions!$E$9)))</f>
        <v>0.299198273170567</v>
      </c>
      <c r="I990" s="19" t="n">
        <f aca="false">IF('Random Draws'!G990&lt;(Assumptions!$E$10-Assumptions!$D$10)/(Assumptions!$F$10-Assumptions!$D$10),Assumptions!$D$10+SQRT('Random Draws'!G990*(Assumptions!$F$10-Assumptions!$D$10)*(Assumptions!$E$10-Assumptions!$D$10)),Assumptions!$F$10-SQRT((1-'Random Draws'!G990)*(Assumptions!$F$10-Assumptions!$D$10)*(Assumptions!$F$10-Assumptions!$E$10)))</f>
        <v>0.0199902652126996</v>
      </c>
      <c r="J990" s="19" t="n">
        <f aca="false">IF('Random Draws'!H990&lt;(Assumptions!$E$11-Assumptions!$D$11)/(Assumptions!$F$11-Assumptions!$D$11),Assumptions!$D$11+SQRT('Random Draws'!H990*(Assumptions!$F$11-Assumptions!$D$11)*(Assumptions!$E$11-Assumptions!$D$11)),Assumptions!$F$11-SQRT((1-'Random Draws'!H990)*(Assumptions!$F$11-Assumptions!$D$11)*(Assumptions!$F$11-Assumptions!$E$11)))</f>
        <v>0.138266380164225</v>
      </c>
      <c r="K990" s="19" t="n">
        <f aca="false">MAX(G990,I990+Assumptions!$D$21)</f>
        <v>0.078815864439485</v>
      </c>
      <c r="L990" s="28" t="n">
        <f aca="false">(F990-Assumptions!$D$15)*(1-H990)+Assumptions!$D$15-J990</f>
        <v>0.193655250106681</v>
      </c>
      <c r="M990" s="21" t="n">
        <f aca="false">Assumptions!$D$14*(1+E990)^1*L990-Assumptions!$D$14*(1+E990)^0*E990*Assumptions!$D$16</f>
        <v>29.454003293043</v>
      </c>
      <c r="N990" s="21" t="n">
        <f aca="false">Assumptions!$D$14*(1+E990)^2*L990-Assumptions!$D$14*(1+E990)^1*E990*Assumptions!$D$16</f>
        <v>31.1594203386587</v>
      </c>
      <c r="O990" s="21" t="n">
        <f aca="false">Assumptions!$D$14*(1+E990)^3*L990-Assumptions!$D$14*(1+E990)^2*E990*Assumptions!$D$16</f>
        <v>32.9635827830083</v>
      </c>
      <c r="P990" s="21" t="n">
        <f aca="false">Assumptions!$D$14*(1+E990)^4*L990-Assumptions!$D$14*(1+E990)^3*E990*Assumptions!$D$16</f>
        <v>34.8722080861088</v>
      </c>
      <c r="Q990" s="21" t="n">
        <f aca="false">Assumptions!$D$14*(1+E990)^5*L990-Assumptions!$D$14*(1+E990)^4*E990*Assumptions!$D$16</f>
        <v>36.8913447547856</v>
      </c>
      <c r="R990" s="21" t="n">
        <f aca="false">M990/(1+K990)+N990/(1+K990)^2+O990/(1+K990)^3+P990/(1+K990)^4+Q990/(1+K990)^5</f>
        <v>131.319396294904</v>
      </c>
      <c r="S990" s="21" t="n">
        <f aca="false">Q990*(1+I990)/(K990-I990)</f>
        <v>639.667304967344</v>
      </c>
      <c r="T990" s="21" t="n">
        <f aca="false">R990+S990/(1+K990)^5</f>
        <v>569.060704847949</v>
      </c>
      <c r="U990" s="8" t="n">
        <f aca="false">(T990-Assumptions!$D$17)/Assumptions!$D$18</f>
        <v>15.362428193918</v>
      </c>
    </row>
    <row r="991" customFormat="false" ht="15" hidden="false" customHeight="false" outlineLevel="0" collapsed="false">
      <c r="B991" s="2" t="n">
        <v>986</v>
      </c>
      <c r="C991" s="27" t="n">
        <f aca="false">NORMSDIST('Random Draws'!C991)</f>
        <v>0.769750702078552</v>
      </c>
      <c r="D991" s="27" t="n">
        <f aca="false">NORMSDIST(Assumptions!$D$22*'Random Draws'!C991+SQRT(1-Assumptions!$D$22^2)*'Random Draws'!D991)</f>
        <v>0.139177325299286</v>
      </c>
      <c r="E991" s="19" t="n">
        <f aca="false">IF(C991&lt;(Assumptions!$E$6-Assumptions!$D$6)/(Assumptions!$F$6-Assumptions!$D$6),Assumptions!$D$6+SQRT(C991*(Assumptions!$F$6-Assumptions!$D$6)*(Assumptions!$E$6-Assumptions!$D$6)),Assumptions!$F$6-SQRT((1-C991)*(Assumptions!$F$6-Assumptions!$D$6)*(Assumptions!$F$6-Assumptions!$E$6)))</f>
        <v>0.106069976575203</v>
      </c>
      <c r="F991" s="19" t="n">
        <f aca="false">IF(D991&lt;(Assumptions!$E$7-Assumptions!$D$7)/(Assumptions!$F$7-Assumptions!$D$7),Assumptions!$D$7+SQRT(D991*(Assumptions!$F$7-Assumptions!$D$7)*(Assumptions!$E$7-Assumptions!$D$7)),Assumptions!$F$7-SQRT((1-D991)*(Assumptions!$F$7-Assumptions!$D$7)*(Assumptions!$F$7-Assumptions!$E$7)))</f>
        <v>0.388897473103988</v>
      </c>
      <c r="G991" s="19" t="n">
        <f aca="false">MIN(Assumptions!$D$24,MAX(Assumptions!$D$23,Assumptions!$D$8+Assumptions!$E$8*'Random Draws'!E991))</f>
        <v>0.097328298663923</v>
      </c>
      <c r="H991" s="19" t="n">
        <f aca="false">IF('Random Draws'!F991&lt;(Assumptions!$E$9-Assumptions!$D$9)/(Assumptions!$F$9-Assumptions!$D$9),Assumptions!$D$9+SQRT('Random Draws'!F991*(Assumptions!$F$9-Assumptions!$D$9)*(Assumptions!$E$9-Assumptions!$D$9)),Assumptions!$F$9-SQRT((1-'Random Draws'!F991)*(Assumptions!$F$9-Assumptions!$D$9)*(Assumptions!$F$9-Assumptions!$E$9)))</f>
        <v>0.287688500361118</v>
      </c>
      <c r="I991" s="19" t="n">
        <f aca="false">IF('Random Draws'!G991&lt;(Assumptions!$E$10-Assumptions!$D$10)/(Assumptions!$F$10-Assumptions!$D$10),Assumptions!$D$10+SQRT('Random Draws'!G991*(Assumptions!$F$10-Assumptions!$D$10)*(Assumptions!$E$10-Assumptions!$D$10)),Assumptions!$F$10-SQRT((1-'Random Draws'!G991)*(Assumptions!$F$10-Assumptions!$D$10)*(Assumptions!$F$10-Assumptions!$E$10)))</f>
        <v>0.0101174593995813</v>
      </c>
      <c r="J991" s="19" t="n">
        <f aca="false">IF('Random Draws'!H991&lt;(Assumptions!$E$11-Assumptions!$D$11)/(Assumptions!$F$11-Assumptions!$D$11),Assumptions!$D$11+SQRT('Random Draws'!H991*(Assumptions!$F$11-Assumptions!$D$11)*(Assumptions!$E$11-Assumptions!$D$11)),Assumptions!$F$11-SQRT((1-'Random Draws'!H991)*(Assumptions!$F$11-Assumptions!$D$11)*(Assumptions!$F$11-Assumptions!$E$11)))</f>
        <v>0.180123337722924</v>
      </c>
      <c r="K991" s="19" t="n">
        <f aca="false">MAX(G991,I991+Assumptions!$D$21)</f>
        <v>0.097328298663923</v>
      </c>
      <c r="L991" s="28" t="n">
        <f aca="false">(F991-Assumptions!$D$15)*(1-H991)+Assumptions!$D$15-J991</f>
        <v>0.134292309596495</v>
      </c>
      <c r="M991" s="21" t="n">
        <f aca="false">Assumptions!$D$14*(1+E991)^1*L991-Assumptions!$D$14*(1+E991)^0*E991*Assumptions!$D$16</f>
        <v>21.0764159026935</v>
      </c>
      <c r="N991" s="21" t="n">
        <f aca="false">Assumptions!$D$14*(1+E991)^2*L991-Assumptions!$D$14*(1+E991)^1*E991*Assumptions!$D$16</f>
        <v>23.3119908437815</v>
      </c>
      <c r="O991" s="21" t="n">
        <f aca="false">Assumptions!$D$14*(1+E991)^3*L991-Assumptions!$D$14*(1+E991)^2*E991*Assumptions!$D$16</f>
        <v>25.7846931665028</v>
      </c>
      <c r="P991" s="21" t="n">
        <f aca="false">Assumptions!$D$14*(1+E991)^4*L991-Assumptions!$D$14*(1+E991)^3*E991*Assumptions!$D$16</f>
        <v>28.5196749666725</v>
      </c>
      <c r="Q991" s="21" t="n">
        <f aca="false">Assumptions!$D$14*(1+E991)^5*L991-Assumptions!$D$14*(1+E991)^4*E991*Assumptions!$D$16</f>
        <v>31.5447562223199</v>
      </c>
      <c r="R991" s="21" t="n">
        <f aca="false">M991/(1+K991)+N991/(1+K991)^2+O991/(1+K991)^3+P991/(1+K991)^4+Q991/(1+K991)^5</f>
        <v>97.5774753747778</v>
      </c>
      <c r="S991" s="21" t="n">
        <f aca="false">Q991*(1+I991)/(K991-I991)</f>
        <v>365.366384287248</v>
      </c>
      <c r="T991" s="21" t="n">
        <f aca="false">R991+S991/(1+K991)^5</f>
        <v>327.216498759562</v>
      </c>
      <c r="U991" s="8" t="n">
        <f aca="false">(T991-Assumptions!$D$17)/Assumptions!$D$18</f>
        <v>5.68865995038246</v>
      </c>
    </row>
    <row r="992" customFormat="false" ht="15" hidden="false" customHeight="false" outlineLevel="0" collapsed="false">
      <c r="B992" s="2" t="n">
        <v>987</v>
      </c>
      <c r="C992" s="27" t="n">
        <f aca="false">NORMSDIST('Random Draws'!C992)</f>
        <v>0.148960067443287</v>
      </c>
      <c r="D992" s="27" t="n">
        <f aca="false">NORMSDIST(Assumptions!$D$22*'Random Draws'!C992+SQRT(1-Assumptions!$D$22^2)*'Random Draws'!D992)</f>
        <v>0.47056392339112</v>
      </c>
      <c r="E992" s="19" t="n">
        <f aca="false">IF(C992&lt;(Assumptions!$E$6-Assumptions!$D$6)/(Assumptions!$F$6-Assumptions!$D$6),Assumptions!$D$6+SQRT(C992*(Assumptions!$F$6-Assumptions!$D$6)*(Assumptions!$E$6-Assumptions!$D$6)),Assumptions!$F$6-SQRT((1-C992)*(Assumptions!$F$6-Assumptions!$D$6)*(Assumptions!$F$6-Assumptions!$E$6)))</f>
        <v>0.0672910303436209</v>
      </c>
      <c r="F992" s="19" t="n">
        <f aca="false">IF(D992&lt;(Assumptions!$E$7-Assumptions!$D$7)/(Assumptions!$F$7-Assumptions!$D$7),Assumptions!$D$7+SQRT(D992*(Assumptions!$F$7-Assumptions!$D$7)*(Assumptions!$E$7-Assumptions!$D$7)),Assumptions!$F$7-SQRT((1-D992)*(Assumptions!$F$7-Assumptions!$D$7)*(Assumptions!$F$7-Assumptions!$E$7)))</f>
        <v>0.413135520514499</v>
      </c>
      <c r="G992" s="19" t="n">
        <f aca="false">MIN(Assumptions!$D$24,MAX(Assumptions!$D$23,Assumptions!$D$8+Assumptions!$E$8*'Random Draws'!E992))</f>
        <v>0.080595450049914</v>
      </c>
      <c r="H992" s="19" t="n">
        <f aca="false">IF('Random Draws'!F992&lt;(Assumptions!$E$9-Assumptions!$D$9)/(Assumptions!$F$9-Assumptions!$D$9),Assumptions!$D$9+SQRT('Random Draws'!F992*(Assumptions!$F$9-Assumptions!$D$9)*(Assumptions!$E$9-Assumptions!$D$9)),Assumptions!$F$9-SQRT((1-'Random Draws'!F992)*(Assumptions!$F$9-Assumptions!$D$9)*(Assumptions!$F$9-Assumptions!$E$9)))</f>
        <v>0.296720692911161</v>
      </c>
      <c r="I992" s="19" t="n">
        <f aca="false">IF('Random Draws'!G992&lt;(Assumptions!$E$10-Assumptions!$D$10)/(Assumptions!$F$10-Assumptions!$D$10),Assumptions!$D$10+SQRT('Random Draws'!G992*(Assumptions!$F$10-Assumptions!$D$10)*(Assumptions!$E$10-Assumptions!$D$10)),Assumptions!$F$10-SQRT((1-'Random Draws'!G992)*(Assumptions!$F$10-Assumptions!$D$10)*(Assumptions!$F$10-Assumptions!$E$10)))</f>
        <v>0.013939059034887</v>
      </c>
      <c r="J992" s="19" t="n">
        <f aca="false">IF('Random Draws'!H992&lt;(Assumptions!$E$11-Assumptions!$D$11)/(Assumptions!$F$11-Assumptions!$D$11),Assumptions!$D$11+SQRT('Random Draws'!H992*(Assumptions!$F$11-Assumptions!$D$11)*(Assumptions!$E$11-Assumptions!$D$11)),Assumptions!$F$11-SQRT((1-'Random Draws'!H992)*(Assumptions!$F$11-Assumptions!$D$11)*(Assumptions!$F$11-Assumptions!$E$11)))</f>
        <v>0.152026323550105</v>
      </c>
      <c r="K992" s="19" t="n">
        <f aca="false">MAX(G992,I992+Assumptions!$D$21)</f>
        <v>0.080595450049914</v>
      </c>
      <c r="L992" s="28" t="n">
        <f aca="false">(F992-Assumptions!$D$15)*(1-H992)+Assumptions!$D$15-J992</f>
        <v>0.17709702912957</v>
      </c>
      <c r="M992" s="21" t="n">
        <f aca="false">Assumptions!$D$14*(1+E992)^1*L992-Assumptions!$D$14*(1+E992)^0*E992*Assumptions!$D$16</f>
        <v>27.1143242681267</v>
      </c>
      <c r="N992" s="21" t="n">
        <f aca="false">Assumptions!$D$14*(1+E992)^2*L992-Assumptions!$D$14*(1+E992)^1*E992*Assumptions!$D$16</f>
        <v>28.9388750852</v>
      </c>
      <c r="O992" s="21" t="n">
        <f aca="false">Assumptions!$D$14*(1+E992)^3*L992-Assumptions!$D$14*(1+E992)^2*E992*Assumptions!$D$16</f>
        <v>30.8862018066684</v>
      </c>
      <c r="P992" s="21" t="n">
        <f aca="false">Assumptions!$D$14*(1+E992)^4*L992-Assumptions!$D$14*(1+E992)^3*E992*Assumptions!$D$16</f>
        <v>32.9645661496401</v>
      </c>
      <c r="Q992" s="21" t="n">
        <f aca="false">Assumptions!$D$14*(1+E992)^5*L992-Assumptions!$D$14*(1+E992)^4*E992*Assumptions!$D$16</f>
        <v>35.1827857706799</v>
      </c>
      <c r="R992" s="21" t="n">
        <f aca="false">M992/(1+K992)+N992/(1+K992)^2+O992/(1+K992)^3+P992/(1+K992)^4+Q992/(1+K992)^5</f>
        <v>122.408550963954</v>
      </c>
      <c r="S992" s="21" t="n">
        <f aca="false">Q992*(1+I992)/(K992-I992)</f>
        <v>535.180500404035</v>
      </c>
      <c r="T992" s="21" t="n">
        <f aca="false">R992+S992/(1+K992)^5</f>
        <v>485.64097454631</v>
      </c>
      <c r="U992" s="8" t="n">
        <f aca="false">(T992-Assumptions!$D$17)/Assumptions!$D$18</f>
        <v>12.0256389818524</v>
      </c>
    </row>
    <row r="993" customFormat="false" ht="15" hidden="false" customHeight="false" outlineLevel="0" collapsed="false">
      <c r="B993" s="2" t="n">
        <v>988</v>
      </c>
      <c r="C993" s="27" t="n">
        <f aca="false">NORMSDIST('Random Draws'!C993)</f>
        <v>0.656237216880354</v>
      </c>
      <c r="D993" s="27" t="n">
        <f aca="false">NORMSDIST(Assumptions!$D$22*'Random Draws'!C993+SQRT(1-Assumptions!$D$22^2)*'Random Draws'!D993)</f>
        <v>0.393121475531028</v>
      </c>
      <c r="E993" s="19" t="n">
        <f aca="false">IF(C993&lt;(Assumptions!$E$6-Assumptions!$D$6)/(Assumptions!$F$6-Assumptions!$D$6),Assumptions!$D$6+SQRT(C993*(Assumptions!$F$6-Assumptions!$D$6)*(Assumptions!$E$6-Assumptions!$D$6)),Assumptions!$F$6-SQRT((1-C993)*(Assumptions!$F$6-Assumptions!$D$6)*(Assumptions!$F$6-Assumptions!$E$6)))</f>
        <v>0.0985414192766054</v>
      </c>
      <c r="F993" s="19" t="n">
        <f aca="false">IF(D993&lt;(Assumptions!$E$7-Assumptions!$D$7)/(Assumptions!$F$7-Assumptions!$D$7),Assumptions!$D$7+SQRT(D993*(Assumptions!$F$7-Assumptions!$D$7)*(Assumptions!$E$7-Assumptions!$D$7)),Assumptions!$F$7-SQRT((1-D993)*(Assumptions!$F$7-Assumptions!$D$7)*(Assumptions!$F$7-Assumptions!$E$7)))</f>
        <v>0.408566746372247</v>
      </c>
      <c r="G993" s="19" t="n">
        <f aca="false">MIN(Assumptions!$D$24,MAX(Assumptions!$D$23,Assumptions!$D$8+Assumptions!$E$8*'Random Draws'!E993))</f>
        <v>0.085927774982717</v>
      </c>
      <c r="H993" s="19" t="n">
        <f aca="false">IF('Random Draws'!F993&lt;(Assumptions!$E$9-Assumptions!$D$9)/(Assumptions!$F$9-Assumptions!$D$9),Assumptions!$D$9+SQRT('Random Draws'!F993*(Assumptions!$F$9-Assumptions!$D$9)*(Assumptions!$E$9-Assumptions!$D$9)),Assumptions!$F$9-SQRT((1-'Random Draws'!F993)*(Assumptions!$F$9-Assumptions!$D$9)*(Assumptions!$F$9-Assumptions!$E$9)))</f>
        <v>0.270458139376486</v>
      </c>
      <c r="I993" s="19" t="n">
        <f aca="false">IF('Random Draws'!G993&lt;(Assumptions!$E$10-Assumptions!$D$10)/(Assumptions!$F$10-Assumptions!$D$10),Assumptions!$D$10+SQRT('Random Draws'!G993*(Assumptions!$F$10-Assumptions!$D$10)*(Assumptions!$E$10-Assumptions!$D$10)),Assumptions!$F$10-SQRT((1-'Random Draws'!G993)*(Assumptions!$F$10-Assumptions!$D$10)*(Assumptions!$F$10-Assumptions!$E$10)))</f>
        <v>0.018366425953775</v>
      </c>
      <c r="J993" s="19" t="n">
        <f aca="false">IF('Random Draws'!H993&lt;(Assumptions!$E$11-Assumptions!$D$11)/(Assumptions!$F$11-Assumptions!$D$11),Assumptions!$D$11+SQRT('Random Draws'!H993*(Assumptions!$F$11-Assumptions!$D$11)*(Assumptions!$E$11-Assumptions!$D$11)),Assumptions!$F$11-SQRT((1-'Random Draws'!H993)*(Assumptions!$F$11-Assumptions!$D$11)*(Assumptions!$F$11-Assumptions!$E$11)))</f>
        <v>0.15435279492379</v>
      </c>
      <c r="K993" s="19" t="n">
        <f aca="false">MAX(G993,I993+Assumptions!$D$21)</f>
        <v>0.085927774982717</v>
      </c>
      <c r="L993" s="28" t="n">
        <f aca="false">(F993-Assumptions!$D$15)*(1-H993)+Assumptions!$D$15-J993</f>
        <v>0.178873307532457</v>
      </c>
      <c r="M993" s="21" t="n">
        <f aca="false">Assumptions!$D$14*(1+E993)^1*L993-Assumptions!$D$14*(1+E993)^0*E993*Assumptions!$D$16</f>
        <v>28.0638067096207</v>
      </c>
      <c r="N993" s="21" t="n">
        <f aca="false">Assumptions!$D$14*(1+E993)^2*L993-Assumptions!$D$14*(1+E993)^1*E993*Assumptions!$D$16</f>
        <v>30.829254053091</v>
      </c>
      <c r="O993" s="21" t="n">
        <f aca="false">Assumptions!$D$14*(1+E993)^3*L993-Assumptions!$D$14*(1+E993)^2*E993*Assumptions!$D$16</f>
        <v>33.8672125027217</v>
      </c>
      <c r="P993" s="21" t="n">
        <f aca="false">Assumptions!$D$14*(1+E993)^4*L993-Assumptions!$D$14*(1+E993)^3*E993*Assumptions!$D$16</f>
        <v>37.2045356896823</v>
      </c>
      <c r="Q993" s="21" t="n">
        <f aca="false">Assumptions!$D$14*(1+E993)^5*L993-Assumptions!$D$14*(1+E993)^4*E993*Assumptions!$D$16</f>
        <v>40.8707234400707</v>
      </c>
      <c r="R993" s="21" t="n">
        <f aca="false">M993/(1+K993)+N993/(1+K993)^2+O993/(1+K993)^3+P993/(1+K993)^4+Q993/(1+K993)^5</f>
        <v>132.25270194316</v>
      </c>
      <c r="S993" s="21" t="n">
        <f aca="false">Q993*(1+I993)/(K993-I993)</f>
        <v>616.053011877844</v>
      </c>
      <c r="T993" s="21" t="n">
        <f aca="false">R993+S993/(1+K993)^5</f>
        <v>540.208752458592</v>
      </c>
      <c r="U993" s="8" t="n">
        <f aca="false">(T993-Assumptions!$D$17)/Assumptions!$D$18</f>
        <v>14.2083500983437</v>
      </c>
    </row>
    <row r="994" customFormat="false" ht="15" hidden="false" customHeight="false" outlineLevel="0" collapsed="false">
      <c r="B994" s="2" t="n">
        <v>989</v>
      </c>
      <c r="C994" s="27" t="n">
        <f aca="false">NORMSDIST('Random Draws'!C994)</f>
        <v>0.474044641658756</v>
      </c>
      <c r="D994" s="27" t="n">
        <f aca="false">NORMSDIST(Assumptions!$D$22*'Random Draws'!C994+SQRT(1-Assumptions!$D$22^2)*'Random Draws'!D994)</f>
        <v>0.458189721567897</v>
      </c>
      <c r="E994" s="19" t="n">
        <f aca="false">IF(C994&lt;(Assumptions!$E$6-Assumptions!$D$6)/(Assumptions!$F$6-Assumptions!$D$6),Assumptions!$D$6+SQRT(C994*(Assumptions!$F$6-Assumptions!$D$6)*(Assumptions!$E$6-Assumptions!$D$6)),Assumptions!$F$6-SQRT((1-C994)*(Assumptions!$F$6-Assumptions!$D$6)*(Assumptions!$F$6-Assumptions!$E$6)))</f>
        <v>0.0886849382077638</v>
      </c>
      <c r="F994" s="19" t="n">
        <f aca="false">IF(D994&lt;(Assumptions!$E$7-Assumptions!$D$7)/(Assumptions!$F$7-Assumptions!$D$7),Assumptions!$D$7+SQRT(D994*(Assumptions!$F$7-Assumptions!$D$7)*(Assumptions!$E$7-Assumptions!$D$7)),Assumptions!$F$7-SQRT((1-D994)*(Assumptions!$F$7-Assumptions!$D$7)*(Assumptions!$F$7-Assumptions!$E$7)))</f>
        <v>0.412432226058097</v>
      </c>
      <c r="G994" s="19" t="n">
        <f aca="false">MIN(Assumptions!$D$24,MAX(Assumptions!$D$23,Assumptions!$D$8+Assumptions!$E$8*'Random Draws'!E994))</f>
        <v>0.071033225389651</v>
      </c>
      <c r="H994" s="19" t="n">
        <f aca="false">IF('Random Draws'!F994&lt;(Assumptions!$E$9-Assumptions!$D$9)/(Assumptions!$F$9-Assumptions!$D$9),Assumptions!$D$9+SQRT('Random Draws'!F994*(Assumptions!$F$9-Assumptions!$D$9)*(Assumptions!$E$9-Assumptions!$D$9)),Assumptions!$F$9-SQRT((1-'Random Draws'!F994)*(Assumptions!$F$9-Assumptions!$D$9)*(Assumptions!$F$9-Assumptions!$E$9)))</f>
        <v>0.289960603425047</v>
      </c>
      <c r="I994" s="19" t="n">
        <f aca="false">IF('Random Draws'!G994&lt;(Assumptions!$E$10-Assumptions!$D$10)/(Assumptions!$F$10-Assumptions!$D$10),Assumptions!$D$10+SQRT('Random Draws'!G994*(Assumptions!$F$10-Assumptions!$D$10)*(Assumptions!$E$10-Assumptions!$D$10)),Assumptions!$F$10-SQRT((1-'Random Draws'!G994)*(Assumptions!$F$10-Assumptions!$D$10)*(Assumptions!$F$10-Assumptions!$E$10)))</f>
        <v>0.0175897748816286</v>
      </c>
      <c r="J994" s="19" t="n">
        <f aca="false">IF('Random Draws'!H994&lt;(Assumptions!$E$11-Assumptions!$D$11)/(Assumptions!$F$11-Assumptions!$D$11),Assumptions!$D$11+SQRT('Random Draws'!H994*(Assumptions!$F$11-Assumptions!$D$11)*(Assumptions!$E$11-Assumptions!$D$11)),Assumptions!$F$11-SQRT((1-'Random Draws'!H994)*(Assumptions!$F$11-Assumptions!$D$11)*(Assumptions!$F$11-Assumptions!$E$11)))</f>
        <v>0.150497756234713</v>
      </c>
      <c r="K994" s="19" t="n">
        <f aca="false">MAX(G994,I994+Assumptions!$D$21)</f>
        <v>0.071033225389651</v>
      </c>
      <c r="L994" s="28" t="n">
        <f aca="false">(F994-Assumptions!$D$15)*(1-H994)+Assumptions!$D$15-J994</f>
        <v>0.180040251128899</v>
      </c>
      <c r="M994" s="21" t="n">
        <f aca="false">Assumptions!$D$14*(1+E994)^1*L994-Assumptions!$D$14*(1+E994)^0*E994*Assumptions!$D$16</f>
        <v>28.0352514216966</v>
      </c>
      <c r="N994" s="21" t="n">
        <f aca="false">Assumptions!$D$14*(1+E994)^2*L994-Assumptions!$D$14*(1+E994)^1*E994*Assumptions!$D$16</f>
        <v>30.5215559616689</v>
      </c>
      <c r="O994" s="21" t="n">
        <f aca="false">Assumptions!$D$14*(1+E994)^3*L994-Assumptions!$D$14*(1+E994)^2*E994*Assumptions!$D$16</f>
        <v>33.2283582661343</v>
      </c>
      <c r="P994" s="21" t="n">
        <f aca="false">Assumptions!$D$14*(1+E994)^4*L994-Assumptions!$D$14*(1+E994)^3*E994*Assumptions!$D$16</f>
        <v>36.1752131657119</v>
      </c>
      <c r="Q994" s="21" t="n">
        <f aca="false">Assumptions!$D$14*(1+E994)^5*L994-Assumptions!$D$14*(1+E994)^4*E994*Assumptions!$D$16</f>
        <v>39.3834097099657</v>
      </c>
      <c r="R994" s="21" t="n">
        <f aca="false">M994/(1+K994)+N994/(1+K994)^2+O994/(1+K994)^3+P994/(1+K994)^4+Q994/(1+K994)^5</f>
        <v>135.265206706284</v>
      </c>
      <c r="S994" s="21" t="n">
        <f aca="false">Q994*(1+I994)/(K994-I994)</f>
        <v>749.879632394227</v>
      </c>
      <c r="T994" s="21" t="n">
        <f aca="false">R994+S994/(1+K994)^5</f>
        <v>667.345090046291</v>
      </c>
      <c r="U994" s="8" t="n">
        <f aca="false">(T994-Assumptions!$D$17)/Assumptions!$D$18</f>
        <v>19.2938036018517</v>
      </c>
    </row>
    <row r="995" customFormat="false" ht="15" hidden="false" customHeight="false" outlineLevel="0" collapsed="false">
      <c r="B995" s="2" t="n">
        <v>990</v>
      </c>
      <c r="C995" s="27" t="n">
        <f aca="false">NORMSDIST('Random Draws'!C995)</f>
        <v>0.507043647814267</v>
      </c>
      <c r="D995" s="27" t="n">
        <f aca="false">NORMSDIST(Assumptions!$D$22*'Random Draws'!C995+SQRT(1-Assumptions!$D$22^2)*'Random Draws'!D995)</f>
        <v>0.807990699369567</v>
      </c>
      <c r="E995" s="19" t="n">
        <f aca="false">IF(C995&lt;(Assumptions!$E$6-Assumptions!$D$6)/(Assumptions!$F$6-Assumptions!$D$6),Assumptions!$D$6+SQRT(C995*(Assumptions!$F$6-Assumptions!$D$6)*(Assumptions!$E$6-Assumptions!$D$6)),Assumptions!$F$6-SQRT((1-C995)*(Assumptions!$F$6-Assumptions!$D$6)*(Assumptions!$F$6-Assumptions!$E$6)))</f>
        <v>0.0903534315291715</v>
      </c>
      <c r="F995" s="19" t="n">
        <f aca="false">IF(D995&lt;(Assumptions!$E$7-Assumptions!$D$7)/(Assumptions!$F$7-Assumptions!$D$7),Assumptions!$D$7+SQRT(D995*(Assumptions!$F$7-Assumptions!$D$7)*(Assumptions!$E$7-Assumptions!$D$7)),Assumptions!$F$7-SQRT((1-D995)*(Assumptions!$F$7-Assumptions!$D$7)*(Assumptions!$F$7-Assumptions!$E$7)))</f>
        <v>0.432286515871841</v>
      </c>
      <c r="G995" s="19" t="n">
        <f aca="false">MIN(Assumptions!$D$24,MAX(Assumptions!$D$23,Assumptions!$D$8+Assumptions!$E$8*'Random Draws'!E995))</f>
        <v>0.087117834168241</v>
      </c>
      <c r="H995" s="19" t="n">
        <f aca="false">IF('Random Draws'!F995&lt;(Assumptions!$E$9-Assumptions!$D$9)/(Assumptions!$F$9-Assumptions!$D$9),Assumptions!$D$9+SQRT('Random Draws'!F995*(Assumptions!$F$9-Assumptions!$D$9)*(Assumptions!$E$9-Assumptions!$D$9)),Assumptions!$F$9-SQRT((1-'Random Draws'!F995)*(Assumptions!$F$9-Assumptions!$D$9)*(Assumptions!$F$9-Assumptions!$E$9)))</f>
        <v>0.25131252714174</v>
      </c>
      <c r="I995" s="19" t="n">
        <f aca="false">IF('Random Draws'!G995&lt;(Assumptions!$E$10-Assumptions!$D$10)/(Assumptions!$F$10-Assumptions!$D$10),Assumptions!$D$10+SQRT('Random Draws'!G995*(Assumptions!$F$10-Assumptions!$D$10)*(Assumptions!$E$10-Assumptions!$D$10)),Assumptions!$F$10-SQRT((1-'Random Draws'!G995)*(Assumptions!$F$10-Assumptions!$D$10)*(Assumptions!$F$10-Assumptions!$E$10)))</f>
        <v>0.0238767183302046</v>
      </c>
      <c r="J995" s="19" t="n">
        <f aca="false">IF('Random Draws'!H995&lt;(Assumptions!$E$11-Assumptions!$D$11)/(Assumptions!$F$11-Assumptions!$D$11),Assumptions!$D$11+SQRT('Random Draws'!H995*(Assumptions!$F$11-Assumptions!$D$11)*(Assumptions!$E$11-Assumptions!$D$11)),Assumptions!$F$11-SQRT((1-'Random Draws'!H995)*(Assumptions!$F$11-Assumptions!$D$11)*(Assumptions!$F$11-Assumptions!$E$11)))</f>
        <v>0.174719316610303</v>
      </c>
      <c r="K995" s="19" t="n">
        <f aca="false">MAX(G995,I995+Assumptions!$D$21)</f>
        <v>0.087117834168241</v>
      </c>
      <c r="L995" s="28" t="n">
        <f aca="false">(F995-Assumptions!$D$15)*(1-H995)+Assumptions!$D$15-J995</f>
        <v>0.181598811036914</v>
      </c>
      <c r="M995" s="21" t="n">
        <f aca="false">Assumptions!$D$14*(1+E995)^1*L995-Assumptions!$D$14*(1+E995)^0*E995*Assumptions!$D$16</f>
        <v>28.317961155327</v>
      </c>
      <c r="N995" s="21" t="n">
        <f aca="false">Assumptions!$D$14*(1+E995)^2*L995-Assumptions!$D$14*(1+E995)^1*E995*Assumptions!$D$16</f>
        <v>30.8765861196206</v>
      </c>
      <c r="O995" s="21" t="n">
        <f aca="false">Assumptions!$D$14*(1+E995)^3*L995-Assumptions!$D$14*(1+E995)^2*E995*Assumptions!$D$16</f>
        <v>33.6663916294343</v>
      </c>
      <c r="P995" s="21" t="n">
        <f aca="false">Assumptions!$D$14*(1+E995)^4*L995-Assumptions!$D$14*(1+E995)^3*E995*Assumptions!$D$16</f>
        <v>36.7082656403587</v>
      </c>
      <c r="Q995" s="21" t="n">
        <f aca="false">Assumptions!$D$14*(1+E995)^5*L995-Assumptions!$D$14*(1+E995)^4*E995*Assumptions!$D$16</f>
        <v>40.0249834064495</v>
      </c>
      <c r="R995" s="21" t="n">
        <f aca="false">M995/(1+K995)+N995/(1+K995)^2+O995/(1+K995)^3+P995/(1+K995)^4+Q995/(1+K995)^5</f>
        <v>131.02089144448</v>
      </c>
      <c r="S995" s="21" t="n">
        <f aca="false">Q995*(1+I995)/(K995-I995)</f>
        <v>648.006413523282</v>
      </c>
      <c r="T995" s="21" t="n">
        <f aca="false">R995+S995/(1+K995)^5</f>
        <v>557.793170607292</v>
      </c>
      <c r="U995" s="8" t="n">
        <f aca="false">(T995-Assumptions!$D$17)/Assumptions!$D$18</f>
        <v>14.9117268242917</v>
      </c>
    </row>
    <row r="996" customFormat="false" ht="15" hidden="false" customHeight="false" outlineLevel="0" collapsed="false">
      <c r="B996" s="2" t="n">
        <v>991</v>
      </c>
      <c r="C996" s="27" t="n">
        <f aca="false">NORMSDIST('Random Draws'!C996)</f>
        <v>0.640600375999519</v>
      </c>
      <c r="D996" s="27" t="n">
        <f aca="false">NORMSDIST(Assumptions!$D$22*'Random Draws'!C996+SQRT(1-Assumptions!$D$22^2)*'Random Draws'!D996)</f>
        <v>0.398196416276192</v>
      </c>
      <c r="E996" s="19" t="n">
        <f aca="false">IF(C996&lt;(Assumptions!$E$6-Assumptions!$D$6)/(Assumptions!$F$6-Assumptions!$D$6),Assumptions!$D$6+SQRT(C996*(Assumptions!$F$6-Assumptions!$D$6)*(Assumptions!$E$6-Assumptions!$D$6)),Assumptions!$F$6-SQRT((1-C996)*(Assumptions!$F$6-Assumptions!$D$6)*(Assumptions!$F$6-Assumptions!$E$6)))</f>
        <v>0.0976089853860231</v>
      </c>
      <c r="F996" s="19" t="n">
        <f aca="false">IF(D996&lt;(Assumptions!$E$7-Assumptions!$D$7)/(Assumptions!$F$7-Assumptions!$D$7),Assumptions!$D$7+SQRT(D996*(Assumptions!$F$7-Assumptions!$D$7)*(Assumptions!$E$7-Assumptions!$D$7)),Assumptions!$F$7-SQRT((1-D996)*(Assumptions!$F$7-Assumptions!$D$7)*(Assumptions!$F$7-Assumptions!$E$7)))</f>
        <v>0.408879223578706</v>
      </c>
      <c r="G996" s="19" t="n">
        <f aca="false">MIN(Assumptions!$D$24,MAX(Assumptions!$D$23,Assumptions!$D$8+Assumptions!$E$8*'Random Draws'!E996))</f>
        <v>0.098439940749323</v>
      </c>
      <c r="H996" s="19" t="n">
        <f aca="false">IF('Random Draws'!F996&lt;(Assumptions!$E$9-Assumptions!$D$9)/(Assumptions!$F$9-Assumptions!$D$9),Assumptions!$D$9+SQRT('Random Draws'!F996*(Assumptions!$F$9-Assumptions!$D$9)*(Assumptions!$E$9-Assumptions!$D$9)),Assumptions!$F$9-SQRT((1-'Random Draws'!F996)*(Assumptions!$F$9-Assumptions!$D$9)*(Assumptions!$F$9-Assumptions!$E$9)))</f>
        <v>0.309498415997343</v>
      </c>
      <c r="I996" s="19" t="n">
        <f aca="false">IF('Random Draws'!G996&lt;(Assumptions!$E$10-Assumptions!$D$10)/(Assumptions!$F$10-Assumptions!$D$10),Assumptions!$D$10+SQRT('Random Draws'!G996*(Assumptions!$F$10-Assumptions!$D$10)*(Assumptions!$E$10-Assumptions!$D$10)),Assumptions!$F$10-SQRT((1-'Random Draws'!G996)*(Assumptions!$F$10-Assumptions!$D$10)*(Assumptions!$F$10-Assumptions!$E$10)))</f>
        <v>0.0262897759388702</v>
      </c>
      <c r="J996" s="19" t="n">
        <f aca="false">IF('Random Draws'!H996&lt;(Assumptions!$E$11-Assumptions!$D$11)/(Assumptions!$F$11-Assumptions!$D$11),Assumptions!$D$11+SQRT('Random Draws'!H996*(Assumptions!$F$11-Assumptions!$D$11)*(Assumptions!$E$11-Assumptions!$D$11)),Assumptions!$F$11-SQRT((1-'Random Draws'!H996)*(Assumptions!$F$11-Assumptions!$D$11)*(Assumptions!$F$11-Assumptions!$E$11)))</f>
        <v>0.136636984558387</v>
      </c>
      <c r="K996" s="19" t="n">
        <f aca="false">MAX(G996,I996+Assumptions!$D$21)</f>
        <v>0.098439940749323</v>
      </c>
      <c r="L996" s="28" t="n">
        <f aca="false">(F996-Assumptions!$D$15)*(1-H996)+Assumptions!$D$15-J996</f>
        <v>0.185929561068141</v>
      </c>
      <c r="M996" s="21" t="n">
        <f aca="false">Assumptions!$D$14*(1+E996)^1*L996-Assumptions!$D$14*(1+E996)^0*E996*Assumptions!$D$16</f>
        <v>29.1667046607751</v>
      </c>
      <c r="N996" s="21" t="n">
        <f aca="false">Assumptions!$D$14*(1+E996)^2*L996-Assumptions!$D$14*(1+E996)^1*E996*Assumptions!$D$16</f>
        <v>32.0136371097671</v>
      </c>
      <c r="O996" s="21" t="n">
        <f aca="false">Assumptions!$D$14*(1+E996)^3*L996-Assumptions!$D$14*(1+E996)^2*E996*Assumptions!$D$16</f>
        <v>35.1384557465678</v>
      </c>
      <c r="P996" s="21" t="n">
        <f aca="false">Assumptions!$D$14*(1+E996)^4*L996-Assumptions!$D$14*(1+E996)^3*E996*Assumptions!$D$16</f>
        <v>38.568284760022</v>
      </c>
      <c r="Q996" s="21" t="n">
        <f aca="false">Assumptions!$D$14*(1+E996)^5*L996-Assumptions!$D$14*(1+E996)^4*E996*Assumptions!$D$16</f>
        <v>42.332895903527</v>
      </c>
      <c r="R996" s="21" t="n">
        <f aca="false">M996/(1+K996)+N996/(1+K996)^2+O996/(1+K996)^3+P996/(1+K996)^4+Q996/(1+K996)^5</f>
        <v>132.563504356031</v>
      </c>
      <c r="S996" s="21" t="n">
        <f aca="false">Q996*(1+I996)/(K996-I996)</f>
        <v>602.158267632675</v>
      </c>
      <c r="T996" s="21" t="n">
        <f aca="false">R996+S996/(1+K996)^5</f>
        <v>509.119072021788</v>
      </c>
      <c r="U996" s="8" t="n">
        <f aca="false">(T996-Assumptions!$D$17)/Assumptions!$D$18</f>
        <v>12.9647628808715</v>
      </c>
    </row>
    <row r="997" customFormat="false" ht="15" hidden="false" customHeight="false" outlineLevel="0" collapsed="false">
      <c r="B997" s="2" t="n">
        <v>992</v>
      </c>
      <c r="C997" s="27" t="n">
        <f aca="false">NORMSDIST('Random Draws'!C997)</f>
        <v>0.517149724265448</v>
      </c>
      <c r="D997" s="27" t="n">
        <f aca="false">NORMSDIST(Assumptions!$D$22*'Random Draws'!C997+SQRT(1-Assumptions!$D$22^2)*'Random Draws'!D997)</f>
        <v>0.71778886301183</v>
      </c>
      <c r="E997" s="19" t="n">
        <f aca="false">IF(C997&lt;(Assumptions!$E$6-Assumptions!$D$6)/(Assumptions!$F$6-Assumptions!$D$6),Assumptions!$D$6+SQRT(C997*(Assumptions!$F$6-Assumptions!$D$6)*(Assumptions!$E$6-Assumptions!$D$6)),Assumptions!$F$6-SQRT((1-C997)*(Assumptions!$F$6-Assumptions!$D$6)*(Assumptions!$F$6-Assumptions!$E$6)))</f>
        <v>0.0908649679080927</v>
      </c>
      <c r="F997" s="19" t="n">
        <f aca="false">IF(D997&lt;(Assumptions!$E$7-Assumptions!$D$7)/(Assumptions!$F$7-Assumptions!$D$7),Assumptions!$D$7+SQRT(D997*(Assumptions!$F$7-Assumptions!$D$7)*(Assumptions!$E$7-Assumptions!$D$7)),Assumptions!$F$7-SQRT((1-D997)*(Assumptions!$F$7-Assumptions!$D$7)*(Assumptions!$F$7-Assumptions!$E$7)))</f>
        <v>0.426401718080344</v>
      </c>
      <c r="G997" s="19" t="n">
        <f aca="false">MIN(Assumptions!$D$24,MAX(Assumptions!$D$23,Assumptions!$D$8+Assumptions!$E$8*'Random Draws'!E997))</f>
        <v>0.076630733670565</v>
      </c>
      <c r="H997" s="19" t="n">
        <f aca="false">IF('Random Draws'!F997&lt;(Assumptions!$E$9-Assumptions!$D$9)/(Assumptions!$F$9-Assumptions!$D$9),Assumptions!$D$9+SQRT('Random Draws'!F997*(Assumptions!$F$9-Assumptions!$D$9)*(Assumptions!$E$9-Assumptions!$D$9)),Assumptions!$F$9-SQRT((1-'Random Draws'!F997)*(Assumptions!$F$9-Assumptions!$D$9)*(Assumptions!$F$9-Assumptions!$E$9)))</f>
        <v>0.259848991277881</v>
      </c>
      <c r="I997" s="19" t="n">
        <f aca="false">IF('Random Draws'!G997&lt;(Assumptions!$E$10-Assumptions!$D$10)/(Assumptions!$F$10-Assumptions!$D$10),Assumptions!$D$10+SQRT('Random Draws'!G997*(Assumptions!$F$10-Assumptions!$D$10)*(Assumptions!$E$10-Assumptions!$D$10)),Assumptions!$F$10-SQRT((1-'Random Draws'!G997)*(Assumptions!$F$10-Assumptions!$D$10)*(Assumptions!$F$10-Assumptions!$E$10)))</f>
        <v>0.0203695928225999</v>
      </c>
      <c r="J997" s="19" t="n">
        <f aca="false">IF('Random Draws'!H997&lt;(Assumptions!$E$11-Assumptions!$D$11)/(Assumptions!$F$11-Assumptions!$D$11),Assumptions!$D$11+SQRT('Random Draws'!H997*(Assumptions!$F$11-Assumptions!$D$11)*(Assumptions!$E$11-Assumptions!$D$11)),Assumptions!$F$11-SQRT((1-'Random Draws'!H997)*(Assumptions!$F$11-Assumptions!$D$11)*(Assumptions!$F$11-Assumptions!$E$11)))</f>
        <v>0.139446123646732</v>
      </c>
      <c r="K997" s="19" t="n">
        <f aca="false">MAX(G997,I997+Assumptions!$D$21)</f>
        <v>0.076630733670565</v>
      </c>
      <c r="L997" s="28" t="n">
        <f aca="false">(F997-Assumptions!$D$15)*(1-H997)+Assumptions!$D$15-J997</f>
        <v>0.209935906977404</v>
      </c>
      <c r="M997" s="21" t="n">
        <f aca="false">Assumptions!$D$14*(1+E997)^1*L997-Assumptions!$D$14*(1+E997)^0*E997*Assumptions!$D$16</f>
        <v>32.8114377216107</v>
      </c>
      <c r="N997" s="21" t="n">
        <f aca="false">Assumptions!$D$14*(1+E997)^2*L997-Assumptions!$D$14*(1+E997)^1*E997*Assumptions!$D$16</f>
        <v>35.7928479572033</v>
      </c>
      <c r="O997" s="21" t="n">
        <f aca="false">Assumptions!$D$14*(1+E997)^3*L997-Assumptions!$D$14*(1+E997)^2*E997*Assumptions!$D$16</f>
        <v>39.0451639381738</v>
      </c>
      <c r="P997" s="21" t="n">
        <f aca="false">Assumptions!$D$14*(1+E997)^4*L997-Assumptions!$D$14*(1+E997)^3*E997*Assumptions!$D$16</f>
        <v>42.5930015063822</v>
      </c>
      <c r="Q997" s="21" t="n">
        <f aca="false">Assumptions!$D$14*(1+E997)^5*L997-Assumptions!$D$14*(1+E997)^4*E997*Assumptions!$D$16</f>
        <v>46.4632132213689</v>
      </c>
      <c r="R997" s="21" t="n">
        <f aca="false">M997/(1+K997)+N997/(1+K997)^2+O997/(1+K997)^3+P997/(1+K997)^4+Q997/(1+K997)^5</f>
        <v>156.463072646192</v>
      </c>
      <c r="S997" s="21" t="n">
        <f aca="false">Q997*(1+I997)/(K997-I997)</f>
        <v>842.671322361438</v>
      </c>
      <c r="T997" s="21" t="n">
        <f aca="false">R997+S997/(1+K997)^5</f>
        <v>739.00119126571</v>
      </c>
      <c r="U997" s="8" t="n">
        <f aca="false">(T997-Assumptions!$D$17)/Assumptions!$D$18</f>
        <v>22.1600476506284</v>
      </c>
    </row>
    <row r="998" customFormat="false" ht="15" hidden="false" customHeight="false" outlineLevel="0" collapsed="false">
      <c r="B998" s="2" t="n">
        <v>993</v>
      </c>
      <c r="C998" s="27" t="n">
        <f aca="false">NORMSDIST('Random Draws'!C998)</f>
        <v>0.27642674589489</v>
      </c>
      <c r="D998" s="27" t="n">
        <f aca="false">NORMSDIST(Assumptions!$D$22*'Random Draws'!C998+SQRT(1-Assumptions!$D$22^2)*'Random Draws'!D998)</f>
        <v>0.480434051769111</v>
      </c>
      <c r="E998" s="19" t="n">
        <f aca="false">IF(C998&lt;(Assumptions!$E$6-Assumptions!$D$6)/(Assumptions!$F$6-Assumptions!$D$6),Assumptions!$D$6+SQRT(C998*(Assumptions!$F$6-Assumptions!$D$6)*(Assumptions!$E$6-Assumptions!$D$6)),Assumptions!$F$6-SQRT((1-C998)*(Assumptions!$F$6-Assumptions!$D$6)*(Assumptions!$F$6-Assumptions!$E$6)))</f>
        <v>0.0771770591827063</v>
      </c>
      <c r="F998" s="19" t="n">
        <f aca="false">IF(D998&lt;(Assumptions!$E$7-Assumptions!$D$7)/(Assumptions!$F$7-Assumptions!$D$7),Assumptions!$D$7+SQRT(D998*(Assumptions!$F$7-Assumptions!$D$7)*(Assumptions!$E$7-Assumptions!$D$7)),Assumptions!$F$7-SQRT((1-D998)*(Assumptions!$F$7-Assumptions!$D$7)*(Assumptions!$F$7-Assumptions!$E$7)))</f>
        <v>0.413689890208629</v>
      </c>
      <c r="G998" s="19" t="n">
        <f aca="false">MIN(Assumptions!$D$24,MAX(Assumptions!$D$23,Assumptions!$D$8+Assumptions!$E$8*'Random Draws'!E998))</f>
        <v>0.080041704794708</v>
      </c>
      <c r="H998" s="19" t="n">
        <f aca="false">IF('Random Draws'!F998&lt;(Assumptions!$E$9-Assumptions!$D$9)/(Assumptions!$F$9-Assumptions!$D$9),Assumptions!$D$9+SQRT('Random Draws'!F998*(Assumptions!$F$9-Assumptions!$D$9)*(Assumptions!$E$9-Assumptions!$D$9)),Assumptions!$F$9-SQRT((1-'Random Draws'!F998)*(Assumptions!$F$9-Assumptions!$D$9)*(Assumptions!$F$9-Assumptions!$E$9)))</f>
        <v>0.25976164308192</v>
      </c>
      <c r="I998" s="19" t="n">
        <f aca="false">IF('Random Draws'!G998&lt;(Assumptions!$E$10-Assumptions!$D$10)/(Assumptions!$F$10-Assumptions!$D$10),Assumptions!$D$10+SQRT('Random Draws'!G998*(Assumptions!$F$10-Assumptions!$D$10)*(Assumptions!$E$10-Assumptions!$D$10)),Assumptions!$F$10-SQRT((1-'Random Draws'!G998)*(Assumptions!$F$10-Assumptions!$D$10)*(Assumptions!$F$10-Assumptions!$E$10)))</f>
        <v>0.0150461372121059</v>
      </c>
      <c r="J998" s="19" t="n">
        <f aca="false">IF('Random Draws'!H998&lt;(Assumptions!$E$11-Assumptions!$D$11)/(Assumptions!$F$11-Assumptions!$D$11),Assumptions!$D$11+SQRT('Random Draws'!H998*(Assumptions!$F$11-Assumptions!$D$11)*(Assumptions!$E$11-Assumptions!$D$11)),Assumptions!$F$11-SQRT((1-'Random Draws'!H998)*(Assumptions!$F$11-Assumptions!$D$11)*(Assumptions!$F$11-Assumptions!$E$11)))</f>
        <v>0.149520964343598</v>
      </c>
      <c r="K998" s="19" t="n">
        <f aca="false">MAX(G998,I998+Assumptions!$D$21)</f>
        <v>0.080041704794708</v>
      </c>
      <c r="L998" s="28" t="n">
        <f aca="false">(F998-Assumptions!$D$15)*(1-H998)+Assumptions!$D$15-J998</f>
        <v>0.190477173858708</v>
      </c>
      <c r="M998" s="21" t="n">
        <f aca="false">Assumptions!$D$14*(1+E998)^1*L998-Assumptions!$D$14*(1+E998)^0*E998*Assumptions!$D$16</f>
        <v>29.4150378794459</v>
      </c>
      <c r="N998" s="21" t="n">
        <f aca="false">Assumptions!$D$14*(1+E998)^2*L998-Assumptions!$D$14*(1+E998)^1*E998*Assumptions!$D$16</f>
        <v>31.6852039987294</v>
      </c>
      <c r="O998" s="21" t="n">
        <f aca="false">Assumptions!$D$14*(1+E998)^3*L998-Assumptions!$D$14*(1+E998)^2*E998*Assumptions!$D$16</f>
        <v>34.1305748629555</v>
      </c>
      <c r="P998" s="21" t="n">
        <f aca="false">Assumptions!$D$14*(1+E998)^4*L998-Assumptions!$D$14*(1+E998)^3*E998*Assumptions!$D$16</f>
        <v>36.7646722590936</v>
      </c>
      <c r="Q998" s="21" t="n">
        <f aca="false">Assumptions!$D$14*(1+E998)^5*L998-Assumptions!$D$14*(1+E998)^4*E998*Assumptions!$D$16</f>
        <v>39.6020615458664</v>
      </c>
      <c r="R998" s="21" t="n">
        <f aca="false">M998/(1+K998)+N998/(1+K998)^2+O998/(1+K998)^3+P998/(1+K998)^4+Q998/(1+K998)^5</f>
        <v>135.455016595892</v>
      </c>
      <c r="S998" s="21" t="n">
        <f aca="false">Q998*(1+I998)/(K998-I998)</f>
        <v>618.471706500305</v>
      </c>
      <c r="T998" s="21" t="n">
        <f aca="false">R998+S998/(1+K998)^5</f>
        <v>556.295206726745</v>
      </c>
      <c r="U998" s="8" t="n">
        <f aca="false">(T998-Assumptions!$D$17)/Assumptions!$D$18</f>
        <v>14.8518082690698</v>
      </c>
    </row>
    <row r="999" customFormat="false" ht="15" hidden="false" customHeight="false" outlineLevel="0" collapsed="false">
      <c r="B999" s="2" t="n">
        <v>994</v>
      </c>
      <c r="C999" s="27" t="n">
        <f aca="false">NORMSDIST('Random Draws'!C999)</f>
        <v>0.155223553073786</v>
      </c>
      <c r="D999" s="27" t="n">
        <f aca="false">NORMSDIST(Assumptions!$D$22*'Random Draws'!C999+SQRT(1-Assumptions!$D$22^2)*'Random Draws'!D999)</f>
        <v>0.217575933627984</v>
      </c>
      <c r="E999" s="19" t="n">
        <f aca="false">IF(C999&lt;(Assumptions!$E$6-Assumptions!$D$6)/(Assumptions!$F$6-Assumptions!$D$6),Assumptions!$D$6+SQRT(C999*(Assumptions!$F$6-Assumptions!$D$6)*(Assumptions!$E$6-Assumptions!$D$6)),Assumptions!$F$6-SQRT((1-C999)*(Assumptions!$F$6-Assumptions!$D$6)*(Assumptions!$F$6-Assumptions!$E$6)))</f>
        <v>0.067858890239364</v>
      </c>
      <c r="F999" s="19" t="n">
        <f aca="false">IF(D999&lt;(Assumptions!$E$7-Assumptions!$D$7)/(Assumptions!$F$7-Assumptions!$D$7),Assumptions!$D$7+SQRT(D999*(Assumptions!$F$7-Assumptions!$D$7)*(Assumptions!$E$7-Assumptions!$D$7)),Assumptions!$F$7-SQRT((1-D999)*(Assumptions!$F$7-Assumptions!$D$7)*(Assumptions!$F$7-Assumptions!$E$7)))</f>
        <v>0.396131089130663</v>
      </c>
      <c r="G999" s="19" t="n">
        <f aca="false">MIN(Assumptions!$D$24,MAX(Assumptions!$D$23,Assumptions!$D$8+Assumptions!$E$8*'Random Draws'!E999))</f>
        <v>0.074548036286171</v>
      </c>
      <c r="H999" s="19" t="n">
        <f aca="false">IF('Random Draws'!F999&lt;(Assumptions!$E$9-Assumptions!$D$9)/(Assumptions!$F$9-Assumptions!$D$9),Assumptions!$D$9+SQRT('Random Draws'!F999*(Assumptions!$F$9-Assumptions!$D$9)*(Assumptions!$E$9-Assumptions!$D$9)),Assumptions!$F$9-SQRT((1-'Random Draws'!F999)*(Assumptions!$F$9-Assumptions!$D$9)*(Assumptions!$F$9-Assumptions!$E$9)))</f>
        <v>0.245345522151483</v>
      </c>
      <c r="I999" s="19" t="n">
        <f aca="false">IF('Random Draws'!G999&lt;(Assumptions!$E$10-Assumptions!$D$10)/(Assumptions!$F$10-Assumptions!$D$10),Assumptions!$D$10+SQRT('Random Draws'!G999*(Assumptions!$F$10-Assumptions!$D$10)*(Assumptions!$E$10-Assumptions!$D$10)),Assumptions!$F$10-SQRT((1-'Random Draws'!G999)*(Assumptions!$F$10-Assumptions!$D$10)*(Assumptions!$F$10-Assumptions!$E$10)))</f>
        <v>0.0108378142840451</v>
      </c>
      <c r="J999" s="19" t="n">
        <f aca="false">IF('Random Draws'!H999&lt;(Assumptions!$E$11-Assumptions!$D$11)/(Assumptions!$F$11-Assumptions!$D$11),Assumptions!$D$11+SQRT('Random Draws'!H999*(Assumptions!$F$11-Assumptions!$D$11)*(Assumptions!$E$11-Assumptions!$D$11)),Assumptions!$F$11-SQRT((1-'Random Draws'!H999)*(Assumptions!$F$11-Assumptions!$D$11)*(Assumptions!$F$11-Assumptions!$E$11)))</f>
        <v>0.138407671515431</v>
      </c>
      <c r="K999" s="19" t="n">
        <f aca="false">MAX(G999,I999+Assumptions!$D$21)</f>
        <v>0.074548036286171</v>
      </c>
      <c r="L999" s="28" t="n">
        <f aca="false">(F999-Assumptions!$D$15)*(1-H999)+Assumptions!$D$15-J999</f>
        <v>0.192429346591727</v>
      </c>
      <c r="M999" s="21" t="n">
        <f aca="false">Assumptions!$D$14*(1+E999)^1*L999-Assumptions!$D$14*(1+E999)^0*E999*Assumptions!$D$16</f>
        <v>29.5004851600932</v>
      </c>
      <c r="N999" s="21" t="n">
        <f aca="false">Assumptions!$D$14*(1+E999)^2*L999-Assumptions!$D$14*(1+E999)^1*E999*Assumptions!$D$16</f>
        <v>31.50235534458</v>
      </c>
      <c r="O999" s="21" t="n">
        <f aca="false">Assumptions!$D$14*(1+E999)^3*L999-Assumptions!$D$14*(1+E999)^2*E999*Assumptions!$D$16</f>
        <v>33.6400702181892</v>
      </c>
      <c r="P999" s="21" t="n">
        <f aca="false">Assumptions!$D$14*(1+E999)^4*L999-Assumptions!$D$14*(1+E999)^3*E999*Assumptions!$D$16</f>
        <v>35.9228480507698</v>
      </c>
      <c r="Q999" s="21" t="n">
        <f aca="false">Assumptions!$D$14*(1+E999)^5*L999-Assumptions!$D$14*(1+E999)^4*E999*Assumptions!$D$16</f>
        <v>38.3605326537324</v>
      </c>
      <c r="R999" s="21" t="n">
        <f aca="false">M999/(1+K999)+N999/(1+K999)^2+O999/(1+K999)^3+P999/(1+K999)^4+Q999/(1+K999)^5</f>
        <v>135.570852906479</v>
      </c>
      <c r="S999" s="21" t="n">
        <f aca="false">Q999*(1+I999)/(K999-I999)</f>
        <v>608.635094399399</v>
      </c>
      <c r="T999" s="21" t="n">
        <f aca="false">R999+S999/(1+K999)^5</f>
        <v>560.413216482293</v>
      </c>
      <c r="U999" s="8" t="n">
        <f aca="false">(T999-Assumptions!$D$17)/Assumptions!$D$18</f>
        <v>15.0165286592917</v>
      </c>
    </row>
    <row r="1000" customFormat="false" ht="15" hidden="false" customHeight="false" outlineLevel="0" collapsed="false">
      <c r="B1000" s="2" t="n">
        <v>995</v>
      </c>
      <c r="C1000" s="27" t="n">
        <f aca="false">NORMSDIST('Random Draws'!C1000)</f>
        <v>0.807962588782736</v>
      </c>
      <c r="D1000" s="27" t="n">
        <f aca="false">NORMSDIST(Assumptions!$D$22*'Random Draws'!C1000+SQRT(1-Assumptions!$D$22^2)*'Random Draws'!D1000)</f>
        <v>0.521546825241023</v>
      </c>
      <c r="E1000" s="19" t="n">
        <f aca="false">IF(C1000&lt;(Assumptions!$E$6-Assumptions!$D$6)/(Assumptions!$F$6-Assumptions!$D$6),Assumptions!$D$6+SQRT(C1000*(Assumptions!$F$6-Assumptions!$D$6)*(Assumptions!$E$6-Assumptions!$D$6)),Assumptions!$F$6-SQRT((1-C1000)*(Assumptions!$F$6-Assumptions!$D$6)*(Assumptions!$F$6-Assumptions!$E$6)))</f>
        <v>0.109013114772757</v>
      </c>
      <c r="F1000" s="19" t="n">
        <f aca="false">IF(D1000&lt;(Assumptions!$E$7-Assumptions!$D$7)/(Assumptions!$F$7-Assumptions!$D$7),Assumptions!$D$7+SQRT(D1000*(Assumptions!$F$7-Assumptions!$D$7)*(Assumptions!$E$7-Assumptions!$D$7)),Assumptions!$F$7-SQRT((1-D1000)*(Assumptions!$F$7-Assumptions!$D$7)*(Assumptions!$F$7-Assumptions!$E$7)))</f>
        <v>0.415939976326829</v>
      </c>
      <c r="G1000" s="19" t="n">
        <f aca="false">MIN(Assumptions!$D$24,MAX(Assumptions!$D$23,Assumptions!$D$8+Assumptions!$E$8*'Random Draws'!E1000))</f>
        <v>0.10231145588546</v>
      </c>
      <c r="H1000" s="19" t="n">
        <f aca="false">IF('Random Draws'!F1000&lt;(Assumptions!$E$9-Assumptions!$D$9)/(Assumptions!$F$9-Assumptions!$D$9),Assumptions!$D$9+SQRT('Random Draws'!F1000*(Assumptions!$F$9-Assumptions!$D$9)*(Assumptions!$E$9-Assumptions!$D$9)),Assumptions!$F$9-SQRT((1-'Random Draws'!F1000)*(Assumptions!$F$9-Assumptions!$D$9)*(Assumptions!$F$9-Assumptions!$E$9)))</f>
        <v>0.266494912219173</v>
      </c>
      <c r="I1000" s="19" t="n">
        <f aca="false">IF('Random Draws'!G1000&lt;(Assumptions!$E$10-Assumptions!$D$10)/(Assumptions!$F$10-Assumptions!$D$10),Assumptions!$D$10+SQRT('Random Draws'!G1000*(Assumptions!$F$10-Assumptions!$D$10)*(Assumptions!$E$10-Assumptions!$D$10)),Assumptions!$F$10-SQRT((1-'Random Draws'!G1000)*(Assumptions!$F$10-Assumptions!$D$10)*(Assumptions!$F$10-Assumptions!$E$10)))</f>
        <v>0.0146071948594942</v>
      </c>
      <c r="J1000" s="19" t="n">
        <f aca="false">IF('Random Draws'!H1000&lt;(Assumptions!$E$11-Assumptions!$D$11)/(Assumptions!$F$11-Assumptions!$D$11),Assumptions!$D$11+SQRT('Random Draws'!H1000*(Assumptions!$F$11-Assumptions!$D$11)*(Assumptions!$E$11-Assumptions!$D$11)),Assumptions!$F$11-SQRT((1-'Random Draws'!H1000)*(Assumptions!$F$11-Assumptions!$D$11)*(Assumptions!$F$11-Assumptions!$E$11)))</f>
        <v>0.166192344982428</v>
      </c>
      <c r="K1000" s="19" t="n">
        <f aca="false">MAX(G1000,I1000+Assumptions!$D$21)</f>
        <v>0.10231145588546</v>
      </c>
      <c r="L1000" s="28" t="n">
        <f aca="false">(F1000-Assumptions!$D$15)*(1-H1000)+Assumptions!$D$15-J1000</f>
        <v>0.17354608245323</v>
      </c>
      <c r="M1000" s="21" t="n">
        <f aca="false">Assumptions!$D$14*(1+E1000)^1*L1000-Assumptions!$D$14*(1+E1000)^0*E1000*Assumptions!$D$16</f>
        <v>27.4332007621581</v>
      </c>
      <c r="N1000" s="21" t="n">
        <f aca="false">Assumptions!$D$14*(1+E1000)^2*L1000-Assumptions!$D$14*(1+E1000)^1*E1000*Assumptions!$D$16</f>
        <v>30.4237794254273</v>
      </c>
      <c r="O1000" s="21" t="n">
        <f aca="false">Assumptions!$D$14*(1+E1000)^3*L1000-Assumptions!$D$14*(1+E1000)^2*E1000*Assumptions!$D$16</f>
        <v>33.7403703837524</v>
      </c>
      <c r="P1000" s="21" t="n">
        <f aca="false">Assumptions!$D$14*(1+E1000)^4*L1000-Assumptions!$D$14*(1+E1000)^3*E1000*Assumptions!$D$16</f>
        <v>37.4185132528718</v>
      </c>
      <c r="Q1000" s="21" t="n">
        <f aca="false">Assumptions!$D$14*(1+E1000)^5*L1000-Assumptions!$D$14*(1+E1000)^4*E1000*Assumptions!$D$16</f>
        <v>41.497621932733</v>
      </c>
      <c r="R1000" s="21" t="n">
        <f aca="false">M1000/(1+K1000)+N1000/(1+K1000)^2+O1000/(1+K1000)^3+P1000/(1+K1000)^4+Q1000/(1+K1000)^5</f>
        <v>125.95715499811</v>
      </c>
      <c r="S1000" s="21" t="n">
        <f aca="false">Q1000*(1+I1000)/(K1000-I1000)</f>
        <v>480.065452806732</v>
      </c>
      <c r="T1000" s="21" t="n">
        <f aca="false">R1000+S1000/(1+K1000)^5</f>
        <v>420.927834947597</v>
      </c>
      <c r="U1000" s="8" t="n">
        <f aca="false">(T1000-Assumptions!$D$17)/Assumptions!$D$18</f>
        <v>9.43711339790389</v>
      </c>
    </row>
    <row r="1001" customFormat="false" ht="15" hidden="false" customHeight="false" outlineLevel="0" collapsed="false">
      <c r="B1001" s="2" t="n">
        <v>996</v>
      </c>
      <c r="C1001" s="27" t="n">
        <f aca="false">NORMSDIST('Random Draws'!C1001)</f>
        <v>0.967245305620441</v>
      </c>
      <c r="D1001" s="27" t="n">
        <f aca="false">NORMSDIST(Assumptions!$D$22*'Random Draws'!C1001+SQRT(1-Assumptions!$D$22^2)*'Random Draws'!D1001)</f>
        <v>0.968785427488364</v>
      </c>
      <c r="E1001" s="19" t="n">
        <f aca="false">IF(C1001&lt;(Assumptions!$E$6-Assumptions!$D$6)/(Assumptions!$F$6-Assumptions!$D$6),Assumptions!$D$6+SQRT(C1001*(Assumptions!$F$6-Assumptions!$D$6)*(Assumptions!$E$6-Assumptions!$D$6)),Assumptions!$F$6-SQRT((1-C1001)*(Assumptions!$F$6-Assumptions!$D$6)*(Assumptions!$F$6-Assumptions!$E$6)))</f>
        <v>0.127202599017855</v>
      </c>
      <c r="F1001" s="19" t="n">
        <f aca="false">IF(D1001&lt;(Assumptions!$E$7-Assumptions!$D$7)/(Assumptions!$F$7-Assumptions!$D$7),Assumptions!$D$7+SQRT(D1001*(Assumptions!$F$7-Assumptions!$D$7)*(Assumptions!$E$7-Assumptions!$D$7)),Assumptions!$F$7-SQRT((1-D1001)*(Assumptions!$F$7-Assumptions!$D$7)*(Assumptions!$F$7-Assumptions!$E$7)))</f>
        <v>0.448825999371463</v>
      </c>
      <c r="G1001" s="19" t="n">
        <f aca="false">MIN(Assumptions!$D$24,MAX(Assumptions!$D$23,Assumptions!$D$8+Assumptions!$E$8*'Random Draws'!E1001))</f>
        <v>0.057547015975655</v>
      </c>
      <c r="H1001" s="19" t="n">
        <f aca="false">IF('Random Draws'!F1001&lt;(Assumptions!$E$9-Assumptions!$D$9)/(Assumptions!$F$9-Assumptions!$D$9),Assumptions!$D$9+SQRT('Random Draws'!F1001*(Assumptions!$F$9-Assumptions!$D$9)*(Assumptions!$E$9-Assumptions!$D$9)),Assumptions!$F$9-SQRT((1-'Random Draws'!F1001)*(Assumptions!$F$9-Assumptions!$D$9)*(Assumptions!$F$9-Assumptions!$E$9)))</f>
        <v>0.287024688460718</v>
      </c>
      <c r="I1001" s="19" t="n">
        <f aca="false">IF('Random Draws'!G1001&lt;(Assumptions!$E$10-Assumptions!$D$10)/(Assumptions!$F$10-Assumptions!$D$10),Assumptions!$D$10+SQRT('Random Draws'!G1001*(Assumptions!$F$10-Assumptions!$D$10)*(Assumptions!$E$10-Assumptions!$D$10)),Assumptions!$F$10-SQRT((1-'Random Draws'!G1001)*(Assumptions!$F$10-Assumptions!$D$10)*(Assumptions!$F$10-Assumptions!$E$10)))</f>
        <v>0.0259867662315363</v>
      </c>
      <c r="J1001" s="19" t="n">
        <f aca="false">IF('Random Draws'!H1001&lt;(Assumptions!$E$11-Assumptions!$D$11)/(Assumptions!$F$11-Assumptions!$D$11),Assumptions!$D$11+SQRT('Random Draws'!H1001*(Assumptions!$F$11-Assumptions!$D$11)*(Assumptions!$E$11-Assumptions!$D$11)),Assumptions!$F$11-SQRT((1-'Random Draws'!H1001)*(Assumptions!$F$11-Assumptions!$D$11)*(Assumptions!$F$11-Assumptions!$E$11)))</f>
        <v>0.164488283843084</v>
      </c>
      <c r="K1001" s="19" t="n">
        <f aca="false">MAX(G1001,I1001+Assumptions!$D$21)</f>
        <v>0.057547015975655</v>
      </c>
      <c r="L1001" s="28" t="n">
        <f aca="false">(F1001-Assumptions!$D$15)*(1-H1001)+Assumptions!$D$15-J1001</f>
        <v>0.192826782385608</v>
      </c>
      <c r="M1001" s="21" t="n">
        <f aca="false">Assumptions!$D$14*(1+E1001)^1*L1001-Assumptions!$D$14*(1+E1001)^0*E1001*Assumptions!$D$16</f>
        <v>30.9631219827419</v>
      </c>
      <c r="N1001" s="21" t="n">
        <f aca="false">Assumptions!$D$14*(1+E1001)^2*L1001-Assumptions!$D$14*(1+E1001)^1*E1001*Assumptions!$D$16</f>
        <v>34.9017115726536</v>
      </c>
      <c r="O1001" s="21" t="n">
        <f aca="false">Assumptions!$D$14*(1+E1001)^3*L1001-Assumptions!$D$14*(1+E1001)^2*E1001*Assumptions!$D$16</f>
        <v>39.3412999948666</v>
      </c>
      <c r="P1001" s="21" t="n">
        <f aca="false">Assumptions!$D$14*(1+E1001)^4*L1001-Assumptions!$D$14*(1+E1001)^3*E1001*Assumptions!$D$16</f>
        <v>44.3456156029548</v>
      </c>
      <c r="Q1001" s="21" t="n">
        <f aca="false">Assumptions!$D$14*(1+E1001)^5*L1001-Assumptions!$D$14*(1+E1001)^4*E1001*Assumptions!$D$16</f>
        <v>49.9864931626974</v>
      </c>
      <c r="R1001" s="21" t="n">
        <f aca="false">M1001/(1+K1001)+N1001/(1+K1001)^2+O1001/(1+K1001)^3+P1001/(1+K1001)^4+Q1001/(1+K1001)^5</f>
        <v>166.987955250529</v>
      </c>
      <c r="S1001" s="21" t="n">
        <f aca="false">Q1001*(1+I1001)/(K1001-I1001)</f>
        <v>1625.00236503382</v>
      </c>
      <c r="T1001" s="21" t="n">
        <f aca="false">R1001+S1001/(1+K1001)^5</f>
        <v>1395.43255815171</v>
      </c>
      <c r="U1001" s="8" t="n">
        <f aca="false">(T1001-Assumptions!$D$17)/Assumptions!$D$18</f>
        <v>48.4173023260686</v>
      </c>
    </row>
    <row r="1002" customFormat="false" ht="15" hidden="false" customHeight="false" outlineLevel="0" collapsed="false">
      <c r="B1002" s="2" t="n">
        <v>997</v>
      </c>
      <c r="C1002" s="27" t="n">
        <f aca="false">NORMSDIST('Random Draws'!C1002)</f>
        <v>0.954137067171192</v>
      </c>
      <c r="D1002" s="27" t="n">
        <f aca="false">NORMSDIST(Assumptions!$D$22*'Random Draws'!C1002+SQRT(1-Assumptions!$D$22^2)*'Random Draws'!D1002)</f>
        <v>0.313552460039645</v>
      </c>
      <c r="E1002" s="19" t="n">
        <f aca="false">IF(C1002&lt;(Assumptions!$E$6-Assumptions!$D$6)/(Assumptions!$F$6-Assumptions!$D$6),Assumptions!$D$6+SQRT(C1002*(Assumptions!$F$6-Assumptions!$D$6)*(Assumptions!$E$6-Assumptions!$D$6)),Assumptions!$F$6-SQRT((1-C1002)*(Assumptions!$F$6-Assumptions!$D$6)*(Assumptions!$F$6-Assumptions!$E$6)))</f>
        <v>0.124856860822668</v>
      </c>
      <c r="F1002" s="19" t="n">
        <f aca="false">IF(D1002&lt;(Assumptions!$E$7-Assumptions!$D$7)/(Assumptions!$F$7-Assumptions!$D$7),Assumptions!$D$7+SQRT(D1002*(Assumptions!$F$7-Assumptions!$D$7)*(Assumptions!$E$7-Assumptions!$D$7)),Assumptions!$F$7-SQRT((1-D1002)*(Assumptions!$F$7-Assumptions!$D$7)*(Assumptions!$F$7-Assumptions!$E$7)))</f>
        <v>0.40337412546943</v>
      </c>
      <c r="G1002" s="19" t="n">
        <f aca="false">MIN(Assumptions!$D$24,MAX(Assumptions!$D$23,Assumptions!$D$8+Assumptions!$E$8*'Random Draws'!E1002))</f>
        <v>0.072941753167863</v>
      </c>
      <c r="H1002" s="19" t="n">
        <f aca="false">IF('Random Draws'!F1002&lt;(Assumptions!$E$9-Assumptions!$D$9)/(Assumptions!$F$9-Assumptions!$D$9),Assumptions!$D$9+SQRT('Random Draws'!F1002*(Assumptions!$F$9-Assumptions!$D$9)*(Assumptions!$E$9-Assumptions!$D$9)),Assumptions!$F$9-SQRT((1-'Random Draws'!F1002)*(Assumptions!$F$9-Assumptions!$D$9)*(Assumptions!$F$9-Assumptions!$E$9)))</f>
        <v>0.28235669259078</v>
      </c>
      <c r="I1002" s="19" t="n">
        <f aca="false">IF('Random Draws'!G1002&lt;(Assumptions!$E$10-Assumptions!$D$10)/(Assumptions!$F$10-Assumptions!$D$10),Assumptions!$D$10+SQRT('Random Draws'!G1002*(Assumptions!$F$10-Assumptions!$D$10)*(Assumptions!$E$10-Assumptions!$D$10)),Assumptions!$F$10-SQRT((1-'Random Draws'!G1002)*(Assumptions!$F$10-Assumptions!$D$10)*(Assumptions!$F$10-Assumptions!$E$10)))</f>
        <v>0.023493372974187</v>
      </c>
      <c r="J1002" s="19" t="n">
        <f aca="false">IF('Random Draws'!H1002&lt;(Assumptions!$E$11-Assumptions!$D$11)/(Assumptions!$F$11-Assumptions!$D$11),Assumptions!$D$11+SQRT('Random Draws'!H1002*(Assumptions!$F$11-Assumptions!$D$11)*(Assumptions!$E$11-Assumptions!$D$11)),Assumptions!$F$11-SQRT((1-'Random Draws'!H1002)*(Assumptions!$F$11-Assumptions!$D$11)*(Assumptions!$F$11-Assumptions!$E$11)))</f>
        <v>0.161108751924382</v>
      </c>
      <c r="K1002" s="19" t="n">
        <f aca="false">MAX(G1002,I1002+Assumptions!$D$21)</f>
        <v>0.072941753167863</v>
      </c>
      <c r="L1002" s="28" t="n">
        <f aca="false">(F1002-Assumptions!$D$15)*(1-H1002)+Assumptions!$D$15-J1002</f>
        <v>0.165076359637603</v>
      </c>
      <c r="M1002" s="21" t="n">
        <f aca="false">Assumptions!$D$14*(1+E1002)^1*L1002-Assumptions!$D$14*(1+E1002)^0*E1002*Assumptions!$D$16</f>
        <v>26.3815276316297</v>
      </c>
      <c r="N1002" s="21" t="n">
        <f aca="false">Assumptions!$D$14*(1+E1002)^2*L1002-Assumptions!$D$14*(1+E1002)^1*E1002*Assumptions!$D$16</f>
        <v>29.6754423554214</v>
      </c>
      <c r="O1002" s="21" t="n">
        <f aca="false">Assumptions!$D$14*(1+E1002)^3*L1002-Assumptions!$D$14*(1+E1002)^2*E1002*Assumptions!$D$16</f>
        <v>33.3806249314434</v>
      </c>
      <c r="P1002" s="21" t="n">
        <f aca="false">Assumptions!$D$14*(1+E1002)^4*L1002-Assumptions!$D$14*(1+E1002)^3*E1002*Assumptions!$D$16</f>
        <v>37.5484249726823</v>
      </c>
      <c r="Q1002" s="21" t="n">
        <f aca="false">Assumptions!$D$14*(1+E1002)^5*L1002-Assumptions!$D$14*(1+E1002)^4*E1002*Assumptions!$D$16</f>
        <v>42.2366034436069</v>
      </c>
      <c r="R1002" s="21" t="n">
        <f aca="false">M1002/(1+K1002)+N1002/(1+K1002)^2+O1002/(1+K1002)^3+P1002/(1+K1002)^4+Q1002/(1+K1002)^5</f>
        <v>135.426987023542</v>
      </c>
      <c r="S1002" s="21" t="n">
        <f aca="false">Q1002*(1+I1002)/(K1002-I1002)</f>
        <v>874.222442720157</v>
      </c>
      <c r="T1002" s="21" t="n">
        <f aca="false">R1002+S1002/(1+K1002)^5</f>
        <v>750.237409398885</v>
      </c>
      <c r="U1002" s="8" t="n">
        <f aca="false">(T1002-Assumptions!$D$17)/Assumptions!$D$18</f>
        <v>22.6094963759554</v>
      </c>
    </row>
    <row r="1003" customFormat="false" ht="15" hidden="false" customHeight="false" outlineLevel="0" collapsed="false">
      <c r="B1003" s="2" t="n">
        <v>998</v>
      </c>
      <c r="C1003" s="27" t="n">
        <f aca="false">NORMSDIST('Random Draws'!C1003)</f>
        <v>0.505185744945164</v>
      </c>
      <c r="D1003" s="27" t="n">
        <f aca="false">NORMSDIST(Assumptions!$D$22*'Random Draws'!C1003+SQRT(1-Assumptions!$D$22^2)*'Random Draws'!D1003)</f>
        <v>0.300923608759364</v>
      </c>
      <c r="E1003" s="19" t="n">
        <f aca="false">IF(C1003&lt;(Assumptions!$E$6-Assumptions!$D$6)/(Assumptions!$F$6-Assumptions!$D$6),Assumptions!$D$6+SQRT(C1003*(Assumptions!$F$6-Assumptions!$D$6)*(Assumptions!$E$6-Assumptions!$D$6)),Assumptions!$F$6-SQRT((1-C1003)*(Assumptions!$F$6-Assumptions!$D$6)*(Assumptions!$F$6-Assumptions!$E$6)))</f>
        <v>0.0902599630551587</v>
      </c>
      <c r="F1003" s="19" t="n">
        <f aca="false">IF(D1003&lt;(Assumptions!$E$7-Assumptions!$D$7)/(Assumptions!$F$7-Assumptions!$D$7),Assumptions!$D$7+SQRT(D1003*(Assumptions!$F$7-Assumptions!$D$7)*(Assumptions!$E$7-Assumptions!$D$7)),Assumptions!$F$7-SQRT((1-D1003)*(Assumptions!$F$7-Assumptions!$D$7)*(Assumptions!$F$7-Assumptions!$E$7)))</f>
        <v>0.402491665683475</v>
      </c>
      <c r="G1003" s="19" t="n">
        <f aca="false">MIN(Assumptions!$D$24,MAX(Assumptions!$D$23,Assumptions!$D$8+Assumptions!$E$8*'Random Draws'!E1003))</f>
        <v>0.092975531536456</v>
      </c>
      <c r="H1003" s="19" t="n">
        <f aca="false">IF('Random Draws'!F1003&lt;(Assumptions!$E$9-Assumptions!$D$9)/(Assumptions!$F$9-Assumptions!$D$9),Assumptions!$D$9+SQRT('Random Draws'!F1003*(Assumptions!$F$9-Assumptions!$D$9)*(Assumptions!$E$9-Assumptions!$D$9)),Assumptions!$F$9-SQRT((1-'Random Draws'!F1003)*(Assumptions!$F$9-Assumptions!$D$9)*(Assumptions!$F$9-Assumptions!$E$9)))</f>
        <v>0.268791602227618</v>
      </c>
      <c r="I1003" s="19" t="n">
        <f aca="false">IF('Random Draws'!G1003&lt;(Assumptions!$E$10-Assumptions!$D$10)/(Assumptions!$F$10-Assumptions!$D$10),Assumptions!$D$10+SQRT('Random Draws'!G1003*(Assumptions!$F$10-Assumptions!$D$10)*(Assumptions!$E$10-Assumptions!$D$10)),Assumptions!$F$10-SQRT((1-'Random Draws'!G1003)*(Assumptions!$F$10-Assumptions!$D$10)*(Assumptions!$F$10-Assumptions!$E$10)))</f>
        <v>0.0209293542883576</v>
      </c>
      <c r="J1003" s="19" t="n">
        <f aca="false">IF('Random Draws'!H1003&lt;(Assumptions!$E$11-Assumptions!$D$11)/(Assumptions!$F$11-Assumptions!$D$11),Assumptions!$D$11+SQRT('Random Draws'!H1003*(Assumptions!$F$11-Assumptions!$D$11)*(Assumptions!$E$11-Assumptions!$D$11)),Assumptions!$F$11-SQRT((1-'Random Draws'!H1003)*(Assumptions!$F$11-Assumptions!$D$11)*(Assumptions!$F$11-Assumptions!$E$11)))</f>
        <v>0.18854793586443</v>
      </c>
      <c r="K1003" s="19" t="n">
        <f aca="false">MAX(G1003,I1003+Assumptions!$D$21)</f>
        <v>0.092975531536456</v>
      </c>
      <c r="L1003" s="28" t="n">
        <f aca="false">(F1003-Assumptions!$D$15)*(1-H1003)+Assumptions!$D$15-J1003</f>
        <v>0.140700258406311</v>
      </c>
      <c r="M1003" s="21" t="n">
        <f aca="false">Assumptions!$D$14*(1+E1003)^1*L1003-Assumptions!$D$14*(1+E1003)^0*E1003*Assumptions!$D$16</f>
        <v>21.8503486478379</v>
      </c>
      <c r="N1003" s="21" t="n">
        <f aca="false">Assumptions!$D$14*(1+E1003)^2*L1003-Assumptions!$D$14*(1+E1003)^1*E1003*Assumptions!$D$16</f>
        <v>23.8225603095341</v>
      </c>
      <c r="O1003" s="21" t="n">
        <f aca="false">Assumptions!$D$14*(1+E1003)^3*L1003-Assumptions!$D$14*(1+E1003)^2*E1003*Assumptions!$D$16</f>
        <v>25.9727837229519</v>
      </c>
      <c r="P1003" s="21" t="n">
        <f aca="false">Assumptions!$D$14*(1+E1003)^4*L1003-Assumptions!$D$14*(1+E1003)^3*E1003*Assumptions!$D$16</f>
        <v>28.3170862222252</v>
      </c>
      <c r="Q1003" s="21" t="n">
        <f aca="false">Assumptions!$D$14*(1+E1003)^5*L1003-Assumptions!$D$14*(1+E1003)^4*E1003*Assumptions!$D$16</f>
        <v>30.8729853784729</v>
      </c>
      <c r="R1003" s="21" t="n">
        <f aca="false">M1003/(1+K1003)+N1003/(1+K1003)^2+O1003/(1+K1003)^3+P1003/(1+K1003)^4+Q1003/(1+K1003)^5</f>
        <v>99.4626148549521</v>
      </c>
      <c r="S1003" s="21" t="n">
        <f aca="false">Q1003*(1+I1003)/(K1003-I1003)</f>
        <v>437.485210615116</v>
      </c>
      <c r="T1003" s="21" t="n">
        <f aca="false">R1003+S1003/(1+K1003)^5</f>
        <v>379.948608107099</v>
      </c>
      <c r="U1003" s="8" t="n">
        <f aca="false">(T1003-Assumptions!$D$17)/Assumptions!$D$18</f>
        <v>7.79794432428395</v>
      </c>
    </row>
    <row r="1004" customFormat="false" ht="15" hidden="false" customHeight="false" outlineLevel="0" collapsed="false">
      <c r="B1004" s="2" t="n">
        <v>999</v>
      </c>
      <c r="C1004" s="27" t="n">
        <f aca="false">NORMSDIST('Random Draws'!C1004)</f>
        <v>0.79753551741223</v>
      </c>
      <c r="D1004" s="27" t="n">
        <f aca="false">NORMSDIST(Assumptions!$D$22*'Random Draws'!C1004+SQRT(1-Assumptions!$D$22^2)*'Random Draws'!D1004)</f>
        <v>0.604156960803048</v>
      </c>
      <c r="E1004" s="19" t="n">
        <f aca="false">IF(C1004&lt;(Assumptions!$E$6-Assumptions!$D$6)/(Assumptions!$F$6-Assumptions!$D$6),Assumptions!$D$6+SQRT(C1004*(Assumptions!$F$6-Assumptions!$D$6)*(Assumptions!$E$6-Assumptions!$D$6)),Assumptions!$F$6-SQRT((1-C1004)*(Assumptions!$F$6-Assumptions!$D$6)*(Assumptions!$F$6-Assumptions!$E$6)))</f>
        <v>0.108182985480425</v>
      </c>
      <c r="F1004" s="19" t="n">
        <f aca="false">IF(D1004&lt;(Assumptions!$E$7-Assumptions!$D$7)/(Assumptions!$F$7-Assumptions!$D$7),Assumptions!$D$7+SQRT(D1004*(Assumptions!$F$7-Assumptions!$D$7)*(Assumptions!$E$7-Assumptions!$D$7)),Assumptions!$F$7-SQRT((1-D1004)*(Assumptions!$F$7-Assumptions!$D$7)*(Assumptions!$F$7-Assumptions!$E$7)))</f>
        <v>0.42020839087461</v>
      </c>
      <c r="G1004" s="19" t="n">
        <f aca="false">MIN(Assumptions!$D$24,MAX(Assumptions!$D$23,Assumptions!$D$8+Assumptions!$E$8*'Random Draws'!E1004))</f>
        <v>0.077071111983973</v>
      </c>
      <c r="H1004" s="19" t="n">
        <f aca="false">IF('Random Draws'!F1004&lt;(Assumptions!$E$9-Assumptions!$D$9)/(Assumptions!$F$9-Assumptions!$D$9),Assumptions!$D$9+SQRT('Random Draws'!F1004*(Assumptions!$F$9-Assumptions!$D$9)*(Assumptions!$E$9-Assumptions!$D$9)),Assumptions!$F$9-SQRT((1-'Random Draws'!F1004)*(Assumptions!$F$9-Assumptions!$D$9)*(Assumptions!$F$9-Assumptions!$E$9)))</f>
        <v>0.273504845834484</v>
      </c>
      <c r="I1004" s="19" t="n">
        <f aca="false">IF('Random Draws'!G1004&lt;(Assumptions!$E$10-Assumptions!$D$10)/(Assumptions!$F$10-Assumptions!$D$10),Assumptions!$D$10+SQRT('Random Draws'!G1004*(Assumptions!$F$10-Assumptions!$D$10)*(Assumptions!$E$10-Assumptions!$D$10)),Assumptions!$F$10-SQRT((1-'Random Draws'!G1004)*(Assumptions!$F$10-Assumptions!$D$10)*(Assumptions!$F$10-Assumptions!$E$10)))</f>
        <v>0.0169059168443372</v>
      </c>
      <c r="J1004" s="19" t="n">
        <f aca="false">IF('Random Draws'!H1004&lt;(Assumptions!$E$11-Assumptions!$D$11)/(Assumptions!$F$11-Assumptions!$D$11),Assumptions!$D$11+SQRT('Random Draws'!H1004*(Assumptions!$F$11-Assumptions!$D$11)*(Assumptions!$E$11-Assumptions!$D$11)),Assumptions!$F$11-SQRT((1-'Random Draws'!H1004)*(Assumptions!$F$11-Assumptions!$D$11)*(Assumptions!$F$11-Assumptions!$E$11)))</f>
        <v>0.16976865144253</v>
      </c>
      <c r="K1004" s="19" t="n">
        <f aca="false">MAX(G1004,I1004+Assumptions!$D$21)</f>
        <v>0.077071111983973</v>
      </c>
      <c r="L1004" s="28" t="n">
        <f aca="false">(F1004-Assumptions!$D$15)*(1-H1004)+Assumptions!$D$15-J1004</f>
        <v>0.171066338226046</v>
      </c>
      <c r="M1004" s="21" t="n">
        <f aca="false">Assumptions!$D$14*(1+E1004)^1*L1004-Assumptions!$D$14*(1+E1004)^0*E1004*Assumptions!$D$16</f>
        <v>27.017460797689</v>
      </c>
      <c r="N1004" s="21" t="n">
        <f aca="false">Assumptions!$D$14*(1+E1004)^2*L1004-Assumptions!$D$14*(1+E1004)^1*E1004*Assumptions!$D$16</f>
        <v>29.9402903668833</v>
      </c>
      <c r="O1004" s="21" t="n">
        <f aca="false">Assumptions!$D$14*(1+E1004)^3*L1004-Assumptions!$D$14*(1+E1004)^2*E1004*Assumptions!$D$16</f>
        <v>33.1793203649236</v>
      </c>
      <c r="P1004" s="21" t="n">
        <f aca="false">Assumptions!$D$14*(1+E1004)^4*L1004-Assumptions!$D$14*(1+E1004)^3*E1004*Assumptions!$D$16</f>
        <v>36.7687582982125</v>
      </c>
      <c r="Q1004" s="21" t="n">
        <f aca="false">Assumptions!$D$14*(1+E1004)^5*L1004-Assumptions!$D$14*(1+E1004)^4*E1004*Assumptions!$D$16</f>
        <v>40.7465123433212</v>
      </c>
      <c r="R1004" s="21" t="n">
        <f aca="false">M1004/(1+K1004)+N1004/(1+K1004)^2+O1004/(1+K1004)^3+P1004/(1+K1004)^4+Q1004/(1+K1004)^5</f>
        <v>132.879034517384</v>
      </c>
      <c r="S1004" s="21" t="n">
        <f aca="false">Q1004*(1+I1004)/(K1004-I1004)</f>
        <v>688.693344990038</v>
      </c>
      <c r="T1004" s="21" t="n">
        <f aca="false">R1004+S1004/(1+K1004)^5</f>
        <v>607.999783532561</v>
      </c>
      <c r="U1004" s="8" t="n">
        <f aca="false">(T1004-Assumptions!$D$17)/Assumptions!$D$18</f>
        <v>16.9199913413024</v>
      </c>
    </row>
    <row r="1005" customFormat="false" ht="15" hidden="false" customHeight="false" outlineLevel="0" collapsed="false">
      <c r="B1005" s="2" t="n">
        <v>1000</v>
      </c>
      <c r="C1005" s="27" t="n">
        <f aca="false">NORMSDIST('Random Draws'!C1005)</f>
        <v>0.995882179462082</v>
      </c>
      <c r="D1005" s="27" t="n">
        <f aca="false">NORMSDIST(Assumptions!$D$22*'Random Draws'!C1005+SQRT(1-Assumptions!$D$22^2)*'Random Draws'!D1005)</f>
        <v>0.834632611152767</v>
      </c>
      <c r="E1005" s="19" t="n">
        <f aca="false">IF(C1005&lt;(Assumptions!$E$6-Assumptions!$D$6)/(Assumptions!$F$6-Assumptions!$D$6),Assumptions!$D$6+SQRT(C1005*(Assumptions!$F$6-Assumptions!$D$6)*(Assumptions!$E$6-Assumptions!$D$6)),Assumptions!$F$6-SQRT((1-C1005)*(Assumptions!$F$6-Assumptions!$D$6)*(Assumptions!$F$6-Assumptions!$E$6)))</f>
        <v>0.135462478353816</v>
      </c>
      <c r="F1005" s="19" t="n">
        <f aca="false">IF(D1005&lt;(Assumptions!$E$7-Assumptions!$D$7)/(Assumptions!$F$7-Assumptions!$D$7),Assumptions!$D$7+SQRT(D1005*(Assumptions!$F$7-Assumptions!$D$7)*(Assumptions!$E$7-Assumptions!$D$7)),Assumptions!$F$7-SQRT((1-D1005)*(Assumptions!$F$7-Assumptions!$D$7)*(Assumptions!$F$7-Assumptions!$E$7)))</f>
        <v>0.434280949562845</v>
      </c>
      <c r="G1005" s="19" t="n">
        <f aca="false">MIN(Assumptions!$D$24,MAX(Assumptions!$D$23,Assumptions!$D$8+Assumptions!$E$8*'Random Draws'!E1005))</f>
        <v>0.098747467910979</v>
      </c>
      <c r="H1005" s="19" t="n">
        <f aca="false">IF('Random Draws'!F1005&lt;(Assumptions!$E$9-Assumptions!$D$9)/(Assumptions!$F$9-Assumptions!$D$9),Assumptions!$D$9+SQRT('Random Draws'!F1005*(Assumptions!$F$9-Assumptions!$D$9)*(Assumptions!$E$9-Assumptions!$D$9)),Assumptions!$F$9-SQRT((1-'Random Draws'!F1005)*(Assumptions!$F$9-Assumptions!$D$9)*(Assumptions!$F$9-Assumptions!$E$9)))</f>
        <v>0.256799843654511</v>
      </c>
      <c r="I1005" s="19" t="n">
        <f aca="false">IF('Random Draws'!G1005&lt;(Assumptions!$E$10-Assumptions!$D$10)/(Assumptions!$F$10-Assumptions!$D$10),Assumptions!$D$10+SQRT('Random Draws'!G1005*(Assumptions!$F$10-Assumptions!$D$10)*(Assumptions!$E$10-Assumptions!$D$10)),Assumptions!$F$10-SQRT((1-'Random Draws'!G1005)*(Assumptions!$F$10-Assumptions!$D$10)*(Assumptions!$F$10-Assumptions!$E$10)))</f>
        <v>0.0186933198659689</v>
      </c>
      <c r="J1005" s="19" t="n">
        <f aca="false">IF('Random Draws'!H1005&lt;(Assumptions!$E$11-Assumptions!$D$11)/(Assumptions!$F$11-Assumptions!$D$11),Assumptions!$D$11+SQRT('Random Draws'!H1005*(Assumptions!$F$11-Assumptions!$D$11)*(Assumptions!$E$11-Assumptions!$D$11)),Assumptions!$F$11-SQRT((1-'Random Draws'!H1005)*(Assumptions!$F$11-Assumptions!$D$11)*(Assumptions!$F$11-Assumptions!$E$11)))</f>
        <v>0.167945988425483</v>
      </c>
      <c r="K1005" s="19" t="n">
        <f aca="false">MAX(G1005,I1005+Assumptions!$D$21)</f>
        <v>0.098747467910979</v>
      </c>
      <c r="L1005" s="28" t="n">
        <f aca="false">(F1005-Assumptions!$D$15)*(1-H1005)+Assumptions!$D$15-J1005</f>
        <v>0.188195660862578</v>
      </c>
      <c r="M1005" s="21" t="n">
        <f aca="false">Assumptions!$D$14*(1+E1005)^1*L1005-Assumptions!$D$14*(1+E1005)^0*E1005*Assumptions!$D$16</f>
        <v>30.3956593864371</v>
      </c>
      <c r="N1005" s="21" t="n">
        <f aca="false">Assumptions!$D$14*(1+E1005)^2*L1005-Assumptions!$D$14*(1+E1005)^1*E1005*Assumptions!$D$16</f>
        <v>34.5131307381223</v>
      </c>
      <c r="O1005" s="21" t="n">
        <f aca="false">Assumptions!$D$14*(1+E1005)^3*L1005-Assumptions!$D$14*(1+E1005)^2*E1005*Assumptions!$D$16</f>
        <v>39.1883649636576</v>
      </c>
      <c r="P1005" s="21" t="n">
        <f aca="false">Assumptions!$D$14*(1+E1005)^4*L1005-Assumptions!$D$14*(1+E1005)^3*E1005*Assumptions!$D$16</f>
        <v>44.4969180042685</v>
      </c>
      <c r="Q1005" s="21" t="n">
        <f aca="false">Assumptions!$D$14*(1+E1005)^5*L1005-Assumptions!$D$14*(1+E1005)^4*E1005*Assumptions!$D$16</f>
        <v>50.5245807962332</v>
      </c>
      <c r="R1005" s="21" t="n">
        <f aca="false">M1005/(1+K1005)+N1005/(1+K1005)^2+O1005/(1+K1005)^3+P1005/(1+K1005)^4+Q1005/(1+K1005)^5</f>
        <v>147.877663834457</v>
      </c>
      <c r="S1005" s="21" t="n">
        <f aca="false">Q1005*(1+I1005)/(K1005-I1005)</f>
        <v>642.927995651306</v>
      </c>
      <c r="T1005" s="21" t="n">
        <f aca="false">R1005+S1005/(1+K1005)^5</f>
        <v>549.365970404376</v>
      </c>
      <c r="U1005" s="8" t="n">
        <f aca="false">(T1005-Assumptions!$D$17)/Assumptions!$D$18</f>
        <v>14.5746388161751</v>
      </c>
    </row>
    <row r="1006" customFormat="false" ht="15" hidden="false" customHeight="false" outlineLevel="0" collapsed="false">
      <c r="B1006" s="2" t="n">
        <v>1001</v>
      </c>
      <c r="C1006" s="27" t="n">
        <f aca="false">NORMSDIST('Random Draws'!C1006)</f>
        <v>0.00617326604393632</v>
      </c>
      <c r="D1006" s="27" t="n">
        <f aca="false">NORMSDIST(Assumptions!$D$22*'Random Draws'!C1006+SQRT(1-Assumptions!$D$22^2)*'Random Draws'!D1006)</f>
        <v>0.0395411639232491</v>
      </c>
      <c r="E1006" s="19" t="n">
        <f aca="false">IF(C1006&lt;(Assumptions!$E$6-Assumptions!$D$6)/(Assumptions!$F$6-Assumptions!$D$6),Assumptions!$D$6+SQRT(C1006*(Assumptions!$F$6-Assumptions!$D$6)*(Assumptions!$E$6-Assumptions!$D$6)),Assumptions!$F$6-SQRT((1-C1006)*(Assumptions!$F$6-Assumptions!$D$6)*(Assumptions!$F$6-Assumptions!$E$6)))</f>
        <v>0.0455557474942335</v>
      </c>
      <c r="F1006" s="19" t="n">
        <f aca="false">IF(D1006&lt;(Assumptions!$E$7-Assumptions!$D$7)/(Assumptions!$F$7-Assumptions!$D$7),Assumptions!$D$7+SQRT(D1006*(Assumptions!$F$7-Assumptions!$D$7)*(Assumptions!$E$7-Assumptions!$D$7)),Assumptions!$F$7-SQRT((1-D1006)*(Assumptions!$F$7-Assumptions!$D$7)*(Assumptions!$F$7-Assumptions!$E$7)))</f>
        <v>0.375402823881987</v>
      </c>
      <c r="G1006" s="19" t="n">
        <f aca="false">MIN(Assumptions!$D$24,MAX(Assumptions!$D$23,Assumptions!$D$8+Assumptions!$E$8*'Random Draws'!E1006))</f>
        <v>0.088547024518367</v>
      </c>
      <c r="H1006" s="19" t="n">
        <f aca="false">IF('Random Draws'!F1006&lt;(Assumptions!$E$9-Assumptions!$D$9)/(Assumptions!$F$9-Assumptions!$D$9),Assumptions!$D$9+SQRT('Random Draws'!F1006*(Assumptions!$F$9-Assumptions!$D$9)*(Assumptions!$E$9-Assumptions!$D$9)),Assumptions!$F$9-SQRT((1-'Random Draws'!F1006)*(Assumptions!$F$9-Assumptions!$D$9)*(Assumptions!$F$9-Assumptions!$E$9)))</f>
        <v>0.296681187906748</v>
      </c>
      <c r="I1006" s="19" t="n">
        <f aca="false">IF('Random Draws'!G1006&lt;(Assumptions!$E$10-Assumptions!$D$10)/(Assumptions!$F$10-Assumptions!$D$10),Assumptions!$D$10+SQRT('Random Draws'!G1006*(Assumptions!$F$10-Assumptions!$D$10)*(Assumptions!$E$10-Assumptions!$D$10)),Assumptions!$F$10-SQRT((1-'Random Draws'!G1006)*(Assumptions!$F$10-Assumptions!$D$10)*(Assumptions!$F$10-Assumptions!$E$10)))</f>
        <v>0.015154283794937</v>
      </c>
      <c r="J1006" s="19" t="n">
        <f aca="false">IF('Random Draws'!H1006&lt;(Assumptions!$E$11-Assumptions!$D$11)/(Assumptions!$F$11-Assumptions!$D$11),Assumptions!$D$11+SQRT('Random Draws'!H1006*(Assumptions!$F$11-Assumptions!$D$11)*(Assumptions!$E$11-Assumptions!$D$11)),Assumptions!$F$11-SQRT((1-'Random Draws'!H1006)*(Assumptions!$F$11-Assumptions!$D$11)*(Assumptions!$F$11-Assumptions!$E$11)))</f>
        <v>0.160439180673785</v>
      </c>
      <c r="K1006" s="19" t="n">
        <f aca="false">MAX(G1006,I1006+Assumptions!$D$21)</f>
        <v>0.088547024518367</v>
      </c>
      <c r="L1006" s="28" t="n">
        <f aca="false">(F1006-Assumptions!$D$15)*(1-H1006)+Assumptions!$D$15-J1006</f>
        <v>0.142157241903223</v>
      </c>
      <c r="M1006" s="21" t="n">
        <f aca="false">Assumptions!$D$14*(1+E1006)^1*L1006-Assumptions!$D$14*(1+E1006)^0*E1006*Assumptions!$D$16</f>
        <v>21.3536640897773</v>
      </c>
      <c r="N1006" s="21" t="n">
        <f aca="false">Assumptions!$D$14*(1+E1006)^2*L1006-Assumptions!$D$14*(1+E1006)^1*E1006*Assumptions!$D$16</f>
        <v>22.3264462191279</v>
      </c>
      <c r="O1006" s="21" t="n">
        <f aca="false">Assumptions!$D$14*(1+E1006)^3*L1006-Assumptions!$D$14*(1+E1006)^2*E1006*Assumptions!$D$16</f>
        <v>23.3435441655301</v>
      </c>
      <c r="P1006" s="21" t="n">
        <f aca="false">Assumptions!$D$14*(1+E1006)^4*L1006-Assumptions!$D$14*(1+E1006)^3*E1006*Assumptions!$D$16</f>
        <v>24.4069767691554</v>
      </c>
      <c r="Q1006" s="21" t="n">
        <f aca="false">Assumptions!$D$14*(1+E1006)^5*L1006-Assumptions!$D$14*(1+E1006)^4*E1006*Assumptions!$D$16</f>
        <v>25.5188548399487</v>
      </c>
      <c r="R1006" s="21" t="n">
        <f aca="false">M1006/(1+K1006)+N1006/(1+K1006)^2+O1006/(1+K1006)^3+P1006/(1+K1006)^4+Q1006/(1+K1006)^5</f>
        <v>90.635875089051</v>
      </c>
      <c r="S1006" s="21" t="n">
        <f aca="false">Q1006*(1+I1006)/(K1006-I1006)</f>
        <v>352.971895489453</v>
      </c>
      <c r="T1006" s="21" t="n">
        <f aca="false">R1006+S1006/(1+K1006)^5</f>
        <v>321.578528884423</v>
      </c>
      <c r="U1006" s="8" t="n">
        <f aca="false">(T1006-Assumptions!$D$17)/Assumptions!$D$18</f>
        <v>5.46314115537693</v>
      </c>
    </row>
    <row r="1007" customFormat="false" ht="15" hidden="false" customHeight="false" outlineLevel="0" collapsed="false">
      <c r="B1007" s="2" t="n">
        <v>1002</v>
      </c>
      <c r="C1007" s="27" t="n">
        <f aca="false">NORMSDIST('Random Draws'!C1007)</f>
        <v>0.291572526316785</v>
      </c>
      <c r="D1007" s="27" t="n">
        <f aca="false">NORMSDIST(Assumptions!$D$22*'Random Draws'!C1007+SQRT(1-Assumptions!$D$22^2)*'Random Draws'!D1007)</f>
        <v>0.310207992284331</v>
      </c>
      <c r="E1007" s="19" t="n">
        <f aca="false">IF(C1007&lt;(Assumptions!$E$6-Assumptions!$D$6)/(Assumptions!$F$6-Assumptions!$D$6),Assumptions!$D$6+SQRT(C1007*(Assumptions!$F$6-Assumptions!$D$6)*(Assumptions!$E$6-Assumptions!$D$6)),Assumptions!$F$6-SQRT((1-C1007)*(Assumptions!$F$6-Assumptions!$D$6)*(Assumptions!$F$6-Assumptions!$E$6)))</f>
        <v>0.0781819673613595</v>
      </c>
      <c r="F1007" s="19" t="n">
        <f aca="false">IF(D1007&lt;(Assumptions!$E$7-Assumptions!$D$7)/(Assumptions!$F$7-Assumptions!$D$7),Assumptions!$D$7+SQRT(D1007*(Assumptions!$F$7-Assumptions!$D$7)*(Assumptions!$E$7-Assumptions!$D$7)),Assumptions!$F$7-SQRT((1-D1007)*(Assumptions!$F$7-Assumptions!$D$7)*(Assumptions!$F$7-Assumptions!$E$7)))</f>
        <v>0.403142182996529</v>
      </c>
      <c r="G1007" s="19" t="n">
        <f aca="false">MIN(Assumptions!$D$24,MAX(Assumptions!$D$23,Assumptions!$D$8+Assumptions!$E$8*'Random Draws'!E1007))</f>
        <v>0.085704128300403</v>
      </c>
      <c r="H1007" s="19" t="n">
        <f aca="false">IF('Random Draws'!F1007&lt;(Assumptions!$E$9-Assumptions!$D$9)/(Assumptions!$F$9-Assumptions!$D$9),Assumptions!$D$9+SQRT('Random Draws'!F1007*(Assumptions!$F$9-Assumptions!$D$9)*(Assumptions!$E$9-Assumptions!$D$9)),Assumptions!$F$9-SQRT((1-'Random Draws'!F1007)*(Assumptions!$F$9-Assumptions!$D$9)*(Assumptions!$F$9-Assumptions!$E$9)))</f>
        <v>0.255048396810411</v>
      </c>
      <c r="I1007" s="19" t="n">
        <f aca="false">IF('Random Draws'!G1007&lt;(Assumptions!$E$10-Assumptions!$D$10)/(Assumptions!$F$10-Assumptions!$D$10),Assumptions!$D$10+SQRT('Random Draws'!G1007*(Assumptions!$F$10-Assumptions!$D$10)*(Assumptions!$E$10-Assumptions!$D$10)),Assumptions!$F$10-SQRT((1-'Random Draws'!G1007)*(Assumptions!$F$10-Assumptions!$D$10)*(Assumptions!$F$10-Assumptions!$E$10)))</f>
        <v>0.0261529331096856</v>
      </c>
      <c r="J1007" s="19" t="n">
        <f aca="false">IF('Random Draws'!H1007&lt;(Assumptions!$E$11-Assumptions!$D$11)/(Assumptions!$F$11-Assumptions!$D$11),Assumptions!$D$11+SQRT('Random Draws'!H1007*(Assumptions!$F$11-Assumptions!$D$11)*(Assumptions!$E$11-Assumptions!$D$11)),Assumptions!$F$11-SQRT((1-'Random Draws'!H1007)*(Assumptions!$F$11-Assumptions!$D$11)*(Assumptions!$F$11-Assumptions!$E$11)))</f>
        <v>0.159898761455163</v>
      </c>
      <c r="K1007" s="19" t="n">
        <f aca="false">MAX(G1007,I1007+Assumptions!$D$21)</f>
        <v>0.085704128300403</v>
      </c>
      <c r="L1007" s="28" t="n">
        <f aca="false">(F1007-Assumptions!$D$15)*(1-H1007)+Assumptions!$D$15-J1007</f>
        <v>0.173578945666805</v>
      </c>
      <c r="M1007" s="21" t="n">
        <f aca="false">Assumptions!$D$14*(1+E1007)^1*L1007-Assumptions!$D$14*(1+E1007)^0*E1007*Assumptions!$D$16</f>
        <v>26.7966133660523</v>
      </c>
      <c r="N1007" s="21" t="n">
        <f aca="false">Assumptions!$D$14*(1+E1007)^2*L1007-Assumptions!$D$14*(1+E1007)^1*E1007*Assumptions!$D$16</f>
        <v>28.891625317632</v>
      </c>
      <c r="O1007" s="21" t="n">
        <f aca="false">Assumptions!$D$14*(1+E1007)^3*L1007-Assumptions!$D$14*(1+E1007)^2*E1007*Assumptions!$D$16</f>
        <v>31.1504294252318</v>
      </c>
      <c r="P1007" s="21" t="n">
        <f aca="false">Assumptions!$D$14*(1+E1007)^4*L1007-Assumptions!$D$14*(1+E1007)^3*E1007*Assumptions!$D$16</f>
        <v>33.5858312818476</v>
      </c>
      <c r="Q1007" s="21" t="n">
        <f aca="false">Assumptions!$D$14*(1+E1007)^5*L1007-Assumptions!$D$14*(1+E1007)^4*E1007*Assumptions!$D$16</f>
        <v>36.2116376469291</v>
      </c>
      <c r="R1007" s="21" t="n">
        <f aca="false">M1007/(1+K1007)+N1007/(1+K1007)^2+O1007/(1+K1007)^3+P1007/(1+K1007)^4+Q1007/(1+K1007)^5</f>
        <v>121.708403891868</v>
      </c>
      <c r="S1007" s="21" t="n">
        <f aca="false">Q1007*(1+I1007)/(K1007-I1007)</f>
        <v>623.978713862884</v>
      </c>
      <c r="T1007" s="21" t="n">
        <f aca="false">R1007+S1007/(1+K1007)^5</f>
        <v>535.338688292932</v>
      </c>
      <c r="U1007" s="8" t="n">
        <f aca="false">(T1007-Assumptions!$D$17)/Assumptions!$D$18</f>
        <v>14.0135475317173</v>
      </c>
    </row>
    <row r="1008" customFormat="false" ht="15" hidden="false" customHeight="false" outlineLevel="0" collapsed="false">
      <c r="B1008" s="2" t="n">
        <v>1003</v>
      </c>
      <c r="C1008" s="27" t="n">
        <f aca="false">NORMSDIST('Random Draws'!C1008)</f>
        <v>0.0796692251469666</v>
      </c>
      <c r="D1008" s="27" t="n">
        <f aca="false">NORMSDIST(Assumptions!$D$22*'Random Draws'!C1008+SQRT(1-Assumptions!$D$22^2)*'Random Draws'!D1008)</f>
        <v>0.570611489139881</v>
      </c>
      <c r="E1008" s="19" t="n">
        <f aca="false">IF(C1008&lt;(Assumptions!$E$6-Assumptions!$D$6)/(Assumptions!$F$6-Assumptions!$D$6),Assumptions!$D$6+SQRT(C1008*(Assumptions!$F$6-Assumptions!$D$6)*(Assumptions!$E$6-Assumptions!$D$6)),Assumptions!$F$6-SQRT((1-C1008)*(Assumptions!$F$6-Assumptions!$D$6)*(Assumptions!$F$6-Assumptions!$E$6)))</f>
        <v>0.0599586103157217</v>
      </c>
      <c r="F1008" s="19" t="n">
        <f aca="false">IF(D1008&lt;(Assumptions!$E$7-Assumptions!$D$7)/(Assumptions!$F$7-Assumptions!$D$7),Assumptions!$D$7+SQRT(D1008*(Assumptions!$F$7-Assumptions!$D$7)*(Assumptions!$E$7-Assumptions!$D$7)),Assumptions!$F$7-SQRT((1-D1008)*(Assumptions!$F$7-Assumptions!$D$7)*(Assumptions!$F$7-Assumptions!$E$7)))</f>
        <v>0.418512126391367</v>
      </c>
      <c r="G1008" s="19" t="n">
        <f aca="false">MIN(Assumptions!$D$24,MAX(Assumptions!$D$23,Assumptions!$D$8+Assumptions!$E$8*'Random Draws'!E1008))</f>
        <v>0.078803391430343</v>
      </c>
      <c r="H1008" s="19" t="n">
        <f aca="false">IF('Random Draws'!F1008&lt;(Assumptions!$E$9-Assumptions!$D$9)/(Assumptions!$F$9-Assumptions!$D$9),Assumptions!$D$9+SQRT('Random Draws'!F1008*(Assumptions!$F$9-Assumptions!$D$9)*(Assumptions!$E$9-Assumptions!$D$9)),Assumptions!$F$9-SQRT((1-'Random Draws'!F1008)*(Assumptions!$F$9-Assumptions!$D$9)*(Assumptions!$F$9-Assumptions!$E$9)))</f>
        <v>0.282236060718776</v>
      </c>
      <c r="I1008" s="19" t="n">
        <f aca="false">IF('Random Draws'!G1008&lt;(Assumptions!$E$10-Assumptions!$D$10)/(Assumptions!$F$10-Assumptions!$D$10),Assumptions!$D$10+SQRT('Random Draws'!G1008*(Assumptions!$F$10-Assumptions!$D$10)*(Assumptions!$E$10-Assumptions!$D$10)),Assumptions!$F$10-SQRT((1-'Random Draws'!G1008)*(Assumptions!$F$10-Assumptions!$D$10)*(Assumptions!$F$10-Assumptions!$E$10)))</f>
        <v>0.0160429448649872</v>
      </c>
      <c r="J1008" s="19" t="n">
        <f aca="false">IF('Random Draws'!H1008&lt;(Assumptions!$E$11-Assumptions!$D$11)/(Assumptions!$F$11-Assumptions!$D$11),Assumptions!$D$11+SQRT('Random Draws'!H1008*(Assumptions!$F$11-Assumptions!$D$11)*(Assumptions!$E$11-Assumptions!$D$11)),Assumptions!$F$11-SQRT((1-'Random Draws'!H1008)*(Assumptions!$F$11-Assumptions!$D$11)*(Assumptions!$F$11-Assumptions!$E$11)))</f>
        <v>0.151255947105087</v>
      </c>
      <c r="K1008" s="19" t="n">
        <f aca="false">MAX(G1008,I1008+Assumptions!$D$21)</f>
        <v>0.078803391430343</v>
      </c>
      <c r="L1008" s="28" t="n">
        <f aca="false">(F1008-Assumptions!$D$15)*(1-H1008)+Assumptions!$D$15-J1008</f>
        <v>0.185827653263983</v>
      </c>
      <c r="M1008" s="21" t="n">
        <f aca="false">Assumptions!$D$14*(1+E1008)^1*L1008-Assumptions!$D$14*(1+E1008)^0*E1008*Assumptions!$D$16</f>
        <v>28.2997751063554</v>
      </c>
      <c r="N1008" s="21" t="n">
        <f aca="false">Assumptions!$D$14*(1+E1008)^2*L1008-Assumptions!$D$14*(1+E1008)^1*E1008*Assumptions!$D$16</f>
        <v>29.99659029398</v>
      </c>
      <c r="O1008" s="21" t="n">
        <f aca="false">Assumptions!$D$14*(1+E1008)^3*L1008-Assumptions!$D$14*(1+E1008)^2*E1008*Assumptions!$D$16</f>
        <v>31.7951441622171</v>
      </c>
      <c r="P1008" s="21" t="n">
        <f aca="false">Assumptions!$D$14*(1+E1008)^4*L1008-Assumptions!$D$14*(1+E1008)^3*E1008*Assumptions!$D$16</f>
        <v>33.7015368209716</v>
      </c>
      <c r="Q1008" s="21" t="n">
        <f aca="false">Assumptions!$D$14*(1+E1008)^5*L1008-Assumptions!$D$14*(1+E1008)^4*E1008*Assumptions!$D$16</f>
        <v>35.7222341342612</v>
      </c>
      <c r="R1008" s="21" t="n">
        <f aca="false">M1008/(1+K1008)+N1008/(1+K1008)^2+O1008/(1+K1008)^3+P1008/(1+K1008)^4+Q1008/(1+K1008)^5</f>
        <v>126.659788122655</v>
      </c>
      <c r="S1008" s="21" t="n">
        <f aca="false">Q1008*(1+I1008)/(K1008-I1008)</f>
        <v>578.315259900757</v>
      </c>
      <c r="T1008" s="21" t="n">
        <f aca="false">R1008+S1008/(1+K1008)^5</f>
        <v>522.439143432306</v>
      </c>
      <c r="U1008" s="8" t="n">
        <f aca="false">(T1008-Assumptions!$D$17)/Assumptions!$D$18</f>
        <v>13.4975657372922</v>
      </c>
    </row>
    <row r="1009" customFormat="false" ht="15" hidden="false" customHeight="false" outlineLevel="0" collapsed="false">
      <c r="B1009" s="2" t="n">
        <v>1004</v>
      </c>
      <c r="C1009" s="27" t="n">
        <f aca="false">NORMSDIST('Random Draws'!C1009)</f>
        <v>0.869480059490084</v>
      </c>
      <c r="D1009" s="27" t="n">
        <f aca="false">NORMSDIST(Assumptions!$D$22*'Random Draws'!C1009+SQRT(1-Assumptions!$D$22^2)*'Random Draws'!D1009)</f>
        <v>0.150756179477267</v>
      </c>
      <c r="E1009" s="19" t="n">
        <f aca="false">IF(C1009&lt;(Assumptions!$E$6-Assumptions!$D$6)/(Assumptions!$F$6-Assumptions!$D$6),Assumptions!$D$6+SQRT(C1009*(Assumptions!$F$6-Assumptions!$D$6)*(Assumptions!$E$6-Assumptions!$D$6)),Assumptions!$F$6-SQRT((1-C1009)*(Assumptions!$F$6-Assumptions!$D$6)*(Assumptions!$F$6-Assumptions!$E$6)))</f>
        <v>0.11445396894722</v>
      </c>
      <c r="F1009" s="19" t="n">
        <f aca="false">IF(D1009&lt;(Assumptions!$E$7-Assumptions!$D$7)/(Assumptions!$F$7-Assumptions!$D$7),Assumptions!$D$7+SQRT(D1009*(Assumptions!$F$7-Assumptions!$D$7)*(Assumptions!$E$7-Assumptions!$D$7)),Assumptions!$F$7-SQRT((1-D1009)*(Assumptions!$F$7-Assumptions!$D$7)*(Assumptions!$F$7-Assumptions!$E$7)))</f>
        <v>0.390075522885955</v>
      </c>
      <c r="G1009" s="19" t="n">
        <f aca="false">MIN(Assumptions!$D$24,MAX(Assumptions!$D$23,Assumptions!$D$8+Assumptions!$E$8*'Random Draws'!E1009))</f>
        <v>0.068249930669434</v>
      </c>
      <c r="H1009" s="19" t="n">
        <f aca="false">IF('Random Draws'!F1009&lt;(Assumptions!$E$9-Assumptions!$D$9)/(Assumptions!$F$9-Assumptions!$D$9),Assumptions!$D$9+SQRT('Random Draws'!F1009*(Assumptions!$F$9-Assumptions!$D$9)*(Assumptions!$E$9-Assumptions!$D$9)),Assumptions!$F$9-SQRT((1-'Random Draws'!F1009)*(Assumptions!$F$9-Assumptions!$D$9)*(Assumptions!$F$9-Assumptions!$E$9)))</f>
        <v>0.281957938906826</v>
      </c>
      <c r="I1009" s="19" t="n">
        <f aca="false">IF('Random Draws'!G1009&lt;(Assumptions!$E$10-Assumptions!$D$10)/(Assumptions!$F$10-Assumptions!$D$10),Assumptions!$D$10+SQRT('Random Draws'!G1009*(Assumptions!$F$10-Assumptions!$D$10)*(Assumptions!$E$10-Assumptions!$D$10)),Assumptions!$F$10-SQRT((1-'Random Draws'!G1009)*(Assumptions!$F$10-Assumptions!$D$10)*(Assumptions!$F$10-Assumptions!$E$10)))</f>
        <v>0.0132640058829987</v>
      </c>
      <c r="J1009" s="19" t="n">
        <f aca="false">IF('Random Draws'!H1009&lt;(Assumptions!$E$11-Assumptions!$D$11)/(Assumptions!$F$11-Assumptions!$D$11),Assumptions!$D$11+SQRT('Random Draws'!H1009*(Assumptions!$F$11-Assumptions!$D$11)*(Assumptions!$E$11-Assumptions!$D$11)),Assumptions!$F$11-SQRT((1-'Random Draws'!H1009)*(Assumptions!$F$11-Assumptions!$D$11)*(Assumptions!$F$11-Assumptions!$E$11)))</f>
        <v>0.183065715251084</v>
      </c>
      <c r="K1009" s="19" t="n">
        <f aca="false">MAX(G1009,I1009+Assumptions!$D$21)</f>
        <v>0.068249930669434</v>
      </c>
      <c r="L1009" s="28" t="n">
        <f aca="false">(F1009-Assumptions!$D$15)*(1-H1009)+Assumptions!$D$15-J1009</f>
        <v>0.133679449241832</v>
      </c>
      <c r="M1009" s="21" t="n">
        <f aca="false">Assumptions!$D$14*(1+E1009)^1*L1009-Assumptions!$D$14*(1+E1009)^0*E1009*Assumptions!$D$16</f>
        <v>21.1041661873441</v>
      </c>
      <c r="N1009" s="21" t="n">
        <f aca="false">Assumptions!$D$14*(1+E1009)^2*L1009-Assumptions!$D$14*(1+E1009)^1*E1009*Assumptions!$D$16</f>
        <v>23.5196217688074</v>
      </c>
      <c r="O1009" s="21" t="n">
        <f aca="false">Assumptions!$D$14*(1+E1009)^3*L1009-Assumptions!$D$14*(1+E1009)^2*E1009*Assumptions!$D$16</f>
        <v>26.2115358283848</v>
      </c>
      <c r="P1009" s="21" t="n">
        <f aca="false">Assumptions!$D$14*(1+E1009)^4*L1009-Assumptions!$D$14*(1+E1009)^3*E1009*Assumptions!$D$16</f>
        <v>29.2115501361457</v>
      </c>
      <c r="Q1009" s="21" t="n">
        <f aca="false">Assumptions!$D$14*(1+E1009)^5*L1009-Assumptions!$D$14*(1+E1009)^4*E1009*Assumptions!$D$16</f>
        <v>32.5549279883283</v>
      </c>
      <c r="R1009" s="21" t="n">
        <f aca="false">M1009/(1+K1009)+N1009/(1+K1009)^2+O1009/(1+K1009)^3+P1009/(1+K1009)^4+Q1009/(1+K1009)^5</f>
        <v>107.701612189261</v>
      </c>
      <c r="S1009" s="21" t="n">
        <f aca="false">Q1009*(1+I1009)/(K1009-I1009)</f>
        <v>599.912375263419</v>
      </c>
      <c r="T1009" s="21" t="n">
        <f aca="false">R1009+S1009/(1+K1009)^5</f>
        <v>538.945998115517</v>
      </c>
      <c r="U1009" s="8" t="n">
        <f aca="false">(T1009-Assumptions!$D$17)/Assumptions!$D$18</f>
        <v>14.1578399246207</v>
      </c>
    </row>
    <row r="1010" customFormat="false" ht="15" hidden="false" customHeight="false" outlineLevel="0" collapsed="false">
      <c r="B1010" s="2" t="n">
        <v>1005</v>
      </c>
      <c r="C1010" s="27" t="n">
        <f aca="false">NORMSDIST('Random Draws'!C1010)</f>
        <v>0.107424980875261</v>
      </c>
      <c r="D1010" s="27" t="n">
        <f aca="false">NORMSDIST(Assumptions!$D$22*'Random Draws'!C1010+SQRT(1-Assumptions!$D$22^2)*'Random Draws'!D1010)</f>
        <v>0.382757288728813</v>
      </c>
      <c r="E1010" s="19" t="n">
        <f aca="false">IF(C1010&lt;(Assumptions!$E$6-Assumptions!$D$6)/(Assumptions!$F$6-Assumptions!$D$6),Assumptions!$D$6+SQRT(C1010*(Assumptions!$F$6-Assumptions!$D$6)*(Assumptions!$E$6-Assumptions!$D$6)),Assumptions!$F$6-SQRT((1-C1010)*(Assumptions!$F$6-Assumptions!$D$6)*(Assumptions!$F$6-Assumptions!$E$6)))</f>
        <v>0.06317595530666</v>
      </c>
      <c r="F1010" s="19" t="n">
        <f aca="false">IF(D1010&lt;(Assumptions!$E$7-Assumptions!$D$7)/(Assumptions!$F$7-Assumptions!$D$7),Assumptions!$D$7+SQRT(D1010*(Assumptions!$F$7-Assumptions!$D$7)*(Assumptions!$E$7-Assumptions!$D$7)),Assumptions!$F$7-SQRT((1-D1010)*(Assumptions!$F$7-Assumptions!$D$7)*(Assumptions!$F$7-Assumptions!$E$7)))</f>
        <v>0.407922267604662</v>
      </c>
      <c r="G1010" s="19" t="n">
        <f aca="false">MIN(Assumptions!$D$24,MAX(Assumptions!$D$23,Assumptions!$D$8+Assumptions!$E$8*'Random Draws'!E1010))</f>
        <v>0.093758396900363</v>
      </c>
      <c r="H1010" s="19" t="n">
        <f aca="false">IF('Random Draws'!F1010&lt;(Assumptions!$E$9-Assumptions!$D$9)/(Assumptions!$F$9-Assumptions!$D$9),Assumptions!$D$9+SQRT('Random Draws'!F1010*(Assumptions!$F$9-Assumptions!$D$9)*(Assumptions!$E$9-Assumptions!$D$9)),Assumptions!$F$9-SQRT((1-'Random Draws'!F1010)*(Assumptions!$F$9-Assumptions!$D$9)*(Assumptions!$F$9-Assumptions!$E$9)))</f>
        <v>0.287054316958726</v>
      </c>
      <c r="I1010" s="19" t="n">
        <f aca="false">IF('Random Draws'!G1010&lt;(Assumptions!$E$10-Assumptions!$D$10)/(Assumptions!$F$10-Assumptions!$D$10),Assumptions!$D$10+SQRT('Random Draws'!G1010*(Assumptions!$F$10-Assumptions!$D$10)*(Assumptions!$E$10-Assumptions!$D$10)),Assumptions!$F$10-SQRT((1-'Random Draws'!G1010)*(Assumptions!$F$10-Assumptions!$D$10)*(Assumptions!$F$10-Assumptions!$E$10)))</f>
        <v>0.0203483783791209</v>
      </c>
      <c r="J1010" s="19" t="n">
        <f aca="false">IF('Random Draws'!H1010&lt;(Assumptions!$E$11-Assumptions!$D$11)/(Assumptions!$F$11-Assumptions!$D$11),Assumptions!$D$11+SQRT('Random Draws'!H1010*(Assumptions!$F$11-Assumptions!$D$11)*(Assumptions!$E$11-Assumptions!$D$11)),Assumptions!$F$11-SQRT((1-'Random Draws'!H1010)*(Assumptions!$F$11-Assumptions!$D$11)*(Assumptions!$F$11-Assumptions!$E$11)))</f>
        <v>0.169327655531326</v>
      </c>
      <c r="K1010" s="19" t="n">
        <f aca="false">MAX(G1010,I1010+Assumptions!$D$21)</f>
        <v>0.093758396900363</v>
      </c>
      <c r="L1010" s="28" t="n">
        <f aca="false">(F1010-Assumptions!$D$15)*(1-H1010)+Assumptions!$D$15-J1010</f>
        <v>0.15881582537846</v>
      </c>
      <c r="M1010" s="21" t="n">
        <f aca="false">Assumptions!$D$14*(1+E1010)^1*L1010-Assumptions!$D$14*(1+E1010)^0*E1010*Assumptions!$D$16</f>
        <v>24.2083137897772</v>
      </c>
      <c r="N1010" s="21" t="n">
        <f aca="false">Assumptions!$D$14*(1+E1010)^2*L1010-Assumptions!$D$14*(1+E1010)^1*E1010*Assumptions!$D$16</f>
        <v>25.7376971398098</v>
      </c>
      <c r="O1010" s="21" t="n">
        <f aca="false">Assumptions!$D$14*(1+E1010)^3*L1010-Assumptions!$D$14*(1+E1010)^2*E1010*Assumptions!$D$16</f>
        <v>27.3637007440108</v>
      </c>
      <c r="P1010" s="21" t="n">
        <f aca="false">Assumptions!$D$14*(1+E1010)^4*L1010-Assumptions!$D$14*(1+E1010)^3*E1010*Assumptions!$D$16</f>
        <v>29.0924286792392</v>
      </c>
      <c r="Q1010" s="21" t="n">
        <f aca="false">Assumptions!$D$14*(1+E1010)^5*L1010-Assumptions!$D$14*(1+E1010)^4*E1010*Assumptions!$D$16</f>
        <v>30.930370653241</v>
      </c>
      <c r="R1010" s="21" t="n">
        <f aca="false">M1010/(1+K1010)+N1010/(1+K1010)^2+O1010/(1+K1010)^3+P1010/(1+K1010)^4+Q1010/(1+K1010)^5</f>
        <v>104.647740235057</v>
      </c>
      <c r="S1010" s="21" t="n">
        <f aca="false">Q1010*(1+I1010)/(K1010-I1010)</f>
        <v>429.910714837478</v>
      </c>
      <c r="T1010" s="21" t="n">
        <f aca="false">R1010+S1010/(1+K1010)^5</f>
        <v>379.292469283766</v>
      </c>
      <c r="U1010" s="8" t="n">
        <f aca="false">(T1010-Assumptions!$D$17)/Assumptions!$D$18</f>
        <v>7.77169877135065</v>
      </c>
    </row>
    <row r="1011" customFormat="false" ht="15" hidden="false" customHeight="false" outlineLevel="0" collapsed="false">
      <c r="B1011" s="2" t="n">
        <v>1006</v>
      </c>
      <c r="C1011" s="27" t="n">
        <f aca="false">NORMSDIST('Random Draws'!C1011)</f>
        <v>0.0341979626300259</v>
      </c>
      <c r="D1011" s="27" t="n">
        <f aca="false">NORMSDIST(Assumptions!$D$22*'Random Draws'!C1011+SQRT(1-Assumptions!$D$22^2)*'Random Draws'!D1011)</f>
        <v>0.447456422495154</v>
      </c>
      <c r="E1011" s="19" t="n">
        <f aca="false">IF(C1011&lt;(Assumptions!$E$6-Assumptions!$D$6)/(Assumptions!$F$6-Assumptions!$D$6),Assumptions!$D$6+SQRT(C1011*(Assumptions!$F$6-Assumptions!$D$6)*(Assumptions!$E$6-Assumptions!$D$6)),Assumptions!$F$6-SQRT((1-C1011)*(Assumptions!$F$6-Assumptions!$D$6)*(Assumptions!$F$6-Assumptions!$E$6)))</f>
        <v>0.0530763073208811</v>
      </c>
      <c r="F1011" s="19" t="n">
        <f aca="false">IF(D1011&lt;(Assumptions!$E$7-Assumptions!$D$7)/(Assumptions!$F$7-Assumptions!$D$7),Assumptions!$D$7+SQRT(D1011*(Assumptions!$F$7-Assumptions!$D$7)*(Assumptions!$E$7-Assumptions!$D$7)),Assumptions!$F$7-SQRT((1-D1011)*(Assumptions!$F$7-Assumptions!$D$7)*(Assumptions!$F$7-Assumptions!$E$7)))</f>
        <v>0.411814462604286</v>
      </c>
      <c r="G1011" s="19" t="n">
        <f aca="false">MIN(Assumptions!$D$24,MAX(Assumptions!$D$23,Assumptions!$D$8+Assumptions!$E$8*'Random Draws'!E1011))</f>
        <v>0.089965832605602</v>
      </c>
      <c r="H1011" s="19" t="n">
        <f aca="false">IF('Random Draws'!F1011&lt;(Assumptions!$E$9-Assumptions!$D$9)/(Assumptions!$F$9-Assumptions!$D$9),Assumptions!$D$9+SQRT('Random Draws'!F1011*(Assumptions!$F$9-Assumptions!$D$9)*(Assumptions!$E$9-Assumptions!$D$9)),Assumptions!$F$9-SQRT((1-'Random Draws'!F1011)*(Assumptions!$F$9-Assumptions!$D$9)*(Assumptions!$F$9-Assumptions!$E$9)))</f>
        <v>0.27276136475859</v>
      </c>
      <c r="I1011" s="19" t="n">
        <f aca="false">IF('Random Draws'!G1011&lt;(Assumptions!$E$10-Assumptions!$D$10)/(Assumptions!$F$10-Assumptions!$D$10),Assumptions!$D$10+SQRT('Random Draws'!G1011*(Assumptions!$F$10-Assumptions!$D$10)*(Assumptions!$E$10-Assumptions!$D$10)),Assumptions!$F$10-SQRT((1-'Random Draws'!G1011)*(Assumptions!$F$10-Assumptions!$D$10)*(Assumptions!$F$10-Assumptions!$E$10)))</f>
        <v>0.0236081178222533</v>
      </c>
      <c r="J1011" s="19" t="n">
        <f aca="false">IF('Random Draws'!H1011&lt;(Assumptions!$E$11-Assumptions!$D$11)/(Assumptions!$F$11-Assumptions!$D$11),Assumptions!$D$11+SQRT('Random Draws'!H1011*(Assumptions!$F$11-Assumptions!$D$11)*(Assumptions!$E$11-Assumptions!$D$11)),Assumptions!$F$11-SQRT((1-'Random Draws'!H1011)*(Assumptions!$F$11-Assumptions!$D$11)*(Assumptions!$F$11-Assumptions!$E$11)))</f>
        <v>0.176715166309457</v>
      </c>
      <c r="K1011" s="19" t="n">
        <f aca="false">MAX(G1011,I1011+Assumptions!$D$21)</f>
        <v>0.089965832605602</v>
      </c>
      <c r="L1011" s="28" t="n">
        <f aca="false">(F1011-Assumptions!$D$15)*(1-H1011)+Assumptions!$D$15-J1011</f>
        <v>0.158231198866176</v>
      </c>
      <c r="M1011" s="21" t="n">
        <f aca="false">Assumptions!$D$14*(1+E1011)^1*L1011-Assumptions!$D$14*(1+E1011)^0*E1011*Assumptions!$D$16</f>
        <v>23.9303994208716</v>
      </c>
      <c r="N1011" s="21" t="n">
        <f aca="false">Assumptions!$D$14*(1+E1011)^2*L1011-Assumptions!$D$14*(1+E1011)^1*E1011*Assumptions!$D$16</f>
        <v>25.2005366548453</v>
      </c>
      <c r="O1011" s="21" t="n">
        <f aca="false">Assumptions!$D$14*(1+E1011)^3*L1011-Assumptions!$D$14*(1+E1011)^2*E1011*Assumptions!$D$16</f>
        <v>26.538088082989</v>
      </c>
      <c r="P1011" s="21" t="n">
        <f aca="false">Assumptions!$D$14*(1+E1011)^4*L1011-Assumptions!$D$14*(1+E1011)^3*E1011*Assumptions!$D$16</f>
        <v>27.9466318017903</v>
      </c>
      <c r="Q1011" s="21" t="n">
        <f aca="false">Assumptions!$D$14*(1+E1011)^5*L1011-Assumptions!$D$14*(1+E1011)^4*E1011*Assumptions!$D$16</f>
        <v>29.4299358198856</v>
      </c>
      <c r="R1011" s="21" t="n">
        <f aca="false">M1011/(1+K1011)+N1011/(1+K1011)^2+O1011/(1+K1011)^3+P1011/(1+K1011)^4+Q1011/(1+K1011)^5</f>
        <v>102.592519076973</v>
      </c>
      <c r="S1011" s="21" t="n">
        <f aca="false">Q1011*(1+I1011)/(K1011-I1011)</f>
        <v>453.974663090449</v>
      </c>
      <c r="T1011" s="21" t="n">
        <f aca="false">R1011+S1011/(1+K1011)^5</f>
        <v>397.691149456874</v>
      </c>
      <c r="U1011" s="8" t="n">
        <f aca="false">(T1011-Assumptions!$D$17)/Assumptions!$D$18</f>
        <v>8.50764597827494</v>
      </c>
    </row>
    <row r="1012" customFormat="false" ht="15" hidden="false" customHeight="false" outlineLevel="0" collapsed="false">
      <c r="B1012" s="2" t="n">
        <v>1007</v>
      </c>
      <c r="C1012" s="27" t="n">
        <f aca="false">NORMSDIST('Random Draws'!C1012)</f>
        <v>0.744742382365665</v>
      </c>
      <c r="D1012" s="27" t="n">
        <f aca="false">NORMSDIST(Assumptions!$D$22*'Random Draws'!C1012+SQRT(1-Assumptions!$D$22^2)*'Random Draws'!D1012)</f>
        <v>0.215578767958808</v>
      </c>
      <c r="E1012" s="19" t="n">
        <f aca="false">IF(C1012&lt;(Assumptions!$E$6-Assumptions!$D$6)/(Assumptions!$F$6-Assumptions!$D$6),Assumptions!$D$6+SQRT(C1012*(Assumptions!$F$6-Assumptions!$D$6)*(Assumptions!$E$6-Assumptions!$D$6)),Assumptions!$F$6-SQRT((1-C1012)*(Assumptions!$F$6-Assumptions!$D$6)*(Assumptions!$F$6-Assumptions!$E$6)))</f>
        <v>0.104274825568352</v>
      </c>
      <c r="F1012" s="19" t="n">
        <f aca="false">IF(D1012&lt;(Assumptions!$E$7-Assumptions!$D$7)/(Assumptions!$F$7-Assumptions!$D$7),Assumptions!$D$7+SQRT(D1012*(Assumptions!$F$7-Assumptions!$D$7)*(Assumptions!$E$7-Assumptions!$D$7)),Assumptions!$F$7-SQRT((1-D1012)*(Assumptions!$F$7-Assumptions!$D$7)*(Assumptions!$F$7-Assumptions!$E$7)))</f>
        <v>0.39596488019934</v>
      </c>
      <c r="G1012" s="19" t="n">
        <f aca="false">MIN(Assumptions!$D$24,MAX(Assumptions!$D$23,Assumptions!$D$8+Assumptions!$E$8*'Random Draws'!E1012))</f>
        <v>0.09492658259461</v>
      </c>
      <c r="H1012" s="19" t="n">
        <f aca="false">IF('Random Draws'!F1012&lt;(Assumptions!$E$9-Assumptions!$D$9)/(Assumptions!$F$9-Assumptions!$D$9),Assumptions!$D$9+SQRT('Random Draws'!F1012*(Assumptions!$F$9-Assumptions!$D$9)*(Assumptions!$E$9-Assumptions!$D$9)),Assumptions!$F$9-SQRT((1-'Random Draws'!F1012)*(Assumptions!$F$9-Assumptions!$D$9)*(Assumptions!$F$9-Assumptions!$E$9)))</f>
        <v>0.257579228566453</v>
      </c>
      <c r="I1012" s="19" t="n">
        <f aca="false">IF('Random Draws'!G1012&lt;(Assumptions!$E$10-Assumptions!$D$10)/(Assumptions!$F$10-Assumptions!$D$10),Assumptions!$D$10+SQRT('Random Draws'!G1012*(Assumptions!$F$10-Assumptions!$D$10)*(Assumptions!$E$10-Assumptions!$D$10)),Assumptions!$F$10-SQRT((1-'Random Draws'!G1012)*(Assumptions!$F$10-Assumptions!$D$10)*(Assumptions!$F$10-Assumptions!$E$10)))</f>
        <v>0.0185952109402606</v>
      </c>
      <c r="J1012" s="19" t="n">
        <f aca="false">IF('Random Draws'!H1012&lt;(Assumptions!$E$11-Assumptions!$D$11)/(Assumptions!$F$11-Assumptions!$D$11),Assumptions!$D$11+SQRT('Random Draws'!H1012*(Assumptions!$F$11-Assumptions!$D$11)*(Assumptions!$E$11-Assumptions!$D$11)),Assumptions!$F$11-SQRT((1-'Random Draws'!H1012)*(Assumptions!$F$11-Assumptions!$D$11)*(Assumptions!$F$11-Assumptions!$E$11)))</f>
        <v>0.188108983569162</v>
      </c>
      <c r="K1012" s="19" t="n">
        <f aca="false">MAX(G1012,I1012+Assumptions!$D$21)</f>
        <v>0.09492658259461</v>
      </c>
      <c r="L1012" s="28" t="n">
        <f aca="false">(F1012-Assumptions!$D$15)*(1-H1012)+Assumptions!$D$15-J1012</f>
        <v>0.139348867962663</v>
      </c>
      <c r="M1012" s="21" t="n">
        <f aca="false">Assumptions!$D$14*(1+E1012)^1*L1012-Assumptions!$D$14*(1+E1012)^0*E1012*Assumptions!$D$16</f>
        <v>21.8589243038571</v>
      </c>
      <c r="N1012" s="21" t="n">
        <f aca="false">Assumptions!$D$14*(1+E1012)^2*L1012-Assumptions!$D$14*(1+E1012)^1*E1012*Assumptions!$D$16</f>
        <v>24.1382598227536</v>
      </c>
      <c r="O1012" s="21" t="n">
        <f aca="false">Assumptions!$D$14*(1+E1012)^3*L1012-Assumptions!$D$14*(1+E1012)^2*E1012*Assumptions!$D$16</f>
        <v>26.6552726552948</v>
      </c>
      <c r="P1012" s="21" t="n">
        <f aca="false">Assumptions!$D$14*(1+E1012)^4*L1012-Assumptions!$D$14*(1+E1012)^3*E1012*Assumptions!$D$16</f>
        <v>29.4347465619026</v>
      </c>
      <c r="Q1012" s="21" t="n">
        <f aca="false">Assumptions!$D$14*(1+E1012)^5*L1012-Assumptions!$D$14*(1+E1012)^4*E1012*Assumptions!$D$16</f>
        <v>32.5040496252936</v>
      </c>
      <c r="R1012" s="21" t="n">
        <f aca="false">M1012/(1+K1012)+N1012/(1+K1012)^2+O1012/(1+K1012)^3+P1012/(1+K1012)^4+Q1012/(1+K1012)^5</f>
        <v>101.538214713992</v>
      </c>
      <c r="S1012" s="21" t="n">
        <f aca="false">Q1012*(1+I1012)/(K1012-I1012)</f>
        <v>433.746552261806</v>
      </c>
      <c r="T1012" s="21" t="n">
        <f aca="false">R1012+S1012/(1+K1012)^5</f>
        <v>377.158410761814</v>
      </c>
      <c r="U1012" s="8" t="n">
        <f aca="false">(T1012-Assumptions!$D$17)/Assumptions!$D$18</f>
        <v>7.68633643047255</v>
      </c>
    </row>
    <row r="1013" customFormat="false" ht="15" hidden="false" customHeight="false" outlineLevel="0" collapsed="false">
      <c r="B1013" s="2" t="n">
        <v>1008</v>
      </c>
      <c r="C1013" s="27" t="n">
        <f aca="false">NORMSDIST('Random Draws'!C1013)</f>
        <v>0.0793335945369455</v>
      </c>
      <c r="D1013" s="27" t="n">
        <f aca="false">NORMSDIST(Assumptions!$D$22*'Random Draws'!C1013+SQRT(1-Assumptions!$D$22^2)*'Random Draws'!D1013)</f>
        <v>0.050810182002657</v>
      </c>
      <c r="E1013" s="19" t="n">
        <f aca="false">IF(C1013&lt;(Assumptions!$E$6-Assumptions!$D$6)/(Assumptions!$F$6-Assumptions!$D$6),Assumptions!$D$6+SQRT(C1013*(Assumptions!$F$6-Assumptions!$D$6)*(Assumptions!$E$6-Assumptions!$D$6)),Assumptions!$F$6-SQRT((1-C1013)*(Assumptions!$F$6-Assumptions!$D$6)*(Assumptions!$F$6-Assumptions!$E$6)))</f>
        <v>0.0599165251157105</v>
      </c>
      <c r="F1013" s="19" t="n">
        <f aca="false">IF(D1013&lt;(Assumptions!$E$7-Assumptions!$D$7)/(Assumptions!$F$7-Assumptions!$D$7),Assumptions!$D$7+SQRT(D1013*(Assumptions!$F$7-Assumptions!$D$7)*(Assumptions!$E$7-Assumptions!$D$7)),Assumptions!$F$7-SQRT((1-D1013)*(Assumptions!$F$7-Assumptions!$D$7)*(Assumptions!$F$7-Assumptions!$E$7)))</f>
        <v>0.377460271819647</v>
      </c>
      <c r="G1013" s="19" t="n">
        <f aca="false">MIN(Assumptions!$D$24,MAX(Assumptions!$D$23,Assumptions!$D$8+Assumptions!$E$8*'Random Draws'!E1013))</f>
        <v>0.079679448567221</v>
      </c>
      <c r="H1013" s="19" t="n">
        <f aca="false">IF('Random Draws'!F1013&lt;(Assumptions!$E$9-Assumptions!$D$9)/(Assumptions!$F$9-Assumptions!$D$9),Assumptions!$D$9+SQRT('Random Draws'!F1013*(Assumptions!$F$9-Assumptions!$D$9)*(Assumptions!$E$9-Assumptions!$D$9)),Assumptions!$F$9-SQRT((1-'Random Draws'!F1013)*(Assumptions!$F$9-Assumptions!$D$9)*(Assumptions!$F$9-Assumptions!$E$9)))</f>
        <v>0.281272701351402</v>
      </c>
      <c r="I1013" s="19" t="n">
        <f aca="false">IF('Random Draws'!G1013&lt;(Assumptions!$E$10-Assumptions!$D$10)/(Assumptions!$F$10-Assumptions!$D$10),Assumptions!$D$10+SQRT('Random Draws'!G1013*(Assumptions!$F$10-Assumptions!$D$10)*(Assumptions!$E$10-Assumptions!$D$10)),Assumptions!$F$10-SQRT((1-'Random Draws'!G1013)*(Assumptions!$F$10-Assumptions!$D$10)*(Assumptions!$F$10-Assumptions!$E$10)))</f>
        <v>0.02353303321559</v>
      </c>
      <c r="J1013" s="19" t="n">
        <f aca="false">IF('Random Draws'!H1013&lt;(Assumptions!$E$11-Assumptions!$D$11)/(Assumptions!$F$11-Assumptions!$D$11),Assumptions!$D$11+SQRT('Random Draws'!H1013*(Assumptions!$F$11-Assumptions!$D$11)*(Assumptions!$E$11-Assumptions!$D$11)),Assumptions!$F$11-SQRT((1-'Random Draws'!H1013)*(Assumptions!$F$11-Assumptions!$D$11)*(Assumptions!$F$11-Assumptions!$E$11)))</f>
        <v>0.172882906613396</v>
      </c>
      <c r="K1013" s="19" t="n">
        <f aca="false">MAX(G1013,I1013+Assumptions!$D$21)</f>
        <v>0.079679448567221</v>
      </c>
      <c r="L1013" s="28" t="n">
        <f aca="false">(F1013-Assumptions!$D$15)*(1-H1013)+Assumptions!$D$15-J1013</f>
        <v>0.134973546074387</v>
      </c>
      <c r="M1013" s="21" t="n">
        <f aca="false">Assumptions!$D$14*(1+E1013)^1*L1013-Assumptions!$D$14*(1+E1013)^0*E1013*Assumptions!$D$16</f>
        <v>20.4831634467145</v>
      </c>
      <c r="N1013" s="21" t="n">
        <f aca="false">Assumptions!$D$14*(1+E1013)^2*L1013-Assumptions!$D$14*(1+E1013)^1*E1013*Assumptions!$D$16</f>
        <v>21.7104434238188</v>
      </c>
      <c r="O1013" s="21" t="n">
        <f aca="false">Assumptions!$D$14*(1+E1013)^3*L1013-Assumptions!$D$14*(1+E1013)^2*E1013*Assumptions!$D$16</f>
        <v>23.0112577524952</v>
      </c>
      <c r="P1013" s="21" t="n">
        <f aca="false">Assumptions!$D$14*(1+E1013)^4*L1013-Assumptions!$D$14*(1+E1013)^3*E1013*Assumptions!$D$16</f>
        <v>24.3900123555667</v>
      </c>
      <c r="Q1013" s="21" t="n">
        <f aca="false">Assumptions!$D$14*(1+E1013)^5*L1013-Assumptions!$D$14*(1+E1013)^4*E1013*Assumptions!$D$16</f>
        <v>25.8513771434415</v>
      </c>
      <c r="R1013" s="21" t="n">
        <f aca="false">M1013/(1+K1013)+N1013/(1+K1013)^2+O1013/(1+K1013)^3+P1013/(1+K1013)^4+Q1013/(1+K1013)^5</f>
        <v>91.4479694136889</v>
      </c>
      <c r="S1013" s="21" t="n">
        <f aca="false">Q1013*(1+I1013)/(K1013-I1013)</f>
        <v>471.263183850938</v>
      </c>
      <c r="T1013" s="21" t="n">
        <f aca="false">R1013+S1013/(1+K1013)^5</f>
        <v>412.65817784175</v>
      </c>
      <c r="U1013" s="8" t="n">
        <f aca="false">(T1013-Assumptions!$D$17)/Assumptions!$D$18</f>
        <v>9.10632711367002</v>
      </c>
    </row>
    <row r="1014" customFormat="false" ht="15" hidden="false" customHeight="false" outlineLevel="0" collapsed="false">
      <c r="B1014" s="2" t="n">
        <v>1009</v>
      </c>
      <c r="C1014" s="27" t="n">
        <f aca="false">NORMSDIST('Random Draws'!C1014)</f>
        <v>0.925296230381115</v>
      </c>
      <c r="D1014" s="27" t="n">
        <f aca="false">NORMSDIST(Assumptions!$D$22*'Random Draws'!C1014+SQRT(1-Assumptions!$D$22^2)*'Random Draws'!D1014)</f>
        <v>0.982385206558521</v>
      </c>
      <c r="E1014" s="19" t="n">
        <f aca="false">IF(C1014&lt;(Assumptions!$E$6-Assumptions!$D$6)/(Assumptions!$F$6-Assumptions!$D$6),Assumptions!$D$6+SQRT(C1014*(Assumptions!$F$6-Assumptions!$D$6)*(Assumptions!$E$6-Assumptions!$D$6)),Assumptions!$F$6-SQRT((1-C1014)*(Assumptions!$F$6-Assumptions!$D$6)*(Assumptions!$F$6-Assumptions!$E$6)))</f>
        <v>0.120673364284118</v>
      </c>
      <c r="F1014" s="19" t="n">
        <f aca="false">IF(D1014&lt;(Assumptions!$E$7-Assumptions!$D$7)/(Assumptions!$F$7-Assumptions!$D$7),Assumptions!$D$7+SQRT(D1014*(Assumptions!$F$7-Assumptions!$D$7)*(Assumptions!$E$7-Assumptions!$D$7)),Assumptions!$F$7-SQRT((1-D1014)*(Assumptions!$F$7-Assumptions!$D$7)*(Assumptions!$F$7-Assumptions!$E$7)))</f>
        <v>0.451606003707058</v>
      </c>
      <c r="G1014" s="19" t="n">
        <f aca="false">MIN(Assumptions!$D$24,MAX(Assumptions!$D$23,Assumptions!$D$8+Assumptions!$E$8*'Random Draws'!E1014))</f>
        <v>0.085791847915188</v>
      </c>
      <c r="H1014" s="19" t="n">
        <f aca="false">IF('Random Draws'!F1014&lt;(Assumptions!$E$9-Assumptions!$D$9)/(Assumptions!$F$9-Assumptions!$D$9),Assumptions!$D$9+SQRT('Random Draws'!F1014*(Assumptions!$F$9-Assumptions!$D$9)*(Assumptions!$E$9-Assumptions!$D$9)),Assumptions!$F$9-SQRT((1-'Random Draws'!F1014)*(Assumptions!$F$9-Assumptions!$D$9)*(Assumptions!$F$9-Assumptions!$E$9)))</f>
        <v>0.285950387967498</v>
      </c>
      <c r="I1014" s="19" t="n">
        <f aca="false">IF('Random Draws'!G1014&lt;(Assumptions!$E$10-Assumptions!$D$10)/(Assumptions!$F$10-Assumptions!$D$10),Assumptions!$D$10+SQRT('Random Draws'!G1014*(Assumptions!$F$10-Assumptions!$D$10)*(Assumptions!$E$10-Assumptions!$D$10)),Assumptions!$F$10-SQRT((1-'Random Draws'!G1014)*(Assumptions!$F$10-Assumptions!$D$10)*(Assumptions!$F$10-Assumptions!$E$10)))</f>
        <v>0.0156303993633734</v>
      </c>
      <c r="J1014" s="19" t="n">
        <f aca="false">IF('Random Draws'!H1014&lt;(Assumptions!$E$11-Assumptions!$D$11)/(Assumptions!$F$11-Assumptions!$D$11),Assumptions!$D$11+SQRT('Random Draws'!H1014*(Assumptions!$F$11-Assumptions!$D$11)*(Assumptions!$E$11-Assumptions!$D$11)),Assumptions!$F$11-SQRT((1-'Random Draws'!H1014)*(Assumptions!$F$11-Assumptions!$D$11)*(Assumptions!$F$11-Assumptions!$E$11)))</f>
        <v>0.139794477097514</v>
      </c>
      <c r="K1014" s="19" t="n">
        <f aca="false">MAX(G1014,I1014+Assumptions!$D$21)</f>
        <v>0.085791847915188</v>
      </c>
      <c r="L1014" s="28" t="n">
        <f aca="false">(F1014-Assumptions!$D$15)*(1-H1014)+Assumptions!$D$15-J1014</f>
        <v>0.219848165076835</v>
      </c>
      <c r="M1014" s="21" t="n">
        <f aca="false">Assumptions!$D$14*(1+E1014)^1*L1014-Assumptions!$D$14*(1+E1014)^0*E1014*Assumptions!$D$16</f>
        <v>35.1998783696743</v>
      </c>
      <c r="N1014" s="21" t="n">
        <f aca="false">Assumptions!$D$14*(1+E1014)^2*L1014-Assumptions!$D$14*(1+E1014)^1*E1014*Assumptions!$D$16</f>
        <v>39.4475661149346</v>
      </c>
      <c r="O1014" s="21" t="n">
        <f aca="false">Assumptions!$D$14*(1+E1014)^3*L1014-Assumptions!$D$14*(1+E1014)^2*E1014*Assumptions!$D$16</f>
        <v>44.207836630844</v>
      </c>
      <c r="P1014" s="21" t="n">
        <f aca="false">Assumptions!$D$14*(1+E1014)^4*L1014-Assumptions!$D$14*(1+E1014)^3*E1014*Assumptions!$D$16</f>
        <v>49.5425450048105</v>
      </c>
      <c r="Q1014" s="21" t="n">
        <f aca="false">Assumptions!$D$14*(1+E1014)^5*L1014-Assumptions!$D$14*(1+E1014)^4*E1014*Assumptions!$D$16</f>
        <v>55.5210105857383</v>
      </c>
      <c r="R1014" s="21" t="n">
        <f aca="false">M1014/(1+K1014)+N1014/(1+K1014)^2+O1014/(1+K1014)^3+P1014/(1+K1014)^4+Q1014/(1+K1014)^5</f>
        <v>172.84772442803</v>
      </c>
      <c r="S1014" s="21" t="n">
        <f aca="false">Q1014*(1+I1014)/(K1014-I1014)</f>
        <v>803.700997031269</v>
      </c>
      <c r="T1014" s="21" t="n">
        <f aca="false">R1014+S1014/(1+K1014)^5</f>
        <v>705.399238526983</v>
      </c>
      <c r="U1014" s="8" t="n">
        <f aca="false">(T1014-Assumptions!$D$17)/Assumptions!$D$18</f>
        <v>20.8159695410793</v>
      </c>
    </row>
    <row r="1015" customFormat="false" ht="15" hidden="false" customHeight="false" outlineLevel="0" collapsed="false">
      <c r="B1015" s="2" t="n">
        <v>1010</v>
      </c>
      <c r="C1015" s="27" t="n">
        <f aca="false">NORMSDIST('Random Draws'!C1015)</f>
        <v>0.858138442126797</v>
      </c>
      <c r="D1015" s="27" t="n">
        <f aca="false">NORMSDIST(Assumptions!$D$22*'Random Draws'!C1015+SQRT(1-Assumptions!$D$22^2)*'Random Draws'!D1015)</f>
        <v>0.424117895099699</v>
      </c>
      <c r="E1015" s="19" t="n">
        <f aca="false">IF(C1015&lt;(Assumptions!$E$6-Assumptions!$D$6)/(Assumptions!$F$6-Assumptions!$D$6),Assumptions!$D$6+SQRT(C1015*(Assumptions!$F$6-Assumptions!$D$6)*(Assumptions!$E$6-Assumptions!$D$6)),Assumptions!$F$6-SQRT((1-C1015)*(Assumptions!$F$6-Assumptions!$D$6)*(Assumptions!$F$6-Assumptions!$E$6)))</f>
        <v>0.113367167079599</v>
      </c>
      <c r="F1015" s="19" t="n">
        <f aca="false">IF(D1015&lt;(Assumptions!$E$7-Assumptions!$D$7)/(Assumptions!$F$7-Assumptions!$D$7),Assumptions!$D$7+SQRT(D1015*(Assumptions!$F$7-Assumptions!$D$7)*(Assumptions!$E$7-Assumptions!$D$7)),Assumptions!$F$7-SQRT((1-D1015)*(Assumptions!$F$7-Assumptions!$D$7)*(Assumptions!$F$7-Assumptions!$E$7)))</f>
        <v>0.410445092631476</v>
      </c>
      <c r="G1015" s="19" t="n">
        <f aca="false">MIN(Assumptions!$D$24,MAX(Assumptions!$D$23,Assumptions!$D$8+Assumptions!$E$8*'Random Draws'!E1015))</f>
        <v>0.08364011550249</v>
      </c>
      <c r="H1015" s="19" t="n">
        <f aca="false">IF('Random Draws'!F1015&lt;(Assumptions!$E$9-Assumptions!$D$9)/(Assumptions!$F$9-Assumptions!$D$9),Assumptions!$D$9+SQRT('Random Draws'!F1015*(Assumptions!$F$9-Assumptions!$D$9)*(Assumptions!$E$9-Assumptions!$D$9)),Assumptions!$F$9-SQRT((1-'Random Draws'!F1015)*(Assumptions!$F$9-Assumptions!$D$9)*(Assumptions!$F$9-Assumptions!$E$9)))</f>
        <v>0.310402760672104</v>
      </c>
      <c r="I1015" s="19" t="n">
        <f aca="false">IF('Random Draws'!G1015&lt;(Assumptions!$E$10-Assumptions!$D$10)/(Assumptions!$F$10-Assumptions!$D$10),Assumptions!$D$10+SQRT('Random Draws'!G1015*(Assumptions!$F$10-Assumptions!$D$10)*(Assumptions!$E$10-Assumptions!$D$10)),Assumptions!$F$10-SQRT((1-'Random Draws'!G1015)*(Assumptions!$F$10-Assumptions!$D$10)*(Assumptions!$F$10-Assumptions!$E$10)))</f>
        <v>0.0231961833325422</v>
      </c>
      <c r="J1015" s="19" t="n">
        <f aca="false">IF('Random Draws'!H1015&lt;(Assumptions!$E$11-Assumptions!$D$11)/(Assumptions!$F$11-Assumptions!$D$11),Assumptions!$D$11+SQRT('Random Draws'!H1015*(Assumptions!$F$11-Assumptions!$D$11)*(Assumptions!$E$11-Assumptions!$D$11)),Assumptions!$F$11-SQRT((1-'Random Draws'!H1015)*(Assumptions!$F$11-Assumptions!$D$11)*(Assumptions!$F$11-Assumptions!$E$11)))</f>
        <v>0.151408747202714</v>
      </c>
      <c r="K1015" s="19" t="n">
        <f aca="false">MAX(G1015,I1015+Assumptions!$D$21)</f>
        <v>0.08364011550249</v>
      </c>
      <c r="L1015" s="28" t="n">
        <f aca="false">(F1015-Assumptions!$D$15)*(1-H1015)+Assumptions!$D$15-J1015</f>
        <v>0.171985414459008</v>
      </c>
      <c r="M1015" s="21" t="n">
        <f aca="false">Assumptions!$D$14*(1+E1015)^1*L1015-Assumptions!$D$14*(1+E1015)^0*E1015*Assumptions!$D$16</f>
        <v>27.271875306113</v>
      </c>
      <c r="N1015" s="21" t="n">
        <f aca="false">Assumptions!$D$14*(1+E1015)^2*L1015-Assumptions!$D$14*(1+E1015)^1*E1015*Assumptions!$D$16</f>
        <v>30.3636105505151</v>
      </c>
      <c r="O1015" s="21" t="n">
        <f aca="false">Assumptions!$D$14*(1+E1015)^3*L1015-Assumptions!$D$14*(1+E1015)^2*E1015*Assumptions!$D$16</f>
        <v>33.8058470609352</v>
      </c>
      <c r="P1015" s="21" t="n">
        <f aca="false">Assumptions!$D$14*(1+E1015)^4*L1015-Assumptions!$D$14*(1+E1015)^3*E1015*Assumptions!$D$16</f>
        <v>37.6383201729596</v>
      </c>
      <c r="Q1015" s="21" t="n">
        <f aca="false">Assumptions!$D$14*(1+E1015)^5*L1015-Assumptions!$D$14*(1+E1015)^4*E1015*Assumptions!$D$16</f>
        <v>41.9052699046029</v>
      </c>
      <c r="R1015" s="21" t="n">
        <f aca="false">M1015/(1+K1015)+N1015/(1+K1015)^2+O1015/(1+K1015)^3+P1015/(1+K1015)^4+Q1015/(1+K1015)^5</f>
        <v>132.930499219731</v>
      </c>
      <c r="S1015" s="21" t="n">
        <f aca="false">Q1015*(1+I1015)/(K1015-I1015)</f>
        <v>709.373309918907</v>
      </c>
      <c r="T1015" s="21" t="n">
        <f aca="false">R1015+S1015/(1+K1015)^5</f>
        <v>607.663557049637</v>
      </c>
      <c r="U1015" s="8" t="n">
        <f aca="false">(T1015-Assumptions!$D$17)/Assumptions!$D$18</f>
        <v>16.9065422819855</v>
      </c>
    </row>
    <row r="1016" customFormat="false" ht="15" hidden="false" customHeight="false" outlineLevel="0" collapsed="false">
      <c r="B1016" s="2" t="n">
        <v>1011</v>
      </c>
      <c r="C1016" s="27" t="n">
        <f aca="false">NORMSDIST('Random Draws'!C1016)</f>
        <v>0.476415504718701</v>
      </c>
      <c r="D1016" s="27" t="n">
        <f aca="false">NORMSDIST(Assumptions!$D$22*'Random Draws'!C1016+SQRT(1-Assumptions!$D$22^2)*'Random Draws'!D1016)</f>
        <v>0.461420309266977</v>
      </c>
      <c r="E1016" s="19" t="n">
        <f aca="false">IF(C1016&lt;(Assumptions!$E$6-Assumptions!$D$6)/(Assumptions!$F$6-Assumptions!$D$6),Assumptions!$D$6+SQRT(C1016*(Assumptions!$F$6-Assumptions!$D$6)*(Assumptions!$E$6-Assumptions!$D$6)),Assumptions!$F$6-SQRT((1-C1016)*(Assumptions!$F$6-Assumptions!$D$6)*(Assumptions!$F$6-Assumptions!$E$6)))</f>
        <v>0.0888065315669277</v>
      </c>
      <c r="F1016" s="19" t="n">
        <f aca="false">IF(D1016&lt;(Assumptions!$E$7-Assumptions!$D$7)/(Assumptions!$F$7-Assumptions!$D$7),Assumptions!$D$7+SQRT(D1016*(Assumptions!$F$7-Assumptions!$D$7)*(Assumptions!$E$7-Assumptions!$D$7)),Assumptions!$F$7-SQRT((1-D1016)*(Assumptions!$F$7-Assumptions!$D$7)*(Assumptions!$F$7-Assumptions!$E$7)))</f>
        <v>0.412616745011468</v>
      </c>
      <c r="G1016" s="19" t="n">
        <f aca="false">MIN(Assumptions!$D$24,MAX(Assumptions!$D$23,Assumptions!$D$8+Assumptions!$E$8*'Random Draws'!E1016))</f>
        <v>0.062959388216623</v>
      </c>
      <c r="H1016" s="19" t="n">
        <f aca="false">IF('Random Draws'!F1016&lt;(Assumptions!$E$9-Assumptions!$D$9)/(Assumptions!$F$9-Assumptions!$D$9),Assumptions!$D$9+SQRT('Random Draws'!F1016*(Assumptions!$F$9-Assumptions!$D$9)*(Assumptions!$E$9-Assumptions!$D$9)),Assumptions!$F$9-SQRT((1-'Random Draws'!F1016)*(Assumptions!$F$9-Assumptions!$D$9)*(Assumptions!$F$9-Assumptions!$E$9)))</f>
        <v>0.259914474978206</v>
      </c>
      <c r="I1016" s="19" t="n">
        <f aca="false">IF('Random Draws'!G1016&lt;(Assumptions!$E$10-Assumptions!$D$10)/(Assumptions!$F$10-Assumptions!$D$10),Assumptions!$D$10+SQRT('Random Draws'!G1016*(Assumptions!$F$10-Assumptions!$D$10)*(Assumptions!$E$10-Assumptions!$D$10)),Assumptions!$F$10-SQRT((1-'Random Draws'!G1016)*(Assumptions!$F$10-Assumptions!$D$10)*(Assumptions!$F$10-Assumptions!$E$10)))</f>
        <v>0.0198932884444569</v>
      </c>
      <c r="J1016" s="19" t="n">
        <f aca="false">IF('Random Draws'!H1016&lt;(Assumptions!$E$11-Assumptions!$D$11)/(Assumptions!$F$11-Assumptions!$D$11),Assumptions!$D$11+SQRT('Random Draws'!H1016*(Assumptions!$F$11-Assumptions!$D$11)*(Assumptions!$E$11-Assumptions!$D$11)),Assumptions!$F$11-SQRT((1-'Random Draws'!H1016)*(Assumptions!$F$11-Assumptions!$D$11)*(Assumptions!$F$11-Assumptions!$E$11)))</f>
        <v>0.187038914714136</v>
      </c>
      <c r="K1016" s="19" t="n">
        <f aca="false">MAX(G1016,I1016+Assumptions!$D$21)</f>
        <v>0.062959388216623</v>
      </c>
      <c r="L1016" s="28" t="n">
        <f aca="false">(F1016-Assumptions!$D$15)*(1-H1016)+Assumptions!$D$15-J1016</f>
        <v>0.152121647397627</v>
      </c>
      <c r="M1016" s="21" t="n">
        <f aca="false">Assumptions!$D$14*(1+E1016)^1*L1016-Assumptions!$D$14*(1+E1016)^0*E1016*Assumptions!$D$16</f>
        <v>23.6301928631762</v>
      </c>
      <c r="N1016" s="21" t="n">
        <f aca="false">Assumptions!$D$14*(1+E1016)^2*L1016-Assumptions!$D$14*(1+E1016)^1*E1016*Assumptions!$D$16</f>
        <v>25.7287083316124</v>
      </c>
      <c r="O1016" s="21" t="n">
        <f aca="false">Assumptions!$D$14*(1+E1016)^3*L1016-Assumptions!$D$14*(1+E1016)^2*E1016*Assumptions!$D$16</f>
        <v>28.01358568024</v>
      </c>
      <c r="P1016" s="21" t="n">
        <f aca="false">Assumptions!$D$14*(1+E1016)^4*L1016-Assumptions!$D$14*(1+E1016)^3*E1016*Assumptions!$D$16</f>
        <v>30.5013750612551</v>
      </c>
      <c r="Q1016" s="21" t="n">
        <f aca="false">Assumptions!$D$14*(1+E1016)^5*L1016-Assumptions!$D$14*(1+E1016)^4*E1016*Assumptions!$D$16</f>
        <v>33.2100963884671</v>
      </c>
      <c r="R1016" s="21" t="n">
        <f aca="false">M1016/(1+K1016)+N1016/(1+K1016)^2+O1016/(1+K1016)^3+P1016/(1+K1016)^4+Q1016/(1+K1016)^5</f>
        <v>116.691531275477</v>
      </c>
      <c r="S1016" s="21" t="n">
        <f aca="false">Q1016*(1+I1016)/(K1016-I1016)</f>
        <v>786.482978360674</v>
      </c>
      <c r="T1016" s="21" t="n">
        <f aca="false">R1016+S1016/(1+K1016)^5</f>
        <v>696.26162514275</v>
      </c>
      <c r="U1016" s="8" t="n">
        <f aca="false">(T1016-Assumptions!$D$17)/Assumptions!$D$18</f>
        <v>20.45046500571</v>
      </c>
    </row>
    <row r="1017" customFormat="false" ht="15" hidden="false" customHeight="false" outlineLevel="0" collapsed="false">
      <c r="B1017" s="2" t="n">
        <v>1012</v>
      </c>
      <c r="C1017" s="27" t="n">
        <f aca="false">NORMSDIST('Random Draws'!C1017)</f>
        <v>0.515451652751904</v>
      </c>
      <c r="D1017" s="27" t="n">
        <f aca="false">NORMSDIST(Assumptions!$D$22*'Random Draws'!C1017+SQRT(1-Assumptions!$D$22^2)*'Random Draws'!D1017)</f>
        <v>0.681794414423278</v>
      </c>
      <c r="E1017" s="19" t="n">
        <f aca="false">IF(C1017&lt;(Assumptions!$E$6-Assumptions!$D$6)/(Assumptions!$F$6-Assumptions!$D$6),Assumptions!$D$6+SQRT(C1017*(Assumptions!$F$6-Assumptions!$D$6)*(Assumptions!$E$6-Assumptions!$D$6)),Assumptions!$F$6-SQRT((1-C1017)*(Assumptions!$F$6-Assumptions!$D$6)*(Assumptions!$F$6-Assumptions!$E$6)))</f>
        <v>0.0907786455261491</v>
      </c>
      <c r="F1017" s="19" t="n">
        <f aca="false">IF(D1017&lt;(Assumptions!$E$7-Assumptions!$D$7)/(Assumptions!$F$7-Assumptions!$D$7),Assumptions!$D$7+SQRT(D1017*(Assumptions!$F$7-Assumptions!$D$7)*(Assumptions!$E$7-Assumptions!$D$7)),Assumptions!$F$7-SQRT((1-D1017)*(Assumptions!$F$7-Assumptions!$D$7)*(Assumptions!$F$7-Assumptions!$E$7)))</f>
        <v>0.424323364195781</v>
      </c>
      <c r="G1017" s="19" t="n">
        <f aca="false">MIN(Assumptions!$D$24,MAX(Assumptions!$D$23,Assumptions!$D$8+Assumptions!$E$8*'Random Draws'!E1017))</f>
        <v>0.087660901142471</v>
      </c>
      <c r="H1017" s="19" t="n">
        <f aca="false">IF('Random Draws'!F1017&lt;(Assumptions!$E$9-Assumptions!$D$9)/(Assumptions!$F$9-Assumptions!$D$9),Assumptions!$D$9+SQRT('Random Draws'!F1017*(Assumptions!$F$9-Assumptions!$D$9)*(Assumptions!$E$9-Assumptions!$D$9)),Assumptions!$F$9-SQRT((1-'Random Draws'!F1017)*(Assumptions!$F$9-Assumptions!$D$9)*(Assumptions!$F$9-Assumptions!$E$9)))</f>
        <v>0.247281020666019</v>
      </c>
      <c r="I1017" s="19" t="n">
        <f aca="false">IF('Random Draws'!G1017&lt;(Assumptions!$E$10-Assumptions!$D$10)/(Assumptions!$F$10-Assumptions!$D$10),Assumptions!$D$10+SQRT('Random Draws'!G1017*(Assumptions!$F$10-Assumptions!$D$10)*(Assumptions!$E$10-Assumptions!$D$10)),Assumptions!$F$10-SQRT((1-'Random Draws'!G1017)*(Assumptions!$F$10-Assumptions!$D$10)*(Assumptions!$F$10-Assumptions!$E$10)))</f>
        <v>0.0173463126906326</v>
      </c>
      <c r="J1017" s="19" t="n">
        <f aca="false">IF('Random Draws'!H1017&lt;(Assumptions!$E$11-Assumptions!$D$11)/(Assumptions!$F$11-Assumptions!$D$11),Assumptions!$D$11+SQRT('Random Draws'!H1017*(Assumptions!$F$11-Assumptions!$D$11)*(Assumptions!$E$11-Assumptions!$D$11)),Assumptions!$F$11-SQRT((1-'Random Draws'!H1017)*(Assumptions!$F$11-Assumptions!$D$11)*(Assumptions!$F$11-Assumptions!$E$11)))</f>
        <v>0.161639912999945</v>
      </c>
      <c r="K1017" s="19" t="n">
        <f aca="false">MAX(G1017,I1017+Assumptions!$D$21)</f>
        <v>0.087660901142471</v>
      </c>
      <c r="L1017" s="28" t="n">
        <f aca="false">(F1017-Assumptions!$D$15)*(1-H1017)+Assumptions!$D$15-J1017</f>
        <v>0.189902869291647</v>
      </c>
      <c r="M1017" s="21" t="n">
        <f aca="false">Assumptions!$D$14*(1+E1017)^1*L1017-Assumptions!$D$14*(1+E1017)^0*E1017*Assumptions!$D$16</f>
        <v>29.6407021013447</v>
      </c>
      <c r="N1017" s="21" t="n">
        <f aca="false">Assumptions!$D$14*(1+E1017)^2*L1017-Assumptions!$D$14*(1+E1017)^1*E1017*Assumptions!$D$16</f>
        <v>32.3314448905488</v>
      </c>
      <c r="O1017" s="21" t="n">
        <f aca="false">Assumptions!$D$14*(1+E1017)^3*L1017-Assumptions!$D$14*(1+E1017)^2*E1017*Assumptions!$D$16</f>
        <v>35.2664496656162</v>
      </c>
      <c r="P1017" s="21" t="n">
        <f aca="false">Assumptions!$D$14*(1+E1017)^4*L1017-Assumptions!$D$14*(1+E1017)^3*E1017*Assumptions!$D$16</f>
        <v>38.4678901987769</v>
      </c>
      <c r="Q1017" s="21" t="n">
        <f aca="false">Assumptions!$D$14*(1+E1017)^5*L1017-Assumptions!$D$14*(1+E1017)^4*E1017*Assumptions!$D$16</f>
        <v>41.9599531672705</v>
      </c>
      <c r="R1017" s="21" t="n">
        <f aca="false">M1017/(1+K1017)+N1017/(1+K1017)^2+O1017/(1+K1017)^3+P1017/(1+K1017)^4+Q1017/(1+K1017)^5</f>
        <v>137.042335840086</v>
      </c>
      <c r="S1017" s="21" t="n">
        <f aca="false">Q1017*(1+I1017)/(K1017-I1017)</f>
        <v>607.097397215559</v>
      </c>
      <c r="T1017" s="21" t="n">
        <f aca="false">R1017+S1017/(1+K1017)^5</f>
        <v>535.875061214421</v>
      </c>
      <c r="U1017" s="8" t="n">
        <f aca="false">(T1017-Assumptions!$D$17)/Assumptions!$D$18</f>
        <v>14.0350024485769</v>
      </c>
    </row>
    <row r="1018" customFormat="false" ht="15" hidden="false" customHeight="false" outlineLevel="0" collapsed="false">
      <c r="B1018" s="2" t="n">
        <v>1013</v>
      </c>
      <c r="C1018" s="27" t="n">
        <f aca="false">NORMSDIST('Random Draws'!C1018)</f>
        <v>0.288142065665382</v>
      </c>
      <c r="D1018" s="27" t="n">
        <f aca="false">NORMSDIST(Assumptions!$D$22*'Random Draws'!C1018+SQRT(1-Assumptions!$D$22^2)*'Random Draws'!D1018)</f>
        <v>0.0438763375835464</v>
      </c>
      <c r="E1018" s="19" t="n">
        <f aca="false">IF(C1018&lt;(Assumptions!$E$6-Assumptions!$D$6)/(Assumptions!$F$6-Assumptions!$D$6),Assumptions!$D$6+SQRT(C1018*(Assumptions!$F$6-Assumptions!$D$6)*(Assumptions!$E$6-Assumptions!$D$6)),Assumptions!$F$6-SQRT((1-C1018)*(Assumptions!$F$6-Assumptions!$D$6)*(Assumptions!$F$6-Assumptions!$E$6)))</f>
        <v>0.0779566901655941</v>
      </c>
      <c r="F1018" s="19" t="n">
        <f aca="false">IF(D1018&lt;(Assumptions!$E$7-Assumptions!$D$7)/(Assumptions!$F$7-Assumptions!$D$7),Assumptions!$D$7+SQRT(D1018*(Assumptions!$F$7-Assumptions!$D$7)*(Assumptions!$E$7-Assumptions!$D$7)),Assumptions!$F$7-SQRT((1-D1018)*(Assumptions!$F$7-Assumptions!$D$7)*(Assumptions!$F$7-Assumptions!$E$7)))</f>
        <v>0.376225228056988</v>
      </c>
      <c r="G1018" s="19" t="n">
        <f aca="false">MIN(Assumptions!$D$24,MAX(Assumptions!$D$23,Assumptions!$D$8+Assumptions!$E$8*'Random Draws'!E1018))</f>
        <v>0.109484177121613</v>
      </c>
      <c r="H1018" s="19" t="n">
        <f aca="false">IF('Random Draws'!F1018&lt;(Assumptions!$E$9-Assumptions!$D$9)/(Assumptions!$F$9-Assumptions!$D$9),Assumptions!$D$9+SQRT('Random Draws'!F1018*(Assumptions!$F$9-Assumptions!$D$9)*(Assumptions!$E$9-Assumptions!$D$9)),Assumptions!$F$9-SQRT((1-'Random Draws'!F1018)*(Assumptions!$F$9-Assumptions!$D$9)*(Assumptions!$F$9-Assumptions!$E$9)))</f>
        <v>0.329850595260264</v>
      </c>
      <c r="I1018" s="19" t="n">
        <f aca="false">IF('Random Draws'!G1018&lt;(Assumptions!$E$10-Assumptions!$D$10)/(Assumptions!$F$10-Assumptions!$D$10),Assumptions!$D$10+SQRT('Random Draws'!G1018*(Assumptions!$F$10-Assumptions!$D$10)*(Assumptions!$E$10-Assumptions!$D$10)),Assumptions!$F$10-SQRT((1-'Random Draws'!G1018)*(Assumptions!$F$10-Assumptions!$D$10)*(Assumptions!$F$10-Assumptions!$E$10)))</f>
        <v>0.0189742779829508</v>
      </c>
      <c r="J1018" s="19" t="n">
        <f aca="false">IF('Random Draws'!H1018&lt;(Assumptions!$E$11-Assumptions!$D$11)/(Assumptions!$F$11-Assumptions!$D$11),Assumptions!$D$11+SQRT('Random Draws'!H1018*(Assumptions!$F$11-Assumptions!$D$11)*(Assumptions!$E$11-Assumptions!$D$11)),Assumptions!$F$11-SQRT((1-'Random Draws'!H1018)*(Assumptions!$F$11-Assumptions!$D$11)*(Assumptions!$F$11-Assumptions!$E$11)))</f>
        <v>0.190408536106742</v>
      </c>
      <c r="K1018" s="19" t="n">
        <f aca="false">MAX(G1018,I1018+Assumptions!$D$21)</f>
        <v>0.109484177121613</v>
      </c>
      <c r="L1018" s="28" t="n">
        <f aca="false">(F1018-Assumptions!$D$15)*(1-H1018)+Assumptions!$D$15-J1018</f>
        <v>0.104599153907555</v>
      </c>
      <c r="M1018" s="21" t="n">
        <f aca="false">Assumptions!$D$14*(1+E1018)^1*L1018-Assumptions!$D$14*(1+E1018)^0*E1018*Assumptions!$D$16</f>
        <v>16.0101252701245</v>
      </c>
      <c r="N1018" s="21" t="n">
        <f aca="false">Assumptions!$D$14*(1+E1018)^2*L1018-Assumptions!$D$14*(1+E1018)^1*E1018*Assumptions!$D$16</f>
        <v>17.2582216453199</v>
      </c>
      <c r="O1018" s="21" t="n">
        <f aca="false">Assumptions!$D$14*(1+E1018)^3*L1018-Assumptions!$D$14*(1+E1018)^2*E1018*Assumptions!$D$16</f>
        <v>18.6036154829333</v>
      </c>
      <c r="P1018" s="21" t="n">
        <f aca="false">Assumptions!$D$14*(1+E1018)^4*L1018-Assumptions!$D$14*(1+E1018)^3*E1018*Assumptions!$D$16</f>
        <v>20.0538917710962</v>
      </c>
      <c r="Q1018" s="21" t="n">
        <f aca="false">Assumptions!$D$14*(1+E1018)^5*L1018-Assumptions!$D$14*(1+E1018)^4*E1018*Assumptions!$D$16</f>
        <v>21.6172267985099</v>
      </c>
      <c r="R1018" s="21" t="n">
        <f aca="false">M1018/(1+K1018)+N1018/(1+K1018)^2+O1018/(1+K1018)^3+P1018/(1+K1018)^4+Q1018/(1+K1018)^5</f>
        <v>68.1655392534276</v>
      </c>
      <c r="S1018" s="21" t="n">
        <f aca="false">Q1018*(1+I1018)/(K1018-I1018)</f>
        <v>243.370043261887</v>
      </c>
      <c r="T1018" s="21" t="n">
        <f aca="false">R1018+S1018/(1+K1018)^5</f>
        <v>212.929865908307</v>
      </c>
      <c r="U1018" s="8" t="n">
        <f aca="false">(T1018-Assumptions!$D$17)/Assumptions!$D$18</f>
        <v>1.11719463633227</v>
      </c>
    </row>
    <row r="1019" customFormat="false" ht="15" hidden="false" customHeight="false" outlineLevel="0" collapsed="false">
      <c r="B1019" s="2" t="n">
        <v>1014</v>
      </c>
      <c r="C1019" s="27" t="n">
        <f aca="false">NORMSDIST('Random Draws'!C1019)</f>
        <v>0.576997348070376</v>
      </c>
      <c r="D1019" s="27" t="n">
        <f aca="false">NORMSDIST(Assumptions!$D$22*'Random Draws'!C1019+SQRT(1-Assumptions!$D$22^2)*'Random Draws'!D1019)</f>
        <v>0.491857232001278</v>
      </c>
      <c r="E1019" s="19" t="n">
        <f aca="false">IF(C1019&lt;(Assumptions!$E$6-Assumptions!$D$6)/(Assumptions!$F$6-Assumptions!$D$6),Assumptions!$D$6+SQRT(C1019*(Assumptions!$F$6-Assumptions!$D$6)*(Assumptions!$E$6-Assumptions!$D$6)),Assumptions!$F$6-SQRT((1-C1019)*(Assumptions!$F$6-Assumptions!$D$6)*(Assumptions!$F$6-Assumptions!$E$6)))</f>
        <v>0.0940107266892798</v>
      </c>
      <c r="F1019" s="19" t="n">
        <f aca="false">IF(D1019&lt;(Assumptions!$E$7-Assumptions!$D$7)/(Assumptions!$F$7-Assumptions!$D$7),Assumptions!$D$7+SQRT(D1019*(Assumptions!$F$7-Assumptions!$D$7)*(Assumptions!$E$7-Assumptions!$D$7)),Assumptions!$F$7-SQRT((1-D1019)*(Assumptions!$F$7-Assumptions!$D$7)*(Assumptions!$F$7-Assumptions!$E$7)))</f>
        <v>0.414324427212882</v>
      </c>
      <c r="G1019" s="19" t="n">
        <f aca="false">MIN(Assumptions!$D$24,MAX(Assumptions!$D$23,Assumptions!$D$8+Assumptions!$E$8*'Random Draws'!E1019))</f>
        <v>0.094459183941702</v>
      </c>
      <c r="H1019" s="19" t="n">
        <f aca="false">IF('Random Draws'!F1019&lt;(Assumptions!$E$9-Assumptions!$D$9)/(Assumptions!$F$9-Assumptions!$D$9),Assumptions!$D$9+SQRT('Random Draws'!F1019*(Assumptions!$F$9-Assumptions!$D$9)*(Assumptions!$E$9-Assumptions!$D$9)),Assumptions!$F$9-SQRT((1-'Random Draws'!F1019)*(Assumptions!$F$9-Assumptions!$D$9)*(Assumptions!$F$9-Assumptions!$E$9)))</f>
        <v>0.329094619979981</v>
      </c>
      <c r="I1019" s="19" t="n">
        <f aca="false">IF('Random Draws'!G1019&lt;(Assumptions!$E$10-Assumptions!$D$10)/(Assumptions!$F$10-Assumptions!$D$10),Assumptions!$D$10+SQRT('Random Draws'!G1019*(Assumptions!$F$10-Assumptions!$D$10)*(Assumptions!$E$10-Assumptions!$D$10)),Assumptions!$F$10-SQRT((1-'Random Draws'!G1019)*(Assumptions!$F$10-Assumptions!$D$10)*(Assumptions!$F$10-Assumptions!$E$10)))</f>
        <v>0.016153626659869</v>
      </c>
      <c r="J1019" s="19" t="n">
        <f aca="false">IF('Random Draws'!H1019&lt;(Assumptions!$E$11-Assumptions!$D$11)/(Assumptions!$F$11-Assumptions!$D$11),Assumptions!$D$11+SQRT('Random Draws'!H1019*(Assumptions!$F$11-Assumptions!$D$11)*(Assumptions!$E$11-Assumptions!$D$11)),Assumptions!$F$11-SQRT((1-'Random Draws'!H1019)*(Assumptions!$F$11-Assumptions!$D$11)*(Assumptions!$F$11-Assumptions!$E$11)))</f>
        <v>0.195128097089446</v>
      </c>
      <c r="K1019" s="19" t="n">
        <f aca="false">MAX(G1019,I1019+Assumptions!$D$21)</f>
        <v>0.094459183941702</v>
      </c>
      <c r="L1019" s="28" t="n">
        <f aca="false">(F1019-Assumptions!$D$15)*(1-H1019)+Assumptions!$D$15-J1019</f>
        <v>0.125626690798786</v>
      </c>
      <c r="M1019" s="21" t="n">
        <f aca="false">Assumptions!$D$14*(1+E1019)^1*L1019-Assumptions!$D$14*(1+E1019)^0*E1019*Assumptions!$D$16</f>
        <v>19.5194106962923</v>
      </c>
      <c r="N1019" s="21" t="n">
        <f aca="false">Assumptions!$D$14*(1+E1019)^2*L1019-Assumptions!$D$14*(1+E1019)^1*E1019*Assumptions!$D$16</f>
        <v>21.3544446803972</v>
      </c>
      <c r="O1019" s="21" t="n">
        <f aca="false">Assumptions!$D$14*(1+E1019)^3*L1019-Assumptions!$D$14*(1+E1019)^2*E1019*Assumptions!$D$16</f>
        <v>23.3619915428474</v>
      </c>
      <c r="P1019" s="21" t="n">
        <f aca="false">Assumptions!$D$14*(1+E1019)^4*L1019-Assumptions!$D$14*(1+E1019)^3*E1019*Assumptions!$D$16</f>
        <v>25.5582693446993</v>
      </c>
      <c r="Q1019" s="21" t="n">
        <f aca="false">Assumptions!$D$14*(1+E1019)^5*L1019-Assumptions!$D$14*(1+E1019)^4*E1019*Assumptions!$D$16</f>
        <v>27.9610208187148</v>
      </c>
      <c r="R1019" s="21" t="n">
        <f aca="false">M1019/(1+K1019)+N1019/(1+K1019)^2+O1019/(1+K1019)^3+P1019/(1+K1019)^4+Q1019/(1+K1019)^5</f>
        <v>89.1007233789141</v>
      </c>
      <c r="S1019" s="21" t="n">
        <f aca="false">Q1019*(1+I1019)/(K1019-I1019)</f>
        <v>362.843886134259</v>
      </c>
      <c r="T1019" s="21" t="n">
        <f aca="false">R1019+S1019/(1+K1019)^5</f>
        <v>320.159228972963</v>
      </c>
      <c r="U1019" s="8" t="n">
        <f aca="false">(T1019-Assumptions!$D$17)/Assumptions!$D$18</f>
        <v>5.40636915891853</v>
      </c>
    </row>
    <row r="1020" customFormat="false" ht="15" hidden="false" customHeight="false" outlineLevel="0" collapsed="false">
      <c r="B1020" s="2" t="n">
        <v>1015</v>
      </c>
      <c r="C1020" s="27" t="n">
        <f aca="false">NORMSDIST('Random Draws'!C1020)</f>
        <v>0.618144577950102</v>
      </c>
      <c r="D1020" s="27" t="n">
        <f aca="false">NORMSDIST(Assumptions!$D$22*'Random Draws'!C1020+SQRT(1-Assumptions!$D$22^2)*'Random Draws'!D1020)</f>
        <v>0.0829636171093995</v>
      </c>
      <c r="E1020" s="19" t="n">
        <f aca="false">IF(C1020&lt;(Assumptions!$E$6-Assumptions!$D$6)/(Assumptions!$F$6-Assumptions!$D$6),Assumptions!$D$6+SQRT(C1020*(Assumptions!$F$6-Assumptions!$D$6)*(Assumptions!$E$6-Assumptions!$D$6)),Assumptions!$F$6-SQRT((1-C1020)*(Assumptions!$F$6-Assumptions!$D$6)*(Assumptions!$F$6-Assumptions!$E$6)))</f>
        <v>0.0963047243943983</v>
      </c>
      <c r="F1020" s="19" t="n">
        <f aca="false">IF(D1020&lt;(Assumptions!$E$7-Assumptions!$D$7)/(Assumptions!$F$7-Assumptions!$D$7),Assumptions!$D$7+SQRT(D1020*(Assumptions!$F$7-Assumptions!$D$7)*(Assumptions!$E$7-Assumptions!$D$7)),Assumptions!$F$7-SQRT((1-D1020)*(Assumptions!$F$7-Assumptions!$D$7)*(Assumptions!$F$7-Assumptions!$E$7)))</f>
        <v>0.382311021999371</v>
      </c>
      <c r="G1020" s="19" t="n">
        <f aca="false">MIN(Assumptions!$D$24,MAX(Assumptions!$D$23,Assumptions!$D$8+Assumptions!$E$8*'Random Draws'!E1020))</f>
        <v>0.079423576505215</v>
      </c>
      <c r="H1020" s="19" t="n">
        <f aca="false">IF('Random Draws'!F1020&lt;(Assumptions!$E$9-Assumptions!$D$9)/(Assumptions!$F$9-Assumptions!$D$9),Assumptions!$D$9+SQRT('Random Draws'!F1020*(Assumptions!$F$9-Assumptions!$D$9)*(Assumptions!$E$9-Assumptions!$D$9)),Assumptions!$F$9-SQRT((1-'Random Draws'!F1020)*(Assumptions!$F$9-Assumptions!$D$9)*(Assumptions!$F$9-Assumptions!$E$9)))</f>
        <v>0.310219998927658</v>
      </c>
      <c r="I1020" s="19" t="n">
        <f aca="false">IF('Random Draws'!G1020&lt;(Assumptions!$E$10-Assumptions!$D$10)/(Assumptions!$F$10-Assumptions!$D$10),Assumptions!$D$10+SQRT('Random Draws'!G1020*(Assumptions!$F$10-Assumptions!$D$10)*(Assumptions!$E$10-Assumptions!$D$10)),Assumptions!$F$10-SQRT((1-'Random Draws'!G1020)*(Assumptions!$F$10-Assumptions!$D$10)*(Assumptions!$F$10-Assumptions!$E$10)))</f>
        <v>0.0242865662267278</v>
      </c>
      <c r="J1020" s="19" t="n">
        <f aca="false">IF('Random Draws'!H1020&lt;(Assumptions!$E$11-Assumptions!$D$11)/(Assumptions!$F$11-Assumptions!$D$11),Assumptions!$D$11+SQRT('Random Draws'!H1020*(Assumptions!$F$11-Assumptions!$D$11)*(Assumptions!$E$11-Assumptions!$D$11)),Assumptions!$F$11-SQRT((1-'Random Draws'!H1020)*(Assumptions!$F$11-Assumptions!$D$11)*(Assumptions!$F$11-Assumptions!$E$11)))</f>
        <v>0.192975790029568</v>
      </c>
      <c r="K1020" s="19" t="n">
        <f aca="false">MAX(G1020,I1020+Assumptions!$D$21)</f>
        <v>0.079423576505215</v>
      </c>
      <c r="L1020" s="28" t="n">
        <f aca="false">(F1020-Assumptions!$D$15)*(1-H1020)+Assumptions!$D$15-J1020</f>
        <v>0.111063306995721</v>
      </c>
      <c r="M1020" s="21" t="n">
        <f aca="false">Assumptions!$D$14*(1+E1020)^1*L1020-Assumptions!$D$14*(1+E1020)^0*E1020*Assumptions!$D$16</f>
        <v>17.2361625329942</v>
      </c>
      <c r="N1020" s="21" t="n">
        <f aca="false">Assumptions!$D$14*(1+E1020)^2*L1020-Assumptions!$D$14*(1+E1020)^1*E1020*Assumptions!$D$16</f>
        <v>18.8960864153513</v>
      </c>
      <c r="O1020" s="21" t="n">
        <f aca="false">Assumptions!$D$14*(1+E1020)^3*L1020-Assumptions!$D$14*(1+E1020)^2*E1020*Assumptions!$D$16</f>
        <v>20.7158688097144</v>
      </c>
      <c r="P1020" s="21" t="n">
        <f aca="false">Assumptions!$D$14*(1+E1020)^4*L1020-Assumptions!$D$14*(1+E1020)^3*E1020*Assumptions!$D$16</f>
        <v>22.7109048460245</v>
      </c>
      <c r="Q1020" s="21" t="n">
        <f aca="false">Assumptions!$D$14*(1+E1020)^5*L1020-Assumptions!$D$14*(1+E1020)^4*E1020*Assumptions!$D$16</f>
        <v>24.8980722779683</v>
      </c>
      <c r="R1020" s="21" t="n">
        <f aca="false">M1020/(1+K1020)+N1020/(1+K1020)^2+O1020/(1+K1020)^3+P1020/(1+K1020)^4+Q1020/(1+K1020)^5</f>
        <v>82.3762530843059</v>
      </c>
      <c r="S1020" s="21" t="n">
        <f aca="false">Q1020*(1+I1020)/(K1020-I1020)</f>
        <v>462.534345450635</v>
      </c>
      <c r="T1020" s="21" t="n">
        <f aca="false">R1020+S1020/(1+K1020)^5</f>
        <v>398.010768885994</v>
      </c>
      <c r="U1020" s="8" t="n">
        <f aca="false">(T1020-Assumptions!$D$17)/Assumptions!$D$18</f>
        <v>8.52043075543977</v>
      </c>
    </row>
    <row r="1021" customFormat="false" ht="15" hidden="false" customHeight="false" outlineLevel="0" collapsed="false">
      <c r="B1021" s="2" t="n">
        <v>1016</v>
      </c>
      <c r="C1021" s="27" t="n">
        <f aca="false">NORMSDIST('Random Draws'!C1021)</f>
        <v>0.382707953464717</v>
      </c>
      <c r="D1021" s="27" t="n">
        <f aca="false">NORMSDIST(Assumptions!$D$22*'Random Draws'!C1021+SQRT(1-Assumptions!$D$22^2)*'Random Draws'!D1021)</f>
        <v>0.415047619833205</v>
      </c>
      <c r="E1021" s="19" t="n">
        <f aca="false">IF(C1021&lt;(Assumptions!$E$6-Assumptions!$D$6)/(Assumptions!$F$6-Assumptions!$D$6),Assumptions!$D$6+SQRT(C1021*(Assumptions!$F$6-Assumptions!$D$6)*(Assumptions!$E$6-Assumptions!$D$6)),Assumptions!$F$6-SQRT((1-C1021)*(Assumptions!$F$6-Assumptions!$D$6)*(Assumptions!$F$6-Assumptions!$E$6)))</f>
        <v>0.0837440255043313</v>
      </c>
      <c r="F1021" s="19" t="n">
        <f aca="false">IF(D1021&lt;(Assumptions!$E$7-Assumptions!$D$7)/(Assumptions!$F$7-Assumptions!$D$7),Assumptions!$D$7+SQRT(D1021*(Assumptions!$F$7-Assumptions!$D$7)*(Assumptions!$E$7-Assumptions!$D$7)),Assumptions!$F$7-SQRT((1-D1021)*(Assumptions!$F$7-Assumptions!$D$7)*(Assumptions!$F$7-Assumptions!$E$7)))</f>
        <v>0.409902762638948</v>
      </c>
      <c r="G1021" s="19" t="n">
        <f aca="false">MIN(Assumptions!$D$24,MAX(Assumptions!$D$23,Assumptions!$D$8+Assumptions!$E$8*'Random Draws'!E1021))</f>
        <v>0.079865663129898</v>
      </c>
      <c r="H1021" s="19" t="n">
        <f aca="false">IF('Random Draws'!F1021&lt;(Assumptions!$E$9-Assumptions!$D$9)/(Assumptions!$F$9-Assumptions!$D$9),Assumptions!$D$9+SQRT('Random Draws'!F1021*(Assumptions!$F$9-Assumptions!$D$9)*(Assumptions!$E$9-Assumptions!$D$9)),Assumptions!$F$9-SQRT((1-'Random Draws'!F1021)*(Assumptions!$F$9-Assumptions!$D$9)*(Assumptions!$F$9-Assumptions!$E$9)))</f>
        <v>0.252797971756095</v>
      </c>
      <c r="I1021" s="19" t="n">
        <f aca="false">IF('Random Draws'!G1021&lt;(Assumptions!$E$10-Assumptions!$D$10)/(Assumptions!$F$10-Assumptions!$D$10),Assumptions!$D$10+SQRT('Random Draws'!G1021*(Assumptions!$F$10-Assumptions!$D$10)*(Assumptions!$E$10-Assumptions!$D$10)),Assumptions!$F$10-SQRT((1-'Random Draws'!G1021)*(Assumptions!$F$10-Assumptions!$D$10)*(Assumptions!$F$10-Assumptions!$E$10)))</f>
        <v>0.0148260151956298</v>
      </c>
      <c r="J1021" s="19" t="n">
        <f aca="false">IF('Random Draws'!H1021&lt;(Assumptions!$E$11-Assumptions!$D$11)/(Assumptions!$F$11-Assumptions!$D$11),Assumptions!$D$11+SQRT('Random Draws'!H1021*(Assumptions!$F$11-Assumptions!$D$11)*(Assumptions!$E$11-Assumptions!$D$11)),Assumptions!$F$11-SQRT((1-'Random Draws'!H1021)*(Assumptions!$F$11-Assumptions!$D$11)*(Assumptions!$F$11-Assumptions!$E$11)))</f>
        <v>0.167153150764913</v>
      </c>
      <c r="K1021" s="19" t="n">
        <f aca="false">MAX(G1021,I1021+Assumptions!$D$21)</f>
        <v>0.079865663129898</v>
      </c>
      <c r="L1021" s="28" t="n">
        <f aca="false">(F1021-Assumptions!$D$15)*(1-H1021)+Assumptions!$D$15-J1021</f>
        <v>0.171990761189981</v>
      </c>
      <c r="M1021" s="21" t="n">
        <f aca="false">Assumptions!$D$14*(1+E1021)^1*L1021-Assumptions!$D$14*(1+E1021)^0*E1021*Assumptions!$D$16</f>
        <v>26.6628376718859</v>
      </c>
      <c r="N1021" s="21" t="n">
        <f aca="false">Assumptions!$D$14*(1+E1021)^2*L1021-Assumptions!$D$14*(1+E1021)^1*E1021*Assumptions!$D$16</f>
        <v>28.8956910298982</v>
      </c>
      <c r="O1021" s="21" t="n">
        <f aca="false">Assumptions!$D$14*(1+E1021)^3*L1021-Assumptions!$D$14*(1+E1021)^2*E1021*Assumptions!$D$16</f>
        <v>31.3155325164713</v>
      </c>
      <c r="P1021" s="21" t="n">
        <f aca="false">Assumptions!$D$14*(1+E1021)^4*L1021-Assumptions!$D$14*(1+E1021)^3*E1021*Assumptions!$D$16</f>
        <v>33.9380212702124</v>
      </c>
      <c r="Q1021" s="21" t="n">
        <f aca="false">Assumptions!$D$14*(1+E1021)^5*L1021-Assumptions!$D$14*(1+E1021)^4*E1021*Assumptions!$D$16</f>
        <v>36.7801277890316</v>
      </c>
      <c r="R1021" s="21" t="n">
        <f aca="false">M1021/(1+K1021)+N1021/(1+K1021)^2+O1021/(1+K1021)^3+P1021/(1+K1021)^4+Q1021/(1+K1021)^5</f>
        <v>124.344388680437</v>
      </c>
      <c r="S1021" s="21" t="n">
        <f aca="false">Q1021*(1+I1021)/(K1021-I1021)</f>
        <v>573.887339615547</v>
      </c>
      <c r="T1021" s="21" t="n">
        <f aca="false">R1021+S1021/(1+K1021)^5</f>
        <v>515.165471891727</v>
      </c>
      <c r="U1021" s="8" t="n">
        <f aca="false">(T1021-Assumptions!$D$17)/Assumptions!$D$18</f>
        <v>13.2066188756691</v>
      </c>
    </row>
    <row r="1022" customFormat="false" ht="15" hidden="false" customHeight="false" outlineLevel="0" collapsed="false">
      <c r="B1022" s="2" t="n">
        <v>1017</v>
      </c>
      <c r="C1022" s="27" t="n">
        <f aca="false">NORMSDIST('Random Draws'!C1022)</f>
        <v>0.648479741865055</v>
      </c>
      <c r="D1022" s="27" t="n">
        <f aca="false">NORMSDIST(Assumptions!$D$22*'Random Draws'!C1022+SQRT(1-Assumptions!$D$22^2)*'Random Draws'!D1022)</f>
        <v>0.475416531427697</v>
      </c>
      <c r="E1022" s="19" t="n">
        <f aca="false">IF(C1022&lt;(Assumptions!$E$6-Assumptions!$D$6)/(Assumptions!$F$6-Assumptions!$D$6),Assumptions!$D$6+SQRT(C1022*(Assumptions!$F$6-Assumptions!$D$6)*(Assumptions!$E$6-Assumptions!$D$6)),Assumptions!$F$6-SQRT((1-C1022)*(Assumptions!$F$6-Assumptions!$D$6)*(Assumptions!$F$6-Assumptions!$E$6)))</f>
        <v>0.0980762443157257</v>
      </c>
      <c r="F1022" s="19" t="n">
        <f aca="false">IF(D1022&lt;(Assumptions!$E$7-Assumptions!$D$7)/(Assumptions!$F$7-Assumptions!$D$7),Assumptions!$D$7+SQRT(D1022*(Assumptions!$F$7-Assumptions!$D$7)*(Assumptions!$E$7-Assumptions!$D$7)),Assumptions!$F$7-SQRT((1-D1022)*(Assumptions!$F$7-Assumptions!$D$7)*(Assumptions!$F$7-Assumptions!$E$7)))</f>
        <v>0.413408793176463</v>
      </c>
      <c r="G1022" s="19" t="n">
        <f aca="false">MIN(Assumptions!$D$24,MAX(Assumptions!$D$23,Assumptions!$D$8+Assumptions!$E$8*'Random Draws'!E1022))</f>
        <v>0.059790745669916</v>
      </c>
      <c r="H1022" s="19" t="n">
        <f aca="false">IF('Random Draws'!F1022&lt;(Assumptions!$E$9-Assumptions!$D$9)/(Assumptions!$F$9-Assumptions!$D$9),Assumptions!$D$9+SQRT('Random Draws'!F1022*(Assumptions!$F$9-Assumptions!$D$9)*(Assumptions!$E$9-Assumptions!$D$9)),Assumptions!$F$9-SQRT((1-'Random Draws'!F1022)*(Assumptions!$F$9-Assumptions!$D$9)*(Assumptions!$F$9-Assumptions!$E$9)))</f>
        <v>0.287055704287506</v>
      </c>
      <c r="I1022" s="19" t="n">
        <f aca="false">IF('Random Draws'!G1022&lt;(Assumptions!$E$10-Assumptions!$D$10)/(Assumptions!$F$10-Assumptions!$D$10),Assumptions!$D$10+SQRT('Random Draws'!G1022*(Assumptions!$F$10-Assumptions!$D$10)*(Assumptions!$E$10-Assumptions!$D$10)),Assumptions!$F$10-SQRT((1-'Random Draws'!G1022)*(Assumptions!$F$10-Assumptions!$D$10)*(Assumptions!$F$10-Assumptions!$E$10)))</f>
        <v>0.0251009553883863</v>
      </c>
      <c r="J1022" s="19" t="n">
        <f aca="false">IF('Random Draws'!H1022&lt;(Assumptions!$E$11-Assumptions!$D$11)/(Assumptions!$F$11-Assumptions!$D$11),Assumptions!$D$11+SQRT('Random Draws'!H1022*(Assumptions!$F$11-Assumptions!$D$11)*(Assumptions!$E$11-Assumptions!$D$11)),Assumptions!$F$11-SQRT((1-'Random Draws'!H1022)*(Assumptions!$F$11-Assumptions!$D$11)*(Assumptions!$F$11-Assumptions!$E$11)))</f>
        <v>0.13366656212586</v>
      </c>
      <c r="K1022" s="19" t="n">
        <f aca="false">MAX(G1022,I1022+Assumptions!$D$21)</f>
        <v>0.059790745669916</v>
      </c>
      <c r="L1022" s="28" t="n">
        <f aca="false">(F1022-Assumptions!$D$15)*(1-H1022)+Assumptions!$D$15-J1022</f>
        <v>0.198388120324061</v>
      </c>
      <c r="M1022" s="21" t="n">
        <f aca="false">Assumptions!$D$14*(1+E1022)^1*L1022-Assumptions!$D$14*(1+E1022)^0*E1022*Assumptions!$D$16</f>
        <v>31.1609342391602</v>
      </c>
      <c r="N1022" s="21" t="n">
        <f aca="false">Assumptions!$D$14*(1+E1022)^2*L1022-Assumptions!$D$14*(1+E1022)^1*E1022*Assumptions!$D$16</f>
        <v>34.2170816387064</v>
      </c>
      <c r="O1022" s="21" t="n">
        <f aca="false">Assumptions!$D$14*(1+E1022)^3*L1022-Assumptions!$D$14*(1+E1022)^2*E1022*Assumptions!$D$16</f>
        <v>37.5729644972753</v>
      </c>
      <c r="P1022" s="21" t="n">
        <f aca="false">Assumptions!$D$14*(1+E1022)^4*L1022-Assumptions!$D$14*(1+E1022)^3*E1022*Assumptions!$D$16</f>
        <v>41.2579797429762</v>
      </c>
      <c r="Q1022" s="21" t="n">
        <f aca="false">Assumptions!$D$14*(1+E1022)^5*L1022-Assumptions!$D$14*(1+E1022)^4*E1022*Assumptions!$D$16</f>
        <v>45.3044074442215</v>
      </c>
      <c r="R1022" s="21" t="n">
        <f aca="false">M1022/(1+K1022)+N1022/(1+K1022)^2+O1022/(1+K1022)^3+P1022/(1+K1022)^4+Q1022/(1+K1022)^5</f>
        <v>158.027222774177</v>
      </c>
      <c r="S1022" s="21" t="n">
        <f aca="false">Q1022*(1+I1022)/(K1022-I1022)</f>
        <v>1338.7682939987</v>
      </c>
      <c r="T1022" s="21" t="n">
        <f aca="false">R1022+S1022/(1+K1022)^5</f>
        <v>1159.42080612801</v>
      </c>
      <c r="U1022" s="8" t="n">
        <f aca="false">(T1022-Assumptions!$D$17)/Assumptions!$D$18</f>
        <v>38.9768322451204</v>
      </c>
    </row>
    <row r="1023" customFormat="false" ht="15" hidden="false" customHeight="false" outlineLevel="0" collapsed="false">
      <c r="B1023" s="2" t="n">
        <v>1018</v>
      </c>
      <c r="C1023" s="27" t="n">
        <f aca="false">NORMSDIST('Random Draws'!C1023)</f>
        <v>0.212476623871585</v>
      </c>
      <c r="D1023" s="27" t="n">
        <f aca="false">NORMSDIST(Assumptions!$D$22*'Random Draws'!C1023+SQRT(1-Assumptions!$D$22^2)*'Random Draws'!D1023)</f>
        <v>0.697691530314236</v>
      </c>
      <c r="E1023" s="19" t="n">
        <f aca="false">IF(C1023&lt;(Assumptions!$E$6-Assumptions!$D$6)/(Assumptions!$F$6-Assumptions!$D$6),Assumptions!$D$6+SQRT(C1023*(Assumptions!$F$6-Assumptions!$D$6)*(Assumptions!$E$6-Assumptions!$D$6)),Assumptions!$F$6-SQRT((1-C1023)*(Assumptions!$F$6-Assumptions!$D$6)*(Assumptions!$F$6-Assumptions!$E$6)))</f>
        <v>0.0725942191094974</v>
      </c>
      <c r="F1023" s="19" t="n">
        <f aca="false">IF(D1023&lt;(Assumptions!$E$7-Assumptions!$D$7)/(Assumptions!$F$7-Assumptions!$D$7),Assumptions!$D$7+SQRT(D1023*(Assumptions!$F$7-Assumptions!$D$7)*(Assumptions!$E$7-Assumptions!$D$7)),Assumptions!$F$7-SQRT((1-D1023)*(Assumptions!$F$7-Assumptions!$D$7)*(Assumptions!$F$7-Assumptions!$E$7)))</f>
        <v>0.425225959700618</v>
      </c>
      <c r="G1023" s="19" t="n">
        <f aca="false">MIN(Assumptions!$D$24,MAX(Assumptions!$D$23,Assumptions!$D$8+Assumptions!$E$8*'Random Draws'!E1023))</f>
        <v>0.060412090415685</v>
      </c>
      <c r="H1023" s="19" t="n">
        <f aca="false">IF('Random Draws'!F1023&lt;(Assumptions!$E$9-Assumptions!$D$9)/(Assumptions!$F$9-Assumptions!$D$9),Assumptions!$D$9+SQRT('Random Draws'!F1023*(Assumptions!$F$9-Assumptions!$D$9)*(Assumptions!$E$9-Assumptions!$D$9)),Assumptions!$F$9-SQRT((1-'Random Draws'!F1023)*(Assumptions!$F$9-Assumptions!$D$9)*(Assumptions!$F$9-Assumptions!$E$9)))</f>
        <v>0.291077291822244</v>
      </c>
      <c r="I1023" s="19" t="n">
        <f aca="false">IF('Random Draws'!G1023&lt;(Assumptions!$E$10-Assumptions!$D$10)/(Assumptions!$F$10-Assumptions!$D$10),Assumptions!$D$10+SQRT('Random Draws'!G1023*(Assumptions!$F$10-Assumptions!$D$10)*(Assumptions!$E$10-Assumptions!$D$10)),Assumptions!$F$10-SQRT((1-'Random Draws'!G1023)*(Assumptions!$F$10-Assumptions!$D$10)*(Assumptions!$F$10-Assumptions!$E$10)))</f>
        <v>0.0219148933110789</v>
      </c>
      <c r="J1023" s="19" t="n">
        <f aca="false">IF('Random Draws'!H1023&lt;(Assumptions!$E$11-Assumptions!$D$11)/(Assumptions!$F$11-Assumptions!$D$11),Assumptions!$D$11+SQRT('Random Draws'!H1023*(Assumptions!$F$11-Assumptions!$D$11)*(Assumptions!$E$11-Assumptions!$D$11)),Assumptions!$F$11-SQRT((1-'Random Draws'!H1023)*(Assumptions!$F$11-Assumptions!$D$11)*(Assumptions!$F$11-Assumptions!$E$11)))</f>
        <v>0.163590375945748</v>
      </c>
      <c r="K1023" s="19" t="n">
        <f aca="false">MAX(G1023,I1023+Assumptions!$D$21)</f>
        <v>0.060412090415685</v>
      </c>
      <c r="L1023" s="28" t="n">
        <f aca="false">(F1023-Assumptions!$D$15)*(1-H1023)+Assumptions!$D$15-J1023</f>
        <v>0.175702010929591</v>
      </c>
      <c r="M1023" s="21" t="n">
        <f aca="false">Assumptions!$D$14*(1+E1023)^1*L1023-Assumptions!$D$14*(1+E1023)^0*E1023*Assumptions!$D$16</f>
        <v>27.0104745221776</v>
      </c>
      <c r="N1023" s="21" t="n">
        <f aca="false">Assumptions!$D$14*(1+E1023)^2*L1023-Assumptions!$D$14*(1+E1023)^1*E1023*Assumptions!$D$16</f>
        <v>28.9712788278921</v>
      </c>
      <c r="O1023" s="21" t="n">
        <f aca="false">Assumptions!$D$14*(1+E1023)^3*L1023-Assumptions!$D$14*(1+E1023)^2*E1023*Assumptions!$D$16</f>
        <v>31.0744261910064</v>
      </c>
      <c r="P1023" s="21" t="n">
        <f aca="false">Assumptions!$D$14*(1+E1023)^4*L1023-Assumptions!$D$14*(1+E1023)^3*E1023*Assumptions!$D$16</f>
        <v>33.3302498946183</v>
      </c>
      <c r="Q1023" s="21" t="n">
        <f aca="false">Assumptions!$D$14*(1+E1023)^5*L1023-Assumptions!$D$14*(1+E1023)^4*E1023*Assumptions!$D$16</f>
        <v>35.7498333584425</v>
      </c>
      <c r="R1023" s="21" t="n">
        <f aca="false">M1023/(1+K1023)+N1023/(1+K1023)^2+O1023/(1+K1023)^3+P1023/(1+K1023)^4+Q1023/(1+K1023)^5</f>
        <v>130.318410274885</v>
      </c>
      <c r="S1023" s="21" t="n">
        <f aca="false">Q1023*(1+I1023)/(K1023-I1023)</f>
        <v>948.985637658552</v>
      </c>
      <c r="T1023" s="21" t="n">
        <f aca="false">R1023+S1023/(1+K1023)^5</f>
        <v>838.078853012026</v>
      </c>
      <c r="U1023" s="8" t="n">
        <f aca="false">(T1023-Assumptions!$D$17)/Assumptions!$D$18</f>
        <v>26.123154120481</v>
      </c>
    </row>
    <row r="1024" customFormat="false" ht="15" hidden="false" customHeight="false" outlineLevel="0" collapsed="false">
      <c r="B1024" s="2" t="n">
        <v>1019</v>
      </c>
      <c r="C1024" s="27" t="n">
        <f aca="false">NORMSDIST('Random Draws'!C1024)</f>
        <v>0.288974563809282</v>
      </c>
      <c r="D1024" s="27" t="n">
        <f aca="false">NORMSDIST(Assumptions!$D$22*'Random Draws'!C1024+SQRT(1-Assumptions!$D$22^2)*'Random Draws'!D1024)</f>
        <v>0.413659191035795</v>
      </c>
      <c r="E1024" s="19" t="n">
        <f aca="false">IF(C1024&lt;(Assumptions!$E$6-Assumptions!$D$6)/(Assumptions!$F$6-Assumptions!$D$6),Assumptions!$D$6+SQRT(C1024*(Assumptions!$F$6-Assumptions!$D$6)*(Assumptions!$E$6-Assumptions!$D$6)),Assumptions!$F$6-SQRT((1-C1024)*(Assumptions!$F$6-Assumptions!$D$6)*(Assumptions!$F$6-Assumptions!$E$6)))</f>
        <v>0.078011482726229</v>
      </c>
      <c r="F1024" s="19" t="n">
        <f aca="false">IF(D1024&lt;(Assumptions!$E$7-Assumptions!$D$7)/(Assumptions!$F$7-Assumptions!$D$7),Assumptions!$D$7+SQRT(D1024*(Assumptions!$F$7-Assumptions!$D$7)*(Assumptions!$E$7-Assumptions!$D$7)),Assumptions!$F$7-SQRT((1-D1024)*(Assumptions!$F$7-Assumptions!$D$7)*(Assumptions!$F$7-Assumptions!$E$7)))</f>
        <v>0.40981922466493</v>
      </c>
      <c r="G1024" s="19" t="n">
        <f aca="false">MIN(Assumptions!$D$24,MAX(Assumptions!$D$23,Assumptions!$D$8+Assumptions!$E$8*'Random Draws'!E1024))</f>
        <v>0.091444863924631</v>
      </c>
      <c r="H1024" s="19" t="n">
        <f aca="false">IF('Random Draws'!F1024&lt;(Assumptions!$E$9-Assumptions!$D$9)/(Assumptions!$F$9-Assumptions!$D$9),Assumptions!$D$9+SQRT('Random Draws'!F1024*(Assumptions!$F$9-Assumptions!$D$9)*(Assumptions!$E$9-Assumptions!$D$9)),Assumptions!$F$9-SQRT((1-'Random Draws'!F1024)*(Assumptions!$F$9-Assumptions!$D$9)*(Assumptions!$F$9-Assumptions!$E$9)))</f>
        <v>0.33154303406207</v>
      </c>
      <c r="I1024" s="19" t="n">
        <f aca="false">IF('Random Draws'!G1024&lt;(Assumptions!$E$10-Assumptions!$D$10)/(Assumptions!$F$10-Assumptions!$D$10),Assumptions!$D$10+SQRT('Random Draws'!G1024*(Assumptions!$F$10-Assumptions!$D$10)*(Assumptions!$E$10-Assumptions!$D$10)),Assumptions!$F$10-SQRT((1-'Random Draws'!G1024)*(Assumptions!$F$10-Assumptions!$D$10)*(Assumptions!$F$10-Assumptions!$E$10)))</f>
        <v>0.0179112947884749</v>
      </c>
      <c r="J1024" s="19" t="n">
        <f aca="false">IF('Random Draws'!H1024&lt;(Assumptions!$E$11-Assumptions!$D$11)/(Assumptions!$F$11-Assumptions!$D$11),Assumptions!$D$11+SQRT('Random Draws'!H1024*(Assumptions!$F$11-Assumptions!$D$11)*(Assumptions!$E$11-Assumptions!$D$11)),Assumptions!$F$11-SQRT((1-'Random Draws'!H1024)*(Assumptions!$F$11-Assumptions!$D$11)*(Assumptions!$F$11-Assumptions!$E$11)))</f>
        <v>0.145598891045278</v>
      </c>
      <c r="K1024" s="19" t="n">
        <f aca="false">MAX(G1024,I1024+Assumptions!$D$21)</f>
        <v>0.091444863924631</v>
      </c>
      <c r="L1024" s="28" t="n">
        <f aca="false">(F1024-Assumptions!$D$15)*(1-H1024)+Assumptions!$D$15-J1024</f>
        <v>0.171448218885345</v>
      </c>
      <c r="M1024" s="21" t="n">
        <f aca="false">Assumptions!$D$14*(1+E1024)^1*L1024-Assumptions!$D$14*(1+E1024)^0*E1024*Assumptions!$D$16</f>
        <v>26.4600066045884</v>
      </c>
      <c r="N1024" s="21" t="n">
        <f aca="false">Assumptions!$D$14*(1+E1024)^2*L1024-Assumptions!$D$14*(1+E1024)^1*E1024*Assumptions!$D$16</f>
        <v>28.5241909527582</v>
      </c>
      <c r="O1024" s="21" t="n">
        <f aca="false">Assumptions!$D$14*(1+E1024)^3*L1024-Assumptions!$D$14*(1+E1024)^2*E1024*Assumptions!$D$16</f>
        <v>30.7494053825489</v>
      </c>
      <c r="P1024" s="21" t="n">
        <f aca="false">Assumptions!$D$14*(1+E1024)^4*L1024-Assumptions!$D$14*(1+E1024)^3*E1024*Assumptions!$D$16</f>
        <v>33.1482120893915</v>
      </c>
      <c r="Q1024" s="21" t="n">
        <f aca="false">Assumptions!$D$14*(1+E1024)^5*L1024-Assumptions!$D$14*(1+E1024)^4*E1024*Assumptions!$D$16</f>
        <v>35.7341532642084</v>
      </c>
      <c r="R1024" s="21" t="n">
        <f aca="false">M1024/(1+K1024)+N1024/(1+K1024)^2+O1024/(1+K1024)^3+P1024/(1+K1024)^4+Q1024/(1+K1024)^5</f>
        <v>118.268183711334</v>
      </c>
      <c r="S1024" s="21" t="n">
        <f aca="false">Q1024*(1+I1024)/(K1024-I1024)</f>
        <v>494.66112749116</v>
      </c>
      <c r="T1024" s="21" t="n">
        <f aca="false">R1024+S1024/(1+K1024)^5</f>
        <v>437.641608489923</v>
      </c>
      <c r="U1024" s="8" t="n">
        <f aca="false">(T1024-Assumptions!$D$17)/Assumptions!$D$18</f>
        <v>10.1056643395969</v>
      </c>
    </row>
    <row r="1025" customFormat="false" ht="15" hidden="false" customHeight="false" outlineLevel="0" collapsed="false">
      <c r="B1025" s="2" t="n">
        <v>1020</v>
      </c>
      <c r="C1025" s="27" t="n">
        <f aca="false">NORMSDIST('Random Draws'!C1025)</f>
        <v>0.820171338049169</v>
      </c>
      <c r="D1025" s="27" t="n">
        <f aca="false">NORMSDIST(Assumptions!$D$22*'Random Draws'!C1025+SQRT(1-Assumptions!$D$22^2)*'Random Draws'!D1025)</f>
        <v>0.991685795493903</v>
      </c>
      <c r="E1025" s="19" t="n">
        <f aca="false">IF(C1025&lt;(Assumptions!$E$6-Assumptions!$D$6)/(Assumptions!$F$6-Assumptions!$D$6),Assumptions!$D$6+SQRT(C1025*(Assumptions!$F$6-Assumptions!$D$6)*(Assumptions!$E$6-Assumptions!$D$6)),Assumptions!$F$6-SQRT((1-C1025)*(Assumptions!$F$6-Assumptions!$D$6)*(Assumptions!$F$6-Assumptions!$E$6)))</f>
        <v>0.110014281570152</v>
      </c>
      <c r="F1025" s="19" t="n">
        <f aca="false">IF(D1025&lt;(Assumptions!$E$7-Assumptions!$D$7)/(Assumptions!$F$7-Assumptions!$D$7),Assumptions!$D$7+SQRT(D1025*(Assumptions!$F$7-Assumptions!$D$7)*(Assumptions!$E$7-Assumptions!$D$7)),Assumptions!$F$7-SQRT((1-D1025)*(Assumptions!$F$7-Assumptions!$D$7)*(Assumptions!$F$7-Assumptions!$E$7)))</f>
        <v>0.454233127535276</v>
      </c>
      <c r="G1025" s="19" t="n">
        <f aca="false">MIN(Assumptions!$D$24,MAX(Assumptions!$D$23,Assumptions!$D$8+Assumptions!$E$8*'Random Draws'!E1025))</f>
        <v>0.069943124605857</v>
      </c>
      <c r="H1025" s="19" t="n">
        <f aca="false">IF('Random Draws'!F1025&lt;(Assumptions!$E$9-Assumptions!$D$9)/(Assumptions!$F$9-Assumptions!$D$9),Assumptions!$D$9+SQRT('Random Draws'!F1025*(Assumptions!$F$9-Assumptions!$D$9)*(Assumptions!$E$9-Assumptions!$D$9)),Assumptions!$F$9-SQRT((1-'Random Draws'!F1025)*(Assumptions!$F$9-Assumptions!$D$9)*(Assumptions!$F$9-Assumptions!$E$9)))</f>
        <v>0.277078050868967</v>
      </c>
      <c r="I1025" s="19" t="n">
        <f aca="false">IF('Random Draws'!G1025&lt;(Assumptions!$E$10-Assumptions!$D$10)/(Assumptions!$F$10-Assumptions!$D$10),Assumptions!$D$10+SQRT('Random Draws'!G1025*(Assumptions!$F$10-Assumptions!$D$10)*(Assumptions!$E$10-Assumptions!$D$10)),Assumptions!$F$10-SQRT((1-'Random Draws'!G1025)*(Assumptions!$F$10-Assumptions!$D$10)*(Assumptions!$F$10-Assumptions!$E$10)))</f>
        <v>0.0133262259670383</v>
      </c>
      <c r="J1025" s="19" t="n">
        <f aca="false">IF('Random Draws'!H1025&lt;(Assumptions!$E$11-Assumptions!$D$11)/(Assumptions!$F$11-Assumptions!$D$11),Assumptions!$D$11+SQRT('Random Draws'!H1025*(Assumptions!$F$11-Assumptions!$D$11)*(Assumptions!$E$11-Assumptions!$D$11)),Assumptions!$F$11-SQRT((1-'Random Draws'!H1025)*(Assumptions!$F$11-Assumptions!$D$11)*(Assumptions!$F$11-Assumptions!$E$11)))</f>
        <v>0.176715732269819</v>
      </c>
      <c r="K1025" s="19" t="n">
        <f aca="false">MAX(G1025,I1025+Assumptions!$D$21)</f>
        <v>0.069943124605857</v>
      </c>
      <c r="L1025" s="28" t="n">
        <f aca="false">(F1025-Assumptions!$D$15)*(1-H1025)+Assumptions!$D$15-J1025</f>
        <v>0.187679512260834</v>
      </c>
      <c r="M1025" s="21" t="n">
        <f aca="false">Assumptions!$D$14*(1+E1025)^1*L1025-Assumptions!$D$14*(1+E1025)^0*E1025*Assumptions!$D$16</f>
        <v>29.7288440254785</v>
      </c>
      <c r="N1025" s="21" t="n">
        <f aca="false">Assumptions!$D$14*(1+E1025)^2*L1025-Assumptions!$D$14*(1+E1025)^1*E1025*Assumptions!$D$16</f>
        <v>32.9994414428526</v>
      </c>
      <c r="O1025" s="21" t="n">
        <f aca="false">Assumptions!$D$14*(1+E1025)^3*L1025-Assumptions!$D$14*(1+E1025)^2*E1025*Assumptions!$D$16</f>
        <v>36.6298512854043</v>
      </c>
      <c r="P1025" s="21" t="n">
        <f aca="false">Assumptions!$D$14*(1+E1025)^4*L1025-Assumptions!$D$14*(1+E1025)^3*E1025*Assumptions!$D$16</f>
        <v>40.6596580585896</v>
      </c>
      <c r="Q1025" s="21" t="n">
        <f aca="false">Assumptions!$D$14*(1+E1025)^5*L1025-Assumptions!$D$14*(1+E1025)^4*E1025*Assumptions!$D$16</f>
        <v>45.1328011287933</v>
      </c>
      <c r="R1025" s="21" t="n">
        <f aca="false">M1025/(1+K1025)+N1025/(1+K1025)^2+O1025/(1+K1025)^3+P1025/(1+K1025)^4+Q1025/(1+K1025)^5</f>
        <v>149.730407992264</v>
      </c>
      <c r="S1025" s="21" t="n">
        <f aca="false">Q1025*(1+I1025)/(K1025-I1025)</f>
        <v>807.784462496219</v>
      </c>
      <c r="T1025" s="21" t="n">
        <f aca="false">R1025+S1025/(1+K1025)^5</f>
        <v>725.822659168496</v>
      </c>
      <c r="U1025" s="8" t="n">
        <f aca="false">(T1025-Assumptions!$D$17)/Assumptions!$D$18</f>
        <v>21.6329063667398</v>
      </c>
    </row>
    <row r="1026" customFormat="false" ht="15" hidden="false" customHeight="false" outlineLevel="0" collapsed="false">
      <c r="B1026" s="2" t="n">
        <v>1021</v>
      </c>
      <c r="C1026" s="27" t="n">
        <f aca="false">NORMSDIST('Random Draws'!C1026)</f>
        <v>0.539629395859546</v>
      </c>
      <c r="D1026" s="27" t="n">
        <f aca="false">NORMSDIST(Assumptions!$D$22*'Random Draws'!C1026+SQRT(1-Assumptions!$D$22^2)*'Random Draws'!D1026)</f>
        <v>0.09248367277667</v>
      </c>
      <c r="E1026" s="19" t="n">
        <f aca="false">IF(C1026&lt;(Assumptions!$E$6-Assumptions!$D$6)/(Assumptions!$F$6-Assumptions!$D$6),Assumptions!$D$6+SQRT(C1026*(Assumptions!$F$6-Assumptions!$D$6)*(Assumptions!$E$6-Assumptions!$D$6)),Assumptions!$F$6-SQRT((1-C1026)*(Assumptions!$F$6-Assumptions!$D$6)*(Assumptions!$F$6-Assumptions!$E$6)))</f>
        <v>0.0920223695801651</v>
      </c>
      <c r="F1026" s="19" t="n">
        <f aca="false">IF(D1026&lt;(Assumptions!$E$7-Assumptions!$D$7)/(Assumptions!$F$7-Assumptions!$D$7),Assumptions!$D$7+SQRT(D1026*(Assumptions!$F$7-Assumptions!$D$7)*(Assumptions!$E$7-Assumptions!$D$7)),Assumptions!$F$7-SQRT((1-D1026)*(Assumptions!$F$7-Assumptions!$D$7)*(Assumptions!$F$7-Assumptions!$E$7)))</f>
        <v>0.383556358730925</v>
      </c>
      <c r="G1026" s="19" t="n">
        <f aca="false">MIN(Assumptions!$D$24,MAX(Assumptions!$D$23,Assumptions!$D$8+Assumptions!$E$8*'Random Draws'!E1026))</f>
        <v>0.084330888873239</v>
      </c>
      <c r="H1026" s="19" t="n">
        <f aca="false">IF('Random Draws'!F1026&lt;(Assumptions!$E$9-Assumptions!$D$9)/(Assumptions!$F$9-Assumptions!$D$9),Assumptions!$D$9+SQRT('Random Draws'!F1026*(Assumptions!$F$9-Assumptions!$D$9)*(Assumptions!$E$9-Assumptions!$D$9)),Assumptions!$F$9-SQRT((1-'Random Draws'!F1026)*(Assumptions!$F$9-Assumptions!$D$9)*(Assumptions!$F$9-Assumptions!$E$9)))</f>
        <v>0.315521383211918</v>
      </c>
      <c r="I1026" s="19" t="n">
        <f aca="false">IF('Random Draws'!G1026&lt;(Assumptions!$E$10-Assumptions!$D$10)/(Assumptions!$F$10-Assumptions!$D$10),Assumptions!$D$10+SQRT('Random Draws'!G1026*(Assumptions!$F$10-Assumptions!$D$10)*(Assumptions!$E$10-Assumptions!$D$10)),Assumptions!$F$10-SQRT((1-'Random Draws'!G1026)*(Assumptions!$F$10-Assumptions!$D$10)*(Assumptions!$F$10-Assumptions!$E$10)))</f>
        <v>0.0188044909193533</v>
      </c>
      <c r="J1026" s="19" t="n">
        <f aca="false">IF('Random Draws'!H1026&lt;(Assumptions!$E$11-Assumptions!$D$11)/(Assumptions!$F$11-Assumptions!$D$11),Assumptions!$D$11+SQRT('Random Draws'!H1026*(Assumptions!$F$11-Assumptions!$D$11)*(Assumptions!$E$11-Assumptions!$D$11)),Assumptions!$F$11-SQRT((1-'Random Draws'!H1026)*(Assumptions!$F$11-Assumptions!$D$11)*(Assumptions!$F$11-Assumptions!$E$11)))</f>
        <v>0.190549337679027</v>
      </c>
      <c r="K1026" s="19" t="n">
        <f aca="false">MAX(G1026,I1026+Assumptions!$D$21)</f>
        <v>0.084330888873239</v>
      </c>
      <c r="L1026" s="28" t="n">
        <f aca="false">(F1026-Assumptions!$D$15)*(1-H1026)+Assumptions!$D$15-J1026</f>
        <v>0.11300456802294</v>
      </c>
      <c r="M1026" s="21" t="n">
        <f aca="false">Assumptions!$D$14*(1+E1026)^1*L1026-Assumptions!$D$14*(1+E1026)^0*E1026*Assumptions!$D$16</f>
        <v>17.4932125334663</v>
      </c>
      <c r="N1026" s="21" t="n">
        <f aca="false">Assumptions!$D$14*(1+E1026)^2*L1026-Assumptions!$D$14*(1+E1026)^1*E1026*Assumptions!$D$16</f>
        <v>19.1029794023653</v>
      </c>
      <c r="O1026" s="21" t="n">
        <f aca="false">Assumptions!$D$14*(1+E1026)^3*L1026-Assumptions!$D$14*(1+E1026)^2*E1026*Assumptions!$D$16</f>
        <v>20.8608808330121</v>
      </c>
      <c r="P1026" s="21" t="n">
        <f aca="false">Assumptions!$D$14*(1+E1026)^4*L1026-Assumptions!$D$14*(1+E1026)^3*E1026*Assumptions!$D$16</f>
        <v>22.7805485187953</v>
      </c>
      <c r="Q1026" s="21" t="n">
        <f aca="false">Assumptions!$D$14*(1+E1026)^5*L1026-Assumptions!$D$14*(1+E1026)^4*E1026*Assumptions!$D$16</f>
        <v>24.8768685738307</v>
      </c>
      <c r="R1026" s="21" t="n">
        <f aca="false">M1026/(1+K1026)+N1026/(1+K1026)^2+O1026/(1+K1026)^3+P1026/(1+K1026)^4+Q1026/(1+K1026)^5</f>
        <v>81.816115347651</v>
      </c>
      <c r="S1026" s="21" t="n">
        <f aca="false">Q1026*(1+I1026)/(K1026-I1026)</f>
        <v>386.785573668579</v>
      </c>
      <c r="T1026" s="21" t="n">
        <f aca="false">R1026+S1026/(1+K1026)^5</f>
        <v>339.840719132693</v>
      </c>
      <c r="U1026" s="8" t="n">
        <f aca="false">(T1026-Assumptions!$D$17)/Assumptions!$D$18</f>
        <v>6.19362876530774</v>
      </c>
    </row>
    <row r="1027" customFormat="false" ht="15" hidden="false" customHeight="false" outlineLevel="0" collapsed="false">
      <c r="B1027" s="2" t="n">
        <v>1022</v>
      </c>
      <c r="C1027" s="27" t="n">
        <f aca="false">NORMSDIST('Random Draws'!C1027)</f>
        <v>0.899454975725947</v>
      </c>
      <c r="D1027" s="27" t="n">
        <f aca="false">NORMSDIST(Assumptions!$D$22*'Random Draws'!C1027+SQRT(1-Assumptions!$D$22^2)*'Random Draws'!D1027)</f>
        <v>0.961337071716721</v>
      </c>
      <c r="E1027" s="19" t="n">
        <f aca="false">IF(C1027&lt;(Assumptions!$E$6-Assumptions!$D$6)/(Assumptions!$F$6-Assumptions!$D$6),Assumptions!$D$6+SQRT(C1027*(Assumptions!$F$6-Assumptions!$D$6)*(Assumptions!$E$6-Assumptions!$D$6)),Assumptions!$F$6-SQRT((1-C1027)*(Assumptions!$F$6-Assumptions!$D$6)*(Assumptions!$F$6-Assumptions!$E$6)))</f>
        <v>0.117578467461606</v>
      </c>
      <c r="F1027" s="19" t="n">
        <f aca="false">IF(D1027&lt;(Assumptions!$E$7-Assumptions!$D$7)/(Assumptions!$F$7-Assumptions!$D$7),Assumptions!$D$7+SQRT(D1027*(Assumptions!$F$7-Assumptions!$D$7)*(Assumptions!$E$7-Assumptions!$D$7)),Assumptions!$F$7-SQRT((1-D1027)*(Assumptions!$F$7-Assumptions!$D$7)*(Assumptions!$F$7-Assumptions!$E$7)))</f>
        <v>0.447564095805567</v>
      </c>
      <c r="G1027" s="19" t="n">
        <f aca="false">MIN(Assumptions!$D$24,MAX(Assumptions!$D$23,Assumptions!$D$8+Assumptions!$E$8*'Random Draws'!E1027))</f>
        <v>0.098585428944307</v>
      </c>
      <c r="H1027" s="19" t="n">
        <f aca="false">IF('Random Draws'!F1027&lt;(Assumptions!$E$9-Assumptions!$D$9)/(Assumptions!$F$9-Assumptions!$D$9),Assumptions!$D$9+SQRT('Random Draws'!F1027*(Assumptions!$F$9-Assumptions!$D$9)*(Assumptions!$E$9-Assumptions!$D$9)),Assumptions!$F$9-SQRT((1-'Random Draws'!F1027)*(Assumptions!$F$9-Assumptions!$D$9)*(Assumptions!$F$9-Assumptions!$E$9)))</f>
        <v>0.264320428040386</v>
      </c>
      <c r="I1027" s="19" t="n">
        <f aca="false">IF('Random Draws'!G1027&lt;(Assumptions!$E$10-Assumptions!$D$10)/(Assumptions!$F$10-Assumptions!$D$10),Assumptions!$D$10+SQRT('Random Draws'!G1027*(Assumptions!$F$10-Assumptions!$D$10)*(Assumptions!$E$10-Assumptions!$D$10)),Assumptions!$F$10-SQRT((1-'Random Draws'!G1027)*(Assumptions!$F$10-Assumptions!$D$10)*(Assumptions!$F$10-Assumptions!$E$10)))</f>
        <v>0.0230928346891454</v>
      </c>
      <c r="J1027" s="19" t="n">
        <f aca="false">IF('Random Draws'!H1027&lt;(Assumptions!$E$11-Assumptions!$D$11)/(Assumptions!$F$11-Assumptions!$D$11),Assumptions!$D$11+SQRT('Random Draws'!H1027*(Assumptions!$F$11-Assumptions!$D$11)*(Assumptions!$E$11-Assumptions!$D$11)),Assumptions!$F$11-SQRT((1-'Random Draws'!H1027)*(Assumptions!$F$11-Assumptions!$D$11)*(Assumptions!$F$11-Assumptions!$E$11)))</f>
        <v>0.159041028252186</v>
      </c>
      <c r="K1027" s="19" t="n">
        <f aca="false">MAX(G1027,I1027+Assumptions!$D$21)</f>
        <v>0.098585428944307</v>
      </c>
      <c r="L1027" s="28" t="n">
        <f aca="false">(F1027-Assumptions!$D$15)*(1-H1027)+Assumptions!$D$15-J1027</f>
        <v>0.204584389819795</v>
      </c>
      <c r="M1027" s="21" t="n">
        <f aca="false">Assumptions!$D$14*(1+E1027)^1*L1027-Assumptions!$D$14*(1+E1027)^0*E1027*Assumptions!$D$16</f>
        <v>32.6412044485413</v>
      </c>
      <c r="N1027" s="21" t="n">
        <f aca="false">Assumptions!$D$14*(1+E1027)^2*L1027-Assumptions!$D$14*(1+E1027)^1*E1027*Assumptions!$D$16</f>
        <v>36.4791072437017</v>
      </c>
      <c r="O1027" s="21" t="n">
        <f aca="false">Assumptions!$D$14*(1+E1027)^3*L1027-Assumptions!$D$14*(1+E1027)^2*E1027*Assumptions!$D$16</f>
        <v>40.7682647677838</v>
      </c>
      <c r="P1027" s="21" t="n">
        <f aca="false">Assumptions!$D$14*(1+E1027)^4*L1027-Assumptions!$D$14*(1+E1027)^3*E1027*Assumptions!$D$16</f>
        <v>45.5617348602488</v>
      </c>
      <c r="Q1027" s="21" t="n">
        <f aca="false">Assumptions!$D$14*(1+E1027)^5*L1027-Assumptions!$D$14*(1+E1027)^4*E1027*Assumptions!$D$16</f>
        <v>50.9188138200088</v>
      </c>
      <c r="R1027" s="21" t="n">
        <f aca="false">M1027/(1+K1027)+N1027/(1+K1027)^2+O1027/(1+K1027)^3+P1027/(1+K1027)^4+Q1027/(1+K1027)^5</f>
        <v>153.786537759291</v>
      </c>
      <c r="S1027" s="21" t="n">
        <f aca="false">Q1027*(1+I1027)/(K1027-I1027)</f>
        <v>690.063364282382</v>
      </c>
      <c r="T1027" s="21" t="n">
        <f aca="false">R1027+S1027/(1+K1027)^5</f>
        <v>585.027293844146</v>
      </c>
      <c r="U1027" s="8" t="n">
        <f aca="false">(T1027-Assumptions!$D$17)/Assumptions!$D$18</f>
        <v>16.0010917537659</v>
      </c>
    </row>
    <row r="1028" customFormat="false" ht="15" hidden="false" customHeight="false" outlineLevel="0" collapsed="false">
      <c r="B1028" s="2" t="n">
        <v>1023</v>
      </c>
      <c r="C1028" s="27" t="n">
        <f aca="false">NORMSDIST('Random Draws'!C1028)</f>
        <v>0.146154636684409</v>
      </c>
      <c r="D1028" s="27" t="n">
        <f aca="false">NORMSDIST(Assumptions!$D$22*'Random Draws'!C1028+SQRT(1-Assumptions!$D$22^2)*'Random Draws'!D1028)</f>
        <v>0.811911346328799</v>
      </c>
      <c r="E1028" s="19" t="n">
        <f aca="false">IF(C1028&lt;(Assumptions!$E$6-Assumptions!$D$6)/(Assumptions!$F$6-Assumptions!$D$6),Assumptions!$D$6+SQRT(C1028*(Assumptions!$F$6-Assumptions!$D$6)*(Assumptions!$E$6-Assumptions!$D$6)),Assumptions!$F$6-SQRT((1-C1028)*(Assumptions!$F$6-Assumptions!$D$6)*(Assumptions!$F$6-Assumptions!$E$6)))</f>
        <v>0.067032816786677</v>
      </c>
      <c r="F1028" s="19" t="n">
        <f aca="false">IF(D1028&lt;(Assumptions!$E$7-Assumptions!$D$7)/(Assumptions!$F$7-Assumptions!$D$7),Assumptions!$D$7+SQRT(D1028*(Assumptions!$F$7-Assumptions!$D$7)*(Assumptions!$E$7-Assumptions!$D$7)),Assumptions!$F$7-SQRT((1-D1028)*(Assumptions!$F$7-Assumptions!$D$7)*(Assumptions!$F$7-Assumptions!$E$7)))</f>
        <v>0.432570916626967</v>
      </c>
      <c r="G1028" s="19" t="n">
        <f aca="false">MIN(Assumptions!$D$24,MAX(Assumptions!$D$23,Assumptions!$D$8+Assumptions!$E$8*'Random Draws'!E1028))</f>
        <v>0.075011928206883</v>
      </c>
      <c r="H1028" s="19" t="n">
        <f aca="false">IF('Random Draws'!F1028&lt;(Assumptions!$E$9-Assumptions!$D$9)/(Assumptions!$F$9-Assumptions!$D$9),Assumptions!$D$9+SQRT('Random Draws'!F1028*(Assumptions!$F$9-Assumptions!$D$9)*(Assumptions!$E$9-Assumptions!$D$9)),Assumptions!$F$9-SQRT((1-'Random Draws'!F1028)*(Assumptions!$F$9-Assumptions!$D$9)*(Assumptions!$F$9-Assumptions!$E$9)))</f>
        <v>0.266562565657662</v>
      </c>
      <c r="I1028" s="19" t="n">
        <f aca="false">IF('Random Draws'!G1028&lt;(Assumptions!$E$10-Assumptions!$D$10)/(Assumptions!$F$10-Assumptions!$D$10),Assumptions!$D$10+SQRT('Random Draws'!G1028*(Assumptions!$F$10-Assumptions!$D$10)*(Assumptions!$E$10-Assumptions!$D$10)),Assumptions!$F$10-SQRT((1-'Random Draws'!G1028)*(Assumptions!$F$10-Assumptions!$D$10)*(Assumptions!$F$10-Assumptions!$E$10)))</f>
        <v>0.0224935226441982</v>
      </c>
      <c r="J1028" s="19" t="n">
        <f aca="false">IF('Random Draws'!H1028&lt;(Assumptions!$E$11-Assumptions!$D$11)/(Assumptions!$F$11-Assumptions!$D$11),Assumptions!$D$11+SQRT('Random Draws'!H1028*(Assumptions!$F$11-Assumptions!$D$11)*(Assumptions!$E$11-Assumptions!$D$11)),Assumptions!$F$11-SQRT((1-'Random Draws'!H1028)*(Assumptions!$F$11-Assumptions!$D$11)*(Assumptions!$F$11-Assumptions!$E$11)))</f>
        <v>0.147635443830849</v>
      </c>
      <c r="K1028" s="19" t="n">
        <f aca="false">MAX(G1028,I1028+Assumptions!$D$21)</f>
        <v>0.075011928206883</v>
      </c>
      <c r="L1028" s="28" t="n">
        <f aca="false">(F1028-Assumptions!$D$15)*(1-H1028)+Assumptions!$D$15-J1028</f>
        <v>0.204281392966643</v>
      </c>
      <c r="M1028" s="21" t="n">
        <f aca="false">Assumptions!$D$14*(1+E1028)^1*L1028-Assumptions!$D$14*(1+E1028)^0*E1028*Assumptions!$D$16</f>
        <v>31.314775019352</v>
      </c>
      <c r="N1028" s="21" t="n">
        <f aca="false">Assumptions!$D$14*(1+E1028)^2*L1028-Assumptions!$D$14*(1+E1028)^1*E1028*Assumptions!$D$16</f>
        <v>33.4138925959402</v>
      </c>
      <c r="O1028" s="21" t="n">
        <f aca="false">Assumptions!$D$14*(1+E1028)^3*L1028-Assumptions!$D$14*(1+E1028)^2*E1028*Assumptions!$D$16</f>
        <v>35.6537199364535</v>
      </c>
      <c r="P1028" s="21" t="n">
        <f aca="false">Assumptions!$D$14*(1+E1028)^4*L1028-Assumptions!$D$14*(1+E1028)^3*E1028*Assumptions!$D$16</f>
        <v>38.0436892127173</v>
      </c>
      <c r="Q1028" s="21" t="n">
        <f aca="false">Assumptions!$D$14*(1+E1028)^5*L1028-Assumptions!$D$14*(1+E1028)^4*E1028*Assumptions!$D$16</f>
        <v>40.5938648616027</v>
      </c>
      <c r="R1028" s="21" t="n">
        <f aca="false">M1028/(1+K1028)+N1028/(1+K1028)^2+O1028/(1+K1028)^3+P1028/(1+K1028)^4+Q1028/(1+K1028)^5</f>
        <v>143.502381315313</v>
      </c>
      <c r="S1028" s="21" t="n">
        <f aca="false">Q1028*(1+I1028)/(K1028-I1028)</f>
        <v>790.331759606465</v>
      </c>
      <c r="T1028" s="21" t="n">
        <f aca="false">R1028+S1028/(1+K1028)^5</f>
        <v>693.984249460217</v>
      </c>
      <c r="U1028" s="8" t="n">
        <f aca="false">(T1028-Assumptions!$D$17)/Assumptions!$D$18</f>
        <v>20.3593699784087</v>
      </c>
    </row>
    <row r="1029" customFormat="false" ht="15" hidden="false" customHeight="false" outlineLevel="0" collapsed="false">
      <c r="B1029" s="2" t="n">
        <v>1024</v>
      </c>
      <c r="C1029" s="27" t="n">
        <f aca="false">NORMSDIST('Random Draws'!C1029)</f>
        <v>0.874789530037327</v>
      </c>
      <c r="D1029" s="27" t="n">
        <f aca="false">NORMSDIST(Assumptions!$D$22*'Random Draws'!C1029+SQRT(1-Assumptions!$D$22^2)*'Random Draws'!D1029)</f>
        <v>0.0926908315653842</v>
      </c>
      <c r="E1029" s="19" t="n">
        <f aca="false">IF(C1029&lt;(Assumptions!$E$6-Assumptions!$D$6)/(Assumptions!$F$6-Assumptions!$D$6),Assumptions!$D$6+SQRT(C1029*(Assumptions!$F$6-Assumptions!$D$6)*(Assumptions!$E$6-Assumptions!$D$6)),Assumptions!$F$6-SQRT((1-C1029)*(Assumptions!$F$6-Assumptions!$D$6)*(Assumptions!$F$6-Assumptions!$E$6)))</f>
        <v>0.114978961855803</v>
      </c>
      <c r="F1029" s="19" t="n">
        <f aca="false">IF(D1029&lt;(Assumptions!$E$7-Assumptions!$D$7)/(Assumptions!$F$7-Assumptions!$D$7),Assumptions!$D$7+SQRT(D1029*(Assumptions!$F$7-Assumptions!$D$7)*(Assumptions!$E$7-Assumptions!$D$7)),Assumptions!$F$7-SQRT((1-D1029)*(Assumptions!$F$7-Assumptions!$D$7)*(Assumptions!$F$7-Assumptions!$E$7)))</f>
        <v>0.383582726504633</v>
      </c>
      <c r="G1029" s="19" t="n">
        <f aca="false">MIN(Assumptions!$D$24,MAX(Assumptions!$D$23,Assumptions!$D$8+Assumptions!$E$8*'Random Draws'!E1029))</f>
        <v>0.086715315222225</v>
      </c>
      <c r="H1029" s="19" t="n">
        <f aca="false">IF('Random Draws'!F1029&lt;(Assumptions!$E$9-Assumptions!$D$9)/(Assumptions!$F$9-Assumptions!$D$9),Assumptions!$D$9+SQRT('Random Draws'!F1029*(Assumptions!$F$9-Assumptions!$D$9)*(Assumptions!$E$9-Assumptions!$D$9)),Assumptions!$F$9-SQRT((1-'Random Draws'!F1029)*(Assumptions!$F$9-Assumptions!$D$9)*(Assumptions!$F$9-Assumptions!$E$9)))</f>
        <v>0.293992928870309</v>
      </c>
      <c r="I1029" s="19" t="n">
        <f aca="false">IF('Random Draws'!G1029&lt;(Assumptions!$E$10-Assumptions!$D$10)/(Assumptions!$F$10-Assumptions!$D$10),Assumptions!$D$10+SQRT('Random Draws'!G1029*(Assumptions!$F$10-Assumptions!$D$10)*(Assumptions!$E$10-Assumptions!$D$10)),Assumptions!$F$10-SQRT((1-'Random Draws'!G1029)*(Assumptions!$F$10-Assumptions!$D$10)*(Assumptions!$F$10-Assumptions!$E$10)))</f>
        <v>0.012903673619215</v>
      </c>
      <c r="J1029" s="19" t="n">
        <f aca="false">IF('Random Draws'!H1029&lt;(Assumptions!$E$11-Assumptions!$D$11)/(Assumptions!$F$11-Assumptions!$D$11),Assumptions!$D$11+SQRT('Random Draws'!H1029*(Assumptions!$F$11-Assumptions!$D$11)*(Assumptions!$E$11-Assumptions!$D$11)),Assumptions!$F$11-SQRT((1-'Random Draws'!H1029)*(Assumptions!$F$11-Assumptions!$D$11)*(Assumptions!$F$11-Assumptions!$E$11)))</f>
        <v>0.185279451777715</v>
      </c>
      <c r="K1029" s="19" t="n">
        <f aca="false">MAX(G1029,I1029+Assumptions!$D$21)</f>
        <v>0.086715315222225</v>
      </c>
      <c r="L1029" s="28" t="n">
        <f aca="false">(F1029-Assumptions!$D$15)*(1-H1029)+Assumptions!$D$15-J1029</f>
        <v>0.123751746250902</v>
      </c>
      <c r="M1029" s="21" t="n">
        <f aca="false">Assumptions!$D$14*(1+E1029)^1*L1029-Assumptions!$D$14*(1+E1029)^0*E1029*Assumptions!$D$16</f>
        <v>19.5070275825149</v>
      </c>
      <c r="N1029" s="21" t="n">
        <f aca="false">Assumptions!$D$14*(1+E1029)^2*L1029-Assumptions!$D$14*(1+E1029)^1*E1029*Assumptions!$D$16</f>
        <v>21.749925362845</v>
      </c>
      <c r="O1029" s="21" t="n">
        <f aca="false">Assumptions!$D$14*(1+E1029)^3*L1029-Assumptions!$D$14*(1+E1029)^2*E1029*Assumptions!$D$16</f>
        <v>24.2507092015061</v>
      </c>
      <c r="P1029" s="21" t="n">
        <f aca="false">Assumptions!$D$14*(1+E1029)^4*L1029-Assumptions!$D$14*(1+E1029)^3*E1029*Assumptions!$D$16</f>
        <v>27.0390305697622</v>
      </c>
      <c r="Q1029" s="21" t="n">
        <f aca="false">Assumptions!$D$14*(1+E1029)^5*L1029-Assumptions!$D$14*(1+E1029)^4*E1029*Assumptions!$D$16</f>
        <v>30.1479502342608</v>
      </c>
      <c r="R1029" s="21" t="n">
        <f aca="false">M1029/(1+K1029)+N1029/(1+K1029)^2+O1029/(1+K1029)^3+P1029/(1+K1029)^4+Q1029/(1+K1029)^5</f>
        <v>94.5438650868511</v>
      </c>
      <c r="S1029" s="21" t="n">
        <f aca="false">Q1029*(1+I1029)/(K1029-I1029)</f>
        <v>413.714813560342</v>
      </c>
      <c r="T1029" s="21" t="n">
        <f aca="false">R1029+S1029/(1+K1029)^5</f>
        <v>367.518399072841</v>
      </c>
      <c r="U1029" s="8" t="n">
        <f aca="false">(T1029-Assumptions!$D$17)/Assumptions!$D$18</f>
        <v>7.30073596291363</v>
      </c>
    </row>
    <row r="1030" customFormat="false" ht="15" hidden="false" customHeight="false" outlineLevel="0" collapsed="false">
      <c r="B1030" s="2" t="n">
        <v>1025</v>
      </c>
      <c r="C1030" s="27" t="n">
        <f aca="false">NORMSDIST('Random Draws'!C1030)</f>
        <v>0.718104684756318</v>
      </c>
      <c r="D1030" s="27" t="n">
        <f aca="false">NORMSDIST(Assumptions!$D$22*'Random Draws'!C1030+SQRT(1-Assumptions!$D$22^2)*'Random Draws'!D1030)</f>
        <v>0.605588739610752</v>
      </c>
      <c r="E1030" s="19" t="n">
        <f aca="false">IF(C1030&lt;(Assumptions!$E$6-Assumptions!$D$6)/(Assumptions!$F$6-Assumptions!$D$6),Assumptions!$D$6+SQRT(C1030*(Assumptions!$F$6-Assumptions!$D$6)*(Assumptions!$E$6-Assumptions!$D$6)),Assumptions!$F$6-SQRT((1-C1030)*(Assumptions!$F$6-Assumptions!$D$6)*(Assumptions!$F$6-Assumptions!$E$6)))</f>
        <v>0.102457003632922</v>
      </c>
      <c r="F1030" s="19" t="n">
        <f aca="false">IF(D1030&lt;(Assumptions!$E$7-Assumptions!$D$7)/(Assumptions!$F$7-Assumptions!$D$7),Assumptions!$D$7+SQRT(D1030*(Assumptions!$F$7-Assumptions!$D$7)*(Assumptions!$E$7-Assumptions!$D$7)),Assumptions!$F$7-SQRT((1-D1030)*(Assumptions!$F$7-Assumptions!$D$7)*(Assumptions!$F$7-Assumptions!$E$7)))</f>
        <v>0.420280419922197</v>
      </c>
      <c r="G1030" s="19" t="n">
        <f aca="false">MIN(Assumptions!$D$24,MAX(Assumptions!$D$23,Assumptions!$D$8+Assumptions!$E$8*'Random Draws'!E1030))</f>
        <v>0.064292725908914</v>
      </c>
      <c r="H1030" s="19" t="n">
        <f aca="false">IF('Random Draws'!F1030&lt;(Assumptions!$E$9-Assumptions!$D$9)/(Assumptions!$F$9-Assumptions!$D$9),Assumptions!$D$9+SQRT('Random Draws'!F1030*(Assumptions!$F$9-Assumptions!$D$9)*(Assumptions!$E$9-Assumptions!$D$9)),Assumptions!$F$9-SQRT((1-'Random Draws'!F1030)*(Assumptions!$F$9-Assumptions!$D$9)*(Assumptions!$F$9-Assumptions!$E$9)))</f>
        <v>0.249701528270278</v>
      </c>
      <c r="I1030" s="19" t="n">
        <f aca="false">IF('Random Draws'!G1030&lt;(Assumptions!$E$10-Assumptions!$D$10)/(Assumptions!$F$10-Assumptions!$D$10),Assumptions!$D$10+SQRT('Random Draws'!G1030*(Assumptions!$F$10-Assumptions!$D$10)*(Assumptions!$E$10-Assumptions!$D$10)),Assumptions!$F$10-SQRT((1-'Random Draws'!G1030)*(Assumptions!$F$10-Assumptions!$D$10)*(Assumptions!$F$10-Assumptions!$E$10)))</f>
        <v>0.0167403133801015</v>
      </c>
      <c r="J1030" s="19" t="n">
        <f aca="false">IF('Random Draws'!H1030&lt;(Assumptions!$E$11-Assumptions!$D$11)/(Assumptions!$F$11-Assumptions!$D$11),Assumptions!$D$11+SQRT('Random Draws'!H1030*(Assumptions!$F$11-Assumptions!$D$11)*(Assumptions!$E$11-Assumptions!$D$11)),Assumptions!$F$11-SQRT((1-'Random Draws'!H1030)*(Assumptions!$F$11-Assumptions!$D$11)*(Assumptions!$F$11-Assumptions!$E$11)))</f>
        <v>0.1345284396306</v>
      </c>
      <c r="K1030" s="19" t="n">
        <f aca="false">MAX(G1030,I1030+Assumptions!$D$21)</f>
        <v>0.064292725908914</v>
      </c>
      <c r="L1030" s="28" t="n">
        <f aca="false">(F1030-Assumptions!$D$15)*(1-H1030)+Assumptions!$D$15-J1030</f>
        <v>0.213268515810086</v>
      </c>
      <c r="M1030" s="21" t="n">
        <f aca="false">Assumptions!$D$14*(1+E1030)^1*L1030-Assumptions!$D$14*(1+E1030)^0*E1030*Assumptions!$D$16</f>
        <v>33.6466205260349</v>
      </c>
      <c r="N1030" s="21" t="n">
        <f aca="false">Assumptions!$D$14*(1+E1030)^2*L1030-Assumptions!$D$14*(1+E1030)^1*E1030*Assumptions!$D$16</f>
        <v>37.0939524475064</v>
      </c>
      <c r="O1030" s="21" t="n">
        <f aca="false">Assumptions!$D$14*(1+E1030)^3*L1030-Assumptions!$D$14*(1+E1030)^2*E1030*Assumptions!$D$16</f>
        <v>40.89448766818</v>
      </c>
      <c r="P1030" s="21" t="n">
        <f aca="false">Assumptions!$D$14*(1+E1030)^4*L1030-Assumptions!$D$14*(1+E1030)^3*E1030*Assumptions!$D$16</f>
        <v>45.0844143397652</v>
      </c>
      <c r="Q1030" s="21" t="n">
        <f aca="false">Assumptions!$D$14*(1+E1030)^5*L1030-Assumptions!$D$14*(1+E1030)^4*E1030*Assumptions!$D$16</f>
        <v>49.7036283435627</v>
      </c>
      <c r="R1030" s="21" t="n">
        <f aca="false">M1030/(1+K1030)+N1030/(1+K1030)^2+O1030/(1+K1030)^3+P1030/(1+K1030)^4+Q1030/(1+K1030)^5</f>
        <v>169.820611930999</v>
      </c>
      <c r="S1030" s="21" t="n">
        <f aca="false">Q1030*(1+I1030)/(K1030-I1030)</f>
        <v>1062.7364621625</v>
      </c>
      <c r="T1030" s="21" t="n">
        <f aca="false">R1030+S1030/(1+K1030)^5</f>
        <v>948.072372533161</v>
      </c>
      <c r="U1030" s="8" t="n">
        <f aca="false">(T1030-Assumptions!$D$17)/Assumptions!$D$18</f>
        <v>30.5228949013265</v>
      </c>
    </row>
    <row r="1031" customFormat="false" ht="15" hidden="false" customHeight="false" outlineLevel="0" collapsed="false">
      <c r="B1031" s="2" t="n">
        <v>1026</v>
      </c>
      <c r="C1031" s="27" t="n">
        <f aca="false">NORMSDIST('Random Draws'!C1031)</f>
        <v>0.450629147390484</v>
      </c>
      <c r="D1031" s="27" t="n">
        <f aca="false">NORMSDIST(Assumptions!$D$22*'Random Draws'!C1031+SQRT(1-Assumptions!$D$22^2)*'Random Draws'!D1031)</f>
        <v>0.113625452697155</v>
      </c>
      <c r="E1031" s="19" t="n">
        <f aca="false">IF(C1031&lt;(Assumptions!$E$6-Assumptions!$D$6)/(Assumptions!$F$6-Assumptions!$D$6),Assumptions!$D$6+SQRT(C1031*(Assumptions!$F$6-Assumptions!$D$6)*(Assumptions!$E$6-Assumptions!$D$6)),Assumptions!$F$6-SQRT((1-C1031)*(Assumptions!$F$6-Assumptions!$D$6)*(Assumptions!$F$6-Assumptions!$E$6)))</f>
        <v>0.0874673122996491</v>
      </c>
      <c r="F1031" s="19" t="n">
        <f aca="false">IF(D1031&lt;(Assumptions!$E$7-Assumptions!$D$7)/(Assumptions!$F$7-Assumptions!$D$7),Assumptions!$D$7+SQRT(D1031*(Assumptions!$F$7-Assumptions!$D$7)*(Assumptions!$E$7-Assumptions!$D$7)),Assumptions!$F$7-SQRT((1-D1031)*(Assumptions!$F$7-Assumptions!$D$7)*(Assumptions!$F$7-Assumptions!$E$7)))</f>
        <v>0.386110394791786</v>
      </c>
      <c r="G1031" s="19" t="n">
        <f aca="false">MIN(Assumptions!$D$24,MAX(Assumptions!$D$23,Assumptions!$D$8+Assumptions!$E$8*'Random Draws'!E1031))</f>
        <v>0.061553226260292</v>
      </c>
      <c r="H1031" s="19" t="n">
        <f aca="false">IF('Random Draws'!F1031&lt;(Assumptions!$E$9-Assumptions!$D$9)/(Assumptions!$F$9-Assumptions!$D$9),Assumptions!$D$9+SQRT('Random Draws'!F1031*(Assumptions!$F$9-Assumptions!$D$9)*(Assumptions!$E$9-Assumptions!$D$9)),Assumptions!$F$9-SQRT((1-'Random Draws'!F1031)*(Assumptions!$F$9-Assumptions!$D$9)*(Assumptions!$F$9-Assumptions!$E$9)))</f>
        <v>0.269521415599678</v>
      </c>
      <c r="I1031" s="19" t="n">
        <f aca="false">IF('Random Draws'!G1031&lt;(Assumptions!$E$10-Assumptions!$D$10)/(Assumptions!$F$10-Assumptions!$D$10),Assumptions!$D$10+SQRT('Random Draws'!G1031*(Assumptions!$F$10-Assumptions!$D$10)*(Assumptions!$E$10-Assumptions!$D$10)),Assumptions!$F$10-SQRT((1-'Random Draws'!G1031)*(Assumptions!$F$10-Assumptions!$D$10)*(Assumptions!$F$10-Assumptions!$E$10)))</f>
        <v>0.0206572583020884</v>
      </c>
      <c r="J1031" s="19" t="n">
        <f aca="false">IF('Random Draws'!H1031&lt;(Assumptions!$E$11-Assumptions!$D$11)/(Assumptions!$F$11-Assumptions!$D$11),Assumptions!$D$11+SQRT('Random Draws'!H1031*(Assumptions!$F$11-Assumptions!$D$11)*(Assumptions!$E$11-Assumptions!$D$11)),Assumptions!$F$11-SQRT((1-'Random Draws'!H1031)*(Assumptions!$F$11-Assumptions!$D$11)*(Assumptions!$F$11-Assumptions!$E$11)))</f>
        <v>0.14699038974324</v>
      </c>
      <c r="K1031" s="19" t="n">
        <f aca="false">MAX(G1031,I1031+Assumptions!$D$21)</f>
        <v>0.061553226260292</v>
      </c>
      <c r="L1031" s="28" t="n">
        <f aca="false">(F1031-Assumptions!$D$15)*(1-H1031)+Assumptions!$D$15-J1031</f>
        <v>0.170092768894471</v>
      </c>
      <c r="M1031" s="21" t="n">
        <f aca="false">Assumptions!$D$14*(1+E1031)^1*L1031-Assumptions!$D$14*(1+E1031)^0*E1031*Assumptions!$D$16</f>
        <v>26.4402144950316</v>
      </c>
      <c r="N1031" s="21" t="n">
        <f aca="false">Assumptions!$D$14*(1+E1031)^2*L1031-Assumptions!$D$14*(1+E1031)^1*E1031*Assumptions!$D$16</f>
        <v>28.7528689935382</v>
      </c>
      <c r="O1031" s="21" t="n">
        <f aca="false">Assumptions!$D$14*(1+E1031)^3*L1031-Assumptions!$D$14*(1+E1031)^2*E1031*Assumptions!$D$16</f>
        <v>31.2678051653069</v>
      </c>
      <c r="P1031" s="21" t="n">
        <f aca="false">Assumptions!$D$14*(1+E1031)^4*L1031-Assumptions!$D$14*(1+E1031)^3*E1031*Assumptions!$D$16</f>
        <v>34.0027160446254</v>
      </c>
      <c r="Q1031" s="21" t="n">
        <f aca="false">Assumptions!$D$14*(1+E1031)^5*L1031-Assumptions!$D$14*(1+E1031)^4*E1031*Assumptions!$D$16</f>
        <v>36.9768422279369</v>
      </c>
      <c r="R1031" s="21" t="n">
        <f aca="false">M1031/(1+K1031)+N1031/(1+K1031)^2+O1031/(1+K1031)^3+P1031/(1+K1031)^4+Q1031/(1+K1031)^5</f>
        <v>130.76594943384</v>
      </c>
      <c r="S1031" s="21" t="n">
        <f aca="false">Q1031*(1+I1031)/(K1031-I1031)</f>
        <v>922.846047991985</v>
      </c>
      <c r="T1031" s="21" t="n">
        <f aca="false">R1031+S1031/(1+K1031)^5</f>
        <v>815.33992297635</v>
      </c>
      <c r="U1031" s="8" t="n">
        <f aca="false">(T1031-Assumptions!$D$17)/Assumptions!$D$18</f>
        <v>25.213596919054</v>
      </c>
    </row>
    <row r="1032" customFormat="false" ht="15" hidden="false" customHeight="false" outlineLevel="0" collapsed="false">
      <c r="B1032" s="2" t="n">
        <v>1027</v>
      </c>
      <c r="C1032" s="27" t="n">
        <f aca="false">NORMSDIST('Random Draws'!C1032)</f>
        <v>0.545079417442732</v>
      </c>
      <c r="D1032" s="27" t="n">
        <f aca="false">NORMSDIST(Assumptions!$D$22*'Random Draws'!C1032+SQRT(1-Assumptions!$D$22^2)*'Random Draws'!D1032)</f>
        <v>0.00749314350357713</v>
      </c>
      <c r="E1032" s="19" t="n">
        <f aca="false">IF(C1032&lt;(Assumptions!$E$6-Assumptions!$D$6)/(Assumptions!$F$6-Assumptions!$D$6),Assumptions!$D$6+SQRT(C1032*(Assumptions!$F$6-Assumptions!$D$6)*(Assumptions!$E$6-Assumptions!$D$6)),Assumptions!$F$6-SQRT((1-C1032)*(Assumptions!$F$6-Assumptions!$D$6)*(Assumptions!$F$6-Assumptions!$E$6)))</f>
        <v>0.0923072027158572</v>
      </c>
      <c r="F1032" s="19" t="n">
        <f aca="false">IF(D1032&lt;(Assumptions!$E$7-Assumptions!$D$7)/(Assumptions!$F$7-Assumptions!$D$7),Assumptions!$D$7+SQRT(D1032*(Assumptions!$F$7-Assumptions!$D$7)*(Assumptions!$E$7-Assumptions!$D$7)),Assumptions!$F$7-SQRT((1-D1032)*(Assumptions!$F$7-Assumptions!$D$7)*(Assumptions!$F$7-Assumptions!$E$7)))</f>
        <v>0.366705136912954</v>
      </c>
      <c r="G1032" s="19" t="n">
        <f aca="false">MIN(Assumptions!$D$24,MAX(Assumptions!$D$23,Assumptions!$D$8+Assumptions!$E$8*'Random Draws'!E1032))</f>
        <v>0.092350111796456</v>
      </c>
      <c r="H1032" s="19" t="n">
        <f aca="false">IF('Random Draws'!F1032&lt;(Assumptions!$E$9-Assumptions!$D$9)/(Assumptions!$F$9-Assumptions!$D$9),Assumptions!$D$9+SQRT('Random Draws'!F1032*(Assumptions!$F$9-Assumptions!$D$9)*(Assumptions!$E$9-Assumptions!$D$9)),Assumptions!$F$9-SQRT((1-'Random Draws'!F1032)*(Assumptions!$F$9-Assumptions!$D$9)*(Assumptions!$F$9-Assumptions!$E$9)))</f>
        <v>0.285374198620679</v>
      </c>
      <c r="I1032" s="19" t="n">
        <f aca="false">IF('Random Draws'!G1032&lt;(Assumptions!$E$10-Assumptions!$D$10)/(Assumptions!$F$10-Assumptions!$D$10),Assumptions!$D$10+SQRT('Random Draws'!G1032*(Assumptions!$F$10-Assumptions!$D$10)*(Assumptions!$E$10-Assumptions!$D$10)),Assumptions!$F$10-SQRT((1-'Random Draws'!G1032)*(Assumptions!$F$10-Assumptions!$D$10)*(Assumptions!$F$10-Assumptions!$E$10)))</f>
        <v>0.0117661967342216</v>
      </c>
      <c r="J1032" s="19" t="n">
        <f aca="false">IF('Random Draws'!H1032&lt;(Assumptions!$E$11-Assumptions!$D$11)/(Assumptions!$F$11-Assumptions!$D$11),Assumptions!$D$11+SQRT('Random Draws'!H1032*(Assumptions!$F$11-Assumptions!$D$11)*(Assumptions!$E$11-Assumptions!$D$11)),Assumptions!$F$11-SQRT((1-'Random Draws'!H1032)*(Assumptions!$F$11-Assumptions!$D$11)*(Assumptions!$F$11-Assumptions!$E$11)))</f>
        <v>0.17640737789724</v>
      </c>
      <c r="K1032" s="19" t="n">
        <f aca="false">MAX(G1032,I1032+Assumptions!$D$21)</f>
        <v>0.092350111796456</v>
      </c>
      <c r="L1032" s="28" t="n">
        <f aca="false">(F1032-Assumptions!$D$15)*(1-H1032)+Assumptions!$D$15-J1032</f>
        <v>0.122748220259781</v>
      </c>
      <c r="M1032" s="21" t="n">
        <f aca="false">Assumptions!$D$14*(1+E1032)^1*L1032-Assumptions!$D$14*(1+E1032)^0*E1032*Assumptions!$D$16</f>
        <v>19.0398846091812</v>
      </c>
      <c r="N1032" s="21" t="n">
        <f aca="false">Assumptions!$D$14*(1+E1032)^2*L1032-Assumptions!$D$14*(1+E1032)^1*E1032*Assumptions!$D$16</f>
        <v>20.7974030974874</v>
      </c>
      <c r="O1032" s="21" t="n">
        <f aca="false">Assumptions!$D$14*(1+E1032)^3*L1032-Assumptions!$D$14*(1+E1032)^2*E1032*Assumptions!$D$16</f>
        <v>22.7171532011706</v>
      </c>
      <c r="P1032" s="21" t="n">
        <f aca="false">Assumptions!$D$14*(1+E1032)^4*L1032-Assumptions!$D$14*(1+E1032)^3*E1032*Assumptions!$D$16</f>
        <v>24.8141100668382</v>
      </c>
      <c r="Q1032" s="21" t="n">
        <f aca="false">Assumptions!$D$14*(1+E1032)^5*L1032-Assumptions!$D$14*(1+E1032)^4*E1032*Assumptions!$D$16</f>
        <v>27.1046311549915</v>
      </c>
      <c r="R1032" s="21" t="n">
        <f aca="false">M1032/(1+K1032)+N1032/(1+K1032)^2+O1032/(1+K1032)^3+P1032/(1+K1032)^4+Q1032/(1+K1032)^5</f>
        <v>87.1441703275195</v>
      </c>
      <c r="S1032" s="21" t="n">
        <f aca="false">Q1032*(1+I1032)/(K1032-I1032)</f>
        <v>340.310464642858</v>
      </c>
      <c r="T1032" s="21" t="n">
        <f aca="false">R1032+S1032/(1+K1032)^5</f>
        <v>305.953591191843</v>
      </c>
      <c r="U1032" s="8" t="n">
        <f aca="false">(T1032-Assumptions!$D$17)/Assumptions!$D$18</f>
        <v>4.83814364767371</v>
      </c>
    </row>
    <row r="1033" customFormat="false" ht="15" hidden="false" customHeight="false" outlineLevel="0" collapsed="false">
      <c r="B1033" s="2" t="n">
        <v>1028</v>
      </c>
      <c r="C1033" s="27" t="n">
        <f aca="false">NORMSDIST('Random Draws'!C1033)</f>
        <v>0.770137768664972</v>
      </c>
      <c r="D1033" s="27" t="n">
        <f aca="false">NORMSDIST(Assumptions!$D$22*'Random Draws'!C1033+SQRT(1-Assumptions!$D$22^2)*'Random Draws'!D1033)</f>
        <v>0.365979502552907</v>
      </c>
      <c r="E1033" s="19" t="n">
        <f aca="false">IF(C1033&lt;(Assumptions!$E$6-Assumptions!$D$6)/(Assumptions!$F$6-Assumptions!$D$6),Assumptions!$D$6+SQRT(C1033*(Assumptions!$F$6-Assumptions!$D$6)*(Assumptions!$E$6-Assumptions!$D$6)),Assumptions!$F$6-SQRT((1-C1033)*(Assumptions!$F$6-Assumptions!$D$6)*(Assumptions!$F$6-Assumptions!$E$6)))</f>
        <v>0.106098508046472</v>
      </c>
      <c r="F1033" s="19" t="n">
        <f aca="false">IF(D1033&lt;(Assumptions!$E$7-Assumptions!$D$7)/(Assumptions!$F$7-Assumptions!$D$7),Assumptions!$D$7+SQRT(D1033*(Assumptions!$F$7-Assumptions!$D$7)*(Assumptions!$E$7-Assumptions!$D$7)),Assumptions!$F$7-SQRT((1-D1033)*(Assumptions!$F$7-Assumptions!$D$7)*(Assumptions!$F$7-Assumptions!$E$7)))</f>
        <v>0.406860185822481</v>
      </c>
      <c r="G1033" s="19" t="n">
        <f aca="false">MIN(Assumptions!$D$24,MAX(Assumptions!$D$23,Assumptions!$D$8+Assumptions!$E$8*'Random Draws'!E1033))</f>
        <v>0.076765098979192</v>
      </c>
      <c r="H1033" s="19" t="n">
        <f aca="false">IF('Random Draws'!F1033&lt;(Assumptions!$E$9-Assumptions!$D$9)/(Assumptions!$F$9-Assumptions!$D$9),Assumptions!$D$9+SQRT('Random Draws'!F1033*(Assumptions!$F$9-Assumptions!$D$9)*(Assumptions!$E$9-Assumptions!$D$9)),Assumptions!$F$9-SQRT((1-'Random Draws'!F1033)*(Assumptions!$F$9-Assumptions!$D$9)*(Assumptions!$F$9-Assumptions!$E$9)))</f>
        <v>0.311570655510825</v>
      </c>
      <c r="I1033" s="19" t="n">
        <f aca="false">IF('Random Draws'!G1033&lt;(Assumptions!$E$10-Assumptions!$D$10)/(Assumptions!$F$10-Assumptions!$D$10),Assumptions!$D$10+SQRT('Random Draws'!G1033*(Assumptions!$F$10-Assumptions!$D$10)*(Assumptions!$E$10-Assumptions!$D$10)),Assumptions!$F$10-SQRT((1-'Random Draws'!G1033)*(Assumptions!$F$10-Assumptions!$D$10)*(Assumptions!$F$10-Assumptions!$E$10)))</f>
        <v>0.023587032653401</v>
      </c>
      <c r="J1033" s="19" t="n">
        <f aca="false">IF('Random Draws'!H1033&lt;(Assumptions!$E$11-Assumptions!$D$11)/(Assumptions!$F$11-Assumptions!$D$11),Assumptions!$D$11+SQRT('Random Draws'!H1033*(Assumptions!$F$11-Assumptions!$D$11)*(Assumptions!$E$11-Assumptions!$D$11)),Assumptions!$F$11-SQRT((1-'Random Draws'!H1033)*(Assumptions!$F$11-Assumptions!$D$11)*(Assumptions!$F$11-Assumptions!$E$11)))</f>
        <v>0.189979989639476</v>
      </c>
      <c r="K1033" s="19" t="n">
        <f aca="false">MAX(G1033,I1033+Assumptions!$D$21)</f>
        <v>0.076765098979192</v>
      </c>
      <c r="L1033" s="28" t="n">
        <f aca="false">(F1033-Assumptions!$D$15)*(1-H1033)+Assumptions!$D$15-J1033</f>
        <v>0.130618686601446</v>
      </c>
      <c r="M1033" s="21" t="n">
        <f aca="false">Assumptions!$D$14*(1+E1033)^1*L1033-Assumptions!$D$14*(1+E1033)^0*E1033*Assumptions!$D$16</f>
        <v>20.487655974061</v>
      </c>
      <c r="N1033" s="21" t="n">
        <f aca="false">Assumptions!$D$14*(1+E1033)^2*L1033-Assumptions!$D$14*(1+E1033)^1*E1033*Assumptions!$D$16</f>
        <v>22.6613657062783</v>
      </c>
      <c r="O1033" s="21" t="n">
        <f aca="false">Assumptions!$D$14*(1+E1033)^3*L1033-Assumptions!$D$14*(1+E1033)^2*E1033*Assumptions!$D$16</f>
        <v>25.0657027980099</v>
      </c>
      <c r="P1033" s="21" t="n">
        <f aca="false">Assumptions!$D$14*(1+E1033)^4*L1033-Assumptions!$D$14*(1+E1033)^3*E1033*Assumptions!$D$16</f>
        <v>27.725136468015</v>
      </c>
      <c r="Q1033" s="21" t="n">
        <f aca="false">Assumptions!$D$14*(1+E1033)^5*L1033-Assumptions!$D$14*(1+E1033)^4*E1033*Assumptions!$D$16</f>
        <v>30.6667320826562</v>
      </c>
      <c r="R1033" s="21" t="n">
        <f aca="false">M1033/(1+K1033)+N1033/(1+K1033)^2+O1033/(1+K1033)^3+P1033/(1+K1033)^4+Q1033/(1+K1033)^5</f>
        <v>100.461733786263</v>
      </c>
      <c r="S1033" s="21" t="n">
        <f aca="false">Q1033*(1+I1033)/(K1033-I1033)</f>
        <v>590.28226226494</v>
      </c>
      <c r="T1033" s="21" t="n">
        <f aca="false">R1033+S1033/(1+K1033)^5</f>
        <v>508.268926232804</v>
      </c>
      <c r="U1033" s="8" t="n">
        <f aca="false">(T1033-Assumptions!$D$17)/Assumptions!$D$18</f>
        <v>12.9307570493121</v>
      </c>
    </row>
    <row r="1034" customFormat="false" ht="15" hidden="false" customHeight="false" outlineLevel="0" collapsed="false">
      <c r="B1034" s="2" t="n">
        <v>1029</v>
      </c>
      <c r="C1034" s="27" t="n">
        <f aca="false">NORMSDIST('Random Draws'!C1034)</f>
        <v>0.909354868411863</v>
      </c>
      <c r="D1034" s="27" t="n">
        <f aca="false">NORMSDIST(Assumptions!$D$22*'Random Draws'!C1034+SQRT(1-Assumptions!$D$22^2)*'Random Draws'!D1034)</f>
        <v>0.688705332849801</v>
      </c>
      <c r="E1034" s="19" t="n">
        <f aca="false">IF(C1034&lt;(Assumptions!$E$6-Assumptions!$D$6)/(Assumptions!$F$6-Assumptions!$D$6),Assumptions!$D$6+SQRT(C1034*(Assumptions!$F$6-Assumptions!$D$6)*(Assumptions!$E$6-Assumptions!$D$6)),Assumptions!$F$6-SQRT((1-C1034)*(Assumptions!$F$6-Assumptions!$D$6)*(Assumptions!$F$6-Assumptions!$E$6)))</f>
        <v>0.118710902838761</v>
      </c>
      <c r="F1034" s="19" t="n">
        <f aca="false">IF(D1034&lt;(Assumptions!$E$7-Assumptions!$D$7)/(Assumptions!$F$7-Assumptions!$D$7),Assumptions!$D$7+SQRT(D1034*(Assumptions!$F$7-Assumptions!$D$7)*(Assumptions!$E$7-Assumptions!$D$7)),Assumptions!$F$7-SQRT((1-D1034)*(Assumptions!$F$7-Assumptions!$D$7)*(Assumptions!$F$7-Assumptions!$E$7)))</f>
        <v>0.424712910737767</v>
      </c>
      <c r="G1034" s="19" t="n">
        <f aca="false">MIN(Assumptions!$D$24,MAX(Assumptions!$D$23,Assumptions!$D$8+Assumptions!$E$8*'Random Draws'!E1034))</f>
        <v>0.07312347466317</v>
      </c>
      <c r="H1034" s="19" t="n">
        <f aca="false">IF('Random Draws'!F1034&lt;(Assumptions!$E$9-Assumptions!$D$9)/(Assumptions!$F$9-Assumptions!$D$9),Assumptions!$D$9+SQRT('Random Draws'!F1034*(Assumptions!$F$9-Assumptions!$D$9)*(Assumptions!$E$9-Assumptions!$D$9)),Assumptions!$F$9-SQRT((1-'Random Draws'!F1034)*(Assumptions!$F$9-Assumptions!$D$9)*(Assumptions!$F$9-Assumptions!$E$9)))</f>
        <v>0.291432757099496</v>
      </c>
      <c r="I1034" s="19" t="n">
        <f aca="false">IF('Random Draws'!G1034&lt;(Assumptions!$E$10-Assumptions!$D$10)/(Assumptions!$F$10-Assumptions!$D$10),Assumptions!$D$10+SQRT('Random Draws'!G1034*(Assumptions!$F$10-Assumptions!$D$10)*(Assumptions!$E$10-Assumptions!$D$10)),Assumptions!$F$10-SQRT((1-'Random Draws'!G1034)*(Assumptions!$F$10-Assumptions!$D$10)*(Assumptions!$F$10-Assumptions!$E$10)))</f>
        <v>0.0213442558872079</v>
      </c>
      <c r="J1034" s="19" t="n">
        <f aca="false">IF('Random Draws'!H1034&lt;(Assumptions!$E$11-Assumptions!$D$11)/(Assumptions!$F$11-Assumptions!$D$11),Assumptions!$D$11+SQRT('Random Draws'!H1034*(Assumptions!$F$11-Assumptions!$D$11)*(Assumptions!$E$11-Assumptions!$D$11)),Assumptions!$F$11-SQRT((1-'Random Draws'!H1034)*(Assumptions!$F$11-Assumptions!$D$11)*(Assumptions!$F$11-Assumptions!$E$11)))</f>
        <v>0.152436305588646</v>
      </c>
      <c r="K1034" s="19" t="n">
        <f aca="false">MAX(G1034,I1034+Assumptions!$D$21)</f>
        <v>0.07312347466317</v>
      </c>
      <c r="L1034" s="28" t="n">
        <f aca="false">(F1034-Assumptions!$D$15)*(1-H1034)+Assumptions!$D$15-J1034</f>
        <v>0.186387609019996</v>
      </c>
      <c r="M1034" s="21" t="n">
        <f aca="false">Assumptions!$D$14*(1+E1034)^1*L1034-Assumptions!$D$14*(1+E1034)^0*E1034*Assumptions!$D$16</f>
        <v>29.7181158755355</v>
      </c>
      <c r="N1034" s="21" t="n">
        <f aca="false">Assumptions!$D$14*(1+E1034)^2*L1034-Assumptions!$D$14*(1+E1034)^1*E1034*Assumptions!$D$16</f>
        <v>33.2459802417872</v>
      </c>
      <c r="O1034" s="21" t="n">
        <f aca="false">Assumptions!$D$14*(1+E1034)^3*L1034-Assumptions!$D$14*(1+E1034)^2*E1034*Assumptions!$D$16</f>
        <v>37.1926405720494</v>
      </c>
      <c r="P1034" s="21" t="n">
        <f aca="false">Assumptions!$D$14*(1+E1034)^4*L1034-Assumptions!$D$14*(1+E1034)^3*E1034*Assumptions!$D$16</f>
        <v>41.6078125133149</v>
      </c>
      <c r="Q1034" s="21" t="n">
        <f aca="false">Assumptions!$D$14*(1+E1034)^5*L1034-Assumptions!$D$14*(1+E1034)^4*E1034*Assumptions!$D$16</f>
        <v>46.5471135019164</v>
      </c>
      <c r="R1034" s="21" t="n">
        <f aca="false">M1034/(1+K1034)+N1034/(1+K1034)^2+O1034/(1+K1034)^3+P1034/(1+K1034)^4+Q1034/(1+K1034)^5</f>
        <v>150.740291131261</v>
      </c>
      <c r="S1034" s="21" t="n">
        <f aca="false">Q1034*(1+I1034)/(K1034-I1034)</f>
        <v>918.141063676734</v>
      </c>
      <c r="T1034" s="21" t="n">
        <f aca="false">R1034+S1034/(1+K1034)^5</f>
        <v>795.890638671232</v>
      </c>
      <c r="U1034" s="8" t="n">
        <f aca="false">(T1034-Assumptions!$D$17)/Assumptions!$D$18</f>
        <v>24.4356255468493</v>
      </c>
    </row>
    <row r="1035" customFormat="false" ht="15" hidden="false" customHeight="false" outlineLevel="0" collapsed="false">
      <c r="B1035" s="2" t="n">
        <v>1030</v>
      </c>
      <c r="C1035" s="27" t="n">
        <f aca="false">NORMSDIST('Random Draws'!C1035)</f>
        <v>0.533164998959345</v>
      </c>
      <c r="D1035" s="27" t="n">
        <f aca="false">NORMSDIST(Assumptions!$D$22*'Random Draws'!C1035+SQRT(1-Assumptions!$D$22^2)*'Random Draws'!D1035)</f>
        <v>0.53425753937889</v>
      </c>
      <c r="E1035" s="19" t="n">
        <f aca="false">IF(C1035&lt;(Assumptions!$E$6-Assumptions!$D$6)/(Assumptions!$F$6-Assumptions!$D$6),Assumptions!$D$6+SQRT(C1035*(Assumptions!$F$6-Assumptions!$D$6)*(Assumptions!$E$6-Assumptions!$D$6)),Assumptions!$F$6-SQRT((1-C1035)*(Assumptions!$F$6-Assumptions!$D$6)*(Assumptions!$F$6-Assumptions!$E$6)))</f>
        <v>0.0916866995000003</v>
      </c>
      <c r="F1035" s="19" t="n">
        <f aca="false">IF(D1035&lt;(Assumptions!$E$7-Assumptions!$D$7)/(Assumptions!$F$7-Assumptions!$D$7),Assumptions!$D$7+SQRT(D1035*(Assumptions!$F$7-Assumptions!$D$7)*(Assumptions!$E$7-Assumptions!$D$7)),Assumptions!$F$7-SQRT((1-D1035)*(Assumptions!$F$7-Assumptions!$D$7)*(Assumptions!$F$7-Assumptions!$E$7)))</f>
        <v>0.416617534706779</v>
      </c>
      <c r="G1035" s="19" t="n">
        <f aca="false">MIN(Assumptions!$D$24,MAX(Assumptions!$D$23,Assumptions!$D$8+Assumptions!$E$8*'Random Draws'!E1035))</f>
        <v>0.077652829303981</v>
      </c>
      <c r="H1035" s="19" t="n">
        <f aca="false">IF('Random Draws'!F1035&lt;(Assumptions!$E$9-Assumptions!$D$9)/(Assumptions!$F$9-Assumptions!$D$9),Assumptions!$D$9+SQRT('Random Draws'!F1035*(Assumptions!$F$9-Assumptions!$D$9)*(Assumptions!$E$9-Assumptions!$D$9)),Assumptions!$F$9-SQRT((1-'Random Draws'!F1035)*(Assumptions!$F$9-Assumptions!$D$9)*(Assumptions!$F$9-Assumptions!$E$9)))</f>
        <v>0.283080246877353</v>
      </c>
      <c r="I1035" s="19" t="n">
        <f aca="false">IF('Random Draws'!G1035&lt;(Assumptions!$E$10-Assumptions!$D$10)/(Assumptions!$F$10-Assumptions!$D$10),Assumptions!$D$10+SQRT('Random Draws'!G1035*(Assumptions!$F$10-Assumptions!$D$10)*(Assumptions!$E$10-Assumptions!$D$10)),Assumptions!$F$10-SQRT((1-'Random Draws'!G1035)*(Assumptions!$F$10-Assumptions!$D$10)*(Assumptions!$F$10-Assumptions!$E$10)))</f>
        <v>0.0161216930012028</v>
      </c>
      <c r="J1035" s="19" t="n">
        <f aca="false">IF('Random Draws'!H1035&lt;(Assumptions!$E$11-Assumptions!$D$11)/(Assumptions!$F$11-Assumptions!$D$11),Assumptions!$D$11+SQRT('Random Draws'!H1035*(Assumptions!$F$11-Assumptions!$D$11)*(Assumptions!$E$11-Assumptions!$D$11)),Assumptions!$F$11-SQRT((1-'Random Draws'!H1035)*(Assumptions!$F$11-Assumptions!$D$11)*(Assumptions!$F$11-Assumptions!$E$11)))</f>
        <v>0.159565612017609</v>
      </c>
      <c r="K1035" s="19" t="n">
        <f aca="false">MAX(G1035,I1035+Assumptions!$D$21)</f>
        <v>0.077652829303981</v>
      </c>
      <c r="L1035" s="28" t="n">
        <f aca="false">(F1035-Assumptions!$D$15)*(1-H1035)+Assumptions!$D$15-J1035</f>
        <v>0.175916160204996</v>
      </c>
      <c r="M1035" s="21" t="n">
        <f aca="false">Assumptions!$D$14*(1+E1035)^1*L1035-Assumptions!$D$14*(1+E1035)^0*E1035*Assumptions!$D$16</f>
        <v>27.4477360439963</v>
      </c>
      <c r="N1035" s="21" t="n">
        <f aca="false">Assumptions!$D$14*(1+E1035)^2*L1035-Assumptions!$D$14*(1+E1035)^1*E1035*Assumptions!$D$16</f>
        <v>29.9643283706175</v>
      </c>
      <c r="O1035" s="21" t="n">
        <f aca="false">Assumptions!$D$14*(1+E1035)^3*L1035-Assumptions!$D$14*(1+E1035)^2*E1035*Assumptions!$D$16</f>
        <v>32.7116587416537</v>
      </c>
      <c r="P1035" s="21" t="n">
        <f aca="false">Assumptions!$D$14*(1+E1035)^4*L1035-Assumptions!$D$14*(1+E1035)^3*E1035*Assumptions!$D$16</f>
        <v>35.7108827668463</v>
      </c>
      <c r="Q1035" s="21" t="n">
        <f aca="false">Assumptions!$D$14*(1+E1035)^5*L1035-Assumptions!$D$14*(1+E1035)^4*E1035*Assumptions!$D$16</f>
        <v>38.9850957439698</v>
      </c>
      <c r="R1035" s="21" t="n">
        <f aca="false">M1035/(1+K1035)+N1035/(1+K1035)^2+O1035/(1+K1035)^3+P1035/(1+K1035)^4+Q1035/(1+K1035)^5</f>
        <v>130.70995099575</v>
      </c>
      <c r="S1035" s="21" t="n">
        <f aca="false">Q1035*(1+I1035)/(K1035-I1035)</f>
        <v>643.797658704833</v>
      </c>
      <c r="T1035" s="21" t="n">
        <f aca="false">R1035+S1035/(1+K1035)^5</f>
        <v>573.660276973676</v>
      </c>
      <c r="U1035" s="8" t="n">
        <f aca="false">(T1035-Assumptions!$D$17)/Assumptions!$D$18</f>
        <v>15.546411078947</v>
      </c>
    </row>
    <row r="1036" customFormat="false" ht="15" hidden="false" customHeight="false" outlineLevel="0" collapsed="false">
      <c r="B1036" s="2" t="n">
        <v>1031</v>
      </c>
      <c r="C1036" s="27" t="n">
        <f aca="false">NORMSDIST('Random Draws'!C1036)</f>
        <v>0.721607611655695</v>
      </c>
      <c r="D1036" s="27" t="n">
        <f aca="false">NORMSDIST(Assumptions!$D$22*'Random Draws'!C1036+SQRT(1-Assumptions!$D$22^2)*'Random Draws'!D1036)</f>
        <v>0.696408044651505</v>
      </c>
      <c r="E1036" s="19" t="n">
        <f aca="false">IF(C1036&lt;(Assumptions!$E$6-Assumptions!$D$6)/(Assumptions!$F$6-Assumptions!$D$6),Assumptions!$D$6+SQRT(C1036*(Assumptions!$F$6-Assumptions!$D$6)*(Assumptions!$E$6-Assumptions!$D$6)),Assumptions!$F$6-SQRT((1-C1036)*(Assumptions!$F$6-Assumptions!$D$6)*(Assumptions!$F$6-Assumptions!$E$6)))</f>
        <v>0.102690993825599</v>
      </c>
      <c r="F1036" s="19" t="n">
        <f aca="false">IF(D1036&lt;(Assumptions!$E$7-Assumptions!$D$7)/(Assumptions!$F$7-Assumptions!$D$7),Assumptions!$D$7+SQRT(D1036*(Assumptions!$F$7-Assumptions!$D$7)*(Assumptions!$E$7-Assumptions!$D$7)),Assumptions!$F$7-SQRT((1-D1036)*(Assumptions!$F$7-Assumptions!$D$7)*(Assumptions!$F$7-Assumptions!$E$7)))</f>
        <v>0.425152219275914</v>
      </c>
      <c r="G1036" s="19" t="n">
        <f aca="false">MIN(Assumptions!$D$24,MAX(Assumptions!$D$23,Assumptions!$D$8+Assumptions!$E$8*'Random Draws'!E1036))</f>
        <v>0.074401191769792</v>
      </c>
      <c r="H1036" s="19" t="n">
        <f aca="false">IF('Random Draws'!F1036&lt;(Assumptions!$E$9-Assumptions!$D$9)/(Assumptions!$F$9-Assumptions!$D$9),Assumptions!$D$9+SQRT('Random Draws'!F1036*(Assumptions!$F$9-Assumptions!$D$9)*(Assumptions!$E$9-Assumptions!$D$9)),Assumptions!$F$9-SQRT((1-'Random Draws'!F1036)*(Assumptions!$F$9-Assumptions!$D$9)*(Assumptions!$F$9-Assumptions!$E$9)))</f>
        <v>0.273391006116921</v>
      </c>
      <c r="I1036" s="19" t="n">
        <f aca="false">IF('Random Draws'!G1036&lt;(Assumptions!$E$10-Assumptions!$D$10)/(Assumptions!$F$10-Assumptions!$D$10),Assumptions!$D$10+SQRT('Random Draws'!G1036*(Assumptions!$F$10-Assumptions!$D$10)*(Assumptions!$E$10-Assumptions!$D$10)),Assumptions!$F$10-SQRT((1-'Random Draws'!G1036)*(Assumptions!$F$10-Assumptions!$D$10)*(Assumptions!$F$10-Assumptions!$E$10)))</f>
        <v>0.0178472593138242</v>
      </c>
      <c r="J1036" s="19" t="n">
        <f aca="false">IF('Random Draws'!H1036&lt;(Assumptions!$E$11-Assumptions!$D$11)/(Assumptions!$F$11-Assumptions!$D$11),Assumptions!$D$11+SQRT('Random Draws'!H1036*(Assumptions!$F$11-Assumptions!$D$11)*(Assumptions!$E$11-Assumptions!$D$11)),Assumptions!$F$11-SQRT((1-'Random Draws'!H1036)*(Assumptions!$F$11-Assumptions!$D$11)*(Assumptions!$F$11-Assumptions!$E$11)))</f>
        <v>0.208399850606048</v>
      </c>
      <c r="K1036" s="19" t="n">
        <f aca="false">MAX(G1036,I1036+Assumptions!$D$21)</f>
        <v>0.074401191769792</v>
      </c>
      <c r="L1036" s="28" t="n">
        <f aca="false">(F1036-Assumptions!$D$15)*(1-H1036)+Assumptions!$D$15-J1036</f>
        <v>0.136060406484382</v>
      </c>
      <c r="M1036" s="21" t="n">
        <f aca="false">Assumptions!$D$14*(1+E1036)^1*L1036-Assumptions!$D$14*(1+E1036)^0*E1036*Assumptions!$D$16</f>
        <v>21.3080189796124</v>
      </c>
      <c r="N1036" s="21" t="n">
        <f aca="false">Assumptions!$D$14*(1+E1036)^2*L1036-Assumptions!$D$14*(1+E1036)^1*E1036*Assumptions!$D$16</f>
        <v>23.4961606250835</v>
      </c>
      <c r="O1036" s="21" t="n">
        <f aca="false">Assumptions!$D$14*(1+E1036)^3*L1036-Assumptions!$D$14*(1+E1036)^2*E1036*Assumptions!$D$16</f>
        <v>25.9090047107593</v>
      </c>
      <c r="P1036" s="21" t="n">
        <f aca="false">Assumptions!$D$14*(1+E1036)^4*L1036-Assumptions!$D$14*(1+E1036)^3*E1036*Assumptions!$D$16</f>
        <v>28.5696261535393</v>
      </c>
      <c r="Q1036" s="21" t="n">
        <f aca="false">Assumptions!$D$14*(1+E1036)^5*L1036-Assumptions!$D$14*(1+E1036)^4*E1036*Assumptions!$D$16</f>
        <v>31.503469456472</v>
      </c>
      <c r="R1036" s="21" t="n">
        <f aca="false">M1036/(1+K1036)+N1036/(1+K1036)^2+O1036/(1+K1036)^3+P1036/(1+K1036)^4+Q1036/(1+K1036)^5</f>
        <v>104.523659418716</v>
      </c>
      <c r="S1036" s="21" t="n">
        <f aca="false">Q1036*(1+I1036)/(K1036-I1036)</f>
        <v>566.99364045308</v>
      </c>
      <c r="T1036" s="21" t="n">
        <f aca="false">R1036+S1036/(1+K1036)^5</f>
        <v>500.569795684728</v>
      </c>
      <c r="U1036" s="8" t="n">
        <f aca="false">(T1036-Assumptions!$D$17)/Assumptions!$D$18</f>
        <v>12.6227918273891</v>
      </c>
    </row>
    <row r="1037" customFormat="false" ht="15" hidden="false" customHeight="false" outlineLevel="0" collapsed="false">
      <c r="B1037" s="2" t="n">
        <v>1032</v>
      </c>
      <c r="C1037" s="27" t="n">
        <f aca="false">NORMSDIST('Random Draws'!C1037)</f>
        <v>0.971685423833193</v>
      </c>
      <c r="D1037" s="27" t="n">
        <f aca="false">NORMSDIST(Assumptions!$D$22*'Random Draws'!C1037+SQRT(1-Assumptions!$D$22^2)*'Random Draws'!D1037)</f>
        <v>0.947087697157556</v>
      </c>
      <c r="E1037" s="19" t="n">
        <f aca="false">IF(C1037&lt;(Assumptions!$E$6-Assumptions!$D$6)/(Assumptions!$F$6-Assumptions!$D$6),Assumptions!$D$6+SQRT(C1037*(Assumptions!$F$6-Assumptions!$D$6)*(Assumptions!$E$6-Assumptions!$D$6)),Assumptions!$F$6-SQRT((1-C1037)*(Assumptions!$F$6-Assumptions!$D$6)*(Assumptions!$F$6-Assumptions!$E$6)))</f>
        <v>0.128101559731039</v>
      </c>
      <c r="F1037" s="19" t="n">
        <f aca="false">IF(D1037&lt;(Assumptions!$E$7-Assumptions!$D$7)/(Assumptions!$F$7-Assumptions!$D$7),Assumptions!$D$7+SQRT(D1037*(Assumptions!$F$7-Assumptions!$D$7)*(Assumptions!$E$7-Assumptions!$D$7)),Assumptions!$F$7-SQRT((1-D1037)*(Assumptions!$F$7-Assumptions!$D$7)*(Assumptions!$F$7-Assumptions!$E$7)))</f>
        <v>0.445451831339657</v>
      </c>
      <c r="G1037" s="19" t="n">
        <f aca="false">MIN(Assumptions!$D$24,MAX(Assumptions!$D$23,Assumptions!$D$8+Assumptions!$E$8*'Random Draws'!E1037))</f>
        <v>0.089406838927733</v>
      </c>
      <c r="H1037" s="19" t="n">
        <f aca="false">IF('Random Draws'!F1037&lt;(Assumptions!$E$9-Assumptions!$D$9)/(Assumptions!$F$9-Assumptions!$D$9),Assumptions!$D$9+SQRT('Random Draws'!F1037*(Assumptions!$F$9-Assumptions!$D$9)*(Assumptions!$E$9-Assumptions!$D$9)),Assumptions!$F$9-SQRT((1-'Random Draws'!F1037)*(Assumptions!$F$9-Assumptions!$D$9)*(Assumptions!$F$9-Assumptions!$E$9)))</f>
        <v>0.319397084014158</v>
      </c>
      <c r="I1037" s="19" t="n">
        <f aca="false">IF('Random Draws'!G1037&lt;(Assumptions!$E$10-Assumptions!$D$10)/(Assumptions!$F$10-Assumptions!$D$10),Assumptions!$D$10+SQRT('Random Draws'!G1037*(Assumptions!$F$10-Assumptions!$D$10)*(Assumptions!$E$10-Assumptions!$D$10)),Assumptions!$F$10-SQRT((1-'Random Draws'!G1037)*(Assumptions!$F$10-Assumptions!$D$10)*(Assumptions!$F$10-Assumptions!$E$10)))</f>
        <v>0.0172208738893866</v>
      </c>
      <c r="J1037" s="19" t="n">
        <f aca="false">IF('Random Draws'!H1037&lt;(Assumptions!$E$11-Assumptions!$D$11)/(Assumptions!$F$11-Assumptions!$D$11),Assumptions!$D$11+SQRT('Random Draws'!H1037*(Assumptions!$F$11-Assumptions!$D$11)*(Assumptions!$E$11-Assumptions!$D$11)),Assumptions!$F$11-SQRT((1-'Random Draws'!H1037)*(Assumptions!$F$11-Assumptions!$D$11)*(Assumptions!$F$11-Assumptions!$E$11)))</f>
        <v>0.143507300414297</v>
      </c>
      <c r="K1037" s="19" t="n">
        <f aca="false">MAX(G1037,I1037+Assumptions!$D$21)</f>
        <v>0.089406838927733</v>
      </c>
      <c r="L1037" s="28" t="n">
        <f aca="false">(F1037-Assumptions!$D$15)*(1-H1037)+Assumptions!$D$15-J1037</f>
        <v>0.201190135848548</v>
      </c>
      <c r="M1037" s="21" t="n">
        <f aca="false">Assumptions!$D$14*(1+E1037)^1*L1037-Assumptions!$D$14*(1+E1037)^0*E1037*Assumptions!$D$16</f>
        <v>32.3523795928907</v>
      </c>
      <c r="N1037" s="21" t="n">
        <f aca="false">Assumptions!$D$14*(1+E1037)^2*L1037-Assumptions!$D$14*(1+E1037)^1*E1037*Assumptions!$D$16</f>
        <v>36.4967698797507</v>
      </c>
      <c r="O1037" s="21" t="n">
        <f aca="false">Assumptions!$D$14*(1+E1037)^3*L1037-Assumptions!$D$14*(1+E1037)^2*E1037*Assumptions!$D$16</f>
        <v>41.1720630264915</v>
      </c>
      <c r="P1037" s="21" t="n">
        <f aca="false">Assumptions!$D$14*(1+E1037)^4*L1037-Assumptions!$D$14*(1+E1037)^3*E1037*Assumptions!$D$16</f>
        <v>46.4462685175297</v>
      </c>
      <c r="Q1037" s="21" t="n">
        <f aca="false">Assumptions!$D$14*(1+E1037)^5*L1037-Assumptions!$D$14*(1+E1037)^4*E1037*Assumptions!$D$16</f>
        <v>52.396107958312</v>
      </c>
      <c r="R1037" s="21" t="n">
        <f aca="false">M1037/(1+K1037)+N1037/(1+K1037)^2+O1037/(1+K1037)^3+P1037/(1+K1037)^4+Q1037/(1+K1037)^5</f>
        <v>159.415763065178</v>
      </c>
      <c r="S1037" s="21" t="n">
        <f aca="false">Q1037*(1+I1037)/(K1037-I1037)</f>
        <v>738.348717752041</v>
      </c>
      <c r="T1037" s="21" t="n">
        <f aca="false">R1037+S1037/(1+K1037)^5</f>
        <v>640.599608457774</v>
      </c>
      <c r="U1037" s="8" t="n">
        <f aca="false">(T1037-Assumptions!$D$17)/Assumptions!$D$18</f>
        <v>18.2239843383109</v>
      </c>
    </row>
    <row r="1038" customFormat="false" ht="15" hidden="false" customHeight="false" outlineLevel="0" collapsed="false">
      <c r="B1038" s="2" t="n">
        <v>1033</v>
      </c>
      <c r="C1038" s="27" t="n">
        <f aca="false">NORMSDIST('Random Draws'!C1038)</f>
        <v>0.886312886772581</v>
      </c>
      <c r="D1038" s="27" t="n">
        <f aca="false">NORMSDIST(Assumptions!$D$22*'Random Draws'!C1038+SQRT(1-Assumptions!$D$22^2)*'Random Draws'!D1038)</f>
        <v>0.332362730530025</v>
      </c>
      <c r="E1038" s="19" t="n">
        <f aca="false">IF(C1038&lt;(Assumptions!$E$6-Assumptions!$D$6)/(Assumptions!$F$6-Assumptions!$D$6),Assumptions!$D$6+SQRT(C1038*(Assumptions!$F$6-Assumptions!$D$6)*(Assumptions!$E$6-Assumptions!$D$6)),Assumptions!$F$6-SQRT((1-C1038)*(Assumptions!$F$6-Assumptions!$D$6)*(Assumptions!$F$6-Assumptions!$E$6)))</f>
        <v>0.116158113200984</v>
      </c>
      <c r="F1038" s="19" t="n">
        <f aca="false">IF(D1038&lt;(Assumptions!$E$7-Assumptions!$D$7)/(Assumptions!$F$7-Assumptions!$D$7),Assumptions!$D$7+SQRT(D1038*(Assumptions!$F$7-Assumptions!$D$7)*(Assumptions!$E$7-Assumptions!$D$7)),Assumptions!$F$7-SQRT((1-D1038)*(Assumptions!$F$7-Assumptions!$D$7)*(Assumptions!$F$7-Assumptions!$E$7)))</f>
        <v>0.404656202068471</v>
      </c>
      <c r="G1038" s="19" t="n">
        <f aca="false">MIN(Assumptions!$D$24,MAX(Assumptions!$D$23,Assumptions!$D$8+Assumptions!$E$8*'Random Draws'!E1038))</f>
        <v>0.087126544497396</v>
      </c>
      <c r="H1038" s="19" t="n">
        <f aca="false">IF('Random Draws'!F1038&lt;(Assumptions!$E$9-Assumptions!$D$9)/(Assumptions!$F$9-Assumptions!$D$9),Assumptions!$D$9+SQRT('Random Draws'!F1038*(Assumptions!$F$9-Assumptions!$D$9)*(Assumptions!$E$9-Assumptions!$D$9)),Assumptions!$F$9-SQRT((1-'Random Draws'!F1038)*(Assumptions!$F$9-Assumptions!$D$9)*(Assumptions!$F$9-Assumptions!$E$9)))</f>
        <v>0.259342651388437</v>
      </c>
      <c r="I1038" s="19" t="n">
        <f aca="false">IF('Random Draws'!G1038&lt;(Assumptions!$E$10-Assumptions!$D$10)/(Assumptions!$F$10-Assumptions!$D$10),Assumptions!$D$10+SQRT('Random Draws'!G1038*(Assumptions!$F$10-Assumptions!$D$10)*(Assumptions!$E$10-Assumptions!$D$10)),Assumptions!$F$10-SQRT((1-'Random Draws'!G1038)*(Assumptions!$F$10-Assumptions!$D$10)*(Assumptions!$F$10-Assumptions!$E$10)))</f>
        <v>0.0127546213731201</v>
      </c>
      <c r="J1038" s="19" t="n">
        <f aca="false">IF('Random Draws'!H1038&lt;(Assumptions!$E$11-Assumptions!$D$11)/(Assumptions!$F$11-Assumptions!$D$11),Assumptions!$D$11+SQRT('Random Draws'!H1038*(Assumptions!$F$11-Assumptions!$D$11)*(Assumptions!$E$11-Assumptions!$D$11)),Assumptions!$F$11-SQRT((1-'Random Draws'!H1038)*(Assumptions!$F$11-Assumptions!$D$11)*(Assumptions!$F$11-Assumptions!$E$11)))</f>
        <v>0.147968856993234</v>
      </c>
      <c r="K1038" s="19" t="n">
        <f aca="false">MAX(G1038,I1038+Assumptions!$D$21)</f>
        <v>0.087126544497396</v>
      </c>
      <c r="L1038" s="28" t="n">
        <f aca="false">(F1038-Assumptions!$D$15)*(1-H1038)+Assumptions!$D$15-J1038</f>
        <v>0.185457277410521</v>
      </c>
      <c r="M1038" s="21" t="n">
        <f aca="false">Assumptions!$D$14*(1+E1038)^1*L1038-Assumptions!$D$14*(1+E1038)^0*E1038*Assumptions!$D$16</f>
        <v>29.509660708494</v>
      </c>
      <c r="N1038" s="21" t="n">
        <f aca="false">Assumptions!$D$14*(1+E1038)^2*L1038-Assumptions!$D$14*(1+E1038)^1*E1038*Assumptions!$D$16</f>
        <v>32.9374472175938</v>
      </c>
      <c r="O1038" s="21" t="n">
        <f aca="false">Assumptions!$D$14*(1+E1038)^3*L1038-Assumptions!$D$14*(1+E1038)^2*E1038*Assumptions!$D$16</f>
        <v>36.7633989400465</v>
      </c>
      <c r="P1038" s="21" t="n">
        <f aca="false">Assumptions!$D$14*(1+E1038)^4*L1038-Assumptions!$D$14*(1+E1038)^3*E1038*Assumptions!$D$16</f>
        <v>41.0337659957774</v>
      </c>
      <c r="Q1038" s="21" t="n">
        <f aca="false">Assumptions!$D$14*(1+E1038)^5*L1038-Assumptions!$D$14*(1+E1038)^4*E1038*Assumptions!$D$16</f>
        <v>45.8001708313776</v>
      </c>
      <c r="R1038" s="21" t="n">
        <f aca="false">M1038/(1+K1038)+N1038/(1+K1038)^2+O1038/(1+K1038)^3+P1038/(1+K1038)^4+Q1038/(1+K1038)^5</f>
        <v>143.168330118053</v>
      </c>
      <c r="S1038" s="21" t="n">
        <f aca="false">Q1038*(1+I1038)/(K1038-I1038)</f>
        <v>623.680721441713</v>
      </c>
      <c r="T1038" s="21" t="n">
        <f aca="false">R1038+S1038/(1+K1038)^5</f>
        <v>553.903431635529</v>
      </c>
      <c r="U1038" s="8" t="n">
        <f aca="false">(T1038-Assumptions!$D$17)/Assumptions!$D$18</f>
        <v>14.7561372654211</v>
      </c>
    </row>
    <row r="1039" customFormat="false" ht="15" hidden="false" customHeight="false" outlineLevel="0" collapsed="false">
      <c r="B1039" s="2" t="n">
        <v>1034</v>
      </c>
      <c r="C1039" s="27" t="n">
        <f aca="false">NORMSDIST('Random Draws'!C1039)</f>
        <v>0.750796884326163</v>
      </c>
      <c r="D1039" s="27" t="n">
        <f aca="false">NORMSDIST(Assumptions!$D$22*'Random Draws'!C1039+SQRT(1-Assumptions!$D$22^2)*'Random Draws'!D1039)</f>
        <v>0.317850729304829</v>
      </c>
      <c r="E1039" s="19" t="n">
        <f aca="false">IF(C1039&lt;(Assumptions!$E$6-Assumptions!$D$6)/(Assumptions!$F$6-Assumptions!$D$6),Assumptions!$D$6+SQRT(C1039*(Assumptions!$F$6-Assumptions!$D$6)*(Assumptions!$E$6-Assumptions!$D$6)),Assumptions!$F$6-SQRT((1-C1039)*(Assumptions!$F$6-Assumptions!$D$6)*(Assumptions!$F$6-Assumptions!$E$6)))</f>
        <v>0.104701054146488</v>
      </c>
      <c r="F1039" s="19" t="n">
        <f aca="false">IF(D1039&lt;(Assumptions!$E$7-Assumptions!$D$7)/(Assumptions!$F$7-Assumptions!$D$7),Assumptions!$D$7+SQRT(D1039*(Assumptions!$F$7-Assumptions!$D$7)*(Assumptions!$E$7-Assumptions!$D$7)),Assumptions!$F$7-SQRT((1-D1039)*(Assumptions!$F$7-Assumptions!$D$7)*(Assumptions!$F$7-Assumptions!$E$7)))</f>
        <v>0.403670406178887</v>
      </c>
      <c r="G1039" s="19" t="n">
        <f aca="false">MIN(Assumptions!$D$24,MAX(Assumptions!$D$23,Assumptions!$D$8+Assumptions!$E$8*'Random Draws'!E1039))</f>
        <v>0.112969011574922</v>
      </c>
      <c r="H1039" s="19" t="n">
        <f aca="false">IF('Random Draws'!F1039&lt;(Assumptions!$E$9-Assumptions!$D$9)/(Assumptions!$F$9-Assumptions!$D$9),Assumptions!$D$9+SQRT('Random Draws'!F1039*(Assumptions!$F$9-Assumptions!$D$9)*(Assumptions!$E$9-Assumptions!$D$9)),Assumptions!$F$9-SQRT((1-'Random Draws'!F1039)*(Assumptions!$F$9-Assumptions!$D$9)*(Assumptions!$F$9-Assumptions!$E$9)))</f>
        <v>0.317735051643249</v>
      </c>
      <c r="I1039" s="19" t="n">
        <f aca="false">IF('Random Draws'!G1039&lt;(Assumptions!$E$10-Assumptions!$D$10)/(Assumptions!$F$10-Assumptions!$D$10),Assumptions!$D$10+SQRT('Random Draws'!G1039*(Assumptions!$F$10-Assumptions!$D$10)*(Assumptions!$E$10-Assumptions!$D$10)),Assumptions!$F$10-SQRT((1-'Random Draws'!G1039)*(Assumptions!$F$10-Assumptions!$D$10)*(Assumptions!$F$10-Assumptions!$E$10)))</f>
        <v>0.0190215756393409</v>
      </c>
      <c r="J1039" s="19" t="n">
        <f aca="false">IF('Random Draws'!H1039&lt;(Assumptions!$E$11-Assumptions!$D$11)/(Assumptions!$F$11-Assumptions!$D$11),Assumptions!$D$11+SQRT('Random Draws'!H1039*(Assumptions!$F$11-Assumptions!$D$11)*(Assumptions!$E$11-Assumptions!$D$11)),Assumptions!$F$11-SQRT((1-'Random Draws'!H1039)*(Assumptions!$F$11-Assumptions!$D$11)*(Assumptions!$F$11-Assumptions!$E$11)))</f>
        <v>0.169151928759588</v>
      </c>
      <c r="K1039" s="19" t="n">
        <f aca="false">MAX(G1039,I1039+Assumptions!$D$21)</f>
        <v>0.112969011574922</v>
      </c>
      <c r="L1039" s="28" t="n">
        <f aca="false">(F1039-Assumptions!$D$15)*(1-H1039)+Assumptions!$D$15-J1039</f>
        <v>0.147563796778821</v>
      </c>
      <c r="M1039" s="21" t="n">
        <f aca="false">Assumptions!$D$14*(1+E1039)^1*L1039-Assumptions!$D$14*(1+E1039)^0*E1039*Assumptions!$D$16</f>
        <v>23.181563283499</v>
      </c>
      <c r="N1039" s="21" t="n">
        <f aca="false">Assumptions!$D$14*(1+E1039)^2*L1039-Assumptions!$D$14*(1+E1039)^1*E1039*Assumptions!$D$16</f>
        <v>25.6086973960448</v>
      </c>
      <c r="O1039" s="21" t="n">
        <f aca="false">Assumptions!$D$14*(1+E1039)^3*L1039-Assumptions!$D$14*(1+E1039)^2*E1039*Assumptions!$D$16</f>
        <v>28.2899550087291</v>
      </c>
      <c r="P1039" s="21" t="n">
        <f aca="false">Assumptions!$D$14*(1+E1039)^4*L1039-Assumptions!$D$14*(1+E1039)^3*E1039*Assumptions!$D$16</f>
        <v>31.2519431198998</v>
      </c>
      <c r="Q1039" s="21" t="n">
        <f aca="false">Assumptions!$D$14*(1+E1039)^5*L1039-Assumptions!$D$14*(1+E1039)^4*E1039*Assumptions!$D$16</f>
        <v>34.5240545086794</v>
      </c>
      <c r="R1039" s="21" t="n">
        <f aca="false">M1039/(1+K1039)+N1039/(1+K1039)^2+O1039/(1+K1039)^3+P1039/(1+K1039)^4+Q1039/(1+K1039)^5</f>
        <v>102.607047217111</v>
      </c>
      <c r="S1039" s="21" t="n">
        <f aca="false">Q1039*(1+I1039)/(K1039-I1039)</f>
        <v>374.472768442729</v>
      </c>
      <c r="T1039" s="21" t="n">
        <f aca="false">R1039+S1039/(1+K1039)^5</f>
        <v>321.890004360509</v>
      </c>
      <c r="U1039" s="8" t="n">
        <f aca="false">(T1039-Assumptions!$D$17)/Assumptions!$D$18</f>
        <v>5.47560017442037</v>
      </c>
    </row>
    <row r="1040" customFormat="false" ht="15" hidden="false" customHeight="false" outlineLevel="0" collapsed="false">
      <c r="B1040" s="2" t="n">
        <v>1035</v>
      </c>
      <c r="C1040" s="27" t="n">
        <f aca="false">NORMSDIST('Random Draws'!C1040)</f>
        <v>0.992364226429827</v>
      </c>
      <c r="D1040" s="27" t="n">
        <f aca="false">NORMSDIST(Assumptions!$D$22*'Random Draws'!C1040+SQRT(1-Assumptions!$D$22^2)*'Random Draws'!D1040)</f>
        <v>0.882233362176867</v>
      </c>
      <c r="E1040" s="19" t="n">
        <f aca="false">IF(C1040&lt;(Assumptions!$E$6-Assumptions!$D$6)/(Assumptions!$F$6-Assumptions!$D$6),Assumptions!$D$6+SQRT(C1040*(Assumptions!$F$6-Assumptions!$D$6)*(Assumptions!$E$6-Assumptions!$D$6)),Assumptions!$F$6-SQRT((1-C1040)*(Assumptions!$F$6-Assumptions!$D$6)*(Assumptions!$F$6-Assumptions!$E$6)))</f>
        <v>0.133821094931069</v>
      </c>
      <c r="F1040" s="19" t="n">
        <f aca="false">IF(D1040&lt;(Assumptions!$E$7-Assumptions!$D$7)/(Assumptions!$F$7-Assumptions!$D$7),Assumptions!$D$7+SQRT(D1040*(Assumptions!$F$7-Assumptions!$D$7)*(Assumptions!$E$7-Assumptions!$D$7)),Assumptions!$F$7-SQRT((1-D1040)*(Assumptions!$F$7-Assumptions!$D$7)*(Assumptions!$F$7-Assumptions!$E$7)))</f>
        <v>0.438295932379102</v>
      </c>
      <c r="G1040" s="19" t="n">
        <f aca="false">MIN(Assumptions!$D$24,MAX(Assumptions!$D$23,Assumptions!$D$8+Assumptions!$E$8*'Random Draws'!E1040))</f>
        <v>0.092129328057874</v>
      </c>
      <c r="H1040" s="19" t="n">
        <f aca="false">IF('Random Draws'!F1040&lt;(Assumptions!$E$9-Assumptions!$D$9)/(Assumptions!$F$9-Assumptions!$D$9),Assumptions!$D$9+SQRT('Random Draws'!F1040*(Assumptions!$F$9-Assumptions!$D$9)*(Assumptions!$E$9-Assumptions!$D$9)),Assumptions!$F$9-SQRT((1-'Random Draws'!F1040)*(Assumptions!$F$9-Assumptions!$D$9)*(Assumptions!$F$9-Assumptions!$E$9)))</f>
        <v>0.253728547262329</v>
      </c>
      <c r="I1040" s="19" t="n">
        <f aca="false">IF('Random Draws'!G1040&lt;(Assumptions!$E$10-Assumptions!$D$10)/(Assumptions!$F$10-Assumptions!$D$10),Assumptions!$D$10+SQRT('Random Draws'!G1040*(Assumptions!$F$10-Assumptions!$D$10)*(Assumptions!$E$10-Assumptions!$D$10)),Assumptions!$F$10-SQRT((1-'Random Draws'!G1040)*(Assumptions!$F$10-Assumptions!$D$10)*(Assumptions!$F$10-Assumptions!$E$10)))</f>
        <v>0.0217035243633793</v>
      </c>
      <c r="J1040" s="19" t="n">
        <f aca="false">IF('Random Draws'!H1040&lt;(Assumptions!$E$11-Assumptions!$D$11)/(Assumptions!$F$11-Assumptions!$D$11),Assumptions!$D$11+SQRT('Random Draws'!H1040*(Assumptions!$F$11-Assumptions!$D$11)*(Assumptions!$E$11-Assumptions!$D$11)),Assumptions!$F$11-SQRT((1-'Random Draws'!H1040)*(Assumptions!$F$11-Assumptions!$D$11)*(Assumptions!$F$11-Assumptions!$E$11)))</f>
        <v>0.170507965663776</v>
      </c>
      <c r="K1040" s="19" t="n">
        <f aca="false">MAX(G1040,I1040+Assumptions!$D$21)</f>
        <v>0.092129328057874</v>
      </c>
      <c r="L1040" s="28" t="n">
        <f aca="false">(F1040-Assumptions!$D$15)*(1-H1040)+Assumptions!$D$15-J1040</f>
        <v>0.189564487665891</v>
      </c>
      <c r="M1040" s="21" t="n">
        <f aca="false">Assumptions!$D$14*(1+E1040)^1*L1040-Assumptions!$D$14*(1+E1040)^0*E1040*Assumptions!$D$16</f>
        <v>30.5830494070311</v>
      </c>
      <c r="N1040" s="21" t="n">
        <f aca="false">Assumptions!$D$14*(1+E1040)^2*L1040-Assumptions!$D$14*(1+E1040)^1*E1040*Assumptions!$D$16</f>
        <v>34.675706565011</v>
      </c>
      <c r="O1040" s="21" t="n">
        <f aca="false">Assumptions!$D$14*(1+E1040)^3*L1040-Assumptions!$D$14*(1+E1040)^2*E1040*Assumptions!$D$16</f>
        <v>39.3160475850492</v>
      </c>
      <c r="P1040" s="21" t="n">
        <f aca="false">Assumptions!$D$14*(1+E1040)^4*L1040-Assumptions!$D$14*(1+E1040)^3*E1040*Assumptions!$D$16</f>
        <v>44.5773641212424</v>
      </c>
      <c r="Q1040" s="21" t="n">
        <f aca="false">Assumptions!$D$14*(1+E1040)^5*L1040-Assumptions!$D$14*(1+E1040)^4*E1040*Assumptions!$D$16</f>
        <v>50.542755797088</v>
      </c>
      <c r="R1040" s="21" t="n">
        <f aca="false">M1040/(1+K1040)+N1040/(1+K1040)^2+O1040/(1+K1040)^3+P1040/(1+K1040)^4+Q1040/(1+K1040)^5</f>
        <v>151.121766088345</v>
      </c>
      <c r="S1040" s="21" t="n">
        <f aca="false">Q1040*(1+I1040)/(K1040-I1040)</f>
        <v>733.249874618885</v>
      </c>
      <c r="T1040" s="21" t="n">
        <f aca="false">R1040+S1040/(1+K1040)^5</f>
        <v>623.056180718419</v>
      </c>
      <c r="U1040" s="8" t="n">
        <f aca="false">(T1040-Assumptions!$D$17)/Assumptions!$D$18</f>
        <v>17.5222472287367</v>
      </c>
    </row>
    <row r="1041" customFormat="false" ht="15" hidden="false" customHeight="false" outlineLevel="0" collapsed="false">
      <c r="B1041" s="2" t="n">
        <v>1036</v>
      </c>
      <c r="C1041" s="27" t="n">
        <f aca="false">NORMSDIST('Random Draws'!C1041)</f>
        <v>0.0120491572481367</v>
      </c>
      <c r="D1041" s="27" t="n">
        <f aca="false">NORMSDIST(Assumptions!$D$22*'Random Draws'!C1041+SQRT(1-Assumptions!$D$22^2)*'Random Draws'!D1041)</f>
        <v>0.32641304105713</v>
      </c>
      <c r="E1041" s="19" t="n">
        <f aca="false">IF(C1041&lt;(Assumptions!$E$6-Assumptions!$D$6)/(Assumptions!$F$6-Assumptions!$D$6),Assumptions!$D$6+SQRT(C1041*(Assumptions!$F$6-Assumptions!$D$6)*(Assumptions!$E$6-Assumptions!$D$6)),Assumptions!$F$6-SQRT((1-C1041)*(Assumptions!$F$6-Assumptions!$D$6)*(Assumptions!$F$6-Assumptions!$E$6)))</f>
        <v>0.0477618159112854</v>
      </c>
      <c r="F1041" s="19" t="n">
        <f aca="false">IF(D1041&lt;(Assumptions!$E$7-Assumptions!$D$7)/(Assumptions!$F$7-Assumptions!$D$7),Assumptions!$D$7+SQRT(D1041*(Assumptions!$F$7-Assumptions!$D$7)*(Assumptions!$E$7-Assumptions!$D$7)),Assumptions!$F$7-SQRT((1-D1041)*(Assumptions!$F$7-Assumptions!$D$7)*(Assumptions!$F$7-Assumptions!$E$7)))</f>
        <v>0.404254697449455</v>
      </c>
      <c r="G1041" s="19" t="n">
        <f aca="false">MIN(Assumptions!$D$24,MAX(Assumptions!$D$23,Assumptions!$D$8+Assumptions!$E$8*'Random Draws'!E1041))</f>
        <v>0.078878397677813</v>
      </c>
      <c r="H1041" s="19" t="n">
        <f aca="false">IF('Random Draws'!F1041&lt;(Assumptions!$E$9-Assumptions!$D$9)/(Assumptions!$F$9-Assumptions!$D$9),Assumptions!$D$9+SQRT('Random Draws'!F1041*(Assumptions!$F$9-Assumptions!$D$9)*(Assumptions!$E$9-Assumptions!$D$9)),Assumptions!$F$9-SQRT((1-'Random Draws'!F1041)*(Assumptions!$F$9-Assumptions!$D$9)*(Assumptions!$F$9-Assumptions!$E$9)))</f>
        <v>0.282964138774165</v>
      </c>
      <c r="I1041" s="19" t="n">
        <f aca="false">IF('Random Draws'!G1041&lt;(Assumptions!$E$10-Assumptions!$D$10)/(Assumptions!$F$10-Assumptions!$D$10),Assumptions!$D$10+SQRT('Random Draws'!G1041*(Assumptions!$F$10-Assumptions!$D$10)*(Assumptions!$E$10-Assumptions!$D$10)),Assumptions!$F$10-SQRT((1-'Random Draws'!G1041)*(Assumptions!$F$10-Assumptions!$D$10)*(Assumptions!$F$10-Assumptions!$E$10)))</f>
        <v>0.0175281561973334</v>
      </c>
      <c r="J1041" s="19" t="n">
        <f aca="false">IF('Random Draws'!H1041&lt;(Assumptions!$E$11-Assumptions!$D$11)/(Assumptions!$F$11-Assumptions!$D$11),Assumptions!$D$11+SQRT('Random Draws'!H1041*(Assumptions!$F$11-Assumptions!$D$11)*(Assumptions!$E$11-Assumptions!$D$11)),Assumptions!$F$11-SQRT((1-'Random Draws'!H1041)*(Assumptions!$F$11-Assumptions!$D$11)*(Assumptions!$F$11-Assumptions!$E$11)))</f>
        <v>0.135918894347033</v>
      </c>
      <c r="K1041" s="19" t="n">
        <f aca="false">MAX(G1041,I1041+Assumptions!$D$21)</f>
        <v>0.078878397677813</v>
      </c>
      <c r="L1041" s="28" t="n">
        <f aca="false">(F1041-Assumptions!$D$15)*(1-H1041)+Assumptions!$D$15-J1041</f>
        <v>0.190731558833868</v>
      </c>
      <c r="M1041" s="21" t="n">
        <f aca="false">Assumptions!$D$14*(1+E1041)^1*L1041-Assumptions!$D$14*(1+E1041)^0*E1041*Assumptions!$D$16</f>
        <v>28.7692165439136</v>
      </c>
      <c r="N1041" s="21" t="n">
        <f aca="false">Assumptions!$D$14*(1+E1041)^2*L1041-Assumptions!$D$14*(1+E1041)^1*E1041*Assumptions!$D$16</f>
        <v>30.1432865683959</v>
      </c>
      <c r="O1041" s="21" t="n">
        <f aca="false">Assumptions!$D$14*(1+E1041)^3*L1041-Assumptions!$D$14*(1+E1041)^2*E1041*Assumptions!$D$16</f>
        <v>31.5829846724367</v>
      </c>
      <c r="P1041" s="21" t="n">
        <f aca="false">Assumptions!$D$14*(1+E1041)^4*L1041-Assumptions!$D$14*(1+E1041)^3*E1041*Assumptions!$D$16</f>
        <v>33.0914453722906</v>
      </c>
      <c r="Q1041" s="21" t="n">
        <f aca="false">Assumptions!$D$14*(1+E1041)^5*L1041-Assumptions!$D$14*(1+E1041)^4*E1041*Assumptions!$D$16</f>
        <v>34.6719528944003</v>
      </c>
      <c r="R1041" s="21" t="n">
        <f aca="false">M1041/(1+K1041)+N1041/(1+K1041)^2+O1041/(1+K1041)^3+P1041/(1+K1041)^4+Q1041/(1+K1041)^5</f>
        <v>125.85705865326</v>
      </c>
      <c r="S1041" s="21" t="n">
        <f aca="false">Q1041*(1+I1041)/(K1041-I1041)</f>
        <v>575.053780540134</v>
      </c>
      <c r="T1041" s="21" t="n">
        <f aca="false">R1041+S1041/(1+K1041)^5</f>
        <v>519.267585268064</v>
      </c>
      <c r="U1041" s="8" t="n">
        <f aca="false">(T1041-Assumptions!$D$17)/Assumptions!$D$18</f>
        <v>13.3707034107226</v>
      </c>
    </row>
    <row r="1042" customFormat="false" ht="15" hidden="false" customHeight="false" outlineLevel="0" collapsed="false">
      <c r="B1042" s="2" t="n">
        <v>1037</v>
      </c>
      <c r="C1042" s="27" t="n">
        <f aca="false">NORMSDIST('Random Draws'!C1042)</f>
        <v>0.82413024633901</v>
      </c>
      <c r="D1042" s="27" t="n">
        <f aca="false">NORMSDIST(Assumptions!$D$22*'Random Draws'!C1042+SQRT(1-Assumptions!$D$22^2)*'Random Draws'!D1042)</f>
        <v>0.541255339030327</v>
      </c>
      <c r="E1042" s="19" t="n">
        <f aca="false">IF(C1042&lt;(Assumptions!$E$6-Assumptions!$D$6)/(Assumptions!$F$6-Assumptions!$D$6),Assumptions!$D$6+SQRT(C1042*(Assumptions!$F$6-Assumptions!$D$6)*(Assumptions!$E$6-Assumptions!$D$6)),Assumptions!$F$6-SQRT((1-C1042)*(Assumptions!$F$6-Assumptions!$D$6)*(Assumptions!$F$6-Assumptions!$E$6)))</f>
        <v>0.110346184591103</v>
      </c>
      <c r="F1042" s="19" t="n">
        <f aca="false">IF(D1042&lt;(Assumptions!$E$7-Assumptions!$D$7)/(Assumptions!$F$7-Assumptions!$D$7),Assumptions!$D$7+SQRT(D1042*(Assumptions!$F$7-Assumptions!$D$7)*(Assumptions!$E$7-Assumptions!$D$7)),Assumptions!$F$7-SQRT((1-D1042)*(Assumptions!$F$7-Assumptions!$D$7)*(Assumptions!$F$7-Assumptions!$E$7)))</f>
        <v>0.416987121652019</v>
      </c>
      <c r="G1042" s="19" t="n">
        <f aca="false">MIN(Assumptions!$D$24,MAX(Assumptions!$D$23,Assumptions!$D$8+Assumptions!$E$8*'Random Draws'!E1042))</f>
        <v>0.067979973639663</v>
      </c>
      <c r="H1042" s="19" t="n">
        <f aca="false">IF('Random Draws'!F1042&lt;(Assumptions!$E$9-Assumptions!$D$9)/(Assumptions!$F$9-Assumptions!$D$9),Assumptions!$D$9+SQRT('Random Draws'!F1042*(Assumptions!$F$9-Assumptions!$D$9)*(Assumptions!$E$9-Assumptions!$D$9)),Assumptions!$F$9-SQRT((1-'Random Draws'!F1042)*(Assumptions!$F$9-Assumptions!$D$9)*(Assumptions!$F$9-Assumptions!$E$9)))</f>
        <v>0.308964155354644</v>
      </c>
      <c r="I1042" s="19" t="n">
        <f aca="false">IF('Random Draws'!G1042&lt;(Assumptions!$E$10-Assumptions!$D$10)/(Assumptions!$F$10-Assumptions!$D$10),Assumptions!$D$10+SQRT('Random Draws'!G1042*(Assumptions!$F$10-Assumptions!$D$10)*(Assumptions!$E$10-Assumptions!$D$10)),Assumptions!$F$10-SQRT((1-'Random Draws'!G1042)*(Assumptions!$F$10-Assumptions!$D$10)*(Assumptions!$F$10-Assumptions!$E$10)))</f>
        <v>0.0127483882142312</v>
      </c>
      <c r="J1042" s="19" t="n">
        <f aca="false">IF('Random Draws'!H1042&lt;(Assumptions!$E$11-Assumptions!$D$11)/(Assumptions!$F$11-Assumptions!$D$11),Assumptions!$D$11+SQRT('Random Draws'!H1042*(Assumptions!$F$11-Assumptions!$D$11)*(Assumptions!$E$11-Assumptions!$D$11)),Assumptions!$F$11-SQRT((1-'Random Draws'!H1042)*(Assumptions!$F$11-Assumptions!$D$11)*(Assumptions!$F$11-Assumptions!$E$11)))</f>
        <v>0.16200605922645</v>
      </c>
      <c r="K1042" s="19" t="n">
        <f aca="false">MAX(G1042,I1042+Assumptions!$D$21)</f>
        <v>0.067979973639663</v>
      </c>
      <c r="L1042" s="28" t="n">
        <f aca="false">(F1042-Assumptions!$D$15)*(1-H1042)+Assumptions!$D$15-J1042</f>
        <v>0.166312328786692</v>
      </c>
      <c r="M1042" s="21" t="n">
        <f aca="false">Assumptions!$D$14*(1+E1042)^1*L1042-Assumptions!$D$14*(1+E1042)^0*E1042*Assumptions!$D$16</f>
        <v>26.2963117562496</v>
      </c>
      <c r="N1042" s="21" t="n">
        <f aca="false">Assumptions!$D$14*(1+E1042)^2*L1042-Assumptions!$D$14*(1+E1042)^1*E1042*Assumptions!$D$16</f>
        <v>29.1980094273698</v>
      </c>
      <c r="O1042" s="21" t="n">
        <f aca="false">Assumptions!$D$14*(1+E1042)^3*L1042-Assumptions!$D$14*(1+E1042)^2*E1042*Assumptions!$D$16</f>
        <v>32.4198983653352</v>
      </c>
      <c r="P1042" s="21" t="n">
        <f aca="false">Assumptions!$D$14*(1+E1042)^4*L1042-Assumptions!$D$14*(1+E1042)^3*E1042*Assumptions!$D$16</f>
        <v>35.9973104547812</v>
      </c>
      <c r="Q1042" s="21" t="n">
        <f aca="false">Assumptions!$D$14*(1+E1042)^5*L1042-Assumptions!$D$14*(1+E1042)^4*E1042*Assumptions!$D$16</f>
        <v>39.9694763190077</v>
      </c>
      <c r="R1042" s="21" t="n">
        <f aca="false">M1042/(1+K1042)+N1042/(1+K1042)^2+O1042/(1+K1042)^3+P1042/(1+K1042)^4+Q1042/(1+K1042)^5</f>
        <v>133.275213244046</v>
      </c>
      <c r="S1042" s="21" t="n">
        <f aca="false">Q1042*(1+I1042)/(K1042-I1042)</f>
        <v>732.896265932701</v>
      </c>
      <c r="T1042" s="21" t="n">
        <f aca="false">R1042+S1042/(1+K1042)^5</f>
        <v>660.780678808345</v>
      </c>
      <c r="U1042" s="8" t="n">
        <f aca="false">(T1042-Assumptions!$D$17)/Assumptions!$D$18</f>
        <v>19.0312271523338</v>
      </c>
    </row>
    <row r="1043" customFormat="false" ht="15" hidden="false" customHeight="false" outlineLevel="0" collapsed="false">
      <c r="B1043" s="2" t="n">
        <v>1038</v>
      </c>
      <c r="C1043" s="27" t="n">
        <f aca="false">NORMSDIST('Random Draws'!C1043)</f>
        <v>0.442252234445432</v>
      </c>
      <c r="D1043" s="27" t="n">
        <f aca="false">NORMSDIST(Assumptions!$D$22*'Random Draws'!C1043+SQRT(1-Assumptions!$D$22^2)*'Random Draws'!D1043)</f>
        <v>0.193521677699059</v>
      </c>
      <c r="E1043" s="19" t="n">
        <f aca="false">IF(C1043&lt;(Assumptions!$E$6-Assumptions!$D$6)/(Assumptions!$F$6-Assumptions!$D$6),Assumptions!$D$6+SQRT(C1043*(Assumptions!$F$6-Assumptions!$D$6)*(Assumptions!$E$6-Assumptions!$D$6)),Assumptions!$F$6-SQRT((1-C1043)*(Assumptions!$F$6-Assumptions!$D$6)*(Assumptions!$F$6-Assumptions!$E$6)))</f>
        <v>0.0870240488710528</v>
      </c>
      <c r="F1043" s="19" t="n">
        <f aca="false">IF(D1043&lt;(Assumptions!$E$7-Assumptions!$D$7)/(Assumptions!$F$7-Assumptions!$D$7),Assumptions!$D$7+SQRT(D1043*(Assumptions!$F$7-Assumptions!$D$7)*(Assumptions!$E$7-Assumptions!$D$7)),Assumptions!$F$7-SQRT((1-D1043)*(Assumptions!$F$7-Assumptions!$D$7)*(Assumptions!$F$7-Assumptions!$E$7)))</f>
        <v>0.394075358636328</v>
      </c>
      <c r="G1043" s="19" t="n">
        <f aca="false">MIN(Assumptions!$D$24,MAX(Assumptions!$D$23,Assumptions!$D$8+Assumptions!$E$8*'Random Draws'!E1043))</f>
        <v>0.072558644519237</v>
      </c>
      <c r="H1043" s="19" t="n">
        <f aca="false">IF('Random Draws'!F1043&lt;(Assumptions!$E$9-Assumptions!$D$9)/(Assumptions!$F$9-Assumptions!$D$9),Assumptions!$D$9+SQRT('Random Draws'!F1043*(Assumptions!$F$9-Assumptions!$D$9)*(Assumptions!$E$9-Assumptions!$D$9)),Assumptions!$F$9-SQRT((1-'Random Draws'!F1043)*(Assumptions!$F$9-Assumptions!$D$9)*(Assumptions!$F$9-Assumptions!$E$9)))</f>
        <v>0.279786957108089</v>
      </c>
      <c r="I1043" s="19" t="n">
        <f aca="false">IF('Random Draws'!G1043&lt;(Assumptions!$E$10-Assumptions!$D$10)/(Assumptions!$F$10-Assumptions!$D$10),Assumptions!$D$10+SQRT('Random Draws'!G1043*(Assumptions!$F$10-Assumptions!$D$10)*(Assumptions!$E$10-Assumptions!$D$10)),Assumptions!$F$10-SQRT((1-'Random Draws'!G1043)*(Assumptions!$F$10-Assumptions!$D$10)*(Assumptions!$F$10-Assumptions!$E$10)))</f>
        <v>0.017343511014285</v>
      </c>
      <c r="J1043" s="19" t="n">
        <f aca="false">IF('Random Draws'!H1043&lt;(Assumptions!$E$11-Assumptions!$D$11)/(Assumptions!$F$11-Assumptions!$D$11),Assumptions!$D$11+SQRT('Random Draws'!H1043*(Assumptions!$F$11-Assumptions!$D$11)*(Assumptions!$E$11-Assumptions!$D$11)),Assumptions!$F$11-SQRT((1-'Random Draws'!H1043)*(Assumptions!$F$11-Assumptions!$D$11)*(Assumptions!$F$11-Assumptions!$E$11)))</f>
        <v>0.175645497406103</v>
      </c>
      <c r="K1043" s="19" t="n">
        <f aca="false">MAX(G1043,I1043+Assumptions!$D$21)</f>
        <v>0.072558644519237</v>
      </c>
      <c r="L1043" s="28" t="n">
        <f aca="false">(F1043-Assumptions!$D$15)*(1-H1043)+Assumptions!$D$15-J1043</f>
        <v>0.144545020190139</v>
      </c>
      <c r="M1043" s="21" t="n">
        <f aca="false">Assumptions!$D$14*(1+E1043)^1*L1043-Assumptions!$D$14*(1+E1043)^0*E1043*Assumptions!$D$16</f>
        <v>22.4044127856397</v>
      </c>
      <c r="N1043" s="21" t="n">
        <f aca="false">Assumptions!$D$14*(1+E1043)^2*L1043-Assumptions!$D$14*(1+E1043)^1*E1043*Assumptions!$D$16</f>
        <v>24.3541354988244</v>
      </c>
      <c r="O1043" s="21" t="n">
        <f aca="false">Assumptions!$D$14*(1+E1043)^3*L1043-Assumptions!$D$14*(1+E1043)^2*E1043*Assumptions!$D$16</f>
        <v>26.4735309766864</v>
      </c>
      <c r="P1043" s="21" t="n">
        <f aca="false">Assumptions!$D$14*(1+E1043)^4*L1043-Assumptions!$D$14*(1+E1043)^3*E1043*Assumptions!$D$16</f>
        <v>28.7773648301909</v>
      </c>
      <c r="Q1043" s="21" t="n">
        <f aca="false">Assumptions!$D$14*(1+E1043)^5*L1043-Assumptions!$D$14*(1+E1043)^4*E1043*Assumptions!$D$16</f>
        <v>31.2816876335535</v>
      </c>
      <c r="R1043" s="21" t="n">
        <f aca="false">M1043/(1+K1043)+N1043/(1+K1043)^2+O1043/(1+K1043)^3+P1043/(1+K1043)^4+Q1043/(1+K1043)^5</f>
        <v>107.299246548882</v>
      </c>
      <c r="S1043" s="21" t="n">
        <f aca="false">Q1043*(1+I1043)/(K1043-I1043)</f>
        <v>576.36774390335</v>
      </c>
      <c r="T1043" s="21" t="n">
        <f aca="false">R1043+S1043/(1+K1043)^5</f>
        <v>513.363192119836</v>
      </c>
      <c r="U1043" s="8" t="n">
        <f aca="false">(T1043-Assumptions!$D$17)/Assumptions!$D$18</f>
        <v>13.1345276847934</v>
      </c>
    </row>
    <row r="1044" customFormat="false" ht="15" hidden="false" customHeight="false" outlineLevel="0" collapsed="false">
      <c r="B1044" s="2" t="n">
        <v>1039</v>
      </c>
      <c r="C1044" s="27" t="n">
        <f aca="false">NORMSDIST('Random Draws'!C1044)</f>
        <v>0.679822503374203</v>
      </c>
      <c r="D1044" s="27" t="n">
        <f aca="false">NORMSDIST(Assumptions!$D$22*'Random Draws'!C1044+SQRT(1-Assumptions!$D$22^2)*'Random Draws'!D1044)</f>
        <v>0.226134543670555</v>
      </c>
      <c r="E1044" s="19" t="n">
        <f aca="false">IF(C1044&lt;(Assumptions!$E$6-Assumptions!$D$6)/(Assumptions!$F$6-Assumptions!$D$6),Assumptions!$D$6+SQRT(C1044*(Assumptions!$F$6-Assumptions!$D$6)*(Assumptions!$E$6-Assumptions!$D$6)),Assumptions!$F$6-SQRT((1-C1044)*(Assumptions!$F$6-Assumptions!$D$6)*(Assumptions!$F$6-Assumptions!$E$6)))</f>
        <v>0.0999889079987938</v>
      </c>
      <c r="F1044" s="19" t="n">
        <f aca="false">IF(D1044&lt;(Assumptions!$E$7-Assumptions!$D$7)/(Assumptions!$F$7-Assumptions!$D$7),Assumptions!$D$7+SQRT(D1044*(Assumptions!$F$7-Assumptions!$D$7)*(Assumptions!$E$7-Assumptions!$D$7)),Assumptions!$F$7-SQRT((1-D1044)*(Assumptions!$F$7-Assumptions!$D$7)*(Assumptions!$F$7-Assumptions!$E$7)))</f>
        <v>0.396834864761844</v>
      </c>
      <c r="G1044" s="19" t="n">
        <f aca="false">MIN(Assumptions!$D$24,MAX(Assumptions!$D$23,Assumptions!$D$8+Assumptions!$E$8*'Random Draws'!E1044))</f>
        <v>0.099313478953389</v>
      </c>
      <c r="H1044" s="19" t="n">
        <f aca="false">IF('Random Draws'!F1044&lt;(Assumptions!$E$9-Assumptions!$D$9)/(Assumptions!$F$9-Assumptions!$D$9),Assumptions!$D$9+SQRT('Random Draws'!F1044*(Assumptions!$F$9-Assumptions!$D$9)*(Assumptions!$E$9-Assumptions!$D$9)),Assumptions!$F$9-SQRT((1-'Random Draws'!F1044)*(Assumptions!$F$9-Assumptions!$D$9)*(Assumptions!$F$9-Assumptions!$E$9)))</f>
        <v>0.263947484493688</v>
      </c>
      <c r="I1044" s="19" t="n">
        <f aca="false">IF('Random Draws'!G1044&lt;(Assumptions!$E$10-Assumptions!$D$10)/(Assumptions!$F$10-Assumptions!$D$10),Assumptions!$D$10+SQRT('Random Draws'!G1044*(Assumptions!$F$10-Assumptions!$D$10)*(Assumptions!$E$10-Assumptions!$D$10)),Assumptions!$F$10-SQRT((1-'Random Draws'!G1044)*(Assumptions!$F$10-Assumptions!$D$10)*(Assumptions!$F$10-Assumptions!$E$10)))</f>
        <v>0.0155233938244253</v>
      </c>
      <c r="J1044" s="19" t="n">
        <f aca="false">IF('Random Draws'!H1044&lt;(Assumptions!$E$11-Assumptions!$D$11)/(Assumptions!$F$11-Assumptions!$D$11),Assumptions!$D$11+SQRT('Random Draws'!H1044*(Assumptions!$F$11-Assumptions!$D$11)*(Assumptions!$E$11-Assumptions!$D$11)),Assumptions!$F$11-SQRT((1-'Random Draws'!H1044)*(Assumptions!$F$11-Assumptions!$D$11)*(Assumptions!$F$11-Assumptions!$E$11)))</f>
        <v>0.164566460058084</v>
      </c>
      <c r="K1044" s="19" t="n">
        <f aca="false">MAX(G1044,I1044+Assumptions!$D$21)</f>
        <v>0.099313478953389</v>
      </c>
      <c r="L1044" s="28" t="n">
        <f aca="false">(F1044-Assumptions!$D$15)*(1-H1044)+Assumptions!$D$15-J1044</f>
        <v>0.161838013374658</v>
      </c>
      <c r="M1044" s="21" t="n">
        <f aca="false">Assumptions!$D$14*(1+E1044)^1*L1044-Assumptions!$D$14*(1+E1044)^0*E1044*Assumptions!$D$16</f>
        <v>25.3779510928844</v>
      </c>
      <c r="N1044" s="21" t="n">
        <f aca="false">Assumptions!$D$14*(1+E1044)^2*L1044-Assumptions!$D$14*(1+E1044)^1*E1044*Assumptions!$D$16</f>
        <v>27.9154647099088</v>
      </c>
      <c r="O1044" s="21" t="n">
        <f aca="false">Assumptions!$D$14*(1+E1044)^3*L1044-Assumptions!$D$14*(1+E1044)^2*E1044*Assumptions!$D$16</f>
        <v>30.7067015425314</v>
      </c>
      <c r="P1044" s="21" t="n">
        <f aca="false">Assumptions!$D$14*(1+E1044)^4*L1044-Assumptions!$D$14*(1+E1044)^3*E1044*Assumptions!$D$16</f>
        <v>33.777031098014</v>
      </c>
      <c r="Q1044" s="21" t="n">
        <f aca="false">Assumptions!$D$14*(1+E1044)^5*L1044-Assumptions!$D$14*(1+E1044)^4*E1044*Assumptions!$D$16</f>
        <v>37.1543595529457</v>
      </c>
      <c r="R1044" s="21" t="n">
        <f aca="false">M1044/(1+K1044)+N1044/(1+K1044)^2+O1044/(1+K1044)^3+P1044/(1+K1044)^4+Q1044/(1+K1044)^5</f>
        <v>115.56828726535</v>
      </c>
      <c r="S1044" s="21" t="n">
        <f aca="false">Q1044*(1+I1044)/(K1044-I1044)</f>
        <v>450.30532252721</v>
      </c>
      <c r="T1044" s="21" t="n">
        <f aca="false">R1044+S1044/(1+K1044)^5</f>
        <v>396.04661880754</v>
      </c>
      <c r="U1044" s="8" t="n">
        <f aca="false">(T1044-Assumptions!$D$17)/Assumptions!$D$18</f>
        <v>8.44186475230162</v>
      </c>
    </row>
    <row r="1045" customFormat="false" ht="15" hidden="false" customHeight="false" outlineLevel="0" collapsed="false">
      <c r="B1045" s="2" t="n">
        <v>1040</v>
      </c>
      <c r="C1045" s="27" t="n">
        <f aca="false">NORMSDIST('Random Draws'!C1045)</f>
        <v>0.910478020000854</v>
      </c>
      <c r="D1045" s="27" t="n">
        <f aca="false">NORMSDIST(Assumptions!$D$22*'Random Draws'!C1045+SQRT(1-Assumptions!$D$22^2)*'Random Draws'!D1045)</f>
        <v>0.128786804282647</v>
      </c>
      <c r="E1045" s="19" t="n">
        <f aca="false">IF(C1045&lt;(Assumptions!$E$6-Assumptions!$D$6)/(Assumptions!$F$6-Assumptions!$D$6),Assumptions!$D$6+SQRT(C1045*(Assumptions!$F$6-Assumptions!$D$6)*(Assumptions!$E$6-Assumptions!$D$6)),Assumptions!$F$6-SQRT((1-C1045)*(Assumptions!$F$6-Assumptions!$D$6)*(Assumptions!$F$6-Assumptions!$E$6)))</f>
        <v>0.11884320676483</v>
      </c>
      <c r="F1045" s="19" t="n">
        <f aca="false">IF(D1045&lt;(Assumptions!$E$7-Assumptions!$D$7)/(Assumptions!$F$7-Assumptions!$D$7),Assumptions!$D$7+SQRT(D1045*(Assumptions!$F$7-Assumptions!$D$7)*(Assumptions!$E$7-Assumptions!$D$7)),Assumptions!$F$7-SQRT((1-D1045)*(Assumptions!$F$7-Assumptions!$D$7)*(Assumptions!$F$7-Assumptions!$E$7)))</f>
        <v>0.387797856494627</v>
      </c>
      <c r="G1045" s="19" t="n">
        <f aca="false">MIN(Assumptions!$D$24,MAX(Assumptions!$D$23,Assumptions!$D$8+Assumptions!$E$8*'Random Draws'!E1045))</f>
        <v>0.103439280839199</v>
      </c>
      <c r="H1045" s="19" t="n">
        <f aca="false">IF('Random Draws'!F1045&lt;(Assumptions!$E$9-Assumptions!$D$9)/(Assumptions!$F$9-Assumptions!$D$9),Assumptions!$D$9+SQRT('Random Draws'!F1045*(Assumptions!$F$9-Assumptions!$D$9)*(Assumptions!$E$9-Assumptions!$D$9)),Assumptions!$F$9-SQRT((1-'Random Draws'!F1045)*(Assumptions!$F$9-Assumptions!$D$9)*(Assumptions!$F$9-Assumptions!$E$9)))</f>
        <v>0.282370342123355</v>
      </c>
      <c r="I1045" s="19" t="n">
        <f aca="false">IF('Random Draws'!G1045&lt;(Assumptions!$E$10-Assumptions!$D$10)/(Assumptions!$F$10-Assumptions!$D$10),Assumptions!$D$10+SQRT('Random Draws'!G1045*(Assumptions!$F$10-Assumptions!$D$10)*(Assumptions!$E$10-Assumptions!$D$10)),Assumptions!$F$10-SQRT((1-'Random Draws'!G1045)*(Assumptions!$F$10-Assumptions!$D$10)*(Assumptions!$F$10-Assumptions!$E$10)))</f>
        <v>0.0183741593632331</v>
      </c>
      <c r="J1045" s="19" t="n">
        <f aca="false">IF('Random Draws'!H1045&lt;(Assumptions!$E$11-Assumptions!$D$11)/(Assumptions!$F$11-Assumptions!$D$11),Assumptions!$D$11+SQRT('Random Draws'!H1045*(Assumptions!$F$11-Assumptions!$D$11)*(Assumptions!$E$11-Assumptions!$D$11)),Assumptions!$F$11-SQRT((1-'Random Draws'!H1045)*(Assumptions!$F$11-Assumptions!$D$11)*(Assumptions!$F$11-Assumptions!$E$11)))</f>
        <v>0.156881392496217</v>
      </c>
      <c r="K1045" s="19" t="n">
        <f aca="false">MAX(G1045,I1045+Assumptions!$D$21)</f>
        <v>0.103439280839199</v>
      </c>
      <c r="L1045" s="28" t="n">
        <f aca="false">(F1045-Assumptions!$D$15)*(1-H1045)+Assumptions!$D$15-J1045</f>
        <v>0.158121995061355</v>
      </c>
      <c r="M1045" s="21" t="n">
        <f aca="false">Assumptions!$D$14*(1+E1045)^1*L1045-Assumptions!$D$14*(1+E1045)^0*E1045*Assumptions!$D$16</f>
        <v>25.1355214526753</v>
      </c>
      <c r="N1045" s="21" t="n">
        <f aca="false">Assumptions!$D$14*(1+E1045)^2*L1045-Assumptions!$D$14*(1+E1045)^1*E1045*Assumptions!$D$16</f>
        <v>28.1227074258175</v>
      </c>
      <c r="O1045" s="21" t="n">
        <f aca="false">Assumptions!$D$14*(1+E1045)^3*L1045-Assumptions!$D$14*(1+E1045)^2*E1045*Assumptions!$D$16</f>
        <v>31.4649001592107</v>
      </c>
      <c r="P1045" s="21" t="n">
        <f aca="false">Assumptions!$D$14*(1+E1045)^4*L1045-Assumptions!$D$14*(1+E1045)^3*E1045*Assumptions!$D$16</f>
        <v>35.2042897946665</v>
      </c>
      <c r="Q1045" s="21" t="n">
        <f aca="false">Assumptions!$D$14*(1+E1045)^5*L1045-Assumptions!$D$14*(1+E1045)^4*E1045*Assumptions!$D$16</f>
        <v>39.3880804857431</v>
      </c>
      <c r="R1045" s="21" t="n">
        <f aca="false">M1045/(1+K1045)+N1045/(1+K1045)^2+O1045/(1+K1045)^3+P1045/(1+K1045)^4+Q1045/(1+K1045)^5</f>
        <v>117.120928564381</v>
      </c>
      <c r="S1045" s="21" t="n">
        <f aca="false">Q1045*(1+I1045)/(K1045-I1045)</f>
        <v>471.542303797604</v>
      </c>
      <c r="T1045" s="21" t="n">
        <f aca="false">R1045+S1045/(1+K1045)^5</f>
        <v>405.376997856228</v>
      </c>
      <c r="U1045" s="8" t="n">
        <f aca="false">(T1045-Assumptions!$D$17)/Assumptions!$D$18</f>
        <v>8.81507991424912</v>
      </c>
    </row>
    <row r="1046" customFormat="false" ht="15" hidden="false" customHeight="false" outlineLevel="0" collapsed="false">
      <c r="B1046" s="2" t="n">
        <v>1041</v>
      </c>
      <c r="C1046" s="27" t="n">
        <f aca="false">NORMSDIST('Random Draws'!C1046)</f>
        <v>0.274884961097817</v>
      </c>
      <c r="D1046" s="27" t="n">
        <f aca="false">NORMSDIST(Assumptions!$D$22*'Random Draws'!C1046+SQRT(1-Assumptions!$D$22^2)*'Random Draws'!D1046)</f>
        <v>0.11996095497104</v>
      </c>
      <c r="E1046" s="19" t="n">
        <f aca="false">IF(C1046&lt;(Assumptions!$E$6-Assumptions!$D$6)/(Assumptions!$F$6-Assumptions!$D$6),Assumptions!$D$6+SQRT(C1046*(Assumptions!$F$6-Assumptions!$D$6)*(Assumptions!$E$6-Assumptions!$D$6)),Assumptions!$F$6-SQRT((1-C1046)*(Assumptions!$F$6-Assumptions!$D$6)*(Assumptions!$F$6-Assumptions!$E$6)))</f>
        <v>0.0770732357029851</v>
      </c>
      <c r="F1046" s="19" t="n">
        <f aca="false">IF(D1046&lt;(Assumptions!$E$7-Assumptions!$D$7)/(Assumptions!$F$7-Assumptions!$D$7),Assumptions!$D$7+SQRT(D1046*(Assumptions!$F$7-Assumptions!$D$7)*(Assumptions!$E$7-Assumptions!$D$7)),Assumptions!$F$7-SQRT((1-D1046)*(Assumptions!$F$7-Assumptions!$D$7)*(Assumptions!$F$7-Assumptions!$E$7)))</f>
        <v>0.386828450007897</v>
      </c>
      <c r="G1046" s="19" t="n">
        <f aca="false">MIN(Assumptions!$D$24,MAX(Assumptions!$D$23,Assumptions!$D$8+Assumptions!$E$8*'Random Draws'!E1046))</f>
        <v>0.078035258430522</v>
      </c>
      <c r="H1046" s="19" t="n">
        <f aca="false">IF('Random Draws'!F1046&lt;(Assumptions!$E$9-Assumptions!$D$9)/(Assumptions!$F$9-Assumptions!$D$9),Assumptions!$D$9+SQRT('Random Draws'!F1046*(Assumptions!$F$9-Assumptions!$D$9)*(Assumptions!$E$9-Assumptions!$D$9)),Assumptions!$F$9-SQRT((1-'Random Draws'!F1046)*(Assumptions!$F$9-Assumptions!$D$9)*(Assumptions!$F$9-Assumptions!$E$9)))</f>
        <v>0.263035913253224</v>
      </c>
      <c r="I1046" s="19" t="n">
        <f aca="false">IF('Random Draws'!G1046&lt;(Assumptions!$E$10-Assumptions!$D$10)/(Assumptions!$F$10-Assumptions!$D$10),Assumptions!$D$10+SQRT('Random Draws'!G1046*(Assumptions!$F$10-Assumptions!$D$10)*(Assumptions!$E$10-Assumptions!$D$10)),Assumptions!$F$10-SQRT((1-'Random Draws'!G1046)*(Assumptions!$F$10-Assumptions!$D$10)*(Assumptions!$F$10-Assumptions!$E$10)))</f>
        <v>0.0234561227904885</v>
      </c>
      <c r="J1046" s="19" t="n">
        <f aca="false">IF('Random Draws'!H1046&lt;(Assumptions!$E$11-Assumptions!$D$11)/(Assumptions!$F$11-Assumptions!$D$11),Assumptions!$D$11+SQRT('Random Draws'!H1046*(Assumptions!$F$11-Assumptions!$D$11)*(Assumptions!$E$11-Assumptions!$D$11)),Assumptions!$F$11-SQRT((1-'Random Draws'!H1046)*(Assumptions!$F$11-Assumptions!$D$11)*(Assumptions!$F$11-Assumptions!$E$11)))</f>
        <v>0.167538426658763</v>
      </c>
      <c r="K1046" s="19" t="n">
        <f aca="false">MAX(G1046,I1046+Assumptions!$D$21)</f>
        <v>0.078035258430522</v>
      </c>
      <c r="L1046" s="28" t="n">
        <f aca="false">(F1046-Assumptions!$D$15)*(1-H1046)+Assumptions!$D$15-J1046</f>
        <v>0.151734917451897</v>
      </c>
      <c r="M1046" s="21" t="n">
        <f aca="false">Assumptions!$D$14*(1+E1046)^1*L1046-Assumptions!$D$14*(1+E1046)^0*E1046*Assumptions!$D$16</f>
        <v>23.3620261085028</v>
      </c>
      <c r="N1046" s="21" t="n">
        <f aca="false">Assumptions!$D$14*(1+E1046)^2*L1046-Assumptions!$D$14*(1+E1046)^1*E1046*Assumptions!$D$16</f>
        <v>25.1626130532628</v>
      </c>
      <c r="O1046" s="21" t="n">
        <f aca="false">Assumptions!$D$14*(1+E1046)^3*L1046-Assumptions!$D$14*(1+E1046)^2*E1046*Assumptions!$D$16</f>
        <v>27.1019770600199</v>
      </c>
      <c r="P1046" s="21" t="n">
        <f aca="false">Assumptions!$D$14*(1+E1046)^4*L1046-Assumptions!$D$14*(1+E1046)^3*E1046*Assumptions!$D$16</f>
        <v>29.1908141259837</v>
      </c>
      <c r="Q1046" s="21" t="n">
        <f aca="false">Assumptions!$D$14*(1+E1046)^5*L1046-Assumptions!$D$14*(1+E1046)^4*E1046*Assumptions!$D$16</f>
        <v>31.4406446234777</v>
      </c>
      <c r="R1046" s="21" t="n">
        <f aca="false">M1046/(1+K1046)+N1046/(1+K1046)^2+O1046/(1+K1046)^3+P1046/(1+K1046)^4+Q1046/(1+K1046)^5</f>
        <v>108.161431942229</v>
      </c>
      <c r="S1046" s="21" t="n">
        <f aca="false">Q1046*(1+I1046)/(K1046-I1046)</f>
        <v>589.568153966433</v>
      </c>
      <c r="T1046" s="21" t="n">
        <f aca="false">R1046+S1046/(1+K1046)^5</f>
        <v>513.081396981215</v>
      </c>
      <c r="U1046" s="8" t="n">
        <f aca="false">(T1046-Assumptions!$D$17)/Assumptions!$D$18</f>
        <v>13.1232558792486</v>
      </c>
    </row>
    <row r="1047" customFormat="false" ht="15" hidden="false" customHeight="false" outlineLevel="0" collapsed="false">
      <c r="B1047" s="2" t="n">
        <v>1042</v>
      </c>
      <c r="C1047" s="27" t="n">
        <f aca="false">NORMSDIST('Random Draws'!C1047)</f>
        <v>0.737653621615183</v>
      </c>
      <c r="D1047" s="27" t="n">
        <f aca="false">NORMSDIST(Assumptions!$D$22*'Random Draws'!C1047+SQRT(1-Assumptions!$D$22^2)*'Random Draws'!D1047)</f>
        <v>0.30948453254508</v>
      </c>
      <c r="E1047" s="19" t="n">
        <f aca="false">IF(C1047&lt;(Assumptions!$E$6-Assumptions!$D$6)/(Assumptions!$F$6-Assumptions!$D$6),Assumptions!$D$6+SQRT(C1047*(Assumptions!$F$6-Assumptions!$D$6)*(Assumptions!$E$6-Assumptions!$D$6)),Assumptions!$F$6-SQRT((1-C1047)*(Assumptions!$F$6-Assumptions!$D$6)*(Assumptions!$F$6-Assumptions!$E$6)))</f>
        <v>0.103782160584539</v>
      </c>
      <c r="F1047" s="19" t="n">
        <f aca="false">IF(D1047&lt;(Assumptions!$E$7-Assumptions!$D$7)/(Assumptions!$F$7-Assumptions!$D$7),Assumptions!$D$7+SQRT(D1047*(Assumptions!$F$7-Assumptions!$D$7)*(Assumptions!$E$7-Assumptions!$D$7)),Assumptions!$F$7-SQRT((1-D1047)*(Assumptions!$F$7-Assumptions!$D$7)*(Assumptions!$F$7-Assumptions!$E$7)))</f>
        <v>0.403091846041571</v>
      </c>
      <c r="G1047" s="19" t="n">
        <f aca="false">MIN(Assumptions!$D$24,MAX(Assumptions!$D$23,Assumptions!$D$8+Assumptions!$E$8*'Random Draws'!E1047))</f>
        <v>0.093606109137604</v>
      </c>
      <c r="H1047" s="19" t="n">
        <f aca="false">IF('Random Draws'!F1047&lt;(Assumptions!$E$9-Assumptions!$D$9)/(Assumptions!$F$9-Assumptions!$D$9),Assumptions!$D$9+SQRT('Random Draws'!F1047*(Assumptions!$F$9-Assumptions!$D$9)*(Assumptions!$E$9-Assumptions!$D$9)),Assumptions!$F$9-SQRT((1-'Random Draws'!F1047)*(Assumptions!$F$9-Assumptions!$D$9)*(Assumptions!$F$9-Assumptions!$E$9)))</f>
        <v>0.248555203161492</v>
      </c>
      <c r="I1047" s="19" t="n">
        <f aca="false">IF('Random Draws'!G1047&lt;(Assumptions!$E$10-Assumptions!$D$10)/(Assumptions!$F$10-Assumptions!$D$10),Assumptions!$D$10+SQRT('Random Draws'!G1047*(Assumptions!$F$10-Assumptions!$D$10)*(Assumptions!$E$10-Assumptions!$D$10)),Assumptions!$F$10-SQRT((1-'Random Draws'!G1047)*(Assumptions!$F$10-Assumptions!$D$10)*(Assumptions!$F$10-Assumptions!$E$10)))</f>
        <v>0.017821218517461</v>
      </c>
      <c r="J1047" s="19" t="n">
        <f aca="false">IF('Random Draws'!H1047&lt;(Assumptions!$E$11-Assumptions!$D$11)/(Assumptions!$F$11-Assumptions!$D$11),Assumptions!$D$11+SQRT('Random Draws'!H1047*(Assumptions!$F$11-Assumptions!$D$11)*(Assumptions!$E$11-Assumptions!$D$11)),Assumptions!$F$11-SQRT((1-'Random Draws'!H1047)*(Assumptions!$F$11-Assumptions!$D$11)*(Assumptions!$F$11-Assumptions!$E$11)))</f>
        <v>0.159915843980054</v>
      </c>
      <c r="K1047" s="19" t="n">
        <f aca="false">MAX(G1047,I1047+Assumptions!$D$21)</f>
        <v>0.093606109137604</v>
      </c>
      <c r="L1047" s="28" t="n">
        <f aca="false">(F1047-Assumptions!$D$15)*(1-H1047)+Assumptions!$D$15-J1047</f>
        <v>0.175297602786908</v>
      </c>
      <c r="M1047" s="21" t="n">
        <f aca="false">Assumptions!$D$14*(1+E1047)^1*L1047-Assumptions!$D$14*(1+E1047)^0*E1047*Assumptions!$D$16</f>
        <v>27.6046507801237</v>
      </c>
      <c r="N1047" s="21" t="n">
        <f aca="false">Assumptions!$D$14*(1+E1047)^2*L1047-Assumptions!$D$14*(1+E1047)^1*E1047*Assumptions!$D$16</f>
        <v>30.4695210802666</v>
      </c>
      <c r="O1047" s="21" t="n">
        <f aca="false">Assumptions!$D$14*(1+E1047)^3*L1047-Assumptions!$D$14*(1+E1047)^2*E1047*Assumptions!$D$16</f>
        <v>33.6317138099528</v>
      </c>
      <c r="P1047" s="21" t="n">
        <f aca="false">Assumptions!$D$14*(1+E1047)^4*L1047-Assumptions!$D$14*(1+E1047)^3*E1047*Assumptions!$D$16</f>
        <v>37.1220857333106</v>
      </c>
      <c r="Q1047" s="21" t="n">
        <f aca="false">Assumptions!$D$14*(1+E1047)^5*L1047-Assumptions!$D$14*(1+E1047)^4*E1047*Assumptions!$D$16</f>
        <v>40.9746959961181</v>
      </c>
      <c r="R1047" s="21" t="n">
        <f aca="false">M1047/(1+K1047)+N1047/(1+K1047)^2+O1047/(1+K1047)^3+P1047/(1+K1047)^4+Q1047/(1+K1047)^5</f>
        <v>128.580015978385</v>
      </c>
      <c r="S1047" s="21" t="n">
        <f aca="false">Q1047*(1+I1047)/(K1047-I1047)</f>
        <v>550.306461695501</v>
      </c>
      <c r="T1047" s="21" t="n">
        <f aca="false">R1047+S1047/(1+K1047)^5</f>
        <v>480.383368806328</v>
      </c>
      <c r="U1047" s="8" t="n">
        <f aca="false">(T1047-Assumptions!$D$17)/Assumptions!$D$18</f>
        <v>11.8153347522531</v>
      </c>
    </row>
    <row r="1048" customFormat="false" ht="15" hidden="false" customHeight="false" outlineLevel="0" collapsed="false">
      <c r="B1048" s="2" t="n">
        <v>1043</v>
      </c>
      <c r="C1048" s="27" t="n">
        <f aca="false">NORMSDIST('Random Draws'!C1048)</f>
        <v>0.810117039776257</v>
      </c>
      <c r="D1048" s="27" t="n">
        <f aca="false">NORMSDIST(Assumptions!$D$22*'Random Draws'!C1048+SQRT(1-Assumptions!$D$22^2)*'Random Draws'!D1048)</f>
        <v>0.52530128582105</v>
      </c>
      <c r="E1048" s="19" t="n">
        <f aca="false">IF(C1048&lt;(Assumptions!$E$6-Assumptions!$D$6)/(Assumptions!$F$6-Assumptions!$D$6),Assumptions!$D$6+SQRT(C1048*(Assumptions!$F$6-Assumptions!$D$6)*(Assumptions!$E$6-Assumptions!$D$6)),Assumptions!$F$6-SQRT((1-C1048)*(Assumptions!$F$6-Assumptions!$D$6)*(Assumptions!$F$6-Assumptions!$E$6)))</f>
        <v>0.109187424626969</v>
      </c>
      <c r="F1048" s="19" t="n">
        <f aca="false">IF(D1048&lt;(Assumptions!$E$7-Assumptions!$D$7)/(Assumptions!$F$7-Assumptions!$D$7),Assumptions!$D$7+SQRT(D1048*(Assumptions!$F$7-Assumptions!$D$7)*(Assumptions!$E$7-Assumptions!$D$7)),Assumptions!$F$7-SQRT((1-D1048)*(Assumptions!$F$7-Assumptions!$D$7)*(Assumptions!$F$7-Assumptions!$E$7)))</f>
        <v>0.416140962896323</v>
      </c>
      <c r="G1048" s="19" t="n">
        <f aca="false">MIN(Assumptions!$D$24,MAX(Assumptions!$D$23,Assumptions!$D$8+Assumptions!$E$8*'Random Draws'!E1048))</f>
        <v>0.081742070583544</v>
      </c>
      <c r="H1048" s="19" t="n">
        <f aca="false">IF('Random Draws'!F1048&lt;(Assumptions!$E$9-Assumptions!$D$9)/(Assumptions!$F$9-Assumptions!$D$9),Assumptions!$D$9+SQRT('Random Draws'!F1048*(Assumptions!$F$9-Assumptions!$D$9)*(Assumptions!$E$9-Assumptions!$D$9)),Assumptions!$F$9-SQRT((1-'Random Draws'!F1048)*(Assumptions!$F$9-Assumptions!$D$9)*(Assumptions!$F$9-Assumptions!$E$9)))</f>
        <v>0.261486433558553</v>
      </c>
      <c r="I1048" s="19" t="n">
        <f aca="false">IF('Random Draws'!G1048&lt;(Assumptions!$E$10-Assumptions!$D$10)/(Assumptions!$F$10-Assumptions!$D$10),Assumptions!$D$10+SQRT('Random Draws'!G1048*(Assumptions!$F$10-Assumptions!$D$10)*(Assumptions!$E$10-Assumptions!$D$10)),Assumptions!$F$10-SQRT((1-'Random Draws'!G1048)*(Assumptions!$F$10-Assumptions!$D$10)*(Assumptions!$F$10-Assumptions!$E$10)))</f>
        <v>0.0225251902015485</v>
      </c>
      <c r="J1048" s="19" t="n">
        <f aca="false">IF('Random Draws'!H1048&lt;(Assumptions!$E$11-Assumptions!$D$11)/(Assumptions!$F$11-Assumptions!$D$11),Assumptions!$D$11+SQRT('Random Draws'!H1048*(Assumptions!$F$11-Assumptions!$D$11)*(Assumptions!$E$11-Assumptions!$D$11)),Assumptions!$F$11-SQRT((1-'Random Draws'!H1048)*(Assumptions!$F$11-Assumptions!$D$11)*(Assumptions!$F$11-Assumptions!$E$11)))</f>
        <v>0.175065906708469</v>
      </c>
      <c r="K1048" s="19" t="n">
        <f aca="false">MAX(G1048,I1048+Assumptions!$D$21)</f>
        <v>0.081742070583544</v>
      </c>
      <c r="L1048" s="28" t="n">
        <f aca="false">(F1048-Assumptions!$D$15)*(1-H1048)+Assumptions!$D$15-J1048</f>
        <v>0.166253076305084</v>
      </c>
      <c r="M1048" s="21" t="n">
        <f aca="false">Assumptions!$D$14*(1+E1048)^1*L1048-Assumptions!$D$14*(1+E1048)^0*E1048*Assumptions!$D$16</f>
        <v>26.263878826629</v>
      </c>
      <c r="N1048" s="21" t="n">
        <f aca="false">Assumptions!$D$14*(1+E1048)^2*L1048-Assumptions!$D$14*(1+E1048)^1*E1048*Assumptions!$D$16</f>
        <v>29.1315641164234</v>
      </c>
      <c r="O1048" s="21" t="n">
        <f aca="false">Assumptions!$D$14*(1+E1048)^3*L1048-Assumptions!$D$14*(1+E1048)^2*E1048*Assumptions!$D$16</f>
        <v>32.3123645776511</v>
      </c>
      <c r="P1048" s="21" t="n">
        <f aca="false">Assumptions!$D$14*(1+E1048)^4*L1048-Assumptions!$D$14*(1+E1048)^3*E1048*Assumptions!$D$16</f>
        <v>35.8404684494925</v>
      </c>
      <c r="Q1048" s="21" t="n">
        <f aca="false">Assumptions!$D$14*(1+E1048)^5*L1048-Assumptions!$D$14*(1+E1048)^4*E1048*Assumptions!$D$16</f>
        <v>39.7537968969168</v>
      </c>
      <c r="R1048" s="21" t="n">
        <f aca="false">M1048/(1+K1048)+N1048/(1+K1048)^2+O1048/(1+K1048)^3+P1048/(1+K1048)^4+Q1048/(1+K1048)^5</f>
        <v>127.714490289732</v>
      </c>
      <c r="S1048" s="21" t="n">
        <f aca="false">Q1048*(1+I1048)/(K1048-I1048)</f>
        <v>686.447149377573</v>
      </c>
      <c r="T1048" s="21" t="n">
        <f aca="false">R1048+S1048/(1+K1048)^5</f>
        <v>591.149142333216</v>
      </c>
      <c r="U1048" s="8" t="n">
        <f aca="false">(T1048-Assumptions!$D$17)/Assumptions!$D$18</f>
        <v>16.2459656933287</v>
      </c>
    </row>
    <row r="1049" customFormat="false" ht="15" hidden="false" customHeight="false" outlineLevel="0" collapsed="false">
      <c r="B1049" s="2" t="n">
        <v>1044</v>
      </c>
      <c r="C1049" s="27" t="n">
        <f aca="false">NORMSDIST('Random Draws'!C1049)</f>
        <v>0.836736962328679</v>
      </c>
      <c r="D1049" s="27" t="n">
        <f aca="false">NORMSDIST(Assumptions!$D$22*'Random Draws'!C1049+SQRT(1-Assumptions!$D$22^2)*'Random Draws'!D1049)</f>
        <v>0.817677305330955</v>
      </c>
      <c r="E1049" s="19" t="n">
        <f aca="false">IF(C1049&lt;(Assumptions!$E$6-Assumptions!$D$6)/(Assumptions!$F$6-Assumptions!$D$6),Assumptions!$D$6+SQRT(C1049*(Assumptions!$F$6-Assumptions!$D$6)*(Assumptions!$E$6-Assumptions!$D$6)),Assumptions!$F$6-SQRT((1-C1049)*(Assumptions!$F$6-Assumptions!$D$6)*(Assumptions!$F$6-Assumptions!$E$6)))</f>
        <v>0.111428769918735</v>
      </c>
      <c r="F1049" s="19" t="n">
        <f aca="false">IF(D1049&lt;(Assumptions!$E$7-Assumptions!$D$7)/(Assumptions!$F$7-Assumptions!$D$7),Assumptions!$D$7+SQRT(D1049*(Assumptions!$F$7-Assumptions!$D$7)*(Assumptions!$E$7-Assumptions!$D$7)),Assumptions!$F$7-SQRT((1-D1049)*(Assumptions!$F$7-Assumptions!$D$7)*(Assumptions!$F$7-Assumptions!$E$7)))</f>
        <v>0.432994615746556</v>
      </c>
      <c r="G1049" s="19" t="n">
        <f aca="false">MIN(Assumptions!$D$24,MAX(Assumptions!$D$23,Assumptions!$D$8+Assumptions!$E$8*'Random Draws'!E1049))</f>
        <v>0.088548180444611</v>
      </c>
      <c r="H1049" s="19" t="n">
        <f aca="false">IF('Random Draws'!F1049&lt;(Assumptions!$E$9-Assumptions!$D$9)/(Assumptions!$F$9-Assumptions!$D$9),Assumptions!$D$9+SQRT('Random Draws'!F1049*(Assumptions!$F$9-Assumptions!$D$9)*(Assumptions!$E$9-Assumptions!$D$9)),Assumptions!$F$9-SQRT((1-'Random Draws'!F1049)*(Assumptions!$F$9-Assumptions!$D$9)*(Assumptions!$F$9-Assumptions!$E$9)))</f>
        <v>0.288901885633967</v>
      </c>
      <c r="I1049" s="19" t="n">
        <f aca="false">IF('Random Draws'!G1049&lt;(Assumptions!$E$10-Assumptions!$D$10)/(Assumptions!$F$10-Assumptions!$D$10),Assumptions!$D$10+SQRT('Random Draws'!G1049*(Assumptions!$F$10-Assumptions!$D$10)*(Assumptions!$E$10-Assumptions!$D$10)),Assumptions!$F$10-SQRT((1-'Random Draws'!G1049)*(Assumptions!$F$10-Assumptions!$D$10)*(Assumptions!$F$10-Assumptions!$E$10)))</f>
        <v>0.0172130247969507</v>
      </c>
      <c r="J1049" s="19" t="n">
        <f aca="false">IF('Random Draws'!H1049&lt;(Assumptions!$E$11-Assumptions!$D$11)/(Assumptions!$F$11-Assumptions!$D$11),Assumptions!$D$11+SQRT('Random Draws'!H1049*(Assumptions!$F$11-Assumptions!$D$11)*(Assumptions!$E$11-Assumptions!$D$11)),Assumptions!$F$11-SQRT((1-'Random Draws'!H1049)*(Assumptions!$F$11-Assumptions!$D$11)*(Assumptions!$F$11-Assumptions!$E$11)))</f>
        <v>0.169069410263359</v>
      </c>
      <c r="K1049" s="19" t="n">
        <f aca="false">MAX(G1049,I1049+Assumptions!$D$21)</f>
        <v>0.088548180444611</v>
      </c>
      <c r="L1049" s="28" t="n">
        <f aca="false">(F1049-Assumptions!$D$15)*(1-H1049)+Assumptions!$D$15-J1049</f>
        <v>0.176389489657077</v>
      </c>
      <c r="M1049" s="21" t="n">
        <f aca="false">Assumptions!$D$14*(1+E1049)^1*L1049-Assumptions!$D$14*(1+E1049)^0*E1049*Assumptions!$D$16</f>
        <v>27.9417161106965</v>
      </c>
      <c r="N1049" s="21" t="n">
        <f aca="false">Assumptions!$D$14*(1+E1049)^2*L1049-Assumptions!$D$14*(1+E1049)^1*E1049*Assumptions!$D$16</f>
        <v>31.0552271663299</v>
      </c>
      <c r="O1049" s="21" t="n">
        <f aca="false">Assumptions!$D$14*(1+E1049)^3*L1049-Assumptions!$D$14*(1+E1049)^2*E1049*Assumptions!$D$16</f>
        <v>34.5156729290209</v>
      </c>
      <c r="P1049" s="21" t="n">
        <f aca="false">Assumptions!$D$14*(1+E1049)^4*L1049-Assumptions!$D$14*(1+E1049)^3*E1049*Assumptions!$D$16</f>
        <v>38.361711906419</v>
      </c>
      <c r="Q1049" s="21" t="n">
        <f aca="false">Assumptions!$D$14*(1+E1049)^5*L1049-Assumptions!$D$14*(1+E1049)^4*E1049*Assumptions!$D$16</f>
        <v>42.6363102761282</v>
      </c>
      <c r="R1049" s="21" t="n">
        <f aca="false">M1049/(1+K1049)+N1049/(1+K1049)^2+O1049/(1+K1049)^3+P1049/(1+K1049)^4+Q1049/(1+K1049)^5</f>
        <v>133.853978287708</v>
      </c>
      <c r="S1049" s="21" t="n">
        <f aca="false">Q1049*(1+I1049)/(K1049-I1049)</f>
        <v>607.978068434818</v>
      </c>
      <c r="T1049" s="21" t="n">
        <f aca="false">R1049+S1049/(1+K1049)^5</f>
        <v>531.640104817544</v>
      </c>
      <c r="U1049" s="8" t="n">
        <f aca="false">(T1049-Assumptions!$D$17)/Assumptions!$D$18</f>
        <v>13.8656041927018</v>
      </c>
    </row>
    <row r="1050" customFormat="false" ht="15" hidden="false" customHeight="false" outlineLevel="0" collapsed="false">
      <c r="B1050" s="2" t="n">
        <v>1045</v>
      </c>
      <c r="C1050" s="27" t="n">
        <f aca="false">NORMSDIST('Random Draws'!C1050)</f>
        <v>0.284281350330246</v>
      </c>
      <c r="D1050" s="27" t="n">
        <f aca="false">NORMSDIST(Assumptions!$D$22*'Random Draws'!C1050+SQRT(1-Assumptions!$D$22^2)*'Random Draws'!D1050)</f>
        <v>0.548195459246057</v>
      </c>
      <c r="E1050" s="19" t="n">
        <f aca="false">IF(C1050&lt;(Assumptions!$E$6-Assumptions!$D$6)/(Assumptions!$F$6-Assumptions!$D$6),Assumptions!$D$6+SQRT(C1050*(Assumptions!$F$6-Assumptions!$D$6)*(Assumptions!$E$6-Assumptions!$D$6)),Assumptions!$F$6-SQRT((1-C1050)*(Assumptions!$F$6-Assumptions!$D$6)*(Assumptions!$F$6-Assumptions!$E$6)))</f>
        <v>0.0777015483985901</v>
      </c>
      <c r="F1050" s="19" t="n">
        <f aca="false">IF(D1050&lt;(Assumptions!$E$7-Assumptions!$D$7)/(Assumptions!$F$7-Assumptions!$D$7),Assumptions!$D$7+SQRT(D1050*(Assumptions!$F$7-Assumptions!$D$7)*(Assumptions!$E$7-Assumptions!$D$7)),Assumptions!$F$7-SQRT((1-D1050)*(Assumptions!$F$7-Assumptions!$D$7)*(Assumptions!$F$7-Assumptions!$E$7)))</f>
        <v>0.417351309971755</v>
      </c>
      <c r="G1050" s="19" t="n">
        <f aca="false">MIN(Assumptions!$D$24,MAX(Assumptions!$D$23,Assumptions!$D$8+Assumptions!$E$8*'Random Draws'!E1050))</f>
        <v>0.096444657056943</v>
      </c>
      <c r="H1050" s="19" t="n">
        <f aca="false">IF('Random Draws'!F1050&lt;(Assumptions!$E$9-Assumptions!$D$9)/(Assumptions!$F$9-Assumptions!$D$9),Assumptions!$D$9+SQRT('Random Draws'!F1050*(Assumptions!$F$9-Assumptions!$D$9)*(Assumptions!$E$9-Assumptions!$D$9)),Assumptions!$F$9-SQRT((1-'Random Draws'!F1050)*(Assumptions!$F$9-Assumptions!$D$9)*(Assumptions!$F$9-Assumptions!$E$9)))</f>
        <v>0.273640017146132</v>
      </c>
      <c r="I1050" s="19" t="n">
        <f aca="false">IF('Random Draws'!G1050&lt;(Assumptions!$E$10-Assumptions!$D$10)/(Assumptions!$F$10-Assumptions!$D$10),Assumptions!$D$10+SQRT('Random Draws'!G1050*(Assumptions!$F$10-Assumptions!$D$10)*(Assumptions!$E$10-Assumptions!$D$10)),Assumptions!$F$10-SQRT((1-'Random Draws'!G1050)*(Assumptions!$F$10-Assumptions!$D$10)*(Assumptions!$F$10-Assumptions!$E$10)))</f>
        <v>0.0156743593354911</v>
      </c>
      <c r="J1050" s="19" t="n">
        <f aca="false">IF('Random Draws'!H1050&lt;(Assumptions!$E$11-Assumptions!$D$11)/(Assumptions!$F$11-Assumptions!$D$11),Assumptions!$D$11+SQRT('Random Draws'!H1050*(Assumptions!$F$11-Assumptions!$D$11)*(Assumptions!$E$11-Assumptions!$D$11)),Assumptions!$F$11-SQRT((1-'Random Draws'!H1050)*(Assumptions!$F$11-Assumptions!$D$11)*(Assumptions!$F$11-Assumptions!$E$11)))</f>
        <v>0.146896630928575</v>
      </c>
      <c r="K1050" s="19" t="n">
        <f aca="false">MAX(G1050,I1050+Assumptions!$D$21)</f>
        <v>0.096444657056943</v>
      </c>
      <c r="L1050" s="28" t="n">
        <f aca="false">(F1050-Assumptions!$D$15)*(1-H1050)+Assumptions!$D$15-J1050</f>
        <v>0.191823861655545</v>
      </c>
      <c r="M1050" s="21" t="n">
        <f aca="false">Assumptions!$D$14*(1+E1050)^1*L1050-Assumptions!$D$14*(1+E1050)^0*E1050*Assumptions!$D$16</f>
        <v>29.637684809733</v>
      </c>
      <c r="N1050" s="21" t="n">
        <f aca="false">Assumptions!$D$14*(1+E1050)^2*L1050-Assumptions!$D$14*(1+E1050)^1*E1050*Assumptions!$D$16</f>
        <v>31.9405788103986</v>
      </c>
      <c r="O1050" s="21" t="n">
        <f aca="false">Assumptions!$D$14*(1+E1050)^3*L1050-Assumptions!$D$14*(1+E1050)^2*E1050*Assumptions!$D$16</f>
        <v>34.4224112407137</v>
      </c>
      <c r="P1050" s="21" t="n">
        <f aca="false">Assumptions!$D$14*(1+E1050)^4*L1050-Assumptions!$D$14*(1+E1050)^3*E1050*Assumptions!$D$16</f>
        <v>37.0970858937302</v>
      </c>
      <c r="Q1050" s="21" t="n">
        <f aca="false">Assumptions!$D$14*(1+E1050)^5*L1050-Assumptions!$D$14*(1+E1050)^4*E1050*Assumptions!$D$16</f>
        <v>39.9795869087486</v>
      </c>
      <c r="R1050" s="21" t="n">
        <f aca="false">M1050/(1+K1050)+N1050/(1+K1050)^2+O1050/(1+K1050)^3+P1050/(1+K1050)^4+Q1050/(1+K1050)^5</f>
        <v>130.611149444372</v>
      </c>
      <c r="S1050" s="21" t="n">
        <f aca="false">Q1050*(1+I1050)/(K1050-I1050)</f>
        <v>502.73729905116</v>
      </c>
      <c r="T1050" s="21" t="n">
        <f aca="false">R1050+S1050/(1+K1050)^5</f>
        <v>447.865458546818</v>
      </c>
      <c r="U1050" s="8" t="n">
        <f aca="false">(T1050-Assumptions!$D$17)/Assumptions!$D$18</f>
        <v>10.5146183418727</v>
      </c>
    </row>
    <row r="1051" customFormat="false" ht="15" hidden="false" customHeight="false" outlineLevel="0" collapsed="false">
      <c r="B1051" s="2" t="n">
        <v>1046</v>
      </c>
      <c r="C1051" s="27" t="n">
        <f aca="false">NORMSDIST('Random Draws'!C1051)</f>
        <v>0.342338426949004</v>
      </c>
      <c r="D1051" s="27" t="n">
        <f aca="false">NORMSDIST(Assumptions!$D$22*'Random Draws'!C1051+SQRT(1-Assumptions!$D$22^2)*'Random Draws'!D1051)</f>
        <v>0.552389227981547</v>
      </c>
      <c r="E1051" s="19" t="n">
        <f aca="false">IF(C1051&lt;(Assumptions!$E$6-Assumptions!$D$6)/(Assumptions!$F$6-Assumptions!$D$6),Assumptions!$D$6+SQRT(C1051*(Assumptions!$F$6-Assumptions!$D$6)*(Assumptions!$E$6-Assumptions!$D$6)),Assumptions!$F$6-SQRT((1-C1051)*(Assumptions!$F$6-Assumptions!$D$6)*(Assumptions!$F$6-Assumptions!$E$6)))</f>
        <v>0.0813726012566894</v>
      </c>
      <c r="F1051" s="19" t="n">
        <f aca="false">IF(D1051&lt;(Assumptions!$E$7-Assumptions!$D$7)/(Assumptions!$F$7-Assumptions!$D$7),Assumptions!$D$7+SQRT(D1051*(Assumptions!$F$7-Assumptions!$D$7)*(Assumptions!$E$7-Assumptions!$D$7)),Assumptions!$F$7-SQRT((1-D1051)*(Assumptions!$F$7-Assumptions!$D$7)*(Assumptions!$F$7-Assumptions!$E$7)))</f>
        <v>0.417570264615418</v>
      </c>
      <c r="G1051" s="19" t="n">
        <f aca="false">MIN(Assumptions!$D$24,MAX(Assumptions!$D$23,Assumptions!$D$8+Assumptions!$E$8*'Random Draws'!E1051))</f>
        <v>0.09124823734942</v>
      </c>
      <c r="H1051" s="19" t="n">
        <f aca="false">IF('Random Draws'!F1051&lt;(Assumptions!$E$9-Assumptions!$D$9)/(Assumptions!$F$9-Assumptions!$D$9),Assumptions!$D$9+SQRT('Random Draws'!F1051*(Assumptions!$F$9-Assumptions!$D$9)*(Assumptions!$E$9-Assumptions!$D$9)),Assumptions!$F$9-SQRT((1-'Random Draws'!F1051)*(Assumptions!$F$9-Assumptions!$D$9)*(Assumptions!$F$9-Assumptions!$E$9)))</f>
        <v>0.25645438457218</v>
      </c>
      <c r="I1051" s="19" t="n">
        <f aca="false">IF('Random Draws'!G1051&lt;(Assumptions!$E$10-Assumptions!$D$10)/(Assumptions!$F$10-Assumptions!$D$10),Assumptions!$D$10+SQRT('Random Draws'!G1051*(Assumptions!$F$10-Assumptions!$D$10)*(Assumptions!$E$10-Assumptions!$D$10)),Assumptions!$F$10-SQRT((1-'Random Draws'!G1051)*(Assumptions!$F$10-Assumptions!$D$10)*(Assumptions!$F$10-Assumptions!$E$10)))</f>
        <v>0.0241727131268292</v>
      </c>
      <c r="J1051" s="19" t="n">
        <f aca="false">IF('Random Draws'!H1051&lt;(Assumptions!$E$11-Assumptions!$D$11)/(Assumptions!$F$11-Assumptions!$D$11),Assumptions!$D$11+SQRT('Random Draws'!H1051*(Assumptions!$F$11-Assumptions!$D$11)*(Assumptions!$E$11-Assumptions!$D$11)),Assumptions!$F$11-SQRT((1-'Random Draws'!H1051)*(Assumptions!$F$11-Assumptions!$D$11)*(Assumptions!$F$11-Assumptions!$E$11)))</f>
        <v>0.175066300281882</v>
      </c>
      <c r="K1051" s="19" t="n">
        <f aca="false">MAX(G1051,I1051+Assumptions!$D$21)</f>
        <v>0.09124823734942</v>
      </c>
      <c r="L1051" s="28" t="n">
        <f aca="false">(F1051-Assumptions!$D$15)*(1-H1051)+Assumptions!$D$15-J1051</f>
        <v>0.16875530910033</v>
      </c>
      <c r="M1051" s="21" t="n">
        <f aca="false">Assumptions!$D$14*(1+E1051)^1*L1051-Assumptions!$D$14*(1+E1051)^0*E1051*Assumptions!$D$16</f>
        <v>26.1066974833</v>
      </c>
      <c r="N1051" s="21" t="n">
        <f aca="false">Assumptions!$D$14*(1+E1051)^2*L1051-Assumptions!$D$14*(1+E1051)^1*E1051*Assumptions!$D$16</f>
        <v>28.2310673677376</v>
      </c>
      <c r="O1051" s="21" t="n">
        <f aca="false">Assumptions!$D$14*(1+E1051)^3*L1051-Assumptions!$D$14*(1+E1051)^2*E1051*Assumptions!$D$16</f>
        <v>30.5283027557032</v>
      </c>
      <c r="P1051" s="21" t="n">
        <f aca="false">Assumptions!$D$14*(1+E1051)^4*L1051-Assumptions!$D$14*(1+E1051)^3*E1051*Assumptions!$D$16</f>
        <v>33.0124701628866</v>
      </c>
      <c r="Q1051" s="21" t="n">
        <f aca="false">Assumptions!$D$14*(1+E1051)^5*L1051-Assumptions!$D$14*(1+E1051)^4*E1051*Assumptions!$D$16</f>
        <v>35.6987807339495</v>
      </c>
      <c r="R1051" s="21" t="n">
        <f aca="false">M1051/(1+K1051)+N1051/(1+K1051)^2+O1051/(1+K1051)^3+P1051/(1+K1051)^4+Q1051/(1+K1051)^5</f>
        <v>117.472954422995</v>
      </c>
      <c r="S1051" s="21" t="n">
        <f aca="false">Q1051*(1+I1051)/(K1051-I1051)</f>
        <v>545.082838238854</v>
      </c>
      <c r="T1051" s="21" t="n">
        <f aca="false">R1051+S1051/(1+K1051)^5</f>
        <v>469.717869569658</v>
      </c>
      <c r="U1051" s="8" t="n">
        <f aca="false">(T1051-Assumptions!$D$17)/Assumptions!$D$18</f>
        <v>11.3887147827863</v>
      </c>
    </row>
    <row r="1052" customFormat="false" ht="15" hidden="false" customHeight="false" outlineLevel="0" collapsed="false">
      <c r="B1052" s="2" t="n">
        <v>1047</v>
      </c>
      <c r="C1052" s="27" t="n">
        <f aca="false">NORMSDIST('Random Draws'!C1052)</f>
        <v>0.821136767449144</v>
      </c>
      <c r="D1052" s="27" t="n">
        <f aca="false">NORMSDIST(Assumptions!$D$22*'Random Draws'!C1052+SQRT(1-Assumptions!$D$22^2)*'Random Draws'!D1052)</f>
        <v>0.314225856759532</v>
      </c>
      <c r="E1052" s="19" t="n">
        <f aca="false">IF(C1052&lt;(Assumptions!$E$6-Assumptions!$D$6)/(Assumptions!$F$6-Assumptions!$D$6),Assumptions!$D$6+SQRT(C1052*(Assumptions!$F$6-Assumptions!$D$6)*(Assumptions!$E$6-Assumptions!$D$6)),Assumptions!$F$6-SQRT((1-C1052)*(Assumptions!$F$6-Assumptions!$D$6)*(Assumptions!$F$6-Assumptions!$E$6)))</f>
        <v>0.110094880659755</v>
      </c>
      <c r="F1052" s="19" t="n">
        <f aca="false">IF(D1052&lt;(Assumptions!$E$7-Assumptions!$D$7)/(Assumptions!$F$7-Assumptions!$D$7),Assumptions!$D$7+SQRT(D1052*(Assumptions!$F$7-Assumptions!$D$7)*(Assumptions!$E$7-Assumptions!$D$7)),Assumptions!$F$7-SQRT((1-D1052)*(Assumptions!$F$7-Assumptions!$D$7)*(Assumptions!$F$7-Assumptions!$E$7)))</f>
        <v>0.403420676417546</v>
      </c>
      <c r="G1052" s="19" t="n">
        <f aca="false">MIN(Assumptions!$D$24,MAX(Assumptions!$D$23,Assumptions!$D$8+Assumptions!$E$8*'Random Draws'!E1052))</f>
        <v>0.100118154445713</v>
      </c>
      <c r="H1052" s="19" t="n">
        <f aca="false">IF('Random Draws'!F1052&lt;(Assumptions!$E$9-Assumptions!$D$9)/(Assumptions!$F$9-Assumptions!$D$9),Assumptions!$D$9+SQRT('Random Draws'!F1052*(Assumptions!$F$9-Assumptions!$D$9)*(Assumptions!$E$9-Assumptions!$D$9)),Assumptions!$F$9-SQRT((1-'Random Draws'!F1052)*(Assumptions!$F$9-Assumptions!$D$9)*(Assumptions!$F$9-Assumptions!$E$9)))</f>
        <v>0.265924088081404</v>
      </c>
      <c r="I1052" s="19" t="n">
        <f aca="false">IF('Random Draws'!G1052&lt;(Assumptions!$E$10-Assumptions!$D$10)/(Assumptions!$F$10-Assumptions!$D$10),Assumptions!$D$10+SQRT('Random Draws'!G1052*(Assumptions!$F$10-Assumptions!$D$10)*(Assumptions!$E$10-Assumptions!$D$10)),Assumptions!$F$10-SQRT((1-'Random Draws'!G1052)*(Assumptions!$F$10-Assumptions!$D$10)*(Assumptions!$F$10-Assumptions!$E$10)))</f>
        <v>0.0221866158389133</v>
      </c>
      <c r="J1052" s="19" t="n">
        <f aca="false">IF('Random Draws'!H1052&lt;(Assumptions!$E$11-Assumptions!$D$11)/(Assumptions!$F$11-Assumptions!$D$11),Assumptions!$D$11+SQRT('Random Draws'!H1052*(Assumptions!$F$11-Assumptions!$D$11)*(Assumptions!$E$11-Assumptions!$D$11)),Assumptions!$F$11-SQRT((1-'Random Draws'!H1052)*(Assumptions!$F$11-Assumptions!$D$11)*(Assumptions!$F$11-Assumptions!$E$11)))</f>
        <v>0.201595730395096</v>
      </c>
      <c r="K1052" s="19" t="n">
        <f aca="false">MAX(G1052,I1052+Assumptions!$D$21)</f>
        <v>0.100118154445713</v>
      </c>
      <c r="L1052" s="28" t="n">
        <f aca="false">(F1052-Assumptions!$D$15)*(1-H1052)+Assumptions!$D$15-J1052</f>
        <v>0.129115801983513</v>
      </c>
      <c r="M1052" s="21" t="n">
        <f aca="false">Assumptions!$D$14*(1+E1052)^1*L1052-Assumptions!$D$14*(1+E1052)^0*E1052*Assumptions!$D$16</f>
        <v>20.3040519342857</v>
      </c>
      <c r="N1052" s="21" t="n">
        <f aca="false">Assumptions!$D$14*(1+E1052)^2*L1052-Assumptions!$D$14*(1+E1052)^1*E1052*Assumptions!$D$16</f>
        <v>22.5394241089003</v>
      </c>
      <c r="O1052" s="21" t="n">
        <f aca="false">Assumptions!$D$14*(1+E1052)^3*L1052-Assumptions!$D$14*(1+E1052)^2*E1052*Assumptions!$D$16</f>
        <v>25.0208993163093</v>
      </c>
      <c r="P1052" s="21" t="n">
        <f aca="false">Assumptions!$D$14*(1+E1052)^4*L1052-Assumptions!$D$14*(1+E1052)^3*E1052*Assumptions!$D$16</f>
        <v>27.7755722405382</v>
      </c>
      <c r="Q1052" s="21" t="n">
        <f aca="false">Assumptions!$D$14*(1+E1052)^5*L1052-Assumptions!$D$14*(1+E1052)^4*E1052*Assumptions!$D$16</f>
        <v>30.8335205516166</v>
      </c>
      <c r="R1052" s="21" t="n">
        <f aca="false">M1052/(1+K1052)+N1052/(1+K1052)^2+O1052/(1+K1052)^3+P1052/(1+K1052)^4+Q1052/(1+K1052)^5</f>
        <v>93.9702366552502</v>
      </c>
      <c r="S1052" s="21" t="n">
        <f aca="false">Q1052*(1+I1052)/(K1052-I1052)</f>
        <v>404.426918684069</v>
      </c>
      <c r="T1052" s="21" t="n">
        <f aca="false">R1052+S1052/(1+K1052)^5</f>
        <v>344.952711056035</v>
      </c>
      <c r="U1052" s="8" t="n">
        <f aca="false">(T1052-Assumptions!$D$17)/Assumptions!$D$18</f>
        <v>6.3981084422414</v>
      </c>
    </row>
    <row r="1053" customFormat="false" ht="15" hidden="false" customHeight="false" outlineLevel="0" collapsed="false">
      <c r="B1053" s="2" t="n">
        <v>1048</v>
      </c>
      <c r="C1053" s="27" t="n">
        <f aca="false">NORMSDIST('Random Draws'!C1053)</f>
        <v>0.744908621746646</v>
      </c>
      <c r="D1053" s="27" t="n">
        <f aca="false">NORMSDIST(Assumptions!$D$22*'Random Draws'!C1053+SQRT(1-Assumptions!$D$22^2)*'Random Draws'!D1053)</f>
        <v>0.890250897980441</v>
      </c>
      <c r="E1053" s="19" t="n">
        <f aca="false">IF(C1053&lt;(Assumptions!$E$6-Assumptions!$D$6)/(Assumptions!$F$6-Assumptions!$D$6),Assumptions!$D$6+SQRT(C1053*(Assumptions!$F$6-Assumptions!$D$6)*(Assumptions!$E$6-Assumptions!$D$6)),Assumptions!$F$6-SQRT((1-C1053)*(Assumptions!$F$6-Assumptions!$D$6)*(Assumptions!$F$6-Assumptions!$E$6)))</f>
        <v>0.104286460672922</v>
      </c>
      <c r="F1053" s="19" t="n">
        <f aca="false">IF(D1053&lt;(Assumptions!$E$7-Assumptions!$D$7)/(Assumptions!$F$7-Assumptions!$D$7),Assumptions!$D$7+SQRT(D1053*(Assumptions!$F$7-Assumptions!$D$7)*(Assumptions!$E$7-Assumptions!$D$7)),Assumptions!$F$7-SQRT((1-D1053)*(Assumptions!$F$7-Assumptions!$D$7)*(Assumptions!$F$7-Assumptions!$E$7)))</f>
        <v>0.439047758876955</v>
      </c>
      <c r="G1053" s="19" t="n">
        <f aca="false">MIN(Assumptions!$D$24,MAX(Assumptions!$D$23,Assumptions!$D$8+Assumptions!$E$8*'Random Draws'!E1053))</f>
        <v>0.090039044915531</v>
      </c>
      <c r="H1053" s="19" t="n">
        <f aca="false">IF('Random Draws'!F1053&lt;(Assumptions!$E$9-Assumptions!$D$9)/(Assumptions!$F$9-Assumptions!$D$9),Assumptions!$D$9+SQRT('Random Draws'!F1053*(Assumptions!$F$9-Assumptions!$D$9)*(Assumptions!$E$9-Assumptions!$D$9)),Assumptions!$F$9-SQRT((1-'Random Draws'!F1053)*(Assumptions!$F$9-Assumptions!$D$9)*(Assumptions!$F$9-Assumptions!$E$9)))</f>
        <v>0.252755398950468</v>
      </c>
      <c r="I1053" s="19" t="n">
        <f aca="false">IF('Random Draws'!G1053&lt;(Assumptions!$E$10-Assumptions!$D$10)/(Assumptions!$F$10-Assumptions!$D$10),Assumptions!$D$10+SQRT('Random Draws'!G1053*(Assumptions!$F$10-Assumptions!$D$10)*(Assumptions!$E$10-Assumptions!$D$10)),Assumptions!$F$10-SQRT((1-'Random Draws'!G1053)*(Assumptions!$F$10-Assumptions!$D$10)*(Assumptions!$F$10-Assumptions!$E$10)))</f>
        <v>0.017280636812376</v>
      </c>
      <c r="J1053" s="19" t="n">
        <f aca="false">IF('Random Draws'!H1053&lt;(Assumptions!$E$11-Assumptions!$D$11)/(Assumptions!$F$11-Assumptions!$D$11),Assumptions!$D$11+SQRT('Random Draws'!H1053*(Assumptions!$F$11-Assumptions!$D$11)*(Assumptions!$E$11-Assumptions!$D$11)),Assumptions!$F$11-SQRT((1-'Random Draws'!H1053)*(Assumptions!$F$11-Assumptions!$D$11)*(Assumptions!$F$11-Assumptions!$E$11)))</f>
        <v>0.129002308840514</v>
      </c>
      <c r="K1053" s="19" t="n">
        <f aca="false">MAX(G1053,I1053+Assumptions!$D$21)</f>
        <v>0.090039044915531</v>
      </c>
      <c r="L1053" s="28" t="n">
        <f aca="false">(F1053-Assumptions!$D$15)*(1-H1053)+Assumptions!$D$15-J1053</f>
        <v>0.231931960446748</v>
      </c>
      <c r="M1053" s="21" t="n">
        <f aca="false">Assumptions!$D$14*(1+E1053)^1*L1053-Assumptions!$D$14*(1+E1053)^0*E1053*Assumptions!$D$16</f>
        <v>36.6836558352801</v>
      </c>
      <c r="N1053" s="21" t="n">
        <f aca="false">Assumptions!$D$14*(1+E1053)^2*L1053-Assumptions!$D$14*(1+E1053)^1*E1053*Assumptions!$D$16</f>
        <v>40.509264466885</v>
      </c>
      <c r="O1053" s="21" t="n">
        <f aca="false">Assumptions!$D$14*(1+E1053)^3*L1053-Assumptions!$D$14*(1+E1053)^2*E1053*Assumptions!$D$16</f>
        <v>44.7338322825998</v>
      </c>
      <c r="P1053" s="21" t="n">
        <f aca="false">Assumptions!$D$14*(1+E1053)^4*L1053-Assumptions!$D$14*(1+E1053)^3*E1053*Assumptions!$D$16</f>
        <v>49.3989653236882</v>
      </c>
      <c r="Q1053" s="21" t="n">
        <f aca="false">Assumptions!$D$14*(1+E1053)^5*L1053-Assumptions!$D$14*(1+E1053)^4*E1053*Assumptions!$D$16</f>
        <v>54.5506085782001</v>
      </c>
      <c r="R1053" s="21" t="n">
        <f aca="false">M1053/(1+K1053)+N1053/(1+K1053)^2+O1053/(1+K1053)^3+P1053/(1+K1053)^4+Q1053/(1+K1053)^5</f>
        <v>172.724195895861</v>
      </c>
      <c r="S1053" s="21" t="n">
        <f aca="false">Q1053*(1+I1053)/(K1053-I1053)</f>
        <v>762.706047035239</v>
      </c>
      <c r="T1053" s="21" t="n">
        <f aca="false">R1053+S1053/(1+K1053)^5</f>
        <v>668.342020335388</v>
      </c>
      <c r="U1053" s="8" t="n">
        <f aca="false">(T1053-Assumptions!$D$17)/Assumptions!$D$18</f>
        <v>19.3336808134155</v>
      </c>
    </row>
    <row r="1054" customFormat="false" ht="15" hidden="false" customHeight="false" outlineLevel="0" collapsed="false">
      <c r="B1054" s="2" t="n">
        <v>1049</v>
      </c>
      <c r="C1054" s="27" t="n">
        <f aca="false">NORMSDIST('Random Draws'!C1054)</f>
        <v>0.37161854124487</v>
      </c>
      <c r="D1054" s="27" t="n">
        <f aca="false">NORMSDIST(Assumptions!$D$22*'Random Draws'!C1054+SQRT(1-Assumptions!$D$22^2)*'Random Draws'!D1054)</f>
        <v>0.423131967555355</v>
      </c>
      <c r="E1054" s="19" t="n">
        <f aca="false">IF(C1054&lt;(Assumptions!$E$6-Assumptions!$D$6)/(Assumptions!$F$6-Assumptions!$D$6),Assumptions!$D$6+SQRT(C1054*(Assumptions!$F$6-Assumptions!$D$6)*(Assumptions!$E$6-Assumptions!$D$6)),Assumptions!$F$6-SQRT((1-C1054)*(Assumptions!$F$6-Assumptions!$D$6)*(Assumptions!$F$6-Assumptions!$E$6)))</f>
        <v>0.0831055994764526</v>
      </c>
      <c r="F1054" s="19" t="n">
        <f aca="false">IF(D1054&lt;(Assumptions!$E$7-Assumptions!$D$7)/(Assumptions!$F$7-Assumptions!$D$7),Assumptions!$D$7+SQRT(D1054*(Assumptions!$F$7-Assumptions!$D$7)*(Assumptions!$E$7-Assumptions!$D$7)),Assumptions!$F$7-SQRT((1-D1054)*(Assumptions!$F$7-Assumptions!$D$7)*(Assumptions!$F$7-Assumptions!$E$7)))</f>
        <v>0.410386424811968</v>
      </c>
      <c r="G1054" s="19" t="n">
        <f aca="false">MIN(Assumptions!$D$24,MAX(Assumptions!$D$23,Assumptions!$D$8+Assumptions!$E$8*'Random Draws'!E1054))</f>
        <v>0.105079617456349</v>
      </c>
      <c r="H1054" s="19" t="n">
        <f aca="false">IF('Random Draws'!F1054&lt;(Assumptions!$E$9-Assumptions!$D$9)/(Assumptions!$F$9-Assumptions!$D$9),Assumptions!$D$9+SQRT('Random Draws'!F1054*(Assumptions!$F$9-Assumptions!$D$9)*(Assumptions!$E$9-Assumptions!$D$9)),Assumptions!$F$9-SQRT((1-'Random Draws'!F1054)*(Assumptions!$F$9-Assumptions!$D$9)*(Assumptions!$F$9-Assumptions!$E$9)))</f>
        <v>0.281990904269194</v>
      </c>
      <c r="I1054" s="19" t="n">
        <f aca="false">IF('Random Draws'!G1054&lt;(Assumptions!$E$10-Assumptions!$D$10)/(Assumptions!$F$10-Assumptions!$D$10),Assumptions!$D$10+SQRT('Random Draws'!G1054*(Assumptions!$F$10-Assumptions!$D$10)*(Assumptions!$E$10-Assumptions!$D$10)),Assumptions!$F$10-SQRT((1-'Random Draws'!G1054)*(Assumptions!$F$10-Assumptions!$D$10)*(Assumptions!$F$10-Assumptions!$E$10)))</f>
        <v>0.0212485194675531</v>
      </c>
      <c r="J1054" s="19" t="n">
        <f aca="false">IF('Random Draws'!H1054&lt;(Assumptions!$E$11-Assumptions!$D$11)/(Assumptions!$F$11-Assumptions!$D$11),Assumptions!$D$11+SQRT('Random Draws'!H1054*(Assumptions!$F$11-Assumptions!$D$11)*(Assumptions!$E$11-Assumptions!$D$11)),Assumptions!$F$11-SQRT((1-'Random Draws'!H1054)*(Assumptions!$F$11-Assumptions!$D$11)*(Assumptions!$F$11-Assumptions!$E$11)))</f>
        <v>0.159226304093656</v>
      </c>
      <c r="K1054" s="19" t="n">
        <f aca="false">MAX(G1054,I1054+Assumptions!$D$21)</f>
        <v>0.105079617456349</v>
      </c>
      <c r="L1054" s="28" t="n">
        <f aca="false">(F1054-Assumptions!$D$15)*(1-H1054)+Assumptions!$D$15-J1054</f>
        <v>0.172093699240779</v>
      </c>
      <c r="M1054" s="21" t="n">
        <f aca="false">Assumptions!$D$14*(1+E1054)^1*L1054-Assumptions!$D$14*(1+E1054)^0*E1054*Assumptions!$D$16</f>
        <v>26.6658597882115</v>
      </c>
      <c r="N1054" s="21" t="n">
        <f aca="false">Assumptions!$D$14*(1+E1054)^2*L1054-Assumptions!$D$14*(1+E1054)^1*E1054*Assumptions!$D$16</f>
        <v>28.8819420514658</v>
      </c>
      <c r="O1054" s="21" t="n">
        <f aca="false">Assumptions!$D$14*(1+E1054)^3*L1054-Assumptions!$D$14*(1+E1054)^2*E1054*Assumptions!$D$16</f>
        <v>31.2821931596971</v>
      </c>
      <c r="P1054" s="21" t="n">
        <f aca="false">Assumptions!$D$14*(1+E1054)^4*L1054-Assumptions!$D$14*(1+E1054)^3*E1054*Assumptions!$D$16</f>
        <v>33.8819185751719</v>
      </c>
      <c r="Q1054" s="21" t="n">
        <f aca="false">Assumptions!$D$14*(1+E1054)^5*L1054-Assumptions!$D$14*(1+E1054)^4*E1054*Assumptions!$D$16</f>
        <v>36.6976957297739</v>
      </c>
      <c r="R1054" s="21" t="n">
        <f aca="false">M1054/(1+K1054)+N1054/(1+K1054)^2+O1054/(1+K1054)^3+P1054/(1+K1054)^4+Q1054/(1+K1054)^5</f>
        <v>115.947575648133</v>
      </c>
      <c r="S1054" s="21" t="n">
        <f aca="false">Q1054*(1+I1054)/(K1054-I1054)</f>
        <v>447.059245686025</v>
      </c>
      <c r="T1054" s="21" t="n">
        <f aca="false">R1054+S1054/(1+K1054)^5</f>
        <v>387.214746264175</v>
      </c>
      <c r="U1054" s="8" t="n">
        <f aca="false">(T1054-Assumptions!$D$17)/Assumptions!$D$18</f>
        <v>8.088589850567</v>
      </c>
    </row>
    <row r="1055" customFormat="false" ht="15" hidden="false" customHeight="false" outlineLevel="0" collapsed="false">
      <c r="B1055" s="2" t="n">
        <v>1050</v>
      </c>
      <c r="C1055" s="27" t="n">
        <f aca="false">NORMSDIST('Random Draws'!C1055)</f>
        <v>0.901136283605147</v>
      </c>
      <c r="D1055" s="27" t="n">
        <f aca="false">NORMSDIST(Assumptions!$D$22*'Random Draws'!C1055+SQRT(1-Assumptions!$D$22^2)*'Random Draws'!D1055)</f>
        <v>0.353652621044353</v>
      </c>
      <c r="E1055" s="19" t="n">
        <f aca="false">IF(C1055&lt;(Assumptions!$E$6-Assumptions!$D$6)/(Assumptions!$F$6-Assumptions!$D$6),Assumptions!$D$6+SQRT(C1055*(Assumptions!$F$6-Assumptions!$D$6)*(Assumptions!$E$6-Assumptions!$D$6)),Assumptions!$F$6-SQRT((1-C1055)*(Assumptions!$F$6-Assumptions!$D$6)*(Assumptions!$F$6-Assumptions!$E$6)))</f>
        <v>0.11776672354388</v>
      </c>
      <c r="F1055" s="19" t="n">
        <f aca="false">IF(D1055&lt;(Assumptions!$E$7-Assumptions!$D$7)/(Assumptions!$F$7-Assumptions!$D$7),Assumptions!$D$7+SQRT(D1055*(Assumptions!$F$7-Assumptions!$D$7)*(Assumptions!$E$7-Assumptions!$D$7)),Assumptions!$F$7-SQRT((1-D1055)*(Assumptions!$F$7-Assumptions!$D$7)*(Assumptions!$F$7-Assumptions!$E$7)))</f>
        <v>0.406064256493144</v>
      </c>
      <c r="G1055" s="19" t="n">
        <f aca="false">MIN(Assumptions!$D$24,MAX(Assumptions!$D$23,Assumptions!$D$8+Assumptions!$E$8*'Random Draws'!E1055))</f>
        <v>0.087323361706886</v>
      </c>
      <c r="H1055" s="19" t="n">
        <f aca="false">IF('Random Draws'!F1055&lt;(Assumptions!$E$9-Assumptions!$D$9)/(Assumptions!$F$9-Assumptions!$D$9),Assumptions!$D$9+SQRT('Random Draws'!F1055*(Assumptions!$F$9-Assumptions!$D$9)*(Assumptions!$E$9-Assumptions!$D$9)),Assumptions!$F$9-SQRT((1-'Random Draws'!F1055)*(Assumptions!$F$9-Assumptions!$D$9)*(Assumptions!$F$9-Assumptions!$E$9)))</f>
        <v>0.313693270885023</v>
      </c>
      <c r="I1055" s="19" t="n">
        <f aca="false">IF('Random Draws'!G1055&lt;(Assumptions!$E$10-Assumptions!$D$10)/(Assumptions!$F$10-Assumptions!$D$10),Assumptions!$D$10+SQRT('Random Draws'!G1055*(Assumptions!$F$10-Assumptions!$D$10)*(Assumptions!$E$10-Assumptions!$D$10)),Assumptions!$F$10-SQRT((1-'Random Draws'!G1055)*(Assumptions!$F$10-Assumptions!$D$10)*(Assumptions!$F$10-Assumptions!$E$10)))</f>
        <v>0.0212705799102766</v>
      </c>
      <c r="J1055" s="19" t="n">
        <f aca="false">IF('Random Draws'!H1055&lt;(Assumptions!$E$11-Assumptions!$D$11)/(Assumptions!$F$11-Assumptions!$D$11),Assumptions!$D$11+SQRT('Random Draws'!H1055*(Assumptions!$F$11-Assumptions!$D$11)*(Assumptions!$E$11-Assumptions!$D$11)),Assumptions!$F$11-SQRT((1-'Random Draws'!H1055)*(Assumptions!$F$11-Assumptions!$D$11)*(Assumptions!$F$11-Assumptions!$E$11)))</f>
        <v>0.15883615380225</v>
      </c>
      <c r="K1055" s="19" t="n">
        <f aca="false">MAX(G1055,I1055+Assumptions!$D$21)</f>
        <v>0.087323361706886</v>
      </c>
      <c r="L1055" s="28" t="n">
        <f aca="false">(F1055-Assumptions!$D$15)*(1-H1055)+Assumptions!$D$15-J1055</f>
        <v>0.160628603097118</v>
      </c>
      <c r="M1055" s="21" t="n">
        <f aca="false">Assumptions!$D$14*(1+E1055)^1*L1055-Assumptions!$D$14*(1+E1055)^0*E1055*Assumptions!$D$16</f>
        <v>25.521784324322</v>
      </c>
      <c r="N1055" s="21" t="n">
        <f aca="false">Assumptions!$D$14*(1+E1055)^2*L1055-Assumptions!$D$14*(1+E1055)^1*E1055*Assumptions!$D$16</f>
        <v>28.5274012431909</v>
      </c>
      <c r="O1055" s="21" t="n">
        <f aca="false">Assumptions!$D$14*(1+E1055)^3*L1055-Assumptions!$D$14*(1+E1055)^2*E1055*Assumptions!$D$16</f>
        <v>31.8869798188231</v>
      </c>
      <c r="P1055" s="21" t="n">
        <f aca="false">Assumptions!$D$14*(1+E1055)^4*L1055-Assumptions!$D$14*(1+E1055)^3*E1055*Assumptions!$D$16</f>
        <v>35.6422049557957</v>
      </c>
      <c r="Q1055" s="21" t="n">
        <f aca="false">Assumptions!$D$14*(1+E1055)^5*L1055-Assumptions!$D$14*(1+E1055)^4*E1055*Assumptions!$D$16</f>
        <v>39.8396706533192</v>
      </c>
      <c r="R1055" s="21" t="n">
        <f aca="false">M1055/(1+K1055)+N1055/(1+K1055)^2+O1055/(1+K1055)^3+P1055/(1+K1055)^4+Q1055/(1+K1055)^5</f>
        <v>124.11901905355</v>
      </c>
      <c r="S1055" s="21" t="n">
        <f aca="false">Q1055*(1+I1055)/(K1055-I1055)</f>
        <v>615.978350114518</v>
      </c>
      <c r="T1055" s="21" t="n">
        <f aca="false">R1055+S1055/(1+K1055)^5</f>
        <v>529.414584895619</v>
      </c>
      <c r="U1055" s="8" t="n">
        <f aca="false">(T1055-Assumptions!$D$17)/Assumptions!$D$18</f>
        <v>13.7765833958248</v>
      </c>
    </row>
    <row r="1056" customFormat="false" ht="15" hidden="false" customHeight="false" outlineLevel="0" collapsed="false">
      <c r="B1056" s="2" t="n">
        <v>1051</v>
      </c>
      <c r="C1056" s="27" t="n">
        <f aca="false">NORMSDIST('Random Draws'!C1056)</f>
        <v>0.450315515586796</v>
      </c>
      <c r="D1056" s="27" t="n">
        <f aca="false">NORMSDIST(Assumptions!$D$22*'Random Draws'!C1056+SQRT(1-Assumptions!$D$22^2)*'Random Draws'!D1056)</f>
        <v>0.363871088090421</v>
      </c>
      <c r="E1056" s="19" t="n">
        <f aca="false">IF(C1056&lt;(Assumptions!$E$6-Assumptions!$D$6)/(Assumptions!$F$6-Assumptions!$D$6),Assumptions!$D$6+SQRT(C1056*(Assumptions!$F$6-Assumptions!$D$6)*(Assumptions!$E$6-Assumptions!$D$6)),Assumptions!$F$6-SQRT((1-C1056)*(Assumptions!$F$6-Assumptions!$D$6)*(Assumptions!$F$6-Assumptions!$E$6)))</f>
        <v>0.0874507911202119</v>
      </c>
      <c r="F1056" s="19" t="n">
        <f aca="false">IF(D1056&lt;(Assumptions!$E$7-Assumptions!$D$7)/(Assumptions!$F$7-Assumptions!$D$7),Assumptions!$D$7+SQRT(D1056*(Assumptions!$F$7-Assumptions!$D$7)*(Assumptions!$E$7-Assumptions!$D$7)),Assumptions!$F$7-SQRT((1-D1056)*(Assumptions!$F$7-Assumptions!$D$7)*(Assumptions!$F$7-Assumptions!$E$7)))</f>
        <v>0.406725009668726</v>
      </c>
      <c r="G1056" s="19" t="n">
        <f aca="false">MIN(Assumptions!$D$24,MAX(Assumptions!$D$23,Assumptions!$D$8+Assumptions!$E$8*'Random Draws'!E1056))</f>
        <v>0.080123245895327</v>
      </c>
      <c r="H1056" s="19" t="n">
        <f aca="false">IF('Random Draws'!F1056&lt;(Assumptions!$E$9-Assumptions!$D$9)/(Assumptions!$F$9-Assumptions!$D$9),Assumptions!$D$9+SQRT('Random Draws'!F1056*(Assumptions!$F$9-Assumptions!$D$9)*(Assumptions!$E$9-Assumptions!$D$9)),Assumptions!$F$9-SQRT((1-'Random Draws'!F1056)*(Assumptions!$F$9-Assumptions!$D$9)*(Assumptions!$F$9-Assumptions!$E$9)))</f>
        <v>0.308973801746278</v>
      </c>
      <c r="I1056" s="19" t="n">
        <f aca="false">IF('Random Draws'!G1056&lt;(Assumptions!$E$10-Assumptions!$D$10)/(Assumptions!$F$10-Assumptions!$D$10),Assumptions!$D$10+SQRT('Random Draws'!G1056*(Assumptions!$F$10-Assumptions!$D$10)*(Assumptions!$E$10-Assumptions!$D$10)),Assumptions!$F$10-SQRT((1-'Random Draws'!G1056)*(Assumptions!$F$10-Assumptions!$D$10)*(Assumptions!$F$10-Assumptions!$E$10)))</f>
        <v>0.0137794150601581</v>
      </c>
      <c r="J1056" s="19" t="n">
        <f aca="false">IF('Random Draws'!H1056&lt;(Assumptions!$E$11-Assumptions!$D$11)/(Assumptions!$F$11-Assumptions!$D$11),Assumptions!$D$11+SQRT('Random Draws'!H1056*(Assumptions!$F$11-Assumptions!$D$11)*(Assumptions!$E$11-Assumptions!$D$11)),Assumptions!$F$11-SQRT((1-'Random Draws'!H1056)*(Assumptions!$F$11-Assumptions!$D$11)*(Assumptions!$F$11-Assumptions!$E$11)))</f>
        <v>0.174802322326518</v>
      </c>
      <c r="K1056" s="19" t="n">
        <f aca="false">MAX(G1056,I1056+Assumptions!$D$21)</f>
        <v>0.080123245895327</v>
      </c>
      <c r="L1056" s="28" t="n">
        <f aca="false">(F1056-Assumptions!$D$15)*(1-H1056)+Assumptions!$D$15-J1056</f>
        <v>0.146421909066586</v>
      </c>
      <c r="M1056" s="21" t="n">
        <f aca="false">Assumptions!$D$14*(1+E1056)^1*L1056-Assumptions!$D$14*(1+E1056)^0*E1056*Assumptions!$D$16</f>
        <v>22.7074490821368</v>
      </c>
      <c r="N1056" s="21" t="n">
        <f aca="false">Assumptions!$D$14*(1+E1056)^2*L1056-Assumptions!$D$14*(1+E1056)^1*E1056*Assumptions!$D$16</f>
        <v>24.6932334686916</v>
      </c>
      <c r="O1056" s="21" t="n">
        <f aca="false">Assumptions!$D$14*(1+E1056)^3*L1056-Assumptions!$D$14*(1+E1056)^2*E1056*Assumptions!$D$16</f>
        <v>26.8526762708447</v>
      </c>
      <c r="P1056" s="21" t="n">
        <f aca="false">Assumptions!$D$14*(1+E1056)^4*L1056-Assumptions!$D$14*(1+E1056)^3*E1056*Assumptions!$D$16</f>
        <v>29.2009640544251</v>
      </c>
      <c r="Q1056" s="21" t="n">
        <f aca="false">Assumptions!$D$14*(1+E1056)^5*L1056-Assumptions!$D$14*(1+E1056)^4*E1056*Assumptions!$D$16</f>
        <v>31.7546114624574</v>
      </c>
      <c r="R1056" s="21" t="n">
        <f aca="false">M1056/(1+K1056)+N1056/(1+K1056)^2+O1056/(1+K1056)^3+P1056/(1+K1056)^4+Q1056/(1+K1056)^5</f>
        <v>106.550991235395</v>
      </c>
      <c r="S1056" s="21" t="n">
        <f aca="false">Q1056*(1+I1056)/(K1056-I1056)</f>
        <v>485.23232723558</v>
      </c>
      <c r="T1056" s="21" t="n">
        <f aca="false">R1056+S1056/(1+K1056)^5</f>
        <v>436.603594468621</v>
      </c>
      <c r="U1056" s="8" t="n">
        <f aca="false">(T1056-Assumptions!$D$17)/Assumptions!$D$18</f>
        <v>10.0641437787448</v>
      </c>
    </row>
    <row r="1057" customFormat="false" ht="15" hidden="false" customHeight="false" outlineLevel="0" collapsed="false">
      <c r="B1057" s="2" t="n">
        <v>1052</v>
      </c>
      <c r="C1057" s="27" t="n">
        <f aca="false">NORMSDIST('Random Draws'!C1057)</f>
        <v>0.42814538705655</v>
      </c>
      <c r="D1057" s="27" t="n">
        <f aca="false">NORMSDIST(Assumptions!$D$22*'Random Draws'!C1057+SQRT(1-Assumptions!$D$22^2)*'Random Draws'!D1057)</f>
        <v>0.031844825477366</v>
      </c>
      <c r="E1057" s="19" t="n">
        <f aca="false">IF(C1057&lt;(Assumptions!$E$6-Assumptions!$D$6)/(Assumptions!$F$6-Assumptions!$D$6),Assumptions!$D$6+SQRT(C1057*(Assumptions!$F$6-Assumptions!$D$6)*(Assumptions!$E$6-Assumptions!$D$6)),Assumptions!$F$6-SQRT((1-C1057)*(Assumptions!$F$6-Assumptions!$D$6)*(Assumptions!$F$6-Assumptions!$E$6)))</f>
        <v>0.0862679903959827</v>
      </c>
      <c r="F1057" s="19" t="n">
        <f aca="false">IF(D1057&lt;(Assumptions!$E$7-Assumptions!$D$7)/(Assumptions!$F$7-Assumptions!$D$7),Assumptions!$D$7+SQRT(D1057*(Assumptions!$F$7-Assumptions!$D$7)*(Assumptions!$E$7-Assumptions!$D$7)),Assumptions!$F$7-SQRT((1-D1057)*(Assumptions!$F$7-Assumptions!$D$7)*(Assumptions!$F$7-Assumptions!$E$7)))</f>
        <v>0.373822769363054</v>
      </c>
      <c r="G1057" s="19" t="n">
        <f aca="false">MIN(Assumptions!$D$24,MAX(Assumptions!$D$23,Assumptions!$D$8+Assumptions!$E$8*'Random Draws'!E1057))</f>
        <v>0.095470499278019</v>
      </c>
      <c r="H1057" s="19" t="n">
        <f aca="false">IF('Random Draws'!F1057&lt;(Assumptions!$E$9-Assumptions!$D$9)/(Assumptions!$F$9-Assumptions!$D$9),Assumptions!$D$9+SQRT('Random Draws'!F1057*(Assumptions!$F$9-Assumptions!$D$9)*(Assumptions!$E$9-Assumptions!$D$9)),Assumptions!$F$9-SQRT((1-'Random Draws'!F1057)*(Assumptions!$F$9-Assumptions!$D$9)*(Assumptions!$F$9-Assumptions!$E$9)))</f>
        <v>0.268876028969543</v>
      </c>
      <c r="I1057" s="19" t="n">
        <f aca="false">IF('Random Draws'!G1057&lt;(Assumptions!$E$10-Assumptions!$D$10)/(Assumptions!$F$10-Assumptions!$D$10),Assumptions!$D$10+SQRT('Random Draws'!G1057*(Assumptions!$F$10-Assumptions!$D$10)*(Assumptions!$E$10-Assumptions!$D$10)),Assumptions!$F$10-SQRT((1-'Random Draws'!G1057)*(Assumptions!$F$10-Assumptions!$D$10)*(Assumptions!$F$10-Assumptions!$E$10)))</f>
        <v>0.0230072236733876</v>
      </c>
      <c r="J1057" s="19" t="n">
        <f aca="false">IF('Random Draws'!H1057&lt;(Assumptions!$E$11-Assumptions!$D$11)/(Assumptions!$F$11-Assumptions!$D$11),Assumptions!$D$11+SQRT('Random Draws'!H1057*(Assumptions!$F$11-Assumptions!$D$11)*(Assumptions!$E$11-Assumptions!$D$11)),Assumptions!$F$11-SQRT((1-'Random Draws'!H1057)*(Assumptions!$F$11-Assumptions!$D$11)*(Assumptions!$F$11-Assumptions!$E$11)))</f>
        <v>0.199755882493969</v>
      </c>
      <c r="K1057" s="19" t="n">
        <f aca="false">MAX(G1057,I1057+Assumptions!$D$21)</f>
        <v>0.095470499278019</v>
      </c>
      <c r="L1057" s="28" t="n">
        <f aca="false">(F1057-Assumptions!$D$15)*(1-H1057)+Assumptions!$D$15-J1057</f>
        <v>0.108508788870391</v>
      </c>
      <c r="M1057" s="21" t="n">
        <f aca="false">Assumptions!$D$14*(1+E1057)^1*L1057-Assumptions!$D$14*(1+E1057)^0*E1057*Assumptions!$D$16</f>
        <v>16.715829725626</v>
      </c>
      <c r="N1057" s="21" t="n">
        <f aca="false">Assumptions!$D$14*(1+E1057)^2*L1057-Assumptions!$D$14*(1+E1057)^1*E1057*Assumptions!$D$16</f>
        <v>18.1578707638572</v>
      </c>
      <c r="O1057" s="21" t="n">
        <f aca="false">Assumptions!$D$14*(1+E1057)^3*L1057-Assumptions!$D$14*(1+E1057)^2*E1057*Assumptions!$D$16</f>
        <v>19.7243137845251</v>
      </c>
      <c r="P1057" s="21" t="n">
        <f aca="false">Assumptions!$D$14*(1+E1057)^4*L1057-Assumptions!$D$14*(1+E1057)^3*E1057*Assumptions!$D$16</f>
        <v>21.4258906966559</v>
      </c>
      <c r="Q1057" s="21" t="n">
        <f aca="false">Assumptions!$D$14*(1+E1057)^5*L1057-Assumptions!$D$14*(1+E1057)^4*E1057*Assumptions!$D$16</f>
        <v>23.2742592295004</v>
      </c>
      <c r="R1057" s="21" t="n">
        <f aca="false">M1057/(1+K1057)+N1057/(1+K1057)^2+O1057/(1+K1057)^3+P1057/(1+K1057)^4+Q1057/(1+K1057)^5</f>
        <v>75.0240930204968</v>
      </c>
      <c r="S1057" s="21" t="n">
        <f aca="false">Q1057*(1+I1057)/(K1057-I1057)</f>
        <v>328.576580602493</v>
      </c>
      <c r="T1057" s="21" t="n">
        <f aca="false">R1057+S1057/(1+K1057)^5</f>
        <v>283.297188881248</v>
      </c>
      <c r="U1057" s="8" t="n">
        <f aca="false">(T1057-Assumptions!$D$17)/Assumptions!$D$18</f>
        <v>3.9318875552499</v>
      </c>
    </row>
    <row r="1058" customFormat="false" ht="15" hidden="false" customHeight="false" outlineLevel="0" collapsed="false">
      <c r="B1058" s="2" t="n">
        <v>1053</v>
      </c>
      <c r="C1058" s="27" t="n">
        <f aca="false">NORMSDIST('Random Draws'!C1058)</f>
        <v>0.717659112092367</v>
      </c>
      <c r="D1058" s="27" t="n">
        <f aca="false">NORMSDIST(Assumptions!$D$22*'Random Draws'!C1058+SQRT(1-Assumptions!$D$22^2)*'Random Draws'!D1058)</f>
        <v>0.053297604485429</v>
      </c>
      <c r="E1058" s="19" t="n">
        <f aca="false">IF(C1058&lt;(Assumptions!$E$6-Assumptions!$D$6)/(Assumptions!$F$6-Assumptions!$D$6),Assumptions!$D$6+SQRT(C1058*(Assumptions!$F$6-Assumptions!$D$6)*(Assumptions!$E$6-Assumptions!$D$6)),Assumptions!$F$6-SQRT((1-C1058)*(Assumptions!$F$6-Assumptions!$D$6)*(Assumptions!$F$6-Assumptions!$E$6)))</f>
        <v>0.102427344523734</v>
      </c>
      <c r="F1058" s="19" t="n">
        <f aca="false">IF(D1058&lt;(Assumptions!$E$7-Assumptions!$D$7)/(Assumptions!$F$7-Assumptions!$D$7),Assumptions!$D$7+SQRT(D1058*(Assumptions!$F$7-Assumptions!$D$7)*(Assumptions!$E$7-Assumptions!$D$7)),Assumptions!$F$7-SQRT((1-D1058)*(Assumptions!$F$7-Assumptions!$D$7)*(Assumptions!$F$7-Assumptions!$E$7)))</f>
        <v>0.377882550906193</v>
      </c>
      <c r="G1058" s="19" t="n">
        <f aca="false">MIN(Assumptions!$D$24,MAX(Assumptions!$D$23,Assumptions!$D$8+Assumptions!$E$8*'Random Draws'!E1058))</f>
        <v>0.081766143220077</v>
      </c>
      <c r="H1058" s="19" t="n">
        <f aca="false">IF('Random Draws'!F1058&lt;(Assumptions!$E$9-Assumptions!$D$9)/(Assumptions!$F$9-Assumptions!$D$9),Assumptions!$D$9+SQRT('Random Draws'!F1058*(Assumptions!$F$9-Assumptions!$D$9)*(Assumptions!$E$9-Assumptions!$D$9)),Assumptions!$F$9-SQRT((1-'Random Draws'!F1058)*(Assumptions!$F$9-Assumptions!$D$9)*(Assumptions!$F$9-Assumptions!$E$9)))</f>
        <v>0.277773444468676</v>
      </c>
      <c r="I1058" s="19" t="n">
        <f aca="false">IF('Random Draws'!G1058&lt;(Assumptions!$E$10-Assumptions!$D$10)/(Assumptions!$F$10-Assumptions!$D$10),Assumptions!$D$10+SQRT('Random Draws'!G1058*(Assumptions!$F$10-Assumptions!$D$10)*(Assumptions!$E$10-Assumptions!$D$10)),Assumptions!$F$10-SQRT((1-'Random Draws'!G1058)*(Assumptions!$F$10-Assumptions!$D$10)*(Assumptions!$F$10-Assumptions!$E$10)))</f>
        <v>0.0190237166079379</v>
      </c>
      <c r="J1058" s="19" t="n">
        <f aca="false">IF('Random Draws'!H1058&lt;(Assumptions!$E$11-Assumptions!$D$11)/(Assumptions!$F$11-Assumptions!$D$11),Assumptions!$D$11+SQRT('Random Draws'!H1058*(Assumptions!$F$11-Assumptions!$D$11)*(Assumptions!$E$11-Assumptions!$D$11)),Assumptions!$F$11-SQRT((1-'Random Draws'!H1058)*(Assumptions!$F$11-Assumptions!$D$11)*(Assumptions!$F$11-Assumptions!$E$11)))</f>
        <v>0.134590138173712</v>
      </c>
      <c r="K1058" s="19" t="n">
        <f aca="false">MAX(G1058,I1058+Assumptions!$D$21)</f>
        <v>0.081766143220077</v>
      </c>
      <c r="L1058" s="28" t="n">
        <f aca="false">(F1058-Assumptions!$D$15)*(1-H1058)+Assumptions!$D$15-J1058</f>
        <v>0.174437222743586</v>
      </c>
      <c r="M1058" s="21" t="n">
        <f aca="false">Assumptions!$D$14*(1+E1058)^1*L1058-Assumptions!$D$14*(1+E1058)^0*E1058*Assumptions!$D$16</f>
        <v>27.4385738683412</v>
      </c>
      <c r="N1058" s="21" t="n">
        <f aca="false">Assumptions!$D$14*(1+E1058)^2*L1058-Assumptions!$D$14*(1+E1058)^1*E1058*Assumptions!$D$16</f>
        <v>30.2490341271937</v>
      </c>
      <c r="O1058" s="21" t="n">
        <f aca="false">Assumptions!$D$14*(1+E1058)^3*L1058-Assumptions!$D$14*(1+E1058)^2*E1058*Assumptions!$D$16</f>
        <v>33.34736236725</v>
      </c>
      <c r="P1058" s="21" t="n">
        <f aca="false">Assumptions!$D$14*(1+E1058)^4*L1058-Assumptions!$D$14*(1+E1058)^3*E1058*Assumptions!$D$16</f>
        <v>36.7630441413981</v>
      </c>
      <c r="Q1058" s="21" t="n">
        <f aca="false">Assumptions!$D$14*(1+E1058)^5*L1058-Assumptions!$D$14*(1+E1058)^4*E1058*Assumptions!$D$16</f>
        <v>40.5285851294103</v>
      </c>
      <c r="R1058" s="21" t="n">
        <f aca="false">M1058/(1+K1058)+N1058/(1+K1058)^2+O1058/(1+K1058)^3+P1058/(1+K1058)^4+Q1058/(1+K1058)^5</f>
        <v>131.760968784411</v>
      </c>
      <c r="S1058" s="21" t="n">
        <f aca="false">Q1058*(1+I1058)/(K1058-I1058)</f>
        <v>658.240231968371</v>
      </c>
      <c r="T1058" s="21" t="n">
        <f aca="false">R1058+S1058/(1+K1058)^5</f>
        <v>576.103104927849</v>
      </c>
      <c r="U1058" s="8" t="n">
        <f aca="false">(T1058-Assumptions!$D$17)/Assumptions!$D$18</f>
        <v>15.6441241971139</v>
      </c>
    </row>
    <row r="1059" customFormat="false" ht="15" hidden="false" customHeight="false" outlineLevel="0" collapsed="false">
      <c r="B1059" s="2" t="n">
        <v>1054</v>
      </c>
      <c r="C1059" s="27" t="n">
        <f aca="false">NORMSDIST('Random Draws'!C1059)</f>
        <v>0.0653000271390437</v>
      </c>
      <c r="D1059" s="27" t="n">
        <f aca="false">NORMSDIST(Assumptions!$D$22*'Random Draws'!C1059+SQRT(1-Assumptions!$D$22^2)*'Random Draws'!D1059)</f>
        <v>0.0801889323478402</v>
      </c>
      <c r="E1059" s="19" t="n">
        <f aca="false">IF(C1059&lt;(Assumptions!$E$6-Assumptions!$D$6)/(Assumptions!$F$6-Assumptions!$D$6),Assumptions!$D$6+SQRT(C1059*(Assumptions!$F$6-Assumptions!$D$6)*(Assumptions!$E$6-Assumptions!$D$6)),Assumptions!$F$6-SQRT((1-C1059)*(Assumptions!$F$6-Assumptions!$D$6)*(Assumptions!$F$6-Assumptions!$E$6)))</f>
        <v>0.0580693147544454</v>
      </c>
      <c r="F1059" s="19" t="n">
        <f aca="false">IF(D1059&lt;(Assumptions!$E$7-Assumptions!$D$7)/(Assumptions!$F$7-Assumptions!$D$7),Assumptions!$D$7+SQRT(D1059*(Assumptions!$F$7-Assumptions!$D$7)*(Assumptions!$E$7-Assumptions!$D$7)),Assumptions!$F$7-SQRT((1-D1059)*(Assumptions!$F$7-Assumptions!$D$7)*(Assumptions!$F$7-Assumptions!$E$7)))</f>
        <v>0.381934757671035</v>
      </c>
      <c r="G1059" s="19" t="n">
        <f aca="false">MIN(Assumptions!$D$24,MAX(Assumptions!$D$23,Assumptions!$D$8+Assumptions!$E$8*'Random Draws'!E1059))</f>
        <v>0.076055940057787</v>
      </c>
      <c r="H1059" s="19" t="n">
        <f aca="false">IF('Random Draws'!F1059&lt;(Assumptions!$E$9-Assumptions!$D$9)/(Assumptions!$F$9-Assumptions!$D$9),Assumptions!$D$9+SQRT('Random Draws'!F1059*(Assumptions!$F$9-Assumptions!$D$9)*(Assumptions!$E$9-Assumptions!$D$9)),Assumptions!$F$9-SQRT((1-'Random Draws'!F1059)*(Assumptions!$F$9-Assumptions!$D$9)*(Assumptions!$F$9-Assumptions!$E$9)))</f>
        <v>0.259016128917185</v>
      </c>
      <c r="I1059" s="19" t="n">
        <f aca="false">IF('Random Draws'!G1059&lt;(Assumptions!$E$10-Assumptions!$D$10)/(Assumptions!$F$10-Assumptions!$D$10),Assumptions!$D$10+SQRT('Random Draws'!G1059*(Assumptions!$F$10-Assumptions!$D$10)*(Assumptions!$E$10-Assumptions!$D$10)),Assumptions!$F$10-SQRT((1-'Random Draws'!G1059)*(Assumptions!$F$10-Assumptions!$D$10)*(Assumptions!$F$10-Assumptions!$E$10)))</f>
        <v>0.0202739911181638</v>
      </c>
      <c r="J1059" s="19" t="n">
        <f aca="false">IF('Random Draws'!H1059&lt;(Assumptions!$E$11-Assumptions!$D$11)/(Assumptions!$F$11-Assumptions!$D$11),Assumptions!$D$11+SQRT('Random Draws'!H1059*(Assumptions!$F$11-Assumptions!$D$11)*(Assumptions!$E$11-Assumptions!$D$11)),Assumptions!$F$11-SQRT((1-'Random Draws'!H1059)*(Assumptions!$F$11-Assumptions!$D$11)*(Assumptions!$F$11-Assumptions!$E$11)))</f>
        <v>0.146634256442259</v>
      </c>
      <c r="K1059" s="19" t="n">
        <f aca="false">MAX(G1059,I1059+Assumptions!$D$21)</f>
        <v>0.076055940057787</v>
      </c>
      <c r="L1059" s="28" t="n">
        <f aca="false">(F1059-Assumptions!$D$15)*(1-H1059)+Assumptions!$D$15-J1059</f>
        <v>0.170045335557136</v>
      </c>
      <c r="M1059" s="21" t="n">
        <f aca="false">Assumptions!$D$14*(1+E1059)^1*L1059-Assumptions!$D$14*(1+E1059)^0*E1059*Assumptions!$D$16</f>
        <v>25.8357624729868</v>
      </c>
      <c r="N1059" s="21" t="n">
        <f aca="false">Assumptions!$D$14*(1+E1059)^2*L1059-Assumptions!$D$14*(1+E1059)^1*E1059*Assumptions!$D$16</f>
        <v>27.3360274959518</v>
      </c>
      <c r="O1059" s="21" t="n">
        <f aca="false">Assumptions!$D$14*(1+E1059)^3*L1059-Assumptions!$D$14*(1+E1059)^2*E1059*Assumptions!$D$16</f>
        <v>28.9234118807504</v>
      </c>
      <c r="P1059" s="21" t="n">
        <f aca="false">Assumptions!$D$14*(1+E1059)^4*L1059-Assumptions!$D$14*(1+E1059)^3*E1059*Assumptions!$D$16</f>
        <v>30.6029745890261</v>
      </c>
      <c r="Q1059" s="21" t="n">
        <f aca="false">Assumptions!$D$14*(1+E1059)^5*L1059-Assumptions!$D$14*(1+E1059)^4*E1059*Assumptions!$D$16</f>
        <v>32.3800683528586</v>
      </c>
      <c r="R1059" s="21" t="n">
        <f aca="false">M1059/(1+K1059)+N1059/(1+K1059)^2+O1059/(1+K1059)^3+P1059/(1+K1059)^4+Q1059/(1+K1059)^5</f>
        <v>116.101645181564</v>
      </c>
      <c r="S1059" s="21" t="n">
        <f aca="false">Q1059*(1+I1059)/(K1059-I1059)</f>
        <v>592.24430481638</v>
      </c>
      <c r="T1059" s="21" t="n">
        <f aca="false">R1059+S1059/(1+K1059)^5</f>
        <v>526.614392008285</v>
      </c>
      <c r="U1059" s="8" t="n">
        <f aca="false">(T1059-Assumptions!$D$17)/Assumptions!$D$18</f>
        <v>13.6645756803314</v>
      </c>
    </row>
    <row r="1060" customFormat="false" ht="15" hidden="false" customHeight="false" outlineLevel="0" collapsed="false">
      <c r="B1060" s="2" t="n">
        <v>1055</v>
      </c>
      <c r="C1060" s="27" t="n">
        <f aca="false">NORMSDIST('Random Draws'!C1060)</f>
        <v>0.334244122163411</v>
      </c>
      <c r="D1060" s="27" t="n">
        <f aca="false">NORMSDIST(Assumptions!$D$22*'Random Draws'!C1060+SQRT(1-Assumptions!$D$22^2)*'Random Draws'!D1060)</f>
        <v>0.760762946970707</v>
      </c>
      <c r="E1060" s="19" t="n">
        <f aca="false">IF(C1060&lt;(Assumptions!$E$6-Assumptions!$D$6)/(Assumptions!$F$6-Assumptions!$D$6),Assumptions!$D$6+SQRT(C1060*(Assumptions!$F$6-Assumptions!$D$6)*(Assumptions!$E$6-Assumptions!$D$6)),Assumptions!$F$6-SQRT((1-C1060)*(Assumptions!$F$6-Assumptions!$D$6)*(Assumptions!$F$6-Assumptions!$E$6)))</f>
        <v>0.0808805651968886</v>
      </c>
      <c r="F1060" s="19" t="n">
        <f aca="false">IF(D1060&lt;(Assumptions!$E$7-Assumptions!$D$7)/(Assumptions!$F$7-Assumptions!$D$7),Assumptions!$D$7+SQRT(D1060*(Assumptions!$F$7-Assumptions!$D$7)*(Assumptions!$E$7-Assumptions!$D$7)),Assumptions!$F$7-SQRT((1-D1060)*(Assumptions!$F$7-Assumptions!$D$7)*(Assumptions!$F$7-Assumptions!$E$7)))</f>
        <v>0.42906542044706</v>
      </c>
      <c r="G1060" s="19" t="n">
        <f aca="false">MIN(Assumptions!$D$24,MAX(Assumptions!$D$23,Assumptions!$D$8+Assumptions!$E$8*'Random Draws'!E1060))</f>
        <v>0.086812627218754</v>
      </c>
      <c r="H1060" s="19" t="n">
        <f aca="false">IF('Random Draws'!F1060&lt;(Assumptions!$E$9-Assumptions!$D$9)/(Assumptions!$F$9-Assumptions!$D$9),Assumptions!$D$9+SQRT('Random Draws'!F1060*(Assumptions!$F$9-Assumptions!$D$9)*(Assumptions!$E$9-Assumptions!$D$9)),Assumptions!$F$9-SQRT((1-'Random Draws'!F1060)*(Assumptions!$F$9-Assumptions!$D$9)*(Assumptions!$F$9-Assumptions!$E$9)))</f>
        <v>0.247371996705791</v>
      </c>
      <c r="I1060" s="19" t="n">
        <f aca="false">IF('Random Draws'!G1060&lt;(Assumptions!$E$10-Assumptions!$D$10)/(Assumptions!$F$10-Assumptions!$D$10),Assumptions!$D$10+SQRT('Random Draws'!G1060*(Assumptions!$F$10-Assumptions!$D$10)*(Assumptions!$E$10-Assumptions!$D$10)),Assumptions!$F$10-SQRT((1-'Random Draws'!G1060)*(Assumptions!$F$10-Assumptions!$D$10)*(Assumptions!$F$10-Assumptions!$E$10)))</f>
        <v>0.0197488235826868</v>
      </c>
      <c r="J1060" s="19" t="n">
        <f aca="false">IF('Random Draws'!H1060&lt;(Assumptions!$E$11-Assumptions!$D$11)/(Assumptions!$F$11-Assumptions!$D$11),Assumptions!$D$11+SQRT('Random Draws'!H1060*(Assumptions!$F$11-Assumptions!$D$11)*(Assumptions!$E$11-Assumptions!$D$11)),Assumptions!$F$11-SQRT((1-'Random Draws'!H1060)*(Assumptions!$F$11-Assumptions!$D$11)*(Assumptions!$F$11-Assumptions!$E$11)))</f>
        <v>0.175264296858952</v>
      </c>
      <c r="K1060" s="19" t="n">
        <f aca="false">MAX(G1060,I1060+Assumptions!$D$21)</f>
        <v>0.086812627218754</v>
      </c>
      <c r="L1060" s="28" t="n">
        <f aca="false">(F1060-Assumptions!$D$15)*(1-H1060)+Assumptions!$D$15-J1060</f>
        <v>0.179820713386462</v>
      </c>
      <c r="M1060" s="21" t="n">
        <f aca="false">Assumptions!$D$14*(1+E1060)^1*L1060-Assumptions!$D$14*(1+E1060)^0*E1060*Assumptions!$D$16</f>
        <v>27.8310531176872</v>
      </c>
      <c r="N1060" s="21" t="n">
        <f aca="false">Assumptions!$D$14*(1+E1060)^2*L1060-Assumptions!$D$14*(1+E1060)^1*E1060*Assumptions!$D$16</f>
        <v>30.0820444238704</v>
      </c>
      <c r="O1060" s="21" t="n">
        <f aca="false">Assumptions!$D$14*(1+E1060)^3*L1060-Assumptions!$D$14*(1+E1060)^2*E1060*Assumptions!$D$16</f>
        <v>32.5150971791509</v>
      </c>
      <c r="P1060" s="21" t="n">
        <f aca="false">Assumptions!$D$14*(1+E1060)^4*L1060-Assumptions!$D$14*(1+E1060)^3*E1060*Assumptions!$D$16</f>
        <v>35.1449366164324</v>
      </c>
      <c r="Q1060" s="21" t="n">
        <f aca="false">Assumptions!$D$14*(1+E1060)^5*L1060-Assumptions!$D$14*(1+E1060)^4*E1060*Assumptions!$D$16</f>
        <v>37.9874789537783</v>
      </c>
      <c r="R1060" s="21" t="n">
        <f aca="false">M1060/(1+K1060)+N1060/(1+K1060)^2+O1060/(1+K1060)^3+P1060/(1+K1060)^4+Q1060/(1+K1060)^5</f>
        <v>126.649664352315</v>
      </c>
      <c r="S1060" s="21" t="n">
        <f aca="false">Q1060*(1+I1060)/(K1060-I1060)</f>
        <v>577.624364764694</v>
      </c>
      <c r="T1060" s="21" t="n">
        <f aca="false">R1060+S1060/(1+K1060)^5</f>
        <v>507.603302613522</v>
      </c>
      <c r="U1060" s="8" t="n">
        <f aca="false">(T1060-Assumptions!$D$17)/Assumptions!$D$18</f>
        <v>12.9041321045409</v>
      </c>
    </row>
    <row r="1061" customFormat="false" ht="15" hidden="false" customHeight="false" outlineLevel="0" collapsed="false">
      <c r="B1061" s="2" t="n">
        <v>1056</v>
      </c>
      <c r="C1061" s="27" t="n">
        <f aca="false">NORMSDIST('Random Draws'!C1061)</f>
        <v>0.210596823457201</v>
      </c>
      <c r="D1061" s="27" t="n">
        <f aca="false">NORMSDIST(Assumptions!$D$22*'Random Draws'!C1061+SQRT(1-Assumptions!$D$22^2)*'Random Draws'!D1061)</f>
        <v>0.983525931895955</v>
      </c>
      <c r="E1061" s="19" t="n">
        <f aca="false">IF(C1061&lt;(Assumptions!$E$6-Assumptions!$D$6)/(Assumptions!$F$6-Assumptions!$D$6),Assumptions!$D$6+SQRT(C1061*(Assumptions!$F$6-Assumptions!$D$6)*(Assumptions!$E$6-Assumptions!$D$6)),Assumptions!$F$6-SQRT((1-C1061)*(Assumptions!$F$6-Assumptions!$D$6)*(Assumptions!$F$6-Assumptions!$E$6)))</f>
        <v>0.072449716752015</v>
      </c>
      <c r="F1061" s="19" t="n">
        <f aca="false">IF(D1061&lt;(Assumptions!$E$7-Assumptions!$D$7)/(Assumptions!$F$7-Assumptions!$D$7),Assumptions!$D$7+SQRT(D1061*(Assumptions!$F$7-Assumptions!$D$7)*(Assumptions!$E$7-Assumptions!$D$7)),Assumptions!$F$7-SQRT((1-D1061)*(Assumptions!$F$7-Assumptions!$D$7)*(Assumptions!$F$7-Assumptions!$E$7)))</f>
        <v>0.451882348097129</v>
      </c>
      <c r="G1061" s="19" t="n">
        <f aca="false">MIN(Assumptions!$D$24,MAX(Assumptions!$D$23,Assumptions!$D$8+Assumptions!$E$8*'Random Draws'!E1061))</f>
        <v>0.098776582406598</v>
      </c>
      <c r="H1061" s="19" t="n">
        <f aca="false">IF('Random Draws'!F1061&lt;(Assumptions!$E$9-Assumptions!$D$9)/(Assumptions!$F$9-Assumptions!$D$9),Assumptions!$D$9+SQRT('Random Draws'!F1061*(Assumptions!$F$9-Assumptions!$D$9)*(Assumptions!$E$9-Assumptions!$D$9)),Assumptions!$F$9-SQRT((1-'Random Draws'!F1061)*(Assumptions!$F$9-Assumptions!$D$9)*(Assumptions!$F$9-Assumptions!$E$9)))</f>
        <v>0.292210301111266</v>
      </c>
      <c r="I1061" s="19" t="n">
        <f aca="false">IF('Random Draws'!G1061&lt;(Assumptions!$E$10-Assumptions!$D$10)/(Assumptions!$F$10-Assumptions!$D$10),Assumptions!$D$10+SQRT('Random Draws'!G1061*(Assumptions!$F$10-Assumptions!$D$10)*(Assumptions!$E$10-Assumptions!$D$10)),Assumptions!$F$10-SQRT((1-'Random Draws'!G1061)*(Assumptions!$F$10-Assumptions!$D$10)*(Assumptions!$F$10-Assumptions!$E$10)))</f>
        <v>0.0210179743679739</v>
      </c>
      <c r="J1061" s="19" t="n">
        <f aca="false">IF('Random Draws'!H1061&lt;(Assumptions!$E$11-Assumptions!$D$11)/(Assumptions!$F$11-Assumptions!$D$11),Assumptions!$D$11+SQRT('Random Draws'!H1061*(Assumptions!$F$11-Assumptions!$D$11)*(Assumptions!$E$11-Assumptions!$D$11)),Assumptions!$F$11-SQRT((1-'Random Draws'!H1061)*(Assumptions!$F$11-Assumptions!$D$11)*(Assumptions!$F$11-Assumptions!$E$11)))</f>
        <v>0.135433216678191</v>
      </c>
      <c r="K1061" s="19" t="n">
        <f aca="false">MAX(G1061,I1061+Assumptions!$D$21)</f>
        <v>0.098776582406598</v>
      </c>
      <c r="L1061" s="28" t="n">
        <f aca="false">(F1061-Assumptions!$D$15)*(1-H1061)+Assumptions!$D$15-J1061</f>
        <v>0.222391793559075</v>
      </c>
      <c r="M1061" s="21" t="n">
        <f aca="false">Assumptions!$D$14*(1+E1061)^1*L1061-Assumptions!$D$14*(1+E1061)^0*E1061*Assumptions!$D$16</f>
        <v>34.2679260536371</v>
      </c>
      <c r="N1061" s="21" t="n">
        <f aca="false">Assumptions!$D$14*(1+E1061)^2*L1061-Assumptions!$D$14*(1+E1061)^1*E1061*Assumptions!$D$16</f>
        <v>36.7506275899021</v>
      </c>
      <c r="O1061" s="21" t="n">
        <f aca="false">Assumptions!$D$14*(1+E1061)^3*L1061-Assumptions!$D$14*(1+E1061)^2*E1061*Assumptions!$D$16</f>
        <v>39.4132001492493</v>
      </c>
      <c r="P1061" s="21" t="n">
        <f aca="false">Assumptions!$D$14*(1+E1061)^4*L1061-Assumptions!$D$14*(1+E1061)^3*E1061*Assumptions!$D$16</f>
        <v>42.2686753363529</v>
      </c>
      <c r="Q1061" s="21" t="n">
        <f aca="false">Assumptions!$D$14*(1+E1061)^5*L1061-Assumptions!$D$14*(1+E1061)^4*E1061*Assumptions!$D$16</f>
        <v>45.3310288919545</v>
      </c>
      <c r="R1061" s="21" t="n">
        <f aca="false">M1061/(1+K1061)+N1061/(1+K1061)^2+O1061/(1+K1061)^3+P1061/(1+K1061)^4+Q1061/(1+K1061)^5</f>
        <v>148.641102346173</v>
      </c>
      <c r="S1061" s="21" t="n">
        <f aca="false">Q1061*(1+I1061)/(K1061-I1061)</f>
        <v>595.224071813239</v>
      </c>
      <c r="T1061" s="21" t="n">
        <f aca="false">R1061+S1061/(1+K1061)^5</f>
        <v>520.290567006465</v>
      </c>
      <c r="U1061" s="8" t="n">
        <f aca="false">(T1061-Assumptions!$D$17)/Assumptions!$D$18</f>
        <v>13.4116226802586</v>
      </c>
    </row>
    <row r="1062" customFormat="false" ht="15" hidden="false" customHeight="false" outlineLevel="0" collapsed="false">
      <c r="B1062" s="2" t="n">
        <v>1057</v>
      </c>
      <c r="C1062" s="27" t="n">
        <f aca="false">NORMSDIST('Random Draws'!C1062)</f>
        <v>0.607589160346228</v>
      </c>
      <c r="D1062" s="27" t="n">
        <f aca="false">NORMSDIST(Assumptions!$D$22*'Random Draws'!C1062+SQRT(1-Assumptions!$D$22^2)*'Random Draws'!D1062)</f>
        <v>0.810831943480334</v>
      </c>
      <c r="E1062" s="19" t="n">
        <f aca="false">IF(C1062&lt;(Assumptions!$E$6-Assumptions!$D$6)/(Assumptions!$F$6-Assumptions!$D$6),Assumptions!$D$6+SQRT(C1062*(Assumptions!$F$6-Assumptions!$D$6)*(Assumptions!$E$6-Assumptions!$D$6)),Assumptions!$F$6-SQRT((1-C1062)*(Assumptions!$F$6-Assumptions!$D$6)*(Assumptions!$F$6-Assumptions!$E$6)))</f>
        <v>0.0957049190285325</v>
      </c>
      <c r="F1062" s="19" t="n">
        <f aca="false">IF(D1062&lt;(Assumptions!$E$7-Assumptions!$D$7)/(Assumptions!$F$7-Assumptions!$D$7),Assumptions!$D$7+SQRT(D1062*(Assumptions!$F$7-Assumptions!$D$7)*(Assumptions!$E$7-Assumptions!$D$7)),Assumptions!$F$7-SQRT((1-D1062)*(Assumptions!$F$7-Assumptions!$D$7)*(Assumptions!$F$7-Assumptions!$E$7)))</f>
        <v>0.432492324233432</v>
      </c>
      <c r="G1062" s="19" t="n">
        <f aca="false">MIN(Assumptions!$D$24,MAX(Assumptions!$D$23,Assumptions!$D$8+Assumptions!$E$8*'Random Draws'!E1062))</f>
        <v>0.086253927819221</v>
      </c>
      <c r="H1062" s="19" t="n">
        <f aca="false">IF('Random Draws'!F1062&lt;(Assumptions!$E$9-Assumptions!$D$9)/(Assumptions!$F$9-Assumptions!$D$9),Assumptions!$D$9+SQRT('Random Draws'!F1062*(Assumptions!$F$9-Assumptions!$D$9)*(Assumptions!$E$9-Assumptions!$D$9)),Assumptions!$F$9-SQRT((1-'Random Draws'!F1062)*(Assumptions!$F$9-Assumptions!$D$9)*(Assumptions!$F$9-Assumptions!$E$9)))</f>
        <v>0.291874000316088</v>
      </c>
      <c r="I1062" s="19" t="n">
        <f aca="false">IF('Random Draws'!G1062&lt;(Assumptions!$E$10-Assumptions!$D$10)/(Assumptions!$F$10-Assumptions!$D$10),Assumptions!$D$10+SQRT('Random Draws'!G1062*(Assumptions!$F$10-Assumptions!$D$10)*(Assumptions!$E$10-Assumptions!$D$10)),Assumptions!$F$10-SQRT((1-'Random Draws'!G1062)*(Assumptions!$F$10-Assumptions!$D$10)*(Assumptions!$F$10-Assumptions!$E$10)))</f>
        <v>0.0155041427368619</v>
      </c>
      <c r="J1062" s="19" t="n">
        <f aca="false">IF('Random Draws'!H1062&lt;(Assumptions!$E$11-Assumptions!$D$11)/(Assumptions!$F$11-Assumptions!$D$11),Assumptions!$D$11+SQRT('Random Draws'!H1062*(Assumptions!$F$11-Assumptions!$D$11)*(Assumptions!$E$11-Assumptions!$D$11)),Assumptions!$F$11-SQRT((1-'Random Draws'!H1062)*(Assumptions!$F$11-Assumptions!$D$11)*(Assumptions!$F$11-Assumptions!$E$11)))</f>
        <v>0.191689751159271</v>
      </c>
      <c r="K1062" s="19" t="n">
        <f aca="false">MAX(G1062,I1062+Assumptions!$D$21)</f>
        <v>0.086253927819221</v>
      </c>
      <c r="L1062" s="28" t="n">
        <f aca="false">(F1062-Assumptions!$D$15)*(1-H1062)+Assumptions!$D$15-J1062</f>
        <v>0.152512928335238</v>
      </c>
      <c r="M1062" s="21" t="n">
        <f aca="false">Assumptions!$D$14*(1+E1062)^1*L1062-Assumptions!$D$14*(1+E1062)^0*E1062*Assumptions!$D$16</f>
        <v>23.8145126421189</v>
      </c>
      <c r="N1062" s="21" t="n">
        <f aca="false">Assumptions!$D$14*(1+E1062)^2*L1062-Assumptions!$D$14*(1+E1062)^1*E1062*Assumptions!$D$16</f>
        <v>26.0936786462369</v>
      </c>
      <c r="O1062" s="21" t="n">
        <f aca="false">Assumptions!$D$14*(1+E1062)^3*L1062-Assumptions!$D$14*(1+E1062)^2*E1062*Assumptions!$D$16</f>
        <v>28.5909720482316</v>
      </c>
      <c r="P1062" s="21" t="n">
        <f aca="false">Assumptions!$D$14*(1+E1062)^4*L1062-Assumptions!$D$14*(1+E1062)^3*E1062*Assumptions!$D$16</f>
        <v>31.3272687130546</v>
      </c>
      <c r="Q1062" s="21" t="n">
        <f aca="false">Assumptions!$D$14*(1+E1062)^5*L1062-Assumptions!$D$14*(1+E1062)^4*E1062*Assumptions!$D$16</f>
        <v>34.3254424286226</v>
      </c>
      <c r="R1062" s="21" t="n">
        <f aca="false">M1062/(1+K1062)+N1062/(1+K1062)^2+O1062/(1+K1062)^3+P1062/(1+K1062)^4+Q1062/(1+K1062)^5</f>
        <v>111.541745715349</v>
      </c>
      <c r="S1062" s="21" t="n">
        <f aca="false">Q1062*(1+I1062)/(K1062-I1062)</f>
        <v>492.688832156373</v>
      </c>
      <c r="T1062" s="21" t="n">
        <f aca="false">R1062+S1062/(1+K1062)^5</f>
        <v>437.315369633996</v>
      </c>
      <c r="U1062" s="8" t="n">
        <f aca="false">(T1062-Assumptions!$D$17)/Assumptions!$D$18</f>
        <v>10.0926147853598</v>
      </c>
    </row>
    <row r="1063" customFormat="false" ht="15" hidden="false" customHeight="false" outlineLevel="0" collapsed="false">
      <c r="B1063" s="2" t="n">
        <v>1058</v>
      </c>
      <c r="C1063" s="27" t="n">
        <f aca="false">NORMSDIST('Random Draws'!C1063)</f>
        <v>0.687253275475466</v>
      </c>
      <c r="D1063" s="27" t="n">
        <f aca="false">NORMSDIST(Assumptions!$D$22*'Random Draws'!C1063+SQRT(1-Assumptions!$D$22^2)*'Random Draws'!D1063)</f>
        <v>0.0282717441870605</v>
      </c>
      <c r="E1063" s="19" t="n">
        <f aca="false">IF(C1063&lt;(Assumptions!$E$6-Assumptions!$D$6)/(Assumptions!$F$6-Assumptions!$D$6),Assumptions!$D$6+SQRT(C1063*(Assumptions!$F$6-Assumptions!$D$6)*(Assumptions!$E$6-Assumptions!$D$6)),Assumptions!$F$6-SQRT((1-C1063)*(Assumptions!$F$6-Assumptions!$D$6)*(Assumptions!$F$6-Assumptions!$E$6)))</f>
        <v>0.100455928097594</v>
      </c>
      <c r="F1063" s="19" t="n">
        <f aca="false">IF(D1063&lt;(Assumptions!$E$7-Assumptions!$D$7)/(Assumptions!$F$7-Assumptions!$D$7),Assumptions!$D$7+SQRT(D1063*(Assumptions!$F$7-Assumptions!$D$7)*(Assumptions!$E$7-Assumptions!$D$7)),Assumptions!$F$7-SQRT((1-D1063)*(Assumptions!$F$7-Assumptions!$D$7)*(Assumptions!$F$7-Assumptions!$E$7)))</f>
        <v>0.373024226085352</v>
      </c>
      <c r="G1063" s="19" t="n">
        <f aca="false">MIN(Assumptions!$D$24,MAX(Assumptions!$D$23,Assumptions!$D$8+Assumptions!$E$8*'Random Draws'!E1063))</f>
        <v>0.074451736868583</v>
      </c>
      <c r="H1063" s="19" t="n">
        <f aca="false">IF('Random Draws'!F1063&lt;(Assumptions!$E$9-Assumptions!$D$9)/(Assumptions!$F$9-Assumptions!$D$9),Assumptions!$D$9+SQRT('Random Draws'!F1063*(Assumptions!$F$9-Assumptions!$D$9)*(Assumptions!$E$9-Assumptions!$D$9)),Assumptions!$F$9-SQRT((1-'Random Draws'!F1063)*(Assumptions!$F$9-Assumptions!$D$9)*(Assumptions!$F$9-Assumptions!$E$9)))</f>
        <v>0.256072930658228</v>
      </c>
      <c r="I1063" s="19" t="n">
        <f aca="false">IF('Random Draws'!G1063&lt;(Assumptions!$E$10-Assumptions!$D$10)/(Assumptions!$F$10-Assumptions!$D$10),Assumptions!$D$10+SQRT('Random Draws'!G1063*(Assumptions!$F$10-Assumptions!$D$10)*(Assumptions!$E$10-Assumptions!$D$10)),Assumptions!$F$10-SQRT((1-'Random Draws'!G1063)*(Assumptions!$F$10-Assumptions!$D$10)*(Assumptions!$F$10-Assumptions!$E$10)))</f>
        <v>0.0264552753277568</v>
      </c>
      <c r="J1063" s="19" t="n">
        <f aca="false">IF('Random Draws'!H1063&lt;(Assumptions!$E$11-Assumptions!$D$11)/(Assumptions!$F$11-Assumptions!$D$11),Assumptions!$D$11+SQRT('Random Draws'!H1063*(Assumptions!$F$11-Assumptions!$D$11)*(Assumptions!$E$11-Assumptions!$D$11)),Assumptions!$F$11-SQRT((1-'Random Draws'!H1063)*(Assumptions!$F$11-Assumptions!$D$11)*(Assumptions!$F$11-Assumptions!$E$11)))</f>
        <v>0.141808495619735</v>
      </c>
      <c r="K1063" s="19" t="n">
        <f aca="false">MAX(G1063,I1063+Assumptions!$D$21)</f>
        <v>0.074451736868583</v>
      </c>
      <c r="L1063" s="28" t="n">
        <f aca="false">(F1063-Assumptions!$D$15)*(1-H1063)+Assumptions!$D$15-J1063</f>
        <v>0.168983804670993</v>
      </c>
      <c r="M1063" s="21" t="n">
        <f aca="false">Assumptions!$D$14*(1+E1063)^1*L1063-Assumptions!$D$14*(1+E1063)^0*E1063*Assumptions!$D$16</f>
        <v>26.5271050051641</v>
      </c>
      <c r="N1063" s="21" t="n">
        <f aca="false">Assumptions!$D$14*(1+E1063)^2*L1063-Assumptions!$D$14*(1+E1063)^1*E1063*Assumptions!$D$16</f>
        <v>29.1919099582002</v>
      </c>
      <c r="O1063" s="21" t="n">
        <f aca="false">Assumptions!$D$14*(1+E1063)^3*L1063-Assumptions!$D$14*(1+E1063)^2*E1063*Assumptions!$D$16</f>
        <v>32.1244103659926</v>
      </c>
      <c r="P1063" s="21" t="n">
        <f aca="false">Assumptions!$D$14*(1+E1063)^4*L1063-Assumptions!$D$14*(1+E1063)^3*E1063*Assumptions!$D$16</f>
        <v>35.3514978238963</v>
      </c>
      <c r="Q1063" s="21" t="n">
        <f aca="false">Assumptions!$D$14*(1+E1063)^5*L1063-Assumptions!$D$14*(1+E1063)^4*E1063*Assumptions!$D$16</f>
        <v>38.9027653474359</v>
      </c>
      <c r="R1063" s="21" t="n">
        <f aca="false">M1063/(1+K1063)+N1063/(1+K1063)^2+O1063/(1+K1063)^3+P1063/(1+K1063)^4+Q1063/(1+K1063)^5</f>
        <v>129.566511873938</v>
      </c>
      <c r="S1063" s="21" t="n">
        <f aca="false">Q1063*(1+I1063)/(K1063-I1063)</f>
        <v>831.976929835691</v>
      </c>
      <c r="T1063" s="21" t="n">
        <f aca="false">R1063+S1063/(1+K1063)^5</f>
        <v>710.567301280653</v>
      </c>
      <c r="U1063" s="8" t="n">
        <f aca="false">(T1063-Assumptions!$D$17)/Assumptions!$D$18</f>
        <v>21.0226920512261</v>
      </c>
    </row>
    <row r="1064" customFormat="false" ht="15" hidden="false" customHeight="false" outlineLevel="0" collapsed="false">
      <c r="B1064" s="2" t="n">
        <v>1059</v>
      </c>
      <c r="C1064" s="27" t="n">
        <f aca="false">NORMSDIST('Random Draws'!C1064)</f>
        <v>0.886498278327386</v>
      </c>
      <c r="D1064" s="27" t="n">
        <f aca="false">NORMSDIST(Assumptions!$D$22*'Random Draws'!C1064+SQRT(1-Assumptions!$D$22^2)*'Random Draws'!D1064)</f>
        <v>0.999425591801394</v>
      </c>
      <c r="E1064" s="19" t="n">
        <f aca="false">IF(C1064&lt;(Assumptions!$E$6-Assumptions!$D$6)/(Assumptions!$F$6-Assumptions!$D$6),Assumptions!$D$6+SQRT(C1064*(Assumptions!$F$6-Assumptions!$D$6)*(Assumptions!$E$6-Assumptions!$D$6)),Assumptions!$F$6-SQRT((1-C1064)*(Assumptions!$F$6-Assumptions!$D$6)*(Assumptions!$F$6-Assumptions!$E$6)))</f>
        <v>0.116177560822555</v>
      </c>
      <c r="F1064" s="19" t="n">
        <f aca="false">IF(D1064&lt;(Assumptions!$E$7-Assumptions!$D$7)/(Assumptions!$F$7-Assumptions!$D$7),Assumptions!$D$7+SQRT(D1064*(Assumptions!$F$7-Assumptions!$D$7)*(Assumptions!$E$7-Assumptions!$D$7)),Assumptions!$F$7-SQRT((1-D1064)*(Assumptions!$F$7-Assumptions!$D$7)*(Assumptions!$F$7-Assumptions!$E$7)))</f>
        <v>0.458484205556672</v>
      </c>
      <c r="G1064" s="19" t="n">
        <f aca="false">MIN(Assumptions!$D$24,MAX(Assumptions!$D$23,Assumptions!$D$8+Assumptions!$E$8*'Random Draws'!E1064))</f>
        <v>0.105541747936083</v>
      </c>
      <c r="H1064" s="19" t="n">
        <f aca="false">IF('Random Draws'!F1064&lt;(Assumptions!$E$9-Assumptions!$D$9)/(Assumptions!$F$9-Assumptions!$D$9),Assumptions!$D$9+SQRT('Random Draws'!F1064*(Assumptions!$F$9-Assumptions!$D$9)*(Assumptions!$E$9-Assumptions!$D$9)),Assumptions!$F$9-SQRT((1-'Random Draws'!F1064)*(Assumptions!$F$9-Assumptions!$D$9)*(Assumptions!$F$9-Assumptions!$E$9)))</f>
        <v>0.334686265843136</v>
      </c>
      <c r="I1064" s="19" t="n">
        <f aca="false">IF('Random Draws'!G1064&lt;(Assumptions!$E$10-Assumptions!$D$10)/(Assumptions!$F$10-Assumptions!$D$10),Assumptions!$D$10+SQRT('Random Draws'!G1064*(Assumptions!$F$10-Assumptions!$D$10)*(Assumptions!$E$10-Assumptions!$D$10)),Assumptions!$F$10-SQRT((1-'Random Draws'!G1064)*(Assumptions!$F$10-Assumptions!$D$10)*(Assumptions!$F$10-Assumptions!$E$10)))</f>
        <v>0.0203073013595769</v>
      </c>
      <c r="J1064" s="19" t="n">
        <f aca="false">IF('Random Draws'!H1064&lt;(Assumptions!$E$11-Assumptions!$D$11)/(Assumptions!$F$11-Assumptions!$D$11),Assumptions!$D$11+SQRT('Random Draws'!H1064*(Assumptions!$F$11-Assumptions!$D$11)*(Assumptions!$E$11-Assumptions!$D$11)),Assumptions!$F$11-SQRT((1-'Random Draws'!H1064)*(Assumptions!$F$11-Assumptions!$D$11)*(Assumptions!$F$11-Assumptions!$E$11)))</f>
        <v>0.162560224363077</v>
      </c>
      <c r="K1064" s="19" t="n">
        <f aca="false">MAX(G1064,I1064+Assumptions!$D$21)</f>
        <v>0.105541747936083</v>
      </c>
      <c r="L1064" s="28" t="n">
        <f aca="false">(F1064-Assumptions!$D$15)*(1-H1064)+Assumptions!$D$15-J1064</f>
        <v>0.185984829047383</v>
      </c>
      <c r="M1064" s="21" t="n">
        <f aca="false">Assumptions!$D$14*(1+E1064)^1*L1064-Assumptions!$D$14*(1+E1064)^0*E1064*Assumptions!$D$16</f>
        <v>29.5954810716575</v>
      </c>
      <c r="N1064" s="21" t="n">
        <f aca="false">Assumptions!$D$14*(1+E1064)^2*L1064-Assumptions!$D$14*(1+E1064)^1*E1064*Assumptions!$D$16</f>
        <v>33.0338118739328</v>
      </c>
      <c r="O1064" s="21" t="n">
        <f aca="false">Assumptions!$D$14*(1+E1064)^3*L1064-Assumptions!$D$14*(1+E1064)^2*E1064*Assumptions!$D$16</f>
        <v>36.8715995621174</v>
      </c>
      <c r="P1064" s="21" t="n">
        <f aca="false">Assumptions!$D$14*(1+E1064)^4*L1064-Assumptions!$D$14*(1+E1064)^3*E1064*Assumptions!$D$16</f>
        <v>41.1552520628702</v>
      </c>
      <c r="Q1064" s="21" t="n">
        <f aca="false">Assumptions!$D$14*(1+E1064)^5*L1064-Assumptions!$D$14*(1+E1064)^4*E1064*Assumptions!$D$16</f>
        <v>45.9365688625719</v>
      </c>
      <c r="R1064" s="21" t="n">
        <f aca="false">M1064/(1+K1064)+N1064/(1+K1064)^2+O1064/(1+K1064)^3+P1064/(1+K1064)^4+Q1064/(1+K1064)^5</f>
        <v>136.450883619045</v>
      </c>
      <c r="S1064" s="21" t="n">
        <f aca="false">Q1064*(1+I1064)/(K1064-I1064)</f>
        <v>549.888202392671</v>
      </c>
      <c r="T1064" s="21" t="n">
        <f aca="false">R1064+S1064/(1+K1064)^5</f>
        <v>469.415946074996</v>
      </c>
      <c r="U1064" s="8" t="n">
        <f aca="false">(T1064-Assumptions!$D$17)/Assumptions!$D$18</f>
        <v>11.3766378429999</v>
      </c>
    </row>
    <row r="1065" customFormat="false" ht="15" hidden="false" customHeight="false" outlineLevel="0" collapsed="false">
      <c r="B1065" s="2" t="n">
        <v>1060</v>
      </c>
      <c r="C1065" s="27" t="n">
        <f aca="false">NORMSDIST('Random Draws'!C1065)</f>
        <v>0.895115517276603</v>
      </c>
      <c r="D1065" s="27" t="n">
        <f aca="false">NORMSDIST(Assumptions!$D$22*'Random Draws'!C1065+SQRT(1-Assumptions!$D$22^2)*'Random Draws'!D1065)</f>
        <v>0.727126306152211</v>
      </c>
      <c r="E1065" s="19" t="n">
        <f aca="false">IF(C1065&lt;(Assumptions!$E$6-Assumptions!$D$6)/(Assumptions!$F$6-Assumptions!$D$6),Assumptions!$D$6+SQRT(C1065*(Assumptions!$F$6-Assumptions!$D$6)*(Assumptions!$E$6-Assumptions!$D$6)),Assumptions!$F$6-SQRT((1-C1065)*(Assumptions!$F$6-Assumptions!$D$6)*(Assumptions!$F$6-Assumptions!$E$6)))</f>
        <v>0.117099728961932</v>
      </c>
      <c r="F1065" s="19" t="n">
        <f aca="false">IF(D1065&lt;(Assumptions!$E$7-Assumptions!$D$7)/(Assumptions!$F$7-Assumptions!$D$7),Assumptions!$D$7+SQRT(D1065*(Assumptions!$F$7-Assumptions!$D$7)*(Assumptions!$E$7-Assumptions!$D$7)),Assumptions!$F$7-SQRT((1-D1065)*(Assumptions!$F$7-Assumptions!$D$7)*(Assumptions!$F$7-Assumptions!$E$7)))</f>
        <v>0.426962221996763</v>
      </c>
      <c r="G1065" s="19" t="n">
        <f aca="false">MIN(Assumptions!$D$24,MAX(Assumptions!$D$23,Assumptions!$D$8+Assumptions!$E$8*'Random Draws'!E1065))</f>
        <v>0.088401775287867</v>
      </c>
      <c r="H1065" s="19" t="n">
        <f aca="false">IF('Random Draws'!F1065&lt;(Assumptions!$E$9-Assumptions!$D$9)/(Assumptions!$F$9-Assumptions!$D$9),Assumptions!$D$9+SQRT('Random Draws'!F1065*(Assumptions!$F$9-Assumptions!$D$9)*(Assumptions!$E$9-Assumptions!$D$9)),Assumptions!$F$9-SQRT((1-'Random Draws'!F1065)*(Assumptions!$F$9-Assumptions!$D$9)*(Assumptions!$F$9-Assumptions!$E$9)))</f>
        <v>0.321475269143435</v>
      </c>
      <c r="I1065" s="19" t="n">
        <f aca="false">IF('Random Draws'!G1065&lt;(Assumptions!$E$10-Assumptions!$D$10)/(Assumptions!$F$10-Assumptions!$D$10),Assumptions!$D$10+SQRT('Random Draws'!G1065*(Assumptions!$F$10-Assumptions!$D$10)*(Assumptions!$E$10-Assumptions!$D$10)),Assumptions!$F$10-SQRT((1-'Random Draws'!G1065)*(Assumptions!$F$10-Assumptions!$D$10)*(Assumptions!$F$10-Assumptions!$E$10)))</f>
        <v>0.0189740444061401</v>
      </c>
      <c r="J1065" s="19" t="n">
        <f aca="false">IF('Random Draws'!H1065&lt;(Assumptions!$E$11-Assumptions!$D$11)/(Assumptions!$F$11-Assumptions!$D$11),Assumptions!$D$11+SQRT('Random Draws'!H1065*(Assumptions!$F$11-Assumptions!$D$11)*(Assumptions!$E$11-Assumptions!$D$11)),Assumptions!$F$11-SQRT((1-'Random Draws'!H1065)*(Assumptions!$F$11-Assumptions!$D$11)*(Assumptions!$F$11-Assumptions!$E$11)))</f>
        <v>0.179342170462431</v>
      </c>
      <c r="K1065" s="19" t="n">
        <f aca="false">MAX(G1065,I1065+Assumptions!$D$21)</f>
        <v>0.088401775287867</v>
      </c>
      <c r="L1065" s="28" t="n">
        <f aca="false">(F1065-Assumptions!$D$15)*(1-H1065)+Assumptions!$D$15-J1065</f>
        <v>0.15215404129249</v>
      </c>
      <c r="M1065" s="21" t="n">
        <f aca="false">Assumptions!$D$14*(1+E1065)^1*L1065-Assumptions!$D$14*(1+E1065)^0*E1065*Assumptions!$D$16</f>
        <v>24.1364457308196</v>
      </c>
      <c r="N1065" s="21" t="n">
        <f aca="false">Assumptions!$D$14*(1+E1065)^2*L1065-Assumptions!$D$14*(1+E1065)^1*E1065*Assumptions!$D$16</f>
        <v>26.9628169840029</v>
      </c>
      <c r="O1065" s="21" t="n">
        <f aca="false">Assumptions!$D$14*(1+E1065)^3*L1065-Assumptions!$D$14*(1+E1065)^2*E1065*Assumptions!$D$16</f>
        <v>30.1201555448798</v>
      </c>
      <c r="P1065" s="21" t="n">
        <f aca="false">Assumptions!$D$14*(1+E1065)^4*L1065-Assumptions!$D$14*(1+E1065)^3*E1065*Assumptions!$D$16</f>
        <v>33.6472175954765</v>
      </c>
      <c r="Q1065" s="21" t="n">
        <f aca="false">Assumptions!$D$14*(1+E1065)^5*L1065-Assumptions!$D$14*(1+E1065)^4*E1065*Assumptions!$D$16</f>
        <v>37.5872976562299</v>
      </c>
      <c r="R1065" s="21" t="n">
        <f aca="false">M1065/(1+K1065)+N1065/(1+K1065)^2+O1065/(1+K1065)^3+P1065/(1+K1065)^4+Q1065/(1+K1065)^5</f>
        <v>116.883606874394</v>
      </c>
      <c r="S1065" s="21" t="n">
        <f aca="false">Q1065*(1+I1065)/(K1065-I1065)</f>
        <v>551.659693103215</v>
      </c>
      <c r="T1065" s="21" t="n">
        <f aca="false">R1065+S1065/(1+K1065)^5</f>
        <v>478.064731596671</v>
      </c>
      <c r="U1065" s="8" t="n">
        <f aca="false">(T1065-Assumptions!$D$17)/Assumptions!$D$18</f>
        <v>11.7225892638669</v>
      </c>
    </row>
    <row r="1066" customFormat="false" ht="15" hidden="false" customHeight="false" outlineLevel="0" collapsed="false">
      <c r="B1066" s="2" t="n">
        <v>1061</v>
      </c>
      <c r="C1066" s="27" t="n">
        <f aca="false">NORMSDIST('Random Draws'!C1066)</f>
        <v>0.811027842497988</v>
      </c>
      <c r="D1066" s="27" t="n">
        <f aca="false">NORMSDIST(Assumptions!$D$22*'Random Draws'!C1066+SQRT(1-Assumptions!$D$22^2)*'Random Draws'!D1066)</f>
        <v>0.93551500053297</v>
      </c>
      <c r="E1066" s="19" t="n">
        <f aca="false">IF(C1066&lt;(Assumptions!$E$6-Assumptions!$D$6)/(Assumptions!$F$6-Assumptions!$D$6),Assumptions!$D$6+SQRT(C1066*(Assumptions!$F$6-Assumptions!$D$6)*(Assumptions!$E$6-Assumptions!$D$6)),Assumptions!$F$6-SQRT((1-C1066)*(Assumptions!$F$6-Assumptions!$D$6)*(Assumptions!$F$6-Assumptions!$E$6)))</f>
        <v>0.109261412076836</v>
      </c>
      <c r="F1066" s="19" t="n">
        <f aca="false">IF(D1066&lt;(Assumptions!$E$7-Assumptions!$D$7)/(Assumptions!$F$7-Assumptions!$D$7),Assumptions!$D$7+SQRT(D1066*(Assumptions!$F$7-Assumptions!$D$7)*(Assumptions!$E$7-Assumptions!$D$7)),Assumptions!$F$7-SQRT((1-D1066)*(Assumptions!$F$7-Assumptions!$D$7)*(Assumptions!$F$7-Assumptions!$E$7)))</f>
        <v>0.443939489489181</v>
      </c>
      <c r="G1066" s="19" t="n">
        <f aca="false">MIN(Assumptions!$D$24,MAX(Assumptions!$D$23,Assumptions!$D$8+Assumptions!$E$8*'Random Draws'!E1066))</f>
        <v>0.069768476476212</v>
      </c>
      <c r="H1066" s="19" t="n">
        <f aca="false">IF('Random Draws'!F1066&lt;(Assumptions!$E$9-Assumptions!$D$9)/(Assumptions!$F$9-Assumptions!$D$9),Assumptions!$D$9+SQRT('Random Draws'!F1066*(Assumptions!$F$9-Assumptions!$D$9)*(Assumptions!$E$9-Assumptions!$D$9)),Assumptions!$F$9-SQRT((1-'Random Draws'!F1066)*(Assumptions!$F$9-Assumptions!$D$9)*(Assumptions!$F$9-Assumptions!$E$9)))</f>
        <v>0.286030609233966</v>
      </c>
      <c r="I1066" s="19" t="n">
        <f aca="false">IF('Random Draws'!G1066&lt;(Assumptions!$E$10-Assumptions!$D$10)/(Assumptions!$F$10-Assumptions!$D$10),Assumptions!$D$10+SQRT('Random Draws'!G1066*(Assumptions!$F$10-Assumptions!$D$10)*(Assumptions!$E$10-Assumptions!$D$10)),Assumptions!$F$10-SQRT((1-'Random Draws'!G1066)*(Assumptions!$F$10-Assumptions!$D$10)*(Assumptions!$F$10-Assumptions!$E$10)))</f>
        <v>0.0148107254839681</v>
      </c>
      <c r="J1066" s="19" t="n">
        <f aca="false">IF('Random Draws'!H1066&lt;(Assumptions!$E$11-Assumptions!$D$11)/(Assumptions!$F$11-Assumptions!$D$11),Assumptions!$D$11+SQRT('Random Draws'!H1066*(Assumptions!$F$11-Assumptions!$D$11)*(Assumptions!$E$11-Assumptions!$D$11)),Assumptions!$F$11-SQRT((1-'Random Draws'!H1066)*(Assumptions!$F$11-Assumptions!$D$11)*(Assumptions!$F$11-Assumptions!$E$11)))</f>
        <v>0.18778374999411</v>
      </c>
      <c r="K1066" s="19" t="n">
        <f aca="false">MAX(G1066,I1066+Assumptions!$D$21)</f>
        <v>0.069768476476212</v>
      </c>
      <c r="L1066" s="28" t="n">
        <f aca="false">(F1066-Assumptions!$D$15)*(1-H1066)+Assumptions!$D$15-J1066</f>
        <v>0.16635943605388</v>
      </c>
      <c r="M1066" s="21" t="n">
        <f aca="false">Assumptions!$D$14*(1+E1066)^1*L1066-Assumptions!$D$14*(1+E1066)^0*E1066*Assumptions!$D$16</f>
        <v>26.2824477851336</v>
      </c>
      <c r="N1066" s="21" t="n">
        <f aca="false">Assumptions!$D$14*(1+E1066)^2*L1066-Assumptions!$D$14*(1+E1066)^1*E1066*Assumptions!$D$16</f>
        <v>29.1541051429731</v>
      </c>
      <c r="O1066" s="21" t="n">
        <f aca="false">Assumptions!$D$14*(1+E1066)^3*L1066-Assumptions!$D$14*(1+E1066)^2*E1066*Assumptions!$D$16</f>
        <v>32.3395238387308</v>
      </c>
      <c r="P1066" s="21" t="n">
        <f aca="false">Assumptions!$D$14*(1+E1066)^4*L1066-Assumptions!$D$14*(1+E1066)^3*E1066*Assumptions!$D$16</f>
        <v>35.8729858792431</v>
      </c>
      <c r="Q1066" s="21" t="n">
        <f aca="false">Assumptions!$D$14*(1+E1066)^5*L1066-Assumptions!$D$14*(1+E1066)^4*E1066*Assumptions!$D$16</f>
        <v>39.7925189718216</v>
      </c>
      <c r="R1066" s="21" t="n">
        <f aca="false">M1066/(1+K1066)+N1066/(1+K1066)^2+O1066/(1+K1066)^3+P1066/(1+K1066)^4+Q1066/(1+K1066)^5</f>
        <v>132.252786904885</v>
      </c>
      <c r="S1066" s="21" t="n">
        <f aca="false">Q1066*(1+I1066)/(K1066-I1066)</f>
        <v>734.780341581442</v>
      </c>
      <c r="T1066" s="21" t="n">
        <f aca="false">R1066+S1066/(1+K1066)^5</f>
        <v>656.708170657513</v>
      </c>
      <c r="U1066" s="8" t="n">
        <f aca="false">(T1066-Assumptions!$D$17)/Assumptions!$D$18</f>
        <v>18.8683268263005</v>
      </c>
    </row>
    <row r="1067" customFormat="false" ht="15" hidden="false" customHeight="false" outlineLevel="0" collapsed="false">
      <c r="B1067" s="2" t="n">
        <v>1062</v>
      </c>
      <c r="C1067" s="27" t="n">
        <f aca="false">NORMSDIST('Random Draws'!C1067)</f>
        <v>0.112349887118342</v>
      </c>
      <c r="D1067" s="27" t="n">
        <f aca="false">NORMSDIST(Assumptions!$D$22*'Random Draws'!C1067+SQRT(1-Assumptions!$D$22^2)*'Random Draws'!D1067)</f>
        <v>0.0185318094460247</v>
      </c>
      <c r="E1067" s="19" t="n">
        <f aca="false">IF(C1067&lt;(Assumptions!$E$6-Assumptions!$D$6)/(Assumptions!$F$6-Assumptions!$D$6),Assumptions!$D$6+SQRT(C1067*(Assumptions!$F$6-Assumptions!$D$6)*(Assumptions!$E$6-Assumptions!$D$6)),Assumptions!$F$6-SQRT((1-C1067)*(Assumptions!$F$6-Assumptions!$D$6)*(Assumptions!$F$6-Assumptions!$E$6)))</f>
        <v>0.0637012538822677</v>
      </c>
      <c r="F1067" s="19" t="n">
        <f aca="false">IF(D1067&lt;(Assumptions!$E$7-Assumptions!$D$7)/(Assumptions!$F$7-Assumptions!$D$7),Assumptions!$D$7+SQRT(D1067*(Assumptions!$F$7-Assumptions!$D$7)*(Assumptions!$E$7-Assumptions!$D$7)),Assumptions!$F$7-SQRT((1-D1067)*(Assumptions!$F$7-Assumptions!$D$7)*(Assumptions!$F$7-Assumptions!$E$7)))</f>
        <v>0.370544707519706</v>
      </c>
      <c r="G1067" s="19" t="n">
        <f aca="false">MIN(Assumptions!$D$24,MAX(Assumptions!$D$23,Assumptions!$D$8+Assumptions!$E$8*'Random Draws'!E1067))</f>
        <v>0.107672945230155</v>
      </c>
      <c r="H1067" s="19" t="n">
        <f aca="false">IF('Random Draws'!F1067&lt;(Assumptions!$E$9-Assumptions!$D$9)/(Assumptions!$F$9-Assumptions!$D$9),Assumptions!$D$9+SQRT('Random Draws'!F1067*(Assumptions!$F$9-Assumptions!$D$9)*(Assumptions!$E$9-Assumptions!$D$9)),Assumptions!$F$9-SQRT((1-'Random Draws'!F1067)*(Assumptions!$F$9-Assumptions!$D$9)*(Assumptions!$F$9-Assumptions!$E$9)))</f>
        <v>0.261969286572242</v>
      </c>
      <c r="I1067" s="19" t="n">
        <f aca="false">IF('Random Draws'!G1067&lt;(Assumptions!$E$10-Assumptions!$D$10)/(Assumptions!$F$10-Assumptions!$D$10),Assumptions!$D$10+SQRT('Random Draws'!G1067*(Assumptions!$F$10-Assumptions!$D$10)*(Assumptions!$E$10-Assumptions!$D$10)),Assumptions!$F$10-SQRT((1-'Random Draws'!G1067)*(Assumptions!$F$10-Assumptions!$D$10)*(Assumptions!$F$10-Assumptions!$E$10)))</f>
        <v>0.0223050360435105</v>
      </c>
      <c r="J1067" s="19" t="n">
        <f aca="false">IF('Random Draws'!H1067&lt;(Assumptions!$E$11-Assumptions!$D$11)/(Assumptions!$F$11-Assumptions!$D$11),Assumptions!$D$11+SQRT('Random Draws'!H1067*(Assumptions!$F$11-Assumptions!$D$11)*(Assumptions!$E$11-Assumptions!$D$11)),Assumptions!$F$11-SQRT((1-'Random Draws'!H1067)*(Assumptions!$F$11-Assumptions!$D$11)*(Assumptions!$F$11-Assumptions!$E$11)))</f>
        <v>0.173744189587902</v>
      </c>
      <c r="K1067" s="19" t="n">
        <f aca="false">MAX(G1067,I1067+Assumptions!$D$21)</f>
        <v>0.107672945230155</v>
      </c>
      <c r="L1067" s="28" t="n">
        <f aca="false">(F1067-Assumptions!$D$15)*(1-H1067)+Assumptions!$D$15-J1067</f>
        <v>0.133785192514139</v>
      </c>
      <c r="M1067" s="21" t="n">
        <f aca="false">Assumptions!$D$14*(1+E1067)^1*L1067-Assumptions!$D$14*(1+E1067)^0*E1067*Assumptions!$D$16</f>
        <v>20.3574837146968</v>
      </c>
      <c r="N1067" s="21" t="n">
        <f aca="false">Assumptions!$D$14*(1+E1067)^2*L1067-Assumptions!$D$14*(1+E1067)^1*E1067*Assumptions!$D$16</f>
        <v>21.6542809532108</v>
      </c>
      <c r="O1067" s="21" t="n">
        <f aca="false">Assumptions!$D$14*(1+E1067)^3*L1067-Assumptions!$D$14*(1+E1067)^2*E1067*Assumptions!$D$16</f>
        <v>23.0336858018492</v>
      </c>
      <c r="P1067" s="21" t="n">
        <f aca="false">Assumptions!$D$14*(1+E1067)^4*L1067-Assumptions!$D$14*(1+E1067)^3*E1067*Assumptions!$D$16</f>
        <v>24.5009604689572</v>
      </c>
      <c r="Q1067" s="21" t="n">
        <f aca="false">Assumptions!$D$14*(1+E1067)^5*L1067-Assumptions!$D$14*(1+E1067)^4*E1067*Assumptions!$D$16</f>
        <v>26.0617023721496</v>
      </c>
      <c r="R1067" s="21" t="n">
        <f aca="false">M1067/(1+K1067)+N1067/(1+K1067)^2+O1067/(1+K1067)^3+P1067/(1+K1067)^4+Q1067/(1+K1067)^5</f>
        <v>84.881126634361</v>
      </c>
      <c r="S1067" s="21" t="n">
        <f aca="false">Q1067*(1+I1067)/(K1067-I1067)</f>
        <v>312.096311562049</v>
      </c>
      <c r="T1067" s="21" t="n">
        <f aca="false">R1067+S1067/(1+K1067)^5</f>
        <v>272.048822857612</v>
      </c>
      <c r="U1067" s="8" t="n">
        <f aca="false">(T1067-Assumptions!$D$17)/Assumptions!$D$18</f>
        <v>3.48195291430449</v>
      </c>
    </row>
    <row r="1068" customFormat="false" ht="15" hidden="false" customHeight="false" outlineLevel="0" collapsed="false">
      <c r="B1068" s="2" t="n">
        <v>1063</v>
      </c>
      <c r="C1068" s="27" t="n">
        <f aca="false">NORMSDIST('Random Draws'!C1068)</f>
        <v>0.166769696723164</v>
      </c>
      <c r="D1068" s="27" t="n">
        <f aca="false">NORMSDIST(Assumptions!$D$22*'Random Draws'!C1068+SQRT(1-Assumptions!$D$22^2)*'Random Draws'!D1068)</f>
        <v>0.31471421776833</v>
      </c>
      <c r="E1068" s="19" t="n">
        <f aca="false">IF(C1068&lt;(Assumptions!$E$6-Assumptions!$D$6)/(Assumptions!$F$6-Assumptions!$D$6),Assumptions!$D$6+SQRT(C1068*(Assumptions!$F$6-Assumptions!$D$6)*(Assumptions!$E$6-Assumptions!$D$6)),Assumptions!$F$6-SQRT((1-C1068)*(Assumptions!$F$6-Assumptions!$D$6)*(Assumptions!$F$6-Assumptions!$E$6)))</f>
        <v>0.0688764347455814</v>
      </c>
      <c r="F1068" s="19" t="n">
        <f aca="false">IF(D1068&lt;(Assumptions!$E$7-Assumptions!$D$7)/(Assumptions!$F$7-Assumptions!$D$7),Assumptions!$D$7+SQRT(D1068*(Assumptions!$F$7-Assumptions!$D$7)*(Assumptions!$E$7-Assumptions!$D$7)),Assumptions!$F$7-SQRT((1-D1068)*(Assumptions!$F$7-Assumptions!$D$7)*(Assumptions!$F$7-Assumptions!$E$7)))</f>
        <v>0.403454404916072</v>
      </c>
      <c r="G1068" s="19" t="n">
        <f aca="false">MIN(Assumptions!$D$24,MAX(Assumptions!$D$23,Assumptions!$D$8+Assumptions!$E$8*'Random Draws'!E1068))</f>
        <v>0.073849723087302</v>
      </c>
      <c r="H1068" s="19" t="n">
        <f aca="false">IF('Random Draws'!F1068&lt;(Assumptions!$E$9-Assumptions!$D$9)/(Assumptions!$F$9-Assumptions!$D$9),Assumptions!$D$9+SQRT('Random Draws'!F1068*(Assumptions!$F$9-Assumptions!$D$9)*(Assumptions!$E$9-Assumptions!$D$9)),Assumptions!$F$9-SQRT((1-'Random Draws'!F1068)*(Assumptions!$F$9-Assumptions!$D$9)*(Assumptions!$F$9-Assumptions!$E$9)))</f>
        <v>0.294331739909629</v>
      </c>
      <c r="I1068" s="19" t="n">
        <f aca="false">IF('Random Draws'!G1068&lt;(Assumptions!$E$10-Assumptions!$D$10)/(Assumptions!$F$10-Assumptions!$D$10),Assumptions!$D$10+SQRT('Random Draws'!G1068*(Assumptions!$F$10-Assumptions!$D$10)*(Assumptions!$E$10-Assumptions!$D$10)),Assumptions!$F$10-SQRT((1-'Random Draws'!G1068)*(Assumptions!$F$10-Assumptions!$D$10)*(Assumptions!$F$10-Assumptions!$E$10)))</f>
        <v>0.0174181698757173</v>
      </c>
      <c r="J1068" s="19" t="n">
        <f aca="false">IF('Random Draws'!H1068&lt;(Assumptions!$E$11-Assumptions!$D$11)/(Assumptions!$F$11-Assumptions!$D$11),Assumptions!$D$11+SQRT('Random Draws'!H1068*(Assumptions!$F$11-Assumptions!$D$11)*(Assumptions!$E$11-Assumptions!$D$11)),Assumptions!$F$11-SQRT((1-'Random Draws'!H1068)*(Assumptions!$F$11-Assumptions!$D$11)*(Assumptions!$F$11-Assumptions!$E$11)))</f>
        <v>0.136277424233828</v>
      </c>
      <c r="K1068" s="19" t="n">
        <f aca="false">MAX(G1068,I1068+Assumptions!$D$21)</f>
        <v>0.073849723087302</v>
      </c>
      <c r="L1068" s="28" t="n">
        <f aca="false">(F1068-Assumptions!$D$15)*(1-H1068)+Assumptions!$D$15-J1068</f>
        <v>0.186690669897345</v>
      </c>
      <c r="M1068" s="21" t="n">
        <f aca="false">Assumptions!$D$14*(1+E1068)^1*L1068-Assumptions!$D$14*(1+E1068)^0*E1068*Assumptions!$D$16</f>
        <v>28.6350298666768</v>
      </c>
      <c r="N1068" s="21" t="n">
        <f aca="false">Assumptions!$D$14*(1+E1068)^2*L1068-Assumptions!$D$14*(1+E1068)^1*E1068*Assumptions!$D$16</f>
        <v>30.6073086327267</v>
      </c>
      <c r="O1068" s="21" t="n">
        <f aca="false">Assumptions!$D$14*(1+E1068)^3*L1068-Assumptions!$D$14*(1+E1068)^2*E1068*Assumptions!$D$16</f>
        <v>32.7154309285066</v>
      </c>
      <c r="P1068" s="21" t="n">
        <f aca="false">Assumptions!$D$14*(1+E1068)^4*L1068-Assumptions!$D$14*(1+E1068)^3*E1068*Assumptions!$D$16</f>
        <v>34.9687531720275</v>
      </c>
      <c r="Q1068" s="21" t="n">
        <f aca="false">Assumptions!$D$14*(1+E1068)^5*L1068-Assumptions!$D$14*(1+E1068)^4*E1068*Assumptions!$D$16</f>
        <v>37.377276218015</v>
      </c>
      <c r="R1068" s="21" t="n">
        <f aca="false">M1068/(1+K1068)+N1068/(1+K1068)^2+O1068/(1+K1068)^3+P1068/(1+K1068)^4+Q1068/(1+K1068)^5</f>
        <v>132.099592958945</v>
      </c>
      <c r="S1068" s="21" t="n">
        <f aca="false">Q1068*(1+I1068)/(K1068-I1068)</f>
        <v>673.8839851189</v>
      </c>
      <c r="T1068" s="21" t="n">
        <f aca="false">R1068+S1068/(1+K1068)^5</f>
        <v>604.018728969812</v>
      </c>
      <c r="U1068" s="8" t="n">
        <f aca="false">(T1068-Assumptions!$D$17)/Assumptions!$D$18</f>
        <v>16.7607491587925</v>
      </c>
    </row>
    <row r="1069" customFormat="false" ht="15" hidden="false" customHeight="false" outlineLevel="0" collapsed="false">
      <c r="B1069" s="2" t="n">
        <v>1064</v>
      </c>
      <c r="C1069" s="27" t="n">
        <f aca="false">NORMSDIST('Random Draws'!C1069)</f>
        <v>0.3478759305057</v>
      </c>
      <c r="D1069" s="27" t="n">
        <f aca="false">NORMSDIST(Assumptions!$D$22*'Random Draws'!C1069+SQRT(1-Assumptions!$D$22^2)*'Random Draws'!D1069)</f>
        <v>0.03647176313908</v>
      </c>
      <c r="E1069" s="19" t="n">
        <f aca="false">IF(C1069&lt;(Assumptions!$E$6-Assumptions!$D$6)/(Assumptions!$F$6-Assumptions!$D$6),Assumptions!$D$6+SQRT(C1069*(Assumptions!$F$6-Assumptions!$D$6)*(Assumptions!$E$6-Assumptions!$D$6)),Assumptions!$F$6-SQRT((1-C1069)*(Assumptions!$F$6-Assumptions!$D$6)*(Assumptions!$F$6-Assumptions!$E$6)))</f>
        <v>0.0817058707201816</v>
      </c>
      <c r="F1069" s="19" t="n">
        <f aca="false">IF(D1069&lt;(Assumptions!$E$7-Assumptions!$D$7)/(Assumptions!$F$7-Assumptions!$D$7),Assumptions!$D$7+SQRT(D1069*(Assumptions!$F$7-Assumptions!$D$7)*(Assumptions!$E$7-Assumptions!$D$7)),Assumptions!$F$7-SQRT((1-D1069)*(Assumptions!$F$7-Assumptions!$D$7)*(Assumptions!$F$7-Assumptions!$E$7)))</f>
        <v>0.374792923268728</v>
      </c>
      <c r="G1069" s="19" t="n">
        <f aca="false">MIN(Assumptions!$D$24,MAX(Assumptions!$D$23,Assumptions!$D$8+Assumptions!$E$8*'Random Draws'!E1069))</f>
        <v>0.080548502968612</v>
      </c>
      <c r="H1069" s="19" t="n">
        <f aca="false">IF('Random Draws'!F1069&lt;(Assumptions!$E$9-Assumptions!$D$9)/(Assumptions!$F$9-Assumptions!$D$9),Assumptions!$D$9+SQRT('Random Draws'!F1069*(Assumptions!$F$9-Assumptions!$D$9)*(Assumptions!$E$9-Assumptions!$D$9)),Assumptions!$F$9-SQRT((1-'Random Draws'!F1069)*(Assumptions!$F$9-Assumptions!$D$9)*(Assumptions!$F$9-Assumptions!$E$9)))</f>
        <v>0.262714372309875</v>
      </c>
      <c r="I1069" s="19" t="n">
        <f aca="false">IF('Random Draws'!G1069&lt;(Assumptions!$E$10-Assumptions!$D$10)/(Assumptions!$F$10-Assumptions!$D$10),Assumptions!$D$10+SQRT('Random Draws'!G1069*(Assumptions!$F$10-Assumptions!$D$10)*(Assumptions!$E$10-Assumptions!$D$10)),Assumptions!$F$10-SQRT((1-'Random Draws'!G1069)*(Assumptions!$F$10-Assumptions!$D$10)*(Assumptions!$F$10-Assumptions!$E$10)))</f>
        <v>0.0189394871446647</v>
      </c>
      <c r="J1069" s="19" t="n">
        <f aca="false">IF('Random Draws'!H1069&lt;(Assumptions!$E$11-Assumptions!$D$11)/(Assumptions!$F$11-Assumptions!$D$11),Assumptions!$D$11+SQRT('Random Draws'!H1069*(Assumptions!$F$11-Assumptions!$D$11)*(Assumptions!$E$11-Assumptions!$D$11)),Assumptions!$F$11-SQRT((1-'Random Draws'!H1069)*(Assumptions!$F$11-Assumptions!$D$11)*(Assumptions!$F$11-Assumptions!$E$11)))</f>
        <v>0.191535427869473</v>
      </c>
      <c r="K1069" s="19" t="n">
        <f aca="false">MAX(G1069,I1069+Assumptions!$D$21)</f>
        <v>0.080548502968612</v>
      </c>
      <c r="L1069" s="28" t="n">
        <f aca="false">(F1069-Assumptions!$D$15)*(1-H1069)+Assumptions!$D$15-J1069</f>
        <v>0.118946876216812</v>
      </c>
      <c r="M1069" s="21" t="n">
        <f aca="false">Assumptions!$D$14*(1+E1069)^1*L1069-Assumptions!$D$14*(1+E1069)^0*E1069*Assumptions!$D$16</f>
        <v>18.3010819369623</v>
      </c>
      <c r="N1069" s="21" t="n">
        <f aca="false">Assumptions!$D$14*(1+E1069)^2*L1069-Assumptions!$D$14*(1+E1069)^1*E1069*Assumptions!$D$16</f>
        <v>19.7963877717432</v>
      </c>
      <c r="O1069" s="21" t="n">
        <f aca="false">Assumptions!$D$14*(1+E1069)^3*L1069-Assumptions!$D$14*(1+E1069)^2*E1069*Assumptions!$D$16</f>
        <v>21.4138688717479</v>
      </c>
      <c r="P1069" s="21" t="n">
        <f aca="false">Assumptions!$D$14*(1+E1069)^4*L1069-Assumptions!$D$14*(1+E1069)^3*E1069*Assumptions!$D$16</f>
        <v>23.1635076734018</v>
      </c>
      <c r="Q1069" s="21" t="n">
        <f aca="false">Assumptions!$D$14*(1+E1069)^5*L1069-Assumptions!$D$14*(1+E1069)^4*E1069*Assumptions!$D$16</f>
        <v>25.0561022367907</v>
      </c>
      <c r="R1069" s="21" t="n">
        <f aca="false">M1069/(1+K1069)+N1069/(1+K1069)^2+O1069/(1+K1069)^3+P1069/(1+K1069)^4+Q1069/(1+K1069)^5</f>
        <v>84.8658260861741</v>
      </c>
      <c r="S1069" s="21" t="n">
        <f aca="false">Q1069*(1+I1069)/(K1069-I1069)</f>
        <v>414.397984151471</v>
      </c>
      <c r="T1069" s="21" t="n">
        <f aca="false">R1069+S1069/(1+K1069)^5</f>
        <v>366.183037751162</v>
      </c>
      <c r="U1069" s="8" t="n">
        <f aca="false">(T1069-Assumptions!$D$17)/Assumptions!$D$18</f>
        <v>7.24732151004646</v>
      </c>
    </row>
    <row r="1070" customFormat="false" ht="15" hidden="false" customHeight="false" outlineLevel="0" collapsed="false">
      <c r="B1070" s="2" t="n">
        <v>1065</v>
      </c>
      <c r="C1070" s="27" t="n">
        <f aca="false">NORMSDIST('Random Draws'!C1070)</f>
        <v>0.280678244116926</v>
      </c>
      <c r="D1070" s="27" t="n">
        <f aca="false">NORMSDIST(Assumptions!$D$22*'Random Draws'!C1070+SQRT(1-Assumptions!$D$22^2)*'Random Draws'!D1070)</f>
        <v>0.224118047098131</v>
      </c>
      <c r="E1070" s="19" t="n">
        <f aca="false">IF(C1070&lt;(Assumptions!$E$6-Assumptions!$D$6)/(Assumptions!$F$6-Assumptions!$D$6),Assumptions!$D$6+SQRT(C1070*(Assumptions!$F$6-Assumptions!$D$6)*(Assumptions!$E$6-Assumptions!$D$6)),Assumptions!$F$6-SQRT((1-C1070)*(Assumptions!$F$6-Assumptions!$D$6)*(Assumptions!$F$6-Assumptions!$E$6)))</f>
        <v>0.0774618635492768</v>
      </c>
      <c r="F1070" s="19" t="n">
        <f aca="false">IF(D1070&lt;(Assumptions!$E$7-Assumptions!$D$7)/(Assumptions!$F$7-Assumptions!$D$7),Assumptions!$D$7+SQRT(D1070*(Assumptions!$F$7-Assumptions!$D$7)*(Assumptions!$E$7-Assumptions!$D$7)),Assumptions!$F$7-SQRT((1-D1070)*(Assumptions!$F$7-Assumptions!$D$7)*(Assumptions!$F$7-Assumptions!$E$7)))</f>
        <v>0.396670264283051</v>
      </c>
      <c r="G1070" s="19" t="n">
        <f aca="false">MIN(Assumptions!$D$24,MAX(Assumptions!$D$23,Assumptions!$D$8+Assumptions!$E$8*'Random Draws'!E1070))</f>
        <v>0.091785741096255</v>
      </c>
      <c r="H1070" s="19" t="n">
        <f aca="false">IF('Random Draws'!F1070&lt;(Assumptions!$E$9-Assumptions!$D$9)/(Assumptions!$F$9-Assumptions!$D$9),Assumptions!$D$9+SQRT('Random Draws'!F1070*(Assumptions!$F$9-Assumptions!$D$9)*(Assumptions!$E$9-Assumptions!$D$9)),Assumptions!$F$9-SQRT((1-'Random Draws'!F1070)*(Assumptions!$F$9-Assumptions!$D$9)*(Assumptions!$F$9-Assumptions!$E$9)))</f>
        <v>0.33348466007031</v>
      </c>
      <c r="I1070" s="19" t="n">
        <f aca="false">IF('Random Draws'!G1070&lt;(Assumptions!$E$10-Assumptions!$D$10)/(Assumptions!$F$10-Assumptions!$D$10),Assumptions!$D$10+SQRT('Random Draws'!G1070*(Assumptions!$F$10-Assumptions!$D$10)*(Assumptions!$E$10-Assumptions!$D$10)),Assumptions!$F$10-SQRT((1-'Random Draws'!G1070)*(Assumptions!$F$10-Assumptions!$D$10)*(Assumptions!$F$10-Assumptions!$E$10)))</f>
        <v>0.022688558150567</v>
      </c>
      <c r="J1070" s="19" t="n">
        <f aca="false">IF('Random Draws'!H1070&lt;(Assumptions!$E$11-Assumptions!$D$11)/(Assumptions!$F$11-Assumptions!$D$11),Assumptions!$D$11+SQRT('Random Draws'!H1070*(Assumptions!$F$11-Assumptions!$D$11)*(Assumptions!$E$11-Assumptions!$D$11)),Assumptions!$F$11-SQRT((1-'Random Draws'!H1070)*(Assumptions!$F$11-Assumptions!$D$11)*(Assumptions!$F$11-Assumptions!$E$11)))</f>
        <v>0.179039527230023</v>
      </c>
      <c r="K1070" s="19" t="n">
        <f aca="false">MAX(G1070,I1070+Assumptions!$D$21)</f>
        <v>0.091785741096255</v>
      </c>
      <c r="L1070" s="28" t="n">
        <f aca="false">(F1070-Assumptions!$D$15)*(1-H1070)+Assumptions!$D$15-J1070</f>
        <v>0.128700294617734</v>
      </c>
      <c r="M1070" s="21" t="n">
        <f aca="false">Assumptions!$D$14*(1+E1070)^1*L1070-Assumptions!$D$14*(1+E1070)^0*E1070*Assumptions!$D$16</f>
        <v>19.7701414888946</v>
      </c>
      <c r="N1070" s="21" t="n">
        <f aca="false">Assumptions!$D$14*(1+E1070)^2*L1070-Assumptions!$D$14*(1+E1070)^1*E1070*Assumptions!$D$16</f>
        <v>21.3015734912572</v>
      </c>
      <c r="O1070" s="21" t="n">
        <f aca="false">Assumptions!$D$14*(1+E1070)^3*L1070-Assumptions!$D$14*(1+E1070)^2*E1070*Assumptions!$D$16</f>
        <v>22.9516330704219</v>
      </c>
      <c r="P1070" s="21" t="n">
        <f aca="false">Assumptions!$D$14*(1+E1070)^4*L1070-Assumptions!$D$14*(1+E1070)^3*E1070*Assumptions!$D$16</f>
        <v>24.729509339556</v>
      </c>
      <c r="Q1070" s="21" t="n">
        <f aca="false">Assumptions!$D$14*(1+E1070)^5*L1070-Assumptions!$D$14*(1+E1070)^4*E1070*Assumptions!$D$16</f>
        <v>26.6451032176572</v>
      </c>
      <c r="R1070" s="21" t="n">
        <f aca="false">M1070/(1+K1070)+N1070/(1+K1070)^2+O1070/(1+K1070)^3+P1070/(1+K1070)^4+Q1070/(1+K1070)^5</f>
        <v>88.1956338009943</v>
      </c>
      <c r="S1070" s="21" t="n">
        <f aca="false">Q1070*(1+I1070)/(K1070-I1070)</f>
        <v>394.366905129226</v>
      </c>
      <c r="T1070" s="21" t="n">
        <f aca="false">R1070+S1070/(1+K1070)^5</f>
        <v>342.417774844832</v>
      </c>
      <c r="U1070" s="8" t="n">
        <f aca="false">(T1070-Assumptions!$D$17)/Assumptions!$D$18</f>
        <v>6.29671099379326</v>
      </c>
    </row>
    <row r="1071" customFormat="false" ht="15" hidden="false" customHeight="false" outlineLevel="0" collapsed="false">
      <c r="B1071" s="2" t="n">
        <v>1066</v>
      </c>
      <c r="C1071" s="27" t="n">
        <f aca="false">NORMSDIST('Random Draws'!C1071)</f>
        <v>0.390906181808541</v>
      </c>
      <c r="D1071" s="27" t="n">
        <f aca="false">NORMSDIST(Assumptions!$D$22*'Random Draws'!C1071+SQRT(1-Assumptions!$D$22^2)*'Random Draws'!D1071)</f>
        <v>0.537386027379517</v>
      </c>
      <c r="E1071" s="19" t="n">
        <f aca="false">IF(C1071&lt;(Assumptions!$E$6-Assumptions!$D$6)/(Assumptions!$F$6-Assumptions!$D$6),Assumptions!$D$6+SQRT(C1071*(Assumptions!$F$6-Assumptions!$D$6)*(Assumptions!$E$6-Assumptions!$D$6)),Assumptions!$F$6-SQRT((1-C1071)*(Assumptions!$F$6-Assumptions!$D$6)*(Assumptions!$F$6-Assumptions!$E$6)))</f>
        <v>0.0842100770078803</v>
      </c>
      <c r="F1071" s="19" t="n">
        <f aca="false">IF(D1071&lt;(Assumptions!$E$7-Assumptions!$D$7)/(Assumptions!$F$7-Assumptions!$D$7),Assumptions!$D$7+SQRT(D1071*(Assumptions!$F$7-Assumptions!$D$7)*(Assumptions!$E$7-Assumptions!$D$7)),Assumptions!$F$7-SQRT((1-D1071)*(Assumptions!$F$7-Assumptions!$D$7)*(Assumptions!$F$7-Assumptions!$E$7)))</f>
        <v>0.416783062300981</v>
      </c>
      <c r="G1071" s="19" t="n">
        <f aca="false">MIN(Assumptions!$D$24,MAX(Assumptions!$D$23,Assumptions!$D$8+Assumptions!$E$8*'Random Draws'!E1071))</f>
        <v>0.084157292218678</v>
      </c>
      <c r="H1071" s="19" t="n">
        <f aca="false">IF('Random Draws'!F1071&lt;(Assumptions!$E$9-Assumptions!$D$9)/(Assumptions!$F$9-Assumptions!$D$9),Assumptions!$D$9+SQRT('Random Draws'!F1071*(Assumptions!$F$9-Assumptions!$D$9)*(Assumptions!$E$9-Assumptions!$D$9)),Assumptions!$F$9-SQRT((1-'Random Draws'!F1071)*(Assumptions!$F$9-Assumptions!$D$9)*(Assumptions!$F$9-Assumptions!$E$9)))</f>
        <v>0.291543192373007</v>
      </c>
      <c r="I1071" s="19" t="n">
        <f aca="false">IF('Random Draws'!G1071&lt;(Assumptions!$E$10-Assumptions!$D$10)/(Assumptions!$F$10-Assumptions!$D$10),Assumptions!$D$10+SQRT('Random Draws'!G1071*(Assumptions!$F$10-Assumptions!$D$10)*(Assumptions!$E$10-Assumptions!$D$10)),Assumptions!$F$10-SQRT((1-'Random Draws'!G1071)*(Assumptions!$F$10-Assumptions!$D$10)*(Assumptions!$F$10-Assumptions!$E$10)))</f>
        <v>0.0171721696157369</v>
      </c>
      <c r="J1071" s="19" t="n">
        <f aca="false">IF('Random Draws'!H1071&lt;(Assumptions!$E$11-Assumptions!$D$11)/(Assumptions!$F$11-Assumptions!$D$11),Assumptions!$D$11+SQRT('Random Draws'!H1071*(Assumptions!$F$11-Assumptions!$D$11)*(Assumptions!$E$11-Assumptions!$D$11)),Assumptions!$F$11-SQRT((1-'Random Draws'!H1071)*(Assumptions!$F$11-Assumptions!$D$11)*(Assumptions!$F$11-Assumptions!$E$11)))</f>
        <v>0.17467123288619</v>
      </c>
      <c r="K1071" s="19" t="n">
        <f aca="false">MAX(G1071,I1071+Assumptions!$D$21)</f>
        <v>0.084157292218678</v>
      </c>
      <c r="L1071" s="28" t="n">
        <f aca="false">(F1071-Assumptions!$D$15)*(1-H1071)+Assumptions!$D$15-J1071</f>
        <v>0.158502179913056</v>
      </c>
      <c r="M1071" s="21" t="n">
        <f aca="false">Assumptions!$D$14*(1+E1071)^1*L1071-Assumptions!$D$14*(1+E1071)^0*E1071*Assumptions!$D$16</f>
        <v>24.5518869649862</v>
      </c>
      <c r="N1071" s="21" t="n">
        <f aca="false">Assumptions!$D$14*(1+E1071)^2*L1071-Assumptions!$D$14*(1+E1071)^1*E1071*Assumptions!$D$16</f>
        <v>26.6194032569964</v>
      </c>
      <c r="O1071" s="21" t="n">
        <f aca="false">Assumptions!$D$14*(1+E1071)^3*L1071-Assumptions!$D$14*(1+E1071)^2*E1071*Assumptions!$D$16</f>
        <v>28.8610252551719</v>
      </c>
      <c r="P1071" s="21" t="n">
        <f aca="false">Assumptions!$D$14*(1+E1071)^4*L1071-Assumptions!$D$14*(1+E1071)^3*E1071*Assumptions!$D$16</f>
        <v>31.2914144144363</v>
      </c>
      <c r="Q1071" s="21" t="n">
        <f aca="false">Assumptions!$D$14*(1+E1071)^5*L1071-Assumptions!$D$14*(1+E1071)^4*E1071*Assumptions!$D$16</f>
        <v>33.9264668319615</v>
      </c>
      <c r="R1071" s="21" t="n">
        <f aca="false">M1071/(1+K1071)+N1071/(1+K1071)^2+O1071/(1+K1071)^3+P1071/(1+K1071)^4+Q1071/(1+K1071)^5</f>
        <v>113.241307291046</v>
      </c>
      <c r="S1071" s="21" t="n">
        <f aca="false">Q1071*(1+I1071)/(K1071-I1071)</f>
        <v>515.174960258226</v>
      </c>
      <c r="T1071" s="21" t="n">
        <f aca="false">R1071+S1071/(1+K1071)^5</f>
        <v>457.189688523464</v>
      </c>
      <c r="U1071" s="8" t="n">
        <f aca="false">(T1071-Assumptions!$D$17)/Assumptions!$D$18</f>
        <v>10.8875875409386</v>
      </c>
    </row>
    <row r="1072" customFormat="false" ht="15" hidden="false" customHeight="false" outlineLevel="0" collapsed="false">
      <c r="B1072" s="2" t="n">
        <v>1067</v>
      </c>
      <c r="C1072" s="27" t="n">
        <f aca="false">NORMSDIST('Random Draws'!C1072)</f>
        <v>0.353359267754176</v>
      </c>
      <c r="D1072" s="27" t="n">
        <f aca="false">NORMSDIST(Assumptions!$D$22*'Random Draws'!C1072+SQRT(1-Assumptions!$D$22^2)*'Random Draws'!D1072)</f>
        <v>0.293876758389959</v>
      </c>
      <c r="E1072" s="19" t="n">
        <f aca="false">IF(C1072&lt;(Assumptions!$E$6-Assumptions!$D$6)/(Assumptions!$F$6-Assumptions!$D$6),Assumptions!$D$6+SQRT(C1072*(Assumptions!$F$6-Assumptions!$D$6)*(Assumptions!$E$6-Assumptions!$D$6)),Assumptions!$F$6-SQRT((1-C1072)*(Assumptions!$F$6-Assumptions!$D$6)*(Assumptions!$F$6-Assumptions!$E$6)))</f>
        <v>0.0820332765647752</v>
      </c>
      <c r="F1072" s="19" t="n">
        <f aca="false">IF(D1072&lt;(Assumptions!$E$7-Assumptions!$D$7)/(Assumptions!$F$7-Assumptions!$D$7),Assumptions!$D$7+SQRT(D1072*(Assumptions!$F$7-Assumptions!$D$7)*(Assumptions!$E$7-Assumptions!$D$7)),Assumptions!$F$7-SQRT((1-D1072)*(Assumptions!$F$7-Assumptions!$D$7)*(Assumptions!$F$7-Assumptions!$E$7)))</f>
        <v>0.401991196105133</v>
      </c>
      <c r="G1072" s="19" t="n">
        <f aca="false">MIN(Assumptions!$D$24,MAX(Assumptions!$D$23,Assumptions!$D$8+Assumptions!$E$8*'Random Draws'!E1072))</f>
        <v>0.107770955674896</v>
      </c>
      <c r="H1072" s="19" t="n">
        <f aca="false">IF('Random Draws'!F1072&lt;(Assumptions!$E$9-Assumptions!$D$9)/(Assumptions!$F$9-Assumptions!$D$9),Assumptions!$D$9+SQRT('Random Draws'!F1072*(Assumptions!$F$9-Assumptions!$D$9)*(Assumptions!$E$9-Assumptions!$D$9)),Assumptions!$F$9-SQRT((1-'Random Draws'!F1072)*(Assumptions!$F$9-Assumptions!$D$9)*(Assumptions!$F$9-Assumptions!$E$9)))</f>
        <v>0.317759077569745</v>
      </c>
      <c r="I1072" s="19" t="n">
        <f aca="false">IF('Random Draws'!G1072&lt;(Assumptions!$E$10-Assumptions!$D$10)/(Assumptions!$F$10-Assumptions!$D$10),Assumptions!$D$10+SQRT('Random Draws'!G1072*(Assumptions!$F$10-Assumptions!$D$10)*(Assumptions!$E$10-Assumptions!$D$10)),Assumptions!$F$10-SQRT((1-'Random Draws'!G1072)*(Assumptions!$F$10-Assumptions!$D$10)*(Assumptions!$F$10-Assumptions!$E$10)))</f>
        <v>0.0161274237671655</v>
      </c>
      <c r="J1072" s="19" t="n">
        <f aca="false">IF('Random Draws'!H1072&lt;(Assumptions!$E$11-Assumptions!$D$11)/(Assumptions!$F$11-Assumptions!$D$11),Assumptions!$D$11+SQRT('Random Draws'!H1072*(Assumptions!$F$11-Assumptions!$D$11)*(Assumptions!$E$11-Assumptions!$D$11)),Assumptions!$F$11-SQRT((1-'Random Draws'!H1072)*(Assumptions!$F$11-Assumptions!$D$11)*(Assumptions!$F$11-Assumptions!$E$11)))</f>
        <v>0.147943126892028</v>
      </c>
      <c r="K1072" s="19" t="n">
        <f aca="false">MAX(G1072,I1072+Assumptions!$D$21)</f>
        <v>0.107770955674896</v>
      </c>
      <c r="L1072" s="28" t="n">
        <f aca="false">(F1072-Assumptions!$D$15)*(1-H1072)+Assumptions!$D$15-J1072</f>
        <v>0.167620397631646</v>
      </c>
      <c r="M1072" s="21" t="n">
        <f aca="false">Assumptions!$D$14*(1+E1072)^1*L1072-Assumptions!$D$14*(1+E1072)^0*E1072*Assumptions!$D$16</f>
        <v>25.94192821687</v>
      </c>
      <c r="N1072" s="21" t="n">
        <f aca="false">Assumptions!$D$14*(1+E1072)^2*L1072-Assumptions!$D$14*(1+E1072)^1*E1072*Assumptions!$D$16</f>
        <v>28.070029588908</v>
      </c>
      <c r="O1072" s="21" t="n">
        <f aca="false">Assumptions!$D$14*(1+E1072)^3*L1072-Assumptions!$D$14*(1+E1072)^2*E1072*Assumptions!$D$16</f>
        <v>30.3727060893563</v>
      </c>
      <c r="P1072" s="21" t="n">
        <f aca="false">Assumptions!$D$14*(1+E1072)^4*L1072-Assumptions!$D$14*(1+E1072)^3*E1072*Assumptions!$D$16</f>
        <v>32.8642786880051</v>
      </c>
      <c r="Q1072" s="21" t="n">
        <f aca="false">Assumptions!$D$14*(1+E1072)^5*L1072-Assumptions!$D$14*(1+E1072)^4*E1072*Assumptions!$D$16</f>
        <v>35.5602431507201</v>
      </c>
      <c r="R1072" s="21" t="n">
        <f aca="false">M1072/(1+K1072)+N1072/(1+K1072)^2+O1072/(1+K1072)^3+P1072/(1+K1072)^4+Q1072/(1+K1072)^5</f>
        <v>111.774707208855</v>
      </c>
      <c r="S1072" s="21" t="n">
        <f aca="false">Q1072*(1+I1072)/(K1072-I1072)</f>
        <v>394.28574509389</v>
      </c>
      <c r="T1072" s="21" t="n">
        <f aca="false">R1072+S1072/(1+K1072)^5</f>
        <v>348.1277536143</v>
      </c>
      <c r="U1072" s="8" t="n">
        <f aca="false">(T1072-Assumptions!$D$17)/Assumptions!$D$18</f>
        <v>6.52511014457201</v>
      </c>
    </row>
    <row r="1073" customFormat="false" ht="15" hidden="false" customHeight="false" outlineLevel="0" collapsed="false">
      <c r="B1073" s="2" t="n">
        <v>1068</v>
      </c>
      <c r="C1073" s="27" t="n">
        <f aca="false">NORMSDIST('Random Draws'!C1073)</f>
        <v>0.339826581997068</v>
      </c>
      <c r="D1073" s="27" t="n">
        <f aca="false">NORMSDIST(Assumptions!$D$22*'Random Draws'!C1073+SQRT(1-Assumptions!$D$22^2)*'Random Draws'!D1073)</f>
        <v>0.671883757405879</v>
      </c>
      <c r="E1073" s="19" t="n">
        <f aca="false">IF(C1073&lt;(Assumptions!$E$6-Assumptions!$D$6)/(Assumptions!$F$6-Assumptions!$D$6),Assumptions!$D$6+SQRT(C1073*(Assumptions!$F$6-Assumptions!$D$6)*(Assumptions!$E$6-Assumptions!$D$6)),Assumptions!$F$6-SQRT((1-C1073)*(Assumptions!$F$6-Assumptions!$D$6)*(Assumptions!$F$6-Assumptions!$E$6)))</f>
        <v>0.081220539904098</v>
      </c>
      <c r="F1073" s="19" t="n">
        <f aca="false">IF(D1073&lt;(Assumptions!$E$7-Assumptions!$D$7)/(Assumptions!$F$7-Assumptions!$D$7),Assumptions!$D$7+SQRT(D1073*(Assumptions!$F$7-Assumptions!$D$7)*(Assumptions!$E$7-Assumptions!$D$7)),Assumptions!$F$7-SQRT((1-D1073)*(Assumptions!$F$7-Assumptions!$D$7)*(Assumptions!$F$7-Assumptions!$E$7)))</f>
        <v>0.423772041592487</v>
      </c>
      <c r="G1073" s="19" t="n">
        <f aca="false">MIN(Assumptions!$D$24,MAX(Assumptions!$D$23,Assumptions!$D$8+Assumptions!$E$8*'Random Draws'!E1073))</f>
        <v>0.089169337837676</v>
      </c>
      <c r="H1073" s="19" t="n">
        <f aca="false">IF('Random Draws'!F1073&lt;(Assumptions!$E$9-Assumptions!$D$9)/(Assumptions!$F$9-Assumptions!$D$9),Assumptions!$D$9+SQRT('Random Draws'!F1073*(Assumptions!$F$9-Assumptions!$D$9)*(Assumptions!$E$9-Assumptions!$D$9)),Assumptions!$F$9-SQRT((1-'Random Draws'!F1073)*(Assumptions!$F$9-Assumptions!$D$9)*(Assumptions!$F$9-Assumptions!$E$9)))</f>
        <v>0.272919491652023</v>
      </c>
      <c r="I1073" s="19" t="n">
        <f aca="false">IF('Random Draws'!G1073&lt;(Assumptions!$E$10-Assumptions!$D$10)/(Assumptions!$F$10-Assumptions!$D$10),Assumptions!$D$10+SQRT('Random Draws'!G1073*(Assumptions!$F$10-Assumptions!$D$10)*(Assumptions!$E$10-Assumptions!$D$10)),Assumptions!$F$10-SQRT((1-'Random Draws'!G1073)*(Assumptions!$F$10-Assumptions!$D$10)*(Assumptions!$F$10-Assumptions!$E$10)))</f>
        <v>0.0135629434012941</v>
      </c>
      <c r="J1073" s="19" t="n">
        <f aca="false">IF('Random Draws'!H1073&lt;(Assumptions!$E$11-Assumptions!$D$11)/(Assumptions!$F$11-Assumptions!$D$11),Assumptions!$D$11+SQRT('Random Draws'!H1073*(Assumptions!$F$11-Assumptions!$D$11)*(Assumptions!$E$11-Assumptions!$D$11)),Assumptions!$F$11-SQRT((1-'Random Draws'!H1073)*(Assumptions!$F$11-Assumptions!$D$11)*(Assumptions!$F$11-Assumptions!$E$11)))</f>
        <v>0.163706943938653</v>
      </c>
      <c r="K1073" s="19" t="n">
        <f aca="false">MAX(G1073,I1073+Assumptions!$D$21)</f>
        <v>0.089169337837676</v>
      </c>
      <c r="L1073" s="28" t="n">
        <f aca="false">(F1073-Assumptions!$D$15)*(1-H1073)+Assumptions!$D$15-J1073</f>
        <v>0.179888981400836</v>
      </c>
      <c r="M1073" s="21" t="n">
        <f aca="false">Assumptions!$D$14*(1+E1073)^1*L1073-Assumptions!$D$14*(1+E1073)^0*E1073*Assumptions!$D$16</f>
        <v>27.8491415824036</v>
      </c>
      <c r="N1073" s="21" t="n">
        <f aca="false">Assumptions!$D$14*(1+E1073)^2*L1073-Assumptions!$D$14*(1+E1073)^1*E1073*Assumptions!$D$16</f>
        <v>30.1110638975921</v>
      </c>
      <c r="O1073" s="21" t="n">
        <f aca="false">Assumptions!$D$14*(1+E1073)^3*L1073-Assumptions!$D$14*(1+E1073)^2*E1073*Assumptions!$D$16</f>
        <v>32.5567007644413</v>
      </c>
      <c r="P1073" s="21" t="n">
        <f aca="false">Assumptions!$D$14*(1+E1073)^4*L1073-Assumptions!$D$14*(1+E1073)^3*E1073*Assumptions!$D$16</f>
        <v>35.2009735780254</v>
      </c>
      <c r="Q1073" s="21" t="n">
        <f aca="false">Assumptions!$D$14*(1+E1073)^5*L1073-Assumptions!$D$14*(1+E1073)^4*E1073*Assumptions!$D$16</f>
        <v>38.0600156571825</v>
      </c>
      <c r="R1073" s="21" t="n">
        <f aca="false">M1073/(1+K1073)+N1073/(1+K1073)^2+O1073/(1+K1073)^3+P1073/(1+K1073)^4+Q1073/(1+K1073)^5</f>
        <v>125.993306382582</v>
      </c>
      <c r="S1073" s="21" t="n">
        <f aca="false">Q1073*(1+I1073)/(K1073-I1073)</f>
        <v>510.224324053077</v>
      </c>
      <c r="T1073" s="21" t="n">
        <f aca="false">R1073+S1073/(1+K1073)^5</f>
        <v>458.87056470878</v>
      </c>
      <c r="U1073" s="8" t="n">
        <f aca="false">(T1073-Assumptions!$D$17)/Assumptions!$D$18</f>
        <v>10.9548225883512</v>
      </c>
    </row>
    <row r="1074" customFormat="false" ht="15" hidden="false" customHeight="false" outlineLevel="0" collapsed="false">
      <c r="B1074" s="2" t="n">
        <v>1069</v>
      </c>
      <c r="C1074" s="27" t="n">
        <f aca="false">NORMSDIST('Random Draws'!C1074)</f>
        <v>0.935171175678777</v>
      </c>
      <c r="D1074" s="27" t="n">
        <f aca="false">NORMSDIST(Assumptions!$D$22*'Random Draws'!C1074+SQRT(1-Assumptions!$D$22^2)*'Random Draws'!D1074)</f>
        <v>0.777771838374883</v>
      </c>
      <c r="E1074" s="19" t="n">
        <f aca="false">IF(C1074&lt;(Assumptions!$E$6-Assumptions!$D$6)/(Assumptions!$F$6-Assumptions!$D$6),Assumptions!$D$6+SQRT(C1074*(Assumptions!$F$6-Assumptions!$D$6)*(Assumptions!$E$6-Assumptions!$D$6)),Assumptions!$F$6-SQRT((1-C1074)*(Assumptions!$F$6-Assumptions!$D$6)*(Assumptions!$F$6-Assumptions!$E$6)))</f>
        <v>0.121995997067149</v>
      </c>
      <c r="F1074" s="19" t="n">
        <f aca="false">IF(D1074&lt;(Assumptions!$E$7-Assumptions!$D$7)/(Assumptions!$F$7-Assumptions!$D$7),Assumptions!$D$7+SQRT(D1074*(Assumptions!$F$7-Assumptions!$D$7)*(Assumptions!$E$7-Assumptions!$D$7)),Assumptions!$F$7-SQRT((1-D1074)*(Assumptions!$F$7-Assumptions!$D$7)*(Assumptions!$F$7-Assumptions!$E$7)))</f>
        <v>0.430185361875406</v>
      </c>
      <c r="G1074" s="19" t="n">
        <f aca="false">MIN(Assumptions!$D$24,MAX(Assumptions!$D$23,Assumptions!$D$8+Assumptions!$E$8*'Random Draws'!E1074))</f>
        <v>0.079140462347273</v>
      </c>
      <c r="H1074" s="19" t="n">
        <f aca="false">IF('Random Draws'!F1074&lt;(Assumptions!$E$9-Assumptions!$D$9)/(Assumptions!$F$9-Assumptions!$D$9),Assumptions!$D$9+SQRT('Random Draws'!F1074*(Assumptions!$F$9-Assumptions!$D$9)*(Assumptions!$E$9-Assumptions!$D$9)),Assumptions!$F$9-SQRT((1-'Random Draws'!F1074)*(Assumptions!$F$9-Assumptions!$D$9)*(Assumptions!$F$9-Assumptions!$E$9)))</f>
        <v>0.320516129717395</v>
      </c>
      <c r="I1074" s="19" t="n">
        <f aca="false">IF('Random Draws'!G1074&lt;(Assumptions!$E$10-Assumptions!$D$10)/(Assumptions!$F$10-Assumptions!$D$10),Assumptions!$D$10+SQRT('Random Draws'!G1074*(Assumptions!$F$10-Assumptions!$D$10)*(Assumptions!$E$10-Assumptions!$D$10)),Assumptions!$F$10-SQRT((1-'Random Draws'!G1074)*(Assumptions!$F$10-Assumptions!$D$10)*(Assumptions!$F$10-Assumptions!$E$10)))</f>
        <v>0.0124935845104738</v>
      </c>
      <c r="J1074" s="19" t="n">
        <f aca="false">IF('Random Draws'!H1074&lt;(Assumptions!$E$11-Assumptions!$D$11)/(Assumptions!$F$11-Assumptions!$D$11),Assumptions!$D$11+SQRT('Random Draws'!H1074*(Assumptions!$F$11-Assumptions!$D$11)*(Assumptions!$E$11-Assumptions!$D$11)),Assumptions!$F$11-SQRT((1-'Random Draws'!H1074)*(Assumptions!$F$11-Assumptions!$D$11)*(Assumptions!$F$11-Assumptions!$E$11)))</f>
        <v>0.193120019978802</v>
      </c>
      <c r="K1074" s="19" t="n">
        <f aca="false">MAX(G1074,I1074+Assumptions!$D$21)</f>
        <v>0.079140462347273</v>
      </c>
      <c r="L1074" s="28" t="n">
        <f aca="false">(F1074-Assumptions!$D$15)*(1-H1074)+Assumptions!$D$15-J1074</f>
        <v>0.140851091510484</v>
      </c>
      <c r="M1074" s="21" t="n">
        <f aca="false">Assumptions!$D$14*(1+E1074)^1*L1074-Assumptions!$D$14*(1+E1074)^0*E1074*Assumptions!$D$16</f>
        <v>22.3842997370666</v>
      </c>
      <c r="N1074" s="21" t="n">
        <f aca="false">Assumptions!$D$14*(1+E1074)^2*L1074-Assumptions!$D$14*(1+E1074)^1*E1074*Assumptions!$D$16</f>
        <v>25.1150947021399</v>
      </c>
      <c r="O1074" s="21" t="n">
        <f aca="false">Assumptions!$D$14*(1+E1074)^3*L1074-Assumptions!$D$14*(1+E1074)^2*E1074*Assumptions!$D$16</f>
        <v>28.1790357217634</v>
      </c>
      <c r="P1074" s="21" t="n">
        <f aca="false">Assumptions!$D$14*(1+E1074)^4*L1074-Assumptions!$D$14*(1+E1074)^3*E1074*Assumptions!$D$16</f>
        <v>31.6167652810307</v>
      </c>
      <c r="Q1074" s="21" t="n">
        <f aca="false">Assumptions!$D$14*(1+E1074)^5*L1074-Assumptions!$D$14*(1+E1074)^4*E1074*Assumptions!$D$16</f>
        <v>35.473884085528</v>
      </c>
      <c r="R1074" s="21" t="n">
        <f aca="false">M1074/(1+K1074)+N1074/(1+K1074)^2+O1074/(1+K1074)^3+P1074/(1+K1074)^4+Q1074/(1+K1074)^5</f>
        <v>112.284721135495</v>
      </c>
      <c r="S1074" s="21" t="n">
        <f aca="false">Q1074*(1+I1074)/(K1074-I1074)</f>
        <v>538.916168619585</v>
      </c>
      <c r="T1074" s="21" t="n">
        <f aca="false">R1074+S1074/(1+K1074)^5</f>
        <v>480.525033272824</v>
      </c>
      <c r="U1074" s="8" t="n">
        <f aca="false">(T1074-Assumptions!$D$17)/Assumptions!$D$18</f>
        <v>11.8210013309129</v>
      </c>
    </row>
    <row r="1075" customFormat="false" ht="15" hidden="false" customHeight="false" outlineLevel="0" collapsed="false">
      <c r="B1075" s="2" t="n">
        <v>1070</v>
      </c>
      <c r="C1075" s="27" t="n">
        <f aca="false">NORMSDIST('Random Draws'!C1075)</f>
        <v>0.250854965973533</v>
      </c>
      <c r="D1075" s="27" t="n">
        <f aca="false">NORMSDIST(Assumptions!$D$22*'Random Draws'!C1075+SQRT(1-Assumptions!$D$22^2)*'Random Draws'!D1075)</f>
        <v>0.206511116735143</v>
      </c>
      <c r="E1075" s="19" t="n">
        <f aca="false">IF(C1075&lt;(Assumptions!$E$6-Assumptions!$D$6)/(Assumptions!$F$6-Assumptions!$D$6),Assumptions!$D$6+SQRT(C1075*(Assumptions!$F$6-Assumptions!$D$6)*(Assumptions!$E$6-Assumptions!$D$6)),Assumptions!$F$6-SQRT((1-C1075)*(Assumptions!$F$6-Assumptions!$D$6)*(Assumptions!$F$6-Assumptions!$E$6)))</f>
        <v>0.0754157426841181</v>
      </c>
      <c r="F1075" s="19" t="n">
        <f aca="false">IF(D1075&lt;(Assumptions!$E$7-Assumptions!$D$7)/(Assumptions!$F$7-Assumptions!$D$7),Assumptions!$D$7+SQRT(D1075*(Assumptions!$F$7-Assumptions!$D$7)*(Assumptions!$E$7-Assumptions!$D$7)),Assumptions!$F$7-SQRT((1-D1075)*(Assumptions!$F$7-Assumptions!$D$7)*(Assumptions!$F$7-Assumptions!$E$7)))</f>
        <v>0.395200379265157</v>
      </c>
      <c r="G1075" s="19" t="n">
        <f aca="false">MIN(Assumptions!$D$24,MAX(Assumptions!$D$23,Assumptions!$D$8+Assumptions!$E$8*'Random Draws'!E1075))</f>
        <v>0.070089679755125</v>
      </c>
      <c r="H1075" s="19" t="n">
        <f aca="false">IF('Random Draws'!F1075&lt;(Assumptions!$E$9-Assumptions!$D$9)/(Assumptions!$F$9-Assumptions!$D$9),Assumptions!$D$9+SQRT('Random Draws'!F1075*(Assumptions!$F$9-Assumptions!$D$9)*(Assumptions!$E$9-Assumptions!$D$9)),Assumptions!$F$9-SQRT((1-'Random Draws'!F1075)*(Assumptions!$F$9-Assumptions!$D$9)*(Assumptions!$F$9-Assumptions!$E$9)))</f>
        <v>0.317927517406128</v>
      </c>
      <c r="I1075" s="19" t="n">
        <f aca="false">IF('Random Draws'!G1075&lt;(Assumptions!$E$10-Assumptions!$D$10)/(Assumptions!$F$10-Assumptions!$D$10),Assumptions!$D$10+SQRT('Random Draws'!G1075*(Assumptions!$F$10-Assumptions!$D$10)*(Assumptions!$E$10-Assumptions!$D$10)),Assumptions!$F$10-SQRT((1-'Random Draws'!G1075)*(Assumptions!$F$10-Assumptions!$D$10)*(Assumptions!$F$10-Assumptions!$E$10)))</f>
        <v>0.0141045237267404</v>
      </c>
      <c r="J1075" s="19" t="n">
        <f aca="false">IF('Random Draws'!H1075&lt;(Assumptions!$E$11-Assumptions!$D$11)/(Assumptions!$F$11-Assumptions!$D$11),Assumptions!$D$11+SQRT('Random Draws'!H1075*(Assumptions!$F$11-Assumptions!$D$11)*(Assumptions!$E$11-Assumptions!$D$11)),Assumptions!$F$11-SQRT((1-'Random Draws'!H1075)*(Assumptions!$F$11-Assumptions!$D$11)*(Assumptions!$F$11-Assumptions!$E$11)))</f>
        <v>0.144010494484537</v>
      </c>
      <c r="K1075" s="19" t="n">
        <f aca="false">MAX(G1075,I1075+Assumptions!$D$21)</f>
        <v>0.070089679755125</v>
      </c>
      <c r="L1075" s="28" t="n">
        <f aca="false">(F1075-Assumptions!$D$15)*(1-H1075)+Assumptions!$D$15-J1075</f>
        <v>0.166875386585684</v>
      </c>
      <c r="M1075" s="21" t="n">
        <f aca="false">Assumptions!$D$14*(1+E1075)^1*L1075-Assumptions!$D$14*(1+E1075)^0*E1075*Assumptions!$D$16</f>
        <v>25.6937021004318</v>
      </c>
      <c r="N1075" s="21" t="n">
        <f aca="false">Assumptions!$D$14*(1+E1075)^2*L1075-Assumptions!$D$14*(1+E1075)^1*E1075*Assumptions!$D$16</f>
        <v>27.6314117266404</v>
      </c>
      <c r="O1075" s="21" t="n">
        <f aca="false">Assumptions!$D$14*(1+E1075)^3*L1075-Assumptions!$D$14*(1+E1075)^2*E1075*Assumptions!$D$16</f>
        <v>29.7152551634156</v>
      </c>
      <c r="P1075" s="21" t="n">
        <f aca="false">Assumptions!$D$14*(1+E1075)^4*L1075-Assumptions!$D$14*(1+E1075)^3*E1075*Assumptions!$D$16</f>
        <v>31.9562532006126</v>
      </c>
      <c r="Q1075" s="21" t="n">
        <f aca="false">Assumptions!$D$14*(1+E1075)^5*L1075-Assumptions!$D$14*(1+E1075)^4*E1075*Assumptions!$D$16</f>
        <v>34.3662577691386</v>
      </c>
      <c r="R1075" s="21" t="n">
        <f aca="false">M1075/(1+K1075)+N1075/(1+K1075)^2+O1075/(1+K1075)^3+P1075/(1+K1075)^4+Q1075/(1+K1075)^5</f>
        <v>121.254997389939</v>
      </c>
      <c r="S1075" s="21" t="n">
        <f aca="false">Q1075*(1+I1075)/(K1075-I1075)</f>
        <v>622.503891023777</v>
      </c>
      <c r="T1075" s="21" t="n">
        <f aca="false">R1075+S1075/(1+K1075)^5</f>
        <v>564.905719028835</v>
      </c>
      <c r="U1075" s="8" t="n">
        <f aca="false">(T1075-Assumptions!$D$17)/Assumptions!$D$18</f>
        <v>15.1962287611534</v>
      </c>
    </row>
    <row r="1076" customFormat="false" ht="15" hidden="false" customHeight="false" outlineLevel="0" collapsed="false">
      <c r="B1076" s="2" t="n">
        <v>1071</v>
      </c>
      <c r="C1076" s="27" t="n">
        <f aca="false">NORMSDIST('Random Draws'!C1076)</f>
        <v>0.53523289171587</v>
      </c>
      <c r="D1076" s="27" t="n">
        <f aca="false">NORMSDIST(Assumptions!$D$22*'Random Draws'!C1076+SQRT(1-Assumptions!$D$22^2)*'Random Draws'!D1076)</f>
        <v>0.14939493054446</v>
      </c>
      <c r="E1076" s="19" t="n">
        <f aca="false">IF(C1076&lt;(Assumptions!$E$6-Assumptions!$D$6)/(Assumptions!$F$6-Assumptions!$D$6),Assumptions!$D$6+SQRT(C1076*(Assumptions!$F$6-Assumptions!$D$6)*(Assumptions!$E$6-Assumptions!$D$6)),Assumptions!$F$6-SQRT((1-C1076)*(Assumptions!$F$6-Assumptions!$D$6)*(Assumptions!$F$6-Assumptions!$E$6)))</f>
        <v>0.0917938225802891</v>
      </c>
      <c r="F1076" s="19" t="n">
        <f aca="false">IF(D1076&lt;(Assumptions!$E$7-Assumptions!$D$7)/(Assumptions!$F$7-Assumptions!$D$7),Assumptions!$D$7+SQRT(D1076*(Assumptions!$F$7-Assumptions!$D$7)*(Assumptions!$E$7-Assumptions!$D$7)),Assumptions!$F$7-SQRT((1-D1076)*(Assumptions!$F$7-Assumptions!$D$7)*(Assumptions!$F$7-Assumptions!$E$7)))</f>
        <v>0.389939431912893</v>
      </c>
      <c r="G1076" s="19" t="n">
        <f aca="false">MIN(Assumptions!$D$24,MAX(Assumptions!$D$23,Assumptions!$D$8+Assumptions!$E$8*'Random Draws'!E1076))</f>
        <v>0.072130600239695</v>
      </c>
      <c r="H1076" s="19" t="n">
        <f aca="false">IF('Random Draws'!F1076&lt;(Assumptions!$E$9-Assumptions!$D$9)/(Assumptions!$F$9-Assumptions!$D$9),Assumptions!$D$9+SQRT('Random Draws'!F1076*(Assumptions!$F$9-Assumptions!$D$9)*(Assumptions!$E$9-Assumptions!$D$9)),Assumptions!$F$9-SQRT((1-'Random Draws'!F1076)*(Assumptions!$F$9-Assumptions!$D$9)*(Assumptions!$F$9-Assumptions!$E$9)))</f>
        <v>0.341019553811302</v>
      </c>
      <c r="I1076" s="19" t="n">
        <f aca="false">IF('Random Draws'!G1076&lt;(Assumptions!$E$10-Assumptions!$D$10)/(Assumptions!$F$10-Assumptions!$D$10),Assumptions!$D$10+SQRT('Random Draws'!G1076*(Assumptions!$F$10-Assumptions!$D$10)*(Assumptions!$E$10-Assumptions!$D$10)),Assumptions!$F$10-SQRT((1-'Random Draws'!G1076)*(Assumptions!$F$10-Assumptions!$D$10)*(Assumptions!$F$10-Assumptions!$E$10)))</f>
        <v>0.0267119378808709</v>
      </c>
      <c r="J1076" s="19" t="n">
        <f aca="false">IF('Random Draws'!H1076&lt;(Assumptions!$E$11-Assumptions!$D$11)/(Assumptions!$F$11-Assumptions!$D$11),Assumptions!$D$11+SQRT('Random Draws'!H1076*(Assumptions!$F$11-Assumptions!$D$11)*(Assumptions!$E$11-Assumptions!$D$11)),Assumptions!$F$11-SQRT((1-'Random Draws'!H1076)*(Assumptions!$F$11-Assumptions!$D$11)*(Assumptions!$F$11-Assumptions!$E$11)))</f>
        <v>0.159993712752782</v>
      </c>
      <c r="K1076" s="19" t="n">
        <f aca="false">MAX(G1076,I1076+Assumptions!$D$21)</f>
        <v>0.072130600239695</v>
      </c>
      <c r="L1076" s="28" t="n">
        <f aca="false">(F1076-Assumptions!$D$15)*(1-H1076)+Assumptions!$D$15-J1076</f>
        <v>0.141301290071213</v>
      </c>
      <c r="M1076" s="21" t="n">
        <f aca="false">Assumptions!$D$14*(1+E1076)^1*L1076-Assumptions!$D$14*(1+E1076)^0*E1076*Assumptions!$D$16</f>
        <v>21.9701188370203</v>
      </c>
      <c r="N1076" s="21" t="n">
        <f aca="false">Assumptions!$D$14*(1+E1076)^2*L1076-Assumptions!$D$14*(1+E1076)^1*E1076*Assumptions!$D$16</f>
        <v>23.9868400276136</v>
      </c>
      <c r="O1076" s="21" t="n">
        <f aca="false">Assumptions!$D$14*(1+E1076)^3*L1076-Assumptions!$D$14*(1+E1076)^2*E1076*Assumptions!$D$16</f>
        <v>26.1886837653702</v>
      </c>
      <c r="P1076" s="21" t="n">
        <f aca="false">Assumptions!$D$14*(1+E1076)^4*L1076-Assumptions!$D$14*(1+E1076)^3*E1076*Assumptions!$D$16</f>
        <v>28.5926431565398</v>
      </c>
      <c r="Q1076" s="21" t="n">
        <f aca="false">Assumptions!$D$14*(1+E1076)^5*L1076-Assumptions!$D$14*(1+E1076)^4*E1076*Assumptions!$D$16</f>
        <v>31.2172711695528</v>
      </c>
      <c r="R1076" s="21" t="n">
        <f aca="false">M1076/(1+K1076)+N1076/(1+K1076)^2+O1076/(1+K1076)^3+P1076/(1+K1076)^4+Q1076/(1+K1076)^5</f>
        <v>106.287951847273</v>
      </c>
      <c r="S1076" s="21" t="n">
        <f aca="false">Q1076*(1+I1076)/(K1076-I1076)</f>
        <v>705.682274934219</v>
      </c>
      <c r="T1076" s="21" t="n">
        <f aca="false">R1076+S1076/(1+K1076)^5</f>
        <v>604.450129348823</v>
      </c>
      <c r="U1076" s="8" t="n">
        <f aca="false">(T1076-Assumptions!$D$17)/Assumptions!$D$18</f>
        <v>16.7780051739529</v>
      </c>
    </row>
    <row r="1077" customFormat="false" ht="15" hidden="false" customHeight="false" outlineLevel="0" collapsed="false">
      <c r="B1077" s="2" t="n">
        <v>1072</v>
      </c>
      <c r="C1077" s="27" t="n">
        <f aca="false">NORMSDIST('Random Draws'!C1077)</f>
        <v>0.250057647890883</v>
      </c>
      <c r="D1077" s="27" t="n">
        <f aca="false">NORMSDIST(Assumptions!$D$22*'Random Draws'!C1077+SQRT(1-Assumptions!$D$22^2)*'Random Draws'!D1077)</f>
        <v>0.125648188695385</v>
      </c>
      <c r="E1077" s="19" t="n">
        <f aca="false">IF(C1077&lt;(Assumptions!$E$6-Assumptions!$D$6)/(Assumptions!$F$6-Assumptions!$D$6),Assumptions!$D$6+SQRT(C1077*(Assumptions!$F$6-Assumptions!$D$6)*(Assumptions!$E$6-Assumptions!$D$6)),Assumptions!$F$6-SQRT((1-C1077)*(Assumptions!$F$6-Assumptions!$D$6)*(Assumptions!$F$6-Assumptions!$E$6)))</f>
        <v>0.0753594151458196</v>
      </c>
      <c r="F1077" s="19" t="n">
        <f aca="false">IF(D1077&lt;(Assumptions!$E$7-Assumptions!$D$7)/(Assumptions!$F$7-Assumptions!$D$7),Assumptions!$D$7+SQRT(D1077*(Assumptions!$F$7-Assumptions!$D$7)*(Assumptions!$E$7-Assumptions!$D$7)),Assumptions!$F$7-SQRT((1-D1077)*(Assumptions!$F$7-Assumptions!$D$7)*(Assumptions!$F$7-Assumptions!$E$7)))</f>
        <v>0.387457041577204</v>
      </c>
      <c r="G1077" s="19" t="n">
        <f aca="false">MIN(Assumptions!$D$24,MAX(Assumptions!$D$23,Assumptions!$D$8+Assumptions!$E$8*'Random Draws'!E1077))</f>
        <v>0.099637700719653</v>
      </c>
      <c r="H1077" s="19" t="n">
        <f aca="false">IF('Random Draws'!F1077&lt;(Assumptions!$E$9-Assumptions!$D$9)/(Assumptions!$F$9-Assumptions!$D$9),Assumptions!$D$9+SQRT('Random Draws'!F1077*(Assumptions!$F$9-Assumptions!$D$9)*(Assumptions!$E$9-Assumptions!$D$9)),Assumptions!$F$9-SQRT((1-'Random Draws'!F1077)*(Assumptions!$F$9-Assumptions!$D$9)*(Assumptions!$F$9-Assumptions!$E$9)))</f>
        <v>0.24043240455733</v>
      </c>
      <c r="I1077" s="19" t="n">
        <f aca="false">IF('Random Draws'!G1077&lt;(Assumptions!$E$10-Assumptions!$D$10)/(Assumptions!$F$10-Assumptions!$D$10),Assumptions!$D$10+SQRT('Random Draws'!G1077*(Assumptions!$F$10-Assumptions!$D$10)*(Assumptions!$E$10-Assumptions!$D$10)),Assumptions!$F$10-SQRT((1-'Random Draws'!G1077)*(Assumptions!$F$10-Assumptions!$D$10)*(Assumptions!$F$10-Assumptions!$E$10)))</f>
        <v>0.0123752265234868</v>
      </c>
      <c r="J1077" s="19" t="n">
        <f aca="false">IF('Random Draws'!H1077&lt;(Assumptions!$E$11-Assumptions!$D$11)/(Assumptions!$F$11-Assumptions!$D$11),Assumptions!$D$11+SQRT('Random Draws'!H1077*(Assumptions!$F$11-Assumptions!$D$11)*(Assumptions!$E$11-Assumptions!$D$11)),Assumptions!$F$11-SQRT((1-'Random Draws'!H1077)*(Assumptions!$F$11-Assumptions!$D$11)*(Assumptions!$F$11-Assumptions!$E$11)))</f>
        <v>0.200985907581796</v>
      </c>
      <c r="K1077" s="19" t="n">
        <f aca="false">MAX(G1077,I1077+Assumptions!$D$21)</f>
        <v>0.099637700719653</v>
      </c>
      <c r="L1077" s="28" t="n">
        <f aca="false">(F1077-Assumptions!$D$15)*(1-H1077)+Assumptions!$D$15-J1077</f>
        <v>0.124570118418784</v>
      </c>
      <c r="M1077" s="21" t="n">
        <f aca="false">Assumptions!$D$14*(1+E1077)^1*L1077-Assumptions!$D$14*(1+E1077)^0*E1077*Assumptions!$D$16</f>
        <v>19.0960457487987</v>
      </c>
      <c r="N1077" s="21" t="n">
        <f aca="false">Assumptions!$D$14*(1+E1077)^2*L1077-Assumptions!$D$14*(1+E1077)^1*E1077*Assumptions!$D$16</f>
        <v>20.535112588026</v>
      </c>
      <c r="O1077" s="21" t="n">
        <f aca="false">Assumptions!$D$14*(1+E1077)^3*L1077-Assumptions!$D$14*(1+E1077)^2*E1077*Assumptions!$D$16</f>
        <v>22.0826266626132</v>
      </c>
      <c r="P1077" s="21" t="n">
        <f aca="false">Assumptions!$D$14*(1+E1077)^4*L1077-Assumptions!$D$14*(1+E1077)^3*E1077*Assumptions!$D$16</f>
        <v>23.7467604927912</v>
      </c>
      <c r="Q1077" s="21" t="n">
        <f aca="false">Assumptions!$D$14*(1+E1077)^5*L1077-Assumptions!$D$14*(1+E1077)^4*E1077*Assumptions!$D$16</f>
        <v>25.5363024751358</v>
      </c>
      <c r="R1077" s="21" t="n">
        <f aca="false">M1077/(1+K1077)+N1077/(1+K1077)^2+O1077/(1+K1077)^3+P1077/(1+K1077)^4+Q1077/(1+K1077)^5</f>
        <v>83.0784372394041</v>
      </c>
      <c r="S1077" s="21" t="n">
        <f aca="false">Q1077*(1+I1077)/(K1077-I1077)</f>
        <v>296.259305514554</v>
      </c>
      <c r="T1077" s="21" t="n">
        <f aca="false">R1077+S1077/(1+K1077)^5</f>
        <v>267.335394476584</v>
      </c>
      <c r="U1077" s="8" t="n">
        <f aca="false">(T1077-Assumptions!$D$17)/Assumptions!$D$18</f>
        <v>3.29341577906335</v>
      </c>
    </row>
    <row r="1078" customFormat="false" ht="15" hidden="false" customHeight="false" outlineLevel="0" collapsed="false">
      <c r="B1078" s="2" t="n">
        <v>1073</v>
      </c>
      <c r="C1078" s="27" t="n">
        <f aca="false">NORMSDIST('Random Draws'!C1078)</f>
        <v>0.674300718018848</v>
      </c>
      <c r="D1078" s="27" t="n">
        <f aca="false">NORMSDIST(Assumptions!$D$22*'Random Draws'!C1078+SQRT(1-Assumptions!$D$22^2)*'Random Draws'!D1078)</f>
        <v>0.818669599243592</v>
      </c>
      <c r="E1078" s="19" t="n">
        <f aca="false">IF(C1078&lt;(Assumptions!$E$6-Assumptions!$D$6)/(Assumptions!$F$6-Assumptions!$D$6),Assumptions!$D$6+SQRT(C1078*(Assumptions!$F$6-Assumptions!$D$6)*(Assumptions!$E$6-Assumptions!$D$6)),Assumptions!$F$6-SQRT((1-C1078)*(Assumptions!$F$6-Assumptions!$D$6)*(Assumptions!$F$6-Assumptions!$E$6)))</f>
        <v>0.0996453669338233</v>
      </c>
      <c r="F1078" s="19" t="n">
        <f aca="false">IF(D1078&lt;(Assumptions!$E$7-Assumptions!$D$7)/(Assumptions!$F$7-Assumptions!$D$7),Assumptions!$D$7+SQRT(D1078*(Assumptions!$F$7-Assumptions!$D$7)*(Assumptions!$E$7-Assumptions!$D$7)),Assumptions!$F$7-SQRT((1-D1078)*(Assumptions!$F$7-Assumptions!$D$7)*(Assumptions!$F$7-Assumptions!$E$7)))</f>
        <v>0.433068204608203</v>
      </c>
      <c r="G1078" s="19" t="n">
        <f aca="false">MIN(Assumptions!$D$24,MAX(Assumptions!$D$23,Assumptions!$D$8+Assumptions!$E$8*'Random Draws'!E1078))</f>
        <v>0.069971925067558</v>
      </c>
      <c r="H1078" s="19" t="n">
        <f aca="false">IF('Random Draws'!F1078&lt;(Assumptions!$E$9-Assumptions!$D$9)/(Assumptions!$F$9-Assumptions!$D$9),Assumptions!$D$9+SQRT('Random Draws'!F1078*(Assumptions!$F$9-Assumptions!$D$9)*(Assumptions!$E$9-Assumptions!$D$9)),Assumptions!$F$9-SQRT((1-'Random Draws'!F1078)*(Assumptions!$F$9-Assumptions!$D$9)*(Assumptions!$F$9-Assumptions!$E$9)))</f>
        <v>0.255897141258056</v>
      </c>
      <c r="I1078" s="19" t="n">
        <f aca="false">IF('Random Draws'!G1078&lt;(Assumptions!$E$10-Assumptions!$D$10)/(Assumptions!$F$10-Assumptions!$D$10),Assumptions!$D$10+SQRT('Random Draws'!G1078*(Assumptions!$F$10-Assumptions!$D$10)*(Assumptions!$E$10-Assumptions!$D$10)),Assumptions!$F$10-SQRT((1-'Random Draws'!G1078)*(Assumptions!$F$10-Assumptions!$D$10)*(Assumptions!$F$10-Assumptions!$E$10)))</f>
        <v>0.0250401533522761</v>
      </c>
      <c r="J1078" s="19" t="n">
        <f aca="false">IF('Random Draws'!H1078&lt;(Assumptions!$E$11-Assumptions!$D$11)/(Assumptions!$F$11-Assumptions!$D$11),Assumptions!$D$11+SQRT('Random Draws'!H1078*(Assumptions!$F$11-Assumptions!$D$11)*(Assumptions!$E$11-Assumptions!$D$11)),Assumptions!$F$11-SQRT((1-'Random Draws'!H1078)*(Assumptions!$F$11-Assumptions!$D$11)*(Assumptions!$F$11-Assumptions!$E$11)))</f>
        <v>0.143134543016018</v>
      </c>
      <c r="K1078" s="19" t="n">
        <f aca="false">MAX(G1078,I1078+Assumptions!$D$21)</f>
        <v>0.069971925067558</v>
      </c>
      <c r="L1078" s="28" t="n">
        <f aca="false">(F1078-Assumptions!$D$15)*(1-H1078)+Assumptions!$D$15-J1078</f>
        <v>0.212379374426734</v>
      </c>
      <c r="M1078" s="21" t="n">
        <f aca="false">Assumptions!$D$14*(1+E1078)^1*L1078-Assumptions!$D$14*(1+E1078)^0*E1078*Assumptions!$D$16</f>
        <v>33.4301319463338</v>
      </c>
      <c r="N1078" s="21" t="n">
        <f aca="false">Assumptions!$D$14*(1+E1078)^2*L1078-Assumptions!$D$14*(1+E1078)^1*E1078*Assumptions!$D$16</f>
        <v>36.7612897107723</v>
      </c>
      <c r="O1078" s="21" t="n">
        <f aca="false">Assumptions!$D$14*(1+E1078)^3*L1078-Assumptions!$D$14*(1+E1078)^2*E1078*Assumptions!$D$16</f>
        <v>40.4243819129628</v>
      </c>
      <c r="P1078" s="21" t="n">
        <f aca="false">Assumptions!$D$14*(1+E1078)^4*L1078-Assumptions!$D$14*(1+E1078)^3*E1078*Assumptions!$D$16</f>
        <v>44.452484281753</v>
      </c>
      <c r="Q1078" s="21" t="n">
        <f aca="false">Assumptions!$D$14*(1+E1078)^5*L1078-Assumptions!$D$14*(1+E1078)^4*E1078*Assumptions!$D$16</f>
        <v>48.8819683891283</v>
      </c>
      <c r="R1078" s="21" t="n">
        <f aca="false">M1078/(1+K1078)+N1078/(1+K1078)^2+O1078/(1+K1078)^3+P1078/(1+K1078)^4+Q1078/(1+K1078)^5</f>
        <v>165.128175064564</v>
      </c>
      <c r="S1078" s="21" t="n">
        <f aca="false">Q1078*(1+I1078)/(K1078-I1078)</f>
        <v>1115.15701386668</v>
      </c>
      <c r="T1078" s="21" t="n">
        <f aca="false">R1078+S1078/(1+K1078)^5</f>
        <v>960.324031188158</v>
      </c>
      <c r="U1078" s="8" t="n">
        <f aca="false">(T1078-Assumptions!$D$17)/Assumptions!$D$18</f>
        <v>31.0129612475263</v>
      </c>
    </row>
    <row r="1079" customFormat="false" ht="15" hidden="false" customHeight="false" outlineLevel="0" collapsed="false">
      <c r="B1079" s="2" t="n">
        <v>1074</v>
      </c>
      <c r="C1079" s="27" t="n">
        <f aca="false">NORMSDIST('Random Draws'!C1079)</f>
        <v>0.48694281230603</v>
      </c>
      <c r="D1079" s="27" t="n">
        <f aca="false">NORMSDIST(Assumptions!$D$22*'Random Draws'!C1079+SQRT(1-Assumptions!$D$22^2)*'Random Draws'!D1079)</f>
        <v>0.949125581450633</v>
      </c>
      <c r="E1079" s="19" t="n">
        <f aca="false">IF(C1079&lt;(Assumptions!$E$6-Assumptions!$D$6)/(Assumptions!$F$6-Assumptions!$D$6),Assumptions!$D$6+SQRT(C1079*(Assumptions!$F$6-Assumptions!$D$6)*(Assumptions!$E$6-Assumptions!$D$6)),Assumptions!$F$6-SQRT((1-C1079)*(Assumptions!$F$6-Assumptions!$D$6)*(Assumptions!$F$6-Assumptions!$E$6)))</f>
        <v>0.0893428217832153</v>
      </c>
      <c r="F1079" s="19" t="n">
        <f aca="false">IF(D1079&lt;(Assumptions!$E$7-Assumptions!$D$7)/(Assumptions!$F$7-Assumptions!$D$7),Assumptions!$D$7+SQRT(D1079*(Assumptions!$F$7-Assumptions!$D$7)*(Assumptions!$E$7-Assumptions!$D$7)),Assumptions!$F$7-SQRT((1-D1079)*(Assumptions!$F$7-Assumptions!$D$7)*(Assumptions!$F$7-Assumptions!$E$7)))</f>
        <v>0.445734738901882</v>
      </c>
      <c r="G1079" s="19" t="n">
        <f aca="false">MIN(Assumptions!$D$24,MAX(Assumptions!$D$23,Assumptions!$D$8+Assumptions!$E$8*'Random Draws'!E1079))</f>
        <v>0.093993609155124</v>
      </c>
      <c r="H1079" s="19" t="n">
        <f aca="false">IF('Random Draws'!F1079&lt;(Assumptions!$E$9-Assumptions!$D$9)/(Assumptions!$F$9-Assumptions!$D$9),Assumptions!$D$9+SQRT('Random Draws'!F1079*(Assumptions!$F$9-Assumptions!$D$9)*(Assumptions!$E$9-Assumptions!$D$9)),Assumptions!$F$9-SQRT((1-'Random Draws'!F1079)*(Assumptions!$F$9-Assumptions!$D$9)*(Assumptions!$F$9-Assumptions!$E$9)))</f>
        <v>0.313597431995955</v>
      </c>
      <c r="I1079" s="19" t="n">
        <f aca="false">IF('Random Draws'!G1079&lt;(Assumptions!$E$10-Assumptions!$D$10)/(Assumptions!$F$10-Assumptions!$D$10),Assumptions!$D$10+SQRT('Random Draws'!G1079*(Assumptions!$F$10-Assumptions!$D$10)*(Assumptions!$E$10-Assumptions!$D$10)),Assumptions!$F$10-SQRT((1-'Random Draws'!G1079)*(Assumptions!$F$10-Assumptions!$D$10)*(Assumptions!$F$10-Assumptions!$E$10)))</f>
        <v>0.0188227500769474</v>
      </c>
      <c r="J1079" s="19" t="n">
        <f aca="false">IF('Random Draws'!H1079&lt;(Assumptions!$E$11-Assumptions!$D$11)/(Assumptions!$F$11-Assumptions!$D$11),Assumptions!$D$11+SQRT('Random Draws'!H1079*(Assumptions!$F$11-Assumptions!$D$11)*(Assumptions!$E$11-Assumptions!$D$11)),Assumptions!$F$11-SQRT((1-'Random Draws'!H1079)*(Assumptions!$F$11-Assumptions!$D$11)*(Assumptions!$F$11-Assumptions!$E$11)))</f>
        <v>0.151493016761498</v>
      </c>
      <c r="K1079" s="19" t="n">
        <f aca="false">MAX(G1079,I1079+Assumptions!$D$21)</f>
        <v>0.093993609155124</v>
      </c>
      <c r="L1079" s="28" t="n">
        <f aca="false">(F1079-Assumptions!$D$15)*(1-H1079)+Assumptions!$D$15-J1079</f>
        <v>0.195228118828841</v>
      </c>
      <c r="M1079" s="21" t="n">
        <f aca="false">Assumptions!$D$14*(1+E1079)^1*L1079-Assumptions!$D$14*(1+E1079)^0*E1079*Assumptions!$D$16</f>
        <v>30.4485594544265</v>
      </c>
      <c r="N1079" s="21" t="n">
        <f aca="false">Assumptions!$D$14*(1+E1079)^2*L1079-Assumptions!$D$14*(1+E1079)^1*E1079*Assumptions!$D$16</f>
        <v>33.168919675319</v>
      </c>
      <c r="O1079" s="21" t="n">
        <f aca="false">Assumptions!$D$14*(1+E1079)^3*L1079-Assumptions!$D$14*(1+E1079)^2*E1079*Assumptions!$D$16</f>
        <v>36.1323245546128</v>
      </c>
      <c r="P1079" s="21" t="n">
        <f aca="false">Assumptions!$D$14*(1+E1079)^4*L1079-Assumptions!$D$14*(1+E1079)^3*E1079*Assumptions!$D$16</f>
        <v>39.3604883879089</v>
      </c>
      <c r="Q1079" s="21" t="n">
        <f aca="false">Assumptions!$D$14*(1+E1079)^5*L1079-Assumptions!$D$14*(1+E1079)^4*E1079*Assumptions!$D$16</f>
        <v>42.8770654872501</v>
      </c>
      <c r="R1079" s="21" t="n">
        <f aca="false">M1079/(1+K1079)+N1079/(1+K1079)^2+O1079/(1+K1079)^3+P1079/(1+K1079)^4+Q1079/(1+K1079)^5</f>
        <v>137.984223636455</v>
      </c>
      <c r="S1079" s="21" t="n">
        <f aca="false">Q1079*(1+I1079)/(K1079-I1079)</f>
        <v>581.13117650443</v>
      </c>
      <c r="T1079" s="21" t="n">
        <f aca="false">R1079+S1079/(1+K1079)^5</f>
        <v>508.835903220858</v>
      </c>
      <c r="U1079" s="8" t="n">
        <f aca="false">(T1079-Assumptions!$D$17)/Assumptions!$D$18</f>
        <v>12.9534361288343</v>
      </c>
    </row>
    <row r="1080" customFormat="false" ht="15" hidden="false" customHeight="false" outlineLevel="0" collapsed="false">
      <c r="B1080" s="2" t="n">
        <v>1075</v>
      </c>
      <c r="C1080" s="27" t="n">
        <f aca="false">NORMSDIST('Random Draws'!C1080)</f>
        <v>0.352114611071459</v>
      </c>
      <c r="D1080" s="27" t="n">
        <f aca="false">NORMSDIST(Assumptions!$D$22*'Random Draws'!C1080+SQRT(1-Assumptions!$D$22^2)*'Random Draws'!D1080)</f>
        <v>0.598248118131904</v>
      </c>
      <c r="E1080" s="19" t="n">
        <f aca="false">IF(C1080&lt;(Assumptions!$E$6-Assumptions!$D$6)/(Assumptions!$F$6-Assumptions!$D$6),Assumptions!$D$6+SQRT(C1080*(Assumptions!$F$6-Assumptions!$D$6)*(Assumptions!$E$6-Assumptions!$D$6)),Assumptions!$F$6-SQRT((1-C1080)*(Assumptions!$F$6-Assumptions!$D$6)*(Assumptions!$F$6-Assumptions!$E$6)))</f>
        <v>0.0819591832065079</v>
      </c>
      <c r="F1080" s="19" t="n">
        <f aca="false">IF(D1080&lt;(Assumptions!$E$7-Assumptions!$D$7)/(Assumptions!$F$7-Assumptions!$D$7),Assumptions!$D$7+SQRT(D1080*(Assumptions!$F$7-Assumptions!$D$7)*(Assumptions!$E$7-Assumptions!$D$7)),Assumptions!$F$7-SQRT((1-D1080)*(Assumptions!$F$7-Assumptions!$D$7)*(Assumptions!$F$7-Assumptions!$E$7)))</f>
        <v>0.419912341873703</v>
      </c>
      <c r="G1080" s="19" t="n">
        <f aca="false">MIN(Assumptions!$D$24,MAX(Assumptions!$D$23,Assumptions!$D$8+Assumptions!$E$8*'Random Draws'!E1080))</f>
        <v>0.086299158498176</v>
      </c>
      <c r="H1080" s="19" t="n">
        <f aca="false">IF('Random Draws'!F1080&lt;(Assumptions!$E$9-Assumptions!$D$9)/(Assumptions!$F$9-Assumptions!$D$9),Assumptions!$D$9+SQRT('Random Draws'!F1080*(Assumptions!$F$9-Assumptions!$D$9)*(Assumptions!$E$9-Assumptions!$D$9)),Assumptions!$F$9-SQRT((1-'Random Draws'!F1080)*(Assumptions!$F$9-Assumptions!$D$9)*(Assumptions!$F$9-Assumptions!$E$9)))</f>
        <v>0.335806602267367</v>
      </c>
      <c r="I1080" s="19" t="n">
        <f aca="false">IF('Random Draws'!G1080&lt;(Assumptions!$E$10-Assumptions!$D$10)/(Assumptions!$F$10-Assumptions!$D$10),Assumptions!$D$10+SQRT('Random Draws'!G1080*(Assumptions!$F$10-Assumptions!$D$10)*(Assumptions!$E$10-Assumptions!$D$10)),Assumptions!$F$10-SQRT((1-'Random Draws'!G1080)*(Assumptions!$F$10-Assumptions!$D$10)*(Assumptions!$F$10-Assumptions!$E$10)))</f>
        <v>0.0111300180214824</v>
      </c>
      <c r="J1080" s="19" t="n">
        <f aca="false">IF('Random Draws'!H1080&lt;(Assumptions!$E$11-Assumptions!$D$11)/(Assumptions!$F$11-Assumptions!$D$11),Assumptions!$D$11+SQRT('Random Draws'!H1080*(Assumptions!$F$11-Assumptions!$D$11)*(Assumptions!$E$11-Assumptions!$D$11)),Assumptions!$F$11-SQRT((1-'Random Draws'!H1080)*(Assumptions!$F$11-Assumptions!$D$11)*(Assumptions!$F$11-Assumptions!$E$11)))</f>
        <v>0.171126918740292</v>
      </c>
      <c r="K1080" s="19" t="n">
        <f aca="false">MAX(G1080,I1080+Assumptions!$D$21)</f>
        <v>0.086299158498176</v>
      </c>
      <c r="L1080" s="28" t="n">
        <f aca="false">(F1080-Assumptions!$D$15)*(1-H1080)+Assumptions!$D$15-J1080</f>
        <v>0.151430944653427</v>
      </c>
      <c r="M1080" s="21" t="n">
        <f aca="false">Assumptions!$D$14*(1+E1080)^1*L1080-Assumptions!$D$14*(1+E1080)^0*E1080*Assumptions!$D$16</f>
        <v>23.4005822255164</v>
      </c>
      <c r="N1080" s="21" t="n">
        <f aca="false">Assumptions!$D$14*(1+E1080)^2*L1080-Assumptions!$D$14*(1+E1080)^1*E1080*Assumptions!$D$16</f>
        <v>25.3184748312764</v>
      </c>
      <c r="O1080" s="21" t="n">
        <f aca="false">Assumptions!$D$14*(1+E1080)^3*L1080-Assumptions!$D$14*(1+E1080)^2*E1080*Assumptions!$D$16</f>
        <v>27.3935563484824</v>
      </c>
      <c r="P1080" s="21" t="n">
        <f aca="false">Assumptions!$D$14*(1+E1080)^4*L1080-Assumptions!$D$14*(1+E1080)^3*E1080*Assumptions!$D$16</f>
        <v>29.6387098519254</v>
      </c>
      <c r="Q1080" s="21" t="n">
        <f aca="false">Assumptions!$D$14*(1+E1080)^5*L1080-Assumptions!$D$14*(1+E1080)^4*E1080*Assumptions!$D$16</f>
        <v>32.0678743026839</v>
      </c>
      <c r="R1080" s="21" t="n">
        <f aca="false">M1080/(1+K1080)+N1080/(1+K1080)^2+O1080/(1+K1080)^3+P1080/(1+K1080)^4+Q1080/(1+K1080)^5</f>
        <v>106.850621520346</v>
      </c>
      <c r="S1080" s="21" t="n">
        <f aca="false">Q1080*(1+I1080)/(K1080-I1080)</f>
        <v>431.357736911158</v>
      </c>
      <c r="T1080" s="21" t="n">
        <f aca="false">R1080+S1080/(1+K1080)^5</f>
        <v>392.011783999744</v>
      </c>
      <c r="U1080" s="8" t="n">
        <f aca="false">(T1080-Assumptions!$D$17)/Assumptions!$D$18</f>
        <v>8.28047135998974</v>
      </c>
    </row>
    <row r="1081" customFormat="false" ht="15" hidden="false" customHeight="false" outlineLevel="0" collapsed="false">
      <c r="B1081" s="2" t="n">
        <v>1076</v>
      </c>
      <c r="C1081" s="27" t="n">
        <f aca="false">NORMSDIST('Random Draws'!C1081)</f>
        <v>0.753480167265199</v>
      </c>
      <c r="D1081" s="27" t="n">
        <f aca="false">NORMSDIST(Assumptions!$D$22*'Random Draws'!C1081+SQRT(1-Assumptions!$D$22^2)*'Random Draws'!D1081)</f>
        <v>0.727313878565032</v>
      </c>
      <c r="E1081" s="19" t="n">
        <f aca="false">IF(C1081&lt;(Assumptions!$E$6-Assumptions!$D$6)/(Assumptions!$F$6-Assumptions!$D$6),Assumptions!$D$6+SQRT(C1081*(Assumptions!$F$6-Assumptions!$D$6)*(Assumptions!$E$6-Assumptions!$D$6)),Assumptions!$F$6-SQRT((1-C1081)*(Assumptions!$F$6-Assumptions!$D$6)*(Assumptions!$F$6-Assumptions!$E$6)))</f>
        <v>0.1048916083582</v>
      </c>
      <c r="F1081" s="19" t="n">
        <f aca="false">IF(D1081&lt;(Assumptions!$E$7-Assumptions!$D$7)/(Assumptions!$F$7-Assumptions!$D$7),Assumptions!$D$7+SQRT(D1081*(Assumptions!$F$7-Assumptions!$D$7)*(Assumptions!$E$7-Assumptions!$D$7)),Assumptions!$F$7-SQRT((1-D1081)*(Assumptions!$F$7-Assumptions!$D$7)*(Assumptions!$F$7-Assumptions!$E$7)))</f>
        <v>0.426973578974708</v>
      </c>
      <c r="G1081" s="19" t="n">
        <f aca="false">MIN(Assumptions!$D$24,MAX(Assumptions!$D$23,Assumptions!$D$8+Assumptions!$E$8*'Random Draws'!E1081))</f>
        <v>0.094857811058029</v>
      </c>
      <c r="H1081" s="19" t="n">
        <f aca="false">IF('Random Draws'!F1081&lt;(Assumptions!$E$9-Assumptions!$D$9)/(Assumptions!$F$9-Assumptions!$D$9),Assumptions!$D$9+SQRT('Random Draws'!F1081*(Assumptions!$F$9-Assumptions!$D$9)*(Assumptions!$E$9-Assumptions!$D$9)),Assumptions!$F$9-SQRT((1-'Random Draws'!F1081)*(Assumptions!$F$9-Assumptions!$D$9)*(Assumptions!$F$9-Assumptions!$E$9)))</f>
        <v>0.316089644600521</v>
      </c>
      <c r="I1081" s="19" t="n">
        <f aca="false">IF('Random Draws'!G1081&lt;(Assumptions!$E$10-Assumptions!$D$10)/(Assumptions!$F$10-Assumptions!$D$10),Assumptions!$D$10+SQRT('Random Draws'!G1081*(Assumptions!$F$10-Assumptions!$D$10)*(Assumptions!$E$10-Assumptions!$D$10)),Assumptions!$F$10-SQRT((1-'Random Draws'!G1081)*(Assumptions!$F$10-Assumptions!$D$10)*(Assumptions!$F$10-Assumptions!$E$10)))</f>
        <v>0.0229724765917598</v>
      </c>
      <c r="J1081" s="19" t="n">
        <f aca="false">IF('Random Draws'!H1081&lt;(Assumptions!$E$11-Assumptions!$D$11)/(Assumptions!$F$11-Assumptions!$D$11),Assumptions!$D$11+SQRT('Random Draws'!H1081*(Assumptions!$F$11-Assumptions!$D$11)*(Assumptions!$E$11-Assumptions!$D$11)),Assumptions!$F$11-SQRT((1-'Random Draws'!H1081)*(Assumptions!$F$11-Assumptions!$D$11)*(Assumptions!$F$11-Assumptions!$E$11)))</f>
        <v>0.165850668179967</v>
      </c>
      <c r="K1081" s="19" t="n">
        <f aca="false">MAX(G1081,I1081+Assumptions!$D$21)</f>
        <v>0.094857811058029</v>
      </c>
      <c r="L1081" s="28" t="n">
        <f aca="false">(F1081-Assumptions!$D$15)*(1-H1081)+Assumptions!$D$15-J1081</f>
        <v>0.16725263776088</v>
      </c>
      <c r="M1081" s="21" t="n">
        <f aca="false">Assumptions!$D$14*(1+E1081)^1*L1081-Assumptions!$D$14*(1+E1081)^0*E1081*Assumptions!$D$16</f>
        <v>26.3391467146186</v>
      </c>
      <c r="N1081" s="21" t="n">
        <f aca="false">Assumptions!$D$14*(1+E1081)^2*L1081-Assumptions!$D$14*(1+E1081)^1*E1081*Assumptions!$D$16</f>
        <v>29.1019021762975</v>
      </c>
      <c r="O1081" s="21" t="n">
        <f aca="false">Assumptions!$D$14*(1+E1081)^3*L1081-Assumptions!$D$14*(1+E1081)^2*E1081*Assumptions!$D$16</f>
        <v>32.1544475018523</v>
      </c>
      <c r="P1081" s="21" t="n">
        <f aca="false">Assumptions!$D$14*(1+E1081)^4*L1081-Assumptions!$D$14*(1+E1081)^3*E1081*Assumptions!$D$16</f>
        <v>35.5271792161909</v>
      </c>
      <c r="Q1081" s="21" t="n">
        <f aca="false">Assumptions!$D$14*(1+E1081)^5*L1081-Assumptions!$D$14*(1+E1081)^4*E1081*Assumptions!$D$16</f>
        <v>39.2536821846072</v>
      </c>
      <c r="R1081" s="21" t="n">
        <f aca="false">M1081/(1+K1081)+N1081/(1+K1081)^2+O1081/(1+K1081)^3+P1081/(1+K1081)^4+Q1081/(1+K1081)^5</f>
        <v>122.510704101022</v>
      </c>
      <c r="S1081" s="21" t="n">
        <f aca="false">Q1081*(1+I1081)/(K1081-I1081)</f>
        <v>558.604015379183</v>
      </c>
      <c r="T1081" s="21" t="n">
        <f aca="false">R1081+S1081/(1+K1081)^5</f>
        <v>477.581903895569</v>
      </c>
      <c r="U1081" s="8" t="n">
        <f aca="false">(T1081-Assumptions!$D$17)/Assumptions!$D$18</f>
        <v>11.7032761558227</v>
      </c>
    </row>
    <row r="1082" customFormat="false" ht="15" hidden="false" customHeight="false" outlineLevel="0" collapsed="false">
      <c r="B1082" s="2" t="n">
        <v>1077</v>
      </c>
      <c r="C1082" s="27" t="n">
        <f aca="false">NORMSDIST('Random Draws'!C1082)</f>
        <v>0.495324907258132</v>
      </c>
      <c r="D1082" s="27" t="n">
        <f aca="false">NORMSDIST(Assumptions!$D$22*'Random Draws'!C1082+SQRT(1-Assumptions!$D$22^2)*'Random Draws'!D1082)</f>
        <v>0.47324863661562</v>
      </c>
      <c r="E1082" s="19" t="n">
        <f aca="false">IF(C1082&lt;(Assumptions!$E$6-Assumptions!$D$6)/(Assumptions!$F$6-Assumptions!$D$6),Assumptions!$D$6+SQRT(C1082*(Assumptions!$F$6-Assumptions!$D$6)*(Assumptions!$E$6-Assumptions!$D$6)),Assumptions!$F$6-SQRT((1-C1082)*(Assumptions!$F$6-Assumptions!$D$6)*(Assumptions!$F$6-Assumptions!$E$6)))</f>
        <v>0.089765696381048</v>
      </c>
      <c r="F1082" s="19" t="n">
        <f aca="false">IF(D1082&lt;(Assumptions!$E$7-Assumptions!$D$7)/(Assumptions!$F$7-Assumptions!$D$7),Assumptions!$D$7+SQRT(D1082*(Assumptions!$F$7-Assumptions!$D$7)*(Assumptions!$E$7-Assumptions!$D$7)),Assumptions!$F$7-SQRT((1-D1082)*(Assumptions!$F$7-Assumptions!$D$7)*(Assumptions!$F$7-Assumptions!$E$7)))</f>
        <v>0.413286882247826</v>
      </c>
      <c r="G1082" s="19" t="n">
        <f aca="false">MIN(Assumptions!$D$24,MAX(Assumptions!$D$23,Assumptions!$D$8+Assumptions!$E$8*'Random Draws'!E1082))</f>
        <v>0.087177247042608</v>
      </c>
      <c r="H1082" s="19" t="n">
        <f aca="false">IF('Random Draws'!F1082&lt;(Assumptions!$E$9-Assumptions!$D$9)/(Assumptions!$F$9-Assumptions!$D$9),Assumptions!$D$9+SQRT('Random Draws'!F1082*(Assumptions!$F$9-Assumptions!$D$9)*(Assumptions!$E$9-Assumptions!$D$9)),Assumptions!$F$9-SQRT((1-'Random Draws'!F1082)*(Assumptions!$F$9-Assumptions!$D$9)*(Assumptions!$F$9-Assumptions!$E$9)))</f>
        <v>0.268746608033589</v>
      </c>
      <c r="I1082" s="19" t="n">
        <f aca="false">IF('Random Draws'!G1082&lt;(Assumptions!$E$10-Assumptions!$D$10)/(Assumptions!$F$10-Assumptions!$D$10),Assumptions!$D$10+SQRT('Random Draws'!G1082*(Assumptions!$F$10-Assumptions!$D$10)*(Assumptions!$E$10-Assumptions!$D$10)),Assumptions!$F$10-SQRT((1-'Random Draws'!G1082)*(Assumptions!$F$10-Assumptions!$D$10)*(Assumptions!$F$10-Assumptions!$E$10)))</f>
        <v>0.0194115044575203</v>
      </c>
      <c r="J1082" s="19" t="n">
        <f aca="false">IF('Random Draws'!H1082&lt;(Assumptions!$E$11-Assumptions!$D$11)/(Assumptions!$F$11-Assumptions!$D$11),Assumptions!$D$11+SQRT('Random Draws'!H1082*(Assumptions!$F$11-Assumptions!$D$11)*(Assumptions!$E$11-Assumptions!$D$11)),Assumptions!$F$11-SQRT((1-'Random Draws'!H1082)*(Assumptions!$F$11-Assumptions!$D$11)*(Assumptions!$F$11-Assumptions!$E$11)))</f>
        <v>0.18832628490884</v>
      </c>
      <c r="K1082" s="19" t="n">
        <f aca="false">MAX(G1082,I1082+Assumptions!$D$21)</f>
        <v>0.087177247042608</v>
      </c>
      <c r="L1082" s="28" t="n">
        <f aca="false">(F1082-Assumptions!$D$15)*(1-H1082)+Assumptions!$D$15-J1082</f>
        <v>0.148828208634473</v>
      </c>
      <c r="M1082" s="21" t="n">
        <f aca="false">Assumptions!$D$14*(1+E1082)^1*L1082-Assumptions!$D$14*(1+E1082)^0*E1082*Assumptions!$D$16</f>
        <v>23.1267613021775</v>
      </c>
      <c r="N1082" s="21" t="n">
        <f aca="false">Assumptions!$D$14*(1+E1082)^2*L1082-Assumptions!$D$14*(1+E1082)^1*E1082*Assumptions!$D$16</f>
        <v>25.2027511355057</v>
      </c>
      <c r="O1082" s="21" t="n">
        <f aca="false">Assumptions!$D$14*(1+E1082)^3*L1082-Assumptions!$D$14*(1+E1082)^2*E1082*Assumptions!$D$16</f>
        <v>27.4650936419026</v>
      </c>
      <c r="P1082" s="21" t="n">
        <f aca="false">Assumptions!$D$14*(1+E1082)^4*L1082-Assumptions!$D$14*(1+E1082)^3*E1082*Assumptions!$D$16</f>
        <v>29.9305168988387</v>
      </c>
      <c r="Q1082" s="21" t="n">
        <f aca="false">Assumptions!$D$14*(1+E1082)^5*L1082-Assumptions!$D$14*(1+E1082)^4*E1082*Assumptions!$D$16</f>
        <v>32.6172505913077</v>
      </c>
      <c r="R1082" s="21" t="n">
        <f aca="false">M1082/(1+K1082)+N1082/(1+K1082)^2+O1082/(1+K1082)^3+P1082/(1+K1082)^4+Q1082/(1+K1082)^5</f>
        <v>106.869180795399</v>
      </c>
      <c r="S1082" s="21" t="n">
        <f aca="false">Q1082*(1+I1082)/(K1082-I1082)</f>
        <v>490.666806385295</v>
      </c>
      <c r="T1082" s="21" t="n">
        <f aca="false">R1082+S1082/(1+K1082)^5</f>
        <v>429.930457813168</v>
      </c>
      <c r="U1082" s="8" t="n">
        <f aca="false">(T1082-Assumptions!$D$17)/Assumptions!$D$18</f>
        <v>9.79721831252674</v>
      </c>
    </row>
    <row r="1083" customFormat="false" ht="15" hidden="false" customHeight="false" outlineLevel="0" collapsed="false">
      <c r="B1083" s="2" t="n">
        <v>1078</v>
      </c>
      <c r="C1083" s="27" t="n">
        <f aca="false">NORMSDIST('Random Draws'!C1083)</f>
        <v>0.93357873630802</v>
      </c>
      <c r="D1083" s="27" t="n">
        <f aca="false">NORMSDIST(Assumptions!$D$22*'Random Draws'!C1083+SQRT(1-Assumptions!$D$22^2)*'Random Draws'!D1083)</f>
        <v>0.337608094072941</v>
      </c>
      <c r="E1083" s="19" t="n">
        <f aca="false">IF(C1083&lt;(Assumptions!$E$6-Assumptions!$D$6)/(Assumptions!$F$6-Assumptions!$D$6),Assumptions!$D$6+SQRT(C1083*(Assumptions!$F$6-Assumptions!$D$6)*(Assumptions!$E$6-Assumptions!$D$6)),Assumptions!$F$6-SQRT((1-C1083)*(Assumptions!$F$6-Assumptions!$D$6)*(Assumptions!$F$6-Assumptions!$E$6)))</f>
        <v>0.121776215583477</v>
      </c>
      <c r="F1083" s="19" t="n">
        <f aca="false">IF(D1083&lt;(Assumptions!$E$7-Assumptions!$D$7)/(Assumptions!$F$7-Assumptions!$D$7),Assumptions!$D$7+SQRT(D1083*(Assumptions!$F$7-Assumptions!$D$7)*(Assumptions!$E$7-Assumptions!$D$7)),Assumptions!$F$7-SQRT((1-D1083)*(Assumptions!$F$7-Assumptions!$D$7)*(Assumptions!$F$7-Assumptions!$E$7)))</f>
        <v>0.405007205694618</v>
      </c>
      <c r="G1083" s="19" t="n">
        <f aca="false">MIN(Assumptions!$D$24,MAX(Assumptions!$D$23,Assumptions!$D$8+Assumptions!$E$8*'Random Draws'!E1083))</f>
        <v>0.073593247842848</v>
      </c>
      <c r="H1083" s="19" t="n">
        <f aca="false">IF('Random Draws'!F1083&lt;(Assumptions!$E$9-Assumptions!$D$9)/(Assumptions!$F$9-Assumptions!$D$9),Assumptions!$D$9+SQRT('Random Draws'!F1083*(Assumptions!$F$9-Assumptions!$D$9)*(Assumptions!$E$9-Assumptions!$D$9)),Assumptions!$F$9-SQRT((1-'Random Draws'!F1083)*(Assumptions!$F$9-Assumptions!$D$9)*(Assumptions!$F$9-Assumptions!$E$9)))</f>
        <v>0.314514309074564</v>
      </c>
      <c r="I1083" s="19" t="n">
        <f aca="false">IF('Random Draws'!G1083&lt;(Assumptions!$E$10-Assumptions!$D$10)/(Assumptions!$F$10-Assumptions!$D$10),Assumptions!$D$10+SQRT('Random Draws'!G1083*(Assumptions!$F$10-Assumptions!$D$10)*(Assumptions!$E$10-Assumptions!$D$10)),Assumptions!$F$10-SQRT((1-'Random Draws'!G1083)*(Assumptions!$F$10-Assumptions!$D$10)*(Assumptions!$F$10-Assumptions!$E$10)))</f>
        <v>0.0191636135780147</v>
      </c>
      <c r="J1083" s="19" t="n">
        <f aca="false">IF('Random Draws'!H1083&lt;(Assumptions!$E$11-Assumptions!$D$11)/(Assumptions!$F$11-Assumptions!$D$11),Assumptions!$D$11+SQRT('Random Draws'!H1083*(Assumptions!$F$11-Assumptions!$D$11)*(Assumptions!$E$11-Assumptions!$D$11)),Assumptions!$F$11-SQRT((1-'Random Draws'!H1083)*(Assumptions!$F$11-Assumptions!$D$11)*(Assumptions!$F$11-Assumptions!$E$11)))</f>
        <v>0.153394600304121</v>
      </c>
      <c r="K1083" s="19" t="n">
        <f aca="false">MAX(G1083,I1083+Assumptions!$D$21)</f>
        <v>0.073593247842848</v>
      </c>
      <c r="L1083" s="28" t="n">
        <f aca="false">(F1083-Assumptions!$D$15)*(1-H1083)+Assumptions!$D$15-J1083</f>
        <v>0.165118904100928</v>
      </c>
      <c r="M1083" s="21" t="n">
        <f aca="false">Assumptions!$D$14*(1+E1083)^1*L1083-Assumptions!$D$14*(1+E1083)^0*E1083*Assumptions!$D$16</f>
        <v>26.3281100699382</v>
      </c>
      <c r="N1083" s="21" t="n">
        <f aca="false">Assumptions!$D$14*(1+E1083)^2*L1083-Assumptions!$D$14*(1+E1083)^1*E1083*Assumptions!$D$16</f>
        <v>29.5342476777205</v>
      </c>
      <c r="O1083" s="21" t="n">
        <f aca="false">Assumptions!$D$14*(1+E1083)^3*L1083-Assumptions!$D$14*(1+E1083)^2*E1083*Assumptions!$D$16</f>
        <v>33.1308165900184</v>
      </c>
      <c r="P1083" s="21" t="n">
        <f aca="false">Assumptions!$D$14*(1+E1083)^4*L1083-Assumptions!$D$14*(1+E1083)^3*E1083*Assumptions!$D$16</f>
        <v>37.1653620535411</v>
      </c>
      <c r="Q1083" s="21" t="n">
        <f aca="false">Assumptions!$D$14*(1+E1083)^5*L1083-Assumptions!$D$14*(1+E1083)^4*E1083*Assumptions!$D$16</f>
        <v>41.6912191952111</v>
      </c>
      <c r="R1083" s="21" t="n">
        <f aca="false">M1083/(1+K1083)+N1083/(1+K1083)^2+O1083/(1+K1083)^3+P1083/(1+K1083)^4+Q1083/(1+K1083)^5</f>
        <v>134.128027925075</v>
      </c>
      <c r="S1083" s="21" t="n">
        <f aca="false">Q1083*(1+I1083)/(K1083-I1083)</f>
        <v>780.644113879654</v>
      </c>
      <c r="T1083" s="21" t="n">
        <f aca="false">R1083+S1083/(1+K1083)^5</f>
        <v>681.464303099793</v>
      </c>
      <c r="U1083" s="8" t="n">
        <f aca="false">(T1083-Assumptions!$D$17)/Assumptions!$D$18</f>
        <v>19.8585721239917</v>
      </c>
    </row>
    <row r="1084" customFormat="false" ht="15" hidden="false" customHeight="false" outlineLevel="0" collapsed="false">
      <c r="B1084" s="2" t="n">
        <v>1079</v>
      </c>
      <c r="C1084" s="27" t="n">
        <f aca="false">NORMSDIST('Random Draws'!C1084)</f>
        <v>0.00556120403395815</v>
      </c>
      <c r="D1084" s="27" t="n">
        <f aca="false">NORMSDIST(Assumptions!$D$22*'Random Draws'!C1084+SQRT(1-Assumptions!$D$22^2)*'Random Draws'!D1084)</f>
        <v>0.165417838606597</v>
      </c>
      <c r="E1084" s="19" t="n">
        <f aca="false">IF(C1084&lt;(Assumptions!$E$6-Assumptions!$D$6)/(Assumptions!$F$6-Assumptions!$D$6),Assumptions!$D$6+SQRT(C1084*(Assumptions!$F$6-Assumptions!$D$6)*(Assumptions!$E$6-Assumptions!$D$6)),Assumptions!$F$6-SQRT((1-C1084)*(Assumptions!$F$6-Assumptions!$D$6)*(Assumptions!$F$6-Assumptions!$E$6)))</f>
        <v>0.0452731413948225</v>
      </c>
      <c r="F1084" s="19" t="n">
        <f aca="false">IF(D1084&lt;(Assumptions!$E$7-Assumptions!$D$7)/(Assumptions!$F$7-Assumptions!$D$7),Assumptions!$D$7+SQRT(D1084*(Assumptions!$F$7-Assumptions!$D$7)*(Assumptions!$E$7-Assumptions!$D$7)),Assumptions!$F$7-SQRT((1-D1084)*(Assumptions!$F$7-Assumptions!$D$7)*(Assumptions!$F$7-Assumptions!$E$7)))</f>
        <v>0.391504079603118</v>
      </c>
      <c r="G1084" s="19" t="n">
        <f aca="false">MIN(Assumptions!$D$24,MAX(Assumptions!$D$23,Assumptions!$D$8+Assumptions!$E$8*'Random Draws'!E1084))</f>
        <v>0.088584907786548</v>
      </c>
      <c r="H1084" s="19" t="n">
        <f aca="false">IF('Random Draws'!F1084&lt;(Assumptions!$E$9-Assumptions!$D$9)/(Assumptions!$F$9-Assumptions!$D$9),Assumptions!$D$9+SQRT('Random Draws'!F1084*(Assumptions!$F$9-Assumptions!$D$9)*(Assumptions!$E$9-Assumptions!$D$9)),Assumptions!$F$9-SQRT((1-'Random Draws'!F1084)*(Assumptions!$F$9-Assumptions!$D$9)*(Assumptions!$F$9-Assumptions!$E$9)))</f>
        <v>0.25268425236757</v>
      </c>
      <c r="I1084" s="19" t="n">
        <f aca="false">IF('Random Draws'!G1084&lt;(Assumptions!$E$10-Assumptions!$D$10)/(Assumptions!$F$10-Assumptions!$D$10),Assumptions!$D$10+SQRT('Random Draws'!G1084*(Assumptions!$F$10-Assumptions!$D$10)*(Assumptions!$E$10-Assumptions!$D$10)),Assumptions!$F$10-SQRT((1-'Random Draws'!G1084)*(Assumptions!$F$10-Assumptions!$D$10)*(Assumptions!$F$10-Assumptions!$E$10)))</f>
        <v>0.0132709206997725</v>
      </c>
      <c r="J1084" s="19" t="n">
        <f aca="false">IF('Random Draws'!H1084&lt;(Assumptions!$E$11-Assumptions!$D$11)/(Assumptions!$F$11-Assumptions!$D$11),Assumptions!$D$11+SQRT('Random Draws'!H1084*(Assumptions!$F$11-Assumptions!$D$11)*(Assumptions!$E$11-Assumptions!$D$11)),Assumptions!$F$11-SQRT((1-'Random Draws'!H1084)*(Assumptions!$F$11-Assumptions!$D$11)*(Assumptions!$F$11-Assumptions!$E$11)))</f>
        <v>0.169879323762583</v>
      </c>
      <c r="K1084" s="19" t="n">
        <f aca="false">MAX(G1084,I1084+Assumptions!$D$21)</f>
        <v>0.088584907786548</v>
      </c>
      <c r="L1084" s="28" t="n">
        <f aca="false">(F1084-Assumptions!$D$15)*(1-H1084)+Assumptions!$D$15-J1084</f>
        <v>0.155546792994952</v>
      </c>
      <c r="M1084" s="21" t="n">
        <f aca="false">Assumptions!$D$14*(1+E1084)^1*L1084-Assumptions!$D$14*(1+E1084)^0*E1084*Assumptions!$D$16</f>
        <v>23.3784501523524</v>
      </c>
      <c r="N1084" s="21" t="n">
        <f aca="false">Assumptions!$D$14*(1+E1084)^2*L1084-Assumptions!$D$14*(1+E1084)^1*E1084*Assumptions!$D$16</f>
        <v>24.4368660316917</v>
      </c>
      <c r="O1084" s="21" t="n">
        <f aca="false">Assumptions!$D$14*(1+E1084)^3*L1084-Assumptions!$D$14*(1+E1084)^2*E1084*Assumptions!$D$16</f>
        <v>25.5431997227908</v>
      </c>
      <c r="P1084" s="21" t="n">
        <f aca="false">Assumptions!$D$14*(1+E1084)^4*L1084-Assumptions!$D$14*(1+E1084)^3*E1084*Assumptions!$D$16</f>
        <v>26.6996206155169</v>
      </c>
      <c r="Q1084" s="21" t="n">
        <f aca="false">Assumptions!$D$14*(1+E1084)^5*L1084-Assumptions!$D$14*(1+E1084)^4*E1084*Assumptions!$D$16</f>
        <v>27.9083963148313</v>
      </c>
      <c r="R1084" s="21" t="n">
        <f aca="false">M1084/(1+K1084)+N1084/(1+K1084)^2+O1084/(1+K1084)^3+P1084/(1+K1084)^4+Q1084/(1+K1084)^5</f>
        <v>99.1685602165558</v>
      </c>
      <c r="S1084" s="21" t="n">
        <f aca="false">Q1084*(1+I1084)/(K1084-I1084)</f>
        <v>375.478281299872</v>
      </c>
      <c r="T1084" s="21" t="n">
        <f aca="false">R1084+S1084/(1+K1084)^5</f>
        <v>344.793961139553</v>
      </c>
      <c r="U1084" s="8" t="n">
        <f aca="false">(T1084-Assumptions!$D$17)/Assumptions!$D$18</f>
        <v>6.39175844558211</v>
      </c>
    </row>
    <row r="1085" customFormat="false" ht="15" hidden="false" customHeight="false" outlineLevel="0" collapsed="false">
      <c r="B1085" s="2" t="n">
        <v>1080</v>
      </c>
      <c r="C1085" s="27" t="n">
        <f aca="false">NORMSDIST('Random Draws'!C1085)</f>
        <v>0.998169419181469</v>
      </c>
      <c r="D1085" s="27" t="n">
        <f aca="false">NORMSDIST(Assumptions!$D$22*'Random Draws'!C1085+SQRT(1-Assumptions!$D$22^2)*'Random Draws'!D1085)</f>
        <v>0.822677047367128</v>
      </c>
      <c r="E1085" s="19" t="n">
        <f aca="false">IF(C1085&lt;(Assumptions!$E$6-Assumptions!$D$6)/(Assumptions!$F$6-Assumptions!$D$6),Assumptions!$D$6+SQRT(C1085*(Assumptions!$F$6-Assumptions!$D$6)*(Assumptions!$E$6-Assumptions!$D$6)),Assumptions!$F$6-SQRT((1-C1085)*(Assumptions!$F$6-Assumptions!$D$6)*(Assumptions!$F$6-Assumptions!$E$6)))</f>
        <v>0.136974623313924</v>
      </c>
      <c r="F1085" s="19" t="n">
        <f aca="false">IF(D1085&lt;(Assumptions!$E$7-Assumptions!$D$7)/(Assumptions!$F$7-Assumptions!$D$7),Assumptions!$D$7+SQRT(D1085*(Assumptions!$F$7-Assumptions!$D$7)*(Assumptions!$E$7-Assumptions!$D$7)),Assumptions!$F$7-SQRT((1-D1085)*(Assumptions!$F$7-Assumptions!$D$7)*(Assumptions!$F$7-Assumptions!$E$7)))</f>
        <v>0.433367467065045</v>
      </c>
      <c r="G1085" s="19" t="n">
        <f aca="false">MIN(Assumptions!$D$24,MAX(Assumptions!$D$23,Assumptions!$D$8+Assumptions!$E$8*'Random Draws'!E1085))</f>
        <v>0.103162117155842</v>
      </c>
      <c r="H1085" s="19" t="n">
        <f aca="false">IF('Random Draws'!F1085&lt;(Assumptions!$E$9-Assumptions!$D$9)/(Assumptions!$F$9-Assumptions!$D$9),Assumptions!$D$9+SQRT('Random Draws'!F1085*(Assumptions!$F$9-Assumptions!$D$9)*(Assumptions!$E$9-Assumptions!$D$9)),Assumptions!$F$9-SQRT((1-'Random Draws'!F1085)*(Assumptions!$F$9-Assumptions!$D$9)*(Assumptions!$F$9-Assumptions!$E$9)))</f>
        <v>0.256231577620885</v>
      </c>
      <c r="I1085" s="19" t="n">
        <f aca="false">IF('Random Draws'!G1085&lt;(Assumptions!$E$10-Assumptions!$D$10)/(Assumptions!$F$10-Assumptions!$D$10),Assumptions!$D$10+SQRT('Random Draws'!G1085*(Assumptions!$F$10-Assumptions!$D$10)*(Assumptions!$E$10-Assumptions!$D$10)),Assumptions!$F$10-SQRT((1-'Random Draws'!G1085)*(Assumptions!$F$10-Assumptions!$D$10)*(Assumptions!$F$10-Assumptions!$E$10)))</f>
        <v>0.0149121917198182</v>
      </c>
      <c r="J1085" s="19" t="n">
        <f aca="false">IF('Random Draws'!H1085&lt;(Assumptions!$E$11-Assumptions!$D$11)/(Assumptions!$F$11-Assumptions!$D$11),Assumptions!$D$11+SQRT('Random Draws'!H1085*(Assumptions!$F$11-Assumptions!$D$11)*(Assumptions!$E$11-Assumptions!$D$11)),Assumptions!$F$11-SQRT((1-'Random Draws'!H1085)*(Assumptions!$F$11-Assumptions!$D$11)*(Assumptions!$F$11-Assumptions!$E$11)))</f>
        <v>0.191118891822785</v>
      </c>
      <c r="K1085" s="19" t="n">
        <f aca="false">MAX(G1085,I1085+Assumptions!$D$21)</f>
        <v>0.103162117155842</v>
      </c>
      <c r="L1085" s="28" t="n">
        <f aca="false">(F1085-Assumptions!$D$15)*(1-H1085)+Assumptions!$D$15-J1085</f>
        <v>0.164516250557332</v>
      </c>
      <c r="M1085" s="21" t="n">
        <f aca="false">Assumptions!$D$14*(1+E1085)^1*L1085-Assumptions!$D$14*(1+E1085)^0*E1085*Assumptions!$D$16</f>
        <v>26.5265266795184</v>
      </c>
      <c r="N1085" s="21" t="n">
        <f aca="false">Assumptions!$D$14*(1+E1085)^2*L1085-Assumptions!$D$14*(1+E1085)^1*E1085*Assumptions!$D$16</f>
        <v>30.1599876792722</v>
      </c>
      <c r="O1085" s="21" t="n">
        <f aca="false">Assumptions!$D$14*(1+E1085)^3*L1085-Assumptions!$D$14*(1+E1085)^2*E1085*Assumptions!$D$16</f>
        <v>34.2911406307931</v>
      </c>
      <c r="P1085" s="21" t="n">
        <f aca="false">Assumptions!$D$14*(1+E1085)^4*L1085-Assumptions!$D$14*(1+E1085)^3*E1085*Assumptions!$D$16</f>
        <v>38.9881567017007</v>
      </c>
      <c r="Q1085" s="21" t="n">
        <f aca="false">Assumptions!$D$14*(1+E1085)^5*L1085-Assumptions!$D$14*(1+E1085)^4*E1085*Assumptions!$D$16</f>
        <v>44.3285447796204</v>
      </c>
      <c r="R1085" s="21" t="n">
        <f aca="false">M1085/(1+K1085)+N1085/(1+K1085)^2+O1085/(1+K1085)^3+P1085/(1+K1085)^4+Q1085/(1+K1085)^5</f>
        <v>127.829083508163</v>
      </c>
      <c r="S1085" s="21" t="n">
        <f aca="false">Q1085*(1+I1085)/(K1085-I1085)</f>
        <v>509.79737734339</v>
      </c>
      <c r="T1085" s="21" t="n">
        <f aca="false">R1085+S1085/(1+K1085)^5</f>
        <v>439.862350837109</v>
      </c>
      <c r="U1085" s="8" t="n">
        <f aca="false">(T1085-Assumptions!$D$17)/Assumptions!$D$18</f>
        <v>10.1944940334844</v>
      </c>
    </row>
    <row r="1086" customFormat="false" ht="15" hidden="false" customHeight="false" outlineLevel="0" collapsed="false">
      <c r="B1086" s="2" t="n">
        <v>1081</v>
      </c>
      <c r="C1086" s="27" t="n">
        <f aca="false">NORMSDIST('Random Draws'!C1086)</f>
        <v>0.5064406399511</v>
      </c>
      <c r="D1086" s="27" t="n">
        <f aca="false">NORMSDIST(Assumptions!$D$22*'Random Draws'!C1086+SQRT(1-Assumptions!$D$22^2)*'Random Draws'!D1086)</f>
        <v>0.577747330865246</v>
      </c>
      <c r="E1086" s="19" t="n">
        <f aca="false">IF(C1086&lt;(Assumptions!$E$6-Assumptions!$D$6)/(Assumptions!$F$6-Assumptions!$D$6),Assumptions!$D$6+SQRT(C1086*(Assumptions!$F$6-Assumptions!$D$6)*(Assumptions!$E$6-Assumptions!$D$6)),Assumptions!$F$6-SQRT((1-C1086)*(Assumptions!$F$6-Assumptions!$D$6)*(Assumptions!$F$6-Assumptions!$E$6)))</f>
        <v>0.0903230757771327</v>
      </c>
      <c r="F1086" s="19" t="n">
        <f aca="false">IF(D1086&lt;(Assumptions!$E$7-Assumptions!$D$7)/(Assumptions!$F$7-Assumptions!$D$7),Assumptions!$D$7+SQRT(D1086*(Assumptions!$F$7-Assumptions!$D$7)*(Assumptions!$E$7-Assumptions!$D$7)),Assumptions!$F$7-SQRT((1-D1086)*(Assumptions!$F$7-Assumptions!$D$7)*(Assumptions!$F$7-Assumptions!$E$7)))</f>
        <v>0.418876854409789</v>
      </c>
      <c r="G1086" s="19" t="n">
        <f aca="false">MIN(Assumptions!$D$24,MAX(Assumptions!$D$23,Assumptions!$D$8+Assumptions!$E$8*'Random Draws'!E1086))</f>
        <v>0.094790868493252</v>
      </c>
      <c r="H1086" s="19" t="n">
        <f aca="false">IF('Random Draws'!F1086&lt;(Assumptions!$E$9-Assumptions!$D$9)/(Assumptions!$F$9-Assumptions!$D$9),Assumptions!$D$9+SQRT('Random Draws'!F1086*(Assumptions!$F$9-Assumptions!$D$9)*(Assumptions!$E$9-Assumptions!$D$9)),Assumptions!$F$9-SQRT((1-'Random Draws'!F1086)*(Assumptions!$F$9-Assumptions!$D$9)*(Assumptions!$F$9-Assumptions!$E$9)))</f>
        <v>0.253669760531692</v>
      </c>
      <c r="I1086" s="19" t="n">
        <f aca="false">IF('Random Draws'!G1086&lt;(Assumptions!$E$10-Assumptions!$D$10)/(Assumptions!$F$10-Assumptions!$D$10),Assumptions!$D$10+SQRT('Random Draws'!G1086*(Assumptions!$F$10-Assumptions!$D$10)*(Assumptions!$E$10-Assumptions!$D$10)),Assumptions!$F$10-SQRT((1-'Random Draws'!G1086)*(Assumptions!$F$10-Assumptions!$D$10)*(Assumptions!$F$10-Assumptions!$E$10)))</f>
        <v>0.026765711370411</v>
      </c>
      <c r="J1086" s="19" t="n">
        <f aca="false">IF('Random Draws'!H1086&lt;(Assumptions!$E$11-Assumptions!$D$11)/(Assumptions!$F$11-Assumptions!$D$11),Assumptions!$D$11+SQRT('Random Draws'!H1086*(Assumptions!$F$11-Assumptions!$D$11)*(Assumptions!$E$11-Assumptions!$D$11)),Assumptions!$F$11-SQRT((1-'Random Draws'!H1086)*(Assumptions!$F$11-Assumptions!$D$11)*(Assumptions!$F$11-Assumptions!$E$11)))</f>
        <v>0.132933513267168</v>
      </c>
      <c r="K1086" s="19" t="n">
        <f aca="false">MAX(G1086,I1086+Assumptions!$D$21)</f>
        <v>0.094790868493252</v>
      </c>
      <c r="L1086" s="28" t="n">
        <f aca="false">(F1086-Assumptions!$D$15)*(1-H1086)+Assumptions!$D$15-J1086</f>
        <v>0.212664018661342</v>
      </c>
      <c r="M1086" s="21" t="n">
        <f aca="false">Assumptions!$D$14*(1+E1086)^1*L1086-Assumptions!$D$14*(1+E1086)^0*E1086*Assumptions!$D$16</f>
        <v>33.2286052257936</v>
      </c>
      <c r="N1086" s="21" t="n">
        <f aca="false">Assumptions!$D$14*(1+E1086)^2*L1086-Assumptions!$D$14*(1+E1086)^1*E1086*Assumptions!$D$16</f>
        <v>36.2299150535714</v>
      </c>
      <c r="O1086" s="21" t="n">
        <f aca="false">Assumptions!$D$14*(1+E1086)^3*L1086-Assumptions!$D$14*(1+E1086)^2*E1086*Assumptions!$D$16</f>
        <v>39.5023124163542</v>
      </c>
      <c r="P1086" s="21" t="n">
        <f aca="false">Assumptions!$D$14*(1+E1086)^4*L1086-Assumptions!$D$14*(1+E1086)^3*E1086*Assumptions!$D$16</f>
        <v>43.0702827741085</v>
      </c>
      <c r="Q1086" s="21" t="n">
        <f aca="false">Assumptions!$D$14*(1+E1086)^5*L1086-Assumptions!$D$14*(1+E1086)^4*E1086*Assumptions!$D$16</f>
        <v>46.9605231888569</v>
      </c>
      <c r="R1086" s="21" t="n">
        <f aca="false">M1086/(1+K1086)+N1086/(1+K1086)^2+O1086/(1+K1086)^3+P1086/(1+K1086)^4+Q1086/(1+K1086)^5</f>
        <v>150.524185928111</v>
      </c>
      <c r="S1086" s="21" t="n">
        <f aca="false">Q1086*(1+I1086)/(K1086-I1086)</f>
        <v>708.817987899115</v>
      </c>
      <c r="T1086" s="21" t="n">
        <f aca="false">R1086+S1086/(1+K1086)^5</f>
        <v>601.215199276385</v>
      </c>
      <c r="U1086" s="8" t="n">
        <f aca="false">(T1086-Assumptions!$D$17)/Assumptions!$D$18</f>
        <v>16.6486079710554</v>
      </c>
    </row>
    <row r="1087" customFormat="false" ht="15" hidden="false" customHeight="false" outlineLevel="0" collapsed="false">
      <c r="B1087" s="2" t="n">
        <v>1082</v>
      </c>
      <c r="C1087" s="27" t="n">
        <f aca="false">NORMSDIST('Random Draws'!C1087)</f>
        <v>0.431557635382814</v>
      </c>
      <c r="D1087" s="27" t="n">
        <f aca="false">NORMSDIST(Assumptions!$D$22*'Random Draws'!C1087+SQRT(1-Assumptions!$D$22^2)*'Random Draws'!D1087)</f>
        <v>0.388922379736759</v>
      </c>
      <c r="E1087" s="19" t="n">
        <f aca="false">IF(C1087&lt;(Assumptions!$E$6-Assumptions!$D$6)/(Assumptions!$F$6-Assumptions!$D$6),Assumptions!$D$6+SQRT(C1087*(Assumptions!$F$6-Assumptions!$D$6)*(Assumptions!$E$6-Assumptions!$D$6)),Assumptions!$F$6-SQRT((1-C1087)*(Assumptions!$F$6-Assumptions!$D$6)*(Assumptions!$F$6-Assumptions!$E$6)))</f>
        <v>0.0864519986320726</v>
      </c>
      <c r="F1087" s="19" t="n">
        <f aca="false">IF(D1087&lt;(Assumptions!$E$7-Assumptions!$D$7)/(Assumptions!$F$7-Assumptions!$D$7),Assumptions!$D$7+SQRT(D1087*(Assumptions!$F$7-Assumptions!$D$7)*(Assumptions!$E$7-Assumptions!$D$7)),Assumptions!$F$7-SQRT((1-D1087)*(Assumptions!$F$7-Assumptions!$D$7)*(Assumptions!$F$7-Assumptions!$E$7)))</f>
        <v>0.408306669088445</v>
      </c>
      <c r="G1087" s="19" t="n">
        <f aca="false">MIN(Assumptions!$D$24,MAX(Assumptions!$D$23,Assumptions!$D$8+Assumptions!$E$8*'Random Draws'!E1087))</f>
        <v>0.087715135830847</v>
      </c>
      <c r="H1087" s="19" t="n">
        <f aca="false">IF('Random Draws'!F1087&lt;(Assumptions!$E$9-Assumptions!$D$9)/(Assumptions!$F$9-Assumptions!$D$9),Assumptions!$D$9+SQRT('Random Draws'!F1087*(Assumptions!$F$9-Assumptions!$D$9)*(Assumptions!$E$9-Assumptions!$D$9)),Assumptions!$F$9-SQRT((1-'Random Draws'!F1087)*(Assumptions!$F$9-Assumptions!$D$9)*(Assumptions!$F$9-Assumptions!$E$9)))</f>
        <v>0.249092764692798</v>
      </c>
      <c r="I1087" s="19" t="n">
        <f aca="false">IF('Random Draws'!G1087&lt;(Assumptions!$E$10-Assumptions!$D$10)/(Assumptions!$F$10-Assumptions!$D$10),Assumptions!$D$10+SQRT('Random Draws'!G1087*(Assumptions!$F$10-Assumptions!$D$10)*(Assumptions!$E$10-Assumptions!$D$10)),Assumptions!$F$10-SQRT((1-'Random Draws'!G1087)*(Assumptions!$F$10-Assumptions!$D$10)*(Assumptions!$F$10-Assumptions!$E$10)))</f>
        <v>0.0181843049361033</v>
      </c>
      <c r="J1087" s="19" t="n">
        <f aca="false">IF('Random Draws'!H1087&lt;(Assumptions!$E$11-Assumptions!$D$11)/(Assumptions!$F$11-Assumptions!$D$11),Assumptions!$D$11+SQRT('Random Draws'!H1087*(Assumptions!$F$11-Assumptions!$D$11)*(Assumptions!$E$11-Assumptions!$D$11)),Assumptions!$F$11-SQRT((1-'Random Draws'!H1087)*(Assumptions!$F$11-Assumptions!$D$11)*(Assumptions!$F$11-Assumptions!$E$11)))</f>
        <v>0.17267022567024</v>
      </c>
      <c r="K1087" s="19" t="n">
        <f aca="false">MAX(G1087,I1087+Assumptions!$D$21)</f>
        <v>0.087715135830847</v>
      </c>
      <c r="L1087" s="28" t="n">
        <f aca="false">(F1087-Assumptions!$D$15)*(1-H1087)+Assumptions!$D$15-J1087</f>
        <v>0.166312265782521</v>
      </c>
      <c r="M1087" s="21" t="n">
        <f aca="false">Assumptions!$D$14*(1+E1087)^1*L1087-Assumptions!$D$14*(1+E1087)^0*E1087*Assumptions!$D$16</f>
        <v>25.8240263716354</v>
      </c>
      <c r="N1087" s="21" t="n">
        <f aca="false">Assumptions!$D$14*(1+E1087)^2*L1087-Assumptions!$D$14*(1+E1087)^1*E1087*Assumptions!$D$16</f>
        <v>28.0565650641907</v>
      </c>
      <c r="O1087" s="21" t="n">
        <f aca="false">Assumptions!$D$14*(1+E1087)^3*L1087-Assumptions!$D$14*(1+E1087)^2*E1087*Assumptions!$D$16</f>
        <v>30.4821111887408</v>
      </c>
      <c r="P1087" s="21" t="n">
        <f aca="false">Assumptions!$D$14*(1+E1087)^4*L1087-Assumptions!$D$14*(1+E1087)^3*E1087*Assumptions!$D$16</f>
        <v>33.1173506235325</v>
      </c>
      <c r="Q1087" s="21" t="n">
        <f aca="false">Assumptions!$D$14*(1+E1087)^5*L1087-Assumptions!$D$14*(1+E1087)^4*E1087*Assumptions!$D$16</f>
        <v>35.980411774336</v>
      </c>
      <c r="R1087" s="21" t="n">
        <f aca="false">M1087/(1+K1087)+N1087/(1+K1087)^2+O1087/(1+K1087)^3+P1087/(1+K1087)^4+Q1087/(1+K1087)^5</f>
        <v>118.432287565095</v>
      </c>
      <c r="S1087" s="21" t="n">
        <f aca="false">Q1087*(1+I1087)/(K1087-I1087)</f>
        <v>526.884118632566</v>
      </c>
      <c r="T1087" s="21" t="n">
        <f aca="false">R1087+S1087/(1+K1087)^5</f>
        <v>464.482602469473</v>
      </c>
      <c r="U1087" s="8" t="n">
        <f aca="false">(T1087-Assumptions!$D$17)/Assumptions!$D$18</f>
        <v>11.1793040987789</v>
      </c>
    </row>
    <row r="1088" customFormat="false" ht="15" hidden="false" customHeight="false" outlineLevel="0" collapsed="false">
      <c r="B1088" s="2" t="n">
        <v>1083</v>
      </c>
      <c r="C1088" s="27" t="n">
        <f aca="false">NORMSDIST('Random Draws'!C1088)</f>
        <v>0.415804190560935</v>
      </c>
      <c r="D1088" s="27" t="n">
        <f aca="false">NORMSDIST(Assumptions!$D$22*'Random Draws'!C1088+SQRT(1-Assumptions!$D$22^2)*'Random Draws'!D1088)</f>
        <v>0.299787316888827</v>
      </c>
      <c r="E1088" s="19" t="n">
        <f aca="false">IF(C1088&lt;(Assumptions!$E$6-Assumptions!$D$6)/(Assumptions!$F$6-Assumptions!$D$6),Assumptions!$D$6+SQRT(C1088*(Assumptions!$F$6-Assumptions!$D$6)*(Assumptions!$E$6-Assumptions!$D$6)),Assumptions!$F$6-SQRT((1-C1088)*(Assumptions!$F$6-Assumptions!$D$6)*(Assumptions!$F$6-Assumptions!$E$6)))</f>
        <v>0.0855962822256889</v>
      </c>
      <c r="F1088" s="19" t="n">
        <f aca="false">IF(D1088&lt;(Assumptions!$E$7-Assumptions!$D$7)/(Assumptions!$F$7-Assumptions!$D$7),Assumptions!$D$7+SQRT(D1088*(Assumptions!$F$7-Assumptions!$D$7)*(Assumptions!$E$7-Assumptions!$D$7)),Assumptions!$F$7-SQRT((1-D1088)*(Assumptions!$F$7-Assumptions!$D$7)*(Assumptions!$F$7-Assumptions!$E$7)))</f>
        <v>0.402411365237787</v>
      </c>
      <c r="G1088" s="19" t="n">
        <f aca="false">MIN(Assumptions!$D$24,MAX(Assumptions!$D$23,Assumptions!$D$8+Assumptions!$E$8*'Random Draws'!E1088))</f>
        <v>0.05636392727133</v>
      </c>
      <c r="H1088" s="19" t="n">
        <f aca="false">IF('Random Draws'!F1088&lt;(Assumptions!$E$9-Assumptions!$D$9)/(Assumptions!$F$9-Assumptions!$D$9),Assumptions!$D$9+SQRT('Random Draws'!F1088*(Assumptions!$F$9-Assumptions!$D$9)*(Assumptions!$E$9-Assumptions!$D$9)),Assumptions!$F$9-SQRT((1-'Random Draws'!F1088)*(Assumptions!$F$9-Assumptions!$D$9)*(Assumptions!$F$9-Assumptions!$E$9)))</f>
        <v>0.249454378531157</v>
      </c>
      <c r="I1088" s="19" t="n">
        <f aca="false">IF('Random Draws'!G1088&lt;(Assumptions!$E$10-Assumptions!$D$10)/(Assumptions!$F$10-Assumptions!$D$10),Assumptions!$D$10+SQRT('Random Draws'!G1088*(Assumptions!$F$10-Assumptions!$D$10)*(Assumptions!$E$10-Assumptions!$D$10)),Assumptions!$F$10-SQRT((1-'Random Draws'!G1088)*(Assumptions!$F$10-Assumptions!$D$10)*(Assumptions!$F$10-Assumptions!$E$10)))</f>
        <v>0.020418034963674</v>
      </c>
      <c r="J1088" s="19" t="n">
        <f aca="false">IF('Random Draws'!H1088&lt;(Assumptions!$E$11-Assumptions!$D$11)/(Assumptions!$F$11-Assumptions!$D$11),Assumptions!$D$11+SQRT('Random Draws'!H1088*(Assumptions!$F$11-Assumptions!$D$11)*(Assumptions!$E$11-Assumptions!$D$11)),Assumptions!$F$11-SQRT((1-'Random Draws'!H1088)*(Assumptions!$F$11-Assumptions!$D$11)*(Assumptions!$F$11-Assumptions!$E$11)))</f>
        <v>0.159638583141631</v>
      </c>
      <c r="K1088" s="19" t="n">
        <f aca="false">MAX(G1088,I1088+Assumptions!$D$21)</f>
        <v>0.05636392727133</v>
      </c>
      <c r="L1088" s="28" t="n">
        <f aca="false">(F1088-Assumptions!$D$15)*(1-H1088)+Assumptions!$D$15-J1088</f>
        <v>0.17481857427594</v>
      </c>
      <c r="M1088" s="21" t="n">
        <f aca="false">Assumptions!$D$14*(1+E1088)^1*L1088-Assumptions!$D$14*(1+E1088)^0*E1088*Assumptions!$D$16</f>
        <v>27.1461033455218</v>
      </c>
      <c r="N1088" s="21" t="n">
        <f aca="false">Assumptions!$D$14*(1+E1088)^2*L1088-Assumptions!$D$14*(1+E1088)^1*E1088*Assumptions!$D$16</f>
        <v>29.4697088688128</v>
      </c>
      <c r="O1088" s="21" t="n">
        <f aca="false">Assumptions!$D$14*(1+E1088)^3*L1088-Assumptions!$D$14*(1+E1088)^2*E1088*Assumptions!$D$16</f>
        <v>31.9922063862566</v>
      </c>
      <c r="P1088" s="21" t="n">
        <f aca="false">Assumptions!$D$14*(1+E1088)^4*L1088-Assumptions!$D$14*(1+E1088)^3*E1088*Assumptions!$D$16</f>
        <v>34.7306203131171</v>
      </c>
      <c r="Q1088" s="21" t="n">
        <f aca="false">Assumptions!$D$14*(1+E1088)^5*L1088-Assumptions!$D$14*(1+E1088)^4*E1088*Assumptions!$D$16</f>
        <v>37.7034322913119</v>
      </c>
      <c r="R1088" s="21" t="n">
        <f aca="false">M1088/(1+K1088)+N1088/(1+K1088)^2+O1088/(1+K1088)^3+P1088/(1+K1088)^4+Q1088/(1+K1088)^5</f>
        <v>135.799150557133</v>
      </c>
      <c r="S1088" s="21" t="n">
        <f aca="false">Q1088*(1+I1088)/(K1088-I1088)</f>
        <v>1070.31039766099</v>
      </c>
      <c r="T1088" s="21" t="n">
        <f aca="false">R1088+S1088/(1+K1088)^5</f>
        <v>949.457212645217</v>
      </c>
      <c r="U1088" s="8" t="n">
        <f aca="false">(T1088-Assumptions!$D$17)/Assumptions!$D$18</f>
        <v>30.5782885058087</v>
      </c>
    </row>
    <row r="1089" customFormat="false" ht="15" hidden="false" customHeight="false" outlineLevel="0" collapsed="false">
      <c r="B1089" s="2" t="n">
        <v>1084</v>
      </c>
      <c r="C1089" s="27" t="n">
        <f aca="false">NORMSDIST('Random Draws'!C1089)</f>
        <v>0.532768447354362</v>
      </c>
      <c r="D1089" s="27" t="n">
        <f aca="false">NORMSDIST(Assumptions!$D$22*'Random Draws'!C1089+SQRT(1-Assumptions!$D$22^2)*'Random Draws'!D1089)</f>
        <v>0.739988322366676</v>
      </c>
      <c r="E1089" s="19" t="n">
        <f aca="false">IF(C1089&lt;(Assumptions!$E$6-Assumptions!$D$6)/(Assumptions!$F$6-Assumptions!$D$6),Assumptions!$D$6+SQRT(C1089*(Assumptions!$F$6-Assumptions!$D$6)*(Assumptions!$E$6-Assumptions!$D$6)),Assumptions!$F$6-SQRT((1-C1089)*(Assumptions!$F$6-Assumptions!$D$6)*(Assumptions!$F$6-Assumptions!$E$6)))</f>
        <v>0.0916661840609684</v>
      </c>
      <c r="F1089" s="19" t="n">
        <f aca="false">IF(D1089&lt;(Assumptions!$E$7-Assumptions!$D$7)/(Assumptions!$F$7-Assumptions!$D$7),Assumptions!$D$7+SQRT(D1089*(Assumptions!$F$7-Assumptions!$D$7)*(Assumptions!$E$7-Assumptions!$D$7)),Assumptions!$F$7-SQRT((1-D1089)*(Assumptions!$F$7-Assumptions!$D$7)*(Assumptions!$F$7-Assumptions!$E$7)))</f>
        <v>0.427750244798863</v>
      </c>
      <c r="G1089" s="19" t="n">
        <f aca="false">MIN(Assumptions!$D$24,MAX(Assumptions!$D$23,Assumptions!$D$8+Assumptions!$E$8*'Random Draws'!E1089))</f>
        <v>0.090430554852316</v>
      </c>
      <c r="H1089" s="19" t="n">
        <f aca="false">IF('Random Draws'!F1089&lt;(Assumptions!$E$9-Assumptions!$D$9)/(Assumptions!$F$9-Assumptions!$D$9),Assumptions!$D$9+SQRT('Random Draws'!F1089*(Assumptions!$F$9-Assumptions!$D$9)*(Assumptions!$E$9-Assumptions!$D$9)),Assumptions!$F$9-SQRT((1-'Random Draws'!F1089)*(Assumptions!$F$9-Assumptions!$D$9)*(Assumptions!$F$9-Assumptions!$E$9)))</f>
        <v>0.28691631966253</v>
      </c>
      <c r="I1089" s="19" t="n">
        <f aca="false">IF('Random Draws'!G1089&lt;(Assumptions!$E$10-Assumptions!$D$10)/(Assumptions!$F$10-Assumptions!$D$10),Assumptions!$D$10+SQRT('Random Draws'!G1089*(Assumptions!$F$10-Assumptions!$D$10)*(Assumptions!$E$10-Assumptions!$D$10)),Assumptions!$F$10-SQRT((1-'Random Draws'!G1089)*(Assumptions!$F$10-Assumptions!$D$10)*(Assumptions!$F$10-Assumptions!$E$10)))</f>
        <v>0.0128649357156968</v>
      </c>
      <c r="J1089" s="19" t="n">
        <f aca="false">IF('Random Draws'!H1089&lt;(Assumptions!$E$11-Assumptions!$D$11)/(Assumptions!$F$11-Assumptions!$D$11),Assumptions!$D$11+SQRT('Random Draws'!H1089*(Assumptions!$F$11-Assumptions!$D$11)*(Assumptions!$E$11-Assumptions!$D$11)),Assumptions!$F$11-SQRT((1-'Random Draws'!H1089)*(Assumptions!$F$11-Assumptions!$D$11)*(Assumptions!$F$11-Assumptions!$E$11)))</f>
        <v>0.171146011959206</v>
      </c>
      <c r="K1089" s="19" t="n">
        <f aca="false">MAX(G1089,I1089+Assumptions!$D$21)</f>
        <v>0.090430554852316</v>
      </c>
      <c r="L1089" s="28" t="n">
        <f aca="false">(F1089-Assumptions!$D$15)*(1-H1089)+Assumptions!$D$15-J1089</f>
        <v>0.171174828423349</v>
      </c>
      <c r="M1089" s="21" t="n">
        <f aca="false">Assumptions!$D$14*(1+E1089)^1*L1089-Assumptions!$D$14*(1+E1089)^0*E1089*Assumptions!$D$16</f>
        <v>26.696789003405</v>
      </c>
      <c r="N1089" s="21" t="n">
        <f aca="false">Assumptions!$D$14*(1+E1089)^2*L1089-Assumptions!$D$14*(1+E1089)^1*E1089*Assumptions!$D$16</f>
        <v>29.143981778028</v>
      </c>
      <c r="O1089" s="21" t="n">
        <f aca="false">Assumptions!$D$14*(1+E1089)^3*L1089-Assumptions!$D$14*(1+E1089)^2*E1089*Assumptions!$D$16</f>
        <v>31.8154993759622</v>
      </c>
      <c r="P1089" s="21" t="n">
        <f aca="false">Assumptions!$D$14*(1+E1089)^4*L1089-Assumptions!$D$14*(1+E1089)^3*E1089*Assumptions!$D$16</f>
        <v>34.7319047977508</v>
      </c>
      <c r="Q1089" s="21" t="n">
        <f aca="false">Assumptions!$D$14*(1+E1089)^5*L1089-Assumptions!$D$14*(1+E1089)^4*E1089*Assumptions!$D$16</f>
        <v>37.9156459757294</v>
      </c>
      <c r="R1089" s="21" t="n">
        <f aca="false">M1089/(1+K1089)+N1089/(1+K1089)^2+O1089/(1+K1089)^3+P1089/(1+K1089)^4+Q1089/(1+K1089)^5</f>
        <v>122.691723920667</v>
      </c>
      <c r="S1089" s="21" t="n">
        <f aca="false">Q1089*(1+I1089)/(K1089-I1089)</f>
        <v>495.108899423401</v>
      </c>
      <c r="T1089" s="21" t="n">
        <f aca="false">R1089+S1089/(1+K1089)^5</f>
        <v>443.843753597925</v>
      </c>
      <c r="U1089" s="8" t="n">
        <f aca="false">(T1089-Assumptions!$D$17)/Assumptions!$D$18</f>
        <v>10.353750143917</v>
      </c>
    </row>
    <row r="1090" customFormat="false" ht="15" hidden="false" customHeight="false" outlineLevel="0" collapsed="false">
      <c r="B1090" s="2" t="n">
        <v>1085</v>
      </c>
      <c r="C1090" s="27" t="n">
        <f aca="false">NORMSDIST('Random Draws'!C1090)</f>
        <v>0.239213463851537</v>
      </c>
      <c r="D1090" s="27" t="n">
        <f aca="false">NORMSDIST(Assumptions!$D$22*'Random Draws'!C1090+SQRT(1-Assumptions!$D$22^2)*'Random Draws'!D1090)</f>
        <v>0.600886376949708</v>
      </c>
      <c r="E1090" s="19" t="n">
        <f aca="false">IF(C1090&lt;(Assumptions!$E$6-Assumptions!$D$6)/(Assumptions!$F$6-Assumptions!$D$6),Assumptions!$D$6+SQRT(C1090*(Assumptions!$F$6-Assumptions!$D$6)*(Assumptions!$E$6-Assumptions!$D$6)),Assumptions!$F$6-SQRT((1-C1090)*(Assumptions!$F$6-Assumptions!$D$6)*(Assumptions!$F$6-Assumptions!$E$6)))</f>
        <v>0.0745842062111838</v>
      </c>
      <c r="F1090" s="19" t="n">
        <f aca="false">IF(D1090&lt;(Assumptions!$E$7-Assumptions!$D$7)/(Assumptions!$F$7-Assumptions!$D$7),Assumptions!$D$7+SQRT(D1090*(Assumptions!$F$7-Assumptions!$D$7)*(Assumptions!$E$7-Assumptions!$D$7)),Assumptions!$F$7-SQRT((1-D1090)*(Assumptions!$F$7-Assumptions!$D$7)*(Assumptions!$F$7-Assumptions!$E$7)))</f>
        <v>0.420044343426729</v>
      </c>
      <c r="G1090" s="19" t="n">
        <f aca="false">MIN(Assumptions!$D$24,MAX(Assumptions!$D$23,Assumptions!$D$8+Assumptions!$E$8*'Random Draws'!E1090))</f>
        <v>0.079032779425652</v>
      </c>
      <c r="H1090" s="19" t="n">
        <f aca="false">IF('Random Draws'!F1090&lt;(Assumptions!$E$9-Assumptions!$D$9)/(Assumptions!$F$9-Assumptions!$D$9),Assumptions!$D$9+SQRT('Random Draws'!F1090*(Assumptions!$F$9-Assumptions!$D$9)*(Assumptions!$E$9-Assumptions!$D$9)),Assumptions!$F$9-SQRT((1-'Random Draws'!F1090)*(Assumptions!$F$9-Assumptions!$D$9)*(Assumptions!$F$9-Assumptions!$E$9)))</f>
        <v>0.258669171828638</v>
      </c>
      <c r="I1090" s="19" t="n">
        <f aca="false">IF('Random Draws'!G1090&lt;(Assumptions!$E$10-Assumptions!$D$10)/(Assumptions!$F$10-Assumptions!$D$10),Assumptions!$D$10+SQRT('Random Draws'!G1090*(Assumptions!$F$10-Assumptions!$D$10)*(Assumptions!$E$10-Assumptions!$D$10)),Assumptions!$F$10-SQRT((1-'Random Draws'!G1090)*(Assumptions!$F$10-Assumptions!$D$10)*(Assumptions!$F$10-Assumptions!$E$10)))</f>
        <v>0.0190845291103626</v>
      </c>
      <c r="J1090" s="19" t="n">
        <f aca="false">IF('Random Draws'!H1090&lt;(Assumptions!$E$11-Assumptions!$D$11)/(Assumptions!$F$11-Assumptions!$D$11),Assumptions!$D$11+SQRT('Random Draws'!H1090*(Assumptions!$F$11-Assumptions!$D$11)*(Assumptions!$E$11-Assumptions!$D$11)),Assumptions!$F$11-SQRT((1-'Random Draws'!H1090)*(Assumptions!$F$11-Assumptions!$D$11)*(Assumptions!$F$11-Assumptions!$E$11)))</f>
        <v>0.155827055814342</v>
      </c>
      <c r="K1090" s="19" t="n">
        <f aca="false">MAX(G1090,I1090+Assumptions!$D$21)</f>
        <v>0.079032779425652</v>
      </c>
      <c r="L1090" s="28" t="n">
        <f aca="false">(F1090-Assumptions!$D$15)*(1-H1090)+Assumptions!$D$15-J1090</f>
        <v>0.189191757504614</v>
      </c>
      <c r="M1090" s="21" t="n">
        <f aca="false">Assumptions!$D$14*(1+E1090)^1*L1090-Assumptions!$D$14*(1+E1090)^0*E1090*Assumptions!$D$16</f>
        <v>29.1544175141515</v>
      </c>
      <c r="N1090" s="21" t="n">
        <f aca="false">Assumptions!$D$14*(1+E1090)^2*L1090-Assumptions!$D$14*(1+E1090)^1*E1090*Assumptions!$D$16</f>
        <v>31.3288766019939</v>
      </c>
      <c r="O1090" s="21" t="n">
        <f aca="false">Assumptions!$D$14*(1+E1090)^3*L1090-Assumptions!$D$14*(1+E1090)^2*E1090*Assumptions!$D$16</f>
        <v>33.6655159948418</v>
      </c>
      <c r="P1090" s="21" t="n">
        <f aca="false">Assumptions!$D$14*(1+E1090)^4*L1090-Assumptions!$D$14*(1+E1090)^3*E1090*Assumptions!$D$16</f>
        <v>36.176431782007</v>
      </c>
      <c r="Q1090" s="21" t="n">
        <f aca="false">Assumptions!$D$14*(1+E1090)^5*L1090-Assumptions!$D$14*(1+E1090)^4*E1090*Assumptions!$D$16</f>
        <v>38.874622230021</v>
      </c>
      <c r="R1090" s="21" t="n">
        <f aca="false">M1090/(1+K1090)+N1090/(1+K1090)^2+O1090/(1+K1090)^3+P1090/(1+K1090)^4+Q1090/(1+K1090)^5</f>
        <v>133.985801199027</v>
      </c>
      <c r="S1090" s="21" t="n">
        <f aca="false">Q1090*(1+I1090)/(K1090-I1090)</f>
        <v>660.845410521018</v>
      </c>
      <c r="T1090" s="21" t="n">
        <f aca="false">R1090+S1090/(1+K1090)^5</f>
        <v>585.765475181151</v>
      </c>
      <c r="U1090" s="8" t="n">
        <f aca="false">(T1090-Assumptions!$D$17)/Assumptions!$D$18</f>
        <v>16.030619007246</v>
      </c>
    </row>
    <row r="1091" customFormat="false" ht="15" hidden="false" customHeight="false" outlineLevel="0" collapsed="false">
      <c r="B1091" s="2" t="n">
        <v>1086</v>
      </c>
      <c r="C1091" s="27" t="n">
        <f aca="false">NORMSDIST('Random Draws'!C1091)</f>
        <v>0.3584728995831</v>
      </c>
      <c r="D1091" s="27" t="n">
        <f aca="false">NORMSDIST(Assumptions!$D$22*'Random Draws'!C1091+SQRT(1-Assumptions!$D$22^2)*'Random Draws'!D1091)</f>
        <v>0.262485223683372</v>
      </c>
      <c r="E1091" s="19" t="n">
        <f aca="false">IF(C1091&lt;(Assumptions!$E$6-Assumptions!$D$6)/(Assumptions!$F$6-Assumptions!$D$6),Assumptions!$D$6+SQRT(C1091*(Assumptions!$F$6-Assumptions!$D$6)*(Assumptions!$E$6-Assumptions!$D$6)),Assumptions!$F$6-SQRT((1-C1091)*(Assumptions!$F$6-Assumptions!$D$6)*(Assumptions!$F$6-Assumptions!$E$6)))</f>
        <v>0.0823363259850864</v>
      </c>
      <c r="F1091" s="19" t="n">
        <f aca="false">IF(D1091&lt;(Assumptions!$E$7-Assumptions!$D$7)/(Assumptions!$F$7-Assumptions!$D$7),Assumptions!$D$7+SQRT(D1091*(Assumptions!$F$7-Assumptions!$D$7)*(Assumptions!$E$7-Assumptions!$D$7)),Assumptions!$F$7-SQRT((1-D1091)*(Assumptions!$F$7-Assumptions!$D$7)*(Assumptions!$F$7-Assumptions!$E$7)))</f>
        <v>0.399685152665704</v>
      </c>
      <c r="G1091" s="19" t="n">
        <f aca="false">MIN(Assumptions!$D$24,MAX(Assumptions!$D$23,Assumptions!$D$8+Assumptions!$E$8*'Random Draws'!E1091))</f>
        <v>0.078950181717085</v>
      </c>
      <c r="H1091" s="19" t="n">
        <f aca="false">IF('Random Draws'!F1091&lt;(Assumptions!$E$9-Assumptions!$D$9)/(Assumptions!$F$9-Assumptions!$D$9),Assumptions!$D$9+SQRT('Random Draws'!F1091*(Assumptions!$F$9-Assumptions!$D$9)*(Assumptions!$E$9-Assumptions!$D$9)),Assumptions!$F$9-SQRT((1-'Random Draws'!F1091)*(Assumptions!$F$9-Assumptions!$D$9)*(Assumptions!$F$9-Assumptions!$E$9)))</f>
        <v>0.272663658462974</v>
      </c>
      <c r="I1091" s="19" t="n">
        <f aca="false">IF('Random Draws'!G1091&lt;(Assumptions!$E$10-Assumptions!$D$10)/(Assumptions!$F$10-Assumptions!$D$10),Assumptions!$D$10+SQRT('Random Draws'!G1091*(Assumptions!$F$10-Assumptions!$D$10)*(Assumptions!$E$10-Assumptions!$D$10)),Assumptions!$F$10-SQRT((1-'Random Draws'!G1091)*(Assumptions!$F$10-Assumptions!$D$10)*(Assumptions!$F$10-Assumptions!$E$10)))</f>
        <v>0.0164299605224566</v>
      </c>
      <c r="J1091" s="19" t="n">
        <f aca="false">IF('Random Draws'!H1091&lt;(Assumptions!$E$11-Assumptions!$D$11)/(Assumptions!$F$11-Assumptions!$D$11),Assumptions!$D$11+SQRT('Random Draws'!H1091*(Assumptions!$F$11-Assumptions!$D$11)*(Assumptions!$E$11-Assumptions!$D$11)),Assumptions!$F$11-SQRT((1-'Random Draws'!H1091)*(Assumptions!$F$11-Assumptions!$D$11)*(Assumptions!$F$11-Assumptions!$E$11)))</f>
        <v>0.16882152324717</v>
      </c>
      <c r="K1091" s="19" t="n">
        <f aca="false">MAX(G1091,I1091+Assumptions!$D$21)</f>
        <v>0.078950181717085</v>
      </c>
      <c r="L1091" s="28" t="n">
        <f aca="false">(F1091-Assumptions!$D$15)*(1-H1091)+Assumptions!$D$15-J1091</f>
        <v>0.157330289059558</v>
      </c>
      <c r="M1091" s="21" t="n">
        <f aca="false">Assumptions!$D$14*(1+E1091)^1*L1091-Assumptions!$D$14*(1+E1091)^0*E1091*Assumptions!$D$16</f>
        <v>24.3330586008644</v>
      </c>
      <c r="N1091" s="21" t="n">
        <f aca="false">Assumptions!$D$14*(1+E1091)^2*L1091-Assumptions!$D$14*(1+E1091)^1*E1091*Assumptions!$D$16</f>
        <v>26.3365532460394</v>
      </c>
      <c r="O1091" s="21" t="n">
        <f aca="false">Assumptions!$D$14*(1+E1091)^3*L1091-Assumptions!$D$14*(1+E1091)^2*E1091*Assumptions!$D$16</f>
        <v>28.5050082794289</v>
      </c>
      <c r="P1091" s="21" t="n">
        <f aca="false">Assumptions!$D$14*(1+E1091)^4*L1091-Assumptions!$D$14*(1+E1091)^3*E1091*Assumptions!$D$16</f>
        <v>30.8520059333315</v>
      </c>
      <c r="Q1091" s="21" t="n">
        <f aca="false">Assumptions!$D$14*(1+E1091)^5*L1091-Assumptions!$D$14*(1+E1091)^4*E1091*Assumptions!$D$16</f>
        <v>33.3922467511521</v>
      </c>
      <c r="R1091" s="21" t="n">
        <f aca="false">M1091/(1+K1091)+N1091/(1+K1091)^2+O1091/(1+K1091)^3+P1091/(1+K1091)^4+Q1091/(1+K1091)^5</f>
        <v>113.47266701101</v>
      </c>
      <c r="S1091" s="21" t="n">
        <f aca="false">Q1091*(1+I1091)/(K1091-I1091)</f>
        <v>542.878438343494</v>
      </c>
      <c r="T1091" s="21" t="n">
        <f aca="false">R1091+S1091/(1+K1091)^5</f>
        <v>484.747601815904</v>
      </c>
      <c r="U1091" s="8" t="n">
        <f aca="false">(T1091-Assumptions!$D$17)/Assumptions!$D$18</f>
        <v>11.9899040726361</v>
      </c>
    </row>
    <row r="1092" customFormat="false" ht="15" hidden="false" customHeight="false" outlineLevel="0" collapsed="false">
      <c r="B1092" s="2" t="n">
        <v>1087</v>
      </c>
      <c r="C1092" s="27" t="n">
        <f aca="false">NORMSDIST('Random Draws'!C1092)</f>
        <v>0.439354718873052</v>
      </c>
      <c r="D1092" s="27" t="n">
        <f aca="false">NORMSDIST(Assumptions!$D$22*'Random Draws'!C1092+SQRT(1-Assumptions!$D$22^2)*'Random Draws'!D1092)</f>
        <v>0.190207750715232</v>
      </c>
      <c r="E1092" s="19" t="n">
        <f aca="false">IF(C1092&lt;(Assumptions!$E$6-Assumptions!$D$6)/(Assumptions!$F$6-Assumptions!$D$6),Assumptions!$D$6+SQRT(C1092*(Assumptions!$F$6-Assumptions!$D$6)*(Assumptions!$E$6-Assumptions!$D$6)),Assumptions!$F$6-SQRT((1-C1092)*(Assumptions!$F$6-Assumptions!$D$6)*(Assumptions!$F$6-Assumptions!$E$6)))</f>
        <v>0.0868697513793839</v>
      </c>
      <c r="F1092" s="19" t="n">
        <f aca="false">IF(D1092&lt;(Assumptions!$E$7-Assumptions!$D$7)/(Assumptions!$F$7-Assumptions!$D$7),Assumptions!$D$7+SQRT(D1092*(Assumptions!$F$7-Assumptions!$D$7)*(Assumptions!$E$7-Assumptions!$D$7)),Assumptions!$F$7-SQRT((1-D1092)*(Assumptions!$F$7-Assumptions!$D$7)*(Assumptions!$F$7-Assumptions!$E$7)))</f>
        <v>0.393782340124559</v>
      </c>
      <c r="G1092" s="19" t="n">
        <f aca="false">MIN(Assumptions!$D$24,MAX(Assumptions!$D$23,Assumptions!$D$8+Assumptions!$E$8*'Random Draws'!E1092))</f>
        <v>0.092217386135927</v>
      </c>
      <c r="H1092" s="19" t="n">
        <f aca="false">IF('Random Draws'!F1092&lt;(Assumptions!$E$9-Assumptions!$D$9)/(Assumptions!$F$9-Assumptions!$D$9),Assumptions!$D$9+SQRT('Random Draws'!F1092*(Assumptions!$F$9-Assumptions!$D$9)*(Assumptions!$E$9-Assumptions!$D$9)),Assumptions!$F$9-SQRT((1-'Random Draws'!F1092)*(Assumptions!$F$9-Assumptions!$D$9)*(Assumptions!$F$9-Assumptions!$E$9)))</f>
        <v>0.260213421695285</v>
      </c>
      <c r="I1092" s="19" t="n">
        <f aca="false">IF('Random Draws'!G1092&lt;(Assumptions!$E$10-Assumptions!$D$10)/(Assumptions!$F$10-Assumptions!$D$10),Assumptions!$D$10+SQRT('Random Draws'!G1092*(Assumptions!$F$10-Assumptions!$D$10)*(Assumptions!$E$10-Assumptions!$D$10)),Assumptions!$F$10-SQRT((1-'Random Draws'!G1092)*(Assumptions!$F$10-Assumptions!$D$10)*(Assumptions!$F$10-Assumptions!$E$10)))</f>
        <v>0.0194510187810746</v>
      </c>
      <c r="J1092" s="19" t="n">
        <f aca="false">IF('Random Draws'!H1092&lt;(Assumptions!$E$11-Assumptions!$D$11)/(Assumptions!$F$11-Assumptions!$D$11),Assumptions!$D$11+SQRT('Random Draws'!H1092*(Assumptions!$F$11-Assumptions!$D$11)*(Assumptions!$E$11-Assumptions!$D$11)),Assumptions!$F$11-SQRT((1-'Random Draws'!H1092)*(Assumptions!$F$11-Assumptions!$D$11)*(Assumptions!$F$11-Assumptions!$E$11)))</f>
        <v>0.154976857847954</v>
      </c>
      <c r="K1092" s="19" t="n">
        <f aca="false">MAX(G1092,I1092+Assumptions!$D$21)</f>
        <v>0.092217386135927</v>
      </c>
      <c r="L1092" s="28" t="n">
        <f aca="false">(F1092-Assumptions!$D$15)*(1-H1092)+Assumptions!$D$15-J1092</f>
        <v>0.170165776970004</v>
      </c>
      <c r="M1092" s="21" t="n">
        <f aca="false">Assumptions!$D$14*(1+E1092)^1*L1092-Assumptions!$D$14*(1+E1092)^0*E1092*Assumptions!$D$16</f>
        <v>26.4395817592565</v>
      </c>
      <c r="N1092" s="21" t="n">
        <f aca="false">Assumptions!$D$14*(1+E1092)^2*L1092-Assumptions!$D$14*(1+E1092)^1*E1092*Assumptions!$D$16</f>
        <v>28.736381653258</v>
      </c>
      <c r="O1092" s="21" t="n">
        <f aca="false">Assumptions!$D$14*(1+E1092)^3*L1092-Assumptions!$D$14*(1+E1092)^2*E1092*Assumptions!$D$16</f>
        <v>31.2327039830196</v>
      </c>
      <c r="P1092" s="21" t="n">
        <f aca="false">Assumptions!$D$14*(1+E1092)^4*L1092-Assumptions!$D$14*(1+E1092)^3*E1092*Assumptions!$D$16</f>
        <v>33.9458812129304</v>
      </c>
      <c r="Q1092" s="21" t="n">
        <f aca="false">Assumptions!$D$14*(1+E1092)^5*L1092-Assumptions!$D$14*(1+E1092)^4*E1092*Assumptions!$D$16</f>
        <v>36.8947514742518</v>
      </c>
      <c r="R1092" s="21" t="n">
        <f aca="false">M1092/(1+K1092)+N1092/(1+K1092)^2+O1092/(1+K1092)^3+P1092/(1+K1092)^4+Q1092/(1+K1092)^5</f>
        <v>119.856832197248</v>
      </c>
      <c r="S1092" s="21" t="n">
        <f aca="false">Q1092*(1+I1092)/(K1092-I1092)</f>
        <v>516.892533533796</v>
      </c>
      <c r="T1092" s="21" t="n">
        <f aca="false">R1092+S1092/(1+K1092)^5</f>
        <v>452.405208475123</v>
      </c>
      <c r="U1092" s="8" t="n">
        <f aca="false">(T1092-Assumptions!$D$17)/Assumptions!$D$18</f>
        <v>10.6962083390049</v>
      </c>
    </row>
    <row r="1093" customFormat="false" ht="15" hidden="false" customHeight="false" outlineLevel="0" collapsed="false">
      <c r="B1093" s="2" t="n">
        <v>1088</v>
      </c>
      <c r="C1093" s="27" t="n">
        <f aca="false">NORMSDIST('Random Draws'!C1093)</f>
        <v>0.891598357968784</v>
      </c>
      <c r="D1093" s="27" t="n">
        <f aca="false">NORMSDIST(Assumptions!$D$22*'Random Draws'!C1093+SQRT(1-Assumptions!$D$22^2)*'Random Draws'!D1093)</f>
        <v>0.409150670075711</v>
      </c>
      <c r="E1093" s="19" t="n">
        <f aca="false">IF(C1093&lt;(Assumptions!$E$6-Assumptions!$D$6)/(Assumptions!$F$6-Assumptions!$D$6),Assumptions!$D$6+SQRT(C1093*(Assumptions!$F$6-Assumptions!$D$6)*(Assumptions!$E$6-Assumptions!$D$6)),Assumptions!$F$6-SQRT((1-C1093)*(Assumptions!$F$6-Assumptions!$D$6)*(Assumptions!$F$6-Assumptions!$E$6)))</f>
        <v>0.116718930218822</v>
      </c>
      <c r="F1093" s="19" t="n">
        <f aca="false">IF(D1093&lt;(Assumptions!$E$7-Assumptions!$D$7)/(Assumptions!$F$7-Assumptions!$D$7),Assumptions!$D$7+SQRT(D1093*(Assumptions!$F$7-Assumptions!$D$7)*(Assumptions!$E$7-Assumptions!$D$7)),Assumptions!$F$7-SQRT((1-D1093)*(Assumptions!$F$7-Assumptions!$D$7)*(Assumptions!$F$7-Assumptions!$E$7)))</f>
        <v>0.409546988005874</v>
      </c>
      <c r="G1093" s="19" t="n">
        <f aca="false">MIN(Assumptions!$D$24,MAX(Assumptions!$D$23,Assumptions!$D$8+Assumptions!$E$8*'Random Draws'!E1093))</f>
        <v>0.078619240341705</v>
      </c>
      <c r="H1093" s="19" t="n">
        <f aca="false">IF('Random Draws'!F1093&lt;(Assumptions!$E$9-Assumptions!$D$9)/(Assumptions!$F$9-Assumptions!$D$9),Assumptions!$D$9+SQRT('Random Draws'!F1093*(Assumptions!$F$9-Assumptions!$D$9)*(Assumptions!$E$9-Assumptions!$D$9)),Assumptions!$F$9-SQRT((1-'Random Draws'!F1093)*(Assumptions!$F$9-Assumptions!$D$9)*(Assumptions!$F$9-Assumptions!$E$9)))</f>
        <v>0.281561522792421</v>
      </c>
      <c r="I1093" s="19" t="n">
        <f aca="false">IF('Random Draws'!G1093&lt;(Assumptions!$E$10-Assumptions!$D$10)/(Assumptions!$F$10-Assumptions!$D$10),Assumptions!$D$10+SQRT('Random Draws'!G1093*(Assumptions!$F$10-Assumptions!$D$10)*(Assumptions!$E$10-Assumptions!$D$10)),Assumptions!$F$10-SQRT((1-'Random Draws'!G1093)*(Assumptions!$F$10-Assumptions!$D$10)*(Assumptions!$F$10-Assumptions!$E$10)))</f>
        <v>0.0174792786125284</v>
      </c>
      <c r="J1093" s="19" t="n">
        <f aca="false">IF('Random Draws'!H1093&lt;(Assumptions!$E$11-Assumptions!$D$11)/(Assumptions!$F$11-Assumptions!$D$11),Assumptions!$D$11+SQRT('Random Draws'!H1093*(Assumptions!$F$11-Assumptions!$D$11)*(Assumptions!$E$11-Assumptions!$D$11)),Assumptions!$F$11-SQRT((1-'Random Draws'!H1093)*(Assumptions!$F$11-Assumptions!$D$11)*(Assumptions!$F$11-Assumptions!$E$11)))</f>
        <v>0.15008337323074</v>
      </c>
      <c r="K1093" s="19" t="n">
        <f aca="false">MAX(G1093,I1093+Assumptions!$D$21)</f>
        <v>0.078619240341705</v>
      </c>
      <c r="L1093" s="28" t="n">
        <f aca="false">(F1093-Assumptions!$D$15)*(1-H1093)+Assumptions!$D$15-J1093</f>
        <v>0.180753939140166</v>
      </c>
      <c r="M1093" s="21" t="n">
        <f aca="false">Assumptions!$D$14*(1+E1093)^1*L1093-Assumptions!$D$14*(1+E1093)^0*E1093*Assumptions!$D$16</f>
        <v>28.7607177582175</v>
      </c>
      <c r="N1093" s="21" t="n">
        <f aca="false">Assumptions!$D$14*(1+E1093)^2*L1093-Assumptions!$D$14*(1+E1093)^1*E1093*Assumptions!$D$16</f>
        <v>32.1176379672821</v>
      </c>
      <c r="O1093" s="21" t="n">
        <f aca="false">Assumptions!$D$14*(1+E1093)^3*L1093-Assumptions!$D$14*(1+E1093)^2*E1093*Assumptions!$D$16</f>
        <v>35.8663743119787</v>
      </c>
      <c r="P1093" s="21" t="n">
        <f aca="false">Assumptions!$D$14*(1+E1093)^4*L1093-Assumptions!$D$14*(1+E1093)^3*E1093*Assumptions!$D$16</f>
        <v>40.0526591525007</v>
      </c>
      <c r="Q1093" s="21" t="n">
        <f aca="false">Assumptions!$D$14*(1+E1093)^5*L1093-Assumptions!$D$14*(1+E1093)^4*E1093*Assumptions!$D$16</f>
        <v>44.7275626811997</v>
      </c>
      <c r="R1093" s="21" t="n">
        <f aca="false">M1093/(1+K1093)+N1093/(1+K1093)^2+O1093/(1+K1093)^3+P1093/(1+K1093)^4+Q1093/(1+K1093)^5</f>
        <v>143.079093722649</v>
      </c>
      <c r="S1093" s="21" t="n">
        <f aca="false">Q1093*(1+I1093)/(K1093-I1093)</f>
        <v>744.347345399895</v>
      </c>
      <c r="T1093" s="21" t="n">
        <f aca="false">R1093+S1093/(1+K1093)^5</f>
        <v>652.920178099273</v>
      </c>
      <c r="U1093" s="8" t="n">
        <f aca="false">(T1093-Assumptions!$D$17)/Assumptions!$D$18</f>
        <v>18.7168071239709</v>
      </c>
    </row>
    <row r="1094" customFormat="false" ht="15" hidden="false" customHeight="false" outlineLevel="0" collapsed="false">
      <c r="B1094" s="2" t="n">
        <v>1089</v>
      </c>
      <c r="C1094" s="27" t="n">
        <f aca="false">NORMSDIST('Random Draws'!C1094)</f>
        <v>0.716623027847551</v>
      </c>
      <c r="D1094" s="27" t="n">
        <f aca="false">NORMSDIST(Assumptions!$D$22*'Random Draws'!C1094+SQRT(1-Assumptions!$D$22^2)*'Random Draws'!D1094)</f>
        <v>0.57673826576836</v>
      </c>
      <c r="E1094" s="19" t="n">
        <f aca="false">IF(C1094&lt;(Assumptions!$E$6-Assumptions!$D$6)/(Assumptions!$F$6-Assumptions!$D$6),Assumptions!$D$6+SQRT(C1094*(Assumptions!$F$6-Assumptions!$D$6)*(Assumptions!$E$6-Assumptions!$D$6)),Assumptions!$F$6-SQRT((1-C1094)*(Assumptions!$F$6-Assumptions!$D$6)*(Assumptions!$F$6-Assumptions!$E$6)))</f>
        <v>0.10235846893706</v>
      </c>
      <c r="F1094" s="19" t="n">
        <f aca="false">IF(D1094&lt;(Assumptions!$E$7-Assumptions!$D$7)/(Assumptions!$F$7-Assumptions!$D$7),Assumptions!$D$7+SQRT(D1094*(Assumptions!$F$7-Assumptions!$D$7)*(Assumptions!$E$7-Assumptions!$D$7)),Assumptions!$F$7-SQRT((1-D1094)*(Assumptions!$F$7-Assumptions!$D$7)*(Assumptions!$F$7-Assumptions!$E$7)))</f>
        <v>0.418825416229808</v>
      </c>
      <c r="G1094" s="19" t="n">
        <f aca="false">MIN(Assumptions!$D$24,MAX(Assumptions!$D$23,Assumptions!$D$8+Assumptions!$E$8*'Random Draws'!E1094))</f>
        <v>0.075776028929884</v>
      </c>
      <c r="H1094" s="19" t="n">
        <f aca="false">IF('Random Draws'!F1094&lt;(Assumptions!$E$9-Assumptions!$D$9)/(Assumptions!$F$9-Assumptions!$D$9),Assumptions!$D$9+SQRT('Random Draws'!F1094*(Assumptions!$F$9-Assumptions!$D$9)*(Assumptions!$E$9-Assumptions!$D$9)),Assumptions!$F$9-SQRT((1-'Random Draws'!F1094)*(Assumptions!$F$9-Assumptions!$D$9)*(Assumptions!$F$9-Assumptions!$E$9)))</f>
        <v>0.26090140968204</v>
      </c>
      <c r="I1094" s="19" t="n">
        <f aca="false">IF('Random Draws'!G1094&lt;(Assumptions!$E$10-Assumptions!$D$10)/(Assumptions!$F$10-Assumptions!$D$10),Assumptions!$D$10+SQRT('Random Draws'!G1094*(Assumptions!$F$10-Assumptions!$D$10)*(Assumptions!$E$10-Assumptions!$D$10)),Assumptions!$F$10-SQRT((1-'Random Draws'!G1094)*(Assumptions!$F$10-Assumptions!$D$10)*(Assumptions!$F$10-Assumptions!$E$10)))</f>
        <v>0.0181555111495494</v>
      </c>
      <c r="J1094" s="19" t="n">
        <f aca="false">IF('Random Draws'!H1094&lt;(Assumptions!$E$11-Assumptions!$D$11)/(Assumptions!$F$11-Assumptions!$D$11),Assumptions!$D$11+SQRT('Random Draws'!H1094*(Assumptions!$F$11-Assumptions!$D$11)*(Assumptions!$E$11-Assumptions!$D$11)),Assumptions!$F$11-SQRT((1-'Random Draws'!H1094)*(Assumptions!$F$11-Assumptions!$D$11)*(Assumptions!$F$11-Assumptions!$E$11)))</f>
        <v>0.202304838868041</v>
      </c>
      <c r="K1094" s="19" t="n">
        <f aca="false">MAX(G1094,I1094+Assumptions!$D$21)</f>
        <v>0.075776028929884</v>
      </c>
      <c r="L1094" s="28" t="n">
        <f aca="false">(F1094-Assumptions!$D$15)*(1-H1094)+Assumptions!$D$15-J1094</f>
        <v>0.141165619115408</v>
      </c>
      <c r="M1094" s="21" t="n">
        <f aca="false">Assumptions!$D$14*(1+E1094)^1*L1094-Assumptions!$D$14*(1+E1094)^0*E1094*Assumptions!$D$16</f>
        <v>22.1189324445428</v>
      </c>
      <c r="N1094" s="21" t="n">
        <f aca="false">Assumptions!$D$14*(1+E1094)^2*L1094-Assumptions!$D$14*(1+E1094)^1*E1094*Assumptions!$D$16</f>
        <v>24.3829925040884</v>
      </c>
      <c r="O1094" s="21" t="n">
        <f aca="false">Assumptions!$D$14*(1+E1094)^3*L1094-Assumptions!$D$14*(1+E1094)^2*E1094*Assumptions!$D$16</f>
        <v>26.8787982849107</v>
      </c>
      <c r="P1094" s="21" t="n">
        <f aca="false">Assumptions!$D$14*(1+E1094)^4*L1094-Assumptions!$D$14*(1+E1094)^3*E1094*Assumptions!$D$16</f>
        <v>29.6300709242223</v>
      </c>
      <c r="Q1094" s="21" t="n">
        <f aca="false">Assumptions!$D$14*(1+E1094)^5*L1094-Assumptions!$D$14*(1+E1094)^4*E1094*Assumptions!$D$16</f>
        <v>32.6629596185222</v>
      </c>
      <c r="R1094" s="21" t="n">
        <f aca="false">M1094/(1+K1094)+N1094/(1+K1094)^2+O1094/(1+K1094)^3+P1094/(1+K1094)^4+Q1094/(1+K1094)^5</f>
        <v>108.012245980234</v>
      </c>
      <c r="S1094" s="21" t="n">
        <f aca="false">Q1094*(1+I1094)/(K1094-I1094)</f>
        <v>577.15504176541</v>
      </c>
      <c r="T1094" s="21" t="n">
        <f aca="false">R1094+S1094/(1+K1094)^5</f>
        <v>508.586635563828</v>
      </c>
      <c r="U1094" s="8" t="n">
        <f aca="false">(T1094-Assumptions!$D$17)/Assumptions!$D$18</f>
        <v>12.9434654225531</v>
      </c>
    </row>
    <row r="1095" customFormat="false" ht="15" hidden="false" customHeight="false" outlineLevel="0" collapsed="false">
      <c r="B1095" s="2" t="n">
        <v>1090</v>
      </c>
      <c r="C1095" s="27" t="n">
        <f aca="false">NORMSDIST('Random Draws'!C1095)</f>
        <v>0.734246876074492</v>
      </c>
      <c r="D1095" s="27" t="n">
        <f aca="false">NORMSDIST(Assumptions!$D$22*'Random Draws'!C1095+SQRT(1-Assumptions!$D$22^2)*'Random Draws'!D1095)</f>
        <v>0.913489904596453</v>
      </c>
      <c r="E1095" s="19" t="n">
        <f aca="false">IF(C1095&lt;(Assumptions!$E$6-Assumptions!$D$6)/(Assumptions!$F$6-Assumptions!$D$6),Assumptions!$D$6+SQRT(C1095*(Assumptions!$F$6-Assumptions!$D$6)*(Assumptions!$E$6-Assumptions!$D$6)),Assumptions!$F$6-SQRT((1-C1095)*(Assumptions!$F$6-Assumptions!$D$6)*(Assumptions!$F$6-Assumptions!$E$6)))</f>
        <v>0.103547762488051</v>
      </c>
      <c r="F1095" s="19" t="n">
        <f aca="false">IF(D1095&lt;(Assumptions!$E$7-Assumptions!$D$7)/(Assumptions!$F$7-Assumptions!$D$7),Assumptions!$D$7+SQRT(D1095*(Assumptions!$F$7-Assumptions!$D$7)*(Assumptions!$E$7-Assumptions!$D$7)),Assumptions!$F$7-SQRT((1-D1095)*(Assumptions!$F$7-Assumptions!$D$7)*(Assumptions!$F$7-Assumptions!$E$7)))</f>
        <v>0.441397839329417</v>
      </c>
      <c r="G1095" s="19" t="n">
        <f aca="false">MIN(Assumptions!$D$24,MAX(Assumptions!$D$23,Assumptions!$D$8+Assumptions!$E$8*'Random Draws'!E1095))</f>
        <v>0.090614435862497</v>
      </c>
      <c r="H1095" s="19" t="n">
        <f aca="false">IF('Random Draws'!F1095&lt;(Assumptions!$E$9-Assumptions!$D$9)/(Assumptions!$F$9-Assumptions!$D$9),Assumptions!$D$9+SQRT('Random Draws'!F1095*(Assumptions!$F$9-Assumptions!$D$9)*(Assumptions!$E$9-Assumptions!$D$9)),Assumptions!$F$9-SQRT((1-'Random Draws'!F1095)*(Assumptions!$F$9-Assumptions!$D$9)*(Assumptions!$F$9-Assumptions!$E$9)))</f>
        <v>0.260227722150524</v>
      </c>
      <c r="I1095" s="19" t="n">
        <f aca="false">IF('Random Draws'!G1095&lt;(Assumptions!$E$10-Assumptions!$D$10)/(Assumptions!$F$10-Assumptions!$D$10),Assumptions!$D$10+SQRT('Random Draws'!G1095*(Assumptions!$F$10-Assumptions!$D$10)*(Assumptions!$E$10-Assumptions!$D$10)),Assumptions!$F$10-SQRT((1-'Random Draws'!G1095)*(Assumptions!$F$10-Assumptions!$D$10)*(Assumptions!$F$10-Assumptions!$E$10)))</f>
        <v>0.0172296756052398</v>
      </c>
      <c r="J1095" s="19" t="n">
        <f aca="false">IF('Random Draws'!H1095&lt;(Assumptions!$E$11-Assumptions!$D$11)/(Assumptions!$F$11-Assumptions!$D$11),Assumptions!$D$11+SQRT('Random Draws'!H1095*(Assumptions!$F$11-Assumptions!$D$11)*(Assumptions!$E$11-Assumptions!$D$11)),Assumptions!$F$11-SQRT((1-'Random Draws'!H1095)*(Assumptions!$F$11-Assumptions!$D$11)*(Assumptions!$F$11-Assumptions!$E$11)))</f>
        <v>0.167857973977625</v>
      </c>
      <c r="K1095" s="19" t="n">
        <f aca="false">MAX(G1095,I1095+Assumptions!$D$21)</f>
        <v>0.090614435862497</v>
      </c>
      <c r="L1095" s="28" t="n">
        <f aca="false">(F1095-Assumptions!$D$15)*(1-H1095)+Assumptions!$D$15-J1095</f>
        <v>0.192505514940503</v>
      </c>
      <c r="M1095" s="21" t="n">
        <f aca="false">Assumptions!$D$14*(1+E1095)^1*L1095-Assumptions!$D$14*(1+E1095)^0*E1095*Assumptions!$D$16</f>
        <v>30.3532266236612</v>
      </c>
      <c r="N1095" s="21" t="n">
        <f aca="false">Assumptions!$D$14*(1+E1095)^2*L1095-Assumptions!$D$14*(1+E1095)^1*E1095*Assumptions!$D$16</f>
        <v>33.4962353248341</v>
      </c>
      <c r="O1095" s="21" t="n">
        <f aca="false">Assumptions!$D$14*(1+E1095)^3*L1095-Assumptions!$D$14*(1+E1095)^2*E1095*Assumptions!$D$16</f>
        <v>36.9646955444939</v>
      </c>
      <c r="P1095" s="21" t="n">
        <f aca="false">Assumptions!$D$14*(1+E1095)^4*L1095-Assumptions!$D$14*(1+E1095)^3*E1095*Assumptions!$D$16</f>
        <v>40.7923070591783</v>
      </c>
      <c r="Q1095" s="21" t="n">
        <f aca="false">Assumptions!$D$14*(1+E1095)^5*L1095-Assumptions!$D$14*(1+E1095)^4*E1095*Assumptions!$D$16</f>
        <v>45.0162591818817</v>
      </c>
      <c r="R1095" s="21" t="n">
        <f aca="false">M1095/(1+K1095)+N1095/(1+K1095)^2+O1095/(1+K1095)^3+P1095/(1+K1095)^4+Q1095/(1+K1095)^5</f>
        <v>142.496359357701</v>
      </c>
      <c r="S1095" s="21" t="n">
        <f aca="false">Q1095*(1+I1095)/(K1095-I1095)</f>
        <v>623.997061024921</v>
      </c>
      <c r="T1095" s="21" t="n">
        <f aca="false">R1095+S1095/(1+K1095)^5</f>
        <v>546.910501911074</v>
      </c>
      <c r="U1095" s="8" t="n">
        <f aca="false">(T1095-Assumptions!$D$17)/Assumptions!$D$18</f>
        <v>14.476420076443</v>
      </c>
    </row>
    <row r="1096" customFormat="false" ht="15" hidden="false" customHeight="false" outlineLevel="0" collapsed="false">
      <c r="B1096" s="2" t="n">
        <v>1091</v>
      </c>
      <c r="C1096" s="27" t="n">
        <f aca="false">NORMSDIST('Random Draws'!C1096)</f>
        <v>0.942162106889817</v>
      </c>
      <c r="D1096" s="27" t="n">
        <f aca="false">NORMSDIST(Assumptions!$D$22*'Random Draws'!C1096+SQRT(1-Assumptions!$D$22^2)*'Random Draws'!D1096)</f>
        <v>0.907060393377297</v>
      </c>
      <c r="E1096" s="19" t="n">
        <f aca="false">IF(C1096&lt;(Assumptions!$E$6-Assumptions!$D$6)/(Assumptions!$F$6-Assumptions!$D$6),Assumptions!$D$6+SQRT(C1096*(Assumptions!$F$6-Assumptions!$D$6)*(Assumptions!$E$6-Assumptions!$D$6)),Assumptions!$F$6-SQRT((1-C1096)*(Assumptions!$F$6-Assumptions!$D$6)*(Assumptions!$F$6-Assumptions!$E$6)))</f>
        <v>0.122994428396819</v>
      </c>
      <c r="F1096" s="19" t="n">
        <f aca="false">IF(D1096&lt;(Assumptions!$E$7-Assumptions!$D$7)/(Assumptions!$F$7-Assumptions!$D$7),Assumptions!$D$7+SQRT(D1096*(Assumptions!$F$7-Assumptions!$D$7)*(Assumptions!$E$7-Assumptions!$D$7)),Assumptions!$F$7-SQRT((1-D1096)*(Assumptions!$F$7-Assumptions!$D$7)*(Assumptions!$F$7-Assumptions!$E$7)))</f>
        <v>0.440718961996542</v>
      </c>
      <c r="G1096" s="19" t="n">
        <f aca="false">MIN(Assumptions!$D$24,MAX(Assumptions!$D$23,Assumptions!$D$8+Assumptions!$E$8*'Random Draws'!E1096))</f>
        <v>0.067796371293681</v>
      </c>
      <c r="H1096" s="19" t="n">
        <f aca="false">IF('Random Draws'!F1096&lt;(Assumptions!$E$9-Assumptions!$D$9)/(Assumptions!$F$9-Assumptions!$D$9),Assumptions!$D$9+SQRT('Random Draws'!F1096*(Assumptions!$F$9-Assumptions!$D$9)*(Assumptions!$E$9-Assumptions!$D$9)),Assumptions!$F$9-SQRT((1-'Random Draws'!F1096)*(Assumptions!$F$9-Assumptions!$D$9)*(Assumptions!$F$9-Assumptions!$E$9)))</f>
        <v>0.271533517977676</v>
      </c>
      <c r="I1096" s="19" t="n">
        <f aca="false">IF('Random Draws'!G1096&lt;(Assumptions!$E$10-Assumptions!$D$10)/(Assumptions!$F$10-Assumptions!$D$10),Assumptions!$D$10+SQRT('Random Draws'!G1096*(Assumptions!$F$10-Assumptions!$D$10)*(Assumptions!$E$10-Assumptions!$D$10)),Assumptions!$F$10-SQRT((1-'Random Draws'!G1096)*(Assumptions!$F$10-Assumptions!$D$10)*(Assumptions!$F$10-Assumptions!$E$10)))</f>
        <v>0.0230455921263582</v>
      </c>
      <c r="J1096" s="19" t="n">
        <f aca="false">IF('Random Draws'!H1096&lt;(Assumptions!$E$11-Assumptions!$D$11)/(Assumptions!$F$11-Assumptions!$D$11),Assumptions!$D$11+SQRT('Random Draws'!H1096*(Assumptions!$F$11-Assumptions!$D$11)*(Assumptions!$E$11-Assumptions!$D$11)),Assumptions!$F$11-SQRT((1-'Random Draws'!H1096)*(Assumptions!$F$11-Assumptions!$D$11)*(Assumptions!$F$11-Assumptions!$E$11)))</f>
        <v>0.155892379345148</v>
      </c>
      <c r="K1096" s="19" t="n">
        <f aca="false">MAX(G1096,I1096+Assumptions!$D$21)</f>
        <v>0.067796371293681</v>
      </c>
      <c r="L1096" s="28" t="n">
        <f aca="false">(F1096-Assumptions!$D$15)*(1-H1096)+Assumptions!$D$15-J1096</f>
        <v>0.200455969798101</v>
      </c>
      <c r="M1096" s="21" t="n">
        <f aca="false">Assumptions!$D$14*(1+E1096)^1*L1096-Assumptions!$D$14*(1+E1096)^0*E1096*Assumptions!$D$16</f>
        <v>32.1060601336853</v>
      </c>
      <c r="N1096" s="21" t="n">
        <f aca="false">Assumptions!$D$14*(1+E1096)^2*L1096-Assumptions!$D$14*(1+E1096)^1*E1096*Assumptions!$D$16</f>
        <v>36.0549266479019</v>
      </c>
      <c r="O1096" s="21" t="n">
        <f aca="false">Assumptions!$D$14*(1+E1096)^3*L1096-Assumptions!$D$14*(1+E1096)^2*E1096*Assumptions!$D$16</f>
        <v>40.4894817418498</v>
      </c>
      <c r="P1096" s="21" t="n">
        <f aca="false">Assumptions!$D$14*(1+E1096)^4*L1096-Assumptions!$D$14*(1+E1096)^3*E1096*Assumptions!$D$16</f>
        <v>45.469462404772</v>
      </c>
      <c r="Q1096" s="21" t="n">
        <f aca="false">Assumptions!$D$14*(1+E1096)^5*L1096-Assumptions!$D$14*(1+E1096)^4*E1096*Assumptions!$D$16</f>
        <v>51.0619529427576</v>
      </c>
      <c r="R1096" s="21" t="n">
        <f aca="false">M1096/(1+K1096)+N1096/(1+K1096)^2+O1096/(1+K1096)^3+P1096/(1+K1096)^4+Q1096/(1+K1096)^5</f>
        <v>166.705352280028</v>
      </c>
      <c r="S1096" s="21" t="n">
        <f aca="false">Q1096*(1+I1096)/(K1096-I1096)</f>
        <v>1167.32505791981</v>
      </c>
      <c r="T1096" s="21" t="n">
        <f aca="false">R1096+S1096/(1+K1096)^5</f>
        <v>1007.61552241282</v>
      </c>
      <c r="U1096" s="8" t="n">
        <f aca="false">(T1096-Assumptions!$D$17)/Assumptions!$D$18</f>
        <v>32.9046208965128</v>
      </c>
    </row>
    <row r="1097" customFormat="false" ht="15" hidden="false" customHeight="false" outlineLevel="0" collapsed="false">
      <c r="B1097" s="2" t="n">
        <v>1092</v>
      </c>
      <c r="C1097" s="27" t="n">
        <f aca="false">NORMSDIST('Random Draws'!C1097)</f>
        <v>0.725749185169713</v>
      </c>
      <c r="D1097" s="27" t="n">
        <f aca="false">NORMSDIST(Assumptions!$D$22*'Random Draws'!C1097+SQRT(1-Assumptions!$D$22^2)*'Random Draws'!D1097)</f>
        <v>0.937382317713875</v>
      </c>
      <c r="E1097" s="19" t="n">
        <f aca="false">IF(C1097&lt;(Assumptions!$E$6-Assumptions!$D$6)/(Assumptions!$F$6-Assumptions!$D$6),Assumptions!$D$6+SQRT(C1097*(Assumptions!$F$6-Assumptions!$D$6)*(Assumptions!$E$6-Assumptions!$D$6)),Assumptions!$F$6-SQRT((1-C1097)*(Assumptions!$F$6-Assumptions!$D$6)*(Assumptions!$F$6-Assumptions!$E$6)))</f>
        <v>0.102969552066557</v>
      </c>
      <c r="F1097" s="19" t="n">
        <f aca="false">IF(D1097&lt;(Assumptions!$E$7-Assumptions!$D$7)/(Assumptions!$F$7-Assumptions!$D$7),Assumptions!$D$7+SQRT(D1097*(Assumptions!$F$7-Assumptions!$D$7)*(Assumptions!$E$7-Assumptions!$D$7)),Assumptions!$F$7-SQRT((1-D1097)*(Assumptions!$F$7-Assumptions!$D$7)*(Assumptions!$F$7-Assumptions!$E$7)))</f>
        <v>0.444173732937155</v>
      </c>
      <c r="G1097" s="19" t="n">
        <f aca="false">MIN(Assumptions!$D$24,MAX(Assumptions!$D$23,Assumptions!$D$8+Assumptions!$E$8*'Random Draws'!E1097))</f>
        <v>0.073848950479092</v>
      </c>
      <c r="H1097" s="19" t="n">
        <f aca="false">IF('Random Draws'!F1097&lt;(Assumptions!$E$9-Assumptions!$D$9)/(Assumptions!$F$9-Assumptions!$D$9),Assumptions!$D$9+SQRT('Random Draws'!F1097*(Assumptions!$F$9-Assumptions!$D$9)*(Assumptions!$E$9-Assumptions!$D$9)),Assumptions!$F$9-SQRT((1-'Random Draws'!F1097)*(Assumptions!$F$9-Assumptions!$D$9)*(Assumptions!$F$9-Assumptions!$E$9)))</f>
        <v>0.30714343126005</v>
      </c>
      <c r="I1097" s="19" t="n">
        <f aca="false">IF('Random Draws'!G1097&lt;(Assumptions!$E$10-Assumptions!$D$10)/(Assumptions!$F$10-Assumptions!$D$10),Assumptions!$D$10+SQRT('Random Draws'!G1097*(Assumptions!$F$10-Assumptions!$D$10)*(Assumptions!$E$10-Assumptions!$D$10)),Assumptions!$F$10-SQRT((1-'Random Draws'!G1097)*(Assumptions!$F$10-Assumptions!$D$10)*(Assumptions!$F$10-Assumptions!$E$10)))</f>
        <v>0.0140909545394321</v>
      </c>
      <c r="J1097" s="19" t="n">
        <f aca="false">IF('Random Draws'!H1097&lt;(Assumptions!$E$11-Assumptions!$D$11)/(Assumptions!$F$11-Assumptions!$D$11),Assumptions!$D$11+SQRT('Random Draws'!H1097*(Assumptions!$F$11-Assumptions!$D$11)*(Assumptions!$E$11-Assumptions!$D$11)),Assumptions!$F$11-SQRT((1-'Random Draws'!H1097)*(Assumptions!$F$11-Assumptions!$D$11)*(Assumptions!$F$11-Assumptions!$E$11)))</f>
        <v>0.138552182520016</v>
      </c>
      <c r="K1097" s="19" t="n">
        <f aca="false">MAX(G1097,I1097+Assumptions!$D$21)</f>
        <v>0.073848950479092</v>
      </c>
      <c r="L1097" s="28" t="n">
        <f aca="false">(F1097-Assumptions!$D$15)*(1-H1097)+Assumptions!$D$15-J1097</f>
        <v>0.209125152071042</v>
      </c>
      <c r="M1097" s="21" t="n">
        <f aca="false">Assumptions!$D$14*(1+E1097)^1*L1097-Assumptions!$D$14*(1+E1097)^0*E1097*Assumptions!$D$16</f>
        <v>32.9975903678295</v>
      </c>
      <c r="N1097" s="21" t="n">
        <f aca="false">Assumptions!$D$14*(1+E1097)^2*L1097-Assumptions!$D$14*(1+E1097)^1*E1097*Assumptions!$D$16</f>
        <v>36.3953374672806</v>
      </c>
      <c r="O1097" s="21" t="n">
        <f aca="false">Assumptions!$D$14*(1+E1097)^3*L1097-Assumptions!$D$14*(1+E1097)^2*E1097*Assumptions!$D$16</f>
        <v>40.1429490635977</v>
      </c>
      <c r="P1097" s="21" t="n">
        <f aca="false">Assumptions!$D$14*(1+E1097)^4*L1097-Assumptions!$D$14*(1+E1097)^3*E1097*Assumptions!$D$16</f>
        <v>44.2764505473069</v>
      </c>
      <c r="Q1097" s="21" t="n">
        <f aca="false">Assumptions!$D$14*(1+E1097)^5*L1097-Assumptions!$D$14*(1+E1097)^4*E1097*Assumptions!$D$16</f>
        <v>48.8355768272602</v>
      </c>
      <c r="R1097" s="21" t="n">
        <f aca="false">M1097/(1+K1097)+N1097/(1+K1097)^2+O1097/(1+K1097)^3+P1097/(1+K1097)^4+Q1097/(1+K1097)^5</f>
        <v>162.203627345881</v>
      </c>
      <c r="S1097" s="21" t="n">
        <f aca="false">Q1097*(1+I1097)/(K1097-I1097)</f>
        <v>828.737910994307</v>
      </c>
      <c r="T1097" s="21" t="n">
        <f aca="false">R1097+S1097/(1+K1097)^5</f>
        <v>742.568637494947</v>
      </c>
      <c r="U1097" s="8" t="n">
        <f aca="false">(T1097-Assumptions!$D$17)/Assumptions!$D$18</f>
        <v>22.3027454997979</v>
      </c>
    </row>
    <row r="1098" customFormat="false" ht="15" hidden="false" customHeight="false" outlineLevel="0" collapsed="false">
      <c r="B1098" s="2" t="n">
        <v>1093</v>
      </c>
      <c r="C1098" s="27" t="n">
        <f aca="false">NORMSDIST('Random Draws'!C1098)</f>
        <v>0.33729551201595</v>
      </c>
      <c r="D1098" s="27" t="n">
        <f aca="false">NORMSDIST(Assumptions!$D$22*'Random Draws'!C1098+SQRT(1-Assumptions!$D$22^2)*'Random Draws'!D1098)</f>
        <v>0.0552841252310364</v>
      </c>
      <c r="E1098" s="19" t="n">
        <f aca="false">IF(C1098&lt;(Assumptions!$E$6-Assumptions!$D$6)/(Assumptions!$F$6-Assumptions!$D$6),Assumptions!$D$6+SQRT(C1098*(Assumptions!$F$6-Assumptions!$D$6)*(Assumptions!$E$6-Assumptions!$D$6)),Assumptions!$F$6-SQRT((1-C1098)*(Assumptions!$F$6-Assumptions!$D$6)*(Assumptions!$F$6-Assumptions!$E$6)))</f>
        <v>0.0810667451848786</v>
      </c>
      <c r="F1098" s="19" t="n">
        <f aca="false">IF(D1098&lt;(Assumptions!$E$7-Assumptions!$D$7)/(Assumptions!$F$7-Assumptions!$D$7),Assumptions!$D$7+SQRT(D1098*(Assumptions!$F$7-Assumptions!$D$7)*(Assumptions!$E$7-Assumptions!$D$7)),Assumptions!$F$7-SQRT((1-D1098)*(Assumptions!$F$7-Assumptions!$D$7)*(Assumptions!$F$7-Assumptions!$E$7)))</f>
        <v>0.378212763419817</v>
      </c>
      <c r="G1098" s="19" t="n">
        <f aca="false">MIN(Assumptions!$D$24,MAX(Assumptions!$D$23,Assumptions!$D$8+Assumptions!$E$8*'Random Draws'!E1098))</f>
        <v>0.07634287865966</v>
      </c>
      <c r="H1098" s="19" t="n">
        <f aca="false">IF('Random Draws'!F1098&lt;(Assumptions!$E$9-Assumptions!$D$9)/(Assumptions!$F$9-Assumptions!$D$9),Assumptions!$D$9+SQRT('Random Draws'!F1098*(Assumptions!$F$9-Assumptions!$D$9)*(Assumptions!$E$9-Assumptions!$D$9)),Assumptions!$F$9-SQRT((1-'Random Draws'!F1098)*(Assumptions!$F$9-Assumptions!$D$9)*(Assumptions!$F$9-Assumptions!$E$9)))</f>
        <v>0.284822275216426</v>
      </c>
      <c r="I1098" s="19" t="n">
        <f aca="false">IF('Random Draws'!G1098&lt;(Assumptions!$E$10-Assumptions!$D$10)/(Assumptions!$F$10-Assumptions!$D$10),Assumptions!$D$10+SQRT('Random Draws'!G1098*(Assumptions!$F$10-Assumptions!$D$10)*(Assumptions!$E$10-Assumptions!$D$10)),Assumptions!$F$10-SQRT((1-'Random Draws'!G1098)*(Assumptions!$F$10-Assumptions!$D$10)*(Assumptions!$F$10-Assumptions!$E$10)))</f>
        <v>0.0140499827477812</v>
      </c>
      <c r="J1098" s="19" t="n">
        <f aca="false">IF('Random Draws'!H1098&lt;(Assumptions!$E$11-Assumptions!$D$11)/(Assumptions!$F$11-Assumptions!$D$11),Assumptions!$D$11+SQRT('Random Draws'!H1098*(Assumptions!$F$11-Assumptions!$D$11)*(Assumptions!$E$11-Assumptions!$D$11)),Assumptions!$F$11-SQRT((1-'Random Draws'!H1098)*(Assumptions!$F$11-Assumptions!$D$11)*(Assumptions!$F$11-Assumptions!$E$11)))</f>
        <v>0.181299859249481</v>
      </c>
      <c r="K1098" s="19" t="n">
        <f aca="false">MAX(G1098,I1098+Assumptions!$D$21)</f>
        <v>0.07634287865966</v>
      </c>
      <c r="L1098" s="28" t="n">
        <f aca="false">(F1098-Assumptions!$D$15)*(1-H1098)+Assumptions!$D$15-J1098</f>
        <v>0.126216380155347</v>
      </c>
      <c r="M1098" s="21" t="n">
        <f aca="false">Assumptions!$D$14*(1+E1098)^1*L1098-Assumptions!$D$14*(1+E1098)^0*E1098*Assumptions!$D$16</f>
        <v>19.4323676945618</v>
      </c>
      <c r="N1098" s="21" t="n">
        <f aca="false">Assumptions!$D$14*(1+E1098)^2*L1098-Assumptions!$D$14*(1+E1098)^1*E1098*Assumptions!$D$16</f>
        <v>21.0076864947957</v>
      </c>
      <c r="O1098" s="21" t="n">
        <f aca="false">Assumptions!$D$14*(1+E1098)^3*L1098-Assumptions!$D$14*(1+E1098)^2*E1098*Assumptions!$D$16</f>
        <v>22.7107112627931</v>
      </c>
      <c r="P1098" s="21" t="n">
        <f aca="false">Assumptions!$D$14*(1+E1098)^4*L1098-Assumptions!$D$14*(1+E1098)^3*E1098*Assumptions!$D$16</f>
        <v>24.5517947057013</v>
      </c>
      <c r="Q1098" s="21" t="n">
        <f aca="false">Assumptions!$D$14*(1+E1098)^5*L1098-Assumptions!$D$14*(1+E1098)^4*E1098*Assumptions!$D$16</f>
        <v>26.5421287909398</v>
      </c>
      <c r="R1098" s="21" t="n">
        <f aca="false">M1098/(1+K1098)+N1098/(1+K1098)^2+O1098/(1+K1098)^3+P1098/(1+K1098)^4+Q1098/(1+K1098)^5</f>
        <v>91.0661850586463</v>
      </c>
      <c r="S1098" s="21" t="n">
        <f aca="false">Q1098*(1+I1098)/(K1098-I1098)</f>
        <v>432.072467470715</v>
      </c>
      <c r="T1098" s="21" t="n">
        <f aca="false">R1098+S1098/(1+K1098)^5</f>
        <v>390.157212223827</v>
      </c>
      <c r="U1098" s="8" t="n">
        <f aca="false">(T1098-Assumptions!$D$17)/Assumptions!$D$18</f>
        <v>8.20628848895309</v>
      </c>
    </row>
    <row r="1099" customFormat="false" ht="15" hidden="false" customHeight="false" outlineLevel="0" collapsed="false">
      <c r="B1099" s="2" t="n">
        <v>1094</v>
      </c>
      <c r="C1099" s="27" t="n">
        <f aca="false">NORMSDIST('Random Draws'!C1099)</f>
        <v>0.443599104781199</v>
      </c>
      <c r="D1099" s="27" t="n">
        <f aca="false">NORMSDIST(Assumptions!$D$22*'Random Draws'!C1099+SQRT(1-Assumptions!$D$22^2)*'Random Draws'!D1099)</f>
        <v>0.75685990777005</v>
      </c>
      <c r="E1099" s="19" t="n">
        <f aca="false">IF(C1099&lt;(Assumptions!$E$6-Assumptions!$D$6)/(Assumptions!$F$6-Assumptions!$D$6),Assumptions!$D$6+SQRT(C1099*(Assumptions!$F$6-Assumptions!$D$6)*(Assumptions!$E$6-Assumptions!$D$6)),Assumptions!$F$6-SQRT((1-C1099)*(Assumptions!$F$6-Assumptions!$D$6)*(Assumptions!$F$6-Assumptions!$E$6)))</f>
        <v>0.0870955998359294</v>
      </c>
      <c r="F1099" s="19" t="n">
        <f aca="false">IF(D1099&lt;(Assumptions!$E$7-Assumptions!$D$7)/(Assumptions!$F$7-Assumptions!$D$7),Assumptions!$D$7+SQRT(D1099*(Assumptions!$F$7-Assumptions!$D$7)*(Assumptions!$E$7-Assumptions!$D$7)),Assumptions!$F$7-SQRT((1-D1099)*(Assumptions!$F$7-Assumptions!$D$7)*(Assumptions!$F$7-Assumptions!$E$7)))</f>
        <v>0.428814099837911</v>
      </c>
      <c r="G1099" s="19" t="n">
        <f aca="false">MIN(Assumptions!$D$24,MAX(Assumptions!$D$23,Assumptions!$D$8+Assumptions!$E$8*'Random Draws'!E1099))</f>
        <v>0.080909745247471</v>
      </c>
      <c r="H1099" s="19" t="n">
        <f aca="false">IF('Random Draws'!F1099&lt;(Assumptions!$E$9-Assumptions!$D$9)/(Assumptions!$F$9-Assumptions!$D$9),Assumptions!$D$9+SQRT('Random Draws'!F1099*(Assumptions!$F$9-Assumptions!$D$9)*(Assumptions!$E$9-Assumptions!$D$9)),Assumptions!$F$9-SQRT((1-'Random Draws'!F1099)*(Assumptions!$F$9-Assumptions!$D$9)*(Assumptions!$F$9-Assumptions!$E$9)))</f>
        <v>0.284917627388213</v>
      </c>
      <c r="I1099" s="19" t="n">
        <f aca="false">IF('Random Draws'!G1099&lt;(Assumptions!$E$10-Assumptions!$D$10)/(Assumptions!$F$10-Assumptions!$D$10),Assumptions!$D$10+SQRT('Random Draws'!G1099*(Assumptions!$F$10-Assumptions!$D$10)*(Assumptions!$E$10-Assumptions!$D$10)),Assumptions!$F$10-SQRT((1-'Random Draws'!G1099)*(Assumptions!$F$10-Assumptions!$D$10)*(Assumptions!$F$10-Assumptions!$E$10)))</f>
        <v>0.0218884458966405</v>
      </c>
      <c r="J1099" s="19" t="n">
        <f aca="false">IF('Random Draws'!H1099&lt;(Assumptions!$E$11-Assumptions!$D$11)/(Assumptions!$F$11-Assumptions!$D$11),Assumptions!$D$11+SQRT('Random Draws'!H1099*(Assumptions!$F$11-Assumptions!$D$11)*(Assumptions!$E$11-Assumptions!$D$11)),Assumptions!$F$11-SQRT((1-'Random Draws'!H1099)*(Assumptions!$F$11-Assumptions!$D$11)*(Assumptions!$F$11-Assumptions!$E$11)))</f>
        <v>0.149304707916374</v>
      </c>
      <c r="K1099" s="19" t="n">
        <f aca="false">MAX(G1099,I1099+Assumptions!$D$21)</f>
        <v>0.080909745247471</v>
      </c>
      <c r="L1099" s="28" t="n">
        <f aca="false">(F1099-Assumptions!$D$15)*(1-H1099)+Assumptions!$D$15-J1099</f>
        <v>0.194371987565575</v>
      </c>
      <c r="M1099" s="21" t="n">
        <f aca="false">Assumptions!$D$14*(1+E1099)^1*L1099-Assumptions!$D$14*(1+E1099)^0*E1099*Assumptions!$D$16</f>
        <v>30.2597693407292</v>
      </c>
      <c r="N1099" s="21" t="n">
        <f aca="false">Assumptions!$D$14*(1+E1099)^2*L1099-Assumptions!$D$14*(1+E1099)^1*E1099*Assumptions!$D$16</f>
        <v>32.8952621023569</v>
      </c>
      <c r="O1099" s="21" t="n">
        <f aca="false">Assumptions!$D$14*(1+E1099)^3*L1099-Assumptions!$D$14*(1+E1099)^2*E1099*Assumptions!$D$16</f>
        <v>35.7602946869218</v>
      </c>
      <c r="P1099" s="21" t="n">
        <f aca="false">Assumptions!$D$14*(1+E1099)^4*L1099-Assumptions!$D$14*(1+E1099)^3*E1099*Assumptions!$D$16</f>
        <v>38.8748590029888</v>
      </c>
      <c r="Q1099" s="21" t="n">
        <f aca="false">Assumptions!$D$14*(1+E1099)^5*L1099-Assumptions!$D$14*(1+E1099)^4*E1099*Assumptions!$D$16</f>
        <v>42.2606881663913</v>
      </c>
      <c r="R1099" s="21" t="n">
        <f aca="false">M1099/(1+K1099)+N1099/(1+K1099)^2+O1099/(1+K1099)^3+P1099/(1+K1099)^4+Q1099/(1+K1099)^5</f>
        <v>141.584900065792</v>
      </c>
      <c r="S1099" s="21" t="n">
        <f aca="false">Q1099*(1+I1099)/(K1099-I1099)</f>
        <v>731.697021717101</v>
      </c>
      <c r="T1099" s="21" t="n">
        <f aca="false">R1099+S1099/(1+K1099)^5</f>
        <v>637.473501294954</v>
      </c>
      <c r="U1099" s="8" t="n">
        <f aca="false">(T1099-Assumptions!$D$17)/Assumptions!$D$18</f>
        <v>18.0989400517982</v>
      </c>
    </row>
    <row r="1100" customFormat="false" ht="15" hidden="false" customHeight="false" outlineLevel="0" collapsed="false">
      <c r="B1100" s="2" t="n">
        <v>1095</v>
      </c>
      <c r="C1100" s="27" t="n">
        <f aca="false">NORMSDIST('Random Draws'!C1100)</f>
        <v>0.772173602071788</v>
      </c>
      <c r="D1100" s="27" t="n">
        <f aca="false">NORMSDIST(Assumptions!$D$22*'Random Draws'!C1100+SQRT(1-Assumptions!$D$22^2)*'Random Draws'!D1100)</f>
        <v>0.238038791701955</v>
      </c>
      <c r="E1100" s="19" t="n">
        <f aca="false">IF(C1100&lt;(Assumptions!$E$6-Assumptions!$D$6)/(Assumptions!$F$6-Assumptions!$D$6),Assumptions!$D$6+SQRT(C1100*(Assumptions!$F$6-Assumptions!$D$6)*(Assumptions!$E$6-Assumptions!$D$6)),Assumptions!$F$6-SQRT((1-C1100)*(Assumptions!$F$6-Assumptions!$D$6)*(Assumptions!$F$6-Assumptions!$E$6)))</f>
        <v>0.106248970539537</v>
      </c>
      <c r="F1100" s="19" t="n">
        <f aca="false">IF(D1100&lt;(Assumptions!$E$7-Assumptions!$D$7)/(Assumptions!$F$7-Assumptions!$D$7),Assumptions!$D$7+SQRT(D1100*(Assumptions!$F$7-Assumptions!$D$7)*(Assumptions!$E$7-Assumptions!$D$7)),Assumptions!$F$7-SQRT((1-D1100)*(Assumptions!$F$7-Assumptions!$D$7)*(Assumptions!$F$7-Assumptions!$E$7)))</f>
        <v>0.397791966741779</v>
      </c>
      <c r="G1100" s="19" t="n">
        <f aca="false">MIN(Assumptions!$D$24,MAX(Assumptions!$D$23,Assumptions!$D$8+Assumptions!$E$8*'Random Draws'!E1100))</f>
        <v>0.079998406295134</v>
      </c>
      <c r="H1100" s="19" t="n">
        <f aca="false">IF('Random Draws'!F1100&lt;(Assumptions!$E$9-Assumptions!$D$9)/(Assumptions!$F$9-Assumptions!$D$9),Assumptions!$D$9+SQRT('Random Draws'!F1100*(Assumptions!$F$9-Assumptions!$D$9)*(Assumptions!$E$9-Assumptions!$D$9)),Assumptions!$F$9-SQRT((1-'Random Draws'!F1100)*(Assumptions!$F$9-Assumptions!$D$9)*(Assumptions!$F$9-Assumptions!$E$9)))</f>
        <v>0.281466471277953</v>
      </c>
      <c r="I1100" s="19" t="n">
        <f aca="false">IF('Random Draws'!G1100&lt;(Assumptions!$E$10-Assumptions!$D$10)/(Assumptions!$F$10-Assumptions!$D$10),Assumptions!$D$10+SQRT('Random Draws'!G1100*(Assumptions!$F$10-Assumptions!$D$10)*(Assumptions!$E$10-Assumptions!$D$10)),Assumptions!$F$10-SQRT((1-'Random Draws'!G1100)*(Assumptions!$F$10-Assumptions!$D$10)*(Assumptions!$F$10-Assumptions!$E$10)))</f>
        <v>0.013663397664812</v>
      </c>
      <c r="J1100" s="19" t="n">
        <f aca="false">IF('Random Draws'!H1100&lt;(Assumptions!$E$11-Assumptions!$D$11)/(Assumptions!$F$11-Assumptions!$D$11),Assumptions!$D$11+SQRT('Random Draws'!H1100*(Assumptions!$F$11-Assumptions!$D$11)*(Assumptions!$E$11-Assumptions!$D$11)),Assumptions!$F$11-SQRT((1-'Random Draws'!H1100)*(Assumptions!$F$11-Assumptions!$D$11)*(Assumptions!$F$11-Assumptions!$E$11)))</f>
        <v>0.170970826202413</v>
      </c>
      <c r="K1100" s="19" t="n">
        <f aca="false">MAX(G1100,I1100+Assumptions!$D$21)</f>
        <v>0.079998406295134</v>
      </c>
      <c r="L1100" s="28" t="n">
        <f aca="false">(F1100-Assumptions!$D$15)*(1-H1100)+Assumptions!$D$15-J1100</f>
        <v>0.151446680623975</v>
      </c>
      <c r="M1100" s="21" t="n">
        <f aca="false">Assumptions!$D$14*(1+E1100)^1*L1100-Assumptions!$D$14*(1+E1100)^0*E1100*Assumptions!$D$16</f>
        <v>23.8307884852788</v>
      </c>
      <c r="N1100" s="21" t="n">
        <f aca="false">Assumptions!$D$14*(1+E1100)^2*L1100-Assumptions!$D$14*(1+E1100)^1*E1100*Assumptions!$D$16</f>
        <v>26.3627852289851</v>
      </c>
      <c r="O1100" s="21" t="n">
        <f aca="false">Assumptions!$D$14*(1+E1100)^3*L1100-Assumptions!$D$14*(1+E1100)^2*E1100*Assumptions!$D$16</f>
        <v>29.1638040201197</v>
      </c>
      <c r="P1100" s="21" t="n">
        <f aca="false">Assumptions!$D$14*(1+E1100)^4*L1100-Assumptions!$D$14*(1+E1100)^3*E1100*Assumptions!$D$16</f>
        <v>32.2624281742742</v>
      </c>
      <c r="Q1100" s="21" t="n">
        <f aca="false">Assumptions!$D$14*(1+E1100)^5*L1100-Assumptions!$D$14*(1+E1100)^4*E1100*Assumptions!$D$16</f>
        <v>35.6902779548966</v>
      </c>
      <c r="R1100" s="21" t="n">
        <f aca="false">M1100/(1+K1100)+N1100/(1+K1100)^2+O1100/(1+K1100)^3+P1100/(1+K1100)^4+Q1100/(1+K1100)^5</f>
        <v>115.823124239377</v>
      </c>
      <c r="S1100" s="21" t="n">
        <f aca="false">Q1100*(1+I1100)/(K1100-I1100)</f>
        <v>545.382131733453</v>
      </c>
      <c r="T1100" s="21" t="n">
        <f aca="false">R1100+S1100/(1+K1100)^5</f>
        <v>487.003777720113</v>
      </c>
      <c r="U1100" s="8" t="n">
        <f aca="false">(T1100-Assumptions!$D$17)/Assumptions!$D$18</f>
        <v>12.0801511088045</v>
      </c>
    </row>
    <row r="1101" customFormat="false" ht="15" hidden="false" customHeight="false" outlineLevel="0" collapsed="false">
      <c r="B1101" s="2" t="n">
        <v>1096</v>
      </c>
      <c r="C1101" s="27" t="n">
        <f aca="false">NORMSDIST('Random Draws'!C1101)</f>
        <v>0.648060868532103</v>
      </c>
      <c r="D1101" s="27" t="n">
        <f aca="false">NORMSDIST(Assumptions!$D$22*'Random Draws'!C1101+SQRT(1-Assumptions!$D$22^2)*'Random Draws'!D1101)</f>
        <v>0.584628310663572</v>
      </c>
      <c r="E1101" s="19" t="n">
        <f aca="false">IF(C1101&lt;(Assumptions!$E$6-Assumptions!$D$6)/(Assumptions!$F$6-Assumptions!$D$6),Assumptions!$D$6+SQRT(C1101*(Assumptions!$F$6-Assumptions!$D$6)*(Assumptions!$E$6-Assumptions!$D$6)),Assumptions!$F$6-SQRT((1-C1101)*(Assumptions!$F$6-Assumptions!$D$6)*(Assumptions!$F$6-Assumptions!$E$6)))</f>
        <v>0.0980512734717789</v>
      </c>
      <c r="F1101" s="19" t="n">
        <f aca="false">IF(D1101&lt;(Assumptions!$E$7-Assumptions!$D$7)/(Assumptions!$F$7-Assumptions!$D$7),Assumptions!$D$7+SQRT(D1101*(Assumptions!$F$7-Assumptions!$D$7)*(Assumptions!$E$7-Assumptions!$D$7)),Assumptions!$F$7-SQRT((1-D1101)*(Assumptions!$F$7-Assumptions!$D$7)*(Assumptions!$F$7-Assumptions!$E$7)))</f>
        <v>0.419226428762685</v>
      </c>
      <c r="G1101" s="19" t="n">
        <f aca="false">MIN(Assumptions!$D$24,MAX(Assumptions!$D$23,Assumptions!$D$8+Assumptions!$E$8*'Random Draws'!E1101))</f>
        <v>0.089589289983069</v>
      </c>
      <c r="H1101" s="19" t="n">
        <f aca="false">IF('Random Draws'!F1101&lt;(Assumptions!$E$9-Assumptions!$D$9)/(Assumptions!$F$9-Assumptions!$D$9),Assumptions!$D$9+SQRT('Random Draws'!F1101*(Assumptions!$F$9-Assumptions!$D$9)*(Assumptions!$E$9-Assumptions!$D$9)),Assumptions!$F$9-SQRT((1-'Random Draws'!F1101)*(Assumptions!$F$9-Assumptions!$D$9)*(Assumptions!$F$9-Assumptions!$E$9)))</f>
        <v>0.316074569477535</v>
      </c>
      <c r="I1101" s="19" t="n">
        <f aca="false">IF('Random Draws'!G1101&lt;(Assumptions!$E$10-Assumptions!$D$10)/(Assumptions!$F$10-Assumptions!$D$10),Assumptions!$D$10+SQRT('Random Draws'!G1101*(Assumptions!$F$10-Assumptions!$D$10)*(Assumptions!$E$10-Assumptions!$D$10)),Assumptions!$F$10-SQRT((1-'Random Draws'!G1101)*(Assumptions!$F$10-Assumptions!$D$10)*(Assumptions!$F$10-Assumptions!$E$10)))</f>
        <v>0.0242338533861253</v>
      </c>
      <c r="J1101" s="19" t="n">
        <f aca="false">IF('Random Draws'!H1101&lt;(Assumptions!$E$11-Assumptions!$D$11)/(Assumptions!$F$11-Assumptions!$D$11),Assumptions!$D$11+SQRT('Random Draws'!H1101*(Assumptions!$F$11-Assumptions!$D$11)*(Assumptions!$E$11-Assumptions!$D$11)),Assumptions!$F$11-SQRT((1-'Random Draws'!H1101)*(Assumptions!$F$11-Assumptions!$D$11)*(Assumptions!$F$11-Assumptions!$E$11)))</f>
        <v>0.137662197655785</v>
      </c>
      <c r="K1101" s="19" t="n">
        <f aca="false">MAX(G1101,I1101+Assumptions!$D$21)</f>
        <v>0.089589289983069</v>
      </c>
      <c r="L1101" s="28" t="n">
        <f aca="false">(F1101-Assumptions!$D$15)*(1-H1101)+Assumptions!$D$15-J1101</f>
        <v>0.19014711215421</v>
      </c>
      <c r="M1101" s="21" t="n">
        <f aca="false">Assumptions!$D$14*(1+E1101)^1*L1101-Assumptions!$D$14*(1+E1101)^0*E1101*Assumptions!$D$16</f>
        <v>29.8482123643449</v>
      </c>
      <c r="N1101" s="21" t="n">
        <f aca="false">Assumptions!$D$14*(1+E1101)^2*L1101-Assumptions!$D$14*(1+E1101)^1*E1101*Assumptions!$D$16</f>
        <v>32.774867597525</v>
      </c>
      <c r="O1101" s="21" t="n">
        <f aca="false">Assumptions!$D$14*(1+E1101)^3*L1101-Assumptions!$D$14*(1+E1101)^2*E1101*Assumptions!$D$16</f>
        <v>35.9884851033313</v>
      </c>
      <c r="P1101" s="21" t="n">
        <f aca="false">Assumptions!$D$14*(1+E1101)^4*L1101-Assumptions!$D$14*(1+E1101)^3*E1101*Assumptions!$D$16</f>
        <v>39.5172018980331</v>
      </c>
      <c r="Q1101" s="21" t="n">
        <f aca="false">Assumptions!$D$14*(1+E1101)^5*L1101-Assumptions!$D$14*(1+E1101)^4*E1101*Assumptions!$D$16</f>
        <v>43.3919138681766</v>
      </c>
      <c r="R1101" s="21" t="n">
        <f aca="false">M1101/(1+K1101)+N1101/(1+K1101)^2+O1101/(1+K1101)^3+P1101/(1+K1101)^4+Q1101/(1+K1101)^5</f>
        <v>139.114078966925</v>
      </c>
      <c r="S1101" s="21" t="n">
        <f aca="false">Q1101*(1+I1101)/(K1101-I1101)</f>
        <v>680.027086669019</v>
      </c>
      <c r="T1101" s="21" t="n">
        <f aca="false">R1101+S1101/(1+K1101)^5</f>
        <v>581.918637443072</v>
      </c>
      <c r="U1101" s="8" t="n">
        <f aca="false">(T1101-Assumptions!$D$17)/Assumptions!$D$18</f>
        <v>15.8767454977229</v>
      </c>
    </row>
    <row r="1102" customFormat="false" ht="15" hidden="false" customHeight="false" outlineLevel="0" collapsed="false">
      <c r="B1102" s="2" t="n">
        <v>1097</v>
      </c>
      <c r="C1102" s="27" t="n">
        <f aca="false">NORMSDIST('Random Draws'!C1102)</f>
        <v>0.153276249684228</v>
      </c>
      <c r="D1102" s="27" t="n">
        <f aca="false">NORMSDIST(Assumptions!$D$22*'Random Draws'!C1102+SQRT(1-Assumptions!$D$22^2)*'Random Draws'!D1102)</f>
        <v>0.0665255637501786</v>
      </c>
      <c r="E1102" s="19" t="n">
        <f aca="false">IF(C1102&lt;(Assumptions!$E$6-Assumptions!$D$6)/(Assumptions!$F$6-Assumptions!$D$6),Assumptions!$D$6+SQRT(C1102*(Assumptions!$F$6-Assumptions!$D$6)*(Assumptions!$E$6-Assumptions!$D$6)),Assumptions!$F$6-SQRT((1-C1102)*(Assumptions!$F$6-Assumptions!$D$6)*(Assumptions!$F$6-Assumptions!$E$6)))</f>
        <v>0.0676835916820983</v>
      </c>
      <c r="F1102" s="19" t="n">
        <f aca="false">IF(D1102&lt;(Assumptions!$E$7-Assumptions!$D$7)/(Assumptions!$F$7-Assumptions!$D$7),Assumptions!$D$7+SQRT(D1102*(Assumptions!$F$7-Assumptions!$D$7)*(Assumptions!$E$7-Assumptions!$D$7)),Assumptions!$F$7-SQRT((1-D1102)*(Assumptions!$F$7-Assumptions!$D$7)*(Assumptions!$F$7-Assumptions!$E$7)))</f>
        <v>0.379978823351266</v>
      </c>
      <c r="G1102" s="19" t="n">
        <f aca="false">MIN(Assumptions!$D$24,MAX(Assumptions!$D$23,Assumptions!$D$8+Assumptions!$E$8*'Random Draws'!E1102))</f>
        <v>0.094611163972938</v>
      </c>
      <c r="H1102" s="19" t="n">
        <f aca="false">IF('Random Draws'!F1102&lt;(Assumptions!$E$9-Assumptions!$D$9)/(Assumptions!$F$9-Assumptions!$D$9),Assumptions!$D$9+SQRT('Random Draws'!F1102*(Assumptions!$F$9-Assumptions!$D$9)*(Assumptions!$E$9-Assumptions!$D$9)),Assumptions!$F$9-SQRT((1-'Random Draws'!F1102)*(Assumptions!$F$9-Assumptions!$D$9)*(Assumptions!$F$9-Assumptions!$E$9)))</f>
        <v>0.306028879659167</v>
      </c>
      <c r="I1102" s="19" t="n">
        <f aca="false">IF('Random Draws'!G1102&lt;(Assumptions!$E$10-Assumptions!$D$10)/(Assumptions!$F$10-Assumptions!$D$10),Assumptions!$D$10+SQRT('Random Draws'!G1102*(Assumptions!$F$10-Assumptions!$D$10)*(Assumptions!$E$10-Assumptions!$D$10)),Assumptions!$F$10-SQRT((1-'Random Draws'!G1102)*(Assumptions!$F$10-Assumptions!$D$10)*(Assumptions!$F$10-Assumptions!$E$10)))</f>
        <v>0.0187424314834476</v>
      </c>
      <c r="J1102" s="19" t="n">
        <f aca="false">IF('Random Draws'!H1102&lt;(Assumptions!$E$11-Assumptions!$D$11)/(Assumptions!$F$11-Assumptions!$D$11),Assumptions!$D$11+SQRT('Random Draws'!H1102*(Assumptions!$F$11-Assumptions!$D$11)*(Assumptions!$E$11-Assumptions!$D$11)),Assumptions!$F$11-SQRT((1-'Random Draws'!H1102)*(Assumptions!$F$11-Assumptions!$D$11)*(Assumptions!$F$11-Assumptions!$E$11)))</f>
        <v>0.151119439108506</v>
      </c>
      <c r="K1102" s="19" t="n">
        <f aca="false">MAX(G1102,I1102+Assumptions!$D$21)</f>
        <v>0.094611163972938</v>
      </c>
      <c r="L1102" s="28" t="n">
        <f aca="false">(F1102-Assumptions!$D$15)*(1-H1102)+Assumptions!$D$15-J1102</f>
        <v>0.152358644994055</v>
      </c>
      <c r="M1102" s="21" t="n">
        <f aca="false">Assumptions!$D$14*(1+E1102)^1*L1102-Assumptions!$D$14*(1+E1102)^0*E1102*Assumptions!$D$16</f>
        <v>23.2928460462881</v>
      </c>
      <c r="N1102" s="21" t="n">
        <f aca="false">Assumptions!$D$14*(1+E1102)^2*L1102-Assumptions!$D$14*(1+E1102)^1*E1102*Assumptions!$D$16</f>
        <v>24.869389527199</v>
      </c>
      <c r="O1102" s="21" t="n">
        <f aca="false">Assumptions!$D$14*(1+E1102)^3*L1102-Assumptions!$D$14*(1+E1102)^2*E1102*Assumptions!$D$16</f>
        <v>26.552639133341</v>
      </c>
      <c r="P1102" s="21" t="n">
        <f aca="false">Assumptions!$D$14*(1+E1102)^4*L1102-Assumptions!$D$14*(1+E1102)^3*E1102*Assumptions!$D$16</f>
        <v>28.3498171185242</v>
      </c>
      <c r="Q1102" s="21" t="n">
        <f aca="false">Assumptions!$D$14*(1+E1102)^5*L1102-Assumptions!$D$14*(1+E1102)^4*E1102*Assumptions!$D$16</f>
        <v>30.2686345646365</v>
      </c>
      <c r="R1102" s="21" t="n">
        <f aca="false">M1102/(1+K1102)+N1102/(1+K1102)^2+O1102/(1+K1102)^3+P1102/(1+K1102)^4+Q1102/(1+K1102)^5</f>
        <v>101.290211170025</v>
      </c>
      <c r="S1102" s="21" t="n">
        <f aca="false">Q1102*(1+I1102)/(K1102-I1102)</f>
        <v>406.438085390885</v>
      </c>
      <c r="T1102" s="21" t="n">
        <f aca="false">R1102+S1102/(1+K1102)^5</f>
        <v>359.929817638261</v>
      </c>
      <c r="U1102" s="8" t="n">
        <f aca="false">(T1102-Assumptions!$D$17)/Assumptions!$D$18</f>
        <v>6.99719270553044</v>
      </c>
    </row>
    <row r="1103" customFormat="false" ht="15" hidden="false" customHeight="false" outlineLevel="0" collapsed="false">
      <c r="B1103" s="2" t="n">
        <v>1098</v>
      </c>
      <c r="C1103" s="27" t="n">
        <f aca="false">NORMSDIST('Random Draws'!C1103)</f>
        <v>0.18058414990482</v>
      </c>
      <c r="D1103" s="27" t="n">
        <f aca="false">NORMSDIST(Assumptions!$D$22*'Random Draws'!C1103+SQRT(1-Assumptions!$D$22^2)*'Random Draws'!D1103)</f>
        <v>0.119502312476037</v>
      </c>
      <c r="E1103" s="19" t="n">
        <f aca="false">IF(C1103&lt;(Assumptions!$E$6-Assumptions!$D$6)/(Assumptions!$F$6-Assumptions!$D$6),Assumptions!$D$6+SQRT(C1103*(Assumptions!$F$6-Assumptions!$D$6)*(Assumptions!$E$6-Assumptions!$D$6)),Assumptions!$F$6-SQRT((1-C1103)*(Assumptions!$F$6-Assumptions!$D$6)*(Assumptions!$F$6-Assumptions!$E$6)))</f>
        <v>0.0700486397283488</v>
      </c>
      <c r="F1103" s="19" t="n">
        <f aca="false">IF(D1103&lt;(Assumptions!$E$7-Assumptions!$D$7)/(Assumptions!$F$7-Assumptions!$D$7),Assumptions!$D$7+SQRT(D1103*(Assumptions!$F$7-Assumptions!$D$7)*(Assumptions!$E$7-Assumptions!$D$7)),Assumptions!$F$7-SQRT((1-D1103)*(Assumptions!$F$7-Assumptions!$D$7)*(Assumptions!$F$7-Assumptions!$E$7)))</f>
        <v>0.386777114759739</v>
      </c>
      <c r="G1103" s="19" t="n">
        <f aca="false">MIN(Assumptions!$D$24,MAX(Assumptions!$D$23,Assumptions!$D$8+Assumptions!$E$8*'Random Draws'!E1103))</f>
        <v>0.097452918520009</v>
      </c>
      <c r="H1103" s="19" t="n">
        <f aca="false">IF('Random Draws'!F1103&lt;(Assumptions!$E$9-Assumptions!$D$9)/(Assumptions!$F$9-Assumptions!$D$9),Assumptions!$D$9+SQRT('Random Draws'!F1103*(Assumptions!$F$9-Assumptions!$D$9)*(Assumptions!$E$9-Assumptions!$D$9)),Assumptions!$F$9-SQRT((1-'Random Draws'!F1103)*(Assumptions!$F$9-Assumptions!$D$9)*(Assumptions!$F$9-Assumptions!$E$9)))</f>
        <v>0.261749937744894</v>
      </c>
      <c r="I1103" s="19" t="n">
        <f aca="false">IF('Random Draws'!G1103&lt;(Assumptions!$E$10-Assumptions!$D$10)/(Assumptions!$F$10-Assumptions!$D$10),Assumptions!$D$10+SQRT('Random Draws'!G1103*(Assumptions!$F$10-Assumptions!$D$10)*(Assumptions!$E$10-Assumptions!$D$10)),Assumptions!$F$10-SQRT((1-'Random Draws'!G1103)*(Assumptions!$F$10-Assumptions!$D$10)*(Assumptions!$F$10-Assumptions!$E$10)))</f>
        <v>0.0261535819694138</v>
      </c>
      <c r="J1103" s="19" t="n">
        <f aca="false">IF('Random Draws'!H1103&lt;(Assumptions!$E$11-Assumptions!$D$11)/(Assumptions!$F$11-Assumptions!$D$11),Assumptions!$D$11+SQRT('Random Draws'!H1103*(Assumptions!$F$11-Assumptions!$D$11)*(Assumptions!$E$11-Assumptions!$D$11)),Assumptions!$F$11-SQRT((1-'Random Draws'!H1103)*(Assumptions!$F$11-Assumptions!$D$11)*(Assumptions!$F$11-Assumptions!$E$11)))</f>
        <v>0.217981328866308</v>
      </c>
      <c r="K1103" s="19" t="n">
        <f aca="false">MAX(G1103,I1103+Assumptions!$D$21)</f>
        <v>0.097452918520009</v>
      </c>
      <c r="L1103" s="28" t="n">
        <f aca="false">(F1103-Assumptions!$D$15)*(1-H1103)+Assumptions!$D$15-J1103</f>
        <v>0.101584392090755</v>
      </c>
      <c r="M1103" s="21" t="n">
        <f aca="false">Assumptions!$D$14*(1+E1103)^1*L1103-Assumptions!$D$14*(1+E1103)^0*E1103*Assumptions!$D$16</f>
        <v>15.4568233004615</v>
      </c>
      <c r="N1103" s="21" t="n">
        <f aca="false">Assumptions!$D$14*(1+E1103)^2*L1103-Assumptions!$D$14*(1+E1103)^1*E1103*Assumptions!$D$16</f>
        <v>16.5395527471803</v>
      </c>
      <c r="O1103" s="21" t="n">
        <f aca="false">Assumptions!$D$14*(1+E1103)^3*L1103-Assumptions!$D$14*(1+E1103)^2*E1103*Assumptions!$D$16</f>
        <v>17.6981259188356</v>
      </c>
      <c r="P1103" s="21" t="n">
        <f aca="false">Assumptions!$D$14*(1+E1103)^4*L1103-Assumptions!$D$14*(1+E1103)^3*E1103*Assumptions!$D$16</f>
        <v>18.937855565191</v>
      </c>
      <c r="Q1103" s="21" t="n">
        <f aca="false">Assumptions!$D$14*(1+E1103)^5*L1103-Assumptions!$D$14*(1+E1103)^4*E1103*Assumptions!$D$16</f>
        <v>20.2644265869046</v>
      </c>
      <c r="R1103" s="21" t="n">
        <f aca="false">M1103/(1+K1103)+N1103/(1+K1103)^2+O1103/(1+K1103)^3+P1103/(1+K1103)^4+Q1103/(1+K1103)^5</f>
        <v>66.9911254630548</v>
      </c>
      <c r="S1103" s="21" t="n">
        <f aca="false">Q1103*(1+I1103)/(K1103-I1103)</f>
        <v>291.649472978649</v>
      </c>
      <c r="T1103" s="21" t="n">
        <f aca="false">R1103+S1103/(1+K1103)^5</f>
        <v>250.193756765858</v>
      </c>
      <c r="U1103" s="8" t="n">
        <f aca="false">(T1103-Assumptions!$D$17)/Assumptions!$D$18</f>
        <v>2.60775027063433</v>
      </c>
    </row>
    <row r="1104" customFormat="false" ht="15" hidden="false" customHeight="false" outlineLevel="0" collapsed="false">
      <c r="B1104" s="2" t="n">
        <v>1099</v>
      </c>
      <c r="C1104" s="27" t="n">
        <f aca="false">NORMSDIST('Random Draws'!C1104)</f>
        <v>0.518453644408367</v>
      </c>
      <c r="D1104" s="27" t="n">
        <f aca="false">NORMSDIST(Assumptions!$D$22*'Random Draws'!C1104+SQRT(1-Assumptions!$D$22^2)*'Random Draws'!D1104)</f>
        <v>0.255447132865616</v>
      </c>
      <c r="E1104" s="19" t="n">
        <f aca="false">IF(C1104&lt;(Assumptions!$E$6-Assumptions!$D$6)/(Assumptions!$F$6-Assumptions!$D$6),Assumptions!$D$6+SQRT(C1104*(Assumptions!$F$6-Assumptions!$D$6)*(Assumptions!$E$6-Assumptions!$D$6)),Assumptions!$F$6-SQRT((1-C1104)*(Assumptions!$F$6-Assumptions!$D$6)*(Assumptions!$F$6-Assumptions!$E$6)))</f>
        <v>0.0909313564691445</v>
      </c>
      <c r="F1104" s="19" t="n">
        <f aca="false">IF(D1104&lt;(Assumptions!$E$7-Assumptions!$D$7)/(Assumptions!$F$7-Assumptions!$D$7),Assumptions!$D$7+SQRT(D1104*(Assumptions!$F$7-Assumptions!$D$7)*(Assumptions!$E$7-Assumptions!$D$7)),Assumptions!$F$7-SQRT((1-D1104)*(Assumptions!$F$7-Assumptions!$D$7)*(Assumptions!$F$7-Assumptions!$E$7)))</f>
        <v>0.39914949293661</v>
      </c>
      <c r="G1104" s="19" t="n">
        <f aca="false">MIN(Assumptions!$D$24,MAX(Assumptions!$D$23,Assumptions!$D$8+Assumptions!$E$8*'Random Draws'!E1104))</f>
        <v>0.103146644318704</v>
      </c>
      <c r="H1104" s="19" t="n">
        <f aca="false">IF('Random Draws'!F1104&lt;(Assumptions!$E$9-Assumptions!$D$9)/(Assumptions!$F$9-Assumptions!$D$9),Assumptions!$D$9+SQRT('Random Draws'!F1104*(Assumptions!$F$9-Assumptions!$D$9)*(Assumptions!$E$9-Assumptions!$D$9)),Assumptions!$F$9-SQRT((1-'Random Draws'!F1104)*(Assumptions!$F$9-Assumptions!$D$9)*(Assumptions!$F$9-Assumptions!$E$9)))</f>
        <v>0.32164061482134</v>
      </c>
      <c r="I1104" s="19" t="n">
        <f aca="false">IF('Random Draws'!G1104&lt;(Assumptions!$E$10-Assumptions!$D$10)/(Assumptions!$F$10-Assumptions!$D$10),Assumptions!$D$10+SQRT('Random Draws'!G1104*(Assumptions!$F$10-Assumptions!$D$10)*(Assumptions!$E$10-Assumptions!$D$10)),Assumptions!$F$10-SQRT((1-'Random Draws'!G1104)*(Assumptions!$F$10-Assumptions!$D$10)*(Assumptions!$F$10-Assumptions!$E$10)))</f>
        <v>0.022038501561781</v>
      </c>
      <c r="J1104" s="19" t="n">
        <f aca="false">IF('Random Draws'!H1104&lt;(Assumptions!$E$11-Assumptions!$D$11)/(Assumptions!$F$11-Assumptions!$D$11),Assumptions!$D$11+SQRT('Random Draws'!H1104*(Assumptions!$F$11-Assumptions!$D$11)*(Assumptions!$E$11-Assumptions!$D$11)),Assumptions!$F$11-SQRT((1-'Random Draws'!H1104)*(Assumptions!$F$11-Assumptions!$D$11)*(Assumptions!$F$11-Assumptions!$E$11)))</f>
        <v>0.197545968449875</v>
      </c>
      <c r="K1104" s="19" t="n">
        <f aca="false">MAX(G1104,I1104+Assumptions!$D$21)</f>
        <v>0.103146644318704</v>
      </c>
      <c r="L1104" s="28" t="n">
        <f aca="false">(F1104-Assumptions!$D$15)*(1-H1104)+Assumptions!$D$15-J1104</f>
        <v>0.115034116099752</v>
      </c>
      <c r="M1104" s="21" t="n">
        <f aca="false">Assumptions!$D$14*(1+E1104)^1*L1104-Assumptions!$D$14*(1+E1104)^0*E1104*Assumptions!$D$16</f>
        <v>17.8011256253143</v>
      </c>
      <c r="N1104" s="21" t="n">
        <f aca="false">Assumptions!$D$14*(1+E1104)^2*L1104-Assumptions!$D$14*(1+E1104)^1*E1104*Assumptions!$D$16</f>
        <v>19.4198061251017</v>
      </c>
      <c r="O1104" s="21" t="n">
        <f aca="false">Assumptions!$D$14*(1+E1104)^3*L1104-Assumptions!$D$14*(1+E1104)^2*E1104*Assumptions!$D$16</f>
        <v>21.185675438425</v>
      </c>
      <c r="P1104" s="21" t="n">
        <f aca="false">Assumptions!$D$14*(1+E1104)^4*L1104-Assumptions!$D$14*(1+E1104)^3*E1104*Assumptions!$D$16</f>
        <v>23.1121176437561</v>
      </c>
      <c r="Q1104" s="21" t="n">
        <f aca="false">Assumptions!$D$14*(1+E1104)^5*L1104-Assumptions!$D$14*(1+E1104)^4*E1104*Assumptions!$D$16</f>
        <v>25.2137338519773</v>
      </c>
      <c r="R1104" s="21" t="n">
        <f aca="false">M1104/(1+K1104)+N1104/(1+K1104)^2+O1104/(1+K1104)^3+P1104/(1+K1104)^4+Q1104/(1+K1104)^5</f>
        <v>78.9162462349961</v>
      </c>
      <c r="S1104" s="21" t="n">
        <f aca="false">Q1104*(1+I1104)/(K1104-I1104)</f>
        <v>317.716642114245</v>
      </c>
      <c r="T1104" s="21" t="n">
        <f aca="false">R1104+S1104/(1+K1104)^5</f>
        <v>273.395698523765</v>
      </c>
      <c r="U1104" s="8" t="n">
        <f aca="false">(T1104-Assumptions!$D$17)/Assumptions!$D$18</f>
        <v>3.53582794095061</v>
      </c>
    </row>
    <row r="1105" customFormat="false" ht="15" hidden="false" customHeight="false" outlineLevel="0" collapsed="false">
      <c r="B1105" s="2" t="n">
        <v>1100</v>
      </c>
      <c r="C1105" s="27" t="n">
        <f aca="false">NORMSDIST('Random Draws'!C1105)</f>
        <v>0.833583146223126</v>
      </c>
      <c r="D1105" s="27" t="n">
        <f aca="false">NORMSDIST(Assumptions!$D$22*'Random Draws'!C1105+SQRT(1-Assumptions!$D$22^2)*'Random Draws'!D1105)</f>
        <v>0.881652185910745</v>
      </c>
      <c r="E1105" s="19" t="n">
        <f aca="false">IF(C1105&lt;(Assumptions!$E$6-Assumptions!$D$6)/(Assumptions!$F$6-Assumptions!$D$6),Assumptions!$D$6+SQRT(C1105*(Assumptions!$F$6-Assumptions!$D$6)*(Assumptions!$E$6-Assumptions!$D$6)),Assumptions!$F$6-SQRT((1-C1105)*(Assumptions!$F$6-Assumptions!$D$6)*(Assumptions!$F$6-Assumptions!$E$6)))</f>
        <v>0.111154129084315</v>
      </c>
      <c r="F1105" s="19" t="n">
        <f aca="false">IF(D1105&lt;(Assumptions!$E$7-Assumptions!$D$7)/(Assumptions!$F$7-Assumptions!$D$7),Assumptions!$D$7+SQRT(D1105*(Assumptions!$F$7-Assumptions!$D$7)*(Assumptions!$E$7-Assumptions!$D$7)),Assumptions!$F$7-SQRT((1-D1105)*(Assumptions!$F$7-Assumptions!$D$7)*(Assumptions!$F$7-Assumptions!$E$7)))</f>
        <v>0.438242443695189</v>
      </c>
      <c r="G1105" s="19" t="n">
        <f aca="false">MIN(Assumptions!$D$24,MAX(Assumptions!$D$23,Assumptions!$D$8+Assumptions!$E$8*'Random Draws'!E1105))</f>
        <v>0.080203358116527</v>
      </c>
      <c r="H1105" s="19" t="n">
        <f aca="false">IF('Random Draws'!F1105&lt;(Assumptions!$E$9-Assumptions!$D$9)/(Assumptions!$F$9-Assumptions!$D$9),Assumptions!$D$9+SQRT('Random Draws'!F1105*(Assumptions!$F$9-Assumptions!$D$9)*(Assumptions!$E$9-Assumptions!$D$9)),Assumptions!$F$9-SQRT((1-'Random Draws'!F1105)*(Assumptions!$F$9-Assumptions!$D$9)*(Assumptions!$F$9-Assumptions!$E$9)))</f>
        <v>0.262105904983709</v>
      </c>
      <c r="I1105" s="19" t="n">
        <f aca="false">IF('Random Draws'!G1105&lt;(Assumptions!$E$10-Assumptions!$D$10)/(Assumptions!$F$10-Assumptions!$D$10),Assumptions!$D$10+SQRT('Random Draws'!G1105*(Assumptions!$F$10-Assumptions!$D$10)*(Assumptions!$E$10-Assumptions!$D$10)),Assumptions!$F$10-SQRT((1-'Random Draws'!G1105)*(Assumptions!$F$10-Assumptions!$D$10)*(Assumptions!$F$10-Assumptions!$E$10)))</f>
        <v>0.0219382262965753</v>
      </c>
      <c r="J1105" s="19" t="n">
        <f aca="false">IF('Random Draws'!H1105&lt;(Assumptions!$E$11-Assumptions!$D$11)/(Assumptions!$F$11-Assumptions!$D$11),Assumptions!$D$11+SQRT('Random Draws'!H1105*(Assumptions!$F$11-Assumptions!$D$11)*(Assumptions!$E$11-Assumptions!$D$11)),Assumptions!$F$11-SQRT((1-'Random Draws'!H1105)*(Assumptions!$F$11-Assumptions!$D$11)*(Assumptions!$F$11-Assumptions!$E$11)))</f>
        <v>0.136335442798039</v>
      </c>
      <c r="K1105" s="19" t="n">
        <f aca="false">MAX(G1105,I1105+Assumptions!$D$21)</f>
        <v>0.080203358116527</v>
      </c>
      <c r="L1105" s="28" t="n">
        <f aca="false">(F1105-Assumptions!$D$15)*(1-H1105)+Assumptions!$D$15-J1105</f>
        <v>0.221114836238033</v>
      </c>
      <c r="M1105" s="21" t="n">
        <f aca="false">Assumptions!$D$14*(1+E1105)^1*L1105-Assumptions!$D$14*(1+E1105)^0*E1105*Assumptions!$D$16</f>
        <v>35.1419157151986</v>
      </c>
      <c r="N1105" s="21" t="n">
        <f aca="false">Assumptions!$D$14*(1+E1105)^2*L1105-Assumptions!$D$14*(1+E1105)^1*E1105*Assumptions!$D$16</f>
        <v>39.0480847508759</v>
      </c>
      <c r="O1105" s="21" t="n">
        <f aca="false">Assumptions!$D$14*(1+E1105)^3*L1105-Assumptions!$D$14*(1+E1105)^2*E1105*Assumptions!$D$16</f>
        <v>43.38844060377</v>
      </c>
      <c r="P1105" s="21" t="n">
        <f aca="false">Assumptions!$D$14*(1+E1105)^4*L1105-Assumptions!$D$14*(1+E1105)^3*E1105*Assumptions!$D$16</f>
        <v>48.2112449314086</v>
      </c>
      <c r="Q1105" s="21" t="n">
        <f aca="false">Assumptions!$D$14*(1+E1105)^5*L1105-Assumptions!$D$14*(1+E1105)^4*E1105*Assumptions!$D$16</f>
        <v>53.5701238738299</v>
      </c>
      <c r="R1105" s="21" t="n">
        <f aca="false">M1105/(1+K1105)+N1105/(1+K1105)^2+O1105/(1+K1105)^3+P1105/(1+K1105)^4+Q1105/(1+K1105)^5</f>
        <v>172.255861489272</v>
      </c>
      <c r="S1105" s="21" t="n">
        <f aca="false">Q1105*(1+I1105)/(K1105-I1105)</f>
        <v>939.59038045741</v>
      </c>
      <c r="T1105" s="21" t="n">
        <f aca="false">R1105+S1105/(1+K1105)^5</f>
        <v>811.123583412444</v>
      </c>
      <c r="U1105" s="8" t="n">
        <f aca="false">(T1105-Assumptions!$D$17)/Assumptions!$D$18</f>
        <v>25.0449433364978</v>
      </c>
    </row>
    <row r="1106" customFormat="false" ht="15" hidden="false" customHeight="false" outlineLevel="0" collapsed="false">
      <c r="B1106" s="2" t="n">
        <v>1101</v>
      </c>
      <c r="C1106" s="27" t="n">
        <f aca="false">NORMSDIST('Random Draws'!C1106)</f>
        <v>0.793826316728669</v>
      </c>
      <c r="D1106" s="27" t="n">
        <f aca="false">NORMSDIST(Assumptions!$D$22*'Random Draws'!C1106+SQRT(1-Assumptions!$D$22^2)*'Random Draws'!D1106)</f>
        <v>0.175218113445954</v>
      </c>
      <c r="E1106" s="19" t="n">
        <f aca="false">IF(C1106&lt;(Assumptions!$E$6-Assumptions!$D$6)/(Assumptions!$F$6-Assumptions!$D$6),Assumptions!$D$6+SQRT(C1106*(Assumptions!$F$6-Assumptions!$D$6)*(Assumptions!$E$6-Assumptions!$D$6)),Assumptions!$F$6-SQRT((1-C1106)*(Assumptions!$F$6-Assumptions!$D$6)*(Assumptions!$F$6-Assumptions!$E$6)))</f>
        <v>0.107892860352304</v>
      </c>
      <c r="F1106" s="19" t="n">
        <f aca="false">IF(D1106&lt;(Assumptions!$E$7-Assumptions!$D$7)/(Assumptions!$F$7-Assumptions!$D$7),Assumptions!$D$7+SQRT(D1106*(Assumptions!$F$7-Assumptions!$D$7)*(Assumptions!$E$7-Assumptions!$D$7)),Assumptions!$F$7-SQRT((1-D1106)*(Assumptions!$F$7-Assumptions!$D$7)*(Assumptions!$F$7-Assumptions!$E$7)))</f>
        <v>0.392423890585118</v>
      </c>
      <c r="G1106" s="19" t="n">
        <f aca="false">MIN(Assumptions!$D$24,MAX(Assumptions!$D$23,Assumptions!$D$8+Assumptions!$E$8*'Random Draws'!E1106))</f>
        <v>0.121566670122169</v>
      </c>
      <c r="H1106" s="19" t="n">
        <f aca="false">IF('Random Draws'!F1106&lt;(Assumptions!$E$9-Assumptions!$D$9)/(Assumptions!$F$9-Assumptions!$D$9),Assumptions!$D$9+SQRT('Random Draws'!F1106*(Assumptions!$F$9-Assumptions!$D$9)*(Assumptions!$E$9-Assumptions!$D$9)),Assumptions!$F$9-SQRT((1-'Random Draws'!F1106)*(Assumptions!$F$9-Assumptions!$D$9)*(Assumptions!$F$9-Assumptions!$E$9)))</f>
        <v>0.32336150109594</v>
      </c>
      <c r="I1106" s="19" t="n">
        <f aca="false">IF('Random Draws'!G1106&lt;(Assumptions!$E$10-Assumptions!$D$10)/(Assumptions!$F$10-Assumptions!$D$10),Assumptions!$D$10+SQRT('Random Draws'!G1106*(Assumptions!$F$10-Assumptions!$D$10)*(Assumptions!$E$10-Assumptions!$D$10)),Assumptions!$F$10-SQRT((1-'Random Draws'!G1106)*(Assumptions!$F$10-Assumptions!$D$10)*(Assumptions!$F$10-Assumptions!$E$10)))</f>
        <v>0.0179368828077921</v>
      </c>
      <c r="J1106" s="19" t="n">
        <f aca="false">IF('Random Draws'!H1106&lt;(Assumptions!$E$11-Assumptions!$D$11)/(Assumptions!$F$11-Assumptions!$D$11),Assumptions!$D$11+SQRT('Random Draws'!H1106*(Assumptions!$F$11-Assumptions!$D$11)*(Assumptions!$E$11-Assumptions!$D$11)),Assumptions!$F$11-SQRT((1-'Random Draws'!H1106)*(Assumptions!$F$11-Assumptions!$D$11)*(Assumptions!$F$11-Assumptions!$E$11)))</f>
        <v>0.188961505181694</v>
      </c>
      <c r="K1106" s="19" t="n">
        <f aca="false">MAX(G1106,I1106+Assumptions!$D$21)</f>
        <v>0.121566670122169</v>
      </c>
      <c r="L1106" s="28" t="n">
        <f aca="false">(F1106-Assumptions!$D$15)*(1-H1106)+Assumptions!$D$15-J1106</f>
        <v>0.118604602220384</v>
      </c>
      <c r="M1106" s="21" t="n">
        <f aca="false">Assumptions!$D$14*(1+E1106)^1*L1106-Assumptions!$D$14*(1+E1106)^0*E1106*Assumptions!$D$16</f>
        <v>18.5838388981762</v>
      </c>
      <c r="N1106" s="21" t="n">
        <f aca="false">Assumptions!$D$14*(1+E1106)^2*L1106-Assumptions!$D$14*(1+E1106)^1*E1106*Assumptions!$D$16</f>
        <v>20.5889024332269</v>
      </c>
      <c r="O1106" s="21" t="n">
        <f aca="false">Assumptions!$D$14*(1+E1106)^3*L1106-Assumptions!$D$14*(1+E1106)^2*E1106*Assumptions!$D$16</f>
        <v>22.8102980082622</v>
      </c>
      <c r="P1106" s="21" t="n">
        <f aca="false">Assumptions!$D$14*(1+E1106)^4*L1106-Assumptions!$D$14*(1+E1106)^3*E1106*Assumptions!$D$16</f>
        <v>25.2713663058621</v>
      </c>
      <c r="Q1106" s="21" t="n">
        <f aca="false">Assumptions!$D$14*(1+E1106)^5*L1106-Assumptions!$D$14*(1+E1106)^4*E1106*Assumptions!$D$16</f>
        <v>27.9979663016124</v>
      </c>
      <c r="R1106" s="21" t="n">
        <f aca="false">M1106/(1+K1106)+N1106/(1+K1106)^2+O1106/(1+K1106)^3+P1106/(1+K1106)^4+Q1106/(1+K1106)^5</f>
        <v>80.8520480654873</v>
      </c>
      <c r="S1106" s="21" t="n">
        <f aca="false">Q1106*(1+I1106)/(K1106-I1106)</f>
        <v>275.019019922923</v>
      </c>
      <c r="T1106" s="21" t="n">
        <f aca="false">R1106+S1106/(1+K1106)^5</f>
        <v>235.818345316391</v>
      </c>
      <c r="U1106" s="8" t="n">
        <f aca="false">(T1106-Assumptions!$D$17)/Assumptions!$D$18</f>
        <v>2.03273381265563</v>
      </c>
    </row>
    <row r="1107" customFormat="false" ht="15" hidden="false" customHeight="false" outlineLevel="0" collapsed="false">
      <c r="B1107" s="2" t="n">
        <v>1102</v>
      </c>
      <c r="C1107" s="27" t="n">
        <f aca="false">NORMSDIST('Random Draws'!C1107)</f>
        <v>0.0262885459959146</v>
      </c>
      <c r="D1107" s="27" t="n">
        <f aca="false">NORMSDIST(Assumptions!$D$22*'Random Draws'!C1107+SQRT(1-Assumptions!$D$22^2)*'Random Draws'!D1107)</f>
        <v>0.718411831044235</v>
      </c>
      <c r="E1107" s="19" t="n">
        <f aca="false">IF(C1107&lt;(Assumptions!$E$6-Assumptions!$D$6)/(Assumptions!$F$6-Assumptions!$D$6),Assumptions!$D$6+SQRT(C1107*(Assumptions!$F$6-Assumptions!$D$6)*(Assumptions!$E$6-Assumptions!$D$6)),Assumptions!$F$6-SQRT((1-C1107)*(Assumptions!$F$6-Assumptions!$D$6)*(Assumptions!$F$6-Assumptions!$E$6)))</f>
        <v>0.051464847577686</v>
      </c>
      <c r="F1107" s="19" t="n">
        <f aca="false">IF(D1107&lt;(Assumptions!$E$7-Assumptions!$D$7)/(Assumptions!$F$7-Assumptions!$D$7),Assumptions!$D$7+SQRT(D1107*(Assumptions!$F$7-Assumptions!$D$7)*(Assumptions!$E$7-Assumptions!$D$7)),Assumptions!$F$7-SQRT((1-D1107)*(Assumptions!$F$7-Assumptions!$D$7)*(Assumptions!$F$7-Assumptions!$E$7)))</f>
        <v>0.42643882189459</v>
      </c>
      <c r="G1107" s="19" t="n">
        <f aca="false">MIN(Assumptions!$D$24,MAX(Assumptions!$D$23,Assumptions!$D$8+Assumptions!$E$8*'Random Draws'!E1107))</f>
        <v>0.093049304437482</v>
      </c>
      <c r="H1107" s="19" t="n">
        <f aca="false">IF('Random Draws'!F1107&lt;(Assumptions!$E$9-Assumptions!$D$9)/(Assumptions!$F$9-Assumptions!$D$9),Assumptions!$D$9+SQRT('Random Draws'!F1107*(Assumptions!$F$9-Assumptions!$D$9)*(Assumptions!$E$9-Assumptions!$D$9)),Assumptions!$F$9-SQRT((1-'Random Draws'!F1107)*(Assumptions!$F$9-Assumptions!$D$9)*(Assumptions!$F$9-Assumptions!$E$9)))</f>
        <v>0.278467062178537</v>
      </c>
      <c r="I1107" s="19" t="n">
        <f aca="false">IF('Random Draws'!G1107&lt;(Assumptions!$E$10-Assumptions!$D$10)/(Assumptions!$F$10-Assumptions!$D$10),Assumptions!$D$10+SQRT('Random Draws'!G1107*(Assumptions!$F$10-Assumptions!$D$10)*(Assumptions!$E$10-Assumptions!$D$10)),Assumptions!$F$10-SQRT((1-'Random Draws'!G1107)*(Assumptions!$F$10-Assumptions!$D$10)*(Assumptions!$F$10-Assumptions!$E$10)))</f>
        <v>0.0237536307377417</v>
      </c>
      <c r="J1107" s="19" t="n">
        <f aca="false">IF('Random Draws'!H1107&lt;(Assumptions!$E$11-Assumptions!$D$11)/(Assumptions!$F$11-Assumptions!$D$11),Assumptions!$D$11+SQRT('Random Draws'!H1107*(Assumptions!$F$11-Assumptions!$D$11)*(Assumptions!$E$11-Assumptions!$D$11)),Assumptions!$F$11-SQRT((1-'Random Draws'!H1107)*(Assumptions!$F$11-Assumptions!$D$11)*(Assumptions!$F$11-Assumptions!$E$11)))</f>
        <v>0.15804566415333</v>
      </c>
      <c r="K1107" s="19" t="n">
        <f aca="false">MAX(G1107,I1107+Assumptions!$D$21)</f>
        <v>0.093049304437482</v>
      </c>
      <c r="L1107" s="28" t="n">
        <f aca="false">(F1107-Assumptions!$D$15)*(1-H1107)+Assumptions!$D$15-J1107</f>
        <v>0.185844709892607</v>
      </c>
      <c r="M1107" s="21" t="n">
        <f aca="false">Assumptions!$D$14*(1+E1107)^1*L1107-Assumptions!$D$14*(1+E1107)^0*E1107*Assumptions!$D$16</f>
        <v>28.1104589492876</v>
      </c>
      <c r="N1107" s="21" t="n">
        <f aca="false">Assumptions!$D$14*(1+E1107)^2*L1107-Assumptions!$D$14*(1+E1107)^1*E1107*Assumptions!$D$16</f>
        <v>29.5571594344515</v>
      </c>
      <c r="O1107" s="21" t="n">
        <f aca="false">Assumptions!$D$14*(1+E1107)^3*L1107-Assumptions!$D$14*(1+E1107)^2*E1107*Assumptions!$D$16</f>
        <v>31.0783141395749</v>
      </c>
      <c r="P1107" s="21" t="n">
        <f aca="false">Assumptions!$D$14*(1+E1107)^4*L1107-Assumptions!$D$14*(1+E1107)^3*E1107*Assumptions!$D$16</f>
        <v>32.6777548397396</v>
      </c>
      <c r="Q1107" s="21" t="n">
        <f aca="false">Assumptions!$D$14*(1+E1107)^5*L1107-Assumptions!$D$14*(1+E1107)^4*E1107*Assumptions!$D$16</f>
        <v>34.3595105117478</v>
      </c>
      <c r="R1107" s="21" t="n">
        <f aca="false">M1107/(1+K1107)+N1107/(1+K1107)^2+O1107/(1+K1107)^3+P1107/(1+K1107)^4+Q1107/(1+K1107)^5</f>
        <v>119.168467506804</v>
      </c>
      <c r="S1107" s="21" t="n">
        <f aca="false">Q1107*(1+I1107)/(K1107-I1107)</f>
        <v>507.61716798065</v>
      </c>
      <c r="T1107" s="21" t="n">
        <f aca="false">R1107+S1107/(1+K1107)^5</f>
        <v>444.50852624345</v>
      </c>
      <c r="U1107" s="8" t="n">
        <f aca="false">(T1107-Assumptions!$D$17)/Assumptions!$D$18</f>
        <v>10.380341049738</v>
      </c>
    </row>
    <row r="1108" customFormat="false" ht="15" hidden="false" customHeight="false" outlineLevel="0" collapsed="false">
      <c r="B1108" s="2" t="n">
        <v>1103</v>
      </c>
      <c r="C1108" s="27" t="n">
        <f aca="false">NORMSDIST('Random Draws'!C1108)</f>
        <v>0.84883550482673</v>
      </c>
      <c r="D1108" s="27" t="n">
        <f aca="false">NORMSDIST(Assumptions!$D$22*'Random Draws'!C1108+SQRT(1-Assumptions!$D$22^2)*'Random Draws'!D1108)</f>
        <v>0.264055435834996</v>
      </c>
      <c r="E1108" s="19" t="n">
        <f aca="false">IF(C1108&lt;(Assumptions!$E$6-Assumptions!$D$6)/(Assumptions!$F$6-Assumptions!$D$6),Assumptions!$D$6+SQRT(C1108*(Assumptions!$F$6-Assumptions!$D$6)*(Assumptions!$E$6-Assumptions!$D$6)),Assumptions!$F$6-SQRT((1-C1108)*(Assumptions!$F$6-Assumptions!$D$6)*(Assumptions!$F$6-Assumptions!$E$6)))</f>
        <v>0.112507774264961</v>
      </c>
      <c r="F1108" s="19" t="n">
        <f aca="false">IF(D1108&lt;(Assumptions!$E$7-Assumptions!$D$7)/(Assumptions!$F$7-Assumptions!$D$7),Assumptions!$D$7+SQRT(D1108*(Assumptions!$F$7-Assumptions!$D$7)*(Assumptions!$E$7-Assumptions!$D$7)),Assumptions!$F$7-SQRT((1-D1108)*(Assumptions!$F$7-Assumptions!$D$7)*(Assumptions!$F$7-Assumptions!$E$7)))</f>
        <v>0.399803675898213</v>
      </c>
      <c r="G1108" s="19" t="n">
        <f aca="false">MIN(Assumptions!$D$24,MAX(Assumptions!$D$23,Assumptions!$D$8+Assumptions!$E$8*'Random Draws'!E1108))</f>
        <v>0.107805026204675</v>
      </c>
      <c r="H1108" s="19" t="n">
        <f aca="false">IF('Random Draws'!F1108&lt;(Assumptions!$E$9-Assumptions!$D$9)/(Assumptions!$F$9-Assumptions!$D$9),Assumptions!$D$9+SQRT('Random Draws'!F1108*(Assumptions!$F$9-Assumptions!$D$9)*(Assumptions!$E$9-Assumptions!$D$9)),Assumptions!$F$9-SQRT((1-'Random Draws'!F1108)*(Assumptions!$F$9-Assumptions!$D$9)*(Assumptions!$F$9-Assumptions!$E$9)))</f>
        <v>0.283720139144531</v>
      </c>
      <c r="I1108" s="19" t="n">
        <f aca="false">IF('Random Draws'!G1108&lt;(Assumptions!$E$10-Assumptions!$D$10)/(Assumptions!$F$10-Assumptions!$D$10),Assumptions!$D$10+SQRT('Random Draws'!G1108*(Assumptions!$F$10-Assumptions!$D$10)*(Assumptions!$E$10-Assumptions!$D$10)),Assumptions!$F$10-SQRT((1-'Random Draws'!G1108)*(Assumptions!$F$10-Assumptions!$D$10)*(Assumptions!$F$10-Assumptions!$E$10)))</f>
        <v>0.0207594580194445</v>
      </c>
      <c r="J1108" s="19" t="n">
        <f aca="false">IF('Random Draws'!H1108&lt;(Assumptions!$E$11-Assumptions!$D$11)/(Assumptions!$F$11-Assumptions!$D$11),Assumptions!$D$11+SQRT('Random Draws'!H1108*(Assumptions!$F$11-Assumptions!$D$11)*(Assumptions!$E$11-Assumptions!$D$11)),Assumptions!$F$11-SQRT((1-'Random Draws'!H1108)*(Assumptions!$F$11-Assumptions!$D$11)*(Assumptions!$F$11-Assumptions!$E$11)))</f>
        <v>0.133869124383608</v>
      </c>
      <c r="K1108" s="19" t="n">
        <f aca="false">MAX(G1108,I1108+Assumptions!$D$21)</f>
        <v>0.107805026204675</v>
      </c>
      <c r="L1108" s="28" t="n">
        <f aca="false">(F1108-Assumptions!$D$15)*(1-H1108)+Assumptions!$D$15-J1108</f>
        <v>0.189385815047058</v>
      </c>
      <c r="M1108" s="21" t="n">
        <f aca="false">Assumptions!$D$14*(1+E1108)^1*L1108-Assumptions!$D$14*(1+E1108)^0*E1108*Assumptions!$D$16</f>
        <v>30.0611039603743</v>
      </c>
      <c r="N1108" s="21" t="n">
        <f aca="false">Assumptions!$D$14*(1+E1108)^2*L1108-Assumptions!$D$14*(1+E1108)^1*E1108*Assumptions!$D$16</f>
        <v>33.4432118589036</v>
      </c>
      <c r="O1108" s="21" t="n">
        <f aca="false">Assumptions!$D$14*(1+E1108)^3*L1108-Assumptions!$D$14*(1+E1108)^2*E1108*Assumptions!$D$16</f>
        <v>37.2058331894204</v>
      </c>
      <c r="P1108" s="21" t="n">
        <f aca="false">Assumptions!$D$14*(1+E1108)^4*L1108-Assumptions!$D$14*(1+E1108)^3*E1108*Assumptions!$D$16</f>
        <v>41.3917786712355</v>
      </c>
      <c r="Q1108" s="21" t="n">
        <f aca="false">Assumptions!$D$14*(1+E1108)^5*L1108-Assumptions!$D$14*(1+E1108)^4*E1108*Assumptions!$D$16</f>
        <v>46.0486755624041</v>
      </c>
      <c r="R1108" s="21" t="n">
        <f aca="false">M1108/(1+K1108)+N1108/(1+K1108)^2+O1108/(1+K1108)^3+P1108/(1+K1108)^4+Q1108/(1+K1108)^5</f>
        <v>136.835517329425</v>
      </c>
      <c r="S1108" s="21" t="n">
        <f aca="false">Q1108*(1+I1108)/(K1108-I1108)</f>
        <v>540.000164161929</v>
      </c>
      <c r="T1108" s="21" t="n">
        <f aca="false">R1108+S1108/(1+K1108)^5</f>
        <v>460.486727787076</v>
      </c>
      <c r="U1108" s="8" t="n">
        <f aca="false">(T1108-Assumptions!$D$17)/Assumptions!$D$18</f>
        <v>11.0194691114831</v>
      </c>
    </row>
    <row r="1109" customFormat="false" ht="15" hidden="false" customHeight="false" outlineLevel="0" collapsed="false">
      <c r="B1109" s="2" t="n">
        <v>1104</v>
      </c>
      <c r="C1109" s="27" t="n">
        <f aca="false">NORMSDIST('Random Draws'!C1109)</f>
        <v>0.738050912301739</v>
      </c>
      <c r="D1109" s="27" t="n">
        <f aca="false">NORMSDIST(Assumptions!$D$22*'Random Draws'!C1109+SQRT(1-Assumptions!$D$22^2)*'Random Draws'!D1109)</f>
        <v>0.540909854124473</v>
      </c>
      <c r="E1109" s="19" t="n">
        <f aca="false">IF(C1109&lt;(Assumptions!$E$6-Assumptions!$D$6)/(Assumptions!$F$6-Assumptions!$D$6),Assumptions!$D$6+SQRT(C1109*(Assumptions!$F$6-Assumptions!$D$6)*(Assumptions!$E$6-Assumptions!$D$6)),Assumptions!$F$6-SQRT((1-C1109)*(Assumptions!$F$6-Assumptions!$D$6)*(Assumptions!$F$6-Assumptions!$E$6)))</f>
        <v>0.103809594662517</v>
      </c>
      <c r="F1109" s="19" t="n">
        <f aca="false">IF(D1109&lt;(Assumptions!$E$7-Assumptions!$D$7)/(Assumptions!$F$7-Assumptions!$D$7),Assumptions!$D$7+SQRT(D1109*(Assumptions!$F$7-Assumptions!$D$7)*(Assumptions!$E$7-Assumptions!$D$7)),Assumptions!$F$7-SQRT((1-D1109)*(Assumptions!$F$7-Assumptions!$D$7)*(Assumptions!$F$7-Assumptions!$E$7)))</f>
        <v>0.416968931223491</v>
      </c>
      <c r="G1109" s="19" t="n">
        <f aca="false">MIN(Assumptions!$D$24,MAX(Assumptions!$D$23,Assumptions!$D$8+Assumptions!$E$8*'Random Draws'!E1109))</f>
        <v>0.081781729598269</v>
      </c>
      <c r="H1109" s="19" t="n">
        <f aca="false">IF('Random Draws'!F1109&lt;(Assumptions!$E$9-Assumptions!$D$9)/(Assumptions!$F$9-Assumptions!$D$9),Assumptions!$D$9+SQRT('Random Draws'!F1109*(Assumptions!$F$9-Assumptions!$D$9)*(Assumptions!$E$9-Assumptions!$D$9)),Assumptions!$F$9-SQRT((1-'Random Draws'!F1109)*(Assumptions!$F$9-Assumptions!$D$9)*(Assumptions!$F$9-Assumptions!$E$9)))</f>
        <v>0.265367297576304</v>
      </c>
      <c r="I1109" s="19" t="n">
        <f aca="false">IF('Random Draws'!G1109&lt;(Assumptions!$E$10-Assumptions!$D$10)/(Assumptions!$F$10-Assumptions!$D$10),Assumptions!$D$10+SQRT('Random Draws'!G1109*(Assumptions!$F$10-Assumptions!$D$10)*(Assumptions!$E$10-Assumptions!$D$10)),Assumptions!$F$10-SQRT((1-'Random Draws'!G1109)*(Assumptions!$F$10-Assumptions!$D$10)*(Assumptions!$F$10-Assumptions!$E$10)))</f>
        <v>0.0206718308541807</v>
      </c>
      <c r="J1109" s="19" t="n">
        <f aca="false">IF('Random Draws'!H1109&lt;(Assumptions!$E$11-Assumptions!$D$11)/(Assumptions!$F$11-Assumptions!$D$11),Assumptions!$D$11+SQRT('Random Draws'!H1109*(Assumptions!$F$11-Assumptions!$D$11)*(Assumptions!$E$11-Assumptions!$D$11)),Assumptions!$F$11-SQRT((1-'Random Draws'!H1109)*(Assumptions!$F$11-Assumptions!$D$11)*(Assumptions!$F$11-Assumptions!$E$11)))</f>
        <v>0.152292785232247</v>
      </c>
      <c r="K1109" s="19" t="n">
        <f aca="false">MAX(G1109,I1109+Assumptions!$D$21)</f>
        <v>0.081781729598269</v>
      </c>
      <c r="L1109" s="28" t="n">
        <f aca="false">(F1109-Assumptions!$D$15)*(1-H1109)+Assumptions!$D$15-J1109</f>
        <v>0.188523976224106</v>
      </c>
      <c r="M1109" s="21" t="n">
        <f aca="false">Assumptions!$D$14*(1+E1109)^1*L1109-Assumptions!$D$14*(1+E1109)^0*E1109*Assumptions!$D$16</f>
        <v>29.7221414613321</v>
      </c>
      <c r="N1109" s="21" t="n">
        <f aca="false">Assumptions!$D$14*(1+E1109)^2*L1109-Assumptions!$D$14*(1+E1109)^1*E1109*Assumptions!$D$16</f>
        <v>32.807584918935</v>
      </c>
      <c r="O1109" s="21" t="n">
        <f aca="false">Assumptions!$D$14*(1+E1109)^3*L1109-Assumptions!$D$14*(1+E1109)^2*E1109*Assumptions!$D$16</f>
        <v>36.2133270112257</v>
      </c>
      <c r="P1109" s="21" t="n">
        <f aca="false">Assumptions!$D$14*(1+E1109)^4*L1109-Assumptions!$D$14*(1+E1109)^3*E1109*Assumptions!$D$16</f>
        <v>39.9726178096423</v>
      </c>
      <c r="Q1109" s="21" t="n">
        <f aca="false">Assumptions!$D$14*(1+E1109)^5*L1109-Assumptions!$D$14*(1+E1109)^4*E1109*Assumptions!$D$16</f>
        <v>44.1221590620609</v>
      </c>
      <c r="R1109" s="21" t="n">
        <f aca="false">M1109/(1+K1109)+N1109/(1+K1109)^2+O1109/(1+K1109)^3+P1109/(1+K1109)^4+Q1109/(1+K1109)^5</f>
        <v>143.085610972577</v>
      </c>
      <c r="S1109" s="21" t="n">
        <f aca="false">Q1109*(1+I1109)/(K1109-I1109)</f>
        <v>736.938626910582</v>
      </c>
      <c r="T1109" s="21" t="n">
        <f aca="false">R1109+S1109/(1+K1109)^5</f>
        <v>640.516911368018</v>
      </c>
      <c r="U1109" s="8" t="n">
        <f aca="false">(T1109-Assumptions!$D$17)/Assumptions!$D$18</f>
        <v>18.2206764547207</v>
      </c>
    </row>
    <row r="1110" customFormat="false" ht="15" hidden="false" customHeight="false" outlineLevel="0" collapsed="false">
      <c r="B1110" s="2" t="n">
        <v>1105</v>
      </c>
      <c r="C1110" s="27" t="n">
        <f aca="false">NORMSDIST('Random Draws'!C1110)</f>
        <v>0.187508590971552</v>
      </c>
      <c r="D1110" s="27" t="n">
        <f aca="false">NORMSDIST(Assumptions!$D$22*'Random Draws'!C1110+SQRT(1-Assumptions!$D$22^2)*'Random Draws'!D1110)</f>
        <v>0.198301610643137</v>
      </c>
      <c r="E1110" s="19" t="n">
        <f aca="false">IF(C1110&lt;(Assumptions!$E$6-Assumptions!$D$6)/(Assumptions!$F$6-Assumptions!$D$6),Assumptions!$D$6+SQRT(C1110*(Assumptions!$F$6-Assumptions!$D$6)*(Assumptions!$E$6-Assumptions!$D$6)),Assumptions!$F$6-SQRT((1-C1110)*(Assumptions!$F$6-Assumptions!$D$6)*(Assumptions!$F$6-Assumptions!$E$6)))</f>
        <v>0.0706193232266449</v>
      </c>
      <c r="F1110" s="19" t="n">
        <f aca="false">IF(D1110&lt;(Assumptions!$E$7-Assumptions!$D$7)/(Assumptions!$F$7-Assumptions!$D$7),Assumptions!$D$7+SQRT(D1110*(Assumptions!$F$7-Assumptions!$D$7)*(Assumptions!$E$7-Assumptions!$D$7)),Assumptions!$F$7-SQRT((1-D1110)*(Assumptions!$F$7-Assumptions!$D$7)*(Assumptions!$F$7-Assumptions!$E$7)))</f>
        <v>0.394493617726455</v>
      </c>
      <c r="G1110" s="19" t="n">
        <f aca="false">MIN(Assumptions!$D$24,MAX(Assumptions!$D$23,Assumptions!$D$8+Assumptions!$E$8*'Random Draws'!E1110))</f>
        <v>0.083411167002028</v>
      </c>
      <c r="H1110" s="19" t="n">
        <f aca="false">IF('Random Draws'!F1110&lt;(Assumptions!$E$9-Assumptions!$D$9)/(Assumptions!$F$9-Assumptions!$D$9),Assumptions!$D$9+SQRT('Random Draws'!F1110*(Assumptions!$F$9-Assumptions!$D$9)*(Assumptions!$E$9-Assumptions!$D$9)),Assumptions!$F$9-SQRT((1-'Random Draws'!F1110)*(Assumptions!$F$9-Assumptions!$D$9)*(Assumptions!$F$9-Assumptions!$E$9)))</f>
        <v>0.265756988964395</v>
      </c>
      <c r="I1110" s="19" t="n">
        <f aca="false">IF('Random Draws'!G1110&lt;(Assumptions!$E$10-Assumptions!$D$10)/(Assumptions!$F$10-Assumptions!$D$10),Assumptions!$D$10+SQRT('Random Draws'!G1110*(Assumptions!$F$10-Assumptions!$D$10)*(Assumptions!$E$10-Assumptions!$D$10)),Assumptions!$F$10-SQRT((1-'Random Draws'!G1110)*(Assumptions!$F$10-Assumptions!$D$10)*(Assumptions!$F$10-Assumptions!$E$10)))</f>
        <v>0.0205094271299597</v>
      </c>
      <c r="J1110" s="19" t="n">
        <f aca="false">IF('Random Draws'!H1110&lt;(Assumptions!$E$11-Assumptions!$D$11)/(Assumptions!$F$11-Assumptions!$D$11),Assumptions!$D$11+SQRT('Random Draws'!H1110*(Assumptions!$F$11-Assumptions!$D$11)*(Assumptions!$E$11-Assumptions!$D$11)),Assumptions!$F$11-SQRT((1-'Random Draws'!H1110)*(Assumptions!$F$11-Assumptions!$D$11)*(Assumptions!$F$11-Assumptions!$E$11)))</f>
        <v>0.159397542140494</v>
      </c>
      <c r="K1110" s="19" t="n">
        <f aca="false">MAX(G1110,I1110+Assumptions!$D$21)</f>
        <v>0.083411167002028</v>
      </c>
      <c r="L1110" s="28" t="n">
        <f aca="false">(F1110-Assumptions!$D$15)*(1-H1110)+Assumptions!$D$15-J1110</f>
        <v>0.164805048138679</v>
      </c>
      <c r="M1110" s="21" t="n">
        <f aca="false">Assumptions!$D$14*(1+E1110)^1*L1110-Assumptions!$D$14*(1+E1110)^0*E1110*Assumptions!$D$16</f>
        <v>25.2771089638363</v>
      </c>
      <c r="N1110" s="21" t="n">
        <f aca="false">Assumptions!$D$14*(1+E1110)^2*L1110-Assumptions!$D$14*(1+E1110)^1*E1110*Assumptions!$D$16</f>
        <v>27.0621612919886</v>
      </c>
      <c r="O1110" s="21" t="n">
        <f aca="false">Assumptions!$D$14*(1+E1110)^3*L1110-Assumptions!$D$14*(1+E1110)^2*E1110*Assumptions!$D$16</f>
        <v>28.9732728074791</v>
      </c>
      <c r="P1110" s="21" t="n">
        <f aca="false">Assumptions!$D$14*(1+E1110)^4*L1110-Assumptions!$D$14*(1+E1110)^3*E1110*Assumptions!$D$16</f>
        <v>31.0193457248042</v>
      </c>
      <c r="Q1110" s="21" t="n">
        <f aca="false">Assumptions!$D$14*(1+E1110)^5*L1110-Assumptions!$D$14*(1+E1110)^4*E1110*Assumptions!$D$16</f>
        <v>33.2099109268233</v>
      </c>
      <c r="R1110" s="21" t="n">
        <f aca="false">M1110/(1+K1110)+N1110/(1+K1110)^2+O1110/(1+K1110)^3+P1110/(1+K1110)^4+Q1110/(1+K1110)^5</f>
        <v>113.932834139415</v>
      </c>
      <c r="S1110" s="21" t="n">
        <f aca="false">Q1110*(1+I1110)/(K1110-I1110)</f>
        <v>538.793159678859</v>
      </c>
      <c r="T1110" s="21" t="n">
        <f aca="false">R1110+S1110/(1+K1110)^5</f>
        <v>474.889889559541</v>
      </c>
      <c r="U1110" s="8" t="n">
        <f aca="false">(T1110-Assumptions!$D$17)/Assumptions!$D$18</f>
        <v>11.5955955823816</v>
      </c>
    </row>
    <row r="1111" customFormat="false" ht="15" hidden="false" customHeight="false" outlineLevel="0" collapsed="false">
      <c r="B1111" s="2" t="n">
        <v>1106</v>
      </c>
      <c r="C1111" s="27" t="n">
        <f aca="false">NORMSDIST('Random Draws'!C1111)</f>
        <v>0.463741244388621</v>
      </c>
      <c r="D1111" s="27" t="n">
        <f aca="false">NORMSDIST(Assumptions!$D$22*'Random Draws'!C1111+SQRT(1-Assumptions!$D$22^2)*'Random Draws'!D1111)</f>
        <v>0.36029758549205</v>
      </c>
      <c r="E1111" s="19" t="n">
        <f aca="false">IF(C1111&lt;(Assumptions!$E$6-Assumptions!$D$6)/(Assumptions!$F$6-Assumptions!$D$6),Assumptions!$D$6+SQRT(C1111*(Assumptions!$F$6-Assumptions!$D$6)*(Assumptions!$E$6-Assumptions!$D$6)),Assumptions!$F$6-SQRT((1-C1111)*(Assumptions!$F$6-Assumptions!$D$6)*(Assumptions!$F$6-Assumptions!$E$6)))</f>
        <v>0.0881529461398065</v>
      </c>
      <c r="F1111" s="19" t="n">
        <f aca="false">IF(D1111&lt;(Assumptions!$E$7-Assumptions!$D$7)/(Assumptions!$F$7-Assumptions!$D$7),Assumptions!$D$7+SQRT(D1111*(Assumptions!$F$7-Assumptions!$D$7)*(Assumptions!$E$7-Assumptions!$D$7)),Assumptions!$F$7-SQRT((1-D1111)*(Assumptions!$F$7-Assumptions!$D$7)*(Assumptions!$F$7-Assumptions!$E$7)))</f>
        <v>0.406495005247363</v>
      </c>
      <c r="G1111" s="19" t="n">
        <f aca="false">MIN(Assumptions!$D$24,MAX(Assumptions!$D$23,Assumptions!$D$8+Assumptions!$E$8*'Random Draws'!E1111))</f>
        <v>0.093443603887653</v>
      </c>
      <c r="H1111" s="19" t="n">
        <f aca="false">IF('Random Draws'!F1111&lt;(Assumptions!$E$9-Assumptions!$D$9)/(Assumptions!$F$9-Assumptions!$D$9),Assumptions!$D$9+SQRT('Random Draws'!F1111*(Assumptions!$F$9-Assumptions!$D$9)*(Assumptions!$E$9-Assumptions!$D$9)),Assumptions!$F$9-SQRT((1-'Random Draws'!F1111)*(Assumptions!$F$9-Assumptions!$D$9)*(Assumptions!$F$9-Assumptions!$E$9)))</f>
        <v>0.292949880389022</v>
      </c>
      <c r="I1111" s="19" t="n">
        <f aca="false">IF('Random Draws'!G1111&lt;(Assumptions!$E$10-Assumptions!$D$10)/(Assumptions!$F$10-Assumptions!$D$10),Assumptions!$D$10+SQRT('Random Draws'!G1111*(Assumptions!$F$10-Assumptions!$D$10)*(Assumptions!$E$10-Assumptions!$D$10)),Assumptions!$F$10-SQRT((1-'Random Draws'!G1111)*(Assumptions!$F$10-Assumptions!$D$10)*(Assumptions!$F$10-Assumptions!$E$10)))</f>
        <v>0.0176708244670798</v>
      </c>
      <c r="J1111" s="19" t="n">
        <f aca="false">IF('Random Draws'!H1111&lt;(Assumptions!$E$11-Assumptions!$D$11)/(Assumptions!$F$11-Assumptions!$D$11),Assumptions!$D$11+SQRT('Random Draws'!H1111*(Assumptions!$F$11-Assumptions!$D$11)*(Assumptions!$E$11-Assumptions!$D$11)),Assumptions!$F$11-SQRT((1-'Random Draws'!H1111)*(Assumptions!$F$11-Assumptions!$D$11)*(Assumptions!$F$11-Assumptions!$E$11)))</f>
        <v>0.152325736139367</v>
      </c>
      <c r="K1111" s="19" t="n">
        <f aca="false">MAX(G1111,I1111+Assumptions!$D$21)</f>
        <v>0.093443603887653</v>
      </c>
      <c r="L1111" s="28" t="n">
        <f aca="false">(F1111-Assumptions!$D$15)*(1-H1111)+Assumptions!$D$15-J1111</f>
        <v>0.173170090392619</v>
      </c>
      <c r="M1111" s="21" t="n">
        <f aca="false">Assumptions!$D$14*(1+E1111)^1*L1111-Assumptions!$D$14*(1+E1111)^0*E1111*Assumptions!$D$16</f>
        <v>26.9396885706754</v>
      </c>
      <c r="N1111" s="21" t="n">
        <f aca="false">Assumptions!$D$14*(1+E1111)^2*L1111-Assumptions!$D$14*(1+E1111)^1*E1111*Assumptions!$D$16</f>
        <v>29.3145014862693</v>
      </c>
      <c r="O1111" s="21" t="n">
        <f aca="false">Assumptions!$D$14*(1+E1111)^3*L1111-Assumptions!$D$14*(1+E1111)^2*E1111*Assumptions!$D$16</f>
        <v>31.8986611569037</v>
      </c>
      <c r="P1111" s="21" t="n">
        <f aca="false">Assumptions!$D$14*(1+E1111)^4*L1111-Assumptions!$D$14*(1+E1111)^3*E1111*Assumptions!$D$16</f>
        <v>34.7106221158001</v>
      </c>
      <c r="Q1111" s="21" t="n">
        <f aca="false">Assumptions!$D$14*(1+E1111)^5*L1111-Assumptions!$D$14*(1+E1111)^4*E1111*Assumptions!$D$16</f>
        <v>37.7704657176534</v>
      </c>
      <c r="R1111" s="21" t="n">
        <f aca="false">M1111/(1+K1111)+N1111/(1+K1111)^2+O1111/(1+K1111)^3+P1111/(1+K1111)^4+Q1111/(1+K1111)^5</f>
        <v>122.001033839091</v>
      </c>
      <c r="S1111" s="21" t="n">
        <f aca="false">Q1111*(1+I1111)/(K1111-I1111)</f>
        <v>507.278488149975</v>
      </c>
      <c r="T1111" s="21" t="n">
        <f aca="false">R1111+S1111/(1+K1111)^5</f>
        <v>446.538247573441</v>
      </c>
      <c r="U1111" s="8" t="n">
        <f aca="false">(T1111-Assumptions!$D$17)/Assumptions!$D$18</f>
        <v>10.4615299029376</v>
      </c>
    </row>
    <row r="1112" customFormat="false" ht="15" hidden="false" customHeight="false" outlineLevel="0" collapsed="false">
      <c r="B1112" s="2" t="n">
        <v>1107</v>
      </c>
      <c r="C1112" s="27" t="n">
        <f aca="false">NORMSDIST('Random Draws'!C1112)</f>
        <v>0.161363217815374</v>
      </c>
      <c r="D1112" s="27" t="n">
        <f aca="false">NORMSDIST(Assumptions!$D$22*'Random Draws'!C1112+SQRT(1-Assumptions!$D$22^2)*'Random Draws'!D1112)</f>
        <v>0.166870422024901</v>
      </c>
      <c r="E1112" s="19" t="n">
        <f aca="false">IF(C1112&lt;(Assumptions!$E$6-Assumptions!$D$6)/(Assumptions!$F$6-Assumptions!$D$6),Assumptions!$D$6+SQRT(C1112*(Assumptions!$F$6-Assumptions!$D$6)*(Assumptions!$E$6-Assumptions!$D$6)),Assumptions!$F$6-SQRT((1-C1112)*(Assumptions!$F$6-Assumptions!$D$6)*(Assumptions!$F$6-Assumptions!$E$6)))</f>
        <v>0.0684045082526854</v>
      </c>
      <c r="F1112" s="19" t="n">
        <f aca="false">IF(D1112&lt;(Assumptions!$E$7-Assumptions!$D$7)/(Assumptions!$F$7-Assumptions!$D$7),Assumptions!$D$7+SQRT(D1112*(Assumptions!$F$7-Assumptions!$D$7)*(Assumptions!$E$7-Assumptions!$D$7)),Assumptions!$F$7-SQRT((1-D1112)*(Assumptions!$F$7-Assumptions!$D$7)*(Assumptions!$F$7-Assumptions!$E$7)))</f>
        <v>0.391642100627951</v>
      </c>
      <c r="G1112" s="19" t="n">
        <f aca="false">MIN(Assumptions!$D$24,MAX(Assumptions!$D$23,Assumptions!$D$8+Assumptions!$E$8*'Random Draws'!E1112))</f>
        <v>0.088320385889876</v>
      </c>
      <c r="H1112" s="19" t="n">
        <f aca="false">IF('Random Draws'!F1112&lt;(Assumptions!$E$9-Assumptions!$D$9)/(Assumptions!$F$9-Assumptions!$D$9),Assumptions!$D$9+SQRT('Random Draws'!F1112*(Assumptions!$F$9-Assumptions!$D$9)*(Assumptions!$E$9-Assumptions!$D$9)),Assumptions!$F$9-SQRT((1-'Random Draws'!F1112)*(Assumptions!$F$9-Assumptions!$D$9)*(Assumptions!$F$9-Assumptions!$E$9)))</f>
        <v>0.249449128406462</v>
      </c>
      <c r="I1112" s="19" t="n">
        <f aca="false">IF('Random Draws'!G1112&lt;(Assumptions!$E$10-Assumptions!$D$10)/(Assumptions!$F$10-Assumptions!$D$10),Assumptions!$D$10+SQRT('Random Draws'!G1112*(Assumptions!$F$10-Assumptions!$D$10)*(Assumptions!$E$10-Assumptions!$D$10)),Assumptions!$F$10-SQRT((1-'Random Draws'!G1112)*(Assumptions!$F$10-Assumptions!$D$10)*(Assumptions!$F$10-Assumptions!$E$10)))</f>
        <v>0.0225493575732923</v>
      </c>
      <c r="J1112" s="19" t="n">
        <f aca="false">IF('Random Draws'!H1112&lt;(Assumptions!$E$11-Assumptions!$D$11)/(Assumptions!$F$11-Assumptions!$D$11),Assumptions!$D$11+SQRT('Random Draws'!H1112*(Assumptions!$F$11-Assumptions!$D$11)*(Assumptions!$E$11-Assumptions!$D$11)),Assumptions!$F$11-SQRT((1-'Random Draws'!H1112)*(Assumptions!$F$11-Assumptions!$D$11)*(Assumptions!$F$11-Assumptions!$E$11)))</f>
        <v>0.17695424128809</v>
      </c>
      <c r="K1112" s="19" t="n">
        <f aca="false">MAX(G1112,I1112+Assumptions!$D$21)</f>
        <v>0.088320385889876</v>
      </c>
      <c r="L1112" s="28" t="n">
        <f aca="false">(F1112-Assumptions!$D$15)*(1-H1112)+Assumptions!$D$15-J1112</f>
        <v>0.149421465383783</v>
      </c>
      <c r="M1112" s="21" t="n">
        <f aca="false">Assumptions!$D$14*(1+E1112)^1*L1112-Assumptions!$D$14*(1+E1112)^0*E1112*Assumptions!$D$16</f>
        <v>22.8506126397356</v>
      </c>
      <c r="N1112" s="21" t="n">
        <f aca="false">Assumptions!$D$14*(1+E1112)^2*L1112-Assumptions!$D$14*(1+E1112)^1*E1112*Assumptions!$D$16</f>
        <v>24.4136975606293</v>
      </c>
      <c r="O1112" s="21" t="n">
        <f aca="false">Assumptions!$D$14*(1+E1112)^3*L1112-Assumptions!$D$14*(1+E1112)^2*E1112*Assumptions!$D$16</f>
        <v>26.0837045368939</v>
      </c>
      <c r="P1112" s="21" t="n">
        <f aca="false">Assumptions!$D$14*(1+E1112)^4*L1112-Assumptions!$D$14*(1+E1112)^3*E1112*Assumptions!$D$16</f>
        <v>27.8679475191485</v>
      </c>
      <c r="Q1112" s="21" t="n">
        <f aca="false">Assumptions!$D$14*(1+E1112)^5*L1112-Assumptions!$D$14*(1+E1112)^4*E1112*Assumptions!$D$16</f>
        <v>29.7742407652075</v>
      </c>
      <c r="R1112" s="21" t="n">
        <f aca="false">M1112/(1+K1112)+N1112/(1+K1112)^2+O1112/(1+K1112)^3+P1112/(1+K1112)^4+Q1112/(1+K1112)^5</f>
        <v>101.208529489923</v>
      </c>
      <c r="S1112" s="21" t="n">
        <f aca="false">Q1112*(1+I1112)/(K1112-I1112)</f>
        <v>462.903371681339</v>
      </c>
      <c r="T1112" s="21" t="n">
        <f aca="false">R1112+S1112/(1+K1112)^5</f>
        <v>404.392700138006</v>
      </c>
      <c r="U1112" s="8" t="n">
        <f aca="false">(T1112-Assumptions!$D$17)/Assumptions!$D$18</f>
        <v>8.77570800552022</v>
      </c>
    </row>
    <row r="1113" customFormat="false" ht="15" hidden="false" customHeight="false" outlineLevel="0" collapsed="false">
      <c r="B1113" s="2" t="n">
        <v>1108</v>
      </c>
      <c r="C1113" s="27" t="n">
        <f aca="false">NORMSDIST('Random Draws'!C1113)</f>
        <v>0.451885383674294</v>
      </c>
      <c r="D1113" s="27" t="n">
        <f aca="false">NORMSDIST(Assumptions!$D$22*'Random Draws'!C1113+SQRT(1-Assumptions!$D$22^2)*'Random Draws'!D1113)</f>
        <v>0.622036406328663</v>
      </c>
      <c r="E1113" s="19" t="n">
        <f aca="false">IF(C1113&lt;(Assumptions!$E$6-Assumptions!$D$6)/(Assumptions!$F$6-Assumptions!$D$6),Assumptions!$D$6+SQRT(C1113*(Assumptions!$F$6-Assumptions!$D$6)*(Assumptions!$E$6-Assumptions!$D$6)),Assumptions!$F$6-SQRT((1-C1113)*(Assumptions!$F$6-Assumptions!$D$6)*(Assumptions!$F$6-Assumptions!$E$6)))</f>
        <v>0.0875334294825386</v>
      </c>
      <c r="F1113" s="19" t="n">
        <f aca="false">IF(D1113&lt;(Assumptions!$E$7-Assumptions!$D$7)/(Assumptions!$F$7-Assumptions!$D$7),Assumptions!$D$7+SQRT(D1113*(Assumptions!$F$7-Assumptions!$D$7)*(Assumptions!$E$7-Assumptions!$D$7)),Assumptions!$F$7-SQRT((1-D1113)*(Assumptions!$F$7-Assumptions!$D$7)*(Assumptions!$F$7-Assumptions!$E$7)))</f>
        <v>0.421117428394133</v>
      </c>
      <c r="G1113" s="19" t="n">
        <f aca="false">MIN(Assumptions!$D$24,MAX(Assumptions!$D$23,Assumptions!$D$8+Assumptions!$E$8*'Random Draws'!E1113))</f>
        <v>0.087910592988765</v>
      </c>
      <c r="H1113" s="19" t="n">
        <f aca="false">IF('Random Draws'!F1113&lt;(Assumptions!$E$9-Assumptions!$D$9)/(Assumptions!$F$9-Assumptions!$D$9),Assumptions!$D$9+SQRT('Random Draws'!F1113*(Assumptions!$F$9-Assumptions!$D$9)*(Assumptions!$E$9-Assumptions!$D$9)),Assumptions!$F$9-SQRT((1-'Random Draws'!F1113)*(Assumptions!$F$9-Assumptions!$D$9)*(Assumptions!$F$9-Assumptions!$E$9)))</f>
        <v>0.282448554144461</v>
      </c>
      <c r="I1113" s="19" t="n">
        <f aca="false">IF('Random Draws'!G1113&lt;(Assumptions!$E$10-Assumptions!$D$10)/(Assumptions!$F$10-Assumptions!$D$10),Assumptions!$D$10+SQRT('Random Draws'!G1113*(Assumptions!$F$10-Assumptions!$D$10)*(Assumptions!$E$10-Assumptions!$D$10)),Assumptions!$F$10-SQRT((1-'Random Draws'!G1113)*(Assumptions!$F$10-Assumptions!$D$10)*(Assumptions!$F$10-Assumptions!$E$10)))</f>
        <v>0.0205326014750514</v>
      </c>
      <c r="J1113" s="19" t="n">
        <f aca="false">IF('Random Draws'!H1113&lt;(Assumptions!$E$11-Assumptions!$D$11)/(Assumptions!$F$11-Assumptions!$D$11),Assumptions!$D$11+SQRT('Random Draws'!H1113*(Assumptions!$F$11-Assumptions!$D$11)*(Assumptions!$E$11-Assumptions!$D$11)),Assumptions!$F$11-SQRT((1-'Random Draws'!H1113)*(Assumptions!$F$11-Assumptions!$D$11)*(Assumptions!$F$11-Assumptions!$E$11)))</f>
        <v>0.145748633648332</v>
      </c>
      <c r="K1113" s="19" t="n">
        <f aca="false">MAX(G1113,I1113+Assumptions!$D$21)</f>
        <v>0.087910592988765</v>
      </c>
      <c r="L1113" s="28" t="n">
        <f aca="false">(F1113-Assumptions!$D$15)*(1-H1113)+Assumptions!$D$15-J1113</f>
        <v>0.193143098009625</v>
      </c>
      <c r="M1113" s="21" t="n">
        <f aca="false">Assumptions!$D$14*(1+E1113)^1*L1113-Assumptions!$D$14*(1+E1113)^0*E1113*Assumptions!$D$16</f>
        <v>30.0764180668479</v>
      </c>
      <c r="N1113" s="21" t="n">
        <f aca="false">Assumptions!$D$14*(1+E1113)^2*L1113-Assumptions!$D$14*(1+E1113)^1*E1113*Assumptions!$D$16</f>
        <v>32.7091100867897</v>
      </c>
      <c r="O1113" s="21" t="n">
        <f aca="false">Assumptions!$D$14*(1+E1113)^3*L1113-Assumptions!$D$14*(1+E1113)^2*E1113*Assumptions!$D$16</f>
        <v>35.5722506680083</v>
      </c>
      <c r="P1113" s="21" t="n">
        <f aca="false">Assumptions!$D$14*(1+E1113)^4*L1113-Assumptions!$D$14*(1+E1113)^3*E1113*Assumptions!$D$16</f>
        <v>38.6860117633916</v>
      </c>
      <c r="Q1113" s="21" t="n">
        <f aca="false">Assumptions!$D$14*(1+E1113)^5*L1113-Assumptions!$D$14*(1+E1113)^4*E1113*Assumptions!$D$16</f>
        <v>42.0723310460431</v>
      </c>
      <c r="R1113" s="21" t="n">
        <f aca="false">M1113/(1+K1113)+N1113/(1+K1113)^2+O1113/(1+K1113)^3+P1113/(1+K1113)^4+Q1113/(1+K1113)^5</f>
        <v>138.134380414901</v>
      </c>
      <c r="S1113" s="21" t="n">
        <f aca="false">Q1113*(1+I1113)/(K1113-I1113)</f>
        <v>637.24347502699</v>
      </c>
      <c r="T1113" s="21" t="n">
        <f aca="false">R1113+S1113/(1+K1113)^5</f>
        <v>556.291378896264</v>
      </c>
      <c r="U1113" s="8" t="n">
        <f aca="false">(T1113-Assumptions!$D$17)/Assumptions!$D$18</f>
        <v>14.8516551558505</v>
      </c>
    </row>
    <row r="1114" customFormat="false" ht="15" hidden="false" customHeight="false" outlineLevel="0" collapsed="false">
      <c r="B1114" s="2" t="n">
        <v>1109</v>
      </c>
      <c r="C1114" s="27" t="n">
        <f aca="false">NORMSDIST('Random Draws'!C1114)</f>
        <v>0.129126331867222</v>
      </c>
      <c r="D1114" s="27" t="n">
        <f aca="false">NORMSDIST(Assumptions!$D$22*'Random Draws'!C1114+SQRT(1-Assumptions!$D$22^2)*'Random Draws'!D1114)</f>
        <v>0.411846823928655</v>
      </c>
      <c r="E1114" s="19" t="n">
        <f aca="false">IF(C1114&lt;(Assumptions!$E$6-Assumptions!$D$6)/(Assumptions!$F$6-Assumptions!$D$6),Assumptions!$D$6+SQRT(C1114*(Assumptions!$F$6-Assumptions!$D$6)*(Assumptions!$E$6-Assumptions!$D$6)),Assumptions!$F$6-SQRT((1-C1114)*(Assumptions!$F$6-Assumptions!$D$6)*(Assumptions!$F$6-Assumptions!$E$6)))</f>
        <v>0.0654092829362836</v>
      </c>
      <c r="F1114" s="19" t="n">
        <f aca="false">IF(D1114&lt;(Assumptions!$E$7-Assumptions!$D$7)/(Assumptions!$F$7-Assumptions!$D$7),Assumptions!$D$7+SQRT(D1114*(Assumptions!$F$7-Assumptions!$D$7)*(Assumptions!$E$7-Assumptions!$D$7)),Assumptions!$F$7-SQRT((1-D1114)*(Assumptions!$F$7-Assumptions!$D$7)*(Assumptions!$F$7-Assumptions!$E$7)))</f>
        <v>0.409709968251568</v>
      </c>
      <c r="G1114" s="19" t="n">
        <f aca="false">MIN(Assumptions!$D$24,MAX(Assumptions!$D$23,Assumptions!$D$8+Assumptions!$E$8*'Random Draws'!E1114))</f>
        <v>0.100688520703108</v>
      </c>
      <c r="H1114" s="19" t="n">
        <f aca="false">IF('Random Draws'!F1114&lt;(Assumptions!$E$9-Assumptions!$D$9)/(Assumptions!$F$9-Assumptions!$D$9),Assumptions!$D$9+SQRT('Random Draws'!F1114*(Assumptions!$F$9-Assumptions!$D$9)*(Assumptions!$E$9-Assumptions!$D$9)),Assumptions!$F$9-SQRT((1-'Random Draws'!F1114)*(Assumptions!$F$9-Assumptions!$D$9)*(Assumptions!$F$9-Assumptions!$E$9)))</f>
        <v>0.270679517488451</v>
      </c>
      <c r="I1114" s="19" t="n">
        <f aca="false">IF('Random Draws'!G1114&lt;(Assumptions!$E$10-Assumptions!$D$10)/(Assumptions!$F$10-Assumptions!$D$10),Assumptions!$D$10+SQRT('Random Draws'!G1114*(Assumptions!$F$10-Assumptions!$D$10)*(Assumptions!$E$10-Assumptions!$D$10)),Assumptions!$F$10-SQRT((1-'Random Draws'!G1114)*(Assumptions!$F$10-Assumptions!$D$10)*(Assumptions!$F$10-Assumptions!$E$10)))</f>
        <v>0.0247511996814053</v>
      </c>
      <c r="J1114" s="19" t="n">
        <f aca="false">IF('Random Draws'!H1114&lt;(Assumptions!$E$11-Assumptions!$D$11)/(Assumptions!$F$11-Assumptions!$D$11),Assumptions!$D$11+SQRT('Random Draws'!H1114*(Assumptions!$F$11-Assumptions!$D$11)*(Assumptions!$E$11-Assumptions!$D$11)),Assumptions!$F$11-SQRT((1-'Random Draws'!H1114)*(Assumptions!$F$11-Assumptions!$D$11)*(Assumptions!$F$11-Assumptions!$E$11)))</f>
        <v>0.172833309104284</v>
      </c>
      <c r="K1114" s="19" t="n">
        <f aca="false">MAX(G1114,I1114+Assumptions!$D$21)</f>
        <v>0.100688520703108</v>
      </c>
      <c r="L1114" s="28" t="n">
        <f aca="false">(F1114-Assumptions!$D$15)*(1-H1114)+Assumptions!$D$15-J1114</f>
        <v>0.16116489990424</v>
      </c>
      <c r="M1114" s="21" t="n">
        <f aca="false">Assumptions!$D$14*(1+E1114)^1*L1114-Assumptions!$D$14*(1+E1114)^0*E1114*Assumptions!$D$16</f>
        <v>24.6129237832409</v>
      </c>
      <c r="N1114" s="21" t="n">
        <f aca="false">Assumptions!$D$14*(1+E1114)^2*L1114-Assumptions!$D$14*(1+E1114)^1*E1114*Assumptions!$D$16</f>
        <v>26.222837478868</v>
      </c>
      <c r="O1114" s="21" t="n">
        <f aca="false">Assumptions!$D$14*(1+E1114)^3*L1114-Assumptions!$D$14*(1+E1114)^2*E1114*Assumptions!$D$16</f>
        <v>27.9380544749155</v>
      </c>
      <c r="P1114" s="21" t="n">
        <f aca="false">Assumptions!$D$14*(1+E1114)^4*L1114-Assumptions!$D$14*(1+E1114)^3*E1114*Assumptions!$D$16</f>
        <v>29.7654625847546</v>
      </c>
      <c r="Q1114" s="21" t="n">
        <f aca="false">Assumptions!$D$14*(1+E1114)^5*L1114-Assumptions!$D$14*(1+E1114)^4*E1114*Assumptions!$D$16</f>
        <v>31.7124001486901</v>
      </c>
      <c r="R1114" s="21" t="n">
        <f aca="false">M1114/(1+K1114)+N1114/(1+K1114)^2+O1114/(1+K1114)^3+P1114/(1+K1114)^4+Q1114/(1+K1114)^5</f>
        <v>104.865744192738</v>
      </c>
      <c r="S1114" s="21" t="n">
        <f aca="false">Q1114*(1+I1114)/(K1114-I1114)</f>
        <v>427.949256833268</v>
      </c>
      <c r="T1114" s="21" t="n">
        <f aca="false">R1114+S1114/(1+K1114)^5</f>
        <v>369.758505620728</v>
      </c>
      <c r="U1114" s="8" t="n">
        <f aca="false">(T1114-Assumptions!$D$17)/Assumptions!$D$18</f>
        <v>7.39034022482913</v>
      </c>
    </row>
    <row r="1115" customFormat="false" ht="15" hidden="false" customHeight="false" outlineLevel="0" collapsed="false">
      <c r="B1115" s="2" t="n">
        <v>1110</v>
      </c>
      <c r="C1115" s="27" t="n">
        <f aca="false">NORMSDIST('Random Draws'!C1115)</f>
        <v>0.231459752167437</v>
      </c>
      <c r="D1115" s="27" t="n">
        <f aca="false">NORMSDIST(Assumptions!$D$22*'Random Draws'!C1115+SQRT(1-Assumptions!$D$22^2)*'Random Draws'!D1115)</f>
        <v>0.684797759276868</v>
      </c>
      <c r="E1115" s="19" t="n">
        <f aca="false">IF(C1115&lt;(Assumptions!$E$6-Assumptions!$D$6)/(Assumptions!$F$6-Assumptions!$D$6),Assumptions!$D$6+SQRT(C1115*(Assumptions!$F$6-Assumptions!$D$6)*(Assumptions!$E$6-Assumptions!$D$6)),Assumptions!$F$6-SQRT((1-C1115)*(Assumptions!$F$6-Assumptions!$D$6)*(Assumptions!$F$6-Assumptions!$E$6)))</f>
        <v>0.0740190940625582</v>
      </c>
      <c r="F1115" s="19" t="n">
        <f aca="false">IF(D1115&lt;(Assumptions!$E$7-Assumptions!$D$7)/(Assumptions!$F$7-Assumptions!$D$7),Assumptions!$D$7+SQRT(D1115*(Assumptions!$F$7-Assumptions!$D$7)*(Assumptions!$E$7-Assumptions!$D$7)),Assumptions!$F$7-SQRT((1-D1115)*(Assumptions!$F$7-Assumptions!$D$7)*(Assumptions!$F$7-Assumptions!$E$7)))</f>
        <v>0.424492128155963</v>
      </c>
      <c r="G1115" s="19" t="n">
        <f aca="false">MIN(Assumptions!$D$24,MAX(Assumptions!$D$23,Assumptions!$D$8+Assumptions!$E$8*'Random Draws'!E1115))</f>
        <v>0.087552609576814</v>
      </c>
      <c r="H1115" s="19" t="n">
        <f aca="false">IF('Random Draws'!F1115&lt;(Assumptions!$E$9-Assumptions!$D$9)/(Assumptions!$F$9-Assumptions!$D$9),Assumptions!$D$9+SQRT('Random Draws'!F1115*(Assumptions!$F$9-Assumptions!$D$9)*(Assumptions!$E$9-Assumptions!$D$9)),Assumptions!$F$9-SQRT((1-'Random Draws'!F1115)*(Assumptions!$F$9-Assumptions!$D$9)*(Assumptions!$F$9-Assumptions!$E$9)))</f>
        <v>0.244623810373685</v>
      </c>
      <c r="I1115" s="19" t="n">
        <f aca="false">IF('Random Draws'!G1115&lt;(Assumptions!$E$10-Assumptions!$D$10)/(Assumptions!$F$10-Assumptions!$D$10),Assumptions!$D$10+SQRT('Random Draws'!G1115*(Assumptions!$F$10-Assumptions!$D$10)*(Assumptions!$E$10-Assumptions!$D$10)),Assumptions!$F$10-SQRT((1-'Random Draws'!G1115)*(Assumptions!$F$10-Assumptions!$D$10)*(Assumptions!$F$10-Assumptions!$E$10)))</f>
        <v>0.0127450407388598</v>
      </c>
      <c r="J1115" s="19" t="n">
        <f aca="false">IF('Random Draws'!H1115&lt;(Assumptions!$E$11-Assumptions!$D$11)/(Assumptions!$F$11-Assumptions!$D$11),Assumptions!$D$11+SQRT('Random Draws'!H1115*(Assumptions!$F$11-Assumptions!$D$11)*(Assumptions!$E$11-Assumptions!$D$11)),Assumptions!$F$11-SQRT((1-'Random Draws'!H1115)*(Assumptions!$F$11-Assumptions!$D$11)*(Assumptions!$F$11-Assumptions!$E$11)))</f>
        <v>0.125809679956762</v>
      </c>
      <c r="K1115" s="19" t="n">
        <f aca="false">MAX(G1115,I1115+Assumptions!$D$21)</f>
        <v>0.087552609576814</v>
      </c>
      <c r="L1115" s="28" t="n">
        <f aca="false">(F1115-Assumptions!$D$15)*(1-H1115)+Assumptions!$D$15-J1115</f>
        <v>0.226642661684634</v>
      </c>
      <c r="M1115" s="21" t="n">
        <f aca="false">Assumptions!$D$14*(1+E1115)^1*L1115-Assumptions!$D$14*(1+E1115)^0*E1115*Assumptions!$D$16</f>
        <v>34.9737061367042</v>
      </c>
      <c r="N1115" s="21" t="n">
        <f aca="false">Assumptions!$D$14*(1+E1115)^2*L1115-Assumptions!$D$14*(1+E1115)^1*E1115*Assumptions!$D$16</f>
        <v>37.5624281809532</v>
      </c>
      <c r="O1115" s="21" t="n">
        <f aca="false">Assumptions!$D$14*(1+E1115)^3*L1115-Assumptions!$D$14*(1+E1115)^2*E1115*Assumptions!$D$16</f>
        <v>40.3427650856973</v>
      </c>
      <c r="P1115" s="21" t="n">
        <f aca="false">Assumptions!$D$14*(1+E1115)^4*L1115-Assumptions!$D$14*(1+E1115)^3*E1115*Assumptions!$D$16</f>
        <v>43.3289000093192</v>
      </c>
      <c r="Q1115" s="21" t="n">
        <f aca="false">Assumptions!$D$14*(1+E1115)^5*L1115-Assumptions!$D$14*(1+E1115)^4*E1115*Assumptions!$D$16</f>
        <v>46.5360659347362</v>
      </c>
      <c r="R1115" s="21" t="n">
        <f aca="false">M1115/(1+K1115)+N1115/(1+K1115)^2+O1115/(1+K1115)^3+P1115/(1+K1115)^4+Q1115/(1+K1115)^5</f>
        <v>156.838592945935</v>
      </c>
      <c r="S1115" s="21" t="n">
        <f aca="false">Q1115*(1+I1115)/(K1115-I1115)</f>
        <v>630.005368748052</v>
      </c>
      <c r="T1115" s="21" t="n">
        <f aca="false">R1115+S1115/(1+K1115)^5</f>
        <v>570.926813399322</v>
      </c>
      <c r="U1115" s="8" t="n">
        <f aca="false">(T1115-Assumptions!$D$17)/Assumptions!$D$18</f>
        <v>15.4370725359729</v>
      </c>
    </row>
    <row r="1116" customFormat="false" ht="15" hidden="false" customHeight="false" outlineLevel="0" collapsed="false">
      <c r="B1116" s="2" t="n">
        <v>1111</v>
      </c>
      <c r="C1116" s="27" t="n">
        <f aca="false">NORMSDIST('Random Draws'!C1116)</f>
        <v>0.489037425776537</v>
      </c>
      <c r="D1116" s="27" t="n">
        <f aca="false">NORMSDIST(Assumptions!$D$22*'Random Draws'!C1116+SQRT(1-Assumptions!$D$22^2)*'Random Draws'!D1116)</f>
        <v>0.866031532910845</v>
      </c>
      <c r="E1116" s="19" t="n">
        <f aca="false">IF(C1116&lt;(Assumptions!$E$6-Assumptions!$D$6)/(Assumptions!$F$6-Assumptions!$D$6),Assumptions!$D$6+SQRT(C1116*(Assumptions!$F$6-Assumptions!$D$6)*(Assumptions!$E$6-Assumptions!$D$6)),Assumptions!$F$6-SQRT((1-C1116)*(Assumptions!$F$6-Assumptions!$D$6)*(Assumptions!$F$6-Assumptions!$E$6)))</f>
        <v>0.0894488334430923</v>
      </c>
      <c r="F1116" s="19" t="n">
        <f aca="false">IF(D1116&lt;(Assumptions!$E$7-Assumptions!$D$7)/(Assumptions!$F$7-Assumptions!$D$7),Assumptions!$D$7+SQRT(D1116*(Assumptions!$F$7-Assumptions!$D$7)*(Assumptions!$E$7-Assumptions!$D$7)),Assumptions!$F$7-SQRT((1-D1116)*(Assumptions!$F$7-Assumptions!$D$7)*(Assumptions!$F$7-Assumptions!$E$7)))</f>
        <v>0.436851050383298</v>
      </c>
      <c r="G1116" s="19" t="n">
        <f aca="false">MIN(Assumptions!$D$24,MAX(Assumptions!$D$23,Assumptions!$D$8+Assumptions!$E$8*'Random Draws'!E1116))</f>
        <v>0.082106533985044</v>
      </c>
      <c r="H1116" s="19" t="n">
        <f aca="false">IF('Random Draws'!F1116&lt;(Assumptions!$E$9-Assumptions!$D$9)/(Assumptions!$F$9-Assumptions!$D$9),Assumptions!$D$9+SQRT('Random Draws'!F1116*(Assumptions!$F$9-Assumptions!$D$9)*(Assumptions!$E$9-Assumptions!$D$9)),Assumptions!$F$9-SQRT((1-'Random Draws'!F1116)*(Assumptions!$F$9-Assumptions!$D$9)*(Assumptions!$F$9-Assumptions!$E$9)))</f>
        <v>0.275100249900055</v>
      </c>
      <c r="I1116" s="19" t="n">
        <f aca="false">IF('Random Draws'!G1116&lt;(Assumptions!$E$10-Assumptions!$D$10)/(Assumptions!$F$10-Assumptions!$D$10),Assumptions!$D$10+SQRT('Random Draws'!G1116*(Assumptions!$F$10-Assumptions!$D$10)*(Assumptions!$E$10-Assumptions!$D$10)),Assumptions!$F$10-SQRT((1-'Random Draws'!G1116)*(Assumptions!$F$10-Assumptions!$D$10)*(Assumptions!$F$10-Assumptions!$E$10)))</f>
        <v>0.0140831237887186</v>
      </c>
      <c r="J1116" s="19" t="n">
        <f aca="false">IF('Random Draws'!H1116&lt;(Assumptions!$E$11-Assumptions!$D$11)/(Assumptions!$F$11-Assumptions!$D$11),Assumptions!$D$11+SQRT('Random Draws'!H1116*(Assumptions!$F$11-Assumptions!$D$11)*(Assumptions!$E$11-Assumptions!$D$11)),Assumptions!$F$11-SQRT((1-'Random Draws'!H1116)*(Assumptions!$F$11-Assumptions!$D$11)*(Assumptions!$F$11-Assumptions!$E$11)))</f>
        <v>0.158212466089641</v>
      </c>
      <c r="K1116" s="19" t="n">
        <f aca="false">MAX(G1116,I1116+Assumptions!$D$21)</f>
        <v>0.082106533985044</v>
      </c>
      <c r="L1116" s="28" t="n">
        <f aca="false">(F1116-Assumptions!$D$15)*(1-H1116)+Assumptions!$D$15-J1116</f>
        <v>0.194223783651117</v>
      </c>
      <c r="M1116" s="21" t="n">
        <f aca="false">Assumptions!$D$14*(1+E1116)^1*L1116-Assumptions!$D$14*(1+E1116)^0*E1116*Assumptions!$D$16</f>
        <v>30.2924443807364</v>
      </c>
      <c r="N1116" s="21" t="n">
        <f aca="false">Assumptions!$D$14*(1+E1116)^2*L1116-Assumptions!$D$14*(1+E1116)^1*E1116*Assumptions!$D$16</f>
        <v>33.002068192733</v>
      </c>
      <c r="O1116" s="21" t="n">
        <f aca="false">Assumptions!$D$14*(1+E1116)^3*L1116-Assumptions!$D$14*(1+E1116)^2*E1116*Assumptions!$D$16</f>
        <v>35.9540646937824</v>
      </c>
      <c r="P1116" s="21" t="n">
        <f aca="false">Assumptions!$D$14*(1+E1116)^4*L1116-Assumptions!$D$14*(1+E1116)^3*E1116*Assumptions!$D$16</f>
        <v>39.1701138381786</v>
      </c>
      <c r="Q1116" s="21" t="n">
        <f aca="false">Assumptions!$D$14*(1+E1116)^5*L1116-Assumptions!$D$14*(1+E1116)^4*E1116*Assumptions!$D$16</f>
        <v>42.6738348268369</v>
      </c>
      <c r="R1116" s="21" t="n">
        <f aca="false">M1116/(1+K1116)+N1116/(1+K1116)^2+O1116/(1+K1116)^3+P1116/(1+K1116)^4+Q1116/(1+K1116)^5</f>
        <v>141.882163111151</v>
      </c>
      <c r="S1116" s="21" t="n">
        <f aca="false">Q1116*(1+I1116)/(K1116-I1116)</f>
        <v>636.17533434953</v>
      </c>
      <c r="T1116" s="21" t="n">
        <f aca="false">R1116+S1116/(1+K1116)^5</f>
        <v>570.654471851632</v>
      </c>
      <c r="U1116" s="8" t="n">
        <f aca="false">(T1116-Assumptions!$D$17)/Assumptions!$D$18</f>
        <v>15.4261788740653</v>
      </c>
    </row>
    <row r="1117" customFormat="false" ht="15" hidden="false" customHeight="false" outlineLevel="0" collapsed="false">
      <c r="B1117" s="2" t="n">
        <v>1112</v>
      </c>
      <c r="C1117" s="27" t="n">
        <f aca="false">NORMSDIST('Random Draws'!C1117)</f>
        <v>0.205968687664303</v>
      </c>
      <c r="D1117" s="27" t="n">
        <f aca="false">NORMSDIST(Assumptions!$D$22*'Random Draws'!C1117+SQRT(1-Assumptions!$D$22^2)*'Random Draws'!D1117)</f>
        <v>0.771456720387423</v>
      </c>
      <c r="E1117" s="19" t="n">
        <f aca="false">IF(C1117&lt;(Assumptions!$E$6-Assumptions!$D$6)/(Assumptions!$F$6-Assumptions!$D$6),Assumptions!$D$6+SQRT(C1117*(Assumptions!$F$6-Assumptions!$D$6)*(Assumptions!$E$6-Assumptions!$D$6)),Assumptions!$F$6-SQRT((1-C1117)*(Assumptions!$F$6-Assumptions!$D$6)*(Assumptions!$F$6-Assumptions!$E$6)))</f>
        <v>0.0720911738383237</v>
      </c>
      <c r="F1117" s="19" t="n">
        <f aca="false">IF(D1117&lt;(Assumptions!$E$7-Assumptions!$D$7)/(Assumptions!$F$7-Assumptions!$D$7),Assumptions!$D$7+SQRT(D1117*(Assumptions!$F$7-Assumptions!$D$7)*(Assumptions!$E$7-Assumptions!$D$7)),Assumptions!$F$7-SQRT((1-D1117)*(Assumptions!$F$7-Assumptions!$D$7)*(Assumptions!$F$7-Assumptions!$E$7)))</f>
        <v>0.429764704095208</v>
      </c>
      <c r="G1117" s="19" t="n">
        <f aca="false">MIN(Assumptions!$D$24,MAX(Assumptions!$D$23,Assumptions!$D$8+Assumptions!$E$8*'Random Draws'!E1117))</f>
        <v>0.083905967993911</v>
      </c>
      <c r="H1117" s="19" t="n">
        <f aca="false">IF('Random Draws'!F1117&lt;(Assumptions!$E$9-Assumptions!$D$9)/(Assumptions!$F$9-Assumptions!$D$9),Assumptions!$D$9+SQRT('Random Draws'!F1117*(Assumptions!$F$9-Assumptions!$D$9)*(Assumptions!$E$9-Assumptions!$D$9)),Assumptions!$F$9-SQRT((1-'Random Draws'!F1117)*(Assumptions!$F$9-Assumptions!$D$9)*(Assumptions!$F$9-Assumptions!$E$9)))</f>
        <v>0.337935476413451</v>
      </c>
      <c r="I1117" s="19" t="n">
        <f aca="false">IF('Random Draws'!G1117&lt;(Assumptions!$E$10-Assumptions!$D$10)/(Assumptions!$F$10-Assumptions!$D$10),Assumptions!$D$10+SQRT('Random Draws'!G1117*(Assumptions!$F$10-Assumptions!$D$10)*(Assumptions!$E$10-Assumptions!$D$10)),Assumptions!$F$10-SQRT((1-'Random Draws'!G1117)*(Assumptions!$F$10-Assumptions!$D$10)*(Assumptions!$F$10-Assumptions!$E$10)))</f>
        <v>0.0128353578866388</v>
      </c>
      <c r="J1117" s="19" t="n">
        <f aca="false">IF('Random Draws'!H1117&lt;(Assumptions!$E$11-Assumptions!$D$11)/(Assumptions!$F$11-Assumptions!$D$11),Assumptions!$D$11+SQRT('Random Draws'!H1117*(Assumptions!$F$11-Assumptions!$D$11)*(Assumptions!$E$11-Assumptions!$D$11)),Assumptions!$F$11-SQRT((1-'Random Draws'!H1117)*(Assumptions!$F$11-Assumptions!$D$11)*(Assumptions!$F$11-Assumptions!$E$11)))</f>
        <v>0.176846742636297</v>
      </c>
      <c r="K1117" s="19" t="n">
        <f aca="false">MAX(G1117,I1117+Assumptions!$D$21)</f>
        <v>0.083905967993911</v>
      </c>
      <c r="L1117" s="28" t="n">
        <f aca="false">(F1117-Assumptions!$D$15)*(1-H1117)+Assumptions!$D$15-J1117</f>
        <v>0.15161683336856</v>
      </c>
      <c r="M1117" s="21" t="n">
        <f aca="false">Assumptions!$D$14*(1+E1117)^1*L1117-Assumptions!$D$14*(1+E1117)^0*E1117*Assumptions!$D$16</f>
        <v>23.2557283784669</v>
      </c>
      <c r="N1117" s="21" t="n">
        <f aca="false">Assumptions!$D$14*(1+E1117)^2*L1117-Assumptions!$D$14*(1+E1117)^1*E1117*Assumptions!$D$16</f>
        <v>24.9322611357358</v>
      </c>
      <c r="O1117" s="21" t="n">
        <f aca="false">Assumptions!$D$14*(1+E1117)^3*L1117-Assumptions!$D$14*(1+E1117)^2*E1117*Assumptions!$D$16</f>
        <v>26.7296571074546</v>
      </c>
      <c r="P1117" s="21" t="n">
        <f aca="false">Assumptions!$D$14*(1+E1117)^4*L1117-Assumptions!$D$14*(1+E1117)^3*E1117*Assumptions!$D$16</f>
        <v>28.6566294646269</v>
      </c>
      <c r="Q1117" s="21" t="n">
        <f aca="false">Assumptions!$D$14*(1+E1117)^5*L1117-Assumptions!$D$14*(1+E1117)^4*E1117*Assumptions!$D$16</f>
        <v>30.7225195209818</v>
      </c>
      <c r="R1117" s="21" t="n">
        <f aca="false">M1117/(1+K1117)+N1117/(1+K1117)^2+O1117/(1+K1117)^3+P1117/(1+K1117)^4+Q1117/(1+K1117)^5</f>
        <v>104.96408797448</v>
      </c>
      <c r="S1117" s="21" t="n">
        <f aca="false">Q1117*(1+I1117)/(K1117-I1117)</f>
        <v>437.830124255945</v>
      </c>
      <c r="T1117" s="21" t="n">
        <f aca="false">R1117+S1117/(1+K1117)^5</f>
        <v>397.613463440962</v>
      </c>
      <c r="U1117" s="8" t="n">
        <f aca="false">(T1117-Assumptions!$D$17)/Assumptions!$D$18</f>
        <v>8.50453853763848</v>
      </c>
    </row>
    <row r="1118" customFormat="false" ht="15" hidden="false" customHeight="false" outlineLevel="0" collapsed="false">
      <c r="B1118" s="2" t="n">
        <v>1113</v>
      </c>
      <c r="C1118" s="27" t="n">
        <f aca="false">NORMSDIST('Random Draws'!C1118)</f>
        <v>0.980749825056111</v>
      </c>
      <c r="D1118" s="27" t="n">
        <f aca="false">NORMSDIST(Assumptions!$D$22*'Random Draws'!C1118+SQRT(1-Assumptions!$D$22^2)*'Random Draws'!D1118)</f>
        <v>0.494683211030517</v>
      </c>
      <c r="E1118" s="19" t="n">
        <f aca="false">IF(C1118&lt;(Assumptions!$E$6-Assumptions!$D$6)/(Assumptions!$F$6-Assumptions!$D$6),Assumptions!$D$6+SQRT(C1118*(Assumptions!$F$6-Assumptions!$D$6)*(Assumptions!$E$6-Assumptions!$D$6)),Assumptions!$F$6-SQRT((1-C1118)*(Assumptions!$F$6-Assumptions!$D$6)*(Assumptions!$F$6-Assumptions!$E$6)))</f>
        <v>0.130189246985096</v>
      </c>
      <c r="F1118" s="19" t="n">
        <f aca="false">IF(D1118&lt;(Assumptions!$E$7-Assumptions!$D$7)/(Assumptions!$F$7-Assumptions!$D$7),Assumptions!$D$7+SQRT(D1118*(Assumptions!$F$7-Assumptions!$D$7)*(Assumptions!$E$7-Assumptions!$D$7)),Assumptions!$F$7-SQRT((1-D1118)*(Assumptions!$F$7-Assumptions!$D$7)*(Assumptions!$F$7-Assumptions!$E$7)))</f>
        <v>0.414480264923944</v>
      </c>
      <c r="G1118" s="19" t="n">
        <f aca="false">MIN(Assumptions!$D$24,MAX(Assumptions!$D$23,Assumptions!$D$8+Assumptions!$E$8*'Random Draws'!E1118))</f>
        <v>0.095292280062966</v>
      </c>
      <c r="H1118" s="19" t="n">
        <f aca="false">IF('Random Draws'!F1118&lt;(Assumptions!$E$9-Assumptions!$D$9)/(Assumptions!$F$9-Assumptions!$D$9),Assumptions!$D$9+SQRT('Random Draws'!F1118*(Assumptions!$F$9-Assumptions!$D$9)*(Assumptions!$E$9-Assumptions!$D$9)),Assumptions!$F$9-SQRT((1-'Random Draws'!F1118)*(Assumptions!$F$9-Assumptions!$D$9)*(Assumptions!$F$9-Assumptions!$E$9)))</f>
        <v>0.280910728741027</v>
      </c>
      <c r="I1118" s="19" t="n">
        <f aca="false">IF('Random Draws'!G1118&lt;(Assumptions!$E$10-Assumptions!$D$10)/(Assumptions!$F$10-Assumptions!$D$10),Assumptions!$D$10+SQRT('Random Draws'!G1118*(Assumptions!$F$10-Assumptions!$D$10)*(Assumptions!$E$10-Assumptions!$D$10)),Assumptions!$F$10-SQRT((1-'Random Draws'!G1118)*(Assumptions!$F$10-Assumptions!$D$10)*(Assumptions!$F$10-Assumptions!$E$10)))</f>
        <v>0.0172675582356232</v>
      </c>
      <c r="J1118" s="19" t="n">
        <f aca="false">IF('Random Draws'!H1118&lt;(Assumptions!$E$11-Assumptions!$D$11)/(Assumptions!$F$11-Assumptions!$D$11),Assumptions!$D$11+SQRT('Random Draws'!H1118*(Assumptions!$F$11-Assumptions!$D$11)*(Assumptions!$E$11-Assumptions!$D$11)),Assumptions!$F$11-SQRT((1-'Random Draws'!H1118)*(Assumptions!$F$11-Assumptions!$D$11)*(Assumptions!$F$11-Assumptions!$E$11)))</f>
        <v>0.163919241470037</v>
      </c>
      <c r="K1118" s="19" t="n">
        <f aca="false">MAX(G1118,I1118+Assumptions!$D$21)</f>
        <v>0.095292280062966</v>
      </c>
      <c r="L1118" s="28" t="n">
        <f aca="false">(F1118-Assumptions!$D$15)*(1-H1118)+Assumptions!$D$15-J1118</f>
        <v>0.170647464921681</v>
      </c>
      <c r="M1118" s="21" t="n">
        <f aca="false">Assumptions!$D$14*(1+E1118)^1*L1118-Assumptions!$D$14*(1+E1118)^0*E1118*Assumptions!$D$16</f>
        <v>27.3989466081786</v>
      </c>
      <c r="N1118" s="21" t="n">
        <f aca="false">Assumptions!$D$14*(1+E1118)^2*L1118-Assumptions!$D$14*(1+E1118)^1*E1118*Assumptions!$D$16</f>
        <v>30.9659948352823</v>
      </c>
      <c r="O1118" s="21" t="n">
        <f aca="false">Assumptions!$D$14*(1+E1118)^3*L1118-Assumptions!$D$14*(1+E1118)^2*E1118*Assumptions!$D$16</f>
        <v>34.997434385032</v>
      </c>
      <c r="P1118" s="21" t="n">
        <f aca="false">Assumptions!$D$14*(1+E1118)^4*L1118-Assumptions!$D$14*(1+E1118)^3*E1118*Assumptions!$D$16</f>
        <v>39.5537240140297</v>
      </c>
      <c r="Q1118" s="21" t="n">
        <f aca="false">Assumptions!$D$14*(1+E1118)^5*L1118-Assumptions!$D$14*(1+E1118)^4*E1118*Assumptions!$D$16</f>
        <v>44.7031935588725</v>
      </c>
      <c r="R1118" s="21" t="n">
        <f aca="false">M1118/(1+K1118)+N1118/(1+K1118)^2+O1118/(1+K1118)^3+P1118/(1+K1118)^4+Q1118/(1+K1118)^5</f>
        <v>133.304021940686</v>
      </c>
      <c r="S1118" s="21" t="n">
        <f aca="false">Q1118*(1+I1118)/(K1118-I1118)</f>
        <v>582.829486500425</v>
      </c>
      <c r="T1118" s="21" t="n">
        <f aca="false">R1118+S1118/(1+K1118)^5</f>
        <v>503.039718653006</v>
      </c>
      <c r="U1118" s="8" t="n">
        <f aca="false">(T1118-Assumptions!$D$17)/Assumptions!$D$18</f>
        <v>12.7215887461202</v>
      </c>
    </row>
    <row r="1119" customFormat="false" ht="15" hidden="false" customHeight="false" outlineLevel="0" collapsed="false">
      <c r="B1119" s="2" t="n">
        <v>1114</v>
      </c>
      <c r="C1119" s="27" t="n">
        <f aca="false">NORMSDIST('Random Draws'!C1119)</f>
        <v>0.350860431907052</v>
      </c>
      <c r="D1119" s="27" t="n">
        <f aca="false">NORMSDIST(Assumptions!$D$22*'Random Draws'!C1119+SQRT(1-Assumptions!$D$22^2)*'Random Draws'!D1119)</f>
        <v>0.0158948888161195</v>
      </c>
      <c r="E1119" s="19" t="n">
        <f aca="false">IF(C1119&lt;(Assumptions!$E$6-Assumptions!$D$6)/(Assumptions!$F$6-Assumptions!$D$6),Assumptions!$D$6+SQRT(C1119*(Assumptions!$F$6-Assumptions!$D$6)*(Assumptions!$E$6-Assumptions!$D$6)),Assumptions!$F$6-SQRT((1-C1119)*(Assumptions!$F$6-Assumptions!$D$6)*(Assumptions!$F$6-Assumptions!$E$6)))</f>
        <v>0.0818843904042456</v>
      </c>
      <c r="F1119" s="19" t="n">
        <f aca="false">IF(D1119&lt;(Assumptions!$E$7-Assumptions!$D$7)/(Assumptions!$F$7-Assumptions!$D$7),Assumptions!$D$7+SQRT(D1119*(Assumptions!$F$7-Assumptions!$D$7)*(Assumptions!$E$7-Assumptions!$D$7)),Assumptions!$F$7-SQRT((1-D1119)*(Assumptions!$F$7-Assumptions!$D$7)*(Assumptions!$F$7-Assumptions!$E$7)))</f>
        <v>0.369765722343827</v>
      </c>
      <c r="G1119" s="19" t="n">
        <f aca="false">MIN(Assumptions!$D$24,MAX(Assumptions!$D$23,Assumptions!$D$8+Assumptions!$E$8*'Random Draws'!E1119))</f>
        <v>0.096558309317313</v>
      </c>
      <c r="H1119" s="19" t="n">
        <f aca="false">IF('Random Draws'!F1119&lt;(Assumptions!$E$9-Assumptions!$D$9)/(Assumptions!$F$9-Assumptions!$D$9),Assumptions!$D$9+SQRT('Random Draws'!F1119*(Assumptions!$F$9-Assumptions!$D$9)*(Assumptions!$E$9-Assumptions!$D$9)),Assumptions!$F$9-SQRT((1-'Random Draws'!F1119)*(Assumptions!$F$9-Assumptions!$D$9)*(Assumptions!$F$9-Assumptions!$E$9)))</f>
        <v>0.341069305049835</v>
      </c>
      <c r="I1119" s="19" t="n">
        <f aca="false">IF('Random Draws'!G1119&lt;(Assumptions!$E$10-Assumptions!$D$10)/(Assumptions!$F$10-Assumptions!$D$10),Assumptions!$D$10+SQRT('Random Draws'!G1119*(Assumptions!$F$10-Assumptions!$D$10)*(Assumptions!$E$10-Assumptions!$D$10)),Assumptions!$F$10-SQRT((1-'Random Draws'!G1119)*(Assumptions!$F$10-Assumptions!$D$10)*(Assumptions!$F$10-Assumptions!$E$10)))</f>
        <v>0.0245647778104375</v>
      </c>
      <c r="J1119" s="19" t="n">
        <f aca="false">IF('Random Draws'!H1119&lt;(Assumptions!$E$11-Assumptions!$D$11)/(Assumptions!$F$11-Assumptions!$D$11),Assumptions!$D$11+SQRT('Random Draws'!H1119*(Assumptions!$F$11-Assumptions!$D$11)*(Assumptions!$E$11-Assumptions!$D$11)),Assumptions!$F$11-SQRT((1-'Random Draws'!H1119)*(Assumptions!$F$11-Assumptions!$D$11)*(Assumptions!$F$11-Assumptions!$E$11)))</f>
        <v>0.162424024492919</v>
      </c>
      <c r="K1119" s="19" t="n">
        <f aca="false">MAX(G1119,I1119+Assumptions!$D$21)</f>
        <v>0.096558309317313</v>
      </c>
      <c r="L1119" s="28" t="n">
        <f aca="false">(F1119-Assumptions!$D$15)*(1-H1119)+Assumptions!$D$15-J1119</f>
        <v>0.125564969556327</v>
      </c>
      <c r="M1119" s="21" t="n">
        <f aca="false">Assumptions!$D$14*(1+E1119)^1*L1119-Assumptions!$D$14*(1+E1119)^0*E1119*Assumptions!$D$16</f>
        <v>19.3415860807049</v>
      </c>
      <c r="N1119" s="21" t="n">
        <f aca="false">Assumptions!$D$14*(1+E1119)^2*L1119-Assumptions!$D$14*(1+E1119)^1*E1119*Assumptions!$D$16</f>
        <v>20.9253600663746</v>
      </c>
      <c r="O1119" s="21" t="n">
        <f aca="false">Assumptions!$D$14*(1+E1119)^3*L1119-Assumptions!$D$14*(1+E1119)^2*E1119*Assumptions!$D$16</f>
        <v>22.638820419399</v>
      </c>
      <c r="P1119" s="21" t="n">
        <f aca="false">Assumptions!$D$14*(1+E1119)^4*L1119-Assumptions!$D$14*(1+E1119)^3*E1119*Assumptions!$D$16</f>
        <v>24.4925864289127</v>
      </c>
      <c r="Q1119" s="21" t="n">
        <f aca="false">Assumptions!$D$14*(1+E1119)^5*L1119-Assumptions!$D$14*(1+E1119)^4*E1119*Assumptions!$D$16</f>
        <v>26.4981469380675</v>
      </c>
      <c r="R1119" s="21" t="n">
        <f aca="false">M1119/(1+K1119)+N1119/(1+K1119)^2+O1119/(1+K1119)^3+P1119/(1+K1119)^4+Q1119/(1+K1119)^5</f>
        <v>85.8632709827359</v>
      </c>
      <c r="S1119" s="21" t="n">
        <f aca="false">Q1119*(1+I1119)/(K1119-I1119)</f>
        <v>377.104268421625</v>
      </c>
      <c r="T1119" s="21" t="n">
        <f aca="false">R1119+S1119/(1+K1119)^5</f>
        <v>323.713074690771</v>
      </c>
      <c r="U1119" s="8" t="n">
        <f aca="false">(T1119-Assumptions!$D$17)/Assumptions!$D$18</f>
        <v>5.54852298763084</v>
      </c>
    </row>
    <row r="1120" customFormat="false" ht="15" hidden="false" customHeight="false" outlineLevel="0" collapsed="false">
      <c r="B1120" s="2" t="n">
        <v>1115</v>
      </c>
      <c r="C1120" s="27" t="n">
        <f aca="false">NORMSDIST('Random Draws'!C1120)</f>
        <v>0.759555142370969</v>
      </c>
      <c r="D1120" s="27" t="n">
        <f aca="false">NORMSDIST(Assumptions!$D$22*'Random Draws'!C1120+SQRT(1-Assumptions!$D$22^2)*'Random Draws'!D1120)</f>
        <v>0.618317060290123</v>
      </c>
      <c r="E1120" s="19" t="n">
        <f aca="false">IF(C1120&lt;(Assumptions!$E$6-Assumptions!$D$6)/(Assumptions!$F$6-Assumptions!$D$6),Assumptions!$D$6+SQRT(C1120*(Assumptions!$F$6-Assumptions!$D$6)*(Assumptions!$E$6-Assumptions!$D$6)),Assumptions!$F$6-SQRT((1-C1120)*(Assumptions!$F$6-Assumptions!$D$6)*(Assumptions!$F$6-Assumptions!$E$6)))</f>
        <v>0.105326893878033</v>
      </c>
      <c r="F1120" s="19" t="n">
        <f aca="false">IF(D1120&lt;(Assumptions!$E$7-Assumptions!$D$7)/(Assumptions!$F$7-Assumptions!$D$7),Assumptions!$D$7+SQRT(D1120*(Assumptions!$F$7-Assumptions!$D$7)*(Assumptions!$E$7-Assumptions!$D$7)),Assumptions!$F$7-SQRT((1-D1120)*(Assumptions!$F$7-Assumptions!$D$7)*(Assumptions!$F$7-Assumptions!$E$7)))</f>
        <v>0.420926585011807</v>
      </c>
      <c r="G1120" s="19" t="n">
        <f aca="false">MIN(Assumptions!$D$24,MAX(Assumptions!$D$23,Assumptions!$D$8+Assumptions!$E$8*'Random Draws'!E1120))</f>
        <v>0.059950922807432</v>
      </c>
      <c r="H1120" s="19" t="n">
        <f aca="false">IF('Random Draws'!F1120&lt;(Assumptions!$E$9-Assumptions!$D$9)/(Assumptions!$F$9-Assumptions!$D$9),Assumptions!$D$9+SQRT('Random Draws'!F1120*(Assumptions!$F$9-Assumptions!$D$9)*(Assumptions!$E$9-Assumptions!$D$9)),Assumptions!$F$9-SQRT((1-'Random Draws'!F1120)*(Assumptions!$F$9-Assumptions!$D$9)*(Assumptions!$F$9-Assumptions!$E$9)))</f>
        <v>0.278628496803674</v>
      </c>
      <c r="I1120" s="19" t="n">
        <f aca="false">IF('Random Draws'!G1120&lt;(Assumptions!$E$10-Assumptions!$D$10)/(Assumptions!$F$10-Assumptions!$D$10),Assumptions!$D$10+SQRT('Random Draws'!G1120*(Assumptions!$F$10-Assumptions!$D$10)*(Assumptions!$E$10-Assumptions!$D$10)),Assumptions!$F$10-SQRT((1-'Random Draws'!G1120)*(Assumptions!$F$10-Assumptions!$D$10)*(Assumptions!$F$10-Assumptions!$E$10)))</f>
        <v>0.0242333504908278</v>
      </c>
      <c r="J1120" s="19" t="n">
        <f aca="false">IF('Random Draws'!H1120&lt;(Assumptions!$E$11-Assumptions!$D$11)/(Assumptions!$F$11-Assumptions!$D$11),Assumptions!$D$11+SQRT('Random Draws'!H1120*(Assumptions!$F$11-Assumptions!$D$11)*(Assumptions!$E$11-Assumptions!$D$11)),Assumptions!$F$11-SQRT((1-'Random Draws'!H1120)*(Assumptions!$F$11-Assumptions!$D$11)*(Assumptions!$F$11-Assumptions!$E$11)))</f>
        <v>0.141973274311672</v>
      </c>
      <c r="K1120" s="19" t="n">
        <f aca="false">MAX(G1120,I1120+Assumptions!$D$21)</f>
        <v>0.059950922807432</v>
      </c>
      <c r="L1120" s="28" t="n">
        <f aca="false">(F1120-Assumptions!$D$15)*(1-H1120)+Assumptions!$D$15-J1120</f>
        <v>0.197892873638069</v>
      </c>
      <c r="M1120" s="21" t="n">
        <f aca="false">Assumptions!$D$14*(1+E1120)^1*L1120-Assumptions!$D$14*(1+E1120)^0*E1120*Assumptions!$D$16</f>
        <v>31.2585937357805</v>
      </c>
      <c r="N1120" s="21" t="n">
        <f aca="false">Assumptions!$D$14*(1+E1120)^2*L1120-Assumptions!$D$14*(1+E1120)^1*E1120*Assumptions!$D$16</f>
        <v>34.5509643209656</v>
      </c>
      <c r="O1120" s="21" t="n">
        <f aca="false">Assumptions!$D$14*(1+E1120)^3*L1120-Assumptions!$D$14*(1+E1120)^2*E1120*Assumptions!$D$16</f>
        <v>38.1901100733837</v>
      </c>
      <c r="P1120" s="21" t="n">
        <f aca="false">Assumptions!$D$14*(1+E1120)^4*L1120-Assumptions!$D$14*(1+E1120)^3*E1120*Assumptions!$D$16</f>
        <v>42.2125557442733</v>
      </c>
      <c r="Q1120" s="21" t="n">
        <f aca="false">Assumptions!$D$14*(1+E1120)^5*L1120-Assumptions!$D$14*(1+E1120)^4*E1120*Assumptions!$D$16</f>
        <v>46.658673123471</v>
      </c>
      <c r="R1120" s="21" t="n">
        <f aca="false">M1120/(1+K1120)+N1120/(1+K1120)^2+O1120/(1+K1120)^3+P1120/(1+K1120)^4+Q1120/(1+K1120)^5</f>
        <v>160.629932903746</v>
      </c>
      <c r="S1120" s="21" t="n">
        <f aca="false">Q1120*(1+I1120)/(K1120-I1120)</f>
        <v>1337.97920752002</v>
      </c>
      <c r="T1120" s="21" t="n">
        <f aca="false">R1120+S1120/(1+K1120)^5</f>
        <v>1160.67731657221</v>
      </c>
      <c r="U1120" s="8" t="n">
        <f aca="false">(T1120-Assumptions!$D$17)/Assumptions!$D$18</f>
        <v>39.0270926628884</v>
      </c>
    </row>
    <row r="1121" customFormat="false" ht="15" hidden="false" customHeight="false" outlineLevel="0" collapsed="false">
      <c r="B1121" s="2" t="n">
        <v>1116</v>
      </c>
      <c r="C1121" s="27" t="n">
        <f aca="false">NORMSDIST('Random Draws'!C1121)</f>
        <v>0.947617275078981</v>
      </c>
      <c r="D1121" s="27" t="n">
        <f aca="false">NORMSDIST(Assumptions!$D$22*'Random Draws'!C1121+SQRT(1-Assumptions!$D$22^2)*'Random Draws'!D1121)</f>
        <v>0.912622070956332</v>
      </c>
      <c r="E1121" s="19" t="n">
        <f aca="false">IF(C1121&lt;(Assumptions!$E$6-Assumptions!$D$6)/(Assumptions!$F$6-Assumptions!$D$6),Assumptions!$D$6+SQRT(C1121*(Assumptions!$F$6-Assumptions!$D$6)*(Assumptions!$E$6-Assumptions!$D$6)),Assumptions!$F$6-SQRT((1-C1121)*(Assumptions!$F$6-Assumptions!$D$6)*(Assumptions!$F$6-Assumptions!$E$6)))</f>
        <v>0.123816254308563</v>
      </c>
      <c r="F1121" s="19" t="n">
        <f aca="false">IF(D1121&lt;(Assumptions!$E$7-Assumptions!$D$7)/(Assumptions!$F$7-Assumptions!$D$7),Assumptions!$D$7+SQRT(D1121*(Assumptions!$F$7-Assumptions!$D$7)*(Assumptions!$E$7-Assumptions!$D$7)),Assumptions!$F$7-SQRT((1-D1121)*(Assumptions!$F$7-Assumptions!$D$7)*(Assumptions!$F$7-Assumptions!$E$7)))</f>
        <v>0.441304767554944</v>
      </c>
      <c r="G1121" s="19" t="n">
        <f aca="false">MIN(Assumptions!$D$24,MAX(Assumptions!$D$23,Assumptions!$D$8+Assumptions!$E$8*'Random Draws'!E1121))</f>
        <v>0.074741379662936</v>
      </c>
      <c r="H1121" s="19" t="n">
        <f aca="false">IF('Random Draws'!F1121&lt;(Assumptions!$E$9-Assumptions!$D$9)/(Assumptions!$F$9-Assumptions!$D$9),Assumptions!$D$9+SQRT('Random Draws'!F1121*(Assumptions!$F$9-Assumptions!$D$9)*(Assumptions!$E$9-Assumptions!$D$9)),Assumptions!$F$9-SQRT((1-'Random Draws'!F1121)*(Assumptions!$F$9-Assumptions!$D$9)*(Assumptions!$F$9-Assumptions!$E$9)))</f>
        <v>0.305271631207047</v>
      </c>
      <c r="I1121" s="19" t="n">
        <f aca="false">IF('Random Draws'!G1121&lt;(Assumptions!$E$10-Assumptions!$D$10)/(Assumptions!$F$10-Assumptions!$D$10),Assumptions!$D$10+SQRT('Random Draws'!G1121*(Assumptions!$F$10-Assumptions!$D$10)*(Assumptions!$E$10-Assumptions!$D$10)),Assumptions!$F$10-SQRT((1-'Random Draws'!G1121)*(Assumptions!$F$10-Assumptions!$D$10)*(Assumptions!$F$10-Assumptions!$E$10)))</f>
        <v>0.0203601624505521</v>
      </c>
      <c r="J1121" s="19" t="n">
        <f aca="false">IF('Random Draws'!H1121&lt;(Assumptions!$E$11-Assumptions!$D$11)/(Assumptions!$F$11-Assumptions!$D$11),Assumptions!$D$11+SQRT('Random Draws'!H1121*(Assumptions!$F$11-Assumptions!$D$11)*(Assumptions!$E$11-Assumptions!$D$11)),Assumptions!$F$11-SQRT((1-'Random Draws'!H1121)*(Assumptions!$F$11-Assumptions!$D$11)*(Assumptions!$F$11-Assumptions!$E$11)))</f>
        <v>0.13867511841012</v>
      </c>
      <c r="K1121" s="19" t="n">
        <f aca="false">MAX(G1121,I1121+Assumptions!$D$21)</f>
        <v>0.074741379662936</v>
      </c>
      <c r="L1121" s="28" t="n">
        <f aca="false">(F1121-Assumptions!$D$15)*(1-H1121)+Assumptions!$D$15-J1121</f>
        <v>0.207597134950796</v>
      </c>
      <c r="M1121" s="21" t="n">
        <f aca="false">Assumptions!$D$14*(1+E1121)^1*L1121-Assumptions!$D$14*(1+E1121)^0*E1121*Assumptions!$D$16</f>
        <v>33.2900493115687</v>
      </c>
      <c r="N1121" s="21" t="n">
        <f aca="false">Assumptions!$D$14*(1+E1121)^2*L1121-Assumptions!$D$14*(1+E1121)^1*E1121*Assumptions!$D$16</f>
        <v>37.4118985230745</v>
      </c>
      <c r="O1121" s="21" t="n">
        <f aca="false">Assumptions!$D$14*(1+E1121)^3*L1121-Assumptions!$D$14*(1+E1121)^2*E1121*Assumptions!$D$16</f>
        <v>42.0440996647736</v>
      </c>
      <c r="P1121" s="21" t="n">
        <f aca="false">Assumptions!$D$14*(1+E1121)^4*L1121-Assumptions!$D$14*(1+E1121)^3*E1121*Assumptions!$D$16</f>
        <v>47.2498426010418</v>
      </c>
      <c r="Q1121" s="21" t="n">
        <f aca="false">Assumptions!$D$14*(1+E1121)^5*L1121-Assumptions!$D$14*(1+E1121)^4*E1121*Assumptions!$D$16</f>
        <v>53.100141128572</v>
      </c>
      <c r="R1121" s="21" t="n">
        <f aca="false">M1121/(1+K1121)+N1121/(1+K1121)^2+O1121/(1+K1121)^3+P1121/(1+K1121)^4+Q1121/(1+K1121)^5</f>
        <v>169.679198340927</v>
      </c>
      <c r="S1121" s="21" t="n">
        <f aca="false">Q1121*(1+I1121)/(K1121-I1121)</f>
        <v>996.323205059827</v>
      </c>
      <c r="T1121" s="21" t="n">
        <f aca="false">R1121+S1121/(1+K1121)^5</f>
        <v>864.512129693345</v>
      </c>
      <c r="U1121" s="8" t="n">
        <f aca="false">(T1121-Assumptions!$D$17)/Assumptions!$D$18</f>
        <v>27.1804851877338</v>
      </c>
    </row>
    <row r="1122" customFormat="false" ht="15" hidden="false" customHeight="false" outlineLevel="0" collapsed="false">
      <c r="B1122" s="2" t="n">
        <v>1117</v>
      </c>
      <c r="C1122" s="27" t="n">
        <f aca="false">NORMSDIST('Random Draws'!C1122)</f>
        <v>0.152815638759674</v>
      </c>
      <c r="D1122" s="27" t="n">
        <f aca="false">NORMSDIST(Assumptions!$D$22*'Random Draws'!C1122+SQRT(1-Assumptions!$D$22^2)*'Random Draws'!D1122)</f>
        <v>0.909188347647486</v>
      </c>
      <c r="E1122" s="19" t="n">
        <f aca="false">IF(C1122&lt;(Assumptions!$E$6-Assumptions!$D$6)/(Assumptions!$F$6-Assumptions!$D$6),Assumptions!$D$6+SQRT(C1122*(Assumptions!$F$6-Assumptions!$D$6)*(Assumptions!$E$6-Assumptions!$D$6)),Assumptions!$F$6-SQRT((1-C1122)*(Assumptions!$F$6-Assumptions!$D$6)*(Assumptions!$F$6-Assumptions!$E$6)))</f>
        <v>0.06764196436215</v>
      </c>
      <c r="F1122" s="19" t="n">
        <f aca="false">IF(D1122&lt;(Assumptions!$E$7-Assumptions!$D$7)/(Assumptions!$F$7-Assumptions!$D$7),Assumptions!$D$7+SQRT(D1122*(Assumptions!$F$7-Assumptions!$D$7)*(Assumptions!$E$7-Assumptions!$D$7)),Assumptions!$F$7-SQRT((1-D1122)*(Assumptions!$F$7-Assumptions!$D$7)*(Assumptions!$F$7-Assumptions!$E$7)))</f>
        <v>0.440940970396947</v>
      </c>
      <c r="G1122" s="19" t="n">
        <f aca="false">MIN(Assumptions!$D$24,MAX(Assumptions!$D$23,Assumptions!$D$8+Assumptions!$E$8*'Random Draws'!E1122))</f>
        <v>0.089352322344381</v>
      </c>
      <c r="H1122" s="19" t="n">
        <f aca="false">IF('Random Draws'!F1122&lt;(Assumptions!$E$9-Assumptions!$D$9)/(Assumptions!$F$9-Assumptions!$D$9),Assumptions!$D$9+SQRT('Random Draws'!F1122*(Assumptions!$F$9-Assumptions!$D$9)*(Assumptions!$E$9-Assumptions!$D$9)),Assumptions!$F$9-SQRT((1-'Random Draws'!F1122)*(Assumptions!$F$9-Assumptions!$D$9)*(Assumptions!$F$9-Assumptions!$E$9)))</f>
        <v>0.273160959979363</v>
      </c>
      <c r="I1122" s="19" t="n">
        <f aca="false">IF('Random Draws'!G1122&lt;(Assumptions!$E$10-Assumptions!$D$10)/(Assumptions!$F$10-Assumptions!$D$10),Assumptions!$D$10+SQRT('Random Draws'!G1122*(Assumptions!$F$10-Assumptions!$D$10)*(Assumptions!$E$10-Assumptions!$D$10)),Assumptions!$F$10-SQRT((1-'Random Draws'!G1122)*(Assumptions!$F$10-Assumptions!$D$10)*(Assumptions!$F$10-Assumptions!$E$10)))</f>
        <v>0.0219281928544407</v>
      </c>
      <c r="J1122" s="19" t="n">
        <f aca="false">IF('Random Draws'!H1122&lt;(Assumptions!$E$11-Assumptions!$D$11)/(Assumptions!$F$11-Assumptions!$D$11),Assumptions!$D$11+SQRT('Random Draws'!H1122*(Assumptions!$F$11-Assumptions!$D$11)*(Assumptions!$E$11-Assumptions!$D$11)),Assumptions!$F$11-SQRT((1-'Random Draws'!H1122)*(Assumptions!$F$11-Assumptions!$D$11)*(Assumptions!$F$11-Assumptions!$E$11)))</f>
        <v>0.193687736100936</v>
      </c>
      <c r="K1122" s="19" t="n">
        <f aca="false">MAX(G1122,I1122+Assumptions!$D$21)</f>
        <v>0.089352322344381</v>
      </c>
      <c r="L1122" s="28" t="n">
        <f aca="false">(F1122-Assumptions!$D$15)*(1-H1122)+Assumptions!$D$15-J1122</f>
        <v>0.162316300325466</v>
      </c>
      <c r="M1122" s="21" t="n">
        <f aca="false">Assumptions!$D$14*(1+E1122)^1*L1122-Assumptions!$D$14*(1+E1122)^0*E1122*Assumptions!$D$16</f>
        <v>24.8336330455089</v>
      </c>
      <c r="N1122" s="21" t="n">
        <f aca="false">Assumptions!$D$14*(1+E1122)^2*L1122-Assumptions!$D$14*(1+E1122)^1*E1122*Assumptions!$D$16</f>
        <v>26.5134287669559</v>
      </c>
      <c r="O1122" s="21" t="n">
        <f aca="false">Assumptions!$D$14*(1+E1122)^3*L1122-Assumptions!$D$14*(1+E1122)^2*E1122*Assumptions!$D$16</f>
        <v>28.3068491707288</v>
      </c>
      <c r="P1122" s="21" t="n">
        <f aca="false">Assumptions!$D$14*(1+E1122)^4*L1122-Assumptions!$D$14*(1+E1122)^3*E1122*Assumptions!$D$16</f>
        <v>30.22158005354</v>
      </c>
      <c r="Q1122" s="21" t="n">
        <f aca="false">Assumptions!$D$14*(1+E1122)^5*L1122-Assumptions!$D$14*(1+E1122)^4*E1122*Assumptions!$D$16</f>
        <v>32.2658270944894</v>
      </c>
      <c r="R1122" s="21" t="n">
        <f aca="false">M1122/(1+K1122)+N1122/(1+K1122)^2+O1122/(1+K1122)^3+P1122/(1+K1122)^4+Q1122/(1+K1122)^5</f>
        <v>109.529833550836</v>
      </c>
      <c r="S1122" s="21" t="n">
        <f aca="false">Q1122*(1+I1122)/(K1122-I1122)</f>
        <v>489.043887152373</v>
      </c>
      <c r="T1122" s="21" t="n">
        <f aca="false">R1122+S1122/(1+K1122)^5</f>
        <v>428.320807671932</v>
      </c>
      <c r="U1122" s="8" t="n">
        <f aca="false">(T1122-Assumptions!$D$17)/Assumptions!$D$18</f>
        <v>9.73283230687729</v>
      </c>
    </row>
    <row r="1123" customFormat="false" ht="15" hidden="false" customHeight="false" outlineLevel="0" collapsed="false">
      <c r="B1123" s="2" t="n">
        <v>1118</v>
      </c>
      <c r="C1123" s="27" t="n">
        <f aca="false">NORMSDIST('Random Draws'!C1123)</f>
        <v>0.768197105683031</v>
      </c>
      <c r="D1123" s="27" t="n">
        <f aca="false">NORMSDIST(Assumptions!$D$22*'Random Draws'!C1123+SQRT(1-Assumptions!$D$22^2)*'Random Draws'!D1123)</f>
        <v>0.637385887091328</v>
      </c>
      <c r="E1123" s="19" t="n">
        <f aca="false">IF(C1123&lt;(Assumptions!$E$6-Assumptions!$D$6)/(Assumptions!$F$6-Assumptions!$D$6),Assumptions!$D$6+SQRT(C1123*(Assumptions!$F$6-Assumptions!$D$6)*(Assumptions!$E$6-Assumptions!$D$6)),Assumptions!$F$6-SQRT((1-C1123)*(Assumptions!$F$6-Assumptions!$D$6)*(Assumptions!$F$6-Assumptions!$E$6)))</f>
        <v>0.105955698397752</v>
      </c>
      <c r="F1123" s="19" t="n">
        <f aca="false">IF(D1123&lt;(Assumptions!$E$7-Assumptions!$D$7)/(Assumptions!$F$7-Assumptions!$D$7),Assumptions!$D$7+SQRT(D1123*(Assumptions!$F$7-Assumptions!$D$7)*(Assumptions!$E$7-Assumptions!$D$7)),Assumptions!$F$7-SQRT((1-D1123)*(Assumptions!$F$7-Assumptions!$D$7)*(Assumptions!$F$7-Assumptions!$E$7)))</f>
        <v>0.421915141438694</v>
      </c>
      <c r="G1123" s="19" t="n">
        <f aca="false">MIN(Assumptions!$D$24,MAX(Assumptions!$D$23,Assumptions!$D$8+Assumptions!$E$8*'Random Draws'!E1123))</f>
        <v>0.064391837012027</v>
      </c>
      <c r="H1123" s="19" t="n">
        <f aca="false">IF('Random Draws'!F1123&lt;(Assumptions!$E$9-Assumptions!$D$9)/(Assumptions!$F$9-Assumptions!$D$9),Assumptions!$D$9+SQRT('Random Draws'!F1123*(Assumptions!$F$9-Assumptions!$D$9)*(Assumptions!$E$9-Assumptions!$D$9)),Assumptions!$F$9-SQRT((1-'Random Draws'!F1123)*(Assumptions!$F$9-Assumptions!$D$9)*(Assumptions!$F$9-Assumptions!$E$9)))</f>
        <v>0.30832175791378</v>
      </c>
      <c r="I1123" s="19" t="n">
        <f aca="false">IF('Random Draws'!G1123&lt;(Assumptions!$E$10-Assumptions!$D$10)/(Assumptions!$F$10-Assumptions!$D$10),Assumptions!$D$10+SQRT('Random Draws'!G1123*(Assumptions!$F$10-Assumptions!$D$10)*(Assumptions!$E$10-Assumptions!$D$10)),Assumptions!$F$10-SQRT((1-'Random Draws'!G1123)*(Assumptions!$F$10-Assumptions!$D$10)*(Assumptions!$F$10-Assumptions!$E$10)))</f>
        <v>0.0154446216134985</v>
      </c>
      <c r="J1123" s="19" t="n">
        <f aca="false">IF('Random Draws'!H1123&lt;(Assumptions!$E$11-Assumptions!$D$11)/(Assumptions!$F$11-Assumptions!$D$11),Assumptions!$D$11+SQRT('Random Draws'!H1123*(Assumptions!$F$11-Assumptions!$D$11)*(Assumptions!$E$11-Assumptions!$D$11)),Assumptions!$F$11-SQRT((1-'Random Draws'!H1123)*(Assumptions!$F$11-Assumptions!$D$11)*(Assumptions!$F$11-Assumptions!$E$11)))</f>
        <v>0.194238742045777</v>
      </c>
      <c r="K1123" s="19" t="n">
        <f aca="false">MAX(G1123,I1123+Assumptions!$D$21)</f>
        <v>0.064391837012027</v>
      </c>
      <c r="L1123" s="28" t="n">
        <f aca="false">(F1123-Assumptions!$D$15)*(1-H1123)+Assumptions!$D$15-J1123</f>
        <v>0.137672609822889</v>
      </c>
      <c r="M1123" s="21" t="n">
        <f aca="false">Assumptions!$D$14*(1+E1123)^1*L1123-Assumptions!$D$14*(1+E1123)^0*E1123*Assumptions!$D$16</f>
        <v>21.6167647772723</v>
      </c>
      <c r="N1123" s="21" t="n">
        <f aca="false">Assumptions!$D$14*(1+E1123)^2*L1123-Assumptions!$D$14*(1+E1123)^1*E1123*Assumptions!$D$16</f>
        <v>23.9071841863481</v>
      </c>
      <c r="O1123" s="21" t="n">
        <f aca="false">Assumptions!$D$14*(1+E1123)^3*L1123-Assumptions!$D$14*(1+E1123)^2*E1123*Assumptions!$D$16</f>
        <v>26.4402865835363</v>
      </c>
      <c r="P1123" s="21" t="n">
        <f aca="false">Assumptions!$D$14*(1+E1123)^4*L1123-Assumptions!$D$14*(1+E1123)^3*E1123*Assumptions!$D$16</f>
        <v>29.2417856143316</v>
      </c>
      <c r="Q1123" s="21" t="n">
        <f aca="false">Assumptions!$D$14*(1+E1123)^5*L1123-Assumptions!$D$14*(1+E1123)^4*E1123*Assumptions!$D$16</f>
        <v>32.3401194314955</v>
      </c>
      <c r="R1123" s="21" t="n">
        <f aca="false">M1123/(1+K1123)+N1123/(1+K1123)^2+O1123/(1+K1123)^3+P1123/(1+K1123)^4+Q1123/(1+K1123)^5</f>
        <v>109.791476258821</v>
      </c>
      <c r="S1123" s="21" t="n">
        <f aca="false">Q1123*(1+I1123)/(K1123-I1123)</f>
        <v>670.918663537242</v>
      </c>
      <c r="T1123" s="21" t="n">
        <f aca="false">R1123+S1123/(1+K1123)^5</f>
        <v>600.882727304037</v>
      </c>
      <c r="U1123" s="8" t="n">
        <f aca="false">(T1123-Assumptions!$D$17)/Assumptions!$D$18</f>
        <v>16.6353090921615</v>
      </c>
    </row>
    <row r="1124" customFormat="false" ht="15" hidden="false" customHeight="false" outlineLevel="0" collapsed="false">
      <c r="B1124" s="2" t="n">
        <v>1119</v>
      </c>
      <c r="C1124" s="27" t="n">
        <f aca="false">NORMSDIST('Random Draws'!C1124)</f>
        <v>0.0557062503167551</v>
      </c>
      <c r="D1124" s="27" t="n">
        <f aca="false">NORMSDIST(Assumptions!$D$22*'Random Draws'!C1124+SQRT(1-Assumptions!$D$22^2)*'Random Draws'!D1124)</f>
        <v>0.842828792703078</v>
      </c>
      <c r="E1124" s="19" t="n">
        <f aca="false">IF(C1124&lt;(Assumptions!$E$6-Assumptions!$D$6)/(Assumptions!$F$6-Assumptions!$D$6),Assumptions!$D$6+SQRT(C1124*(Assumptions!$F$6-Assumptions!$D$6)*(Assumptions!$E$6-Assumptions!$D$6)),Assumptions!$F$6-SQRT((1-C1124)*(Assumptions!$F$6-Assumptions!$D$6)*(Assumptions!$F$6-Assumptions!$E$6)))</f>
        <v>0.0566892555730858</v>
      </c>
      <c r="F1124" s="19" t="n">
        <f aca="false">IF(D1124&lt;(Assumptions!$E$7-Assumptions!$D$7)/(Assumptions!$F$7-Assumptions!$D$7),Assumptions!$D$7+SQRT(D1124*(Assumptions!$F$7-Assumptions!$D$7)*(Assumptions!$E$7-Assumptions!$D$7)),Assumptions!$F$7-SQRT((1-D1124)*(Assumptions!$F$7-Assumptions!$D$7)*(Assumptions!$F$7-Assumptions!$E$7)))</f>
        <v>0.434926411720943</v>
      </c>
      <c r="G1124" s="19" t="n">
        <f aca="false">MIN(Assumptions!$D$24,MAX(Assumptions!$D$23,Assumptions!$D$8+Assumptions!$E$8*'Random Draws'!E1124))</f>
        <v>0.099965627639677</v>
      </c>
      <c r="H1124" s="19" t="n">
        <f aca="false">IF('Random Draws'!F1124&lt;(Assumptions!$E$9-Assumptions!$D$9)/(Assumptions!$F$9-Assumptions!$D$9),Assumptions!$D$9+SQRT('Random Draws'!F1124*(Assumptions!$F$9-Assumptions!$D$9)*(Assumptions!$E$9-Assumptions!$D$9)),Assumptions!$F$9-SQRT((1-'Random Draws'!F1124)*(Assumptions!$F$9-Assumptions!$D$9)*(Assumptions!$F$9-Assumptions!$E$9)))</f>
        <v>0.325878712324932</v>
      </c>
      <c r="I1124" s="19" t="n">
        <f aca="false">IF('Random Draws'!G1124&lt;(Assumptions!$E$10-Assumptions!$D$10)/(Assumptions!$F$10-Assumptions!$D$10),Assumptions!$D$10+SQRT('Random Draws'!G1124*(Assumptions!$F$10-Assumptions!$D$10)*(Assumptions!$E$10-Assumptions!$D$10)),Assumptions!$F$10-SQRT((1-'Random Draws'!G1124)*(Assumptions!$F$10-Assumptions!$D$10)*(Assumptions!$F$10-Assumptions!$E$10)))</f>
        <v>0.0187067584268128</v>
      </c>
      <c r="J1124" s="19" t="n">
        <f aca="false">IF('Random Draws'!H1124&lt;(Assumptions!$E$11-Assumptions!$D$11)/(Assumptions!$F$11-Assumptions!$D$11),Assumptions!$D$11+SQRT('Random Draws'!H1124*(Assumptions!$F$11-Assumptions!$D$11)*(Assumptions!$E$11-Assumptions!$D$11)),Assumptions!$F$11-SQRT((1-'Random Draws'!H1124)*(Assumptions!$F$11-Assumptions!$D$11)*(Assumptions!$F$11-Assumptions!$E$11)))</f>
        <v>0.150333152567381</v>
      </c>
      <c r="K1124" s="19" t="n">
        <f aca="false">MAX(G1124,I1124+Assumptions!$D$21)</f>
        <v>0.099965627639677</v>
      </c>
      <c r="L1124" s="28" t="n">
        <f aca="false">(F1124-Assumptions!$D$15)*(1-H1124)+Assumptions!$D$15-J1124</f>
        <v>0.185224232748079</v>
      </c>
      <c r="M1124" s="21" t="n">
        <f aca="false">Assumptions!$D$14*(1+E1124)^1*L1124-Assumptions!$D$14*(1+E1124)^0*E1124*Assumptions!$D$16</f>
        <v>28.1334479476733</v>
      </c>
      <c r="N1124" s="21" t="n">
        <f aca="false">Assumptions!$D$14*(1+E1124)^2*L1124-Assumptions!$D$14*(1+E1124)^1*E1124*Assumptions!$D$16</f>
        <v>29.7283121685311</v>
      </c>
      <c r="O1124" s="21" t="n">
        <f aca="false">Assumptions!$D$14*(1+E1124)^3*L1124-Assumptions!$D$14*(1+E1124)^2*E1124*Assumptions!$D$16</f>
        <v>31.4135880548094</v>
      </c>
      <c r="P1124" s="21" t="n">
        <f aca="false">Assumptions!$D$14*(1+E1124)^4*L1124-Assumptions!$D$14*(1+E1124)^3*E1124*Assumptions!$D$16</f>
        <v>33.1944009765161</v>
      </c>
      <c r="Q1124" s="21" t="n">
        <f aca="false">Assumptions!$D$14*(1+E1124)^5*L1124-Assumptions!$D$14*(1+E1124)^4*E1124*Assumptions!$D$16</f>
        <v>35.0761668570693</v>
      </c>
      <c r="R1124" s="21" t="n">
        <f aca="false">M1124/(1+K1124)+N1124/(1+K1124)^2+O1124/(1+K1124)^3+P1124/(1+K1124)^4+Q1124/(1+K1124)^5</f>
        <v>118.208755367361</v>
      </c>
      <c r="S1124" s="21" t="n">
        <f aca="false">Q1124*(1+I1124)/(K1124-I1124)</f>
        <v>439.734500161445</v>
      </c>
      <c r="T1124" s="21" t="n">
        <f aca="false">R1124+S1124/(1+K1124)^5</f>
        <v>391.291946308014</v>
      </c>
      <c r="U1124" s="8" t="n">
        <f aca="false">(T1124-Assumptions!$D$17)/Assumptions!$D$18</f>
        <v>8.25167785232055</v>
      </c>
    </row>
    <row r="1125" customFormat="false" ht="15" hidden="false" customHeight="false" outlineLevel="0" collapsed="false">
      <c r="B1125" s="2" t="n">
        <v>1120</v>
      </c>
      <c r="C1125" s="27" t="n">
        <f aca="false">NORMSDIST('Random Draws'!C1125)</f>
        <v>0.70215319608529</v>
      </c>
      <c r="D1125" s="27" t="n">
        <f aca="false">NORMSDIST(Assumptions!$D$22*'Random Draws'!C1125+SQRT(1-Assumptions!$D$22^2)*'Random Draws'!D1125)</f>
        <v>0.392405938074615</v>
      </c>
      <c r="E1125" s="19" t="n">
        <f aca="false">IF(C1125&lt;(Assumptions!$E$6-Assumptions!$D$6)/(Assumptions!$F$6-Assumptions!$D$6),Assumptions!$D$6+SQRT(C1125*(Assumptions!$F$6-Assumptions!$D$6)*(Assumptions!$E$6-Assumptions!$D$6)),Assumptions!$F$6-SQRT((1-C1125)*(Assumptions!$F$6-Assumptions!$D$6)*(Assumptions!$F$6-Assumptions!$E$6)))</f>
        <v>0.101409405037321</v>
      </c>
      <c r="F1125" s="19" t="n">
        <f aca="false">IF(D1125&lt;(Assumptions!$E$7-Assumptions!$D$7)/(Assumptions!$F$7-Assumptions!$D$7),Assumptions!$D$7+SQRT(D1125*(Assumptions!$F$7-Assumptions!$D$7)*(Assumptions!$E$7-Assumptions!$D$7)),Assumptions!$F$7-SQRT((1-D1125)*(Assumptions!$F$7-Assumptions!$D$7)*(Assumptions!$F$7-Assumptions!$E$7)))</f>
        <v>0.408522527020423</v>
      </c>
      <c r="G1125" s="19" t="n">
        <f aca="false">MIN(Assumptions!$D$24,MAX(Assumptions!$D$23,Assumptions!$D$8+Assumptions!$E$8*'Random Draws'!E1125))</f>
        <v>0.096146963528943</v>
      </c>
      <c r="H1125" s="19" t="n">
        <f aca="false">IF('Random Draws'!F1125&lt;(Assumptions!$E$9-Assumptions!$D$9)/(Assumptions!$F$9-Assumptions!$D$9),Assumptions!$D$9+SQRT('Random Draws'!F1125*(Assumptions!$F$9-Assumptions!$D$9)*(Assumptions!$E$9-Assumptions!$D$9)),Assumptions!$F$9-SQRT((1-'Random Draws'!F1125)*(Assumptions!$F$9-Assumptions!$D$9)*(Assumptions!$F$9-Assumptions!$E$9)))</f>
        <v>0.305150988260463</v>
      </c>
      <c r="I1125" s="19" t="n">
        <f aca="false">IF('Random Draws'!G1125&lt;(Assumptions!$E$10-Assumptions!$D$10)/(Assumptions!$F$10-Assumptions!$D$10),Assumptions!$D$10+SQRT('Random Draws'!G1125*(Assumptions!$F$10-Assumptions!$D$10)*(Assumptions!$E$10-Assumptions!$D$10)),Assumptions!$F$10-SQRT((1-'Random Draws'!G1125)*(Assumptions!$F$10-Assumptions!$D$10)*(Assumptions!$F$10-Assumptions!$E$10)))</f>
        <v>0.0227546061977989</v>
      </c>
      <c r="J1125" s="19" t="n">
        <f aca="false">IF('Random Draws'!H1125&lt;(Assumptions!$E$11-Assumptions!$D$11)/(Assumptions!$F$11-Assumptions!$D$11),Assumptions!$D$11+SQRT('Random Draws'!H1125*(Assumptions!$F$11-Assumptions!$D$11)*(Assumptions!$E$11-Assumptions!$D$11)),Assumptions!$F$11-SQRT((1-'Random Draws'!H1125)*(Assumptions!$F$11-Assumptions!$D$11)*(Assumptions!$F$11-Assumptions!$E$11)))</f>
        <v>0.187275493048298</v>
      </c>
      <c r="K1125" s="19" t="n">
        <f aca="false">MAX(G1125,I1125+Assumptions!$D$21)</f>
        <v>0.096146963528943</v>
      </c>
      <c r="L1125" s="28" t="n">
        <f aca="false">(F1125-Assumptions!$D$15)*(1-H1125)+Assumptions!$D$15-J1125</f>
        <v>0.136255609599042</v>
      </c>
      <c r="M1125" s="21" t="n">
        <f aca="false">Assumptions!$D$14*(1+E1125)^1*L1125-Assumptions!$D$14*(1+E1125)^0*E1125*Assumptions!$D$16</f>
        <v>21.3194845238019</v>
      </c>
      <c r="N1125" s="21" t="n">
        <f aca="false">Assumptions!$D$14*(1+E1125)^2*L1125-Assumptions!$D$14*(1+E1125)^1*E1125*Assumptions!$D$16</f>
        <v>23.4814807650631</v>
      </c>
      <c r="O1125" s="21" t="n">
        <f aca="false">Assumptions!$D$14*(1+E1125)^3*L1125-Assumptions!$D$14*(1+E1125)^2*E1125*Assumptions!$D$16</f>
        <v>25.8627237588434</v>
      </c>
      <c r="P1125" s="21" t="n">
        <f aca="false">Assumptions!$D$14*(1+E1125)^4*L1125-Assumptions!$D$14*(1+E1125)^3*E1125*Assumptions!$D$16</f>
        <v>28.4854471878723</v>
      </c>
      <c r="Q1125" s="21" t="n">
        <f aca="false">Assumptions!$D$14*(1+E1125)^5*L1125-Assumptions!$D$14*(1+E1125)^4*E1125*Assumptions!$D$16</f>
        <v>31.3741394394164</v>
      </c>
      <c r="R1125" s="21" t="n">
        <f aca="false">M1125/(1+K1125)+N1125/(1+K1125)^2+O1125/(1+K1125)^3+P1125/(1+K1125)^4+Q1125/(1+K1125)^5</f>
        <v>98.1856166043894</v>
      </c>
      <c r="S1125" s="21" t="n">
        <f aca="false">Q1125*(1+I1125)/(K1125-I1125)</f>
        <v>437.212358261977</v>
      </c>
      <c r="T1125" s="21" t="n">
        <f aca="false">R1125+S1125/(1+K1125)^5</f>
        <v>374.46501618875</v>
      </c>
      <c r="U1125" s="8" t="n">
        <f aca="false">(T1125-Assumptions!$D$17)/Assumptions!$D$18</f>
        <v>7.57860064754999</v>
      </c>
    </row>
    <row r="1126" customFormat="false" ht="15" hidden="false" customHeight="false" outlineLevel="0" collapsed="false">
      <c r="B1126" s="2" t="n">
        <v>1121</v>
      </c>
      <c r="C1126" s="27" t="n">
        <f aca="false">NORMSDIST('Random Draws'!C1126)</f>
        <v>0.529644230766306</v>
      </c>
      <c r="D1126" s="27" t="n">
        <f aca="false">NORMSDIST(Assumptions!$D$22*'Random Draws'!C1126+SQRT(1-Assumptions!$D$22^2)*'Random Draws'!D1126)</f>
        <v>0.630395510766142</v>
      </c>
      <c r="E1126" s="19" t="n">
        <f aca="false">IF(C1126&lt;(Assumptions!$E$6-Assumptions!$D$6)/(Assumptions!$F$6-Assumptions!$D$6),Assumptions!$D$6+SQRT(C1126*(Assumptions!$F$6-Assumptions!$D$6)*(Assumptions!$E$6-Assumptions!$D$6)),Assumptions!$F$6-SQRT((1-C1126)*(Assumptions!$F$6-Assumptions!$D$6)*(Assumptions!$F$6-Assumptions!$E$6)))</f>
        <v>0.0915048574992456</v>
      </c>
      <c r="F1126" s="19" t="n">
        <f aca="false">IF(D1126&lt;(Assumptions!$E$7-Assumptions!$D$7)/(Assumptions!$F$7-Assumptions!$D$7),Assumptions!$D$7+SQRT(D1126*(Assumptions!$F$7-Assumptions!$D$7)*(Assumptions!$E$7-Assumptions!$D$7)),Assumptions!$F$7-SQRT((1-D1126)*(Assumptions!$F$7-Assumptions!$D$7)*(Assumptions!$F$7-Assumptions!$E$7)))</f>
        <v>0.421549799000065</v>
      </c>
      <c r="G1126" s="19" t="n">
        <f aca="false">MIN(Assumptions!$D$24,MAX(Assumptions!$D$23,Assumptions!$D$8+Assumptions!$E$8*'Random Draws'!E1126))</f>
        <v>0.074187258456044</v>
      </c>
      <c r="H1126" s="19" t="n">
        <f aca="false">IF('Random Draws'!F1126&lt;(Assumptions!$E$9-Assumptions!$D$9)/(Assumptions!$F$9-Assumptions!$D$9),Assumptions!$D$9+SQRT('Random Draws'!F1126*(Assumptions!$F$9-Assumptions!$D$9)*(Assumptions!$E$9-Assumptions!$D$9)),Assumptions!$F$9-SQRT((1-'Random Draws'!F1126)*(Assumptions!$F$9-Assumptions!$D$9)*(Assumptions!$F$9-Assumptions!$E$9)))</f>
        <v>0.310715557456521</v>
      </c>
      <c r="I1126" s="19" t="n">
        <f aca="false">IF('Random Draws'!G1126&lt;(Assumptions!$E$10-Assumptions!$D$10)/(Assumptions!$F$10-Assumptions!$D$10),Assumptions!$D$10+SQRT('Random Draws'!G1126*(Assumptions!$F$10-Assumptions!$D$10)*(Assumptions!$E$10-Assumptions!$D$10)),Assumptions!$F$10-SQRT((1-'Random Draws'!G1126)*(Assumptions!$F$10-Assumptions!$D$10)*(Assumptions!$F$10-Assumptions!$E$10)))</f>
        <v>0.0165280953291255</v>
      </c>
      <c r="J1126" s="19" t="n">
        <f aca="false">IF('Random Draws'!H1126&lt;(Assumptions!$E$11-Assumptions!$D$11)/(Assumptions!$F$11-Assumptions!$D$11),Assumptions!$D$11+SQRT('Random Draws'!H1126*(Assumptions!$F$11-Assumptions!$D$11)*(Assumptions!$E$11-Assumptions!$D$11)),Assumptions!$F$11-SQRT((1-'Random Draws'!H1126)*(Assumptions!$F$11-Assumptions!$D$11)*(Assumptions!$F$11-Assumptions!$E$11)))</f>
        <v>0.179880513432548</v>
      </c>
      <c r="K1126" s="19" t="n">
        <f aca="false">MAX(G1126,I1126+Assumptions!$D$21)</f>
        <v>0.074187258456044</v>
      </c>
      <c r="L1126" s="28" t="n">
        <f aca="false">(F1126-Assumptions!$D$15)*(1-H1126)+Assumptions!$D$15-J1126</f>
        <v>0.151080227244875</v>
      </c>
      <c r="M1126" s="21" t="n">
        <f aca="false">Assumptions!$D$14*(1+E1126)^1*L1126-Assumptions!$D$14*(1+E1126)^0*E1126*Assumptions!$D$16</f>
        <v>23.5131501468096</v>
      </c>
      <c r="N1126" s="21" t="n">
        <f aca="false">Assumptions!$D$14*(1+E1126)^2*L1126-Assumptions!$D$14*(1+E1126)^1*E1126*Assumptions!$D$16</f>
        <v>25.6647176003518</v>
      </c>
      <c r="O1126" s="21" t="n">
        <f aca="false">Assumptions!$D$14*(1+E1126)^3*L1126-Assumptions!$D$14*(1+E1126)^2*E1126*Assumptions!$D$16</f>
        <v>28.0131639271304</v>
      </c>
      <c r="P1126" s="21" t="n">
        <f aca="false">Assumptions!$D$14*(1+E1126)^4*L1126-Assumptions!$D$14*(1+E1126)^3*E1126*Assumptions!$D$16</f>
        <v>30.5765045003855</v>
      </c>
      <c r="Q1126" s="21" t="n">
        <f aca="false">Assumptions!$D$14*(1+E1126)^5*L1126-Assumptions!$D$14*(1+E1126)^4*E1126*Assumptions!$D$16</f>
        <v>33.3744031875183</v>
      </c>
      <c r="R1126" s="21" t="n">
        <f aca="false">M1126/(1+K1126)+N1126/(1+K1126)^2+O1126/(1+K1126)^3+P1126/(1+K1126)^4+Q1126/(1+K1126)^5</f>
        <v>113.032479160193</v>
      </c>
      <c r="S1126" s="21" t="n">
        <f aca="false">Q1126*(1+I1126)/(K1126-I1126)</f>
        <v>588.389020324086</v>
      </c>
      <c r="T1126" s="21" t="n">
        <f aca="false">R1126+S1126/(1+K1126)^5</f>
        <v>524.43275321293</v>
      </c>
      <c r="U1126" s="8" t="n">
        <f aca="false">(T1126-Assumptions!$D$17)/Assumptions!$D$18</f>
        <v>13.5773101285172</v>
      </c>
    </row>
    <row r="1127" customFormat="false" ht="15" hidden="false" customHeight="false" outlineLevel="0" collapsed="false">
      <c r="B1127" s="2" t="n">
        <v>1122</v>
      </c>
      <c r="C1127" s="27" t="n">
        <f aca="false">NORMSDIST('Random Draws'!C1127)</f>
        <v>0.0986921273214087</v>
      </c>
      <c r="D1127" s="27" t="n">
        <f aca="false">NORMSDIST(Assumptions!$D$22*'Random Draws'!C1127+SQRT(1-Assumptions!$D$22^2)*'Random Draws'!D1127)</f>
        <v>0.184019471371077</v>
      </c>
      <c r="E1127" s="19" t="n">
        <f aca="false">IF(C1127&lt;(Assumptions!$E$6-Assumptions!$D$6)/(Assumptions!$F$6-Assumptions!$D$6),Assumptions!$D$6+SQRT(C1127*(Assumptions!$F$6-Assumptions!$D$6)*(Assumptions!$E$6-Assumptions!$D$6)),Assumptions!$F$6-SQRT((1-C1127)*(Assumptions!$F$6-Assumptions!$D$6)*(Assumptions!$F$6-Assumptions!$E$6)))</f>
        <v>0.0622139739039876</v>
      </c>
      <c r="F1127" s="19" t="n">
        <f aca="false">IF(D1127&lt;(Assumptions!$E$7-Assumptions!$D$7)/(Assumptions!$F$7-Assumptions!$D$7),Assumptions!$D$7+SQRT(D1127*(Assumptions!$F$7-Assumptions!$D$7)*(Assumptions!$E$7-Assumptions!$D$7)),Assumptions!$F$7-SQRT((1-D1127)*(Assumptions!$F$7-Assumptions!$D$7)*(Assumptions!$F$7-Assumptions!$E$7)))</f>
        <v>0.393228253463378</v>
      </c>
      <c r="G1127" s="19" t="n">
        <f aca="false">MIN(Assumptions!$D$24,MAX(Assumptions!$D$23,Assumptions!$D$8+Assumptions!$E$8*'Random Draws'!E1127))</f>
        <v>0.08434380220896</v>
      </c>
      <c r="H1127" s="19" t="n">
        <f aca="false">IF('Random Draws'!F1127&lt;(Assumptions!$E$9-Assumptions!$D$9)/(Assumptions!$F$9-Assumptions!$D$9),Assumptions!$D$9+SQRT('Random Draws'!F1127*(Assumptions!$F$9-Assumptions!$D$9)*(Assumptions!$E$9-Assumptions!$D$9)),Assumptions!$F$9-SQRT((1-'Random Draws'!F1127)*(Assumptions!$F$9-Assumptions!$D$9)*(Assumptions!$F$9-Assumptions!$E$9)))</f>
        <v>0.274801184310989</v>
      </c>
      <c r="I1127" s="19" t="n">
        <f aca="false">IF('Random Draws'!G1127&lt;(Assumptions!$E$10-Assumptions!$D$10)/(Assumptions!$F$10-Assumptions!$D$10),Assumptions!$D$10+SQRT('Random Draws'!G1127*(Assumptions!$F$10-Assumptions!$D$10)*(Assumptions!$E$10-Assumptions!$D$10)),Assumptions!$F$10-SQRT((1-'Random Draws'!G1127)*(Assumptions!$F$10-Assumptions!$D$10)*(Assumptions!$F$10-Assumptions!$E$10)))</f>
        <v>0.0182945036193464</v>
      </c>
      <c r="J1127" s="19" t="n">
        <f aca="false">IF('Random Draws'!H1127&lt;(Assumptions!$E$11-Assumptions!$D$11)/(Assumptions!$F$11-Assumptions!$D$11),Assumptions!$D$11+SQRT('Random Draws'!H1127*(Assumptions!$F$11-Assumptions!$D$11)*(Assumptions!$E$11-Assumptions!$D$11)),Assumptions!$F$11-SQRT((1-'Random Draws'!H1127)*(Assumptions!$F$11-Assumptions!$D$11)*(Assumptions!$F$11-Assumptions!$E$11)))</f>
        <v>0.175577728408151</v>
      </c>
      <c r="K1127" s="19" t="n">
        <f aca="false">MAX(G1127,I1127+Assumptions!$D$21)</f>
        <v>0.08434380220896</v>
      </c>
      <c r="L1127" s="28" t="n">
        <f aca="false">(F1127-Assumptions!$D$15)*(1-H1127)+Assumptions!$D$15-J1127</f>
        <v>0.145315089259377</v>
      </c>
      <c r="M1127" s="21" t="n">
        <f aca="false">Assumptions!$D$14*(1+E1127)^1*L1127-Assumptions!$D$14*(1+E1127)^0*E1127*Assumptions!$D$16</f>
        <v>22.110948385928</v>
      </c>
      <c r="N1127" s="21" t="n">
        <f aca="false">Assumptions!$D$14*(1+E1127)^2*L1127-Assumptions!$D$14*(1+E1127)^1*E1127*Assumptions!$D$16</f>
        <v>23.4865583518025</v>
      </c>
      <c r="O1127" s="21" t="n">
        <f aca="false">Assumptions!$D$14*(1+E1127)^3*L1127-Assumptions!$D$14*(1+E1127)^2*E1127*Assumptions!$D$16</f>
        <v>24.947750480196</v>
      </c>
      <c r="P1127" s="21" t="n">
        <f aca="false">Assumptions!$D$14*(1+E1127)^4*L1127-Assumptions!$D$14*(1+E1127)^3*E1127*Assumptions!$D$16</f>
        <v>26.4998491775341</v>
      </c>
      <c r="Q1127" s="21" t="n">
        <f aca="false">Assumptions!$D$14*(1+E1127)^5*L1127-Assumptions!$D$14*(1+E1127)^4*E1127*Assumptions!$D$16</f>
        <v>28.1485101027248</v>
      </c>
      <c r="R1127" s="21" t="n">
        <f aca="false">M1127/(1+K1127)+N1127/(1+K1127)^2+O1127/(1+K1127)^3+P1127/(1+K1127)^4+Q1127/(1+K1127)^5</f>
        <v>97.8779856980882</v>
      </c>
      <c r="S1127" s="21" t="n">
        <f aca="false">Q1127*(1+I1127)/(K1127-I1127)</f>
        <v>433.970893480248</v>
      </c>
      <c r="T1127" s="21" t="n">
        <f aca="false">R1127+S1127/(1+K1127)^5</f>
        <v>387.362672107407</v>
      </c>
      <c r="U1127" s="8" t="n">
        <f aca="false">(T1127-Assumptions!$D$17)/Assumptions!$D$18</f>
        <v>8.09450688429627</v>
      </c>
    </row>
    <row r="1128" customFormat="false" ht="15" hidden="false" customHeight="false" outlineLevel="0" collapsed="false">
      <c r="B1128" s="2" t="n">
        <v>1123</v>
      </c>
      <c r="C1128" s="27" t="n">
        <f aca="false">NORMSDIST('Random Draws'!C1128)</f>
        <v>0.790247090284806</v>
      </c>
      <c r="D1128" s="27" t="n">
        <f aca="false">NORMSDIST(Assumptions!$D$22*'Random Draws'!C1128+SQRT(1-Assumptions!$D$22^2)*'Random Draws'!D1128)</f>
        <v>0.915264012044791</v>
      </c>
      <c r="E1128" s="19" t="n">
        <f aca="false">IF(C1128&lt;(Assumptions!$E$6-Assumptions!$D$6)/(Assumptions!$F$6-Assumptions!$D$6),Assumptions!$D$6+SQRT(C1128*(Assumptions!$F$6-Assumptions!$D$6)*(Assumptions!$E$6-Assumptions!$D$6)),Assumptions!$F$6-SQRT((1-C1128)*(Assumptions!$F$6-Assumptions!$D$6)*(Assumptions!$F$6-Assumptions!$E$6)))</f>
        <v>0.107615365548211</v>
      </c>
      <c r="F1128" s="19" t="n">
        <f aca="false">IF(D1128&lt;(Assumptions!$E$7-Assumptions!$D$7)/(Assumptions!$F$7-Assumptions!$D$7),Assumptions!$D$7+SQRT(D1128*(Assumptions!$F$7-Assumptions!$D$7)*(Assumptions!$E$7-Assumptions!$D$7)),Assumptions!$F$7-SQRT((1-D1128)*(Assumptions!$F$7-Assumptions!$D$7)*(Assumptions!$F$7-Assumptions!$E$7)))</f>
        <v>0.441589569483012</v>
      </c>
      <c r="G1128" s="19" t="n">
        <f aca="false">MIN(Assumptions!$D$24,MAX(Assumptions!$D$23,Assumptions!$D$8+Assumptions!$E$8*'Random Draws'!E1128))</f>
        <v>0.084130881981869</v>
      </c>
      <c r="H1128" s="19" t="n">
        <f aca="false">IF('Random Draws'!F1128&lt;(Assumptions!$E$9-Assumptions!$D$9)/(Assumptions!$F$9-Assumptions!$D$9),Assumptions!$D$9+SQRT('Random Draws'!F1128*(Assumptions!$F$9-Assumptions!$D$9)*(Assumptions!$E$9-Assumptions!$D$9)),Assumptions!$F$9-SQRT((1-'Random Draws'!F1128)*(Assumptions!$F$9-Assumptions!$D$9)*(Assumptions!$F$9-Assumptions!$E$9)))</f>
        <v>0.312000880068813</v>
      </c>
      <c r="I1128" s="19" t="n">
        <f aca="false">IF('Random Draws'!G1128&lt;(Assumptions!$E$10-Assumptions!$D$10)/(Assumptions!$F$10-Assumptions!$D$10),Assumptions!$D$10+SQRT('Random Draws'!G1128*(Assumptions!$F$10-Assumptions!$D$10)*(Assumptions!$E$10-Assumptions!$D$10)),Assumptions!$F$10-SQRT((1-'Random Draws'!G1128)*(Assumptions!$F$10-Assumptions!$D$10)*(Assumptions!$F$10-Assumptions!$E$10)))</f>
        <v>0.0152857954483006</v>
      </c>
      <c r="J1128" s="19" t="n">
        <f aca="false">IF('Random Draws'!H1128&lt;(Assumptions!$E$11-Assumptions!$D$11)/(Assumptions!$F$11-Assumptions!$D$11),Assumptions!$D$11+SQRT('Random Draws'!H1128*(Assumptions!$F$11-Assumptions!$D$11)*(Assumptions!$E$11-Assumptions!$D$11)),Assumptions!$F$11-SQRT((1-'Random Draws'!H1128)*(Assumptions!$F$11-Assumptions!$D$11)*(Assumptions!$F$11-Assumptions!$E$11)))</f>
        <v>0.183532868288224</v>
      </c>
      <c r="K1128" s="19" t="n">
        <f aca="false">MAX(G1128,I1128+Assumptions!$D$21)</f>
        <v>0.084130881981869</v>
      </c>
      <c r="L1128" s="28" t="n">
        <f aca="false">(F1128-Assumptions!$D$15)*(1-H1128)+Assumptions!$D$15-J1128</f>
        <v>0.160840481295825</v>
      </c>
      <c r="M1128" s="21" t="n">
        <f aca="false">Assumptions!$D$14*(1+E1128)^1*L1128-Assumptions!$D$14*(1+E1128)^0*E1128*Assumptions!$D$16</f>
        <v>25.363534490252</v>
      </c>
      <c r="N1128" s="21" t="n">
        <f aca="false">Assumptions!$D$14*(1+E1128)^2*L1128-Assumptions!$D$14*(1+E1128)^1*E1128*Assumptions!$D$16</f>
        <v>28.0930405260152</v>
      </c>
      <c r="O1128" s="21" t="n">
        <f aca="false">Assumptions!$D$14*(1+E1128)^3*L1128-Assumptions!$D$14*(1+E1128)^2*E1128*Assumptions!$D$16</f>
        <v>31.116283351583</v>
      </c>
      <c r="P1128" s="21" t="n">
        <f aca="false">Assumptions!$D$14*(1+E1128)^4*L1128-Assumptions!$D$14*(1+E1128)^3*E1128*Assumptions!$D$16</f>
        <v>34.4648735589654</v>
      </c>
      <c r="Q1128" s="21" t="n">
        <f aca="false">Assumptions!$D$14*(1+E1128)^5*L1128-Assumptions!$D$14*(1+E1128)^4*E1128*Assumptions!$D$16</f>
        <v>38.1738235255863</v>
      </c>
      <c r="R1128" s="21" t="n">
        <f aca="false">M1128/(1+K1128)+N1128/(1+K1128)^2+O1128/(1+K1128)^3+P1128/(1+K1128)^4+Q1128/(1+K1128)^5</f>
        <v>122.155216156648</v>
      </c>
      <c r="S1128" s="21" t="n">
        <f aca="false">Q1128*(1+I1128)/(K1128-I1128)</f>
        <v>562.964515478967</v>
      </c>
      <c r="T1128" s="21" t="n">
        <f aca="false">R1128+S1128/(1+K1128)^5</f>
        <v>498.055317721646</v>
      </c>
      <c r="U1128" s="8" t="n">
        <f aca="false">(T1128-Assumptions!$D$17)/Assumptions!$D$18</f>
        <v>12.5222127088658</v>
      </c>
    </row>
    <row r="1129" customFormat="false" ht="15" hidden="false" customHeight="false" outlineLevel="0" collapsed="false">
      <c r="B1129" s="2" t="n">
        <v>1124</v>
      </c>
      <c r="C1129" s="27" t="n">
        <f aca="false">NORMSDIST('Random Draws'!C1129)</f>
        <v>0.210703726261986</v>
      </c>
      <c r="D1129" s="27" t="n">
        <f aca="false">NORMSDIST(Assumptions!$D$22*'Random Draws'!C1129+SQRT(1-Assumptions!$D$22^2)*'Random Draws'!D1129)</f>
        <v>0.46576469058591</v>
      </c>
      <c r="E1129" s="19" t="n">
        <f aca="false">IF(C1129&lt;(Assumptions!$E$6-Assumptions!$D$6)/(Assumptions!$F$6-Assumptions!$D$6),Assumptions!$D$6+SQRT(C1129*(Assumptions!$F$6-Assumptions!$D$6)*(Assumptions!$E$6-Assumptions!$D$6)),Assumptions!$F$6-SQRT((1-C1129)*(Assumptions!$F$6-Assumptions!$D$6)*(Assumptions!$F$6-Assumptions!$E$6)))</f>
        <v>0.0724579517423686</v>
      </c>
      <c r="F1129" s="19" t="n">
        <f aca="false">IF(D1129&lt;(Assumptions!$E$7-Assumptions!$D$7)/(Assumptions!$F$7-Assumptions!$D$7),Assumptions!$D$7+SQRT(D1129*(Assumptions!$F$7-Assumptions!$D$7)*(Assumptions!$E$7-Assumptions!$D$7)),Assumptions!$F$7-SQRT((1-D1129)*(Assumptions!$F$7-Assumptions!$D$7)*(Assumptions!$F$7-Assumptions!$E$7)))</f>
        <v>0.412863864250691</v>
      </c>
      <c r="G1129" s="19" t="n">
        <f aca="false">MIN(Assumptions!$D$24,MAX(Assumptions!$D$23,Assumptions!$D$8+Assumptions!$E$8*'Random Draws'!E1129))</f>
        <v>0.062475666013824</v>
      </c>
      <c r="H1129" s="19" t="n">
        <f aca="false">IF('Random Draws'!F1129&lt;(Assumptions!$E$9-Assumptions!$D$9)/(Assumptions!$F$9-Assumptions!$D$9),Assumptions!$D$9+SQRT('Random Draws'!F1129*(Assumptions!$F$9-Assumptions!$D$9)*(Assumptions!$E$9-Assumptions!$D$9)),Assumptions!$F$9-SQRT((1-'Random Draws'!F1129)*(Assumptions!$F$9-Assumptions!$D$9)*(Assumptions!$F$9-Assumptions!$E$9)))</f>
        <v>0.279006625070617</v>
      </c>
      <c r="I1129" s="19" t="n">
        <f aca="false">IF('Random Draws'!G1129&lt;(Assumptions!$E$10-Assumptions!$D$10)/(Assumptions!$F$10-Assumptions!$D$10),Assumptions!$D$10+SQRT('Random Draws'!G1129*(Assumptions!$F$10-Assumptions!$D$10)*(Assumptions!$E$10-Assumptions!$D$10)),Assumptions!$F$10-SQRT((1-'Random Draws'!G1129)*(Assumptions!$F$10-Assumptions!$D$10)*(Assumptions!$F$10-Assumptions!$E$10)))</f>
        <v>0.0159464648728215</v>
      </c>
      <c r="J1129" s="19" t="n">
        <f aca="false">IF('Random Draws'!H1129&lt;(Assumptions!$E$11-Assumptions!$D$11)/(Assumptions!$F$11-Assumptions!$D$11),Assumptions!$D$11+SQRT('Random Draws'!H1129*(Assumptions!$F$11-Assumptions!$D$11)*(Assumptions!$E$11-Assumptions!$D$11)),Assumptions!$F$11-SQRT((1-'Random Draws'!H1129)*(Assumptions!$F$11-Assumptions!$D$11)*(Assumptions!$F$11-Assumptions!$E$11)))</f>
        <v>0.15480406814756</v>
      </c>
      <c r="K1129" s="19" t="n">
        <f aca="false">MAX(G1129,I1129+Assumptions!$D$21)</f>
        <v>0.062475666013824</v>
      </c>
      <c r="L1129" s="28" t="n">
        <f aca="false">(F1129-Assumptions!$D$15)*(1-H1129)+Assumptions!$D$15-J1129</f>
        <v>0.179138903984112</v>
      </c>
      <c r="M1129" s="21" t="n">
        <f aca="false">Assumptions!$D$14*(1+E1129)^1*L1129-Assumptions!$D$14*(1+E1129)^0*E1129*Assumptions!$D$16</f>
        <v>27.5420545063259</v>
      </c>
      <c r="N1129" s="21" t="n">
        <f aca="false">Assumptions!$D$14*(1+E1129)^2*L1129-Assumptions!$D$14*(1+E1129)^1*E1129*Assumptions!$D$16</f>
        <v>29.537695362631</v>
      </c>
      <c r="O1129" s="21" t="n">
        <f aca="false">Assumptions!$D$14*(1+E1129)^3*L1129-Assumptions!$D$14*(1+E1129)^2*E1129*Assumptions!$D$16</f>
        <v>31.6779362677973</v>
      </c>
      <c r="P1129" s="21" t="n">
        <f aca="false">Assumptions!$D$14*(1+E1129)^4*L1129-Assumptions!$D$14*(1+E1129)^3*E1129*Assumptions!$D$16</f>
        <v>33.9732546451872</v>
      </c>
      <c r="Q1129" s="21" t="n">
        <f aca="false">Assumptions!$D$14*(1+E1129)^5*L1129-Assumptions!$D$14*(1+E1129)^4*E1129*Assumptions!$D$16</f>
        <v>36.4348870907994</v>
      </c>
      <c r="R1129" s="21" t="n">
        <f aca="false">M1129/(1+K1129)+N1129/(1+K1129)^2+O1129/(1+K1129)^3+P1129/(1+K1129)^4+Q1129/(1+K1129)^5</f>
        <v>132.071127895003</v>
      </c>
      <c r="S1129" s="21" t="n">
        <f aca="false">Q1129*(1+I1129)/(K1129-I1129)</f>
        <v>795.541161898841</v>
      </c>
      <c r="T1129" s="21" t="n">
        <f aca="false">R1129+S1129/(1+K1129)^5</f>
        <v>719.652060981053</v>
      </c>
      <c r="U1129" s="8" t="n">
        <f aca="false">(T1129-Assumptions!$D$17)/Assumptions!$D$18</f>
        <v>21.3860824392421</v>
      </c>
    </row>
    <row r="1130" customFormat="false" ht="15" hidden="false" customHeight="false" outlineLevel="0" collapsed="false">
      <c r="B1130" s="2" t="n">
        <v>1125</v>
      </c>
      <c r="C1130" s="27" t="n">
        <f aca="false">NORMSDIST('Random Draws'!C1130)</f>
        <v>0.550107548499582</v>
      </c>
      <c r="D1130" s="27" t="n">
        <f aca="false">NORMSDIST(Assumptions!$D$22*'Random Draws'!C1130+SQRT(1-Assumptions!$D$22^2)*'Random Draws'!D1130)</f>
        <v>0.667394249110604</v>
      </c>
      <c r="E1130" s="19" t="n">
        <f aca="false">IF(C1130&lt;(Assumptions!$E$6-Assumptions!$D$6)/(Assumptions!$F$6-Assumptions!$D$6),Assumptions!$D$6+SQRT(C1130*(Assumptions!$F$6-Assumptions!$D$6)*(Assumptions!$E$6-Assumptions!$D$6)),Assumptions!$F$6-SQRT((1-C1130)*(Assumptions!$F$6-Assumptions!$D$6)*(Assumptions!$F$6-Assumptions!$E$6)))</f>
        <v>0.0925715037398181</v>
      </c>
      <c r="F1130" s="19" t="n">
        <f aca="false">IF(D1130&lt;(Assumptions!$E$7-Assumptions!$D$7)/(Assumptions!$F$7-Assumptions!$D$7),Assumptions!$D$7+SQRT(D1130*(Assumptions!$F$7-Assumptions!$D$7)*(Assumptions!$E$7-Assumptions!$D$7)),Assumptions!$F$7-SQRT((1-D1130)*(Assumptions!$F$7-Assumptions!$D$7)*(Assumptions!$F$7-Assumptions!$E$7)))</f>
        <v>0.423525035934801</v>
      </c>
      <c r="G1130" s="19" t="n">
        <f aca="false">MIN(Assumptions!$D$24,MAX(Assumptions!$D$23,Assumptions!$D$8+Assumptions!$E$8*'Random Draws'!E1130))</f>
        <v>0.075664902842845</v>
      </c>
      <c r="H1130" s="19" t="n">
        <f aca="false">IF('Random Draws'!F1130&lt;(Assumptions!$E$9-Assumptions!$D$9)/(Assumptions!$F$9-Assumptions!$D$9),Assumptions!$D$9+SQRT('Random Draws'!F1130*(Assumptions!$F$9-Assumptions!$D$9)*(Assumptions!$E$9-Assumptions!$D$9)),Assumptions!$F$9-SQRT((1-'Random Draws'!F1130)*(Assumptions!$F$9-Assumptions!$D$9)*(Assumptions!$F$9-Assumptions!$E$9)))</f>
        <v>0.339602859513236</v>
      </c>
      <c r="I1130" s="19" t="n">
        <f aca="false">IF('Random Draws'!G1130&lt;(Assumptions!$E$10-Assumptions!$D$10)/(Assumptions!$F$10-Assumptions!$D$10),Assumptions!$D$10+SQRT('Random Draws'!G1130*(Assumptions!$F$10-Assumptions!$D$10)*(Assumptions!$E$10-Assumptions!$D$10)),Assumptions!$F$10-SQRT((1-'Random Draws'!G1130)*(Assumptions!$F$10-Assumptions!$D$10)*(Assumptions!$F$10-Assumptions!$E$10)))</f>
        <v>0.0172551727297029</v>
      </c>
      <c r="J1130" s="19" t="n">
        <f aca="false">IF('Random Draws'!H1130&lt;(Assumptions!$E$11-Assumptions!$D$11)/(Assumptions!$F$11-Assumptions!$D$11),Assumptions!$D$11+SQRT('Random Draws'!H1130*(Assumptions!$F$11-Assumptions!$D$11)*(Assumptions!$E$11-Assumptions!$D$11)),Assumptions!$F$11-SQRT((1-'Random Draws'!H1130)*(Assumptions!$F$11-Assumptions!$D$11)*(Assumptions!$F$11-Assumptions!$E$11)))</f>
        <v>0.184274086025911</v>
      </c>
      <c r="K1130" s="19" t="n">
        <f aca="false">MAX(G1130,I1130+Assumptions!$D$21)</f>
        <v>0.075664902842845</v>
      </c>
      <c r="L1130" s="28" t="n">
        <f aca="false">(F1130-Assumptions!$D$15)*(1-H1130)+Assumptions!$D$15-J1130</f>
        <v>0.139569008366706</v>
      </c>
      <c r="M1130" s="21" t="n">
        <f aca="false">Assumptions!$D$14*(1+E1130)^1*L1130-Assumptions!$D$14*(1+E1130)^0*E1130*Assumptions!$D$16</f>
        <v>21.7082365540014</v>
      </c>
      <c r="N1130" s="21" t="n">
        <f aca="false">Assumptions!$D$14*(1+E1130)^2*L1130-Assumptions!$D$14*(1+E1130)^1*E1130*Assumptions!$D$16</f>
        <v>23.717800655345</v>
      </c>
      <c r="O1130" s="21" t="n">
        <f aca="false">Assumptions!$D$14*(1+E1130)^3*L1130-Assumptions!$D$14*(1+E1130)^2*E1130*Assumptions!$D$16</f>
        <v>25.9133931274115</v>
      </c>
      <c r="P1130" s="21" t="n">
        <f aca="false">Assumptions!$D$14*(1+E1130)^4*L1130-Assumptions!$D$14*(1+E1130)^3*E1130*Assumptions!$D$16</f>
        <v>28.3122348962171</v>
      </c>
      <c r="Q1130" s="21" t="n">
        <f aca="false">Assumptions!$D$14*(1+E1130)^5*L1130-Assumptions!$D$14*(1+E1130)^4*E1130*Assumptions!$D$16</f>
        <v>30.9331410547949</v>
      </c>
      <c r="R1130" s="21" t="n">
        <f aca="false">M1130/(1+K1130)+N1130/(1+K1130)^2+O1130/(1+K1130)^3+P1130/(1+K1130)^4+Q1130/(1+K1130)^5</f>
        <v>104.128331728331</v>
      </c>
      <c r="S1130" s="21" t="n">
        <f aca="false">Q1130*(1+I1130)/(K1130-I1130)</f>
        <v>538.726984114032</v>
      </c>
      <c r="T1130" s="21" t="n">
        <f aca="false">R1130+S1130/(1+K1130)^5</f>
        <v>478.224910597471</v>
      </c>
      <c r="U1130" s="8" t="n">
        <f aca="false">(T1130-Assumptions!$D$17)/Assumptions!$D$18</f>
        <v>11.7289964238988</v>
      </c>
    </row>
    <row r="1131" customFormat="false" ht="15" hidden="false" customHeight="false" outlineLevel="0" collapsed="false">
      <c r="B1131" s="2" t="n">
        <v>1126</v>
      </c>
      <c r="C1131" s="27" t="n">
        <f aca="false">NORMSDIST('Random Draws'!C1131)</f>
        <v>0.340946597149786</v>
      </c>
      <c r="D1131" s="27" t="n">
        <f aca="false">NORMSDIST(Assumptions!$D$22*'Random Draws'!C1131+SQRT(1-Assumptions!$D$22^2)*'Random Draws'!D1131)</f>
        <v>0.129666301559881</v>
      </c>
      <c r="E1131" s="19" t="n">
        <f aca="false">IF(C1131&lt;(Assumptions!$E$6-Assumptions!$D$6)/(Assumptions!$F$6-Assumptions!$D$6),Assumptions!$D$6+SQRT(C1131*(Assumptions!$F$6-Assumptions!$D$6)*(Assumptions!$E$6-Assumptions!$D$6)),Assumptions!$F$6-SQRT((1-C1131)*(Assumptions!$F$6-Assumptions!$D$6)*(Assumptions!$F$6-Assumptions!$E$6)))</f>
        <v>0.0812884122454343</v>
      </c>
      <c r="F1131" s="19" t="n">
        <f aca="false">IF(D1131&lt;(Assumptions!$E$7-Assumptions!$D$7)/(Assumptions!$F$7-Assumptions!$D$7),Assumptions!$D$7+SQRT(D1131*(Assumptions!$F$7-Assumptions!$D$7)*(Assumptions!$E$7-Assumptions!$D$7)),Assumptions!$F$7-SQRT((1-D1131)*(Assumptions!$F$7-Assumptions!$D$7)*(Assumptions!$F$7-Assumptions!$E$7)))</f>
        <v>0.387892612092798</v>
      </c>
      <c r="G1131" s="19" t="n">
        <f aca="false">MIN(Assumptions!$D$24,MAX(Assumptions!$D$23,Assumptions!$D$8+Assumptions!$E$8*'Random Draws'!E1131))</f>
        <v>0.07519591288597</v>
      </c>
      <c r="H1131" s="19" t="n">
        <f aca="false">IF('Random Draws'!F1131&lt;(Assumptions!$E$9-Assumptions!$D$9)/(Assumptions!$F$9-Assumptions!$D$9),Assumptions!$D$9+SQRT('Random Draws'!F1131*(Assumptions!$F$9-Assumptions!$D$9)*(Assumptions!$E$9-Assumptions!$D$9)),Assumptions!$F$9-SQRT((1-'Random Draws'!F1131)*(Assumptions!$F$9-Assumptions!$D$9)*(Assumptions!$F$9-Assumptions!$E$9)))</f>
        <v>0.325751719636727</v>
      </c>
      <c r="I1131" s="19" t="n">
        <f aca="false">IF('Random Draws'!G1131&lt;(Assumptions!$E$10-Assumptions!$D$10)/(Assumptions!$F$10-Assumptions!$D$10),Assumptions!$D$10+SQRT('Random Draws'!G1131*(Assumptions!$F$10-Assumptions!$D$10)*(Assumptions!$E$10-Assumptions!$D$10)),Assumptions!$F$10-SQRT((1-'Random Draws'!G1131)*(Assumptions!$F$10-Assumptions!$D$10)*(Assumptions!$F$10-Assumptions!$E$10)))</f>
        <v>0.0194889847535155</v>
      </c>
      <c r="J1131" s="19" t="n">
        <f aca="false">IF('Random Draws'!H1131&lt;(Assumptions!$E$11-Assumptions!$D$11)/(Assumptions!$F$11-Assumptions!$D$11),Assumptions!$D$11+SQRT('Random Draws'!H1131*(Assumptions!$F$11-Assumptions!$D$11)*(Assumptions!$E$11-Assumptions!$D$11)),Assumptions!$F$11-SQRT((1-'Random Draws'!H1131)*(Assumptions!$F$11-Assumptions!$D$11)*(Assumptions!$F$11-Assumptions!$E$11)))</f>
        <v>0.141044137082808</v>
      </c>
      <c r="K1131" s="19" t="n">
        <f aca="false">MAX(G1131,I1131+Assumptions!$D$21)</f>
        <v>0.07519591288597</v>
      </c>
      <c r="L1131" s="28" t="n">
        <f aca="false">(F1131-Assumptions!$D$15)*(1-H1131)+Assumptions!$D$15-J1131</f>
        <v>0.162839513139154</v>
      </c>
      <c r="M1131" s="21" t="n">
        <f aca="false">Assumptions!$D$14*(1+E1131)^1*L1131-Assumptions!$D$14*(1+E1131)^0*E1131*Assumptions!$D$16</f>
        <v>25.1774848056254</v>
      </c>
      <c r="N1131" s="21" t="n">
        <f aca="false">Assumptions!$D$14*(1+E1131)^2*L1131-Assumptions!$D$14*(1+E1131)^1*E1131*Assumptions!$D$16</f>
        <v>27.2241225698082</v>
      </c>
      <c r="O1131" s="21" t="n">
        <f aca="false">Assumptions!$D$14*(1+E1131)^3*L1131-Assumptions!$D$14*(1+E1131)^2*E1131*Assumptions!$D$16</f>
        <v>29.437128268283</v>
      </c>
      <c r="P1131" s="21" t="n">
        <f aca="false">Assumptions!$D$14*(1+E1131)^4*L1131-Assumptions!$D$14*(1+E1131)^3*E1131*Assumptions!$D$16</f>
        <v>31.8300256862769</v>
      </c>
      <c r="Q1131" s="21" t="n">
        <f aca="false">Assumptions!$D$14*(1+E1131)^5*L1131-Assumptions!$D$14*(1+E1131)^4*E1131*Assumptions!$D$16</f>
        <v>34.4174379360458</v>
      </c>
      <c r="R1131" s="21" t="n">
        <f aca="false">M1131/(1+K1131)+N1131/(1+K1131)^2+O1131/(1+K1131)^3+P1131/(1+K1131)^4+Q1131/(1+K1131)^5</f>
        <v>118.41766568123</v>
      </c>
      <c r="S1131" s="21" t="n">
        <f aca="false">Q1131*(1+I1131)/(K1131-I1131)</f>
        <v>629.871364936999</v>
      </c>
      <c r="T1131" s="21" t="n">
        <f aca="false">R1131+S1131/(1+K1131)^5</f>
        <v>556.760428697411</v>
      </c>
      <c r="U1131" s="8" t="n">
        <f aca="false">(T1131-Assumptions!$D$17)/Assumptions!$D$18</f>
        <v>14.8704171478965</v>
      </c>
    </row>
    <row r="1132" customFormat="false" ht="15" hidden="false" customHeight="false" outlineLevel="0" collapsed="false">
      <c r="B1132" s="2" t="n">
        <v>1127</v>
      </c>
      <c r="C1132" s="27" t="n">
        <f aca="false">NORMSDIST('Random Draws'!C1132)</f>
        <v>0.986591156559751</v>
      </c>
      <c r="D1132" s="27" t="n">
        <f aca="false">NORMSDIST(Assumptions!$D$22*'Random Draws'!C1132+SQRT(1-Assumptions!$D$22^2)*'Random Draws'!D1132)</f>
        <v>0.238267922561926</v>
      </c>
      <c r="E1132" s="19" t="n">
        <f aca="false">IF(C1132&lt;(Assumptions!$E$6-Assumptions!$D$6)/(Assumptions!$F$6-Assumptions!$D$6),Assumptions!$D$6+SQRT(C1132*(Assumptions!$F$6-Assumptions!$D$6)*(Assumptions!$E$6-Assumptions!$D$6)),Assumptions!$F$6-SQRT((1-C1132)*(Assumptions!$F$6-Assumptions!$D$6)*(Assumptions!$F$6-Assumptions!$E$6)))</f>
        <v>0.131811946678163</v>
      </c>
      <c r="F1132" s="19" t="n">
        <f aca="false">IF(D1132&lt;(Assumptions!$E$7-Assumptions!$D$7)/(Assumptions!$F$7-Assumptions!$D$7),Assumptions!$D$7+SQRT(D1132*(Assumptions!$F$7-Assumptions!$D$7)*(Assumptions!$E$7-Assumptions!$D$7)),Assumptions!$F$7-SQRT((1-D1132)*(Assumptions!$F$7-Assumptions!$D$7)*(Assumptions!$F$7-Assumptions!$E$7)))</f>
        <v>0.39781015122122</v>
      </c>
      <c r="G1132" s="19" t="n">
        <f aca="false">MIN(Assumptions!$D$24,MAX(Assumptions!$D$23,Assumptions!$D$8+Assumptions!$E$8*'Random Draws'!E1132))</f>
        <v>0.076375033204456</v>
      </c>
      <c r="H1132" s="19" t="n">
        <f aca="false">IF('Random Draws'!F1132&lt;(Assumptions!$E$9-Assumptions!$D$9)/(Assumptions!$F$9-Assumptions!$D$9),Assumptions!$D$9+SQRT('Random Draws'!F1132*(Assumptions!$F$9-Assumptions!$D$9)*(Assumptions!$E$9-Assumptions!$D$9)),Assumptions!$F$9-SQRT((1-'Random Draws'!F1132)*(Assumptions!$F$9-Assumptions!$D$9)*(Assumptions!$F$9-Assumptions!$E$9)))</f>
        <v>0.279760548835949</v>
      </c>
      <c r="I1132" s="19" t="n">
        <f aca="false">IF('Random Draws'!G1132&lt;(Assumptions!$E$10-Assumptions!$D$10)/(Assumptions!$F$10-Assumptions!$D$10),Assumptions!$D$10+SQRT('Random Draws'!G1132*(Assumptions!$F$10-Assumptions!$D$10)*(Assumptions!$E$10-Assumptions!$D$10)),Assumptions!$F$10-SQRT((1-'Random Draws'!G1132)*(Assumptions!$F$10-Assumptions!$D$10)*(Assumptions!$F$10-Assumptions!$E$10)))</f>
        <v>0.0188109922701234</v>
      </c>
      <c r="J1132" s="19" t="n">
        <f aca="false">IF('Random Draws'!H1132&lt;(Assumptions!$E$11-Assumptions!$D$11)/(Assumptions!$F$11-Assumptions!$D$11),Assumptions!$D$11+SQRT('Random Draws'!H1132*(Assumptions!$F$11-Assumptions!$D$11)*(Assumptions!$E$11-Assumptions!$D$11)),Assumptions!$F$11-SQRT((1-'Random Draws'!H1132)*(Assumptions!$F$11-Assumptions!$D$11)*(Assumptions!$F$11-Assumptions!$E$11)))</f>
        <v>0.151697183262807</v>
      </c>
      <c r="K1132" s="19" t="n">
        <f aca="false">MAX(G1132,I1132+Assumptions!$D$21)</f>
        <v>0.076375033204456</v>
      </c>
      <c r="L1132" s="28" t="n">
        <f aca="false">(F1132-Assumptions!$D$15)*(1-H1132)+Assumptions!$D$15-J1132</f>
        <v>0.171190253068926</v>
      </c>
      <c r="M1132" s="21" t="n">
        <f aca="false">Assumptions!$D$14*(1+E1132)^1*L1132-Assumptions!$D$14*(1+E1132)^0*E1132*Assumptions!$D$16</f>
        <v>27.5211182007989</v>
      </c>
      <c r="N1132" s="21" t="n">
        <f aca="false">Assumptions!$D$14*(1+E1132)^2*L1132-Assumptions!$D$14*(1+E1132)^1*E1132*Assumptions!$D$16</f>
        <v>31.148730365606</v>
      </c>
      <c r="O1132" s="21" t="n">
        <f aca="false">Assumptions!$D$14*(1+E1132)^3*L1132-Assumptions!$D$14*(1+E1132)^2*E1132*Assumptions!$D$16</f>
        <v>35.2545051516498</v>
      </c>
      <c r="P1132" s="21" t="n">
        <f aca="false">Assumptions!$D$14*(1+E1132)^4*L1132-Assumptions!$D$14*(1+E1132)^3*E1132*Assumptions!$D$16</f>
        <v>39.901470104864</v>
      </c>
      <c r="Q1132" s="21" t="n">
        <f aca="false">Assumptions!$D$14*(1+E1132)^5*L1132-Assumptions!$D$14*(1+E1132)^4*E1132*Assumptions!$D$16</f>
        <v>45.1609605547067</v>
      </c>
      <c r="R1132" s="21" t="n">
        <f aca="false">M1132/(1+K1132)+N1132/(1+K1132)^2+O1132/(1+K1132)^3+P1132/(1+K1132)^4+Q1132/(1+K1132)^5</f>
        <v>141.706095986695</v>
      </c>
      <c r="S1132" s="21" t="n">
        <f aca="false">Q1132*(1+I1132)/(K1132-I1132)</f>
        <v>799.292097771595</v>
      </c>
      <c r="T1132" s="21" t="n">
        <f aca="false">R1132+S1132/(1+K1132)^5</f>
        <v>694.912808524886</v>
      </c>
      <c r="U1132" s="8" t="n">
        <f aca="false">(T1132-Assumptions!$D$17)/Assumptions!$D$18</f>
        <v>20.3965123409954</v>
      </c>
    </row>
    <row r="1133" customFormat="false" ht="15" hidden="false" customHeight="false" outlineLevel="0" collapsed="false">
      <c r="B1133" s="2" t="n">
        <v>1128</v>
      </c>
      <c r="C1133" s="27" t="n">
        <f aca="false">NORMSDIST('Random Draws'!C1133)</f>
        <v>0.578708341397155</v>
      </c>
      <c r="D1133" s="27" t="n">
        <f aca="false">NORMSDIST(Assumptions!$D$22*'Random Draws'!C1133+SQRT(1-Assumptions!$D$22^2)*'Random Draws'!D1133)</f>
        <v>0.854899172914185</v>
      </c>
      <c r="E1133" s="19" t="n">
        <f aca="false">IF(C1133&lt;(Assumptions!$E$6-Assumptions!$D$6)/(Assumptions!$F$6-Assumptions!$D$6),Assumptions!$D$6+SQRT(C1133*(Assumptions!$F$6-Assumptions!$D$6)*(Assumptions!$E$6-Assumptions!$D$6)),Assumptions!$F$6-SQRT((1-C1133)*(Assumptions!$F$6-Assumptions!$D$6)*(Assumptions!$F$6-Assumptions!$E$6)))</f>
        <v>0.0941038313906899</v>
      </c>
      <c r="F1133" s="19" t="n">
        <f aca="false">IF(D1133&lt;(Assumptions!$E$7-Assumptions!$D$7)/(Assumptions!$F$7-Assumptions!$D$7),Assumptions!$D$7+SQRT(D1133*(Assumptions!$F$7-Assumptions!$D$7)*(Assumptions!$E$7-Assumptions!$D$7)),Assumptions!$F$7-SQRT((1-D1133)*(Assumptions!$F$7-Assumptions!$D$7)*(Assumptions!$F$7-Assumptions!$E$7)))</f>
        <v>0.435908439063787</v>
      </c>
      <c r="G1133" s="19" t="n">
        <f aca="false">MIN(Assumptions!$D$24,MAX(Assumptions!$D$23,Assumptions!$D$8+Assumptions!$E$8*'Random Draws'!E1133))</f>
        <v>0.081098189502899</v>
      </c>
      <c r="H1133" s="19" t="n">
        <f aca="false">IF('Random Draws'!F1133&lt;(Assumptions!$E$9-Assumptions!$D$9)/(Assumptions!$F$9-Assumptions!$D$9),Assumptions!$D$9+SQRT('Random Draws'!F1133*(Assumptions!$F$9-Assumptions!$D$9)*(Assumptions!$E$9-Assumptions!$D$9)),Assumptions!$F$9-SQRT((1-'Random Draws'!F1133)*(Assumptions!$F$9-Assumptions!$D$9)*(Assumptions!$F$9-Assumptions!$E$9)))</f>
        <v>0.280340183133832</v>
      </c>
      <c r="I1133" s="19" t="n">
        <f aca="false">IF('Random Draws'!G1133&lt;(Assumptions!$E$10-Assumptions!$D$10)/(Assumptions!$F$10-Assumptions!$D$10),Assumptions!$D$10+SQRT('Random Draws'!G1133*(Assumptions!$F$10-Assumptions!$D$10)*(Assumptions!$E$10-Assumptions!$D$10)),Assumptions!$F$10-SQRT((1-'Random Draws'!G1133)*(Assumptions!$F$10-Assumptions!$D$10)*(Assumptions!$F$10-Assumptions!$E$10)))</f>
        <v>0.0133236042789568</v>
      </c>
      <c r="J1133" s="19" t="n">
        <f aca="false">IF('Random Draws'!H1133&lt;(Assumptions!$E$11-Assumptions!$D$11)/(Assumptions!$F$11-Assumptions!$D$11),Assumptions!$D$11+SQRT('Random Draws'!H1133*(Assumptions!$F$11-Assumptions!$D$11)*(Assumptions!$E$11-Assumptions!$D$11)),Assumptions!$F$11-SQRT((1-'Random Draws'!H1133)*(Assumptions!$F$11-Assumptions!$D$11)*(Assumptions!$F$11-Assumptions!$E$11)))</f>
        <v>0.191848281576216</v>
      </c>
      <c r="K1133" s="19" t="n">
        <f aca="false">MAX(G1133,I1133+Assumptions!$D$21)</f>
        <v>0.081098189502899</v>
      </c>
      <c r="L1133" s="28" t="n">
        <f aca="false">(F1133-Assumptions!$D$15)*(1-H1133)+Assumptions!$D$15-J1133</f>
        <v>0.158301729658244</v>
      </c>
      <c r="M1133" s="21" t="n">
        <f aca="false">Assumptions!$D$14*(1+E1133)^1*L1133-Assumptions!$D$14*(1+E1133)^0*E1133*Assumptions!$D$16</f>
        <v>24.7044350290049</v>
      </c>
      <c r="N1133" s="21" t="n">
        <f aca="false">Assumptions!$D$14*(1+E1133)^2*L1133-Assumptions!$D$14*(1+E1133)^1*E1133*Assumptions!$D$16</f>
        <v>27.0292170175766</v>
      </c>
      <c r="O1133" s="21" t="n">
        <f aca="false">Assumptions!$D$14*(1+E1133)^3*L1133-Assumptions!$D$14*(1+E1133)^2*E1133*Assumptions!$D$16</f>
        <v>29.572769898421</v>
      </c>
      <c r="P1133" s="21" t="n">
        <f aca="false">Assumptions!$D$14*(1+E1133)^4*L1133-Assumptions!$D$14*(1+E1133)^3*E1133*Assumptions!$D$16</f>
        <v>32.3556808506977</v>
      </c>
      <c r="Q1133" s="21" t="n">
        <f aca="false">Assumptions!$D$14*(1+E1133)^5*L1133-Assumptions!$D$14*(1+E1133)^4*E1133*Assumptions!$D$16</f>
        <v>35.4004743860027</v>
      </c>
      <c r="R1133" s="21" t="n">
        <f aca="false">M1133/(1+K1133)+N1133/(1+K1133)^2+O1133/(1+K1133)^3+P1133/(1+K1133)^4+Q1133/(1+K1133)^5</f>
        <v>117.038484695517</v>
      </c>
      <c r="S1133" s="21" t="n">
        <f aca="false">Q1133*(1+I1133)/(K1133-I1133)</f>
        <v>529.285958438251</v>
      </c>
      <c r="T1133" s="21" t="n">
        <f aca="false">R1133+S1133/(1+K1133)^5</f>
        <v>475.43573781643</v>
      </c>
      <c r="U1133" s="8" t="n">
        <f aca="false">(T1133-Assumptions!$D$17)/Assumptions!$D$18</f>
        <v>11.6174295126572</v>
      </c>
    </row>
    <row r="1134" customFormat="false" ht="15" hidden="false" customHeight="false" outlineLevel="0" collapsed="false">
      <c r="B1134" s="2" t="n">
        <v>1129</v>
      </c>
      <c r="C1134" s="27" t="n">
        <f aca="false">NORMSDIST('Random Draws'!C1134)</f>
        <v>0.340104461313498</v>
      </c>
      <c r="D1134" s="27" t="n">
        <f aca="false">NORMSDIST(Assumptions!$D$22*'Random Draws'!C1134+SQRT(1-Assumptions!$D$22^2)*'Random Draws'!D1134)</f>
        <v>0.269283784597023</v>
      </c>
      <c r="E1134" s="19" t="n">
        <f aca="false">IF(C1134&lt;(Assumptions!$E$6-Assumptions!$D$6)/(Assumptions!$F$6-Assumptions!$D$6),Assumptions!$D$6+SQRT(C1134*(Assumptions!$F$6-Assumptions!$D$6)*(Assumptions!$E$6-Assumptions!$D$6)),Assumptions!$F$6-SQRT((1-C1134)*(Assumptions!$F$6-Assumptions!$D$6)*(Assumptions!$F$6-Assumptions!$E$6)))</f>
        <v>0.0812373896672363</v>
      </c>
      <c r="F1134" s="19" t="n">
        <f aca="false">IF(D1134&lt;(Assumptions!$E$7-Assumptions!$D$7)/(Assumptions!$F$7-Assumptions!$D$7),Assumptions!$D$7+SQRT(D1134*(Assumptions!$F$7-Assumptions!$D$7)*(Assumptions!$E$7-Assumptions!$D$7)),Assumptions!$F$7-SQRT((1-D1134)*(Assumptions!$F$7-Assumptions!$D$7)*(Assumptions!$F$7-Assumptions!$E$7)))</f>
        <v>0.400195804601751</v>
      </c>
      <c r="G1134" s="19" t="n">
        <f aca="false">MIN(Assumptions!$D$24,MAX(Assumptions!$D$23,Assumptions!$D$8+Assumptions!$E$8*'Random Draws'!E1134))</f>
        <v>0.074952633627902</v>
      </c>
      <c r="H1134" s="19" t="n">
        <f aca="false">IF('Random Draws'!F1134&lt;(Assumptions!$E$9-Assumptions!$D$9)/(Assumptions!$F$9-Assumptions!$D$9),Assumptions!$D$9+SQRT('Random Draws'!F1134*(Assumptions!$F$9-Assumptions!$D$9)*(Assumptions!$E$9-Assumptions!$D$9)),Assumptions!$F$9-SQRT((1-'Random Draws'!F1134)*(Assumptions!$F$9-Assumptions!$D$9)*(Assumptions!$F$9-Assumptions!$E$9)))</f>
        <v>0.323592098853101</v>
      </c>
      <c r="I1134" s="19" t="n">
        <f aca="false">IF('Random Draws'!G1134&lt;(Assumptions!$E$10-Assumptions!$D$10)/(Assumptions!$F$10-Assumptions!$D$10),Assumptions!$D$10+SQRT('Random Draws'!G1134*(Assumptions!$F$10-Assumptions!$D$10)*(Assumptions!$E$10-Assumptions!$D$10)),Assumptions!$F$10-SQRT((1-'Random Draws'!G1134)*(Assumptions!$F$10-Assumptions!$D$10)*(Assumptions!$F$10-Assumptions!$E$10)))</f>
        <v>0.0197641514800609</v>
      </c>
      <c r="J1134" s="19" t="n">
        <f aca="false">IF('Random Draws'!H1134&lt;(Assumptions!$E$11-Assumptions!$D$11)/(Assumptions!$F$11-Assumptions!$D$11),Assumptions!$D$11+SQRT('Random Draws'!H1134*(Assumptions!$F$11-Assumptions!$D$11)*(Assumptions!$E$11-Assumptions!$D$11)),Assumptions!$F$11-SQRT((1-'Random Draws'!H1134)*(Assumptions!$F$11-Assumptions!$D$11)*(Assumptions!$F$11-Assumptions!$E$11)))</f>
        <v>0.153377091161694</v>
      </c>
      <c r="K1134" s="19" t="n">
        <f aca="false">MAX(G1134,I1134+Assumptions!$D$21)</f>
        <v>0.074952633627902</v>
      </c>
      <c r="L1134" s="28" t="n">
        <f aca="false">(F1134-Assumptions!$D$15)*(1-H1134)+Assumptions!$D$15-J1134</f>
        <v>0.159385485927675</v>
      </c>
      <c r="M1134" s="21" t="n">
        <f aca="false">Assumptions!$D$14*(1+E1134)^1*L1134-Assumptions!$D$14*(1+E1134)^0*E1134*Assumptions!$D$16</f>
        <v>24.6349816344635</v>
      </c>
      <c r="N1134" s="21" t="n">
        <f aca="false">Assumptions!$D$14*(1+E1134)^2*L1134-Assumptions!$D$14*(1+E1134)^1*E1134*Assumptions!$D$16</f>
        <v>26.6362632369477</v>
      </c>
      <c r="O1134" s="21" t="n">
        <f aca="false">Assumptions!$D$14*(1+E1134)^3*L1134-Assumptions!$D$14*(1+E1134)^2*E1134*Assumptions!$D$16</f>
        <v>28.8001237328067</v>
      </c>
      <c r="P1134" s="21" t="n">
        <f aca="false">Assumptions!$D$14*(1+E1134)^4*L1134-Assumptions!$D$14*(1+E1134)^3*E1134*Assumptions!$D$16</f>
        <v>31.1397706069533</v>
      </c>
      <c r="Q1134" s="21" t="n">
        <f aca="false">Assumptions!$D$14*(1+E1134)^5*L1134-Assumptions!$D$14*(1+E1134)^4*E1134*Assumptions!$D$16</f>
        <v>33.6694842858987</v>
      </c>
      <c r="R1134" s="21" t="n">
        <f aca="false">M1134/(1+K1134)+N1134/(1+K1134)^2+O1134/(1+K1134)^3+P1134/(1+K1134)^4+Q1134/(1+K1134)^5</f>
        <v>115.93408331031</v>
      </c>
      <c r="S1134" s="21" t="n">
        <f aca="false">Q1134*(1+I1134)/(K1134-I1134)</f>
        <v>622.139470725122</v>
      </c>
      <c r="T1134" s="21" t="n">
        <f aca="false">R1134+S1134/(1+K1134)^5</f>
        <v>549.386187027501</v>
      </c>
      <c r="U1134" s="8" t="n">
        <f aca="false">(T1134-Assumptions!$D$17)/Assumptions!$D$18</f>
        <v>14.5754474811001</v>
      </c>
    </row>
    <row r="1135" customFormat="false" ht="15" hidden="false" customHeight="false" outlineLevel="0" collapsed="false">
      <c r="B1135" s="2" t="n">
        <v>1130</v>
      </c>
      <c r="C1135" s="27" t="n">
        <f aca="false">NORMSDIST('Random Draws'!C1135)</f>
        <v>0.42713474503251</v>
      </c>
      <c r="D1135" s="27" t="n">
        <f aca="false">NORMSDIST(Assumptions!$D$22*'Random Draws'!C1135+SQRT(1-Assumptions!$D$22^2)*'Random Draws'!D1135)</f>
        <v>0.992732317379147</v>
      </c>
      <c r="E1135" s="19" t="n">
        <f aca="false">IF(C1135&lt;(Assumptions!$E$6-Assumptions!$D$6)/(Assumptions!$F$6-Assumptions!$D$6),Assumptions!$D$6+SQRT(C1135*(Assumptions!$F$6-Assumptions!$D$6)*(Assumptions!$E$6-Assumptions!$D$6)),Assumptions!$F$6-SQRT((1-C1135)*(Assumptions!$F$6-Assumptions!$D$6)*(Assumptions!$F$6-Assumptions!$E$6)))</f>
        <v>0.0862133500750871</v>
      </c>
      <c r="F1135" s="19" t="n">
        <f aca="false">IF(D1135&lt;(Assumptions!$E$7-Assumptions!$D$7)/(Assumptions!$F$7-Assumptions!$D$7),Assumptions!$D$7+SQRT(D1135*(Assumptions!$F$7-Assumptions!$D$7)*(Assumptions!$E$7-Assumptions!$D$7)),Assumptions!$F$7-SQRT((1-D1135)*(Assumptions!$F$7-Assumptions!$D$7)*(Assumptions!$F$7-Assumptions!$E$7)))</f>
        <v>0.454608272031768</v>
      </c>
      <c r="G1135" s="19" t="n">
        <f aca="false">MIN(Assumptions!$D$24,MAX(Assumptions!$D$23,Assumptions!$D$8+Assumptions!$E$8*'Random Draws'!E1135))</f>
        <v>0.079252997991626</v>
      </c>
      <c r="H1135" s="19" t="n">
        <f aca="false">IF('Random Draws'!F1135&lt;(Assumptions!$E$9-Assumptions!$D$9)/(Assumptions!$F$9-Assumptions!$D$9),Assumptions!$D$9+SQRT('Random Draws'!F1135*(Assumptions!$F$9-Assumptions!$D$9)*(Assumptions!$E$9-Assumptions!$D$9)),Assumptions!$F$9-SQRT((1-'Random Draws'!F1135)*(Assumptions!$F$9-Assumptions!$D$9)*(Assumptions!$F$9-Assumptions!$E$9)))</f>
        <v>0.26587971724756</v>
      </c>
      <c r="I1135" s="19" t="n">
        <f aca="false">IF('Random Draws'!G1135&lt;(Assumptions!$E$10-Assumptions!$D$10)/(Assumptions!$F$10-Assumptions!$D$10),Assumptions!$D$10+SQRT('Random Draws'!G1135*(Assumptions!$F$10-Assumptions!$D$10)*(Assumptions!$E$10-Assumptions!$D$10)),Assumptions!$F$10-SQRT((1-'Random Draws'!G1135)*(Assumptions!$F$10-Assumptions!$D$10)*(Assumptions!$F$10-Assumptions!$E$10)))</f>
        <v>0.0155577595225055</v>
      </c>
      <c r="J1135" s="19" t="n">
        <f aca="false">IF('Random Draws'!H1135&lt;(Assumptions!$E$11-Assumptions!$D$11)/(Assumptions!$F$11-Assumptions!$D$11),Assumptions!$D$11+SQRT('Random Draws'!H1135*(Assumptions!$F$11-Assumptions!$D$11)*(Assumptions!$E$11-Assumptions!$D$11)),Assumptions!$F$11-SQRT((1-'Random Draws'!H1135)*(Assumptions!$F$11-Assumptions!$D$11)*(Assumptions!$F$11-Assumptions!$E$11)))</f>
        <v>0.156129383086956</v>
      </c>
      <c r="K1135" s="19" t="n">
        <f aca="false">MAX(G1135,I1135+Assumptions!$D$21)</f>
        <v>0.079252997991626</v>
      </c>
      <c r="L1135" s="28" t="n">
        <f aca="false">(F1135-Assumptions!$D$15)*(1-H1135)+Assumptions!$D$15-J1135</f>
        <v>0.212172133360787</v>
      </c>
      <c r="M1135" s="21" t="n">
        <f aca="false">Assumptions!$D$14*(1+E1135)^1*L1135-Assumptions!$D$14*(1+E1135)^0*E1135*Assumptions!$D$16</f>
        <v>33.0422814738812</v>
      </c>
      <c r="N1135" s="21" t="n">
        <f aca="false">Assumptions!$D$14*(1+E1135)^2*L1135-Assumptions!$D$14*(1+E1135)^1*E1135*Assumptions!$D$16</f>
        <v>35.8909672538685</v>
      </c>
      <c r="O1135" s="21" t="n">
        <f aca="false">Assumptions!$D$14*(1+E1135)^3*L1135-Assumptions!$D$14*(1+E1135)^2*E1135*Assumptions!$D$16</f>
        <v>38.9852477782597</v>
      </c>
      <c r="P1135" s="21" t="n">
        <f aca="false">Assumptions!$D$14*(1+E1135)^4*L1135-Assumptions!$D$14*(1+E1135)^3*E1135*Assumptions!$D$16</f>
        <v>42.3462965927308</v>
      </c>
      <c r="Q1135" s="21" t="n">
        <f aca="false">Assumptions!$D$14*(1+E1135)^5*L1135-Assumptions!$D$14*(1+E1135)^4*E1135*Assumptions!$D$16</f>
        <v>45.9971126852634</v>
      </c>
      <c r="R1135" s="21" t="n">
        <f aca="false">M1135/(1+K1135)+N1135/(1+K1135)^2+O1135/(1+K1135)^3+P1135/(1+K1135)^4+Q1135/(1+K1135)^5</f>
        <v>155.066669549501</v>
      </c>
      <c r="S1135" s="21" t="n">
        <f aca="false">Q1135*(1+I1135)/(K1135-I1135)</f>
        <v>733.378598241635</v>
      </c>
      <c r="T1135" s="21" t="n">
        <f aca="false">R1135+S1135/(1+K1135)^5</f>
        <v>655.921553915836</v>
      </c>
      <c r="U1135" s="8" t="n">
        <f aca="false">(T1135-Assumptions!$D$17)/Assumptions!$D$18</f>
        <v>18.8368621566335</v>
      </c>
    </row>
    <row r="1136" customFormat="false" ht="15" hidden="false" customHeight="false" outlineLevel="0" collapsed="false">
      <c r="B1136" s="2" t="n">
        <v>1131</v>
      </c>
      <c r="C1136" s="27" t="n">
        <f aca="false">NORMSDIST('Random Draws'!C1136)</f>
        <v>0.844439253624698</v>
      </c>
      <c r="D1136" s="27" t="n">
        <f aca="false">NORMSDIST(Assumptions!$D$22*'Random Draws'!C1136+SQRT(1-Assumptions!$D$22^2)*'Random Draws'!D1136)</f>
        <v>0.535753024228623</v>
      </c>
      <c r="E1136" s="19" t="n">
        <f aca="false">IF(C1136&lt;(Assumptions!$E$6-Assumptions!$D$6)/(Assumptions!$F$6-Assumptions!$D$6),Assumptions!$D$6+SQRT(C1136*(Assumptions!$F$6-Assumptions!$D$6)*(Assumptions!$E$6-Assumptions!$D$6)),Assumptions!$F$6-SQRT((1-C1136)*(Assumptions!$F$6-Assumptions!$D$6)*(Assumptions!$F$6-Assumptions!$E$6)))</f>
        <v>0.112110867136526</v>
      </c>
      <c r="F1136" s="19" t="n">
        <f aca="false">IF(D1136&lt;(Assumptions!$E$7-Assumptions!$D$7)/(Assumptions!$F$7-Assumptions!$D$7),Assumptions!$D$7+SQRT(D1136*(Assumptions!$F$7-Assumptions!$D$7)*(Assumptions!$E$7-Assumptions!$D$7)),Assumptions!$F$7-SQRT((1-D1136)*(Assumptions!$F$7-Assumptions!$D$7)*(Assumptions!$F$7-Assumptions!$E$7)))</f>
        <v>0.41669672076383</v>
      </c>
      <c r="G1136" s="19" t="n">
        <f aca="false">MIN(Assumptions!$D$24,MAX(Assumptions!$D$23,Assumptions!$D$8+Assumptions!$E$8*'Random Draws'!E1136))</f>
        <v>0.09593799790457</v>
      </c>
      <c r="H1136" s="19" t="n">
        <f aca="false">IF('Random Draws'!F1136&lt;(Assumptions!$E$9-Assumptions!$D$9)/(Assumptions!$F$9-Assumptions!$D$9),Assumptions!$D$9+SQRT('Random Draws'!F1136*(Assumptions!$F$9-Assumptions!$D$9)*(Assumptions!$E$9-Assumptions!$D$9)),Assumptions!$F$9-SQRT((1-'Random Draws'!F1136)*(Assumptions!$F$9-Assumptions!$D$9)*(Assumptions!$F$9-Assumptions!$E$9)))</f>
        <v>0.279701231836882</v>
      </c>
      <c r="I1136" s="19" t="n">
        <f aca="false">IF('Random Draws'!G1136&lt;(Assumptions!$E$10-Assumptions!$D$10)/(Assumptions!$F$10-Assumptions!$D$10),Assumptions!$D$10+SQRT('Random Draws'!G1136*(Assumptions!$F$10-Assumptions!$D$10)*(Assumptions!$E$10-Assumptions!$D$10)),Assumptions!$F$10-SQRT((1-'Random Draws'!G1136)*(Assumptions!$F$10-Assumptions!$D$10)*(Assumptions!$F$10-Assumptions!$E$10)))</f>
        <v>0.0219630897822742</v>
      </c>
      <c r="J1136" s="19" t="n">
        <f aca="false">IF('Random Draws'!H1136&lt;(Assumptions!$E$11-Assumptions!$D$11)/(Assumptions!$F$11-Assumptions!$D$11),Assumptions!$D$11+SQRT('Random Draws'!H1136*(Assumptions!$F$11-Assumptions!$D$11)*(Assumptions!$E$11-Assumptions!$D$11)),Assumptions!$F$11-SQRT((1-'Random Draws'!H1136)*(Assumptions!$F$11-Assumptions!$D$11)*(Assumptions!$F$11-Assumptions!$E$11)))</f>
        <v>0.141270020977047</v>
      </c>
      <c r="K1136" s="19" t="n">
        <f aca="false">MAX(G1136,I1136+Assumptions!$D$21)</f>
        <v>0.09593799790457</v>
      </c>
      <c r="L1136" s="28" t="n">
        <f aca="false">(F1136-Assumptions!$D$15)*(1-H1136)+Assumptions!$D$15-J1136</f>
        <v>0.195237273825546</v>
      </c>
      <c r="M1136" s="21" t="n">
        <f aca="false">Assumptions!$D$14*(1+E1136)^1*L1136-Assumptions!$D$14*(1+E1136)^0*E1136*Assumptions!$D$16</f>
        <v>30.9955143422235</v>
      </c>
      <c r="N1136" s="21" t="n">
        <f aca="false">Assumptions!$D$14*(1+E1136)^2*L1136-Assumptions!$D$14*(1+E1136)^1*E1136*Assumptions!$D$16</f>
        <v>34.4704483324728</v>
      </c>
      <c r="O1136" s="21" t="n">
        <f aca="false">Assumptions!$D$14*(1+E1136)^3*L1136-Assumptions!$D$14*(1+E1136)^2*E1136*Assumptions!$D$16</f>
        <v>38.3349601856111</v>
      </c>
      <c r="P1136" s="21" t="n">
        <f aca="false">Assumptions!$D$14*(1+E1136)^4*L1136-Assumptions!$D$14*(1+E1136)^3*E1136*Assumptions!$D$16</f>
        <v>42.6327258136642</v>
      </c>
      <c r="Q1136" s="21" t="n">
        <f aca="false">Assumptions!$D$14*(1+E1136)^5*L1136-Assumptions!$D$14*(1+E1136)^4*E1136*Assumptions!$D$16</f>
        <v>47.4123176730278</v>
      </c>
      <c r="R1136" s="21" t="n">
        <f aca="false">M1136/(1+K1136)+N1136/(1+K1136)^2+O1136/(1+K1136)^3+P1136/(1+K1136)^4+Q1136/(1+K1136)^5</f>
        <v>145.64657023652</v>
      </c>
      <c r="S1136" s="21" t="n">
        <f aca="false">Q1136*(1+I1136)/(K1136-I1136)</f>
        <v>655.000998213642</v>
      </c>
      <c r="T1136" s="21" t="n">
        <f aca="false">R1136+S1136/(1+K1136)^5</f>
        <v>559.943807771115</v>
      </c>
      <c r="U1136" s="8" t="n">
        <f aca="false">(T1136-Assumptions!$D$17)/Assumptions!$D$18</f>
        <v>14.9977523108446</v>
      </c>
    </row>
    <row r="1137" customFormat="false" ht="15" hidden="false" customHeight="false" outlineLevel="0" collapsed="false">
      <c r="B1137" s="2" t="n">
        <v>1132</v>
      </c>
      <c r="C1137" s="27" t="n">
        <f aca="false">NORMSDIST('Random Draws'!C1137)</f>
        <v>0.732070119808173</v>
      </c>
      <c r="D1137" s="27" t="n">
        <f aca="false">NORMSDIST(Assumptions!$D$22*'Random Draws'!C1137+SQRT(1-Assumptions!$D$22^2)*'Random Draws'!D1137)</f>
        <v>0.899311414587322</v>
      </c>
      <c r="E1137" s="19" t="n">
        <f aca="false">IF(C1137&lt;(Assumptions!$E$6-Assumptions!$D$6)/(Assumptions!$F$6-Assumptions!$D$6),Assumptions!$D$6+SQRT(C1137*(Assumptions!$F$6-Assumptions!$D$6)*(Assumptions!$E$6-Assumptions!$D$6)),Assumptions!$F$6-SQRT((1-C1137)*(Assumptions!$F$6-Assumptions!$D$6)*(Assumptions!$F$6-Assumptions!$E$6)))</f>
        <v>0.103398778695798</v>
      </c>
      <c r="F1137" s="19" t="n">
        <f aca="false">IF(D1137&lt;(Assumptions!$E$7-Assumptions!$D$7)/(Assumptions!$F$7-Assumptions!$D$7),Assumptions!$D$7+SQRT(D1137*(Assumptions!$F$7-Assumptions!$D$7)*(Assumptions!$E$7-Assumptions!$D$7)),Assumptions!$F$7-SQRT((1-D1137)*(Assumptions!$F$7-Assumptions!$D$7)*(Assumptions!$F$7-Assumptions!$E$7)))</f>
        <v>0.439931259589832</v>
      </c>
      <c r="G1137" s="19" t="n">
        <f aca="false">MIN(Assumptions!$D$24,MAX(Assumptions!$D$23,Assumptions!$D$8+Assumptions!$E$8*'Random Draws'!E1137))</f>
        <v>0.069644891736978</v>
      </c>
      <c r="H1137" s="19" t="n">
        <f aca="false">IF('Random Draws'!F1137&lt;(Assumptions!$E$9-Assumptions!$D$9)/(Assumptions!$F$9-Assumptions!$D$9),Assumptions!$D$9+SQRT('Random Draws'!F1137*(Assumptions!$F$9-Assumptions!$D$9)*(Assumptions!$E$9-Assumptions!$D$9)),Assumptions!$F$9-SQRT((1-'Random Draws'!F1137)*(Assumptions!$F$9-Assumptions!$D$9)*(Assumptions!$F$9-Assumptions!$E$9)))</f>
        <v>0.272026127878232</v>
      </c>
      <c r="I1137" s="19" t="n">
        <f aca="false">IF('Random Draws'!G1137&lt;(Assumptions!$E$10-Assumptions!$D$10)/(Assumptions!$F$10-Assumptions!$D$10),Assumptions!$D$10+SQRT('Random Draws'!G1137*(Assumptions!$F$10-Assumptions!$D$10)*(Assumptions!$E$10-Assumptions!$D$10)),Assumptions!$F$10-SQRT((1-'Random Draws'!G1137)*(Assumptions!$F$10-Assumptions!$D$10)*(Assumptions!$F$10-Assumptions!$E$10)))</f>
        <v>0.0226607374259146</v>
      </c>
      <c r="J1137" s="19" t="n">
        <f aca="false">IF('Random Draws'!H1137&lt;(Assumptions!$E$11-Assumptions!$D$11)/(Assumptions!$F$11-Assumptions!$D$11),Assumptions!$D$11+SQRT('Random Draws'!H1137*(Assumptions!$F$11-Assumptions!$D$11)*(Assumptions!$E$11-Assumptions!$D$11)),Assumptions!$F$11-SQRT((1-'Random Draws'!H1137)*(Assumptions!$F$11-Assumptions!$D$11)*(Assumptions!$F$11-Assumptions!$E$11)))</f>
        <v>0.170595725640609</v>
      </c>
      <c r="K1137" s="19" t="n">
        <f aca="false">MAX(G1137,I1137+Assumptions!$D$21)</f>
        <v>0.069644891736978</v>
      </c>
      <c r="L1137" s="28" t="n">
        <f aca="false">(F1137-Assumptions!$D$15)*(1-H1137)+Assumptions!$D$15-J1137</f>
        <v>0.185026133494578</v>
      </c>
      <c r="M1137" s="21" t="n">
        <f aca="false">Assumptions!$D$14*(1+E1137)^1*L1137-Assumptions!$D$14*(1+E1137)^0*E1137*Assumptions!$D$16</f>
        <v>29.1530687227582</v>
      </c>
      <c r="N1137" s="21" t="n">
        <f aca="false">Assumptions!$D$14*(1+E1137)^2*L1137-Assumptions!$D$14*(1+E1137)^1*E1137*Assumptions!$D$16</f>
        <v>32.167460423926</v>
      </c>
      <c r="O1137" s="21" t="n">
        <f aca="false">Assumptions!$D$14*(1+E1137)^3*L1137-Assumptions!$D$14*(1+E1137)^2*E1137*Assumptions!$D$16</f>
        <v>35.4935365455054</v>
      </c>
      <c r="P1137" s="21" t="n">
        <f aca="false">Assumptions!$D$14*(1+E1137)^4*L1137-Assumptions!$D$14*(1+E1137)^3*E1137*Assumptions!$D$16</f>
        <v>39.1635248759054</v>
      </c>
      <c r="Q1137" s="21" t="n">
        <f aca="false">Assumptions!$D$14*(1+E1137)^5*L1137-Assumptions!$D$14*(1+E1137)^4*E1137*Assumptions!$D$16</f>
        <v>43.2129855174965</v>
      </c>
      <c r="R1137" s="21" t="n">
        <f aca="false">M1137/(1+K1137)+N1137/(1+K1137)^2+O1137/(1+K1137)^3+P1137/(1+K1137)^4+Q1137/(1+K1137)^5</f>
        <v>145.150832148104</v>
      </c>
      <c r="S1137" s="21" t="n">
        <f aca="false">Q1137*(1+I1137)/(K1137-I1137)</f>
        <v>940.577185727749</v>
      </c>
      <c r="T1137" s="21" t="n">
        <f aca="false">R1137+S1137/(1+K1137)^5</f>
        <v>816.883289058231</v>
      </c>
      <c r="U1137" s="8" t="n">
        <f aca="false">(T1137-Assumptions!$D$17)/Assumptions!$D$18</f>
        <v>25.2753315623292</v>
      </c>
    </row>
    <row r="1138" customFormat="false" ht="15" hidden="false" customHeight="false" outlineLevel="0" collapsed="false">
      <c r="B1138" s="2" t="n">
        <v>1133</v>
      </c>
      <c r="C1138" s="27" t="n">
        <f aca="false">NORMSDIST('Random Draws'!C1138)</f>
        <v>0.959168103848715</v>
      </c>
      <c r="D1138" s="27" t="n">
        <f aca="false">NORMSDIST(Assumptions!$D$22*'Random Draws'!C1138+SQRT(1-Assumptions!$D$22^2)*'Random Draws'!D1138)</f>
        <v>0.573432770236435</v>
      </c>
      <c r="E1138" s="19" t="n">
        <f aca="false">IF(C1138&lt;(Assumptions!$E$6-Assumptions!$D$6)/(Assumptions!$F$6-Assumptions!$D$6),Assumptions!$D$6+SQRT(C1138*(Assumptions!$F$6-Assumptions!$D$6)*(Assumptions!$E$6-Assumptions!$D$6)),Assumptions!$F$6-SQRT((1-C1138)*(Assumptions!$F$6-Assumptions!$D$6)*(Assumptions!$F$6-Assumptions!$E$6)))</f>
        <v>0.125711561290455</v>
      </c>
      <c r="F1138" s="19" t="n">
        <f aca="false">IF(D1138&lt;(Assumptions!$E$7-Assumptions!$D$7)/(Assumptions!$F$7-Assumptions!$D$7),Assumptions!$D$7+SQRT(D1138*(Assumptions!$F$7-Assumptions!$D$7)*(Assumptions!$E$7-Assumptions!$D$7)),Assumptions!$F$7-SQRT((1-D1138)*(Assumptions!$F$7-Assumptions!$D$7)*(Assumptions!$F$7-Assumptions!$E$7)))</f>
        <v>0.418656599129327</v>
      </c>
      <c r="G1138" s="19" t="n">
        <f aca="false">MIN(Assumptions!$D$24,MAX(Assumptions!$D$23,Assumptions!$D$8+Assumptions!$E$8*'Random Draws'!E1138))</f>
        <v>0.084597022131586</v>
      </c>
      <c r="H1138" s="19" t="n">
        <f aca="false">IF('Random Draws'!F1138&lt;(Assumptions!$E$9-Assumptions!$D$9)/(Assumptions!$F$9-Assumptions!$D$9),Assumptions!$D$9+SQRT('Random Draws'!F1138*(Assumptions!$F$9-Assumptions!$D$9)*(Assumptions!$E$9-Assumptions!$D$9)),Assumptions!$F$9-SQRT((1-'Random Draws'!F1138)*(Assumptions!$F$9-Assumptions!$D$9)*(Assumptions!$F$9-Assumptions!$E$9)))</f>
        <v>0.266649471088723</v>
      </c>
      <c r="I1138" s="19" t="n">
        <f aca="false">IF('Random Draws'!G1138&lt;(Assumptions!$E$10-Assumptions!$D$10)/(Assumptions!$F$10-Assumptions!$D$10),Assumptions!$D$10+SQRT('Random Draws'!G1138*(Assumptions!$F$10-Assumptions!$D$10)*(Assumptions!$E$10-Assumptions!$D$10)),Assumptions!$F$10-SQRT((1-'Random Draws'!G1138)*(Assumptions!$F$10-Assumptions!$D$10)*(Assumptions!$F$10-Assumptions!$E$10)))</f>
        <v>0.0122043189240614</v>
      </c>
      <c r="J1138" s="19" t="n">
        <f aca="false">IF('Random Draws'!H1138&lt;(Assumptions!$E$11-Assumptions!$D$11)/(Assumptions!$F$11-Assumptions!$D$11),Assumptions!$D$11+SQRT('Random Draws'!H1138*(Assumptions!$F$11-Assumptions!$D$11)*(Assumptions!$E$11-Assumptions!$D$11)),Assumptions!$F$11-SQRT((1-'Random Draws'!H1138)*(Assumptions!$F$11-Assumptions!$D$11)*(Assumptions!$F$11-Assumptions!$E$11)))</f>
        <v>0.16114556679719</v>
      </c>
      <c r="K1138" s="19" t="n">
        <f aca="false">MAX(G1138,I1138+Assumptions!$D$21)</f>
        <v>0.084597022131586</v>
      </c>
      <c r="L1138" s="28" t="n">
        <f aca="false">(F1138-Assumptions!$D$15)*(1-H1138)+Assumptions!$D$15-J1138</f>
        <v>0.180540902848032</v>
      </c>
      <c r="M1138" s="21" t="n">
        <f aca="false">Assumptions!$D$14*(1+E1138)^1*L1138-Assumptions!$D$14*(1+E1138)^0*E1138*Assumptions!$D$16</f>
        <v>28.9225170435543</v>
      </c>
      <c r="N1138" s="21" t="n">
        <f aca="false">Assumptions!$D$14*(1+E1138)^2*L1138-Assumptions!$D$14*(1+E1138)^1*E1138*Assumptions!$D$16</f>
        <v>32.5584118175493</v>
      </c>
      <c r="O1138" s="21" t="n">
        <f aca="false">Assumptions!$D$14*(1+E1138)^3*L1138-Assumptions!$D$14*(1+E1138)^2*E1138*Assumptions!$D$16</f>
        <v>36.6513806002711</v>
      </c>
      <c r="P1138" s="21" t="n">
        <f aca="false">Assumptions!$D$14*(1+E1138)^4*L1138-Assumptions!$D$14*(1+E1138)^3*E1138*Assumptions!$D$16</f>
        <v>41.2588828789818</v>
      </c>
      <c r="Q1138" s="21" t="n">
        <f aca="false">Assumptions!$D$14*(1+E1138)^5*L1138-Assumptions!$D$14*(1+E1138)^4*E1138*Assumptions!$D$16</f>
        <v>46.4456014627986</v>
      </c>
      <c r="R1138" s="21" t="n">
        <f aca="false">M1138/(1+K1138)+N1138/(1+K1138)^2+O1138/(1+K1138)^3+P1138/(1+K1138)^4+Q1138/(1+K1138)^5</f>
        <v>143.832210198846</v>
      </c>
      <c r="S1138" s="21" t="n">
        <f aca="false">Q1138*(1+I1138)/(K1138-I1138)</f>
        <v>649.408522028832</v>
      </c>
      <c r="T1138" s="21" t="n">
        <f aca="false">R1138+S1138/(1+K1138)^5</f>
        <v>576.521300295057</v>
      </c>
      <c r="U1138" s="8" t="n">
        <f aca="false">(T1138-Assumptions!$D$17)/Assumptions!$D$18</f>
        <v>15.6608520118023</v>
      </c>
    </row>
    <row r="1139" customFormat="false" ht="15" hidden="false" customHeight="false" outlineLevel="0" collapsed="false">
      <c r="B1139" s="2" t="n">
        <v>1134</v>
      </c>
      <c r="C1139" s="27" t="n">
        <f aca="false">NORMSDIST('Random Draws'!C1139)</f>
        <v>0.0410553954015708</v>
      </c>
      <c r="D1139" s="27" t="n">
        <f aca="false">NORMSDIST(Assumptions!$D$22*'Random Draws'!C1139+SQRT(1-Assumptions!$D$22^2)*'Random Draws'!D1139)</f>
        <v>0.375802171491918</v>
      </c>
      <c r="E1139" s="19" t="n">
        <f aca="false">IF(C1139&lt;(Assumptions!$E$6-Assumptions!$D$6)/(Assumptions!$F$6-Assumptions!$D$6),Assumptions!$D$6+SQRT(C1139*(Assumptions!$F$6-Assumptions!$D$6)*(Assumptions!$E$6-Assumptions!$D$6)),Assumptions!$F$6-SQRT((1-C1139)*(Assumptions!$F$6-Assumptions!$D$6)*(Assumptions!$F$6-Assumptions!$E$6)))</f>
        <v>0.0543274902550256</v>
      </c>
      <c r="F1139" s="19" t="n">
        <f aca="false">IF(D1139&lt;(Assumptions!$E$7-Assumptions!$D$7)/(Assumptions!$F$7-Assumptions!$D$7),Assumptions!$D$7+SQRT(D1139*(Assumptions!$F$7-Assumptions!$D$7)*(Assumptions!$E$7-Assumptions!$D$7)),Assumptions!$F$7-SQRT((1-D1139)*(Assumptions!$F$7-Assumptions!$D$7)*(Assumptions!$F$7-Assumptions!$E$7)))</f>
        <v>0.407484871579815</v>
      </c>
      <c r="G1139" s="19" t="n">
        <f aca="false">MIN(Assumptions!$D$24,MAX(Assumptions!$D$23,Assumptions!$D$8+Assumptions!$E$8*'Random Draws'!E1139))</f>
        <v>0.084452069496682</v>
      </c>
      <c r="H1139" s="19" t="n">
        <f aca="false">IF('Random Draws'!F1139&lt;(Assumptions!$E$9-Assumptions!$D$9)/(Assumptions!$F$9-Assumptions!$D$9),Assumptions!$D$9+SQRT('Random Draws'!F1139*(Assumptions!$F$9-Assumptions!$D$9)*(Assumptions!$E$9-Assumptions!$D$9)),Assumptions!$F$9-SQRT((1-'Random Draws'!F1139)*(Assumptions!$F$9-Assumptions!$D$9)*(Assumptions!$F$9-Assumptions!$E$9)))</f>
        <v>0.286075971179296</v>
      </c>
      <c r="I1139" s="19" t="n">
        <f aca="false">IF('Random Draws'!G1139&lt;(Assumptions!$E$10-Assumptions!$D$10)/(Assumptions!$F$10-Assumptions!$D$10),Assumptions!$D$10+SQRT('Random Draws'!G1139*(Assumptions!$F$10-Assumptions!$D$10)*(Assumptions!$E$10-Assumptions!$D$10)),Assumptions!$F$10-SQRT((1-'Random Draws'!G1139)*(Assumptions!$F$10-Assumptions!$D$10)*(Assumptions!$F$10-Assumptions!$E$10)))</f>
        <v>0.0204751701666001</v>
      </c>
      <c r="J1139" s="19" t="n">
        <f aca="false">IF('Random Draws'!H1139&lt;(Assumptions!$E$11-Assumptions!$D$11)/(Assumptions!$F$11-Assumptions!$D$11),Assumptions!$D$11+SQRT('Random Draws'!H1139*(Assumptions!$F$11-Assumptions!$D$11)*(Assumptions!$E$11-Assumptions!$D$11)),Assumptions!$F$11-SQRT((1-'Random Draws'!H1139)*(Assumptions!$F$11-Assumptions!$D$11)*(Assumptions!$F$11-Assumptions!$E$11)))</f>
        <v>0.159413987794589</v>
      </c>
      <c r="K1139" s="19" t="n">
        <f aca="false">MAX(G1139,I1139+Assumptions!$D$21)</f>
        <v>0.084452069496682</v>
      </c>
      <c r="L1139" s="28" t="n">
        <f aca="false">(F1139-Assumptions!$D$15)*(1-H1139)+Assumptions!$D$15-J1139</f>
        <v>0.168689129660468</v>
      </c>
      <c r="M1139" s="21" t="n">
        <f aca="false">Assumptions!$D$14*(1+E1139)^1*L1139-Assumptions!$D$14*(1+E1139)^0*E1139*Assumptions!$D$16</f>
        <v>25.5524454900834</v>
      </c>
      <c r="N1139" s="21" t="n">
        <f aca="false">Assumptions!$D$14*(1+E1139)^2*L1139-Assumptions!$D$14*(1+E1139)^1*E1139*Assumptions!$D$16</f>
        <v>26.940645723438</v>
      </c>
      <c r="O1139" s="21" t="n">
        <f aca="false">Assumptions!$D$14*(1+E1139)^3*L1139-Assumptions!$D$14*(1+E1139)^2*E1139*Assumptions!$D$16</f>
        <v>28.4042633914422</v>
      </c>
      <c r="P1139" s="21" t="n">
        <f aca="false">Assumptions!$D$14*(1+E1139)^4*L1139-Assumptions!$D$14*(1+E1139)^3*E1139*Assumptions!$D$16</f>
        <v>29.9473957340419</v>
      </c>
      <c r="Q1139" s="21" t="n">
        <f aca="false">Assumptions!$D$14*(1+E1139)^5*L1139-Assumptions!$D$14*(1+E1139)^4*E1139*Assumptions!$D$16</f>
        <v>31.5743625839465</v>
      </c>
      <c r="R1139" s="21" t="n">
        <f aca="false">M1139/(1+K1139)+N1139/(1+K1139)^2+O1139/(1+K1139)^3+P1139/(1+K1139)^4+Q1139/(1+K1139)^5</f>
        <v>111.446662498753</v>
      </c>
      <c r="S1139" s="21" t="n">
        <f aca="false">Q1139*(1+I1139)/(K1139-I1139)</f>
        <v>503.632613773836</v>
      </c>
      <c r="T1139" s="21" t="n">
        <f aca="false">R1139+S1139/(1+K1139)^5</f>
        <v>447.232238481006</v>
      </c>
      <c r="U1139" s="8" t="n">
        <f aca="false">(T1139-Assumptions!$D$17)/Assumptions!$D$18</f>
        <v>10.4892895392402</v>
      </c>
    </row>
    <row r="1140" customFormat="false" ht="15" hidden="false" customHeight="false" outlineLevel="0" collapsed="false">
      <c r="B1140" s="2" t="n">
        <v>1135</v>
      </c>
      <c r="C1140" s="27" t="n">
        <f aca="false">NORMSDIST('Random Draws'!C1140)</f>
        <v>0.0901143090339511</v>
      </c>
      <c r="D1140" s="27" t="n">
        <f aca="false">NORMSDIST(Assumptions!$D$22*'Random Draws'!C1140+SQRT(1-Assumptions!$D$22^2)*'Random Draws'!D1140)</f>
        <v>0.626355889234339</v>
      </c>
      <c r="E1140" s="19" t="n">
        <f aca="false">IF(C1140&lt;(Assumptions!$E$6-Assumptions!$D$6)/(Assumptions!$F$6-Assumptions!$D$6),Assumptions!$D$6+SQRT(C1140*(Assumptions!$F$6-Assumptions!$D$6)*(Assumptions!$E$6-Assumptions!$D$6)),Assumptions!$F$6-SQRT((1-C1140)*(Assumptions!$F$6-Assumptions!$D$6)*(Assumptions!$F$6-Assumptions!$E$6)))</f>
        <v>0.0612266706096306</v>
      </c>
      <c r="F1140" s="19" t="n">
        <f aca="false">IF(D1140&lt;(Assumptions!$E$7-Assumptions!$D$7)/(Assumptions!$F$7-Assumptions!$D$7),Assumptions!$D$7+SQRT(D1140*(Assumptions!$F$7-Assumptions!$D$7)*(Assumptions!$E$7-Assumptions!$D$7)),Assumptions!$F$7-SQRT((1-D1140)*(Assumptions!$F$7-Assumptions!$D$7)*(Assumptions!$F$7-Assumptions!$E$7)))</f>
        <v>0.421340247762529</v>
      </c>
      <c r="G1140" s="19" t="n">
        <f aca="false">MIN(Assumptions!$D$24,MAX(Assumptions!$D$23,Assumptions!$D$8+Assumptions!$E$8*'Random Draws'!E1140))</f>
        <v>0.093537069654377</v>
      </c>
      <c r="H1140" s="19" t="n">
        <f aca="false">IF('Random Draws'!F1140&lt;(Assumptions!$E$9-Assumptions!$D$9)/(Assumptions!$F$9-Assumptions!$D$9),Assumptions!$D$9+SQRT('Random Draws'!F1140*(Assumptions!$F$9-Assumptions!$D$9)*(Assumptions!$E$9-Assumptions!$D$9)),Assumptions!$F$9-SQRT((1-'Random Draws'!F1140)*(Assumptions!$F$9-Assumptions!$D$9)*(Assumptions!$F$9-Assumptions!$E$9)))</f>
        <v>0.339641636253466</v>
      </c>
      <c r="I1140" s="19" t="n">
        <f aca="false">IF('Random Draws'!G1140&lt;(Assumptions!$E$10-Assumptions!$D$10)/(Assumptions!$F$10-Assumptions!$D$10),Assumptions!$D$10+SQRT('Random Draws'!G1140*(Assumptions!$F$10-Assumptions!$D$10)*(Assumptions!$E$10-Assumptions!$D$10)),Assumptions!$F$10-SQRT((1-'Random Draws'!G1140)*(Assumptions!$F$10-Assumptions!$D$10)*(Assumptions!$F$10-Assumptions!$E$10)))</f>
        <v>0.0200959234378769</v>
      </c>
      <c r="J1140" s="19" t="n">
        <f aca="false">IF('Random Draws'!H1140&lt;(Assumptions!$E$11-Assumptions!$D$11)/(Assumptions!$F$11-Assumptions!$D$11),Assumptions!$D$11+SQRT('Random Draws'!H1140*(Assumptions!$F$11-Assumptions!$D$11)*(Assumptions!$E$11-Assumptions!$D$11)),Assumptions!$F$11-SQRT((1-'Random Draws'!H1140)*(Assumptions!$F$11-Assumptions!$D$11)*(Assumptions!$F$11-Assumptions!$E$11)))</f>
        <v>0.155919253102034</v>
      </c>
      <c r="K1140" s="19" t="n">
        <f aca="false">MAX(G1140,I1140+Assumptions!$D$21)</f>
        <v>0.093537069654377</v>
      </c>
      <c r="L1140" s="28" t="n">
        <f aca="false">(F1140-Assumptions!$D$15)*(1-H1140)+Assumptions!$D$15-J1140</f>
        <v>0.166469716203939</v>
      </c>
      <c r="M1140" s="21" t="n">
        <f aca="false">Assumptions!$D$14*(1+E1140)^1*L1140-Assumptions!$D$14*(1+E1140)^0*E1140*Assumptions!$D$16</f>
        <v>25.3496688720914</v>
      </c>
      <c r="N1140" s="21" t="n">
        <f aca="false">Assumptions!$D$14*(1+E1140)^2*L1140-Assumptions!$D$14*(1+E1140)^1*E1140*Assumptions!$D$16</f>
        <v>26.9017446981861</v>
      </c>
      <c r="O1140" s="21" t="n">
        <f aca="false">Assumptions!$D$14*(1+E1140)^3*L1140-Assumptions!$D$14*(1+E1140)^2*E1140*Assumptions!$D$16</f>
        <v>28.5488489596463</v>
      </c>
      <c r="P1140" s="21" t="n">
        <f aca="false">Assumptions!$D$14*(1+E1140)^4*L1140-Assumptions!$D$14*(1+E1140)^3*E1140*Assumptions!$D$16</f>
        <v>30.2967999311827</v>
      </c>
      <c r="Q1140" s="21" t="n">
        <f aca="false">Assumptions!$D$14*(1+E1140)^5*L1140-Assumptions!$D$14*(1+E1140)^4*E1140*Assumptions!$D$16</f>
        <v>32.1517721210951</v>
      </c>
      <c r="R1140" s="21" t="n">
        <f aca="false">M1140/(1+K1140)+N1140/(1+K1140)^2+O1140/(1+K1140)^3+P1140/(1+K1140)^4+Q1140/(1+K1140)^5</f>
        <v>109.256845745812</v>
      </c>
      <c r="S1140" s="21" t="n">
        <f aca="false">Q1140*(1+I1140)/(K1140-I1140)</f>
        <v>446.587415389003</v>
      </c>
      <c r="T1140" s="21" t="n">
        <f aca="false">R1140+S1140/(1+K1140)^5</f>
        <v>394.844173102492</v>
      </c>
      <c r="U1140" s="8" t="n">
        <f aca="false">(T1140-Assumptions!$D$17)/Assumptions!$D$18</f>
        <v>8.39376692409966</v>
      </c>
    </row>
    <row r="1141" customFormat="false" ht="15" hidden="false" customHeight="false" outlineLevel="0" collapsed="false">
      <c r="B1141" s="2" t="n">
        <v>1136</v>
      </c>
      <c r="C1141" s="27" t="n">
        <f aca="false">NORMSDIST('Random Draws'!C1141)</f>
        <v>0.0632317506810418</v>
      </c>
      <c r="D1141" s="27" t="n">
        <f aca="false">NORMSDIST(Assumptions!$D$22*'Random Draws'!C1141+SQRT(1-Assumptions!$D$22^2)*'Random Draws'!D1141)</f>
        <v>0.161590091203985</v>
      </c>
      <c r="E1141" s="19" t="n">
        <f aca="false">IF(C1141&lt;(Assumptions!$E$6-Assumptions!$D$6)/(Assumptions!$F$6-Assumptions!$D$6),Assumptions!$D$6+SQRT(C1141*(Assumptions!$F$6-Assumptions!$D$6)*(Assumptions!$E$6-Assumptions!$D$6)),Assumptions!$F$6-SQRT((1-C1141)*(Assumptions!$F$6-Assumptions!$D$6)*(Assumptions!$F$6-Assumptions!$E$6)))</f>
        <v>0.0577808535623352</v>
      </c>
      <c r="F1141" s="19" t="n">
        <f aca="false">IF(D1141&lt;(Assumptions!$E$7-Assumptions!$D$7)/(Assumptions!$F$7-Assumptions!$D$7),Assumptions!$D$7+SQRT(D1141*(Assumptions!$F$7-Assumptions!$D$7)*(Assumptions!$E$7-Assumptions!$D$7)),Assumptions!$F$7-SQRT((1-D1141)*(Assumptions!$F$7-Assumptions!$D$7)*(Assumptions!$F$7-Assumptions!$E$7)))</f>
        <v>0.391137446061357</v>
      </c>
      <c r="G1141" s="19" t="n">
        <f aca="false">MIN(Assumptions!$D$24,MAX(Assumptions!$D$23,Assumptions!$D$8+Assumptions!$E$8*'Random Draws'!E1141))</f>
        <v>0.068975399480391</v>
      </c>
      <c r="H1141" s="19" t="n">
        <f aca="false">IF('Random Draws'!F1141&lt;(Assumptions!$E$9-Assumptions!$D$9)/(Assumptions!$F$9-Assumptions!$D$9),Assumptions!$D$9+SQRT('Random Draws'!F1141*(Assumptions!$F$9-Assumptions!$D$9)*(Assumptions!$E$9-Assumptions!$D$9)),Assumptions!$F$9-SQRT((1-'Random Draws'!F1141)*(Assumptions!$F$9-Assumptions!$D$9)*(Assumptions!$F$9-Assumptions!$E$9)))</f>
        <v>0.253400131172373</v>
      </c>
      <c r="I1141" s="19" t="n">
        <f aca="false">IF('Random Draws'!G1141&lt;(Assumptions!$E$10-Assumptions!$D$10)/(Assumptions!$F$10-Assumptions!$D$10),Assumptions!$D$10+SQRT('Random Draws'!G1141*(Assumptions!$F$10-Assumptions!$D$10)*(Assumptions!$E$10-Assumptions!$D$10)),Assumptions!$F$10-SQRT((1-'Random Draws'!G1141)*(Assumptions!$F$10-Assumptions!$D$10)*(Assumptions!$F$10-Assumptions!$E$10)))</f>
        <v>0.0170171189535325</v>
      </c>
      <c r="J1141" s="19" t="n">
        <f aca="false">IF('Random Draws'!H1141&lt;(Assumptions!$E$11-Assumptions!$D$11)/(Assumptions!$F$11-Assumptions!$D$11),Assumptions!$D$11+SQRT('Random Draws'!H1141*(Assumptions!$F$11-Assumptions!$D$11)*(Assumptions!$E$11-Assumptions!$D$11)),Assumptions!$F$11-SQRT((1-'Random Draws'!H1141)*(Assumptions!$F$11-Assumptions!$D$11)*(Assumptions!$F$11-Assumptions!$E$11)))</f>
        <v>0.200397691813564</v>
      </c>
      <c r="K1141" s="19" t="n">
        <f aca="false">MAX(G1141,I1141+Assumptions!$D$21)</f>
        <v>0.068975399480391</v>
      </c>
      <c r="L1141" s="28" t="n">
        <f aca="false">(F1141-Assumptions!$D$15)*(1-H1141)+Assumptions!$D$15-J1141</f>
        <v>0.124567491161826</v>
      </c>
      <c r="M1141" s="21" t="n">
        <f aca="false">Assumptions!$D$14*(1+E1141)^1*L1141-Assumptions!$D$14*(1+E1141)^0*E1141*Assumptions!$D$16</f>
        <v>18.8545938204587</v>
      </c>
      <c r="N1141" s="21" t="n">
        <f aca="false">Assumptions!$D$14*(1+E1141)^2*L1141-Assumptions!$D$14*(1+E1141)^1*E1141*Assumptions!$D$16</f>
        <v>19.944028344976</v>
      </c>
      <c r="O1141" s="21" t="n">
        <f aca="false">Assumptions!$D$14*(1+E1141)^3*L1141-Assumptions!$D$14*(1+E1141)^2*E1141*Assumptions!$D$16</f>
        <v>21.0964113262201</v>
      </c>
      <c r="P1141" s="21" t="n">
        <f aca="false">Assumptions!$D$14*(1+E1141)^4*L1141-Assumptions!$D$14*(1+E1141)^3*E1141*Assumptions!$D$16</f>
        <v>22.3153799797512</v>
      </c>
      <c r="Q1141" s="21" t="n">
        <f aca="false">Assumptions!$D$14*(1+E1141)^5*L1141-Assumptions!$D$14*(1+E1141)^4*E1141*Assumptions!$D$16</f>
        <v>23.6047816825491</v>
      </c>
      <c r="R1141" s="21" t="n">
        <f aca="false">M1141/(1+K1141)+N1141/(1+K1141)^2+O1141/(1+K1141)^3+P1141/(1+K1141)^4+Q1141/(1+K1141)^5</f>
        <v>86.3621780624519</v>
      </c>
      <c r="S1141" s="21" t="n">
        <f aca="false">Q1141*(1+I1141)/(K1141-I1141)</f>
        <v>462.03351644602</v>
      </c>
      <c r="T1141" s="21" t="n">
        <f aca="false">R1141+S1141/(1+K1141)^5</f>
        <v>417.367462134856</v>
      </c>
      <c r="U1141" s="8" t="n">
        <f aca="false">(T1141-Assumptions!$D$17)/Assumptions!$D$18</f>
        <v>9.29469848539422</v>
      </c>
    </row>
    <row r="1142" customFormat="false" ht="15" hidden="false" customHeight="false" outlineLevel="0" collapsed="false">
      <c r="B1142" s="2" t="n">
        <v>1137</v>
      </c>
      <c r="C1142" s="27" t="n">
        <f aca="false">NORMSDIST('Random Draws'!C1142)</f>
        <v>0.100728716391335</v>
      </c>
      <c r="D1142" s="27" t="n">
        <f aca="false">NORMSDIST(Assumptions!$D$22*'Random Draws'!C1142+SQRT(1-Assumptions!$D$22^2)*'Random Draws'!D1142)</f>
        <v>0.00113586994330794</v>
      </c>
      <c r="E1142" s="19" t="n">
        <f aca="false">IF(C1142&lt;(Assumptions!$E$6-Assumptions!$D$6)/(Assumptions!$F$6-Assumptions!$D$6),Assumptions!$D$6+SQRT(C1142*(Assumptions!$F$6-Assumptions!$D$6)*(Assumptions!$E$6-Assumptions!$D$6)),Assumptions!$F$6-SQRT((1-C1142)*(Assumptions!$F$6-Assumptions!$D$6)*(Assumptions!$F$6-Assumptions!$E$6)))</f>
        <v>0.0624420048559989</v>
      </c>
      <c r="F1142" s="19" t="n">
        <f aca="false">IF(D1142&lt;(Assumptions!$E$7-Assumptions!$D$7)/(Assumptions!$F$7-Assumptions!$D$7),Assumptions!$D$7+SQRT(D1142*(Assumptions!$F$7-Assumptions!$D$7)*(Assumptions!$E$7-Assumptions!$D$7)),Assumptions!$F$7-SQRT((1-D1142)*(Assumptions!$F$7-Assumptions!$D$7)*(Assumptions!$F$7-Assumptions!$E$7)))</f>
        <v>0.362610597567579</v>
      </c>
      <c r="G1142" s="19" t="n">
        <f aca="false">MIN(Assumptions!$D$24,MAX(Assumptions!$D$23,Assumptions!$D$8+Assumptions!$E$8*'Random Draws'!E1142))</f>
        <v>0.080128555276041</v>
      </c>
      <c r="H1142" s="19" t="n">
        <f aca="false">IF('Random Draws'!F1142&lt;(Assumptions!$E$9-Assumptions!$D$9)/(Assumptions!$F$9-Assumptions!$D$9),Assumptions!$D$9+SQRT('Random Draws'!F1142*(Assumptions!$F$9-Assumptions!$D$9)*(Assumptions!$E$9-Assumptions!$D$9)),Assumptions!$F$9-SQRT((1-'Random Draws'!F1142)*(Assumptions!$F$9-Assumptions!$D$9)*(Assumptions!$F$9-Assumptions!$E$9)))</f>
        <v>0.272130048884979</v>
      </c>
      <c r="I1142" s="19" t="n">
        <f aca="false">IF('Random Draws'!G1142&lt;(Assumptions!$E$10-Assumptions!$D$10)/(Assumptions!$F$10-Assumptions!$D$10),Assumptions!$D$10+SQRT('Random Draws'!G1142*(Assumptions!$F$10-Assumptions!$D$10)*(Assumptions!$E$10-Assumptions!$D$10)),Assumptions!$F$10-SQRT((1-'Random Draws'!G1142)*(Assumptions!$F$10-Assumptions!$D$10)*(Assumptions!$F$10-Assumptions!$E$10)))</f>
        <v>0.0172856415511642</v>
      </c>
      <c r="J1142" s="19" t="n">
        <f aca="false">IF('Random Draws'!H1142&lt;(Assumptions!$E$11-Assumptions!$D$11)/(Assumptions!$F$11-Assumptions!$D$11),Assumptions!$D$11+SQRT('Random Draws'!H1142*(Assumptions!$F$11-Assumptions!$D$11)*(Assumptions!$E$11-Assumptions!$D$11)),Assumptions!$F$11-SQRT((1-'Random Draws'!H1142)*(Assumptions!$F$11-Assumptions!$D$11)*(Assumptions!$F$11-Assumptions!$E$11)))</f>
        <v>0.172924839584086</v>
      </c>
      <c r="K1142" s="19" t="n">
        <f aca="false">MAX(G1142,I1142+Assumptions!$D$21)</f>
        <v>0.080128555276041</v>
      </c>
      <c r="L1142" s="28" t="n">
        <f aca="false">(F1142-Assumptions!$D$15)*(1-H1142)+Assumptions!$D$15-J1142</f>
        <v>0.126385424696263</v>
      </c>
      <c r="M1142" s="21" t="n">
        <f aca="false">Assumptions!$D$14*(1+E1142)^1*L1142-Assumptions!$D$14*(1+E1142)^0*E1142*Assumptions!$D$16</f>
        <v>19.1985689587132</v>
      </c>
      <c r="N1142" s="21" t="n">
        <f aca="false">Assumptions!$D$14*(1+E1142)^2*L1142-Assumptions!$D$14*(1+E1142)^1*E1142*Assumptions!$D$16</f>
        <v>20.3973660948614</v>
      </c>
      <c r="O1142" s="21" t="n">
        <f aca="false">Assumptions!$D$14*(1+E1142)^3*L1142-Assumptions!$D$14*(1+E1142)^2*E1142*Assumptions!$D$16</f>
        <v>21.6710185276063</v>
      </c>
      <c r="P1142" s="21" t="n">
        <f aca="false">Assumptions!$D$14*(1+E1142)^4*L1142-Assumptions!$D$14*(1+E1142)^3*E1142*Assumptions!$D$16</f>
        <v>23.0242003717415</v>
      </c>
      <c r="Q1142" s="21" t="n">
        <f aca="false">Assumptions!$D$14*(1+E1142)^5*L1142-Assumptions!$D$14*(1+E1142)^4*E1142*Assumptions!$D$16</f>
        <v>24.4618776031593</v>
      </c>
      <c r="R1142" s="21" t="n">
        <f aca="false">M1142/(1+K1142)+N1142/(1+K1142)^2+O1142/(1+K1142)^3+P1142/(1+K1142)^4+Q1142/(1+K1142)^5</f>
        <v>86.0084969797483</v>
      </c>
      <c r="S1142" s="21" t="n">
        <f aca="false">Q1142*(1+I1142)/(K1142-I1142)</f>
        <v>395.982862284522</v>
      </c>
      <c r="T1142" s="21" t="n">
        <f aca="false">R1142+S1142/(1+K1142)^5</f>
        <v>355.347440538845</v>
      </c>
      <c r="U1142" s="8" t="n">
        <f aca="false">(T1142-Assumptions!$D$17)/Assumptions!$D$18</f>
        <v>6.81389762155379</v>
      </c>
    </row>
    <row r="1143" customFormat="false" ht="15" hidden="false" customHeight="false" outlineLevel="0" collapsed="false">
      <c r="B1143" s="2" t="n">
        <v>1138</v>
      </c>
      <c r="C1143" s="27" t="n">
        <f aca="false">NORMSDIST('Random Draws'!C1143)</f>
        <v>0.495173052275544</v>
      </c>
      <c r="D1143" s="27" t="n">
        <f aca="false">NORMSDIST(Assumptions!$D$22*'Random Draws'!C1143+SQRT(1-Assumptions!$D$22^2)*'Random Draws'!D1143)</f>
        <v>0.84850262576463</v>
      </c>
      <c r="E1143" s="19" t="n">
        <f aca="false">IF(C1143&lt;(Assumptions!$E$6-Assumptions!$D$6)/(Assumptions!$F$6-Assumptions!$D$6),Assumptions!$D$6+SQRT(C1143*(Assumptions!$F$6-Assumptions!$D$6)*(Assumptions!$E$6-Assumptions!$D$6)),Assumptions!$F$6-SQRT((1-C1143)*(Assumptions!$F$6-Assumptions!$D$6)*(Assumptions!$F$6-Assumptions!$E$6)))</f>
        <v>0.0897580672994613</v>
      </c>
      <c r="F1143" s="19" t="n">
        <f aca="false">IF(D1143&lt;(Assumptions!$E$7-Assumptions!$D$7)/(Assumptions!$F$7-Assumptions!$D$7),Assumptions!$D$7+SQRT(D1143*(Assumptions!$F$7-Assumptions!$D$7)*(Assumptions!$E$7-Assumptions!$D$7)),Assumptions!$F$7-SQRT((1-D1143)*(Assumptions!$F$7-Assumptions!$D$7)*(Assumptions!$F$7-Assumptions!$E$7)))</f>
        <v>0.435383146079536</v>
      </c>
      <c r="G1143" s="19" t="n">
        <f aca="false">MIN(Assumptions!$D$24,MAX(Assumptions!$D$23,Assumptions!$D$8+Assumptions!$E$8*'Random Draws'!E1143))</f>
        <v>0.07713053629592</v>
      </c>
      <c r="H1143" s="19" t="n">
        <f aca="false">IF('Random Draws'!F1143&lt;(Assumptions!$E$9-Assumptions!$D$9)/(Assumptions!$F$9-Assumptions!$D$9),Assumptions!$D$9+SQRT('Random Draws'!F1143*(Assumptions!$F$9-Assumptions!$D$9)*(Assumptions!$E$9-Assumptions!$D$9)),Assumptions!$F$9-SQRT((1-'Random Draws'!F1143)*(Assumptions!$F$9-Assumptions!$D$9)*(Assumptions!$F$9-Assumptions!$E$9)))</f>
        <v>0.283701981103076</v>
      </c>
      <c r="I1143" s="19" t="n">
        <f aca="false">IF('Random Draws'!G1143&lt;(Assumptions!$E$10-Assumptions!$D$10)/(Assumptions!$F$10-Assumptions!$D$10),Assumptions!$D$10+SQRT('Random Draws'!G1143*(Assumptions!$F$10-Assumptions!$D$10)*(Assumptions!$E$10-Assumptions!$D$10)),Assumptions!$F$10-SQRT((1-'Random Draws'!G1143)*(Assumptions!$F$10-Assumptions!$D$10)*(Assumptions!$F$10-Assumptions!$E$10)))</f>
        <v>0.0240064700775782</v>
      </c>
      <c r="J1143" s="19" t="n">
        <f aca="false">IF('Random Draws'!H1143&lt;(Assumptions!$E$11-Assumptions!$D$11)/(Assumptions!$F$11-Assumptions!$D$11),Assumptions!$D$11+SQRT('Random Draws'!H1143*(Assumptions!$F$11-Assumptions!$D$11)*(Assumptions!$E$11-Assumptions!$D$11)),Assumptions!$F$11-SQRT((1-'Random Draws'!H1143)*(Assumptions!$F$11-Assumptions!$D$11)*(Assumptions!$F$11-Assumptions!$E$11)))</f>
        <v>0.181868431721001</v>
      </c>
      <c r="K1143" s="19" t="n">
        <f aca="false">MAX(G1143,I1143+Assumptions!$D$21)</f>
        <v>0.07713053629592</v>
      </c>
      <c r="L1143" s="28" t="n">
        <f aca="false">(F1143-Assumptions!$D$15)*(1-H1143)+Assumptions!$D$15-J1143</f>
        <v>0.166876910820281</v>
      </c>
      <c r="M1143" s="21" t="n">
        <f aca="false">Assumptions!$D$14*(1+E1143)^1*L1143-Assumptions!$D$14*(1+E1143)^0*E1143*Assumptions!$D$16</f>
        <v>25.9785940800473</v>
      </c>
      <c r="N1143" s="21" t="n">
        <f aca="false">Assumptions!$D$14*(1+E1143)^2*L1143-Assumptions!$D$14*(1+E1143)^1*E1143*Assumptions!$D$16</f>
        <v>28.3103824758296</v>
      </c>
      <c r="O1143" s="21" t="n">
        <f aca="false">Assumptions!$D$14*(1+E1143)^3*L1143-Assumptions!$D$14*(1+E1143)^2*E1143*Assumptions!$D$16</f>
        <v>30.8514676913686</v>
      </c>
      <c r="P1143" s="21" t="n">
        <f aca="false">Assumptions!$D$14*(1+E1143)^4*L1143-Assumptions!$D$14*(1+E1143)^3*E1143*Assumptions!$D$16</f>
        <v>33.6206358046977</v>
      </c>
      <c r="Q1143" s="21" t="n">
        <f aca="false">Assumptions!$D$14*(1+E1143)^5*L1143-Assumptions!$D$14*(1+E1143)^4*E1143*Assumptions!$D$16</f>
        <v>36.6383590959064</v>
      </c>
      <c r="R1143" s="21" t="n">
        <f aca="false">M1143/(1+K1143)+N1143/(1+K1143)^2+O1143/(1+K1143)^3+P1143/(1+K1143)^4+Q1143/(1+K1143)^5</f>
        <v>123.452478338374</v>
      </c>
      <c r="S1143" s="21" t="n">
        <f aca="false">Q1143*(1+I1143)/(K1143-I1143)</f>
        <v>706.232023223408</v>
      </c>
      <c r="T1143" s="21" t="n">
        <f aca="false">R1143+S1143/(1+K1143)^5</f>
        <v>610.53855490365</v>
      </c>
      <c r="U1143" s="8" t="n">
        <f aca="false">(T1143-Assumptions!$D$17)/Assumptions!$D$18</f>
        <v>17.021542196146</v>
      </c>
    </row>
    <row r="1144" customFormat="false" ht="15" hidden="false" customHeight="false" outlineLevel="0" collapsed="false">
      <c r="B1144" s="2" t="n">
        <v>1139</v>
      </c>
      <c r="C1144" s="27" t="n">
        <f aca="false">NORMSDIST('Random Draws'!C1144)</f>
        <v>0.180120072127138</v>
      </c>
      <c r="D1144" s="27" t="n">
        <f aca="false">NORMSDIST(Assumptions!$D$22*'Random Draws'!C1144+SQRT(1-Assumptions!$D$22^2)*'Random Draws'!D1144)</f>
        <v>0.104187975286149</v>
      </c>
      <c r="E1144" s="19" t="n">
        <f aca="false">IF(C1144&lt;(Assumptions!$E$6-Assumptions!$D$6)/(Assumptions!$F$6-Assumptions!$D$6),Assumptions!$D$6+SQRT(C1144*(Assumptions!$F$6-Assumptions!$D$6)*(Assumptions!$E$6-Assumptions!$D$6)),Assumptions!$F$6-SQRT((1-C1144)*(Assumptions!$F$6-Assumptions!$D$6)*(Assumptions!$F$6-Assumptions!$E$6)))</f>
        <v>0.0700100043424803</v>
      </c>
      <c r="F1144" s="19" t="n">
        <f aca="false">IF(D1144&lt;(Assumptions!$E$7-Assumptions!$D$7)/(Assumptions!$F$7-Assumptions!$D$7),Assumptions!$D$7+SQRT(D1144*(Assumptions!$F$7-Assumptions!$D$7)*(Assumptions!$E$7-Assumptions!$D$7)),Assumptions!$F$7-SQRT((1-D1144)*(Assumptions!$F$7-Assumptions!$D$7)*(Assumptions!$F$7-Assumptions!$E$7)))</f>
        <v>0.385002556903583</v>
      </c>
      <c r="G1144" s="19" t="n">
        <f aca="false">MIN(Assumptions!$D$24,MAX(Assumptions!$D$23,Assumptions!$D$8+Assumptions!$E$8*'Random Draws'!E1144))</f>
        <v>0.086638498522903</v>
      </c>
      <c r="H1144" s="19" t="n">
        <f aca="false">IF('Random Draws'!F1144&lt;(Assumptions!$E$9-Assumptions!$D$9)/(Assumptions!$F$9-Assumptions!$D$9),Assumptions!$D$9+SQRT('Random Draws'!F1144*(Assumptions!$F$9-Assumptions!$D$9)*(Assumptions!$E$9-Assumptions!$D$9)),Assumptions!$F$9-SQRT((1-'Random Draws'!F1144)*(Assumptions!$F$9-Assumptions!$D$9)*(Assumptions!$F$9-Assumptions!$E$9)))</f>
        <v>0.274195470772712</v>
      </c>
      <c r="I1144" s="19" t="n">
        <f aca="false">IF('Random Draws'!G1144&lt;(Assumptions!$E$10-Assumptions!$D$10)/(Assumptions!$F$10-Assumptions!$D$10),Assumptions!$D$10+SQRT('Random Draws'!G1144*(Assumptions!$F$10-Assumptions!$D$10)*(Assumptions!$E$10-Assumptions!$D$10)),Assumptions!$F$10-SQRT((1-'Random Draws'!G1144)*(Assumptions!$F$10-Assumptions!$D$10)*(Assumptions!$F$10-Assumptions!$E$10)))</f>
        <v>0.023528452825746</v>
      </c>
      <c r="J1144" s="19" t="n">
        <f aca="false">IF('Random Draws'!H1144&lt;(Assumptions!$E$11-Assumptions!$D$11)/(Assumptions!$F$11-Assumptions!$D$11),Assumptions!$D$11+SQRT('Random Draws'!H1144*(Assumptions!$F$11-Assumptions!$D$11)*(Assumptions!$E$11-Assumptions!$D$11)),Assumptions!$F$11-SQRT((1-'Random Draws'!H1144)*(Assumptions!$F$11-Assumptions!$D$11)*(Assumptions!$F$11-Assumptions!$E$11)))</f>
        <v>0.191433650242427</v>
      </c>
      <c r="K1144" s="19" t="n">
        <f aca="false">MAX(G1144,I1144+Assumptions!$D$21)</f>
        <v>0.086638498522903</v>
      </c>
      <c r="L1144" s="28" t="n">
        <f aca="false">(F1144-Assumptions!$D$15)*(1-H1144)+Assumptions!$D$15-J1144</f>
        <v>0.123648360522733</v>
      </c>
      <c r="M1144" s="21" t="n">
        <f aca="false">Assumptions!$D$14*(1+E1144)^1*L1144-Assumptions!$D$14*(1+E1144)^0*E1144*Assumptions!$D$16</f>
        <v>18.8796789841914</v>
      </c>
      <c r="N1144" s="21" t="n">
        <f aca="false">Assumptions!$D$14*(1+E1144)^2*L1144-Assumptions!$D$14*(1+E1144)^1*E1144*Assumptions!$D$16</f>
        <v>20.2014453918592</v>
      </c>
      <c r="O1144" s="21" t="n">
        <f aca="false">Assumptions!$D$14*(1+E1144)^3*L1144-Assumptions!$D$14*(1+E1144)^2*E1144*Assumptions!$D$16</f>
        <v>21.6157486714677</v>
      </c>
      <c r="P1144" s="21" t="n">
        <f aca="false">Assumptions!$D$14*(1+E1144)^4*L1144-Assumptions!$D$14*(1+E1144)^3*E1144*Assumptions!$D$16</f>
        <v>23.1290673298231</v>
      </c>
      <c r="Q1144" s="21" t="n">
        <f aca="false">Assumptions!$D$14*(1+E1144)^5*L1144-Assumptions!$D$14*(1+E1144)^4*E1144*Assumptions!$D$16</f>
        <v>24.7483334340215</v>
      </c>
      <c r="R1144" s="21" t="n">
        <f aca="false">M1144/(1+K1144)+N1144/(1+K1144)^2+O1144/(1+K1144)^3+P1144/(1+K1144)^4+Q1144/(1+K1144)^5</f>
        <v>84.2535670222813</v>
      </c>
      <c r="S1144" s="21" t="n">
        <f aca="false">Q1144*(1+I1144)/(K1144-I1144)</f>
        <v>401.372287880958</v>
      </c>
      <c r="T1144" s="21" t="n">
        <f aca="false">R1144+S1144/(1+K1144)^5</f>
        <v>349.177958862883</v>
      </c>
      <c r="U1144" s="8" t="n">
        <f aca="false">(T1144-Assumptions!$D$17)/Assumptions!$D$18</f>
        <v>6.56711835451534</v>
      </c>
    </row>
    <row r="1145" customFormat="false" ht="15" hidden="false" customHeight="false" outlineLevel="0" collapsed="false">
      <c r="B1145" s="2" t="n">
        <v>1140</v>
      </c>
      <c r="C1145" s="27" t="n">
        <f aca="false">NORMSDIST('Random Draws'!C1145)</f>
        <v>0.587776281328356</v>
      </c>
      <c r="D1145" s="27" t="n">
        <f aca="false">NORMSDIST(Assumptions!$D$22*'Random Draws'!C1145+SQRT(1-Assumptions!$D$22^2)*'Random Draws'!D1145)</f>
        <v>0.746890962029734</v>
      </c>
      <c r="E1145" s="19" t="n">
        <f aca="false">IF(C1145&lt;(Assumptions!$E$6-Assumptions!$D$6)/(Assumptions!$F$6-Assumptions!$D$6),Assumptions!$D$6+SQRT(C1145*(Assumptions!$F$6-Assumptions!$D$6)*(Assumptions!$E$6-Assumptions!$D$6)),Assumptions!$F$6-SQRT((1-C1145)*(Assumptions!$F$6-Assumptions!$D$6)*(Assumptions!$F$6-Assumptions!$E$6)))</f>
        <v>0.0946004560225742</v>
      </c>
      <c r="F1145" s="19" t="n">
        <f aca="false">IF(D1145&lt;(Assumptions!$E$7-Assumptions!$D$7)/(Assumptions!$F$7-Assumptions!$D$7),Assumptions!$D$7+SQRT(D1145*(Assumptions!$F$7-Assumptions!$D$7)*(Assumptions!$E$7-Assumptions!$D$7)),Assumptions!$F$7-SQRT((1-D1145)*(Assumptions!$F$7-Assumptions!$D$7)*(Assumptions!$F$7-Assumptions!$E$7)))</f>
        <v>0.42818119813882</v>
      </c>
      <c r="G1145" s="19" t="n">
        <f aca="false">MIN(Assumptions!$D$24,MAX(Assumptions!$D$23,Assumptions!$D$8+Assumptions!$E$8*'Random Draws'!E1145))</f>
        <v>0.074442709754289</v>
      </c>
      <c r="H1145" s="19" t="n">
        <f aca="false">IF('Random Draws'!F1145&lt;(Assumptions!$E$9-Assumptions!$D$9)/(Assumptions!$F$9-Assumptions!$D$9),Assumptions!$D$9+SQRT('Random Draws'!F1145*(Assumptions!$F$9-Assumptions!$D$9)*(Assumptions!$E$9-Assumptions!$D$9)),Assumptions!$F$9-SQRT((1-'Random Draws'!F1145)*(Assumptions!$F$9-Assumptions!$D$9)*(Assumptions!$F$9-Assumptions!$E$9)))</f>
        <v>0.265695255262247</v>
      </c>
      <c r="I1145" s="19" t="n">
        <f aca="false">IF('Random Draws'!G1145&lt;(Assumptions!$E$10-Assumptions!$D$10)/(Assumptions!$F$10-Assumptions!$D$10),Assumptions!$D$10+SQRT('Random Draws'!G1145*(Assumptions!$F$10-Assumptions!$D$10)*(Assumptions!$E$10-Assumptions!$D$10)),Assumptions!$F$10-SQRT((1-'Random Draws'!G1145)*(Assumptions!$F$10-Assumptions!$D$10)*(Assumptions!$F$10-Assumptions!$E$10)))</f>
        <v>0.0165162886293139</v>
      </c>
      <c r="J1145" s="19" t="n">
        <f aca="false">IF('Random Draws'!H1145&lt;(Assumptions!$E$11-Assumptions!$D$11)/(Assumptions!$F$11-Assumptions!$D$11),Assumptions!$D$11+SQRT('Random Draws'!H1145*(Assumptions!$F$11-Assumptions!$D$11)*(Assumptions!$E$11-Assumptions!$D$11)),Assumptions!$F$11-SQRT((1-'Random Draws'!H1145)*(Assumptions!$F$11-Assumptions!$D$11)*(Assumptions!$F$11-Assumptions!$E$11)))</f>
        <v>0.137941069462437</v>
      </c>
      <c r="K1145" s="19" t="n">
        <f aca="false">MAX(G1145,I1145+Assumptions!$D$21)</f>
        <v>0.074442709754289</v>
      </c>
      <c r="L1145" s="28" t="n">
        <f aca="false">(F1145-Assumptions!$D$15)*(1-H1145)+Assumptions!$D$15-J1145</f>
        <v>0.211014799122486</v>
      </c>
      <c r="M1145" s="21" t="n">
        <f aca="false">Assumptions!$D$14*(1+E1145)^1*L1145-Assumptions!$D$14*(1+E1145)^0*E1145*Assumptions!$D$16</f>
        <v>33.0801378416146</v>
      </c>
      <c r="N1145" s="21" t="n">
        <f aca="false">Assumptions!$D$14*(1+E1145)^2*L1145-Assumptions!$D$14*(1+E1145)^1*E1145*Assumptions!$D$16</f>
        <v>36.209533966721</v>
      </c>
      <c r="O1145" s="21" t="n">
        <f aca="false">Assumptions!$D$14*(1+E1145)^3*L1145-Assumptions!$D$14*(1+E1145)^2*E1145*Assumptions!$D$16</f>
        <v>39.6349723923377</v>
      </c>
      <c r="P1145" s="21" t="n">
        <f aca="false">Assumptions!$D$14*(1+E1145)^4*L1145-Assumptions!$D$14*(1+E1145)^3*E1145*Assumptions!$D$16</f>
        <v>43.384458855095</v>
      </c>
      <c r="Q1145" s="21" t="n">
        <f aca="false">Assumptions!$D$14*(1+E1145)^5*L1145-Assumptions!$D$14*(1+E1145)^4*E1145*Assumptions!$D$16</f>
        <v>47.4886484470795</v>
      </c>
      <c r="R1145" s="21" t="n">
        <f aca="false">M1145/(1+K1145)+N1145/(1+K1145)^2+O1145/(1+K1145)^3+P1145/(1+K1145)^4+Q1145/(1+K1145)^5</f>
        <v>159.826506270407</v>
      </c>
      <c r="S1145" s="21" t="n">
        <f aca="false">Q1145*(1+I1145)/(K1145-I1145)</f>
        <v>833.350028086484</v>
      </c>
      <c r="T1145" s="21" t="n">
        <f aca="false">R1145+S1145/(1+K1145)^5</f>
        <v>741.81062942197</v>
      </c>
      <c r="U1145" s="8" t="n">
        <f aca="false">(T1145-Assumptions!$D$17)/Assumptions!$D$18</f>
        <v>22.2724251768788</v>
      </c>
    </row>
    <row r="1146" customFormat="false" ht="15" hidden="false" customHeight="false" outlineLevel="0" collapsed="false">
      <c r="B1146" s="2" t="n">
        <v>1141</v>
      </c>
      <c r="C1146" s="27" t="n">
        <f aca="false">NORMSDIST('Random Draws'!C1146)</f>
        <v>0.51686054249651</v>
      </c>
      <c r="D1146" s="27" t="n">
        <f aca="false">NORMSDIST(Assumptions!$D$22*'Random Draws'!C1146+SQRT(1-Assumptions!$D$22^2)*'Random Draws'!D1146)</f>
        <v>0.77841712637389</v>
      </c>
      <c r="E1146" s="19" t="n">
        <f aca="false">IF(C1146&lt;(Assumptions!$E$6-Assumptions!$D$6)/(Assumptions!$F$6-Assumptions!$D$6),Assumptions!$D$6+SQRT(C1146*(Assumptions!$F$6-Assumptions!$D$6)*(Assumptions!$E$6-Assumptions!$D$6)),Assumptions!$F$6-SQRT((1-C1146)*(Assumptions!$F$6-Assumptions!$D$6)*(Assumptions!$F$6-Assumptions!$E$6)))</f>
        <v>0.090850256485741</v>
      </c>
      <c r="F1146" s="19" t="n">
        <f aca="false">IF(D1146&lt;(Assumptions!$E$7-Assumptions!$D$7)/(Assumptions!$F$7-Assumptions!$D$7),Assumptions!$D$7+SQRT(D1146*(Assumptions!$F$7-Assumptions!$D$7)*(Assumptions!$E$7-Assumptions!$D$7)),Assumptions!$F$7-SQRT((1-D1146)*(Assumptions!$F$7-Assumptions!$D$7)*(Assumptions!$F$7-Assumptions!$E$7)))</f>
        <v>0.430228680000638</v>
      </c>
      <c r="G1146" s="19" t="n">
        <f aca="false">MIN(Assumptions!$D$24,MAX(Assumptions!$D$23,Assumptions!$D$8+Assumptions!$E$8*'Random Draws'!E1146))</f>
        <v>0.095177589151488</v>
      </c>
      <c r="H1146" s="19" t="n">
        <f aca="false">IF('Random Draws'!F1146&lt;(Assumptions!$E$9-Assumptions!$D$9)/(Assumptions!$F$9-Assumptions!$D$9),Assumptions!$D$9+SQRT('Random Draws'!F1146*(Assumptions!$F$9-Assumptions!$D$9)*(Assumptions!$E$9-Assumptions!$D$9)),Assumptions!$F$9-SQRT((1-'Random Draws'!F1146)*(Assumptions!$F$9-Assumptions!$D$9)*(Assumptions!$F$9-Assumptions!$E$9)))</f>
        <v>0.289311539602401</v>
      </c>
      <c r="I1146" s="19" t="n">
        <f aca="false">IF('Random Draws'!G1146&lt;(Assumptions!$E$10-Assumptions!$D$10)/(Assumptions!$F$10-Assumptions!$D$10),Assumptions!$D$10+SQRT('Random Draws'!G1146*(Assumptions!$F$10-Assumptions!$D$10)*(Assumptions!$E$10-Assumptions!$D$10)),Assumptions!$F$10-SQRT((1-'Random Draws'!G1146)*(Assumptions!$F$10-Assumptions!$D$10)*(Assumptions!$F$10-Assumptions!$E$10)))</f>
        <v>0.0224355373357587</v>
      </c>
      <c r="J1146" s="19" t="n">
        <f aca="false">IF('Random Draws'!H1146&lt;(Assumptions!$E$11-Assumptions!$D$11)/(Assumptions!$F$11-Assumptions!$D$11),Assumptions!$D$11+SQRT('Random Draws'!H1146*(Assumptions!$F$11-Assumptions!$D$11)*(Assumptions!$E$11-Assumptions!$D$11)),Assumptions!$F$11-SQRT((1-'Random Draws'!H1146)*(Assumptions!$F$11-Assumptions!$D$11)*(Assumptions!$F$11-Assumptions!$E$11)))</f>
        <v>0.16243121154167</v>
      </c>
      <c r="K1146" s="19" t="n">
        <f aca="false">MAX(G1146,I1146+Assumptions!$D$21)</f>
        <v>0.095177589151488</v>
      </c>
      <c r="L1146" s="28" t="n">
        <f aca="false">(F1146-Assumptions!$D$15)*(1-H1146)+Assumptions!$D$15-J1146</f>
        <v>0.180937846815187</v>
      </c>
      <c r="M1146" s="21" t="n">
        <f aca="false">Assumptions!$D$14*(1+E1146)^1*L1146-Assumptions!$D$14*(1+E1146)^0*E1146*Assumptions!$D$16</f>
        <v>28.2243353922041</v>
      </c>
      <c r="N1146" s="21" t="n">
        <f aca="false">Assumptions!$D$14*(1+E1146)^2*L1146-Assumptions!$D$14*(1+E1146)^1*E1146*Assumptions!$D$16</f>
        <v>30.7885235017254</v>
      </c>
      <c r="O1146" s="21" t="n">
        <f aca="false">Assumptions!$D$14*(1+E1146)^3*L1146-Assumptions!$D$14*(1+E1146)^2*E1146*Assumptions!$D$16</f>
        <v>33.5856687586744</v>
      </c>
      <c r="P1146" s="21" t="n">
        <f aca="false">Assumptions!$D$14*(1+E1146)^4*L1146-Assumptions!$D$14*(1+E1146)^3*E1146*Assumptions!$D$16</f>
        <v>36.6369353796451</v>
      </c>
      <c r="Q1146" s="21" t="n">
        <f aca="false">Assumptions!$D$14*(1+E1146)^5*L1146-Assumptions!$D$14*(1+E1146)^4*E1146*Assumptions!$D$16</f>
        <v>39.9654103557374</v>
      </c>
      <c r="R1146" s="21" t="n">
        <f aca="false">M1146/(1+K1146)+N1146/(1+K1146)^2+O1146/(1+K1146)^3+P1146/(1+K1146)^4+Q1146/(1+K1146)^5</f>
        <v>127.843063045648</v>
      </c>
      <c r="S1146" s="21" t="n">
        <f aca="false">Q1146*(1+I1146)/(K1146-I1146)</f>
        <v>561.739115022828</v>
      </c>
      <c r="T1146" s="21" t="n">
        <f aca="false">R1146+S1146/(1+K1146)^5</f>
        <v>484.386071716865</v>
      </c>
      <c r="U1146" s="8" t="n">
        <f aca="false">(T1146-Assumptions!$D$17)/Assumptions!$D$18</f>
        <v>11.9754428686746</v>
      </c>
    </row>
    <row r="1147" customFormat="false" ht="15" hidden="false" customHeight="false" outlineLevel="0" collapsed="false">
      <c r="B1147" s="2" t="n">
        <v>1142</v>
      </c>
      <c r="C1147" s="27" t="n">
        <f aca="false">NORMSDIST('Random Draws'!C1147)</f>
        <v>0.38479785878934</v>
      </c>
      <c r="D1147" s="27" t="n">
        <f aca="false">NORMSDIST(Assumptions!$D$22*'Random Draws'!C1147+SQRT(1-Assumptions!$D$22^2)*'Random Draws'!D1147)</f>
        <v>0.159975401053147</v>
      </c>
      <c r="E1147" s="19" t="n">
        <f aca="false">IF(C1147&lt;(Assumptions!$E$6-Assumptions!$D$6)/(Assumptions!$F$6-Assumptions!$D$6),Assumptions!$D$6+SQRT(C1147*(Assumptions!$F$6-Assumptions!$D$6)*(Assumptions!$E$6-Assumptions!$D$6)),Assumptions!$F$6-SQRT((1-C1147)*(Assumptions!$F$6-Assumptions!$D$6)*(Assumptions!$F$6-Assumptions!$E$6)))</f>
        <v>0.0838633023602498</v>
      </c>
      <c r="F1147" s="19" t="n">
        <f aca="false">IF(D1147&lt;(Assumptions!$E$7-Assumptions!$D$7)/(Assumptions!$F$7-Assumptions!$D$7),Assumptions!$D$7+SQRT(D1147*(Assumptions!$F$7-Assumptions!$D$7)*(Assumptions!$E$7-Assumptions!$D$7)),Assumptions!$F$7-SQRT((1-D1147)*(Assumptions!$F$7-Assumptions!$D$7)*(Assumptions!$F$7-Assumptions!$E$7)))</f>
        <v>0.390981484895319</v>
      </c>
      <c r="G1147" s="19" t="n">
        <f aca="false">MIN(Assumptions!$D$24,MAX(Assumptions!$D$23,Assumptions!$D$8+Assumptions!$E$8*'Random Draws'!E1147))</f>
        <v>0.091028859890317</v>
      </c>
      <c r="H1147" s="19" t="n">
        <f aca="false">IF('Random Draws'!F1147&lt;(Assumptions!$E$9-Assumptions!$D$9)/(Assumptions!$F$9-Assumptions!$D$9),Assumptions!$D$9+SQRT('Random Draws'!F1147*(Assumptions!$F$9-Assumptions!$D$9)*(Assumptions!$E$9-Assumptions!$D$9)),Assumptions!$F$9-SQRT((1-'Random Draws'!F1147)*(Assumptions!$F$9-Assumptions!$D$9)*(Assumptions!$F$9-Assumptions!$E$9)))</f>
        <v>0.246583493422553</v>
      </c>
      <c r="I1147" s="19" t="n">
        <f aca="false">IF('Random Draws'!G1147&lt;(Assumptions!$E$10-Assumptions!$D$10)/(Assumptions!$F$10-Assumptions!$D$10),Assumptions!$D$10+SQRT('Random Draws'!G1147*(Assumptions!$F$10-Assumptions!$D$10)*(Assumptions!$E$10-Assumptions!$D$10)),Assumptions!$F$10-SQRT((1-'Random Draws'!G1147)*(Assumptions!$F$10-Assumptions!$D$10)*(Assumptions!$F$10-Assumptions!$E$10)))</f>
        <v>0.022711395319981</v>
      </c>
      <c r="J1147" s="19" t="n">
        <f aca="false">IF('Random Draws'!H1147&lt;(Assumptions!$E$11-Assumptions!$D$11)/(Assumptions!$F$11-Assumptions!$D$11),Assumptions!$D$11+SQRT('Random Draws'!H1147*(Assumptions!$F$11-Assumptions!$D$11)*(Assumptions!$E$11-Assumptions!$D$11)),Assumptions!$F$11-SQRT((1-'Random Draws'!H1147)*(Assumptions!$F$11-Assumptions!$D$11)*(Assumptions!$F$11-Assumptions!$E$11)))</f>
        <v>0.136459006521416</v>
      </c>
      <c r="K1147" s="19" t="n">
        <f aca="false">MAX(G1147,I1147+Assumptions!$D$21)</f>
        <v>0.091028859890317</v>
      </c>
      <c r="L1147" s="28" t="n">
        <f aca="false">(F1147-Assumptions!$D$15)*(1-H1147)+Assumptions!$D$15-J1147</f>
        <v>0.19016875210981</v>
      </c>
      <c r="M1147" s="21" t="n">
        <f aca="false">Assumptions!$D$14*(1+E1147)^1*L1147-Assumptions!$D$14*(1+E1147)^0*E1147*Assumptions!$D$16</f>
        <v>29.5221497265156</v>
      </c>
      <c r="N1147" s="21" t="n">
        <f aca="false">Assumptions!$D$14*(1+E1147)^2*L1147-Assumptions!$D$14*(1+E1147)^1*E1147*Assumptions!$D$16</f>
        <v>31.997974695355</v>
      </c>
      <c r="O1147" s="21" t="n">
        <f aca="false">Assumptions!$D$14*(1+E1147)^3*L1147-Assumptions!$D$14*(1+E1147)^2*E1147*Assumptions!$D$16</f>
        <v>34.6814305221471</v>
      </c>
      <c r="P1147" s="21" t="n">
        <f aca="false">Assumptions!$D$14*(1+E1147)^4*L1147-Assumptions!$D$14*(1+E1147)^3*E1147*Assumptions!$D$16</f>
        <v>37.5899298163119</v>
      </c>
      <c r="Q1147" s="21" t="n">
        <f aca="false">Assumptions!$D$14*(1+E1147)^5*L1147-Assumptions!$D$14*(1+E1147)^4*E1147*Assumptions!$D$16</f>
        <v>40.7423454661979</v>
      </c>
      <c r="R1147" s="21" t="n">
        <f aca="false">M1147/(1+K1147)+N1147/(1+K1147)^2+O1147/(1+K1147)^3+P1147/(1+K1147)^4+Q1147/(1+K1147)^5</f>
        <v>133.529476935063</v>
      </c>
      <c r="S1147" s="21" t="n">
        <f aca="false">Q1147*(1+I1147)/(K1147-I1147)</f>
        <v>609.912285861328</v>
      </c>
      <c r="T1147" s="21" t="n">
        <f aca="false">R1147+S1147/(1+K1147)^5</f>
        <v>528.065069104245</v>
      </c>
      <c r="U1147" s="8" t="n">
        <f aca="false">(T1147-Assumptions!$D$17)/Assumptions!$D$18</f>
        <v>13.7226027641698</v>
      </c>
    </row>
    <row r="1148" customFormat="false" ht="15" hidden="false" customHeight="false" outlineLevel="0" collapsed="false">
      <c r="B1148" s="2" t="n">
        <v>1143</v>
      </c>
      <c r="C1148" s="27" t="n">
        <f aca="false">NORMSDIST('Random Draws'!C1148)</f>
        <v>0.336675541839948</v>
      </c>
      <c r="D1148" s="27" t="n">
        <f aca="false">NORMSDIST(Assumptions!$D$22*'Random Draws'!C1148+SQRT(1-Assumptions!$D$22^2)*'Random Draws'!D1148)</f>
        <v>0.0114809000804192</v>
      </c>
      <c r="E1148" s="19" t="n">
        <f aca="false">IF(C1148&lt;(Assumptions!$E$6-Assumptions!$D$6)/(Assumptions!$F$6-Assumptions!$D$6),Assumptions!$D$6+SQRT(C1148*(Assumptions!$F$6-Assumptions!$D$6)*(Assumptions!$E$6-Assumptions!$D$6)),Assumptions!$F$6-SQRT((1-C1148)*(Assumptions!$F$6-Assumptions!$D$6)*(Assumptions!$F$6-Assumptions!$E$6)))</f>
        <v>0.0810289862073113</v>
      </c>
      <c r="F1148" s="19" t="n">
        <f aca="false">IF(D1148&lt;(Assumptions!$E$7-Assumptions!$D$7)/(Assumptions!$F$7-Assumptions!$D$7),Assumptions!$D$7+SQRT(D1148*(Assumptions!$F$7-Assumptions!$D$7)*(Assumptions!$E$7-Assumptions!$D$7)),Assumptions!$F$7-SQRT((1-D1148)*(Assumptions!$F$7-Assumptions!$D$7)*(Assumptions!$F$7-Assumptions!$E$7)))</f>
        <v>0.368299722916008</v>
      </c>
      <c r="G1148" s="19" t="n">
        <f aca="false">MIN(Assumptions!$D$24,MAX(Assumptions!$D$23,Assumptions!$D$8+Assumptions!$E$8*'Random Draws'!E1148))</f>
        <v>0.103070086427558</v>
      </c>
      <c r="H1148" s="19" t="n">
        <f aca="false">IF('Random Draws'!F1148&lt;(Assumptions!$E$9-Assumptions!$D$9)/(Assumptions!$F$9-Assumptions!$D$9),Assumptions!$D$9+SQRT('Random Draws'!F1148*(Assumptions!$F$9-Assumptions!$D$9)*(Assumptions!$E$9-Assumptions!$D$9)),Assumptions!$F$9-SQRT((1-'Random Draws'!F1148)*(Assumptions!$F$9-Assumptions!$D$9)*(Assumptions!$F$9-Assumptions!$E$9)))</f>
        <v>0.289722169980217</v>
      </c>
      <c r="I1148" s="19" t="n">
        <f aca="false">IF('Random Draws'!G1148&lt;(Assumptions!$E$10-Assumptions!$D$10)/(Assumptions!$F$10-Assumptions!$D$10),Assumptions!$D$10+SQRT('Random Draws'!G1148*(Assumptions!$F$10-Assumptions!$D$10)*(Assumptions!$E$10-Assumptions!$D$10)),Assumptions!$F$10-SQRT((1-'Random Draws'!G1148)*(Assumptions!$F$10-Assumptions!$D$10)*(Assumptions!$F$10-Assumptions!$E$10)))</f>
        <v>0.0229389129592285</v>
      </c>
      <c r="J1148" s="19" t="n">
        <f aca="false">IF('Random Draws'!H1148&lt;(Assumptions!$E$11-Assumptions!$D$11)/(Assumptions!$F$11-Assumptions!$D$11),Assumptions!$D$11+SQRT('Random Draws'!H1148*(Assumptions!$F$11-Assumptions!$D$11)*(Assumptions!$E$11-Assumptions!$D$11)),Assumptions!$F$11-SQRT((1-'Random Draws'!H1148)*(Assumptions!$F$11-Assumptions!$D$11)*(Assumptions!$F$11-Assumptions!$E$11)))</f>
        <v>0.170470278071465</v>
      </c>
      <c r="K1148" s="19" t="n">
        <f aca="false">MAX(G1148,I1148+Assumptions!$D$21)</f>
        <v>0.103070086427558</v>
      </c>
      <c r="L1148" s="28" t="n">
        <f aca="false">(F1148-Assumptions!$D$15)*(1-H1148)+Assumptions!$D$15-J1148</f>
        <v>0.128788732015633</v>
      </c>
      <c r="M1148" s="21" t="n">
        <f aca="false">Assumptions!$D$14*(1+E1148)^1*L1148-Assumptions!$D$14*(1+E1148)^0*E1148*Assumptions!$D$16</f>
        <v>19.835055008837</v>
      </c>
      <c r="N1148" s="21" t="n">
        <f aca="false">Assumptions!$D$14*(1+E1148)^2*L1148-Assumptions!$D$14*(1+E1148)^1*E1148*Assumptions!$D$16</f>
        <v>21.4422694075693</v>
      </c>
      <c r="O1148" s="21" t="n">
        <f aca="false">Assumptions!$D$14*(1+E1148)^3*L1148-Assumptions!$D$14*(1+E1148)^2*E1148*Assumptions!$D$16</f>
        <v>23.1797147596487</v>
      </c>
      <c r="P1148" s="21" t="n">
        <f aca="false">Assumptions!$D$14*(1+E1148)^4*L1148-Assumptions!$D$14*(1+E1148)^3*E1148*Assumptions!$D$16</f>
        <v>25.0579435471977</v>
      </c>
      <c r="Q1148" s="21" t="n">
        <f aca="false">Assumptions!$D$14*(1+E1148)^5*L1148-Assumptions!$D$14*(1+E1148)^4*E1148*Assumptions!$D$16</f>
        <v>27.0883633092672</v>
      </c>
      <c r="R1148" s="21" t="n">
        <f aca="false">M1148/(1+K1148)+N1148/(1+K1148)^2+O1148/(1+K1148)^3+P1148/(1+K1148)^4+Q1148/(1+K1148)^5</f>
        <v>86.3864608247856</v>
      </c>
      <c r="S1148" s="21" t="n">
        <f aca="false">Q1148*(1+I1148)/(K1148-I1148)</f>
        <v>345.804756352136</v>
      </c>
      <c r="T1148" s="21" t="n">
        <f aca="false">R1148+S1148/(1+K1148)^5</f>
        <v>298.132563559197</v>
      </c>
      <c r="U1148" s="8" t="n">
        <f aca="false">(T1148-Assumptions!$D$17)/Assumptions!$D$18</f>
        <v>4.52530254236788</v>
      </c>
    </row>
    <row r="1149" customFormat="false" ht="15" hidden="false" customHeight="false" outlineLevel="0" collapsed="false">
      <c r="B1149" s="2" t="n">
        <v>1144</v>
      </c>
      <c r="C1149" s="27" t="n">
        <f aca="false">NORMSDIST('Random Draws'!C1149)</f>
        <v>0.699770286058106</v>
      </c>
      <c r="D1149" s="27" t="n">
        <f aca="false">NORMSDIST(Assumptions!$D$22*'Random Draws'!C1149+SQRT(1-Assumptions!$D$22^2)*'Random Draws'!D1149)</f>
        <v>0.344580648226574</v>
      </c>
      <c r="E1149" s="19" t="n">
        <f aca="false">IF(C1149&lt;(Assumptions!$E$6-Assumptions!$D$6)/(Assumptions!$F$6-Assumptions!$D$6),Assumptions!$D$6+SQRT(C1149*(Assumptions!$F$6-Assumptions!$D$6)*(Assumptions!$E$6-Assumptions!$D$6)),Assumptions!$F$6-SQRT((1-C1149)*(Assumptions!$F$6-Assumptions!$D$6)*(Assumptions!$F$6-Assumptions!$E$6)))</f>
        <v>0.101255341404144</v>
      </c>
      <c r="F1149" s="19" t="n">
        <f aca="false">IF(D1149&lt;(Assumptions!$E$7-Assumptions!$D$7)/(Assumptions!$F$7-Assumptions!$D$7),Assumptions!$D$7+SQRT(D1149*(Assumptions!$F$7-Assumptions!$D$7)*(Assumptions!$E$7-Assumptions!$D$7)),Assumptions!$F$7-SQRT((1-D1149)*(Assumptions!$F$7-Assumptions!$D$7)*(Assumptions!$F$7-Assumptions!$E$7)))</f>
        <v>0.405469593019505</v>
      </c>
      <c r="G1149" s="19" t="n">
        <f aca="false">MIN(Assumptions!$D$24,MAX(Assumptions!$D$23,Assumptions!$D$8+Assumptions!$E$8*'Random Draws'!E1149))</f>
        <v>0.090630733714562</v>
      </c>
      <c r="H1149" s="19" t="n">
        <f aca="false">IF('Random Draws'!F1149&lt;(Assumptions!$E$9-Assumptions!$D$9)/(Assumptions!$F$9-Assumptions!$D$9),Assumptions!$D$9+SQRT('Random Draws'!F1149*(Assumptions!$F$9-Assumptions!$D$9)*(Assumptions!$E$9-Assumptions!$D$9)),Assumptions!$F$9-SQRT((1-'Random Draws'!F1149)*(Assumptions!$F$9-Assumptions!$D$9)*(Assumptions!$F$9-Assumptions!$E$9)))</f>
        <v>0.323063733853849</v>
      </c>
      <c r="I1149" s="19" t="n">
        <f aca="false">IF('Random Draws'!G1149&lt;(Assumptions!$E$10-Assumptions!$D$10)/(Assumptions!$F$10-Assumptions!$D$10),Assumptions!$D$10+SQRT('Random Draws'!G1149*(Assumptions!$F$10-Assumptions!$D$10)*(Assumptions!$E$10-Assumptions!$D$10)),Assumptions!$F$10-SQRT((1-'Random Draws'!G1149)*(Assumptions!$F$10-Assumptions!$D$10)*(Assumptions!$F$10-Assumptions!$E$10)))</f>
        <v>0.0212100087828718</v>
      </c>
      <c r="J1149" s="19" t="n">
        <f aca="false">IF('Random Draws'!H1149&lt;(Assumptions!$E$11-Assumptions!$D$11)/(Assumptions!$F$11-Assumptions!$D$11),Assumptions!$D$11+SQRT('Random Draws'!H1149*(Assumptions!$F$11-Assumptions!$D$11)*(Assumptions!$E$11-Assumptions!$D$11)),Assumptions!$F$11-SQRT((1-'Random Draws'!H1149)*(Assumptions!$F$11-Assumptions!$D$11)*(Assumptions!$F$11-Assumptions!$E$11)))</f>
        <v>0.131888812582929</v>
      </c>
      <c r="K1149" s="19" t="n">
        <f aca="false">MAX(G1149,I1149+Assumptions!$D$21)</f>
        <v>0.090630733714562</v>
      </c>
      <c r="L1149" s="28" t="n">
        <f aca="false">(F1149-Assumptions!$D$15)*(1-H1149)+Assumptions!$D$15-J1149</f>
        <v>0.184586545152495</v>
      </c>
      <c r="M1149" s="21" t="n">
        <f aca="false">Assumptions!$D$14*(1+E1149)^1*L1149-Assumptions!$D$14*(1+E1149)^0*E1149*Assumptions!$D$16</f>
        <v>29.0346924909678</v>
      </c>
      <c r="N1149" s="21" t="n">
        <f aca="false">Assumptions!$D$14*(1+E1149)^2*L1149-Assumptions!$D$14*(1+E1149)^1*E1149*Assumptions!$D$16</f>
        <v>31.974610191705</v>
      </c>
      <c r="O1149" s="21" t="n">
        <f aca="false">Assumptions!$D$14*(1+E1149)^3*L1149-Assumptions!$D$14*(1+E1149)^2*E1149*Assumptions!$D$16</f>
        <v>35.2122102629305</v>
      </c>
      <c r="P1149" s="21" t="n">
        <f aca="false">Assumptions!$D$14*(1+E1149)^4*L1149-Assumptions!$D$14*(1+E1149)^3*E1149*Assumptions!$D$16</f>
        <v>38.7776346346981</v>
      </c>
      <c r="Q1149" s="21" t="n">
        <f aca="false">Assumptions!$D$14*(1+E1149)^5*L1149-Assumptions!$D$14*(1+E1149)^4*E1149*Assumptions!$D$16</f>
        <v>42.7040772684796</v>
      </c>
      <c r="R1149" s="21" t="n">
        <f aca="false">M1149/(1+K1149)+N1149/(1+K1149)^2+O1149/(1+K1149)^3+P1149/(1+K1149)^4+Q1149/(1+K1149)^5</f>
        <v>135.728456855865</v>
      </c>
      <c r="S1149" s="21" t="n">
        <f aca="false">Q1149*(1+I1149)/(K1149-I1149)</f>
        <v>628.196135452639</v>
      </c>
      <c r="T1149" s="21" t="n">
        <f aca="false">R1149+S1149/(1+K1149)^5</f>
        <v>542.833611366158</v>
      </c>
      <c r="U1149" s="8" t="n">
        <f aca="false">(T1149-Assumptions!$D$17)/Assumptions!$D$18</f>
        <v>14.3133444546463</v>
      </c>
    </row>
    <row r="1150" customFormat="false" ht="15" hidden="false" customHeight="false" outlineLevel="0" collapsed="false">
      <c r="B1150" s="2" t="n">
        <v>1145</v>
      </c>
      <c r="C1150" s="27" t="n">
        <f aca="false">NORMSDIST('Random Draws'!C1150)</f>
        <v>0.133433669181489</v>
      </c>
      <c r="D1150" s="27" t="n">
        <f aca="false">NORMSDIST(Assumptions!$D$22*'Random Draws'!C1150+SQRT(1-Assumptions!$D$22^2)*'Random Draws'!D1150)</f>
        <v>0.304386421020509</v>
      </c>
      <c r="E1150" s="19" t="n">
        <f aca="false">IF(C1150&lt;(Assumptions!$E$6-Assumptions!$D$6)/(Assumptions!$F$6-Assumptions!$D$6),Assumptions!$D$6+SQRT(C1150*(Assumptions!$F$6-Assumptions!$D$6)*(Assumptions!$E$6-Assumptions!$D$6)),Assumptions!$F$6-SQRT((1-C1150)*(Assumptions!$F$6-Assumptions!$D$6)*(Assumptions!$F$6-Assumptions!$E$6)))</f>
        <v>0.0658296021244511</v>
      </c>
      <c r="F1150" s="19" t="n">
        <f aca="false">IF(D1150&lt;(Assumptions!$E$7-Assumptions!$D$7)/(Assumptions!$F$7-Assumptions!$D$7),Assumptions!$D$7+SQRT(D1150*(Assumptions!$F$7-Assumptions!$D$7)*(Assumptions!$E$7-Assumptions!$D$7)),Assumptions!$F$7-SQRT((1-D1150)*(Assumptions!$F$7-Assumptions!$D$7)*(Assumptions!$F$7-Assumptions!$E$7)))</f>
        <v>0.402735448121238</v>
      </c>
      <c r="G1150" s="19" t="n">
        <f aca="false">MIN(Assumptions!$D$24,MAX(Assumptions!$D$23,Assumptions!$D$8+Assumptions!$E$8*'Random Draws'!E1150))</f>
        <v>0.075936917670721</v>
      </c>
      <c r="H1150" s="19" t="n">
        <f aca="false">IF('Random Draws'!F1150&lt;(Assumptions!$E$9-Assumptions!$D$9)/(Assumptions!$F$9-Assumptions!$D$9),Assumptions!$D$9+SQRT('Random Draws'!F1150*(Assumptions!$F$9-Assumptions!$D$9)*(Assumptions!$E$9-Assumptions!$D$9)),Assumptions!$F$9-SQRT((1-'Random Draws'!F1150)*(Assumptions!$F$9-Assumptions!$D$9)*(Assumptions!$F$9-Assumptions!$E$9)))</f>
        <v>0.277568933447118</v>
      </c>
      <c r="I1150" s="19" t="n">
        <f aca="false">IF('Random Draws'!G1150&lt;(Assumptions!$E$10-Assumptions!$D$10)/(Assumptions!$F$10-Assumptions!$D$10),Assumptions!$D$10+SQRT('Random Draws'!G1150*(Assumptions!$F$10-Assumptions!$D$10)*(Assumptions!$E$10-Assumptions!$D$10)),Assumptions!$F$10-SQRT((1-'Random Draws'!G1150)*(Assumptions!$F$10-Assumptions!$D$10)*(Assumptions!$F$10-Assumptions!$E$10)))</f>
        <v>0.0194702814669972</v>
      </c>
      <c r="J1150" s="19" t="n">
        <f aca="false">IF('Random Draws'!H1150&lt;(Assumptions!$E$11-Assumptions!$D$11)/(Assumptions!$F$11-Assumptions!$D$11),Assumptions!$D$11+SQRT('Random Draws'!H1150*(Assumptions!$F$11-Assumptions!$D$11)*(Assumptions!$E$11-Assumptions!$D$11)),Assumptions!$F$11-SQRT((1-'Random Draws'!H1150)*(Assumptions!$F$11-Assumptions!$D$11)*(Assumptions!$F$11-Assumptions!$E$11)))</f>
        <v>0.142082521649395</v>
      </c>
      <c r="K1150" s="19" t="n">
        <f aca="false">MAX(G1150,I1150+Assumptions!$D$21)</f>
        <v>0.075936917670721</v>
      </c>
      <c r="L1150" s="28" t="n">
        <f aca="false">(F1150-Assumptions!$D$15)*(1-H1150)+Assumptions!$D$15-J1150</f>
        <v>0.184950039023609</v>
      </c>
      <c r="M1150" s="21" t="n">
        <f aca="false">Assumptions!$D$14*(1+E1150)^1*L1150-Assumptions!$D$14*(1+E1150)^0*E1150*Assumptions!$D$16</f>
        <v>28.2967990740467</v>
      </c>
      <c r="N1150" s="21" t="n">
        <f aca="false">Assumptions!$D$14*(1+E1150)^2*L1150-Assumptions!$D$14*(1+E1150)^1*E1150*Assumptions!$D$16</f>
        <v>30.1595660984868</v>
      </c>
      <c r="O1150" s="21" t="n">
        <f aca="false">Assumptions!$D$14*(1+E1150)^3*L1150-Assumptions!$D$14*(1+E1150)^2*E1150*Assumptions!$D$16</f>
        <v>32.1449583349963</v>
      </c>
      <c r="P1150" s="21" t="n">
        <f aca="false">Assumptions!$D$14*(1+E1150)^4*L1150-Assumptions!$D$14*(1+E1150)^3*E1150*Assumptions!$D$16</f>
        <v>34.2610481524961</v>
      </c>
      <c r="Q1150" s="21" t="n">
        <f aca="false">Assumptions!$D$14*(1+E1150)^5*L1150-Assumptions!$D$14*(1+E1150)^4*E1150*Assumptions!$D$16</f>
        <v>36.5164393207416</v>
      </c>
      <c r="R1150" s="21" t="n">
        <f aca="false">M1150/(1+K1150)+N1150/(1+K1150)^2+O1150/(1+K1150)^3+P1150/(1+K1150)^4+Q1150/(1+K1150)^5</f>
        <v>129.050927720248</v>
      </c>
      <c r="S1150" s="21" t="n">
        <f aca="false">Q1150*(1+I1150)/(K1150-I1150)</f>
        <v>659.281784347443</v>
      </c>
      <c r="T1150" s="21" t="n">
        <f aca="false">R1150+S1150/(1+K1150)^5</f>
        <v>586.283361923389</v>
      </c>
      <c r="U1150" s="8" t="n">
        <f aca="false">(T1150-Assumptions!$D$17)/Assumptions!$D$18</f>
        <v>16.0513344769356</v>
      </c>
    </row>
    <row r="1151" customFormat="false" ht="15" hidden="false" customHeight="false" outlineLevel="0" collapsed="false">
      <c r="B1151" s="2" t="n">
        <v>1146</v>
      </c>
      <c r="C1151" s="27" t="n">
        <f aca="false">NORMSDIST('Random Draws'!C1151)</f>
        <v>0.603605746571037</v>
      </c>
      <c r="D1151" s="27" t="n">
        <f aca="false">NORMSDIST(Assumptions!$D$22*'Random Draws'!C1151+SQRT(1-Assumptions!$D$22^2)*'Random Draws'!D1151)</f>
        <v>0.415758324647159</v>
      </c>
      <c r="E1151" s="19" t="n">
        <f aca="false">IF(C1151&lt;(Assumptions!$E$6-Assumptions!$D$6)/(Assumptions!$F$6-Assumptions!$D$6),Assumptions!$D$6+SQRT(C1151*(Assumptions!$F$6-Assumptions!$D$6)*(Assumptions!$E$6-Assumptions!$D$6)),Assumptions!$F$6-SQRT((1-C1151)*(Assumptions!$F$6-Assumptions!$D$6)*(Assumptions!$F$6-Assumptions!$E$6)))</f>
        <v>0.0954806641205777</v>
      </c>
      <c r="F1151" s="19" t="n">
        <f aca="false">IF(D1151&lt;(Assumptions!$E$7-Assumptions!$D$7)/(Assumptions!$F$7-Assumptions!$D$7),Assumptions!$D$7+SQRT(D1151*(Assumptions!$F$7-Assumptions!$D$7)*(Assumptions!$E$7-Assumptions!$D$7)),Assumptions!$F$7-SQRT((1-D1151)*(Assumptions!$F$7-Assumptions!$D$7)*(Assumptions!$F$7-Assumptions!$E$7)))</f>
        <v>0.409945469743341</v>
      </c>
      <c r="G1151" s="19" t="n">
        <f aca="false">MIN(Assumptions!$D$24,MAX(Assumptions!$D$23,Assumptions!$D$8+Assumptions!$E$8*'Random Draws'!E1151))</f>
        <v>0.073171300798626</v>
      </c>
      <c r="H1151" s="19" t="n">
        <f aca="false">IF('Random Draws'!F1151&lt;(Assumptions!$E$9-Assumptions!$D$9)/(Assumptions!$F$9-Assumptions!$D$9),Assumptions!$D$9+SQRT('Random Draws'!F1151*(Assumptions!$F$9-Assumptions!$D$9)*(Assumptions!$E$9-Assumptions!$D$9)),Assumptions!$F$9-SQRT((1-'Random Draws'!F1151)*(Assumptions!$F$9-Assumptions!$D$9)*(Assumptions!$F$9-Assumptions!$E$9)))</f>
        <v>0.249188714587199</v>
      </c>
      <c r="I1151" s="19" t="n">
        <f aca="false">IF('Random Draws'!G1151&lt;(Assumptions!$E$10-Assumptions!$D$10)/(Assumptions!$F$10-Assumptions!$D$10),Assumptions!$D$10+SQRT('Random Draws'!G1151*(Assumptions!$F$10-Assumptions!$D$10)*(Assumptions!$E$10-Assumptions!$D$10)),Assumptions!$F$10-SQRT((1-'Random Draws'!G1151)*(Assumptions!$F$10-Assumptions!$D$10)*(Assumptions!$F$10-Assumptions!$E$10)))</f>
        <v>0.0180854330396043</v>
      </c>
      <c r="J1151" s="19" t="n">
        <f aca="false">IF('Random Draws'!H1151&lt;(Assumptions!$E$11-Assumptions!$D$11)/(Assumptions!$F$11-Assumptions!$D$11),Assumptions!$D$11+SQRT('Random Draws'!H1151*(Assumptions!$F$11-Assumptions!$D$11)*(Assumptions!$E$11-Assumptions!$D$11)),Assumptions!$F$11-SQRT((1-'Random Draws'!H1151)*(Assumptions!$F$11-Assumptions!$D$11)*(Assumptions!$F$11-Assumptions!$E$11)))</f>
        <v>0.168781375367041</v>
      </c>
      <c r="K1151" s="19" t="n">
        <f aca="false">MAX(G1151,I1151+Assumptions!$D$21)</f>
        <v>0.073171300798626</v>
      </c>
      <c r="L1151" s="28" t="n">
        <f aca="false">(F1151-Assumptions!$D$15)*(1-H1151)+Assumptions!$D$15-J1151</f>
        <v>0.171404842616447</v>
      </c>
      <c r="M1151" s="21" t="n">
        <f aca="false">Assumptions!$D$14*(1+E1151)^1*L1151-Assumptions!$D$14*(1+E1151)^0*E1151*Assumptions!$D$16</f>
        <v>26.8114092804031</v>
      </c>
      <c r="N1151" s="21" t="n">
        <f aca="false">Assumptions!$D$14*(1+E1151)^2*L1151-Assumptions!$D$14*(1+E1151)^1*E1151*Assumptions!$D$16</f>
        <v>29.3713804445046</v>
      </c>
      <c r="O1151" s="21" t="n">
        <f aca="false">Assumptions!$D$14*(1+E1151)^3*L1151-Assumptions!$D$14*(1+E1151)^2*E1151*Assumptions!$D$16</f>
        <v>32.175779355484</v>
      </c>
      <c r="P1151" s="21" t="n">
        <f aca="false">Assumptions!$D$14*(1+E1151)^4*L1151-Assumptions!$D$14*(1+E1151)^3*E1151*Assumptions!$D$16</f>
        <v>35.2479441369428</v>
      </c>
      <c r="Q1151" s="21" t="n">
        <f aca="false">Assumptions!$D$14*(1+E1151)^5*L1151-Assumptions!$D$14*(1+E1151)^4*E1151*Assumptions!$D$16</f>
        <v>38.6134412520232</v>
      </c>
      <c r="R1151" s="21" t="n">
        <f aca="false">M1151/(1+K1151)+N1151/(1+K1151)^2+O1151/(1+K1151)^3+P1151/(1+K1151)^4+Q1151/(1+K1151)^5</f>
        <v>130.219422467132</v>
      </c>
      <c r="S1151" s="21" t="n">
        <f aca="false">Q1151*(1+I1151)/(K1151-I1151)</f>
        <v>713.645507595313</v>
      </c>
      <c r="T1151" s="21" t="n">
        <f aca="false">R1151+S1151/(1+K1151)^5</f>
        <v>631.565112680384</v>
      </c>
      <c r="U1151" s="8" t="n">
        <f aca="false">(T1151-Assumptions!$D$17)/Assumptions!$D$18</f>
        <v>17.8626045072154</v>
      </c>
    </row>
    <row r="1152" customFormat="false" ht="15" hidden="false" customHeight="false" outlineLevel="0" collapsed="false">
      <c r="B1152" s="2" t="n">
        <v>1147</v>
      </c>
      <c r="C1152" s="27" t="n">
        <f aca="false">NORMSDIST('Random Draws'!C1152)</f>
        <v>0.931184331174155</v>
      </c>
      <c r="D1152" s="27" t="n">
        <f aca="false">NORMSDIST(Assumptions!$D$22*'Random Draws'!C1152+SQRT(1-Assumptions!$D$22^2)*'Random Draws'!D1152)</f>
        <v>0.874495114355892</v>
      </c>
      <c r="E1152" s="19" t="n">
        <f aca="false">IF(C1152&lt;(Assumptions!$E$6-Assumptions!$D$6)/(Assumptions!$F$6-Assumptions!$D$6),Assumptions!$D$6+SQRT(C1152*(Assumptions!$F$6-Assumptions!$D$6)*(Assumptions!$E$6-Assumptions!$D$6)),Assumptions!$F$6-SQRT((1-C1152)*(Assumptions!$F$6-Assumptions!$D$6)*(Assumptions!$F$6-Assumptions!$E$6)))</f>
        <v>0.121450651113065</v>
      </c>
      <c r="F1152" s="19" t="n">
        <f aca="false">IF(D1152&lt;(Assumptions!$E$7-Assumptions!$D$7)/(Assumptions!$F$7-Assumptions!$D$7),Assumptions!$D$7+SQRT(D1152*(Assumptions!$F$7-Assumptions!$D$7)*(Assumptions!$E$7-Assumptions!$D$7)),Assumptions!$F$7-SQRT((1-D1152)*(Assumptions!$F$7-Assumptions!$D$7)*(Assumptions!$F$7-Assumptions!$E$7)))</f>
        <v>0.4375942073879</v>
      </c>
      <c r="G1152" s="19" t="n">
        <f aca="false">MIN(Assumptions!$D$24,MAX(Assumptions!$D$23,Assumptions!$D$8+Assumptions!$E$8*'Random Draws'!E1152))</f>
        <v>0.078039769208354</v>
      </c>
      <c r="H1152" s="19" t="n">
        <f aca="false">IF('Random Draws'!F1152&lt;(Assumptions!$E$9-Assumptions!$D$9)/(Assumptions!$F$9-Assumptions!$D$9),Assumptions!$D$9+SQRT('Random Draws'!F1152*(Assumptions!$F$9-Assumptions!$D$9)*(Assumptions!$E$9-Assumptions!$D$9)),Assumptions!$F$9-SQRT((1-'Random Draws'!F1152)*(Assumptions!$F$9-Assumptions!$D$9)*(Assumptions!$F$9-Assumptions!$E$9)))</f>
        <v>0.329457104216343</v>
      </c>
      <c r="I1152" s="19" t="n">
        <f aca="false">IF('Random Draws'!G1152&lt;(Assumptions!$E$10-Assumptions!$D$10)/(Assumptions!$F$10-Assumptions!$D$10),Assumptions!$D$10+SQRT('Random Draws'!G1152*(Assumptions!$F$10-Assumptions!$D$10)*(Assumptions!$E$10-Assumptions!$D$10)),Assumptions!$F$10-SQRT((1-'Random Draws'!G1152)*(Assumptions!$F$10-Assumptions!$D$10)*(Assumptions!$F$10-Assumptions!$E$10)))</f>
        <v>0.0257955657804018</v>
      </c>
      <c r="J1152" s="19" t="n">
        <f aca="false">IF('Random Draws'!H1152&lt;(Assumptions!$E$11-Assumptions!$D$11)/(Assumptions!$F$11-Assumptions!$D$11),Assumptions!$D$11+SQRT('Random Draws'!H1152*(Assumptions!$F$11-Assumptions!$D$11)*(Assumptions!$E$11-Assumptions!$D$11)),Assumptions!$F$11-SQRT((1-'Random Draws'!H1152)*(Assumptions!$F$11-Assumptions!$D$11)*(Assumptions!$F$11-Assumptions!$E$11)))</f>
        <v>0.188376091821124</v>
      </c>
      <c r="K1152" s="19" t="n">
        <f aca="false">MAX(G1152,I1152+Assumptions!$D$21)</f>
        <v>0.078039769208354</v>
      </c>
      <c r="L1152" s="28" t="n">
        <f aca="false">(F1152-Assumptions!$D$15)*(1-H1152)+Assumptions!$D$15-J1152</f>
        <v>0.147879018727038</v>
      </c>
      <c r="M1152" s="21" t="n">
        <f aca="false">Assumptions!$D$14*(1+E1152)^1*L1152-Assumptions!$D$14*(1+E1152)^0*E1152*Assumptions!$D$16</f>
        <v>23.5183478340808</v>
      </c>
      <c r="N1152" s="21" t="n">
        <f aca="false">Assumptions!$D$14*(1+E1152)^2*L1152-Assumptions!$D$14*(1+E1152)^1*E1152*Assumptions!$D$16</f>
        <v>26.3746664916335</v>
      </c>
      <c r="O1152" s="21" t="n">
        <f aca="false">Assumptions!$D$14*(1+E1152)^3*L1152-Assumptions!$D$14*(1+E1152)^2*E1152*Assumptions!$D$16</f>
        <v>29.5778869099323</v>
      </c>
      <c r="P1152" s="21" t="n">
        <f aca="false">Assumptions!$D$14*(1+E1152)^4*L1152-Assumptions!$D$14*(1+E1152)^3*E1152*Assumptions!$D$16</f>
        <v>33.1701405336922</v>
      </c>
      <c r="Q1152" s="21" t="n">
        <f aca="false">Assumptions!$D$14*(1+E1152)^5*L1152-Assumptions!$D$14*(1+E1152)^4*E1152*Assumptions!$D$16</f>
        <v>37.198675699021</v>
      </c>
      <c r="R1152" s="21" t="n">
        <f aca="false">M1152/(1+K1152)+N1152/(1+K1152)^2+O1152/(1+K1152)^3+P1152/(1+K1152)^4+Q1152/(1+K1152)^5</f>
        <v>118.225034780566</v>
      </c>
      <c r="S1152" s="21" t="n">
        <f aca="false">Q1152*(1+I1152)/(K1152-I1152)</f>
        <v>730.382206661095</v>
      </c>
      <c r="T1152" s="21" t="n">
        <f aca="false">R1152+S1152/(1+K1152)^5</f>
        <v>619.846684931085</v>
      </c>
      <c r="U1152" s="8" t="n">
        <f aca="false">(T1152-Assumptions!$D$17)/Assumptions!$D$18</f>
        <v>17.3938673972434</v>
      </c>
    </row>
    <row r="1153" customFormat="false" ht="15" hidden="false" customHeight="false" outlineLevel="0" collapsed="false">
      <c r="B1153" s="2" t="n">
        <v>1148</v>
      </c>
      <c r="C1153" s="27" t="n">
        <f aca="false">NORMSDIST('Random Draws'!C1153)</f>
        <v>0.108948215684023</v>
      </c>
      <c r="D1153" s="27" t="n">
        <f aca="false">NORMSDIST(Assumptions!$D$22*'Random Draws'!C1153+SQRT(1-Assumptions!$D$22^2)*'Random Draws'!D1153)</f>
        <v>0.300564955879101</v>
      </c>
      <c r="E1153" s="19" t="n">
        <f aca="false">IF(C1153&lt;(Assumptions!$E$6-Assumptions!$D$6)/(Assumptions!$F$6-Assumptions!$D$6),Assumptions!$D$6+SQRT(C1153*(Assumptions!$F$6-Assumptions!$D$6)*(Assumptions!$E$6-Assumptions!$D$6)),Assumptions!$F$6-SQRT((1-C1153)*(Assumptions!$F$6-Assumptions!$D$6)*(Assumptions!$F$6-Assumptions!$E$6)))</f>
        <v>0.0633396889100972</v>
      </c>
      <c r="F1153" s="19" t="n">
        <f aca="false">IF(D1153&lt;(Assumptions!$E$7-Assumptions!$D$7)/(Assumptions!$F$7-Assumptions!$D$7),Assumptions!$D$7+SQRT(D1153*(Assumptions!$F$7-Assumptions!$D$7)*(Assumptions!$E$7-Assumptions!$D$7)),Assumptions!$F$7-SQRT((1-D1153)*(Assumptions!$F$7-Assumptions!$D$7)*(Assumptions!$F$7-Assumptions!$E$7)))</f>
        <v>0.402466336494624</v>
      </c>
      <c r="G1153" s="19" t="n">
        <f aca="false">MIN(Assumptions!$D$24,MAX(Assumptions!$D$23,Assumptions!$D$8+Assumptions!$E$8*'Random Draws'!E1153))</f>
        <v>0.074634703693371</v>
      </c>
      <c r="H1153" s="19" t="n">
        <f aca="false">IF('Random Draws'!F1153&lt;(Assumptions!$E$9-Assumptions!$D$9)/(Assumptions!$F$9-Assumptions!$D$9),Assumptions!$D$9+SQRT('Random Draws'!F1153*(Assumptions!$F$9-Assumptions!$D$9)*(Assumptions!$E$9-Assumptions!$D$9)),Assumptions!$F$9-SQRT((1-'Random Draws'!F1153)*(Assumptions!$F$9-Assumptions!$D$9)*(Assumptions!$F$9-Assumptions!$E$9)))</f>
        <v>0.262955584822859</v>
      </c>
      <c r="I1153" s="19" t="n">
        <f aca="false">IF('Random Draws'!G1153&lt;(Assumptions!$E$10-Assumptions!$D$10)/(Assumptions!$F$10-Assumptions!$D$10),Assumptions!$D$10+SQRT('Random Draws'!G1153*(Assumptions!$F$10-Assumptions!$D$10)*(Assumptions!$E$10-Assumptions!$D$10)),Assumptions!$F$10-SQRT((1-'Random Draws'!G1153)*(Assumptions!$F$10-Assumptions!$D$10)*(Assumptions!$F$10-Assumptions!$E$10)))</f>
        <v>0.0222380180943833</v>
      </c>
      <c r="J1153" s="19" t="n">
        <f aca="false">IF('Random Draws'!H1153&lt;(Assumptions!$E$11-Assumptions!$D$11)/(Assumptions!$F$11-Assumptions!$D$11),Assumptions!$D$11+SQRT('Random Draws'!H1153*(Assumptions!$F$11-Assumptions!$D$11)*(Assumptions!$E$11-Assumptions!$D$11)),Assumptions!$F$11-SQRT((1-'Random Draws'!H1153)*(Assumptions!$F$11-Assumptions!$D$11)*(Assumptions!$F$11-Assumptions!$E$11)))</f>
        <v>0.150251267015383</v>
      </c>
      <c r="K1153" s="19" t="n">
        <f aca="false">MAX(G1153,I1153+Assumptions!$D$21)</f>
        <v>0.074634703693371</v>
      </c>
      <c r="L1153" s="28" t="n">
        <f aca="false">(F1153-Assumptions!$D$15)*(1-H1153)+Assumptions!$D$15-J1153</f>
        <v>0.180568524621755</v>
      </c>
      <c r="M1153" s="21" t="n">
        <f aca="false">Assumptions!$D$14*(1+E1153)^1*L1153-Assumptions!$D$14*(1+E1153)^0*E1153*Assumptions!$D$16</f>
        <v>27.5652957789877</v>
      </c>
      <c r="N1153" s="21" t="n">
        <f aca="false">Assumptions!$D$14*(1+E1153)^2*L1153-Assumptions!$D$14*(1+E1153)^1*E1153*Assumptions!$D$16</f>
        <v>29.3112730383436</v>
      </c>
      <c r="O1153" s="21" t="n">
        <f aca="false">Assumptions!$D$14*(1+E1153)^3*L1153-Assumptions!$D$14*(1+E1153)^2*E1153*Assumptions!$D$16</f>
        <v>31.1678399541511</v>
      </c>
      <c r="P1153" s="21" t="n">
        <f aca="false">Assumptions!$D$14*(1+E1153)^4*L1153-Assumptions!$D$14*(1+E1153)^3*E1153*Assumptions!$D$16</f>
        <v>33.1420012408468</v>
      </c>
      <c r="Q1153" s="21" t="n">
        <f aca="false">Assumptions!$D$14*(1+E1153)^5*L1153-Assumptions!$D$14*(1+E1153)^4*E1153*Assumptions!$D$16</f>
        <v>35.2412052893001</v>
      </c>
      <c r="R1153" s="21" t="n">
        <f aca="false">M1153/(1+K1153)+N1153/(1+K1153)^2+O1153/(1+K1153)^3+P1153/(1+K1153)^4+Q1153/(1+K1153)^5</f>
        <v>125.586399838708</v>
      </c>
      <c r="S1153" s="21" t="n">
        <f aca="false">Q1153*(1+I1153)/(K1153-I1153)</f>
        <v>687.541577074245</v>
      </c>
      <c r="T1153" s="21" t="n">
        <f aca="false">R1153+S1153/(1+K1153)^5</f>
        <v>605.313949024937</v>
      </c>
      <c r="U1153" s="8" t="n">
        <f aca="false">(T1153-Assumptions!$D$17)/Assumptions!$D$18</f>
        <v>16.8125579609975</v>
      </c>
    </row>
    <row r="1154" customFormat="false" ht="15" hidden="false" customHeight="false" outlineLevel="0" collapsed="false">
      <c r="B1154" s="2" t="n">
        <v>1149</v>
      </c>
      <c r="C1154" s="27" t="n">
        <f aca="false">NORMSDIST('Random Draws'!C1154)</f>
        <v>0.825036533379358</v>
      </c>
      <c r="D1154" s="27" t="n">
        <f aca="false">NORMSDIST(Assumptions!$D$22*'Random Draws'!C1154+SQRT(1-Assumptions!$D$22^2)*'Random Draws'!D1154)</f>
        <v>0.906321774742861</v>
      </c>
      <c r="E1154" s="19" t="n">
        <f aca="false">IF(C1154&lt;(Assumptions!$E$6-Assumptions!$D$6)/(Assumptions!$F$6-Assumptions!$D$6),Assumptions!$D$6+SQRT(C1154*(Assumptions!$F$6-Assumptions!$D$6)*(Assumptions!$E$6-Assumptions!$D$6)),Assumptions!$F$6-SQRT((1-C1154)*(Assumptions!$F$6-Assumptions!$D$6)*(Assumptions!$F$6-Assumptions!$E$6)))</f>
        <v>0.110422688879764</v>
      </c>
      <c r="F1154" s="19" t="n">
        <f aca="false">IF(D1154&lt;(Assumptions!$E$7-Assumptions!$D$7)/(Assumptions!$F$7-Assumptions!$D$7),Assumptions!$D$7+SQRT(D1154*(Assumptions!$F$7-Assumptions!$D$7)*(Assumptions!$E$7-Assumptions!$D$7)),Assumptions!$F$7-SQRT((1-D1154)*(Assumptions!$F$7-Assumptions!$D$7)*(Assumptions!$F$7-Assumptions!$E$7)))</f>
        <v>0.440642497551891</v>
      </c>
      <c r="G1154" s="19" t="n">
        <f aca="false">MIN(Assumptions!$D$24,MAX(Assumptions!$D$23,Assumptions!$D$8+Assumptions!$E$8*'Random Draws'!E1154))</f>
        <v>0.087644470996981</v>
      </c>
      <c r="H1154" s="19" t="n">
        <f aca="false">IF('Random Draws'!F1154&lt;(Assumptions!$E$9-Assumptions!$D$9)/(Assumptions!$F$9-Assumptions!$D$9),Assumptions!$D$9+SQRT('Random Draws'!F1154*(Assumptions!$F$9-Assumptions!$D$9)*(Assumptions!$E$9-Assumptions!$D$9)),Assumptions!$F$9-SQRT((1-'Random Draws'!F1154)*(Assumptions!$F$9-Assumptions!$D$9)*(Assumptions!$F$9-Assumptions!$E$9)))</f>
        <v>0.301865210808087</v>
      </c>
      <c r="I1154" s="19" t="n">
        <f aca="false">IF('Random Draws'!G1154&lt;(Assumptions!$E$10-Assumptions!$D$10)/(Assumptions!$F$10-Assumptions!$D$10),Assumptions!$D$10+SQRT('Random Draws'!G1154*(Assumptions!$F$10-Assumptions!$D$10)*(Assumptions!$E$10-Assumptions!$D$10)),Assumptions!$F$10-SQRT((1-'Random Draws'!G1154)*(Assumptions!$F$10-Assumptions!$D$10)*(Assumptions!$F$10-Assumptions!$E$10)))</f>
        <v>0.0180029306791544</v>
      </c>
      <c r="J1154" s="19" t="n">
        <f aca="false">IF('Random Draws'!H1154&lt;(Assumptions!$E$11-Assumptions!$D$11)/(Assumptions!$F$11-Assumptions!$D$11),Assumptions!$D$11+SQRT('Random Draws'!H1154*(Assumptions!$F$11-Assumptions!$D$11)*(Assumptions!$E$11-Assumptions!$D$11)),Assumptions!$F$11-SQRT((1-'Random Draws'!H1154)*(Assumptions!$F$11-Assumptions!$D$11)*(Assumptions!$F$11-Assumptions!$E$11)))</f>
        <v>0.145705551818703</v>
      </c>
      <c r="K1154" s="19" t="n">
        <f aca="false">MAX(G1154,I1154+Assumptions!$D$21)</f>
        <v>0.087644470996981</v>
      </c>
      <c r="L1154" s="28" t="n">
        <f aca="false">(F1154-Assumptions!$D$15)*(1-H1154)+Assumptions!$D$15-J1154</f>
        <v>0.201164782723736</v>
      </c>
      <c r="M1154" s="21" t="n">
        <f aca="false">Assumptions!$D$14*(1+E1154)^1*L1154-Assumptions!$D$14*(1+E1154)^0*E1154*Assumptions!$D$16</f>
        <v>31.9094624496737</v>
      </c>
      <c r="N1154" s="21" t="n">
        <f aca="false">Assumptions!$D$14*(1+E1154)^2*L1154-Assumptions!$D$14*(1+E1154)^1*E1154*Assumptions!$D$16</f>
        <v>35.4329910940745</v>
      </c>
      <c r="O1154" s="21" t="n">
        <f aca="false">Assumptions!$D$14*(1+E1154)^3*L1154-Assumptions!$D$14*(1+E1154)^2*E1154*Assumptions!$D$16</f>
        <v>39.345597245735</v>
      </c>
      <c r="P1154" s="21" t="n">
        <f aca="false">Assumptions!$D$14*(1+E1154)^4*L1154-Assumptions!$D$14*(1+E1154)^3*E1154*Assumptions!$D$16</f>
        <v>43.6902438891893</v>
      </c>
      <c r="Q1154" s="21" t="n">
        <f aca="false">Assumptions!$D$14*(1+E1154)^5*L1154-Assumptions!$D$14*(1+E1154)^4*E1154*Assumptions!$D$16</f>
        <v>48.5146380972463</v>
      </c>
      <c r="R1154" s="21" t="n">
        <f aca="false">M1154/(1+K1154)+N1154/(1+K1154)^2+O1154/(1+K1154)^3+P1154/(1+K1154)^4+Q1154/(1+K1154)^5</f>
        <v>152.964913633586</v>
      </c>
      <c r="S1154" s="21" t="n">
        <f aca="false">Q1154*(1+I1154)/(K1154-I1154)</f>
        <v>709.175063309061</v>
      </c>
      <c r="T1154" s="21" t="n">
        <f aca="false">R1154+S1154/(1+K1154)^5</f>
        <v>618.892767265604</v>
      </c>
      <c r="U1154" s="8" t="n">
        <f aca="false">(T1154-Assumptions!$D$17)/Assumptions!$D$18</f>
        <v>17.3557106906242</v>
      </c>
    </row>
    <row r="1155" customFormat="false" ht="15" hidden="false" customHeight="false" outlineLevel="0" collapsed="false">
      <c r="B1155" s="2" t="n">
        <v>1150</v>
      </c>
      <c r="C1155" s="27" t="n">
        <f aca="false">NORMSDIST('Random Draws'!C1155)</f>
        <v>0.704541017971195</v>
      </c>
      <c r="D1155" s="27" t="n">
        <f aca="false">NORMSDIST(Assumptions!$D$22*'Random Draws'!C1155+SQRT(1-Assumptions!$D$22^2)*'Random Draws'!D1155)</f>
        <v>0.938903643576701</v>
      </c>
      <c r="E1155" s="19" t="n">
        <f aca="false">IF(C1155&lt;(Assumptions!$E$6-Assumptions!$D$6)/(Assumptions!$F$6-Assumptions!$D$6),Assumptions!$D$6+SQRT(C1155*(Assumptions!$F$6-Assumptions!$D$6)*(Assumptions!$E$6-Assumptions!$D$6)),Assumptions!$F$6-SQRT((1-C1155)*(Assumptions!$F$6-Assumptions!$D$6)*(Assumptions!$F$6-Assumptions!$E$6)))</f>
        <v>0.101564405687644</v>
      </c>
      <c r="F1155" s="19" t="n">
        <f aca="false">IF(D1155&lt;(Assumptions!$E$7-Assumptions!$D$7)/(Assumptions!$F$7-Assumptions!$D$7),Assumptions!$D$7+SQRT(D1155*(Assumptions!$F$7-Assumptions!$D$7)*(Assumptions!$E$7-Assumptions!$D$7)),Assumptions!$F$7-SQRT((1-D1155)*(Assumptions!$F$7-Assumptions!$D$7)*(Assumptions!$F$7-Assumptions!$E$7)))</f>
        <v>0.444367168340534</v>
      </c>
      <c r="G1155" s="19" t="n">
        <f aca="false">MIN(Assumptions!$D$24,MAX(Assumptions!$D$23,Assumptions!$D$8+Assumptions!$E$8*'Random Draws'!E1155))</f>
        <v>0.098360065411979</v>
      </c>
      <c r="H1155" s="19" t="n">
        <f aca="false">IF('Random Draws'!F1155&lt;(Assumptions!$E$9-Assumptions!$D$9)/(Assumptions!$F$9-Assumptions!$D$9),Assumptions!$D$9+SQRT('Random Draws'!F1155*(Assumptions!$F$9-Assumptions!$D$9)*(Assumptions!$E$9-Assumptions!$D$9)),Assumptions!$F$9-SQRT((1-'Random Draws'!F1155)*(Assumptions!$F$9-Assumptions!$D$9)*(Assumptions!$F$9-Assumptions!$E$9)))</f>
        <v>0.260006093874207</v>
      </c>
      <c r="I1155" s="19" t="n">
        <f aca="false">IF('Random Draws'!G1155&lt;(Assumptions!$E$10-Assumptions!$D$10)/(Assumptions!$F$10-Assumptions!$D$10),Assumptions!$D$10+SQRT('Random Draws'!G1155*(Assumptions!$F$10-Assumptions!$D$10)*(Assumptions!$E$10-Assumptions!$D$10)),Assumptions!$F$10-SQRT((1-'Random Draws'!G1155)*(Assumptions!$F$10-Assumptions!$D$10)*(Assumptions!$F$10-Assumptions!$E$10)))</f>
        <v>0.0163843449082815</v>
      </c>
      <c r="J1155" s="19" t="n">
        <f aca="false">IF('Random Draws'!H1155&lt;(Assumptions!$E$11-Assumptions!$D$11)/(Assumptions!$F$11-Assumptions!$D$11),Assumptions!$D$11+SQRT('Random Draws'!H1155*(Assumptions!$F$11-Assumptions!$D$11)*(Assumptions!$E$11-Assumptions!$D$11)),Assumptions!$F$11-SQRT((1-'Random Draws'!H1155)*(Assumptions!$F$11-Assumptions!$D$11)*(Assumptions!$F$11-Assumptions!$E$11)))</f>
        <v>0.14463772890678</v>
      </c>
      <c r="K1155" s="19" t="n">
        <f aca="false">MAX(G1155,I1155+Assumptions!$D$21)</f>
        <v>0.098360065411979</v>
      </c>
      <c r="L1155" s="28" t="n">
        <f aca="false">(F1155-Assumptions!$D$15)*(1-H1155)+Assumptions!$D$15-J1155</f>
        <v>0.217992059951236</v>
      </c>
      <c r="M1155" s="21" t="n">
        <f aca="false">Assumptions!$D$14*(1+E1155)^1*L1155-Assumptions!$D$14*(1+E1155)^0*E1155*Assumptions!$D$16</f>
        <v>34.377377460156</v>
      </c>
      <c r="N1155" s="21" t="n">
        <f aca="false">Assumptions!$D$14*(1+E1155)^2*L1155-Assumptions!$D$14*(1+E1155)^1*E1155*Assumptions!$D$16</f>
        <v>37.8688953709966</v>
      </c>
      <c r="O1155" s="21" t="n">
        <f aca="false">Assumptions!$D$14*(1+E1155)^3*L1155-Assumptions!$D$14*(1+E1155)^2*E1155*Assumptions!$D$16</f>
        <v>41.7150272233994</v>
      </c>
      <c r="P1155" s="21" t="n">
        <f aca="false">Assumptions!$D$14*(1+E1155)^4*L1155-Assumptions!$D$14*(1+E1155)^3*E1155*Assumptions!$D$16</f>
        <v>45.9517891715879</v>
      </c>
      <c r="Q1155" s="21" t="n">
        <f aca="false">Assumptions!$D$14*(1+E1155)^5*L1155-Assumptions!$D$14*(1+E1155)^4*E1155*Assumptions!$D$16</f>
        <v>50.6188553290841</v>
      </c>
      <c r="R1155" s="21" t="n">
        <f aca="false">M1155/(1+K1155)+N1155/(1+K1155)^2+O1155/(1+K1155)^3+P1155/(1+K1155)^4+Q1155/(1+K1155)^5</f>
        <v>157.409891090709</v>
      </c>
      <c r="S1155" s="21" t="n">
        <f aca="false">Q1155*(1+I1155)/(K1155-I1155)</f>
        <v>627.603048775127</v>
      </c>
      <c r="T1155" s="21" t="n">
        <f aca="false">R1155+S1155/(1+K1155)^5</f>
        <v>550.019905679833</v>
      </c>
      <c r="U1155" s="8" t="n">
        <f aca="false">(T1155-Assumptions!$D$17)/Assumptions!$D$18</f>
        <v>14.6007962271933</v>
      </c>
    </row>
    <row r="1156" customFormat="false" ht="15" hidden="false" customHeight="false" outlineLevel="0" collapsed="false">
      <c r="B1156" s="2" t="n">
        <v>1151</v>
      </c>
      <c r="C1156" s="27" t="n">
        <f aca="false">NORMSDIST('Random Draws'!C1156)</f>
        <v>0.521783684485668</v>
      </c>
      <c r="D1156" s="27" t="n">
        <f aca="false">NORMSDIST(Assumptions!$D$22*'Random Draws'!C1156+SQRT(1-Assumptions!$D$22^2)*'Random Draws'!D1156)</f>
        <v>0.592900533963984</v>
      </c>
      <c r="E1156" s="19" t="n">
        <f aca="false">IF(C1156&lt;(Assumptions!$E$6-Assumptions!$D$6)/(Assumptions!$F$6-Assumptions!$D$6),Assumptions!$D$6+SQRT(C1156*(Assumptions!$F$6-Assumptions!$D$6)*(Assumptions!$E$6-Assumptions!$D$6)),Assumptions!$F$6-SQRT((1-C1156)*(Assumptions!$F$6-Assumptions!$D$6)*(Assumptions!$F$6-Assumptions!$E$6)))</f>
        <v>0.0911013131303952</v>
      </c>
      <c r="F1156" s="19" t="n">
        <f aca="false">IF(D1156&lt;(Assumptions!$E$7-Assumptions!$D$7)/(Assumptions!$F$7-Assumptions!$D$7),Assumptions!$D$7+SQRT(D1156*(Assumptions!$F$7-Assumptions!$D$7)*(Assumptions!$E$7-Assumptions!$D$7)),Assumptions!$F$7-SQRT((1-D1156)*(Assumptions!$F$7-Assumptions!$D$7)*(Assumptions!$F$7-Assumptions!$E$7)))</f>
        <v>0.419643970389168</v>
      </c>
      <c r="G1156" s="19" t="n">
        <f aca="false">MIN(Assumptions!$D$24,MAX(Assumptions!$D$23,Assumptions!$D$8+Assumptions!$E$8*'Random Draws'!E1156))</f>
        <v>0.060216087216909</v>
      </c>
      <c r="H1156" s="19" t="n">
        <f aca="false">IF('Random Draws'!F1156&lt;(Assumptions!$E$9-Assumptions!$D$9)/(Assumptions!$F$9-Assumptions!$D$9),Assumptions!$D$9+SQRT('Random Draws'!F1156*(Assumptions!$F$9-Assumptions!$D$9)*(Assumptions!$E$9-Assumptions!$D$9)),Assumptions!$F$9-SQRT((1-'Random Draws'!F1156)*(Assumptions!$F$9-Assumptions!$D$9)*(Assumptions!$F$9-Assumptions!$E$9)))</f>
        <v>0.281718246691268</v>
      </c>
      <c r="I1156" s="19" t="n">
        <f aca="false">IF('Random Draws'!G1156&lt;(Assumptions!$E$10-Assumptions!$D$10)/(Assumptions!$F$10-Assumptions!$D$10),Assumptions!$D$10+SQRT('Random Draws'!G1156*(Assumptions!$F$10-Assumptions!$D$10)*(Assumptions!$E$10-Assumptions!$D$10)),Assumptions!$F$10-SQRT((1-'Random Draws'!G1156)*(Assumptions!$F$10-Assumptions!$D$10)*(Assumptions!$F$10-Assumptions!$E$10)))</f>
        <v>0.0155734416051574</v>
      </c>
      <c r="J1156" s="19" t="n">
        <f aca="false">IF('Random Draws'!H1156&lt;(Assumptions!$E$11-Assumptions!$D$11)/(Assumptions!$F$11-Assumptions!$D$11),Assumptions!$D$11+SQRT('Random Draws'!H1156*(Assumptions!$F$11-Assumptions!$D$11)*(Assumptions!$E$11-Assumptions!$D$11)),Assumptions!$F$11-SQRT((1-'Random Draws'!H1156)*(Assumptions!$F$11-Assumptions!$D$11)*(Assumptions!$F$11-Assumptions!$E$11)))</f>
        <v>0.165975133247846</v>
      </c>
      <c r="K1156" s="19" t="n">
        <f aca="false">MAX(G1156,I1156+Assumptions!$D$21)</f>
        <v>0.060216087216909</v>
      </c>
      <c r="L1156" s="28" t="n">
        <f aca="false">(F1156-Assumptions!$D$15)*(1-H1156)+Assumptions!$D$15-J1156</f>
        <v>0.172070845638588</v>
      </c>
      <c r="M1156" s="21" t="n">
        <f aca="false">Assumptions!$D$14*(1+E1156)^1*L1156-Assumptions!$D$14*(1+E1156)^0*E1156*Assumptions!$D$16</f>
        <v>26.8269845039023</v>
      </c>
      <c r="N1156" s="21" t="n">
        <f aca="false">Assumptions!$D$14*(1+E1156)^2*L1156-Assumptions!$D$14*(1+E1156)^1*E1156*Assumptions!$D$16</f>
        <v>29.2709580195366</v>
      </c>
      <c r="O1156" s="21" t="n">
        <f aca="false">Assumptions!$D$14*(1+E1156)^3*L1156-Assumptions!$D$14*(1+E1156)^2*E1156*Assumptions!$D$16</f>
        <v>31.937580731701</v>
      </c>
      <c r="P1156" s="21" t="n">
        <f aca="false">Assumptions!$D$14*(1+E1156)^4*L1156-Assumptions!$D$14*(1+E1156)^3*E1156*Assumptions!$D$16</f>
        <v>34.847136274567</v>
      </c>
      <c r="Q1156" s="21" t="n">
        <f aca="false">Assumptions!$D$14*(1+E1156)^5*L1156-Assumptions!$D$14*(1+E1156)^4*E1156*Assumptions!$D$16</f>
        <v>38.0217561480139</v>
      </c>
      <c r="R1156" s="21" t="n">
        <f aca="false">M1156/(1+K1156)+N1156/(1+K1156)^2+O1156/(1+K1156)^3+P1156/(1+K1156)^4+Q1156/(1+K1156)^5</f>
        <v>134.105589674565</v>
      </c>
      <c r="S1156" s="21" t="n">
        <f aca="false">Q1156*(1+I1156)/(K1156-I1156)</f>
        <v>864.955139149413</v>
      </c>
      <c r="T1156" s="21" t="n">
        <f aca="false">R1156+S1156/(1+K1156)^5</f>
        <v>779.791983390904</v>
      </c>
      <c r="U1156" s="8" t="n">
        <f aca="false">(T1156-Assumptions!$D$17)/Assumptions!$D$18</f>
        <v>23.7916793356362</v>
      </c>
    </row>
    <row r="1157" customFormat="false" ht="15" hidden="false" customHeight="false" outlineLevel="0" collapsed="false">
      <c r="B1157" s="2" t="n">
        <v>1152</v>
      </c>
      <c r="C1157" s="27" t="n">
        <f aca="false">NORMSDIST('Random Draws'!C1157)</f>
        <v>0.746069533264774</v>
      </c>
      <c r="D1157" s="27" t="n">
        <f aca="false">NORMSDIST(Assumptions!$D$22*'Random Draws'!C1157+SQRT(1-Assumptions!$D$22^2)*'Random Draws'!D1157)</f>
        <v>0.49778419071093</v>
      </c>
      <c r="E1157" s="19" t="n">
        <f aca="false">IF(C1157&lt;(Assumptions!$E$6-Assumptions!$D$6)/(Assumptions!$F$6-Assumptions!$D$6),Assumptions!$D$6+SQRT(C1157*(Assumptions!$F$6-Assumptions!$D$6)*(Assumptions!$E$6-Assumptions!$D$6)),Assumptions!$F$6-SQRT((1-C1157)*(Assumptions!$F$6-Assumptions!$D$6)*(Assumptions!$F$6-Assumptions!$E$6)))</f>
        <v>0.104367818847619</v>
      </c>
      <c r="F1157" s="19" t="n">
        <f aca="false">IF(D1157&lt;(Assumptions!$E$7-Assumptions!$D$7)/(Assumptions!$F$7-Assumptions!$D$7),Assumptions!$D$7+SQRT(D1157*(Assumptions!$F$7-Assumptions!$D$7)*(Assumptions!$E$7-Assumptions!$D$7)),Assumptions!$F$7-SQRT((1-D1157)*(Assumptions!$F$7-Assumptions!$D$7)*(Assumptions!$F$7-Assumptions!$E$7)))</f>
        <v>0.414650756117968</v>
      </c>
      <c r="G1157" s="19" t="n">
        <f aca="false">MIN(Assumptions!$D$24,MAX(Assumptions!$D$23,Assumptions!$D$8+Assumptions!$E$8*'Random Draws'!E1157))</f>
        <v>0.096278602704974</v>
      </c>
      <c r="H1157" s="19" t="n">
        <f aca="false">IF('Random Draws'!F1157&lt;(Assumptions!$E$9-Assumptions!$D$9)/(Assumptions!$F$9-Assumptions!$D$9),Assumptions!$D$9+SQRT('Random Draws'!F1157*(Assumptions!$F$9-Assumptions!$D$9)*(Assumptions!$E$9-Assumptions!$D$9)),Assumptions!$F$9-SQRT((1-'Random Draws'!F1157)*(Assumptions!$F$9-Assumptions!$D$9)*(Assumptions!$F$9-Assumptions!$E$9)))</f>
        <v>0.323662848948673</v>
      </c>
      <c r="I1157" s="19" t="n">
        <f aca="false">IF('Random Draws'!G1157&lt;(Assumptions!$E$10-Assumptions!$D$10)/(Assumptions!$F$10-Assumptions!$D$10),Assumptions!$D$10+SQRT('Random Draws'!G1157*(Assumptions!$F$10-Assumptions!$D$10)*(Assumptions!$E$10-Assumptions!$D$10)),Assumptions!$F$10-SQRT((1-'Random Draws'!G1157)*(Assumptions!$F$10-Assumptions!$D$10)*(Assumptions!$F$10-Assumptions!$E$10)))</f>
        <v>0.0165285944235207</v>
      </c>
      <c r="J1157" s="19" t="n">
        <f aca="false">IF('Random Draws'!H1157&lt;(Assumptions!$E$11-Assumptions!$D$11)/(Assumptions!$F$11-Assumptions!$D$11),Assumptions!$D$11+SQRT('Random Draws'!H1157*(Assumptions!$F$11-Assumptions!$D$11)*(Assumptions!$E$11-Assumptions!$D$11)),Assumptions!$F$11-SQRT((1-'Random Draws'!H1157)*(Assumptions!$F$11-Assumptions!$D$11)*(Assumptions!$F$11-Assumptions!$E$11)))</f>
        <v>0.19723493252292</v>
      </c>
      <c r="K1157" s="19" t="n">
        <f aca="false">MAX(G1157,I1157+Assumptions!$D$21)</f>
        <v>0.096278602704974</v>
      </c>
      <c r="L1157" s="28" t="n">
        <f aca="false">(F1157-Assumptions!$D$15)*(1-H1157)+Assumptions!$D$15-J1157</f>
        <v>0.125284948914512</v>
      </c>
      <c r="M1157" s="21" t="n">
        <f aca="false">Assumptions!$D$14*(1+E1157)^1*L1157-Assumptions!$D$14*(1+E1157)^0*E1157*Assumptions!$D$16</f>
        <v>19.6082965242503</v>
      </c>
      <c r="N1157" s="21" t="n">
        <f aca="false">Assumptions!$D$14*(1+E1157)^2*L1157-Assumptions!$D$14*(1+E1157)^1*E1157*Assumptions!$D$16</f>
        <v>21.6547716638037</v>
      </c>
      <c r="O1157" s="21" t="n">
        <f aca="false">Assumptions!$D$14*(1+E1157)^3*L1157-Assumptions!$D$14*(1+E1157)^2*E1157*Assumptions!$D$16</f>
        <v>23.9148329499981</v>
      </c>
      <c r="P1157" s="21" t="n">
        <f aca="false">Assumptions!$D$14*(1+E1157)^4*L1157-Assumptions!$D$14*(1+E1157)^3*E1157*Assumptions!$D$16</f>
        <v>26.4107719030946</v>
      </c>
      <c r="Q1157" s="21" t="n">
        <f aca="false">Assumptions!$D$14*(1+E1157)^5*L1157-Assumptions!$D$14*(1+E1157)^4*E1157*Assumptions!$D$16</f>
        <v>29.1672065607025</v>
      </c>
      <c r="R1157" s="21" t="n">
        <f aca="false">M1157/(1+K1157)+N1157/(1+K1157)^2+O1157/(1+K1157)^3+P1157/(1+K1157)^4+Q1157/(1+K1157)^5</f>
        <v>90.7607373469993</v>
      </c>
      <c r="S1157" s="21" t="n">
        <f aca="false">Q1157*(1+I1157)/(K1157-I1157)</f>
        <v>371.778011405005</v>
      </c>
      <c r="T1157" s="21" t="n">
        <f aca="false">R1157+S1157/(1+K1157)^5</f>
        <v>325.550421825169</v>
      </c>
      <c r="U1157" s="8" t="n">
        <f aca="false">(T1157-Assumptions!$D$17)/Assumptions!$D$18</f>
        <v>5.62201687300675</v>
      </c>
    </row>
    <row r="1158" customFormat="false" ht="15" hidden="false" customHeight="false" outlineLevel="0" collapsed="false">
      <c r="B1158" s="2" t="n">
        <v>1153</v>
      </c>
      <c r="C1158" s="27" t="n">
        <f aca="false">NORMSDIST('Random Draws'!C1158)</f>
        <v>0.810010329372336</v>
      </c>
      <c r="D1158" s="27" t="n">
        <f aca="false">NORMSDIST(Assumptions!$D$22*'Random Draws'!C1158+SQRT(1-Assumptions!$D$22^2)*'Random Draws'!D1158)</f>
        <v>0.500077886651964</v>
      </c>
      <c r="E1158" s="19" t="n">
        <f aca="false">IF(C1158&lt;(Assumptions!$E$6-Assumptions!$D$6)/(Assumptions!$F$6-Assumptions!$D$6),Assumptions!$D$6+SQRT(C1158*(Assumptions!$F$6-Assumptions!$D$6)*(Assumptions!$E$6-Assumptions!$D$6)),Assumptions!$F$6-SQRT((1-C1158)*(Assumptions!$F$6-Assumptions!$D$6)*(Assumptions!$F$6-Assumptions!$E$6)))</f>
        <v>0.109178767819272</v>
      </c>
      <c r="F1158" s="19" t="n">
        <f aca="false">IF(D1158&lt;(Assumptions!$E$7-Assumptions!$D$7)/(Assumptions!$F$7-Assumptions!$D$7),Assumptions!$D$7+SQRT(D1158*(Assumptions!$F$7-Assumptions!$D$7)*(Assumptions!$E$7-Assumptions!$D$7)),Assumptions!$F$7-SQRT((1-D1158)*(Assumptions!$F$7-Assumptions!$D$7)*(Assumptions!$F$7-Assumptions!$E$7)))</f>
        <v>0.414776521612017</v>
      </c>
      <c r="G1158" s="19" t="n">
        <f aca="false">MIN(Assumptions!$D$24,MAX(Assumptions!$D$23,Assumptions!$D$8+Assumptions!$E$8*'Random Draws'!E1158))</f>
        <v>0.083586152406886</v>
      </c>
      <c r="H1158" s="19" t="n">
        <f aca="false">IF('Random Draws'!F1158&lt;(Assumptions!$E$9-Assumptions!$D$9)/(Assumptions!$F$9-Assumptions!$D$9),Assumptions!$D$9+SQRT('Random Draws'!F1158*(Assumptions!$F$9-Assumptions!$D$9)*(Assumptions!$E$9-Assumptions!$D$9)),Assumptions!$F$9-SQRT((1-'Random Draws'!F1158)*(Assumptions!$F$9-Assumptions!$D$9)*(Assumptions!$F$9-Assumptions!$E$9)))</f>
        <v>0.296593857186996</v>
      </c>
      <c r="I1158" s="19" t="n">
        <f aca="false">IF('Random Draws'!G1158&lt;(Assumptions!$E$10-Assumptions!$D$10)/(Assumptions!$F$10-Assumptions!$D$10),Assumptions!$D$10+SQRT('Random Draws'!G1158*(Assumptions!$F$10-Assumptions!$D$10)*(Assumptions!$E$10-Assumptions!$D$10)),Assumptions!$F$10-SQRT((1-'Random Draws'!G1158)*(Assumptions!$F$10-Assumptions!$D$10)*(Assumptions!$F$10-Assumptions!$E$10)))</f>
        <v>0.0251247061691603</v>
      </c>
      <c r="J1158" s="19" t="n">
        <f aca="false">IF('Random Draws'!H1158&lt;(Assumptions!$E$11-Assumptions!$D$11)/(Assumptions!$F$11-Assumptions!$D$11),Assumptions!$D$11+SQRT('Random Draws'!H1158*(Assumptions!$F$11-Assumptions!$D$11)*(Assumptions!$E$11-Assumptions!$D$11)),Assumptions!$F$11-SQRT((1-'Random Draws'!H1158)*(Assumptions!$F$11-Assumptions!$D$11)*(Assumptions!$F$11-Assumptions!$E$11)))</f>
        <v>0.184920404753105</v>
      </c>
      <c r="K1158" s="19" t="n">
        <f aca="false">MAX(G1158,I1158+Assumptions!$D$21)</f>
        <v>0.083586152406886</v>
      </c>
      <c r="L1158" s="28" t="n">
        <f aca="false">(F1158-Assumptions!$D$15)*(1-H1158)+Assumptions!$D$15-J1158</f>
        <v>0.145393149877708</v>
      </c>
      <c r="M1158" s="21" t="n">
        <f aca="false">Assumptions!$D$14*(1+E1158)^1*L1158-Assumptions!$D$14*(1+E1158)^0*E1158*Assumptions!$D$16</f>
        <v>22.9087866104405</v>
      </c>
      <c r="N1158" s="21" t="n">
        <f aca="false">Assumptions!$D$14*(1+E1158)^2*L1158-Assumptions!$D$14*(1+E1158)^1*E1158*Assumptions!$D$16</f>
        <v>25.409939704803</v>
      </c>
      <c r="O1158" s="21" t="n">
        <f aca="false">Assumptions!$D$14*(1+E1158)^3*L1158-Assumptions!$D$14*(1+E1158)^2*E1158*Assumptions!$D$16</f>
        <v>28.1841656121354</v>
      </c>
      <c r="P1158" s="21" t="n">
        <f aca="false">Assumptions!$D$14*(1+E1158)^4*L1158-Assumptions!$D$14*(1+E1158)^3*E1158*Assumptions!$D$16</f>
        <v>31.2612780856827</v>
      </c>
      <c r="Q1158" s="21" t="n">
        <f aca="false">Assumptions!$D$14*(1+E1158)^5*L1158-Assumptions!$D$14*(1+E1158)^4*E1158*Assumptions!$D$16</f>
        <v>34.6743459075331</v>
      </c>
      <c r="R1158" s="21" t="n">
        <f aca="false">M1158/(1+K1158)+N1158/(1+K1158)^2+O1158/(1+K1158)^3+P1158/(1+K1158)^4+Q1158/(1+K1158)^5</f>
        <v>110.820851211748</v>
      </c>
      <c r="S1158" s="21" t="n">
        <f aca="false">Q1158*(1+I1158)/(K1158-I1158)</f>
        <v>608.016580970758</v>
      </c>
      <c r="T1158" s="21" t="n">
        <f aca="false">R1158+S1158/(1+K1158)^5</f>
        <v>517.824395378854</v>
      </c>
      <c r="U1158" s="8" t="n">
        <f aca="false">(T1158-Assumptions!$D$17)/Assumptions!$D$18</f>
        <v>13.3129758151542</v>
      </c>
    </row>
    <row r="1159" customFormat="false" ht="15" hidden="false" customHeight="false" outlineLevel="0" collapsed="false">
      <c r="B1159" s="2" t="n">
        <v>1154</v>
      </c>
      <c r="C1159" s="27" t="n">
        <f aca="false">NORMSDIST('Random Draws'!C1159)</f>
        <v>0.687231702860508</v>
      </c>
      <c r="D1159" s="27" t="n">
        <f aca="false">NORMSDIST(Assumptions!$D$22*'Random Draws'!C1159+SQRT(1-Assumptions!$D$22^2)*'Random Draws'!D1159)</f>
        <v>0.103676256730161</v>
      </c>
      <c r="E1159" s="19" t="n">
        <f aca="false">IF(C1159&lt;(Assumptions!$E$6-Assumptions!$D$6)/(Assumptions!$F$6-Assumptions!$D$6),Assumptions!$D$6+SQRT(C1159*(Assumptions!$F$6-Assumptions!$D$6)*(Assumptions!$E$6-Assumptions!$D$6)),Assumptions!$F$6-SQRT((1-C1159)*(Assumptions!$F$6-Assumptions!$D$6)*(Assumptions!$F$6-Assumptions!$E$6)))</f>
        <v>0.100454564287424</v>
      </c>
      <c r="F1159" s="19" t="n">
        <f aca="false">IF(D1159&lt;(Assumptions!$E$7-Assumptions!$D$7)/(Assumptions!$F$7-Assumptions!$D$7),Assumptions!$D$7+SQRT(D1159*(Assumptions!$F$7-Assumptions!$D$7)*(Assumptions!$E$7-Assumptions!$D$7)),Assumptions!$F$7-SQRT((1-D1159)*(Assumptions!$F$7-Assumptions!$D$7)*(Assumptions!$F$7-Assumptions!$E$7)))</f>
        <v>0.384941081379543</v>
      </c>
      <c r="G1159" s="19" t="n">
        <f aca="false">MIN(Assumptions!$D$24,MAX(Assumptions!$D$23,Assumptions!$D$8+Assumptions!$E$8*'Random Draws'!E1159))</f>
        <v>0.079745232556228</v>
      </c>
      <c r="H1159" s="19" t="n">
        <f aca="false">IF('Random Draws'!F1159&lt;(Assumptions!$E$9-Assumptions!$D$9)/(Assumptions!$F$9-Assumptions!$D$9),Assumptions!$D$9+SQRT('Random Draws'!F1159*(Assumptions!$F$9-Assumptions!$D$9)*(Assumptions!$E$9-Assumptions!$D$9)),Assumptions!$F$9-SQRT((1-'Random Draws'!F1159)*(Assumptions!$F$9-Assumptions!$D$9)*(Assumptions!$F$9-Assumptions!$E$9)))</f>
        <v>0.270527507331358</v>
      </c>
      <c r="I1159" s="19" t="n">
        <f aca="false">IF('Random Draws'!G1159&lt;(Assumptions!$E$10-Assumptions!$D$10)/(Assumptions!$F$10-Assumptions!$D$10),Assumptions!$D$10+SQRT('Random Draws'!G1159*(Assumptions!$F$10-Assumptions!$D$10)*(Assumptions!$E$10-Assumptions!$D$10)),Assumptions!$F$10-SQRT((1-'Random Draws'!G1159)*(Assumptions!$F$10-Assumptions!$D$10)*(Assumptions!$F$10-Assumptions!$E$10)))</f>
        <v>0.0169158053923657</v>
      </c>
      <c r="J1159" s="19" t="n">
        <f aca="false">IF('Random Draws'!H1159&lt;(Assumptions!$E$11-Assumptions!$D$11)/(Assumptions!$F$11-Assumptions!$D$11),Assumptions!$D$11+SQRT('Random Draws'!H1159*(Assumptions!$F$11-Assumptions!$D$11)*(Assumptions!$E$11-Assumptions!$D$11)),Assumptions!$F$11-SQRT((1-'Random Draws'!H1159)*(Assumptions!$F$11-Assumptions!$D$11)*(Assumptions!$F$11-Assumptions!$E$11)))</f>
        <v>0.195416962172506</v>
      </c>
      <c r="K1159" s="19" t="n">
        <f aca="false">MAX(G1159,I1159+Assumptions!$D$21)</f>
        <v>0.079745232556228</v>
      </c>
      <c r="L1159" s="28" t="n">
        <f aca="false">(F1159-Assumptions!$D$15)*(1-H1159)+Assumptions!$D$15-J1159</f>
        <v>0.120555543945068</v>
      </c>
      <c r="M1159" s="21" t="n">
        <f aca="false">Assumptions!$D$14*(1+E1159)^1*L1159-Assumptions!$D$14*(1+E1159)^0*E1159*Assumptions!$D$16</f>
        <v>18.7995779401027</v>
      </c>
      <c r="N1159" s="21" t="n">
        <f aca="false">Assumptions!$D$14*(1+E1159)^2*L1159-Assumptions!$D$14*(1+E1159)^1*E1159*Assumptions!$D$16</f>
        <v>20.6880813508632</v>
      </c>
      <c r="O1159" s="21" t="n">
        <f aca="false">Assumptions!$D$14*(1+E1159)^3*L1159-Assumptions!$D$14*(1+E1159)^2*E1159*Assumptions!$D$16</f>
        <v>22.7662935489069</v>
      </c>
      <c r="P1159" s="21" t="n">
        <f aca="false">Assumptions!$D$14*(1+E1159)^4*L1159-Assumptions!$D$14*(1+E1159)^3*E1159*Assumptions!$D$16</f>
        <v>25.053271647802</v>
      </c>
      <c r="Q1159" s="21" t="n">
        <f aca="false">Assumptions!$D$14*(1+E1159)^5*L1159-Assumptions!$D$14*(1+E1159)^4*E1159*Assumptions!$D$16</f>
        <v>27.5699871351564</v>
      </c>
      <c r="R1159" s="21" t="n">
        <f aca="false">M1159/(1+K1159)+N1159/(1+K1159)^2+O1159/(1+K1159)^3+P1159/(1+K1159)^4+Q1159/(1+K1159)^5</f>
        <v>90.4597095187236</v>
      </c>
      <c r="S1159" s="21" t="n">
        <f aca="false">Q1159*(1+I1159)/(K1159-I1159)</f>
        <v>446.229687867192</v>
      </c>
      <c r="T1159" s="21" t="n">
        <f aca="false">R1159+S1159/(1+K1159)^5</f>
        <v>394.514594264717</v>
      </c>
      <c r="U1159" s="8" t="n">
        <f aca="false">(T1159-Assumptions!$D$17)/Assumptions!$D$18</f>
        <v>8.38058377058867</v>
      </c>
    </row>
    <row r="1160" customFormat="false" ht="15" hidden="false" customHeight="false" outlineLevel="0" collapsed="false">
      <c r="B1160" s="2" t="n">
        <v>1155</v>
      </c>
      <c r="C1160" s="27" t="n">
        <f aca="false">NORMSDIST('Random Draws'!C1160)</f>
        <v>0.0843648674502029</v>
      </c>
      <c r="D1160" s="27" t="n">
        <f aca="false">NORMSDIST(Assumptions!$D$22*'Random Draws'!C1160+SQRT(1-Assumptions!$D$22^2)*'Random Draws'!D1160)</f>
        <v>0.875396721516608</v>
      </c>
      <c r="E1160" s="19" t="n">
        <f aca="false">IF(C1160&lt;(Assumptions!$E$6-Assumptions!$D$6)/(Assumptions!$F$6-Assumptions!$D$6),Assumptions!$D$6+SQRT(C1160*(Assumptions!$F$6-Assumptions!$D$6)*(Assumptions!$E$6-Assumptions!$D$6)),Assumptions!$F$6-SQRT((1-C1160)*(Assumptions!$F$6-Assumptions!$D$6)*(Assumptions!$F$6-Assumptions!$E$6)))</f>
        <v>0.0605383625747287</v>
      </c>
      <c r="F1160" s="19" t="n">
        <f aca="false">IF(D1160&lt;(Assumptions!$E$7-Assumptions!$D$7)/(Assumptions!$F$7-Assumptions!$D$7),Assumptions!$D$7+SQRT(D1160*(Assumptions!$F$7-Assumptions!$D$7)*(Assumptions!$E$7-Assumptions!$D$7)),Assumptions!$F$7-SQRT((1-D1160)*(Assumptions!$F$7-Assumptions!$D$7)*(Assumptions!$F$7-Assumptions!$E$7)))</f>
        <v>0.437674832275354</v>
      </c>
      <c r="G1160" s="19" t="n">
        <f aca="false">MIN(Assumptions!$D$24,MAX(Assumptions!$D$23,Assumptions!$D$8+Assumptions!$E$8*'Random Draws'!E1160))</f>
        <v>0.072591208929489</v>
      </c>
      <c r="H1160" s="19" t="n">
        <f aca="false">IF('Random Draws'!F1160&lt;(Assumptions!$E$9-Assumptions!$D$9)/(Assumptions!$F$9-Assumptions!$D$9),Assumptions!$D$9+SQRT('Random Draws'!F1160*(Assumptions!$F$9-Assumptions!$D$9)*(Assumptions!$E$9-Assumptions!$D$9)),Assumptions!$F$9-SQRT((1-'Random Draws'!F1160)*(Assumptions!$F$9-Assumptions!$D$9)*(Assumptions!$F$9-Assumptions!$E$9)))</f>
        <v>0.284791304075525</v>
      </c>
      <c r="I1160" s="19" t="n">
        <f aca="false">IF('Random Draws'!G1160&lt;(Assumptions!$E$10-Assumptions!$D$10)/(Assumptions!$F$10-Assumptions!$D$10),Assumptions!$D$10+SQRT('Random Draws'!G1160*(Assumptions!$F$10-Assumptions!$D$10)*(Assumptions!$E$10-Assumptions!$D$10)),Assumptions!$F$10-SQRT((1-'Random Draws'!G1160)*(Assumptions!$F$10-Assumptions!$D$10)*(Assumptions!$F$10-Assumptions!$E$10)))</f>
        <v>0.0188581051098965</v>
      </c>
      <c r="J1160" s="19" t="n">
        <f aca="false">IF('Random Draws'!H1160&lt;(Assumptions!$E$11-Assumptions!$D$11)/(Assumptions!$F$11-Assumptions!$D$11),Assumptions!$D$11+SQRT('Random Draws'!H1160*(Assumptions!$F$11-Assumptions!$D$11)*(Assumptions!$E$11-Assumptions!$D$11)),Assumptions!$F$11-SQRT((1-'Random Draws'!H1160)*(Assumptions!$F$11-Assumptions!$D$11)*(Assumptions!$F$11-Assumptions!$E$11)))</f>
        <v>0.189938955635507</v>
      </c>
      <c r="K1160" s="19" t="n">
        <f aca="false">MAX(G1160,I1160+Assumptions!$D$21)</f>
        <v>0.072591208929489</v>
      </c>
      <c r="L1160" s="28" t="n">
        <f aca="false">(F1160-Assumptions!$D$15)*(1-H1160)+Assumptions!$D$15-J1160</f>
        <v>0.16011275992493</v>
      </c>
      <c r="M1160" s="21" t="n">
        <f aca="false">Assumptions!$D$14*(1+E1160)^1*L1160-Assumptions!$D$14*(1+E1160)^0*E1160*Assumptions!$D$16</f>
        <v>24.3584881373253</v>
      </c>
      <c r="N1160" s="21" t="n">
        <f aca="false">Assumptions!$D$14*(1+E1160)^2*L1160-Assumptions!$D$14*(1+E1160)^1*E1160*Assumptions!$D$16</f>
        <v>25.833111123955</v>
      </c>
      <c r="O1160" s="21" t="n">
        <f aca="false">Assumptions!$D$14*(1+E1160)^3*L1160-Assumptions!$D$14*(1+E1160)^2*E1160*Assumptions!$D$16</f>
        <v>27.3970053716102</v>
      </c>
      <c r="P1160" s="21" t="n">
        <f aca="false">Assumptions!$D$14*(1+E1160)^4*L1160-Assumptions!$D$14*(1+E1160)^3*E1160*Assumptions!$D$16</f>
        <v>29.0555752162585</v>
      </c>
      <c r="Q1160" s="21" t="n">
        <f aca="false">Assumptions!$D$14*(1+E1160)^5*L1160-Assumptions!$D$14*(1+E1160)^4*E1160*Assumptions!$D$16</f>
        <v>30.8145521635177</v>
      </c>
      <c r="R1160" s="21" t="n">
        <f aca="false">M1160/(1+K1160)+N1160/(1+K1160)^2+O1160/(1+K1160)^3+P1160/(1+K1160)^4+Q1160/(1+K1160)^5</f>
        <v>111.026298383459</v>
      </c>
      <c r="S1160" s="21" t="n">
        <f aca="false">Q1160*(1+I1160)/(K1160-I1160)</f>
        <v>584.288901913089</v>
      </c>
      <c r="T1160" s="21" t="n">
        <f aca="false">R1160+S1160/(1+K1160)^5</f>
        <v>522.608391756455</v>
      </c>
      <c r="U1160" s="8" t="n">
        <f aca="false">(T1160-Assumptions!$D$17)/Assumptions!$D$18</f>
        <v>13.5043356702582</v>
      </c>
    </row>
    <row r="1161" customFormat="false" ht="15" hidden="false" customHeight="false" outlineLevel="0" collapsed="false">
      <c r="B1161" s="2" t="n">
        <v>1156</v>
      </c>
      <c r="C1161" s="27" t="n">
        <f aca="false">NORMSDIST('Random Draws'!C1161)</f>
        <v>0.50001483987888</v>
      </c>
      <c r="D1161" s="27" t="n">
        <f aca="false">NORMSDIST(Assumptions!$D$22*'Random Draws'!C1161+SQRT(1-Assumptions!$D$22^2)*'Random Draws'!D1161)</f>
        <v>0.4897393967168</v>
      </c>
      <c r="E1161" s="19" t="n">
        <f aca="false">IF(C1161&lt;(Assumptions!$E$6-Assumptions!$D$6)/(Assumptions!$F$6-Assumptions!$D$6),Assumptions!$D$6+SQRT(C1161*(Assumptions!$F$6-Assumptions!$D$6)*(Assumptions!$E$6-Assumptions!$D$6)),Assumptions!$F$6-SQRT((1-C1161)*(Assumptions!$F$6-Assumptions!$D$6)*(Assumptions!$F$6-Assumptions!$E$6)))</f>
        <v>0.0900007419994496</v>
      </c>
      <c r="F1161" s="19" t="n">
        <f aca="false">IF(D1161&lt;(Assumptions!$E$7-Assumptions!$D$7)/(Assumptions!$F$7-Assumptions!$D$7),Assumptions!$D$7+SQRT(D1161*(Assumptions!$F$7-Assumptions!$D$7)*(Assumptions!$E$7-Assumptions!$D$7)),Assumptions!$F$7-SQRT((1-D1161)*(Assumptions!$F$7-Assumptions!$D$7)*(Assumptions!$F$7-Assumptions!$E$7)))</f>
        <v>0.414207346183897</v>
      </c>
      <c r="G1161" s="19" t="n">
        <f aca="false">MIN(Assumptions!$D$24,MAX(Assumptions!$D$23,Assumptions!$D$8+Assumptions!$E$8*'Random Draws'!E1161))</f>
        <v>0.086919900020489</v>
      </c>
      <c r="H1161" s="19" t="n">
        <f aca="false">IF('Random Draws'!F1161&lt;(Assumptions!$E$9-Assumptions!$D$9)/(Assumptions!$F$9-Assumptions!$D$9),Assumptions!$D$9+SQRT('Random Draws'!F1161*(Assumptions!$F$9-Assumptions!$D$9)*(Assumptions!$E$9-Assumptions!$D$9)),Assumptions!$F$9-SQRT((1-'Random Draws'!F1161)*(Assumptions!$F$9-Assumptions!$D$9)*(Assumptions!$F$9-Assumptions!$E$9)))</f>
        <v>0.303391204817072</v>
      </c>
      <c r="I1161" s="19" t="n">
        <f aca="false">IF('Random Draws'!G1161&lt;(Assumptions!$E$10-Assumptions!$D$10)/(Assumptions!$F$10-Assumptions!$D$10),Assumptions!$D$10+SQRT('Random Draws'!G1161*(Assumptions!$F$10-Assumptions!$D$10)*(Assumptions!$E$10-Assumptions!$D$10)),Assumptions!$F$10-SQRT((1-'Random Draws'!G1161)*(Assumptions!$F$10-Assumptions!$D$10)*(Assumptions!$F$10-Assumptions!$E$10)))</f>
        <v>0.021993042461543</v>
      </c>
      <c r="J1161" s="19" t="n">
        <f aca="false">IF('Random Draws'!H1161&lt;(Assumptions!$E$11-Assumptions!$D$11)/(Assumptions!$F$11-Assumptions!$D$11),Assumptions!$D$11+SQRT('Random Draws'!H1161*(Assumptions!$F$11-Assumptions!$D$11)*(Assumptions!$E$11-Assumptions!$D$11)),Assumptions!$F$11-SQRT((1-'Random Draws'!H1161)*(Assumptions!$F$11-Assumptions!$D$11)*(Assumptions!$F$11-Assumptions!$E$11)))</f>
        <v>0.146020436042234</v>
      </c>
      <c r="K1161" s="19" t="n">
        <f aca="false">MAX(G1161,I1161+Assumptions!$D$21)</f>
        <v>0.086919900020489</v>
      </c>
      <c r="L1161" s="28" t="n">
        <f aca="false">(F1161-Assumptions!$D$15)*(1-H1161)+Assumptions!$D$15-J1161</f>
        <v>0.181960900965067</v>
      </c>
      <c r="M1161" s="21" t="n">
        <f aca="false">Assumptions!$D$14*(1+E1161)^1*L1161-Assumptions!$D$14*(1+E1161)^0*E1161*Assumptions!$D$16</f>
        <v>28.3674367469901</v>
      </c>
      <c r="N1161" s="21" t="n">
        <f aca="false">Assumptions!$D$14*(1+E1161)^2*L1161-Assumptions!$D$14*(1+E1161)^1*E1161*Assumptions!$D$16</f>
        <v>30.9205271028416</v>
      </c>
      <c r="O1161" s="21" t="n">
        <f aca="false">Assumptions!$D$14*(1+E1161)^3*L1161-Assumptions!$D$14*(1+E1161)^2*E1161*Assumptions!$D$16</f>
        <v>33.7033974851115</v>
      </c>
      <c r="P1161" s="21" t="n">
        <f aca="false">Assumptions!$D$14*(1+E1161)^4*L1161-Assumptions!$D$14*(1+E1161)^3*E1161*Assumptions!$D$16</f>
        <v>36.7367282666739</v>
      </c>
      <c r="Q1161" s="21" t="n">
        <f aca="false">Assumptions!$D$14*(1+E1161)^5*L1161-Assumptions!$D$14*(1+E1161)^4*E1161*Assumptions!$D$16</f>
        <v>40.0430610693067</v>
      </c>
      <c r="R1161" s="21" t="n">
        <f aca="false">M1161/(1+K1161)+N1161/(1+K1161)^2+O1161/(1+K1161)^3+P1161/(1+K1161)^4+Q1161/(1+K1161)^5</f>
        <v>131.236471597322</v>
      </c>
      <c r="S1161" s="21" t="n">
        <f aca="false">Q1161*(1+I1161)/(K1161-I1161)</f>
        <v>630.305105626591</v>
      </c>
      <c r="T1161" s="21" t="n">
        <f aca="false">R1161+S1161/(1+K1161)^5</f>
        <v>546.72890979511</v>
      </c>
      <c r="U1161" s="8" t="n">
        <f aca="false">(T1161-Assumptions!$D$17)/Assumptions!$D$18</f>
        <v>14.4691563918044</v>
      </c>
    </row>
    <row r="1162" customFormat="false" ht="15" hidden="false" customHeight="false" outlineLevel="0" collapsed="false">
      <c r="B1162" s="2" t="n">
        <v>1157</v>
      </c>
      <c r="C1162" s="27" t="n">
        <f aca="false">NORMSDIST('Random Draws'!C1162)</f>
        <v>0.694448338860628</v>
      </c>
      <c r="D1162" s="27" t="n">
        <f aca="false">NORMSDIST(Assumptions!$D$22*'Random Draws'!C1162+SQRT(1-Assumptions!$D$22^2)*'Random Draws'!D1162)</f>
        <v>0.854862989764974</v>
      </c>
      <c r="E1162" s="19" t="n">
        <f aca="false">IF(C1162&lt;(Assumptions!$E$6-Assumptions!$D$6)/(Assumptions!$F$6-Assumptions!$D$6),Assumptions!$D$6+SQRT(C1162*(Assumptions!$F$6-Assumptions!$D$6)*(Assumptions!$E$6-Assumptions!$D$6)),Assumptions!$F$6-SQRT((1-C1162)*(Assumptions!$F$6-Assumptions!$D$6)*(Assumptions!$F$6-Assumptions!$E$6)))</f>
        <v>0.100913451089961</v>
      </c>
      <c r="F1162" s="19" t="n">
        <f aca="false">IF(D1162&lt;(Assumptions!$E$7-Assumptions!$D$7)/(Assumptions!$F$7-Assumptions!$D$7),Assumptions!$D$7+SQRT(D1162*(Assumptions!$F$7-Assumptions!$D$7)*(Assumptions!$E$7-Assumptions!$D$7)),Assumptions!$F$7-SQRT((1-D1162)*(Assumptions!$F$7-Assumptions!$D$7)*(Assumptions!$F$7-Assumptions!$E$7)))</f>
        <v>0.435905435448216</v>
      </c>
      <c r="G1162" s="19" t="n">
        <f aca="false">MIN(Assumptions!$D$24,MAX(Assumptions!$D$23,Assumptions!$D$8+Assumptions!$E$8*'Random Draws'!E1162))</f>
        <v>0.093730962826663</v>
      </c>
      <c r="H1162" s="19" t="n">
        <f aca="false">IF('Random Draws'!F1162&lt;(Assumptions!$E$9-Assumptions!$D$9)/(Assumptions!$F$9-Assumptions!$D$9),Assumptions!$D$9+SQRT('Random Draws'!F1162*(Assumptions!$F$9-Assumptions!$D$9)*(Assumptions!$E$9-Assumptions!$D$9)),Assumptions!$F$9-SQRT((1-'Random Draws'!F1162)*(Assumptions!$F$9-Assumptions!$D$9)*(Assumptions!$F$9-Assumptions!$E$9)))</f>
        <v>0.310944361246634</v>
      </c>
      <c r="I1162" s="19" t="n">
        <f aca="false">IF('Random Draws'!G1162&lt;(Assumptions!$E$10-Assumptions!$D$10)/(Assumptions!$F$10-Assumptions!$D$10),Assumptions!$D$10+SQRT('Random Draws'!G1162*(Assumptions!$F$10-Assumptions!$D$10)*(Assumptions!$E$10-Assumptions!$D$10)),Assumptions!$F$10-SQRT((1-'Random Draws'!G1162)*(Assumptions!$F$10-Assumptions!$D$10)*(Assumptions!$F$10-Assumptions!$E$10)))</f>
        <v>0.0212533977736022</v>
      </c>
      <c r="J1162" s="19" t="n">
        <f aca="false">IF('Random Draws'!H1162&lt;(Assumptions!$E$11-Assumptions!$D$11)/(Assumptions!$F$11-Assumptions!$D$11),Assumptions!$D$11+SQRT('Random Draws'!H1162*(Assumptions!$F$11-Assumptions!$D$11)*(Assumptions!$E$11-Assumptions!$D$11)),Assumptions!$F$11-SQRT((1-'Random Draws'!H1162)*(Assumptions!$F$11-Assumptions!$D$11)*(Assumptions!$F$11-Assumptions!$E$11)))</f>
        <v>0.126510719183316</v>
      </c>
      <c r="K1162" s="19" t="n">
        <f aca="false">MAX(G1162,I1162+Assumptions!$D$21)</f>
        <v>0.093730962826663</v>
      </c>
      <c r="L1162" s="28" t="n">
        <f aca="false">(F1162-Assumptions!$D$15)*(1-H1162)+Assumptions!$D$15-J1162</f>
        <v>0.214275146037581</v>
      </c>
      <c r="M1162" s="21" t="n">
        <f aca="false">Assumptions!$D$14*(1+E1162)^1*L1162-Assumptions!$D$14*(1+E1162)^0*E1162*Assumptions!$D$16</f>
        <v>33.7662931112792</v>
      </c>
      <c r="N1162" s="21" t="n">
        <f aca="false">Assumptions!$D$14*(1+E1162)^2*L1162-Assumptions!$D$14*(1+E1162)^1*E1162*Assumptions!$D$16</f>
        <v>37.1737662796536</v>
      </c>
      <c r="O1162" s="21" t="n">
        <f aca="false">Assumptions!$D$14*(1+E1162)^3*L1162-Assumptions!$D$14*(1+E1162)^2*E1162*Assumptions!$D$16</f>
        <v>40.9250993249451</v>
      </c>
      <c r="P1162" s="21" t="n">
        <f aca="false">Assumptions!$D$14*(1+E1162)^4*L1162-Assumptions!$D$14*(1+E1162)^3*E1162*Assumptions!$D$16</f>
        <v>45.0549923340247</v>
      </c>
      <c r="Q1162" s="21" t="n">
        <f aca="false">Assumptions!$D$14*(1+E1162)^5*L1162-Assumptions!$D$14*(1+E1162)^4*E1162*Assumptions!$D$16</f>
        <v>49.6016470992829</v>
      </c>
      <c r="R1162" s="21" t="n">
        <f aca="false">M1162/(1+K1162)+N1162/(1+K1162)^2+O1162/(1+K1162)^3+P1162/(1+K1162)^4+Q1162/(1+K1162)^5</f>
        <v>156.403631380932</v>
      </c>
      <c r="S1162" s="21" t="n">
        <f aca="false">Q1162*(1+I1162)/(K1162-I1162)</f>
        <v>698.917666428566</v>
      </c>
      <c r="T1162" s="21" t="n">
        <f aca="false">R1162+S1162/(1+K1162)^5</f>
        <v>602.957117118118</v>
      </c>
      <c r="U1162" s="8" t="n">
        <f aca="false">(T1162-Assumptions!$D$17)/Assumptions!$D$18</f>
        <v>16.7182846847247</v>
      </c>
    </row>
    <row r="1163" customFormat="false" ht="15" hidden="false" customHeight="false" outlineLevel="0" collapsed="false">
      <c r="B1163" s="2" t="n">
        <v>1158</v>
      </c>
      <c r="C1163" s="27" t="n">
        <f aca="false">NORMSDIST('Random Draws'!C1163)</f>
        <v>0.219721849247274</v>
      </c>
      <c r="D1163" s="27" t="n">
        <f aca="false">NORMSDIST(Assumptions!$D$22*'Random Draws'!C1163+SQRT(1-Assumptions!$D$22^2)*'Random Draws'!D1163)</f>
        <v>0.0206702288048152</v>
      </c>
      <c r="E1163" s="19" t="n">
        <f aca="false">IF(C1163&lt;(Assumptions!$E$6-Assumptions!$D$6)/(Assumptions!$F$6-Assumptions!$D$6),Assumptions!$D$6+SQRT(C1163*(Assumptions!$F$6-Assumptions!$D$6)*(Assumptions!$E$6-Assumptions!$D$6)),Assumptions!$F$6-SQRT((1-C1163)*(Assumptions!$F$6-Assumptions!$D$6)*(Assumptions!$F$6-Assumptions!$E$6)))</f>
        <v>0.0731452748704302</v>
      </c>
      <c r="F1163" s="19" t="n">
        <f aca="false">IF(D1163&lt;(Assumptions!$E$7-Assumptions!$D$7)/(Assumptions!$F$7-Assumptions!$D$7),Assumptions!$D$7+SQRT(D1163*(Assumptions!$F$7-Assumptions!$D$7)*(Assumptions!$E$7-Assumptions!$D$7)),Assumptions!$F$7-SQRT((1-D1163)*(Assumptions!$F$7-Assumptions!$D$7)*(Assumptions!$F$7-Assumptions!$E$7)))</f>
        <v>0.371136488352658</v>
      </c>
      <c r="G1163" s="19" t="n">
        <f aca="false">MIN(Assumptions!$D$24,MAX(Assumptions!$D$23,Assumptions!$D$8+Assumptions!$E$8*'Random Draws'!E1163))</f>
        <v>0.083540383721132</v>
      </c>
      <c r="H1163" s="19" t="n">
        <f aca="false">IF('Random Draws'!F1163&lt;(Assumptions!$E$9-Assumptions!$D$9)/(Assumptions!$F$9-Assumptions!$D$9),Assumptions!$D$9+SQRT('Random Draws'!F1163*(Assumptions!$F$9-Assumptions!$D$9)*(Assumptions!$E$9-Assumptions!$D$9)),Assumptions!$F$9-SQRT((1-'Random Draws'!F1163)*(Assumptions!$F$9-Assumptions!$D$9)*(Assumptions!$F$9-Assumptions!$E$9)))</f>
        <v>0.289235188695568</v>
      </c>
      <c r="I1163" s="19" t="n">
        <f aca="false">IF('Random Draws'!G1163&lt;(Assumptions!$E$10-Assumptions!$D$10)/(Assumptions!$F$10-Assumptions!$D$10),Assumptions!$D$10+SQRT('Random Draws'!G1163*(Assumptions!$F$10-Assumptions!$D$10)*(Assumptions!$E$10-Assumptions!$D$10)),Assumptions!$F$10-SQRT((1-'Random Draws'!G1163)*(Assumptions!$F$10-Assumptions!$D$10)*(Assumptions!$F$10-Assumptions!$E$10)))</f>
        <v>0.0171222726788294</v>
      </c>
      <c r="J1163" s="19" t="n">
        <f aca="false">IF('Random Draws'!H1163&lt;(Assumptions!$E$11-Assumptions!$D$11)/(Assumptions!$F$11-Assumptions!$D$11),Assumptions!$D$11+SQRT('Random Draws'!H1163*(Assumptions!$F$11-Assumptions!$D$11)*(Assumptions!$E$11-Assumptions!$D$11)),Assumptions!$F$11-SQRT((1-'Random Draws'!H1163)*(Assumptions!$F$11-Assumptions!$D$11)*(Assumptions!$F$11-Assumptions!$E$11)))</f>
        <v>0.1234546978687</v>
      </c>
      <c r="K1163" s="19" t="n">
        <f aca="false">MAX(G1163,I1163+Assumptions!$D$21)</f>
        <v>0.083540383721132</v>
      </c>
      <c r="L1163" s="28" t="n">
        <f aca="false">(F1163-Assumptions!$D$15)*(1-H1163)+Assumptions!$D$15-J1163</f>
        <v>0.17793663277389</v>
      </c>
      <c r="M1163" s="21" t="n">
        <f aca="false">Assumptions!$D$14*(1+E1163)^1*L1163-Assumptions!$D$14*(1+E1163)^0*E1163*Assumptions!$D$16</f>
        <v>27.3698372740237</v>
      </c>
      <c r="N1163" s="21" t="n">
        <f aca="false">Assumptions!$D$14*(1+E1163)^2*L1163-Assumptions!$D$14*(1+E1163)^1*E1163*Assumptions!$D$16</f>
        <v>29.3718115445911</v>
      </c>
      <c r="O1163" s="21" t="n">
        <f aca="false">Assumptions!$D$14*(1+E1163)^3*L1163-Assumptions!$D$14*(1+E1163)^2*E1163*Assumptions!$D$16</f>
        <v>31.5202207734627</v>
      </c>
      <c r="P1163" s="21" t="n">
        <f aca="false">Assumptions!$D$14*(1+E1163)^4*L1163-Assumptions!$D$14*(1+E1163)^3*E1163*Assumptions!$D$16</f>
        <v>33.8257759859142</v>
      </c>
      <c r="Q1163" s="21" t="n">
        <f aca="false">Assumptions!$D$14*(1+E1163)^5*L1163-Assumptions!$D$14*(1+E1163)^4*E1163*Assumptions!$D$16</f>
        <v>36.2999716681095</v>
      </c>
      <c r="R1163" s="21" t="n">
        <f aca="false">M1163/(1+K1163)+N1163/(1+K1163)^2+O1163/(1+K1163)^3+P1163/(1+K1163)^4+Q1163/(1+K1163)^5</f>
        <v>123.898002940414</v>
      </c>
      <c r="S1163" s="21" t="n">
        <f aca="false">Q1163*(1+I1163)/(K1163-I1163)</f>
        <v>555.895208427847</v>
      </c>
      <c r="T1163" s="21" t="n">
        <f aca="false">R1163+S1163/(1+K1163)^5</f>
        <v>496.090333464364</v>
      </c>
      <c r="U1163" s="8" t="n">
        <f aca="false">(T1163-Assumptions!$D$17)/Assumptions!$D$18</f>
        <v>12.4436133385746</v>
      </c>
    </row>
    <row r="1164" customFormat="false" ht="15" hidden="false" customHeight="false" outlineLevel="0" collapsed="false">
      <c r="B1164" s="2" t="n">
        <v>1159</v>
      </c>
      <c r="C1164" s="27" t="n">
        <f aca="false">NORMSDIST('Random Draws'!C1164)</f>
        <v>0.0324019017708161</v>
      </c>
      <c r="D1164" s="27" t="n">
        <f aca="false">NORMSDIST(Assumptions!$D$22*'Random Draws'!C1164+SQRT(1-Assumptions!$D$22^2)*'Random Draws'!D1164)</f>
        <v>0.468083536596156</v>
      </c>
      <c r="E1164" s="19" t="n">
        <f aca="false">IF(C1164&lt;(Assumptions!$E$6-Assumptions!$D$6)/(Assumptions!$F$6-Assumptions!$D$6),Assumptions!$D$6+SQRT(C1164*(Assumptions!$F$6-Assumptions!$D$6)*(Assumptions!$E$6-Assumptions!$D$6)),Assumptions!$F$6-SQRT((1-C1164)*(Assumptions!$F$6-Assumptions!$D$6)*(Assumptions!$F$6-Assumptions!$E$6)))</f>
        <v>0.0527282955989433</v>
      </c>
      <c r="F1164" s="19" t="n">
        <f aca="false">IF(D1164&lt;(Assumptions!$E$7-Assumptions!$D$7)/(Assumptions!$F$7-Assumptions!$D$7),Assumptions!$D$7+SQRT(D1164*(Assumptions!$F$7-Assumptions!$D$7)*(Assumptions!$E$7-Assumptions!$D$7)),Assumptions!$F$7-SQRT((1-D1164)*(Assumptions!$F$7-Assumptions!$D$7)*(Assumptions!$F$7-Assumptions!$E$7)))</f>
        <v>0.41299529431541</v>
      </c>
      <c r="G1164" s="19" t="n">
        <f aca="false">MIN(Assumptions!$D$24,MAX(Assumptions!$D$23,Assumptions!$D$8+Assumptions!$E$8*'Random Draws'!E1164))</f>
        <v>0.089499218918282</v>
      </c>
      <c r="H1164" s="19" t="n">
        <f aca="false">IF('Random Draws'!F1164&lt;(Assumptions!$E$9-Assumptions!$D$9)/(Assumptions!$F$9-Assumptions!$D$9),Assumptions!$D$9+SQRT('Random Draws'!F1164*(Assumptions!$F$9-Assumptions!$D$9)*(Assumptions!$E$9-Assumptions!$D$9)),Assumptions!$F$9-SQRT((1-'Random Draws'!F1164)*(Assumptions!$F$9-Assumptions!$D$9)*(Assumptions!$F$9-Assumptions!$E$9)))</f>
        <v>0.294318873789294</v>
      </c>
      <c r="I1164" s="19" t="n">
        <f aca="false">IF('Random Draws'!G1164&lt;(Assumptions!$E$10-Assumptions!$D$10)/(Assumptions!$F$10-Assumptions!$D$10),Assumptions!$D$10+SQRT('Random Draws'!G1164*(Assumptions!$F$10-Assumptions!$D$10)*(Assumptions!$E$10-Assumptions!$D$10)),Assumptions!$F$10-SQRT((1-'Random Draws'!G1164)*(Assumptions!$F$10-Assumptions!$D$10)*(Assumptions!$F$10-Assumptions!$E$10)))</f>
        <v>0.02272876212013</v>
      </c>
      <c r="J1164" s="19" t="n">
        <f aca="false">IF('Random Draws'!H1164&lt;(Assumptions!$E$11-Assumptions!$D$11)/(Assumptions!$F$11-Assumptions!$D$11),Assumptions!$D$11+SQRT('Random Draws'!H1164*(Assumptions!$F$11-Assumptions!$D$11)*(Assumptions!$E$11-Assumptions!$D$11)),Assumptions!$F$11-SQRT((1-'Random Draws'!H1164)*(Assumptions!$F$11-Assumptions!$D$11)*(Assumptions!$F$11-Assumptions!$E$11)))</f>
        <v>0.210080385352848</v>
      </c>
      <c r="K1164" s="19" t="n">
        <f aca="false">MAX(G1164,I1164+Assumptions!$D$21)</f>
        <v>0.089499218918282</v>
      </c>
      <c r="L1164" s="28" t="n">
        <f aca="false">(F1164-Assumptions!$D$15)*(1-H1164)+Assumptions!$D$15-J1164</f>
        <v>0.119624052651981</v>
      </c>
      <c r="M1164" s="21" t="n">
        <f aca="false">Assumptions!$D$14*(1+E1164)^1*L1164-Assumptions!$D$14*(1+E1164)^0*E1164*Assumptions!$D$16</f>
        <v>18.0307175479836</v>
      </c>
      <c r="N1164" s="21" t="n">
        <f aca="false">Assumptions!$D$14*(1+E1164)^2*L1164-Assumptions!$D$14*(1+E1164)^1*E1164*Assumptions!$D$16</f>
        <v>18.9814465527147</v>
      </c>
      <c r="O1164" s="21" t="n">
        <f aca="false">Assumptions!$D$14*(1+E1164)^3*L1164-Assumptions!$D$14*(1+E1164)^2*E1164*Assumptions!$D$16</f>
        <v>19.9823058774418</v>
      </c>
      <c r="P1164" s="21" t="n">
        <f aca="false">Assumptions!$D$14*(1+E1164)^4*L1164-Assumptions!$D$14*(1+E1164)^3*E1164*Assumptions!$D$16</f>
        <v>21.035938808496</v>
      </c>
      <c r="Q1164" s="21" t="n">
        <f aca="false">Assumptions!$D$14*(1+E1164)^5*L1164-Assumptions!$D$14*(1+E1164)^4*E1164*Assumptions!$D$16</f>
        <v>22.1451280081917</v>
      </c>
      <c r="R1164" s="21" t="n">
        <f aca="false">M1164/(1+K1164)+N1164/(1+K1164)^2+O1164/(1+K1164)^3+P1164/(1+K1164)^4+Q1164/(1+K1164)^5</f>
        <v>77.3475626567711</v>
      </c>
      <c r="S1164" s="21" t="n">
        <f aca="false">Q1164*(1+I1164)/(K1164-I1164)</f>
        <v>339.198807988933</v>
      </c>
      <c r="T1164" s="21" t="n">
        <f aca="false">R1164+S1164/(1+K1164)^5</f>
        <v>298.310635711068</v>
      </c>
      <c r="U1164" s="8" t="n">
        <f aca="false">(T1164-Assumptions!$D$17)/Assumptions!$D$18</f>
        <v>4.5324254284427</v>
      </c>
    </row>
    <row r="1165" customFormat="false" ht="15" hidden="false" customHeight="false" outlineLevel="0" collapsed="false">
      <c r="B1165" s="2" t="n">
        <v>1160</v>
      </c>
      <c r="C1165" s="27" t="n">
        <f aca="false">NORMSDIST('Random Draws'!C1165)</f>
        <v>0.660513862419868</v>
      </c>
      <c r="D1165" s="27" t="n">
        <f aca="false">NORMSDIST(Assumptions!$D$22*'Random Draws'!C1165+SQRT(1-Assumptions!$D$22^2)*'Random Draws'!D1165)</f>
        <v>0.384214867878786</v>
      </c>
      <c r="E1165" s="19" t="n">
        <f aca="false">IF(C1165&lt;(Assumptions!$E$6-Assumptions!$D$6)/(Assumptions!$F$6-Assumptions!$D$6),Assumptions!$D$6+SQRT(C1165*(Assumptions!$F$6-Assumptions!$D$6)*(Assumptions!$E$6-Assumptions!$D$6)),Assumptions!$F$6-SQRT((1-C1165)*(Assumptions!$F$6-Assumptions!$D$6)*(Assumptions!$F$6-Assumptions!$E$6)))</f>
        <v>0.0988001130110693</v>
      </c>
      <c r="F1165" s="19" t="n">
        <f aca="false">IF(D1165&lt;(Assumptions!$E$7-Assumptions!$D$7)/(Assumptions!$F$7-Assumptions!$D$7),Assumptions!$D$7+SQRT(D1165*(Assumptions!$F$7-Assumptions!$D$7)*(Assumptions!$E$7-Assumptions!$D$7)),Assumptions!$F$7-SQRT((1-D1165)*(Assumptions!$F$7-Assumptions!$D$7)*(Assumptions!$F$7-Assumptions!$E$7)))</f>
        <v>0.40801342736436</v>
      </c>
      <c r="G1165" s="19" t="n">
        <f aca="false">MIN(Assumptions!$D$24,MAX(Assumptions!$D$23,Assumptions!$D$8+Assumptions!$E$8*'Random Draws'!E1165))</f>
        <v>0.094872958046666</v>
      </c>
      <c r="H1165" s="19" t="n">
        <f aca="false">IF('Random Draws'!F1165&lt;(Assumptions!$E$9-Assumptions!$D$9)/(Assumptions!$F$9-Assumptions!$D$9),Assumptions!$D$9+SQRT('Random Draws'!F1165*(Assumptions!$F$9-Assumptions!$D$9)*(Assumptions!$E$9-Assumptions!$D$9)),Assumptions!$F$9-SQRT((1-'Random Draws'!F1165)*(Assumptions!$F$9-Assumptions!$D$9)*(Assumptions!$F$9-Assumptions!$E$9)))</f>
        <v>0.291392175124417</v>
      </c>
      <c r="I1165" s="19" t="n">
        <f aca="false">IF('Random Draws'!G1165&lt;(Assumptions!$E$10-Assumptions!$D$10)/(Assumptions!$F$10-Assumptions!$D$10),Assumptions!$D$10+SQRT('Random Draws'!G1165*(Assumptions!$F$10-Assumptions!$D$10)*(Assumptions!$E$10-Assumptions!$D$10)),Assumptions!$F$10-SQRT((1-'Random Draws'!G1165)*(Assumptions!$F$10-Assumptions!$D$10)*(Assumptions!$F$10-Assumptions!$E$10)))</f>
        <v>0.0117326995015943</v>
      </c>
      <c r="J1165" s="19" t="n">
        <f aca="false">IF('Random Draws'!H1165&lt;(Assumptions!$E$11-Assumptions!$D$11)/(Assumptions!$F$11-Assumptions!$D$11),Assumptions!$D$11+SQRT('Random Draws'!H1165*(Assumptions!$F$11-Assumptions!$D$11)*(Assumptions!$E$11-Assumptions!$D$11)),Assumptions!$F$11-SQRT((1-'Random Draws'!H1165)*(Assumptions!$F$11-Assumptions!$D$11)*(Assumptions!$F$11-Assumptions!$E$11)))</f>
        <v>0.173112676568074</v>
      </c>
      <c r="K1165" s="19" t="n">
        <f aca="false">MAX(G1165,I1165+Assumptions!$D$21)</f>
        <v>0.094872958046666</v>
      </c>
      <c r="L1165" s="28" t="n">
        <f aca="false">(F1165-Assumptions!$D$15)*(1-H1165)+Assumptions!$D$15-J1165</f>
        <v>0.153889813482791</v>
      </c>
      <c r="M1165" s="21" t="n">
        <f aca="false">Assumptions!$D$14*(1+E1165)^1*L1165-Assumptions!$D$14*(1+E1165)^0*E1165*Assumptions!$D$16</f>
        <v>24.0888704530926</v>
      </c>
      <c r="N1165" s="21" t="n">
        <f aca="false">Assumptions!$D$14*(1+E1165)^2*L1165-Assumptions!$D$14*(1+E1165)^1*E1165*Assumptions!$D$16</f>
        <v>26.4688535761671</v>
      </c>
      <c r="O1165" s="21" t="n">
        <f aca="false">Assumptions!$D$14*(1+E1165)^3*L1165-Assumptions!$D$14*(1+E1165)^2*E1165*Assumptions!$D$16</f>
        <v>29.0839793007659</v>
      </c>
      <c r="P1165" s="21" t="n">
        <f aca="false">Assumptions!$D$14*(1+E1165)^4*L1165-Assumptions!$D$14*(1+E1165)^3*E1165*Assumptions!$D$16</f>
        <v>31.9574797424932</v>
      </c>
      <c r="Q1165" s="21" t="n">
        <f aca="false">Assumptions!$D$14*(1+E1165)^5*L1165-Assumptions!$D$14*(1+E1165)^4*E1165*Assumptions!$D$16</f>
        <v>35.1148823526005</v>
      </c>
      <c r="R1165" s="21" t="n">
        <f aca="false">M1165/(1+K1165)+N1165/(1+K1165)^2+O1165/(1+K1165)^3+P1165/(1+K1165)^4+Q1165/(1+K1165)^5</f>
        <v>110.799604584644</v>
      </c>
      <c r="S1165" s="21" t="n">
        <f aca="false">Q1165*(1+I1165)/(K1165-I1165)</f>
        <v>427.312535912041</v>
      </c>
      <c r="T1165" s="21" t="n">
        <f aca="false">R1165+S1165/(1+K1165)^5</f>
        <v>382.39786678111</v>
      </c>
      <c r="U1165" s="8" t="n">
        <f aca="false">(T1165-Assumptions!$D$17)/Assumptions!$D$18</f>
        <v>7.8959146712444</v>
      </c>
    </row>
    <row r="1166" customFormat="false" ht="15" hidden="false" customHeight="false" outlineLevel="0" collapsed="false">
      <c r="B1166" s="2" t="n">
        <v>1161</v>
      </c>
      <c r="C1166" s="27" t="n">
        <f aca="false">NORMSDIST('Random Draws'!C1166)</f>
        <v>0.0189559403069133</v>
      </c>
      <c r="D1166" s="27" t="n">
        <f aca="false">NORMSDIST(Assumptions!$D$22*'Random Draws'!C1166+SQRT(1-Assumptions!$D$22^2)*'Random Draws'!D1166)</f>
        <v>0.124030126906206</v>
      </c>
      <c r="E1166" s="19" t="n">
        <f aca="false">IF(C1166&lt;(Assumptions!$E$6-Assumptions!$D$6)/(Assumptions!$F$6-Assumptions!$D$6),Assumptions!$D$6+SQRT(C1166*(Assumptions!$F$6-Assumptions!$D$6)*(Assumptions!$E$6-Assumptions!$D$6)),Assumptions!$F$6-SQRT((1-C1166)*(Assumptions!$F$6-Assumptions!$D$6)*(Assumptions!$F$6-Assumptions!$E$6)))</f>
        <v>0.0497354867127723</v>
      </c>
      <c r="F1166" s="19" t="n">
        <f aca="false">IF(D1166&lt;(Assumptions!$E$7-Assumptions!$D$7)/(Assumptions!$F$7-Assumptions!$D$7),Assumptions!$D$7+SQRT(D1166*(Assumptions!$F$7-Assumptions!$D$7)*(Assumptions!$E$7-Assumptions!$D$7)),Assumptions!$F$7-SQRT((1-D1166)*(Assumptions!$F$7-Assumptions!$D$7)*(Assumptions!$F$7-Assumptions!$E$7)))</f>
        <v>0.387279676710644</v>
      </c>
      <c r="G1166" s="19" t="n">
        <f aca="false">MIN(Assumptions!$D$24,MAX(Assumptions!$D$23,Assumptions!$D$8+Assumptions!$E$8*'Random Draws'!E1166))</f>
        <v>0.084351301274479</v>
      </c>
      <c r="H1166" s="19" t="n">
        <f aca="false">IF('Random Draws'!F1166&lt;(Assumptions!$E$9-Assumptions!$D$9)/(Assumptions!$F$9-Assumptions!$D$9),Assumptions!$D$9+SQRT('Random Draws'!F1166*(Assumptions!$F$9-Assumptions!$D$9)*(Assumptions!$E$9-Assumptions!$D$9)),Assumptions!$F$9-SQRT((1-'Random Draws'!F1166)*(Assumptions!$F$9-Assumptions!$D$9)*(Assumptions!$F$9-Assumptions!$E$9)))</f>
        <v>0.3295331951775</v>
      </c>
      <c r="I1166" s="19" t="n">
        <f aca="false">IF('Random Draws'!G1166&lt;(Assumptions!$E$10-Assumptions!$D$10)/(Assumptions!$F$10-Assumptions!$D$10),Assumptions!$D$10+SQRT('Random Draws'!G1166*(Assumptions!$F$10-Assumptions!$D$10)*(Assumptions!$E$10-Assumptions!$D$10)),Assumptions!$F$10-SQRT((1-'Random Draws'!G1166)*(Assumptions!$F$10-Assumptions!$D$10)*(Assumptions!$F$10-Assumptions!$E$10)))</f>
        <v>0.0135226423901597</v>
      </c>
      <c r="J1166" s="19" t="n">
        <f aca="false">IF('Random Draws'!H1166&lt;(Assumptions!$E$11-Assumptions!$D$11)/(Assumptions!$F$11-Assumptions!$D$11),Assumptions!$D$11+SQRT('Random Draws'!H1166*(Assumptions!$F$11-Assumptions!$D$11)*(Assumptions!$E$11-Assumptions!$D$11)),Assumptions!$F$11-SQRT((1-'Random Draws'!H1166)*(Assumptions!$F$11-Assumptions!$D$11)*(Assumptions!$F$11-Assumptions!$E$11)))</f>
        <v>0.208840960428962</v>
      </c>
      <c r="K1166" s="19" t="n">
        <f aca="false">MAX(G1166,I1166+Assumptions!$D$21)</f>
        <v>0.084351301274479</v>
      </c>
      <c r="L1166" s="28" t="n">
        <f aca="false">(F1166-Assumptions!$D$15)*(1-H1166)+Assumptions!$D$15-J1166</f>
        <v>0.0936565223609894</v>
      </c>
      <c r="M1166" s="21" t="n">
        <f aca="false">Assumptions!$D$14*(1+E1166)^1*L1166-Assumptions!$D$14*(1+E1166)^0*E1166*Assumptions!$D$16</f>
        <v>14.0392640200431</v>
      </c>
      <c r="N1166" s="21" t="n">
        <f aca="false">Assumptions!$D$14*(1+E1166)^2*L1166-Assumptions!$D$14*(1+E1166)^1*E1166*Assumptions!$D$16</f>
        <v>14.737513649169</v>
      </c>
      <c r="O1166" s="21" t="n">
        <f aca="false">Assumptions!$D$14*(1+E1166)^3*L1166-Assumptions!$D$14*(1+E1166)^2*E1166*Assumptions!$D$16</f>
        <v>15.4704910634466</v>
      </c>
      <c r="P1166" s="21" t="n">
        <f aca="false">Assumptions!$D$14*(1+E1166)^4*L1166-Assumptions!$D$14*(1+E1166)^3*E1166*Assumptions!$D$16</f>
        <v>16.2399234661727</v>
      </c>
      <c r="Q1166" s="21" t="n">
        <f aca="false">Assumptions!$D$14*(1+E1166)^5*L1166-Assumptions!$D$14*(1+E1166)^4*E1166*Assumptions!$D$16</f>
        <v>17.047623963941</v>
      </c>
      <c r="R1166" s="21" t="n">
        <f aca="false">M1166/(1+K1166)+N1166/(1+K1166)^2+O1166/(1+K1166)^3+P1166/(1+K1166)^4+Q1166/(1+K1166)^5</f>
        <v>60.7324946357808</v>
      </c>
      <c r="S1166" s="21" t="n">
        <f aca="false">Q1166*(1+I1166)/(K1166-I1166)</f>
        <v>243.942962616682</v>
      </c>
      <c r="T1166" s="21" t="n">
        <f aca="false">R1166+S1166/(1+K1166)^5</f>
        <v>223.451495536451</v>
      </c>
      <c r="U1166" s="8" t="n">
        <f aca="false">(T1166-Assumptions!$D$17)/Assumptions!$D$18</f>
        <v>1.53805982145803</v>
      </c>
    </row>
    <row r="1167" customFormat="false" ht="15" hidden="false" customHeight="false" outlineLevel="0" collapsed="false">
      <c r="B1167" s="2" t="n">
        <v>1162</v>
      </c>
      <c r="C1167" s="27" t="n">
        <f aca="false">NORMSDIST('Random Draws'!C1167)</f>
        <v>0.0912837975085662</v>
      </c>
      <c r="D1167" s="27" t="n">
        <f aca="false">NORMSDIST(Assumptions!$D$22*'Random Draws'!C1167+SQRT(1-Assumptions!$D$22^2)*'Random Draws'!D1167)</f>
        <v>0.00427367702146061</v>
      </c>
      <c r="E1167" s="19" t="n">
        <f aca="false">IF(C1167&lt;(Assumptions!$E$6-Assumptions!$D$6)/(Assumptions!$F$6-Assumptions!$D$6),Assumptions!$D$6+SQRT(C1167*(Assumptions!$F$6-Assumptions!$D$6)*(Assumptions!$E$6-Assumptions!$D$6)),Assumptions!$F$6-SQRT((1-C1167)*(Assumptions!$F$6-Assumptions!$D$6)*(Assumptions!$F$6-Assumptions!$E$6)))</f>
        <v>0.061363964696255</v>
      </c>
      <c r="F1167" s="19" t="n">
        <f aca="false">IF(D1167&lt;(Assumptions!$E$7-Assumptions!$D$7)/(Assumptions!$F$7-Assumptions!$D$7),Assumptions!$D$7+SQRT(D1167*(Assumptions!$F$7-Assumptions!$D$7)*(Assumptions!$E$7-Assumptions!$D$7)),Assumptions!$F$7-SQRT((1-D1167)*(Assumptions!$F$7-Assumptions!$D$7)*(Assumptions!$F$7-Assumptions!$E$7)))</f>
        <v>0.365063799179348</v>
      </c>
      <c r="G1167" s="19" t="n">
        <f aca="false">MIN(Assumptions!$D$24,MAX(Assumptions!$D$23,Assumptions!$D$8+Assumptions!$E$8*'Random Draws'!E1167))</f>
        <v>0.08757936860137</v>
      </c>
      <c r="H1167" s="19" t="n">
        <f aca="false">IF('Random Draws'!F1167&lt;(Assumptions!$E$9-Assumptions!$D$9)/(Assumptions!$F$9-Assumptions!$D$9),Assumptions!$D$9+SQRT('Random Draws'!F1167*(Assumptions!$F$9-Assumptions!$D$9)*(Assumptions!$E$9-Assumptions!$D$9)),Assumptions!$F$9-SQRT((1-'Random Draws'!F1167)*(Assumptions!$F$9-Assumptions!$D$9)*(Assumptions!$F$9-Assumptions!$E$9)))</f>
        <v>0.258814812697356</v>
      </c>
      <c r="I1167" s="19" t="n">
        <f aca="false">IF('Random Draws'!G1167&lt;(Assumptions!$E$10-Assumptions!$D$10)/(Assumptions!$F$10-Assumptions!$D$10),Assumptions!$D$10+SQRT('Random Draws'!G1167*(Assumptions!$F$10-Assumptions!$D$10)*(Assumptions!$E$10-Assumptions!$D$10)),Assumptions!$F$10-SQRT((1-'Random Draws'!G1167)*(Assumptions!$F$10-Assumptions!$D$10)*(Assumptions!$F$10-Assumptions!$E$10)))</f>
        <v>0.026404806740967</v>
      </c>
      <c r="J1167" s="19" t="n">
        <f aca="false">IF('Random Draws'!H1167&lt;(Assumptions!$E$11-Assumptions!$D$11)/(Assumptions!$F$11-Assumptions!$D$11),Assumptions!$D$11+SQRT('Random Draws'!H1167*(Assumptions!$F$11-Assumptions!$D$11)*(Assumptions!$E$11-Assumptions!$D$11)),Assumptions!$F$11-SQRT((1-'Random Draws'!H1167)*(Assumptions!$F$11-Assumptions!$D$11)*(Assumptions!$F$11-Assumptions!$E$11)))</f>
        <v>0.141812335837503</v>
      </c>
      <c r="K1167" s="19" t="n">
        <f aca="false">MAX(G1167,I1167+Assumptions!$D$21)</f>
        <v>0.08757936860137</v>
      </c>
      <c r="L1167" s="28" t="n">
        <f aca="false">(F1167-Assumptions!$D$15)*(1-H1167)+Assumptions!$D$15-J1167</f>
        <v>0.162413470185313</v>
      </c>
      <c r="M1167" s="21" t="n">
        <f aca="false">Assumptions!$D$14*(1+E1167)^1*L1167-Assumptions!$D$14*(1+E1167)^0*E1167*Assumptions!$D$16</f>
        <v>24.7281384257857</v>
      </c>
      <c r="N1167" s="21" t="n">
        <f aca="false">Assumptions!$D$14*(1+E1167)^2*L1167-Assumptions!$D$14*(1+E1167)^1*E1167*Assumptions!$D$16</f>
        <v>26.2455550391497</v>
      </c>
      <c r="O1167" s="21" t="n">
        <f aca="false">Assumptions!$D$14*(1+E1167)^3*L1167-Assumptions!$D$14*(1+E1167)^2*E1167*Assumptions!$D$16</f>
        <v>27.8560863520057</v>
      </c>
      <c r="P1167" s="21" t="n">
        <f aca="false">Assumptions!$D$14*(1+E1167)^4*L1167-Assumptions!$D$14*(1+E1167)^3*E1167*Assumptions!$D$16</f>
        <v>29.565446251486</v>
      </c>
      <c r="Q1167" s="21" t="n">
        <f aca="false">Assumptions!$D$14*(1+E1167)^5*L1167-Assumptions!$D$14*(1+E1167)^4*E1167*Assumptions!$D$16</f>
        <v>31.3796992514912</v>
      </c>
      <c r="R1167" s="21" t="n">
        <f aca="false">M1167/(1+K1167)+N1167/(1+K1167)^2+O1167/(1+K1167)^3+P1167/(1+K1167)^4+Q1167/(1+K1167)^5</f>
        <v>108.334240605557</v>
      </c>
      <c r="S1167" s="21" t="n">
        <f aca="false">Q1167*(1+I1167)/(K1167-I1167)</f>
        <v>526.497831227856</v>
      </c>
      <c r="T1167" s="21" t="n">
        <f aca="false">R1167+S1167/(1+K1167)^5</f>
        <v>454.346737515551</v>
      </c>
      <c r="U1167" s="8" t="n">
        <f aca="false">(T1167-Assumptions!$D$17)/Assumptions!$D$18</f>
        <v>10.773869500622</v>
      </c>
    </row>
    <row r="1168" customFormat="false" ht="15" hidden="false" customHeight="false" outlineLevel="0" collapsed="false">
      <c r="B1168" s="2" t="n">
        <v>1163</v>
      </c>
      <c r="C1168" s="27" t="n">
        <f aca="false">NORMSDIST('Random Draws'!C1168)</f>
        <v>0.386663027230954</v>
      </c>
      <c r="D1168" s="27" t="n">
        <f aca="false">NORMSDIST(Assumptions!$D$22*'Random Draws'!C1168+SQRT(1-Assumptions!$D$22^2)*'Random Draws'!D1168)</f>
        <v>0.866190240066163</v>
      </c>
      <c r="E1168" s="19" t="n">
        <f aca="false">IF(C1168&lt;(Assumptions!$E$6-Assumptions!$D$6)/(Assumptions!$F$6-Assumptions!$D$6),Assumptions!$D$6+SQRT(C1168*(Assumptions!$F$6-Assumptions!$D$6)*(Assumptions!$E$6-Assumptions!$D$6)),Assumptions!$F$6-SQRT((1-C1168)*(Assumptions!$F$6-Assumptions!$D$6)*(Assumptions!$F$6-Assumptions!$E$6)))</f>
        <v>0.0839694795984075</v>
      </c>
      <c r="F1168" s="19" t="n">
        <f aca="false">IF(D1168&lt;(Assumptions!$E$7-Assumptions!$D$7)/(Assumptions!$F$7-Assumptions!$D$7),Assumptions!$D$7+SQRT(D1168*(Assumptions!$F$7-Assumptions!$D$7)*(Assumptions!$E$7-Assumptions!$D$7)),Assumptions!$F$7-SQRT((1-D1168)*(Assumptions!$F$7-Assumptions!$D$7)*(Assumptions!$F$7-Assumptions!$E$7)))</f>
        <v>0.436864766270138</v>
      </c>
      <c r="G1168" s="19" t="n">
        <f aca="false">MIN(Assumptions!$D$24,MAX(Assumptions!$D$23,Assumptions!$D$8+Assumptions!$E$8*'Random Draws'!E1168))</f>
        <v>0.080368426951557</v>
      </c>
      <c r="H1168" s="19" t="n">
        <f aca="false">IF('Random Draws'!F1168&lt;(Assumptions!$E$9-Assumptions!$D$9)/(Assumptions!$F$9-Assumptions!$D$9),Assumptions!$D$9+SQRT('Random Draws'!F1168*(Assumptions!$F$9-Assumptions!$D$9)*(Assumptions!$E$9-Assumptions!$D$9)),Assumptions!$F$9-SQRT((1-'Random Draws'!F1168)*(Assumptions!$F$9-Assumptions!$D$9)*(Assumptions!$F$9-Assumptions!$E$9)))</f>
        <v>0.296882006186844</v>
      </c>
      <c r="I1168" s="19" t="n">
        <f aca="false">IF('Random Draws'!G1168&lt;(Assumptions!$E$10-Assumptions!$D$10)/(Assumptions!$F$10-Assumptions!$D$10),Assumptions!$D$10+SQRT('Random Draws'!G1168*(Assumptions!$F$10-Assumptions!$D$10)*(Assumptions!$E$10-Assumptions!$D$10)),Assumptions!$F$10-SQRT((1-'Random Draws'!G1168)*(Assumptions!$F$10-Assumptions!$D$10)*(Assumptions!$F$10-Assumptions!$E$10)))</f>
        <v>0.011323918052836</v>
      </c>
      <c r="J1168" s="19" t="n">
        <f aca="false">IF('Random Draws'!H1168&lt;(Assumptions!$E$11-Assumptions!$D$11)/(Assumptions!$F$11-Assumptions!$D$11),Assumptions!$D$11+SQRT('Random Draws'!H1168*(Assumptions!$F$11-Assumptions!$D$11)*(Assumptions!$E$11-Assumptions!$D$11)),Assumptions!$F$11-SQRT((1-'Random Draws'!H1168)*(Assumptions!$F$11-Assumptions!$D$11)*(Assumptions!$F$11-Assumptions!$E$11)))</f>
        <v>0.157598345134327</v>
      </c>
      <c r="K1168" s="19" t="n">
        <f aca="false">MAX(G1168,I1168+Assumptions!$D$21)</f>
        <v>0.080368426951557</v>
      </c>
      <c r="L1168" s="28" t="n">
        <f aca="false">(F1168-Assumptions!$D$15)*(1-H1168)+Assumptions!$D$15-J1168</f>
        <v>0.188163793697475</v>
      </c>
      <c r="M1168" s="21" t="n">
        <f aca="false">Assumptions!$D$14*(1+E1168)^1*L1168-Assumptions!$D$14*(1+E1168)^0*E1168*Assumptions!$D$16</f>
        <v>29.2094851461065</v>
      </c>
      <c r="N1168" s="21" t="n">
        <f aca="false">Assumptions!$D$14*(1+E1168)^2*L1168-Assumptions!$D$14*(1+E1168)^1*E1168*Assumptions!$D$16</f>
        <v>31.6621904131625</v>
      </c>
      <c r="O1168" s="21" t="n">
        <f aca="false">Assumptions!$D$14*(1+E1168)^3*L1168-Assumptions!$D$14*(1+E1168)^2*E1168*Assumptions!$D$16</f>
        <v>34.3208480651014</v>
      </c>
      <c r="P1168" s="21" t="n">
        <f aca="false">Assumptions!$D$14*(1+E1168)^4*L1168-Assumptions!$D$14*(1+E1168)^3*E1168*Assumptions!$D$16</f>
        <v>37.202751816504</v>
      </c>
      <c r="Q1168" s="21" t="n">
        <f aca="false">Assumptions!$D$14*(1+E1168)^5*L1168-Assumptions!$D$14*(1+E1168)^4*E1168*Assumptions!$D$16</f>
        <v>40.3266475261645</v>
      </c>
      <c r="R1168" s="21" t="n">
        <f aca="false">M1168/(1+K1168)+N1168/(1+K1168)^2+O1168/(1+K1168)^3+P1168/(1+K1168)^4+Q1168/(1+K1168)^5</f>
        <v>136.087166866357</v>
      </c>
      <c r="S1168" s="21" t="n">
        <f aca="false">Q1168*(1+I1168)/(K1168-I1168)</f>
        <v>590.681342058932</v>
      </c>
      <c r="T1168" s="21" t="n">
        <f aca="false">R1168+S1168/(1+K1168)^5</f>
        <v>537.40996747152</v>
      </c>
      <c r="U1168" s="8" t="n">
        <f aca="false">(T1168-Assumptions!$D$17)/Assumptions!$D$18</f>
        <v>14.0963986988608</v>
      </c>
    </row>
    <row r="1169" customFormat="false" ht="15" hidden="false" customHeight="false" outlineLevel="0" collapsed="false">
      <c r="B1169" s="2" t="n">
        <v>1164</v>
      </c>
      <c r="C1169" s="27" t="n">
        <f aca="false">NORMSDIST('Random Draws'!C1169)</f>
        <v>0.23707152845841</v>
      </c>
      <c r="D1169" s="27" t="n">
        <f aca="false">NORMSDIST(Assumptions!$D$22*'Random Draws'!C1169+SQRT(1-Assumptions!$D$22^2)*'Random Draws'!D1169)</f>
        <v>0.723695785829715</v>
      </c>
      <c r="E1169" s="19" t="n">
        <f aca="false">IF(C1169&lt;(Assumptions!$E$6-Assumptions!$D$6)/(Assumptions!$F$6-Assumptions!$D$6),Assumptions!$D$6+SQRT(C1169*(Assumptions!$F$6-Assumptions!$D$6)*(Assumptions!$E$6-Assumptions!$D$6)),Assumptions!$F$6-SQRT((1-C1169)*(Assumptions!$F$6-Assumptions!$D$6)*(Assumptions!$F$6-Assumptions!$E$6)))</f>
        <v>0.0744290232549814</v>
      </c>
      <c r="F1169" s="19" t="n">
        <f aca="false">IF(D1169&lt;(Assumptions!$E$7-Assumptions!$D$7)/(Assumptions!$F$7-Assumptions!$D$7),Assumptions!$D$7+SQRT(D1169*(Assumptions!$F$7-Assumptions!$D$7)*(Assumptions!$E$7-Assumptions!$D$7)),Assumptions!$F$7-SQRT((1-D1169)*(Assumptions!$F$7-Assumptions!$D$7)*(Assumptions!$F$7-Assumptions!$E$7)))</f>
        <v>0.426755198050204</v>
      </c>
      <c r="G1169" s="19" t="n">
        <f aca="false">MIN(Assumptions!$D$24,MAX(Assumptions!$D$23,Assumptions!$D$8+Assumptions!$E$8*'Random Draws'!E1169))</f>
        <v>0.093062119049468</v>
      </c>
      <c r="H1169" s="19" t="n">
        <f aca="false">IF('Random Draws'!F1169&lt;(Assumptions!$E$9-Assumptions!$D$9)/(Assumptions!$F$9-Assumptions!$D$9),Assumptions!$D$9+SQRT('Random Draws'!F1169*(Assumptions!$F$9-Assumptions!$D$9)*(Assumptions!$E$9-Assumptions!$D$9)),Assumptions!$F$9-SQRT((1-'Random Draws'!F1169)*(Assumptions!$F$9-Assumptions!$D$9)*(Assumptions!$F$9-Assumptions!$E$9)))</f>
        <v>0.262075332528016</v>
      </c>
      <c r="I1169" s="19" t="n">
        <f aca="false">IF('Random Draws'!G1169&lt;(Assumptions!$E$10-Assumptions!$D$10)/(Assumptions!$F$10-Assumptions!$D$10),Assumptions!$D$10+SQRT('Random Draws'!G1169*(Assumptions!$F$10-Assumptions!$D$10)*(Assumptions!$E$10-Assumptions!$D$10)),Assumptions!$F$10-SQRT((1-'Random Draws'!G1169)*(Assumptions!$F$10-Assumptions!$D$10)*(Assumptions!$F$10-Assumptions!$E$10)))</f>
        <v>0.0196097892304995</v>
      </c>
      <c r="J1169" s="19" t="n">
        <f aca="false">IF('Random Draws'!H1169&lt;(Assumptions!$E$11-Assumptions!$D$11)/(Assumptions!$F$11-Assumptions!$D$11),Assumptions!$D$11+SQRT('Random Draws'!H1169*(Assumptions!$F$11-Assumptions!$D$11)*(Assumptions!$E$11-Assumptions!$D$11)),Assumptions!$F$11-SQRT((1-'Random Draws'!H1169)*(Assumptions!$F$11-Assumptions!$D$11)*(Assumptions!$F$11-Assumptions!$E$11)))</f>
        <v>0.142939500454282</v>
      </c>
      <c r="K1169" s="19" t="n">
        <f aca="false">MAX(G1169,I1169+Assumptions!$D$21)</f>
        <v>0.093062119049468</v>
      </c>
      <c r="L1169" s="28" t="n">
        <f aca="false">(F1169-Assumptions!$D$15)*(1-H1169)+Assumptions!$D$15-J1169</f>
        <v>0.206043480387498</v>
      </c>
      <c r="M1169" s="21" t="n">
        <f aca="false">Assumptions!$D$14*(1+E1169)^1*L1169-Assumptions!$D$14*(1+E1169)^0*E1169*Assumptions!$D$16</f>
        <v>31.7762025790563</v>
      </c>
      <c r="N1169" s="21" t="n">
        <f aca="false">Assumptions!$D$14*(1+E1169)^2*L1169-Assumptions!$D$14*(1+E1169)^1*E1169*Assumptions!$D$16</f>
        <v>34.1412742997679</v>
      </c>
      <c r="O1169" s="21" t="n">
        <f aca="false">Assumptions!$D$14*(1+E1169)^3*L1169-Assumptions!$D$14*(1+E1169)^2*E1169*Assumptions!$D$16</f>
        <v>36.68237599858</v>
      </c>
      <c r="P1169" s="21" t="n">
        <f aca="false">Assumptions!$D$14*(1+E1169)^4*L1169-Assumptions!$D$14*(1+E1169)^3*E1169*Assumptions!$D$16</f>
        <v>39.4126094148263</v>
      </c>
      <c r="Q1169" s="21" t="n">
        <f aca="false">Assumptions!$D$14*(1+E1169)^5*L1169-Assumptions!$D$14*(1+E1169)^4*E1169*Assumptions!$D$16</f>
        <v>42.3460514375019</v>
      </c>
      <c r="R1169" s="21" t="n">
        <f aca="false">M1169/(1+K1169)+N1169/(1+K1169)^2+O1169/(1+K1169)^3+P1169/(1+K1169)^4+Q1169/(1+K1169)^5</f>
        <v>140.482203303553</v>
      </c>
      <c r="S1169" s="21" t="n">
        <f aca="false">Q1169*(1+I1169)/(K1169-I1169)</f>
        <v>587.815916627129</v>
      </c>
      <c r="T1169" s="21" t="n">
        <f aca="false">R1169+S1169/(1+K1169)^5</f>
        <v>517.200854812012</v>
      </c>
      <c r="U1169" s="8" t="n">
        <f aca="false">(T1169-Assumptions!$D$17)/Assumptions!$D$18</f>
        <v>13.2880341924805</v>
      </c>
    </row>
    <row r="1170" customFormat="false" ht="15" hidden="false" customHeight="false" outlineLevel="0" collapsed="false">
      <c r="B1170" s="2" t="n">
        <v>1165</v>
      </c>
      <c r="C1170" s="27" t="n">
        <f aca="false">NORMSDIST('Random Draws'!C1170)</f>
        <v>0.556800768466869</v>
      </c>
      <c r="D1170" s="27" t="n">
        <f aca="false">NORMSDIST(Assumptions!$D$22*'Random Draws'!C1170+SQRT(1-Assumptions!$D$22^2)*'Random Draws'!D1170)</f>
        <v>0.0881558555124557</v>
      </c>
      <c r="E1170" s="19" t="n">
        <f aca="false">IF(C1170&lt;(Assumptions!$E$6-Assumptions!$D$6)/(Assumptions!$F$6-Assumptions!$D$6),Assumptions!$D$6+SQRT(C1170*(Assumptions!$F$6-Assumptions!$D$6)*(Assumptions!$E$6-Assumptions!$D$6)),Assumptions!$F$6-SQRT((1-C1170)*(Assumptions!$F$6-Assumptions!$D$6)*(Assumptions!$F$6-Assumptions!$E$6)))</f>
        <v>0.0929256316275443</v>
      </c>
      <c r="F1170" s="19" t="n">
        <f aca="false">IF(D1170&lt;(Assumptions!$E$7-Assumptions!$D$7)/(Assumptions!$F$7-Assumptions!$D$7),Assumptions!$D$7+SQRT(D1170*(Assumptions!$F$7-Assumptions!$D$7)*(Assumptions!$E$7-Assumptions!$D$7)),Assumptions!$F$7-SQRT((1-D1170)*(Assumptions!$F$7-Assumptions!$D$7)*(Assumptions!$F$7-Assumptions!$E$7)))</f>
        <v>0.382998589806219</v>
      </c>
      <c r="G1170" s="19" t="n">
        <f aca="false">MIN(Assumptions!$D$24,MAX(Assumptions!$D$23,Assumptions!$D$8+Assumptions!$E$8*'Random Draws'!E1170))</f>
        <v>0.080525092822171</v>
      </c>
      <c r="H1170" s="19" t="n">
        <f aca="false">IF('Random Draws'!F1170&lt;(Assumptions!$E$9-Assumptions!$D$9)/(Assumptions!$F$9-Assumptions!$D$9),Assumptions!$D$9+SQRT('Random Draws'!F1170*(Assumptions!$F$9-Assumptions!$D$9)*(Assumptions!$E$9-Assumptions!$D$9)),Assumptions!$F$9-SQRT((1-'Random Draws'!F1170)*(Assumptions!$F$9-Assumptions!$D$9)*(Assumptions!$F$9-Assumptions!$E$9)))</f>
        <v>0.321519507994471</v>
      </c>
      <c r="I1170" s="19" t="n">
        <f aca="false">IF('Random Draws'!G1170&lt;(Assumptions!$E$10-Assumptions!$D$10)/(Assumptions!$F$10-Assumptions!$D$10),Assumptions!$D$10+SQRT('Random Draws'!G1170*(Assumptions!$F$10-Assumptions!$D$10)*(Assumptions!$E$10-Assumptions!$D$10)),Assumptions!$F$10-SQRT((1-'Random Draws'!G1170)*(Assumptions!$F$10-Assumptions!$D$10)*(Assumptions!$F$10-Assumptions!$E$10)))</f>
        <v>0.0190624160789839</v>
      </c>
      <c r="J1170" s="19" t="n">
        <f aca="false">IF('Random Draws'!H1170&lt;(Assumptions!$E$11-Assumptions!$D$11)/(Assumptions!$F$11-Assumptions!$D$11),Assumptions!$D$11+SQRT('Random Draws'!H1170*(Assumptions!$F$11-Assumptions!$D$11)*(Assumptions!$E$11-Assumptions!$D$11)),Assumptions!$F$11-SQRT((1-'Random Draws'!H1170)*(Assumptions!$F$11-Assumptions!$D$11)*(Assumptions!$F$11-Assumptions!$E$11)))</f>
        <v>0.199557127523462</v>
      </c>
      <c r="K1170" s="19" t="n">
        <f aca="false">MAX(G1170,I1170+Assumptions!$D$21)</f>
        <v>0.080525092822171</v>
      </c>
      <c r="L1170" s="28" t="n">
        <f aca="false">(F1170-Assumptions!$D$15)*(1-H1170)+Assumptions!$D$15-J1170</f>
        <v>0.102097480164967</v>
      </c>
      <c r="M1170" s="21" t="n">
        <f aca="false">Assumptions!$D$14*(1+E1170)^1*L1170-Assumptions!$D$14*(1+E1170)^0*E1170*Assumptions!$D$16</f>
        <v>15.7755916869673</v>
      </c>
      <c r="N1170" s="21" t="n">
        <f aca="false">Assumptions!$D$14*(1+E1170)^2*L1170-Assumptions!$D$14*(1+E1170)^1*E1170*Assumptions!$D$16</f>
        <v>17.241548508777</v>
      </c>
      <c r="O1170" s="21" t="n">
        <f aca="false">Assumptions!$D$14*(1+E1170)^3*L1170-Assumptions!$D$14*(1+E1170)^2*E1170*Assumptions!$D$16</f>
        <v>18.8437302941921</v>
      </c>
      <c r="P1170" s="21" t="n">
        <f aca="false">Assumptions!$D$14*(1+E1170)^4*L1170-Assumptions!$D$14*(1+E1170)^3*E1170*Assumptions!$D$16</f>
        <v>20.594795833999</v>
      </c>
      <c r="Q1170" s="21" t="n">
        <f aca="false">Assumptions!$D$14*(1+E1170)^5*L1170-Assumptions!$D$14*(1+E1170)^4*E1170*Assumptions!$D$16</f>
        <v>22.5085802451136</v>
      </c>
      <c r="R1170" s="21" t="n">
        <f aca="false">M1170/(1+K1170)+N1170/(1+K1170)^2+O1170/(1+K1170)^3+P1170/(1+K1170)^4+Q1170/(1+K1170)^5</f>
        <v>74.694540874208</v>
      </c>
      <c r="S1170" s="21" t="n">
        <f aca="false">Q1170*(1+I1170)/(K1170-I1170)</f>
        <v>373.196375142183</v>
      </c>
      <c r="T1170" s="21" t="n">
        <f aca="false">R1170+S1170/(1+K1170)^5</f>
        <v>328.069173747622</v>
      </c>
      <c r="U1170" s="8" t="n">
        <f aca="false">(T1170-Assumptions!$D$17)/Assumptions!$D$18</f>
        <v>5.72276694990487</v>
      </c>
    </row>
    <row r="1171" customFormat="false" ht="15" hidden="false" customHeight="false" outlineLevel="0" collapsed="false">
      <c r="B1171" s="2" t="n">
        <v>1166</v>
      </c>
      <c r="C1171" s="27" t="n">
        <f aca="false">NORMSDIST('Random Draws'!C1171)</f>
        <v>0.23246932127175</v>
      </c>
      <c r="D1171" s="27" t="n">
        <f aca="false">NORMSDIST(Assumptions!$D$22*'Random Draws'!C1171+SQRT(1-Assumptions!$D$22^2)*'Random Draws'!D1171)</f>
        <v>0.50250568703999</v>
      </c>
      <c r="E1171" s="19" t="n">
        <f aca="false">IF(C1171&lt;(Assumptions!$E$6-Assumptions!$D$6)/(Assumptions!$F$6-Assumptions!$D$6),Assumptions!$D$6+SQRT(C1171*(Assumptions!$F$6-Assumptions!$D$6)*(Assumptions!$E$6-Assumptions!$D$6)),Assumptions!$F$6-SQRT((1-C1171)*(Assumptions!$F$6-Assumptions!$D$6)*(Assumptions!$F$6-Assumptions!$E$6)))</f>
        <v>0.0740932046947592</v>
      </c>
      <c r="F1171" s="19" t="n">
        <f aca="false">IF(D1171&lt;(Assumptions!$E$7-Assumptions!$D$7)/(Assumptions!$F$7-Assumptions!$D$7),Assumptions!$D$7+SQRT(D1171*(Assumptions!$F$7-Assumptions!$D$7)*(Assumptions!$E$7-Assumptions!$D$7)),Assumptions!$F$7-SQRT((1-D1171)*(Assumptions!$F$7-Assumptions!$D$7)*(Assumptions!$F$7-Assumptions!$E$7)))</f>
        <v>0.414909326368477</v>
      </c>
      <c r="G1171" s="19" t="n">
        <f aca="false">MIN(Assumptions!$D$24,MAX(Assumptions!$D$23,Assumptions!$D$8+Assumptions!$E$8*'Random Draws'!E1171))</f>
        <v>0.090073443107029</v>
      </c>
      <c r="H1171" s="19" t="n">
        <f aca="false">IF('Random Draws'!F1171&lt;(Assumptions!$E$9-Assumptions!$D$9)/(Assumptions!$F$9-Assumptions!$D$9),Assumptions!$D$9+SQRT('Random Draws'!F1171*(Assumptions!$F$9-Assumptions!$D$9)*(Assumptions!$E$9-Assumptions!$D$9)),Assumptions!$F$9-SQRT((1-'Random Draws'!F1171)*(Assumptions!$F$9-Assumptions!$D$9)*(Assumptions!$F$9-Assumptions!$E$9)))</f>
        <v>0.31268583321265</v>
      </c>
      <c r="I1171" s="19" t="n">
        <f aca="false">IF('Random Draws'!G1171&lt;(Assumptions!$E$10-Assumptions!$D$10)/(Assumptions!$F$10-Assumptions!$D$10),Assumptions!$D$10+SQRT('Random Draws'!G1171*(Assumptions!$F$10-Assumptions!$D$10)*(Assumptions!$E$10-Assumptions!$D$10)),Assumptions!$F$10-SQRT((1-'Random Draws'!G1171)*(Assumptions!$F$10-Assumptions!$D$10)*(Assumptions!$F$10-Assumptions!$E$10)))</f>
        <v>0.0194219426869078</v>
      </c>
      <c r="J1171" s="19" t="n">
        <f aca="false">IF('Random Draws'!H1171&lt;(Assumptions!$E$11-Assumptions!$D$11)/(Assumptions!$F$11-Assumptions!$D$11),Assumptions!$D$11+SQRT('Random Draws'!H1171*(Assumptions!$F$11-Assumptions!$D$11)*(Assumptions!$E$11-Assumptions!$D$11)),Assumptions!$F$11-SQRT((1-'Random Draws'!H1171)*(Assumptions!$F$11-Assumptions!$D$11)*(Assumptions!$F$11-Assumptions!$E$11)))</f>
        <v>0.163147845276665</v>
      </c>
      <c r="K1171" s="19" t="n">
        <f aca="false">MAX(G1171,I1171+Assumptions!$D$21)</f>
        <v>0.090073443107029</v>
      </c>
      <c r="L1171" s="28" t="n">
        <f aca="false">(F1171-Assumptions!$D$15)*(1-H1171)+Assumptions!$D$15-J1171</f>
        <v>0.16267437098623</v>
      </c>
      <c r="M1171" s="21" t="n">
        <f aca="false">Assumptions!$D$14*(1+E1171)^1*L1171-Assumptions!$D$14*(1+E1171)^0*E1171*Assumptions!$D$16</f>
        <v>25.0131728454519</v>
      </c>
      <c r="N1171" s="21" t="n">
        <f aca="false">Assumptions!$D$14*(1+E1171)^2*L1171-Assumptions!$D$14*(1+E1171)^1*E1171*Assumptions!$D$16</f>
        <v>26.8664789811553</v>
      </c>
      <c r="O1171" s="21" t="n">
        <f aca="false">Assumptions!$D$14*(1+E1171)^3*L1171-Assumptions!$D$14*(1+E1171)^2*E1171*Assumptions!$D$16</f>
        <v>28.8571025077335</v>
      </c>
      <c r="P1171" s="21" t="n">
        <f aca="false">Assumptions!$D$14*(1+E1171)^4*L1171-Assumptions!$D$14*(1+E1171)^3*E1171*Assumptions!$D$16</f>
        <v>30.9952177107366</v>
      </c>
      <c r="Q1171" s="21" t="n">
        <f aca="false">Assumptions!$D$14*(1+E1171)^5*L1171-Assumptions!$D$14*(1+E1171)^4*E1171*Assumptions!$D$16</f>
        <v>33.2917527211369</v>
      </c>
      <c r="R1171" s="21" t="n">
        <f aca="false">M1171/(1+K1171)+N1171/(1+K1171)^2+O1171/(1+K1171)^3+P1171/(1+K1171)^4+Q1171/(1+K1171)^5</f>
        <v>111.41666762812</v>
      </c>
      <c r="S1171" s="21" t="n">
        <f aca="false">Q1171*(1+I1171)/(K1171-I1171)</f>
        <v>480.362667921034</v>
      </c>
      <c r="T1171" s="21" t="n">
        <f aca="false">R1171+S1171/(1+K1171)^5</f>
        <v>423.514284023821</v>
      </c>
      <c r="U1171" s="8" t="n">
        <f aca="false">(T1171-Assumptions!$D$17)/Assumptions!$D$18</f>
        <v>9.54057136095285</v>
      </c>
    </row>
    <row r="1172" customFormat="false" ht="15" hidden="false" customHeight="false" outlineLevel="0" collapsed="false">
      <c r="B1172" s="2" t="n">
        <v>1167</v>
      </c>
      <c r="C1172" s="27" t="n">
        <f aca="false">NORMSDIST('Random Draws'!C1172)</f>
        <v>0.691114753788742</v>
      </c>
      <c r="D1172" s="27" t="n">
        <f aca="false">NORMSDIST(Assumptions!$D$22*'Random Draws'!C1172+SQRT(1-Assumptions!$D$22^2)*'Random Draws'!D1172)</f>
        <v>0.332140765510691</v>
      </c>
      <c r="E1172" s="19" t="n">
        <f aca="false">IF(C1172&lt;(Assumptions!$E$6-Assumptions!$D$6)/(Assumptions!$F$6-Assumptions!$D$6),Assumptions!$D$6+SQRT(C1172*(Assumptions!$F$6-Assumptions!$D$6)*(Assumptions!$E$6-Assumptions!$D$6)),Assumptions!$F$6-SQRT((1-C1172)*(Assumptions!$F$6-Assumptions!$D$6)*(Assumptions!$F$6-Assumptions!$E$6)))</f>
        <v>0.100700811318091</v>
      </c>
      <c r="F1172" s="19" t="n">
        <f aca="false">IF(D1172&lt;(Assumptions!$E$7-Assumptions!$D$7)/(Assumptions!$F$7-Assumptions!$D$7),Assumptions!$D$7+SQRT(D1172*(Assumptions!$F$7-Assumptions!$D$7)*(Assumptions!$E$7-Assumptions!$D$7)),Assumptions!$F$7-SQRT((1-D1172)*(Assumptions!$F$7-Assumptions!$D$7)*(Assumptions!$F$7-Assumptions!$E$7)))</f>
        <v>0.40464128798617</v>
      </c>
      <c r="G1172" s="19" t="n">
        <f aca="false">MIN(Assumptions!$D$24,MAX(Assumptions!$D$23,Assumptions!$D$8+Assumptions!$E$8*'Random Draws'!E1172))</f>
        <v>0.085417883077491</v>
      </c>
      <c r="H1172" s="19" t="n">
        <f aca="false">IF('Random Draws'!F1172&lt;(Assumptions!$E$9-Assumptions!$D$9)/(Assumptions!$F$9-Assumptions!$D$9),Assumptions!$D$9+SQRT('Random Draws'!F1172*(Assumptions!$F$9-Assumptions!$D$9)*(Assumptions!$E$9-Assumptions!$D$9)),Assumptions!$F$9-SQRT((1-'Random Draws'!F1172)*(Assumptions!$F$9-Assumptions!$D$9)*(Assumptions!$F$9-Assumptions!$E$9)))</f>
        <v>0.274215782648339</v>
      </c>
      <c r="I1172" s="19" t="n">
        <f aca="false">IF('Random Draws'!G1172&lt;(Assumptions!$E$10-Assumptions!$D$10)/(Assumptions!$F$10-Assumptions!$D$10),Assumptions!$D$10+SQRT('Random Draws'!G1172*(Assumptions!$F$10-Assumptions!$D$10)*(Assumptions!$E$10-Assumptions!$D$10)),Assumptions!$F$10-SQRT((1-'Random Draws'!G1172)*(Assumptions!$F$10-Assumptions!$D$10)*(Assumptions!$F$10-Assumptions!$E$10)))</f>
        <v>0.0155876552115825</v>
      </c>
      <c r="J1172" s="19" t="n">
        <f aca="false">IF('Random Draws'!H1172&lt;(Assumptions!$E$11-Assumptions!$D$11)/(Assumptions!$F$11-Assumptions!$D$11),Assumptions!$D$11+SQRT('Random Draws'!H1172*(Assumptions!$F$11-Assumptions!$D$11)*(Assumptions!$E$11-Assumptions!$D$11)),Assumptions!$F$11-SQRT((1-'Random Draws'!H1172)*(Assumptions!$F$11-Assumptions!$D$11)*(Assumptions!$F$11-Assumptions!$E$11)))</f>
        <v>0.170846546109576</v>
      </c>
      <c r="K1172" s="19" t="n">
        <f aca="false">MAX(G1172,I1172+Assumptions!$D$21)</f>
        <v>0.085417883077491</v>
      </c>
      <c r="L1172" s="28" t="n">
        <f aca="false">(F1172-Assumptions!$D$15)*(1-H1172)+Assumptions!$D$15-J1172</f>
        <v>0.158483766143918</v>
      </c>
      <c r="M1172" s="21" t="n">
        <f aca="false">Assumptions!$D$14*(1+E1172)^1*L1172-Assumptions!$D$14*(1+E1172)^0*E1172*Assumptions!$D$16</f>
        <v>24.8562169171931</v>
      </c>
      <c r="N1172" s="21" t="n">
        <f aca="false">Assumptions!$D$14*(1+E1172)^2*L1172-Assumptions!$D$14*(1+E1172)^1*E1172*Assumptions!$D$16</f>
        <v>27.3592581270529</v>
      </c>
      <c r="O1172" s="21" t="n">
        <f aca="false">Assumptions!$D$14*(1+E1172)^3*L1172-Assumptions!$D$14*(1+E1172)^2*E1172*Assumptions!$D$16</f>
        <v>30.1143576175082</v>
      </c>
      <c r="P1172" s="21" t="n">
        <f aca="false">Assumptions!$D$14*(1+E1172)^4*L1172-Assumptions!$D$14*(1+E1172)^3*E1172*Assumptions!$D$16</f>
        <v>33.1468978619144</v>
      </c>
      <c r="Q1172" s="21" t="n">
        <f aca="false">Assumptions!$D$14*(1+E1172)^5*L1172-Assumptions!$D$14*(1+E1172)^4*E1172*Assumptions!$D$16</f>
        <v>36.4848173692871</v>
      </c>
      <c r="R1172" s="21" t="n">
        <f aca="false">M1172/(1+K1172)+N1172/(1+K1172)^2+O1172/(1+K1172)^3+P1172/(1+K1172)^4+Q1172/(1+K1172)^5</f>
        <v>117.770790339539</v>
      </c>
      <c r="S1172" s="21" t="n">
        <f aca="false">Q1172*(1+I1172)/(K1172-I1172)</f>
        <v>530.623073349397</v>
      </c>
      <c r="T1172" s="21" t="n">
        <f aca="false">R1172+S1172/(1+K1172)^5</f>
        <v>469.980453926797</v>
      </c>
      <c r="U1172" s="8" t="n">
        <f aca="false">(T1172-Assumptions!$D$17)/Assumptions!$D$18</f>
        <v>11.3992181570719</v>
      </c>
    </row>
    <row r="1173" customFormat="false" ht="15" hidden="false" customHeight="false" outlineLevel="0" collapsed="false">
      <c r="B1173" s="2" t="n">
        <v>1168</v>
      </c>
      <c r="C1173" s="27" t="n">
        <f aca="false">NORMSDIST('Random Draws'!C1173)</f>
        <v>0.662366712381632</v>
      </c>
      <c r="D1173" s="27" t="n">
        <f aca="false">NORMSDIST(Assumptions!$D$22*'Random Draws'!C1173+SQRT(1-Assumptions!$D$22^2)*'Random Draws'!D1173)</f>
        <v>0.505334702727408</v>
      </c>
      <c r="E1173" s="19" t="n">
        <f aca="false">IF(C1173&lt;(Assumptions!$E$6-Assumptions!$D$6)/(Assumptions!$F$6-Assumptions!$D$6),Assumptions!$D$6+SQRT(C1173*(Assumptions!$F$6-Assumptions!$D$6)*(Assumptions!$E$6-Assumptions!$D$6)),Assumptions!$F$6-SQRT((1-C1173)*(Assumptions!$F$6-Assumptions!$D$6)*(Assumptions!$F$6-Assumptions!$E$6)))</f>
        <v>0.0989126973616929</v>
      </c>
      <c r="F1173" s="19" t="n">
        <f aca="false">IF(D1173&lt;(Assumptions!$E$7-Assumptions!$D$7)/(Assumptions!$F$7-Assumptions!$D$7),Assumptions!$D$7+SQRT(D1173*(Assumptions!$F$7-Assumptions!$D$7)*(Assumptions!$E$7-Assumptions!$D$7)),Assumptions!$F$7-SQRT((1-D1173)*(Assumptions!$F$7-Assumptions!$D$7)*(Assumptions!$F$7-Assumptions!$E$7)))</f>
        <v>0.415063674199643</v>
      </c>
      <c r="G1173" s="19" t="n">
        <f aca="false">MIN(Assumptions!$D$24,MAX(Assumptions!$D$23,Assumptions!$D$8+Assumptions!$E$8*'Random Draws'!E1173))</f>
        <v>0.083782516095363</v>
      </c>
      <c r="H1173" s="19" t="n">
        <f aca="false">IF('Random Draws'!F1173&lt;(Assumptions!$E$9-Assumptions!$D$9)/(Assumptions!$F$9-Assumptions!$D$9),Assumptions!$D$9+SQRT('Random Draws'!F1173*(Assumptions!$F$9-Assumptions!$D$9)*(Assumptions!$E$9-Assumptions!$D$9)),Assumptions!$F$9-SQRT((1-'Random Draws'!F1173)*(Assumptions!$F$9-Assumptions!$D$9)*(Assumptions!$F$9-Assumptions!$E$9)))</f>
        <v>0.259200497663191</v>
      </c>
      <c r="I1173" s="19" t="n">
        <f aca="false">IF('Random Draws'!G1173&lt;(Assumptions!$E$10-Assumptions!$D$10)/(Assumptions!$F$10-Assumptions!$D$10),Assumptions!$D$10+SQRT('Random Draws'!G1173*(Assumptions!$F$10-Assumptions!$D$10)*(Assumptions!$E$10-Assumptions!$D$10)),Assumptions!$F$10-SQRT((1-'Random Draws'!G1173)*(Assumptions!$F$10-Assumptions!$D$10)*(Assumptions!$F$10-Assumptions!$E$10)))</f>
        <v>0.010505654235051</v>
      </c>
      <c r="J1173" s="19" t="n">
        <f aca="false">IF('Random Draws'!H1173&lt;(Assumptions!$E$11-Assumptions!$D$11)/(Assumptions!$F$11-Assumptions!$D$11),Assumptions!$D$11+SQRT('Random Draws'!H1173*(Assumptions!$F$11-Assumptions!$D$11)*(Assumptions!$E$11-Assumptions!$D$11)),Assumptions!$F$11-SQRT((1-'Random Draws'!H1173)*(Assumptions!$F$11-Assumptions!$D$11)*(Assumptions!$F$11-Assumptions!$E$11)))</f>
        <v>0.163905831098714</v>
      </c>
      <c r="K1173" s="19" t="n">
        <f aca="false">MAX(G1173,I1173+Assumptions!$D$21)</f>
        <v>0.083782516095363</v>
      </c>
      <c r="L1173" s="28" t="n">
        <f aca="false">(F1173-Assumptions!$D$15)*(1-H1173)+Assumptions!$D$15-J1173</f>
        <v>0.177269196882684</v>
      </c>
      <c r="M1173" s="21" t="n">
        <f aca="false">Assumptions!$D$14*(1+E1173)^1*L1173-Assumptions!$D$14*(1+E1173)^0*E1173*Assumptions!$D$16</f>
        <v>27.8162186057729</v>
      </c>
      <c r="N1173" s="21" t="n">
        <f aca="false">Assumptions!$D$14*(1+E1173)^2*L1173-Assumptions!$D$14*(1+E1173)^1*E1173*Assumptions!$D$16</f>
        <v>30.5675958184724</v>
      </c>
      <c r="O1173" s="21" t="n">
        <f aca="false">Assumptions!$D$14*(1+E1173)^3*L1173-Assumptions!$D$14*(1+E1173)^2*E1173*Assumptions!$D$16</f>
        <v>33.5911191727395</v>
      </c>
      <c r="P1173" s="21" t="n">
        <f aca="false">Assumptions!$D$14*(1+E1173)^4*L1173-Assumptions!$D$14*(1+E1173)^3*E1173*Assumptions!$D$16</f>
        <v>36.9137073775132</v>
      </c>
      <c r="Q1173" s="21" t="n">
        <f aca="false">Assumptions!$D$14*(1+E1173)^5*L1173-Assumptions!$D$14*(1+E1173)^4*E1173*Assumptions!$D$16</f>
        <v>40.5649417438433</v>
      </c>
      <c r="R1173" s="21" t="n">
        <f aca="false">M1173/(1+K1173)+N1173/(1+K1173)^2+O1173/(1+K1173)^3+P1173/(1+K1173)^4+Q1173/(1+K1173)^5</f>
        <v>131.962802045331</v>
      </c>
      <c r="S1173" s="21" t="n">
        <f aca="false">Q1173*(1+I1173)/(K1173-I1173)</f>
        <v>559.400361249238</v>
      </c>
      <c r="T1173" s="21" t="n">
        <f aca="false">R1173+S1173/(1+K1173)^5</f>
        <v>506.083761694632</v>
      </c>
      <c r="U1173" s="8" t="n">
        <f aca="false">(T1173-Assumptions!$D$17)/Assumptions!$D$18</f>
        <v>12.8433504677853</v>
      </c>
    </row>
    <row r="1174" customFormat="false" ht="15" hidden="false" customHeight="false" outlineLevel="0" collapsed="false">
      <c r="B1174" s="2" t="n">
        <v>1169</v>
      </c>
      <c r="C1174" s="27" t="n">
        <f aca="false">NORMSDIST('Random Draws'!C1174)</f>
        <v>0.556277653406498</v>
      </c>
      <c r="D1174" s="27" t="n">
        <f aca="false">NORMSDIST(Assumptions!$D$22*'Random Draws'!C1174+SQRT(1-Assumptions!$D$22^2)*'Random Draws'!D1174)</f>
        <v>0.221679575476936</v>
      </c>
      <c r="E1174" s="19" t="n">
        <f aca="false">IF(C1174&lt;(Assumptions!$E$6-Assumptions!$D$6)/(Assumptions!$F$6-Assumptions!$D$6),Assumptions!$D$6+SQRT(C1174*(Assumptions!$F$6-Assumptions!$D$6)*(Assumptions!$E$6-Assumptions!$D$6)),Assumptions!$F$6-SQRT((1-C1174)*(Assumptions!$F$6-Assumptions!$D$6)*(Assumptions!$F$6-Assumptions!$E$6)))</f>
        <v>0.0928978585097502</v>
      </c>
      <c r="F1174" s="19" t="n">
        <f aca="false">IF(D1174&lt;(Assumptions!$E$7-Assumptions!$D$7)/(Assumptions!$F$7-Assumptions!$D$7),Assumptions!$D$7+SQRT(D1174*(Assumptions!$F$7-Assumptions!$D$7)*(Assumptions!$E$7-Assumptions!$D$7)),Assumptions!$F$7-SQRT((1-D1174)*(Assumptions!$F$7-Assumptions!$D$7)*(Assumptions!$F$7-Assumptions!$E$7)))</f>
        <v>0.396470226937347</v>
      </c>
      <c r="G1174" s="19" t="n">
        <f aca="false">MIN(Assumptions!$D$24,MAX(Assumptions!$D$23,Assumptions!$D$8+Assumptions!$E$8*'Random Draws'!E1174))</f>
        <v>0.095811986982005</v>
      </c>
      <c r="H1174" s="19" t="n">
        <f aca="false">IF('Random Draws'!F1174&lt;(Assumptions!$E$9-Assumptions!$D$9)/(Assumptions!$F$9-Assumptions!$D$9),Assumptions!$D$9+SQRT('Random Draws'!F1174*(Assumptions!$F$9-Assumptions!$D$9)*(Assumptions!$E$9-Assumptions!$D$9)),Assumptions!$F$9-SQRT((1-'Random Draws'!F1174)*(Assumptions!$F$9-Assumptions!$D$9)*(Assumptions!$F$9-Assumptions!$E$9)))</f>
        <v>0.290392271660935</v>
      </c>
      <c r="I1174" s="19" t="n">
        <f aca="false">IF('Random Draws'!G1174&lt;(Assumptions!$E$10-Assumptions!$D$10)/(Assumptions!$F$10-Assumptions!$D$10),Assumptions!$D$10+SQRT('Random Draws'!G1174*(Assumptions!$F$10-Assumptions!$D$10)*(Assumptions!$E$10-Assumptions!$D$10)),Assumptions!$F$10-SQRT((1-'Random Draws'!G1174)*(Assumptions!$F$10-Assumptions!$D$10)*(Assumptions!$F$10-Assumptions!$E$10)))</f>
        <v>0.0177396367122285</v>
      </c>
      <c r="J1174" s="19" t="n">
        <f aca="false">IF('Random Draws'!H1174&lt;(Assumptions!$E$11-Assumptions!$D$11)/(Assumptions!$F$11-Assumptions!$D$11),Assumptions!$D$11+SQRT('Random Draws'!H1174*(Assumptions!$F$11-Assumptions!$D$11)*(Assumptions!$E$11-Assumptions!$D$11)),Assumptions!$F$11-SQRT((1-'Random Draws'!H1174)*(Assumptions!$F$11-Assumptions!$D$11)*(Assumptions!$F$11-Assumptions!$E$11)))</f>
        <v>0.180761357076983</v>
      </c>
      <c r="K1174" s="19" t="n">
        <f aca="false">MAX(G1174,I1174+Assumptions!$D$21)</f>
        <v>0.095811986982005</v>
      </c>
      <c r="L1174" s="28" t="n">
        <f aca="false">(F1174-Assumptions!$D$15)*(1-H1174)+Assumptions!$D$15-J1174</f>
        <v>0.138327975330023</v>
      </c>
      <c r="M1174" s="21" t="n">
        <f aca="false">Assumptions!$D$14*(1+E1174)^1*L1174-Assumptions!$D$14*(1+E1174)^0*E1174*Assumptions!$D$16</f>
        <v>21.5167547769574</v>
      </c>
      <c r="N1174" s="21" t="n">
        <f aca="false">Assumptions!$D$14*(1+E1174)^2*L1174-Assumptions!$D$14*(1+E1174)^1*E1174*Assumptions!$D$16</f>
        <v>23.5156152178162</v>
      </c>
      <c r="O1174" s="21" t="n">
        <f aca="false">Assumptions!$D$14*(1+E1174)^3*L1174-Assumptions!$D$14*(1+E1174)^2*E1174*Assumptions!$D$16</f>
        <v>25.7001655130907</v>
      </c>
      <c r="P1174" s="21" t="n">
        <f aca="false">Assumptions!$D$14*(1+E1174)^4*L1174-Assumptions!$D$14*(1+E1174)^3*E1174*Assumptions!$D$16</f>
        <v>28.0876558526029</v>
      </c>
      <c r="Q1174" s="21" t="n">
        <f aca="false">Assumptions!$D$14*(1+E1174)^5*L1174-Assumptions!$D$14*(1+E1174)^4*E1174*Assumptions!$D$16</f>
        <v>30.6969389318686</v>
      </c>
      <c r="R1174" s="21" t="n">
        <f aca="false">M1174/(1+K1174)+N1174/(1+K1174)^2+O1174/(1+K1174)^3+P1174/(1+K1174)^4+Q1174/(1+K1174)^5</f>
        <v>97.6564344509253</v>
      </c>
      <c r="S1174" s="21" t="n">
        <f aca="false">Q1174*(1+I1174)/(K1174-I1174)</f>
        <v>400.160765863246</v>
      </c>
      <c r="T1174" s="21" t="n">
        <f aca="false">R1174+S1174/(1+K1174)^5</f>
        <v>350.909243632446</v>
      </c>
      <c r="U1174" s="8" t="n">
        <f aca="false">(T1174-Assumptions!$D$17)/Assumptions!$D$18</f>
        <v>6.63636974529785</v>
      </c>
    </row>
    <row r="1175" customFormat="false" ht="15" hidden="false" customHeight="false" outlineLevel="0" collapsed="false">
      <c r="B1175" s="2" t="n">
        <v>1170</v>
      </c>
      <c r="C1175" s="27" t="n">
        <f aca="false">NORMSDIST('Random Draws'!C1175)</f>
        <v>0.218407586699203</v>
      </c>
      <c r="D1175" s="27" t="n">
        <f aca="false">NORMSDIST(Assumptions!$D$22*'Random Draws'!C1175+SQRT(1-Assumptions!$D$22^2)*'Random Draws'!D1175)</f>
        <v>0.645768093788512</v>
      </c>
      <c r="E1175" s="19" t="n">
        <f aca="false">IF(C1175&lt;(Assumptions!$E$6-Assumptions!$D$6)/(Assumptions!$F$6-Assumptions!$D$6),Assumptions!$D$6+SQRT(C1175*(Assumptions!$F$6-Assumptions!$D$6)*(Assumptions!$E$6-Assumptions!$D$6)),Assumptions!$F$6-SQRT((1-C1175)*(Assumptions!$F$6-Assumptions!$D$6)*(Assumptions!$F$6-Assumptions!$E$6)))</f>
        <v>0.0730459972386372</v>
      </c>
      <c r="F1175" s="19" t="n">
        <f aca="false">IF(D1175&lt;(Assumptions!$E$7-Assumptions!$D$7)/(Assumptions!$F$7-Assumptions!$D$7),Assumptions!$D$7+SQRT(D1175*(Assumptions!$F$7-Assumptions!$D$7)*(Assumptions!$E$7-Assumptions!$D$7)),Assumptions!$F$7-SQRT((1-D1175)*(Assumptions!$F$7-Assumptions!$D$7)*(Assumptions!$F$7-Assumptions!$E$7)))</f>
        <v>0.422357900897453</v>
      </c>
      <c r="G1175" s="19" t="n">
        <f aca="false">MIN(Assumptions!$D$24,MAX(Assumptions!$D$23,Assumptions!$D$8+Assumptions!$E$8*'Random Draws'!E1175))</f>
        <v>0.078657541764634</v>
      </c>
      <c r="H1175" s="19" t="n">
        <f aca="false">IF('Random Draws'!F1175&lt;(Assumptions!$E$9-Assumptions!$D$9)/(Assumptions!$F$9-Assumptions!$D$9),Assumptions!$D$9+SQRT('Random Draws'!F1175*(Assumptions!$F$9-Assumptions!$D$9)*(Assumptions!$E$9-Assumptions!$D$9)),Assumptions!$F$9-SQRT((1-'Random Draws'!F1175)*(Assumptions!$F$9-Assumptions!$D$9)*(Assumptions!$F$9-Assumptions!$E$9)))</f>
        <v>0.294393438130155</v>
      </c>
      <c r="I1175" s="19" t="n">
        <f aca="false">IF('Random Draws'!G1175&lt;(Assumptions!$E$10-Assumptions!$D$10)/(Assumptions!$F$10-Assumptions!$D$10),Assumptions!$D$10+SQRT('Random Draws'!G1175*(Assumptions!$F$10-Assumptions!$D$10)*(Assumptions!$E$10-Assumptions!$D$10)),Assumptions!$F$10-SQRT((1-'Random Draws'!G1175)*(Assumptions!$F$10-Assumptions!$D$10)*(Assumptions!$F$10-Assumptions!$E$10)))</f>
        <v>0.0205464413369718</v>
      </c>
      <c r="J1175" s="19" t="n">
        <f aca="false">IF('Random Draws'!H1175&lt;(Assumptions!$E$11-Assumptions!$D$11)/(Assumptions!$F$11-Assumptions!$D$11),Assumptions!$D$11+SQRT('Random Draws'!H1175*(Assumptions!$F$11-Assumptions!$D$11)*(Assumptions!$E$11-Assumptions!$D$11)),Assumptions!$F$11-SQRT((1-'Random Draws'!H1175)*(Assumptions!$F$11-Assumptions!$D$11)*(Assumptions!$F$11-Assumptions!$E$11)))</f>
        <v>0.144249249077116</v>
      </c>
      <c r="K1175" s="19" t="n">
        <f aca="false">MAX(G1175,I1175+Assumptions!$D$21)</f>
        <v>0.078657541764634</v>
      </c>
      <c r="L1175" s="28" t="n">
        <f aca="false">(F1175-Assumptions!$D$15)*(1-H1175)+Assumptions!$D$15-J1175</f>
        <v>0.192040404210621</v>
      </c>
      <c r="M1175" s="21" t="n">
        <f aca="false">Assumptions!$D$14*(1+E1175)^1*L1175-Assumptions!$D$14*(1+E1175)^0*E1175*Assumptions!$D$16</f>
        <v>29.562137033725</v>
      </c>
      <c r="N1175" s="21" t="n">
        <f aca="false">Assumptions!$D$14*(1+E1175)^2*L1175-Assumptions!$D$14*(1+E1175)^1*E1175*Assumptions!$D$16</f>
        <v>31.7215328138587</v>
      </c>
      <c r="O1175" s="21" t="n">
        <f aca="false">Assumptions!$D$14*(1+E1175)^3*L1175-Assumptions!$D$14*(1+E1175)^2*E1175*Assumptions!$D$16</f>
        <v>34.0386638121851</v>
      </c>
      <c r="P1175" s="21" t="n">
        <f aca="false">Assumptions!$D$14*(1+E1175)^4*L1175-Assumptions!$D$14*(1+E1175)^3*E1175*Assumptions!$D$16</f>
        <v>36.5250519550169</v>
      </c>
      <c r="Q1175" s="21" t="n">
        <f aca="false">Assumptions!$D$14*(1+E1175)^5*L1175-Assumptions!$D$14*(1+E1175)^4*E1175*Assumptions!$D$16</f>
        <v>39.1930607992642</v>
      </c>
      <c r="R1175" s="21" t="n">
        <f aca="false">M1175/(1+K1175)+N1175/(1+K1175)^2+O1175/(1+K1175)^3+P1175/(1+K1175)^4+Q1175/(1+K1175)^5</f>
        <v>135.61370156316</v>
      </c>
      <c r="S1175" s="21" t="n">
        <f aca="false">Q1175*(1+I1175)/(K1175-I1175)</f>
        <v>688.308058691528</v>
      </c>
      <c r="T1175" s="21" t="n">
        <f aca="false">R1175+S1175/(1+K1175)^5</f>
        <v>606.986951134269</v>
      </c>
      <c r="U1175" s="8" t="n">
        <f aca="false">(T1175-Assumptions!$D$17)/Assumptions!$D$18</f>
        <v>16.8794780453707</v>
      </c>
    </row>
    <row r="1176" customFormat="false" ht="15" hidden="false" customHeight="false" outlineLevel="0" collapsed="false">
      <c r="B1176" s="2" t="n">
        <v>1171</v>
      </c>
      <c r="C1176" s="27" t="n">
        <f aca="false">NORMSDIST('Random Draws'!C1176)</f>
        <v>0.56099417319666</v>
      </c>
      <c r="D1176" s="27" t="n">
        <f aca="false">NORMSDIST(Assumptions!$D$22*'Random Draws'!C1176+SQRT(1-Assumptions!$D$22^2)*'Random Draws'!D1176)</f>
        <v>0.786042836201801</v>
      </c>
      <c r="E1176" s="19" t="n">
        <f aca="false">IF(C1176&lt;(Assumptions!$E$6-Assumptions!$D$6)/(Assumptions!$F$6-Assumptions!$D$6),Assumptions!$D$6+SQRT(C1176*(Assumptions!$F$6-Assumptions!$D$6)*(Assumptions!$E$6-Assumptions!$D$6)),Assumptions!$F$6-SQRT((1-C1176)*(Assumptions!$F$6-Assumptions!$D$6)*(Assumptions!$F$6-Assumptions!$E$6)))</f>
        <v>0.0931488619773575</v>
      </c>
      <c r="F1176" s="19" t="n">
        <f aca="false">IF(D1176&lt;(Assumptions!$E$7-Assumptions!$D$7)/(Assumptions!$F$7-Assumptions!$D$7),Assumptions!$D$7+SQRT(D1176*(Assumptions!$F$7-Assumptions!$D$7)*(Assumptions!$E$7-Assumptions!$D$7)),Assumptions!$F$7-SQRT((1-D1176)*(Assumptions!$F$7-Assumptions!$D$7)*(Assumptions!$F$7-Assumptions!$E$7)))</f>
        <v>0.430745450692366</v>
      </c>
      <c r="G1176" s="19" t="n">
        <f aca="false">MIN(Assumptions!$D$24,MAX(Assumptions!$D$23,Assumptions!$D$8+Assumptions!$E$8*'Random Draws'!E1176))</f>
        <v>0.078293589338687</v>
      </c>
      <c r="H1176" s="19" t="n">
        <f aca="false">IF('Random Draws'!F1176&lt;(Assumptions!$E$9-Assumptions!$D$9)/(Assumptions!$F$9-Assumptions!$D$9),Assumptions!$D$9+SQRT('Random Draws'!F1176*(Assumptions!$F$9-Assumptions!$D$9)*(Assumptions!$E$9-Assumptions!$D$9)),Assumptions!$F$9-SQRT((1-'Random Draws'!F1176)*(Assumptions!$F$9-Assumptions!$D$9)*(Assumptions!$F$9-Assumptions!$E$9)))</f>
        <v>0.272656055856436</v>
      </c>
      <c r="I1176" s="19" t="n">
        <f aca="false">IF('Random Draws'!G1176&lt;(Assumptions!$E$10-Assumptions!$D$10)/(Assumptions!$F$10-Assumptions!$D$10),Assumptions!$D$10+SQRT('Random Draws'!G1176*(Assumptions!$F$10-Assumptions!$D$10)*(Assumptions!$E$10-Assumptions!$D$10)),Assumptions!$F$10-SQRT((1-'Random Draws'!G1176)*(Assumptions!$F$10-Assumptions!$D$10)*(Assumptions!$F$10-Assumptions!$E$10)))</f>
        <v>0.0208360340374852</v>
      </c>
      <c r="J1176" s="19" t="n">
        <f aca="false">IF('Random Draws'!H1176&lt;(Assumptions!$E$11-Assumptions!$D$11)/(Assumptions!$F$11-Assumptions!$D$11),Assumptions!$D$11+SQRT('Random Draws'!H1176*(Assumptions!$F$11-Assumptions!$D$11)*(Assumptions!$E$11-Assumptions!$D$11)),Assumptions!$F$11-SQRT((1-'Random Draws'!H1176)*(Assumptions!$F$11-Assumptions!$D$11)*(Assumptions!$F$11-Assumptions!$E$11)))</f>
        <v>0.167590832157436</v>
      </c>
      <c r="K1176" s="19" t="n">
        <f aca="false">MAX(G1176,I1176+Assumptions!$D$21)</f>
        <v>0.078293589338687</v>
      </c>
      <c r="L1176" s="28" t="n">
        <f aca="false">(F1176-Assumptions!$D$15)*(1-H1176)+Assumptions!$D$15-J1176</f>
        <v>0.181154550132383</v>
      </c>
      <c r="M1176" s="21" t="n">
        <f aca="false">Assumptions!$D$14*(1+E1176)^1*L1176-Assumptions!$D$14*(1+E1176)^0*E1176*Assumptions!$D$16</f>
        <v>28.3089915466875</v>
      </c>
      <c r="N1176" s="21" t="n">
        <f aca="false">Assumptions!$D$14*(1+E1176)^2*L1176-Assumptions!$D$14*(1+E1176)^1*E1176*Assumptions!$D$16</f>
        <v>30.9459418929881</v>
      </c>
      <c r="O1176" s="21" t="n">
        <f aca="false">Assumptions!$D$14*(1+E1176)^3*L1176-Assumptions!$D$14*(1+E1176)^2*E1176*Assumptions!$D$16</f>
        <v>33.8285211631373</v>
      </c>
      <c r="P1176" s="21" t="n">
        <f aca="false">Assumptions!$D$14*(1+E1176)^4*L1176-Assumptions!$D$14*(1+E1176)^3*E1176*Assumptions!$D$16</f>
        <v>36.9796094118605</v>
      </c>
      <c r="Q1176" s="21" t="n">
        <f aca="false">Assumptions!$D$14*(1+E1176)^5*L1176-Assumptions!$D$14*(1+E1176)^4*E1176*Assumptions!$D$16</f>
        <v>40.4242179449425</v>
      </c>
      <c r="R1176" s="21" t="n">
        <f aca="false">M1176/(1+K1176)+N1176/(1+K1176)^2+O1176/(1+K1176)^3+P1176/(1+K1176)^4+Q1176/(1+K1176)^5</f>
        <v>134.934576389316</v>
      </c>
      <c r="S1176" s="21" t="n">
        <f aca="false">Q1176*(1+I1176)/(K1176-I1176)</f>
        <v>718.208390692162</v>
      </c>
      <c r="T1176" s="21" t="n">
        <f aca="false">R1176+S1176/(1+K1176)^5</f>
        <v>627.615059183428</v>
      </c>
      <c r="U1176" s="8" t="n">
        <f aca="false">(T1176-Assumptions!$D$17)/Assumptions!$D$18</f>
        <v>17.7046023673371</v>
      </c>
    </row>
    <row r="1177" customFormat="false" ht="15" hidden="false" customHeight="false" outlineLevel="0" collapsed="false">
      <c r="B1177" s="2" t="n">
        <v>1172</v>
      </c>
      <c r="C1177" s="27" t="n">
        <f aca="false">NORMSDIST('Random Draws'!C1177)</f>
        <v>0.55449900057874</v>
      </c>
      <c r="D1177" s="27" t="n">
        <f aca="false">NORMSDIST(Assumptions!$D$22*'Random Draws'!C1177+SQRT(1-Assumptions!$D$22^2)*'Random Draws'!D1177)</f>
        <v>0.890520596197967</v>
      </c>
      <c r="E1177" s="19" t="n">
        <f aca="false">IF(C1177&lt;(Assumptions!$E$6-Assumptions!$D$6)/(Assumptions!$F$6-Assumptions!$D$6),Assumptions!$D$6+SQRT(C1177*(Assumptions!$F$6-Assumptions!$D$6)*(Assumptions!$E$6-Assumptions!$D$6)),Assumptions!$F$6-SQRT((1-C1177)*(Assumptions!$F$6-Assumptions!$D$6)*(Assumptions!$F$6-Assumptions!$E$6)))</f>
        <v>0.092803548892885</v>
      </c>
      <c r="F1177" s="19" t="n">
        <f aca="false">IF(D1177&lt;(Assumptions!$E$7-Assumptions!$D$7)/(Assumptions!$F$7-Assumptions!$D$7),Assumptions!$D$7+SQRT(D1177*(Assumptions!$F$7-Assumptions!$D$7)*(Assumptions!$E$7-Assumptions!$D$7)),Assumptions!$F$7-SQRT((1-D1177)*(Assumptions!$F$7-Assumptions!$D$7)*(Assumptions!$F$7-Assumptions!$E$7)))</f>
        <v>0.439073518804918</v>
      </c>
      <c r="G1177" s="19" t="n">
        <f aca="false">MIN(Assumptions!$D$24,MAX(Assumptions!$D$23,Assumptions!$D$8+Assumptions!$E$8*'Random Draws'!E1177))</f>
        <v>0.101765236300428</v>
      </c>
      <c r="H1177" s="19" t="n">
        <f aca="false">IF('Random Draws'!F1177&lt;(Assumptions!$E$9-Assumptions!$D$9)/(Assumptions!$F$9-Assumptions!$D$9),Assumptions!$D$9+SQRT('Random Draws'!F1177*(Assumptions!$F$9-Assumptions!$D$9)*(Assumptions!$E$9-Assumptions!$D$9)),Assumptions!$F$9-SQRT((1-'Random Draws'!F1177)*(Assumptions!$F$9-Assumptions!$D$9)*(Assumptions!$F$9-Assumptions!$E$9)))</f>
        <v>0.316559924108014</v>
      </c>
      <c r="I1177" s="19" t="n">
        <f aca="false">IF('Random Draws'!G1177&lt;(Assumptions!$E$10-Assumptions!$D$10)/(Assumptions!$F$10-Assumptions!$D$10),Assumptions!$D$10+SQRT('Random Draws'!G1177*(Assumptions!$F$10-Assumptions!$D$10)*(Assumptions!$E$10-Assumptions!$D$10)),Assumptions!$F$10-SQRT((1-'Random Draws'!G1177)*(Assumptions!$F$10-Assumptions!$D$10)*(Assumptions!$F$10-Assumptions!$E$10)))</f>
        <v>0.0197331636031855</v>
      </c>
      <c r="J1177" s="19" t="n">
        <f aca="false">IF('Random Draws'!H1177&lt;(Assumptions!$E$11-Assumptions!$D$11)/(Assumptions!$F$11-Assumptions!$D$11),Assumptions!$D$11+SQRT('Random Draws'!H1177*(Assumptions!$F$11-Assumptions!$D$11)*(Assumptions!$E$11-Assumptions!$D$11)),Assumptions!$F$11-SQRT((1-'Random Draws'!H1177)*(Assumptions!$F$11-Assumptions!$D$11)*(Assumptions!$F$11-Assumptions!$E$11)))</f>
        <v>0.152287957347036</v>
      </c>
      <c r="K1177" s="19" t="n">
        <f aca="false">MAX(G1177,I1177+Assumptions!$D$21)</f>
        <v>0.101765236300428</v>
      </c>
      <c r="L1177" s="28" t="n">
        <f aca="false">(F1177-Assumptions!$D$15)*(1-H1177)+Assumptions!$D$15-J1177</f>
        <v>0.1889452718012</v>
      </c>
      <c r="M1177" s="21" t="n">
        <f aca="false">Assumptions!$D$14*(1+E1177)^1*L1177-Assumptions!$D$14*(1+E1177)^0*E1177*Assumptions!$D$16</f>
        <v>29.5359137800939</v>
      </c>
      <c r="N1177" s="21" t="n">
        <f aca="false">Assumptions!$D$14*(1+E1177)^2*L1177-Assumptions!$D$14*(1+E1177)^1*E1177*Assumptions!$D$16</f>
        <v>32.2769513986809</v>
      </c>
      <c r="O1177" s="21" t="n">
        <f aca="false">Assumptions!$D$14*(1+E1177)^3*L1177-Assumptions!$D$14*(1+E1177)^2*E1177*Assumptions!$D$16</f>
        <v>35.2723670359217</v>
      </c>
      <c r="P1177" s="21" t="n">
        <f aca="false">Assumptions!$D$14*(1+E1177)^4*L1177-Assumptions!$D$14*(1+E1177)^3*E1177*Assumptions!$D$16</f>
        <v>38.5457678747076</v>
      </c>
      <c r="Q1177" s="21" t="n">
        <f aca="false">Assumptions!$D$14*(1+E1177)^5*L1177-Assumptions!$D$14*(1+E1177)^4*E1177*Assumptions!$D$16</f>
        <v>42.1229519282818</v>
      </c>
      <c r="R1177" s="21" t="n">
        <f aca="false">M1177/(1+K1177)+N1177/(1+K1177)^2+O1177/(1+K1177)^3+P1177/(1+K1177)^4+Q1177/(1+K1177)^5</f>
        <v>131.876187241012</v>
      </c>
      <c r="S1177" s="21" t="n">
        <f aca="false">Q1177*(1+I1177)/(K1177-I1177)</f>
        <v>523.626547736561</v>
      </c>
      <c r="T1177" s="21" t="n">
        <f aca="false">R1177+S1177/(1+K1177)^5</f>
        <v>454.410802930158</v>
      </c>
      <c r="U1177" s="8" t="n">
        <f aca="false">(T1177-Assumptions!$D$17)/Assumptions!$D$18</f>
        <v>10.7764321172063</v>
      </c>
    </row>
    <row r="1178" customFormat="false" ht="15" hidden="false" customHeight="false" outlineLevel="0" collapsed="false">
      <c r="B1178" s="2" t="n">
        <v>1173</v>
      </c>
      <c r="C1178" s="27" t="n">
        <f aca="false">NORMSDIST('Random Draws'!C1178)</f>
        <v>0.103119894543655</v>
      </c>
      <c r="D1178" s="27" t="n">
        <f aca="false">NORMSDIST(Assumptions!$D$22*'Random Draws'!C1178+SQRT(1-Assumptions!$D$22^2)*'Random Draws'!D1178)</f>
        <v>0.830190253505452</v>
      </c>
      <c r="E1178" s="19" t="n">
        <f aca="false">IF(C1178&lt;(Assumptions!$E$6-Assumptions!$D$6)/(Assumptions!$F$6-Assumptions!$D$6),Assumptions!$D$6+SQRT(C1178*(Assumptions!$F$6-Assumptions!$D$6)*(Assumptions!$E$6-Assumptions!$D$6)),Assumptions!$F$6-SQRT((1-C1178)*(Assumptions!$F$6-Assumptions!$D$6)*(Assumptions!$F$6-Assumptions!$E$6)))</f>
        <v>0.0627068155565301</v>
      </c>
      <c r="F1178" s="19" t="n">
        <f aca="false">IF(D1178&lt;(Assumptions!$E$7-Assumptions!$D$7)/(Assumptions!$F$7-Assumptions!$D$7),Assumptions!$D$7+SQRT(D1178*(Assumptions!$F$7-Assumptions!$D$7)*(Assumptions!$E$7-Assumptions!$D$7)),Assumptions!$F$7-SQRT((1-D1178)*(Assumptions!$F$7-Assumptions!$D$7)*(Assumptions!$F$7-Assumptions!$E$7)))</f>
        <v>0.433937786241798</v>
      </c>
      <c r="G1178" s="19" t="n">
        <f aca="false">MIN(Assumptions!$D$24,MAX(Assumptions!$D$23,Assumptions!$D$8+Assumptions!$E$8*'Random Draws'!E1178))</f>
        <v>0.102737152967523</v>
      </c>
      <c r="H1178" s="19" t="n">
        <f aca="false">IF('Random Draws'!F1178&lt;(Assumptions!$E$9-Assumptions!$D$9)/(Assumptions!$F$9-Assumptions!$D$9),Assumptions!$D$9+SQRT('Random Draws'!F1178*(Assumptions!$F$9-Assumptions!$D$9)*(Assumptions!$E$9-Assumptions!$D$9)),Assumptions!$F$9-SQRT((1-'Random Draws'!F1178)*(Assumptions!$F$9-Assumptions!$D$9)*(Assumptions!$F$9-Assumptions!$E$9)))</f>
        <v>0.326826782252182</v>
      </c>
      <c r="I1178" s="19" t="n">
        <f aca="false">IF('Random Draws'!G1178&lt;(Assumptions!$E$10-Assumptions!$D$10)/(Assumptions!$F$10-Assumptions!$D$10),Assumptions!$D$10+SQRT('Random Draws'!G1178*(Assumptions!$F$10-Assumptions!$D$10)*(Assumptions!$E$10-Assumptions!$D$10)),Assumptions!$F$10-SQRT((1-'Random Draws'!G1178)*(Assumptions!$F$10-Assumptions!$D$10)*(Assumptions!$F$10-Assumptions!$E$10)))</f>
        <v>0.0130892912339402</v>
      </c>
      <c r="J1178" s="19" t="n">
        <f aca="false">IF('Random Draws'!H1178&lt;(Assumptions!$E$11-Assumptions!$D$11)/(Assumptions!$F$11-Assumptions!$D$11),Assumptions!$D$11+SQRT('Random Draws'!H1178*(Assumptions!$F$11-Assumptions!$D$11)*(Assumptions!$E$11-Assumptions!$D$11)),Assumptions!$F$11-SQRT((1-'Random Draws'!H1178)*(Assumptions!$F$11-Assumptions!$D$11)*(Assumptions!$F$11-Assumptions!$E$11)))</f>
        <v>0.155021795528442</v>
      </c>
      <c r="K1178" s="19" t="n">
        <f aca="false">MAX(G1178,I1178+Assumptions!$D$21)</f>
        <v>0.102737152967523</v>
      </c>
      <c r="L1178" s="28" t="n">
        <f aca="false">(F1178-Assumptions!$D$15)*(1-H1178)+Assumptions!$D$15-J1178</f>
        <v>0.179580982031098</v>
      </c>
      <c r="M1178" s="21" t="n">
        <f aca="false">Assumptions!$D$14*(1+E1178)^1*L1178-Assumptions!$D$14*(1+E1178)^0*E1178*Assumptions!$D$16</f>
        <v>27.3993057169026</v>
      </c>
      <c r="N1178" s="21" t="n">
        <f aca="false">Assumptions!$D$14*(1+E1178)^2*L1178-Assumptions!$D$14*(1+E1178)^1*E1178*Assumptions!$D$16</f>
        <v>29.1174289268694</v>
      </c>
      <c r="O1178" s="21" t="n">
        <f aca="false">Assumptions!$D$14*(1+E1178)^3*L1178-Assumptions!$D$14*(1+E1178)^2*E1178*Assumptions!$D$16</f>
        <v>30.9432901720669</v>
      </c>
      <c r="P1178" s="21" t="n">
        <f aca="false">Assumptions!$D$14*(1+E1178)^4*L1178-Assumptions!$D$14*(1+E1178)^3*E1178*Assumptions!$D$16</f>
        <v>32.8836453615989</v>
      </c>
      <c r="Q1178" s="21" t="n">
        <f aca="false">Assumptions!$D$14*(1+E1178)^5*L1178-Assumptions!$D$14*(1+E1178)^4*E1178*Assumptions!$D$16</f>
        <v>34.9456740461151</v>
      </c>
      <c r="R1178" s="21" t="n">
        <f aca="false">M1178/(1+K1178)+N1178/(1+K1178)^2+O1178/(1+K1178)^3+P1178/(1+K1178)^4+Q1178/(1+K1178)^5</f>
        <v>115.535136278511</v>
      </c>
      <c r="S1178" s="21" t="n">
        <f aca="false">Q1178*(1+I1178)/(K1178-I1178)</f>
        <v>394.912800667601</v>
      </c>
      <c r="T1178" s="21" t="n">
        <f aca="false">R1178+S1178/(1+K1178)^5</f>
        <v>357.716754458687</v>
      </c>
      <c r="U1178" s="8" t="n">
        <f aca="false">(T1178-Assumptions!$D$17)/Assumptions!$D$18</f>
        <v>6.90867017834749</v>
      </c>
    </row>
    <row r="1179" customFormat="false" ht="15" hidden="false" customHeight="false" outlineLevel="0" collapsed="false">
      <c r="B1179" s="2" t="n">
        <v>1174</v>
      </c>
      <c r="C1179" s="27" t="n">
        <f aca="false">NORMSDIST('Random Draws'!C1179)</f>
        <v>0.0881242118922068</v>
      </c>
      <c r="D1179" s="27" t="n">
        <f aca="false">NORMSDIST(Assumptions!$D$22*'Random Draws'!C1179+SQRT(1-Assumptions!$D$22^2)*'Random Draws'!D1179)</f>
        <v>0.741368339778496</v>
      </c>
      <c r="E1179" s="19" t="n">
        <f aca="false">IF(C1179&lt;(Assumptions!$E$6-Assumptions!$D$6)/(Assumptions!$F$6-Assumptions!$D$6),Assumptions!$D$6+SQRT(C1179*(Assumptions!$F$6-Assumptions!$D$6)*(Assumptions!$E$6-Assumptions!$D$6)),Assumptions!$F$6-SQRT((1-C1179)*(Assumptions!$F$6-Assumptions!$D$6)*(Assumptions!$F$6-Assumptions!$E$6)))</f>
        <v>0.0609909756672012</v>
      </c>
      <c r="F1179" s="19" t="n">
        <f aca="false">IF(D1179&lt;(Assumptions!$E$7-Assumptions!$D$7)/(Assumptions!$F$7-Assumptions!$D$7),Assumptions!$D$7+SQRT(D1179*(Assumptions!$F$7-Assumptions!$D$7)*(Assumptions!$E$7-Assumptions!$D$7)),Assumptions!$F$7-SQRT((1-D1179)*(Assumptions!$F$7-Assumptions!$D$7)*(Assumptions!$F$7-Assumptions!$E$7)))</f>
        <v>0.427835941784563</v>
      </c>
      <c r="G1179" s="19" t="n">
        <f aca="false">MIN(Assumptions!$D$24,MAX(Assumptions!$D$23,Assumptions!$D$8+Assumptions!$E$8*'Random Draws'!E1179))</f>
        <v>0.090842766104164</v>
      </c>
      <c r="H1179" s="19" t="n">
        <f aca="false">IF('Random Draws'!F1179&lt;(Assumptions!$E$9-Assumptions!$D$9)/(Assumptions!$F$9-Assumptions!$D$9),Assumptions!$D$9+SQRT('Random Draws'!F1179*(Assumptions!$F$9-Assumptions!$D$9)*(Assumptions!$E$9-Assumptions!$D$9)),Assumptions!$F$9-SQRT((1-'Random Draws'!F1179)*(Assumptions!$F$9-Assumptions!$D$9)*(Assumptions!$F$9-Assumptions!$E$9)))</f>
        <v>0.298619893952285</v>
      </c>
      <c r="I1179" s="19" t="n">
        <f aca="false">IF('Random Draws'!G1179&lt;(Assumptions!$E$10-Assumptions!$D$10)/(Assumptions!$F$10-Assumptions!$D$10),Assumptions!$D$10+SQRT('Random Draws'!G1179*(Assumptions!$F$10-Assumptions!$D$10)*(Assumptions!$E$10-Assumptions!$D$10)),Assumptions!$F$10-SQRT((1-'Random Draws'!G1179)*(Assumptions!$F$10-Assumptions!$D$10)*(Assumptions!$F$10-Assumptions!$E$10)))</f>
        <v>0.0159233251630524</v>
      </c>
      <c r="J1179" s="19" t="n">
        <f aca="false">IF('Random Draws'!H1179&lt;(Assumptions!$E$11-Assumptions!$D$11)/(Assumptions!$F$11-Assumptions!$D$11),Assumptions!$D$11+SQRT('Random Draws'!H1179*(Assumptions!$F$11-Assumptions!$D$11)*(Assumptions!$E$11-Assumptions!$D$11)),Assumptions!$F$11-SQRT((1-'Random Draws'!H1179)*(Assumptions!$F$11-Assumptions!$D$11)*(Assumptions!$F$11-Assumptions!$E$11)))</f>
        <v>0.198523088859522</v>
      </c>
      <c r="K1179" s="19" t="n">
        <f aca="false">MAX(G1179,I1179+Assumptions!$D$21)</f>
        <v>0.090842766104164</v>
      </c>
      <c r="L1179" s="28" t="n">
        <f aca="false">(F1179-Assumptions!$D$15)*(1-H1179)+Assumptions!$D$15-J1179</f>
        <v>0.140373115574156</v>
      </c>
      <c r="M1179" s="21" t="n">
        <f aca="false">Assumptions!$D$14*(1+E1179)^1*L1179-Assumptions!$D$14*(1+E1179)^0*E1179*Assumptions!$D$16</f>
        <v>21.3302075391656</v>
      </c>
      <c r="N1179" s="21" t="n">
        <f aca="false">Assumptions!$D$14*(1+E1179)^2*L1179-Assumptions!$D$14*(1+E1179)^1*E1179*Assumptions!$D$16</f>
        <v>22.6311577081632</v>
      </c>
      <c r="O1179" s="21" t="n">
        <f aca="false">Assumptions!$D$14*(1+E1179)^3*L1179-Assumptions!$D$14*(1+E1179)^2*E1179*Assumptions!$D$16</f>
        <v>24.0114540972624</v>
      </c>
      <c r="P1179" s="21" t="n">
        <f aca="false">Assumptions!$D$14*(1+E1179)^4*L1179-Assumptions!$D$14*(1+E1179)^3*E1179*Assumptions!$D$16</f>
        <v>25.4759361098427</v>
      </c>
      <c r="Q1179" s="21" t="n">
        <f aca="false">Assumptions!$D$14*(1+E1179)^5*L1179-Assumptions!$D$14*(1+E1179)^4*E1179*Assumptions!$D$16</f>
        <v>27.0297383092172</v>
      </c>
      <c r="R1179" s="21" t="n">
        <f aca="false">M1179/(1+K1179)+N1179/(1+K1179)^2+O1179/(1+K1179)^3+P1179/(1+K1179)^4+Q1179/(1+K1179)^5</f>
        <v>92.5627627627161</v>
      </c>
      <c r="S1179" s="21" t="n">
        <f aca="false">Q1179*(1+I1179)/(K1179-I1179)</f>
        <v>366.528917947632</v>
      </c>
      <c r="T1179" s="21" t="n">
        <f aca="false">R1179+S1179/(1+K1179)^5</f>
        <v>329.862613441643</v>
      </c>
      <c r="U1179" s="8" t="n">
        <f aca="false">(T1179-Assumptions!$D$17)/Assumptions!$D$18</f>
        <v>5.79450453766572</v>
      </c>
    </row>
    <row r="1180" customFormat="false" ht="15" hidden="false" customHeight="false" outlineLevel="0" collapsed="false">
      <c r="B1180" s="2" t="n">
        <v>1175</v>
      </c>
      <c r="C1180" s="27" t="n">
        <f aca="false">NORMSDIST('Random Draws'!C1180)</f>
        <v>0.767717685311555</v>
      </c>
      <c r="D1180" s="27" t="n">
        <f aca="false">NORMSDIST(Assumptions!$D$22*'Random Draws'!C1180+SQRT(1-Assumptions!$D$22^2)*'Random Draws'!D1180)</f>
        <v>0.460977248844616</v>
      </c>
      <c r="E1180" s="19" t="n">
        <f aca="false">IF(C1180&lt;(Assumptions!$E$6-Assumptions!$D$6)/(Assumptions!$F$6-Assumptions!$D$6),Assumptions!$D$6+SQRT(C1180*(Assumptions!$F$6-Assumptions!$D$6)*(Assumptions!$E$6-Assumptions!$D$6)),Assumptions!$F$6-SQRT((1-C1180)*(Assumptions!$F$6-Assumptions!$D$6)*(Assumptions!$F$6-Assumptions!$E$6)))</f>
        <v>0.105920510956849</v>
      </c>
      <c r="F1180" s="19" t="n">
        <f aca="false">IF(D1180&lt;(Assumptions!$E$7-Assumptions!$D$7)/(Assumptions!$F$7-Assumptions!$D$7),Assumptions!$D$7+SQRT(D1180*(Assumptions!$F$7-Assumptions!$D$7)*(Assumptions!$E$7-Assumptions!$D$7)),Assumptions!$F$7-SQRT((1-D1180)*(Assumptions!$F$7-Assumptions!$D$7)*(Assumptions!$F$7-Assumptions!$E$7)))</f>
        <v>0.412591477380539</v>
      </c>
      <c r="G1180" s="19" t="n">
        <f aca="false">MIN(Assumptions!$D$24,MAX(Assumptions!$D$23,Assumptions!$D$8+Assumptions!$E$8*'Random Draws'!E1180))</f>
        <v>0.093720892237013</v>
      </c>
      <c r="H1180" s="19" t="n">
        <f aca="false">IF('Random Draws'!F1180&lt;(Assumptions!$E$9-Assumptions!$D$9)/(Assumptions!$F$9-Assumptions!$D$9),Assumptions!$D$9+SQRT('Random Draws'!F1180*(Assumptions!$F$9-Assumptions!$D$9)*(Assumptions!$E$9-Assumptions!$D$9)),Assumptions!$F$9-SQRT((1-'Random Draws'!F1180)*(Assumptions!$F$9-Assumptions!$D$9)*(Assumptions!$F$9-Assumptions!$E$9)))</f>
        <v>0.264607586806744</v>
      </c>
      <c r="I1180" s="19" t="n">
        <f aca="false">IF('Random Draws'!G1180&lt;(Assumptions!$E$10-Assumptions!$D$10)/(Assumptions!$F$10-Assumptions!$D$10),Assumptions!$D$10+SQRT('Random Draws'!G1180*(Assumptions!$F$10-Assumptions!$D$10)*(Assumptions!$E$10-Assumptions!$D$10)),Assumptions!$F$10-SQRT((1-'Random Draws'!G1180)*(Assumptions!$F$10-Assumptions!$D$10)*(Assumptions!$F$10-Assumptions!$E$10)))</f>
        <v>0.0197306594445777</v>
      </c>
      <c r="J1180" s="19" t="n">
        <f aca="false">IF('Random Draws'!H1180&lt;(Assumptions!$E$11-Assumptions!$D$11)/(Assumptions!$F$11-Assumptions!$D$11),Assumptions!$D$11+SQRT('Random Draws'!H1180*(Assumptions!$F$11-Assumptions!$D$11)*(Assumptions!$E$11-Assumptions!$D$11)),Assumptions!$F$11-SQRT((1-'Random Draws'!H1180)*(Assumptions!$F$11-Assumptions!$D$11)*(Assumptions!$F$11-Assumptions!$E$11)))</f>
        <v>0.146232359589255</v>
      </c>
      <c r="K1180" s="19" t="n">
        <f aca="false">MAX(G1180,I1180+Assumptions!$D$21)</f>
        <v>0.093720892237013</v>
      </c>
      <c r="L1180" s="28" t="n">
        <f aca="false">(F1180-Assumptions!$D$15)*(1-H1180)+Assumptions!$D$15-J1180</f>
        <v>0.191583268909466</v>
      </c>
      <c r="M1180" s="21" t="n">
        <f aca="false">Assumptions!$D$14*(1+E1180)^1*L1180-Assumptions!$D$14*(1+E1180)^0*E1180*Assumptions!$D$16</f>
        <v>30.2612464405931</v>
      </c>
      <c r="N1180" s="21" t="n">
        <f aca="false">Assumptions!$D$14*(1+E1180)^2*L1180-Assumptions!$D$14*(1+E1180)^1*E1180*Assumptions!$D$16</f>
        <v>33.4665331257718</v>
      </c>
      <c r="O1180" s="21" t="n">
        <f aca="false">Assumptions!$D$14*(1+E1180)^3*L1180-Assumptions!$D$14*(1+E1180)^2*E1180*Assumptions!$D$16</f>
        <v>37.0113254144079</v>
      </c>
      <c r="P1180" s="21" t="n">
        <f aca="false">Assumptions!$D$14*(1+E1180)^4*L1180-Assumptions!$D$14*(1+E1180)^3*E1180*Assumptions!$D$16</f>
        <v>40.9315839134922</v>
      </c>
      <c r="Q1180" s="21" t="n">
        <f aca="false">Assumptions!$D$14*(1+E1180)^5*L1180-Assumptions!$D$14*(1+E1180)^4*E1180*Assumptions!$D$16</f>
        <v>45.2670781958825</v>
      </c>
      <c r="R1180" s="21" t="n">
        <f aca="false">M1180/(1+K1180)+N1180/(1+K1180)^2+O1180/(1+K1180)^3+P1180/(1+K1180)^4+Q1180/(1+K1180)^5</f>
        <v>141.461595999025</v>
      </c>
      <c r="S1180" s="21" t="n">
        <f aca="false">Q1180*(1+I1180)/(K1180-I1180)</f>
        <v>623.869202159557</v>
      </c>
      <c r="T1180" s="21" t="n">
        <f aca="false">R1180+S1180/(1+K1180)^5</f>
        <v>540.0833597852</v>
      </c>
      <c r="U1180" s="8" t="n">
        <f aca="false">(T1180-Assumptions!$D$17)/Assumptions!$D$18</f>
        <v>14.203334391408</v>
      </c>
    </row>
    <row r="1181" customFormat="false" ht="15" hidden="false" customHeight="false" outlineLevel="0" collapsed="false">
      <c r="B1181" s="2" t="n">
        <v>1176</v>
      </c>
      <c r="C1181" s="27" t="n">
        <f aca="false">NORMSDIST('Random Draws'!C1181)</f>
        <v>0.278201372103881</v>
      </c>
      <c r="D1181" s="27" t="n">
        <f aca="false">NORMSDIST(Assumptions!$D$22*'Random Draws'!C1181+SQRT(1-Assumptions!$D$22^2)*'Random Draws'!D1181)</f>
        <v>0.808307075614872</v>
      </c>
      <c r="E1181" s="19" t="n">
        <f aca="false">IF(C1181&lt;(Assumptions!$E$6-Assumptions!$D$6)/(Assumptions!$F$6-Assumptions!$D$6),Assumptions!$D$6+SQRT(C1181*(Assumptions!$F$6-Assumptions!$D$6)*(Assumptions!$E$6-Assumptions!$D$6)),Assumptions!$F$6-SQRT((1-C1181)*(Assumptions!$F$6-Assumptions!$D$6)*(Assumptions!$F$6-Assumptions!$E$6)))</f>
        <v>0.0772962043714827</v>
      </c>
      <c r="F1181" s="19" t="n">
        <f aca="false">IF(D1181&lt;(Assumptions!$E$7-Assumptions!$D$7)/(Assumptions!$F$7-Assumptions!$D$7),Assumptions!$D$7+SQRT(D1181*(Assumptions!$F$7-Assumptions!$D$7)*(Assumptions!$E$7-Assumptions!$D$7)),Assumptions!$F$7-SQRT((1-D1181)*(Assumptions!$F$7-Assumptions!$D$7)*(Assumptions!$F$7-Assumptions!$E$7)))</f>
        <v>0.432309357220525</v>
      </c>
      <c r="G1181" s="19" t="n">
        <f aca="false">MIN(Assumptions!$D$24,MAX(Assumptions!$D$23,Assumptions!$D$8+Assumptions!$E$8*'Random Draws'!E1181))</f>
        <v>0.082947271770569</v>
      </c>
      <c r="H1181" s="19" t="n">
        <f aca="false">IF('Random Draws'!F1181&lt;(Assumptions!$E$9-Assumptions!$D$9)/(Assumptions!$F$9-Assumptions!$D$9),Assumptions!$D$9+SQRT('Random Draws'!F1181*(Assumptions!$F$9-Assumptions!$D$9)*(Assumptions!$E$9-Assumptions!$D$9)),Assumptions!$F$9-SQRT((1-'Random Draws'!F1181)*(Assumptions!$F$9-Assumptions!$D$9)*(Assumptions!$F$9-Assumptions!$E$9)))</f>
        <v>0.315032494840774</v>
      </c>
      <c r="I1181" s="19" t="n">
        <f aca="false">IF('Random Draws'!G1181&lt;(Assumptions!$E$10-Assumptions!$D$10)/(Assumptions!$F$10-Assumptions!$D$10),Assumptions!$D$10+SQRT('Random Draws'!G1181*(Assumptions!$F$10-Assumptions!$D$10)*(Assumptions!$E$10-Assumptions!$D$10)),Assumptions!$F$10-SQRT((1-'Random Draws'!G1181)*(Assumptions!$F$10-Assumptions!$D$10)*(Assumptions!$F$10-Assumptions!$E$10)))</f>
        <v>0.0219531799091101</v>
      </c>
      <c r="J1181" s="19" t="n">
        <f aca="false">IF('Random Draws'!H1181&lt;(Assumptions!$E$11-Assumptions!$D$11)/(Assumptions!$F$11-Assumptions!$D$11),Assumptions!$D$11+SQRT('Random Draws'!H1181*(Assumptions!$F$11-Assumptions!$D$11)*(Assumptions!$E$11-Assumptions!$D$11)),Assumptions!$F$11-SQRT((1-'Random Draws'!H1181)*(Assumptions!$F$11-Assumptions!$D$11)*(Assumptions!$F$11-Assumptions!$E$11)))</f>
        <v>0.199749806395592</v>
      </c>
      <c r="K1181" s="19" t="n">
        <f aca="false">MAX(G1181,I1181+Assumptions!$D$21)</f>
        <v>0.082947271770569</v>
      </c>
      <c r="L1181" s="28" t="n">
        <f aca="false">(F1181-Assumptions!$D$15)*(1-H1181)+Assumptions!$D$15-J1181</f>
        <v>0.13732227980604</v>
      </c>
      <c r="M1181" s="21" t="n">
        <f aca="false">Assumptions!$D$14*(1+E1181)^1*L1181-Assumptions!$D$14*(1+E1181)^0*E1181*Assumptions!$D$16</f>
        <v>21.1145932785334</v>
      </c>
      <c r="N1181" s="21" t="n">
        <f aca="false">Assumptions!$D$14*(1+E1181)^2*L1181-Assumptions!$D$14*(1+E1181)^1*E1181*Assumptions!$D$16</f>
        <v>22.7466711958117</v>
      </c>
      <c r="O1181" s="21" t="n">
        <f aca="false">Assumptions!$D$14*(1+E1181)^3*L1181-Assumptions!$D$14*(1+E1181)^2*E1181*Assumptions!$D$16</f>
        <v>24.5049025413341</v>
      </c>
      <c r="P1181" s="21" t="n">
        <f aca="false">Assumptions!$D$14*(1+E1181)^4*L1181-Assumptions!$D$14*(1+E1181)^3*E1181*Assumptions!$D$16</f>
        <v>26.3990384962723</v>
      </c>
      <c r="Q1181" s="21" t="n">
        <f aca="false">Assumptions!$D$14*(1+E1181)^5*L1181-Assumptions!$D$14*(1+E1181)^4*E1181*Assumptions!$D$16</f>
        <v>28.4395839710908</v>
      </c>
      <c r="R1181" s="21" t="n">
        <f aca="false">M1181/(1+K1181)+N1181/(1+K1181)^2+O1181/(1+K1181)^3+P1181/(1+K1181)^4+Q1181/(1+K1181)^5</f>
        <v>96.4745890057192</v>
      </c>
      <c r="S1181" s="21" t="n">
        <f aca="false">Q1181*(1+I1181)/(K1181-I1181)</f>
        <v>476.503910256813</v>
      </c>
      <c r="T1181" s="21" t="n">
        <f aca="false">R1181+S1181/(1+K1181)^5</f>
        <v>416.386132519081</v>
      </c>
      <c r="U1181" s="8" t="n">
        <f aca="false">(T1181-Assumptions!$D$17)/Assumptions!$D$18</f>
        <v>9.25544530076325</v>
      </c>
    </row>
    <row r="1182" customFormat="false" ht="15" hidden="false" customHeight="false" outlineLevel="0" collapsed="false">
      <c r="B1182" s="2" t="n">
        <v>1177</v>
      </c>
      <c r="C1182" s="27" t="n">
        <f aca="false">NORMSDIST('Random Draws'!C1182)</f>
        <v>0.479862514846848</v>
      </c>
      <c r="D1182" s="27" t="n">
        <f aca="false">NORMSDIST(Assumptions!$D$22*'Random Draws'!C1182+SQRT(1-Assumptions!$D$22^2)*'Random Draws'!D1182)</f>
        <v>0.15566283863872</v>
      </c>
      <c r="E1182" s="19" t="n">
        <f aca="false">IF(C1182&lt;(Assumptions!$E$6-Assumptions!$D$6)/(Assumptions!$F$6-Assumptions!$D$6),Assumptions!$D$6+SQRT(C1182*(Assumptions!$F$6-Assumptions!$D$6)*(Assumptions!$E$6-Assumptions!$D$6)),Assumptions!$F$6-SQRT((1-C1182)*(Assumptions!$F$6-Assumptions!$D$6)*(Assumptions!$F$6-Assumptions!$E$6)))</f>
        <v>0.0889827783433549</v>
      </c>
      <c r="F1182" s="19" t="n">
        <f aca="false">IF(D1182&lt;(Assumptions!$E$7-Assumptions!$D$7)/(Assumptions!$F$7-Assumptions!$D$7),Assumptions!$D$7+SQRT(D1182*(Assumptions!$F$7-Assumptions!$D$7)*(Assumptions!$E$7-Assumptions!$D$7)),Assumptions!$F$7-SQRT((1-D1182)*(Assumptions!$F$7-Assumptions!$D$7)*(Assumptions!$F$7-Assumptions!$E$7)))</f>
        <v>0.39056103780686</v>
      </c>
      <c r="G1182" s="19" t="n">
        <f aca="false">MIN(Assumptions!$D$24,MAX(Assumptions!$D$23,Assumptions!$D$8+Assumptions!$E$8*'Random Draws'!E1182))</f>
        <v>0.076819045423348</v>
      </c>
      <c r="H1182" s="19" t="n">
        <f aca="false">IF('Random Draws'!F1182&lt;(Assumptions!$E$9-Assumptions!$D$9)/(Assumptions!$F$9-Assumptions!$D$9),Assumptions!$D$9+SQRT('Random Draws'!F1182*(Assumptions!$F$9-Assumptions!$D$9)*(Assumptions!$E$9-Assumptions!$D$9)),Assumptions!$F$9-SQRT((1-'Random Draws'!F1182)*(Assumptions!$F$9-Assumptions!$D$9)*(Assumptions!$F$9-Assumptions!$E$9)))</f>
        <v>0.302177702679659</v>
      </c>
      <c r="I1182" s="19" t="n">
        <f aca="false">IF('Random Draws'!G1182&lt;(Assumptions!$E$10-Assumptions!$D$10)/(Assumptions!$F$10-Assumptions!$D$10),Assumptions!$D$10+SQRT('Random Draws'!G1182*(Assumptions!$F$10-Assumptions!$D$10)*(Assumptions!$E$10-Assumptions!$D$10)),Assumptions!$F$10-SQRT((1-'Random Draws'!G1182)*(Assumptions!$F$10-Assumptions!$D$10)*(Assumptions!$F$10-Assumptions!$E$10)))</f>
        <v>0.0224887585015768</v>
      </c>
      <c r="J1182" s="19" t="n">
        <f aca="false">IF('Random Draws'!H1182&lt;(Assumptions!$E$11-Assumptions!$D$11)/(Assumptions!$F$11-Assumptions!$D$11),Assumptions!$D$11+SQRT('Random Draws'!H1182*(Assumptions!$F$11-Assumptions!$D$11)*(Assumptions!$E$11-Assumptions!$D$11)),Assumptions!$F$11-SQRT((1-'Random Draws'!H1182)*(Assumptions!$F$11-Assumptions!$D$11)*(Assumptions!$F$11-Assumptions!$E$11)))</f>
        <v>0.158401933521686</v>
      </c>
      <c r="K1182" s="19" t="n">
        <f aca="false">MAX(G1182,I1182+Assumptions!$D$21)</f>
        <v>0.076819045423348</v>
      </c>
      <c r="L1182" s="28" t="n">
        <f aca="false">(F1182-Assumptions!$D$15)*(1-H1182)+Assumptions!$D$15-J1182</f>
        <v>0.153423368472869</v>
      </c>
      <c r="M1182" s="21" t="n">
        <f aca="false">Assumptions!$D$14*(1+E1182)^1*L1182-Assumptions!$D$14*(1+E1182)^0*E1182*Assumptions!$D$16</f>
        <v>23.8388587932517</v>
      </c>
      <c r="N1182" s="21" t="n">
        <f aca="false">Assumptions!$D$14*(1+E1182)^2*L1182-Assumptions!$D$14*(1+E1182)^1*E1182*Assumptions!$D$16</f>
        <v>25.9601066812101</v>
      </c>
      <c r="O1182" s="21" t="n">
        <f aca="false">Assumptions!$D$14*(1+E1182)^3*L1182-Assumptions!$D$14*(1+E1182)^2*E1182*Assumptions!$D$16</f>
        <v>28.2701090997941</v>
      </c>
      <c r="P1182" s="21" t="n">
        <f aca="false">Assumptions!$D$14*(1+E1182)^4*L1182-Assumptions!$D$14*(1+E1182)^3*E1182*Assumptions!$D$16</f>
        <v>30.7856619515635</v>
      </c>
      <c r="Q1182" s="21" t="n">
        <f aca="false">Assumptions!$D$14*(1+E1182)^5*L1182-Assumptions!$D$14*(1+E1182)^4*E1182*Assumptions!$D$16</f>
        <v>33.525055685153</v>
      </c>
      <c r="R1182" s="21" t="n">
        <f aca="false">M1182/(1+K1182)+N1182/(1+K1182)^2+O1182/(1+K1182)^3+P1182/(1+K1182)^4+Q1182/(1+K1182)^5</f>
        <v>113.220247223877</v>
      </c>
      <c r="S1182" s="21" t="n">
        <f aca="false">Q1182*(1+I1182)/(K1182-I1182)</f>
        <v>630.937079636</v>
      </c>
      <c r="T1182" s="21" t="n">
        <f aca="false">R1182+S1182/(1+K1182)^5</f>
        <v>549.005380464276</v>
      </c>
      <c r="U1182" s="8" t="n">
        <f aca="false">(T1182-Assumptions!$D$17)/Assumptions!$D$18</f>
        <v>14.560215218571</v>
      </c>
    </row>
    <row r="1183" customFormat="false" ht="15" hidden="false" customHeight="false" outlineLevel="0" collapsed="false">
      <c r="B1183" s="2" t="n">
        <v>1178</v>
      </c>
      <c r="C1183" s="27" t="n">
        <f aca="false">NORMSDIST('Random Draws'!C1183)</f>
        <v>0.0638258771932711</v>
      </c>
      <c r="D1183" s="27" t="n">
        <f aca="false">NORMSDIST(Assumptions!$D$22*'Random Draws'!C1183+SQRT(1-Assumptions!$D$22^2)*'Random Draws'!D1183)</f>
        <v>0.0606252085306761</v>
      </c>
      <c r="E1183" s="19" t="n">
        <f aca="false">IF(C1183&lt;(Assumptions!$E$6-Assumptions!$D$6)/(Assumptions!$F$6-Assumptions!$D$6),Assumptions!$D$6+SQRT(C1183*(Assumptions!$F$6-Assumptions!$D$6)*(Assumptions!$E$6-Assumptions!$D$6)),Assumptions!$F$6-SQRT((1-C1183)*(Assumptions!$F$6-Assumptions!$D$6)*(Assumptions!$F$6-Assumptions!$E$6)))</f>
        <v>0.0578641928439646</v>
      </c>
      <c r="F1183" s="19" t="n">
        <f aca="false">IF(D1183&lt;(Assumptions!$E$7-Assumptions!$D$7)/(Assumptions!$F$7-Assumptions!$D$7),Assumptions!$D$7+SQRT(D1183*(Assumptions!$F$7-Assumptions!$D$7)*(Assumptions!$E$7-Assumptions!$D$7)),Assumptions!$F$7-SQRT((1-D1183)*(Assumptions!$F$7-Assumptions!$D$7)*(Assumptions!$F$7-Assumptions!$E$7)))</f>
        <v>0.37907226392393</v>
      </c>
      <c r="G1183" s="19" t="n">
        <f aca="false">MIN(Assumptions!$D$24,MAX(Assumptions!$D$23,Assumptions!$D$8+Assumptions!$E$8*'Random Draws'!E1183))</f>
        <v>0.092838948889794</v>
      </c>
      <c r="H1183" s="19" t="n">
        <f aca="false">IF('Random Draws'!F1183&lt;(Assumptions!$E$9-Assumptions!$D$9)/(Assumptions!$F$9-Assumptions!$D$9),Assumptions!$D$9+SQRT('Random Draws'!F1183*(Assumptions!$F$9-Assumptions!$D$9)*(Assumptions!$E$9-Assumptions!$D$9)),Assumptions!$F$9-SQRT((1-'Random Draws'!F1183)*(Assumptions!$F$9-Assumptions!$D$9)*(Assumptions!$F$9-Assumptions!$E$9)))</f>
        <v>0.295304153100999</v>
      </c>
      <c r="I1183" s="19" t="n">
        <f aca="false">IF('Random Draws'!G1183&lt;(Assumptions!$E$10-Assumptions!$D$10)/(Assumptions!$F$10-Assumptions!$D$10),Assumptions!$D$10+SQRT('Random Draws'!G1183*(Assumptions!$F$10-Assumptions!$D$10)*(Assumptions!$E$10-Assumptions!$D$10)),Assumptions!$F$10-SQRT((1-'Random Draws'!G1183)*(Assumptions!$F$10-Assumptions!$D$10)*(Assumptions!$F$10-Assumptions!$E$10)))</f>
        <v>0.0210845819639954</v>
      </c>
      <c r="J1183" s="19" t="n">
        <f aca="false">IF('Random Draws'!H1183&lt;(Assumptions!$E$11-Assumptions!$D$11)/(Assumptions!$F$11-Assumptions!$D$11),Assumptions!$D$11+SQRT('Random Draws'!H1183*(Assumptions!$F$11-Assumptions!$D$11)*(Assumptions!$E$11-Assumptions!$D$11)),Assumptions!$F$11-SQRT((1-'Random Draws'!H1183)*(Assumptions!$F$11-Assumptions!$D$11)*(Assumptions!$F$11-Assumptions!$E$11)))</f>
        <v>0.18138004206152</v>
      </c>
      <c r="K1183" s="19" t="n">
        <f aca="false">MAX(G1183,I1183+Assumptions!$D$21)</f>
        <v>0.092838948889794</v>
      </c>
      <c r="L1183" s="28" t="n">
        <f aca="false">(F1183-Assumptions!$D$15)*(1-H1183)+Assumptions!$D$15-J1183</f>
        <v>0.124140147903406</v>
      </c>
      <c r="M1183" s="21" t="n">
        <f aca="false">Assumptions!$D$14*(1+E1183)^1*L1183-Assumptions!$D$14*(1+E1183)^0*E1183*Assumptions!$D$16</f>
        <v>18.790186278527</v>
      </c>
      <c r="N1183" s="21" t="n">
        <f aca="false">Assumptions!$D$14*(1+E1183)^2*L1183-Assumptions!$D$14*(1+E1183)^1*E1183*Assumptions!$D$16</f>
        <v>19.8774652409217</v>
      </c>
      <c r="O1183" s="21" t="n">
        <f aca="false">Assumptions!$D$14*(1+E1183)^3*L1183-Assumptions!$D$14*(1+E1183)^2*E1183*Assumptions!$D$16</f>
        <v>21.0276587228716</v>
      </c>
      <c r="P1183" s="21" t="n">
        <f aca="false">Assumptions!$D$14*(1+E1183)^4*L1183-Assumptions!$D$14*(1+E1183)^3*E1183*Assumptions!$D$16</f>
        <v>22.2444072222689</v>
      </c>
      <c r="Q1183" s="21" t="n">
        <f aca="false">Assumptions!$D$14*(1+E1183)^5*L1183-Assumptions!$D$14*(1+E1183)^4*E1183*Assumptions!$D$16</f>
        <v>23.531561891478</v>
      </c>
      <c r="R1183" s="21" t="n">
        <f aca="false">M1183/(1+K1183)+N1183/(1+K1183)^2+O1183/(1+K1183)^3+P1183/(1+K1183)^4+Q1183/(1+K1183)^5</f>
        <v>80.6402391431525</v>
      </c>
      <c r="S1183" s="21" t="n">
        <f aca="false">Q1183*(1+I1183)/(K1183-I1183)</f>
        <v>334.860665160167</v>
      </c>
      <c r="T1183" s="21" t="n">
        <f aca="false">R1183+S1183/(1+K1183)^5</f>
        <v>295.464492490247</v>
      </c>
      <c r="U1183" s="8" t="n">
        <f aca="false">(T1183-Assumptions!$D$17)/Assumptions!$D$18</f>
        <v>4.41857969960989</v>
      </c>
    </row>
    <row r="1184" customFormat="false" ht="15" hidden="false" customHeight="false" outlineLevel="0" collapsed="false">
      <c r="B1184" s="2" t="n">
        <v>1179</v>
      </c>
      <c r="C1184" s="27" t="n">
        <f aca="false">NORMSDIST('Random Draws'!C1184)</f>
        <v>0.565778863789297</v>
      </c>
      <c r="D1184" s="27" t="n">
        <f aca="false">NORMSDIST(Assumptions!$D$22*'Random Draws'!C1184+SQRT(1-Assumptions!$D$22^2)*'Random Draws'!D1184)</f>
        <v>0.320836892642938</v>
      </c>
      <c r="E1184" s="19" t="n">
        <f aca="false">IF(C1184&lt;(Assumptions!$E$6-Assumptions!$D$6)/(Assumptions!$F$6-Assumptions!$D$6),Assumptions!$D$6+SQRT(C1184*(Assumptions!$F$6-Assumptions!$D$6)*(Assumptions!$E$6-Assumptions!$D$6)),Assumptions!$F$6-SQRT((1-C1184)*(Assumptions!$F$6-Assumptions!$D$6)*(Assumptions!$F$6-Assumptions!$E$6)))</f>
        <v>0.0934048749217956</v>
      </c>
      <c r="F1184" s="19" t="n">
        <f aca="false">IF(D1184&lt;(Assumptions!$E$7-Assumptions!$D$7)/(Assumptions!$F$7-Assumptions!$D$7),Assumptions!$D$7+SQRT(D1184*(Assumptions!$F$7-Assumptions!$D$7)*(Assumptions!$E$7-Assumptions!$D$7)),Assumptions!$F$7-SQRT((1-D1184)*(Assumptions!$F$7-Assumptions!$D$7)*(Assumptions!$F$7-Assumptions!$E$7)))</f>
        <v>0.40387506530887</v>
      </c>
      <c r="G1184" s="19" t="n">
        <f aca="false">MIN(Assumptions!$D$24,MAX(Assumptions!$D$23,Assumptions!$D$8+Assumptions!$E$8*'Random Draws'!E1184))</f>
        <v>0.097689588016776</v>
      </c>
      <c r="H1184" s="19" t="n">
        <f aca="false">IF('Random Draws'!F1184&lt;(Assumptions!$E$9-Assumptions!$D$9)/(Assumptions!$F$9-Assumptions!$D$9),Assumptions!$D$9+SQRT('Random Draws'!F1184*(Assumptions!$F$9-Assumptions!$D$9)*(Assumptions!$E$9-Assumptions!$D$9)),Assumptions!$F$9-SQRT((1-'Random Draws'!F1184)*(Assumptions!$F$9-Assumptions!$D$9)*(Assumptions!$F$9-Assumptions!$E$9)))</f>
        <v>0.330038184965284</v>
      </c>
      <c r="I1184" s="19" t="n">
        <f aca="false">IF('Random Draws'!G1184&lt;(Assumptions!$E$10-Assumptions!$D$10)/(Assumptions!$F$10-Assumptions!$D$10),Assumptions!$D$10+SQRT('Random Draws'!G1184*(Assumptions!$F$10-Assumptions!$D$10)*(Assumptions!$E$10-Assumptions!$D$10)),Assumptions!$F$10-SQRT((1-'Random Draws'!G1184)*(Assumptions!$F$10-Assumptions!$D$10)*(Assumptions!$F$10-Assumptions!$E$10)))</f>
        <v>0.019273142318586</v>
      </c>
      <c r="J1184" s="19" t="n">
        <f aca="false">IF('Random Draws'!H1184&lt;(Assumptions!$E$11-Assumptions!$D$11)/(Assumptions!$F$11-Assumptions!$D$11),Assumptions!$D$11+SQRT('Random Draws'!H1184*(Assumptions!$F$11-Assumptions!$D$11)*(Assumptions!$E$11-Assumptions!$D$11)),Assumptions!$F$11-SQRT((1-'Random Draws'!H1184)*(Assumptions!$F$11-Assumptions!$D$11)*(Assumptions!$F$11-Assumptions!$E$11)))</f>
        <v>0.159199762531168</v>
      </c>
      <c r="K1184" s="19" t="n">
        <f aca="false">MAX(G1184,I1184+Assumptions!$D$21)</f>
        <v>0.097689588016776</v>
      </c>
      <c r="L1184" s="28" t="n">
        <f aca="false">(F1184-Assumptions!$D$15)*(1-H1184)+Assumptions!$D$15-J1184</f>
        <v>0.154286073315914</v>
      </c>
      <c r="M1184" s="21" t="n">
        <f aca="false">Assumptions!$D$14*(1+E1184)^1*L1184-Assumptions!$D$14*(1+E1184)^0*E1184*Assumptions!$D$16</f>
        <v>24.0547747750336</v>
      </c>
      <c r="N1184" s="21" t="n">
        <f aca="false">Assumptions!$D$14*(1+E1184)^2*L1184-Assumptions!$D$14*(1+E1184)^1*E1184*Assumptions!$D$16</f>
        <v>26.3016080041676</v>
      </c>
      <c r="O1184" s="21" t="n">
        <f aca="false">Assumptions!$D$14*(1+E1184)^3*L1184-Assumptions!$D$14*(1+E1184)^2*E1184*Assumptions!$D$16</f>
        <v>28.7583064100389</v>
      </c>
      <c r="P1184" s="21" t="n">
        <f aca="false">Assumptions!$D$14*(1+E1184)^4*L1184-Assumptions!$D$14*(1+E1184)^3*E1184*Assumptions!$D$16</f>
        <v>31.4444724232313</v>
      </c>
      <c r="Q1184" s="21" t="n">
        <f aca="false">Assumptions!$D$14*(1+E1184)^5*L1184-Assumptions!$D$14*(1+E1184)^4*E1184*Assumptions!$D$16</f>
        <v>34.3815394369051</v>
      </c>
      <c r="R1184" s="21" t="n">
        <f aca="false">M1184/(1+K1184)+N1184/(1+K1184)^2+O1184/(1+K1184)^3+P1184/(1+K1184)^4+Q1184/(1+K1184)^5</f>
        <v>108.717966263775</v>
      </c>
      <c r="S1184" s="21" t="n">
        <f aca="false">Q1184*(1+I1184)/(K1184-I1184)</f>
        <v>446.898344187685</v>
      </c>
      <c r="T1184" s="21" t="n">
        <f aca="false">R1184+S1184/(1+K1184)^5</f>
        <v>389.139281313975</v>
      </c>
      <c r="U1184" s="8" t="n">
        <f aca="false">(T1184-Assumptions!$D$17)/Assumptions!$D$18</f>
        <v>8.165571252559</v>
      </c>
    </row>
    <row r="1185" customFormat="false" ht="15" hidden="false" customHeight="false" outlineLevel="0" collapsed="false">
      <c r="B1185" s="2" t="n">
        <v>1180</v>
      </c>
      <c r="C1185" s="27" t="n">
        <f aca="false">NORMSDIST('Random Draws'!C1185)</f>
        <v>0.924187481268406</v>
      </c>
      <c r="D1185" s="27" t="n">
        <f aca="false">NORMSDIST(Assumptions!$D$22*'Random Draws'!C1185+SQRT(1-Assumptions!$D$22^2)*'Random Draws'!D1185)</f>
        <v>0.344258438718992</v>
      </c>
      <c r="E1185" s="19" t="n">
        <f aca="false">IF(C1185&lt;(Assumptions!$E$6-Assumptions!$D$6)/(Assumptions!$F$6-Assumptions!$D$6),Assumptions!$D$6+SQRT(C1185*(Assumptions!$F$6-Assumptions!$D$6)*(Assumptions!$E$6-Assumptions!$D$6)),Assumptions!$F$6-SQRT((1-C1185)*(Assumptions!$F$6-Assumptions!$D$6)*(Assumptions!$F$6-Assumptions!$E$6)))</f>
        <v>0.120530470122318</v>
      </c>
      <c r="F1185" s="19" t="n">
        <f aca="false">IF(D1185&lt;(Assumptions!$E$7-Assumptions!$D$7)/(Assumptions!$F$7-Assumptions!$D$7),Assumptions!$D$7+SQRT(D1185*(Assumptions!$F$7-Assumptions!$D$7)*(Assumptions!$E$7-Assumptions!$D$7)),Assumptions!$F$7-SQRT((1-D1185)*(Assumptions!$F$7-Assumptions!$D$7)*(Assumptions!$F$7-Assumptions!$E$7)))</f>
        <v>0.405448329257674</v>
      </c>
      <c r="G1185" s="19" t="n">
        <f aca="false">MIN(Assumptions!$D$24,MAX(Assumptions!$D$23,Assumptions!$D$8+Assumptions!$E$8*'Random Draws'!E1185))</f>
        <v>0.061644895427596</v>
      </c>
      <c r="H1185" s="19" t="n">
        <f aca="false">IF('Random Draws'!F1185&lt;(Assumptions!$E$9-Assumptions!$D$9)/(Assumptions!$F$9-Assumptions!$D$9),Assumptions!$D$9+SQRT('Random Draws'!F1185*(Assumptions!$F$9-Assumptions!$D$9)*(Assumptions!$E$9-Assumptions!$D$9)),Assumptions!$F$9-SQRT((1-'Random Draws'!F1185)*(Assumptions!$F$9-Assumptions!$D$9)*(Assumptions!$F$9-Assumptions!$E$9)))</f>
        <v>0.285115073117622</v>
      </c>
      <c r="I1185" s="19" t="n">
        <f aca="false">IF('Random Draws'!G1185&lt;(Assumptions!$E$10-Assumptions!$D$10)/(Assumptions!$F$10-Assumptions!$D$10),Assumptions!$D$10+SQRT('Random Draws'!G1185*(Assumptions!$F$10-Assumptions!$D$10)*(Assumptions!$E$10-Assumptions!$D$10)),Assumptions!$F$10-SQRT((1-'Random Draws'!G1185)*(Assumptions!$F$10-Assumptions!$D$10)*(Assumptions!$F$10-Assumptions!$E$10)))</f>
        <v>0.019223502029388</v>
      </c>
      <c r="J1185" s="19" t="n">
        <f aca="false">IF('Random Draws'!H1185&lt;(Assumptions!$E$11-Assumptions!$D$11)/(Assumptions!$F$11-Assumptions!$D$11),Assumptions!$D$11+SQRT('Random Draws'!H1185*(Assumptions!$F$11-Assumptions!$D$11)*(Assumptions!$E$11-Assumptions!$D$11)),Assumptions!$F$11-SQRT((1-'Random Draws'!H1185)*(Assumptions!$F$11-Assumptions!$D$11)*(Assumptions!$F$11-Assumptions!$E$11)))</f>
        <v>0.172496724373197</v>
      </c>
      <c r="K1185" s="19" t="n">
        <f aca="false">MAX(G1185,I1185+Assumptions!$D$21)</f>
        <v>0.061644895427596</v>
      </c>
      <c r="L1185" s="28" t="n">
        <f aca="false">(F1185-Assumptions!$D$15)*(1-H1185)+Assumptions!$D$15-J1185</f>
        <v>0.154417134348048</v>
      </c>
      <c r="M1185" s="21" t="n">
        <f aca="false">Assumptions!$D$14*(1+E1185)^1*L1185-Assumptions!$D$14*(1+E1185)^0*E1185*Assumptions!$D$16</f>
        <v>24.5649125561321</v>
      </c>
      <c r="N1185" s="21" t="n">
        <f aca="false">Assumptions!$D$14*(1+E1185)^2*L1185-Assumptions!$D$14*(1+E1185)^1*E1185*Assumptions!$D$16</f>
        <v>27.5257330150363</v>
      </c>
      <c r="O1185" s="21" t="n">
        <f aca="false">Assumptions!$D$14*(1+E1185)^3*L1185-Assumptions!$D$14*(1+E1185)^2*E1185*Assumptions!$D$16</f>
        <v>30.8434225558</v>
      </c>
      <c r="P1185" s="21" t="n">
        <f aca="false">Assumptions!$D$14*(1+E1185)^4*L1185-Assumptions!$D$14*(1+E1185)^3*E1185*Assumptions!$D$16</f>
        <v>34.5609947766319</v>
      </c>
      <c r="Q1185" s="21" t="n">
        <f aca="false">Assumptions!$D$14*(1+E1185)^5*L1185-Assumptions!$D$14*(1+E1185)^4*E1185*Assumptions!$D$16</f>
        <v>38.7266477249543</v>
      </c>
      <c r="R1185" s="21" t="n">
        <f aca="false">M1185/(1+K1185)+N1185/(1+K1185)^2+O1185/(1+K1185)^3+P1185/(1+K1185)^4+Q1185/(1+K1185)^5</f>
        <v>129.258625719899</v>
      </c>
      <c r="S1185" s="21" t="n">
        <f aca="false">Q1185*(1+I1185)/(K1185-I1185)</f>
        <v>930.452923730546</v>
      </c>
      <c r="T1185" s="21" t="n">
        <f aca="false">R1185+S1185/(1+K1185)^5</f>
        <v>819.177498458371</v>
      </c>
      <c r="U1185" s="8" t="n">
        <f aca="false">(T1185-Assumptions!$D$17)/Assumptions!$D$18</f>
        <v>25.3670999383348</v>
      </c>
    </row>
    <row r="1186" customFormat="false" ht="15" hidden="false" customHeight="false" outlineLevel="0" collapsed="false">
      <c r="B1186" s="2" t="n">
        <v>1181</v>
      </c>
      <c r="C1186" s="27" t="n">
        <f aca="false">NORMSDIST('Random Draws'!C1186)</f>
        <v>0.708084830993611</v>
      </c>
      <c r="D1186" s="27" t="n">
        <f aca="false">NORMSDIST(Assumptions!$D$22*'Random Draws'!C1186+SQRT(1-Assumptions!$D$22^2)*'Random Draws'!D1186)</f>
        <v>0.962381842114727</v>
      </c>
      <c r="E1186" s="19" t="n">
        <f aca="false">IF(C1186&lt;(Assumptions!$E$6-Assumptions!$D$6)/(Assumptions!$F$6-Assumptions!$D$6),Assumptions!$D$6+SQRT(C1186*(Assumptions!$F$6-Assumptions!$D$6)*(Assumptions!$E$6-Assumptions!$D$6)),Assumptions!$F$6-SQRT((1-C1186)*(Assumptions!$F$6-Assumptions!$D$6)*(Assumptions!$F$6-Assumptions!$E$6)))</f>
        <v>0.101795604375518</v>
      </c>
      <c r="F1186" s="19" t="n">
        <f aca="false">IF(D1186&lt;(Assumptions!$E$7-Assumptions!$D$7)/(Assumptions!$F$7-Assumptions!$D$7),Assumptions!$D$7+SQRT(D1186*(Assumptions!$F$7-Assumptions!$D$7)*(Assumptions!$E$7-Assumptions!$D$7)),Assumptions!$F$7-SQRT((1-D1186)*(Assumptions!$F$7-Assumptions!$D$7)*(Assumptions!$F$7-Assumptions!$E$7)))</f>
        <v>0.447733271359442</v>
      </c>
      <c r="G1186" s="19" t="n">
        <f aca="false">MIN(Assumptions!$D$24,MAX(Assumptions!$D$23,Assumptions!$D$8+Assumptions!$E$8*'Random Draws'!E1186))</f>
        <v>0.081451273488406</v>
      </c>
      <c r="H1186" s="19" t="n">
        <f aca="false">IF('Random Draws'!F1186&lt;(Assumptions!$E$9-Assumptions!$D$9)/(Assumptions!$F$9-Assumptions!$D$9),Assumptions!$D$9+SQRT('Random Draws'!F1186*(Assumptions!$F$9-Assumptions!$D$9)*(Assumptions!$E$9-Assumptions!$D$9)),Assumptions!$F$9-SQRT((1-'Random Draws'!F1186)*(Assumptions!$F$9-Assumptions!$D$9)*(Assumptions!$F$9-Assumptions!$E$9)))</f>
        <v>0.244935442936921</v>
      </c>
      <c r="I1186" s="19" t="n">
        <f aca="false">IF('Random Draws'!G1186&lt;(Assumptions!$E$10-Assumptions!$D$10)/(Assumptions!$F$10-Assumptions!$D$10),Assumptions!$D$10+SQRT('Random Draws'!G1186*(Assumptions!$F$10-Assumptions!$D$10)*(Assumptions!$E$10-Assumptions!$D$10)),Assumptions!$F$10-SQRT((1-'Random Draws'!G1186)*(Assumptions!$F$10-Assumptions!$D$10)*(Assumptions!$F$10-Assumptions!$E$10)))</f>
        <v>0.0169518131085728</v>
      </c>
      <c r="J1186" s="19" t="n">
        <f aca="false">IF('Random Draws'!H1186&lt;(Assumptions!$E$11-Assumptions!$D$11)/(Assumptions!$F$11-Assumptions!$D$11),Assumptions!$D$11+SQRT('Random Draws'!H1186*(Assumptions!$F$11-Assumptions!$D$11)*(Assumptions!$E$11-Assumptions!$D$11)),Assumptions!$F$11-SQRT((1-'Random Draws'!H1186)*(Assumptions!$F$11-Assumptions!$D$11)*(Assumptions!$F$11-Assumptions!$E$11)))</f>
        <v>0.14170998390916</v>
      </c>
      <c r="K1186" s="19" t="n">
        <f aca="false">MAX(G1186,I1186+Assumptions!$D$21)</f>
        <v>0.081451273488406</v>
      </c>
      <c r="L1186" s="28" t="n">
        <f aca="false">(F1186-Assumptions!$D$15)*(1-H1186)+Assumptions!$D$15-J1186</f>
        <v>0.22819914789406</v>
      </c>
      <c r="M1186" s="21" t="n">
        <f aca="false">Assumptions!$D$14*(1+E1186)^1*L1186-Assumptions!$D$14*(1+E1186)^0*E1186*Assumptions!$D$16</f>
        <v>36.014367741394</v>
      </c>
      <c r="N1186" s="21" t="n">
        <f aca="false">Assumptions!$D$14*(1+E1186)^2*L1186-Assumptions!$D$14*(1+E1186)^1*E1186*Assumptions!$D$16</f>
        <v>39.6804720718313</v>
      </c>
      <c r="O1186" s="21" t="n">
        <f aca="false">Assumptions!$D$14*(1+E1186)^3*L1186-Assumptions!$D$14*(1+E1186)^2*E1186*Assumptions!$D$16</f>
        <v>43.7197697082893</v>
      </c>
      <c r="P1186" s="21" t="n">
        <f aca="false">Assumptions!$D$14*(1+E1186)^4*L1186-Assumptions!$D$14*(1+E1186)^3*E1186*Assumptions!$D$16</f>
        <v>48.1702500889031</v>
      </c>
      <c r="Q1186" s="21" t="n">
        <f aca="false">Assumptions!$D$14*(1+E1186)^5*L1186-Assumptions!$D$14*(1+E1186)^4*E1186*Assumptions!$D$16</f>
        <v>53.0737698096228</v>
      </c>
      <c r="R1186" s="21" t="n">
        <f aca="false">M1186/(1+K1186)+N1186/(1+K1186)^2+O1186/(1+K1186)^3+P1186/(1+K1186)^4+Q1186/(1+K1186)^5</f>
        <v>172.893171648122</v>
      </c>
      <c r="S1186" s="21" t="n">
        <f aca="false">Q1186*(1+I1186)/(K1186-I1186)</f>
        <v>836.804930127425</v>
      </c>
      <c r="T1186" s="21" t="n">
        <f aca="false">R1186+S1186/(1+K1186)^5</f>
        <v>738.59743049747</v>
      </c>
      <c r="U1186" s="8" t="n">
        <f aca="false">(T1186-Assumptions!$D$17)/Assumptions!$D$18</f>
        <v>22.1438972198988</v>
      </c>
    </row>
    <row r="1187" customFormat="false" ht="15" hidden="false" customHeight="false" outlineLevel="0" collapsed="false">
      <c r="B1187" s="2" t="n">
        <v>1182</v>
      </c>
      <c r="C1187" s="27" t="n">
        <f aca="false">NORMSDIST('Random Draws'!C1187)</f>
        <v>0.545349673700345</v>
      </c>
      <c r="D1187" s="27" t="n">
        <f aca="false">NORMSDIST(Assumptions!$D$22*'Random Draws'!C1187+SQRT(1-Assumptions!$D$22^2)*'Random Draws'!D1187)</f>
        <v>0.278002456199959</v>
      </c>
      <c r="E1187" s="19" t="n">
        <f aca="false">IF(C1187&lt;(Assumptions!$E$6-Assumptions!$D$6)/(Assumptions!$F$6-Assumptions!$D$6),Assumptions!$D$6+SQRT(C1187*(Assumptions!$F$6-Assumptions!$D$6)*(Assumptions!$E$6-Assumptions!$D$6)),Assumptions!$F$6-SQRT((1-C1187)*(Assumptions!$F$6-Assumptions!$D$6)*(Assumptions!$F$6-Assumptions!$E$6)))</f>
        <v>0.0923213713337068</v>
      </c>
      <c r="F1187" s="19" t="n">
        <f aca="false">IF(D1187&lt;(Assumptions!$E$7-Assumptions!$D$7)/(Assumptions!$F$7-Assumptions!$D$7),Assumptions!$D$7+SQRT(D1187*(Assumptions!$F$7-Assumptions!$D$7)*(Assumptions!$E$7-Assumptions!$D$7)),Assumptions!$F$7-SQRT((1-D1187)*(Assumptions!$F$7-Assumptions!$D$7)*(Assumptions!$F$7-Assumptions!$E$7)))</f>
        <v>0.40084133613387</v>
      </c>
      <c r="G1187" s="19" t="n">
        <f aca="false">MIN(Assumptions!$D$24,MAX(Assumptions!$D$23,Assumptions!$D$8+Assumptions!$E$8*'Random Draws'!E1187))</f>
        <v>0.087458354594223</v>
      </c>
      <c r="H1187" s="19" t="n">
        <f aca="false">IF('Random Draws'!F1187&lt;(Assumptions!$E$9-Assumptions!$D$9)/(Assumptions!$F$9-Assumptions!$D$9),Assumptions!$D$9+SQRT('Random Draws'!F1187*(Assumptions!$F$9-Assumptions!$D$9)*(Assumptions!$E$9-Assumptions!$D$9)),Assumptions!$F$9-SQRT((1-'Random Draws'!F1187)*(Assumptions!$F$9-Assumptions!$D$9)*(Assumptions!$F$9-Assumptions!$E$9)))</f>
        <v>0.282431740774449</v>
      </c>
      <c r="I1187" s="19" t="n">
        <f aca="false">IF('Random Draws'!G1187&lt;(Assumptions!$E$10-Assumptions!$D$10)/(Assumptions!$F$10-Assumptions!$D$10),Assumptions!$D$10+SQRT('Random Draws'!G1187*(Assumptions!$F$10-Assumptions!$D$10)*(Assumptions!$E$10-Assumptions!$D$10)),Assumptions!$F$10-SQRT((1-'Random Draws'!G1187)*(Assumptions!$F$10-Assumptions!$D$10)*(Assumptions!$F$10-Assumptions!$E$10)))</f>
        <v>0.0250157175443086</v>
      </c>
      <c r="J1187" s="19" t="n">
        <f aca="false">IF('Random Draws'!H1187&lt;(Assumptions!$E$11-Assumptions!$D$11)/(Assumptions!$F$11-Assumptions!$D$11),Assumptions!$D$11+SQRT('Random Draws'!H1187*(Assumptions!$F$11-Assumptions!$D$11)*(Assumptions!$E$11-Assumptions!$D$11)),Assumptions!$F$11-SQRT((1-'Random Draws'!H1187)*(Assumptions!$F$11-Assumptions!$D$11)*(Assumptions!$F$11-Assumptions!$E$11)))</f>
        <v>0.184865518756099</v>
      </c>
      <c r="K1187" s="19" t="n">
        <f aca="false">MAX(G1187,I1187+Assumptions!$D$21)</f>
        <v>0.087458354594223</v>
      </c>
      <c r="L1187" s="28" t="n">
        <f aca="false">(F1187-Assumptions!$D$15)*(1-H1187)+Assumptions!$D$15-J1187</f>
        <v>0.139481627339804</v>
      </c>
      <c r="M1187" s="21" t="n">
        <f aca="false">Assumptions!$D$14*(1+E1187)^1*L1187-Assumptions!$D$14*(1+E1187)^0*E1187*Assumptions!$D$16</f>
        <v>21.6904225901908</v>
      </c>
      <c r="N1187" s="21" t="n">
        <f aca="false">Assumptions!$D$14*(1+E1187)^2*L1187-Assumptions!$D$14*(1+E1187)^1*E1187*Assumptions!$D$16</f>
        <v>23.6929121485248</v>
      </c>
      <c r="O1187" s="21" t="n">
        <f aca="false">Assumptions!$D$14*(1+E1187)^3*L1187-Assumptions!$D$14*(1+E1187)^2*E1187*Assumptions!$D$16</f>
        <v>25.8802742889657</v>
      </c>
      <c r="P1187" s="21" t="n">
        <f aca="false">Assumptions!$D$14*(1+E1187)^4*L1187-Assumptions!$D$14*(1+E1187)^3*E1187*Assumptions!$D$16</f>
        <v>28.2695767018155</v>
      </c>
      <c r="Q1187" s="21" t="n">
        <f aca="false">Assumptions!$D$14*(1+E1187)^5*L1187-Assumptions!$D$14*(1+E1187)^4*E1187*Assumptions!$D$16</f>
        <v>30.8794627899505</v>
      </c>
      <c r="R1187" s="21" t="n">
        <f aca="false">M1187/(1+K1187)+N1187/(1+K1187)^2+O1187/(1+K1187)^3+P1187/(1+K1187)^4+Q1187/(1+K1187)^5</f>
        <v>100.62586414458</v>
      </c>
      <c r="S1187" s="21" t="n">
        <f aca="false">Q1187*(1+I1187)/(K1187-I1187)</f>
        <v>506.896188316365</v>
      </c>
      <c r="T1187" s="21" t="n">
        <f aca="false">R1187+S1187/(1+K1187)^5</f>
        <v>433.941628751573</v>
      </c>
      <c r="U1187" s="8" t="n">
        <f aca="false">(T1187-Assumptions!$D$17)/Assumptions!$D$18</f>
        <v>9.95766515006292</v>
      </c>
    </row>
    <row r="1188" customFormat="false" ht="15" hidden="false" customHeight="false" outlineLevel="0" collapsed="false">
      <c r="B1188" s="2" t="n">
        <v>1183</v>
      </c>
      <c r="C1188" s="27" t="n">
        <f aca="false">NORMSDIST('Random Draws'!C1188)</f>
        <v>0.832288258299464</v>
      </c>
      <c r="D1188" s="27" t="n">
        <f aca="false">NORMSDIST(Assumptions!$D$22*'Random Draws'!C1188+SQRT(1-Assumptions!$D$22^2)*'Random Draws'!D1188)</f>
        <v>0.422528471815306</v>
      </c>
      <c r="E1188" s="19" t="n">
        <f aca="false">IF(C1188&lt;(Assumptions!$E$6-Assumptions!$D$6)/(Assumptions!$F$6-Assumptions!$D$6),Assumptions!$D$6+SQRT(C1188*(Assumptions!$F$6-Assumptions!$D$6)*(Assumptions!$E$6-Assumptions!$D$6)),Assumptions!$F$6-SQRT((1-C1188)*(Assumptions!$F$6-Assumptions!$D$6)*(Assumptions!$F$6-Assumptions!$E$6)))</f>
        <v>0.111042121823195</v>
      </c>
      <c r="F1188" s="19" t="n">
        <f aca="false">IF(D1188&lt;(Assumptions!$E$7-Assumptions!$D$7)/(Assumptions!$F$7-Assumptions!$D$7),Assumptions!$D$7+SQRT(D1188*(Assumptions!$F$7-Assumptions!$D$7)*(Assumptions!$E$7-Assumptions!$D$7)),Assumptions!$F$7-SQRT((1-D1188)*(Assumptions!$F$7-Assumptions!$D$7)*(Assumptions!$F$7-Assumptions!$E$7)))</f>
        <v>0.410350479946986</v>
      </c>
      <c r="G1188" s="19" t="n">
        <f aca="false">MIN(Assumptions!$D$24,MAX(Assumptions!$D$23,Assumptions!$D$8+Assumptions!$E$8*'Random Draws'!E1188))</f>
        <v>0.080181436782543</v>
      </c>
      <c r="H1188" s="19" t="n">
        <f aca="false">IF('Random Draws'!F1188&lt;(Assumptions!$E$9-Assumptions!$D$9)/(Assumptions!$F$9-Assumptions!$D$9),Assumptions!$D$9+SQRT('Random Draws'!F1188*(Assumptions!$F$9-Assumptions!$D$9)*(Assumptions!$E$9-Assumptions!$D$9)),Assumptions!$F$9-SQRT((1-'Random Draws'!F1188)*(Assumptions!$F$9-Assumptions!$D$9)*(Assumptions!$F$9-Assumptions!$E$9)))</f>
        <v>0.329283641786945</v>
      </c>
      <c r="I1188" s="19" t="n">
        <f aca="false">IF('Random Draws'!G1188&lt;(Assumptions!$E$10-Assumptions!$D$10)/(Assumptions!$F$10-Assumptions!$D$10),Assumptions!$D$10+SQRT('Random Draws'!G1188*(Assumptions!$F$10-Assumptions!$D$10)*(Assumptions!$E$10-Assumptions!$D$10)),Assumptions!$F$10-SQRT((1-'Random Draws'!G1188)*(Assumptions!$F$10-Assumptions!$D$10)*(Assumptions!$F$10-Assumptions!$E$10)))</f>
        <v>0.0217033537685556</v>
      </c>
      <c r="J1188" s="19" t="n">
        <f aca="false">IF('Random Draws'!H1188&lt;(Assumptions!$E$11-Assumptions!$D$11)/(Assumptions!$F$11-Assumptions!$D$11),Assumptions!$D$11+SQRT('Random Draws'!H1188*(Assumptions!$F$11-Assumptions!$D$11)*(Assumptions!$E$11-Assumptions!$D$11)),Assumptions!$F$11-SQRT((1-'Random Draws'!H1188)*(Assumptions!$F$11-Assumptions!$D$11)*(Assumptions!$F$11-Assumptions!$E$11)))</f>
        <v>0.179833685601713</v>
      </c>
      <c r="K1188" s="19" t="n">
        <f aca="false">MAX(G1188,I1188+Assumptions!$D$21)</f>
        <v>0.080181436782543</v>
      </c>
      <c r="L1188" s="28" t="n">
        <f aca="false">(F1188-Assumptions!$D$15)*(1-H1188)+Assumptions!$D$15-J1188</f>
        <v>0.138201967331611</v>
      </c>
      <c r="M1188" s="21" t="n">
        <f aca="false">Assumptions!$D$14*(1+E1188)^1*L1188-Assumptions!$D$14*(1+E1188)^0*E1188*Assumptions!$D$16</f>
        <v>21.7814567885858</v>
      </c>
      <c r="N1188" s="21" t="n">
        <f aca="false">Assumptions!$D$14*(1+E1188)^2*L1188-Assumptions!$D$14*(1+E1188)^1*E1188*Assumptions!$D$16</f>
        <v>24.2001159667906</v>
      </c>
      <c r="O1188" s="21" t="n">
        <f aca="false">Assumptions!$D$14*(1+E1188)^3*L1188-Assumptions!$D$14*(1+E1188)^2*E1188*Assumptions!$D$16</f>
        <v>26.8873481921104</v>
      </c>
      <c r="P1188" s="21" t="n">
        <f aca="false">Assumptions!$D$14*(1+E1188)^4*L1188-Assumptions!$D$14*(1+E1188)^3*E1188*Assumptions!$D$16</f>
        <v>29.8729763855614</v>
      </c>
      <c r="Q1188" s="21" t="n">
        <f aca="false">Assumptions!$D$14*(1+E1188)^5*L1188-Assumptions!$D$14*(1+E1188)^4*E1188*Assumptions!$D$16</f>
        <v>33.1901350685883</v>
      </c>
      <c r="R1188" s="21" t="n">
        <f aca="false">M1188/(1+K1188)+N1188/(1+K1188)^2+O1188/(1+K1188)^3+P1188/(1+K1188)^4+Q1188/(1+K1188)^5</f>
        <v>106.751111849318</v>
      </c>
      <c r="S1188" s="21" t="n">
        <f aca="false">Q1188*(1+I1188)/(K1188-I1188)</f>
        <v>579.883446307516</v>
      </c>
      <c r="T1188" s="21" t="n">
        <f aca="false">R1188+S1188/(1+K1188)^5</f>
        <v>501.078701033313</v>
      </c>
      <c r="U1188" s="8" t="n">
        <f aca="false">(T1188-Assumptions!$D$17)/Assumptions!$D$18</f>
        <v>12.6431480413325</v>
      </c>
    </row>
    <row r="1189" customFormat="false" ht="15" hidden="false" customHeight="false" outlineLevel="0" collapsed="false">
      <c r="B1189" s="2" t="n">
        <v>1184</v>
      </c>
      <c r="C1189" s="27" t="n">
        <f aca="false">NORMSDIST('Random Draws'!C1189)</f>
        <v>0.0810528548308893</v>
      </c>
      <c r="D1189" s="27" t="n">
        <f aca="false">NORMSDIST(Assumptions!$D$22*'Random Draws'!C1189+SQRT(1-Assumptions!$D$22^2)*'Random Draws'!D1189)</f>
        <v>0.153484364542527</v>
      </c>
      <c r="E1189" s="19" t="n">
        <f aca="false">IF(C1189&lt;(Assumptions!$E$6-Assumptions!$D$6)/(Assumptions!$F$6-Assumptions!$D$6),Assumptions!$D$6+SQRT(C1189*(Assumptions!$F$6-Assumptions!$D$6)*(Assumptions!$E$6-Assumptions!$D$6)),Assumptions!$F$6-SQRT((1-C1189)*(Assumptions!$F$6-Assumptions!$D$6)*(Assumptions!$F$6-Assumptions!$E$6)))</f>
        <v>0.0601311766708865</v>
      </c>
      <c r="F1189" s="19" t="n">
        <f aca="false">IF(D1189&lt;(Assumptions!$E$7-Assumptions!$D$7)/(Assumptions!$F$7-Assumptions!$D$7),Assumptions!$D$7+SQRT(D1189*(Assumptions!$F$7-Assumptions!$D$7)*(Assumptions!$E$7-Assumptions!$D$7)),Assumptions!$F$7-SQRT((1-D1189)*(Assumptions!$F$7-Assumptions!$D$7)*(Assumptions!$F$7-Assumptions!$E$7)))</f>
        <v>0.390346436154105</v>
      </c>
      <c r="G1189" s="19" t="n">
        <f aca="false">MIN(Assumptions!$D$24,MAX(Assumptions!$D$23,Assumptions!$D$8+Assumptions!$E$8*'Random Draws'!E1189))</f>
        <v>0.084597666430527</v>
      </c>
      <c r="H1189" s="19" t="n">
        <f aca="false">IF('Random Draws'!F1189&lt;(Assumptions!$E$9-Assumptions!$D$9)/(Assumptions!$F$9-Assumptions!$D$9),Assumptions!$D$9+SQRT('Random Draws'!F1189*(Assumptions!$F$9-Assumptions!$D$9)*(Assumptions!$E$9-Assumptions!$D$9)),Assumptions!$F$9-SQRT((1-'Random Draws'!F1189)*(Assumptions!$F$9-Assumptions!$D$9)*(Assumptions!$F$9-Assumptions!$E$9)))</f>
        <v>0.289147901345064</v>
      </c>
      <c r="I1189" s="19" t="n">
        <f aca="false">IF('Random Draws'!G1189&lt;(Assumptions!$E$10-Assumptions!$D$10)/(Assumptions!$F$10-Assumptions!$D$10),Assumptions!$D$10+SQRT('Random Draws'!G1189*(Assumptions!$F$10-Assumptions!$D$10)*(Assumptions!$E$10-Assumptions!$D$10)),Assumptions!$F$10-SQRT((1-'Random Draws'!G1189)*(Assumptions!$F$10-Assumptions!$D$10)*(Assumptions!$F$10-Assumptions!$E$10)))</f>
        <v>0.0213767005891676</v>
      </c>
      <c r="J1189" s="19" t="n">
        <f aca="false">IF('Random Draws'!H1189&lt;(Assumptions!$E$11-Assumptions!$D$11)/(Assumptions!$F$11-Assumptions!$D$11),Assumptions!$D$11+SQRT('Random Draws'!H1189*(Assumptions!$F$11-Assumptions!$D$11)*(Assumptions!$E$11-Assumptions!$D$11)),Assumptions!$F$11-SQRT((1-'Random Draws'!H1189)*(Assumptions!$F$11-Assumptions!$D$11)*(Assumptions!$F$11-Assumptions!$E$11)))</f>
        <v>0.198999426138555</v>
      </c>
      <c r="K1189" s="19" t="n">
        <f aca="false">MAX(G1189,I1189+Assumptions!$D$21)</f>
        <v>0.084597666430527</v>
      </c>
      <c r="L1189" s="28" t="n">
        <f aca="false">(F1189-Assumptions!$D$15)*(1-H1189)+Assumptions!$D$15-J1189</f>
        <v>0.116068384378924</v>
      </c>
      <c r="M1189" s="21" t="n">
        <f aca="false">Assumptions!$D$14*(1+E1189)^1*L1189-Assumptions!$D$14*(1+E1189)^0*E1189*Assumptions!$D$16</f>
        <v>17.5803477528396</v>
      </c>
      <c r="N1189" s="21" t="n">
        <f aca="false">Assumptions!$D$14*(1+E1189)^2*L1189-Assumptions!$D$14*(1+E1189)^1*E1189*Assumptions!$D$16</f>
        <v>18.6374747495012</v>
      </c>
      <c r="O1189" s="21" t="n">
        <f aca="false">Assumptions!$D$14*(1+E1189)^3*L1189-Assumptions!$D$14*(1+E1189)^2*E1189*Assumptions!$D$16</f>
        <v>19.7581680363627</v>
      </c>
      <c r="P1189" s="21" t="n">
        <f aca="false">Assumptions!$D$14*(1+E1189)^4*L1189-Assumptions!$D$14*(1+E1189)^3*E1189*Assumptions!$D$16</f>
        <v>20.9462499292503</v>
      </c>
      <c r="Q1189" s="21" t="n">
        <f aca="false">Assumptions!$D$14*(1+E1189)^5*L1189-Assumptions!$D$14*(1+E1189)^4*E1189*Assumptions!$D$16</f>
        <v>22.2057725843386</v>
      </c>
      <c r="R1189" s="21" t="n">
        <f aca="false">M1189/(1+K1189)+N1189/(1+K1189)^2+O1189/(1+K1189)^3+P1189/(1+K1189)^4+Q1189/(1+K1189)^5</f>
        <v>77.470569038304</v>
      </c>
      <c r="S1189" s="21" t="n">
        <f aca="false">Q1189*(1+I1189)/(K1189-I1189)</f>
        <v>358.749007301427</v>
      </c>
      <c r="T1189" s="21" t="n">
        <f aca="false">R1189+S1189/(1+K1189)^5</f>
        <v>316.497799540203</v>
      </c>
      <c r="U1189" s="8" t="n">
        <f aca="false">(T1189-Assumptions!$D$17)/Assumptions!$D$18</f>
        <v>5.25991198160814</v>
      </c>
    </row>
    <row r="1190" customFormat="false" ht="15" hidden="false" customHeight="false" outlineLevel="0" collapsed="false">
      <c r="B1190" s="2" t="n">
        <v>1185</v>
      </c>
      <c r="C1190" s="27" t="n">
        <f aca="false">NORMSDIST('Random Draws'!C1190)</f>
        <v>0.254947573264744</v>
      </c>
      <c r="D1190" s="27" t="n">
        <f aca="false">NORMSDIST(Assumptions!$D$22*'Random Draws'!C1190+SQRT(1-Assumptions!$D$22^2)*'Random Draws'!D1190)</f>
        <v>0.401134573830488</v>
      </c>
      <c r="E1190" s="19" t="n">
        <f aca="false">IF(C1190&lt;(Assumptions!$E$6-Assumptions!$D$6)/(Assumptions!$F$6-Assumptions!$D$6),Assumptions!$D$6+SQRT(C1190*(Assumptions!$F$6-Assumptions!$D$6)*(Assumptions!$E$6-Assumptions!$D$6)),Assumptions!$F$6-SQRT((1-C1190)*(Assumptions!$F$6-Assumptions!$D$6)*(Assumptions!$F$6-Assumptions!$E$6)))</f>
        <v>0.0757034713483678</v>
      </c>
      <c r="F1190" s="19" t="n">
        <f aca="false">IF(D1190&lt;(Assumptions!$E$7-Assumptions!$D$7)/(Assumptions!$F$7-Assumptions!$D$7),Assumptions!$D$7+SQRT(D1190*(Assumptions!$F$7-Assumptions!$D$7)*(Assumptions!$E$7-Assumptions!$D$7)),Assumptions!$F$7-SQRT((1-D1190)*(Assumptions!$F$7-Assumptions!$D$7)*(Assumptions!$F$7-Assumptions!$E$7)))</f>
        <v>0.409059223831844</v>
      </c>
      <c r="G1190" s="19" t="n">
        <f aca="false">MIN(Assumptions!$D$24,MAX(Assumptions!$D$23,Assumptions!$D$8+Assumptions!$E$8*'Random Draws'!E1190))</f>
        <v>0.100151690273775</v>
      </c>
      <c r="H1190" s="19" t="n">
        <f aca="false">IF('Random Draws'!F1190&lt;(Assumptions!$E$9-Assumptions!$D$9)/(Assumptions!$F$9-Assumptions!$D$9),Assumptions!$D$9+SQRT('Random Draws'!F1190*(Assumptions!$F$9-Assumptions!$D$9)*(Assumptions!$E$9-Assumptions!$D$9)),Assumptions!$F$9-SQRT((1-'Random Draws'!F1190)*(Assumptions!$F$9-Assumptions!$D$9)*(Assumptions!$F$9-Assumptions!$E$9)))</f>
        <v>0.275409076105886</v>
      </c>
      <c r="I1190" s="19" t="n">
        <f aca="false">IF('Random Draws'!G1190&lt;(Assumptions!$E$10-Assumptions!$D$10)/(Assumptions!$F$10-Assumptions!$D$10),Assumptions!$D$10+SQRT('Random Draws'!G1190*(Assumptions!$F$10-Assumptions!$D$10)*(Assumptions!$E$10-Assumptions!$D$10)),Assumptions!$F$10-SQRT((1-'Random Draws'!G1190)*(Assumptions!$F$10-Assumptions!$D$10)*(Assumptions!$F$10-Assumptions!$E$10)))</f>
        <v>0.0222479490622169</v>
      </c>
      <c r="J1190" s="19" t="n">
        <f aca="false">IF('Random Draws'!H1190&lt;(Assumptions!$E$11-Assumptions!$D$11)/(Assumptions!$F$11-Assumptions!$D$11),Assumptions!$D$11+SQRT('Random Draws'!H1190*(Assumptions!$F$11-Assumptions!$D$11)*(Assumptions!$E$11-Assumptions!$D$11)),Assumptions!$F$11-SQRT((1-'Random Draws'!H1190)*(Assumptions!$F$11-Assumptions!$D$11)*(Assumptions!$F$11-Assumptions!$E$11)))</f>
        <v>0.187547917920417</v>
      </c>
      <c r="K1190" s="19" t="n">
        <f aca="false">MAX(G1190,I1190+Assumptions!$D$21)</f>
        <v>0.100151690273775</v>
      </c>
      <c r="L1190" s="28" t="n">
        <f aca="false">(F1190-Assumptions!$D$15)*(1-H1190)+Assumptions!$D$15-J1190</f>
        <v>0.144655862897073</v>
      </c>
      <c r="M1190" s="21" t="n">
        <f aca="false">Assumptions!$D$14*(1+E1190)^1*L1190-Assumptions!$D$14*(1+E1190)^0*E1190*Assumptions!$D$16</f>
        <v>22.2336779106795</v>
      </c>
      <c r="N1190" s="21" t="n">
        <f aca="false">Assumptions!$D$14*(1+E1190)^2*L1190-Assumptions!$D$14*(1+E1190)^1*E1190*Assumptions!$D$16</f>
        <v>23.9168445093594</v>
      </c>
      <c r="O1190" s="21" t="n">
        <f aca="false">Assumptions!$D$14*(1+E1190)^3*L1190-Assumptions!$D$14*(1+E1190)^2*E1190*Assumptions!$D$16</f>
        <v>25.7274326624171</v>
      </c>
      <c r="P1190" s="21" t="n">
        <f aca="false">Assumptions!$D$14*(1+E1190)^4*L1190-Assumptions!$D$14*(1+E1190)^3*E1190*Assumptions!$D$16</f>
        <v>27.6750886238435</v>
      </c>
      <c r="Q1190" s="21" t="n">
        <f aca="false">Assumptions!$D$14*(1+E1190)^5*L1190-Assumptions!$D$14*(1+E1190)^4*E1190*Assumptions!$D$16</f>
        <v>29.7701889025421</v>
      </c>
      <c r="R1190" s="21" t="n">
        <f aca="false">M1190/(1+K1190)+N1190/(1+K1190)^2+O1190/(1+K1190)^3+P1190/(1+K1190)^4+Q1190/(1+K1190)^5</f>
        <v>96.6558308178209</v>
      </c>
      <c r="S1190" s="21" t="n">
        <f aca="false">Q1190*(1+I1190)/(K1190-I1190)</f>
        <v>390.642529813489</v>
      </c>
      <c r="T1190" s="21" t="n">
        <f aca="false">R1190+S1190/(1+K1190)^5</f>
        <v>339.046932206133</v>
      </c>
      <c r="U1190" s="8" t="n">
        <f aca="false">(T1190-Assumptions!$D$17)/Assumptions!$D$18</f>
        <v>6.16187728824531</v>
      </c>
    </row>
    <row r="1191" customFormat="false" ht="15" hidden="false" customHeight="false" outlineLevel="0" collapsed="false">
      <c r="B1191" s="2" t="n">
        <v>1186</v>
      </c>
      <c r="C1191" s="27" t="n">
        <f aca="false">NORMSDIST('Random Draws'!C1191)</f>
        <v>0.614473411708657</v>
      </c>
      <c r="D1191" s="27" t="n">
        <f aca="false">NORMSDIST(Assumptions!$D$22*'Random Draws'!C1191+SQRT(1-Assumptions!$D$22^2)*'Random Draws'!D1191)</f>
        <v>0.511516790059098</v>
      </c>
      <c r="E1191" s="19" t="n">
        <f aca="false">IF(C1191&lt;(Assumptions!$E$6-Assumptions!$D$6)/(Assumptions!$F$6-Assumptions!$D$6),Assumptions!$D$6+SQRT(C1191*(Assumptions!$F$6-Assumptions!$D$6)*(Assumptions!$E$6-Assumptions!$D$6)),Assumptions!$F$6-SQRT((1-C1191)*(Assumptions!$F$6-Assumptions!$D$6)*(Assumptions!$F$6-Assumptions!$E$6)))</f>
        <v>0.096095183163385</v>
      </c>
      <c r="F1191" s="19" t="n">
        <f aca="false">IF(D1191&lt;(Assumptions!$E$7-Assumptions!$D$7)/(Assumptions!$F$7-Assumptions!$D$7),Assumptions!$D$7+SQRT(D1191*(Assumptions!$F$7-Assumptions!$D$7)*(Assumptions!$E$7-Assumptions!$D$7)),Assumptions!$F$7-SQRT((1-D1191)*(Assumptions!$F$7-Assumptions!$D$7)*(Assumptions!$F$7-Assumptions!$E$7)))</f>
        <v>0.415399465163073</v>
      </c>
      <c r="G1191" s="19" t="n">
        <f aca="false">MIN(Assumptions!$D$24,MAX(Assumptions!$D$23,Assumptions!$D$8+Assumptions!$E$8*'Random Draws'!E1191))</f>
        <v>0.077232730693852</v>
      </c>
      <c r="H1191" s="19" t="n">
        <f aca="false">IF('Random Draws'!F1191&lt;(Assumptions!$E$9-Assumptions!$D$9)/(Assumptions!$F$9-Assumptions!$D$9),Assumptions!$D$9+SQRT('Random Draws'!F1191*(Assumptions!$F$9-Assumptions!$D$9)*(Assumptions!$E$9-Assumptions!$D$9)),Assumptions!$F$9-SQRT((1-'Random Draws'!F1191)*(Assumptions!$F$9-Assumptions!$D$9)*(Assumptions!$F$9-Assumptions!$E$9)))</f>
        <v>0.299712599126236</v>
      </c>
      <c r="I1191" s="19" t="n">
        <f aca="false">IF('Random Draws'!G1191&lt;(Assumptions!$E$10-Assumptions!$D$10)/(Assumptions!$F$10-Assumptions!$D$10),Assumptions!$D$10+SQRT('Random Draws'!G1191*(Assumptions!$F$10-Assumptions!$D$10)*(Assumptions!$E$10-Assumptions!$D$10)),Assumptions!$F$10-SQRT((1-'Random Draws'!G1191)*(Assumptions!$F$10-Assumptions!$D$10)*(Assumptions!$F$10-Assumptions!$E$10)))</f>
        <v>0.0171243032041</v>
      </c>
      <c r="J1191" s="19" t="n">
        <f aca="false">IF('Random Draws'!H1191&lt;(Assumptions!$E$11-Assumptions!$D$11)/(Assumptions!$F$11-Assumptions!$D$11),Assumptions!$D$11+SQRT('Random Draws'!H1191*(Assumptions!$F$11-Assumptions!$D$11)*(Assumptions!$E$11-Assumptions!$D$11)),Assumptions!$F$11-SQRT((1-'Random Draws'!H1191)*(Assumptions!$F$11-Assumptions!$D$11)*(Assumptions!$F$11-Assumptions!$E$11)))</f>
        <v>0.143676093868964</v>
      </c>
      <c r="K1191" s="19" t="n">
        <f aca="false">MAX(G1191,I1191+Assumptions!$D$21)</f>
        <v>0.077232730693852</v>
      </c>
      <c r="L1191" s="28" t="n">
        <f aca="false">(F1191-Assumptions!$D$15)*(1-H1191)+Assumptions!$D$15-J1191</f>
        <v>0.186185555800847</v>
      </c>
      <c r="M1191" s="21" t="n">
        <f aca="false">Assumptions!$D$14*(1+E1191)^1*L1191-Assumptions!$D$14*(1+E1191)^0*E1191*Assumptions!$D$16</f>
        <v>29.1731641319856</v>
      </c>
      <c r="N1191" s="21" t="n">
        <f aca="false">Assumptions!$D$14*(1+E1191)^2*L1191-Assumptions!$D$14*(1+E1191)^1*E1191*Assumptions!$D$16</f>
        <v>31.9765646827043</v>
      </c>
      <c r="O1191" s="21" t="n">
        <f aca="false">Assumptions!$D$14*(1+E1191)^3*L1191-Assumptions!$D$14*(1+E1191)^2*E1191*Assumptions!$D$16</f>
        <v>35.0493585228246</v>
      </c>
      <c r="P1191" s="21" t="n">
        <f aca="false">Assumptions!$D$14*(1+E1191)^4*L1191-Assumptions!$D$14*(1+E1191)^3*E1191*Assumptions!$D$16</f>
        <v>38.4174330498345</v>
      </c>
      <c r="Q1191" s="21" t="n">
        <f aca="false">Assumptions!$D$14*(1+E1191)^5*L1191-Assumptions!$D$14*(1+E1191)^4*E1191*Assumptions!$D$16</f>
        <v>42.1091633154255</v>
      </c>
      <c r="R1191" s="21" t="n">
        <f aca="false">M1191/(1+K1191)+N1191/(1+K1191)^2+O1191/(1+K1191)^3+P1191/(1+K1191)^4+Q1191/(1+K1191)^5</f>
        <v>140.233673080565</v>
      </c>
      <c r="S1191" s="21" t="n">
        <f aca="false">Q1191*(1+I1191)/(K1191-I1191)</f>
        <v>712.549889996906</v>
      </c>
      <c r="T1191" s="21" t="n">
        <f aca="false">R1191+S1191/(1+K1191)^5</f>
        <v>631.444097225862</v>
      </c>
      <c r="U1191" s="8" t="n">
        <f aca="false">(T1191-Assumptions!$D$17)/Assumptions!$D$18</f>
        <v>17.8577638890345</v>
      </c>
    </row>
    <row r="1192" customFormat="false" ht="15" hidden="false" customHeight="false" outlineLevel="0" collapsed="false">
      <c r="B1192" s="2" t="n">
        <v>1187</v>
      </c>
      <c r="C1192" s="27" t="n">
        <f aca="false">NORMSDIST('Random Draws'!C1192)</f>
        <v>0.214629148480138</v>
      </c>
      <c r="D1192" s="27" t="n">
        <f aca="false">NORMSDIST(Assumptions!$D$22*'Random Draws'!C1192+SQRT(1-Assumptions!$D$22^2)*'Random Draws'!D1192)</f>
        <v>0.279545696986315</v>
      </c>
      <c r="E1192" s="19" t="n">
        <f aca="false">IF(C1192&lt;(Assumptions!$E$6-Assumptions!$D$6)/(Assumptions!$F$6-Assumptions!$D$6),Assumptions!$D$6+SQRT(C1192*(Assumptions!$F$6-Assumptions!$D$6)*(Assumptions!$E$6-Assumptions!$D$6)),Assumptions!$F$6-SQRT((1-C1192)*(Assumptions!$F$6-Assumptions!$D$6)*(Assumptions!$F$6-Assumptions!$E$6)))</f>
        <v>0.0727589032539353</v>
      </c>
      <c r="F1192" s="19" t="n">
        <f aca="false">IF(D1192&lt;(Assumptions!$E$7-Assumptions!$D$7)/(Assumptions!$F$7-Assumptions!$D$7),Assumptions!$D$7+SQRT(D1192*(Assumptions!$F$7-Assumptions!$D$7)*(Assumptions!$E$7-Assumptions!$D$7)),Assumptions!$F$7-SQRT((1-D1192)*(Assumptions!$F$7-Assumptions!$D$7)*(Assumptions!$F$7-Assumptions!$E$7)))</f>
        <v>0.400954537989311</v>
      </c>
      <c r="G1192" s="19" t="n">
        <f aca="false">MIN(Assumptions!$D$24,MAX(Assumptions!$D$23,Assumptions!$D$8+Assumptions!$E$8*'Random Draws'!E1192))</f>
        <v>0.087944189826314</v>
      </c>
      <c r="H1192" s="19" t="n">
        <f aca="false">IF('Random Draws'!F1192&lt;(Assumptions!$E$9-Assumptions!$D$9)/(Assumptions!$F$9-Assumptions!$D$9),Assumptions!$D$9+SQRT('Random Draws'!F1192*(Assumptions!$F$9-Assumptions!$D$9)*(Assumptions!$E$9-Assumptions!$D$9)),Assumptions!$F$9-SQRT((1-'Random Draws'!F1192)*(Assumptions!$F$9-Assumptions!$D$9)*(Assumptions!$F$9-Assumptions!$E$9)))</f>
        <v>0.312267245041076</v>
      </c>
      <c r="I1192" s="19" t="n">
        <f aca="false">IF('Random Draws'!G1192&lt;(Assumptions!$E$10-Assumptions!$D$10)/(Assumptions!$F$10-Assumptions!$D$10),Assumptions!$D$10+SQRT('Random Draws'!G1192*(Assumptions!$F$10-Assumptions!$D$10)*(Assumptions!$E$10-Assumptions!$D$10)),Assumptions!$F$10-SQRT((1-'Random Draws'!G1192)*(Assumptions!$F$10-Assumptions!$D$10)*(Assumptions!$F$10-Assumptions!$E$10)))</f>
        <v>0.0162680872211525</v>
      </c>
      <c r="J1192" s="19" t="n">
        <f aca="false">IF('Random Draws'!H1192&lt;(Assumptions!$E$11-Assumptions!$D$11)/(Assumptions!$F$11-Assumptions!$D$11),Assumptions!$D$11+SQRT('Random Draws'!H1192*(Assumptions!$F$11-Assumptions!$D$11)*(Assumptions!$E$11-Assumptions!$D$11)),Assumptions!$F$11-SQRT((1-'Random Draws'!H1192)*(Assumptions!$F$11-Assumptions!$D$11)*(Assumptions!$F$11-Assumptions!$E$11)))</f>
        <v>0.190058987520326</v>
      </c>
      <c r="K1192" s="19" t="n">
        <f aca="false">MAX(G1192,I1192+Assumptions!$D$21)</f>
        <v>0.087944189826314</v>
      </c>
      <c r="L1192" s="28" t="n">
        <f aca="false">(F1192-Assumptions!$D$15)*(1-H1192)+Assumptions!$D$15-J1192</f>
        <v>0.126285323359685</v>
      </c>
      <c r="M1192" s="21" t="n">
        <f aca="false">Assumptions!$D$14*(1+E1192)^1*L1192-Assumptions!$D$14*(1+E1192)^0*E1192*Assumptions!$D$16</f>
        <v>19.327185993584</v>
      </c>
      <c r="N1192" s="21" t="n">
        <f aca="false">Assumptions!$D$14*(1+E1192)^2*L1192-Assumptions!$D$14*(1+E1192)^1*E1192*Assumptions!$D$16</f>
        <v>20.733410849462</v>
      </c>
      <c r="O1192" s="21" t="n">
        <f aca="false">Assumptions!$D$14*(1+E1192)^3*L1192-Assumptions!$D$14*(1+E1192)^2*E1192*Assumptions!$D$16</f>
        <v>22.2419510835821</v>
      </c>
      <c r="P1192" s="21" t="n">
        <f aca="false">Assumptions!$D$14*(1+E1192)^4*L1192-Assumptions!$D$14*(1+E1192)^3*E1192*Assumptions!$D$16</f>
        <v>23.8602510506512</v>
      </c>
      <c r="Q1192" s="21" t="n">
        <f aca="false">Assumptions!$D$14*(1+E1192)^5*L1192-Assumptions!$D$14*(1+E1192)^4*E1192*Assumptions!$D$16</f>
        <v>25.5962967484602</v>
      </c>
      <c r="R1192" s="21" t="n">
        <f aca="false">M1192/(1+K1192)+N1192/(1+K1192)^2+O1192/(1+K1192)^3+P1192/(1+K1192)^4+Q1192/(1+K1192)^5</f>
        <v>86.3791320308827</v>
      </c>
      <c r="S1192" s="21" t="n">
        <f aca="false">Q1192*(1+I1192)/(K1192-I1192)</f>
        <v>362.920116901409</v>
      </c>
      <c r="T1192" s="21" t="n">
        <f aca="false">R1192+S1192/(1+K1192)^5</f>
        <v>324.489308144538</v>
      </c>
      <c r="U1192" s="8" t="n">
        <f aca="false">(T1192-Assumptions!$D$17)/Assumptions!$D$18</f>
        <v>5.57957232578151</v>
      </c>
    </row>
    <row r="1193" customFormat="false" ht="15" hidden="false" customHeight="false" outlineLevel="0" collapsed="false">
      <c r="B1193" s="2" t="n">
        <v>1188</v>
      </c>
      <c r="C1193" s="27" t="n">
        <f aca="false">NORMSDIST('Random Draws'!C1193)</f>
        <v>0.31344855983839</v>
      </c>
      <c r="D1193" s="27" t="n">
        <f aca="false">NORMSDIST(Assumptions!$D$22*'Random Draws'!C1193+SQRT(1-Assumptions!$D$22^2)*'Random Draws'!D1193)</f>
        <v>0.286574620146587</v>
      </c>
      <c r="E1193" s="19" t="n">
        <f aca="false">IF(C1193&lt;(Assumptions!$E$6-Assumptions!$D$6)/(Assumptions!$F$6-Assumptions!$D$6),Assumptions!$D$6+SQRT(C1193*(Assumptions!$F$6-Assumptions!$D$6)*(Assumptions!$E$6-Assumptions!$D$6)),Assumptions!$F$6-SQRT((1-C1193)*(Assumptions!$F$6-Assumptions!$D$6)*(Assumptions!$F$6-Assumptions!$E$6)))</f>
        <v>0.0795884174878455</v>
      </c>
      <c r="F1193" s="19" t="n">
        <f aca="false">IF(D1193&lt;(Assumptions!$E$7-Assumptions!$D$7)/(Assumptions!$F$7-Assumptions!$D$7),Assumptions!$D$7+SQRT(D1193*(Assumptions!$F$7-Assumptions!$D$7)*(Assumptions!$E$7-Assumptions!$D$7)),Assumptions!$F$7-SQRT((1-D1193)*(Assumptions!$F$7-Assumptions!$D$7)*(Assumptions!$F$7-Assumptions!$E$7)))</f>
        <v>0.401466223856044</v>
      </c>
      <c r="G1193" s="19" t="n">
        <f aca="false">MIN(Assumptions!$D$24,MAX(Assumptions!$D$23,Assumptions!$D$8+Assumptions!$E$8*'Random Draws'!E1193))</f>
        <v>0.095021946166925</v>
      </c>
      <c r="H1193" s="19" t="n">
        <f aca="false">IF('Random Draws'!F1193&lt;(Assumptions!$E$9-Assumptions!$D$9)/(Assumptions!$F$9-Assumptions!$D$9),Assumptions!$D$9+SQRT('Random Draws'!F1193*(Assumptions!$F$9-Assumptions!$D$9)*(Assumptions!$E$9-Assumptions!$D$9)),Assumptions!$F$9-SQRT((1-'Random Draws'!F1193)*(Assumptions!$F$9-Assumptions!$D$9)*(Assumptions!$F$9-Assumptions!$E$9)))</f>
        <v>0.328187153724445</v>
      </c>
      <c r="I1193" s="19" t="n">
        <f aca="false">IF('Random Draws'!G1193&lt;(Assumptions!$E$10-Assumptions!$D$10)/(Assumptions!$F$10-Assumptions!$D$10),Assumptions!$D$10+SQRT('Random Draws'!G1193*(Assumptions!$F$10-Assumptions!$D$10)*(Assumptions!$E$10-Assumptions!$D$10)),Assumptions!$F$10-SQRT((1-'Random Draws'!G1193)*(Assumptions!$F$10-Assumptions!$D$10)*(Assumptions!$F$10-Assumptions!$E$10)))</f>
        <v>0.022984114591874</v>
      </c>
      <c r="J1193" s="19" t="n">
        <f aca="false">IF('Random Draws'!H1193&lt;(Assumptions!$E$11-Assumptions!$D$11)/(Assumptions!$F$11-Assumptions!$D$11),Assumptions!$D$11+SQRT('Random Draws'!H1193*(Assumptions!$F$11-Assumptions!$D$11)*(Assumptions!$E$11-Assumptions!$D$11)),Assumptions!$F$11-SQRT((1-'Random Draws'!H1193)*(Assumptions!$F$11-Assumptions!$D$11)*(Assumptions!$F$11-Assumptions!$E$11)))</f>
        <v>0.174295395563838</v>
      </c>
      <c r="K1193" s="19" t="n">
        <f aca="false">MAX(G1193,I1193+Assumptions!$D$21)</f>
        <v>0.095021946166925</v>
      </c>
      <c r="L1193" s="28" t="n">
        <f aca="false">(F1193-Assumptions!$D$15)*(1-H1193)+Assumptions!$D$15-J1193</f>
        <v>0.138079100952567</v>
      </c>
      <c r="M1193" s="21" t="n">
        <f aca="false">Assumptions!$D$14*(1+E1193)^1*L1193-Assumptions!$D$14*(1+E1193)^0*E1193*Assumptions!$D$16</f>
        <v>21.2687371063292</v>
      </c>
      <c r="N1193" s="21" t="n">
        <f aca="false">Assumptions!$D$14*(1+E1193)^2*L1193-Assumptions!$D$14*(1+E1193)^1*E1193*Assumptions!$D$16</f>
        <v>22.961482234587</v>
      </c>
      <c r="O1193" s="21" t="n">
        <f aca="false">Assumptions!$D$14*(1+E1193)^3*L1193-Assumptions!$D$14*(1+E1193)^2*E1193*Assumptions!$D$16</f>
        <v>24.788950268813</v>
      </c>
      <c r="P1193" s="21" t="n">
        <f aca="false">Assumptions!$D$14*(1+E1193)^4*L1193-Assumptions!$D$14*(1+E1193)^3*E1193*Assumptions!$D$16</f>
        <v>26.7618635918928</v>
      </c>
      <c r="Q1193" s="21" t="n">
        <f aca="false">Assumptions!$D$14*(1+E1193)^5*L1193-Assumptions!$D$14*(1+E1193)^4*E1193*Assumptions!$D$16</f>
        <v>28.8917979641971</v>
      </c>
      <c r="R1193" s="21" t="n">
        <f aca="false">M1193/(1+K1193)+N1193/(1+K1193)^2+O1193/(1+K1193)^3+P1193/(1+K1193)^4+Q1193/(1+K1193)^5</f>
        <v>94.4163420292604</v>
      </c>
      <c r="S1193" s="21" t="n">
        <f aca="false">Q1193*(1+I1193)/(K1193-I1193)</f>
        <v>410.282343501406</v>
      </c>
      <c r="T1193" s="21" t="n">
        <f aca="false">R1193+S1193/(1+K1193)^5</f>
        <v>355.012921557458</v>
      </c>
      <c r="U1193" s="8" t="n">
        <f aca="false">(T1193-Assumptions!$D$17)/Assumptions!$D$18</f>
        <v>6.80051686229831</v>
      </c>
    </row>
    <row r="1194" customFormat="false" ht="15" hidden="false" customHeight="false" outlineLevel="0" collapsed="false">
      <c r="B1194" s="2" t="n">
        <v>1189</v>
      </c>
      <c r="C1194" s="27" t="n">
        <f aca="false">NORMSDIST('Random Draws'!C1194)</f>
        <v>0.980605506773611</v>
      </c>
      <c r="D1194" s="27" t="n">
        <f aca="false">NORMSDIST(Assumptions!$D$22*'Random Draws'!C1194+SQRT(1-Assumptions!$D$22^2)*'Random Draws'!D1194)</f>
        <v>0.848303998249148</v>
      </c>
      <c r="E1194" s="19" t="n">
        <f aca="false">IF(C1194&lt;(Assumptions!$E$6-Assumptions!$D$6)/(Assumptions!$F$6-Assumptions!$D$6),Assumptions!$D$6+SQRT(C1194*(Assumptions!$F$6-Assumptions!$D$6)*(Assumptions!$E$6-Assumptions!$D$6)),Assumptions!$F$6-SQRT((1-C1194)*(Assumptions!$F$6-Assumptions!$D$6)*(Assumptions!$F$6-Assumptions!$E$6)))</f>
        <v>0.130152540117779</v>
      </c>
      <c r="F1194" s="19" t="n">
        <f aca="false">IF(D1194&lt;(Assumptions!$E$7-Assumptions!$D$7)/(Assumptions!$F$7-Assumptions!$D$7),Assumptions!$D$7+SQRT(D1194*(Assumptions!$F$7-Assumptions!$D$7)*(Assumptions!$E$7-Assumptions!$D$7)),Assumptions!$F$7-SQRT((1-D1194)*(Assumptions!$F$7-Assumptions!$D$7)*(Assumptions!$F$7-Assumptions!$E$7)))</f>
        <v>0.435367013843153</v>
      </c>
      <c r="G1194" s="19" t="n">
        <f aca="false">MIN(Assumptions!$D$24,MAX(Assumptions!$D$23,Assumptions!$D$8+Assumptions!$E$8*'Random Draws'!E1194))</f>
        <v>0.093642668238633</v>
      </c>
      <c r="H1194" s="19" t="n">
        <f aca="false">IF('Random Draws'!F1194&lt;(Assumptions!$E$9-Assumptions!$D$9)/(Assumptions!$F$9-Assumptions!$D$9),Assumptions!$D$9+SQRT('Random Draws'!F1194*(Assumptions!$F$9-Assumptions!$D$9)*(Assumptions!$E$9-Assumptions!$D$9)),Assumptions!$F$9-SQRT((1-'Random Draws'!F1194)*(Assumptions!$F$9-Assumptions!$D$9)*(Assumptions!$F$9-Assumptions!$E$9)))</f>
        <v>0.277466148533523</v>
      </c>
      <c r="I1194" s="19" t="n">
        <f aca="false">IF('Random Draws'!G1194&lt;(Assumptions!$E$10-Assumptions!$D$10)/(Assumptions!$F$10-Assumptions!$D$10),Assumptions!$D$10+SQRT('Random Draws'!G1194*(Assumptions!$F$10-Assumptions!$D$10)*(Assumptions!$E$10-Assumptions!$D$10)),Assumptions!$F$10-SQRT((1-'Random Draws'!G1194)*(Assumptions!$F$10-Assumptions!$D$10)*(Assumptions!$F$10-Assumptions!$E$10)))</f>
        <v>0.0208066694714571</v>
      </c>
      <c r="J1194" s="19" t="n">
        <f aca="false">IF('Random Draws'!H1194&lt;(Assumptions!$E$11-Assumptions!$D$11)/(Assumptions!$F$11-Assumptions!$D$11),Assumptions!$D$11+SQRT('Random Draws'!H1194*(Assumptions!$F$11-Assumptions!$D$11)*(Assumptions!$E$11-Assumptions!$D$11)),Assumptions!$F$11-SQRT((1-'Random Draws'!H1194)*(Assumptions!$F$11-Assumptions!$D$11)*(Assumptions!$F$11-Assumptions!$E$11)))</f>
        <v>0.190461134901049</v>
      </c>
      <c r="K1194" s="19" t="n">
        <f aca="false">MAX(G1194,I1194+Assumptions!$D$21)</f>
        <v>0.093642668238633</v>
      </c>
      <c r="L1194" s="28" t="n">
        <f aca="false">(F1194-Assumptions!$D$15)*(1-H1194)+Assumptions!$D$15-J1194</f>
        <v>0.160176869721861</v>
      </c>
      <c r="M1194" s="21" t="n">
        <f aca="false">Assumptions!$D$14*(1+E1194)^1*L1194-Assumptions!$D$14*(1+E1194)^0*E1194*Assumptions!$D$16</f>
        <v>25.6823593972076</v>
      </c>
      <c r="N1194" s="21" t="n">
        <f aca="false">Assumptions!$D$14*(1+E1194)^2*L1194-Assumptions!$D$14*(1+E1194)^1*E1194*Assumptions!$D$16</f>
        <v>29.0249837089719</v>
      </c>
      <c r="O1194" s="21" t="n">
        <f aca="false">Assumptions!$D$14*(1+E1194)^3*L1194-Assumptions!$D$14*(1+E1194)^2*E1194*Assumptions!$D$16</f>
        <v>32.8026590655718</v>
      </c>
      <c r="P1194" s="21" t="n">
        <f aca="false">Assumptions!$D$14*(1+E1194)^4*L1194-Assumptions!$D$14*(1+E1194)^3*E1194*Assumptions!$D$16</f>
        <v>37.0720084655735</v>
      </c>
      <c r="Q1194" s="21" t="n">
        <f aca="false">Assumptions!$D$14*(1+E1194)^5*L1194-Assumptions!$D$14*(1+E1194)^4*E1194*Assumptions!$D$16</f>
        <v>41.8970245346357</v>
      </c>
      <c r="R1194" s="21" t="n">
        <f aca="false">M1194/(1+K1194)+N1194/(1+K1194)^2+O1194/(1+K1194)^3+P1194/(1+K1194)^4+Q1194/(1+K1194)^5</f>
        <v>125.522314683261</v>
      </c>
      <c r="S1194" s="21" t="n">
        <f aca="false">Q1194*(1+I1194)/(K1194-I1194)</f>
        <v>587.192635508136</v>
      </c>
      <c r="T1194" s="21" t="n">
        <f aca="false">R1194+S1194/(1+K1194)^5</f>
        <v>500.843752236144</v>
      </c>
      <c r="U1194" s="8" t="n">
        <f aca="false">(T1194-Assumptions!$D$17)/Assumptions!$D$18</f>
        <v>12.6337500894458</v>
      </c>
    </row>
    <row r="1195" customFormat="false" ht="15" hidden="false" customHeight="false" outlineLevel="0" collapsed="false">
      <c r="B1195" s="2" t="n">
        <v>1190</v>
      </c>
      <c r="C1195" s="27" t="n">
        <f aca="false">NORMSDIST('Random Draws'!C1195)</f>
        <v>0.743694341633992</v>
      </c>
      <c r="D1195" s="27" t="n">
        <f aca="false">NORMSDIST(Assumptions!$D$22*'Random Draws'!C1195+SQRT(1-Assumptions!$D$22^2)*'Random Draws'!D1195)</f>
        <v>0.643770283304152</v>
      </c>
      <c r="E1195" s="19" t="n">
        <f aca="false">IF(C1195&lt;(Assumptions!$E$6-Assumptions!$D$6)/(Assumptions!$F$6-Assumptions!$D$6),Assumptions!$D$6+SQRT(C1195*(Assumptions!$F$6-Assumptions!$D$6)*(Assumptions!$E$6-Assumptions!$D$6)),Assumptions!$F$6-SQRT((1-C1195)*(Assumptions!$F$6-Assumptions!$D$6)*(Assumptions!$F$6-Assumptions!$E$6)))</f>
        <v>0.104201560203969</v>
      </c>
      <c r="F1195" s="19" t="n">
        <f aca="false">IF(D1195&lt;(Assumptions!$E$7-Assumptions!$D$7)/(Assumptions!$F$7-Assumptions!$D$7),Assumptions!$D$7+SQRT(D1195*(Assumptions!$F$7-Assumptions!$D$7)*(Assumptions!$E$7-Assumptions!$D$7)),Assumptions!$F$7-SQRT((1-D1195)*(Assumptions!$F$7-Assumptions!$D$7)*(Assumptions!$F$7-Assumptions!$E$7)))</f>
        <v>0.422251902474649</v>
      </c>
      <c r="G1195" s="19" t="n">
        <f aca="false">MIN(Assumptions!$D$24,MAX(Assumptions!$D$23,Assumptions!$D$8+Assumptions!$E$8*'Random Draws'!E1195))</f>
        <v>0.098426223180513</v>
      </c>
      <c r="H1195" s="19" t="n">
        <f aca="false">IF('Random Draws'!F1195&lt;(Assumptions!$E$9-Assumptions!$D$9)/(Assumptions!$F$9-Assumptions!$D$9),Assumptions!$D$9+SQRT('Random Draws'!F1195*(Assumptions!$F$9-Assumptions!$D$9)*(Assumptions!$E$9-Assumptions!$D$9)),Assumptions!$F$9-SQRT((1-'Random Draws'!F1195)*(Assumptions!$F$9-Assumptions!$D$9)*(Assumptions!$F$9-Assumptions!$E$9)))</f>
        <v>0.259228330296362</v>
      </c>
      <c r="I1195" s="19" t="n">
        <f aca="false">IF('Random Draws'!G1195&lt;(Assumptions!$E$10-Assumptions!$D$10)/(Assumptions!$F$10-Assumptions!$D$10),Assumptions!$D$10+SQRT('Random Draws'!G1195*(Assumptions!$F$10-Assumptions!$D$10)*(Assumptions!$E$10-Assumptions!$D$10)),Assumptions!$F$10-SQRT((1-'Random Draws'!G1195)*(Assumptions!$F$10-Assumptions!$D$10)*(Assumptions!$F$10-Assumptions!$E$10)))</f>
        <v>0.0186291188350202</v>
      </c>
      <c r="J1195" s="19" t="n">
        <f aca="false">IF('Random Draws'!H1195&lt;(Assumptions!$E$11-Assumptions!$D$11)/(Assumptions!$F$11-Assumptions!$D$11),Assumptions!$D$11+SQRT('Random Draws'!H1195*(Assumptions!$F$11-Assumptions!$D$11)*(Assumptions!$E$11-Assumptions!$D$11)),Assumptions!$F$11-SQRT((1-'Random Draws'!H1195)*(Assumptions!$F$11-Assumptions!$D$11)*(Assumptions!$F$11-Assumptions!$E$11)))</f>
        <v>0.148755727362736</v>
      </c>
      <c r="K1195" s="19" t="n">
        <f aca="false">MAX(G1195,I1195+Assumptions!$D$21)</f>
        <v>0.098426223180513</v>
      </c>
      <c r="L1195" s="28" t="n">
        <f aca="false">(F1195-Assumptions!$D$15)*(1-H1195)+Assumptions!$D$15-J1195</f>
        <v>0.197736202407475</v>
      </c>
      <c r="M1195" s="21" t="n">
        <f aca="false">Assumptions!$D$14*(1+E1195)^1*L1195-Assumptions!$D$14*(1+E1195)^0*E1195*Assumptions!$D$16</f>
        <v>31.2061135781482</v>
      </c>
      <c r="N1195" s="21" t="n">
        <f aca="false">Assumptions!$D$14*(1+E1195)^2*L1195-Assumptions!$D$14*(1+E1195)^1*E1195*Assumptions!$D$16</f>
        <v>34.4578393008935</v>
      </c>
      <c r="O1195" s="21" t="n">
        <f aca="false">Assumptions!$D$14*(1+E1195)^3*L1195-Assumptions!$D$14*(1+E1195)^2*E1195*Assumptions!$D$16</f>
        <v>38.0483999173043</v>
      </c>
      <c r="P1195" s="21" t="n">
        <f aca="false">Assumptions!$D$14*(1+E1195)^4*L1195-Assumptions!$D$14*(1+E1195)^3*E1195*Assumptions!$D$16</f>
        <v>42.013102551952</v>
      </c>
      <c r="Q1195" s="21" t="n">
        <f aca="false">Assumptions!$D$14*(1+E1195)^5*L1195-Assumptions!$D$14*(1+E1195)^4*E1195*Assumptions!$D$16</f>
        <v>46.3909333868747</v>
      </c>
      <c r="R1195" s="21" t="n">
        <f aca="false">M1195/(1+K1195)+N1195/(1+K1195)^2+O1195/(1+K1195)^3+P1195/(1+K1195)^4+Q1195/(1+K1195)^5</f>
        <v>143.550816748146</v>
      </c>
      <c r="S1195" s="21" t="n">
        <f aca="false">Q1195*(1+I1195)/(K1195-I1195)</f>
        <v>592.191358137615</v>
      </c>
      <c r="T1195" s="21" t="n">
        <f aca="false">R1195+S1195/(1+K1195)^5</f>
        <v>513.896769753585</v>
      </c>
      <c r="U1195" s="8" t="n">
        <f aca="false">(T1195-Assumptions!$D$17)/Assumptions!$D$18</f>
        <v>13.1558707901434</v>
      </c>
    </row>
    <row r="1196" customFormat="false" ht="15" hidden="false" customHeight="false" outlineLevel="0" collapsed="false">
      <c r="B1196" s="2" t="n">
        <v>1191</v>
      </c>
      <c r="C1196" s="27" t="n">
        <f aca="false">NORMSDIST('Random Draws'!C1196)</f>
        <v>0.17411393916912</v>
      </c>
      <c r="D1196" s="27" t="n">
        <f aca="false">NORMSDIST(Assumptions!$D$22*'Random Draws'!C1196+SQRT(1-Assumptions!$D$22^2)*'Random Draws'!D1196)</f>
        <v>0.796033338700563</v>
      </c>
      <c r="E1196" s="19" t="n">
        <f aca="false">IF(C1196&lt;(Assumptions!$E$6-Assumptions!$D$6)/(Assumptions!$F$6-Assumptions!$D$6),Assumptions!$D$6+SQRT(C1196*(Assumptions!$F$6-Assumptions!$D$6)*(Assumptions!$E$6-Assumptions!$D$6)),Assumptions!$F$6-SQRT((1-C1196)*(Assumptions!$F$6-Assumptions!$D$6)*(Assumptions!$F$6-Assumptions!$E$6)))</f>
        <v>0.0695054180761026</v>
      </c>
      <c r="F1196" s="19" t="n">
        <f aca="false">IF(D1196&lt;(Assumptions!$E$7-Assumptions!$D$7)/(Assumptions!$F$7-Assumptions!$D$7),Assumptions!$D$7+SQRT(D1196*(Assumptions!$F$7-Assumptions!$D$7)*(Assumptions!$E$7-Assumptions!$D$7)),Assumptions!$F$7-SQRT((1-D1196)*(Assumptions!$F$7-Assumptions!$D$7)*(Assumptions!$F$7-Assumptions!$E$7)))</f>
        <v>0.431436620557123</v>
      </c>
      <c r="G1196" s="19" t="n">
        <f aca="false">MIN(Assumptions!$D$24,MAX(Assumptions!$D$23,Assumptions!$D$8+Assumptions!$E$8*'Random Draws'!E1196))</f>
        <v>0.085806195206696</v>
      </c>
      <c r="H1196" s="19" t="n">
        <f aca="false">IF('Random Draws'!F1196&lt;(Assumptions!$E$9-Assumptions!$D$9)/(Assumptions!$F$9-Assumptions!$D$9),Assumptions!$D$9+SQRT('Random Draws'!F1196*(Assumptions!$F$9-Assumptions!$D$9)*(Assumptions!$E$9-Assumptions!$D$9)),Assumptions!$F$9-SQRT((1-'Random Draws'!F1196)*(Assumptions!$F$9-Assumptions!$D$9)*(Assumptions!$F$9-Assumptions!$E$9)))</f>
        <v>0.286521195375858</v>
      </c>
      <c r="I1196" s="19" t="n">
        <f aca="false">IF('Random Draws'!G1196&lt;(Assumptions!$E$10-Assumptions!$D$10)/(Assumptions!$F$10-Assumptions!$D$10),Assumptions!$D$10+SQRT('Random Draws'!G1196*(Assumptions!$F$10-Assumptions!$D$10)*(Assumptions!$E$10-Assumptions!$D$10)),Assumptions!$F$10-SQRT((1-'Random Draws'!G1196)*(Assumptions!$F$10-Assumptions!$D$10)*(Assumptions!$F$10-Assumptions!$E$10)))</f>
        <v>0.0243178790101716</v>
      </c>
      <c r="J1196" s="19" t="n">
        <f aca="false">IF('Random Draws'!H1196&lt;(Assumptions!$E$11-Assumptions!$D$11)/(Assumptions!$F$11-Assumptions!$D$11),Assumptions!$D$11+SQRT('Random Draws'!H1196*(Assumptions!$F$11-Assumptions!$D$11)*(Assumptions!$E$11-Assumptions!$D$11)),Assumptions!$F$11-SQRT((1-'Random Draws'!H1196)*(Assumptions!$F$11-Assumptions!$D$11)*(Assumptions!$F$11-Assumptions!$E$11)))</f>
        <v>0.197293973413122</v>
      </c>
      <c r="K1196" s="19" t="n">
        <f aca="false">MAX(G1196,I1196+Assumptions!$D$21)</f>
        <v>0.085806195206696</v>
      </c>
      <c r="L1196" s="28" t="n">
        <f aca="false">(F1196-Assumptions!$D$15)*(1-H1196)+Assumptions!$D$15-J1196</f>
        <v>0.147774666291915</v>
      </c>
      <c r="M1196" s="21" t="n">
        <f aca="false">Assumptions!$D$14*(1+E1196)^1*L1196-Assumptions!$D$14*(1+E1196)^0*E1196*Assumptions!$D$16</f>
        <v>22.6142933381397</v>
      </c>
      <c r="N1196" s="21" t="n">
        <f aca="false">Assumptions!$D$14*(1+E1196)^2*L1196-Assumptions!$D$14*(1+E1196)^1*E1196*Assumptions!$D$16</f>
        <v>24.1861092511027</v>
      </c>
      <c r="O1196" s="21" t="n">
        <f aca="false">Assumptions!$D$14*(1+E1196)^3*L1196-Assumptions!$D$14*(1+E1196)^2*E1196*Assumptions!$D$16</f>
        <v>25.8671748862349</v>
      </c>
      <c r="P1196" s="21" t="n">
        <f aca="false">Assumptions!$D$14*(1+E1196)^4*L1196-Assumptions!$D$14*(1+E1196)^3*E1196*Assumptions!$D$16</f>
        <v>27.6650836911503</v>
      </c>
      <c r="Q1196" s="21" t="n">
        <f aca="false">Assumptions!$D$14*(1+E1196)^5*L1196-Assumptions!$D$14*(1+E1196)^4*E1196*Assumptions!$D$16</f>
        <v>29.5879568992141</v>
      </c>
      <c r="R1196" s="21" t="n">
        <f aca="false">M1196/(1+K1196)+N1196/(1+K1196)^2+O1196/(1+K1196)^3+P1196/(1+K1196)^4+Q1196/(1+K1196)^5</f>
        <v>101.055841646626</v>
      </c>
      <c r="S1196" s="21" t="n">
        <f aca="false">Q1196*(1+I1196)/(K1196-I1196)</f>
        <v>492.898084221088</v>
      </c>
      <c r="T1196" s="21" t="n">
        <f aca="false">R1196+S1196/(1+K1196)^5</f>
        <v>427.64033039232</v>
      </c>
      <c r="U1196" s="8" t="n">
        <f aca="false">(T1196-Assumptions!$D$17)/Assumptions!$D$18</f>
        <v>9.70561321569281</v>
      </c>
    </row>
    <row r="1197" customFormat="false" ht="15" hidden="false" customHeight="false" outlineLevel="0" collapsed="false">
      <c r="B1197" s="2" t="n">
        <v>1192</v>
      </c>
      <c r="C1197" s="27" t="n">
        <f aca="false">NORMSDIST('Random Draws'!C1197)</f>
        <v>0.567461169830474</v>
      </c>
      <c r="D1197" s="27" t="n">
        <f aca="false">NORMSDIST(Assumptions!$D$22*'Random Draws'!C1197+SQRT(1-Assumptions!$D$22^2)*'Random Draws'!D1197)</f>
        <v>0.923173459814824</v>
      </c>
      <c r="E1197" s="19" t="n">
        <f aca="false">IF(C1197&lt;(Assumptions!$E$6-Assumptions!$D$6)/(Assumptions!$F$6-Assumptions!$D$6),Assumptions!$D$6+SQRT(C1197*(Assumptions!$F$6-Assumptions!$D$6)*(Assumptions!$E$6-Assumptions!$D$6)),Assumptions!$F$6-SQRT((1-C1197)*(Assumptions!$F$6-Assumptions!$D$6)*(Assumptions!$F$6-Assumptions!$E$6)))</f>
        <v>0.0934952244296607</v>
      </c>
      <c r="F1197" s="19" t="n">
        <f aca="false">IF(D1197&lt;(Assumptions!$E$7-Assumptions!$D$7)/(Assumptions!$F$7-Assumptions!$D$7),Assumptions!$D$7+SQRT(D1197*(Assumptions!$F$7-Assumptions!$D$7)*(Assumptions!$E$7-Assumptions!$D$7)),Assumptions!$F$7-SQRT((1-D1197)*(Assumptions!$F$7-Assumptions!$D$7)*(Assumptions!$F$7-Assumptions!$E$7)))</f>
        <v>0.442469849950993</v>
      </c>
      <c r="G1197" s="19" t="n">
        <f aca="false">MIN(Assumptions!$D$24,MAX(Assumptions!$D$23,Assumptions!$D$8+Assumptions!$E$8*'Random Draws'!E1197))</f>
        <v>0.07531494822404</v>
      </c>
      <c r="H1197" s="19" t="n">
        <f aca="false">IF('Random Draws'!F1197&lt;(Assumptions!$E$9-Assumptions!$D$9)/(Assumptions!$F$9-Assumptions!$D$9),Assumptions!$D$9+SQRT('Random Draws'!F1197*(Assumptions!$F$9-Assumptions!$D$9)*(Assumptions!$E$9-Assumptions!$D$9)),Assumptions!$F$9-SQRT((1-'Random Draws'!F1197)*(Assumptions!$F$9-Assumptions!$D$9)*(Assumptions!$F$9-Assumptions!$E$9)))</f>
        <v>0.290721192939245</v>
      </c>
      <c r="I1197" s="19" t="n">
        <f aca="false">IF('Random Draws'!G1197&lt;(Assumptions!$E$10-Assumptions!$D$10)/(Assumptions!$F$10-Assumptions!$D$10),Assumptions!$D$10+SQRT('Random Draws'!G1197*(Assumptions!$F$10-Assumptions!$D$10)*(Assumptions!$E$10-Assumptions!$D$10)),Assumptions!$F$10-SQRT((1-'Random Draws'!G1197)*(Assumptions!$F$10-Assumptions!$D$10)*(Assumptions!$F$10-Assumptions!$E$10)))</f>
        <v>0.0210233583097343</v>
      </c>
      <c r="J1197" s="19" t="n">
        <f aca="false">IF('Random Draws'!H1197&lt;(Assumptions!$E$11-Assumptions!$D$11)/(Assumptions!$F$11-Assumptions!$D$11),Assumptions!$D$11+SQRT('Random Draws'!H1197*(Assumptions!$F$11-Assumptions!$D$11)*(Assumptions!$E$11-Assumptions!$D$11)),Assumptions!$F$11-SQRT((1-'Random Draws'!H1197)*(Assumptions!$F$11-Assumptions!$D$11)*(Assumptions!$F$11-Assumptions!$E$11)))</f>
        <v>0.145618566072675</v>
      </c>
      <c r="K1197" s="19" t="n">
        <f aca="false">MAX(G1197,I1197+Assumptions!$D$21)</f>
        <v>0.07531494822404</v>
      </c>
      <c r="L1197" s="28" t="n">
        <f aca="false">(F1197-Assumptions!$D$15)*(1-H1197)+Assumptions!$D$15-J1197</f>
        <v>0.206009676343019</v>
      </c>
      <c r="M1197" s="21" t="n">
        <f aca="false">Assumptions!$D$14*(1+E1197)^1*L1197-Assumptions!$D$14*(1+E1197)^0*E1197*Assumptions!$D$16</f>
        <v>32.2575323775027</v>
      </c>
      <c r="N1197" s="21" t="n">
        <f aca="false">Assumptions!$D$14*(1+E1197)^2*L1197-Assumptions!$D$14*(1+E1197)^1*E1197*Assumptions!$D$16</f>
        <v>35.2734576066843</v>
      </c>
      <c r="O1197" s="21" t="n">
        <f aca="false">Assumptions!$D$14*(1+E1197)^3*L1197-Assumptions!$D$14*(1+E1197)^2*E1197*Assumptions!$D$16</f>
        <v>38.5713574420314</v>
      </c>
      <c r="P1197" s="21" t="n">
        <f aca="false">Assumptions!$D$14*(1+E1197)^4*L1197-Assumptions!$D$14*(1+E1197)^3*E1197*Assumptions!$D$16</f>
        <v>42.1775951626308</v>
      </c>
      <c r="Q1197" s="21" t="n">
        <f aca="false">Assumptions!$D$14*(1+E1197)^5*L1197-Assumptions!$D$14*(1+E1197)^4*E1197*Assumptions!$D$16</f>
        <v>46.1209988882643</v>
      </c>
      <c r="R1197" s="21" t="n">
        <f aca="false">M1197/(1+K1197)+N1197/(1+K1197)^2+O1197/(1+K1197)^3+P1197/(1+K1197)^4+Q1197/(1+K1197)^5</f>
        <v>155.149344388335</v>
      </c>
      <c r="S1197" s="21" t="n">
        <f aca="false">Q1197*(1+I1197)/(K1197-I1197)</f>
        <v>867.364857942518</v>
      </c>
      <c r="T1197" s="21" t="n">
        <f aca="false">R1197+S1197/(1+K1197)^5</f>
        <v>758.435566424049</v>
      </c>
      <c r="U1197" s="8" t="n">
        <f aca="false">(T1197-Assumptions!$D$17)/Assumptions!$D$18</f>
        <v>22.937422656962</v>
      </c>
    </row>
    <row r="1198" customFormat="false" ht="15" hidden="false" customHeight="false" outlineLevel="0" collapsed="false">
      <c r="B1198" s="2" t="n">
        <v>1193</v>
      </c>
      <c r="C1198" s="27" t="n">
        <f aca="false">NORMSDIST('Random Draws'!C1198)</f>
        <v>0.0678952344174648</v>
      </c>
      <c r="D1198" s="27" t="n">
        <f aca="false">NORMSDIST(Assumptions!$D$22*'Random Draws'!C1198+SQRT(1-Assumptions!$D$22^2)*'Random Draws'!D1198)</f>
        <v>0.160520066082234</v>
      </c>
      <c r="E1198" s="19" t="n">
        <f aca="false">IF(C1198&lt;(Assumptions!$E$6-Assumptions!$D$6)/(Assumptions!$F$6-Assumptions!$D$6),Assumptions!$D$6+SQRT(C1198*(Assumptions!$F$6-Assumptions!$D$6)*(Assumptions!$E$6-Assumptions!$D$6)),Assumptions!$F$6-SQRT((1-C1198)*(Assumptions!$F$6-Assumptions!$D$6)*(Assumptions!$F$6-Assumptions!$E$6)))</f>
        <v>0.0584248791607252</v>
      </c>
      <c r="F1198" s="19" t="n">
        <f aca="false">IF(D1198&lt;(Assumptions!$E$7-Assumptions!$D$7)/(Assumptions!$F$7-Assumptions!$D$7),Assumptions!$D$7+SQRT(D1198*(Assumptions!$F$7-Assumptions!$D$7)*(Assumptions!$E$7-Assumptions!$D$7)),Assumptions!$F$7-SQRT((1-D1198)*(Assumptions!$F$7-Assumptions!$D$7)*(Assumptions!$F$7-Assumptions!$E$7)))</f>
        <v>0.391034181099127</v>
      </c>
      <c r="G1198" s="19" t="n">
        <f aca="false">MIN(Assumptions!$D$24,MAX(Assumptions!$D$23,Assumptions!$D$8+Assumptions!$E$8*'Random Draws'!E1198))</f>
        <v>0.082640851525878</v>
      </c>
      <c r="H1198" s="19" t="n">
        <f aca="false">IF('Random Draws'!F1198&lt;(Assumptions!$E$9-Assumptions!$D$9)/(Assumptions!$F$9-Assumptions!$D$9),Assumptions!$D$9+SQRT('Random Draws'!F1198*(Assumptions!$F$9-Assumptions!$D$9)*(Assumptions!$E$9-Assumptions!$D$9)),Assumptions!$F$9-SQRT((1-'Random Draws'!F1198)*(Assumptions!$F$9-Assumptions!$D$9)*(Assumptions!$F$9-Assumptions!$E$9)))</f>
        <v>0.260083203404526</v>
      </c>
      <c r="I1198" s="19" t="n">
        <f aca="false">IF('Random Draws'!G1198&lt;(Assumptions!$E$10-Assumptions!$D$10)/(Assumptions!$F$10-Assumptions!$D$10),Assumptions!$D$10+SQRT('Random Draws'!G1198*(Assumptions!$F$10-Assumptions!$D$10)*(Assumptions!$E$10-Assumptions!$D$10)),Assumptions!$F$10-SQRT((1-'Random Draws'!G1198)*(Assumptions!$F$10-Assumptions!$D$10)*(Assumptions!$F$10-Assumptions!$E$10)))</f>
        <v>0.0152506842998199</v>
      </c>
      <c r="J1198" s="19" t="n">
        <f aca="false">IF('Random Draws'!H1198&lt;(Assumptions!$E$11-Assumptions!$D$11)/(Assumptions!$F$11-Assumptions!$D$11),Assumptions!$D$11+SQRT('Random Draws'!H1198*(Assumptions!$F$11-Assumptions!$D$11)*(Assumptions!$E$11-Assumptions!$D$11)),Assumptions!$F$11-SQRT((1-'Random Draws'!H1198)*(Assumptions!$F$11-Assumptions!$D$11)*(Assumptions!$F$11-Assumptions!$E$11)))</f>
        <v>0.14540363698977</v>
      </c>
      <c r="K1198" s="19" t="n">
        <f aca="false">MAX(G1198,I1198+Assumptions!$D$21)</f>
        <v>0.082640851525878</v>
      </c>
      <c r="L1198" s="28" t="n">
        <f aca="false">(F1198-Assumptions!$D$15)*(1-H1198)+Assumptions!$D$15-J1198</f>
        <v>0.177739938091019</v>
      </c>
      <c r="M1198" s="21" t="n">
        <f aca="false">Assumptions!$D$14*(1+E1198)^1*L1198-Assumptions!$D$14*(1+E1198)^0*E1198*Assumptions!$D$16</f>
        <v>27.023885787574</v>
      </c>
      <c r="N1198" s="21" t="n">
        <f aca="false">Assumptions!$D$14*(1+E1198)^2*L1198-Assumptions!$D$14*(1+E1198)^1*E1198*Assumptions!$D$16</f>
        <v>28.6027530491662</v>
      </c>
      <c r="O1198" s="21" t="n">
        <f aca="false">Assumptions!$D$14*(1+E1198)^3*L1198-Assumptions!$D$14*(1+E1198)^2*E1198*Assumptions!$D$16</f>
        <v>30.2738654397278</v>
      </c>
      <c r="P1198" s="21" t="n">
        <f aca="false">Assumptions!$D$14*(1+E1198)^4*L1198-Assumptions!$D$14*(1+E1198)^3*E1198*Assumptions!$D$16</f>
        <v>32.0426123697719</v>
      </c>
      <c r="Q1198" s="21" t="n">
        <f aca="false">Assumptions!$D$14*(1+E1198)^5*L1198-Assumptions!$D$14*(1+E1198)^4*E1198*Assumptions!$D$16</f>
        <v>33.9146981254698</v>
      </c>
      <c r="R1198" s="21" t="n">
        <f aca="false">M1198/(1+K1198)+N1198/(1+K1198)^2+O1198/(1+K1198)^3+P1198/(1+K1198)^4+Q1198/(1+K1198)^5</f>
        <v>119.345724785233</v>
      </c>
      <c r="S1198" s="21" t="n">
        <f aca="false">Q1198*(1+I1198)/(K1198-I1198)</f>
        <v>510.933892836388</v>
      </c>
      <c r="T1198" s="21" t="n">
        <f aca="false">R1198+S1198/(1+K1198)^5</f>
        <v>462.858316139348</v>
      </c>
      <c r="U1198" s="8" t="n">
        <f aca="false">(T1198-Assumptions!$D$17)/Assumptions!$D$18</f>
        <v>11.1143326455739</v>
      </c>
    </row>
    <row r="1199" customFormat="false" ht="15" hidden="false" customHeight="false" outlineLevel="0" collapsed="false">
      <c r="B1199" s="2" t="n">
        <v>1194</v>
      </c>
      <c r="C1199" s="27" t="n">
        <f aca="false">NORMSDIST('Random Draws'!C1199)</f>
        <v>0.373538051089478</v>
      </c>
      <c r="D1199" s="27" t="n">
        <f aca="false">NORMSDIST(Assumptions!$D$22*'Random Draws'!C1199+SQRT(1-Assumptions!$D$22^2)*'Random Draws'!D1199)</f>
        <v>0.673370287721676</v>
      </c>
      <c r="E1199" s="19" t="n">
        <f aca="false">IF(C1199&lt;(Assumptions!$E$6-Assumptions!$D$6)/(Assumptions!$F$6-Assumptions!$D$6),Assumptions!$D$6+SQRT(C1199*(Assumptions!$F$6-Assumptions!$D$6)*(Assumptions!$E$6-Assumptions!$D$6)),Assumptions!$F$6-SQRT((1-C1199)*(Assumptions!$F$6-Assumptions!$D$6)*(Assumptions!$F$6-Assumptions!$E$6)))</f>
        <v>0.0832167821042635</v>
      </c>
      <c r="F1199" s="19" t="n">
        <f aca="false">IF(D1199&lt;(Assumptions!$E$7-Assumptions!$D$7)/(Assumptions!$F$7-Assumptions!$D$7),Assumptions!$D$7+SQRT(D1199*(Assumptions!$F$7-Assumptions!$D$7)*(Assumptions!$E$7-Assumptions!$D$7)),Assumptions!$F$7-SQRT((1-D1199)*(Assumptions!$F$7-Assumptions!$D$7)*(Assumptions!$F$7-Assumptions!$E$7)))</f>
        <v>0.423854200117949</v>
      </c>
      <c r="G1199" s="19" t="n">
        <f aca="false">MIN(Assumptions!$D$24,MAX(Assumptions!$D$23,Assumptions!$D$8+Assumptions!$E$8*'Random Draws'!E1199))</f>
        <v>0.094597799599421</v>
      </c>
      <c r="H1199" s="19" t="n">
        <f aca="false">IF('Random Draws'!F1199&lt;(Assumptions!$E$9-Assumptions!$D$9)/(Assumptions!$F$9-Assumptions!$D$9),Assumptions!$D$9+SQRT('Random Draws'!F1199*(Assumptions!$F$9-Assumptions!$D$9)*(Assumptions!$E$9-Assumptions!$D$9)),Assumptions!$F$9-SQRT((1-'Random Draws'!F1199)*(Assumptions!$F$9-Assumptions!$D$9)*(Assumptions!$F$9-Assumptions!$E$9)))</f>
        <v>0.291862072172175</v>
      </c>
      <c r="I1199" s="19" t="n">
        <f aca="false">IF('Random Draws'!G1199&lt;(Assumptions!$E$10-Assumptions!$D$10)/(Assumptions!$F$10-Assumptions!$D$10),Assumptions!$D$10+SQRT('Random Draws'!G1199*(Assumptions!$F$10-Assumptions!$D$10)*(Assumptions!$E$10-Assumptions!$D$10)),Assumptions!$F$10-SQRT((1-'Random Draws'!G1199)*(Assumptions!$F$10-Assumptions!$D$10)*(Assumptions!$F$10-Assumptions!$E$10)))</f>
        <v>0.0173967658721278</v>
      </c>
      <c r="J1199" s="19" t="n">
        <f aca="false">IF('Random Draws'!H1199&lt;(Assumptions!$E$11-Assumptions!$D$11)/(Assumptions!$F$11-Assumptions!$D$11),Assumptions!$D$11+SQRT('Random Draws'!H1199*(Assumptions!$F$11-Assumptions!$D$11)*(Assumptions!$E$11-Assumptions!$D$11)),Assumptions!$F$11-SQRT((1-'Random Draws'!H1199)*(Assumptions!$F$11-Assumptions!$D$11)*(Assumptions!$F$11-Assumptions!$E$11)))</f>
        <v>0.1943400393754</v>
      </c>
      <c r="K1199" s="19" t="n">
        <f aca="false">MAX(G1199,I1199+Assumptions!$D$21)</f>
        <v>0.094597799599421</v>
      </c>
      <c r="L1199" s="28" t="n">
        <f aca="false">(F1199-Assumptions!$D$15)*(1-H1199)+Assumptions!$D$15-J1199</f>
        <v>0.143749264979627</v>
      </c>
      <c r="M1199" s="21" t="n">
        <f aca="false">Assumptions!$D$14*(1+E1199)^1*L1199-Assumptions!$D$14*(1+E1199)^0*E1199*Assumptions!$D$16</f>
        <v>22.2161913528037</v>
      </c>
      <c r="N1199" s="21" t="n">
        <f aca="false">Assumptions!$D$14*(1+E1199)^2*L1199-Assumptions!$D$14*(1+E1199)^1*E1199*Assumptions!$D$16</f>
        <v>24.0649513077966</v>
      </c>
      <c r="O1199" s="21" t="n">
        <f aca="false">Assumptions!$D$14*(1+E1199)^3*L1199-Assumptions!$D$14*(1+E1199)^2*E1199*Assumptions!$D$16</f>
        <v>26.0675591171272</v>
      </c>
      <c r="P1199" s="21" t="n">
        <f aca="false">Assumptions!$D$14*(1+E1199)^4*L1199-Assumptions!$D$14*(1+E1199)^3*E1199*Assumptions!$D$16</f>
        <v>28.2368175041672</v>
      </c>
      <c r="Q1199" s="21" t="n">
        <f aca="false">Assumptions!$D$14*(1+E1199)^5*L1199-Assumptions!$D$14*(1+E1199)^4*E1199*Assumptions!$D$16</f>
        <v>30.5865945937293</v>
      </c>
      <c r="R1199" s="21" t="n">
        <f aca="false">M1199/(1+K1199)+N1199/(1+K1199)^2+O1199/(1+K1199)^3+P1199/(1+K1199)^4+Q1199/(1+K1199)^5</f>
        <v>99.3926113647353</v>
      </c>
      <c r="S1199" s="21" t="n">
        <f aca="false">Q1199*(1+I1199)/(K1199-I1199)</f>
        <v>403.086602811908</v>
      </c>
      <c r="T1199" s="21" t="n">
        <f aca="false">R1199+S1199/(1+K1199)^5</f>
        <v>355.915138722227</v>
      </c>
      <c r="U1199" s="8" t="n">
        <f aca="false">(T1199-Assumptions!$D$17)/Assumptions!$D$18</f>
        <v>6.83660554888909</v>
      </c>
    </row>
    <row r="1200" customFormat="false" ht="15" hidden="false" customHeight="false" outlineLevel="0" collapsed="false">
      <c r="B1200" s="2" t="n">
        <v>1195</v>
      </c>
      <c r="C1200" s="27" t="n">
        <f aca="false">NORMSDIST('Random Draws'!C1200)</f>
        <v>0.0992385365949844</v>
      </c>
      <c r="D1200" s="27" t="n">
        <f aca="false">NORMSDIST(Assumptions!$D$22*'Random Draws'!C1200+SQRT(1-Assumptions!$D$22^2)*'Random Draws'!D1200)</f>
        <v>0.585583532519853</v>
      </c>
      <c r="E1200" s="19" t="n">
        <f aca="false">IF(C1200&lt;(Assumptions!$E$6-Assumptions!$D$6)/(Assumptions!$F$6-Assumptions!$D$6),Assumptions!$D$6+SQRT(C1200*(Assumptions!$F$6-Assumptions!$D$6)*(Assumptions!$E$6-Assumptions!$D$6)),Assumptions!$F$6-SQRT((1-C1200)*(Assumptions!$F$6-Assumptions!$D$6)*(Assumptions!$F$6-Assumptions!$E$6)))</f>
        <v>0.0622753828917692</v>
      </c>
      <c r="F1200" s="19" t="n">
        <f aca="false">IF(D1200&lt;(Assumptions!$E$7-Assumptions!$D$7)/(Assumptions!$F$7-Assumptions!$D$7),Assumptions!$D$7+SQRT(D1200*(Assumptions!$F$7-Assumptions!$D$7)*(Assumptions!$E$7-Assumptions!$D$7)),Assumptions!$F$7-SQRT((1-D1200)*(Assumptions!$F$7-Assumptions!$D$7)*(Assumptions!$F$7-Assumptions!$E$7)))</f>
        <v>0.41927479392726</v>
      </c>
      <c r="G1200" s="19" t="n">
        <f aca="false">MIN(Assumptions!$D$24,MAX(Assumptions!$D$23,Assumptions!$D$8+Assumptions!$E$8*'Random Draws'!E1200))</f>
        <v>0.09476126553358</v>
      </c>
      <c r="H1200" s="19" t="n">
        <f aca="false">IF('Random Draws'!F1200&lt;(Assumptions!$E$9-Assumptions!$D$9)/(Assumptions!$F$9-Assumptions!$D$9),Assumptions!$D$9+SQRT('Random Draws'!F1200*(Assumptions!$F$9-Assumptions!$D$9)*(Assumptions!$E$9-Assumptions!$D$9)),Assumptions!$F$9-SQRT((1-'Random Draws'!F1200)*(Assumptions!$F$9-Assumptions!$D$9)*(Assumptions!$F$9-Assumptions!$E$9)))</f>
        <v>0.273538195667783</v>
      </c>
      <c r="I1200" s="19" t="n">
        <f aca="false">IF('Random Draws'!G1200&lt;(Assumptions!$E$10-Assumptions!$D$10)/(Assumptions!$F$10-Assumptions!$D$10),Assumptions!$D$10+SQRT('Random Draws'!G1200*(Assumptions!$F$10-Assumptions!$D$10)*(Assumptions!$E$10-Assumptions!$D$10)),Assumptions!$F$10-SQRT((1-'Random Draws'!G1200)*(Assumptions!$F$10-Assumptions!$D$10)*(Assumptions!$F$10-Assumptions!$E$10)))</f>
        <v>0.022529082396266</v>
      </c>
      <c r="J1200" s="19" t="n">
        <f aca="false">IF('Random Draws'!H1200&lt;(Assumptions!$E$11-Assumptions!$D$11)/(Assumptions!$F$11-Assumptions!$D$11),Assumptions!$D$11+SQRT('Random Draws'!H1200*(Assumptions!$F$11-Assumptions!$D$11)*(Assumptions!$E$11-Assumptions!$D$11)),Assumptions!$F$11-SQRT((1-'Random Draws'!H1200)*(Assumptions!$F$11-Assumptions!$D$11)*(Assumptions!$F$11-Assumptions!$E$11)))</f>
        <v>0.159617997217628</v>
      </c>
      <c r="K1200" s="19" t="n">
        <f aca="false">MAX(G1200,I1200+Assumptions!$D$21)</f>
        <v>0.09476126553358</v>
      </c>
      <c r="L1200" s="28" t="n">
        <f aca="false">(F1200-Assumptions!$D$15)*(1-H1200)+Assumptions!$D$15-J1200</f>
        <v>0.180529091526599</v>
      </c>
      <c r="M1200" s="21" t="n">
        <f aca="false">Assumptions!$D$14*(1+E1200)^1*L1200-Assumptions!$D$14*(1+E1200)^0*E1200*Assumptions!$D$16</f>
        <v>27.5359855089764</v>
      </c>
      <c r="N1200" s="21" t="n">
        <f aca="false">Assumptions!$D$14*(1+E1200)^2*L1200-Assumptions!$D$14*(1+E1200)^1*E1200*Assumptions!$D$16</f>
        <v>29.2507995498501</v>
      </c>
      <c r="O1200" s="21" t="n">
        <f aca="false">Assumptions!$D$14*(1+E1200)^3*L1200-Assumptions!$D$14*(1+E1200)^2*E1200*Assumptions!$D$16</f>
        <v>31.0724042917074</v>
      </c>
      <c r="P1200" s="21" t="n">
        <f aca="false">Assumptions!$D$14*(1+E1200)^4*L1200-Assumptions!$D$14*(1+E1200)^3*E1200*Assumptions!$D$16</f>
        <v>33.0074501663414</v>
      </c>
      <c r="Q1200" s="21" t="n">
        <f aca="false">Assumptions!$D$14*(1+E1200)^5*L1200-Assumptions!$D$14*(1+E1200)^4*E1200*Assumptions!$D$16</f>
        <v>35.0630017637313</v>
      </c>
      <c r="R1200" s="21" t="n">
        <f aca="false">M1200/(1+K1200)+N1200/(1+K1200)^2+O1200/(1+K1200)^3+P1200/(1+K1200)^4+Q1200/(1+K1200)^5</f>
        <v>118.516985586867</v>
      </c>
      <c r="S1200" s="21" t="n">
        <f aca="false">Q1200*(1+I1200)/(K1200-I1200)</f>
        <v>496.35685178406</v>
      </c>
      <c r="T1200" s="21" t="n">
        <f aca="false">R1200+S1200/(1+K1200)^5</f>
        <v>434.16052641065</v>
      </c>
      <c r="U1200" s="8" t="n">
        <f aca="false">(T1200-Assumptions!$D$17)/Assumptions!$D$18</f>
        <v>9.96642105642601</v>
      </c>
    </row>
    <row r="1201" customFormat="false" ht="15" hidden="false" customHeight="false" outlineLevel="0" collapsed="false">
      <c r="B1201" s="2" t="n">
        <v>1196</v>
      </c>
      <c r="C1201" s="27" t="n">
        <f aca="false">NORMSDIST('Random Draws'!C1201)</f>
        <v>0.259912794237054</v>
      </c>
      <c r="D1201" s="27" t="n">
        <f aca="false">NORMSDIST(Assumptions!$D$22*'Random Draws'!C1201+SQRT(1-Assumptions!$D$22^2)*'Random Draws'!D1201)</f>
        <v>0.406017702495863</v>
      </c>
      <c r="E1201" s="19" t="n">
        <f aca="false">IF(C1201&lt;(Assumptions!$E$6-Assumptions!$D$6)/(Assumptions!$F$6-Assumptions!$D$6),Assumptions!$D$6+SQRT(C1201*(Assumptions!$F$6-Assumptions!$D$6)*(Assumptions!$E$6-Assumptions!$D$6)),Assumptions!$F$6-SQRT((1-C1201)*(Assumptions!$F$6-Assumptions!$D$6)*(Assumptions!$F$6-Assumptions!$E$6)))</f>
        <v>0.0760494656158073</v>
      </c>
      <c r="F1201" s="19" t="n">
        <f aca="false">IF(D1201&lt;(Assumptions!$E$7-Assumptions!$D$7)/(Assumptions!$F$7-Assumptions!$D$7),Assumptions!$D$7+SQRT(D1201*(Assumptions!$F$7-Assumptions!$D$7)*(Assumptions!$E$7-Assumptions!$D$7)),Assumptions!$F$7-SQRT((1-D1201)*(Assumptions!$F$7-Assumptions!$D$7)*(Assumptions!$F$7-Assumptions!$E$7)))</f>
        <v>0.409356926717282</v>
      </c>
      <c r="G1201" s="19" t="n">
        <f aca="false">MIN(Assumptions!$D$24,MAX(Assumptions!$D$23,Assumptions!$D$8+Assumptions!$E$8*'Random Draws'!E1201))</f>
        <v>0.080878062612498</v>
      </c>
      <c r="H1201" s="19" t="n">
        <f aca="false">IF('Random Draws'!F1201&lt;(Assumptions!$E$9-Assumptions!$D$9)/(Assumptions!$F$9-Assumptions!$D$9),Assumptions!$D$9+SQRT('Random Draws'!F1201*(Assumptions!$F$9-Assumptions!$D$9)*(Assumptions!$E$9-Assumptions!$D$9)),Assumptions!$F$9-SQRT((1-'Random Draws'!F1201)*(Assumptions!$F$9-Assumptions!$D$9)*(Assumptions!$F$9-Assumptions!$E$9)))</f>
        <v>0.273429175172934</v>
      </c>
      <c r="I1201" s="19" t="n">
        <f aca="false">IF('Random Draws'!G1201&lt;(Assumptions!$E$10-Assumptions!$D$10)/(Assumptions!$F$10-Assumptions!$D$10),Assumptions!$D$10+SQRT('Random Draws'!G1201*(Assumptions!$F$10-Assumptions!$D$10)*(Assumptions!$E$10-Assumptions!$D$10)),Assumptions!$F$10-SQRT((1-'Random Draws'!G1201)*(Assumptions!$F$10-Assumptions!$D$10)*(Assumptions!$F$10-Assumptions!$E$10)))</f>
        <v>0.0217856219654306</v>
      </c>
      <c r="J1201" s="19" t="n">
        <f aca="false">IF('Random Draws'!H1201&lt;(Assumptions!$E$11-Assumptions!$D$11)/(Assumptions!$F$11-Assumptions!$D$11),Assumptions!$D$11+SQRT('Random Draws'!H1201*(Assumptions!$F$11-Assumptions!$D$11)*(Assumptions!$E$11-Assumptions!$D$11)),Assumptions!$F$11-SQRT((1-'Random Draws'!H1201)*(Assumptions!$F$11-Assumptions!$D$11)*(Assumptions!$F$11-Assumptions!$E$11)))</f>
        <v>0.173024817199334</v>
      </c>
      <c r="K1201" s="19" t="n">
        <f aca="false">MAX(G1201,I1201+Assumptions!$D$21)</f>
        <v>0.080878062612498</v>
      </c>
      <c r="L1201" s="28" t="n">
        <f aca="false">(F1201-Assumptions!$D$15)*(1-H1201)+Assumptions!$D$15-J1201</f>
        <v>0.159947775466796</v>
      </c>
      <c r="M1201" s="21" t="n">
        <f aca="false">Assumptions!$D$14*(1+E1201)^1*L1201-Assumptions!$D$14*(1+E1201)^0*E1201*Assumptions!$D$16</f>
        <v>24.6253839806063</v>
      </c>
      <c r="N1201" s="21" t="n">
        <f aca="false">Assumptions!$D$14*(1+E1201)^2*L1201-Assumptions!$D$14*(1+E1201)^1*E1201*Assumptions!$D$16</f>
        <v>26.4981312729155</v>
      </c>
      <c r="O1201" s="21" t="n">
        <f aca="false">Assumptions!$D$14*(1+E1201)^3*L1201-Assumptions!$D$14*(1+E1201)^2*E1201*Assumptions!$D$16</f>
        <v>28.5132999960382</v>
      </c>
      <c r="P1201" s="21" t="n">
        <f aca="false">Assumptions!$D$14*(1+E1201)^4*L1201-Assumptions!$D$14*(1+E1201)^3*E1201*Assumptions!$D$16</f>
        <v>30.6817212236801</v>
      </c>
      <c r="Q1201" s="21" t="n">
        <f aca="false">Assumptions!$D$14*(1+E1201)^5*L1201-Assumptions!$D$14*(1+E1201)^4*E1201*Assumptions!$D$16</f>
        <v>33.0150497269141</v>
      </c>
      <c r="R1201" s="21" t="n">
        <f aca="false">M1201/(1+K1201)+N1201/(1+K1201)^2+O1201/(1+K1201)^3+P1201/(1+K1201)^4+Q1201/(1+K1201)^5</f>
        <v>112.900557399334</v>
      </c>
      <c r="S1201" s="21" t="n">
        <f aca="false">Q1201*(1+I1201)/(K1201-I1201)</f>
        <v>570.873410372647</v>
      </c>
      <c r="T1201" s="21" t="n">
        <f aca="false">R1201+S1201/(1+K1201)^5</f>
        <v>499.851850775589</v>
      </c>
      <c r="U1201" s="8" t="n">
        <f aca="false">(T1201-Assumptions!$D$17)/Assumptions!$D$18</f>
        <v>12.5940740310235</v>
      </c>
    </row>
    <row r="1202" customFormat="false" ht="15" hidden="false" customHeight="false" outlineLevel="0" collapsed="false">
      <c r="B1202" s="2" t="n">
        <v>1197</v>
      </c>
      <c r="C1202" s="27" t="n">
        <f aca="false">NORMSDIST('Random Draws'!C1202)</f>
        <v>0.265489209375892</v>
      </c>
      <c r="D1202" s="27" t="n">
        <f aca="false">NORMSDIST(Assumptions!$D$22*'Random Draws'!C1202+SQRT(1-Assumptions!$D$22^2)*'Random Draws'!D1202)</f>
        <v>0.000690659184352347</v>
      </c>
      <c r="E1202" s="19" t="n">
        <f aca="false">IF(C1202&lt;(Assumptions!$E$6-Assumptions!$D$6)/(Assumptions!$F$6-Assumptions!$D$6),Assumptions!$D$6+SQRT(C1202*(Assumptions!$F$6-Assumptions!$D$6)*(Assumptions!$E$6-Assumptions!$D$6)),Assumptions!$F$6-SQRT((1-C1202)*(Assumptions!$F$6-Assumptions!$D$6)*(Assumptions!$F$6-Assumptions!$E$6)))</f>
        <v>0.0764341329920098</v>
      </c>
      <c r="F1202" s="19" t="n">
        <f aca="false">IF(D1202&lt;(Assumptions!$E$7-Assumptions!$D$7)/(Assumptions!$F$7-Assumptions!$D$7),Assumptions!$D$7+SQRT(D1202*(Assumptions!$F$7-Assumptions!$D$7)*(Assumptions!$E$7-Assumptions!$D$7)),Assumptions!$F$7-SQRT((1-D1202)*(Assumptions!$F$7-Assumptions!$D$7)*(Assumptions!$F$7-Assumptions!$E$7)))</f>
        <v>0.362035670677225</v>
      </c>
      <c r="G1202" s="19" t="n">
        <f aca="false">MIN(Assumptions!$D$24,MAX(Assumptions!$D$23,Assumptions!$D$8+Assumptions!$E$8*'Random Draws'!E1202))</f>
        <v>0.103003216977834</v>
      </c>
      <c r="H1202" s="19" t="n">
        <f aca="false">IF('Random Draws'!F1202&lt;(Assumptions!$E$9-Assumptions!$D$9)/(Assumptions!$F$9-Assumptions!$D$9),Assumptions!$D$9+SQRT('Random Draws'!F1202*(Assumptions!$F$9-Assumptions!$D$9)*(Assumptions!$E$9-Assumptions!$D$9)),Assumptions!$F$9-SQRT((1-'Random Draws'!F1202)*(Assumptions!$F$9-Assumptions!$D$9)*(Assumptions!$F$9-Assumptions!$E$9)))</f>
        <v>0.262748299256981</v>
      </c>
      <c r="I1202" s="19" t="n">
        <f aca="false">IF('Random Draws'!G1202&lt;(Assumptions!$E$10-Assumptions!$D$10)/(Assumptions!$F$10-Assumptions!$D$10),Assumptions!$D$10+SQRT('Random Draws'!G1202*(Assumptions!$F$10-Assumptions!$D$10)*(Assumptions!$E$10-Assumptions!$D$10)),Assumptions!$F$10-SQRT((1-'Random Draws'!G1202)*(Assumptions!$F$10-Assumptions!$D$10)*(Assumptions!$F$10-Assumptions!$E$10)))</f>
        <v>0.0159608446541723</v>
      </c>
      <c r="J1202" s="19" t="n">
        <f aca="false">IF('Random Draws'!H1202&lt;(Assumptions!$E$11-Assumptions!$D$11)/(Assumptions!$F$11-Assumptions!$D$11),Assumptions!$D$11+SQRT('Random Draws'!H1202*(Assumptions!$F$11-Assumptions!$D$11)*(Assumptions!$E$11-Assumptions!$D$11)),Assumptions!$F$11-SQRT((1-'Random Draws'!H1202)*(Assumptions!$F$11-Assumptions!$D$11)*(Assumptions!$F$11-Assumptions!$E$11)))</f>
        <v>0.137288571533126</v>
      </c>
      <c r="K1202" s="19" t="n">
        <f aca="false">MAX(G1202,I1202+Assumptions!$D$21)</f>
        <v>0.103003216977834</v>
      </c>
      <c r="L1202" s="28" t="n">
        <f aca="false">(F1202-Assumptions!$D$15)*(1-H1202)+Assumptions!$D$15-J1202</f>
        <v>0.163780121306706</v>
      </c>
      <c r="M1202" s="21" t="n">
        <f aca="false">Assumptions!$D$14*(1+E1202)^1*L1202-Assumptions!$D$14*(1+E1202)^0*E1202*Assumptions!$D$16</f>
        <v>25.2307958891007</v>
      </c>
      <c r="N1202" s="21" t="n">
        <f aca="false">Assumptions!$D$14*(1+E1202)^2*L1202-Assumptions!$D$14*(1+E1202)^1*E1202*Assumptions!$D$16</f>
        <v>27.1592898975825</v>
      </c>
      <c r="O1202" s="21" t="n">
        <f aca="false">Assumptions!$D$14*(1+E1202)^3*L1202-Assumptions!$D$14*(1+E1202)^2*E1202*Assumptions!$D$16</f>
        <v>29.2351866735828</v>
      </c>
      <c r="P1202" s="21" t="n">
        <f aca="false">Assumptions!$D$14*(1+E1202)^4*L1202-Assumptions!$D$14*(1+E1202)^3*E1202*Assumptions!$D$16</f>
        <v>31.4697528198377</v>
      </c>
      <c r="Q1202" s="21" t="n">
        <f aca="false">Assumptions!$D$14*(1+E1202)^5*L1202-Assumptions!$D$14*(1+E1202)^4*E1202*Assumptions!$D$16</f>
        <v>33.8751160920949</v>
      </c>
      <c r="R1202" s="21" t="n">
        <f aca="false">M1202/(1+K1202)+N1202/(1+K1202)^2+O1202/(1+K1202)^3+P1202/(1+K1202)^4+Q1202/(1+K1202)^5</f>
        <v>108.994278881365</v>
      </c>
      <c r="S1202" s="21" t="n">
        <f aca="false">Q1202*(1+I1202)/(K1202-I1202)</f>
        <v>395.391240368655</v>
      </c>
      <c r="T1202" s="21" t="n">
        <f aca="false">R1202+S1202/(1+K1202)^5</f>
        <v>351.176996429059</v>
      </c>
      <c r="U1202" s="8" t="n">
        <f aca="false">(T1202-Assumptions!$D$17)/Assumptions!$D$18</f>
        <v>6.64707985716234</v>
      </c>
    </row>
    <row r="1203" customFormat="false" ht="15" hidden="false" customHeight="false" outlineLevel="0" collapsed="false">
      <c r="B1203" s="2" t="n">
        <v>1198</v>
      </c>
      <c r="C1203" s="27" t="n">
        <f aca="false">NORMSDIST('Random Draws'!C1203)</f>
        <v>0.271511477729973</v>
      </c>
      <c r="D1203" s="27" t="n">
        <f aca="false">NORMSDIST(Assumptions!$D$22*'Random Draws'!C1203+SQRT(1-Assumptions!$D$22^2)*'Random Draws'!D1203)</f>
        <v>0.248031150255481</v>
      </c>
      <c r="E1203" s="19" t="n">
        <f aca="false">IF(C1203&lt;(Assumptions!$E$6-Assumptions!$D$6)/(Assumptions!$F$6-Assumptions!$D$6),Assumptions!$D$6+SQRT(C1203*(Assumptions!$F$6-Assumptions!$D$6)*(Assumptions!$E$6-Assumptions!$D$6)),Assumptions!$F$6-SQRT((1-C1203)*(Assumptions!$F$6-Assumptions!$D$6)*(Assumptions!$F$6-Assumptions!$E$6)))</f>
        <v>0.0768450456459192</v>
      </c>
      <c r="F1203" s="19" t="n">
        <f aca="false">IF(D1203&lt;(Assumptions!$E$7-Assumptions!$D$7)/(Assumptions!$F$7-Assumptions!$D$7),Assumptions!$D$7+SQRT(D1203*(Assumptions!$F$7-Assumptions!$D$7)*(Assumptions!$E$7-Assumptions!$D$7)),Assumptions!$F$7-SQRT((1-D1203)*(Assumptions!$F$7-Assumptions!$D$7)*(Assumptions!$F$7-Assumptions!$E$7)))</f>
        <v>0.398577025566169</v>
      </c>
      <c r="G1203" s="19" t="n">
        <f aca="false">MIN(Assumptions!$D$24,MAX(Assumptions!$D$23,Assumptions!$D$8+Assumptions!$E$8*'Random Draws'!E1203))</f>
        <v>0.097500746329863</v>
      </c>
      <c r="H1203" s="19" t="n">
        <f aca="false">IF('Random Draws'!F1203&lt;(Assumptions!$E$9-Assumptions!$D$9)/(Assumptions!$F$9-Assumptions!$D$9),Assumptions!$D$9+SQRT('Random Draws'!F1203*(Assumptions!$F$9-Assumptions!$D$9)*(Assumptions!$E$9-Assumptions!$D$9)),Assumptions!$F$9-SQRT((1-'Random Draws'!F1203)*(Assumptions!$F$9-Assumptions!$D$9)*(Assumptions!$F$9-Assumptions!$E$9)))</f>
        <v>0.31654082620012</v>
      </c>
      <c r="I1203" s="19" t="n">
        <f aca="false">IF('Random Draws'!G1203&lt;(Assumptions!$E$10-Assumptions!$D$10)/(Assumptions!$F$10-Assumptions!$D$10),Assumptions!$D$10+SQRT('Random Draws'!G1203*(Assumptions!$F$10-Assumptions!$D$10)*(Assumptions!$E$10-Assumptions!$D$10)),Assumptions!$F$10-SQRT((1-'Random Draws'!G1203)*(Assumptions!$F$10-Assumptions!$D$10)*(Assumptions!$F$10-Assumptions!$E$10)))</f>
        <v>0.020942580338634</v>
      </c>
      <c r="J1203" s="19" t="n">
        <f aca="false">IF('Random Draws'!H1203&lt;(Assumptions!$E$11-Assumptions!$D$11)/(Assumptions!$F$11-Assumptions!$D$11),Assumptions!$D$11+SQRT('Random Draws'!H1203*(Assumptions!$F$11-Assumptions!$D$11)*(Assumptions!$E$11-Assumptions!$D$11)),Assumptions!$F$11-SQRT((1-'Random Draws'!H1203)*(Assumptions!$F$11-Assumptions!$D$11)*(Assumptions!$F$11-Assumptions!$E$11)))</f>
        <v>0.164872003341043</v>
      </c>
      <c r="K1203" s="19" t="n">
        <f aca="false">MAX(G1203,I1203+Assumptions!$D$21)</f>
        <v>0.097500746329863</v>
      </c>
      <c r="L1203" s="28" t="n">
        <f aca="false">(F1203-Assumptions!$D$15)*(1-H1203)+Assumptions!$D$15-J1203</f>
        <v>0.148689428654041</v>
      </c>
      <c r="M1203" s="21" t="n">
        <f aca="false">Assumptions!$D$14*(1+E1203)^1*L1203-Assumptions!$D$14*(1+E1203)^0*E1203*Assumptions!$D$16</f>
        <v>22.882467866414</v>
      </c>
      <c r="N1203" s="21" t="n">
        <f aca="false">Assumptions!$D$14*(1+E1203)^2*L1203-Assumptions!$D$14*(1+E1203)^1*E1203*Assumptions!$D$16</f>
        <v>24.6408721540999</v>
      </c>
      <c r="O1203" s="21" t="n">
        <f aca="false">Assumptions!$D$14*(1+E1203)^3*L1203-Assumptions!$D$14*(1+E1203)^2*E1203*Assumptions!$D$16</f>
        <v>26.534401099537</v>
      </c>
      <c r="P1203" s="21" t="n">
        <f aca="false">Assumptions!$D$14*(1+E1203)^4*L1203-Assumptions!$D$14*(1+E1203)^3*E1203*Assumptions!$D$16</f>
        <v>28.573438363218</v>
      </c>
      <c r="Q1203" s="21" t="n">
        <f aca="false">Assumptions!$D$14*(1+E1203)^5*L1203-Assumptions!$D$14*(1+E1203)^4*E1203*Assumptions!$D$16</f>
        <v>30.7691655385004</v>
      </c>
      <c r="R1203" s="21" t="n">
        <f aca="false">M1203/(1+K1203)+N1203/(1+K1203)^2+O1203/(1+K1203)^3+P1203/(1+K1203)^4+Q1203/(1+K1203)^5</f>
        <v>100.397197480947</v>
      </c>
      <c r="S1203" s="21" t="n">
        <f aca="false">Q1203*(1+I1203)/(K1203-I1203)</f>
        <v>410.322672350094</v>
      </c>
      <c r="T1203" s="21" t="n">
        <f aca="false">R1203+S1203/(1+K1203)^5</f>
        <v>358.089468729188</v>
      </c>
      <c r="U1203" s="8" t="n">
        <f aca="false">(T1203-Assumptions!$D$17)/Assumptions!$D$18</f>
        <v>6.9235787491675</v>
      </c>
    </row>
    <row r="1204" customFormat="false" ht="15" hidden="false" customHeight="false" outlineLevel="0" collapsed="false">
      <c r="B1204" s="2" t="n">
        <v>1199</v>
      </c>
      <c r="C1204" s="27" t="n">
        <f aca="false">NORMSDIST('Random Draws'!C1204)</f>
        <v>0.1686485997587</v>
      </c>
      <c r="D1204" s="27" t="n">
        <f aca="false">NORMSDIST(Assumptions!$D$22*'Random Draws'!C1204+SQRT(1-Assumptions!$D$22^2)*'Random Draws'!D1204)</f>
        <v>0.650807278837183</v>
      </c>
      <c r="E1204" s="19" t="n">
        <f aca="false">IF(C1204&lt;(Assumptions!$E$6-Assumptions!$D$6)/(Assumptions!$F$6-Assumptions!$D$6),Assumptions!$D$6+SQRT(C1204*(Assumptions!$F$6-Assumptions!$D$6)*(Assumptions!$E$6-Assumptions!$D$6)),Assumptions!$F$6-SQRT((1-C1204)*(Assumptions!$F$6-Assumptions!$D$6)*(Assumptions!$F$6-Assumptions!$E$6)))</f>
        <v>0.0690386466419064</v>
      </c>
      <c r="F1204" s="19" t="n">
        <f aca="false">IF(D1204&lt;(Assumptions!$E$7-Assumptions!$D$7)/(Assumptions!$F$7-Assumptions!$D$7),Assumptions!$D$7+SQRT(D1204*(Assumptions!$F$7-Assumptions!$D$7)*(Assumptions!$E$7-Assumptions!$D$7)),Assumptions!$F$7-SQRT((1-D1204)*(Assumptions!$F$7-Assumptions!$D$7)*(Assumptions!$F$7-Assumptions!$E$7)))</f>
        <v>0.422626601911904</v>
      </c>
      <c r="G1204" s="19" t="n">
        <f aca="false">MIN(Assumptions!$D$24,MAX(Assumptions!$D$23,Assumptions!$D$8+Assumptions!$E$8*'Random Draws'!E1204))</f>
        <v>0.076374031567512</v>
      </c>
      <c r="H1204" s="19" t="n">
        <f aca="false">IF('Random Draws'!F1204&lt;(Assumptions!$E$9-Assumptions!$D$9)/(Assumptions!$F$9-Assumptions!$D$9),Assumptions!$D$9+SQRT('Random Draws'!F1204*(Assumptions!$F$9-Assumptions!$D$9)*(Assumptions!$E$9-Assumptions!$D$9)),Assumptions!$F$9-SQRT((1-'Random Draws'!F1204)*(Assumptions!$F$9-Assumptions!$D$9)*(Assumptions!$F$9-Assumptions!$E$9)))</f>
        <v>0.268893712337394</v>
      </c>
      <c r="I1204" s="19" t="n">
        <f aca="false">IF('Random Draws'!G1204&lt;(Assumptions!$E$10-Assumptions!$D$10)/(Assumptions!$F$10-Assumptions!$D$10),Assumptions!$D$10+SQRT('Random Draws'!G1204*(Assumptions!$F$10-Assumptions!$D$10)*(Assumptions!$E$10-Assumptions!$D$10)),Assumptions!$F$10-SQRT((1-'Random Draws'!G1204)*(Assumptions!$F$10-Assumptions!$D$10)*(Assumptions!$F$10-Assumptions!$E$10)))</f>
        <v>0.0196115530116301</v>
      </c>
      <c r="J1204" s="19" t="n">
        <f aca="false">IF('Random Draws'!H1204&lt;(Assumptions!$E$11-Assumptions!$D$11)/(Assumptions!$F$11-Assumptions!$D$11),Assumptions!$D$11+SQRT('Random Draws'!H1204*(Assumptions!$F$11-Assumptions!$D$11)*(Assumptions!$E$11-Assumptions!$D$11)),Assumptions!$F$11-SQRT((1-'Random Draws'!H1204)*(Assumptions!$F$11-Assumptions!$D$11)*(Assumptions!$F$11-Assumptions!$E$11)))</f>
        <v>0.192212771229934</v>
      </c>
      <c r="K1204" s="19" t="n">
        <f aca="false">MAX(G1204,I1204+Assumptions!$D$21)</f>
        <v>0.076374031567512</v>
      </c>
      <c r="L1204" s="28" t="n">
        <f aca="false">(F1204-Assumptions!$D$15)*(1-H1204)+Assumptions!$D$15-J1204</f>
        <v>0.151728377365202</v>
      </c>
      <c r="M1204" s="21" t="n">
        <f aca="false">Assumptions!$D$14*(1+E1204)^1*L1204-Assumptions!$D$14*(1+E1204)^0*E1204*Assumptions!$D$16</f>
        <v>23.2191892704796</v>
      </c>
      <c r="N1204" s="21" t="n">
        <f aca="false">Assumptions!$D$14*(1+E1204)^2*L1204-Assumptions!$D$14*(1+E1204)^1*E1204*Assumptions!$D$16</f>
        <v>24.8222106738357</v>
      </c>
      <c r="O1204" s="21" t="n">
        <f aca="false">Assumptions!$D$14*(1+E1204)^3*L1204-Assumptions!$D$14*(1+E1204)^2*E1204*Assumptions!$D$16</f>
        <v>26.5359025054176</v>
      </c>
      <c r="P1204" s="21" t="n">
        <f aca="false">Assumptions!$D$14*(1+E1204)^4*L1204-Assumptions!$D$14*(1+E1204)^3*E1204*Assumptions!$D$16</f>
        <v>28.3679053018132</v>
      </c>
      <c r="Q1204" s="21" t="n">
        <f aca="false">Assumptions!$D$14*(1+E1204)^5*L1204-Assumptions!$D$14*(1+E1204)^4*E1204*Assumptions!$D$16</f>
        <v>30.3263870919162</v>
      </c>
      <c r="R1204" s="21" t="n">
        <f aca="false">M1204/(1+K1204)+N1204/(1+K1204)^2+O1204/(1+K1204)^3+P1204/(1+K1204)^4+Q1204/(1+K1204)^5</f>
        <v>106.398263682132</v>
      </c>
      <c r="S1204" s="21" t="n">
        <f aca="false">Q1204*(1+I1204)/(K1204-I1204)</f>
        <v>544.746026366327</v>
      </c>
      <c r="T1204" s="21" t="n">
        <f aca="false">R1204+S1204/(1+K1204)^5</f>
        <v>483.430091496505</v>
      </c>
      <c r="U1204" s="8" t="n">
        <f aca="false">(T1204-Assumptions!$D$17)/Assumptions!$D$18</f>
        <v>11.9372036598602</v>
      </c>
    </row>
    <row r="1205" customFormat="false" ht="15" hidden="false" customHeight="false" outlineLevel="0" collapsed="false">
      <c r="B1205" s="2" t="n">
        <v>1200</v>
      </c>
      <c r="C1205" s="27" t="n">
        <f aca="false">NORMSDIST('Random Draws'!C1205)</f>
        <v>0.285681617889149</v>
      </c>
      <c r="D1205" s="27" t="n">
        <f aca="false">NORMSDIST(Assumptions!$D$22*'Random Draws'!C1205+SQRT(1-Assumptions!$D$22^2)*'Random Draws'!D1205)</f>
        <v>0.121414295337394</v>
      </c>
      <c r="E1205" s="19" t="n">
        <f aca="false">IF(C1205&lt;(Assumptions!$E$6-Assumptions!$D$6)/(Assumptions!$F$6-Assumptions!$D$6),Assumptions!$D$6+SQRT(C1205*(Assumptions!$F$6-Assumptions!$D$6)*(Assumptions!$E$6-Assumptions!$D$6)),Assumptions!$F$6-SQRT((1-C1205)*(Assumptions!$F$6-Assumptions!$D$6)*(Assumptions!$F$6-Assumptions!$E$6)))</f>
        <v>0.0777942864656253</v>
      </c>
      <c r="F1205" s="19" t="n">
        <f aca="false">IF(D1205&lt;(Assumptions!$E$7-Assumptions!$D$7)/(Assumptions!$F$7-Assumptions!$D$7),Assumptions!$D$7+SQRT(D1205*(Assumptions!$F$7-Assumptions!$D$7)*(Assumptions!$E$7-Assumptions!$D$7)),Assumptions!$F$7-SQRT((1-D1205)*(Assumptions!$F$7-Assumptions!$D$7)*(Assumptions!$F$7-Assumptions!$E$7)))</f>
        <v>0.386990475579811</v>
      </c>
      <c r="G1205" s="19" t="n">
        <f aca="false">MIN(Assumptions!$D$24,MAX(Assumptions!$D$23,Assumptions!$D$8+Assumptions!$E$8*'Random Draws'!E1205))</f>
        <v>0.092195867710856</v>
      </c>
      <c r="H1205" s="19" t="n">
        <f aca="false">IF('Random Draws'!F1205&lt;(Assumptions!$E$9-Assumptions!$D$9)/(Assumptions!$F$9-Assumptions!$D$9),Assumptions!$D$9+SQRT('Random Draws'!F1205*(Assumptions!$F$9-Assumptions!$D$9)*(Assumptions!$E$9-Assumptions!$D$9)),Assumptions!$F$9-SQRT((1-'Random Draws'!F1205)*(Assumptions!$F$9-Assumptions!$D$9)*(Assumptions!$F$9-Assumptions!$E$9)))</f>
        <v>0.242440153360795</v>
      </c>
      <c r="I1205" s="19" t="n">
        <f aca="false">IF('Random Draws'!G1205&lt;(Assumptions!$E$10-Assumptions!$D$10)/(Assumptions!$F$10-Assumptions!$D$10),Assumptions!$D$10+SQRT('Random Draws'!G1205*(Assumptions!$F$10-Assumptions!$D$10)*(Assumptions!$E$10-Assumptions!$D$10)),Assumptions!$F$10-SQRT((1-'Random Draws'!G1205)*(Assumptions!$F$10-Assumptions!$D$10)*(Assumptions!$F$10-Assumptions!$E$10)))</f>
        <v>0.0210383560750524</v>
      </c>
      <c r="J1205" s="19" t="n">
        <f aca="false">IF('Random Draws'!H1205&lt;(Assumptions!$E$11-Assumptions!$D$11)/(Assumptions!$F$11-Assumptions!$D$11),Assumptions!$D$11+SQRT('Random Draws'!H1205*(Assumptions!$F$11-Assumptions!$D$11)*(Assumptions!$E$11-Assumptions!$D$11)),Assumptions!$F$11-SQRT((1-'Random Draws'!H1205)*(Assumptions!$F$11-Assumptions!$D$11)*(Assumptions!$F$11-Assumptions!$E$11)))</f>
        <v>0.162586796543774</v>
      </c>
      <c r="K1205" s="19" t="n">
        <f aca="false">MAX(G1205,I1205+Assumptions!$D$21)</f>
        <v>0.092195867710856</v>
      </c>
      <c r="L1205" s="28" t="n">
        <f aca="false">(F1205-Assumptions!$D$15)*(1-H1205)+Assumptions!$D$15-J1205</f>
        <v>0.162098868724204</v>
      </c>
      <c r="M1205" s="21" t="n">
        <f aca="false">Assumptions!$D$14*(1+E1205)^1*L1205-Assumptions!$D$14*(1+E1205)^0*E1205*Assumptions!$D$16</f>
        <v>24.9944338641303</v>
      </c>
      <c r="N1205" s="21" t="n">
        <f aca="false">Assumptions!$D$14*(1+E1205)^2*L1205-Assumptions!$D$14*(1+E1205)^1*E1205*Assumptions!$D$16</f>
        <v>26.9388580122026</v>
      </c>
      <c r="O1205" s="21" t="n">
        <f aca="false">Assumptions!$D$14*(1+E1205)^3*L1205-Assumptions!$D$14*(1+E1205)^2*E1205*Assumptions!$D$16</f>
        <v>29.0345472494607</v>
      </c>
      <c r="P1205" s="21" t="n">
        <f aca="false">Assumptions!$D$14*(1+E1205)^4*L1205-Assumptions!$D$14*(1+E1205)^3*E1205*Assumptions!$D$16</f>
        <v>31.293269135585</v>
      </c>
      <c r="Q1205" s="21" t="n">
        <f aca="false">Assumptions!$D$14*(1+E1205)^5*L1205-Assumptions!$D$14*(1+E1205)^4*E1205*Assumptions!$D$16</f>
        <v>33.7277066791646</v>
      </c>
      <c r="R1205" s="21" t="n">
        <f aca="false">M1205/(1+K1205)+N1205/(1+K1205)^2+O1205/(1+K1205)^3+P1205/(1+K1205)^4+Q1205/(1+K1205)^5</f>
        <v>111.444846447769</v>
      </c>
      <c r="S1205" s="21" t="n">
        <f aca="false">Q1205*(1+I1205)/(K1205-I1205)</f>
        <v>483.958494194285</v>
      </c>
      <c r="T1205" s="21" t="n">
        <f aca="false">R1205+S1205/(1+K1205)^5</f>
        <v>422.83542719858</v>
      </c>
      <c r="U1205" s="8" t="n">
        <f aca="false">(T1205-Assumptions!$D$17)/Assumptions!$D$18</f>
        <v>9.5134170879432</v>
      </c>
    </row>
    <row r="1206" customFormat="false" ht="15" hidden="false" customHeight="false" outlineLevel="0" collapsed="false">
      <c r="B1206" s="2" t="n">
        <v>1201</v>
      </c>
      <c r="C1206" s="27" t="n">
        <f aca="false">NORMSDIST('Random Draws'!C1206)</f>
        <v>0.310188931027619</v>
      </c>
      <c r="D1206" s="27" t="n">
        <f aca="false">NORMSDIST(Assumptions!$D$22*'Random Draws'!C1206+SQRT(1-Assumptions!$D$22^2)*'Random Draws'!D1206)</f>
        <v>0.214795069917748</v>
      </c>
      <c r="E1206" s="19" t="n">
        <f aca="false">IF(C1206&lt;(Assumptions!$E$6-Assumptions!$D$6)/(Assumptions!$F$6-Assumptions!$D$6),Assumptions!$D$6+SQRT(C1206*(Assumptions!$F$6-Assumptions!$D$6)*(Assumptions!$E$6-Assumptions!$D$6)),Assumptions!$F$6-SQRT((1-C1206)*(Assumptions!$F$6-Assumptions!$D$6)*(Assumptions!$F$6-Assumptions!$E$6)))</f>
        <v>0.079382034674939</v>
      </c>
      <c r="F1206" s="19" t="n">
        <f aca="false">IF(D1206&lt;(Assumptions!$E$7-Assumptions!$D$7)/(Assumptions!$F$7-Assumptions!$D$7),Assumptions!$D$7+SQRT(D1206*(Assumptions!$F$7-Assumptions!$D$7)*(Assumptions!$E$7-Assumptions!$D$7)),Assumptions!$F$7-SQRT((1-D1206)*(Assumptions!$F$7-Assumptions!$D$7)*(Assumptions!$F$7-Assumptions!$E$7)))</f>
        <v>0.395899448735412</v>
      </c>
      <c r="G1206" s="19" t="n">
        <f aca="false">MIN(Assumptions!$D$24,MAX(Assumptions!$D$23,Assumptions!$D$8+Assumptions!$E$8*'Random Draws'!E1206))</f>
        <v>0.072970038736812</v>
      </c>
      <c r="H1206" s="19" t="n">
        <f aca="false">IF('Random Draws'!F1206&lt;(Assumptions!$E$9-Assumptions!$D$9)/(Assumptions!$F$9-Assumptions!$D$9),Assumptions!$D$9+SQRT('Random Draws'!F1206*(Assumptions!$F$9-Assumptions!$D$9)*(Assumptions!$E$9-Assumptions!$D$9)),Assumptions!$F$9-SQRT((1-'Random Draws'!F1206)*(Assumptions!$F$9-Assumptions!$D$9)*(Assumptions!$F$9-Assumptions!$E$9)))</f>
        <v>0.264027524054209</v>
      </c>
      <c r="I1206" s="19" t="n">
        <f aca="false">IF('Random Draws'!G1206&lt;(Assumptions!$E$10-Assumptions!$D$10)/(Assumptions!$F$10-Assumptions!$D$10),Assumptions!$D$10+SQRT('Random Draws'!G1206*(Assumptions!$F$10-Assumptions!$D$10)*(Assumptions!$E$10-Assumptions!$D$10)),Assumptions!$F$10-SQRT((1-'Random Draws'!G1206)*(Assumptions!$F$10-Assumptions!$D$10)*(Assumptions!$F$10-Assumptions!$E$10)))</f>
        <v>0.022503576128704</v>
      </c>
      <c r="J1206" s="19" t="n">
        <f aca="false">IF('Random Draws'!H1206&lt;(Assumptions!$E$11-Assumptions!$D$11)/(Assumptions!$F$11-Assumptions!$D$11),Assumptions!$D$11+SQRT('Random Draws'!H1206*(Assumptions!$F$11-Assumptions!$D$11)*(Assumptions!$E$11-Assumptions!$D$11)),Assumptions!$F$11-SQRT((1-'Random Draws'!H1206)*(Assumptions!$F$11-Assumptions!$D$11)*(Assumptions!$F$11-Assumptions!$E$11)))</f>
        <v>0.160515670467021</v>
      </c>
      <c r="K1206" s="19" t="n">
        <f aca="false">MAX(G1206,I1206+Assumptions!$D$21)</f>
        <v>0.072970038736812</v>
      </c>
      <c r="L1206" s="28" t="n">
        <f aca="false">(F1206-Assumptions!$D$15)*(1-H1206)+Assumptions!$D$15-J1206</f>
        <v>0.165179005171401</v>
      </c>
      <c r="M1206" s="21" t="n">
        <f aca="false">Assumptions!$D$14*(1+E1206)^1*L1206-Assumptions!$D$14*(1+E1206)^0*E1206*Assumptions!$D$16</f>
        <v>25.5069194988499</v>
      </c>
      <c r="N1206" s="21" t="n">
        <f aca="false">Assumptions!$D$14*(1+E1206)^2*L1206-Assumptions!$D$14*(1+E1206)^1*E1206*Assumptions!$D$16</f>
        <v>27.5317106669585</v>
      </c>
      <c r="O1206" s="21" t="n">
        <f aca="false">Assumptions!$D$14*(1+E1206)^3*L1206-Assumptions!$D$14*(1+E1206)^2*E1206*Assumptions!$D$16</f>
        <v>29.7172338777834</v>
      </c>
      <c r="P1206" s="21" t="n">
        <f aca="false">Assumptions!$D$14*(1+E1206)^4*L1206-Assumptions!$D$14*(1+E1206)^3*E1206*Assumptions!$D$16</f>
        <v>32.0762483679129</v>
      </c>
      <c r="Q1206" s="21" t="n">
        <f aca="false">Assumptions!$D$14*(1+E1206)^5*L1206-Assumptions!$D$14*(1+E1206)^4*E1206*Assumptions!$D$16</f>
        <v>34.6225262280965</v>
      </c>
      <c r="R1206" s="21" t="n">
        <f aca="false">M1206/(1+K1206)+N1206/(1+K1206)^2+O1206/(1+K1206)^3+P1206/(1+K1206)^4+Q1206/(1+K1206)^5</f>
        <v>120.290413718273</v>
      </c>
      <c r="S1206" s="21" t="n">
        <f aca="false">Q1206*(1+I1206)/(K1206-I1206)</f>
        <v>701.48877201373</v>
      </c>
      <c r="T1206" s="21" t="n">
        <f aca="false">R1206+S1206/(1+K1206)^5</f>
        <v>613.558194219509</v>
      </c>
      <c r="U1206" s="8" t="n">
        <f aca="false">(T1206-Assumptions!$D$17)/Assumptions!$D$18</f>
        <v>17.1423277687804</v>
      </c>
    </row>
    <row r="1207" customFormat="false" ht="15" hidden="false" customHeight="false" outlineLevel="0" collapsed="false">
      <c r="B1207" s="2" t="n">
        <v>1202</v>
      </c>
      <c r="C1207" s="27" t="n">
        <f aca="false">NORMSDIST('Random Draws'!C1207)</f>
        <v>0.267316852558289</v>
      </c>
      <c r="D1207" s="27" t="n">
        <f aca="false">NORMSDIST(Assumptions!$D$22*'Random Draws'!C1207+SQRT(1-Assumptions!$D$22^2)*'Random Draws'!D1207)</f>
        <v>0.909896092895526</v>
      </c>
      <c r="E1207" s="19" t="n">
        <f aca="false">IF(C1207&lt;(Assumptions!$E$6-Assumptions!$D$6)/(Assumptions!$F$6-Assumptions!$D$6),Assumptions!$D$6+SQRT(C1207*(Assumptions!$F$6-Assumptions!$D$6)*(Assumptions!$E$6-Assumptions!$D$6)),Assumptions!$F$6-SQRT((1-C1207)*(Assumptions!$F$6-Assumptions!$D$6)*(Assumptions!$F$6-Assumptions!$E$6)))</f>
        <v>0.076559325250768</v>
      </c>
      <c r="F1207" s="19" t="n">
        <f aca="false">IF(D1207&lt;(Assumptions!$E$7-Assumptions!$D$7)/(Assumptions!$F$7-Assumptions!$D$7),Assumptions!$D$7+SQRT(D1207*(Assumptions!$F$7-Assumptions!$D$7)*(Assumptions!$E$7-Assumptions!$D$7)),Assumptions!$F$7-SQRT((1-D1207)*(Assumptions!$F$7-Assumptions!$D$7)*(Assumptions!$F$7-Assumptions!$E$7)))</f>
        <v>0.441015384427967</v>
      </c>
      <c r="G1207" s="19" t="n">
        <f aca="false">MIN(Assumptions!$D$24,MAX(Assumptions!$D$23,Assumptions!$D$8+Assumptions!$E$8*'Random Draws'!E1207))</f>
        <v>0.064394538116554</v>
      </c>
      <c r="H1207" s="19" t="n">
        <f aca="false">IF('Random Draws'!F1207&lt;(Assumptions!$E$9-Assumptions!$D$9)/(Assumptions!$F$9-Assumptions!$D$9),Assumptions!$D$9+SQRT('Random Draws'!F1207*(Assumptions!$F$9-Assumptions!$D$9)*(Assumptions!$E$9-Assumptions!$D$9)),Assumptions!$F$9-SQRT((1-'Random Draws'!F1207)*(Assumptions!$F$9-Assumptions!$D$9)*(Assumptions!$F$9-Assumptions!$E$9)))</f>
        <v>0.275273015468712</v>
      </c>
      <c r="I1207" s="19" t="n">
        <f aca="false">IF('Random Draws'!G1207&lt;(Assumptions!$E$10-Assumptions!$D$10)/(Assumptions!$F$10-Assumptions!$D$10),Assumptions!$D$10+SQRT('Random Draws'!G1207*(Assumptions!$F$10-Assumptions!$D$10)*(Assumptions!$E$10-Assumptions!$D$10)),Assumptions!$F$10-SQRT((1-'Random Draws'!G1207)*(Assumptions!$F$10-Assumptions!$D$10)*(Assumptions!$F$10-Assumptions!$E$10)))</f>
        <v>0.0208042904846947</v>
      </c>
      <c r="J1207" s="19" t="n">
        <f aca="false">IF('Random Draws'!H1207&lt;(Assumptions!$E$11-Assumptions!$D$11)/(Assumptions!$F$11-Assumptions!$D$11),Assumptions!$D$11+SQRT('Random Draws'!H1207*(Assumptions!$F$11-Assumptions!$D$11)*(Assumptions!$E$11-Assumptions!$D$11)),Assumptions!$F$11-SQRT((1-'Random Draws'!H1207)*(Assumptions!$F$11-Assumptions!$D$11)*(Assumptions!$F$11-Assumptions!$E$11)))</f>
        <v>0.158160918922112</v>
      </c>
      <c r="K1207" s="19" t="n">
        <f aca="false">MAX(G1207,I1207+Assumptions!$D$21)</f>
        <v>0.064394538116554</v>
      </c>
      <c r="L1207" s="28" t="n">
        <f aca="false">(F1207-Assumptions!$D$15)*(1-H1207)+Assumptions!$D$15-J1207</f>
        <v>0.197240322777208</v>
      </c>
      <c r="M1207" s="21" t="n">
        <f aca="false">Assumptions!$D$14*(1+E1207)^1*L1207-Assumptions!$D$14*(1+E1207)^0*E1207*Assumptions!$D$16</f>
        <v>30.4563987113439</v>
      </c>
      <c r="N1207" s="21" t="n">
        <f aca="false">Assumptions!$D$14*(1+E1207)^2*L1207-Assumptions!$D$14*(1+E1207)^1*E1207*Assumptions!$D$16</f>
        <v>32.7881200462528</v>
      </c>
      <c r="O1207" s="21" t="n">
        <f aca="false">Assumptions!$D$14*(1+E1207)^3*L1207-Assumptions!$D$14*(1+E1207)^2*E1207*Assumptions!$D$16</f>
        <v>35.2983563932351</v>
      </c>
      <c r="P1207" s="21" t="n">
        <f aca="false">Assumptions!$D$14*(1+E1207)^4*L1207-Assumptions!$D$14*(1+E1207)^3*E1207*Assumptions!$D$16</f>
        <v>38.0007747411623</v>
      </c>
      <c r="Q1207" s="21" t="n">
        <f aca="false">Assumptions!$D$14*(1+E1207)^5*L1207-Assumptions!$D$14*(1+E1207)^4*E1207*Assumptions!$D$16</f>
        <v>40.9100884143521</v>
      </c>
      <c r="R1207" s="21" t="n">
        <f aca="false">M1207/(1+K1207)+N1207/(1+K1207)^2+O1207/(1+K1207)^3+P1207/(1+K1207)^4+Q1207/(1+K1207)^5</f>
        <v>146.376938526887</v>
      </c>
      <c r="S1207" s="21" t="n">
        <f aca="false">Q1207*(1+I1207)/(K1207-I1207)</f>
        <v>958.039837951193</v>
      </c>
      <c r="T1207" s="21" t="n">
        <f aca="false">R1207+S1207/(1+K1207)^5</f>
        <v>847.622914294959</v>
      </c>
      <c r="U1207" s="8" t="n">
        <f aca="false">(T1207-Assumptions!$D$17)/Assumptions!$D$18</f>
        <v>26.5049165717984</v>
      </c>
    </row>
    <row r="1208" customFormat="false" ht="15" hidden="false" customHeight="false" outlineLevel="0" collapsed="false">
      <c r="B1208" s="2" t="n">
        <v>1203</v>
      </c>
      <c r="C1208" s="27" t="n">
        <f aca="false">NORMSDIST('Random Draws'!C1208)</f>
        <v>0.752700402287985</v>
      </c>
      <c r="D1208" s="27" t="n">
        <f aca="false">NORMSDIST(Assumptions!$D$22*'Random Draws'!C1208+SQRT(1-Assumptions!$D$22^2)*'Random Draws'!D1208)</f>
        <v>0.35986257218737</v>
      </c>
      <c r="E1208" s="19" t="n">
        <f aca="false">IF(C1208&lt;(Assumptions!$E$6-Assumptions!$D$6)/(Assumptions!$F$6-Assumptions!$D$6),Assumptions!$D$6+SQRT(C1208*(Assumptions!$F$6-Assumptions!$D$6)*(Assumptions!$E$6-Assumptions!$D$6)),Assumptions!$F$6-SQRT((1-C1208)*(Assumptions!$F$6-Assumptions!$D$6)*(Assumptions!$F$6-Assumptions!$E$6)))</f>
        <v>0.104836126655898</v>
      </c>
      <c r="F1208" s="19" t="n">
        <f aca="false">IF(D1208&lt;(Assumptions!$E$7-Assumptions!$D$7)/(Assumptions!$F$7-Assumptions!$D$7),Assumptions!$D$7+SQRT(D1208*(Assumptions!$F$7-Assumptions!$D$7)*(Assumptions!$E$7-Assumptions!$D$7)),Assumptions!$F$7-SQRT((1-D1208)*(Assumptions!$F$7-Assumptions!$D$7)*(Assumptions!$F$7-Assumptions!$E$7)))</f>
        <v>0.406466928380561</v>
      </c>
      <c r="G1208" s="19" t="n">
        <f aca="false">MIN(Assumptions!$D$24,MAX(Assumptions!$D$23,Assumptions!$D$8+Assumptions!$E$8*'Random Draws'!E1208))</f>
        <v>0.099798647495885</v>
      </c>
      <c r="H1208" s="19" t="n">
        <f aca="false">IF('Random Draws'!F1208&lt;(Assumptions!$E$9-Assumptions!$D$9)/(Assumptions!$F$9-Assumptions!$D$9),Assumptions!$D$9+SQRT('Random Draws'!F1208*(Assumptions!$F$9-Assumptions!$D$9)*(Assumptions!$E$9-Assumptions!$D$9)),Assumptions!$F$9-SQRT((1-'Random Draws'!F1208)*(Assumptions!$F$9-Assumptions!$D$9)*(Assumptions!$F$9-Assumptions!$E$9)))</f>
        <v>0.262181175095841</v>
      </c>
      <c r="I1208" s="19" t="n">
        <f aca="false">IF('Random Draws'!G1208&lt;(Assumptions!$E$10-Assumptions!$D$10)/(Assumptions!$F$10-Assumptions!$D$10),Assumptions!$D$10+SQRT('Random Draws'!G1208*(Assumptions!$F$10-Assumptions!$D$10)*(Assumptions!$E$10-Assumptions!$D$10)),Assumptions!$F$10-SQRT((1-'Random Draws'!G1208)*(Assumptions!$F$10-Assumptions!$D$10)*(Assumptions!$F$10-Assumptions!$E$10)))</f>
        <v>0.0110276162548101</v>
      </c>
      <c r="J1208" s="19" t="n">
        <f aca="false">IF('Random Draws'!H1208&lt;(Assumptions!$E$11-Assumptions!$D$11)/(Assumptions!$F$11-Assumptions!$D$11),Assumptions!$D$11+SQRT('Random Draws'!H1208*(Assumptions!$F$11-Assumptions!$D$11)*(Assumptions!$E$11-Assumptions!$D$11)),Assumptions!$F$11-SQRT((1-'Random Draws'!H1208)*(Assumptions!$F$11-Assumptions!$D$11)*(Assumptions!$F$11-Assumptions!$E$11)))</f>
        <v>0.176770773850021</v>
      </c>
      <c r="K1208" s="19" t="n">
        <f aca="false">MAX(G1208,I1208+Assumptions!$D$21)</f>
        <v>0.099798647495885</v>
      </c>
      <c r="L1208" s="28" t="n">
        <f aca="false">(F1208-Assumptions!$D$15)*(1-H1208)+Assumptions!$D$15-J1208</f>
        <v>0.157211730372587</v>
      </c>
      <c r="M1208" s="21" t="n">
        <f aca="false">Assumptions!$D$14*(1+E1208)^1*L1208-Assumptions!$D$14*(1+E1208)^0*E1208*Assumptions!$D$16</f>
        <v>24.7294767402562</v>
      </c>
      <c r="N1208" s="21" t="n">
        <f aca="false">Assumptions!$D$14*(1+E1208)^2*L1208-Assumptions!$D$14*(1+E1208)^1*E1208*Assumptions!$D$16</f>
        <v>27.3220192959318</v>
      </c>
      <c r="O1208" s="21" t="n">
        <f aca="false">Assumptions!$D$14*(1+E1208)^3*L1208-Assumptions!$D$14*(1+E1208)^2*E1208*Assumptions!$D$16</f>
        <v>30.186353971335</v>
      </c>
      <c r="P1208" s="21" t="n">
        <f aca="false">Assumptions!$D$14*(1+E1208)^4*L1208-Assumptions!$D$14*(1+E1208)^3*E1208*Assumptions!$D$16</f>
        <v>33.3509743995537</v>
      </c>
      <c r="Q1208" s="21" t="n">
        <f aca="false">Assumptions!$D$14*(1+E1208)^5*L1208-Assumptions!$D$14*(1+E1208)^4*E1208*Assumptions!$D$16</f>
        <v>36.8473613758029</v>
      </c>
      <c r="R1208" s="21" t="n">
        <f aca="false">M1208/(1+K1208)+N1208/(1+K1208)^2+O1208/(1+K1208)^3+P1208/(1+K1208)^4+Q1208/(1+K1208)^5</f>
        <v>113.46193627344</v>
      </c>
      <c r="S1208" s="21" t="n">
        <f aca="false">Q1208*(1+I1208)/(K1208-I1208)</f>
        <v>419.660551603686</v>
      </c>
      <c r="T1208" s="21" t="n">
        <f aca="false">R1208+S1208/(1+K1208)^5</f>
        <v>374.276741628767</v>
      </c>
      <c r="U1208" s="8" t="n">
        <f aca="false">(T1208-Assumptions!$D$17)/Assumptions!$D$18</f>
        <v>7.57106966515068</v>
      </c>
    </row>
    <row r="1209" customFormat="false" ht="15" hidden="false" customHeight="false" outlineLevel="0" collapsed="false">
      <c r="B1209" s="2" t="n">
        <v>1204</v>
      </c>
      <c r="C1209" s="27" t="n">
        <f aca="false">NORMSDIST('Random Draws'!C1209)</f>
        <v>0.696404917795509</v>
      </c>
      <c r="D1209" s="27" t="n">
        <f aca="false">NORMSDIST(Assumptions!$D$22*'Random Draws'!C1209+SQRT(1-Assumptions!$D$22^2)*'Random Draws'!D1209)</f>
        <v>0.982244229853055</v>
      </c>
      <c r="E1209" s="19" t="n">
        <f aca="false">IF(C1209&lt;(Assumptions!$E$6-Assumptions!$D$6)/(Assumptions!$F$6-Assumptions!$D$6),Assumptions!$D$6+SQRT(C1209*(Assumptions!$F$6-Assumptions!$D$6)*(Assumptions!$E$6-Assumptions!$D$6)),Assumptions!$F$6-SQRT((1-C1209)*(Assumptions!$F$6-Assumptions!$D$6)*(Assumptions!$F$6-Assumptions!$E$6)))</f>
        <v>0.101038796078375</v>
      </c>
      <c r="F1209" s="19" t="n">
        <f aca="false">IF(D1209&lt;(Assumptions!$E$7-Assumptions!$D$7)/(Assumptions!$F$7-Assumptions!$D$7),Assumptions!$D$7+SQRT(D1209*(Assumptions!$F$7-Assumptions!$D$7)*(Assumptions!$E$7-Assumptions!$D$7)),Assumptions!$F$7-SQRT((1-D1209)*(Assumptions!$F$7-Assumptions!$D$7)*(Assumptions!$F$7-Assumptions!$E$7)))</f>
        <v>0.451572480757199</v>
      </c>
      <c r="G1209" s="19" t="n">
        <f aca="false">MIN(Assumptions!$D$24,MAX(Assumptions!$D$23,Assumptions!$D$8+Assumptions!$E$8*'Random Draws'!E1209))</f>
        <v>0.092692020496963</v>
      </c>
      <c r="H1209" s="19" t="n">
        <f aca="false">IF('Random Draws'!F1209&lt;(Assumptions!$E$9-Assumptions!$D$9)/(Assumptions!$F$9-Assumptions!$D$9),Assumptions!$D$9+SQRT('Random Draws'!F1209*(Assumptions!$F$9-Assumptions!$D$9)*(Assumptions!$E$9-Assumptions!$D$9)),Assumptions!$F$9-SQRT((1-'Random Draws'!F1209)*(Assumptions!$F$9-Assumptions!$D$9)*(Assumptions!$F$9-Assumptions!$E$9)))</f>
        <v>0.274296691058287</v>
      </c>
      <c r="I1209" s="19" t="n">
        <f aca="false">IF('Random Draws'!G1209&lt;(Assumptions!$E$10-Assumptions!$D$10)/(Assumptions!$F$10-Assumptions!$D$10),Assumptions!$D$10+SQRT('Random Draws'!G1209*(Assumptions!$F$10-Assumptions!$D$10)*(Assumptions!$E$10-Assumptions!$D$10)),Assumptions!$F$10-SQRT((1-'Random Draws'!G1209)*(Assumptions!$F$10-Assumptions!$D$10)*(Assumptions!$F$10-Assumptions!$E$10)))</f>
        <v>0.0120944136279219</v>
      </c>
      <c r="J1209" s="19" t="n">
        <f aca="false">IF('Random Draws'!H1209&lt;(Assumptions!$E$11-Assumptions!$D$11)/(Assumptions!$F$11-Assumptions!$D$11),Assumptions!$D$11+SQRT('Random Draws'!H1209*(Assumptions!$F$11-Assumptions!$D$11)*(Assumptions!$E$11-Assumptions!$D$11)),Assumptions!$F$11-SQRT((1-'Random Draws'!H1209)*(Assumptions!$F$11-Assumptions!$D$11)*(Assumptions!$F$11-Assumptions!$E$11)))</f>
        <v>0.145800669394339</v>
      </c>
      <c r="K1209" s="19" t="n">
        <f aca="false">MAX(G1209,I1209+Assumptions!$D$21)</f>
        <v>0.092692020496963</v>
      </c>
      <c r="L1209" s="28" t="n">
        <f aca="false">(F1209-Assumptions!$D$15)*(1-H1209)+Assumptions!$D$15-J1209</f>
        <v>0.217565543955755</v>
      </c>
      <c r="M1209" s="21" t="n">
        <f aca="false">Assumptions!$D$14*(1+E1209)^1*L1209-Assumptions!$D$14*(1+E1209)^0*E1209*Assumptions!$D$16</f>
        <v>34.2949564019104</v>
      </c>
      <c r="N1209" s="21" t="n">
        <f aca="false">Assumptions!$D$14*(1+E1209)^2*L1209-Assumptions!$D$14*(1+E1209)^1*E1209*Assumptions!$D$16</f>
        <v>37.7600775083198</v>
      </c>
      <c r="O1209" s="21" t="n">
        <f aca="false">Assumptions!$D$14*(1+E1209)^3*L1209-Assumptions!$D$14*(1+E1209)^2*E1209*Assumptions!$D$16</f>
        <v>41.5753102795866</v>
      </c>
      <c r="P1209" s="21" t="n">
        <f aca="false">Assumptions!$D$14*(1+E1209)^4*L1209-Assumptions!$D$14*(1+E1209)^3*E1209*Assumptions!$D$16</f>
        <v>45.7760295768209</v>
      </c>
      <c r="Q1209" s="21" t="n">
        <f aca="false">Assumptions!$D$14*(1+E1209)^5*L1209-Assumptions!$D$14*(1+E1209)^4*E1209*Assumptions!$D$16</f>
        <v>50.4011844945109</v>
      </c>
      <c r="R1209" s="21" t="n">
        <f aca="false">M1209/(1+K1209)+N1209/(1+K1209)^2+O1209/(1+K1209)^3+P1209/(1+K1209)^4+Q1209/(1+K1209)^5</f>
        <v>159.344595180498</v>
      </c>
      <c r="S1209" s="21" t="n">
        <f aca="false">Q1209*(1+I1209)/(K1209-I1209)</f>
        <v>632.906599199769</v>
      </c>
      <c r="T1209" s="21" t="n">
        <f aca="false">R1209+S1209/(1+K1209)^5</f>
        <v>565.648284644007</v>
      </c>
      <c r="U1209" s="8" t="n">
        <f aca="false">(T1209-Assumptions!$D$17)/Assumptions!$D$18</f>
        <v>15.2259313857603</v>
      </c>
    </row>
    <row r="1210" customFormat="false" ht="15" hidden="false" customHeight="false" outlineLevel="0" collapsed="false">
      <c r="B1210" s="2" t="n">
        <v>1205</v>
      </c>
      <c r="C1210" s="27" t="n">
        <f aca="false">NORMSDIST('Random Draws'!C1210)</f>
        <v>0.0458806121849087</v>
      </c>
      <c r="D1210" s="27" t="n">
        <f aca="false">NORMSDIST(Assumptions!$D$22*'Random Draws'!C1210+SQRT(1-Assumptions!$D$22^2)*'Random Draws'!D1210)</f>
        <v>0.299778089071116</v>
      </c>
      <c r="E1210" s="19" t="n">
        <f aca="false">IF(C1210&lt;(Assumptions!$E$6-Assumptions!$D$6)/(Assumptions!$F$6-Assumptions!$D$6),Assumptions!$D$6+SQRT(C1210*(Assumptions!$F$6-Assumptions!$D$6)*(Assumptions!$E$6-Assumptions!$D$6)),Assumptions!$F$6-SQRT((1-C1210)*(Assumptions!$F$6-Assumptions!$D$6)*(Assumptions!$F$6-Assumptions!$E$6)))</f>
        <v>0.0551460576033681</v>
      </c>
      <c r="F1210" s="19" t="n">
        <f aca="false">IF(D1210&lt;(Assumptions!$E$7-Assumptions!$D$7)/(Assumptions!$F$7-Assumptions!$D$7),Assumptions!$D$7+SQRT(D1210*(Assumptions!$F$7-Assumptions!$D$7)*(Assumptions!$E$7-Assumptions!$D$7)),Assumptions!$F$7-SQRT((1-D1210)*(Assumptions!$F$7-Assumptions!$D$7)*(Assumptions!$F$7-Assumptions!$E$7)))</f>
        <v>0.402410712496098</v>
      </c>
      <c r="G1210" s="19" t="n">
        <f aca="false">MIN(Assumptions!$D$24,MAX(Assumptions!$D$23,Assumptions!$D$8+Assumptions!$E$8*'Random Draws'!E1210))</f>
        <v>0.086853773960588</v>
      </c>
      <c r="H1210" s="19" t="n">
        <f aca="false">IF('Random Draws'!F1210&lt;(Assumptions!$E$9-Assumptions!$D$9)/(Assumptions!$F$9-Assumptions!$D$9),Assumptions!$D$9+SQRT('Random Draws'!F1210*(Assumptions!$F$9-Assumptions!$D$9)*(Assumptions!$E$9-Assumptions!$D$9)),Assumptions!$F$9-SQRT((1-'Random Draws'!F1210)*(Assumptions!$F$9-Assumptions!$D$9)*(Assumptions!$F$9-Assumptions!$E$9)))</f>
        <v>0.31001467678546</v>
      </c>
      <c r="I1210" s="19" t="n">
        <f aca="false">IF('Random Draws'!G1210&lt;(Assumptions!$E$10-Assumptions!$D$10)/(Assumptions!$F$10-Assumptions!$D$10),Assumptions!$D$10+SQRT('Random Draws'!G1210*(Assumptions!$F$10-Assumptions!$D$10)*(Assumptions!$E$10-Assumptions!$D$10)),Assumptions!$F$10-SQRT((1-'Random Draws'!G1210)*(Assumptions!$F$10-Assumptions!$D$10)*(Assumptions!$F$10-Assumptions!$E$10)))</f>
        <v>0.0216895653814554</v>
      </c>
      <c r="J1210" s="19" t="n">
        <f aca="false">IF('Random Draws'!H1210&lt;(Assumptions!$E$11-Assumptions!$D$11)/(Assumptions!$F$11-Assumptions!$D$11),Assumptions!$D$11+SQRT('Random Draws'!H1210*(Assumptions!$F$11-Assumptions!$D$11)*(Assumptions!$E$11-Assumptions!$D$11)),Assumptions!$F$11-SQRT((1-'Random Draws'!H1210)*(Assumptions!$F$11-Assumptions!$D$11)*(Assumptions!$F$11-Assumptions!$E$11)))</f>
        <v>0.156284649382569</v>
      </c>
      <c r="K1210" s="19" t="n">
        <f aca="false">MAX(G1210,I1210+Assumptions!$D$21)</f>
        <v>0.086853773960588</v>
      </c>
      <c r="L1210" s="28" t="n">
        <f aca="false">(F1210-Assumptions!$D$15)*(1-H1210)+Assumptions!$D$15-J1210</f>
        <v>0.161674744126154</v>
      </c>
      <c r="M1210" s="21" t="n">
        <f aca="false">Assumptions!$D$14*(1+E1210)^1*L1210-Assumptions!$D$14*(1+E1210)^0*E1210*Assumptions!$D$16</f>
        <v>24.4957326368433</v>
      </c>
      <c r="N1210" s="21" t="n">
        <f aca="false">Assumptions!$D$14*(1+E1210)^2*L1210-Assumptions!$D$14*(1+E1210)^1*E1210*Assumptions!$D$16</f>
        <v>25.8465757198714</v>
      </c>
      <c r="O1210" s="21" t="n">
        <f aca="false">Assumptions!$D$14*(1+E1210)^3*L1210-Assumptions!$D$14*(1+E1210)^2*E1210*Assumptions!$D$16</f>
        <v>27.2719124733692</v>
      </c>
      <c r="P1210" s="21" t="n">
        <f aca="false">Assumptions!$D$14*(1+E1210)^4*L1210-Assumptions!$D$14*(1+E1210)^3*E1210*Assumptions!$D$16</f>
        <v>28.7758509295796</v>
      </c>
      <c r="Q1210" s="21" t="n">
        <f aca="false">Assumptions!$D$14*(1+E1210)^5*L1210-Assumptions!$D$14*(1+E1210)^4*E1210*Assumptions!$D$16</f>
        <v>30.3627256625282</v>
      </c>
      <c r="R1210" s="21" t="n">
        <f aca="false">M1210/(1+K1210)+N1210/(1+K1210)^2+O1210/(1+K1210)^3+P1210/(1+K1210)^4+Q1210/(1+K1210)^5</f>
        <v>106.304803045489</v>
      </c>
      <c r="S1210" s="21" t="n">
        <f aca="false">Q1210*(1+I1210)/(K1210-I1210)</f>
        <v>476.047828437506</v>
      </c>
      <c r="T1210" s="21" t="n">
        <f aca="false">R1210+S1210/(1+K1210)^5</f>
        <v>420.207465767761</v>
      </c>
      <c r="U1210" s="8" t="n">
        <f aca="false">(T1210-Assumptions!$D$17)/Assumptions!$D$18</f>
        <v>9.40829863071042</v>
      </c>
    </row>
    <row r="1211" customFormat="false" ht="15" hidden="false" customHeight="false" outlineLevel="0" collapsed="false">
      <c r="B1211" s="2" t="n">
        <v>1206</v>
      </c>
      <c r="C1211" s="27" t="n">
        <f aca="false">NORMSDIST('Random Draws'!C1211)</f>
        <v>0.139167359608701</v>
      </c>
      <c r="D1211" s="27" t="n">
        <f aca="false">NORMSDIST(Assumptions!$D$22*'Random Draws'!C1211+SQRT(1-Assumptions!$D$22^2)*'Random Draws'!D1211)</f>
        <v>0.0425911415825046</v>
      </c>
      <c r="E1211" s="19" t="n">
        <f aca="false">IF(C1211&lt;(Assumptions!$E$6-Assumptions!$D$6)/(Assumptions!$F$6-Assumptions!$D$6),Assumptions!$D$6+SQRT(C1211*(Assumptions!$F$6-Assumptions!$D$6)*(Assumptions!$E$6-Assumptions!$D$6)),Assumptions!$F$6-SQRT((1-C1211)*(Assumptions!$F$6-Assumptions!$D$6)*(Assumptions!$F$6-Assumptions!$E$6)))</f>
        <v>0.0663787186581059</v>
      </c>
      <c r="F1211" s="19" t="n">
        <f aca="false">IF(D1211&lt;(Assumptions!$E$7-Assumptions!$D$7)/(Assumptions!$F$7-Assumptions!$D$7),Assumptions!$D$7+SQRT(D1211*(Assumptions!$F$7-Assumptions!$D$7)*(Assumptions!$E$7-Assumptions!$D$7)),Assumptions!$F$7-SQRT((1-D1211)*(Assumptions!$F$7-Assumptions!$D$7)*(Assumptions!$F$7-Assumptions!$E$7)))</f>
        <v>0.375985832774523</v>
      </c>
      <c r="G1211" s="19" t="n">
        <f aca="false">MIN(Assumptions!$D$24,MAX(Assumptions!$D$23,Assumptions!$D$8+Assumptions!$E$8*'Random Draws'!E1211))</f>
        <v>0.074944655210521</v>
      </c>
      <c r="H1211" s="19" t="n">
        <f aca="false">IF('Random Draws'!F1211&lt;(Assumptions!$E$9-Assumptions!$D$9)/(Assumptions!$F$9-Assumptions!$D$9),Assumptions!$D$9+SQRT('Random Draws'!F1211*(Assumptions!$F$9-Assumptions!$D$9)*(Assumptions!$E$9-Assumptions!$D$9)),Assumptions!$F$9-SQRT((1-'Random Draws'!F1211)*(Assumptions!$F$9-Assumptions!$D$9)*(Assumptions!$F$9-Assumptions!$E$9)))</f>
        <v>0.32246032517509</v>
      </c>
      <c r="I1211" s="19" t="n">
        <f aca="false">IF('Random Draws'!G1211&lt;(Assumptions!$E$10-Assumptions!$D$10)/(Assumptions!$F$10-Assumptions!$D$10),Assumptions!$D$10+SQRT('Random Draws'!G1211*(Assumptions!$F$10-Assumptions!$D$10)*(Assumptions!$E$10-Assumptions!$D$10)),Assumptions!$F$10-SQRT((1-'Random Draws'!G1211)*(Assumptions!$F$10-Assumptions!$D$10)*(Assumptions!$F$10-Assumptions!$E$10)))</f>
        <v>0.022221349846708</v>
      </c>
      <c r="J1211" s="19" t="n">
        <f aca="false">IF('Random Draws'!H1211&lt;(Assumptions!$E$11-Assumptions!$D$11)/(Assumptions!$F$11-Assumptions!$D$11),Assumptions!$D$11+SQRT('Random Draws'!H1211*(Assumptions!$F$11-Assumptions!$D$11)*(Assumptions!$E$11-Assumptions!$D$11)),Assumptions!$F$11-SQRT((1-'Random Draws'!H1211)*(Assumptions!$F$11-Assumptions!$D$11)*(Assumptions!$F$11-Assumptions!$E$11)))</f>
        <v>0.181083663828695</v>
      </c>
      <c r="K1211" s="19" t="n">
        <f aca="false">MAX(G1211,I1211+Assumptions!$D$21)</f>
        <v>0.074944655210521</v>
      </c>
      <c r="L1211" s="28" t="n">
        <f aca="false">(F1211-Assumptions!$D$15)*(1-H1211)+Assumptions!$D$15-J1211</f>
        <v>0.11558149732089</v>
      </c>
      <c r="M1211" s="21" t="n">
        <f aca="false">Assumptions!$D$14*(1+E1211)^1*L1211-Assumptions!$D$14*(1+E1211)^0*E1211*Assumptions!$D$16</f>
        <v>17.5830316808145</v>
      </c>
      <c r="N1211" s="21" t="n">
        <f aca="false">Assumptions!$D$14*(1+E1211)^2*L1211-Assumptions!$D$14*(1+E1211)^1*E1211*Assumptions!$D$16</f>
        <v>18.7501707939118</v>
      </c>
      <c r="O1211" s="21" t="n">
        <f aca="false">Assumptions!$D$14*(1+E1211)^3*L1211-Assumptions!$D$14*(1+E1211)^2*E1211*Assumptions!$D$16</f>
        <v>19.9947831058323</v>
      </c>
      <c r="P1211" s="21" t="n">
        <f aca="false">Assumptions!$D$14*(1+E1211)^4*L1211-Assumptions!$D$14*(1+E1211)^3*E1211*Assumptions!$D$16</f>
        <v>21.3220111882442</v>
      </c>
      <c r="Q1211" s="21" t="n">
        <f aca="false">Assumptions!$D$14*(1+E1211)^5*L1211-Assumptions!$D$14*(1+E1211)^4*E1211*Assumptions!$D$16</f>
        <v>22.7373389701337</v>
      </c>
      <c r="R1211" s="21" t="n">
        <f aca="false">M1211/(1+K1211)+N1211/(1+K1211)^2+O1211/(1+K1211)^3+P1211/(1+K1211)^4+Q1211/(1+K1211)^5</f>
        <v>80.4926428010086</v>
      </c>
      <c r="S1211" s="21" t="n">
        <f aca="false">Q1211*(1+I1211)/(K1211-I1211)</f>
        <v>440.840974851415</v>
      </c>
      <c r="T1211" s="21" t="n">
        <f aca="false">R1211+S1211/(1+K1211)^5</f>
        <v>387.643287176171</v>
      </c>
      <c r="U1211" s="8" t="n">
        <f aca="false">(T1211-Assumptions!$D$17)/Assumptions!$D$18</f>
        <v>8.10573148704682</v>
      </c>
    </row>
    <row r="1212" customFormat="false" ht="15" hidden="false" customHeight="false" outlineLevel="0" collapsed="false">
      <c r="B1212" s="2" t="n">
        <v>1207</v>
      </c>
      <c r="C1212" s="27" t="n">
        <f aca="false">NORMSDIST('Random Draws'!C1212)</f>
        <v>0.307904032320549</v>
      </c>
      <c r="D1212" s="27" t="n">
        <f aca="false">NORMSDIST(Assumptions!$D$22*'Random Draws'!C1212+SQRT(1-Assumptions!$D$22^2)*'Random Draws'!D1212)</f>
        <v>0.912274938309852</v>
      </c>
      <c r="E1212" s="19" t="n">
        <f aca="false">IF(C1212&lt;(Assumptions!$E$6-Assumptions!$D$6)/(Assumptions!$F$6-Assumptions!$D$6),Assumptions!$D$6+SQRT(C1212*(Assumptions!$F$6-Assumptions!$D$6)*(Assumptions!$E$6-Assumptions!$D$6)),Assumptions!$F$6-SQRT((1-C1212)*(Assumptions!$F$6-Assumptions!$D$6)*(Assumptions!$F$6-Assumptions!$E$6)))</f>
        <v>0.0792367195571029</v>
      </c>
      <c r="F1212" s="19" t="n">
        <f aca="false">IF(D1212&lt;(Assumptions!$E$7-Assumptions!$D$7)/(Assumptions!$F$7-Assumptions!$D$7),Assumptions!$D$7+SQRT(D1212*(Assumptions!$F$7-Assumptions!$D$7)*(Assumptions!$E$7-Assumptions!$D$7)),Assumptions!$F$7-SQRT((1-D1212)*(Assumptions!$F$7-Assumptions!$D$7)*(Assumptions!$F$7-Assumptions!$E$7)))</f>
        <v>0.441267668410991</v>
      </c>
      <c r="G1212" s="19" t="n">
        <f aca="false">MIN(Assumptions!$D$24,MAX(Assumptions!$D$23,Assumptions!$D$8+Assumptions!$E$8*'Random Draws'!E1212))</f>
        <v>0.079689122534095</v>
      </c>
      <c r="H1212" s="19" t="n">
        <f aca="false">IF('Random Draws'!F1212&lt;(Assumptions!$E$9-Assumptions!$D$9)/(Assumptions!$F$9-Assumptions!$D$9),Assumptions!$D$9+SQRT('Random Draws'!F1212*(Assumptions!$F$9-Assumptions!$D$9)*(Assumptions!$E$9-Assumptions!$D$9)),Assumptions!$F$9-SQRT((1-'Random Draws'!F1212)*(Assumptions!$F$9-Assumptions!$D$9)*(Assumptions!$F$9-Assumptions!$E$9)))</f>
        <v>0.263593018658847</v>
      </c>
      <c r="I1212" s="19" t="n">
        <f aca="false">IF('Random Draws'!G1212&lt;(Assumptions!$E$10-Assumptions!$D$10)/(Assumptions!$F$10-Assumptions!$D$10),Assumptions!$D$10+SQRT('Random Draws'!G1212*(Assumptions!$F$10-Assumptions!$D$10)*(Assumptions!$E$10-Assumptions!$D$10)),Assumptions!$F$10-SQRT((1-'Random Draws'!G1212)*(Assumptions!$F$10-Assumptions!$D$10)*(Assumptions!$F$10-Assumptions!$E$10)))</f>
        <v>0.0240422761538974</v>
      </c>
      <c r="J1212" s="19" t="n">
        <f aca="false">IF('Random Draws'!H1212&lt;(Assumptions!$E$11-Assumptions!$D$11)/(Assumptions!$F$11-Assumptions!$D$11),Assumptions!$D$11+SQRT('Random Draws'!H1212*(Assumptions!$F$11-Assumptions!$D$11)*(Assumptions!$E$11-Assumptions!$D$11)),Assumptions!$F$11-SQRT((1-'Random Draws'!H1212)*(Assumptions!$F$11-Assumptions!$D$11)*(Assumptions!$F$11-Assumptions!$E$11)))</f>
        <v>0.174179442699417</v>
      </c>
      <c r="K1212" s="19" t="n">
        <f aca="false">MAX(G1212,I1212+Assumptions!$D$21)</f>
        <v>0.079689122534095</v>
      </c>
      <c r="L1212" s="28" t="n">
        <f aca="false">(F1212-Assumptions!$D$15)*(1-H1212)+Assumptions!$D$15-J1212</f>
        <v>0.18504024138422</v>
      </c>
      <c r="M1212" s="21" t="n">
        <f aca="false">Assumptions!$D$14*(1+E1212)^1*L1212-Assumptions!$D$14*(1+E1212)^0*E1212*Assumptions!$D$16</f>
        <v>28.6121426190728</v>
      </c>
      <c r="N1212" s="21" t="n">
        <f aca="false">Assumptions!$D$14*(1+E1212)^2*L1212-Assumptions!$D$14*(1+E1212)^1*E1212*Assumptions!$D$16</f>
        <v>30.8792749397081</v>
      </c>
      <c r="O1212" s="21" t="n">
        <f aca="false">Assumptions!$D$14*(1+E1212)^3*L1212-Assumptions!$D$14*(1+E1212)^2*E1212*Assumptions!$D$16</f>
        <v>33.3260473882324</v>
      </c>
      <c r="P1212" s="21" t="n">
        <f aca="false">Assumptions!$D$14*(1+E1212)^4*L1212-Assumptions!$D$14*(1+E1212)^3*E1212*Assumptions!$D$16</f>
        <v>35.9666940590805</v>
      </c>
      <c r="Q1212" s="21" t="n">
        <f aca="false">Assumptions!$D$14*(1+E1212)^5*L1212-Assumptions!$D$14*(1+E1212)^4*E1212*Assumptions!$D$16</f>
        <v>38.816576909636</v>
      </c>
      <c r="R1212" s="21" t="n">
        <f aca="false">M1212/(1+K1212)+N1212/(1+K1212)^2+O1212/(1+K1212)^3+P1212/(1+K1212)^4+Q1212/(1+K1212)^5</f>
        <v>132.390770594455</v>
      </c>
      <c r="S1212" s="21" t="n">
        <f aca="false">Q1212*(1+I1212)/(K1212-I1212)</f>
        <v>714.32288362691</v>
      </c>
      <c r="T1212" s="21" t="n">
        <f aca="false">R1212+S1212/(1+K1212)^5</f>
        <v>619.24722611721</v>
      </c>
      <c r="U1212" s="8" t="n">
        <f aca="false">(T1212-Assumptions!$D$17)/Assumptions!$D$18</f>
        <v>17.3698890446884</v>
      </c>
    </row>
    <row r="1213" customFormat="false" ht="15" hidden="false" customHeight="false" outlineLevel="0" collapsed="false">
      <c r="B1213" s="2" t="n">
        <v>1208</v>
      </c>
      <c r="C1213" s="27" t="n">
        <f aca="false">NORMSDIST('Random Draws'!C1213)</f>
        <v>0.10125465858025</v>
      </c>
      <c r="D1213" s="27" t="n">
        <f aca="false">NORMSDIST(Assumptions!$D$22*'Random Draws'!C1213+SQRT(1-Assumptions!$D$22^2)*'Random Draws'!D1213)</f>
        <v>0.600911194934464</v>
      </c>
      <c r="E1213" s="19" t="n">
        <f aca="false">IF(C1213&lt;(Assumptions!$E$6-Assumptions!$D$6)/(Assumptions!$F$6-Assumptions!$D$6),Assumptions!$D$6+SQRT(C1213*(Assumptions!$F$6-Assumptions!$D$6)*(Assumptions!$E$6-Assumptions!$D$6)),Assumptions!$F$6-SQRT((1-C1213)*(Assumptions!$F$6-Assumptions!$D$6)*(Assumptions!$F$6-Assumptions!$E$6)))</f>
        <v>0.0625005176140739</v>
      </c>
      <c r="F1213" s="19" t="n">
        <f aca="false">IF(D1213&lt;(Assumptions!$E$7-Assumptions!$D$7)/(Assumptions!$F$7-Assumptions!$D$7),Assumptions!$D$7+SQRT(D1213*(Assumptions!$F$7-Assumptions!$D$7)*(Assumptions!$E$7-Assumptions!$D$7)),Assumptions!$F$7-SQRT((1-D1213)*(Assumptions!$F$7-Assumptions!$D$7)*(Assumptions!$F$7-Assumptions!$E$7)))</f>
        <v>0.420045585722449</v>
      </c>
      <c r="G1213" s="19" t="n">
        <f aca="false">MIN(Assumptions!$D$24,MAX(Assumptions!$D$23,Assumptions!$D$8+Assumptions!$E$8*'Random Draws'!E1213))</f>
        <v>0.091070074569141</v>
      </c>
      <c r="H1213" s="19" t="n">
        <f aca="false">IF('Random Draws'!F1213&lt;(Assumptions!$E$9-Assumptions!$D$9)/(Assumptions!$F$9-Assumptions!$D$9),Assumptions!$D$9+SQRT('Random Draws'!F1213*(Assumptions!$F$9-Assumptions!$D$9)*(Assumptions!$E$9-Assumptions!$D$9)),Assumptions!$F$9-SQRT((1-'Random Draws'!F1213)*(Assumptions!$F$9-Assumptions!$D$9)*(Assumptions!$F$9-Assumptions!$E$9)))</f>
        <v>0.275542124713274</v>
      </c>
      <c r="I1213" s="19" t="n">
        <f aca="false">IF('Random Draws'!G1213&lt;(Assumptions!$E$10-Assumptions!$D$10)/(Assumptions!$F$10-Assumptions!$D$10),Assumptions!$D$10+SQRT('Random Draws'!G1213*(Assumptions!$F$10-Assumptions!$D$10)*(Assumptions!$E$10-Assumptions!$D$10)),Assumptions!$F$10-SQRT((1-'Random Draws'!G1213)*(Assumptions!$F$10-Assumptions!$D$10)*(Assumptions!$F$10-Assumptions!$E$10)))</f>
        <v>0.0110321892606131</v>
      </c>
      <c r="J1213" s="19" t="n">
        <f aca="false">IF('Random Draws'!H1213&lt;(Assumptions!$E$11-Assumptions!$D$11)/(Assumptions!$F$11-Assumptions!$D$11),Assumptions!$D$11+SQRT('Random Draws'!H1213*(Assumptions!$F$11-Assumptions!$D$11)*(Assumptions!$E$11-Assumptions!$D$11)),Assumptions!$F$11-SQRT((1-'Random Draws'!H1213)*(Assumptions!$F$11-Assumptions!$D$11)*(Assumptions!$F$11-Assumptions!$E$11)))</f>
        <v>0.161269438261379</v>
      </c>
      <c r="K1213" s="19" t="n">
        <f aca="false">MAX(G1213,I1213+Assumptions!$D$21)</f>
        <v>0.091070074569141</v>
      </c>
      <c r="L1213" s="28" t="n">
        <f aca="false">(F1213-Assumptions!$D$15)*(1-H1213)+Assumptions!$D$15-J1213</f>
        <v>0.178856370507401</v>
      </c>
      <c r="M1213" s="21" t="n">
        <f aca="false">Assumptions!$D$14*(1+E1213)^1*L1213-Assumptions!$D$14*(1+E1213)^0*E1213*Assumptions!$D$16</f>
        <v>27.2831957535685</v>
      </c>
      <c r="N1213" s="21" t="n">
        <f aca="false">Assumptions!$D$14*(1+E1213)^2*L1213-Assumptions!$D$14*(1+E1213)^1*E1213*Assumptions!$D$16</f>
        <v>28.9884096103327</v>
      </c>
      <c r="O1213" s="21" t="n">
        <f aca="false">Assumptions!$D$14*(1+E1213)^3*L1213-Assumptions!$D$14*(1+E1213)^2*E1213*Assumptions!$D$16</f>
        <v>30.8002002157873</v>
      </c>
      <c r="P1213" s="21" t="n">
        <f aca="false">Assumptions!$D$14*(1+E1213)^4*L1213-Assumptions!$D$14*(1+E1213)^3*E1213*Assumptions!$D$16</f>
        <v>32.7252286718911</v>
      </c>
      <c r="Q1213" s="21" t="n">
        <f aca="false">Assumptions!$D$14*(1+E1213)^5*L1213-Assumptions!$D$14*(1+E1213)^4*E1213*Assumptions!$D$16</f>
        <v>34.7705724029232</v>
      </c>
      <c r="R1213" s="21" t="n">
        <f aca="false">M1213/(1+K1213)+N1213/(1+K1213)^2+O1213/(1+K1213)^3+P1213/(1+K1213)^4+Q1213/(1+K1213)^5</f>
        <v>118.650979243636</v>
      </c>
      <c r="S1213" s="21" t="n">
        <f aca="false">Q1213*(1+I1213)/(K1213-I1213)</f>
        <v>439.219099840791</v>
      </c>
      <c r="T1213" s="21" t="n">
        <f aca="false">R1213+S1213/(1+K1213)^5</f>
        <v>402.716155235225</v>
      </c>
      <c r="U1213" s="8" t="n">
        <f aca="false">(T1213-Assumptions!$D$17)/Assumptions!$D$18</f>
        <v>8.708646209409</v>
      </c>
    </row>
    <row r="1214" customFormat="false" ht="15" hidden="false" customHeight="false" outlineLevel="0" collapsed="false">
      <c r="B1214" s="2" t="n">
        <v>1209</v>
      </c>
      <c r="C1214" s="27" t="n">
        <f aca="false">NORMSDIST('Random Draws'!C1214)</f>
        <v>0.262911150060021</v>
      </c>
      <c r="D1214" s="27" t="n">
        <f aca="false">NORMSDIST(Assumptions!$D$22*'Random Draws'!C1214+SQRT(1-Assumptions!$D$22^2)*'Random Draws'!D1214)</f>
        <v>0.00130612191363135</v>
      </c>
      <c r="E1214" s="19" t="n">
        <f aca="false">IF(C1214&lt;(Assumptions!$E$6-Assumptions!$D$6)/(Assumptions!$F$6-Assumptions!$D$6),Assumptions!$D$6+SQRT(C1214*(Assumptions!$F$6-Assumptions!$D$6)*(Assumptions!$E$6-Assumptions!$D$6)),Assumptions!$F$6-SQRT((1-C1214)*(Assumptions!$F$6-Assumptions!$D$6)*(Assumptions!$F$6-Assumptions!$E$6)))</f>
        <v>0.0762568028140942</v>
      </c>
      <c r="F1214" s="19" t="n">
        <f aca="false">IF(D1214&lt;(Assumptions!$E$7-Assumptions!$D$7)/(Assumptions!$F$7-Assumptions!$D$7),Assumptions!$D$7+SQRT(D1214*(Assumptions!$F$7-Assumptions!$D$7)*(Assumptions!$E$7-Assumptions!$D$7)),Assumptions!$F$7-SQRT((1-D1214)*(Assumptions!$F$7-Assumptions!$D$7)*(Assumptions!$F$7-Assumptions!$E$7)))</f>
        <v>0.362799416275188</v>
      </c>
      <c r="G1214" s="19" t="n">
        <f aca="false">MIN(Assumptions!$D$24,MAX(Assumptions!$D$23,Assumptions!$D$8+Assumptions!$E$8*'Random Draws'!E1214))</f>
        <v>0.087404837981194</v>
      </c>
      <c r="H1214" s="19" t="n">
        <f aca="false">IF('Random Draws'!F1214&lt;(Assumptions!$E$9-Assumptions!$D$9)/(Assumptions!$F$9-Assumptions!$D$9),Assumptions!$D$9+SQRT('Random Draws'!F1214*(Assumptions!$F$9-Assumptions!$D$9)*(Assumptions!$E$9-Assumptions!$D$9)),Assumptions!$F$9-SQRT((1-'Random Draws'!F1214)*(Assumptions!$F$9-Assumptions!$D$9)*(Assumptions!$F$9-Assumptions!$E$9)))</f>
        <v>0.256413108647273</v>
      </c>
      <c r="I1214" s="19" t="n">
        <f aca="false">IF('Random Draws'!G1214&lt;(Assumptions!$E$10-Assumptions!$D$10)/(Assumptions!$F$10-Assumptions!$D$10),Assumptions!$D$10+SQRT('Random Draws'!G1214*(Assumptions!$F$10-Assumptions!$D$10)*(Assumptions!$E$10-Assumptions!$D$10)),Assumptions!$F$10-SQRT((1-'Random Draws'!G1214)*(Assumptions!$F$10-Assumptions!$D$10)*(Assumptions!$F$10-Assumptions!$E$10)))</f>
        <v>0.0204186219323342</v>
      </c>
      <c r="J1214" s="19" t="n">
        <f aca="false">IF('Random Draws'!H1214&lt;(Assumptions!$E$11-Assumptions!$D$11)/(Assumptions!$F$11-Assumptions!$D$11),Assumptions!$D$11+SQRT('Random Draws'!H1214*(Assumptions!$F$11-Assumptions!$D$11)*(Assumptions!$E$11-Assumptions!$D$11)),Assumptions!$F$11-SQRT((1-'Random Draws'!H1214)*(Assumptions!$F$11-Assumptions!$D$11)*(Assumptions!$F$11-Assumptions!$E$11)))</f>
        <v>0.161423276188182</v>
      </c>
      <c r="K1214" s="19" t="n">
        <f aca="false">MAX(G1214,I1214+Assumptions!$D$21)</f>
        <v>0.087404837981194</v>
      </c>
      <c r="L1214" s="28" t="n">
        <f aca="false">(F1214-Assumptions!$D$15)*(1-H1214)+Assumptions!$D$15-J1214</f>
        <v>0.141683318068614</v>
      </c>
      <c r="M1214" s="21" t="n">
        <f aca="false">Assumptions!$D$14*(1+E1214)^1*L1214-Assumptions!$D$14*(1+E1214)^0*E1214*Assumptions!$D$16</f>
        <v>21.7789899706685</v>
      </c>
      <c r="N1214" s="21" t="n">
        <f aca="false">Assumptions!$D$14*(1+E1214)^2*L1214-Assumptions!$D$14*(1+E1214)^1*E1214*Assumptions!$D$16</f>
        <v>23.4397861143519</v>
      </c>
      <c r="O1214" s="21" t="n">
        <f aca="false">Assumptions!$D$14*(1+E1214)^3*L1214-Assumptions!$D$14*(1+E1214)^2*E1214*Assumptions!$D$16</f>
        <v>25.2272292620786</v>
      </c>
      <c r="P1214" s="21" t="n">
        <f aca="false">Assumptions!$D$14*(1+E1214)^4*L1214-Assumptions!$D$14*(1+E1214)^3*E1214*Assumptions!$D$16</f>
        <v>27.1509771094628</v>
      </c>
      <c r="Q1214" s="21" t="n">
        <f aca="false">Assumptions!$D$14*(1+E1214)^5*L1214-Assumptions!$D$14*(1+E1214)^4*E1214*Assumptions!$D$16</f>
        <v>29.2214238171091</v>
      </c>
      <c r="R1214" s="21" t="n">
        <f aca="false">M1214/(1+K1214)+N1214/(1+K1214)^2+O1214/(1+K1214)^3+P1214/(1+K1214)^4+Q1214/(1+K1214)^5</f>
        <v>98.1096875408746</v>
      </c>
      <c r="S1214" s="21" t="n">
        <f aca="false">Q1214*(1+I1214)/(K1214-I1214)</f>
        <v>445.1376235464</v>
      </c>
      <c r="T1214" s="21" t="n">
        <f aca="false">R1214+S1214/(1+K1214)^5</f>
        <v>390.887390037943</v>
      </c>
      <c r="U1214" s="8" t="n">
        <f aca="false">(T1214-Assumptions!$D$17)/Assumptions!$D$18</f>
        <v>8.23549560151773</v>
      </c>
    </row>
    <row r="1215" customFormat="false" ht="15" hidden="false" customHeight="false" outlineLevel="0" collapsed="false">
      <c r="B1215" s="2" t="n">
        <v>1210</v>
      </c>
      <c r="C1215" s="27" t="n">
        <f aca="false">NORMSDIST('Random Draws'!C1215)</f>
        <v>0.594865321292871</v>
      </c>
      <c r="D1215" s="27" t="n">
        <f aca="false">NORMSDIST(Assumptions!$D$22*'Random Draws'!C1215+SQRT(1-Assumptions!$D$22^2)*'Random Draws'!D1215)</f>
        <v>0.119365748308263</v>
      </c>
      <c r="E1215" s="19" t="n">
        <f aca="false">IF(C1215&lt;(Assumptions!$E$6-Assumptions!$D$6)/(Assumptions!$F$6-Assumptions!$D$6),Assumptions!$D$6+SQRT(C1215*(Assumptions!$F$6-Assumptions!$D$6)*(Assumptions!$E$6-Assumptions!$D$6)),Assumptions!$F$6-SQRT((1-C1215)*(Assumptions!$F$6-Assumptions!$D$6)*(Assumptions!$F$6-Assumptions!$E$6)))</f>
        <v>0.0949925184715291</v>
      </c>
      <c r="F1215" s="19" t="n">
        <f aca="false">IF(D1215&lt;(Assumptions!$E$7-Assumptions!$D$7)/(Assumptions!$F$7-Assumptions!$D$7),Assumptions!$D$7+SQRT(D1215*(Assumptions!$F$7-Assumptions!$D$7)*(Assumptions!$E$7-Assumptions!$D$7)),Assumptions!$F$7-SQRT((1-D1215)*(Assumptions!$F$7-Assumptions!$D$7)*(Assumptions!$F$7-Assumptions!$E$7)))</f>
        <v>0.386761810287228</v>
      </c>
      <c r="G1215" s="19" t="n">
        <f aca="false">MIN(Assumptions!$D$24,MAX(Assumptions!$D$23,Assumptions!$D$8+Assumptions!$E$8*'Random Draws'!E1215))</f>
        <v>0.071167435837682</v>
      </c>
      <c r="H1215" s="19" t="n">
        <f aca="false">IF('Random Draws'!F1215&lt;(Assumptions!$E$9-Assumptions!$D$9)/(Assumptions!$F$9-Assumptions!$D$9),Assumptions!$D$9+SQRT('Random Draws'!F1215*(Assumptions!$F$9-Assumptions!$D$9)*(Assumptions!$E$9-Assumptions!$D$9)),Assumptions!$F$9-SQRT((1-'Random Draws'!F1215)*(Assumptions!$F$9-Assumptions!$D$9)*(Assumptions!$F$9-Assumptions!$E$9)))</f>
        <v>0.313083196875557</v>
      </c>
      <c r="I1215" s="19" t="n">
        <f aca="false">IF('Random Draws'!G1215&lt;(Assumptions!$E$10-Assumptions!$D$10)/(Assumptions!$F$10-Assumptions!$D$10),Assumptions!$D$10+SQRT('Random Draws'!G1215*(Assumptions!$F$10-Assumptions!$D$10)*(Assumptions!$E$10-Assumptions!$D$10)),Assumptions!$F$10-SQRT((1-'Random Draws'!G1215)*(Assumptions!$F$10-Assumptions!$D$10)*(Assumptions!$F$10-Assumptions!$E$10)))</f>
        <v>0.0174919510285806</v>
      </c>
      <c r="J1215" s="19" t="n">
        <f aca="false">IF('Random Draws'!H1215&lt;(Assumptions!$E$11-Assumptions!$D$11)/(Assumptions!$F$11-Assumptions!$D$11),Assumptions!$D$11+SQRT('Random Draws'!H1215*(Assumptions!$F$11-Assumptions!$D$11)*(Assumptions!$E$11-Assumptions!$D$11)),Assumptions!$F$11-SQRT((1-'Random Draws'!H1215)*(Assumptions!$F$11-Assumptions!$D$11)*(Assumptions!$F$11-Assumptions!$E$11)))</f>
        <v>0.164176063772339</v>
      </c>
      <c r="K1215" s="19" t="n">
        <f aca="false">MAX(G1215,I1215+Assumptions!$D$21)</f>
        <v>0.071167435837682</v>
      </c>
      <c r="L1215" s="28" t="n">
        <f aca="false">(F1215-Assumptions!$D$15)*(1-H1215)+Assumptions!$D$15-J1215</f>
        <v>0.142197938114609</v>
      </c>
      <c r="M1215" s="21" t="n">
        <f aca="false">Assumptions!$D$14*(1+E1215)^1*L1215-Assumptions!$D$14*(1+E1215)^0*E1215*Assumptions!$D$16</f>
        <v>22.1641059093971</v>
      </c>
      <c r="N1215" s="21" t="n">
        <f aca="false">Assumptions!$D$14*(1+E1215)^2*L1215-Assumptions!$D$14*(1+E1215)^1*E1215*Assumptions!$D$16</f>
        <v>24.2695301494004</v>
      </c>
      <c r="O1215" s="21" t="n">
        <f aca="false">Assumptions!$D$14*(1+E1215)^3*L1215-Assumptions!$D$14*(1+E1215)^2*E1215*Assumptions!$D$16</f>
        <v>26.5749539404127</v>
      </c>
      <c r="P1215" s="21" t="n">
        <f aca="false">Assumptions!$D$14*(1+E1215)^4*L1215-Assumptions!$D$14*(1+E1215)^3*E1215*Assumptions!$D$16</f>
        <v>29.0993757434774</v>
      </c>
      <c r="Q1215" s="21" t="n">
        <f aca="false">Assumptions!$D$14*(1+E1215)^5*L1215-Assumptions!$D$14*(1+E1215)^4*E1215*Assumptions!$D$16</f>
        <v>31.8635987312996</v>
      </c>
      <c r="R1215" s="21" t="n">
        <f aca="false">M1215/(1+K1215)+N1215/(1+K1215)^2+O1215/(1+K1215)^3+P1215/(1+K1215)^4+Q1215/(1+K1215)^5</f>
        <v>108.163463884023</v>
      </c>
      <c r="S1215" s="21" t="n">
        <f aca="false">Q1215*(1+I1215)/(K1215-I1215)</f>
        <v>604.017930256392</v>
      </c>
      <c r="T1215" s="21" t="n">
        <f aca="false">R1215+S1215/(1+K1215)^5</f>
        <v>536.478207329332</v>
      </c>
      <c r="U1215" s="8" t="n">
        <f aca="false">(T1215-Assumptions!$D$17)/Assumptions!$D$18</f>
        <v>14.0591282931733</v>
      </c>
    </row>
    <row r="1216" customFormat="false" ht="15" hidden="false" customHeight="false" outlineLevel="0" collapsed="false">
      <c r="B1216" s="2" t="n">
        <v>1211</v>
      </c>
      <c r="C1216" s="27" t="n">
        <f aca="false">NORMSDIST('Random Draws'!C1216)</f>
        <v>0.881590703544456</v>
      </c>
      <c r="D1216" s="27" t="n">
        <f aca="false">NORMSDIST(Assumptions!$D$22*'Random Draws'!C1216+SQRT(1-Assumptions!$D$22^2)*'Random Draws'!D1216)</f>
        <v>0.657757873338038</v>
      </c>
      <c r="E1216" s="19" t="n">
        <f aca="false">IF(C1216&lt;(Assumptions!$E$6-Assumptions!$D$6)/(Assumptions!$F$6-Assumptions!$D$6),Assumptions!$D$6+SQRT(C1216*(Assumptions!$F$6-Assumptions!$D$6)*(Assumptions!$E$6-Assumptions!$D$6)),Assumptions!$F$6-SQRT((1-C1216)*(Assumptions!$F$6-Assumptions!$D$6)*(Assumptions!$F$6-Assumptions!$E$6)))</f>
        <v>0.115667994692633</v>
      </c>
      <c r="F1216" s="19" t="n">
        <f aca="false">IF(D1216&lt;(Assumptions!$E$7-Assumptions!$D$7)/(Assumptions!$F$7-Assumptions!$D$7),Assumptions!$D$7+SQRT(D1216*(Assumptions!$F$7-Assumptions!$D$7)*(Assumptions!$E$7-Assumptions!$D$7)),Assumptions!$F$7-SQRT((1-D1216)*(Assumptions!$F$7-Assumptions!$D$7)*(Assumptions!$F$7-Assumptions!$E$7)))</f>
        <v>0.423000425588288</v>
      </c>
      <c r="G1216" s="19" t="n">
        <f aca="false">MIN(Assumptions!$D$24,MAX(Assumptions!$D$23,Assumptions!$D$8+Assumptions!$E$8*'Random Draws'!E1216))</f>
        <v>0.087283110100623</v>
      </c>
      <c r="H1216" s="19" t="n">
        <f aca="false">IF('Random Draws'!F1216&lt;(Assumptions!$E$9-Assumptions!$D$9)/(Assumptions!$F$9-Assumptions!$D$9),Assumptions!$D$9+SQRT('Random Draws'!F1216*(Assumptions!$F$9-Assumptions!$D$9)*(Assumptions!$E$9-Assumptions!$D$9)),Assumptions!$F$9-SQRT((1-'Random Draws'!F1216)*(Assumptions!$F$9-Assumptions!$D$9)*(Assumptions!$F$9-Assumptions!$E$9)))</f>
        <v>0.258858329316188</v>
      </c>
      <c r="I1216" s="19" t="n">
        <f aca="false">IF('Random Draws'!G1216&lt;(Assumptions!$E$10-Assumptions!$D$10)/(Assumptions!$F$10-Assumptions!$D$10),Assumptions!$D$10+SQRT('Random Draws'!G1216*(Assumptions!$F$10-Assumptions!$D$10)*(Assumptions!$E$10-Assumptions!$D$10)),Assumptions!$F$10-SQRT((1-'Random Draws'!G1216)*(Assumptions!$F$10-Assumptions!$D$10)*(Assumptions!$F$10-Assumptions!$E$10)))</f>
        <v>0.0232654300473875</v>
      </c>
      <c r="J1216" s="19" t="n">
        <f aca="false">IF('Random Draws'!H1216&lt;(Assumptions!$E$11-Assumptions!$D$11)/(Assumptions!$F$11-Assumptions!$D$11),Assumptions!$D$11+SQRT('Random Draws'!H1216*(Assumptions!$F$11-Assumptions!$D$11)*(Assumptions!$E$11-Assumptions!$D$11)),Assumptions!$F$11-SQRT((1-'Random Draws'!H1216)*(Assumptions!$F$11-Assumptions!$D$11)*(Assumptions!$F$11-Assumptions!$E$11)))</f>
        <v>0.20357552734052</v>
      </c>
      <c r="K1216" s="19" t="n">
        <f aca="false">MAX(G1216,I1216+Assumptions!$D$21)</f>
        <v>0.087283110100623</v>
      </c>
      <c r="L1216" s="28" t="n">
        <f aca="false">(F1216-Assumptions!$D$15)*(1-H1216)+Assumptions!$D$15-J1216</f>
        <v>0.143579297591051</v>
      </c>
      <c r="M1216" s="21" t="n">
        <f aca="false">Assumptions!$D$14*(1+E1216)^1*L1216-Assumptions!$D$14*(1+E1216)^0*E1216*Assumptions!$D$16</f>
        <v>22.7239341413909</v>
      </c>
      <c r="N1216" s="21" t="n">
        <f aca="false">Assumptions!$D$14*(1+E1216)^2*L1216-Assumptions!$D$14*(1+E1216)^1*E1216*Assumptions!$D$16</f>
        <v>25.352366035053</v>
      </c>
      <c r="O1216" s="21" t="n">
        <f aca="false">Assumptions!$D$14*(1+E1216)^3*L1216-Assumptions!$D$14*(1+E1216)^2*E1216*Assumptions!$D$16</f>
        <v>28.2848233750412</v>
      </c>
      <c r="P1216" s="21" t="n">
        <f aca="false">Assumptions!$D$14*(1+E1216)^4*L1216-Assumptions!$D$14*(1+E1216)^3*E1216*Assumptions!$D$16</f>
        <v>31.5564721750675</v>
      </c>
      <c r="Q1216" s="21" t="n">
        <f aca="false">Assumptions!$D$14*(1+E1216)^5*L1216-Assumptions!$D$14*(1+E1216)^4*E1216*Assumptions!$D$16</f>
        <v>35.2065460311315</v>
      </c>
      <c r="R1216" s="21" t="n">
        <f aca="false">M1216/(1+K1216)+N1216/(1+K1216)^2+O1216/(1+K1216)^3+P1216/(1+K1216)^4+Q1216/(1+K1216)^5</f>
        <v>110.099145846833</v>
      </c>
      <c r="S1216" s="21" t="n">
        <f aca="false">Q1216*(1+I1216)/(K1216-I1216)</f>
        <v>562.745189064503</v>
      </c>
      <c r="T1216" s="21" t="n">
        <f aca="false">R1216+S1216/(1+K1216)^5</f>
        <v>480.437406236212</v>
      </c>
      <c r="U1216" s="8" t="n">
        <f aca="false">(T1216-Assumptions!$D$17)/Assumptions!$D$18</f>
        <v>11.8174962494485</v>
      </c>
    </row>
    <row r="1217" customFormat="false" ht="15" hidden="false" customHeight="false" outlineLevel="0" collapsed="false">
      <c r="B1217" s="2" t="n">
        <v>1212</v>
      </c>
      <c r="C1217" s="27" t="n">
        <f aca="false">NORMSDIST('Random Draws'!C1217)</f>
        <v>0.868292626271469</v>
      </c>
      <c r="D1217" s="27" t="n">
        <f aca="false">NORMSDIST(Assumptions!$D$22*'Random Draws'!C1217+SQRT(1-Assumptions!$D$22^2)*'Random Draws'!D1217)</f>
        <v>0.613800987383033</v>
      </c>
      <c r="E1217" s="19" t="n">
        <f aca="false">IF(C1217&lt;(Assumptions!$E$6-Assumptions!$D$6)/(Assumptions!$F$6-Assumptions!$D$6),Assumptions!$D$6+SQRT(C1217*(Assumptions!$F$6-Assumptions!$D$6)*(Assumptions!$E$6-Assumptions!$D$6)),Assumptions!$F$6-SQRT((1-C1217)*(Assumptions!$F$6-Assumptions!$D$6)*(Assumptions!$F$6-Assumptions!$E$6)))</f>
        <v>0.114338026797562</v>
      </c>
      <c r="F1217" s="19" t="n">
        <f aca="false">IF(D1217&lt;(Assumptions!$E$7-Assumptions!$D$7)/(Assumptions!$F$7-Assumptions!$D$7),Assumptions!$D$7+SQRT(D1217*(Assumptions!$F$7-Assumptions!$D$7)*(Assumptions!$E$7-Assumptions!$D$7)),Assumptions!$F$7-SQRT((1-D1217)*(Assumptions!$F$7-Assumptions!$D$7)*(Assumptions!$F$7-Assumptions!$E$7)))</f>
        <v>0.420696106421019</v>
      </c>
      <c r="G1217" s="19" t="n">
        <f aca="false">MIN(Assumptions!$D$24,MAX(Assumptions!$D$23,Assumptions!$D$8+Assumptions!$E$8*'Random Draws'!E1217))</f>
        <v>0.081414421880514</v>
      </c>
      <c r="H1217" s="19" t="n">
        <f aca="false">IF('Random Draws'!F1217&lt;(Assumptions!$E$9-Assumptions!$D$9)/(Assumptions!$F$9-Assumptions!$D$9),Assumptions!$D$9+SQRT('Random Draws'!F1217*(Assumptions!$F$9-Assumptions!$D$9)*(Assumptions!$E$9-Assumptions!$D$9)),Assumptions!$F$9-SQRT((1-'Random Draws'!F1217)*(Assumptions!$F$9-Assumptions!$D$9)*(Assumptions!$F$9-Assumptions!$E$9)))</f>
        <v>0.288897050887334</v>
      </c>
      <c r="I1217" s="19" t="n">
        <f aca="false">IF('Random Draws'!G1217&lt;(Assumptions!$E$10-Assumptions!$D$10)/(Assumptions!$F$10-Assumptions!$D$10),Assumptions!$D$10+SQRT('Random Draws'!G1217*(Assumptions!$F$10-Assumptions!$D$10)*(Assumptions!$E$10-Assumptions!$D$10)),Assumptions!$F$10-SQRT((1-'Random Draws'!G1217)*(Assumptions!$F$10-Assumptions!$D$10)*(Assumptions!$F$10-Assumptions!$E$10)))</f>
        <v>0.0191143467617981</v>
      </c>
      <c r="J1217" s="19" t="n">
        <f aca="false">IF('Random Draws'!H1217&lt;(Assumptions!$E$11-Assumptions!$D$11)/(Assumptions!$F$11-Assumptions!$D$11),Assumptions!$D$11+SQRT('Random Draws'!H1217*(Assumptions!$F$11-Assumptions!$D$11)*(Assumptions!$E$11-Assumptions!$D$11)),Assumptions!$F$11-SQRT((1-'Random Draws'!H1217)*(Assumptions!$F$11-Assumptions!$D$11)*(Assumptions!$F$11-Assumptions!$E$11)))</f>
        <v>0.209631976943891</v>
      </c>
      <c r="K1217" s="19" t="n">
        <f aca="false">MAX(G1217,I1217+Assumptions!$D$21)</f>
        <v>0.081414421880514</v>
      </c>
      <c r="L1217" s="28" t="n">
        <f aca="false">(F1217-Assumptions!$D$15)*(1-H1217)+Assumptions!$D$15-J1217</f>
        <v>0.127082881627665</v>
      </c>
      <c r="M1217" s="21" t="n">
        <f aca="false">Assumptions!$D$14*(1+E1217)^1*L1217-Assumptions!$D$14*(1+E1217)^0*E1217*Assumptions!$D$16</f>
        <v>20.036556278575</v>
      </c>
      <c r="N1217" s="21" t="n">
        <f aca="false">Assumptions!$D$14*(1+E1217)^2*L1217-Assumptions!$D$14*(1+E1217)^1*E1217*Assumptions!$D$16</f>
        <v>22.3274965872856</v>
      </c>
      <c r="O1217" s="21" t="n">
        <f aca="false">Assumptions!$D$14*(1+E1217)^3*L1217-Assumptions!$D$14*(1+E1217)^2*E1217*Assumptions!$D$16</f>
        <v>24.8803784904051</v>
      </c>
      <c r="P1217" s="21" t="n">
        <f aca="false">Assumptions!$D$14*(1+E1217)^4*L1217-Assumptions!$D$14*(1+E1217)^3*E1217*Assumptions!$D$16</f>
        <v>27.7251518729745</v>
      </c>
      <c r="Q1217" s="21" t="n">
        <f aca="false">Assumptions!$D$14*(1+E1217)^5*L1217-Assumptions!$D$14*(1+E1217)^4*E1217*Assumptions!$D$16</f>
        <v>30.8951910307931</v>
      </c>
      <c r="R1217" s="21" t="n">
        <f aca="false">M1217/(1+K1217)+N1217/(1+K1217)^2+O1217/(1+K1217)^3+P1217/(1+K1217)^4+Q1217/(1+K1217)^5</f>
        <v>98.4557449072928</v>
      </c>
      <c r="S1217" s="21" t="n">
        <f aca="false">Q1217*(1+I1217)/(K1217-I1217)</f>
        <v>505.388354114021</v>
      </c>
      <c r="T1217" s="21" t="n">
        <f aca="false">R1217+S1217/(1+K1217)^5</f>
        <v>440.171060841923</v>
      </c>
      <c r="U1217" s="8" t="n">
        <f aca="false">(T1217-Assumptions!$D$17)/Assumptions!$D$18</f>
        <v>10.2068424336769</v>
      </c>
    </row>
    <row r="1218" customFormat="false" ht="15" hidden="false" customHeight="false" outlineLevel="0" collapsed="false">
      <c r="B1218" s="2" t="n">
        <v>1213</v>
      </c>
      <c r="C1218" s="27" t="n">
        <f aca="false">NORMSDIST('Random Draws'!C1218)</f>
        <v>0.104038696002202</v>
      </c>
      <c r="D1218" s="27" t="n">
        <f aca="false">NORMSDIST(Assumptions!$D$22*'Random Draws'!C1218+SQRT(1-Assumptions!$D$22^2)*'Random Draws'!D1218)</f>
        <v>0.391813643260976</v>
      </c>
      <c r="E1218" s="19" t="n">
        <f aca="false">IF(C1218&lt;(Assumptions!$E$6-Assumptions!$D$6)/(Assumptions!$F$6-Assumptions!$D$6),Assumptions!$D$6+SQRT(C1218*(Assumptions!$F$6-Assumptions!$D$6)*(Assumptions!$E$6-Assumptions!$D$6)),Assumptions!$F$6-SQRT((1-C1218)*(Assumptions!$F$6-Assumptions!$D$6)*(Assumptions!$F$6-Assumptions!$E$6)))</f>
        <v>0.0628077504373187</v>
      </c>
      <c r="F1218" s="19" t="n">
        <f aca="false">IF(D1218&lt;(Assumptions!$E$7-Assumptions!$D$7)/(Assumptions!$F$7-Assumptions!$D$7),Assumptions!$D$7+SQRT(D1218*(Assumptions!$F$7-Assumptions!$D$7)*(Assumptions!$E$7-Assumptions!$D$7)),Assumptions!$F$7-SQRT((1-D1218)*(Assumptions!$F$7-Assumptions!$D$7)*(Assumptions!$F$7-Assumptions!$E$7)))</f>
        <v>0.408485893407937</v>
      </c>
      <c r="G1218" s="19" t="n">
        <f aca="false">MIN(Assumptions!$D$24,MAX(Assumptions!$D$23,Assumptions!$D$8+Assumptions!$E$8*'Random Draws'!E1218))</f>
        <v>0.089445594016919</v>
      </c>
      <c r="H1218" s="19" t="n">
        <f aca="false">IF('Random Draws'!F1218&lt;(Assumptions!$E$9-Assumptions!$D$9)/(Assumptions!$F$9-Assumptions!$D$9),Assumptions!$D$9+SQRT('Random Draws'!F1218*(Assumptions!$F$9-Assumptions!$D$9)*(Assumptions!$E$9-Assumptions!$D$9)),Assumptions!$F$9-SQRT((1-'Random Draws'!F1218)*(Assumptions!$F$9-Assumptions!$D$9)*(Assumptions!$F$9-Assumptions!$E$9)))</f>
        <v>0.30685433910539</v>
      </c>
      <c r="I1218" s="19" t="n">
        <f aca="false">IF('Random Draws'!G1218&lt;(Assumptions!$E$10-Assumptions!$D$10)/(Assumptions!$F$10-Assumptions!$D$10),Assumptions!$D$10+SQRT('Random Draws'!G1218*(Assumptions!$F$10-Assumptions!$D$10)*(Assumptions!$E$10-Assumptions!$D$10)),Assumptions!$F$10-SQRT((1-'Random Draws'!G1218)*(Assumptions!$F$10-Assumptions!$D$10)*(Assumptions!$F$10-Assumptions!$E$10)))</f>
        <v>0.0218569107793802</v>
      </c>
      <c r="J1218" s="19" t="n">
        <f aca="false">IF('Random Draws'!H1218&lt;(Assumptions!$E$11-Assumptions!$D$11)/(Assumptions!$F$11-Assumptions!$D$11),Assumptions!$D$11+SQRT('Random Draws'!H1218*(Assumptions!$F$11-Assumptions!$D$11)*(Assumptions!$E$11-Assumptions!$D$11)),Assumptions!$F$11-SQRT((1-'Random Draws'!H1218)*(Assumptions!$F$11-Assumptions!$D$11)*(Assumptions!$F$11-Assumptions!$E$11)))</f>
        <v>0.19466597953581</v>
      </c>
      <c r="K1218" s="19" t="n">
        <f aca="false">MAX(G1218,I1218+Assumptions!$D$21)</f>
        <v>0.089445594016919</v>
      </c>
      <c r="L1218" s="28" t="n">
        <f aca="false">(F1218-Assumptions!$D$15)*(1-H1218)+Assumptions!$D$15-J1218</f>
        <v>0.128365309100261</v>
      </c>
      <c r="M1218" s="21" t="n">
        <f aca="false">Assumptions!$D$14*(1+E1218)^1*L1218-Assumptions!$D$14*(1+E1218)^0*E1218*Assumptions!$D$16</f>
        <v>19.5087948684583</v>
      </c>
      <c r="N1218" s="21" t="n">
        <f aca="false">Assumptions!$D$14*(1+E1218)^2*L1218-Assumptions!$D$14*(1+E1218)^1*E1218*Assumptions!$D$16</f>
        <v>20.7340983878893</v>
      </c>
      <c r="O1218" s="21" t="n">
        <f aca="false">Assumptions!$D$14*(1+E1218)^3*L1218-Assumptions!$D$14*(1+E1218)^2*E1218*Assumptions!$D$16</f>
        <v>22.0363604649787</v>
      </c>
      <c r="P1218" s="21" t="n">
        <f aca="false">Assumptions!$D$14*(1+E1218)^4*L1218-Assumptions!$D$14*(1+E1218)^3*E1218*Assumptions!$D$16</f>
        <v>23.4204146936099</v>
      </c>
      <c r="Q1218" s="21" t="n">
        <f aca="false">Assumptions!$D$14*(1+E1218)^5*L1218-Assumptions!$D$14*(1+E1218)^4*E1218*Assumptions!$D$16</f>
        <v>24.8913982548246</v>
      </c>
      <c r="R1218" s="21" t="n">
        <f aca="false">M1218/(1+K1218)+N1218/(1+K1218)^2+O1218/(1+K1218)^3+P1218/(1+K1218)^4+Q1218/(1+K1218)^5</f>
        <v>85.2627488609191</v>
      </c>
      <c r="S1218" s="21" t="n">
        <f aca="false">Q1218*(1+I1218)/(K1218-I1218)</f>
        <v>376.327013743737</v>
      </c>
      <c r="T1218" s="21" t="n">
        <f aca="false">R1218+S1218/(1+K1218)^5</f>
        <v>330.472456823029</v>
      </c>
      <c r="U1218" s="8" t="n">
        <f aca="false">(T1218-Assumptions!$D$17)/Assumptions!$D$18</f>
        <v>5.81889827292115</v>
      </c>
    </row>
    <row r="1219" customFormat="false" ht="15" hidden="false" customHeight="false" outlineLevel="0" collapsed="false">
      <c r="B1219" s="2" t="n">
        <v>1214</v>
      </c>
      <c r="C1219" s="27" t="n">
        <f aca="false">NORMSDIST('Random Draws'!C1219)</f>
        <v>0.207674832526231</v>
      </c>
      <c r="D1219" s="27" t="n">
        <f aca="false">NORMSDIST(Assumptions!$D$22*'Random Draws'!C1219+SQRT(1-Assumptions!$D$22^2)*'Random Draws'!D1219)</f>
        <v>0.811835343211847</v>
      </c>
      <c r="E1219" s="19" t="n">
        <f aca="false">IF(C1219&lt;(Assumptions!$E$6-Assumptions!$D$6)/(Assumptions!$F$6-Assumptions!$D$6),Assumptions!$D$6+SQRT(C1219*(Assumptions!$F$6-Assumptions!$D$6)*(Assumptions!$E$6-Assumptions!$D$6)),Assumptions!$F$6-SQRT((1-C1219)*(Assumptions!$F$6-Assumptions!$D$6)*(Assumptions!$F$6-Assumptions!$E$6)))</f>
        <v>0.0722238135954011</v>
      </c>
      <c r="F1219" s="19" t="n">
        <f aca="false">IF(D1219&lt;(Assumptions!$E$7-Assumptions!$D$7)/(Assumptions!$F$7-Assumptions!$D$7),Assumptions!$D$7+SQRT(D1219*(Assumptions!$F$7-Assumptions!$D$7)*(Assumptions!$E$7-Assumptions!$D$7)),Assumptions!$F$7-SQRT((1-D1219)*(Assumptions!$F$7-Assumptions!$D$7)*(Assumptions!$F$7-Assumptions!$E$7)))</f>
        <v>0.432565375396178</v>
      </c>
      <c r="G1219" s="19" t="n">
        <f aca="false">MIN(Assumptions!$D$24,MAX(Assumptions!$D$23,Assumptions!$D$8+Assumptions!$E$8*'Random Draws'!E1219))</f>
        <v>0.085478852994664</v>
      </c>
      <c r="H1219" s="19" t="n">
        <f aca="false">IF('Random Draws'!F1219&lt;(Assumptions!$E$9-Assumptions!$D$9)/(Assumptions!$F$9-Assumptions!$D$9),Assumptions!$D$9+SQRT('Random Draws'!F1219*(Assumptions!$F$9-Assumptions!$D$9)*(Assumptions!$E$9-Assumptions!$D$9)),Assumptions!$F$9-SQRT((1-'Random Draws'!F1219)*(Assumptions!$F$9-Assumptions!$D$9)*(Assumptions!$F$9-Assumptions!$E$9)))</f>
        <v>0.285073292928018</v>
      </c>
      <c r="I1219" s="19" t="n">
        <f aca="false">IF('Random Draws'!G1219&lt;(Assumptions!$E$10-Assumptions!$D$10)/(Assumptions!$F$10-Assumptions!$D$10),Assumptions!$D$10+SQRT('Random Draws'!G1219*(Assumptions!$F$10-Assumptions!$D$10)*(Assumptions!$E$10-Assumptions!$D$10)),Assumptions!$F$10-SQRT((1-'Random Draws'!G1219)*(Assumptions!$F$10-Assumptions!$D$10)*(Assumptions!$F$10-Assumptions!$E$10)))</f>
        <v>0.019813376306956</v>
      </c>
      <c r="J1219" s="19" t="n">
        <f aca="false">IF('Random Draws'!H1219&lt;(Assumptions!$E$11-Assumptions!$D$11)/(Assumptions!$F$11-Assumptions!$D$11),Assumptions!$D$11+SQRT('Random Draws'!H1219*(Assumptions!$F$11-Assumptions!$D$11)*(Assumptions!$E$11-Assumptions!$D$11)),Assumptions!$F$11-SQRT((1-'Random Draws'!H1219)*(Assumptions!$F$11-Assumptions!$D$11)*(Assumptions!$F$11-Assumptions!$E$11)))</f>
        <v>0.154826677225713</v>
      </c>
      <c r="K1219" s="19" t="n">
        <f aca="false">MAX(G1219,I1219+Assumptions!$D$21)</f>
        <v>0.085478852994664</v>
      </c>
      <c r="L1219" s="28" t="n">
        <f aca="false">(F1219-Assumptions!$D$15)*(1-H1219)+Assumptions!$D$15-J1219</f>
        <v>0.191485390280275</v>
      </c>
      <c r="M1219" s="21" t="n">
        <f aca="false">Assumptions!$D$14*(1+E1219)^1*L1219-Assumptions!$D$14*(1+E1219)^0*E1219*Assumptions!$D$16</f>
        <v>29.4565297459074</v>
      </c>
      <c r="N1219" s="21" t="n">
        <f aca="false">Assumptions!$D$14*(1+E1219)^2*L1219-Assumptions!$D$14*(1+E1219)^1*E1219*Assumptions!$D$16</f>
        <v>31.5839926594432</v>
      </c>
      <c r="O1219" s="21" t="n">
        <f aca="false">Assumptions!$D$14*(1+E1219)^3*L1219-Assumptions!$D$14*(1+E1219)^2*E1219*Assumptions!$D$16</f>
        <v>33.8651090578773</v>
      </c>
      <c r="P1219" s="21" t="n">
        <f aca="false">Assumptions!$D$14*(1+E1219)^4*L1219-Assumptions!$D$14*(1+E1219)^3*E1219*Assumptions!$D$16</f>
        <v>36.3109763818614</v>
      </c>
      <c r="Q1219" s="21" t="n">
        <f aca="false">Assumptions!$D$14*(1+E1219)^5*L1219-Assumptions!$D$14*(1+E1219)^4*E1219*Assumptions!$D$16</f>
        <v>38.933493571532</v>
      </c>
      <c r="R1219" s="21" t="n">
        <f aca="false">M1219/(1+K1219)+N1219/(1+K1219)^2+O1219/(1+K1219)^3+P1219/(1+K1219)^4+Q1219/(1+K1219)^5</f>
        <v>132.410961376366</v>
      </c>
      <c r="S1219" s="21" t="n">
        <f aca="false">Q1219*(1+I1219)/(K1219-I1219)</f>
        <v>604.654066846081</v>
      </c>
      <c r="T1219" s="21" t="n">
        <f aca="false">R1219+S1219/(1+K1219)^5</f>
        <v>533.647193012753</v>
      </c>
      <c r="U1219" s="8" t="n">
        <f aca="false">(T1219-Assumptions!$D$17)/Assumptions!$D$18</f>
        <v>13.9458877205101</v>
      </c>
    </row>
    <row r="1220" customFormat="false" ht="15" hidden="false" customHeight="false" outlineLevel="0" collapsed="false">
      <c r="B1220" s="2" t="n">
        <v>1215</v>
      </c>
      <c r="C1220" s="27" t="n">
        <f aca="false">NORMSDIST('Random Draws'!C1220)</f>
        <v>0.0191909572711916</v>
      </c>
      <c r="D1220" s="27" t="n">
        <f aca="false">NORMSDIST(Assumptions!$D$22*'Random Draws'!C1220+SQRT(1-Assumptions!$D$22^2)*'Random Draws'!D1220)</f>
        <v>0.226808127585493</v>
      </c>
      <c r="E1220" s="19" t="n">
        <f aca="false">IF(C1220&lt;(Assumptions!$E$6-Assumptions!$D$6)/(Assumptions!$F$6-Assumptions!$D$6),Assumptions!$D$6+SQRT(C1220*(Assumptions!$F$6-Assumptions!$D$6)*(Assumptions!$E$6-Assumptions!$D$6)),Assumptions!$F$6-SQRT((1-C1220)*(Assumptions!$F$6-Assumptions!$D$6)*(Assumptions!$F$6-Assumptions!$E$6)))</f>
        <v>0.0497956514002877</v>
      </c>
      <c r="F1220" s="19" t="n">
        <f aca="false">IF(D1220&lt;(Assumptions!$E$7-Assumptions!$D$7)/(Assumptions!$F$7-Assumptions!$D$7),Assumptions!$D$7+SQRT(D1220*(Assumptions!$F$7-Assumptions!$D$7)*(Assumptions!$E$7-Assumptions!$D$7)),Assumptions!$F$7-SQRT((1-D1220)*(Assumptions!$F$7-Assumptions!$D$7)*(Assumptions!$F$7-Assumptions!$E$7)))</f>
        <v>0.396889683727473</v>
      </c>
      <c r="G1220" s="19" t="n">
        <f aca="false">MIN(Assumptions!$D$24,MAX(Assumptions!$D$23,Assumptions!$D$8+Assumptions!$E$8*'Random Draws'!E1220))</f>
        <v>0.088290468108301</v>
      </c>
      <c r="H1220" s="19" t="n">
        <f aca="false">IF('Random Draws'!F1220&lt;(Assumptions!$E$9-Assumptions!$D$9)/(Assumptions!$F$9-Assumptions!$D$9),Assumptions!$D$9+SQRT('Random Draws'!F1220*(Assumptions!$F$9-Assumptions!$D$9)*(Assumptions!$E$9-Assumptions!$D$9)),Assumptions!$F$9-SQRT((1-'Random Draws'!F1220)*(Assumptions!$F$9-Assumptions!$D$9)*(Assumptions!$F$9-Assumptions!$E$9)))</f>
        <v>0.258299751717212</v>
      </c>
      <c r="I1220" s="19" t="n">
        <f aca="false">IF('Random Draws'!G1220&lt;(Assumptions!$E$10-Assumptions!$D$10)/(Assumptions!$F$10-Assumptions!$D$10),Assumptions!$D$10+SQRT('Random Draws'!G1220*(Assumptions!$F$10-Assumptions!$D$10)*(Assumptions!$E$10-Assumptions!$D$10)),Assumptions!$F$10-SQRT((1-'Random Draws'!G1220)*(Assumptions!$F$10-Assumptions!$D$10)*(Assumptions!$F$10-Assumptions!$E$10)))</f>
        <v>0.021269706858108</v>
      </c>
      <c r="J1220" s="19" t="n">
        <f aca="false">IF('Random Draws'!H1220&lt;(Assumptions!$E$11-Assumptions!$D$11)/(Assumptions!$F$11-Assumptions!$D$11),Assumptions!$D$11+SQRT('Random Draws'!H1220*(Assumptions!$F$11-Assumptions!$D$11)*(Assumptions!$E$11-Assumptions!$D$11)),Assumptions!$F$11-SQRT((1-'Random Draws'!H1220)*(Assumptions!$F$11-Assumptions!$D$11)*(Assumptions!$F$11-Assumptions!$E$11)))</f>
        <v>0.18136402487748</v>
      </c>
      <c r="K1220" s="19" t="n">
        <f aca="false">MAX(G1220,I1220+Assumptions!$D$21)</f>
        <v>0.088290468108301</v>
      </c>
      <c r="L1220" s="28" t="n">
        <f aca="false">(F1220-Assumptions!$D$15)*(1-H1220)+Assumptions!$D$15-J1220</f>
        <v>0.146588119807302</v>
      </c>
      <c r="M1220" s="21" t="n">
        <f aca="false">Assumptions!$D$14*(1+E1220)^1*L1220-Assumptions!$D$14*(1+E1220)^0*E1220*Assumptions!$D$16</f>
        <v>22.0970866709029</v>
      </c>
      <c r="N1220" s="21" t="n">
        <f aca="false">Assumptions!$D$14*(1+E1220)^2*L1220-Assumptions!$D$14*(1+E1220)^1*E1220*Assumptions!$D$16</f>
        <v>23.1974254957292</v>
      </c>
      <c r="O1220" s="21" t="n">
        <f aca="false">Assumptions!$D$14*(1+E1220)^3*L1220-Assumptions!$D$14*(1+E1220)^2*E1220*Assumptions!$D$16</f>
        <v>24.3525564090986</v>
      </c>
      <c r="P1220" s="21" t="n">
        <f aca="false">Assumptions!$D$14*(1+E1220)^4*L1220-Assumptions!$D$14*(1+E1220)^3*E1220*Assumptions!$D$16</f>
        <v>25.5652078187519</v>
      </c>
      <c r="Q1220" s="21" t="n">
        <f aca="false">Assumptions!$D$14*(1+E1220)^5*L1220-Assumptions!$D$14*(1+E1220)^4*E1220*Assumptions!$D$16</f>
        <v>26.8382439952704</v>
      </c>
      <c r="R1220" s="21" t="n">
        <f aca="false">M1220/(1+K1220)+N1220/(1+K1220)^2+O1220/(1+K1220)^3+P1220/(1+K1220)^4+Q1220/(1+K1220)^5</f>
        <v>94.5895515444193</v>
      </c>
      <c r="S1220" s="21" t="n">
        <f aca="false">Q1220*(1+I1220)/(K1220-I1220)</f>
        <v>408.964104053015</v>
      </c>
      <c r="T1220" s="21" t="n">
        <f aca="false">R1220+S1220/(1+K1220)^5</f>
        <v>362.482365131065</v>
      </c>
      <c r="U1220" s="8" t="n">
        <f aca="false">(T1220-Assumptions!$D$17)/Assumptions!$D$18</f>
        <v>7.09929460524261</v>
      </c>
    </row>
    <row r="1221" customFormat="false" ht="15" hidden="false" customHeight="false" outlineLevel="0" collapsed="false">
      <c r="B1221" s="2" t="n">
        <v>1216</v>
      </c>
      <c r="C1221" s="27" t="n">
        <f aca="false">NORMSDIST('Random Draws'!C1221)</f>
        <v>0.312553658915574</v>
      </c>
      <c r="D1221" s="27" t="n">
        <f aca="false">NORMSDIST(Assumptions!$D$22*'Random Draws'!C1221+SQRT(1-Assumptions!$D$22^2)*'Random Draws'!D1221)</f>
        <v>0.073548190814275</v>
      </c>
      <c r="E1221" s="19" t="n">
        <f aca="false">IF(C1221&lt;(Assumptions!$E$6-Assumptions!$D$6)/(Assumptions!$F$6-Assumptions!$D$6),Assumptions!$D$6+SQRT(C1221*(Assumptions!$F$6-Assumptions!$D$6)*(Assumptions!$E$6-Assumptions!$D$6)),Assumptions!$F$6-SQRT((1-C1221)*(Assumptions!$F$6-Assumptions!$D$6)*(Assumptions!$F$6-Assumptions!$E$6)))</f>
        <v>0.0795318642942357</v>
      </c>
      <c r="F1221" s="19" t="n">
        <f aca="false">IF(D1221&lt;(Assumptions!$E$7-Assumptions!$D$7)/(Assumptions!$F$7-Assumptions!$D$7),Assumptions!$D$7+SQRT(D1221*(Assumptions!$F$7-Assumptions!$D$7)*(Assumptions!$E$7-Assumptions!$D$7)),Assumptions!$F$7-SQRT((1-D1221)*(Assumptions!$F$7-Assumptions!$D$7)*(Assumptions!$F$7-Assumptions!$E$7)))</f>
        <v>0.381006883273957</v>
      </c>
      <c r="G1221" s="19" t="n">
        <f aca="false">MIN(Assumptions!$D$24,MAX(Assumptions!$D$23,Assumptions!$D$8+Assumptions!$E$8*'Random Draws'!E1221))</f>
        <v>0.092055486523844</v>
      </c>
      <c r="H1221" s="19" t="n">
        <f aca="false">IF('Random Draws'!F1221&lt;(Assumptions!$E$9-Assumptions!$D$9)/(Assumptions!$F$9-Assumptions!$D$9),Assumptions!$D$9+SQRT('Random Draws'!F1221*(Assumptions!$F$9-Assumptions!$D$9)*(Assumptions!$E$9-Assumptions!$D$9)),Assumptions!$F$9-SQRT((1-'Random Draws'!F1221)*(Assumptions!$F$9-Assumptions!$D$9)*(Assumptions!$F$9-Assumptions!$E$9)))</f>
        <v>0.244379957528447</v>
      </c>
      <c r="I1221" s="19" t="n">
        <f aca="false">IF('Random Draws'!G1221&lt;(Assumptions!$E$10-Assumptions!$D$10)/(Assumptions!$F$10-Assumptions!$D$10),Assumptions!$D$10+SQRT('Random Draws'!G1221*(Assumptions!$F$10-Assumptions!$D$10)*(Assumptions!$E$10-Assumptions!$D$10)),Assumptions!$F$10-SQRT((1-'Random Draws'!G1221)*(Assumptions!$F$10-Assumptions!$D$10)*(Assumptions!$F$10-Assumptions!$E$10)))</f>
        <v>0.0180616432958501</v>
      </c>
      <c r="J1221" s="19" t="n">
        <f aca="false">IF('Random Draws'!H1221&lt;(Assumptions!$E$11-Assumptions!$D$11)/(Assumptions!$F$11-Assumptions!$D$11),Assumptions!$D$11+SQRT('Random Draws'!H1221*(Assumptions!$F$11-Assumptions!$D$11)*(Assumptions!$E$11-Assumptions!$D$11)),Assumptions!$F$11-SQRT((1-'Random Draws'!H1221)*(Assumptions!$F$11-Assumptions!$D$11)*(Assumptions!$F$11-Assumptions!$E$11)))</f>
        <v>0.178418468418323</v>
      </c>
      <c r="K1221" s="19" t="n">
        <f aca="false">MAX(G1221,I1221+Assumptions!$D$21)</f>
        <v>0.092055486523844</v>
      </c>
      <c r="L1221" s="28" t="n">
        <f aca="false">(F1221-Assumptions!$D$15)*(1-H1221)+Assumptions!$D$15-J1221</f>
        <v>0.141247363381796</v>
      </c>
      <c r="M1221" s="21" t="n">
        <f aca="false">Assumptions!$D$14*(1+E1221)^1*L1221-Assumptions!$D$14*(1+E1221)^0*E1221*Assumptions!$D$16</f>
        <v>21.7637856704585</v>
      </c>
      <c r="N1221" s="21" t="n">
        <f aca="false">Assumptions!$D$14*(1+E1221)^2*L1221-Assumptions!$D$14*(1+E1221)^1*E1221*Assumptions!$D$16</f>
        <v>23.4947001189302</v>
      </c>
      <c r="O1221" s="21" t="n">
        <f aca="false">Assumptions!$D$14*(1+E1221)^3*L1221-Assumptions!$D$14*(1+E1221)^2*E1221*Assumptions!$D$16</f>
        <v>25.3632774204228</v>
      </c>
      <c r="P1221" s="21" t="n">
        <f aca="false">Assumptions!$D$14*(1+E1221)^4*L1221-Assumptions!$D$14*(1+E1221)^3*E1221*Assumptions!$D$16</f>
        <v>27.3804661582809</v>
      </c>
      <c r="Q1221" s="21" t="n">
        <f aca="false">Assumptions!$D$14*(1+E1221)^5*L1221-Assumptions!$D$14*(1+E1221)^4*E1221*Assumptions!$D$16</f>
        <v>29.5580856770942</v>
      </c>
      <c r="R1221" s="21" t="n">
        <f aca="false">M1221/(1+K1221)+N1221/(1+K1221)^2+O1221/(1+K1221)^3+P1221/(1+K1221)^4+Q1221/(1+K1221)^5</f>
        <v>97.3865625664885</v>
      </c>
      <c r="S1221" s="21" t="n">
        <f aca="false">Q1221*(1+I1221)/(K1221-I1221)</f>
        <v>406.681853034462</v>
      </c>
      <c r="T1221" s="21" t="n">
        <f aca="false">R1221+S1221/(1+K1221)^5</f>
        <v>359.22371438127</v>
      </c>
      <c r="U1221" s="8" t="n">
        <f aca="false">(T1221-Assumptions!$D$17)/Assumptions!$D$18</f>
        <v>6.96894857525078</v>
      </c>
    </row>
    <row r="1222" customFormat="false" ht="15" hidden="false" customHeight="false" outlineLevel="0" collapsed="false">
      <c r="B1222" s="2" t="n">
        <v>1217</v>
      </c>
      <c r="C1222" s="27" t="n">
        <f aca="false">NORMSDIST('Random Draws'!C1222)</f>
        <v>0.341587317141056</v>
      </c>
      <c r="D1222" s="27" t="n">
        <f aca="false">NORMSDIST(Assumptions!$D$22*'Random Draws'!C1222+SQRT(1-Assumptions!$D$22^2)*'Random Draws'!D1222)</f>
        <v>0.869660956974228</v>
      </c>
      <c r="E1222" s="19" t="n">
        <f aca="false">IF(C1222&lt;(Assumptions!$E$6-Assumptions!$D$6)/(Assumptions!$F$6-Assumptions!$D$6),Assumptions!$D$6+SQRT(C1222*(Assumptions!$F$6-Assumptions!$D$6)*(Assumptions!$E$6-Assumptions!$D$6)),Assumptions!$F$6-SQRT((1-C1222)*(Assumptions!$F$6-Assumptions!$D$6)*(Assumptions!$F$6-Assumptions!$E$6)))</f>
        <v>0.081327189424219</v>
      </c>
      <c r="F1222" s="19" t="n">
        <f aca="false">IF(D1222&lt;(Assumptions!$E$7-Assumptions!$D$7)/(Assumptions!$F$7-Assumptions!$D$7),Assumptions!$D$7+SQRT(D1222*(Assumptions!$F$7-Assumptions!$D$7)*(Assumptions!$E$7-Assumptions!$D$7)),Assumptions!$F$7-SQRT((1-D1222)*(Assumptions!$F$7-Assumptions!$D$7)*(Assumptions!$F$7-Assumptions!$E$7)))</f>
        <v>0.437166774820383</v>
      </c>
      <c r="G1222" s="19" t="n">
        <f aca="false">MIN(Assumptions!$D$24,MAX(Assumptions!$D$23,Assumptions!$D$8+Assumptions!$E$8*'Random Draws'!E1222))</f>
        <v>0.079412609461105</v>
      </c>
      <c r="H1222" s="19" t="n">
        <f aca="false">IF('Random Draws'!F1222&lt;(Assumptions!$E$9-Assumptions!$D$9)/(Assumptions!$F$9-Assumptions!$D$9),Assumptions!$D$9+SQRT('Random Draws'!F1222*(Assumptions!$F$9-Assumptions!$D$9)*(Assumptions!$E$9-Assumptions!$D$9)),Assumptions!$F$9-SQRT((1-'Random Draws'!F1222)*(Assumptions!$F$9-Assumptions!$D$9)*(Assumptions!$F$9-Assumptions!$E$9)))</f>
        <v>0.262218043893788</v>
      </c>
      <c r="I1222" s="19" t="n">
        <f aca="false">IF('Random Draws'!G1222&lt;(Assumptions!$E$10-Assumptions!$D$10)/(Assumptions!$F$10-Assumptions!$D$10),Assumptions!$D$10+SQRT('Random Draws'!G1222*(Assumptions!$F$10-Assumptions!$D$10)*(Assumptions!$E$10-Assumptions!$D$10)),Assumptions!$F$10-SQRT((1-'Random Draws'!G1222)*(Assumptions!$F$10-Assumptions!$D$10)*(Assumptions!$F$10-Assumptions!$E$10)))</f>
        <v>0.019820080661363</v>
      </c>
      <c r="J1222" s="19" t="n">
        <f aca="false">IF('Random Draws'!H1222&lt;(Assumptions!$E$11-Assumptions!$D$11)/(Assumptions!$F$11-Assumptions!$D$11),Assumptions!$D$11+SQRT('Random Draws'!H1222*(Assumptions!$F$11-Assumptions!$D$11)*(Assumptions!$E$11-Assumptions!$D$11)),Assumptions!$F$11-SQRT((1-'Random Draws'!H1222)*(Assumptions!$F$11-Assumptions!$D$11)*(Assumptions!$F$11-Assumptions!$E$11)))</f>
        <v>0.137306445675528</v>
      </c>
      <c r="K1222" s="19" t="n">
        <f aca="false">MAX(G1222,I1222+Assumptions!$D$21)</f>
        <v>0.079412609461105</v>
      </c>
      <c r="L1222" s="28" t="n">
        <f aca="false">(F1222-Assumptions!$D$15)*(1-H1222)+Assumptions!$D$15-J1222</f>
        <v>0.219315658302291</v>
      </c>
      <c r="M1222" s="21" t="n">
        <f aca="false">Assumptions!$D$14*(1+E1222)^1*L1222-Assumptions!$D$14*(1+E1222)^0*E1222*Assumptions!$D$16</f>
        <v>34.0332644623717</v>
      </c>
      <c r="N1222" s="21" t="n">
        <f aca="false">Assumptions!$D$14*(1+E1222)^2*L1222-Assumptions!$D$14*(1+E1222)^1*E1222*Assumptions!$D$16</f>
        <v>36.8010942080276</v>
      </c>
      <c r="O1222" s="21" t="n">
        <f aca="false">Assumptions!$D$14*(1+E1222)^3*L1222-Assumptions!$D$14*(1+E1222)^2*E1222*Assumptions!$D$16</f>
        <v>39.7940237677024</v>
      </c>
      <c r="P1222" s="21" t="n">
        <f aca="false">Assumptions!$D$14*(1+E1222)^4*L1222-Assumptions!$D$14*(1+E1222)^3*E1222*Assumptions!$D$16</f>
        <v>43.0303598766102</v>
      </c>
      <c r="Q1222" s="21" t="n">
        <f aca="false">Assumptions!$D$14*(1+E1222)^5*L1222-Assumptions!$D$14*(1+E1222)^4*E1222*Assumptions!$D$16</f>
        <v>46.5298981052876</v>
      </c>
      <c r="R1222" s="21" t="n">
        <f aca="false">M1222/(1+K1222)+N1222/(1+K1222)^2+O1222/(1+K1222)^3+P1222/(1+K1222)^4+Q1222/(1+K1222)^5</f>
        <v>158.207388570655</v>
      </c>
      <c r="S1222" s="21" t="n">
        <f aca="false">Q1222*(1+I1222)/(K1222-I1222)</f>
        <v>796.276402338287</v>
      </c>
      <c r="T1222" s="21" t="n">
        <f aca="false">R1222+S1222/(1+K1222)^5</f>
        <v>701.615867003595</v>
      </c>
      <c r="U1222" s="8" t="n">
        <f aca="false">(T1222-Assumptions!$D$17)/Assumptions!$D$18</f>
        <v>20.6646346801438</v>
      </c>
    </row>
    <row r="1223" customFormat="false" ht="15" hidden="false" customHeight="false" outlineLevel="0" collapsed="false">
      <c r="B1223" s="2" t="n">
        <v>1218</v>
      </c>
      <c r="C1223" s="27" t="n">
        <f aca="false">NORMSDIST('Random Draws'!C1223)</f>
        <v>0.830404718410917</v>
      </c>
      <c r="D1223" s="27" t="n">
        <f aca="false">NORMSDIST(Assumptions!$D$22*'Random Draws'!C1223+SQRT(1-Assumptions!$D$22^2)*'Random Draws'!D1223)</f>
        <v>0.727639646836339</v>
      </c>
      <c r="E1223" s="19" t="n">
        <f aca="false">IF(C1223&lt;(Assumptions!$E$6-Assumptions!$D$6)/(Assumptions!$F$6-Assumptions!$D$6),Assumptions!$D$6+SQRT(C1223*(Assumptions!$F$6-Assumptions!$D$6)*(Assumptions!$E$6-Assumptions!$D$6)),Assumptions!$F$6-SQRT((1-C1223)*(Assumptions!$F$6-Assumptions!$D$6)*(Assumptions!$F$6-Assumptions!$E$6)))</f>
        <v>0.110879965522936</v>
      </c>
      <c r="F1223" s="19" t="n">
        <f aca="false">IF(D1223&lt;(Assumptions!$E$7-Assumptions!$D$7)/(Assumptions!$F$7-Assumptions!$D$7),Assumptions!$D$7+SQRT(D1223*(Assumptions!$F$7-Assumptions!$D$7)*(Assumptions!$E$7-Assumptions!$D$7)),Assumptions!$F$7-SQRT((1-D1223)*(Assumptions!$F$7-Assumptions!$D$7)*(Assumptions!$F$7-Assumptions!$E$7)))</f>
        <v>0.426993312607069</v>
      </c>
      <c r="G1223" s="19" t="n">
        <f aca="false">MIN(Assumptions!$D$24,MAX(Assumptions!$D$23,Assumptions!$D$8+Assumptions!$E$8*'Random Draws'!E1223))</f>
        <v>0.063461788783841</v>
      </c>
      <c r="H1223" s="19" t="n">
        <f aca="false">IF('Random Draws'!F1223&lt;(Assumptions!$E$9-Assumptions!$D$9)/(Assumptions!$F$9-Assumptions!$D$9),Assumptions!$D$9+SQRT('Random Draws'!F1223*(Assumptions!$F$9-Assumptions!$D$9)*(Assumptions!$E$9-Assumptions!$D$9)),Assumptions!$F$9-SQRT((1-'Random Draws'!F1223)*(Assumptions!$F$9-Assumptions!$D$9)*(Assumptions!$F$9-Assumptions!$E$9)))</f>
        <v>0.320554341675485</v>
      </c>
      <c r="I1223" s="19" t="n">
        <f aca="false">IF('Random Draws'!G1223&lt;(Assumptions!$E$10-Assumptions!$D$10)/(Assumptions!$F$10-Assumptions!$D$10),Assumptions!$D$10+SQRT('Random Draws'!G1223*(Assumptions!$F$10-Assumptions!$D$10)*(Assumptions!$E$10-Assumptions!$D$10)),Assumptions!$F$10-SQRT((1-'Random Draws'!G1223)*(Assumptions!$F$10-Assumptions!$D$10)*(Assumptions!$F$10-Assumptions!$E$10)))</f>
        <v>0.0209600894254494</v>
      </c>
      <c r="J1223" s="19" t="n">
        <f aca="false">IF('Random Draws'!H1223&lt;(Assumptions!$E$11-Assumptions!$D$11)/(Assumptions!$F$11-Assumptions!$D$11),Assumptions!$D$11+SQRT('Random Draws'!H1223*(Assumptions!$F$11-Assumptions!$D$11)*(Assumptions!$E$11-Assumptions!$D$11)),Assumptions!$F$11-SQRT((1-'Random Draws'!H1223)*(Assumptions!$F$11-Assumptions!$D$11)*(Assumptions!$F$11-Assumptions!$E$11)))</f>
        <v>0.157635634913364</v>
      </c>
      <c r="K1223" s="19" t="n">
        <f aca="false">MAX(G1223,I1223+Assumptions!$D$21)</f>
        <v>0.063461788783841</v>
      </c>
      <c r="L1223" s="28" t="n">
        <f aca="false">(F1223-Assumptions!$D$15)*(1-H1223)+Assumptions!$D$15-J1223</f>
        <v>0.174155181888925</v>
      </c>
      <c r="M1223" s="21" t="n">
        <f aca="false">Assumptions!$D$14*(1+E1223)^1*L1223-Assumptions!$D$14*(1+E1223)^0*E1223*Assumptions!$D$16</f>
        <v>27.5701700055747</v>
      </c>
      <c r="N1223" s="21" t="n">
        <f aca="false">Assumptions!$D$14*(1+E1223)^2*L1223-Assumptions!$D$14*(1+E1223)^1*E1223*Assumptions!$D$16</f>
        <v>30.6271495052543</v>
      </c>
      <c r="O1223" s="21" t="n">
        <f aca="false">Assumptions!$D$14*(1+E1223)^3*L1223-Assumptions!$D$14*(1+E1223)^2*E1223*Assumptions!$D$16</f>
        <v>34.0230867864626</v>
      </c>
      <c r="P1223" s="21" t="n">
        <f aca="false">Assumptions!$D$14*(1+E1223)^4*L1223-Assumptions!$D$14*(1+E1223)^3*E1223*Assumptions!$D$16</f>
        <v>37.7955654763295</v>
      </c>
      <c r="Q1223" s="21" t="n">
        <f aca="false">Assumptions!$D$14*(1+E1223)^5*L1223-Assumptions!$D$14*(1+E1223)^4*E1223*Assumptions!$D$16</f>
        <v>41.9863364732648</v>
      </c>
      <c r="R1223" s="21" t="n">
        <f aca="false">M1223/(1+K1223)+N1223/(1+K1223)^2+O1223/(1+K1223)^3+P1223/(1+K1223)^4+Q1223/(1+K1223)^5</f>
        <v>141.711193672685</v>
      </c>
      <c r="S1223" s="21" t="n">
        <f aca="false">Q1223*(1+I1223)/(K1223-I1223)</f>
        <v>1008.58023296727</v>
      </c>
      <c r="T1223" s="21" t="n">
        <f aca="false">R1223+S1223/(1+K1223)^5</f>
        <v>883.193859629919</v>
      </c>
      <c r="U1223" s="8" t="n">
        <f aca="false">(T1223-Assumptions!$D$17)/Assumptions!$D$18</f>
        <v>27.9277543851968</v>
      </c>
    </row>
    <row r="1224" customFormat="false" ht="15" hidden="false" customHeight="false" outlineLevel="0" collapsed="false">
      <c r="B1224" s="2" t="n">
        <v>1219</v>
      </c>
      <c r="C1224" s="27" t="n">
        <f aca="false">NORMSDIST('Random Draws'!C1224)</f>
        <v>0.689988508512882</v>
      </c>
      <c r="D1224" s="27" t="n">
        <f aca="false">NORMSDIST(Assumptions!$D$22*'Random Draws'!C1224+SQRT(1-Assumptions!$D$22^2)*'Random Draws'!D1224)</f>
        <v>0.621981529352843</v>
      </c>
      <c r="E1224" s="19" t="n">
        <f aca="false">IF(C1224&lt;(Assumptions!$E$6-Assumptions!$D$6)/(Assumptions!$F$6-Assumptions!$D$6),Assumptions!$D$6+SQRT(C1224*(Assumptions!$F$6-Assumptions!$D$6)*(Assumptions!$E$6-Assumptions!$D$6)),Assumptions!$F$6-SQRT((1-C1224)*(Assumptions!$F$6-Assumptions!$D$6)*(Assumptions!$F$6-Assumptions!$E$6)))</f>
        <v>0.100629230926542</v>
      </c>
      <c r="F1224" s="19" t="n">
        <f aca="false">IF(D1224&lt;(Assumptions!$E$7-Assumptions!$D$7)/(Assumptions!$F$7-Assumptions!$D$7),Assumptions!$D$7+SQRT(D1224*(Assumptions!$F$7-Assumptions!$D$7)*(Assumptions!$E$7-Assumptions!$D$7)),Assumptions!$F$7-SQRT((1-D1224)*(Assumptions!$F$7-Assumptions!$D$7)*(Assumptions!$F$7-Assumptions!$E$7)))</f>
        <v>0.421114605793581</v>
      </c>
      <c r="G1224" s="19" t="n">
        <f aca="false">MIN(Assumptions!$D$24,MAX(Assumptions!$D$23,Assumptions!$D$8+Assumptions!$E$8*'Random Draws'!E1224))</f>
        <v>0.074821209096103</v>
      </c>
      <c r="H1224" s="19" t="n">
        <f aca="false">IF('Random Draws'!F1224&lt;(Assumptions!$E$9-Assumptions!$D$9)/(Assumptions!$F$9-Assumptions!$D$9),Assumptions!$D$9+SQRT('Random Draws'!F1224*(Assumptions!$F$9-Assumptions!$D$9)*(Assumptions!$E$9-Assumptions!$D$9)),Assumptions!$F$9-SQRT((1-'Random Draws'!F1224)*(Assumptions!$F$9-Assumptions!$D$9)*(Assumptions!$F$9-Assumptions!$E$9)))</f>
        <v>0.268171194274562</v>
      </c>
      <c r="I1224" s="19" t="n">
        <f aca="false">IF('Random Draws'!G1224&lt;(Assumptions!$E$10-Assumptions!$D$10)/(Assumptions!$F$10-Assumptions!$D$10),Assumptions!$D$10+SQRT('Random Draws'!G1224*(Assumptions!$F$10-Assumptions!$D$10)*(Assumptions!$E$10-Assumptions!$D$10)),Assumptions!$F$10-SQRT((1-'Random Draws'!G1224)*(Assumptions!$F$10-Assumptions!$D$10)*(Assumptions!$F$10-Assumptions!$E$10)))</f>
        <v>0.0155530356434251</v>
      </c>
      <c r="J1224" s="19" t="n">
        <f aca="false">IF('Random Draws'!H1224&lt;(Assumptions!$E$11-Assumptions!$D$11)/(Assumptions!$F$11-Assumptions!$D$11),Assumptions!$D$11+SQRT('Random Draws'!H1224*(Assumptions!$F$11-Assumptions!$D$11)*(Assumptions!$E$11-Assumptions!$D$11)),Assumptions!$F$11-SQRT((1-'Random Draws'!H1224)*(Assumptions!$F$11-Assumptions!$D$11)*(Assumptions!$F$11-Assumptions!$E$11)))</f>
        <v>0.168735107628612</v>
      </c>
      <c r="K1224" s="19" t="n">
        <f aca="false">MAX(G1224,I1224+Assumptions!$D$21)</f>
        <v>0.074821209096103</v>
      </c>
      <c r="L1224" s="28" t="n">
        <f aca="false">(F1224-Assumptions!$D$15)*(1-H1224)+Assumptions!$D$15-J1224</f>
        <v>0.174310946658536</v>
      </c>
      <c r="M1224" s="21" t="n">
        <f aca="false">Assumptions!$D$14*(1+E1224)^1*L1224-Assumptions!$D$14*(1+E1224)^0*E1224*Assumptions!$D$16</f>
        <v>27.3807627040845</v>
      </c>
      <c r="N1224" s="21" t="n">
        <f aca="false">Assumptions!$D$14*(1+E1224)^2*L1224-Assumptions!$D$14*(1+E1224)^1*E1224*Assumptions!$D$16</f>
        <v>30.1360677971787</v>
      </c>
      <c r="O1224" s="21" t="n">
        <f aca="false">Assumptions!$D$14*(1+E1224)^3*L1224-Assumptions!$D$14*(1+E1224)^2*E1224*Assumptions!$D$16</f>
        <v>33.1686371227589</v>
      </c>
      <c r="P1224" s="21" t="n">
        <f aca="false">Assumptions!$D$14*(1+E1224)^4*L1224-Assumptions!$D$14*(1+E1224)^3*E1224*Assumptions!$D$16</f>
        <v>36.5063715673036</v>
      </c>
      <c r="Q1224" s="21" t="n">
        <f aca="false">Assumptions!$D$14*(1+E1224)^5*L1224-Assumptions!$D$14*(1+E1224)^4*E1224*Assumptions!$D$16</f>
        <v>40.1799796620399</v>
      </c>
      <c r="R1224" s="21" t="n">
        <f aca="false">M1224/(1+K1224)+N1224/(1+K1224)^2+O1224/(1+K1224)^3+P1224/(1+K1224)^4+Q1224/(1+K1224)^5</f>
        <v>133.639064960072</v>
      </c>
      <c r="S1224" s="21" t="n">
        <f aca="false">Q1224*(1+I1224)/(K1224-I1224)</f>
        <v>688.479127004918</v>
      </c>
      <c r="T1224" s="21" t="n">
        <f aca="false">R1224+S1224/(1+K1224)^5</f>
        <v>613.604143372794</v>
      </c>
      <c r="U1224" s="8" t="n">
        <f aca="false">(T1224-Assumptions!$D$17)/Assumptions!$D$18</f>
        <v>17.1441657349118</v>
      </c>
    </row>
    <row r="1225" customFormat="false" ht="15" hidden="false" customHeight="false" outlineLevel="0" collapsed="false">
      <c r="B1225" s="2" t="n">
        <v>1220</v>
      </c>
      <c r="C1225" s="27" t="n">
        <f aca="false">NORMSDIST('Random Draws'!C1225)</f>
        <v>0.284366732306716</v>
      </c>
      <c r="D1225" s="27" t="n">
        <f aca="false">NORMSDIST(Assumptions!$D$22*'Random Draws'!C1225+SQRT(1-Assumptions!$D$22^2)*'Random Draws'!D1225)</f>
        <v>0.72637921654369</v>
      </c>
      <c r="E1225" s="19" t="n">
        <f aca="false">IF(C1225&lt;(Assumptions!$E$6-Assumptions!$D$6)/(Assumptions!$F$6-Assumptions!$D$6),Assumptions!$D$6+SQRT(C1225*(Assumptions!$F$6-Assumptions!$D$6)*(Assumptions!$E$6-Assumptions!$D$6)),Assumptions!$F$6-SQRT((1-C1225)*(Assumptions!$F$6-Assumptions!$D$6)*(Assumptions!$F$6-Assumptions!$E$6)))</f>
        <v>0.0777072096757845</v>
      </c>
      <c r="F1225" s="19" t="n">
        <f aca="false">IF(D1225&lt;(Assumptions!$E$7-Assumptions!$D$7)/(Assumptions!$F$7-Assumptions!$D$7),Assumptions!$D$7+SQRT(D1225*(Assumptions!$F$7-Assumptions!$D$7)*(Assumptions!$E$7-Assumptions!$D$7)),Assumptions!$F$7-SQRT((1-D1225)*(Assumptions!$F$7-Assumptions!$D$7)*(Assumptions!$F$7-Assumptions!$E$7)))</f>
        <v>0.426917026526849</v>
      </c>
      <c r="G1225" s="19" t="n">
        <f aca="false">MIN(Assumptions!$D$24,MAX(Assumptions!$D$23,Assumptions!$D$8+Assumptions!$E$8*'Random Draws'!E1225))</f>
        <v>0.070107848856779</v>
      </c>
      <c r="H1225" s="19" t="n">
        <f aca="false">IF('Random Draws'!F1225&lt;(Assumptions!$E$9-Assumptions!$D$9)/(Assumptions!$F$9-Assumptions!$D$9),Assumptions!$D$9+SQRT('Random Draws'!F1225*(Assumptions!$F$9-Assumptions!$D$9)*(Assumptions!$E$9-Assumptions!$D$9)),Assumptions!$F$9-SQRT((1-'Random Draws'!F1225)*(Assumptions!$F$9-Assumptions!$D$9)*(Assumptions!$F$9-Assumptions!$E$9)))</f>
        <v>0.259804401597478</v>
      </c>
      <c r="I1225" s="19" t="n">
        <f aca="false">IF('Random Draws'!G1225&lt;(Assumptions!$E$10-Assumptions!$D$10)/(Assumptions!$F$10-Assumptions!$D$10),Assumptions!$D$10+SQRT('Random Draws'!G1225*(Assumptions!$F$10-Assumptions!$D$10)*(Assumptions!$E$10-Assumptions!$D$10)),Assumptions!$F$10-SQRT((1-'Random Draws'!G1225)*(Assumptions!$F$10-Assumptions!$D$10)*(Assumptions!$F$10-Assumptions!$E$10)))</f>
        <v>0.0243908473052675</v>
      </c>
      <c r="J1225" s="19" t="n">
        <f aca="false">IF('Random Draws'!H1225&lt;(Assumptions!$E$11-Assumptions!$D$11)/(Assumptions!$F$11-Assumptions!$D$11),Assumptions!$D$11+SQRT('Random Draws'!H1225*(Assumptions!$F$11-Assumptions!$D$11)*(Assumptions!$E$11-Assumptions!$D$11)),Assumptions!$F$11-SQRT((1-'Random Draws'!H1225)*(Assumptions!$F$11-Assumptions!$D$11)*(Assumptions!$F$11-Assumptions!$E$11)))</f>
        <v>0.185891558978458</v>
      </c>
      <c r="K1225" s="19" t="n">
        <f aca="false">MAX(G1225,I1225+Assumptions!$D$21)</f>
        <v>0.070107848856779</v>
      </c>
      <c r="L1225" s="28" t="n">
        <f aca="false">(F1225-Assumptions!$D$15)*(1-H1225)+Assumptions!$D$15-J1225</f>
        <v>0.16388511714748</v>
      </c>
      <c r="M1225" s="21" t="n">
        <f aca="false">Assumptions!$D$14*(1+E1225)^1*L1225-Assumptions!$D$14*(1+E1225)^0*E1225*Assumptions!$D$16</f>
        <v>25.2718986226283</v>
      </c>
      <c r="N1225" s="21" t="n">
        <f aca="false">Assumptions!$D$14*(1+E1225)^2*L1225-Assumptions!$D$14*(1+E1225)^1*E1225*Assumptions!$D$16</f>
        <v>27.235707347802</v>
      </c>
      <c r="O1225" s="21" t="n">
        <f aca="false">Assumptions!$D$14*(1+E1225)^3*L1225-Assumptions!$D$14*(1+E1225)^2*E1225*Assumptions!$D$16</f>
        <v>29.352118169346</v>
      </c>
      <c r="P1225" s="21" t="n">
        <f aca="false">Assumptions!$D$14*(1+E1225)^4*L1225-Assumptions!$D$14*(1+E1225)^3*E1225*Assumptions!$D$16</f>
        <v>31.6329893703598</v>
      </c>
      <c r="Q1225" s="21" t="n">
        <f aca="false">Assumptions!$D$14*(1+E1225)^5*L1225-Assumptions!$D$14*(1+E1225)^4*E1225*Assumptions!$D$16</f>
        <v>34.0911007080342</v>
      </c>
      <c r="R1225" s="21" t="n">
        <f aca="false">M1225/(1+K1225)+N1225/(1+K1225)^2+O1225/(1+K1225)^3+P1225/(1+K1225)^4+Q1225/(1+K1225)^5</f>
        <v>119.770138107762</v>
      </c>
      <c r="S1225" s="21" t="n">
        <f aca="false">Q1225*(1+I1225)/(K1225-I1225)</f>
        <v>763.886745733387</v>
      </c>
      <c r="T1225" s="21" t="n">
        <f aca="false">R1225+S1225/(1+K1225)^5</f>
        <v>664.136432755267</v>
      </c>
      <c r="U1225" s="8" t="n">
        <f aca="false">(T1225-Assumptions!$D$17)/Assumptions!$D$18</f>
        <v>19.1654573102107</v>
      </c>
    </row>
    <row r="1226" customFormat="false" ht="15" hidden="false" customHeight="false" outlineLevel="0" collapsed="false">
      <c r="B1226" s="2" t="n">
        <v>1221</v>
      </c>
      <c r="C1226" s="27" t="n">
        <f aca="false">NORMSDIST('Random Draws'!C1226)</f>
        <v>0.397671679622562</v>
      </c>
      <c r="D1226" s="27" t="n">
        <f aca="false">NORMSDIST(Assumptions!$D$22*'Random Draws'!C1226+SQRT(1-Assumptions!$D$22^2)*'Random Draws'!D1226)</f>
        <v>0.482172193818413</v>
      </c>
      <c r="E1226" s="19" t="n">
        <f aca="false">IF(C1226&lt;(Assumptions!$E$6-Assumptions!$D$6)/(Assumptions!$F$6-Assumptions!$D$6),Assumptions!$D$6+SQRT(C1226*(Assumptions!$F$6-Assumptions!$D$6)*(Assumptions!$E$6-Assumptions!$D$6)),Assumptions!$F$6-SQRT((1-C1226)*(Assumptions!$F$6-Assumptions!$D$6)*(Assumptions!$F$6-Assumptions!$E$6)))</f>
        <v>0.0845910125262121</v>
      </c>
      <c r="F1226" s="19" t="n">
        <f aca="false">IF(D1226&lt;(Assumptions!$E$7-Assumptions!$D$7)/(Assumptions!$F$7-Assumptions!$D$7),Assumptions!$D$7+SQRT(D1226*(Assumptions!$F$7-Assumptions!$D$7)*(Assumptions!$E$7-Assumptions!$D$7)),Assumptions!$F$7-SQRT((1-D1226)*(Assumptions!$F$7-Assumptions!$D$7)*(Assumptions!$F$7-Assumptions!$E$7)))</f>
        <v>0.413786923716741</v>
      </c>
      <c r="G1226" s="19" t="n">
        <f aca="false">MIN(Assumptions!$D$24,MAX(Assumptions!$D$23,Assumptions!$D$8+Assumptions!$E$8*'Random Draws'!E1226))</f>
        <v>0.096742664068003</v>
      </c>
      <c r="H1226" s="19" t="n">
        <f aca="false">IF('Random Draws'!F1226&lt;(Assumptions!$E$9-Assumptions!$D$9)/(Assumptions!$F$9-Assumptions!$D$9),Assumptions!$D$9+SQRT('Random Draws'!F1226*(Assumptions!$F$9-Assumptions!$D$9)*(Assumptions!$E$9-Assumptions!$D$9)),Assumptions!$F$9-SQRT((1-'Random Draws'!F1226)*(Assumptions!$F$9-Assumptions!$D$9)*(Assumptions!$F$9-Assumptions!$E$9)))</f>
        <v>0.268175389733788</v>
      </c>
      <c r="I1226" s="19" t="n">
        <f aca="false">IF('Random Draws'!G1226&lt;(Assumptions!$E$10-Assumptions!$D$10)/(Assumptions!$F$10-Assumptions!$D$10),Assumptions!$D$10+SQRT('Random Draws'!G1226*(Assumptions!$F$10-Assumptions!$D$10)*(Assumptions!$E$10-Assumptions!$D$10)),Assumptions!$F$10-SQRT((1-'Random Draws'!G1226)*(Assumptions!$F$10-Assumptions!$D$10)*(Assumptions!$F$10-Assumptions!$E$10)))</f>
        <v>0.0199046785971441</v>
      </c>
      <c r="J1226" s="19" t="n">
        <f aca="false">IF('Random Draws'!H1226&lt;(Assumptions!$E$11-Assumptions!$D$11)/(Assumptions!$F$11-Assumptions!$D$11),Assumptions!$D$11+SQRT('Random Draws'!H1226*(Assumptions!$F$11-Assumptions!$D$11)*(Assumptions!$E$11-Assumptions!$D$11)),Assumptions!$F$11-SQRT((1-'Random Draws'!H1226)*(Assumptions!$F$11-Assumptions!$D$11)*(Assumptions!$F$11-Assumptions!$E$11)))</f>
        <v>0.180744465702375</v>
      </c>
      <c r="K1226" s="19" t="n">
        <f aca="false">MAX(G1226,I1226+Assumptions!$D$21)</f>
        <v>0.096742664068003</v>
      </c>
      <c r="L1226" s="28" t="n">
        <f aca="false">(F1226-Assumptions!$D$15)*(1-H1226)+Assumptions!$D$15-J1226</f>
        <v>0.156937789145276</v>
      </c>
      <c r="M1226" s="21" t="n">
        <f aca="false">Assumptions!$D$14*(1+E1226)^1*L1226-Assumptions!$D$14*(1+E1226)^0*E1226*Assumptions!$D$16</f>
        <v>24.3129598622525</v>
      </c>
      <c r="N1226" s="21" t="n">
        <f aca="false">Assumptions!$D$14*(1+E1226)^2*L1226-Assumptions!$D$14*(1+E1226)^1*E1226*Assumptions!$D$16</f>
        <v>26.3696177545095</v>
      </c>
      <c r="O1226" s="21" t="n">
        <f aca="false">Assumptions!$D$14*(1+E1226)^3*L1226-Assumptions!$D$14*(1+E1226)^2*E1226*Assumptions!$D$16</f>
        <v>28.6002504202927</v>
      </c>
      <c r="P1226" s="21" t="n">
        <f aca="false">Assumptions!$D$14*(1+E1226)^4*L1226-Assumptions!$D$14*(1+E1226)^3*E1226*Assumptions!$D$16</f>
        <v>31.0195745618485</v>
      </c>
      <c r="Q1226" s="21" t="n">
        <f aca="false">Assumptions!$D$14*(1+E1226)^5*L1226-Assumptions!$D$14*(1+E1226)^4*E1226*Assumptions!$D$16</f>
        <v>33.6435517821676</v>
      </c>
      <c r="R1226" s="21" t="n">
        <f aca="false">M1226/(1+K1226)+N1226/(1+K1226)^2+O1226/(1+K1226)^3+P1226/(1+K1226)^4+Q1226/(1+K1226)^5</f>
        <v>108.412543950399</v>
      </c>
      <c r="S1226" s="21" t="n">
        <f aca="false">Q1226*(1+I1226)/(K1226-I1226)</f>
        <v>446.565792387561</v>
      </c>
      <c r="T1226" s="21" t="n">
        <f aca="false">R1226+S1226/(1+K1226)^5</f>
        <v>389.836952210074</v>
      </c>
      <c r="U1226" s="8" t="n">
        <f aca="false">(T1226-Assumptions!$D$17)/Assumptions!$D$18</f>
        <v>8.19347808840294</v>
      </c>
    </row>
    <row r="1227" customFormat="false" ht="15" hidden="false" customHeight="false" outlineLevel="0" collapsed="false">
      <c r="B1227" s="2" t="n">
        <v>1222</v>
      </c>
      <c r="C1227" s="27" t="n">
        <f aca="false">NORMSDIST('Random Draws'!C1227)</f>
        <v>0.0824204371495016</v>
      </c>
      <c r="D1227" s="27" t="n">
        <f aca="false">NORMSDIST(Assumptions!$D$22*'Random Draws'!C1227+SQRT(1-Assumptions!$D$22^2)*'Random Draws'!D1227)</f>
        <v>0.189329035972752</v>
      </c>
      <c r="E1227" s="19" t="n">
        <f aca="false">IF(C1227&lt;(Assumptions!$E$6-Assumptions!$D$6)/(Assumptions!$F$6-Assumptions!$D$6),Assumptions!$D$6+SQRT(C1227*(Assumptions!$F$6-Assumptions!$D$6)*(Assumptions!$E$6-Assumptions!$D$6)),Assumptions!$F$6-SQRT((1-C1227)*(Assumptions!$F$6-Assumptions!$D$6)*(Assumptions!$F$6-Assumptions!$E$6)))</f>
        <v>0.0603003001393454</v>
      </c>
      <c r="F1227" s="19" t="n">
        <f aca="false">IF(D1227&lt;(Assumptions!$E$7-Assumptions!$D$7)/(Assumptions!$F$7-Assumptions!$D$7),Assumptions!$D$7+SQRT(D1227*(Assumptions!$F$7-Assumptions!$D$7)*(Assumptions!$E$7-Assumptions!$D$7)),Assumptions!$F$7-SQRT((1-D1227)*(Assumptions!$F$7-Assumptions!$D$7)*(Assumptions!$F$7-Assumptions!$E$7)))</f>
        <v>0.393704216588381</v>
      </c>
      <c r="G1227" s="19" t="n">
        <f aca="false">MIN(Assumptions!$D$24,MAX(Assumptions!$D$23,Assumptions!$D$8+Assumptions!$E$8*'Random Draws'!E1227))</f>
        <v>0.092655974572125</v>
      </c>
      <c r="H1227" s="19" t="n">
        <f aca="false">IF('Random Draws'!F1227&lt;(Assumptions!$E$9-Assumptions!$D$9)/(Assumptions!$F$9-Assumptions!$D$9),Assumptions!$D$9+SQRT('Random Draws'!F1227*(Assumptions!$F$9-Assumptions!$D$9)*(Assumptions!$E$9-Assumptions!$D$9)),Assumptions!$F$9-SQRT((1-'Random Draws'!F1227)*(Assumptions!$F$9-Assumptions!$D$9)*(Assumptions!$F$9-Assumptions!$E$9)))</f>
        <v>0.25037903291149</v>
      </c>
      <c r="I1227" s="19" t="n">
        <f aca="false">IF('Random Draws'!G1227&lt;(Assumptions!$E$10-Assumptions!$D$10)/(Assumptions!$F$10-Assumptions!$D$10),Assumptions!$D$10+SQRT('Random Draws'!G1227*(Assumptions!$F$10-Assumptions!$D$10)*(Assumptions!$E$10-Assumptions!$D$10)),Assumptions!$F$10-SQRT((1-'Random Draws'!G1227)*(Assumptions!$F$10-Assumptions!$D$10)*(Assumptions!$F$10-Assumptions!$E$10)))</f>
        <v>0.0199759848603546</v>
      </c>
      <c r="J1227" s="19" t="n">
        <f aca="false">IF('Random Draws'!H1227&lt;(Assumptions!$E$11-Assumptions!$D$11)/(Assumptions!$F$11-Assumptions!$D$11),Assumptions!$D$11+SQRT('Random Draws'!H1227*(Assumptions!$F$11-Assumptions!$D$11)*(Assumptions!$E$11-Assumptions!$D$11)),Assumptions!$F$11-SQRT((1-'Random Draws'!H1227)*(Assumptions!$F$11-Assumptions!$D$11)*(Assumptions!$F$11-Assumptions!$E$11)))</f>
        <v>0.180519016932756</v>
      </c>
      <c r="K1227" s="19" t="n">
        <f aca="false">MAX(G1227,I1227+Assumptions!$D$21)</f>
        <v>0.092655974572125</v>
      </c>
      <c r="L1227" s="28" t="n">
        <f aca="false">(F1227-Assumptions!$D$15)*(1-H1227)+Assumptions!$D$15-J1227</f>
        <v>0.147159192931544</v>
      </c>
      <c r="M1227" s="21" t="n">
        <f aca="false">Assumptions!$D$14*(1+E1227)^1*L1227-Assumptions!$D$14*(1+E1227)^0*E1227*Assumptions!$D$16</f>
        <v>22.362469477263</v>
      </c>
      <c r="N1227" s="21" t="n">
        <f aca="false">Assumptions!$D$14*(1+E1227)^2*L1227-Assumptions!$D$14*(1+E1227)^1*E1227*Assumptions!$D$16</f>
        <v>23.7109330985989</v>
      </c>
      <c r="O1227" s="21" t="n">
        <f aca="false">Assumptions!$D$14*(1+E1227)^3*L1227-Assumptions!$D$14*(1+E1227)^2*E1227*Assumptions!$D$16</f>
        <v>25.1407094810283</v>
      </c>
      <c r="P1227" s="21" t="n">
        <f aca="false">Assumptions!$D$14*(1+E1227)^4*L1227-Assumptions!$D$14*(1+E1227)^3*E1227*Assumptions!$D$16</f>
        <v>26.6567018084504</v>
      </c>
      <c r="Q1227" s="21" t="n">
        <f aca="false">Assumptions!$D$14*(1+E1227)^5*L1227-Assumptions!$D$14*(1+E1227)^4*E1227*Assumptions!$D$16</f>
        <v>28.264108928225</v>
      </c>
      <c r="R1227" s="21" t="n">
        <f aca="false">M1227/(1+K1227)+N1227/(1+K1227)^2+O1227/(1+K1227)^3+P1227/(1+K1227)^4+Q1227/(1+K1227)^5</f>
        <v>96.4471797519942</v>
      </c>
      <c r="S1227" s="21" t="n">
        <f aca="false">Q1227*(1+I1227)/(K1227-I1227)</f>
        <v>396.652675029175</v>
      </c>
      <c r="T1227" s="21" t="n">
        <f aca="false">R1227+S1227/(1+K1227)^5</f>
        <v>351.12619597846</v>
      </c>
      <c r="U1227" s="8" t="n">
        <f aca="false">(T1227-Assumptions!$D$17)/Assumptions!$D$18</f>
        <v>6.64504783913839</v>
      </c>
    </row>
    <row r="1228" customFormat="false" ht="15" hidden="false" customHeight="false" outlineLevel="0" collapsed="false">
      <c r="B1228" s="2" t="n">
        <v>1223</v>
      </c>
      <c r="C1228" s="27" t="n">
        <f aca="false">NORMSDIST('Random Draws'!C1228)</f>
        <v>0.311098141786056</v>
      </c>
      <c r="D1228" s="27" t="n">
        <f aca="false">NORMSDIST(Assumptions!$D$22*'Random Draws'!C1228+SQRT(1-Assumptions!$D$22^2)*'Random Draws'!D1228)</f>
        <v>0.0666802648707888</v>
      </c>
      <c r="E1228" s="19" t="n">
        <f aca="false">IF(C1228&lt;(Assumptions!$E$6-Assumptions!$D$6)/(Assumptions!$F$6-Assumptions!$D$6),Assumptions!$D$6+SQRT(C1228*(Assumptions!$F$6-Assumptions!$D$6)*(Assumptions!$E$6-Assumptions!$D$6)),Assumptions!$F$6-SQRT((1-C1228)*(Assumptions!$F$6-Assumptions!$D$6)*(Assumptions!$F$6-Assumptions!$E$6)))</f>
        <v>0.0794397097977442</v>
      </c>
      <c r="F1228" s="19" t="n">
        <f aca="false">IF(D1228&lt;(Assumptions!$E$7-Assumptions!$D$7)/(Assumptions!$F$7-Assumptions!$D$7),Assumptions!$D$7+SQRT(D1228*(Assumptions!$F$7-Assumptions!$D$7)*(Assumptions!$E$7-Assumptions!$D$7)),Assumptions!$F$7-SQRT((1-D1228)*(Assumptions!$F$7-Assumptions!$D$7)*(Assumptions!$F$7-Assumptions!$E$7)))</f>
        <v>0.380002039626616</v>
      </c>
      <c r="G1228" s="19" t="n">
        <f aca="false">MIN(Assumptions!$D$24,MAX(Assumptions!$D$23,Assumptions!$D$8+Assumptions!$E$8*'Random Draws'!E1228))</f>
        <v>0.080031341275575</v>
      </c>
      <c r="H1228" s="19" t="n">
        <f aca="false">IF('Random Draws'!F1228&lt;(Assumptions!$E$9-Assumptions!$D$9)/(Assumptions!$F$9-Assumptions!$D$9),Assumptions!$D$9+SQRT('Random Draws'!F1228*(Assumptions!$F$9-Assumptions!$D$9)*(Assumptions!$E$9-Assumptions!$D$9)),Assumptions!$F$9-SQRT((1-'Random Draws'!F1228)*(Assumptions!$F$9-Assumptions!$D$9)*(Assumptions!$F$9-Assumptions!$E$9)))</f>
        <v>0.288924634797884</v>
      </c>
      <c r="I1228" s="19" t="n">
        <f aca="false">IF('Random Draws'!G1228&lt;(Assumptions!$E$10-Assumptions!$D$10)/(Assumptions!$F$10-Assumptions!$D$10),Assumptions!$D$10+SQRT('Random Draws'!G1228*(Assumptions!$F$10-Assumptions!$D$10)*(Assumptions!$E$10-Assumptions!$D$10)),Assumptions!$F$10-SQRT((1-'Random Draws'!G1228)*(Assumptions!$F$10-Assumptions!$D$10)*(Assumptions!$F$10-Assumptions!$E$10)))</f>
        <v>0.014053032771953</v>
      </c>
      <c r="J1228" s="19" t="n">
        <f aca="false">IF('Random Draws'!H1228&lt;(Assumptions!$E$11-Assumptions!$D$11)/(Assumptions!$F$11-Assumptions!$D$11),Assumptions!$D$11+SQRT('Random Draws'!H1228*(Assumptions!$F$11-Assumptions!$D$11)*(Assumptions!$E$11-Assumptions!$D$11)),Assumptions!$F$11-SQRT((1-'Random Draws'!H1228)*(Assumptions!$F$11-Assumptions!$D$11)*(Assumptions!$F$11-Assumptions!$E$11)))</f>
        <v>0.162353255455022</v>
      </c>
      <c r="K1228" s="19" t="n">
        <f aca="false">MAX(G1228,I1228+Assumptions!$D$21)</f>
        <v>0.080031341275575</v>
      </c>
      <c r="L1228" s="28" t="n">
        <f aca="false">(F1228-Assumptions!$D$15)*(1-H1228)+Assumptions!$D$15-J1228</f>
        <v>0.145417036173748</v>
      </c>
      <c r="M1228" s="21" t="n">
        <f aca="false">Assumptions!$D$14*(1+E1228)^1*L1228-Assumptions!$D$14*(1+E1228)^0*E1228*Assumptions!$D$16</f>
        <v>22.4149311448005</v>
      </c>
      <c r="N1228" s="21" t="n">
        <f aca="false">Assumptions!$D$14*(1+E1228)^2*L1228-Assumptions!$D$14*(1+E1228)^1*E1228*Assumptions!$D$16</f>
        <v>24.1955667700798</v>
      </c>
      <c r="O1228" s="21" t="n">
        <f aca="false">Assumptions!$D$14*(1+E1228)^3*L1228-Assumptions!$D$14*(1+E1228)^2*E1228*Assumptions!$D$16</f>
        <v>26.1176555726869</v>
      </c>
      <c r="P1228" s="21" t="n">
        <f aca="false">Assumptions!$D$14*(1+E1228)^4*L1228-Assumptions!$D$14*(1+E1228)^3*E1228*Assumptions!$D$16</f>
        <v>28.1924345519786</v>
      </c>
      <c r="Q1228" s="21" t="n">
        <f aca="false">Assumptions!$D$14*(1+E1228)^5*L1228-Assumptions!$D$14*(1+E1228)^4*E1228*Assumptions!$D$16</f>
        <v>30.4320333712797</v>
      </c>
      <c r="R1228" s="21" t="n">
        <f aca="false">M1228/(1+K1228)+N1228/(1+K1228)^2+O1228/(1+K1228)^3+P1228/(1+K1228)^4+Q1228/(1+K1228)^5</f>
        <v>103.65619191514</v>
      </c>
      <c r="S1228" s="21" t="n">
        <f aca="false">Q1228*(1+I1228)/(K1228-I1228)</f>
        <v>467.724869482966</v>
      </c>
      <c r="T1228" s="21" t="n">
        <f aca="false">R1228+S1228/(1+K1228)^5</f>
        <v>421.935694361846</v>
      </c>
      <c r="U1228" s="8" t="n">
        <f aca="false">(T1228-Assumptions!$D$17)/Assumptions!$D$18</f>
        <v>9.47742777447384</v>
      </c>
    </row>
    <row r="1229" customFormat="false" ht="15" hidden="false" customHeight="false" outlineLevel="0" collapsed="false">
      <c r="B1229" s="2" t="n">
        <v>1224</v>
      </c>
      <c r="C1229" s="27" t="n">
        <f aca="false">NORMSDIST('Random Draws'!C1229)</f>
        <v>0.0407213673089741</v>
      </c>
      <c r="D1229" s="27" t="n">
        <f aca="false">NORMSDIST(Assumptions!$D$22*'Random Draws'!C1229+SQRT(1-Assumptions!$D$22^2)*'Random Draws'!D1229)</f>
        <v>0.317325054030265</v>
      </c>
      <c r="E1229" s="19" t="n">
        <f aca="false">IF(C1229&lt;(Assumptions!$E$6-Assumptions!$D$6)/(Assumptions!$F$6-Assumptions!$D$6),Assumptions!$D$6+SQRT(C1229*(Assumptions!$F$6-Assumptions!$D$6)*(Assumptions!$E$6-Assumptions!$D$6)),Assumptions!$F$6-SQRT((1-C1229)*(Assumptions!$F$6-Assumptions!$D$6)*(Assumptions!$F$6-Assumptions!$E$6)))</f>
        <v>0.0542690867452991</v>
      </c>
      <c r="F1229" s="19" t="n">
        <f aca="false">IF(D1229&lt;(Assumptions!$E$7-Assumptions!$D$7)/(Assumptions!$F$7-Assumptions!$D$7),Assumptions!$D$7+SQRT(D1229*(Assumptions!$F$7-Assumptions!$D$7)*(Assumptions!$E$7-Assumptions!$D$7)),Assumptions!$F$7-SQRT((1-D1229)*(Assumptions!$F$7-Assumptions!$D$7)*(Assumptions!$F$7-Assumptions!$E$7)))</f>
        <v>0.403634279232979</v>
      </c>
      <c r="G1229" s="19" t="n">
        <f aca="false">MIN(Assumptions!$D$24,MAX(Assumptions!$D$23,Assumptions!$D$8+Assumptions!$E$8*'Random Draws'!E1229))</f>
        <v>0.083181271067738</v>
      </c>
      <c r="H1229" s="19" t="n">
        <f aca="false">IF('Random Draws'!F1229&lt;(Assumptions!$E$9-Assumptions!$D$9)/(Assumptions!$F$9-Assumptions!$D$9),Assumptions!$D$9+SQRT('Random Draws'!F1229*(Assumptions!$F$9-Assumptions!$D$9)*(Assumptions!$E$9-Assumptions!$D$9)),Assumptions!$F$9-SQRT((1-'Random Draws'!F1229)*(Assumptions!$F$9-Assumptions!$D$9)*(Assumptions!$F$9-Assumptions!$E$9)))</f>
        <v>0.270631184466811</v>
      </c>
      <c r="I1229" s="19" t="n">
        <f aca="false">IF('Random Draws'!G1229&lt;(Assumptions!$E$10-Assumptions!$D$10)/(Assumptions!$F$10-Assumptions!$D$10),Assumptions!$D$10+SQRT('Random Draws'!G1229*(Assumptions!$F$10-Assumptions!$D$10)*(Assumptions!$E$10-Assumptions!$D$10)),Assumptions!$F$10-SQRT((1-'Random Draws'!G1229)*(Assumptions!$F$10-Assumptions!$D$10)*(Assumptions!$F$10-Assumptions!$E$10)))</f>
        <v>0.0194829690351256</v>
      </c>
      <c r="J1229" s="19" t="n">
        <f aca="false">IF('Random Draws'!H1229&lt;(Assumptions!$E$11-Assumptions!$D$11)/(Assumptions!$F$11-Assumptions!$D$11),Assumptions!$D$11+SQRT('Random Draws'!H1229*(Assumptions!$F$11-Assumptions!$D$11)*(Assumptions!$E$11-Assumptions!$D$11)),Assumptions!$F$11-SQRT((1-'Random Draws'!H1229)*(Assumptions!$F$11-Assumptions!$D$11)*(Assumptions!$F$11-Assumptions!$E$11)))</f>
        <v>0.184003425091684</v>
      </c>
      <c r="K1229" s="19" t="n">
        <f aca="false">MAX(G1229,I1229+Assumptions!$D$21)</f>
        <v>0.083181271067738</v>
      </c>
      <c r="L1229" s="28" t="n">
        <f aca="false">(F1229-Assumptions!$D$15)*(1-H1229)+Assumptions!$D$15-J1229</f>
        <v>0.145576885041752</v>
      </c>
      <c r="M1229" s="21" t="n">
        <f aca="false">Assumptions!$D$14*(1+E1229)^1*L1229-Assumptions!$D$14*(1+E1229)^0*E1229*Assumptions!$D$16</f>
        <v>22.018124871066</v>
      </c>
      <c r="N1229" s="21" t="n">
        <f aca="false">Assumptions!$D$14*(1+E1229)^2*L1229-Assumptions!$D$14*(1+E1229)^1*E1229*Assumptions!$D$16</f>
        <v>23.2130283996627</v>
      </c>
      <c r="O1229" s="21" t="n">
        <f aca="false">Assumptions!$D$14*(1+E1229)^3*L1229-Assumptions!$D$14*(1+E1229)^2*E1229*Assumptions!$D$16</f>
        <v>24.472778251505</v>
      </c>
      <c r="P1229" s="21" t="n">
        <f aca="false">Assumptions!$D$14*(1+E1229)^4*L1229-Assumptions!$D$14*(1+E1229)^3*E1229*Assumptions!$D$16</f>
        <v>25.8008935773344</v>
      </c>
      <c r="Q1229" s="21" t="n">
        <f aca="false">Assumptions!$D$14*(1+E1229)^5*L1229-Assumptions!$D$14*(1+E1229)^4*E1229*Assumptions!$D$16</f>
        <v>27.201084508989</v>
      </c>
      <c r="R1229" s="21" t="n">
        <f aca="false">M1229/(1+K1229)+N1229/(1+K1229)^2+O1229/(1+K1229)^3+P1229/(1+K1229)^4+Q1229/(1+K1229)^5</f>
        <v>96.3535422567015</v>
      </c>
      <c r="S1229" s="21" t="n">
        <f aca="false">Q1229*(1+I1229)/(K1229-I1229)</f>
        <v>435.349789732255</v>
      </c>
      <c r="T1229" s="21" t="n">
        <f aca="false">R1229+S1229/(1+K1229)^5</f>
        <v>388.319776381537</v>
      </c>
      <c r="U1229" s="8" t="n">
        <f aca="false">(T1229-Assumptions!$D$17)/Assumptions!$D$18</f>
        <v>8.13279105526149</v>
      </c>
    </row>
    <row r="1230" customFormat="false" ht="15" hidden="false" customHeight="false" outlineLevel="0" collapsed="false">
      <c r="B1230" s="2" t="n">
        <v>1225</v>
      </c>
      <c r="C1230" s="27" t="n">
        <f aca="false">NORMSDIST('Random Draws'!C1230)</f>
        <v>0.902801768419953</v>
      </c>
      <c r="D1230" s="27" t="n">
        <f aca="false">NORMSDIST(Assumptions!$D$22*'Random Draws'!C1230+SQRT(1-Assumptions!$D$22^2)*'Random Draws'!D1230)</f>
        <v>0.453859446873829</v>
      </c>
      <c r="E1230" s="19" t="n">
        <f aca="false">IF(C1230&lt;(Assumptions!$E$6-Assumptions!$D$6)/(Assumptions!$F$6-Assumptions!$D$6),Assumptions!$D$6+SQRT(C1230*(Assumptions!$F$6-Assumptions!$D$6)*(Assumptions!$E$6-Assumptions!$D$6)),Assumptions!$F$6-SQRT((1-C1230)*(Assumptions!$F$6-Assumptions!$D$6)*(Assumptions!$F$6-Assumptions!$E$6)))</f>
        <v>0.117954792858759</v>
      </c>
      <c r="F1230" s="19" t="n">
        <f aca="false">IF(D1230&lt;(Assumptions!$E$7-Assumptions!$D$7)/(Assumptions!$F$7-Assumptions!$D$7),Assumptions!$D$7+SQRT(D1230*(Assumptions!$F$7-Assumptions!$D$7)*(Assumptions!$E$7-Assumptions!$D$7)),Assumptions!$F$7-SQRT((1-D1230)*(Assumptions!$F$7-Assumptions!$D$7)*(Assumptions!$F$7-Assumptions!$E$7)))</f>
        <v>0.412183873766164</v>
      </c>
      <c r="G1230" s="19" t="n">
        <f aca="false">MIN(Assumptions!$D$24,MAX(Assumptions!$D$23,Assumptions!$D$8+Assumptions!$E$8*'Random Draws'!E1230))</f>
        <v>0.082143685364639</v>
      </c>
      <c r="H1230" s="19" t="n">
        <f aca="false">IF('Random Draws'!F1230&lt;(Assumptions!$E$9-Assumptions!$D$9)/(Assumptions!$F$9-Assumptions!$D$9),Assumptions!$D$9+SQRT('Random Draws'!F1230*(Assumptions!$F$9-Assumptions!$D$9)*(Assumptions!$E$9-Assumptions!$D$9)),Assumptions!$F$9-SQRT((1-'Random Draws'!F1230)*(Assumptions!$F$9-Assumptions!$D$9)*(Assumptions!$F$9-Assumptions!$E$9)))</f>
        <v>0.324170862677681</v>
      </c>
      <c r="I1230" s="19" t="n">
        <f aca="false">IF('Random Draws'!G1230&lt;(Assumptions!$E$10-Assumptions!$D$10)/(Assumptions!$F$10-Assumptions!$D$10),Assumptions!$D$10+SQRT('Random Draws'!G1230*(Assumptions!$F$10-Assumptions!$D$10)*(Assumptions!$E$10-Assumptions!$D$10)),Assumptions!$F$10-SQRT((1-'Random Draws'!G1230)*(Assumptions!$F$10-Assumptions!$D$10)*(Assumptions!$F$10-Assumptions!$E$10)))</f>
        <v>0.0165778378135695</v>
      </c>
      <c r="J1230" s="19" t="n">
        <f aca="false">IF('Random Draws'!H1230&lt;(Assumptions!$E$11-Assumptions!$D$11)/(Assumptions!$F$11-Assumptions!$D$11),Assumptions!$D$11+SQRT('Random Draws'!H1230*(Assumptions!$F$11-Assumptions!$D$11)*(Assumptions!$E$11-Assumptions!$D$11)),Assumptions!$F$11-SQRT((1-'Random Draws'!H1230)*(Assumptions!$F$11-Assumptions!$D$11)*(Assumptions!$F$11-Assumptions!$E$11)))</f>
        <v>0.146934537227805</v>
      </c>
      <c r="K1230" s="19" t="n">
        <f aca="false">MAX(G1230,I1230+Assumptions!$D$21)</f>
        <v>0.082143685364639</v>
      </c>
      <c r="L1230" s="28" t="n">
        <f aca="false">(F1230-Assumptions!$D$15)*(1-H1230)+Assumptions!$D$15-J1230</f>
        <v>0.173773546745852</v>
      </c>
      <c r="M1230" s="21" t="n">
        <f aca="false">Assumptions!$D$14*(1+E1230)^1*L1230-Assumptions!$D$14*(1+E1230)^0*E1230*Assumptions!$D$16</f>
        <v>27.6561872222701</v>
      </c>
      <c r="N1230" s="21" t="n">
        <f aca="false">Assumptions!$D$14*(1+E1230)^2*L1230-Assumptions!$D$14*(1+E1230)^1*E1230*Assumptions!$D$16</f>
        <v>30.918367057336</v>
      </c>
      <c r="O1230" s="21" t="n">
        <f aca="false">Assumptions!$D$14*(1+E1230)^3*L1230-Assumptions!$D$14*(1+E1230)^2*E1230*Assumptions!$D$16</f>
        <v>34.5653366391152</v>
      </c>
      <c r="P1230" s="21" t="n">
        <f aca="false">Assumptions!$D$14*(1+E1230)^4*L1230-Assumptions!$D$14*(1+E1230)^3*E1230*Assumptions!$D$16</f>
        <v>38.6424837624753</v>
      </c>
      <c r="Q1230" s="21" t="n">
        <f aca="false">Assumptions!$D$14*(1+E1230)^5*L1230-Assumptions!$D$14*(1+E1230)^4*E1230*Assumptions!$D$16</f>
        <v>43.200549930226</v>
      </c>
      <c r="R1230" s="21" t="n">
        <f aca="false">M1230/(1+K1230)+N1230/(1+K1230)^2+O1230/(1+K1230)^3+P1230/(1+K1230)^4+Q1230/(1+K1230)^5</f>
        <v>136.526272825192</v>
      </c>
      <c r="S1230" s="21" t="n">
        <f aca="false">Q1230*(1+I1230)/(K1230-I1230)</f>
        <v>669.810934819677</v>
      </c>
      <c r="T1230" s="21" t="n">
        <f aca="false">R1230+S1230/(1+K1230)^5</f>
        <v>587.890966996483</v>
      </c>
      <c r="U1230" s="8" t="n">
        <f aca="false">(T1230-Assumptions!$D$17)/Assumptions!$D$18</f>
        <v>16.1156386798593</v>
      </c>
    </row>
    <row r="1231" customFormat="false" ht="15" hidden="false" customHeight="false" outlineLevel="0" collapsed="false">
      <c r="B1231" s="2" t="n">
        <v>1226</v>
      </c>
      <c r="C1231" s="27" t="n">
        <f aca="false">NORMSDIST('Random Draws'!C1231)</f>
        <v>0.763531232990497</v>
      </c>
      <c r="D1231" s="27" t="n">
        <f aca="false">NORMSDIST(Assumptions!$D$22*'Random Draws'!C1231+SQRT(1-Assumptions!$D$22^2)*'Random Draws'!D1231)</f>
        <v>0.905726848259484</v>
      </c>
      <c r="E1231" s="19" t="n">
        <f aca="false">IF(C1231&lt;(Assumptions!$E$6-Assumptions!$D$6)/(Assumptions!$F$6-Assumptions!$D$6),Assumptions!$D$6+SQRT(C1231*(Assumptions!$F$6-Assumptions!$D$6)*(Assumptions!$E$6-Assumptions!$D$6)),Assumptions!$F$6-SQRT((1-C1231)*(Assumptions!$F$6-Assumptions!$D$6)*(Assumptions!$F$6-Assumptions!$E$6)))</f>
        <v>0.105614773011546</v>
      </c>
      <c r="F1231" s="19" t="n">
        <f aca="false">IF(D1231&lt;(Assumptions!$E$7-Assumptions!$D$7)/(Assumptions!$F$7-Assumptions!$D$7),Assumptions!$D$7+SQRT(D1231*(Assumptions!$F$7-Assumptions!$D$7)*(Assumptions!$E$7-Assumptions!$D$7)),Assumptions!$F$7-SQRT((1-D1231)*(Assumptions!$F$7-Assumptions!$D$7)*(Assumptions!$F$7-Assumptions!$E$7)))</f>
        <v>0.440581127556883</v>
      </c>
      <c r="G1231" s="19" t="n">
        <f aca="false">MIN(Assumptions!$D$24,MAX(Assumptions!$D$23,Assumptions!$D$8+Assumptions!$E$8*'Random Draws'!E1231))</f>
        <v>0.073230323578882</v>
      </c>
      <c r="H1231" s="19" t="n">
        <f aca="false">IF('Random Draws'!F1231&lt;(Assumptions!$E$9-Assumptions!$D$9)/(Assumptions!$F$9-Assumptions!$D$9),Assumptions!$D$9+SQRT('Random Draws'!F1231*(Assumptions!$F$9-Assumptions!$D$9)*(Assumptions!$E$9-Assumptions!$D$9)),Assumptions!$F$9-SQRT((1-'Random Draws'!F1231)*(Assumptions!$F$9-Assumptions!$D$9)*(Assumptions!$F$9-Assumptions!$E$9)))</f>
        <v>0.275989039091506</v>
      </c>
      <c r="I1231" s="19" t="n">
        <f aca="false">IF('Random Draws'!G1231&lt;(Assumptions!$E$10-Assumptions!$D$10)/(Assumptions!$F$10-Assumptions!$D$10),Assumptions!$D$10+SQRT('Random Draws'!G1231*(Assumptions!$F$10-Assumptions!$D$10)*(Assumptions!$E$10-Assumptions!$D$10)),Assumptions!$F$10-SQRT((1-'Random Draws'!G1231)*(Assumptions!$F$10-Assumptions!$D$10)*(Assumptions!$F$10-Assumptions!$E$10)))</f>
        <v>0.0218327448856242</v>
      </c>
      <c r="J1231" s="19" t="n">
        <f aca="false">IF('Random Draws'!H1231&lt;(Assumptions!$E$11-Assumptions!$D$11)/(Assumptions!$F$11-Assumptions!$D$11),Assumptions!$D$11+SQRT('Random Draws'!H1231*(Assumptions!$F$11-Assumptions!$D$11)*(Assumptions!$E$11-Assumptions!$D$11)),Assumptions!$F$11-SQRT((1-'Random Draws'!H1231)*(Assumptions!$F$11-Assumptions!$D$11)*(Assumptions!$F$11-Assumptions!$E$11)))</f>
        <v>0.140231195538574</v>
      </c>
      <c r="K1231" s="19" t="n">
        <f aca="false">MAX(G1231,I1231+Assumptions!$D$21)</f>
        <v>0.073230323578882</v>
      </c>
      <c r="L1231" s="28" t="n">
        <f aca="false">(F1231-Assumptions!$D$15)*(1-H1231)+Assumptions!$D$15-J1231</f>
        <v>0.214632945063929</v>
      </c>
      <c r="M1231" s="21" t="n">
        <f aca="false">Assumptions!$D$14*(1+E1231)^1*L1231-Assumptions!$D$14*(1+E1231)^0*E1231*Assumptions!$D$16</f>
        <v>33.9492721888598</v>
      </c>
      <c r="N1231" s="21" t="n">
        <f aca="false">Assumptions!$D$14*(1+E1231)^2*L1231-Assumptions!$D$14*(1+E1231)^1*E1231*Assumptions!$D$16</f>
        <v>37.5348168649934</v>
      </c>
      <c r="O1231" s="21" t="n">
        <f aca="false">Assumptions!$D$14*(1+E1231)^3*L1231-Assumptions!$D$14*(1+E1231)^2*E1231*Assumptions!$D$16</f>
        <v>41.4990480282196</v>
      </c>
      <c r="P1231" s="21" t="n">
        <f aca="false">Assumptions!$D$14*(1+E1231)^4*L1231-Assumptions!$D$14*(1+E1231)^3*E1231*Assumptions!$D$16</f>
        <v>45.8819605659152</v>
      </c>
      <c r="Q1231" s="21" t="n">
        <f aca="false">Assumptions!$D$14*(1+E1231)^5*L1231-Assumptions!$D$14*(1+E1231)^4*E1231*Assumptions!$D$16</f>
        <v>50.7277734164091</v>
      </c>
      <c r="R1231" s="21" t="n">
        <f aca="false">M1231/(1+K1231)+N1231/(1+K1231)^2+O1231/(1+K1231)^3+P1231/(1+K1231)^4+Q1231/(1+K1231)^5</f>
        <v>168.001469771292</v>
      </c>
      <c r="S1231" s="21" t="n">
        <f aca="false">Q1231*(1+I1231)/(K1231-I1231)</f>
        <v>1008.51637897925</v>
      </c>
      <c r="T1231" s="21" t="n">
        <f aca="false">R1231+S1231/(1+K1231)^5</f>
        <v>876.303164824209</v>
      </c>
      <c r="U1231" s="8" t="n">
        <f aca="false">(T1231-Assumptions!$D$17)/Assumptions!$D$18</f>
        <v>27.6521265929684</v>
      </c>
    </row>
    <row r="1232" customFormat="false" ht="15" hidden="false" customHeight="false" outlineLevel="0" collapsed="false">
      <c r="B1232" s="2" t="n">
        <v>1227</v>
      </c>
      <c r="C1232" s="27" t="n">
        <f aca="false">NORMSDIST('Random Draws'!C1232)</f>
        <v>0.850674496037362</v>
      </c>
      <c r="D1232" s="27" t="n">
        <f aca="false">NORMSDIST(Assumptions!$D$22*'Random Draws'!C1232+SQRT(1-Assumptions!$D$22^2)*'Random Draws'!D1232)</f>
        <v>0.78437610891103</v>
      </c>
      <c r="E1232" s="19" t="n">
        <f aca="false">IF(C1232&lt;(Assumptions!$E$6-Assumptions!$D$6)/(Assumptions!$F$6-Assumptions!$D$6),Assumptions!$D$6+SQRT(C1232*(Assumptions!$F$6-Assumptions!$D$6)*(Assumptions!$E$6-Assumptions!$D$6)),Assumptions!$F$6-SQRT((1-C1232)*(Assumptions!$F$6-Assumptions!$D$6)*(Assumptions!$F$6-Assumptions!$E$6)))</f>
        <v>0.112675514280902</v>
      </c>
      <c r="F1232" s="19" t="n">
        <f aca="false">IF(D1232&lt;(Assumptions!$E$7-Assumptions!$D$7)/(Assumptions!$F$7-Assumptions!$D$7),Assumptions!$D$7+SQRT(D1232*(Assumptions!$F$7-Assumptions!$D$7)*(Assumptions!$E$7-Assumptions!$D$7)),Assumptions!$F$7-SQRT((1-D1232)*(Assumptions!$F$7-Assumptions!$D$7)*(Assumptions!$F$7-Assumptions!$E$7)))</f>
        <v>0.430631725206341</v>
      </c>
      <c r="G1232" s="19" t="n">
        <f aca="false">MIN(Assumptions!$D$24,MAX(Assumptions!$D$23,Assumptions!$D$8+Assumptions!$E$8*'Random Draws'!E1232))</f>
        <v>0.087216755253251</v>
      </c>
      <c r="H1232" s="19" t="n">
        <f aca="false">IF('Random Draws'!F1232&lt;(Assumptions!$E$9-Assumptions!$D$9)/(Assumptions!$F$9-Assumptions!$D$9),Assumptions!$D$9+SQRT('Random Draws'!F1232*(Assumptions!$F$9-Assumptions!$D$9)*(Assumptions!$E$9-Assumptions!$D$9)),Assumptions!$F$9-SQRT((1-'Random Draws'!F1232)*(Assumptions!$F$9-Assumptions!$D$9)*(Assumptions!$F$9-Assumptions!$E$9)))</f>
        <v>0.33040326989324</v>
      </c>
      <c r="I1232" s="19" t="n">
        <f aca="false">IF('Random Draws'!G1232&lt;(Assumptions!$E$10-Assumptions!$D$10)/(Assumptions!$F$10-Assumptions!$D$10),Assumptions!$D$10+SQRT('Random Draws'!G1232*(Assumptions!$F$10-Assumptions!$D$10)*(Assumptions!$E$10-Assumptions!$D$10)),Assumptions!$F$10-SQRT((1-'Random Draws'!G1232)*(Assumptions!$F$10-Assumptions!$D$10)*(Assumptions!$F$10-Assumptions!$E$10)))</f>
        <v>0.0161693288452392</v>
      </c>
      <c r="J1232" s="19" t="n">
        <f aca="false">IF('Random Draws'!H1232&lt;(Assumptions!$E$11-Assumptions!$D$11)/(Assumptions!$F$11-Assumptions!$D$11),Assumptions!$D$11+SQRT('Random Draws'!H1232*(Assumptions!$F$11-Assumptions!$D$11)*(Assumptions!$E$11-Assumptions!$D$11)),Assumptions!$F$11-SQRT((1-'Random Draws'!H1232)*(Assumptions!$F$11-Assumptions!$D$11)*(Assumptions!$F$11-Assumptions!$E$11)))</f>
        <v>0.186771530202039</v>
      </c>
      <c r="K1232" s="19" t="n">
        <f aca="false">MAX(G1232,I1232+Assumptions!$D$21)</f>
        <v>0.087216755253251</v>
      </c>
      <c r="L1232" s="28" t="n">
        <f aca="false">(F1232-Assumptions!$D$15)*(1-H1232)+Assumptions!$D$15-J1232</f>
        <v>0.144530489962481</v>
      </c>
      <c r="M1232" s="21" t="n">
        <f aca="false">Assumptions!$D$14*(1+E1232)^1*L1232-Assumptions!$D$14*(1+E1232)^0*E1232*Assumptions!$D$16</f>
        <v>22.8281144138778</v>
      </c>
      <c r="N1232" s="21" t="n">
        <f aca="false">Assumptions!$D$14*(1+E1232)^2*L1232-Assumptions!$D$14*(1+E1232)^1*E1232*Assumptions!$D$16</f>
        <v>25.4002839455248</v>
      </c>
      <c r="O1232" s="21" t="n">
        <f aca="false">Assumptions!$D$14*(1+E1232)^3*L1232-Assumptions!$D$14*(1+E1232)^2*E1232*Assumptions!$D$16</f>
        <v>28.2622740019677</v>
      </c>
      <c r="P1232" s="21" t="n">
        <f aca="false">Assumptions!$D$14*(1+E1232)^4*L1232-Assumptions!$D$14*(1+E1232)^3*E1232*Assumptions!$D$16</f>
        <v>31.4467402598872</v>
      </c>
      <c r="Q1232" s="21" t="n">
        <f aca="false">Assumptions!$D$14*(1+E1232)^5*L1232-Assumptions!$D$14*(1+E1232)^4*E1232*Assumptions!$D$16</f>
        <v>34.9900178911279</v>
      </c>
      <c r="R1232" s="21" t="n">
        <f aca="false">M1232/(1+K1232)+N1232/(1+K1232)^2+O1232/(1+K1232)^3+P1232/(1+K1232)^4+Q1232/(1+K1232)^5</f>
        <v>110.017392422946</v>
      </c>
      <c r="S1232" s="21" t="n">
        <f aca="false">Q1232*(1+I1232)/(K1232-I1232)</f>
        <v>500.451385705659</v>
      </c>
      <c r="T1232" s="21" t="n">
        <f aca="false">R1232+S1232/(1+K1232)^5</f>
        <v>439.461096573761</v>
      </c>
      <c r="U1232" s="8" t="n">
        <f aca="false">(T1232-Assumptions!$D$17)/Assumptions!$D$18</f>
        <v>10.1784438629504</v>
      </c>
    </row>
    <row r="1233" customFormat="false" ht="15" hidden="false" customHeight="false" outlineLevel="0" collapsed="false">
      <c r="B1233" s="2" t="n">
        <v>1228</v>
      </c>
      <c r="C1233" s="27" t="n">
        <f aca="false">NORMSDIST('Random Draws'!C1233)</f>
        <v>0.401722153044158</v>
      </c>
      <c r="D1233" s="27" t="n">
        <f aca="false">NORMSDIST(Assumptions!$D$22*'Random Draws'!C1233+SQRT(1-Assumptions!$D$22^2)*'Random Draws'!D1233)</f>
        <v>0.0668113189198331</v>
      </c>
      <c r="E1233" s="19" t="n">
        <f aca="false">IF(C1233&lt;(Assumptions!$E$6-Assumptions!$D$6)/(Assumptions!$F$6-Assumptions!$D$6),Assumptions!$D$6+SQRT(C1233*(Assumptions!$F$6-Assumptions!$D$6)*(Assumptions!$E$6-Assumptions!$D$6)),Assumptions!$F$6-SQRT((1-C1233)*(Assumptions!$F$6-Assumptions!$D$6)*(Assumptions!$F$6-Assumptions!$E$6)))</f>
        <v>0.0848175274331459</v>
      </c>
      <c r="F1233" s="19" t="n">
        <f aca="false">IF(D1233&lt;(Assumptions!$E$7-Assumptions!$D$7)/(Assumptions!$F$7-Assumptions!$D$7),Assumptions!$D$7+SQRT(D1233*(Assumptions!$F$7-Assumptions!$D$7)*(Assumptions!$E$7-Assumptions!$D$7)),Assumptions!$F$7-SQRT((1-D1233)*(Assumptions!$F$7-Assumptions!$D$7)*(Assumptions!$F$7-Assumptions!$E$7)))</f>
        <v>0.380021686080822</v>
      </c>
      <c r="G1233" s="19" t="n">
        <f aca="false">MIN(Assumptions!$D$24,MAX(Assumptions!$D$23,Assumptions!$D$8+Assumptions!$E$8*'Random Draws'!E1233))</f>
        <v>0.078948528742135</v>
      </c>
      <c r="H1233" s="19" t="n">
        <f aca="false">IF('Random Draws'!F1233&lt;(Assumptions!$E$9-Assumptions!$D$9)/(Assumptions!$F$9-Assumptions!$D$9),Assumptions!$D$9+SQRT('Random Draws'!F1233*(Assumptions!$F$9-Assumptions!$D$9)*(Assumptions!$E$9-Assumptions!$D$9)),Assumptions!$F$9-SQRT((1-'Random Draws'!F1233)*(Assumptions!$F$9-Assumptions!$D$9)*(Assumptions!$F$9-Assumptions!$E$9)))</f>
        <v>0.310967577038771</v>
      </c>
      <c r="I1233" s="19" t="n">
        <f aca="false">IF('Random Draws'!G1233&lt;(Assumptions!$E$10-Assumptions!$D$10)/(Assumptions!$F$10-Assumptions!$D$10),Assumptions!$D$10+SQRT('Random Draws'!G1233*(Assumptions!$F$10-Assumptions!$D$10)*(Assumptions!$E$10-Assumptions!$D$10)),Assumptions!$F$10-SQRT((1-'Random Draws'!G1233)*(Assumptions!$F$10-Assumptions!$D$10)*(Assumptions!$F$10-Assumptions!$E$10)))</f>
        <v>0.0175601517352597</v>
      </c>
      <c r="J1233" s="19" t="n">
        <f aca="false">IF('Random Draws'!H1233&lt;(Assumptions!$E$11-Assumptions!$D$11)/(Assumptions!$F$11-Assumptions!$D$11),Assumptions!$D$11+SQRT('Random Draws'!H1233*(Assumptions!$F$11-Assumptions!$D$11)*(Assumptions!$E$11-Assumptions!$D$11)),Assumptions!$F$11-SQRT((1-'Random Draws'!H1233)*(Assumptions!$F$11-Assumptions!$D$11)*(Assumptions!$F$11-Assumptions!$E$11)))</f>
        <v>0.206602659437635</v>
      </c>
      <c r="K1233" s="19" t="n">
        <f aca="false">MAX(G1233,I1233+Assumptions!$D$21)</f>
        <v>0.078948528742135</v>
      </c>
      <c r="L1233" s="28" t="n">
        <f aca="false">(F1233-Assumptions!$D$15)*(1-H1233)+Assumptions!$D$15-J1233</f>
        <v>0.0956703887154863</v>
      </c>
      <c r="M1233" s="21" t="n">
        <f aca="false">Assumptions!$D$14*(1+E1233)^1*L1233-Assumptions!$D$14*(1+E1233)^0*E1233*Assumptions!$D$16</f>
        <v>14.6798563632266</v>
      </c>
      <c r="N1233" s="21" t="n">
        <f aca="false">Assumptions!$D$14*(1+E1233)^2*L1233-Assumptions!$D$14*(1+E1233)^1*E1233*Assumptions!$D$16</f>
        <v>15.9249654830292</v>
      </c>
      <c r="O1233" s="21" t="n">
        <f aca="false">Assumptions!$D$14*(1+E1233)^3*L1233-Assumptions!$D$14*(1+E1233)^2*E1233*Assumptions!$D$16</f>
        <v>17.2756816797579</v>
      </c>
      <c r="P1233" s="21" t="n">
        <f aca="false">Assumptions!$D$14*(1+E1233)^4*L1233-Assumptions!$D$14*(1+E1233)^3*E1233*Assumptions!$D$16</f>
        <v>18.7409622845571</v>
      </c>
      <c r="Q1233" s="21" t="n">
        <f aca="false">Assumptions!$D$14*(1+E1233)^5*L1233-Assumptions!$D$14*(1+E1233)^4*E1233*Assumptions!$D$16</f>
        <v>20.3305243672511</v>
      </c>
      <c r="R1233" s="21" t="n">
        <f aca="false">M1233/(1+K1233)+N1233/(1+K1233)^2+O1233/(1+K1233)^3+P1233/(1+K1233)^4+Q1233/(1+K1233)^5</f>
        <v>68.7726559262011</v>
      </c>
      <c r="S1233" s="21" t="n">
        <f aca="false">Q1233*(1+I1233)/(K1233-I1233)</f>
        <v>336.994272672829</v>
      </c>
      <c r="T1233" s="21" t="n">
        <f aca="false">R1233+S1233/(1+K1233)^5</f>
        <v>299.24503463433</v>
      </c>
      <c r="U1233" s="8" t="n">
        <f aca="false">(T1233-Assumptions!$D$17)/Assumptions!$D$18</f>
        <v>4.56980138537319</v>
      </c>
    </row>
    <row r="1234" customFormat="false" ht="15" hidden="false" customHeight="false" outlineLevel="0" collapsed="false">
      <c r="B1234" s="2" t="n">
        <v>1229</v>
      </c>
      <c r="C1234" s="27" t="n">
        <f aca="false">NORMSDIST('Random Draws'!C1234)</f>
        <v>0.701766851330303</v>
      </c>
      <c r="D1234" s="27" t="n">
        <f aca="false">NORMSDIST(Assumptions!$D$22*'Random Draws'!C1234+SQRT(1-Assumptions!$D$22^2)*'Random Draws'!D1234)</f>
        <v>0.39818699087384</v>
      </c>
      <c r="E1234" s="19" t="n">
        <f aca="false">IF(C1234&lt;(Assumptions!$E$6-Assumptions!$D$6)/(Assumptions!$F$6-Assumptions!$D$6),Assumptions!$D$6+SQRT(C1234*(Assumptions!$F$6-Assumptions!$D$6)*(Assumptions!$E$6-Assumptions!$D$6)),Assumptions!$F$6-SQRT((1-C1234)*(Assumptions!$F$6-Assumptions!$D$6)*(Assumptions!$F$6-Assumptions!$E$6)))</f>
        <v>0.101384384721353</v>
      </c>
      <c r="F1234" s="19" t="n">
        <f aca="false">IF(D1234&lt;(Assumptions!$E$7-Assumptions!$D$7)/(Assumptions!$F$7-Assumptions!$D$7),Assumptions!$D$7+SQRT(D1234*(Assumptions!$F$7-Assumptions!$D$7)*(Assumptions!$E$7-Assumptions!$D$7)),Assumptions!$F$7-SQRT((1-D1234)*(Assumptions!$F$7-Assumptions!$D$7)*(Assumptions!$F$7-Assumptions!$E$7)))</f>
        <v>0.408878645083953</v>
      </c>
      <c r="G1234" s="19" t="n">
        <f aca="false">MIN(Assumptions!$D$24,MAX(Assumptions!$D$23,Assumptions!$D$8+Assumptions!$E$8*'Random Draws'!E1234))</f>
        <v>0.091091180134644</v>
      </c>
      <c r="H1234" s="19" t="n">
        <f aca="false">IF('Random Draws'!F1234&lt;(Assumptions!$E$9-Assumptions!$D$9)/(Assumptions!$F$9-Assumptions!$D$9),Assumptions!$D$9+SQRT('Random Draws'!F1234*(Assumptions!$F$9-Assumptions!$D$9)*(Assumptions!$E$9-Assumptions!$D$9)),Assumptions!$F$9-SQRT((1-'Random Draws'!F1234)*(Assumptions!$F$9-Assumptions!$D$9)*(Assumptions!$F$9-Assumptions!$E$9)))</f>
        <v>0.269691932811837</v>
      </c>
      <c r="I1234" s="19" t="n">
        <f aca="false">IF('Random Draws'!G1234&lt;(Assumptions!$E$10-Assumptions!$D$10)/(Assumptions!$F$10-Assumptions!$D$10),Assumptions!$D$10+SQRT('Random Draws'!G1234*(Assumptions!$F$10-Assumptions!$D$10)*(Assumptions!$E$10-Assumptions!$D$10)),Assumptions!$F$10-SQRT((1-'Random Draws'!G1234)*(Assumptions!$F$10-Assumptions!$D$10)*(Assumptions!$F$10-Assumptions!$E$10)))</f>
        <v>0.0197468334288514</v>
      </c>
      <c r="J1234" s="19" t="n">
        <f aca="false">IF('Random Draws'!H1234&lt;(Assumptions!$E$11-Assumptions!$D$11)/(Assumptions!$F$11-Assumptions!$D$11),Assumptions!$D$11+SQRT('Random Draws'!H1234*(Assumptions!$F$11-Assumptions!$D$11)*(Assumptions!$E$11-Assumptions!$D$11)),Assumptions!$F$11-SQRT((1-'Random Draws'!H1234)*(Assumptions!$F$11-Assumptions!$D$11)*(Assumptions!$F$11-Assumptions!$E$11)))</f>
        <v>0.15750910895268</v>
      </c>
      <c r="K1234" s="19" t="n">
        <f aca="false">MAX(G1234,I1234+Assumptions!$D$21)</f>
        <v>0.091091180134644</v>
      </c>
      <c r="L1234" s="28" t="n">
        <f aca="false">(F1234-Assumptions!$D$15)*(1-H1234)+Assumptions!$D$15-J1234</f>
        <v>0.176158215318636</v>
      </c>
      <c r="M1234" s="21" t="n">
        <f aca="false">Assumptions!$D$14*(1+E1234)^1*L1234-Assumptions!$D$14*(1+E1234)^0*E1234*Assumptions!$D$16</f>
        <v>27.6915745273495</v>
      </c>
      <c r="N1234" s="21" t="n">
        <f aca="false">Assumptions!$D$14*(1+E1234)^2*L1234-Assumptions!$D$14*(1+E1234)^1*E1234*Assumptions!$D$16</f>
        <v>30.4990677727704</v>
      </c>
      <c r="O1234" s="21" t="n">
        <f aca="false">Assumptions!$D$14*(1+E1234)^3*L1234-Assumptions!$D$14*(1+E1234)^2*E1234*Assumptions!$D$16</f>
        <v>33.5911969934875</v>
      </c>
      <c r="P1234" s="21" t="n">
        <f aca="false">Assumptions!$D$14*(1+E1234)^4*L1234-Assumptions!$D$14*(1+E1234)^3*E1234*Assumptions!$D$16</f>
        <v>36.996819832726</v>
      </c>
      <c r="Q1234" s="21" t="n">
        <f aca="false">Assumptions!$D$14*(1+E1234)^5*L1234-Assumptions!$D$14*(1+E1234)^4*E1234*Assumptions!$D$16</f>
        <v>40.7477196481137</v>
      </c>
      <c r="R1234" s="21" t="n">
        <f aca="false">M1234/(1+K1234)+N1234/(1+K1234)^2+O1234/(1+K1234)^3+P1234/(1+K1234)^4+Q1234/(1+K1234)^5</f>
        <v>129.315516180391</v>
      </c>
      <c r="S1234" s="21" t="n">
        <f aca="false">Q1234*(1+I1234)/(K1234-I1234)</f>
        <v>582.419771141261</v>
      </c>
      <c r="T1234" s="21" t="n">
        <f aca="false">R1234+S1234/(1+K1234)^5</f>
        <v>505.959368856051</v>
      </c>
      <c r="U1234" s="8" t="n">
        <f aca="false">(T1234-Assumptions!$D$17)/Assumptions!$D$18</f>
        <v>12.838374754242</v>
      </c>
    </row>
    <row r="1235" customFormat="false" ht="15" hidden="false" customHeight="false" outlineLevel="0" collapsed="false">
      <c r="B1235" s="2" t="n">
        <v>1230</v>
      </c>
      <c r="C1235" s="27" t="n">
        <f aca="false">NORMSDIST('Random Draws'!C1235)</f>
        <v>0.472924920041106</v>
      </c>
      <c r="D1235" s="27" t="n">
        <f aca="false">NORMSDIST(Assumptions!$D$22*'Random Draws'!C1235+SQRT(1-Assumptions!$D$22^2)*'Random Draws'!D1235)</f>
        <v>0.0428754245503289</v>
      </c>
      <c r="E1235" s="19" t="n">
        <f aca="false">IF(C1235&lt;(Assumptions!$E$6-Assumptions!$D$6)/(Assumptions!$F$6-Assumptions!$D$6),Assumptions!$D$6+SQRT(C1235*(Assumptions!$F$6-Assumptions!$D$6)*(Assumptions!$E$6-Assumptions!$D$6)),Assumptions!$F$6-SQRT((1-C1235)*(Assumptions!$F$6-Assumptions!$D$6)*(Assumptions!$F$6-Assumptions!$E$6)))</f>
        <v>0.0886274058551917</v>
      </c>
      <c r="F1235" s="19" t="n">
        <f aca="false">IF(D1235&lt;(Assumptions!$E$7-Assumptions!$D$7)/(Assumptions!$F$7-Assumptions!$D$7),Assumptions!$D$7+SQRT(D1235*(Assumptions!$F$7-Assumptions!$D$7)*(Assumptions!$E$7-Assumptions!$D$7)),Assumptions!$F$7-SQRT((1-D1235)*(Assumptions!$F$7-Assumptions!$D$7)*(Assumptions!$F$7-Assumptions!$E$7)))</f>
        <v>0.376039094341701</v>
      </c>
      <c r="G1235" s="19" t="n">
        <f aca="false">MIN(Assumptions!$D$24,MAX(Assumptions!$D$23,Assumptions!$D$8+Assumptions!$E$8*'Random Draws'!E1235))</f>
        <v>0.091937089018497</v>
      </c>
      <c r="H1235" s="19" t="n">
        <f aca="false">IF('Random Draws'!F1235&lt;(Assumptions!$E$9-Assumptions!$D$9)/(Assumptions!$F$9-Assumptions!$D$9),Assumptions!$D$9+SQRT('Random Draws'!F1235*(Assumptions!$F$9-Assumptions!$D$9)*(Assumptions!$E$9-Assumptions!$D$9)),Assumptions!$F$9-SQRT((1-'Random Draws'!F1235)*(Assumptions!$F$9-Assumptions!$D$9)*(Assumptions!$F$9-Assumptions!$E$9)))</f>
        <v>0.318668418483219</v>
      </c>
      <c r="I1235" s="19" t="n">
        <f aca="false">IF('Random Draws'!G1235&lt;(Assumptions!$E$10-Assumptions!$D$10)/(Assumptions!$F$10-Assumptions!$D$10),Assumptions!$D$10+SQRT('Random Draws'!G1235*(Assumptions!$F$10-Assumptions!$D$10)*(Assumptions!$E$10-Assumptions!$D$10)),Assumptions!$F$10-SQRT((1-'Random Draws'!G1235)*(Assumptions!$F$10-Assumptions!$D$10)*(Assumptions!$F$10-Assumptions!$E$10)))</f>
        <v>0.0115114357386935</v>
      </c>
      <c r="J1235" s="19" t="n">
        <f aca="false">IF('Random Draws'!H1235&lt;(Assumptions!$E$11-Assumptions!$D$11)/(Assumptions!$F$11-Assumptions!$D$11),Assumptions!$D$11+SQRT('Random Draws'!H1235*(Assumptions!$F$11-Assumptions!$D$11)*(Assumptions!$E$11-Assumptions!$D$11)),Assumptions!$F$11-SQRT((1-'Random Draws'!H1235)*(Assumptions!$F$11-Assumptions!$D$11)*(Assumptions!$F$11-Assumptions!$E$11)))</f>
        <v>0.175704734014344</v>
      </c>
      <c r="K1235" s="19" t="n">
        <f aca="false">MAX(G1235,I1235+Assumptions!$D$21)</f>
        <v>0.091937089018497</v>
      </c>
      <c r="L1235" s="28" t="n">
        <f aca="false">(F1235-Assumptions!$D$15)*(1-H1235)+Assumptions!$D$15-J1235</f>
        <v>0.121929471248443</v>
      </c>
      <c r="M1235" s="21" t="n">
        <f aca="false">Assumptions!$D$14*(1+E1235)^1*L1235-Assumptions!$D$14*(1+E1235)^0*E1235*Assumptions!$D$16</f>
        <v>18.8611565619907</v>
      </c>
      <c r="N1235" s="21" t="n">
        <f aca="false">Assumptions!$D$14*(1+E1235)^2*L1235-Assumptions!$D$14*(1+E1235)^1*E1235*Assumptions!$D$16</f>
        <v>20.5327719395085</v>
      </c>
      <c r="O1235" s="21" t="n">
        <f aca="false">Assumptions!$D$14*(1+E1235)^3*L1235-Assumptions!$D$14*(1+E1235)^2*E1235*Assumptions!$D$16</f>
        <v>22.3525382515234</v>
      </c>
      <c r="P1235" s="21" t="n">
        <f aca="false">Assumptions!$D$14*(1+E1235)^4*L1235-Assumptions!$D$14*(1+E1235)^3*E1235*Assumptions!$D$16</f>
        <v>24.3335857310349</v>
      </c>
      <c r="Q1235" s="21" t="n">
        <f aca="false">Assumptions!$D$14*(1+E1235)^5*L1235-Assumptions!$D$14*(1+E1235)^4*E1235*Assumptions!$D$16</f>
        <v>26.4902083095314</v>
      </c>
      <c r="R1235" s="21" t="n">
        <f aca="false">M1235/(1+K1235)+N1235/(1+K1235)^2+O1235/(1+K1235)^3+P1235/(1+K1235)^4+Q1235/(1+K1235)^5</f>
        <v>85.8436154327808</v>
      </c>
      <c r="S1235" s="21" t="n">
        <f aca="false">Q1235*(1+I1235)/(K1235-I1235)</f>
        <v>333.166689326974</v>
      </c>
      <c r="T1235" s="21" t="n">
        <f aca="false">R1235+S1235/(1+K1235)^5</f>
        <v>300.465243635808</v>
      </c>
      <c r="U1235" s="8" t="n">
        <f aca="false">(T1235-Assumptions!$D$17)/Assumptions!$D$18</f>
        <v>4.61860974543233</v>
      </c>
    </row>
    <row r="1236" customFormat="false" ht="15" hidden="false" customHeight="false" outlineLevel="0" collapsed="false">
      <c r="B1236" s="2" t="n">
        <v>1231</v>
      </c>
      <c r="C1236" s="27" t="n">
        <f aca="false">NORMSDIST('Random Draws'!C1236)</f>
        <v>0.824250531534483</v>
      </c>
      <c r="D1236" s="27" t="n">
        <f aca="false">NORMSDIST(Assumptions!$D$22*'Random Draws'!C1236+SQRT(1-Assumptions!$D$22^2)*'Random Draws'!D1236)</f>
        <v>0.614646897430117</v>
      </c>
      <c r="E1236" s="19" t="n">
        <f aca="false">IF(C1236&lt;(Assumptions!$E$6-Assumptions!$D$6)/(Assumptions!$F$6-Assumptions!$D$6),Assumptions!$D$6+SQRT(C1236*(Assumptions!$F$6-Assumptions!$D$6)*(Assumptions!$E$6-Assumptions!$D$6)),Assumptions!$F$6-SQRT((1-C1236)*(Assumptions!$F$6-Assumptions!$D$6)*(Assumptions!$F$6-Assumptions!$E$6)))</f>
        <v>0.110356327111379</v>
      </c>
      <c r="F1236" s="19" t="n">
        <f aca="false">IF(D1236&lt;(Assumptions!$E$7-Assumptions!$D$7)/(Assumptions!$F$7-Assumptions!$D$7),Assumptions!$D$7+SQRT(D1236*(Assumptions!$F$7-Assumptions!$D$7)*(Assumptions!$E$7-Assumptions!$D$7)),Assumptions!$F$7-SQRT((1-D1236)*(Assumptions!$F$7-Assumptions!$D$7)*(Assumptions!$F$7-Assumptions!$E$7)))</f>
        <v>0.420739174610312</v>
      </c>
      <c r="G1236" s="19" t="n">
        <f aca="false">MIN(Assumptions!$D$24,MAX(Assumptions!$D$23,Assumptions!$D$8+Assumptions!$E$8*'Random Draws'!E1236))</f>
        <v>0.07639244673679</v>
      </c>
      <c r="H1236" s="19" t="n">
        <f aca="false">IF('Random Draws'!F1236&lt;(Assumptions!$E$9-Assumptions!$D$9)/(Assumptions!$F$9-Assumptions!$D$9),Assumptions!$D$9+SQRT('Random Draws'!F1236*(Assumptions!$F$9-Assumptions!$D$9)*(Assumptions!$E$9-Assumptions!$D$9)),Assumptions!$F$9-SQRT((1-'Random Draws'!F1236)*(Assumptions!$F$9-Assumptions!$D$9)*(Assumptions!$F$9-Assumptions!$E$9)))</f>
        <v>0.260280636618262</v>
      </c>
      <c r="I1236" s="19" t="n">
        <f aca="false">IF('Random Draws'!G1236&lt;(Assumptions!$E$10-Assumptions!$D$10)/(Assumptions!$F$10-Assumptions!$D$10),Assumptions!$D$10+SQRT('Random Draws'!G1236*(Assumptions!$F$10-Assumptions!$D$10)*(Assumptions!$E$10-Assumptions!$D$10)),Assumptions!$F$10-SQRT((1-'Random Draws'!G1236)*(Assumptions!$F$10-Assumptions!$D$10)*(Assumptions!$F$10-Assumptions!$E$10)))</f>
        <v>0.0219682263218001</v>
      </c>
      <c r="J1236" s="19" t="n">
        <f aca="false">IF('Random Draws'!H1236&lt;(Assumptions!$E$11-Assumptions!$D$11)/(Assumptions!$F$11-Assumptions!$D$11),Assumptions!$D$11+SQRT('Random Draws'!H1236*(Assumptions!$F$11-Assumptions!$D$11)*(Assumptions!$E$11-Assumptions!$D$11)),Assumptions!$F$11-SQRT((1-'Random Draws'!H1236)*(Assumptions!$F$11-Assumptions!$D$11)*(Assumptions!$F$11-Assumptions!$E$11)))</f>
        <v>0.187784641545871</v>
      </c>
      <c r="K1236" s="19" t="n">
        <f aca="false">MAX(G1236,I1236+Assumptions!$D$21)</f>
        <v>0.07639244673679</v>
      </c>
      <c r="L1236" s="28" t="n">
        <f aca="false">(F1236-Assumptions!$D$15)*(1-H1236)+Assumptions!$D$15-J1236</f>
        <v>0.157280755607001</v>
      </c>
      <c r="M1236" s="21" t="n">
        <f aca="false">Assumptions!$D$14*(1+E1236)^1*L1236-Assumptions!$D$14*(1+E1236)^0*E1236*Assumptions!$D$16</f>
        <v>24.8424138846238</v>
      </c>
      <c r="N1236" s="21" t="n">
        <f aca="false">Assumptions!$D$14*(1+E1236)^2*L1236-Assumptions!$D$14*(1+E1236)^1*E1236*Assumptions!$D$16</f>
        <v>27.5839314375116</v>
      </c>
      <c r="O1236" s="21" t="n">
        <f aca="false">Assumptions!$D$14*(1+E1236)^3*L1236-Assumptions!$D$14*(1+E1236)^2*E1236*Assumptions!$D$16</f>
        <v>30.6279927982475</v>
      </c>
      <c r="P1236" s="21" t="n">
        <f aca="false">Assumptions!$D$14*(1+E1236)^4*L1236-Assumptions!$D$14*(1+E1236)^3*E1236*Assumptions!$D$16</f>
        <v>34.0079855902558</v>
      </c>
      <c r="Q1236" s="21" t="n">
        <f aca="false">Assumptions!$D$14*(1+E1236)^5*L1236-Assumptions!$D$14*(1+E1236)^4*E1236*Assumptions!$D$16</f>
        <v>37.7609819724532</v>
      </c>
      <c r="R1236" s="21" t="n">
        <f aca="false">M1236/(1+K1236)+N1236/(1+K1236)^2+O1236/(1+K1236)^3+P1236/(1+K1236)^4+Q1236/(1+K1236)^5</f>
        <v>122.912389142826</v>
      </c>
      <c r="S1236" s="21" t="n">
        <f aca="false">Q1236*(1+I1236)/(K1236-I1236)</f>
        <v>709.068930639723</v>
      </c>
      <c r="T1236" s="21" t="n">
        <f aca="false">R1236+S1236/(1+K1236)^5</f>
        <v>613.634072469925</v>
      </c>
      <c r="U1236" s="8" t="n">
        <f aca="false">(T1236-Assumptions!$D$17)/Assumptions!$D$18</f>
        <v>17.145362898797</v>
      </c>
    </row>
    <row r="1237" customFormat="false" ht="15" hidden="false" customHeight="false" outlineLevel="0" collapsed="false">
      <c r="B1237" s="2" t="n">
        <v>1232</v>
      </c>
      <c r="C1237" s="27" t="n">
        <f aca="false">NORMSDIST('Random Draws'!C1237)</f>
        <v>0.494215032336498</v>
      </c>
      <c r="D1237" s="27" t="n">
        <f aca="false">NORMSDIST(Assumptions!$D$22*'Random Draws'!C1237+SQRT(1-Assumptions!$D$22^2)*'Random Draws'!D1237)</f>
        <v>0.991477333942955</v>
      </c>
      <c r="E1237" s="19" t="n">
        <f aca="false">IF(C1237&lt;(Assumptions!$E$6-Assumptions!$D$6)/(Assumptions!$F$6-Assumptions!$D$6),Assumptions!$D$6+SQRT(C1237*(Assumptions!$F$6-Assumptions!$D$6)*(Assumptions!$E$6-Assumptions!$D$6)),Assumptions!$F$6-SQRT((1-C1237)*(Assumptions!$F$6-Assumptions!$D$6)*(Assumptions!$F$6-Assumptions!$E$6)))</f>
        <v>0.0897099100952968</v>
      </c>
      <c r="F1237" s="19" t="n">
        <f aca="false">IF(D1237&lt;(Assumptions!$E$7-Assumptions!$D$7)/(Assumptions!$F$7-Assumptions!$D$7),Assumptions!$D$7+SQRT(D1237*(Assumptions!$F$7-Assumptions!$D$7)*(Assumptions!$E$7-Assumptions!$D$7)),Assumptions!$F$7-SQRT((1-D1237)*(Assumptions!$F$7-Assumptions!$D$7)*(Assumptions!$F$7-Assumptions!$E$7)))</f>
        <v>0.454161278887618</v>
      </c>
      <c r="G1237" s="19" t="n">
        <f aca="false">MIN(Assumptions!$D$24,MAX(Assumptions!$D$23,Assumptions!$D$8+Assumptions!$E$8*'Random Draws'!E1237))</f>
        <v>0.1084829291158</v>
      </c>
      <c r="H1237" s="19" t="n">
        <f aca="false">IF('Random Draws'!F1237&lt;(Assumptions!$E$9-Assumptions!$D$9)/(Assumptions!$F$9-Assumptions!$D$9),Assumptions!$D$9+SQRT('Random Draws'!F1237*(Assumptions!$F$9-Assumptions!$D$9)*(Assumptions!$E$9-Assumptions!$D$9)),Assumptions!$F$9-SQRT((1-'Random Draws'!F1237)*(Assumptions!$F$9-Assumptions!$D$9)*(Assumptions!$F$9-Assumptions!$E$9)))</f>
        <v>0.274621248129389</v>
      </c>
      <c r="I1237" s="19" t="n">
        <f aca="false">IF('Random Draws'!G1237&lt;(Assumptions!$E$10-Assumptions!$D$10)/(Assumptions!$F$10-Assumptions!$D$10),Assumptions!$D$10+SQRT('Random Draws'!G1237*(Assumptions!$F$10-Assumptions!$D$10)*(Assumptions!$E$10-Assumptions!$D$10)),Assumptions!$F$10-SQRT((1-'Random Draws'!G1237)*(Assumptions!$F$10-Assumptions!$D$10)*(Assumptions!$F$10-Assumptions!$E$10)))</f>
        <v>0.0192391933821222</v>
      </c>
      <c r="J1237" s="19" t="n">
        <f aca="false">IF('Random Draws'!H1237&lt;(Assumptions!$E$11-Assumptions!$D$11)/(Assumptions!$F$11-Assumptions!$D$11),Assumptions!$D$11+SQRT('Random Draws'!H1237*(Assumptions!$F$11-Assumptions!$D$11)*(Assumptions!$E$11-Assumptions!$D$11)),Assumptions!$F$11-SQRT((1-'Random Draws'!H1237)*(Assumptions!$F$11-Assumptions!$D$11)*(Assumptions!$F$11-Assumptions!$E$11)))</f>
        <v>0.143680951125662</v>
      </c>
      <c r="K1237" s="19" t="n">
        <f aca="false">MAX(G1237,I1237+Assumptions!$D$21)</f>
        <v>0.1084829291158</v>
      </c>
      <c r="L1237" s="28" t="n">
        <f aca="false">(F1237-Assumptions!$D$15)*(1-H1237)+Assumptions!$D$15-J1237</f>
        <v>0.221458752758619</v>
      </c>
      <c r="M1237" s="21" t="n">
        <f aca="false">Assumptions!$D$14*(1+E1237)^1*L1237-Assumptions!$D$14*(1+E1237)^0*E1237*Assumptions!$D$16</f>
        <v>34.6020025370551</v>
      </c>
      <c r="N1237" s="21" t="n">
        <f aca="false">Assumptions!$D$14*(1+E1237)^2*L1237-Assumptions!$D$14*(1+E1237)^1*E1237*Assumptions!$D$16</f>
        <v>37.7061450737716</v>
      </c>
      <c r="O1237" s="21" t="n">
        <f aca="false">Assumptions!$D$14*(1+E1237)^3*L1237-Assumptions!$D$14*(1+E1237)^2*E1237*Assumptions!$D$16</f>
        <v>41.0887599583798</v>
      </c>
      <c r="P1237" s="21" t="n">
        <f aca="false">Assumptions!$D$14*(1+E1237)^4*L1237-Assumptions!$D$14*(1+E1237)^3*E1237*Assumptions!$D$16</f>
        <v>44.7748289201733</v>
      </c>
      <c r="Q1237" s="21" t="n">
        <f aca="false">Assumptions!$D$14*(1+E1237)^5*L1237-Assumptions!$D$14*(1+E1237)^4*E1237*Assumptions!$D$16</f>
        <v>48.7915747971343</v>
      </c>
      <c r="R1237" s="21" t="n">
        <f aca="false">M1237/(1+K1237)+N1237/(1+K1237)^2+O1237/(1+K1237)^3+P1237/(1+K1237)^4+Q1237/(1+K1237)^5</f>
        <v>150.880359639016</v>
      </c>
      <c r="S1237" s="21" t="n">
        <f aca="false">Q1237*(1+I1237)/(K1237-I1237)</f>
        <v>557.241188204855</v>
      </c>
      <c r="T1237" s="21" t="n">
        <f aca="false">R1237+S1237/(1+K1237)^5</f>
        <v>483.84503664262</v>
      </c>
      <c r="U1237" s="8" t="n">
        <f aca="false">(T1237-Assumptions!$D$17)/Assumptions!$D$18</f>
        <v>11.9538014657048</v>
      </c>
    </row>
    <row r="1238" customFormat="false" ht="15" hidden="false" customHeight="false" outlineLevel="0" collapsed="false">
      <c r="B1238" s="2" t="n">
        <v>1233</v>
      </c>
      <c r="C1238" s="27" t="n">
        <f aca="false">NORMSDIST('Random Draws'!C1238)</f>
        <v>0.808972664061413</v>
      </c>
      <c r="D1238" s="27" t="n">
        <f aca="false">NORMSDIST(Assumptions!$D$22*'Random Draws'!C1238+SQRT(1-Assumptions!$D$22^2)*'Random Draws'!D1238)</f>
        <v>0.85224176913426</v>
      </c>
      <c r="E1238" s="19" t="n">
        <f aca="false">IF(C1238&lt;(Assumptions!$E$6-Assumptions!$D$6)/(Assumptions!$F$6-Assumptions!$D$6),Assumptions!$D$6+SQRT(C1238*(Assumptions!$F$6-Assumptions!$D$6)*(Assumptions!$E$6-Assumptions!$D$6)),Assumptions!$F$6-SQRT((1-C1238)*(Assumptions!$F$6-Assumptions!$D$6)*(Assumptions!$F$6-Assumptions!$E$6)))</f>
        <v>0.109094714372895</v>
      </c>
      <c r="F1238" s="19" t="n">
        <f aca="false">IF(D1238&lt;(Assumptions!$E$7-Assumptions!$D$7)/(Assumptions!$F$7-Assumptions!$D$7),Assumptions!$D$7+SQRT(D1238*(Assumptions!$F$7-Assumptions!$D$7)*(Assumptions!$E$7-Assumptions!$D$7)),Assumptions!$F$7-SQRT((1-D1238)*(Assumptions!$F$7-Assumptions!$D$7)*(Assumptions!$F$7-Assumptions!$E$7)))</f>
        <v>0.435688831301993</v>
      </c>
      <c r="G1238" s="19" t="n">
        <f aca="false">MIN(Assumptions!$D$24,MAX(Assumptions!$D$23,Assumptions!$D$8+Assumptions!$E$8*'Random Draws'!E1238))</f>
        <v>0.076591848093604</v>
      </c>
      <c r="H1238" s="19" t="n">
        <f aca="false">IF('Random Draws'!F1238&lt;(Assumptions!$E$9-Assumptions!$D$9)/(Assumptions!$F$9-Assumptions!$D$9),Assumptions!$D$9+SQRT('Random Draws'!F1238*(Assumptions!$F$9-Assumptions!$D$9)*(Assumptions!$E$9-Assumptions!$D$9)),Assumptions!$F$9-SQRT((1-'Random Draws'!F1238)*(Assumptions!$F$9-Assumptions!$D$9)*(Assumptions!$F$9-Assumptions!$E$9)))</f>
        <v>0.258026483633299</v>
      </c>
      <c r="I1238" s="19" t="n">
        <f aca="false">IF('Random Draws'!G1238&lt;(Assumptions!$E$10-Assumptions!$D$10)/(Assumptions!$F$10-Assumptions!$D$10),Assumptions!$D$10+SQRT('Random Draws'!G1238*(Assumptions!$F$10-Assumptions!$D$10)*(Assumptions!$E$10-Assumptions!$D$10)),Assumptions!$F$10-SQRT((1-'Random Draws'!G1238)*(Assumptions!$F$10-Assumptions!$D$10)*(Assumptions!$F$10-Assumptions!$E$10)))</f>
        <v>0.0189281802969908</v>
      </c>
      <c r="J1238" s="19" t="n">
        <f aca="false">IF('Random Draws'!H1238&lt;(Assumptions!$E$11-Assumptions!$D$11)/(Assumptions!$F$11-Assumptions!$D$11),Assumptions!$D$11+SQRT('Random Draws'!H1238*(Assumptions!$F$11-Assumptions!$D$11)*(Assumptions!$E$11-Assumptions!$D$11)),Assumptions!$F$11-SQRT((1-'Random Draws'!H1238)*(Assumptions!$F$11-Assumptions!$D$11)*(Assumptions!$F$11-Assumptions!$E$11)))</f>
        <v>0.142588538719625</v>
      </c>
      <c r="K1238" s="19" t="n">
        <f aca="false">MAX(G1238,I1238+Assumptions!$D$21)</f>
        <v>0.076591848093604</v>
      </c>
      <c r="L1238" s="28" t="n">
        <f aca="false">(F1238-Assumptions!$D$15)*(1-H1238)+Assumptions!$D$15-J1238</f>
        <v>0.214224478355542</v>
      </c>
      <c r="M1238" s="21" t="n">
        <f aca="false">Assumptions!$D$14*(1+E1238)^1*L1238-Assumptions!$D$14*(1+E1238)^0*E1238*Assumptions!$D$16</f>
        <v>33.9767473043241</v>
      </c>
      <c r="N1238" s="21" t="n">
        <f aca="false">Assumptions!$D$14*(1+E1238)^2*L1238-Assumptions!$D$14*(1+E1238)^1*E1238*Assumptions!$D$16</f>
        <v>37.6834308468094</v>
      </c>
      <c r="O1238" s="21" t="n">
        <f aca="false">Assumptions!$D$14*(1+E1238)^3*L1238-Assumptions!$D$14*(1+E1238)^2*E1238*Assumptions!$D$16</f>
        <v>41.7944939716328</v>
      </c>
      <c r="P1238" s="21" t="n">
        <f aca="false">Assumptions!$D$14*(1+E1238)^4*L1238-Assumptions!$D$14*(1+E1238)^3*E1238*Assumptions!$D$16</f>
        <v>46.3540523538278</v>
      </c>
      <c r="Q1238" s="21" t="n">
        <f aca="false">Assumptions!$D$14*(1+E1238)^5*L1238-Assumptions!$D$14*(1+E1238)^4*E1238*Assumptions!$D$16</f>
        <v>51.4110344553948</v>
      </c>
      <c r="R1238" s="21" t="n">
        <f aca="false">M1238/(1+K1238)+N1238/(1+K1238)^2+O1238/(1+K1238)^3+P1238/(1+K1238)^4+Q1238/(1+K1238)^5</f>
        <v>167.617730980857</v>
      </c>
      <c r="S1238" s="21" t="n">
        <f aca="false">Q1238*(1+I1238)/(K1238-I1238)</f>
        <v>908.442937927338</v>
      </c>
      <c r="T1238" s="21" t="n">
        <f aca="false">R1238+S1238/(1+K1238)^5</f>
        <v>795.737146613125</v>
      </c>
      <c r="U1238" s="8" t="n">
        <f aca="false">(T1238-Assumptions!$D$17)/Assumptions!$D$18</f>
        <v>24.429485864525</v>
      </c>
    </row>
    <row r="1239" customFormat="false" ht="15" hidden="false" customHeight="false" outlineLevel="0" collapsed="false">
      <c r="B1239" s="2" t="n">
        <v>1234</v>
      </c>
      <c r="C1239" s="27" t="n">
        <f aca="false">NORMSDIST('Random Draws'!C1239)</f>
        <v>0.785871272729359</v>
      </c>
      <c r="D1239" s="27" t="n">
        <f aca="false">NORMSDIST(Assumptions!$D$22*'Random Draws'!C1239+SQRT(1-Assumptions!$D$22^2)*'Random Draws'!D1239)</f>
        <v>0.132834457193893</v>
      </c>
      <c r="E1239" s="19" t="n">
        <f aca="false">IF(C1239&lt;(Assumptions!$E$6-Assumptions!$D$6)/(Assumptions!$F$6-Assumptions!$D$6),Assumptions!$D$6+SQRT(C1239*(Assumptions!$F$6-Assumptions!$D$6)*(Assumptions!$E$6-Assumptions!$D$6)),Assumptions!$F$6-SQRT((1-C1239)*(Assumptions!$F$6-Assumptions!$D$6)*(Assumptions!$F$6-Assumptions!$E$6)))</f>
        <v>0.107279308742736</v>
      </c>
      <c r="F1239" s="19" t="n">
        <f aca="false">IF(D1239&lt;(Assumptions!$E$7-Assumptions!$D$7)/(Assumptions!$F$7-Assumptions!$D$7),Assumptions!$D$7+SQRT(D1239*(Assumptions!$F$7-Assumptions!$D$7)*(Assumptions!$E$7-Assumptions!$D$7)),Assumptions!$F$7-SQRT((1-D1239)*(Assumptions!$F$7-Assumptions!$D$7)*(Assumptions!$F$7-Assumptions!$E$7)))</f>
        <v>0.388231307854284</v>
      </c>
      <c r="G1239" s="19" t="n">
        <f aca="false">MIN(Assumptions!$D$24,MAX(Assumptions!$D$23,Assumptions!$D$8+Assumptions!$E$8*'Random Draws'!E1239))</f>
        <v>0.078908558505994</v>
      </c>
      <c r="H1239" s="19" t="n">
        <f aca="false">IF('Random Draws'!F1239&lt;(Assumptions!$E$9-Assumptions!$D$9)/(Assumptions!$F$9-Assumptions!$D$9),Assumptions!$D$9+SQRT('Random Draws'!F1239*(Assumptions!$F$9-Assumptions!$D$9)*(Assumptions!$E$9-Assumptions!$D$9)),Assumptions!$F$9-SQRT((1-'Random Draws'!F1239)*(Assumptions!$F$9-Assumptions!$D$9)*(Assumptions!$F$9-Assumptions!$E$9)))</f>
        <v>0.248494294131569</v>
      </c>
      <c r="I1239" s="19" t="n">
        <f aca="false">IF('Random Draws'!G1239&lt;(Assumptions!$E$10-Assumptions!$D$10)/(Assumptions!$F$10-Assumptions!$D$10),Assumptions!$D$10+SQRT('Random Draws'!G1239*(Assumptions!$F$10-Assumptions!$D$10)*(Assumptions!$E$10-Assumptions!$D$10)),Assumptions!$F$10-SQRT((1-'Random Draws'!G1239)*(Assumptions!$F$10-Assumptions!$D$10)*(Assumptions!$F$10-Assumptions!$E$10)))</f>
        <v>0.0214537214277954</v>
      </c>
      <c r="J1239" s="19" t="n">
        <f aca="false">IF('Random Draws'!H1239&lt;(Assumptions!$E$11-Assumptions!$D$11)/(Assumptions!$F$11-Assumptions!$D$11),Assumptions!$D$11+SQRT('Random Draws'!H1239*(Assumptions!$F$11-Assumptions!$D$11)*(Assumptions!$E$11-Assumptions!$D$11)),Assumptions!$F$11-SQRT((1-'Random Draws'!H1239)*(Assumptions!$F$11-Assumptions!$D$11)*(Assumptions!$F$11-Assumptions!$E$11)))</f>
        <v>0.164327000626731</v>
      </c>
      <c r="K1239" s="19" t="n">
        <f aca="false">MAX(G1239,I1239+Assumptions!$D$21)</f>
        <v>0.078908558505994</v>
      </c>
      <c r="L1239" s="28" t="n">
        <f aca="false">(F1239-Assumptions!$D$15)*(1-H1239)+Assumptions!$D$15-J1239</f>
        <v>0.159735300659631</v>
      </c>
      <c r="M1239" s="21" t="n">
        <f aca="false">Assumptions!$D$14*(1+E1239)^1*L1239-Assumptions!$D$14*(1+E1239)^0*E1239*Assumptions!$D$16</f>
        <v>25.1797160349194</v>
      </c>
      <c r="N1239" s="21" t="n">
        <f aca="false">Assumptions!$D$14*(1+E1239)^2*L1239-Assumptions!$D$14*(1+E1239)^1*E1239*Assumptions!$D$16</f>
        <v>27.880978565484</v>
      </c>
      <c r="O1239" s="21" t="n">
        <f aca="false">Assumptions!$D$14*(1+E1239)^3*L1239-Assumptions!$D$14*(1+E1239)^2*E1239*Assumptions!$D$16</f>
        <v>30.8720306730601</v>
      </c>
      <c r="P1239" s="21" t="n">
        <f aca="false">Assumptions!$D$14*(1+E1239)^4*L1239-Assumptions!$D$14*(1+E1239)^3*E1239*Assumptions!$D$16</f>
        <v>34.1839607831505</v>
      </c>
      <c r="Q1239" s="21" t="n">
        <f aca="false">Assumptions!$D$14*(1+E1239)^5*L1239-Assumptions!$D$14*(1+E1239)^4*E1239*Assumptions!$D$16</f>
        <v>37.8511924660557</v>
      </c>
      <c r="R1239" s="21" t="n">
        <f aca="false">M1239/(1+K1239)+N1239/(1+K1239)^2+O1239/(1+K1239)^3+P1239/(1+K1239)^4+Q1239/(1+K1239)^5</f>
        <v>122.991142083675</v>
      </c>
      <c r="S1239" s="21" t="n">
        <f aca="false">Q1239*(1+I1239)/(K1239-I1239)</f>
        <v>672.932748069758</v>
      </c>
      <c r="T1239" s="21" t="n">
        <f aca="false">R1239+S1239/(1+K1239)^5</f>
        <v>583.29908896729</v>
      </c>
      <c r="U1239" s="8" t="n">
        <f aca="false">(T1239-Assumptions!$D$17)/Assumptions!$D$18</f>
        <v>15.9319635586916</v>
      </c>
    </row>
    <row r="1240" customFormat="false" ht="15" hidden="false" customHeight="false" outlineLevel="0" collapsed="false">
      <c r="B1240" s="2" t="n">
        <v>1235</v>
      </c>
      <c r="C1240" s="27" t="n">
        <f aca="false">NORMSDIST('Random Draws'!C1240)</f>
        <v>0.135053646316464</v>
      </c>
      <c r="D1240" s="27" t="n">
        <f aca="false">NORMSDIST(Assumptions!$D$22*'Random Draws'!C1240+SQRT(1-Assumptions!$D$22^2)*'Random Draws'!D1240)</f>
        <v>0.468786049077205</v>
      </c>
      <c r="E1240" s="19" t="n">
        <f aca="false">IF(C1240&lt;(Assumptions!$E$6-Assumptions!$D$6)/(Assumptions!$F$6-Assumptions!$D$6),Assumptions!$D$6+SQRT(C1240*(Assumptions!$F$6-Assumptions!$D$6)*(Assumptions!$E$6-Assumptions!$D$6)),Assumptions!$F$6-SQRT((1-C1240)*(Assumptions!$F$6-Assumptions!$D$6)*(Assumptions!$F$6-Assumptions!$E$6)))</f>
        <v>0.0659859237200127</v>
      </c>
      <c r="F1240" s="19" t="n">
        <f aca="false">IF(D1240&lt;(Assumptions!$E$7-Assumptions!$D$7)/(Assumptions!$F$7-Assumptions!$D$7),Assumptions!$D$7+SQRT(D1240*(Assumptions!$F$7-Assumptions!$D$7)*(Assumptions!$E$7-Assumptions!$D$7)),Assumptions!$F$7-SQRT((1-D1240)*(Assumptions!$F$7-Assumptions!$D$7)*(Assumptions!$F$7-Assumptions!$E$7)))</f>
        <v>0.413035047793542</v>
      </c>
      <c r="G1240" s="19" t="n">
        <f aca="false">MIN(Assumptions!$D$24,MAX(Assumptions!$D$23,Assumptions!$D$8+Assumptions!$E$8*'Random Draws'!E1240))</f>
        <v>0.095800394017347</v>
      </c>
      <c r="H1240" s="19" t="n">
        <f aca="false">IF('Random Draws'!F1240&lt;(Assumptions!$E$9-Assumptions!$D$9)/(Assumptions!$F$9-Assumptions!$D$9),Assumptions!$D$9+SQRT('Random Draws'!F1240*(Assumptions!$F$9-Assumptions!$D$9)*(Assumptions!$E$9-Assumptions!$D$9)),Assumptions!$F$9-SQRT((1-'Random Draws'!F1240)*(Assumptions!$F$9-Assumptions!$D$9)*(Assumptions!$F$9-Assumptions!$E$9)))</f>
        <v>0.302817253104499</v>
      </c>
      <c r="I1240" s="19" t="n">
        <f aca="false">IF('Random Draws'!G1240&lt;(Assumptions!$E$10-Assumptions!$D$10)/(Assumptions!$F$10-Assumptions!$D$10),Assumptions!$D$10+SQRT('Random Draws'!G1240*(Assumptions!$F$10-Assumptions!$D$10)*(Assumptions!$E$10-Assumptions!$D$10)),Assumptions!$F$10-SQRT((1-'Random Draws'!G1240)*(Assumptions!$F$10-Assumptions!$D$10)*(Assumptions!$F$10-Assumptions!$E$10)))</f>
        <v>0.0230136641144359</v>
      </c>
      <c r="J1240" s="19" t="n">
        <f aca="false">IF('Random Draws'!H1240&lt;(Assumptions!$E$11-Assumptions!$D$11)/(Assumptions!$F$11-Assumptions!$D$11),Assumptions!$D$11+SQRT('Random Draws'!H1240*(Assumptions!$F$11-Assumptions!$D$11)*(Assumptions!$E$11-Assumptions!$D$11)),Assumptions!$F$11-SQRT((1-'Random Draws'!H1240)*(Assumptions!$F$11-Assumptions!$D$11)*(Assumptions!$F$11-Assumptions!$E$11)))</f>
        <v>0.161391313336383</v>
      </c>
      <c r="K1240" s="19" t="n">
        <f aca="false">MAX(G1240,I1240+Assumptions!$D$21)</f>
        <v>0.095800394017347</v>
      </c>
      <c r="L1240" s="28" t="n">
        <f aca="false">(F1240-Assumptions!$D$15)*(1-H1240)+Assumptions!$D$15-J1240</f>
        <v>0.165935838752017</v>
      </c>
      <c r="M1240" s="21" t="n">
        <f aca="false">Assumptions!$D$14*(1+E1240)^1*L1240-Assumptions!$D$14*(1+E1240)^0*E1240*Assumptions!$D$16</f>
        <v>25.361325142615</v>
      </c>
      <c r="N1240" s="21" t="n">
        <f aca="false">Assumptions!$D$14*(1+E1240)^2*L1240-Assumptions!$D$14*(1+E1240)^1*E1240*Assumptions!$D$16</f>
        <v>27.034815608914</v>
      </c>
      <c r="O1240" s="21" t="n">
        <f aca="false">Assumptions!$D$14*(1+E1240)^3*L1240-Assumptions!$D$14*(1+E1240)^2*E1240*Assumptions!$D$16</f>
        <v>28.8187328894684</v>
      </c>
      <c r="P1240" s="21" t="n">
        <f aca="false">Assumptions!$D$14*(1+E1240)^4*L1240-Assumptions!$D$14*(1+E1240)^3*E1240*Assumptions!$D$16</f>
        <v>30.7203635996203</v>
      </c>
      <c r="Q1240" s="21" t="n">
        <f aca="false">Assumptions!$D$14*(1+E1240)^5*L1240-Assumptions!$D$14*(1+E1240)^4*E1240*Assumptions!$D$16</f>
        <v>32.7474751687559</v>
      </c>
      <c r="R1240" s="21" t="n">
        <f aca="false">M1240/(1+K1240)+N1240/(1+K1240)^2+O1240/(1+K1240)^3+P1240/(1+K1240)^4+Q1240/(1+K1240)^5</f>
        <v>109.592527175293</v>
      </c>
      <c r="S1240" s="21" t="n">
        <f aca="false">Q1240*(1+I1240)/(K1240-I1240)</f>
        <v>460.264042739274</v>
      </c>
      <c r="T1240" s="21" t="n">
        <f aca="false">R1240+S1240/(1+K1240)^5</f>
        <v>400.898766402004</v>
      </c>
      <c r="U1240" s="8" t="n">
        <f aca="false">(T1240-Assumptions!$D$17)/Assumptions!$D$18</f>
        <v>8.63595065608016</v>
      </c>
    </row>
    <row r="1241" customFormat="false" ht="15" hidden="false" customHeight="false" outlineLevel="0" collapsed="false">
      <c r="B1241" s="2" t="n">
        <v>1236</v>
      </c>
      <c r="C1241" s="27" t="n">
        <f aca="false">NORMSDIST('Random Draws'!C1241)</f>
        <v>0.269826058193207</v>
      </c>
      <c r="D1241" s="27" t="n">
        <f aca="false">NORMSDIST(Assumptions!$D$22*'Random Draws'!C1241+SQRT(1-Assumptions!$D$22^2)*'Random Draws'!D1241)</f>
        <v>0.777847377001401</v>
      </c>
      <c r="E1241" s="19" t="n">
        <f aca="false">IF(C1241&lt;(Assumptions!$E$6-Assumptions!$D$6)/(Assumptions!$F$6-Assumptions!$D$6),Assumptions!$D$6+SQRT(C1241*(Assumptions!$F$6-Assumptions!$D$6)*(Assumptions!$E$6-Assumptions!$D$6)),Assumptions!$F$6-SQRT((1-C1241)*(Assumptions!$F$6-Assumptions!$D$6)*(Assumptions!$F$6-Assumptions!$E$6)))</f>
        <v>0.0767305089941051</v>
      </c>
      <c r="F1241" s="19" t="n">
        <f aca="false">IF(D1241&lt;(Assumptions!$E$7-Assumptions!$D$7)/(Assumptions!$F$7-Assumptions!$D$7),Assumptions!$D$7+SQRT(D1241*(Assumptions!$F$7-Assumptions!$D$7)*(Assumptions!$E$7-Assumptions!$D$7)),Assumptions!$F$7-SQRT((1-D1241)*(Assumptions!$F$7-Assumptions!$D$7)*(Assumptions!$F$7-Assumptions!$E$7)))</f>
        <v>0.430190429523484</v>
      </c>
      <c r="G1241" s="19" t="n">
        <f aca="false">MIN(Assumptions!$D$24,MAX(Assumptions!$D$23,Assumptions!$D$8+Assumptions!$E$8*'Random Draws'!E1241))</f>
        <v>0.076275992046724</v>
      </c>
      <c r="H1241" s="19" t="n">
        <f aca="false">IF('Random Draws'!F1241&lt;(Assumptions!$E$9-Assumptions!$D$9)/(Assumptions!$F$9-Assumptions!$D$9),Assumptions!$D$9+SQRT('Random Draws'!F1241*(Assumptions!$F$9-Assumptions!$D$9)*(Assumptions!$E$9-Assumptions!$D$9)),Assumptions!$F$9-SQRT((1-'Random Draws'!F1241)*(Assumptions!$F$9-Assumptions!$D$9)*(Assumptions!$F$9-Assumptions!$E$9)))</f>
        <v>0.297437529850279</v>
      </c>
      <c r="I1241" s="19" t="n">
        <f aca="false">IF('Random Draws'!G1241&lt;(Assumptions!$E$10-Assumptions!$D$10)/(Assumptions!$F$10-Assumptions!$D$10),Assumptions!$D$10+SQRT('Random Draws'!G1241*(Assumptions!$F$10-Assumptions!$D$10)*(Assumptions!$E$10-Assumptions!$D$10)),Assumptions!$F$10-SQRT((1-'Random Draws'!G1241)*(Assumptions!$F$10-Assumptions!$D$10)*(Assumptions!$F$10-Assumptions!$E$10)))</f>
        <v>0.0183402041808849</v>
      </c>
      <c r="J1241" s="19" t="n">
        <f aca="false">IF('Random Draws'!H1241&lt;(Assumptions!$E$11-Assumptions!$D$11)/(Assumptions!$F$11-Assumptions!$D$11),Assumptions!$D$11+SQRT('Random Draws'!H1241*(Assumptions!$F$11-Assumptions!$D$11)*(Assumptions!$E$11-Assumptions!$D$11)),Assumptions!$F$11-SQRT((1-'Random Draws'!H1241)*(Assumptions!$F$11-Assumptions!$D$11)*(Assumptions!$F$11-Assumptions!$E$11)))</f>
        <v>0.184139891406746</v>
      </c>
      <c r="K1241" s="19" t="n">
        <f aca="false">MAX(G1241,I1241+Assumptions!$D$21)</f>
        <v>0.076275992046724</v>
      </c>
      <c r="L1241" s="28" t="n">
        <f aca="false">(F1241-Assumptions!$D$15)*(1-H1241)+Assumptions!$D$15-J1241</f>
        <v>0.156762638274579</v>
      </c>
      <c r="M1241" s="21" t="n">
        <f aca="false">Assumptions!$D$14*(1+E1241)^1*L1241-Assumptions!$D$14*(1+E1241)^0*E1241*Assumptions!$D$16</f>
        <v>24.1409340044693</v>
      </c>
      <c r="N1241" s="21" t="n">
        <f aca="false">Assumptions!$D$14*(1+E1241)^2*L1241-Assumptions!$D$14*(1+E1241)^1*E1241*Assumptions!$D$16</f>
        <v>25.9932801582253</v>
      </c>
      <c r="O1241" s="21" t="n">
        <f aca="false">Assumptions!$D$14*(1+E1241)^3*L1241-Assumptions!$D$14*(1+E1241)^2*E1241*Assumptions!$D$16</f>
        <v>27.9877577751923</v>
      </c>
      <c r="P1241" s="21" t="n">
        <f aca="false">Assumptions!$D$14*(1+E1241)^4*L1241-Assumptions!$D$14*(1+E1241)^3*E1241*Assumptions!$D$16</f>
        <v>30.1352726748866</v>
      </c>
      <c r="Q1241" s="21" t="n">
        <f aca="false">Assumptions!$D$14*(1+E1241)^5*L1241-Assumptions!$D$14*(1+E1241)^4*E1241*Assumptions!$D$16</f>
        <v>32.4475674859068</v>
      </c>
      <c r="R1241" s="21" t="n">
        <f aca="false">M1241/(1+K1241)+N1241/(1+K1241)^2+O1241/(1+K1241)^3+P1241/(1+K1241)^4+Q1241/(1+K1241)^5</f>
        <v>112.245058327952</v>
      </c>
      <c r="S1241" s="21" t="n">
        <f aca="false">Q1241*(1+I1241)/(K1241-I1241)</f>
        <v>570.332495957208</v>
      </c>
      <c r="T1241" s="21" t="n">
        <f aca="false">R1241+S1241/(1+K1241)^5</f>
        <v>507.165717484032</v>
      </c>
      <c r="U1241" s="8" t="n">
        <f aca="false">(T1241-Assumptions!$D$17)/Assumptions!$D$18</f>
        <v>12.8866286993613</v>
      </c>
    </row>
    <row r="1242" customFormat="false" ht="15" hidden="false" customHeight="false" outlineLevel="0" collapsed="false">
      <c r="B1242" s="2" t="n">
        <v>1237</v>
      </c>
      <c r="C1242" s="27" t="n">
        <f aca="false">NORMSDIST('Random Draws'!C1242)</f>
        <v>0.845936590383534</v>
      </c>
      <c r="D1242" s="27" t="n">
        <f aca="false">NORMSDIST(Assumptions!$D$22*'Random Draws'!C1242+SQRT(1-Assumptions!$D$22^2)*'Random Draws'!D1242)</f>
        <v>0.93900951578749</v>
      </c>
      <c r="E1242" s="19" t="n">
        <f aca="false">IF(C1242&lt;(Assumptions!$E$6-Assumptions!$D$6)/(Assumptions!$F$6-Assumptions!$D$6),Assumptions!$D$6+SQRT(C1242*(Assumptions!$F$6-Assumptions!$D$6)*(Assumptions!$E$6-Assumptions!$D$6)),Assumptions!$F$6-SQRT((1-C1242)*(Assumptions!$F$6-Assumptions!$D$6)*(Assumptions!$F$6-Assumptions!$E$6)))</f>
        <v>0.112245413927022</v>
      </c>
      <c r="F1242" s="19" t="n">
        <f aca="false">IF(D1242&lt;(Assumptions!$E$7-Assumptions!$D$7)/(Assumptions!$F$7-Assumptions!$D$7),Assumptions!$D$7+SQRT(D1242*(Assumptions!$F$7-Assumptions!$D$7)*(Assumptions!$E$7-Assumptions!$D$7)),Assumptions!$F$7-SQRT((1-D1242)*(Assumptions!$F$7-Assumptions!$D$7)*(Assumptions!$F$7-Assumptions!$E$7)))</f>
        <v>0.444380719067446</v>
      </c>
      <c r="G1242" s="19" t="n">
        <f aca="false">MIN(Assumptions!$D$24,MAX(Assumptions!$D$23,Assumptions!$D$8+Assumptions!$E$8*'Random Draws'!E1242))</f>
        <v>0.095533772667506</v>
      </c>
      <c r="H1242" s="19" t="n">
        <f aca="false">IF('Random Draws'!F1242&lt;(Assumptions!$E$9-Assumptions!$D$9)/(Assumptions!$F$9-Assumptions!$D$9),Assumptions!$D$9+SQRT('Random Draws'!F1242*(Assumptions!$F$9-Assumptions!$D$9)*(Assumptions!$E$9-Assumptions!$D$9)),Assumptions!$F$9-SQRT((1-'Random Draws'!F1242)*(Assumptions!$F$9-Assumptions!$D$9)*(Assumptions!$F$9-Assumptions!$E$9)))</f>
        <v>0.297668609146331</v>
      </c>
      <c r="I1242" s="19" t="n">
        <f aca="false">IF('Random Draws'!G1242&lt;(Assumptions!$E$10-Assumptions!$D$10)/(Assumptions!$F$10-Assumptions!$D$10),Assumptions!$D$10+SQRT('Random Draws'!G1242*(Assumptions!$F$10-Assumptions!$D$10)*(Assumptions!$E$10-Assumptions!$D$10)),Assumptions!$F$10-SQRT((1-'Random Draws'!G1242)*(Assumptions!$F$10-Assumptions!$D$10)*(Assumptions!$F$10-Assumptions!$E$10)))</f>
        <v>0.0141318505662263</v>
      </c>
      <c r="J1242" s="19" t="n">
        <f aca="false">IF('Random Draws'!H1242&lt;(Assumptions!$E$11-Assumptions!$D$11)/(Assumptions!$F$11-Assumptions!$D$11),Assumptions!$D$11+SQRT('Random Draws'!H1242*(Assumptions!$F$11-Assumptions!$D$11)*(Assumptions!$E$11-Assumptions!$D$11)),Assumptions!$F$11-SQRT((1-'Random Draws'!H1242)*(Assumptions!$F$11-Assumptions!$D$11)*(Assumptions!$F$11-Assumptions!$E$11)))</f>
        <v>0.150121967612824</v>
      </c>
      <c r="K1242" s="19" t="n">
        <f aca="false">MAX(G1242,I1242+Assumptions!$D$21)</f>
        <v>0.095533772667506</v>
      </c>
      <c r="L1242" s="28" t="n">
        <f aca="false">(F1242-Assumptions!$D$15)*(1-H1242)+Assumptions!$D$15-J1242</f>
        <v>0.200677480067392</v>
      </c>
      <c r="M1242" s="21" t="n">
        <f aca="false">Assumptions!$D$14*(1+E1242)^1*L1242-Assumptions!$D$14*(1+E1242)^0*E1242*Assumptions!$D$16</f>
        <v>31.8761104475088</v>
      </c>
      <c r="N1242" s="21" t="n">
        <f aca="false">Assumptions!$D$14*(1+E1242)^2*L1242-Assumptions!$D$14*(1+E1242)^1*E1242*Assumptions!$D$16</f>
        <v>35.4540576590729</v>
      </c>
      <c r="O1242" s="21" t="n">
        <f aca="false">Assumptions!$D$14*(1+E1242)^3*L1242-Assumptions!$D$14*(1+E1242)^2*E1242*Assumptions!$D$16</f>
        <v>39.4336130364081</v>
      </c>
      <c r="P1242" s="21" t="n">
        <f aca="false">Assumptions!$D$14*(1+E1242)^4*L1242-Assumptions!$D$14*(1+E1242)^3*E1242*Assumptions!$D$16</f>
        <v>43.8598552543177</v>
      </c>
      <c r="Q1242" s="21" t="n">
        <f aca="false">Assumptions!$D$14*(1+E1242)^5*L1242-Assumptions!$D$14*(1+E1242)^4*E1242*Assumptions!$D$16</f>
        <v>48.7829228621179</v>
      </c>
      <c r="R1242" s="21" t="n">
        <f aca="false">M1242/(1+K1242)+N1242/(1+K1242)^2+O1242/(1+K1242)^3+P1242/(1+K1242)^4+Q1242/(1+K1242)^5</f>
        <v>149.988788233418</v>
      </c>
      <c r="S1242" s="21" t="n">
        <f aca="false">Q1242*(1+I1242)/(K1242-I1242)</f>
        <v>607.753656930066</v>
      </c>
      <c r="T1242" s="21" t="n">
        <f aca="false">R1242+S1242/(1+K1242)^5</f>
        <v>535.111143521057</v>
      </c>
      <c r="U1242" s="8" t="n">
        <f aca="false">(T1242-Assumptions!$D$17)/Assumptions!$D$18</f>
        <v>14.0044457408423</v>
      </c>
    </row>
    <row r="1243" customFormat="false" ht="15" hidden="false" customHeight="false" outlineLevel="0" collapsed="false">
      <c r="B1243" s="2" t="n">
        <v>1238</v>
      </c>
      <c r="C1243" s="27" t="n">
        <f aca="false">NORMSDIST('Random Draws'!C1243)</f>
        <v>0.745466451147475</v>
      </c>
      <c r="D1243" s="27" t="n">
        <f aca="false">NORMSDIST(Assumptions!$D$22*'Random Draws'!C1243+SQRT(1-Assumptions!$D$22^2)*'Random Draws'!D1243)</f>
        <v>0.450107363316677</v>
      </c>
      <c r="E1243" s="19" t="n">
        <f aca="false">IF(C1243&lt;(Assumptions!$E$6-Assumptions!$D$6)/(Assumptions!$F$6-Assumptions!$D$6),Assumptions!$D$6+SQRT(C1243*(Assumptions!$F$6-Assumptions!$D$6)*(Assumptions!$E$6-Assumptions!$D$6)),Assumptions!$F$6-SQRT((1-C1243)*(Assumptions!$F$6-Assumptions!$D$6)*(Assumptions!$F$6-Assumptions!$E$6)))</f>
        <v>0.10432553091828</v>
      </c>
      <c r="F1243" s="19" t="n">
        <f aca="false">IF(D1243&lt;(Assumptions!$E$7-Assumptions!$D$7)/(Assumptions!$F$7-Assumptions!$D$7),Assumptions!$D$7+SQRT(D1243*(Assumptions!$F$7-Assumptions!$D$7)*(Assumptions!$E$7-Assumptions!$D$7)),Assumptions!$F$7-SQRT((1-D1243)*(Assumptions!$F$7-Assumptions!$D$7)*(Assumptions!$F$7-Assumptions!$E$7)))</f>
        <v>0.411967722481364</v>
      </c>
      <c r="G1243" s="19" t="n">
        <f aca="false">MIN(Assumptions!$D$24,MAX(Assumptions!$D$23,Assumptions!$D$8+Assumptions!$E$8*'Random Draws'!E1243))</f>
        <v>0.092345560785563</v>
      </c>
      <c r="H1243" s="19" t="n">
        <f aca="false">IF('Random Draws'!F1243&lt;(Assumptions!$E$9-Assumptions!$D$9)/(Assumptions!$F$9-Assumptions!$D$9),Assumptions!$D$9+SQRT('Random Draws'!F1243*(Assumptions!$F$9-Assumptions!$D$9)*(Assumptions!$E$9-Assumptions!$D$9)),Assumptions!$F$9-SQRT((1-'Random Draws'!F1243)*(Assumptions!$F$9-Assumptions!$D$9)*(Assumptions!$F$9-Assumptions!$E$9)))</f>
        <v>0.284828823517445</v>
      </c>
      <c r="I1243" s="19" t="n">
        <f aca="false">IF('Random Draws'!G1243&lt;(Assumptions!$E$10-Assumptions!$D$10)/(Assumptions!$F$10-Assumptions!$D$10),Assumptions!$D$10+SQRT('Random Draws'!G1243*(Assumptions!$F$10-Assumptions!$D$10)*(Assumptions!$E$10-Assumptions!$D$10)),Assumptions!$F$10-SQRT((1-'Random Draws'!G1243)*(Assumptions!$F$10-Assumptions!$D$10)*(Assumptions!$F$10-Assumptions!$E$10)))</f>
        <v>0.0201914088609504</v>
      </c>
      <c r="J1243" s="19" t="n">
        <f aca="false">IF('Random Draws'!H1243&lt;(Assumptions!$E$11-Assumptions!$D$11)/(Assumptions!$F$11-Assumptions!$D$11),Assumptions!$D$11+SQRT('Random Draws'!H1243*(Assumptions!$F$11-Assumptions!$D$11)*(Assumptions!$E$11-Assumptions!$D$11)),Assumptions!$F$11-SQRT((1-'Random Draws'!H1243)*(Assumptions!$F$11-Assumptions!$D$11)*(Assumptions!$F$11-Assumptions!$E$11)))</f>
        <v>0.169264604757862</v>
      </c>
      <c r="K1243" s="19" t="n">
        <f aca="false">MAX(G1243,I1243+Assumptions!$D$21)</f>
        <v>0.092345560785563</v>
      </c>
      <c r="L1243" s="28" t="n">
        <f aca="false">(F1243-Assumptions!$D$15)*(1-H1243)+Assumptions!$D$15-J1243</f>
        <v>0.162390583059242</v>
      </c>
      <c r="M1243" s="21" t="n">
        <f aca="false">Assumptions!$D$14*(1+E1243)^1*L1243-Assumptions!$D$14*(1+E1243)^0*E1243*Assumptions!$D$16</f>
        <v>25.5493336341943</v>
      </c>
      <c r="N1243" s="21" t="n">
        <f aca="false">Assumptions!$D$14*(1+E1243)^2*L1243-Assumptions!$D$14*(1+E1243)^1*E1243*Assumptions!$D$16</f>
        <v>28.2147814301899</v>
      </c>
      <c r="O1243" s="21" t="n">
        <f aca="false">Assumptions!$D$14*(1+E1243)^3*L1243-Assumptions!$D$14*(1+E1243)^2*E1243*Assumptions!$D$16</f>
        <v>31.1583034826377</v>
      </c>
      <c r="P1243" s="21" t="n">
        <f aca="false">Assumptions!$D$14*(1+E1243)^4*L1243-Assumptions!$D$14*(1+E1243)^3*E1243*Assumptions!$D$16</f>
        <v>34.4089100359767</v>
      </c>
      <c r="Q1243" s="21" t="n">
        <f aca="false">Assumptions!$D$14*(1+E1243)^5*L1243-Assumptions!$D$14*(1+E1243)^4*E1243*Assumptions!$D$16</f>
        <v>37.9986378437993</v>
      </c>
      <c r="R1243" s="21" t="n">
        <f aca="false">M1243/(1+K1243)+N1243/(1+K1243)^2+O1243/(1+K1243)^3+P1243/(1+K1243)^4+Q1243/(1+K1243)^5</f>
        <v>119.540572473726</v>
      </c>
      <c r="S1243" s="21" t="n">
        <f aca="false">Q1243*(1+I1243)/(K1243-I1243)</f>
        <v>537.264770531371</v>
      </c>
      <c r="T1243" s="21" t="n">
        <f aca="false">R1243+S1243/(1+K1243)^5</f>
        <v>464.992900368194</v>
      </c>
      <c r="U1243" s="8" t="n">
        <f aca="false">(T1243-Assumptions!$D$17)/Assumptions!$D$18</f>
        <v>11.1997160147278</v>
      </c>
    </row>
    <row r="1244" customFormat="false" ht="15" hidden="false" customHeight="false" outlineLevel="0" collapsed="false">
      <c r="B1244" s="2" t="n">
        <v>1239</v>
      </c>
      <c r="C1244" s="27" t="n">
        <f aca="false">NORMSDIST('Random Draws'!C1244)</f>
        <v>0.27617056737387</v>
      </c>
      <c r="D1244" s="27" t="n">
        <f aca="false">NORMSDIST(Assumptions!$D$22*'Random Draws'!C1244+SQRT(1-Assumptions!$D$22^2)*'Random Draws'!D1244)</f>
        <v>0.18203426094265</v>
      </c>
      <c r="E1244" s="19" t="n">
        <f aca="false">IF(C1244&lt;(Assumptions!$E$6-Assumptions!$D$6)/(Assumptions!$F$6-Assumptions!$D$6),Assumptions!$D$6+SQRT(C1244*(Assumptions!$F$6-Assumptions!$D$6)*(Assumptions!$E$6-Assumptions!$D$6)),Assumptions!$F$6-SQRT((1-C1244)*(Assumptions!$F$6-Assumptions!$D$6)*(Assumptions!$F$6-Assumptions!$E$6)))</f>
        <v>0.07715982826749</v>
      </c>
      <c r="F1244" s="19" t="n">
        <f aca="false">IF(D1244&lt;(Assumptions!$E$7-Assumptions!$D$7)/(Assumptions!$F$7-Assumptions!$D$7),Assumptions!$D$7+SQRT(D1244*(Assumptions!$F$7-Assumptions!$D$7)*(Assumptions!$E$7-Assumptions!$D$7)),Assumptions!$F$7-SQRT((1-D1244)*(Assumptions!$F$7-Assumptions!$D$7)*(Assumptions!$F$7-Assumptions!$E$7)))</f>
        <v>0.39304853348722</v>
      </c>
      <c r="G1244" s="19" t="n">
        <f aca="false">MIN(Assumptions!$D$24,MAX(Assumptions!$D$23,Assumptions!$D$8+Assumptions!$E$8*'Random Draws'!E1244))</f>
        <v>0.078276730168667</v>
      </c>
      <c r="H1244" s="19" t="n">
        <f aca="false">IF('Random Draws'!F1244&lt;(Assumptions!$E$9-Assumptions!$D$9)/(Assumptions!$F$9-Assumptions!$D$9),Assumptions!$D$9+SQRT('Random Draws'!F1244*(Assumptions!$F$9-Assumptions!$D$9)*(Assumptions!$E$9-Assumptions!$D$9)),Assumptions!$F$9-SQRT((1-'Random Draws'!F1244)*(Assumptions!$F$9-Assumptions!$D$9)*(Assumptions!$F$9-Assumptions!$E$9)))</f>
        <v>0.267514736157187</v>
      </c>
      <c r="I1244" s="19" t="n">
        <f aca="false">IF('Random Draws'!G1244&lt;(Assumptions!$E$10-Assumptions!$D$10)/(Assumptions!$F$10-Assumptions!$D$10),Assumptions!$D$10+SQRT('Random Draws'!G1244*(Assumptions!$F$10-Assumptions!$D$10)*(Assumptions!$E$10-Assumptions!$D$10)),Assumptions!$F$10-SQRT((1-'Random Draws'!G1244)*(Assumptions!$F$10-Assumptions!$D$10)*(Assumptions!$F$10-Assumptions!$E$10)))</f>
        <v>0.0219373741022607</v>
      </c>
      <c r="J1244" s="19" t="n">
        <f aca="false">IF('Random Draws'!H1244&lt;(Assumptions!$E$11-Assumptions!$D$11)/(Assumptions!$F$11-Assumptions!$D$11),Assumptions!$D$11+SQRT('Random Draws'!H1244*(Assumptions!$F$11-Assumptions!$D$11)*(Assumptions!$E$11-Assumptions!$D$11)),Assumptions!$F$11-SQRT((1-'Random Draws'!H1244)*(Assumptions!$F$11-Assumptions!$D$11)*(Assumptions!$F$11-Assumptions!$E$11)))</f>
        <v>0.190026555001201</v>
      </c>
      <c r="K1244" s="19" t="n">
        <f aca="false">MAX(G1244,I1244+Assumptions!$D$21)</f>
        <v>0.078276730168667</v>
      </c>
      <c r="L1244" s="28" t="n">
        <f aca="false">(F1244-Assumptions!$D$15)*(1-H1244)+Assumptions!$D$15-J1244</f>
        <v>0.13265261945365</v>
      </c>
      <c r="M1244" s="21" t="n">
        <f aca="false">Assumptions!$D$14*(1+E1244)^1*L1244-Assumptions!$D$14*(1+E1244)^0*E1244*Assumptions!$D$16</f>
        <v>20.3831253015757</v>
      </c>
      <c r="N1244" s="21" t="n">
        <f aca="false">Assumptions!$D$14*(1+E1244)^2*L1244-Assumptions!$D$14*(1+E1244)^1*E1244*Assumptions!$D$16</f>
        <v>21.9558837494</v>
      </c>
      <c r="O1244" s="21" t="n">
        <f aca="false">Assumptions!$D$14*(1+E1244)^3*L1244-Assumptions!$D$14*(1+E1244)^2*E1244*Assumptions!$D$16</f>
        <v>23.6499959689647</v>
      </c>
      <c r="P1244" s="21" t="n">
        <f aca="false">Assumptions!$D$14*(1+E1244)^4*L1244-Assumptions!$D$14*(1+E1244)^3*E1244*Assumptions!$D$16</f>
        <v>25.4748255964569</v>
      </c>
      <c r="Q1244" s="21" t="n">
        <f aca="false">Assumptions!$D$14*(1+E1244)^5*L1244-Assumptions!$D$14*(1+E1244)^4*E1244*Assumptions!$D$16</f>
        <v>27.4404587646238</v>
      </c>
      <c r="R1244" s="21" t="n">
        <f aca="false">M1244/(1+K1244)+N1244/(1+K1244)^2+O1244/(1+K1244)^3+P1244/(1+K1244)^4+Q1244/(1+K1244)^5</f>
        <v>94.3215313016399</v>
      </c>
      <c r="S1244" s="21" t="n">
        <f aca="false">Q1244*(1+I1244)/(K1244-I1244)</f>
        <v>497.741407286015</v>
      </c>
      <c r="T1244" s="21" t="n">
        <f aca="false">R1244+S1244/(1+K1244)^5</f>
        <v>435.791572087093</v>
      </c>
      <c r="U1244" s="8" t="n">
        <f aca="false">(T1244-Assumptions!$D$17)/Assumptions!$D$18</f>
        <v>10.0316628834837</v>
      </c>
    </row>
    <row r="1245" customFormat="false" ht="15" hidden="false" customHeight="false" outlineLevel="0" collapsed="false">
      <c r="B1245" s="2" t="n">
        <v>1240</v>
      </c>
      <c r="C1245" s="27" t="n">
        <f aca="false">NORMSDIST('Random Draws'!C1245)</f>
        <v>0.124149205099603</v>
      </c>
      <c r="D1245" s="27" t="n">
        <f aca="false">NORMSDIST(Assumptions!$D$22*'Random Draws'!C1245+SQRT(1-Assumptions!$D$22^2)*'Random Draws'!D1245)</f>
        <v>0.80669447623433</v>
      </c>
      <c r="E1245" s="19" t="n">
        <f aca="false">IF(C1245&lt;(Assumptions!$E$6-Assumptions!$D$6)/(Assumptions!$F$6-Assumptions!$D$6),Assumptions!$D$6+SQRT(C1245*(Assumptions!$F$6-Assumptions!$D$6)*(Assumptions!$E$6-Assumptions!$D$6)),Assumptions!$F$6-SQRT((1-C1245)*(Assumptions!$F$6-Assumptions!$D$6)*(Assumptions!$F$6-Assumptions!$E$6)))</f>
        <v>0.0649147752447823</v>
      </c>
      <c r="F1245" s="19" t="n">
        <f aca="false">IF(D1245&lt;(Assumptions!$E$7-Assumptions!$D$7)/(Assumptions!$F$7-Assumptions!$D$7),Assumptions!$D$7+SQRT(D1245*(Assumptions!$F$7-Assumptions!$D$7)*(Assumptions!$E$7-Assumptions!$D$7)),Assumptions!$F$7-SQRT((1-D1245)*(Assumptions!$F$7-Assumptions!$D$7)*(Assumptions!$F$7-Assumptions!$E$7)))</f>
        <v>0.432193128635845</v>
      </c>
      <c r="G1245" s="19" t="n">
        <f aca="false">MIN(Assumptions!$D$24,MAX(Assumptions!$D$23,Assumptions!$D$8+Assumptions!$E$8*'Random Draws'!E1245))</f>
        <v>0.097653881300676</v>
      </c>
      <c r="H1245" s="19" t="n">
        <f aca="false">IF('Random Draws'!F1245&lt;(Assumptions!$E$9-Assumptions!$D$9)/(Assumptions!$F$9-Assumptions!$D$9),Assumptions!$D$9+SQRT('Random Draws'!F1245*(Assumptions!$F$9-Assumptions!$D$9)*(Assumptions!$E$9-Assumptions!$D$9)),Assumptions!$F$9-SQRT((1-'Random Draws'!F1245)*(Assumptions!$F$9-Assumptions!$D$9)*(Assumptions!$F$9-Assumptions!$E$9)))</f>
        <v>0.264339701757952</v>
      </c>
      <c r="I1245" s="19" t="n">
        <f aca="false">IF('Random Draws'!G1245&lt;(Assumptions!$E$10-Assumptions!$D$10)/(Assumptions!$F$10-Assumptions!$D$10),Assumptions!$D$10+SQRT('Random Draws'!G1245*(Assumptions!$F$10-Assumptions!$D$10)*(Assumptions!$E$10-Assumptions!$D$10)),Assumptions!$F$10-SQRT((1-'Random Draws'!G1245)*(Assumptions!$F$10-Assumptions!$D$10)*(Assumptions!$F$10-Assumptions!$E$10)))</f>
        <v>0.0212829312537861</v>
      </c>
      <c r="J1245" s="19" t="n">
        <f aca="false">IF('Random Draws'!H1245&lt;(Assumptions!$E$11-Assumptions!$D$11)/(Assumptions!$F$11-Assumptions!$D$11),Assumptions!$D$11+SQRT('Random Draws'!H1245*(Assumptions!$F$11-Assumptions!$D$11)*(Assumptions!$E$11-Assumptions!$D$11)),Assumptions!$F$11-SQRT((1-'Random Draws'!H1245)*(Assumptions!$F$11-Assumptions!$D$11)*(Assumptions!$F$11-Assumptions!$E$11)))</f>
        <v>0.156736139735634</v>
      </c>
      <c r="K1245" s="19" t="n">
        <f aca="false">MAX(G1245,I1245+Assumptions!$D$21)</f>
        <v>0.097653881300676</v>
      </c>
      <c r="L1245" s="28" t="n">
        <f aca="false">(F1245-Assumptions!$D$15)*(1-H1245)+Assumptions!$D$15-J1245</f>
        <v>0.195575347403309</v>
      </c>
      <c r="M1245" s="21" t="n">
        <f aca="false">Assumptions!$D$14*(1+E1245)^1*L1245-Assumptions!$D$14*(1+E1245)^0*E1245*Assumptions!$D$16</f>
        <v>29.9169269105804</v>
      </c>
      <c r="N1245" s="21" t="n">
        <f aca="false">Assumptions!$D$14*(1+E1245)^2*L1245-Assumptions!$D$14*(1+E1245)^1*E1245*Assumptions!$D$16</f>
        <v>31.8589774969953</v>
      </c>
      <c r="O1245" s="21" t="n">
        <f aca="false">Assumptions!$D$14*(1+E1245)^3*L1245-Assumptions!$D$14*(1+E1245)^2*E1245*Assumptions!$D$16</f>
        <v>33.9270958607414</v>
      </c>
      <c r="P1245" s="21" t="n">
        <f aca="false">Assumptions!$D$14*(1+E1245)^4*L1245-Assumptions!$D$14*(1+E1245)^3*E1245*Assumptions!$D$16</f>
        <v>36.1294656632496</v>
      </c>
      <c r="Q1245" s="21" t="n">
        <f aca="false">Assumptions!$D$14*(1+E1245)^5*L1245-Assumptions!$D$14*(1+E1245)^4*E1245*Assumptions!$D$16</f>
        <v>38.4748018064935</v>
      </c>
      <c r="R1245" s="21" t="n">
        <f aca="false">M1245/(1+K1245)+N1245/(1+K1245)^2+O1245/(1+K1245)^3+P1245/(1+K1245)^4+Q1245/(1+K1245)^5</f>
        <v>128.386264206058</v>
      </c>
      <c r="S1245" s="21" t="n">
        <f aca="false">Q1245*(1+I1245)/(K1245-I1245)</f>
        <v>514.510535016506</v>
      </c>
      <c r="T1245" s="21" t="n">
        <f aca="false">R1245+S1245/(1+K1245)^5</f>
        <v>451.285624563837</v>
      </c>
      <c r="U1245" s="8" t="n">
        <f aca="false">(T1245-Assumptions!$D$17)/Assumptions!$D$18</f>
        <v>10.6514249825535</v>
      </c>
    </row>
    <row r="1246" customFormat="false" ht="15" hidden="false" customHeight="false" outlineLevel="0" collapsed="false">
      <c r="B1246" s="2" t="n">
        <v>1241</v>
      </c>
      <c r="C1246" s="27" t="n">
        <f aca="false">NORMSDIST('Random Draws'!C1246)</f>
        <v>0.59484395417028</v>
      </c>
      <c r="D1246" s="27" t="n">
        <f aca="false">NORMSDIST(Assumptions!$D$22*'Random Draws'!C1246+SQRT(1-Assumptions!$D$22^2)*'Random Draws'!D1246)</f>
        <v>0.530319974804243</v>
      </c>
      <c r="E1246" s="19" t="n">
        <f aca="false">IF(C1246&lt;(Assumptions!$E$6-Assumptions!$D$6)/(Assumptions!$F$6-Assumptions!$D$6),Assumptions!$D$6+SQRT(C1246*(Assumptions!$F$6-Assumptions!$D$6)*(Assumptions!$E$6-Assumptions!$D$6)),Assumptions!$F$6-SQRT((1-C1246)*(Assumptions!$F$6-Assumptions!$D$6)*(Assumptions!$F$6-Assumptions!$E$6)))</f>
        <v>0.0949913316221353</v>
      </c>
      <c r="F1246" s="19" t="n">
        <f aca="false">IF(D1246&lt;(Assumptions!$E$7-Assumptions!$D$7)/(Assumptions!$F$7-Assumptions!$D$7),Assumptions!$D$7+SQRT(D1246*(Assumptions!$F$7-Assumptions!$D$7)*(Assumptions!$E$7-Assumptions!$D$7)),Assumptions!$F$7-SQRT((1-D1246)*(Assumptions!$F$7-Assumptions!$D$7)*(Assumptions!$F$7-Assumptions!$E$7)))</f>
        <v>0.416408508656279</v>
      </c>
      <c r="G1246" s="19" t="n">
        <f aca="false">MIN(Assumptions!$D$24,MAX(Assumptions!$D$23,Assumptions!$D$8+Assumptions!$E$8*'Random Draws'!E1246))</f>
        <v>0.075851866725599</v>
      </c>
      <c r="H1246" s="19" t="n">
        <f aca="false">IF('Random Draws'!F1246&lt;(Assumptions!$E$9-Assumptions!$D$9)/(Assumptions!$F$9-Assumptions!$D$9),Assumptions!$D$9+SQRT('Random Draws'!F1246*(Assumptions!$F$9-Assumptions!$D$9)*(Assumptions!$E$9-Assumptions!$D$9)),Assumptions!$F$9-SQRT((1-'Random Draws'!F1246)*(Assumptions!$F$9-Assumptions!$D$9)*(Assumptions!$F$9-Assumptions!$E$9)))</f>
        <v>0.273421676955314</v>
      </c>
      <c r="I1246" s="19" t="n">
        <f aca="false">IF('Random Draws'!G1246&lt;(Assumptions!$E$10-Assumptions!$D$10)/(Assumptions!$F$10-Assumptions!$D$10),Assumptions!$D$10+SQRT('Random Draws'!G1246*(Assumptions!$F$10-Assumptions!$D$10)*(Assumptions!$E$10-Assumptions!$D$10)),Assumptions!$F$10-SQRT((1-'Random Draws'!G1246)*(Assumptions!$F$10-Assumptions!$D$10)*(Assumptions!$F$10-Assumptions!$E$10)))</f>
        <v>0.0175884897345997</v>
      </c>
      <c r="J1246" s="19" t="n">
        <f aca="false">IF('Random Draws'!H1246&lt;(Assumptions!$E$11-Assumptions!$D$11)/(Assumptions!$F$11-Assumptions!$D$11),Assumptions!$D$11+SQRT('Random Draws'!H1246*(Assumptions!$F$11-Assumptions!$D$11)*(Assumptions!$E$11-Assumptions!$D$11)),Assumptions!$F$11-SQRT((1-'Random Draws'!H1246)*(Assumptions!$F$11-Assumptions!$D$11)*(Assumptions!$F$11-Assumptions!$E$11)))</f>
        <v>0.181966362756581</v>
      </c>
      <c r="K1246" s="19" t="n">
        <f aca="false">MAX(G1246,I1246+Assumptions!$D$21)</f>
        <v>0.075851866725599</v>
      </c>
      <c r="L1246" s="28" t="n">
        <f aca="false">(F1246-Assumptions!$D$15)*(1-H1246)+Assumptions!$D$15-J1246</f>
        <v>0.156131851168628</v>
      </c>
      <c r="M1246" s="21" t="n">
        <f aca="false">Assumptions!$D$14*(1+E1246)^1*L1246-Assumptions!$D$14*(1+E1246)^0*E1246*Assumptions!$D$16</f>
        <v>24.3764261323096</v>
      </c>
      <c r="N1246" s="21" t="n">
        <f aca="false">Assumptions!$D$14*(1+E1246)^2*L1246-Assumptions!$D$14*(1+E1246)^1*E1246*Assumptions!$D$16</f>
        <v>26.6919753108063</v>
      </c>
      <c r="O1246" s="21" t="n">
        <f aca="false">Assumptions!$D$14*(1+E1246)^3*L1246-Assumptions!$D$14*(1+E1246)^2*E1246*Assumptions!$D$16</f>
        <v>29.2274815892049</v>
      </c>
      <c r="P1246" s="21" t="n">
        <f aca="false">Assumptions!$D$14*(1+E1246)^4*L1246-Assumptions!$D$14*(1+E1246)^3*E1246*Assumptions!$D$16</f>
        <v>32.0038389853249</v>
      </c>
      <c r="Q1246" s="21" t="n">
        <f aca="false">Assumptions!$D$14*(1+E1246)^5*L1246-Assumptions!$D$14*(1+E1246)^4*E1246*Assumptions!$D$16</f>
        <v>35.0439262675614</v>
      </c>
      <c r="R1246" s="21" t="n">
        <f aca="false">M1246/(1+K1246)+N1246/(1+K1246)^2+O1246/(1+K1246)^3+P1246/(1+K1246)^4+Q1246/(1+K1246)^5</f>
        <v>117.392134630323</v>
      </c>
      <c r="S1246" s="21" t="n">
        <f aca="false">Q1246*(1+I1246)/(K1246-I1246)</f>
        <v>612.053366053385</v>
      </c>
      <c r="T1246" s="21" t="n">
        <f aca="false">R1246+S1246/(1+K1246)^5</f>
        <v>542.03800206463</v>
      </c>
      <c r="U1246" s="8" t="n">
        <f aca="false">(T1246-Assumptions!$D$17)/Assumptions!$D$18</f>
        <v>14.2815200825852</v>
      </c>
    </row>
    <row r="1247" customFormat="false" ht="15" hidden="false" customHeight="false" outlineLevel="0" collapsed="false">
      <c r="B1247" s="2" t="n">
        <v>1242</v>
      </c>
      <c r="C1247" s="27" t="n">
        <f aca="false">NORMSDIST('Random Draws'!C1247)</f>
        <v>0.921159513946154</v>
      </c>
      <c r="D1247" s="27" t="n">
        <f aca="false">NORMSDIST(Assumptions!$D$22*'Random Draws'!C1247+SQRT(1-Assumptions!$D$22^2)*'Random Draws'!D1247)</f>
        <v>0.848294576115739</v>
      </c>
      <c r="E1247" s="19" t="n">
        <f aca="false">IF(C1247&lt;(Assumptions!$E$6-Assumptions!$D$6)/(Assumptions!$F$6-Assumptions!$D$6),Assumptions!$D$6+SQRT(C1247*(Assumptions!$F$6-Assumptions!$D$6)*(Assumptions!$E$6-Assumptions!$D$6)),Assumptions!$F$6-SQRT((1-C1247)*(Assumptions!$F$6-Assumptions!$D$6)*(Assumptions!$F$6-Assumptions!$E$6)))</f>
        <v>0.120145468268699</v>
      </c>
      <c r="F1247" s="19" t="n">
        <f aca="false">IF(D1247&lt;(Assumptions!$E$7-Assumptions!$D$7)/(Assumptions!$F$7-Assumptions!$D$7),Assumptions!$D$7+SQRT(D1247*(Assumptions!$F$7-Assumptions!$D$7)*(Assumptions!$E$7-Assumptions!$D$7)),Assumptions!$F$7-SQRT((1-D1247)*(Assumptions!$F$7-Assumptions!$D$7)*(Assumptions!$F$7-Assumptions!$E$7)))</f>
        <v>0.435366248853716</v>
      </c>
      <c r="G1247" s="19" t="n">
        <f aca="false">MIN(Assumptions!$D$24,MAX(Assumptions!$D$23,Assumptions!$D$8+Assumptions!$E$8*'Random Draws'!E1247))</f>
        <v>0.072824116439236</v>
      </c>
      <c r="H1247" s="19" t="n">
        <f aca="false">IF('Random Draws'!F1247&lt;(Assumptions!$E$9-Assumptions!$D$9)/(Assumptions!$F$9-Assumptions!$D$9),Assumptions!$D$9+SQRT('Random Draws'!F1247*(Assumptions!$F$9-Assumptions!$D$9)*(Assumptions!$E$9-Assumptions!$D$9)),Assumptions!$F$9-SQRT((1-'Random Draws'!F1247)*(Assumptions!$F$9-Assumptions!$D$9)*(Assumptions!$F$9-Assumptions!$E$9)))</f>
        <v>0.263104670210108</v>
      </c>
      <c r="I1247" s="19" t="n">
        <f aca="false">IF('Random Draws'!G1247&lt;(Assumptions!$E$10-Assumptions!$D$10)/(Assumptions!$F$10-Assumptions!$D$10),Assumptions!$D$10+SQRT('Random Draws'!G1247*(Assumptions!$F$10-Assumptions!$D$10)*(Assumptions!$E$10-Assumptions!$D$10)),Assumptions!$F$10-SQRT((1-'Random Draws'!G1247)*(Assumptions!$F$10-Assumptions!$D$10)*(Assumptions!$F$10-Assumptions!$E$10)))</f>
        <v>0.012767171780153</v>
      </c>
      <c r="J1247" s="19" t="n">
        <f aca="false">IF('Random Draws'!H1247&lt;(Assumptions!$E$11-Assumptions!$D$11)/(Assumptions!$F$11-Assumptions!$D$11),Assumptions!$D$11+SQRT('Random Draws'!H1247*(Assumptions!$F$11-Assumptions!$D$11)*(Assumptions!$E$11-Assumptions!$D$11)),Assumptions!$F$11-SQRT((1-'Random Draws'!H1247)*(Assumptions!$F$11-Assumptions!$D$11)*(Assumptions!$F$11-Assumptions!$E$11)))</f>
        <v>0.197759507901532</v>
      </c>
      <c r="K1247" s="19" t="n">
        <f aca="false">MAX(G1247,I1247+Assumptions!$D$21)</f>
        <v>0.072824116439236</v>
      </c>
      <c r="L1247" s="28" t="n">
        <f aca="false">(F1247-Assumptions!$D$15)*(1-H1247)+Assumptions!$D$15-J1247</f>
        <v>0.157263454754229</v>
      </c>
      <c r="M1247" s="21" t="n">
        <f aca="false">Assumptions!$D$14*(1+E1247)^1*L1247-Assumptions!$D$14*(1+E1247)^0*E1247*Assumptions!$D$16</f>
        <v>25.0202694072794</v>
      </c>
      <c r="N1247" s="21" t="n">
        <f aca="false">Assumptions!$D$14*(1+E1247)^2*L1247-Assumptions!$D$14*(1+E1247)^1*E1247*Assumptions!$D$16</f>
        <v>28.026341391426</v>
      </c>
      <c r="O1247" s="21" t="n">
        <f aca="false">Assumptions!$D$14*(1+E1247)^3*L1247-Assumptions!$D$14*(1+E1247)^2*E1247*Assumptions!$D$16</f>
        <v>31.3935793017573</v>
      </c>
      <c r="P1247" s="21" t="n">
        <f aca="false">Assumptions!$D$14*(1+E1247)^4*L1247-Assumptions!$D$14*(1+E1247)^3*E1247*Assumptions!$D$16</f>
        <v>35.1653755875975</v>
      </c>
      <c r="Q1247" s="21" t="n">
        <f aca="false">Assumptions!$D$14*(1+E1247)^5*L1247-Assumptions!$D$14*(1+E1247)^4*E1247*Assumptions!$D$16</f>
        <v>39.3903361044141</v>
      </c>
      <c r="R1247" s="21" t="n">
        <f aca="false">M1247/(1+K1247)+N1247/(1+K1247)^2+O1247/(1+K1247)^3+P1247/(1+K1247)^4+Q1247/(1+K1247)^5</f>
        <v>127.360301238019</v>
      </c>
      <c r="S1247" s="21" t="n">
        <f aca="false">Q1247*(1+I1247)/(K1247-I1247)</f>
        <v>664.256890163053</v>
      </c>
      <c r="T1247" s="21" t="n">
        <f aca="false">R1247+S1247/(1+K1247)^5</f>
        <v>594.765382909711</v>
      </c>
      <c r="U1247" s="8" t="n">
        <f aca="false">(T1247-Assumptions!$D$17)/Assumptions!$D$18</f>
        <v>16.3906153163884</v>
      </c>
    </row>
    <row r="1248" customFormat="false" ht="15" hidden="false" customHeight="false" outlineLevel="0" collapsed="false">
      <c r="B1248" s="2" t="n">
        <v>1243</v>
      </c>
      <c r="C1248" s="27" t="n">
        <f aca="false">NORMSDIST('Random Draws'!C1248)</f>
        <v>0.255703133885766</v>
      </c>
      <c r="D1248" s="27" t="n">
        <f aca="false">NORMSDIST(Assumptions!$D$22*'Random Draws'!C1248+SQRT(1-Assumptions!$D$22^2)*'Random Draws'!D1248)</f>
        <v>0.185333061092717</v>
      </c>
      <c r="E1248" s="19" t="n">
        <f aca="false">IF(C1248&lt;(Assumptions!$E$6-Assumptions!$D$6)/(Assumptions!$F$6-Assumptions!$D$6),Assumptions!$D$6+SQRT(C1248*(Assumptions!$F$6-Assumptions!$D$6)*(Assumptions!$E$6-Assumptions!$D$6)),Assumptions!$F$6-SQRT((1-C1248)*(Assumptions!$F$6-Assumptions!$D$6)*(Assumptions!$F$6-Assumptions!$E$6)))</f>
        <v>0.0757563374722416</v>
      </c>
      <c r="F1248" s="19" t="n">
        <f aca="false">IF(D1248&lt;(Assumptions!$E$7-Assumptions!$D$7)/(Assumptions!$F$7-Assumptions!$D$7),Assumptions!$D$7+SQRT(D1248*(Assumptions!$F$7-Assumptions!$D$7)*(Assumptions!$E$7-Assumptions!$D$7)),Assumptions!$F$7-SQRT((1-D1248)*(Assumptions!$F$7-Assumptions!$D$7)*(Assumptions!$F$7-Assumptions!$E$7)))</f>
        <v>0.393346639509196</v>
      </c>
      <c r="G1248" s="19" t="n">
        <f aca="false">MIN(Assumptions!$D$24,MAX(Assumptions!$D$23,Assumptions!$D$8+Assumptions!$E$8*'Random Draws'!E1248))</f>
        <v>0.092230726999947</v>
      </c>
      <c r="H1248" s="19" t="n">
        <f aca="false">IF('Random Draws'!F1248&lt;(Assumptions!$E$9-Assumptions!$D$9)/(Assumptions!$F$9-Assumptions!$D$9),Assumptions!$D$9+SQRT('Random Draws'!F1248*(Assumptions!$F$9-Assumptions!$D$9)*(Assumptions!$E$9-Assumptions!$D$9)),Assumptions!$F$9-SQRT((1-'Random Draws'!F1248)*(Assumptions!$F$9-Assumptions!$D$9)*(Assumptions!$F$9-Assumptions!$E$9)))</f>
        <v>0.331086549444438</v>
      </c>
      <c r="I1248" s="19" t="n">
        <f aca="false">IF('Random Draws'!G1248&lt;(Assumptions!$E$10-Assumptions!$D$10)/(Assumptions!$F$10-Assumptions!$D$10),Assumptions!$D$10+SQRT('Random Draws'!G1248*(Assumptions!$F$10-Assumptions!$D$10)*(Assumptions!$E$10-Assumptions!$D$10)),Assumptions!$F$10-SQRT((1-'Random Draws'!G1248)*(Assumptions!$F$10-Assumptions!$D$10)*(Assumptions!$F$10-Assumptions!$E$10)))</f>
        <v>0.014173198060927</v>
      </c>
      <c r="J1248" s="19" t="n">
        <f aca="false">IF('Random Draws'!H1248&lt;(Assumptions!$E$11-Assumptions!$D$11)/(Assumptions!$F$11-Assumptions!$D$11),Assumptions!$D$11+SQRT('Random Draws'!H1248*(Assumptions!$F$11-Assumptions!$D$11)*(Assumptions!$E$11-Assumptions!$D$11)),Assumptions!$F$11-SQRT((1-'Random Draws'!H1248)*(Assumptions!$F$11-Assumptions!$D$11)*(Assumptions!$F$11-Assumptions!$E$11)))</f>
        <v>0.170900728676731</v>
      </c>
      <c r="K1248" s="19" t="n">
        <f aca="false">MAX(G1248,I1248+Assumptions!$D$21)</f>
        <v>0.092230726999947</v>
      </c>
      <c r="L1248" s="28" t="n">
        <f aca="false">(F1248-Assumptions!$D$15)*(1-H1248)+Assumptions!$D$15-J1248</f>
        <v>0.135255380649577</v>
      </c>
      <c r="M1248" s="21" t="n">
        <f aca="false">Assumptions!$D$14*(1+E1248)^1*L1248-Assumptions!$D$14*(1+E1248)^0*E1248*Assumptions!$D$16</f>
        <v>20.7682257040912</v>
      </c>
      <c r="N1248" s="21" t="n">
        <f aca="false">Assumptions!$D$14*(1+E1248)^2*L1248-Assumptions!$D$14*(1+E1248)^1*E1248*Assumptions!$D$16</f>
        <v>22.3415504192301</v>
      </c>
      <c r="O1248" s="21" t="n">
        <f aca="false">Assumptions!$D$14*(1+E1248)^3*L1248-Assumptions!$D$14*(1+E1248)^2*E1248*Assumptions!$D$16</f>
        <v>24.0340644524424</v>
      </c>
      <c r="P1248" s="21" t="n">
        <f aca="false">Assumptions!$D$14*(1+E1248)^4*L1248-Assumptions!$D$14*(1+E1248)^3*E1248*Assumptions!$D$16</f>
        <v>25.8547971499312</v>
      </c>
      <c r="Q1248" s="21" t="n">
        <f aca="false">Assumptions!$D$14*(1+E1248)^5*L1248-Assumptions!$D$14*(1+E1248)^4*E1248*Assumptions!$D$16</f>
        <v>27.8134618880977</v>
      </c>
      <c r="R1248" s="21" t="n">
        <f aca="false">M1248/(1+K1248)+N1248/(1+K1248)^2+O1248/(1+K1248)^3+P1248/(1+K1248)^4+Q1248/(1+K1248)^5</f>
        <v>92.247449121185</v>
      </c>
      <c r="S1248" s="21" t="n">
        <f aca="false">Q1248*(1+I1248)/(K1248-I1248)</f>
        <v>361.370235204783</v>
      </c>
      <c r="T1248" s="21" t="n">
        <f aca="false">R1248+S1248/(1+K1248)^5</f>
        <v>324.724682141096</v>
      </c>
      <c r="U1248" s="8" t="n">
        <f aca="false">(T1248-Assumptions!$D$17)/Assumptions!$D$18</f>
        <v>5.58898728564386</v>
      </c>
    </row>
    <row r="1249" customFormat="false" ht="15" hidden="false" customHeight="false" outlineLevel="0" collapsed="false">
      <c r="B1249" s="2" t="n">
        <v>1244</v>
      </c>
      <c r="C1249" s="27" t="n">
        <f aca="false">NORMSDIST('Random Draws'!C1249)</f>
        <v>0.201987943082966</v>
      </c>
      <c r="D1249" s="27" t="n">
        <f aca="false">NORMSDIST(Assumptions!$D$22*'Random Draws'!C1249+SQRT(1-Assumptions!$D$22^2)*'Random Draws'!D1249)</f>
        <v>0.574418411984147</v>
      </c>
      <c r="E1249" s="19" t="n">
        <f aca="false">IF(C1249&lt;(Assumptions!$E$6-Assumptions!$D$6)/(Assumptions!$F$6-Assumptions!$D$6),Assumptions!$D$6+SQRT(C1249*(Assumptions!$F$6-Assumptions!$D$6)*(Assumptions!$E$6-Assumptions!$D$6)),Assumptions!$F$6-SQRT((1-C1249)*(Assumptions!$F$6-Assumptions!$D$6)*(Assumptions!$F$6-Assumptions!$E$6)))</f>
        <v>0.0717795486974694</v>
      </c>
      <c r="F1249" s="19" t="n">
        <f aca="false">IF(D1249&lt;(Assumptions!$E$7-Assumptions!$D$7)/(Assumptions!$F$7-Assumptions!$D$7),Assumptions!$D$7+SQRT(D1249*(Assumptions!$F$7-Assumptions!$D$7)*(Assumptions!$E$7-Assumptions!$D$7)),Assumptions!$F$7-SQRT((1-D1249)*(Assumptions!$F$7-Assumptions!$D$7)*(Assumptions!$F$7-Assumptions!$E$7)))</f>
        <v>0.418706988271456</v>
      </c>
      <c r="G1249" s="19" t="n">
        <f aca="false">MIN(Assumptions!$D$24,MAX(Assumptions!$D$23,Assumptions!$D$8+Assumptions!$E$8*'Random Draws'!E1249))</f>
        <v>0.092115939916239</v>
      </c>
      <c r="H1249" s="19" t="n">
        <f aca="false">IF('Random Draws'!F1249&lt;(Assumptions!$E$9-Assumptions!$D$9)/(Assumptions!$F$9-Assumptions!$D$9),Assumptions!$D$9+SQRT('Random Draws'!F1249*(Assumptions!$F$9-Assumptions!$D$9)*(Assumptions!$E$9-Assumptions!$D$9)),Assumptions!$F$9-SQRT((1-'Random Draws'!F1249)*(Assumptions!$F$9-Assumptions!$D$9)*(Assumptions!$F$9-Assumptions!$E$9)))</f>
        <v>0.257560717245255</v>
      </c>
      <c r="I1249" s="19" t="n">
        <f aca="false">IF('Random Draws'!G1249&lt;(Assumptions!$E$10-Assumptions!$D$10)/(Assumptions!$F$10-Assumptions!$D$10),Assumptions!$D$10+SQRT('Random Draws'!G1249*(Assumptions!$F$10-Assumptions!$D$10)*(Assumptions!$E$10-Assumptions!$D$10)),Assumptions!$F$10-SQRT((1-'Random Draws'!G1249)*(Assumptions!$F$10-Assumptions!$D$10)*(Assumptions!$F$10-Assumptions!$E$10)))</f>
        <v>0.0184257141573341</v>
      </c>
      <c r="J1249" s="19" t="n">
        <f aca="false">IF('Random Draws'!H1249&lt;(Assumptions!$E$11-Assumptions!$D$11)/(Assumptions!$F$11-Assumptions!$D$11),Assumptions!$D$11+SQRT('Random Draws'!H1249*(Assumptions!$F$11-Assumptions!$D$11)*(Assumptions!$E$11-Assumptions!$D$11)),Assumptions!$F$11-SQRT((1-'Random Draws'!H1249)*(Assumptions!$F$11-Assumptions!$D$11)*(Assumptions!$F$11-Assumptions!$E$11)))</f>
        <v>0.162351386899753</v>
      </c>
      <c r="K1249" s="19" t="n">
        <f aca="false">MAX(G1249,I1249+Assumptions!$D$21)</f>
        <v>0.092115939916239</v>
      </c>
      <c r="L1249" s="28" t="n">
        <f aca="false">(F1249-Assumptions!$D$15)*(1-H1249)+Assumptions!$D$15-J1249</f>
        <v>0.18199602239879</v>
      </c>
      <c r="M1249" s="21" t="n">
        <f aca="false">Assumptions!$D$14*(1+E1249)^1*L1249-Assumptions!$D$14*(1+E1249)^0*E1249*Assumptions!$D$16</f>
        <v>27.9714031021059</v>
      </c>
      <c r="N1249" s="21" t="n">
        <f aca="false">Assumptions!$D$14*(1+E1249)^2*L1249-Assumptions!$D$14*(1+E1249)^1*E1249*Assumptions!$D$16</f>
        <v>29.97917779321</v>
      </c>
      <c r="O1249" s="21" t="n">
        <f aca="false">Assumptions!$D$14*(1+E1249)^3*L1249-Assumptions!$D$14*(1+E1249)^2*E1249*Assumptions!$D$16</f>
        <v>32.1310696455278</v>
      </c>
      <c r="P1249" s="21" t="n">
        <f aca="false">Assumptions!$D$14*(1+E1249)^4*L1249-Assumptions!$D$14*(1+E1249)^3*E1249*Assumptions!$D$16</f>
        <v>34.4374233238508</v>
      </c>
      <c r="Q1249" s="21" t="n">
        <f aca="false">Assumptions!$D$14*(1+E1249)^5*L1249-Assumptions!$D$14*(1+E1249)^4*E1249*Assumptions!$D$16</f>
        <v>36.9093260283405</v>
      </c>
      <c r="R1249" s="21" t="n">
        <f aca="false">M1249/(1+K1249)+N1249/(1+K1249)^2+O1249/(1+K1249)^3+P1249/(1+K1249)^4+Q1249/(1+K1249)^5</f>
        <v>123.379322397732</v>
      </c>
      <c r="S1249" s="21" t="n">
        <f aca="false">Q1249*(1+I1249)/(K1249-I1249)</f>
        <v>510.100306144552</v>
      </c>
      <c r="T1249" s="21" t="n">
        <f aca="false">R1249+S1249/(1+K1249)^5</f>
        <v>451.710296248826</v>
      </c>
      <c r="U1249" s="8" t="n">
        <f aca="false">(T1249-Assumptions!$D$17)/Assumptions!$D$18</f>
        <v>10.668411849953</v>
      </c>
    </row>
    <row r="1250" customFormat="false" ht="15" hidden="false" customHeight="false" outlineLevel="0" collapsed="false">
      <c r="B1250" s="2" t="n">
        <v>1245</v>
      </c>
      <c r="C1250" s="27" t="n">
        <f aca="false">NORMSDIST('Random Draws'!C1250)</f>
        <v>0.126429534631748</v>
      </c>
      <c r="D1250" s="27" t="n">
        <f aca="false">NORMSDIST(Assumptions!$D$22*'Random Draws'!C1250+SQRT(1-Assumptions!$D$22^2)*'Random Draws'!D1250)</f>
        <v>0.0272675777641109</v>
      </c>
      <c r="E1250" s="19" t="n">
        <f aca="false">IF(C1250&lt;(Assumptions!$E$6-Assumptions!$D$6)/(Assumptions!$F$6-Assumptions!$D$6),Assumptions!$D$6+SQRT(C1250*(Assumptions!$F$6-Assumptions!$D$6)*(Assumptions!$E$6-Assumptions!$D$6)),Assumptions!$F$6-SQRT((1-C1250)*(Assumptions!$F$6-Assumptions!$D$6)*(Assumptions!$F$6-Assumptions!$E$6)))</f>
        <v>0.0651425470698325</v>
      </c>
      <c r="F1250" s="19" t="n">
        <f aca="false">IF(D1250&lt;(Assumptions!$E$7-Assumptions!$D$7)/(Assumptions!$F$7-Assumptions!$D$7),Assumptions!$D$7+SQRT(D1250*(Assumptions!$F$7-Assumptions!$D$7)*(Assumptions!$E$7-Assumptions!$D$7)),Assumptions!$F$7-SQRT((1-D1250)*(Assumptions!$F$7-Assumptions!$D$7)*(Assumptions!$F$7-Assumptions!$E$7)))</f>
        <v>0.372790835257506</v>
      </c>
      <c r="G1250" s="19" t="n">
        <f aca="false">MIN(Assumptions!$D$24,MAX(Assumptions!$D$23,Assumptions!$D$8+Assumptions!$E$8*'Random Draws'!E1250))</f>
        <v>0.077665889008628</v>
      </c>
      <c r="H1250" s="19" t="n">
        <f aca="false">IF('Random Draws'!F1250&lt;(Assumptions!$E$9-Assumptions!$D$9)/(Assumptions!$F$9-Assumptions!$D$9),Assumptions!$D$9+SQRT('Random Draws'!F1250*(Assumptions!$F$9-Assumptions!$D$9)*(Assumptions!$E$9-Assumptions!$D$9)),Assumptions!$F$9-SQRT((1-'Random Draws'!F1250)*(Assumptions!$F$9-Assumptions!$D$9)*(Assumptions!$F$9-Assumptions!$E$9)))</f>
        <v>0.268025899234649</v>
      </c>
      <c r="I1250" s="19" t="n">
        <f aca="false">IF('Random Draws'!G1250&lt;(Assumptions!$E$10-Assumptions!$D$10)/(Assumptions!$F$10-Assumptions!$D$10),Assumptions!$D$10+SQRT('Random Draws'!G1250*(Assumptions!$F$10-Assumptions!$D$10)*(Assumptions!$E$10-Assumptions!$D$10)),Assumptions!$F$10-SQRT((1-'Random Draws'!G1250)*(Assumptions!$F$10-Assumptions!$D$10)*(Assumptions!$F$10-Assumptions!$E$10)))</f>
        <v>0.0250787171223231</v>
      </c>
      <c r="J1250" s="19" t="n">
        <f aca="false">IF('Random Draws'!H1250&lt;(Assumptions!$E$11-Assumptions!$D$11)/(Assumptions!$F$11-Assumptions!$D$11),Assumptions!$D$11+SQRT('Random Draws'!H1250*(Assumptions!$F$11-Assumptions!$D$11)*(Assumptions!$E$11-Assumptions!$D$11)),Assumptions!$F$11-SQRT((1-'Random Draws'!H1250)*(Assumptions!$F$11-Assumptions!$D$11)*(Assumptions!$F$11-Assumptions!$E$11)))</f>
        <v>0.151623141355406</v>
      </c>
      <c r="K1250" s="19" t="n">
        <f aca="false">MAX(G1250,I1250+Assumptions!$D$21)</f>
        <v>0.077665889008628</v>
      </c>
      <c r="L1250" s="28" t="n">
        <f aca="false">(F1250-Assumptions!$D$15)*(1-H1250)+Assumptions!$D$15-J1250</f>
        <v>0.156093461956276</v>
      </c>
      <c r="M1250" s="21" t="n">
        <f aca="false">Assumptions!$D$14*(1+E1250)^1*L1250-Assumptions!$D$14*(1+E1250)^0*E1250*Assumptions!$D$16</f>
        <v>23.8245891293593</v>
      </c>
      <c r="N1250" s="21" t="n">
        <f aca="false">Assumptions!$D$14*(1+E1250)^2*L1250-Assumptions!$D$14*(1+E1250)^1*E1250*Assumptions!$D$16</f>
        <v>25.376583548138</v>
      </c>
      <c r="O1250" s="21" t="n">
        <f aca="false">Assumptions!$D$14*(1+E1250)^3*L1250-Assumptions!$D$14*(1+E1250)^2*E1250*Assumptions!$D$16</f>
        <v>27.0296788363941</v>
      </c>
      <c r="P1250" s="21" t="n">
        <f aca="false">Assumptions!$D$14*(1+E1250)^4*L1250-Assumptions!$D$14*(1+E1250)^3*E1250*Assumptions!$D$16</f>
        <v>28.7904609622763</v>
      </c>
      <c r="Q1250" s="21" t="n">
        <f aca="false">Assumptions!$D$14*(1+E1250)^5*L1250-Assumptions!$D$14*(1+E1250)^4*E1250*Assumptions!$D$16</f>
        <v>30.6659449206736</v>
      </c>
      <c r="R1250" s="21" t="n">
        <f aca="false">M1250/(1+K1250)+N1250/(1+K1250)^2+O1250/(1+K1250)^3+P1250/(1+K1250)^4+Q1250/(1+K1250)^5</f>
        <v>107.998522958226</v>
      </c>
      <c r="S1250" s="21" t="n">
        <f aca="false">Q1250*(1+I1250)/(K1250-I1250)</f>
        <v>597.769500641551</v>
      </c>
      <c r="T1250" s="21" t="n">
        <f aca="false">R1250+S1250/(1+K1250)^5</f>
        <v>519.255302397571</v>
      </c>
      <c r="U1250" s="8" t="n">
        <f aca="false">(T1250-Assumptions!$D$17)/Assumptions!$D$18</f>
        <v>13.3702120959028</v>
      </c>
    </row>
    <row r="1251" customFormat="false" ht="15" hidden="false" customHeight="false" outlineLevel="0" collapsed="false">
      <c r="B1251" s="2" t="n">
        <v>1246</v>
      </c>
      <c r="C1251" s="27" t="n">
        <f aca="false">NORMSDIST('Random Draws'!C1251)</f>
        <v>0.519687013220213</v>
      </c>
      <c r="D1251" s="27" t="n">
        <f aca="false">NORMSDIST(Assumptions!$D$22*'Random Draws'!C1251+SQRT(1-Assumptions!$D$22^2)*'Random Draws'!D1251)</f>
        <v>0.950479744208116</v>
      </c>
      <c r="E1251" s="19" t="n">
        <f aca="false">IF(C1251&lt;(Assumptions!$E$6-Assumptions!$D$6)/(Assumptions!$F$6-Assumptions!$D$6),Assumptions!$D$6+SQRT(C1251*(Assumptions!$F$6-Assumptions!$D$6)*(Assumptions!$E$6-Assumptions!$D$6)),Assumptions!$F$6-SQRT((1-C1251)*(Assumptions!$F$6-Assumptions!$D$6)*(Assumptions!$F$6-Assumptions!$E$6)))</f>
        <v>0.09099423570743</v>
      </c>
      <c r="F1251" s="19" t="n">
        <f aca="false">IF(D1251&lt;(Assumptions!$E$7-Assumptions!$D$7)/(Assumptions!$F$7-Assumptions!$D$7),Assumptions!$D$7+SQRT(D1251*(Assumptions!$F$7-Assumptions!$D$7)*(Assumptions!$E$7-Assumptions!$D$7)),Assumptions!$F$7-SQRT((1-D1251)*(Assumptions!$F$7-Assumptions!$D$7)*(Assumptions!$F$7-Assumptions!$E$7)))</f>
        <v>0.445925873982107</v>
      </c>
      <c r="G1251" s="19" t="n">
        <f aca="false">MIN(Assumptions!$D$24,MAX(Assumptions!$D$23,Assumptions!$D$8+Assumptions!$E$8*'Random Draws'!E1251))</f>
        <v>0.067303614329168</v>
      </c>
      <c r="H1251" s="19" t="n">
        <f aca="false">IF('Random Draws'!F1251&lt;(Assumptions!$E$9-Assumptions!$D$9)/(Assumptions!$F$9-Assumptions!$D$9),Assumptions!$D$9+SQRT('Random Draws'!F1251*(Assumptions!$F$9-Assumptions!$D$9)*(Assumptions!$E$9-Assumptions!$D$9)),Assumptions!$F$9-SQRT((1-'Random Draws'!F1251)*(Assumptions!$F$9-Assumptions!$D$9)*(Assumptions!$F$9-Assumptions!$E$9)))</f>
        <v>0.247628186142498</v>
      </c>
      <c r="I1251" s="19" t="n">
        <f aca="false">IF('Random Draws'!G1251&lt;(Assumptions!$E$10-Assumptions!$D$10)/(Assumptions!$F$10-Assumptions!$D$10),Assumptions!$D$10+SQRT('Random Draws'!G1251*(Assumptions!$F$10-Assumptions!$D$10)*(Assumptions!$E$10-Assumptions!$D$10)),Assumptions!$F$10-SQRT((1-'Random Draws'!G1251)*(Assumptions!$F$10-Assumptions!$D$10)*(Assumptions!$F$10-Assumptions!$E$10)))</f>
        <v>0.0211127940923559</v>
      </c>
      <c r="J1251" s="19" t="n">
        <f aca="false">IF('Random Draws'!H1251&lt;(Assumptions!$E$11-Assumptions!$D$11)/(Assumptions!$F$11-Assumptions!$D$11),Assumptions!$D$11+SQRT('Random Draws'!H1251*(Assumptions!$F$11-Assumptions!$D$11)*(Assumptions!$E$11-Assumptions!$D$11)),Assumptions!$F$11-SQRT((1-'Random Draws'!H1251)*(Assumptions!$F$11-Assumptions!$D$11)*(Assumptions!$F$11-Assumptions!$E$11)))</f>
        <v>0.198823825817348</v>
      </c>
      <c r="K1251" s="19" t="n">
        <f aca="false">MAX(G1251,I1251+Assumptions!$D$21)</f>
        <v>0.067303614329168</v>
      </c>
      <c r="L1251" s="28" t="n">
        <f aca="false">(F1251-Assumptions!$D$15)*(1-H1251)+Assumptions!$D$15-J1251</f>
        <v>0.168869897035086</v>
      </c>
      <c r="M1251" s="21" t="n">
        <f aca="false">Assumptions!$D$14*(1+E1251)^1*L1251-Assumptions!$D$14*(1+E1251)^0*E1251*Assumptions!$D$16</f>
        <v>26.3184072908916</v>
      </c>
      <c r="N1251" s="21" t="n">
        <f aca="false">Assumptions!$D$14*(1+E1251)^2*L1251-Assumptions!$D$14*(1+E1251)^1*E1251*Assumptions!$D$16</f>
        <v>28.7132306473632</v>
      </c>
      <c r="O1251" s="21" t="n">
        <f aca="false">Assumptions!$D$14*(1+E1251)^3*L1251-Assumptions!$D$14*(1+E1251)^2*E1251*Assumptions!$D$16</f>
        <v>31.3259691248112</v>
      </c>
      <c r="P1251" s="21" t="n">
        <f aca="false">Assumptions!$D$14*(1+E1251)^4*L1251-Assumptions!$D$14*(1+E1251)^3*E1251*Assumptions!$D$16</f>
        <v>34.1764517431179</v>
      </c>
      <c r="Q1251" s="21" t="n">
        <f aca="false">Assumptions!$D$14*(1+E1251)^5*L1251-Assumptions!$D$14*(1+E1251)^4*E1251*Assumptions!$D$16</f>
        <v>37.2863118486748</v>
      </c>
      <c r="R1251" s="21" t="n">
        <f aca="false">M1251/(1+K1251)+N1251/(1+K1251)^2+O1251/(1+K1251)^3+P1251/(1+K1251)^4+Q1251/(1+K1251)^5</f>
        <v>128.890193882433</v>
      </c>
      <c r="S1251" s="21" t="n">
        <f aca="false">Q1251*(1+I1251)/(K1251-I1251)</f>
        <v>824.266161068433</v>
      </c>
      <c r="T1251" s="21" t="n">
        <f aca="false">R1251+S1251/(1+K1251)^5</f>
        <v>724.041745660333</v>
      </c>
      <c r="U1251" s="8" t="n">
        <f aca="false">(T1251-Assumptions!$D$17)/Assumptions!$D$18</f>
        <v>21.5616698264133</v>
      </c>
    </row>
    <row r="1252" customFormat="false" ht="15" hidden="false" customHeight="false" outlineLevel="0" collapsed="false">
      <c r="B1252" s="2" t="n">
        <v>1247</v>
      </c>
      <c r="C1252" s="27" t="n">
        <f aca="false">NORMSDIST('Random Draws'!C1252)</f>
        <v>0.92852943023266</v>
      </c>
      <c r="D1252" s="27" t="n">
        <f aca="false">NORMSDIST(Assumptions!$D$22*'Random Draws'!C1252+SQRT(1-Assumptions!$D$22^2)*'Random Draws'!D1252)</f>
        <v>0.954997025947723</v>
      </c>
      <c r="E1252" s="19" t="n">
        <f aca="false">IF(C1252&lt;(Assumptions!$E$6-Assumptions!$D$6)/(Assumptions!$F$6-Assumptions!$D$6),Assumptions!$D$6+SQRT(C1252*(Assumptions!$F$6-Assumptions!$D$6)*(Assumptions!$E$6-Assumptions!$D$6)),Assumptions!$F$6-SQRT((1-C1252)*(Assumptions!$F$6-Assumptions!$D$6)*(Assumptions!$F$6-Assumptions!$E$6)))</f>
        <v>0.121096221307984</v>
      </c>
      <c r="F1252" s="19" t="n">
        <f aca="false">IF(D1252&lt;(Assumptions!$E$7-Assumptions!$D$7)/(Assumptions!$F$7-Assumptions!$D$7),Assumptions!$D$7+SQRT(D1252*(Assumptions!$F$7-Assumptions!$D$7)*(Assumptions!$E$7-Assumptions!$D$7)),Assumptions!$F$7-SQRT((1-D1252)*(Assumptions!$F$7-Assumptions!$D$7)*(Assumptions!$F$7-Assumptions!$E$7)))</f>
        <v>0.446583148796789</v>
      </c>
      <c r="G1252" s="19" t="n">
        <f aca="false">MIN(Assumptions!$D$24,MAX(Assumptions!$D$23,Assumptions!$D$8+Assumptions!$E$8*'Random Draws'!E1252))</f>
        <v>0.078321518247607</v>
      </c>
      <c r="H1252" s="19" t="n">
        <f aca="false">IF('Random Draws'!F1252&lt;(Assumptions!$E$9-Assumptions!$D$9)/(Assumptions!$F$9-Assumptions!$D$9),Assumptions!$D$9+SQRT('Random Draws'!F1252*(Assumptions!$F$9-Assumptions!$D$9)*(Assumptions!$E$9-Assumptions!$D$9)),Assumptions!$F$9-SQRT((1-'Random Draws'!F1252)*(Assumptions!$F$9-Assumptions!$D$9)*(Assumptions!$F$9-Assumptions!$E$9)))</f>
        <v>0.273486619479909</v>
      </c>
      <c r="I1252" s="19" t="n">
        <f aca="false">IF('Random Draws'!G1252&lt;(Assumptions!$E$10-Assumptions!$D$10)/(Assumptions!$F$10-Assumptions!$D$10),Assumptions!$D$10+SQRT('Random Draws'!G1252*(Assumptions!$F$10-Assumptions!$D$10)*(Assumptions!$E$10-Assumptions!$D$10)),Assumptions!$F$10-SQRT((1-'Random Draws'!G1252)*(Assumptions!$F$10-Assumptions!$D$10)*(Assumptions!$F$10-Assumptions!$E$10)))</f>
        <v>0.0201448975202338</v>
      </c>
      <c r="J1252" s="19" t="n">
        <f aca="false">IF('Random Draws'!H1252&lt;(Assumptions!$E$11-Assumptions!$D$11)/(Assumptions!$F$11-Assumptions!$D$11),Assumptions!$D$11+SQRT('Random Draws'!H1252*(Assumptions!$F$11-Assumptions!$D$11)*(Assumptions!$E$11-Assumptions!$D$11)),Assumptions!$F$11-SQRT((1-'Random Draws'!H1252)*(Assumptions!$F$11-Assumptions!$D$11)*(Assumptions!$F$11-Assumptions!$E$11)))</f>
        <v>0.192186483436034</v>
      </c>
      <c r="K1252" s="19" t="n">
        <f aca="false">MAX(G1252,I1252+Assumptions!$D$21)</f>
        <v>0.078321518247607</v>
      </c>
      <c r="L1252" s="28" t="n">
        <f aca="false">(F1252-Assumptions!$D$15)*(1-H1252)+Assumptions!$D$15-J1252</f>
        <v>0.167815410212016</v>
      </c>
      <c r="M1252" s="21" t="n">
        <f aca="false">Assumptions!$D$14*(1+E1252)^1*L1252-Assumptions!$D$14*(1+E1252)^0*E1252*Assumptions!$D$16</f>
        <v>26.7531286658716</v>
      </c>
      <c r="N1252" s="21" t="n">
        <f aca="false">Assumptions!$D$14*(1+E1252)^2*L1252-Assumptions!$D$14*(1+E1252)^1*E1252*Assumptions!$D$16</f>
        <v>29.992831455475</v>
      </c>
      <c r="O1252" s="21" t="n">
        <f aca="false">Assumptions!$D$14*(1+E1252)^3*L1252-Assumptions!$D$14*(1+E1252)^2*E1252*Assumptions!$D$16</f>
        <v>33.6248500110603</v>
      </c>
      <c r="P1252" s="21" t="n">
        <f aca="false">Assumptions!$D$14*(1+E1252)^4*L1252-Assumptions!$D$14*(1+E1252)^3*E1252*Assumptions!$D$16</f>
        <v>37.6966922894475</v>
      </c>
      <c r="Q1252" s="21" t="n">
        <f aca="false">Assumptions!$D$14*(1+E1252)^5*L1252-Assumptions!$D$14*(1+E1252)^4*E1252*Assumptions!$D$16</f>
        <v>42.2616192815094</v>
      </c>
      <c r="R1252" s="21" t="n">
        <f aca="false">M1252/(1+K1252)+N1252/(1+K1252)^2+O1252/(1+K1252)^3+P1252/(1+K1252)^4+Q1252/(1+K1252)^5</f>
        <v>134.289653071973</v>
      </c>
      <c r="S1252" s="21" t="n">
        <f aca="false">Q1252*(1+I1252)/(K1252-I1252)</f>
        <v>741.070463219412</v>
      </c>
      <c r="T1252" s="21" t="n">
        <f aca="false">R1252+S1252/(1+K1252)^5</f>
        <v>642.587353668671</v>
      </c>
      <c r="U1252" s="8" t="n">
        <f aca="false">(T1252-Assumptions!$D$17)/Assumptions!$D$18</f>
        <v>18.3034941467468</v>
      </c>
    </row>
    <row r="1253" customFormat="false" ht="15" hidden="false" customHeight="false" outlineLevel="0" collapsed="false">
      <c r="B1253" s="2" t="n">
        <v>1248</v>
      </c>
      <c r="C1253" s="27" t="n">
        <f aca="false">NORMSDIST('Random Draws'!C1253)</f>
        <v>0.763548751672618</v>
      </c>
      <c r="D1253" s="27" t="n">
        <f aca="false">NORMSDIST(Assumptions!$D$22*'Random Draws'!C1253+SQRT(1-Assumptions!$D$22^2)*'Random Draws'!D1253)</f>
        <v>0.927234496431787</v>
      </c>
      <c r="E1253" s="19" t="n">
        <f aca="false">IF(C1253&lt;(Assumptions!$E$6-Assumptions!$D$6)/(Assumptions!$F$6-Assumptions!$D$6),Assumptions!$D$6+SQRT(C1253*(Assumptions!$F$6-Assumptions!$D$6)*(Assumptions!$E$6-Assumptions!$D$6)),Assumptions!$F$6-SQRT((1-C1253)*(Assumptions!$F$6-Assumptions!$D$6)*(Assumptions!$F$6-Assumptions!$E$6)))</f>
        <v>0.105616046742166</v>
      </c>
      <c r="F1253" s="19" t="n">
        <f aca="false">IF(D1253&lt;(Assumptions!$E$7-Assumptions!$D$7)/(Assumptions!$F$7-Assumptions!$D$7),Assumptions!$D$7+SQRT(D1253*(Assumptions!$F$7-Assumptions!$D$7)*(Assumptions!$E$7-Assumptions!$D$7)),Assumptions!$F$7-SQRT((1-D1253)*(Assumptions!$F$7-Assumptions!$D$7)*(Assumptions!$F$7-Assumptions!$E$7)))</f>
        <v>0.442939460317069</v>
      </c>
      <c r="G1253" s="19" t="n">
        <f aca="false">MIN(Assumptions!$D$24,MAX(Assumptions!$D$23,Assumptions!$D$8+Assumptions!$E$8*'Random Draws'!E1253))</f>
        <v>0.090437323586409</v>
      </c>
      <c r="H1253" s="19" t="n">
        <f aca="false">IF('Random Draws'!F1253&lt;(Assumptions!$E$9-Assumptions!$D$9)/(Assumptions!$F$9-Assumptions!$D$9),Assumptions!$D$9+SQRT('Random Draws'!F1253*(Assumptions!$F$9-Assumptions!$D$9)*(Assumptions!$E$9-Assumptions!$D$9)),Assumptions!$F$9-SQRT((1-'Random Draws'!F1253)*(Assumptions!$F$9-Assumptions!$D$9)*(Assumptions!$F$9-Assumptions!$E$9)))</f>
        <v>0.314855703091258</v>
      </c>
      <c r="I1253" s="19" t="n">
        <f aca="false">IF('Random Draws'!G1253&lt;(Assumptions!$E$10-Assumptions!$D$10)/(Assumptions!$F$10-Assumptions!$D$10),Assumptions!$D$10+SQRT('Random Draws'!G1253*(Assumptions!$F$10-Assumptions!$D$10)*(Assumptions!$E$10-Assumptions!$D$10)),Assumptions!$F$10-SQRT((1-'Random Draws'!G1253)*(Assumptions!$F$10-Assumptions!$D$10)*(Assumptions!$F$10-Assumptions!$E$10)))</f>
        <v>0.0212950423607676</v>
      </c>
      <c r="J1253" s="19" t="n">
        <f aca="false">IF('Random Draws'!H1253&lt;(Assumptions!$E$11-Assumptions!$D$11)/(Assumptions!$F$11-Assumptions!$D$11),Assumptions!$D$11+SQRT('Random Draws'!H1253*(Assumptions!$F$11-Assumptions!$D$11)*(Assumptions!$E$11-Assumptions!$D$11)),Assumptions!$F$11-SQRT((1-'Random Draws'!H1253)*(Assumptions!$F$11-Assumptions!$D$11)*(Assumptions!$F$11-Assumptions!$E$11)))</f>
        <v>0.168459900515113</v>
      </c>
      <c r="K1253" s="19" t="n">
        <f aca="false">MAX(G1253,I1253+Assumptions!$D$21)</f>
        <v>0.090437323586409</v>
      </c>
      <c r="L1253" s="28" t="n">
        <f aca="false">(F1253-Assumptions!$D$15)*(1-H1253)+Assumptions!$D$15-J1253</f>
        <v>0.175948785998826</v>
      </c>
      <c r="M1253" s="21" t="n">
        <f aca="false">Assumptions!$D$14*(1+E1253)^1*L1253-Assumptions!$D$14*(1+E1253)^0*E1253*Assumptions!$D$16</f>
        <v>27.7476813714119</v>
      </c>
      <c r="N1253" s="21" t="n">
        <f aca="false">Assumptions!$D$14*(1+E1253)^2*L1253-Assumptions!$D$14*(1+E1253)^1*E1253*Assumptions!$D$16</f>
        <v>30.6782817841216</v>
      </c>
      <c r="O1253" s="21" t="n">
        <f aca="false">Assumptions!$D$14*(1+E1253)^3*L1253-Assumptions!$D$14*(1+E1253)^2*E1253*Assumptions!$D$16</f>
        <v>33.9184006270028</v>
      </c>
      <c r="P1253" s="21" t="n">
        <f aca="false">Assumptions!$D$14*(1+E1253)^4*L1253-Assumptions!$D$14*(1+E1253)^3*E1253*Assumptions!$D$16</f>
        <v>37.5007280130438</v>
      </c>
      <c r="Q1253" s="21" t="n">
        <f aca="false">Assumptions!$D$14*(1+E1253)^5*L1253-Assumptions!$D$14*(1+E1253)^4*E1253*Assumptions!$D$16</f>
        <v>41.4614066557347</v>
      </c>
      <c r="R1253" s="21" t="n">
        <f aca="false">M1253/(1+K1253)+N1253/(1+K1253)^2+O1253/(1+K1253)^3+P1253/(1+K1253)^4+Q1253/(1+K1253)^5</f>
        <v>130.823641987323</v>
      </c>
      <c r="S1253" s="21" t="n">
        <f aca="false">Q1253*(1+I1253)/(K1253-I1253)</f>
        <v>612.423083476485</v>
      </c>
      <c r="T1253" s="21" t="n">
        <f aca="false">R1253+S1253/(1+K1253)^5</f>
        <v>528.059103197753</v>
      </c>
      <c r="U1253" s="8" t="n">
        <f aca="false">(T1253-Assumptions!$D$17)/Assumptions!$D$18</f>
        <v>13.7223641279101</v>
      </c>
    </row>
    <row r="1254" customFormat="false" ht="15" hidden="false" customHeight="false" outlineLevel="0" collapsed="false">
      <c r="B1254" s="2" t="n">
        <v>1249</v>
      </c>
      <c r="C1254" s="27" t="n">
        <f aca="false">NORMSDIST('Random Draws'!C1254)</f>
        <v>0.75689867005645</v>
      </c>
      <c r="D1254" s="27" t="n">
        <f aca="false">NORMSDIST(Assumptions!$D$22*'Random Draws'!C1254+SQRT(1-Assumptions!$D$22^2)*'Random Draws'!D1254)</f>
        <v>0.640155744509459</v>
      </c>
      <c r="E1254" s="19" t="n">
        <f aca="false">IF(C1254&lt;(Assumptions!$E$6-Assumptions!$D$6)/(Assumptions!$F$6-Assumptions!$D$6),Assumptions!$D$6+SQRT(C1254*(Assumptions!$F$6-Assumptions!$D$6)*(Assumptions!$E$6-Assumptions!$D$6)),Assumptions!$F$6-SQRT((1-C1254)*(Assumptions!$F$6-Assumptions!$D$6)*(Assumptions!$F$6-Assumptions!$E$6)))</f>
        <v>0.105135883064134</v>
      </c>
      <c r="F1254" s="19" t="n">
        <f aca="false">IF(D1254&lt;(Assumptions!$E$7-Assumptions!$D$7)/(Assumptions!$F$7-Assumptions!$D$7),Assumptions!$D$7+SQRT(D1254*(Assumptions!$F$7-Assumptions!$D$7)*(Assumptions!$E$7-Assumptions!$D$7)),Assumptions!$F$7-SQRT((1-D1254)*(Assumptions!$F$7-Assumptions!$D$7)*(Assumptions!$F$7-Assumptions!$E$7)))</f>
        <v>0.422060877422347</v>
      </c>
      <c r="G1254" s="19" t="n">
        <f aca="false">MIN(Assumptions!$D$24,MAX(Assumptions!$D$23,Assumptions!$D$8+Assumptions!$E$8*'Random Draws'!E1254))</f>
        <v>0.079180400738183</v>
      </c>
      <c r="H1254" s="19" t="n">
        <f aca="false">IF('Random Draws'!F1254&lt;(Assumptions!$E$9-Assumptions!$D$9)/(Assumptions!$F$9-Assumptions!$D$9),Assumptions!$D$9+SQRT('Random Draws'!F1254*(Assumptions!$F$9-Assumptions!$D$9)*(Assumptions!$E$9-Assumptions!$D$9)),Assumptions!$F$9-SQRT((1-'Random Draws'!F1254)*(Assumptions!$F$9-Assumptions!$D$9)*(Assumptions!$F$9-Assumptions!$E$9)))</f>
        <v>0.278587970293283</v>
      </c>
      <c r="I1254" s="19" t="n">
        <f aca="false">IF('Random Draws'!G1254&lt;(Assumptions!$E$10-Assumptions!$D$10)/(Assumptions!$F$10-Assumptions!$D$10),Assumptions!$D$10+SQRT('Random Draws'!G1254*(Assumptions!$F$10-Assumptions!$D$10)*(Assumptions!$E$10-Assumptions!$D$10)),Assumptions!$F$10-SQRT((1-'Random Draws'!G1254)*(Assumptions!$F$10-Assumptions!$D$10)*(Assumptions!$F$10-Assumptions!$E$10)))</f>
        <v>0.0113305131677759</v>
      </c>
      <c r="J1254" s="19" t="n">
        <f aca="false">IF('Random Draws'!H1254&lt;(Assumptions!$E$11-Assumptions!$D$11)/(Assumptions!$F$11-Assumptions!$D$11),Assumptions!$D$11+SQRT('Random Draws'!H1254*(Assumptions!$F$11-Assumptions!$D$11)*(Assumptions!$E$11-Assumptions!$D$11)),Assumptions!$F$11-SQRT((1-'Random Draws'!H1254)*(Assumptions!$F$11-Assumptions!$D$11)*(Assumptions!$F$11-Assumptions!$E$11)))</f>
        <v>0.206816260173987</v>
      </c>
      <c r="K1254" s="19" t="n">
        <f aca="false">MAX(G1254,I1254+Assumptions!$D$21)</f>
        <v>0.079180400738183</v>
      </c>
      <c r="L1254" s="28" t="n">
        <f aca="false">(F1254-Assumptions!$D$15)*(1-H1254)+Assumptions!$D$15-J1254</f>
        <v>0.133879970205193</v>
      </c>
      <c r="M1254" s="21" t="n">
        <f aca="false">Assumptions!$D$14*(1+E1254)^1*L1254-Assumptions!$D$14*(1+E1254)^0*E1254*Assumptions!$D$16</f>
        <v>20.9962149777819</v>
      </c>
      <c r="N1254" s="21" t="n">
        <f aca="false">Assumptions!$D$14*(1+E1254)^2*L1254-Assumptions!$D$14*(1+E1254)^1*E1254*Assumptions!$D$16</f>
        <v>23.2036705804753</v>
      </c>
      <c r="O1254" s="21" t="n">
        <f aca="false">Assumptions!$D$14*(1+E1254)^3*L1254-Assumptions!$D$14*(1+E1254)^2*E1254*Assumptions!$D$16</f>
        <v>25.6432089772829</v>
      </c>
      <c r="P1254" s="21" t="n">
        <f aca="false">Assumptions!$D$14*(1+E1254)^4*L1254-Assumptions!$D$14*(1+E1254)^3*E1254*Assumptions!$D$16</f>
        <v>28.3392303977076</v>
      </c>
      <c r="Q1254" s="21" t="n">
        <f aca="false">Assumptions!$D$14*(1+E1254)^5*L1254-Assumptions!$D$14*(1+E1254)^4*E1254*Assumptions!$D$16</f>
        <v>31.3187004109286</v>
      </c>
      <c r="R1254" s="21" t="n">
        <f aca="false">M1254/(1+K1254)+N1254/(1+K1254)^2+O1254/(1+K1254)^3+P1254/(1+K1254)^4+Q1254/(1+K1254)^5</f>
        <v>102.071737157426</v>
      </c>
      <c r="S1254" s="21" t="n">
        <f aca="false">Q1254*(1+I1254)/(K1254-I1254)</f>
        <v>466.818125902787</v>
      </c>
      <c r="T1254" s="21" t="n">
        <f aca="false">R1254+S1254/(1+K1254)^5</f>
        <v>420.988585606696</v>
      </c>
      <c r="U1254" s="8" t="n">
        <f aca="false">(T1254-Assumptions!$D$17)/Assumptions!$D$18</f>
        <v>9.43954342426783</v>
      </c>
    </row>
    <row r="1255" customFormat="false" ht="15" hidden="false" customHeight="false" outlineLevel="0" collapsed="false">
      <c r="B1255" s="2" t="n">
        <v>1250</v>
      </c>
      <c r="C1255" s="27" t="n">
        <f aca="false">NORMSDIST('Random Draws'!C1255)</f>
        <v>0.507326253986104</v>
      </c>
      <c r="D1255" s="27" t="n">
        <f aca="false">NORMSDIST(Assumptions!$D$22*'Random Draws'!C1255+SQRT(1-Assumptions!$D$22^2)*'Random Draws'!D1255)</f>
        <v>0.358058231575089</v>
      </c>
      <c r="E1255" s="19" t="n">
        <f aca="false">IF(C1255&lt;(Assumptions!$E$6-Assumptions!$D$6)/(Assumptions!$F$6-Assumptions!$D$6),Assumptions!$D$6+SQRT(C1255*(Assumptions!$F$6-Assumptions!$D$6)*(Assumptions!$E$6-Assumptions!$D$6)),Assumptions!$F$6-SQRT((1-C1255)*(Assumptions!$F$6-Assumptions!$D$6)*(Assumptions!$F$6-Assumptions!$E$6)))</f>
        <v>0.0903676644709371</v>
      </c>
      <c r="F1255" s="19" t="n">
        <f aca="false">IF(D1255&lt;(Assumptions!$E$7-Assumptions!$D$7)/(Assumptions!$F$7-Assumptions!$D$7),Assumptions!$D$7+SQRT(D1255*(Assumptions!$F$7-Assumptions!$D$7)*(Assumptions!$E$7-Assumptions!$D$7)),Assumptions!$F$7-SQRT((1-D1255)*(Assumptions!$F$7-Assumptions!$D$7)*(Assumptions!$F$7-Assumptions!$E$7)))</f>
        <v>0.406350290068677</v>
      </c>
      <c r="G1255" s="19" t="n">
        <f aca="false">MIN(Assumptions!$D$24,MAX(Assumptions!$D$23,Assumptions!$D$8+Assumptions!$E$8*'Random Draws'!E1255))</f>
        <v>0.081518174318501</v>
      </c>
      <c r="H1255" s="19" t="n">
        <f aca="false">IF('Random Draws'!F1255&lt;(Assumptions!$E$9-Assumptions!$D$9)/(Assumptions!$F$9-Assumptions!$D$9),Assumptions!$D$9+SQRT('Random Draws'!F1255*(Assumptions!$F$9-Assumptions!$D$9)*(Assumptions!$E$9-Assumptions!$D$9)),Assumptions!$F$9-SQRT((1-'Random Draws'!F1255)*(Assumptions!$F$9-Assumptions!$D$9)*(Assumptions!$F$9-Assumptions!$E$9)))</f>
        <v>0.267644130131408</v>
      </c>
      <c r="I1255" s="19" t="n">
        <f aca="false">IF('Random Draws'!G1255&lt;(Assumptions!$E$10-Assumptions!$D$10)/(Assumptions!$F$10-Assumptions!$D$10),Assumptions!$D$10+SQRT('Random Draws'!G1255*(Assumptions!$F$10-Assumptions!$D$10)*(Assumptions!$E$10-Assumptions!$D$10)),Assumptions!$F$10-SQRT((1-'Random Draws'!G1255)*(Assumptions!$F$10-Assumptions!$D$10)*(Assumptions!$F$10-Assumptions!$E$10)))</f>
        <v>0.0166272257817883</v>
      </c>
      <c r="J1255" s="19" t="n">
        <f aca="false">IF('Random Draws'!H1255&lt;(Assumptions!$E$11-Assumptions!$D$11)/(Assumptions!$F$11-Assumptions!$D$11),Assumptions!$D$11+SQRT('Random Draws'!H1255*(Assumptions!$F$11-Assumptions!$D$11)*(Assumptions!$E$11-Assumptions!$D$11)),Assumptions!$F$11-SQRT((1-'Random Draws'!H1255)*(Assumptions!$F$11-Assumptions!$D$11)*(Assumptions!$F$11-Assumptions!$E$11)))</f>
        <v>0.169308119715994</v>
      </c>
      <c r="K1255" s="19" t="n">
        <f aca="false">MAX(G1255,I1255+Assumptions!$D$21)</f>
        <v>0.081518174318501</v>
      </c>
      <c r="L1255" s="28" t="n">
        <f aca="false">(F1255-Assumptions!$D$15)*(1-H1255)+Assumptions!$D$15-J1255</f>
        <v>0.16307863735569</v>
      </c>
      <c r="M1255" s="21" t="n">
        <f aca="false">Assumptions!$D$14*(1+E1255)^1*L1255-Assumptions!$D$14*(1+E1255)^0*E1255*Assumptions!$D$16</f>
        <v>25.3901732356523</v>
      </c>
      <c r="N1255" s="21" t="n">
        <f aca="false">Assumptions!$D$14*(1+E1255)^2*L1255-Assumptions!$D$14*(1+E1255)^1*E1255*Assumptions!$D$16</f>
        <v>27.6846238914707</v>
      </c>
      <c r="O1255" s="21" t="n">
        <f aca="false">Assumptions!$D$14*(1+E1255)^3*L1255-Assumptions!$D$14*(1+E1255)^2*E1255*Assumptions!$D$16</f>
        <v>30.1864186942992</v>
      </c>
      <c r="P1255" s="21" t="n">
        <f aca="false">Assumptions!$D$14*(1+E1255)^4*L1255-Assumptions!$D$14*(1+E1255)^3*E1255*Assumptions!$D$16</f>
        <v>32.9142948504448</v>
      </c>
      <c r="Q1255" s="21" t="n">
        <f aca="false">Assumptions!$D$14*(1+E1255)^5*L1255-Assumptions!$D$14*(1+E1255)^4*E1255*Assumptions!$D$16</f>
        <v>35.8886828037873</v>
      </c>
      <c r="R1255" s="21" t="n">
        <f aca="false">M1255/(1+K1255)+N1255/(1+K1255)^2+O1255/(1+K1255)^3+P1255/(1+K1255)^4+Q1255/(1+K1255)^5</f>
        <v>119.318825777873</v>
      </c>
      <c r="S1255" s="21" t="n">
        <f aca="false">Q1255*(1+I1255)/(K1255-I1255)</f>
        <v>562.257338789475</v>
      </c>
      <c r="T1255" s="21" t="n">
        <f aca="false">R1255+S1255/(1+K1255)^5</f>
        <v>499.303449601386</v>
      </c>
      <c r="U1255" s="8" t="n">
        <f aca="false">(T1255-Assumptions!$D$17)/Assumptions!$D$18</f>
        <v>12.5721379840555</v>
      </c>
    </row>
    <row r="1256" customFormat="false" ht="15" hidden="false" customHeight="false" outlineLevel="0" collapsed="false">
      <c r="B1256" s="2" t="n">
        <v>1251</v>
      </c>
      <c r="C1256" s="27" t="n">
        <f aca="false">NORMSDIST('Random Draws'!C1256)</f>
        <v>0.780705123717508</v>
      </c>
      <c r="D1256" s="27" t="n">
        <f aca="false">NORMSDIST(Assumptions!$D$22*'Random Draws'!C1256+SQRT(1-Assumptions!$D$22^2)*'Random Draws'!D1256)</f>
        <v>0.374279624797942</v>
      </c>
      <c r="E1256" s="19" t="n">
        <f aca="false">IF(C1256&lt;(Assumptions!$E$6-Assumptions!$D$6)/(Assumptions!$F$6-Assumptions!$D$6),Assumptions!$D$6+SQRT(C1256*(Assumptions!$F$6-Assumptions!$D$6)*(Assumptions!$E$6-Assumptions!$D$6)),Assumptions!$F$6-SQRT((1-C1256)*(Assumptions!$F$6-Assumptions!$D$6)*(Assumptions!$F$6-Assumptions!$E$6)))</f>
        <v>0.106886945453304</v>
      </c>
      <c r="F1256" s="19" t="n">
        <f aca="false">IF(D1256&lt;(Assumptions!$E$7-Assumptions!$D$7)/(Assumptions!$F$7-Assumptions!$D$7),Assumptions!$D$7+SQRT(D1256*(Assumptions!$F$7-Assumptions!$D$7)*(Assumptions!$E$7-Assumptions!$D$7)),Assumptions!$F$7-SQRT((1-D1256)*(Assumptions!$F$7-Assumptions!$D$7)*(Assumptions!$F$7-Assumptions!$E$7)))</f>
        <v>0.407388582472866</v>
      </c>
      <c r="G1256" s="19" t="n">
        <f aca="false">MIN(Assumptions!$D$24,MAX(Assumptions!$D$23,Assumptions!$D$8+Assumptions!$E$8*'Random Draws'!E1256))</f>
        <v>0.087489057936541</v>
      </c>
      <c r="H1256" s="19" t="n">
        <f aca="false">IF('Random Draws'!F1256&lt;(Assumptions!$E$9-Assumptions!$D$9)/(Assumptions!$F$9-Assumptions!$D$9),Assumptions!$D$9+SQRT('Random Draws'!F1256*(Assumptions!$F$9-Assumptions!$D$9)*(Assumptions!$E$9-Assumptions!$D$9)),Assumptions!$F$9-SQRT((1-'Random Draws'!F1256)*(Assumptions!$F$9-Assumptions!$D$9)*(Assumptions!$F$9-Assumptions!$E$9)))</f>
        <v>0.286511448919713</v>
      </c>
      <c r="I1256" s="19" t="n">
        <f aca="false">IF('Random Draws'!G1256&lt;(Assumptions!$E$10-Assumptions!$D$10)/(Assumptions!$F$10-Assumptions!$D$10),Assumptions!$D$10+SQRT('Random Draws'!G1256*(Assumptions!$F$10-Assumptions!$D$10)*(Assumptions!$E$10-Assumptions!$D$10)),Assumptions!$F$10-SQRT((1-'Random Draws'!G1256)*(Assumptions!$F$10-Assumptions!$D$10)*(Assumptions!$F$10-Assumptions!$E$10)))</f>
        <v>0.0130349033955054</v>
      </c>
      <c r="J1256" s="19" t="n">
        <f aca="false">IF('Random Draws'!H1256&lt;(Assumptions!$E$11-Assumptions!$D$11)/(Assumptions!$F$11-Assumptions!$D$11),Assumptions!$D$11+SQRT('Random Draws'!H1256*(Assumptions!$F$11-Assumptions!$D$11)*(Assumptions!$E$11-Assumptions!$D$11)),Assumptions!$F$11-SQRT((1-'Random Draws'!H1256)*(Assumptions!$F$11-Assumptions!$D$11)*(Assumptions!$F$11-Assumptions!$E$11)))</f>
        <v>0.165927087281616</v>
      </c>
      <c r="K1256" s="19" t="n">
        <f aca="false">MAX(G1256,I1256+Assumptions!$D$21)</f>
        <v>0.087489057936541</v>
      </c>
      <c r="L1256" s="28" t="n">
        <f aca="false">(F1256-Assumptions!$D$15)*(1-H1256)+Assumptions!$D$15-J1256</f>
        <v>0.161986490513164</v>
      </c>
      <c r="M1256" s="21" t="n">
        <f aca="false">Assumptions!$D$14*(1+E1256)^1*L1256-Assumptions!$D$14*(1+E1256)^0*E1256*Assumptions!$D$16</f>
        <v>25.5336478821566</v>
      </c>
      <c r="N1256" s="21" t="n">
        <f aca="false">Assumptions!$D$14*(1+E1256)^2*L1256-Assumptions!$D$14*(1+E1256)^1*E1256*Assumptions!$D$16</f>
        <v>28.2628615105605</v>
      </c>
      <c r="O1256" s="21" t="n">
        <f aca="false">Assumptions!$D$14*(1+E1256)^3*L1256-Assumptions!$D$14*(1+E1256)^2*E1256*Assumptions!$D$16</f>
        <v>31.2837924471941</v>
      </c>
      <c r="P1256" s="21" t="n">
        <f aca="false">Assumptions!$D$14*(1+E1256)^4*L1256-Assumptions!$D$14*(1+E1256)^3*E1256*Assumptions!$D$16</f>
        <v>34.6276214640699</v>
      </c>
      <c r="Q1256" s="21" t="n">
        <f aca="false">Assumptions!$D$14*(1+E1256)^5*L1256-Assumptions!$D$14*(1+E1256)^4*E1256*Assumptions!$D$16</f>
        <v>38.3288621506775</v>
      </c>
      <c r="R1256" s="21" t="n">
        <f aca="false">M1256/(1+K1256)+N1256/(1+K1256)^2+O1256/(1+K1256)^3+P1256/(1+K1256)^4+Q1256/(1+K1256)^5</f>
        <v>121.66074112368</v>
      </c>
      <c r="S1256" s="21" t="n">
        <f aca="false">Q1256*(1+I1256)/(K1256-I1256)</f>
        <v>521.508509571092</v>
      </c>
      <c r="T1256" s="21" t="n">
        <f aca="false">R1256+S1256/(1+K1256)^5</f>
        <v>464.536609019361</v>
      </c>
      <c r="U1256" s="8" t="n">
        <f aca="false">(T1256-Assumptions!$D$17)/Assumptions!$D$18</f>
        <v>11.1814643607745</v>
      </c>
    </row>
    <row r="1257" customFormat="false" ht="15" hidden="false" customHeight="false" outlineLevel="0" collapsed="false">
      <c r="B1257" s="2" t="n">
        <v>1252</v>
      </c>
      <c r="C1257" s="27" t="n">
        <f aca="false">NORMSDIST('Random Draws'!C1257)</f>
        <v>0.0568358417310551</v>
      </c>
      <c r="D1257" s="27" t="n">
        <f aca="false">NORMSDIST(Assumptions!$D$22*'Random Draws'!C1257+SQRT(1-Assumptions!$D$22^2)*'Random Draws'!D1257)</f>
        <v>0.662432019233324</v>
      </c>
      <c r="E1257" s="19" t="n">
        <f aca="false">IF(C1257&lt;(Assumptions!$E$6-Assumptions!$D$6)/(Assumptions!$F$6-Assumptions!$D$6),Assumptions!$D$6+SQRT(C1257*(Assumptions!$F$6-Assumptions!$D$6)*(Assumptions!$E$6-Assumptions!$D$6)),Assumptions!$F$6-SQRT((1-C1257)*(Assumptions!$F$6-Assumptions!$D$6)*(Assumptions!$F$6-Assumptions!$E$6)))</f>
        <v>0.0568576157464594</v>
      </c>
      <c r="F1257" s="19" t="n">
        <f aca="false">IF(D1257&lt;(Assumptions!$E$7-Assumptions!$D$7)/(Assumptions!$F$7-Assumptions!$D$7),Assumptions!$D$7+SQRT(D1257*(Assumptions!$F$7-Assumptions!$D$7)*(Assumptions!$E$7-Assumptions!$D$7)),Assumptions!$F$7-SQRT((1-D1257)*(Assumptions!$F$7-Assumptions!$D$7)*(Assumptions!$F$7-Assumptions!$E$7)))</f>
        <v>0.423253953640334</v>
      </c>
      <c r="G1257" s="19" t="n">
        <f aca="false">MIN(Assumptions!$D$24,MAX(Assumptions!$D$23,Assumptions!$D$8+Assumptions!$E$8*'Random Draws'!E1257))</f>
        <v>0.079065687201564</v>
      </c>
      <c r="H1257" s="19" t="n">
        <f aca="false">IF('Random Draws'!F1257&lt;(Assumptions!$E$9-Assumptions!$D$9)/(Assumptions!$F$9-Assumptions!$D$9),Assumptions!$D$9+SQRT('Random Draws'!F1257*(Assumptions!$F$9-Assumptions!$D$9)*(Assumptions!$E$9-Assumptions!$D$9)),Assumptions!$F$9-SQRT((1-'Random Draws'!F1257)*(Assumptions!$F$9-Assumptions!$D$9)*(Assumptions!$F$9-Assumptions!$E$9)))</f>
        <v>0.256669361730852</v>
      </c>
      <c r="I1257" s="19" t="n">
        <f aca="false">IF('Random Draws'!G1257&lt;(Assumptions!$E$10-Assumptions!$D$10)/(Assumptions!$F$10-Assumptions!$D$10),Assumptions!$D$10+SQRT('Random Draws'!G1257*(Assumptions!$F$10-Assumptions!$D$10)*(Assumptions!$E$10-Assumptions!$D$10)),Assumptions!$F$10-SQRT((1-'Random Draws'!G1257)*(Assumptions!$F$10-Assumptions!$D$10)*(Assumptions!$F$10-Assumptions!$E$10)))</f>
        <v>0.0219645969856274</v>
      </c>
      <c r="J1257" s="19" t="n">
        <f aca="false">IF('Random Draws'!H1257&lt;(Assumptions!$E$11-Assumptions!$D$11)/(Assumptions!$F$11-Assumptions!$D$11),Assumptions!$D$11+SQRT('Random Draws'!H1257*(Assumptions!$F$11-Assumptions!$D$11)*(Assumptions!$E$11-Assumptions!$D$11)),Assumptions!$F$11-SQRT((1-'Random Draws'!H1257)*(Assumptions!$F$11-Assumptions!$D$11)*(Assumptions!$F$11-Assumptions!$E$11)))</f>
        <v>0.160607661388324</v>
      </c>
      <c r="K1257" s="19" t="n">
        <f aca="false">MAX(G1257,I1257+Assumptions!$D$21)</f>
        <v>0.079065687201564</v>
      </c>
      <c r="L1257" s="28" t="n">
        <f aca="false">(F1257-Assumptions!$D$15)*(1-H1257)+Assumptions!$D$15-J1257</f>
        <v>0.187376987146097</v>
      </c>
      <c r="M1257" s="21" t="n">
        <f aca="false">Assumptions!$D$14*(1+E1257)^1*L1257-Assumptions!$D$14*(1+E1257)^0*E1257*Assumptions!$D$16</f>
        <v>28.4671347742448</v>
      </c>
      <c r="N1257" s="21" t="n">
        <f aca="false">Assumptions!$D$14*(1+E1257)^2*L1257-Assumptions!$D$14*(1+E1257)^1*E1257*Assumptions!$D$16</f>
        <v>30.0857081846415</v>
      </c>
      <c r="O1257" s="21" t="n">
        <f aca="false">Assumptions!$D$14*(1+E1257)^3*L1257-Assumptions!$D$14*(1+E1257)^2*E1257*Assumptions!$D$16</f>
        <v>31.796309820064</v>
      </c>
      <c r="P1257" s="21" t="n">
        <f aca="false">Assumptions!$D$14*(1+E1257)^4*L1257-Assumptions!$D$14*(1+E1257)^3*E1257*Assumptions!$D$16</f>
        <v>33.6041721859686</v>
      </c>
      <c r="Q1257" s="21" t="n">
        <f aca="false">Assumptions!$D$14*(1+E1257)^5*L1257-Assumptions!$D$14*(1+E1257)^4*E1257*Assumptions!$D$16</f>
        <v>35.5148252955962</v>
      </c>
      <c r="R1257" s="21" t="n">
        <f aca="false">M1257/(1+K1257)+N1257/(1+K1257)^2+O1257/(1+K1257)^3+P1257/(1+K1257)^4+Q1257/(1+K1257)^5</f>
        <v>126.587514158646</v>
      </c>
      <c r="S1257" s="21" t="n">
        <f aca="false">Q1257*(1+I1257)/(K1257-I1257)</f>
        <v>635.625239079923</v>
      </c>
      <c r="T1257" s="21" t="n">
        <f aca="false">R1257+S1257/(1+K1257)^5</f>
        <v>561.059440655971</v>
      </c>
      <c r="U1257" s="8" t="n">
        <f aca="false">(T1257-Assumptions!$D$17)/Assumptions!$D$18</f>
        <v>15.0423776262388</v>
      </c>
    </row>
    <row r="1258" customFormat="false" ht="15" hidden="false" customHeight="false" outlineLevel="0" collapsed="false">
      <c r="B1258" s="2" t="n">
        <v>1253</v>
      </c>
      <c r="C1258" s="27" t="n">
        <f aca="false">NORMSDIST('Random Draws'!C1258)</f>
        <v>0.0910434236129915</v>
      </c>
      <c r="D1258" s="27" t="n">
        <f aca="false">NORMSDIST(Assumptions!$D$22*'Random Draws'!C1258+SQRT(1-Assumptions!$D$22^2)*'Random Draws'!D1258)</f>
        <v>0.729076646138469</v>
      </c>
      <c r="E1258" s="19" t="n">
        <f aca="false">IF(C1258&lt;(Assumptions!$E$6-Assumptions!$D$6)/(Assumptions!$F$6-Assumptions!$D$6),Assumptions!$D$6+SQRT(C1258*(Assumptions!$F$6-Assumptions!$D$6)*(Assumptions!$E$6-Assumptions!$D$6)),Assumptions!$F$6-SQRT((1-C1258)*(Assumptions!$F$6-Assumptions!$D$6)*(Assumptions!$F$6-Assumptions!$E$6)))</f>
        <v>0.0613358177266529</v>
      </c>
      <c r="F1258" s="19" t="n">
        <f aca="false">IF(D1258&lt;(Assumptions!$E$7-Assumptions!$D$7)/(Assumptions!$F$7-Assumptions!$D$7),Assumptions!$D$7+SQRT(D1258*(Assumptions!$F$7-Assumptions!$D$7)*(Assumptions!$E$7-Assumptions!$D$7)),Assumptions!$F$7-SQRT((1-D1258)*(Assumptions!$F$7-Assumptions!$D$7)*(Assumptions!$F$7-Assumptions!$E$7)))</f>
        <v>0.427080500984278</v>
      </c>
      <c r="G1258" s="19" t="n">
        <f aca="false">MIN(Assumptions!$D$24,MAX(Assumptions!$D$23,Assumptions!$D$8+Assumptions!$E$8*'Random Draws'!E1258))</f>
        <v>0.071547696909114</v>
      </c>
      <c r="H1258" s="19" t="n">
        <f aca="false">IF('Random Draws'!F1258&lt;(Assumptions!$E$9-Assumptions!$D$9)/(Assumptions!$F$9-Assumptions!$D$9),Assumptions!$D$9+SQRT('Random Draws'!F1258*(Assumptions!$F$9-Assumptions!$D$9)*(Assumptions!$E$9-Assumptions!$D$9)),Assumptions!$F$9-SQRT((1-'Random Draws'!F1258)*(Assumptions!$F$9-Assumptions!$D$9)*(Assumptions!$F$9-Assumptions!$E$9)))</f>
        <v>0.291019038898678</v>
      </c>
      <c r="I1258" s="19" t="n">
        <f aca="false">IF('Random Draws'!G1258&lt;(Assumptions!$E$10-Assumptions!$D$10)/(Assumptions!$F$10-Assumptions!$D$10),Assumptions!$D$10+SQRT('Random Draws'!G1258*(Assumptions!$F$10-Assumptions!$D$10)*(Assumptions!$E$10-Assumptions!$D$10)),Assumptions!$F$10-SQRT((1-'Random Draws'!G1258)*(Assumptions!$F$10-Assumptions!$D$10)*(Assumptions!$F$10-Assumptions!$E$10)))</f>
        <v>0.022859474099343</v>
      </c>
      <c r="J1258" s="19" t="n">
        <f aca="false">IF('Random Draws'!H1258&lt;(Assumptions!$E$11-Assumptions!$D$11)/(Assumptions!$F$11-Assumptions!$D$11),Assumptions!$D$11+SQRT('Random Draws'!H1258*(Assumptions!$F$11-Assumptions!$D$11)*(Assumptions!$E$11-Assumptions!$D$11)),Assumptions!$F$11-SQRT((1-'Random Draws'!H1258)*(Assumptions!$F$11-Assumptions!$D$11)*(Assumptions!$F$11-Assumptions!$E$11)))</f>
        <v>0.153260527483971</v>
      </c>
      <c r="K1258" s="19" t="n">
        <f aca="false">MAX(G1258,I1258+Assumptions!$D$21)</f>
        <v>0.071547696909114</v>
      </c>
      <c r="L1258" s="28" t="n">
        <f aca="false">(F1258-Assumptions!$D$15)*(1-H1258)+Assumptions!$D$15-J1258</f>
        <v>0.187363891628325</v>
      </c>
      <c r="M1258" s="21" t="n">
        <f aca="false">Assumptions!$D$14*(1+E1258)^1*L1258-Assumptions!$D$14*(1+E1258)^0*E1258*Assumptions!$D$16</f>
        <v>28.5673105172895</v>
      </c>
      <c r="N1258" s="21" t="n">
        <f aca="false">Assumptions!$D$14*(1+E1258)^2*L1258-Assumptions!$D$14*(1+E1258)^1*E1258*Assumptions!$D$16</f>
        <v>30.3195098681186</v>
      </c>
      <c r="O1258" s="21" t="n">
        <f aca="false">Assumptions!$D$14*(1+E1258)^3*L1258-Assumptions!$D$14*(1+E1258)^2*E1258*Assumptions!$D$16</f>
        <v>32.179181798951</v>
      </c>
      <c r="P1258" s="21" t="n">
        <f aca="false">Assumptions!$D$14*(1+E1258)^4*L1258-Assumptions!$D$14*(1+E1258)^3*E1258*Assumptions!$D$16</f>
        <v>34.1529182283643</v>
      </c>
      <c r="Q1258" s="21" t="n">
        <f aca="false">Assumptions!$D$14*(1+E1258)^5*L1258-Assumptions!$D$14*(1+E1258)^4*E1258*Assumptions!$D$16</f>
        <v>36.2477153956525</v>
      </c>
      <c r="R1258" s="21" t="n">
        <f aca="false">M1258/(1+K1258)+N1258/(1+K1258)^2+O1258/(1+K1258)^3+P1258/(1+K1258)^4+Q1258/(1+K1258)^5</f>
        <v>130.782700801954</v>
      </c>
      <c r="S1258" s="21" t="n">
        <f aca="false">Q1258*(1+I1258)/(K1258-I1258)</f>
        <v>761.504876687738</v>
      </c>
      <c r="T1258" s="21" t="n">
        <f aca="false">R1258+S1258/(1+K1258)^5</f>
        <v>669.815451447075</v>
      </c>
      <c r="U1258" s="8" t="n">
        <f aca="false">(T1258-Assumptions!$D$17)/Assumptions!$D$18</f>
        <v>19.392618057883</v>
      </c>
    </row>
    <row r="1259" customFormat="false" ht="15" hidden="false" customHeight="false" outlineLevel="0" collapsed="false">
      <c r="B1259" s="2" t="n">
        <v>1254</v>
      </c>
      <c r="C1259" s="27" t="n">
        <f aca="false">NORMSDIST('Random Draws'!C1259)</f>
        <v>0.458571585855903</v>
      </c>
      <c r="D1259" s="27" t="n">
        <f aca="false">NORMSDIST(Assumptions!$D$22*'Random Draws'!C1259+SQRT(1-Assumptions!$D$22^2)*'Random Draws'!D1259)</f>
        <v>0.465187757119484</v>
      </c>
      <c r="E1259" s="19" t="n">
        <f aca="false">IF(C1259&lt;(Assumptions!$E$6-Assumptions!$D$6)/(Assumptions!$F$6-Assumptions!$D$6),Assumptions!$D$6+SQRT(C1259*(Assumptions!$F$6-Assumptions!$D$6)*(Assumptions!$E$6-Assumptions!$D$6)),Assumptions!$F$6-SQRT((1-C1259)*(Assumptions!$F$6-Assumptions!$D$6)*(Assumptions!$F$6-Assumptions!$E$6)))</f>
        <v>0.0878837961034787</v>
      </c>
      <c r="F1259" s="19" t="n">
        <f aca="false">IF(D1259&lt;(Assumptions!$E$7-Assumptions!$D$7)/(Assumptions!$F$7-Assumptions!$D$7),Assumptions!$D$7+SQRT(D1259*(Assumptions!$F$7-Assumptions!$D$7)*(Assumptions!$E$7-Assumptions!$D$7)),Assumptions!$F$7-SQRT((1-D1259)*(Assumptions!$F$7-Assumptions!$D$7)*(Assumptions!$F$7-Assumptions!$E$7)))</f>
        <v>0.412831113396529</v>
      </c>
      <c r="G1259" s="19" t="n">
        <f aca="false">MIN(Assumptions!$D$24,MAX(Assumptions!$D$23,Assumptions!$D$8+Assumptions!$E$8*'Random Draws'!E1259))</f>
        <v>0.084297050470861</v>
      </c>
      <c r="H1259" s="19" t="n">
        <f aca="false">IF('Random Draws'!F1259&lt;(Assumptions!$E$9-Assumptions!$D$9)/(Assumptions!$F$9-Assumptions!$D$9),Assumptions!$D$9+SQRT('Random Draws'!F1259*(Assumptions!$F$9-Assumptions!$D$9)*(Assumptions!$E$9-Assumptions!$D$9)),Assumptions!$F$9-SQRT((1-'Random Draws'!F1259)*(Assumptions!$F$9-Assumptions!$D$9)*(Assumptions!$F$9-Assumptions!$E$9)))</f>
        <v>0.329439161254377</v>
      </c>
      <c r="I1259" s="19" t="n">
        <f aca="false">IF('Random Draws'!G1259&lt;(Assumptions!$E$10-Assumptions!$D$10)/(Assumptions!$F$10-Assumptions!$D$10),Assumptions!$D$10+SQRT('Random Draws'!G1259*(Assumptions!$F$10-Assumptions!$D$10)*(Assumptions!$E$10-Assumptions!$D$10)),Assumptions!$F$10-SQRT((1-'Random Draws'!G1259)*(Assumptions!$F$10-Assumptions!$D$10)*(Assumptions!$F$10-Assumptions!$E$10)))</f>
        <v>0.0219385876207186</v>
      </c>
      <c r="J1259" s="19" t="n">
        <f aca="false">IF('Random Draws'!H1259&lt;(Assumptions!$E$11-Assumptions!$D$11)/(Assumptions!$F$11-Assumptions!$D$11),Assumptions!$D$11+SQRT('Random Draws'!H1259*(Assumptions!$F$11-Assumptions!$D$11)*(Assumptions!$E$11-Assumptions!$D$11)),Assumptions!$F$11-SQRT((1-'Random Draws'!H1259)*(Assumptions!$F$11-Assumptions!$D$11)*(Assumptions!$F$11-Assumptions!$E$11)))</f>
        <v>0.186054714571947</v>
      </c>
      <c r="K1259" s="19" t="n">
        <f aca="false">MAX(G1259,I1259+Assumptions!$D$21)</f>
        <v>0.084297050470861</v>
      </c>
      <c r="L1259" s="28" t="n">
        <f aca="false">(F1259-Assumptions!$D$15)*(1-H1259)+Assumptions!$D$15-J1259</f>
        <v>0.133600754050588</v>
      </c>
      <c r="M1259" s="21" t="n">
        <f aca="false">Assumptions!$D$14*(1+E1259)^1*L1259-Assumptions!$D$14*(1+E1259)^0*E1259*Assumptions!$D$16</f>
        <v>20.6923093313818</v>
      </c>
      <c r="N1259" s="21" t="n">
        <f aca="false">Assumptions!$D$14*(1+E1259)^2*L1259-Assumptions!$D$14*(1+E1259)^1*E1259*Assumptions!$D$16</f>
        <v>22.5108280255711</v>
      </c>
      <c r="O1259" s="21" t="n">
        <f aca="false">Assumptions!$D$14*(1+E1259)^3*L1259-Assumptions!$D$14*(1+E1259)^2*E1259*Assumptions!$D$16</f>
        <v>24.4891650458908</v>
      </c>
      <c r="P1259" s="21" t="n">
        <f aca="false">Assumptions!$D$14*(1+E1259)^4*L1259-Assumptions!$D$14*(1+E1259)^3*E1259*Assumptions!$D$16</f>
        <v>26.6413658335283</v>
      </c>
      <c r="Q1259" s="21" t="n">
        <f aca="false">Assumptions!$D$14*(1+E1259)^5*L1259-Assumptions!$D$14*(1+E1259)^4*E1259*Assumptions!$D$16</f>
        <v>28.9827101963603</v>
      </c>
      <c r="R1259" s="21" t="n">
        <f aca="false">M1259/(1+K1259)+N1259/(1+K1259)^2+O1259/(1+K1259)^3+P1259/(1+K1259)^4+Q1259/(1+K1259)^5</f>
        <v>96.0514421230105</v>
      </c>
      <c r="S1259" s="21" t="n">
        <f aca="false">Q1259*(1+I1259)/(K1259-I1259)</f>
        <v>474.972418654181</v>
      </c>
      <c r="T1259" s="21" t="n">
        <f aca="false">R1259+S1259/(1+K1259)^5</f>
        <v>412.954922741732</v>
      </c>
      <c r="U1259" s="8" t="n">
        <f aca="false">(T1259-Assumptions!$D$17)/Assumptions!$D$18</f>
        <v>9.11819690966929</v>
      </c>
    </row>
    <row r="1260" customFormat="false" ht="15" hidden="false" customHeight="false" outlineLevel="0" collapsed="false">
      <c r="B1260" s="2" t="n">
        <v>1255</v>
      </c>
      <c r="C1260" s="27" t="n">
        <f aca="false">NORMSDIST('Random Draws'!C1260)</f>
        <v>0.899943646216366</v>
      </c>
      <c r="D1260" s="27" t="n">
        <f aca="false">NORMSDIST(Assumptions!$D$22*'Random Draws'!C1260+SQRT(1-Assumptions!$D$22^2)*'Random Draws'!D1260)</f>
        <v>0.995809292740941</v>
      </c>
      <c r="E1260" s="19" t="n">
        <f aca="false">IF(C1260&lt;(Assumptions!$E$6-Assumptions!$D$6)/(Assumptions!$F$6-Assumptions!$D$6),Assumptions!$D$6+SQRT(C1260*(Assumptions!$F$6-Assumptions!$D$6)*(Assumptions!$E$6-Assumptions!$D$6)),Assumptions!$F$6-SQRT((1-C1260)*(Assumptions!$F$6-Assumptions!$D$6)*(Assumptions!$F$6-Assumptions!$E$6)))</f>
        <v>0.117633020567851</v>
      </c>
      <c r="F1260" s="19" t="n">
        <f aca="false">IF(D1260&lt;(Assumptions!$E$7-Assumptions!$D$7)/(Assumptions!$F$7-Assumptions!$D$7),Assumptions!$D$7+SQRT(D1260*(Assumptions!$F$7-Assumptions!$D$7)*(Assumptions!$E$7-Assumptions!$D$7)),Assumptions!$F$7-SQRT((1-D1260)*(Assumptions!$F$7-Assumptions!$D$7)*(Assumptions!$F$7-Assumptions!$E$7)))</f>
        <v>0.455905756597827</v>
      </c>
      <c r="G1260" s="19" t="n">
        <f aca="false">MIN(Assumptions!$D$24,MAX(Assumptions!$D$23,Assumptions!$D$8+Assumptions!$E$8*'Random Draws'!E1260))</f>
        <v>0.079434273706202</v>
      </c>
      <c r="H1260" s="19" t="n">
        <f aca="false">IF('Random Draws'!F1260&lt;(Assumptions!$E$9-Assumptions!$D$9)/(Assumptions!$F$9-Assumptions!$D$9),Assumptions!$D$9+SQRT('Random Draws'!F1260*(Assumptions!$F$9-Assumptions!$D$9)*(Assumptions!$E$9-Assumptions!$D$9)),Assumptions!$F$9-SQRT((1-'Random Draws'!F1260)*(Assumptions!$F$9-Assumptions!$D$9)*(Assumptions!$F$9-Assumptions!$E$9)))</f>
        <v>0.304997497624516</v>
      </c>
      <c r="I1260" s="19" t="n">
        <f aca="false">IF('Random Draws'!G1260&lt;(Assumptions!$E$10-Assumptions!$D$10)/(Assumptions!$F$10-Assumptions!$D$10),Assumptions!$D$10+SQRT('Random Draws'!G1260*(Assumptions!$F$10-Assumptions!$D$10)*(Assumptions!$E$10-Assumptions!$D$10)),Assumptions!$F$10-SQRT((1-'Random Draws'!G1260)*(Assumptions!$F$10-Assumptions!$D$10)*(Assumptions!$F$10-Assumptions!$E$10)))</f>
        <v>0.0204997674114297</v>
      </c>
      <c r="J1260" s="19" t="n">
        <f aca="false">IF('Random Draws'!H1260&lt;(Assumptions!$E$11-Assumptions!$D$11)/(Assumptions!$F$11-Assumptions!$D$11),Assumptions!$D$11+SQRT('Random Draws'!H1260*(Assumptions!$F$11-Assumptions!$D$11)*(Assumptions!$E$11-Assumptions!$D$11)),Assumptions!$F$11-SQRT((1-'Random Draws'!H1260)*(Assumptions!$F$11-Assumptions!$D$11)*(Assumptions!$F$11-Assumptions!$E$11)))</f>
        <v>0.13908291887579</v>
      </c>
      <c r="K1260" s="19" t="n">
        <f aca="false">MAX(G1260,I1260+Assumptions!$D$21)</f>
        <v>0.079434273706202</v>
      </c>
      <c r="L1260" s="28" t="n">
        <f aca="false">(F1260-Assumptions!$D$15)*(1-H1260)+Assumptions!$D$15-J1260</f>
        <v>0.217422397498275</v>
      </c>
      <c r="M1260" s="21" t="n">
        <f aca="false">Assumptions!$D$14*(1+E1260)^1*L1260-Assumptions!$D$14*(1+E1260)^0*E1260*Assumptions!$D$16</f>
        <v>34.7230717345194</v>
      </c>
      <c r="N1260" s="21" t="n">
        <f aca="false">Assumptions!$D$14*(1+E1260)^2*L1260-Assumptions!$D$14*(1+E1260)^1*E1260*Assumptions!$D$16</f>
        <v>38.8076515460451</v>
      </c>
      <c r="O1260" s="21" t="n">
        <f aca="false">Assumptions!$D$14*(1+E1260)^3*L1260-Assumptions!$D$14*(1+E1260)^2*E1260*Assumptions!$D$16</f>
        <v>43.3727128185511</v>
      </c>
      <c r="P1260" s="21" t="n">
        <f aca="false">Assumptions!$D$14*(1+E1260)^4*L1260-Assumptions!$D$14*(1+E1260)^3*E1260*Assumptions!$D$16</f>
        <v>48.4747760376192</v>
      </c>
      <c r="Q1260" s="21" t="n">
        <f aca="false">Assumptions!$D$14*(1+E1260)^5*L1260-Assumptions!$D$14*(1+E1260)^4*E1260*Assumptions!$D$16</f>
        <v>54.1770103642744</v>
      </c>
      <c r="R1260" s="21" t="n">
        <f aca="false">M1260/(1+K1260)+N1260/(1+K1260)^2+O1260/(1+K1260)^3+P1260/(1+K1260)^4+Q1260/(1+K1260)^5</f>
        <v>172.632701015392</v>
      </c>
      <c r="S1260" s="21" t="n">
        <f aca="false">Q1260*(1+I1260)/(K1260-I1260)</f>
        <v>938.1197867215</v>
      </c>
      <c r="T1260" s="21" t="n">
        <f aca="false">R1260+S1260/(1+K1260)^5</f>
        <v>812.77611076629</v>
      </c>
      <c r="U1260" s="8" t="n">
        <f aca="false">(T1260-Assumptions!$D$17)/Assumptions!$D$18</f>
        <v>25.1110444306516</v>
      </c>
    </row>
    <row r="1261" customFormat="false" ht="15" hidden="false" customHeight="false" outlineLevel="0" collapsed="false">
      <c r="B1261" s="2" t="n">
        <v>1256</v>
      </c>
      <c r="C1261" s="27" t="n">
        <f aca="false">NORMSDIST('Random Draws'!C1261)</f>
        <v>0.918225930253507</v>
      </c>
      <c r="D1261" s="27" t="n">
        <f aca="false">NORMSDIST(Assumptions!$D$22*'Random Draws'!C1261+SQRT(1-Assumptions!$D$22^2)*'Random Draws'!D1261)</f>
        <v>0.410238625543317</v>
      </c>
      <c r="E1261" s="19" t="n">
        <f aca="false">IF(C1261&lt;(Assumptions!$E$6-Assumptions!$D$6)/(Assumptions!$F$6-Assumptions!$D$6),Assumptions!$D$6+SQRT(C1261*(Assumptions!$F$6-Assumptions!$D$6)*(Assumptions!$E$6-Assumptions!$D$6)),Assumptions!$F$6-SQRT((1-C1261)*(Assumptions!$F$6-Assumptions!$D$6)*(Assumptions!$F$6-Assumptions!$E$6)))</f>
        <v>0.119779457259201</v>
      </c>
      <c r="F1261" s="19" t="n">
        <f aca="false">IF(D1261&lt;(Assumptions!$E$7-Assumptions!$D$7)/(Assumptions!$F$7-Assumptions!$D$7),Assumptions!$D$7+SQRT(D1261*(Assumptions!$F$7-Assumptions!$D$7)*(Assumptions!$E$7-Assumptions!$D$7)),Assumptions!$F$7-SQRT((1-D1261)*(Assumptions!$F$7-Assumptions!$D$7)*(Assumptions!$F$7-Assumptions!$E$7)))</f>
        <v>0.409612818436972</v>
      </c>
      <c r="G1261" s="19" t="n">
        <f aca="false">MIN(Assumptions!$D$24,MAX(Assumptions!$D$23,Assumptions!$D$8+Assumptions!$E$8*'Random Draws'!E1261))</f>
        <v>0.06331740778696</v>
      </c>
      <c r="H1261" s="19" t="n">
        <f aca="false">IF('Random Draws'!F1261&lt;(Assumptions!$E$9-Assumptions!$D$9)/(Assumptions!$F$9-Assumptions!$D$9),Assumptions!$D$9+SQRT('Random Draws'!F1261*(Assumptions!$F$9-Assumptions!$D$9)*(Assumptions!$E$9-Assumptions!$D$9)),Assumptions!$F$9-SQRT((1-'Random Draws'!F1261)*(Assumptions!$F$9-Assumptions!$D$9)*(Assumptions!$F$9-Assumptions!$E$9)))</f>
        <v>0.288497956600015</v>
      </c>
      <c r="I1261" s="19" t="n">
        <f aca="false">IF('Random Draws'!G1261&lt;(Assumptions!$E$10-Assumptions!$D$10)/(Assumptions!$F$10-Assumptions!$D$10),Assumptions!$D$10+SQRT('Random Draws'!G1261*(Assumptions!$F$10-Assumptions!$D$10)*(Assumptions!$E$10-Assumptions!$D$10)),Assumptions!$F$10-SQRT((1-'Random Draws'!G1261)*(Assumptions!$F$10-Assumptions!$D$10)*(Assumptions!$F$10-Assumptions!$E$10)))</f>
        <v>0.0237471608300848</v>
      </c>
      <c r="J1261" s="19" t="n">
        <f aca="false">IF('Random Draws'!H1261&lt;(Assumptions!$E$11-Assumptions!$D$11)/(Assumptions!$F$11-Assumptions!$D$11),Assumptions!$D$11+SQRT('Random Draws'!H1261*(Assumptions!$F$11-Assumptions!$D$11)*(Assumptions!$E$11-Assumptions!$D$11)),Assumptions!$F$11-SQRT((1-'Random Draws'!H1261)*(Assumptions!$F$11-Assumptions!$D$11)*(Assumptions!$F$11-Assumptions!$E$11)))</f>
        <v>0.149285306246239</v>
      </c>
      <c r="K1261" s="19" t="n">
        <f aca="false">MAX(G1261,I1261+Assumptions!$D$21)</f>
        <v>0.06331740778696</v>
      </c>
      <c r="L1261" s="28" t="n">
        <f aca="false">(F1261-Assumptions!$D$15)*(1-H1261)+Assumptions!$D$15-J1261</f>
        <v>0.179659785432495</v>
      </c>
      <c r="M1261" s="21" t="n">
        <f aca="false">Assumptions!$D$14*(1+E1261)^1*L1261-Assumptions!$D$14*(1+E1261)^0*E1261*Assumptions!$D$16</f>
        <v>28.6499632292436</v>
      </c>
      <c r="N1261" s="21" t="n">
        <f aca="false">Assumptions!$D$14*(1+E1261)^2*L1261-Assumptions!$D$14*(1+E1261)^1*E1261*Assumptions!$D$16</f>
        <v>32.0816402753384</v>
      </c>
      <c r="O1261" s="21" t="n">
        <f aca="false">Assumptions!$D$14*(1+E1261)^3*L1261-Assumptions!$D$14*(1+E1261)^2*E1261*Assumptions!$D$16</f>
        <v>35.9243617355034</v>
      </c>
      <c r="P1261" s="21" t="n">
        <f aca="false">Assumptions!$D$14*(1+E1261)^4*L1261-Assumptions!$D$14*(1+E1261)^3*E1261*Assumptions!$D$16</f>
        <v>40.2273622865652</v>
      </c>
      <c r="Q1261" s="21" t="n">
        <f aca="false">Assumptions!$D$14*(1+E1261)^5*L1261-Assumptions!$D$14*(1+E1261)^4*E1261*Assumptions!$D$16</f>
        <v>45.0457739082193</v>
      </c>
      <c r="R1261" s="21" t="n">
        <f aca="false">M1261/(1+K1261)+N1261/(1+K1261)^2+O1261/(1+K1261)^3+P1261/(1+K1261)^4+Q1261/(1+K1261)^5</f>
        <v>149.807015874566</v>
      </c>
      <c r="S1261" s="21" t="n">
        <f aca="false">Q1261*(1+I1261)/(K1261-I1261)</f>
        <v>1165.40801972228</v>
      </c>
      <c r="T1261" s="21" t="n">
        <f aca="false">R1261+S1261/(1+K1261)^5</f>
        <v>1007.16734229854</v>
      </c>
      <c r="U1261" s="8" t="n">
        <f aca="false">(T1261-Assumptions!$D$17)/Assumptions!$D$18</f>
        <v>32.8866936919415</v>
      </c>
    </row>
    <row r="1262" customFormat="false" ht="15" hidden="false" customHeight="false" outlineLevel="0" collapsed="false">
      <c r="B1262" s="2" t="n">
        <v>1257</v>
      </c>
      <c r="C1262" s="27" t="n">
        <f aca="false">NORMSDIST('Random Draws'!C1262)</f>
        <v>0.281520017979881</v>
      </c>
      <c r="D1262" s="27" t="n">
        <f aca="false">NORMSDIST(Assumptions!$D$22*'Random Draws'!C1262+SQRT(1-Assumptions!$D$22^2)*'Random Draws'!D1262)</f>
        <v>0.070277601892156</v>
      </c>
      <c r="E1262" s="19" t="n">
        <f aca="false">IF(C1262&lt;(Assumptions!$E$6-Assumptions!$D$6)/(Assumptions!$F$6-Assumptions!$D$6),Assumptions!$D$6+SQRT(C1262*(Assumptions!$F$6-Assumptions!$D$6)*(Assumptions!$E$6-Assumptions!$D$6)),Assumptions!$F$6-SQRT((1-C1262)*(Assumptions!$F$6-Assumptions!$D$6)*(Assumptions!$F$6-Assumptions!$E$6)))</f>
        <v>0.0775179968801562</v>
      </c>
      <c r="F1262" s="19" t="n">
        <f aca="false">IF(D1262&lt;(Assumptions!$E$7-Assumptions!$D$7)/(Assumptions!$F$7-Assumptions!$D$7),Assumptions!$D$7+SQRT(D1262*(Assumptions!$F$7-Assumptions!$D$7)*(Assumptions!$E$7-Assumptions!$D$7)),Assumptions!$F$7-SQRT((1-D1262)*(Assumptions!$F$7-Assumptions!$D$7)*(Assumptions!$F$7-Assumptions!$E$7)))</f>
        <v>0.380534498078914</v>
      </c>
      <c r="G1262" s="19" t="n">
        <f aca="false">MIN(Assumptions!$D$24,MAX(Assumptions!$D$23,Assumptions!$D$8+Assumptions!$E$8*'Random Draws'!E1262))</f>
        <v>0.084570486609474</v>
      </c>
      <c r="H1262" s="19" t="n">
        <f aca="false">IF('Random Draws'!F1262&lt;(Assumptions!$E$9-Assumptions!$D$9)/(Assumptions!$F$9-Assumptions!$D$9),Assumptions!$D$9+SQRT('Random Draws'!F1262*(Assumptions!$F$9-Assumptions!$D$9)*(Assumptions!$E$9-Assumptions!$D$9)),Assumptions!$F$9-SQRT((1-'Random Draws'!F1262)*(Assumptions!$F$9-Assumptions!$D$9)*(Assumptions!$F$9-Assumptions!$E$9)))</f>
        <v>0.283756020979197</v>
      </c>
      <c r="I1262" s="19" t="n">
        <f aca="false">IF('Random Draws'!G1262&lt;(Assumptions!$E$10-Assumptions!$D$10)/(Assumptions!$F$10-Assumptions!$D$10),Assumptions!$D$10+SQRT('Random Draws'!G1262*(Assumptions!$F$10-Assumptions!$D$10)*(Assumptions!$E$10-Assumptions!$D$10)),Assumptions!$F$10-SQRT((1-'Random Draws'!G1262)*(Assumptions!$F$10-Assumptions!$D$10)*(Assumptions!$F$10-Assumptions!$E$10)))</f>
        <v>0.0160223839135823</v>
      </c>
      <c r="J1262" s="19" t="n">
        <f aca="false">IF('Random Draws'!H1262&lt;(Assumptions!$E$11-Assumptions!$D$11)/(Assumptions!$F$11-Assumptions!$D$11),Assumptions!$D$11+SQRT('Random Draws'!H1262*(Assumptions!$F$11-Assumptions!$D$11)*(Assumptions!$E$11-Assumptions!$D$11)),Assumptions!$F$11-SQRT((1-'Random Draws'!H1262)*(Assumptions!$F$11-Assumptions!$D$11)*(Assumptions!$F$11-Assumptions!$E$11)))</f>
        <v>0.1862168745905</v>
      </c>
      <c r="K1262" s="19" t="n">
        <f aca="false">MAX(G1262,I1262+Assumptions!$D$21)</f>
        <v>0.084570486609474</v>
      </c>
      <c r="L1262" s="28" t="n">
        <f aca="false">(F1262-Assumptions!$D$15)*(1-H1262)+Assumptions!$D$15-J1262</f>
        <v>0.123226951195521</v>
      </c>
      <c r="M1262" s="21" t="n">
        <f aca="false">Assumptions!$D$14*(1+E1262)^1*L1262-Assumptions!$D$14*(1+E1262)^0*E1262*Assumptions!$D$16</f>
        <v>18.9157890675791</v>
      </c>
      <c r="N1262" s="21" t="n">
        <f aca="false">Assumptions!$D$14*(1+E1262)^2*L1262-Assumptions!$D$14*(1+E1262)^1*E1262*Assumptions!$D$16</f>
        <v>20.3821031455054</v>
      </c>
      <c r="O1262" s="21" t="n">
        <f aca="false">Assumptions!$D$14*(1+E1262)^3*L1262-Assumptions!$D$14*(1+E1262)^2*E1262*Assumptions!$D$16</f>
        <v>21.9620829535497</v>
      </c>
      <c r="P1262" s="21" t="n">
        <f aca="false">Assumptions!$D$14*(1+E1262)^4*L1262-Assumptions!$D$14*(1+E1262)^3*E1262*Assumptions!$D$16</f>
        <v>23.6645396314247</v>
      </c>
      <c r="Q1262" s="21" t="n">
        <f aca="false">Assumptions!$D$14*(1+E1262)^5*L1262-Assumptions!$D$14*(1+E1262)^4*E1262*Assumptions!$D$16</f>
        <v>25.4989673407438</v>
      </c>
      <c r="R1262" s="21" t="n">
        <f aca="false">M1262/(1+K1262)+N1262/(1+K1262)^2+O1262/(1+K1262)^3+P1262/(1+K1262)^4+Q1262/(1+K1262)^5</f>
        <v>86.0773064835272</v>
      </c>
      <c r="S1262" s="21" t="n">
        <f aca="false">Q1262*(1+I1262)/(K1262-I1262)</f>
        <v>377.946588832864</v>
      </c>
      <c r="T1262" s="21" t="n">
        <f aca="false">R1262+S1262/(1+K1262)^5</f>
        <v>337.927053463656</v>
      </c>
      <c r="U1262" s="8" t="n">
        <f aca="false">(T1262-Assumptions!$D$17)/Assumptions!$D$18</f>
        <v>6.11708213854624</v>
      </c>
    </row>
    <row r="1263" customFormat="false" ht="15" hidden="false" customHeight="false" outlineLevel="0" collapsed="false">
      <c r="B1263" s="2" t="n">
        <v>1258</v>
      </c>
      <c r="C1263" s="27" t="n">
        <f aca="false">NORMSDIST('Random Draws'!C1263)</f>
        <v>0.717541980844642</v>
      </c>
      <c r="D1263" s="27" t="n">
        <f aca="false">NORMSDIST(Assumptions!$D$22*'Random Draws'!C1263+SQRT(1-Assumptions!$D$22^2)*'Random Draws'!D1263)</f>
        <v>0.87347295640031</v>
      </c>
      <c r="E1263" s="19" t="n">
        <f aca="false">IF(C1263&lt;(Assumptions!$E$6-Assumptions!$D$6)/(Assumptions!$F$6-Assumptions!$D$6),Assumptions!$D$6+SQRT(C1263*(Assumptions!$F$6-Assumptions!$D$6)*(Assumptions!$E$6-Assumptions!$D$6)),Assumptions!$F$6-SQRT((1-C1263)*(Assumptions!$F$6-Assumptions!$D$6)*(Assumptions!$F$6-Assumptions!$E$6)))</f>
        <v>0.102419551682068</v>
      </c>
      <c r="F1263" s="19" t="n">
        <f aca="false">IF(D1263&lt;(Assumptions!$E$7-Assumptions!$D$7)/(Assumptions!$F$7-Assumptions!$D$7),Assumptions!$D$7+SQRT(D1263*(Assumptions!$F$7-Assumptions!$D$7)*(Assumptions!$E$7-Assumptions!$D$7)),Assumptions!$F$7-SQRT((1-D1263)*(Assumptions!$F$7-Assumptions!$D$7)*(Assumptions!$F$7-Assumptions!$E$7)))</f>
        <v>0.437503151900794</v>
      </c>
      <c r="G1263" s="19" t="n">
        <f aca="false">MIN(Assumptions!$D$24,MAX(Assumptions!$D$23,Assumptions!$D$8+Assumptions!$E$8*'Random Draws'!E1263))</f>
        <v>0.091544665855409</v>
      </c>
      <c r="H1263" s="19" t="n">
        <f aca="false">IF('Random Draws'!F1263&lt;(Assumptions!$E$9-Assumptions!$D$9)/(Assumptions!$F$9-Assumptions!$D$9),Assumptions!$D$9+SQRT('Random Draws'!F1263*(Assumptions!$F$9-Assumptions!$D$9)*(Assumptions!$E$9-Assumptions!$D$9)),Assumptions!$F$9-SQRT((1-'Random Draws'!F1263)*(Assumptions!$F$9-Assumptions!$D$9)*(Assumptions!$F$9-Assumptions!$E$9)))</f>
        <v>0.288830840438449</v>
      </c>
      <c r="I1263" s="19" t="n">
        <f aca="false">IF('Random Draws'!G1263&lt;(Assumptions!$E$10-Assumptions!$D$10)/(Assumptions!$F$10-Assumptions!$D$10),Assumptions!$D$10+SQRT('Random Draws'!G1263*(Assumptions!$F$10-Assumptions!$D$10)*(Assumptions!$E$10-Assumptions!$D$10)),Assumptions!$F$10-SQRT((1-'Random Draws'!G1263)*(Assumptions!$F$10-Assumptions!$D$10)*(Assumptions!$F$10-Assumptions!$E$10)))</f>
        <v>0.0174353845514808</v>
      </c>
      <c r="J1263" s="19" t="n">
        <f aca="false">IF('Random Draws'!H1263&lt;(Assumptions!$E$11-Assumptions!$D$11)/(Assumptions!$F$11-Assumptions!$D$11),Assumptions!$D$11+SQRT('Random Draws'!H1263*(Assumptions!$F$11-Assumptions!$D$11)*(Assumptions!$E$11-Assumptions!$D$11)),Assumptions!$F$11-SQRT((1-'Random Draws'!H1263)*(Assumptions!$F$11-Assumptions!$D$11)*(Assumptions!$F$11-Assumptions!$E$11)))</f>
        <v>0.162095512740669</v>
      </c>
      <c r="K1263" s="19" t="n">
        <f aca="false">MAX(G1263,I1263+Assumptions!$D$21)</f>
        <v>0.091544665855409</v>
      </c>
      <c r="L1263" s="28" t="n">
        <f aca="false">(F1263-Assumptions!$D$15)*(1-H1263)+Assumptions!$D$15-J1263</f>
        <v>0.186591245359146</v>
      </c>
      <c r="M1263" s="21" t="n">
        <f aca="false">Assumptions!$D$14*(1+E1263)^1*L1263-Assumptions!$D$14*(1+E1263)^0*E1263*Assumptions!$D$16</f>
        <v>29.3812413233942</v>
      </c>
      <c r="N1263" s="21" t="n">
        <f aca="false">Assumptions!$D$14*(1+E1263)^2*L1263-Assumptions!$D$14*(1+E1263)^1*E1263*Assumptions!$D$16</f>
        <v>32.3904548875988</v>
      </c>
      <c r="O1263" s="21" t="n">
        <f aca="false">Assumptions!$D$14*(1+E1263)^3*L1263-Assumptions!$D$14*(1+E1263)^2*E1263*Assumptions!$D$16</f>
        <v>35.707870755965</v>
      </c>
      <c r="P1263" s="21" t="n">
        <f aca="false">Assumptions!$D$14*(1+E1263)^4*L1263-Assumptions!$D$14*(1+E1263)^3*E1263*Assumptions!$D$16</f>
        <v>39.3650548703121</v>
      </c>
      <c r="Q1263" s="21" t="n">
        <f aca="false">Assumptions!$D$14*(1+E1263)^5*L1263-Assumptions!$D$14*(1+E1263)^4*E1263*Assumptions!$D$16</f>
        <v>43.3968061420695</v>
      </c>
      <c r="R1263" s="21" t="n">
        <f aca="false">M1263/(1+K1263)+N1263/(1+K1263)^2+O1263/(1+K1263)^3+P1263/(1+K1263)^4+Q1263/(1+K1263)^5</f>
        <v>137.294172637495</v>
      </c>
      <c r="S1263" s="21" t="n">
        <f aca="false">Q1263*(1+I1263)/(K1263-I1263)</f>
        <v>595.788346190886</v>
      </c>
      <c r="T1263" s="21" t="n">
        <f aca="false">R1263+S1263/(1+K1263)^5</f>
        <v>521.783638512128</v>
      </c>
      <c r="U1263" s="8" t="n">
        <f aca="false">(T1263-Assumptions!$D$17)/Assumptions!$D$18</f>
        <v>13.4713455404851</v>
      </c>
    </row>
    <row r="1264" customFormat="false" ht="15" hidden="false" customHeight="false" outlineLevel="0" collapsed="false">
      <c r="B1264" s="2" t="n">
        <v>1259</v>
      </c>
      <c r="C1264" s="27" t="n">
        <f aca="false">NORMSDIST('Random Draws'!C1264)</f>
        <v>0.133257218337255</v>
      </c>
      <c r="D1264" s="27" t="n">
        <f aca="false">NORMSDIST(Assumptions!$D$22*'Random Draws'!C1264+SQRT(1-Assumptions!$D$22^2)*'Random Draws'!D1264)</f>
        <v>0.876914254842169</v>
      </c>
      <c r="E1264" s="19" t="n">
        <f aca="false">IF(C1264&lt;(Assumptions!$E$6-Assumptions!$D$6)/(Assumptions!$F$6-Assumptions!$D$6),Assumptions!$D$6+SQRT(C1264*(Assumptions!$F$6-Assumptions!$D$6)*(Assumptions!$E$6-Assumptions!$D$6)),Assumptions!$F$6-SQRT((1-C1264)*(Assumptions!$F$6-Assumptions!$D$6)*(Assumptions!$F$6-Assumptions!$E$6)))</f>
        <v>0.0658125181198247</v>
      </c>
      <c r="F1264" s="19" t="n">
        <f aca="false">IF(D1264&lt;(Assumptions!$E$7-Assumptions!$D$7)/(Assumptions!$F$7-Assumptions!$D$7),Assumptions!$D$7+SQRT(D1264*(Assumptions!$F$7-Assumptions!$D$7)*(Assumptions!$E$7-Assumptions!$D$7)),Assumptions!$F$7-SQRT((1-D1264)*(Assumptions!$F$7-Assumptions!$D$7)*(Assumptions!$F$7-Assumptions!$E$7)))</f>
        <v>0.437811196953614</v>
      </c>
      <c r="G1264" s="19" t="n">
        <f aca="false">MIN(Assumptions!$D$24,MAX(Assumptions!$D$23,Assumptions!$D$8+Assumptions!$E$8*'Random Draws'!E1264))</f>
        <v>0.095172132097512</v>
      </c>
      <c r="H1264" s="19" t="n">
        <f aca="false">IF('Random Draws'!F1264&lt;(Assumptions!$E$9-Assumptions!$D$9)/(Assumptions!$F$9-Assumptions!$D$9),Assumptions!$D$9+SQRT('Random Draws'!F1264*(Assumptions!$F$9-Assumptions!$D$9)*(Assumptions!$E$9-Assumptions!$D$9)),Assumptions!$F$9-SQRT((1-'Random Draws'!F1264)*(Assumptions!$F$9-Assumptions!$D$9)*(Assumptions!$F$9-Assumptions!$E$9)))</f>
        <v>0.315855901561079</v>
      </c>
      <c r="I1264" s="19" t="n">
        <f aca="false">IF('Random Draws'!G1264&lt;(Assumptions!$E$10-Assumptions!$D$10)/(Assumptions!$F$10-Assumptions!$D$10),Assumptions!$D$10+SQRT('Random Draws'!G1264*(Assumptions!$F$10-Assumptions!$D$10)*(Assumptions!$E$10-Assumptions!$D$10)),Assumptions!$F$10-SQRT((1-'Random Draws'!G1264)*(Assumptions!$F$10-Assumptions!$D$10)*(Assumptions!$F$10-Assumptions!$E$10)))</f>
        <v>0.0257704380784827</v>
      </c>
      <c r="J1264" s="19" t="n">
        <f aca="false">IF('Random Draws'!H1264&lt;(Assumptions!$E$11-Assumptions!$D$11)/(Assumptions!$F$11-Assumptions!$D$11),Assumptions!$D$11+SQRT('Random Draws'!H1264*(Assumptions!$F$11-Assumptions!$D$11)*(Assumptions!$E$11-Assumptions!$D$11)),Assumptions!$F$11-SQRT((1-'Random Draws'!H1264)*(Assumptions!$F$11-Assumptions!$D$11)*(Assumptions!$F$11-Assumptions!$E$11)))</f>
        <v>0.153922196670912</v>
      </c>
      <c r="K1264" s="19" t="n">
        <f aca="false">MAX(G1264,I1264+Assumptions!$D$21)</f>
        <v>0.095172132097512</v>
      </c>
      <c r="L1264" s="28" t="n">
        <f aca="false">(F1264-Assumptions!$D$15)*(1-H1264)+Assumptions!$D$15-J1264</f>
        <v>0.186665017158324</v>
      </c>
      <c r="M1264" s="21" t="n">
        <f aca="false">Assumptions!$D$14*(1+E1264)^1*L1264-Assumptions!$D$14*(1+E1264)^0*E1264*Assumptions!$D$16</f>
        <v>28.5614527836258</v>
      </c>
      <c r="N1264" s="21" t="n">
        <f aca="false">Assumptions!$D$14*(1+E1264)^2*L1264-Assumptions!$D$14*(1+E1264)^1*E1264*Assumptions!$D$16</f>
        <v>30.4411539124766</v>
      </c>
      <c r="O1264" s="21" t="n">
        <f aca="false">Assumptions!$D$14*(1+E1264)^3*L1264-Assumptions!$D$14*(1+E1264)^2*E1264*Assumptions!$D$16</f>
        <v>32.4445629059299</v>
      </c>
      <c r="P1264" s="21" t="n">
        <f aca="false">Assumptions!$D$14*(1+E1264)^4*L1264-Assumptions!$D$14*(1+E1264)^3*E1264*Assumptions!$D$16</f>
        <v>34.5798212900662</v>
      </c>
      <c r="Q1264" s="21" t="n">
        <f aca="false">Assumptions!$D$14*(1+E1264)^5*L1264-Assumptions!$D$14*(1+E1264)^4*E1264*Assumptions!$D$16</f>
        <v>36.855606405299</v>
      </c>
      <c r="R1264" s="21" t="n">
        <f aca="false">M1264/(1+K1264)+N1264/(1+K1264)^2+O1264/(1+K1264)^3+P1264/(1+K1264)^4+Q1264/(1+K1264)^5</f>
        <v>123.590595674345</v>
      </c>
      <c r="S1264" s="21" t="n">
        <f aca="false">Q1264*(1+I1264)/(K1264-I1264)</f>
        <v>544.732978962239</v>
      </c>
      <c r="T1264" s="21" t="n">
        <f aca="false">R1264+S1264/(1+K1264)^5</f>
        <v>469.348206169752</v>
      </c>
      <c r="U1264" s="8" t="n">
        <f aca="false">(T1264-Assumptions!$D$17)/Assumptions!$D$18</f>
        <v>11.3739282467901</v>
      </c>
    </row>
    <row r="1265" customFormat="false" ht="15" hidden="false" customHeight="false" outlineLevel="0" collapsed="false">
      <c r="B1265" s="2" t="n">
        <v>1260</v>
      </c>
      <c r="C1265" s="27" t="n">
        <f aca="false">NORMSDIST('Random Draws'!C1265)</f>
        <v>0.403440123136907</v>
      </c>
      <c r="D1265" s="27" t="n">
        <f aca="false">NORMSDIST(Assumptions!$D$22*'Random Draws'!C1265+SQRT(1-Assumptions!$D$22^2)*'Random Draws'!D1265)</f>
        <v>0.912018870648146</v>
      </c>
      <c r="E1265" s="19" t="n">
        <f aca="false">IF(C1265&lt;(Assumptions!$E$6-Assumptions!$D$6)/(Assumptions!$F$6-Assumptions!$D$6),Assumptions!$D$6+SQRT(C1265*(Assumptions!$F$6-Assumptions!$D$6)*(Assumptions!$E$6-Assumptions!$D$6)),Assumptions!$F$6-SQRT((1-C1265)*(Assumptions!$F$6-Assumptions!$D$6)*(Assumptions!$F$6-Assumptions!$E$6)))</f>
        <v>0.0849132565695757</v>
      </c>
      <c r="F1265" s="19" t="n">
        <f aca="false">IF(D1265&lt;(Assumptions!$E$7-Assumptions!$D$7)/(Assumptions!$F$7-Assumptions!$D$7),Assumptions!$D$7+SQRT(D1265*(Assumptions!$F$7-Assumptions!$D$7)*(Assumptions!$E$7-Assumptions!$D$7)),Assumptions!$F$7-SQRT((1-D1265)*(Assumptions!$F$7-Assumptions!$D$7)*(Assumptions!$F$7-Assumptions!$E$7)))</f>
        <v>0.441240348686412</v>
      </c>
      <c r="G1265" s="19" t="n">
        <f aca="false">MIN(Assumptions!$D$24,MAX(Assumptions!$D$23,Assumptions!$D$8+Assumptions!$E$8*'Random Draws'!E1265))</f>
        <v>0.065582499172055</v>
      </c>
      <c r="H1265" s="19" t="n">
        <f aca="false">IF('Random Draws'!F1265&lt;(Assumptions!$E$9-Assumptions!$D$9)/(Assumptions!$F$9-Assumptions!$D$9),Assumptions!$D$9+SQRT('Random Draws'!F1265*(Assumptions!$F$9-Assumptions!$D$9)*(Assumptions!$E$9-Assumptions!$D$9)),Assumptions!$F$9-SQRT((1-'Random Draws'!F1265)*(Assumptions!$F$9-Assumptions!$D$9)*(Assumptions!$F$9-Assumptions!$E$9)))</f>
        <v>0.258841530842142</v>
      </c>
      <c r="I1265" s="19" t="n">
        <f aca="false">IF('Random Draws'!G1265&lt;(Assumptions!$E$10-Assumptions!$D$10)/(Assumptions!$F$10-Assumptions!$D$10),Assumptions!$D$10+SQRT('Random Draws'!G1265*(Assumptions!$F$10-Assumptions!$D$10)*(Assumptions!$E$10-Assumptions!$D$10)),Assumptions!$F$10-SQRT((1-'Random Draws'!G1265)*(Assumptions!$F$10-Assumptions!$D$10)*(Assumptions!$F$10-Assumptions!$E$10)))</f>
        <v>0.0203896580992372</v>
      </c>
      <c r="J1265" s="19" t="n">
        <f aca="false">IF('Random Draws'!H1265&lt;(Assumptions!$E$11-Assumptions!$D$11)/(Assumptions!$F$11-Assumptions!$D$11),Assumptions!$D$11+SQRT('Random Draws'!H1265*(Assumptions!$F$11-Assumptions!$D$11)*(Assumptions!$E$11-Assumptions!$D$11)),Assumptions!$F$11-SQRT((1-'Random Draws'!H1265)*(Assumptions!$F$11-Assumptions!$D$11)*(Assumptions!$F$11-Assumptions!$E$11)))</f>
        <v>0.148661727314312</v>
      </c>
      <c r="K1265" s="19" t="n">
        <f aca="false">MAX(G1265,I1265+Assumptions!$D$21)</f>
        <v>0.065582499172055</v>
      </c>
      <c r="L1265" s="28" t="n">
        <f aca="false">(F1265-Assumptions!$D$15)*(1-H1265)+Assumptions!$D$15-J1265</f>
        <v>0.212016693058266</v>
      </c>
      <c r="M1265" s="21" t="n">
        <f aca="false">Assumptions!$D$14*(1+E1265)^1*L1265-Assumptions!$D$14*(1+E1265)^0*E1265*Assumptions!$D$16</f>
        <v>32.983486866301</v>
      </c>
      <c r="N1265" s="21" t="n">
        <f aca="false">Assumptions!$D$14*(1+E1265)^2*L1265-Assumptions!$D$14*(1+E1265)^1*E1265*Assumptions!$D$16</f>
        <v>35.7842221491384</v>
      </c>
      <c r="O1265" s="21" t="n">
        <f aca="false">Assumptions!$D$14*(1+E1265)^3*L1265-Assumptions!$D$14*(1+E1265)^2*E1265*Assumptions!$D$16</f>
        <v>38.8227769856309</v>
      </c>
      <c r="P1265" s="21" t="n">
        <f aca="false">Assumptions!$D$14*(1+E1265)^4*L1265-Assumptions!$D$14*(1+E1265)^3*E1265*Assumptions!$D$16</f>
        <v>42.1193454085552</v>
      </c>
      <c r="Q1265" s="21" t="n">
        <f aca="false">Assumptions!$D$14*(1+E1265)^5*L1265-Assumptions!$D$14*(1+E1265)^4*E1265*Assumptions!$D$16</f>
        <v>45.6958361917744</v>
      </c>
      <c r="R1265" s="21" t="n">
        <f aca="false">M1265/(1+K1265)+N1265/(1+K1265)^2+O1265/(1+K1265)^3+P1265/(1+K1265)^4+Q1265/(1+K1265)^5</f>
        <v>160.485473791869</v>
      </c>
      <c r="S1265" s="21" t="n">
        <f aca="false">Q1265*(1+I1265)/(K1265-I1265)</f>
        <v>1031.74656785029</v>
      </c>
      <c r="T1265" s="21" t="n">
        <f aca="false">R1265+S1265/(1+K1265)^5</f>
        <v>911.481496681644</v>
      </c>
      <c r="U1265" s="8" t="n">
        <f aca="false">(T1265-Assumptions!$D$17)/Assumptions!$D$18</f>
        <v>29.0592598672658</v>
      </c>
    </row>
    <row r="1266" customFormat="false" ht="15" hidden="false" customHeight="false" outlineLevel="0" collapsed="false">
      <c r="B1266" s="2" t="n">
        <v>1261</v>
      </c>
      <c r="C1266" s="27" t="n">
        <f aca="false">NORMSDIST('Random Draws'!C1266)</f>
        <v>0.397174557140045</v>
      </c>
      <c r="D1266" s="27" t="n">
        <f aca="false">NORMSDIST(Assumptions!$D$22*'Random Draws'!C1266+SQRT(1-Assumptions!$D$22^2)*'Random Draws'!D1266)</f>
        <v>0.330633678160019</v>
      </c>
      <c r="E1266" s="19" t="n">
        <f aca="false">IF(C1266&lt;(Assumptions!$E$6-Assumptions!$D$6)/(Assumptions!$F$6-Assumptions!$D$6),Assumptions!$D$6+SQRT(C1266*(Assumptions!$F$6-Assumptions!$D$6)*(Assumptions!$E$6-Assumptions!$D$6)),Assumptions!$F$6-SQRT((1-C1266)*(Assumptions!$F$6-Assumptions!$D$6)*(Assumptions!$F$6-Assumptions!$E$6)))</f>
        <v>0.0845631325840119</v>
      </c>
      <c r="F1266" s="19" t="n">
        <f aca="false">IF(D1266&lt;(Assumptions!$E$7-Assumptions!$D$7)/(Assumptions!$F$7-Assumptions!$D$7),Assumptions!$D$7+SQRT(D1266*(Assumptions!$F$7-Assumptions!$D$7)*(Assumptions!$E$7-Assumptions!$D$7)),Assumptions!$F$7-SQRT((1-D1266)*(Assumptions!$F$7-Assumptions!$D$7)*(Assumptions!$F$7-Assumptions!$E$7)))</f>
        <v>0.40453989300571</v>
      </c>
      <c r="G1266" s="19" t="n">
        <f aca="false">MIN(Assumptions!$D$24,MAX(Assumptions!$D$23,Assumptions!$D$8+Assumptions!$E$8*'Random Draws'!E1266))</f>
        <v>0.100527623523302</v>
      </c>
      <c r="H1266" s="19" t="n">
        <f aca="false">IF('Random Draws'!F1266&lt;(Assumptions!$E$9-Assumptions!$D$9)/(Assumptions!$F$9-Assumptions!$D$9),Assumptions!$D$9+SQRT('Random Draws'!F1266*(Assumptions!$F$9-Assumptions!$D$9)*(Assumptions!$E$9-Assumptions!$D$9)),Assumptions!$F$9-SQRT((1-'Random Draws'!F1266)*(Assumptions!$F$9-Assumptions!$D$9)*(Assumptions!$F$9-Assumptions!$E$9)))</f>
        <v>0.246774295557385</v>
      </c>
      <c r="I1266" s="19" t="n">
        <f aca="false">IF('Random Draws'!G1266&lt;(Assumptions!$E$10-Assumptions!$D$10)/(Assumptions!$F$10-Assumptions!$D$10),Assumptions!$D$10+SQRT('Random Draws'!G1266*(Assumptions!$F$10-Assumptions!$D$10)*(Assumptions!$E$10-Assumptions!$D$10)),Assumptions!$F$10-SQRT((1-'Random Draws'!G1266)*(Assumptions!$F$10-Assumptions!$D$10)*(Assumptions!$F$10-Assumptions!$E$10)))</f>
        <v>0.0209358387517663</v>
      </c>
      <c r="J1266" s="19" t="n">
        <f aca="false">IF('Random Draws'!H1266&lt;(Assumptions!$E$11-Assumptions!$D$11)/(Assumptions!$F$11-Assumptions!$D$11),Assumptions!$D$11+SQRT('Random Draws'!H1266*(Assumptions!$F$11-Assumptions!$D$11)*(Assumptions!$E$11-Assumptions!$D$11)),Assumptions!$F$11-SQRT((1-'Random Draws'!H1266)*(Assumptions!$F$11-Assumptions!$D$11)*(Assumptions!$F$11-Assumptions!$E$11)))</f>
        <v>0.161152695492538</v>
      </c>
      <c r="K1266" s="19" t="n">
        <f aca="false">MAX(G1266,I1266+Assumptions!$D$21)</f>
        <v>0.100527623523302</v>
      </c>
      <c r="L1266" s="28" t="n">
        <f aca="false">(F1266-Assumptions!$D$15)*(1-H1266)+Assumptions!$D$15-J1266</f>
        <v>0.175637808814289</v>
      </c>
      <c r="M1266" s="21" t="n">
        <f aca="false">Assumptions!$D$14*(1+E1266)^1*L1266-Assumptions!$D$14*(1+E1266)^0*E1266*Assumptions!$D$16</f>
        <v>27.253242731793</v>
      </c>
      <c r="N1266" s="21" t="n">
        <f aca="false">Assumptions!$D$14*(1+E1266)^2*L1266-Assumptions!$D$14*(1+E1266)^1*E1266*Assumptions!$D$16</f>
        <v>29.5578623102659</v>
      </c>
      <c r="O1266" s="21" t="n">
        <f aca="false">Assumptions!$D$14*(1+E1266)^3*L1266-Assumptions!$D$14*(1+E1266)^2*E1266*Assumptions!$D$16</f>
        <v>32.0573677397088</v>
      </c>
      <c r="P1266" s="21" t="n">
        <f aca="false">Assumptions!$D$14*(1+E1266)^4*L1266-Assumptions!$D$14*(1+E1266)^3*E1266*Assumptions!$D$16</f>
        <v>34.7682391781763</v>
      </c>
      <c r="Q1266" s="21" t="n">
        <f aca="false">Assumptions!$D$14*(1+E1266)^5*L1266-Assumptions!$D$14*(1+E1266)^4*E1266*Assumptions!$D$16</f>
        <v>37.708350397513</v>
      </c>
      <c r="R1266" s="21" t="n">
        <f aca="false">M1266/(1+K1266)+N1266/(1+K1266)^2+O1266/(1+K1266)^3+P1266/(1+K1266)^4+Q1266/(1+K1266)^5</f>
        <v>120.278429197629</v>
      </c>
      <c r="S1266" s="21" t="n">
        <f aca="false">Q1266*(1+I1266)/(K1266-I1266)</f>
        <v>483.690703149031</v>
      </c>
      <c r="T1266" s="21" t="n">
        <f aca="false">R1266+S1266/(1+K1266)^5</f>
        <v>419.893048521056</v>
      </c>
      <c r="U1266" s="8" t="n">
        <f aca="false">(T1266-Assumptions!$D$17)/Assumptions!$D$18</f>
        <v>9.39572194084223</v>
      </c>
    </row>
    <row r="1267" customFormat="false" ht="15" hidden="false" customHeight="false" outlineLevel="0" collapsed="false">
      <c r="B1267" s="2" t="n">
        <v>1262</v>
      </c>
      <c r="C1267" s="27" t="n">
        <f aca="false">NORMSDIST('Random Draws'!C1267)</f>
        <v>0.880074936184753</v>
      </c>
      <c r="D1267" s="27" t="n">
        <f aca="false">NORMSDIST(Assumptions!$D$22*'Random Draws'!C1267+SQRT(1-Assumptions!$D$22^2)*'Random Draws'!D1267)</f>
        <v>0.109723930105296</v>
      </c>
      <c r="E1267" s="19" t="n">
        <f aca="false">IF(C1267&lt;(Assumptions!$E$6-Assumptions!$D$6)/(Assumptions!$F$6-Assumptions!$D$6),Assumptions!$D$6+SQRT(C1267*(Assumptions!$F$6-Assumptions!$D$6)*(Assumptions!$E$6-Assumptions!$D$6)),Assumptions!$F$6-SQRT((1-C1267)*(Assumptions!$F$6-Assumptions!$D$6)*(Assumptions!$F$6-Assumptions!$E$6)))</f>
        <v>0.115512751908876</v>
      </c>
      <c r="F1267" s="19" t="n">
        <f aca="false">IF(D1267&lt;(Assumptions!$E$7-Assumptions!$D$7)/(Assumptions!$F$7-Assumptions!$D$7),Assumptions!$D$7+SQRT(D1267*(Assumptions!$F$7-Assumptions!$D$7)*(Assumptions!$E$7-Assumptions!$D$7)),Assumptions!$F$7-SQRT((1-D1267)*(Assumptions!$F$7-Assumptions!$D$7)*(Assumptions!$F$7-Assumptions!$E$7)))</f>
        <v>0.385658206886526</v>
      </c>
      <c r="G1267" s="19" t="n">
        <f aca="false">MIN(Assumptions!$D$24,MAX(Assumptions!$D$23,Assumptions!$D$8+Assumptions!$E$8*'Random Draws'!E1267))</f>
        <v>0.093944485315425</v>
      </c>
      <c r="H1267" s="19" t="n">
        <f aca="false">IF('Random Draws'!F1267&lt;(Assumptions!$E$9-Assumptions!$D$9)/(Assumptions!$F$9-Assumptions!$D$9),Assumptions!$D$9+SQRT('Random Draws'!F1267*(Assumptions!$F$9-Assumptions!$D$9)*(Assumptions!$E$9-Assumptions!$D$9)),Assumptions!$F$9-SQRT((1-'Random Draws'!F1267)*(Assumptions!$F$9-Assumptions!$D$9)*(Assumptions!$F$9-Assumptions!$E$9)))</f>
        <v>0.304859483984986</v>
      </c>
      <c r="I1267" s="19" t="n">
        <f aca="false">IF('Random Draws'!G1267&lt;(Assumptions!$E$10-Assumptions!$D$10)/(Assumptions!$F$10-Assumptions!$D$10),Assumptions!$D$10+SQRT('Random Draws'!G1267*(Assumptions!$F$10-Assumptions!$D$10)*(Assumptions!$E$10-Assumptions!$D$10)),Assumptions!$F$10-SQRT((1-'Random Draws'!G1267)*(Assumptions!$F$10-Assumptions!$D$10)*(Assumptions!$F$10-Assumptions!$E$10)))</f>
        <v>0.0260517052540574</v>
      </c>
      <c r="J1267" s="19" t="n">
        <f aca="false">IF('Random Draws'!H1267&lt;(Assumptions!$E$11-Assumptions!$D$11)/(Assumptions!$F$11-Assumptions!$D$11),Assumptions!$D$11+SQRT('Random Draws'!H1267*(Assumptions!$F$11-Assumptions!$D$11)*(Assumptions!$E$11-Assumptions!$D$11)),Assumptions!$F$11-SQRT((1-'Random Draws'!H1267)*(Assumptions!$F$11-Assumptions!$D$11)*(Assumptions!$F$11-Assumptions!$E$11)))</f>
        <v>0.161190437450989</v>
      </c>
      <c r="K1267" s="19" t="n">
        <f aca="false">MAX(G1267,I1267+Assumptions!$D$21)</f>
        <v>0.093944485315425</v>
      </c>
      <c r="L1267" s="28" t="n">
        <f aca="false">(F1267-Assumptions!$D$15)*(1-H1267)+Assumptions!$D$15-J1267</f>
        <v>0.146527940407584</v>
      </c>
      <c r="M1267" s="21" t="n">
        <f aca="false">Assumptions!$D$14*(1+E1267)^1*L1267-Assumptions!$D$14*(1+E1267)^0*E1267*Assumptions!$D$16</f>
        <v>23.1983185043589</v>
      </c>
      <c r="N1267" s="21" t="n">
        <f aca="false">Assumptions!$D$14*(1+E1267)^2*L1267-Assumptions!$D$14*(1+E1267)^1*E1267*Assumptions!$D$16</f>
        <v>25.878020114456</v>
      </c>
      <c r="O1267" s="21" t="n">
        <f aca="false">Assumptions!$D$14*(1+E1267)^3*L1267-Assumptions!$D$14*(1+E1267)^2*E1267*Assumptions!$D$16</f>
        <v>28.86726143183</v>
      </c>
      <c r="P1267" s="21" t="n">
        <f aca="false">Assumptions!$D$14*(1+E1267)^4*L1267-Assumptions!$D$14*(1+E1267)^3*E1267*Assumptions!$D$16</f>
        <v>32.2017982398937</v>
      </c>
      <c r="Q1267" s="21" t="n">
        <f aca="false">Assumptions!$D$14*(1+E1267)^5*L1267-Assumptions!$D$14*(1+E1267)^4*E1267*Assumptions!$D$16</f>
        <v>35.9215165709982</v>
      </c>
      <c r="R1267" s="21" t="n">
        <f aca="false">M1267/(1+K1267)+N1267/(1+K1267)^2+O1267/(1+K1267)^3+P1267/(1+K1267)^4+Q1267/(1+K1267)^5</f>
        <v>110.294860788946</v>
      </c>
      <c r="S1267" s="21" t="n">
        <f aca="false">Q1267*(1+I1267)/(K1267-I1267)</f>
        <v>542.875594425057</v>
      </c>
      <c r="T1267" s="21" t="n">
        <f aca="false">R1267+S1267/(1+K1267)^5</f>
        <v>456.811346626183</v>
      </c>
      <c r="U1267" s="8" t="n">
        <f aca="false">(T1267-Assumptions!$D$17)/Assumptions!$D$18</f>
        <v>10.8724538650473</v>
      </c>
    </row>
    <row r="1268" customFormat="false" ht="15" hidden="false" customHeight="false" outlineLevel="0" collapsed="false">
      <c r="B1268" s="2" t="n">
        <v>1263</v>
      </c>
      <c r="C1268" s="27" t="n">
        <f aca="false">NORMSDIST('Random Draws'!C1268)</f>
        <v>0.0879851495309482</v>
      </c>
      <c r="D1268" s="27" t="n">
        <f aca="false">NORMSDIST(Assumptions!$D$22*'Random Draws'!C1268+SQRT(1-Assumptions!$D$22^2)*'Random Draws'!D1268)</f>
        <v>0.517891238678402</v>
      </c>
      <c r="E1268" s="19" t="n">
        <f aca="false">IF(C1268&lt;(Assumptions!$E$6-Assumptions!$D$6)/(Assumptions!$F$6-Assumptions!$D$6),Assumptions!$D$6+SQRT(C1268*(Assumptions!$F$6-Assumptions!$D$6)*(Assumptions!$E$6-Assumptions!$D$6)),Assumptions!$F$6-SQRT((1-C1268)*(Assumptions!$F$6-Assumptions!$D$6)*(Assumptions!$F$6-Assumptions!$E$6)))</f>
        <v>0.0609744069678916</v>
      </c>
      <c r="F1268" s="19" t="n">
        <f aca="false">IF(D1268&lt;(Assumptions!$E$7-Assumptions!$D$7)/(Assumptions!$F$7-Assumptions!$D$7),Assumptions!$D$7+SQRT(D1268*(Assumptions!$F$7-Assumptions!$D$7)*(Assumptions!$E$7-Assumptions!$D$7)),Assumptions!$F$7-SQRT((1-D1268)*(Assumptions!$F$7-Assumptions!$D$7)*(Assumptions!$F$7-Assumptions!$E$7)))</f>
        <v>0.415743586465803</v>
      </c>
      <c r="G1268" s="19" t="n">
        <f aca="false">MIN(Assumptions!$D$24,MAX(Assumptions!$D$23,Assumptions!$D$8+Assumptions!$E$8*'Random Draws'!E1268))</f>
        <v>0.080882392490952</v>
      </c>
      <c r="H1268" s="19" t="n">
        <f aca="false">IF('Random Draws'!F1268&lt;(Assumptions!$E$9-Assumptions!$D$9)/(Assumptions!$F$9-Assumptions!$D$9),Assumptions!$D$9+SQRT('Random Draws'!F1268*(Assumptions!$F$9-Assumptions!$D$9)*(Assumptions!$E$9-Assumptions!$D$9)),Assumptions!$F$9-SQRT((1-'Random Draws'!F1268)*(Assumptions!$F$9-Assumptions!$D$9)*(Assumptions!$F$9-Assumptions!$E$9)))</f>
        <v>0.282716795521737</v>
      </c>
      <c r="I1268" s="19" t="n">
        <f aca="false">IF('Random Draws'!G1268&lt;(Assumptions!$E$10-Assumptions!$D$10)/(Assumptions!$F$10-Assumptions!$D$10),Assumptions!$D$10+SQRT('Random Draws'!G1268*(Assumptions!$F$10-Assumptions!$D$10)*(Assumptions!$E$10-Assumptions!$D$10)),Assumptions!$F$10-SQRT((1-'Random Draws'!G1268)*(Assumptions!$F$10-Assumptions!$D$10)*(Assumptions!$F$10-Assumptions!$E$10)))</f>
        <v>0.0157924457751843</v>
      </c>
      <c r="J1268" s="19" t="n">
        <f aca="false">IF('Random Draws'!H1268&lt;(Assumptions!$E$11-Assumptions!$D$11)/(Assumptions!$F$11-Assumptions!$D$11),Assumptions!$D$11+SQRT('Random Draws'!H1268*(Assumptions!$F$11-Assumptions!$D$11)*(Assumptions!$E$11-Assumptions!$D$11)),Assumptions!$F$11-SQRT((1-'Random Draws'!H1268)*(Assumptions!$F$11-Assumptions!$D$11)*(Assumptions!$F$11-Assumptions!$E$11)))</f>
        <v>0.151814629912668</v>
      </c>
      <c r="K1268" s="19" t="n">
        <f aca="false">MAX(G1268,I1268+Assumptions!$D$21)</f>
        <v>0.080882392490952</v>
      </c>
      <c r="L1268" s="28" t="n">
        <f aca="false">(F1268-Assumptions!$D$15)*(1-H1268)+Assumptions!$D$15-J1268</f>
        <v>0.183144445446635</v>
      </c>
      <c r="M1268" s="21" t="n">
        <f aca="false">Assumptions!$D$14*(1+E1268)^1*L1268-Assumptions!$D$14*(1+E1268)^0*E1268*Assumptions!$D$16</f>
        <v>27.9099388922847</v>
      </c>
      <c r="N1268" s="21" t="n">
        <f aca="false">Assumptions!$D$14*(1+E1268)^2*L1268-Assumptions!$D$14*(1+E1268)^1*E1268*Assumptions!$D$16</f>
        <v>29.6117308647518</v>
      </c>
      <c r="O1268" s="21" t="n">
        <f aca="false">Assumptions!$D$14*(1+E1268)^3*L1268-Assumptions!$D$14*(1+E1268)^2*E1268*Assumptions!$D$16</f>
        <v>31.4172885935229</v>
      </c>
      <c r="P1268" s="21" t="n">
        <f aca="false">Assumptions!$D$14*(1+E1268)^4*L1268-Assumptions!$D$14*(1+E1268)^3*E1268*Assumptions!$D$16</f>
        <v>33.332939134052</v>
      </c>
      <c r="Q1268" s="21" t="n">
        <f aca="false">Assumptions!$D$14*(1+E1268)^5*L1268-Assumptions!$D$14*(1+E1268)^4*E1268*Assumptions!$D$16</f>
        <v>35.3653953302477</v>
      </c>
      <c r="R1268" s="21" t="n">
        <f aca="false">M1268/(1+K1268)+N1268/(1+K1268)^2+O1268/(1+K1268)^3+P1268/(1+K1268)^4+Q1268/(1+K1268)^5</f>
        <v>124.438123866295</v>
      </c>
      <c r="S1268" s="21" t="n">
        <f aca="false">Q1268*(1+I1268)/(K1268-I1268)</f>
        <v>551.911673475317</v>
      </c>
      <c r="T1268" s="21" t="n">
        <f aca="false">R1268+S1268/(1+K1268)^5</f>
        <v>498.529217449983</v>
      </c>
      <c r="U1268" s="8" t="n">
        <f aca="false">(T1268-Assumptions!$D$17)/Assumptions!$D$18</f>
        <v>12.5411686979993</v>
      </c>
    </row>
    <row r="1269" customFormat="false" ht="15" hidden="false" customHeight="false" outlineLevel="0" collapsed="false">
      <c r="B1269" s="2" t="n">
        <v>1264</v>
      </c>
      <c r="C1269" s="27" t="n">
        <f aca="false">NORMSDIST('Random Draws'!C1269)</f>
        <v>0.788343370563606</v>
      </c>
      <c r="D1269" s="27" t="n">
        <f aca="false">NORMSDIST(Assumptions!$D$22*'Random Draws'!C1269+SQRT(1-Assumptions!$D$22^2)*'Random Draws'!D1269)</f>
        <v>0.654637325997539</v>
      </c>
      <c r="E1269" s="19" t="n">
        <f aca="false">IF(C1269&lt;(Assumptions!$E$6-Assumptions!$D$6)/(Assumptions!$F$6-Assumptions!$D$6),Assumptions!$D$6+SQRT(C1269*(Assumptions!$F$6-Assumptions!$D$6)*(Assumptions!$E$6-Assumptions!$D$6)),Assumptions!$F$6-SQRT((1-C1269)*(Assumptions!$F$6-Assumptions!$D$6)*(Assumptions!$F$6-Assumptions!$E$6)))</f>
        <v>0.107468735850232</v>
      </c>
      <c r="F1269" s="19" t="n">
        <f aca="false">IF(D1269&lt;(Assumptions!$E$7-Assumptions!$D$7)/(Assumptions!$F$7-Assumptions!$D$7),Assumptions!$D$7+SQRT(D1269*(Assumptions!$F$7-Assumptions!$D$7)*(Assumptions!$E$7-Assumptions!$D$7)),Assumptions!$F$7-SQRT((1-D1269)*(Assumptions!$F$7-Assumptions!$D$7)*(Assumptions!$F$7-Assumptions!$E$7)))</f>
        <v>0.422832128174863</v>
      </c>
      <c r="G1269" s="19" t="n">
        <f aca="false">MIN(Assumptions!$D$24,MAX(Assumptions!$D$23,Assumptions!$D$8+Assumptions!$E$8*'Random Draws'!E1269))</f>
        <v>0.065868323695754</v>
      </c>
      <c r="H1269" s="19" t="n">
        <f aca="false">IF('Random Draws'!F1269&lt;(Assumptions!$E$9-Assumptions!$D$9)/(Assumptions!$F$9-Assumptions!$D$9),Assumptions!$D$9+SQRT('Random Draws'!F1269*(Assumptions!$F$9-Assumptions!$D$9)*(Assumptions!$E$9-Assumptions!$D$9)),Assumptions!$F$9-SQRT((1-'Random Draws'!F1269)*(Assumptions!$F$9-Assumptions!$D$9)*(Assumptions!$F$9-Assumptions!$E$9)))</f>
        <v>0.287240609225182</v>
      </c>
      <c r="I1269" s="19" t="n">
        <f aca="false">IF('Random Draws'!G1269&lt;(Assumptions!$E$10-Assumptions!$D$10)/(Assumptions!$F$10-Assumptions!$D$10),Assumptions!$D$10+SQRT('Random Draws'!G1269*(Assumptions!$F$10-Assumptions!$D$10)*(Assumptions!$E$10-Assumptions!$D$10)),Assumptions!$F$10-SQRT((1-'Random Draws'!G1269)*(Assumptions!$F$10-Assumptions!$D$10)*(Assumptions!$F$10-Assumptions!$E$10)))</f>
        <v>0.0238469078586328</v>
      </c>
      <c r="J1269" s="19" t="n">
        <f aca="false">IF('Random Draws'!H1269&lt;(Assumptions!$E$11-Assumptions!$D$11)/(Assumptions!$F$11-Assumptions!$D$11),Assumptions!$D$11+SQRT('Random Draws'!H1269*(Assumptions!$F$11-Assumptions!$D$11)*(Assumptions!$E$11-Assumptions!$D$11)),Assumptions!$F$11-SQRT((1-'Random Draws'!H1269)*(Assumptions!$F$11-Assumptions!$D$11)*(Assumptions!$F$11-Assumptions!$E$11)))</f>
        <v>0.184252064366792</v>
      </c>
      <c r="K1269" s="19" t="n">
        <f aca="false">MAX(G1269,I1269+Assumptions!$D$21)</f>
        <v>0.065868323695754</v>
      </c>
      <c r="L1269" s="28" t="n">
        <f aca="false">(F1269-Assumptions!$D$15)*(1-H1269)+Assumptions!$D$15-J1269</f>
        <v>0.154466784910417</v>
      </c>
      <c r="M1269" s="21" t="n">
        <f aca="false">Assumptions!$D$14*(1+E1269)^1*L1269-Assumptions!$D$14*(1+E1269)^0*E1269*Assumptions!$D$16</f>
        <v>24.3372455763119</v>
      </c>
      <c r="N1269" s="21" t="n">
        <f aca="false">Assumptions!$D$14*(1+E1269)^2*L1269-Assumptions!$D$14*(1+E1269)^1*E1269*Assumptions!$D$16</f>
        <v>26.9527385924748</v>
      </c>
      <c r="O1269" s="21" t="n">
        <f aca="false">Assumptions!$D$14*(1+E1269)^3*L1269-Assumptions!$D$14*(1+E1269)^2*E1269*Assumptions!$D$16</f>
        <v>29.8493153367098</v>
      </c>
      <c r="P1269" s="21" t="n">
        <f aca="false">Assumptions!$D$14*(1+E1269)^4*L1269-Assumptions!$D$14*(1+E1269)^3*E1269*Assumptions!$D$16</f>
        <v>33.057183521941</v>
      </c>
      <c r="Q1269" s="21" t="n">
        <f aca="false">Assumptions!$D$14*(1+E1269)^5*L1269-Assumptions!$D$14*(1+E1269)^4*E1269*Assumptions!$D$16</f>
        <v>36.6097972458131</v>
      </c>
      <c r="R1269" s="21" t="n">
        <f aca="false">M1269/(1+K1269)+N1269/(1+K1269)^2+O1269/(1+K1269)^3+P1269/(1+K1269)^4+Q1269/(1+K1269)^5</f>
        <v>123.432676311334</v>
      </c>
      <c r="S1269" s="21" t="n">
        <f aca="false">Q1269*(1+I1269)/(K1269-I1269)</f>
        <v>891.993450500193</v>
      </c>
      <c r="T1269" s="21" t="n">
        <f aca="false">R1269+S1269/(1+K1269)^5</f>
        <v>771.833991475975</v>
      </c>
      <c r="U1269" s="8" t="n">
        <f aca="false">(T1269-Assumptions!$D$17)/Assumptions!$D$18</f>
        <v>23.473359659039</v>
      </c>
    </row>
    <row r="1270" customFormat="false" ht="15" hidden="false" customHeight="false" outlineLevel="0" collapsed="false">
      <c r="B1270" s="2" t="n">
        <v>1265</v>
      </c>
      <c r="C1270" s="27" t="n">
        <f aca="false">NORMSDIST('Random Draws'!C1270)</f>
        <v>0.233184730126812</v>
      </c>
      <c r="D1270" s="27" t="n">
        <f aca="false">NORMSDIST(Assumptions!$D$22*'Random Draws'!C1270+SQRT(1-Assumptions!$D$22^2)*'Random Draws'!D1270)</f>
        <v>0.758478588250793</v>
      </c>
      <c r="E1270" s="19" t="n">
        <f aca="false">IF(C1270&lt;(Assumptions!$E$6-Assumptions!$D$6)/(Assumptions!$F$6-Assumptions!$D$6),Assumptions!$D$6+SQRT(C1270*(Assumptions!$F$6-Assumptions!$D$6)*(Assumptions!$E$6-Assumptions!$D$6)),Assumptions!$F$6-SQRT((1-C1270)*(Assumptions!$F$6-Assumptions!$D$6)*(Assumptions!$F$6-Assumptions!$E$6)))</f>
        <v>0.0741456241798867</v>
      </c>
      <c r="F1270" s="19" t="n">
        <f aca="false">IF(D1270&lt;(Assumptions!$E$7-Assumptions!$D$7)/(Assumptions!$F$7-Assumptions!$D$7),Assumptions!$D$7+SQRT(D1270*(Assumptions!$F$7-Assumptions!$D$7)*(Assumptions!$E$7-Assumptions!$D$7)),Assumptions!$F$7-SQRT((1-D1270)*(Assumptions!$F$7-Assumptions!$D$7)*(Assumptions!$F$7-Assumptions!$E$7)))</f>
        <v>0.428918081671222</v>
      </c>
      <c r="G1270" s="19" t="n">
        <f aca="false">MIN(Assumptions!$D$24,MAX(Assumptions!$D$23,Assumptions!$D$8+Assumptions!$E$8*'Random Draws'!E1270))</f>
        <v>0.091115293397895</v>
      </c>
      <c r="H1270" s="19" t="n">
        <f aca="false">IF('Random Draws'!F1270&lt;(Assumptions!$E$9-Assumptions!$D$9)/(Assumptions!$F$9-Assumptions!$D$9),Assumptions!$D$9+SQRT('Random Draws'!F1270*(Assumptions!$F$9-Assumptions!$D$9)*(Assumptions!$E$9-Assumptions!$D$9)),Assumptions!$F$9-SQRT((1-'Random Draws'!F1270)*(Assumptions!$F$9-Assumptions!$D$9)*(Assumptions!$F$9-Assumptions!$E$9)))</f>
        <v>0.264665998859933</v>
      </c>
      <c r="I1270" s="19" t="n">
        <f aca="false">IF('Random Draws'!G1270&lt;(Assumptions!$E$10-Assumptions!$D$10)/(Assumptions!$F$10-Assumptions!$D$10),Assumptions!$D$10+SQRT('Random Draws'!G1270*(Assumptions!$F$10-Assumptions!$D$10)*(Assumptions!$E$10-Assumptions!$D$10)),Assumptions!$F$10-SQRT((1-'Random Draws'!G1270)*(Assumptions!$F$10-Assumptions!$D$10)*(Assumptions!$F$10-Assumptions!$E$10)))</f>
        <v>0.019274169165184</v>
      </c>
      <c r="J1270" s="19" t="n">
        <f aca="false">IF('Random Draws'!H1270&lt;(Assumptions!$E$11-Assumptions!$D$11)/(Assumptions!$F$11-Assumptions!$D$11),Assumptions!$D$11+SQRT('Random Draws'!H1270*(Assumptions!$F$11-Assumptions!$D$11)*(Assumptions!$E$11-Assumptions!$D$11)),Assumptions!$F$11-SQRT((1-'Random Draws'!H1270)*(Assumptions!$F$11-Assumptions!$D$11)*(Assumptions!$F$11-Assumptions!$E$11)))</f>
        <v>0.136229854397498</v>
      </c>
      <c r="K1270" s="19" t="n">
        <f aca="false">MAX(G1270,I1270+Assumptions!$D$21)</f>
        <v>0.091115293397895</v>
      </c>
      <c r="L1270" s="28" t="n">
        <f aca="false">(F1270-Assumptions!$D$15)*(1-H1270)+Assumptions!$D$15-J1270</f>
        <v>0.213574774610915</v>
      </c>
      <c r="M1270" s="21" t="n">
        <f aca="false">Assumptions!$D$14*(1+E1270)^1*L1270-Assumptions!$D$14*(1+E1270)^0*E1270*Assumptions!$D$16</f>
        <v>32.9419759244278</v>
      </c>
      <c r="N1270" s="21" t="n">
        <f aca="false">Assumptions!$D$14*(1+E1270)^2*L1270-Assumptions!$D$14*(1+E1270)^1*E1270*Assumptions!$D$16</f>
        <v>35.3844792910633</v>
      </c>
      <c r="O1270" s="21" t="n">
        <f aca="false">Assumptions!$D$14*(1+E1270)^3*L1270-Assumptions!$D$14*(1+E1270)^2*E1270*Assumptions!$D$16</f>
        <v>38.0080835943795</v>
      </c>
      <c r="P1270" s="21" t="n">
        <f aca="false">Assumptions!$D$14*(1+E1270)^4*L1270-Assumptions!$D$14*(1+E1270)^3*E1270*Assumptions!$D$16</f>
        <v>40.826216676366</v>
      </c>
      <c r="Q1270" s="21" t="n">
        <f aca="false">Assumptions!$D$14*(1+E1270)^5*L1270-Assumptions!$D$14*(1+E1270)^4*E1270*Assumptions!$D$16</f>
        <v>43.8533019947385</v>
      </c>
      <c r="R1270" s="21" t="n">
        <f aca="false">M1270/(1+K1270)+N1270/(1+K1270)^2+O1270/(1+K1270)^3+P1270/(1+K1270)^4+Q1270/(1+K1270)^5</f>
        <v>146.332485095467</v>
      </c>
      <c r="S1270" s="21" t="n">
        <f aca="false">Q1270*(1+I1270)/(K1270-I1270)</f>
        <v>622.185947578541</v>
      </c>
      <c r="T1270" s="21" t="n">
        <f aca="false">R1270+S1270/(1+K1270)^5</f>
        <v>548.648187097677</v>
      </c>
      <c r="U1270" s="8" t="n">
        <f aca="false">(T1270-Assumptions!$D$17)/Assumptions!$D$18</f>
        <v>14.5459274839071</v>
      </c>
    </row>
    <row r="1271" customFormat="false" ht="15" hidden="false" customHeight="false" outlineLevel="0" collapsed="false">
      <c r="B1271" s="2" t="n">
        <v>1266</v>
      </c>
      <c r="C1271" s="27" t="n">
        <f aca="false">NORMSDIST('Random Draws'!C1271)</f>
        <v>0.675906840006048</v>
      </c>
      <c r="D1271" s="27" t="n">
        <f aca="false">NORMSDIST(Assumptions!$D$22*'Random Draws'!C1271+SQRT(1-Assumptions!$D$22^2)*'Random Draws'!D1271)</f>
        <v>0.587330844287125</v>
      </c>
      <c r="E1271" s="19" t="n">
        <f aca="false">IF(C1271&lt;(Assumptions!$E$6-Assumptions!$D$6)/(Assumptions!$F$6-Assumptions!$D$6),Assumptions!$D$6+SQRT(C1271*(Assumptions!$F$6-Assumptions!$D$6)*(Assumptions!$E$6-Assumptions!$D$6)),Assumptions!$F$6-SQRT((1-C1271)*(Assumptions!$F$6-Assumptions!$D$6)*(Assumptions!$F$6-Assumptions!$E$6)))</f>
        <v>0.0997449903742434</v>
      </c>
      <c r="F1271" s="19" t="n">
        <f aca="false">IF(D1271&lt;(Assumptions!$E$7-Assumptions!$D$7)/(Assumptions!$F$7-Assumptions!$D$7),Assumptions!$D$7+SQRT(D1271*(Assumptions!$F$7-Assumptions!$D$7)*(Assumptions!$E$7-Assumptions!$D$7)),Assumptions!$F$7-SQRT((1-D1271)*(Assumptions!$F$7-Assumptions!$D$7)*(Assumptions!$F$7-Assumptions!$E$7)))</f>
        <v>0.419363162531344</v>
      </c>
      <c r="G1271" s="19" t="n">
        <f aca="false">MIN(Assumptions!$D$24,MAX(Assumptions!$D$23,Assumptions!$D$8+Assumptions!$E$8*'Random Draws'!E1271))</f>
        <v>0.103206492335009</v>
      </c>
      <c r="H1271" s="19" t="n">
        <f aca="false">IF('Random Draws'!F1271&lt;(Assumptions!$E$9-Assumptions!$D$9)/(Assumptions!$F$9-Assumptions!$D$9),Assumptions!$D$9+SQRT('Random Draws'!F1271*(Assumptions!$F$9-Assumptions!$D$9)*(Assumptions!$E$9-Assumptions!$D$9)),Assumptions!$F$9-SQRT((1-'Random Draws'!F1271)*(Assumptions!$F$9-Assumptions!$D$9)*(Assumptions!$F$9-Assumptions!$E$9)))</f>
        <v>0.283252519288515</v>
      </c>
      <c r="I1271" s="19" t="n">
        <f aca="false">IF('Random Draws'!G1271&lt;(Assumptions!$E$10-Assumptions!$D$10)/(Assumptions!$F$10-Assumptions!$D$10),Assumptions!$D$10+SQRT('Random Draws'!G1271*(Assumptions!$F$10-Assumptions!$D$10)*(Assumptions!$E$10-Assumptions!$D$10)),Assumptions!$F$10-SQRT((1-'Random Draws'!G1271)*(Assumptions!$F$10-Assumptions!$D$10)*(Assumptions!$F$10-Assumptions!$E$10)))</f>
        <v>0.0199764890412985</v>
      </c>
      <c r="J1271" s="19" t="n">
        <f aca="false">IF('Random Draws'!H1271&lt;(Assumptions!$E$11-Assumptions!$D$11)/(Assumptions!$F$11-Assumptions!$D$11),Assumptions!$D$11+SQRT('Random Draws'!H1271*(Assumptions!$F$11-Assumptions!$D$11)*(Assumptions!$E$11-Assumptions!$D$11)),Assumptions!$F$11-SQRT((1-'Random Draws'!H1271)*(Assumptions!$F$11-Assumptions!$D$11)*(Assumptions!$F$11-Assumptions!$E$11)))</f>
        <v>0.146833815166838</v>
      </c>
      <c r="K1271" s="19" t="n">
        <f aca="false">MAX(G1271,I1271+Assumptions!$D$21)</f>
        <v>0.103206492335009</v>
      </c>
      <c r="L1271" s="28" t="n">
        <f aca="false">(F1271-Assumptions!$D$15)*(1-H1271)+Assumptions!$D$15-J1271</f>
        <v>0.190566502588211</v>
      </c>
      <c r="M1271" s="21" t="n">
        <f aca="false">Assumptions!$D$14*(1+E1271)^1*L1271-Assumptions!$D$14*(1+E1271)^0*E1271*Assumptions!$D$16</f>
        <v>29.9544199922783</v>
      </c>
      <c r="N1271" s="21" t="n">
        <f aca="false">Assumptions!$D$14*(1+E1271)^2*L1271-Assumptions!$D$14*(1+E1271)^1*E1271*Assumptions!$D$16</f>
        <v>32.9422233260741</v>
      </c>
      <c r="O1271" s="21" t="n">
        <f aca="false">Assumptions!$D$14*(1+E1271)^3*L1271-Assumptions!$D$14*(1+E1271)^2*E1271*Assumptions!$D$16</f>
        <v>36.2280450746395</v>
      </c>
      <c r="P1271" s="21" t="n">
        <f aca="false">Assumptions!$D$14*(1+E1271)^4*L1271-Assumptions!$D$14*(1+E1271)^3*E1271*Assumptions!$D$16</f>
        <v>39.8416110818871</v>
      </c>
      <c r="Q1271" s="21" t="n">
        <f aca="false">Assumptions!$D$14*(1+E1271)^5*L1271-Assumptions!$D$14*(1+E1271)^4*E1271*Assumptions!$D$16</f>
        <v>43.8156121957443</v>
      </c>
      <c r="R1271" s="21" t="n">
        <f aca="false">M1271/(1+K1271)+N1271/(1+K1271)^2+O1271/(1+K1271)^3+P1271/(1+K1271)^4+Q1271/(1+K1271)^5</f>
        <v>134.911436285952</v>
      </c>
      <c r="S1271" s="21" t="n">
        <f aca="false">Q1271*(1+I1271)/(K1271-I1271)</f>
        <v>536.9565363935</v>
      </c>
      <c r="T1271" s="21" t="n">
        <f aca="false">R1271+S1271/(1+K1271)^5</f>
        <v>463.502000805015</v>
      </c>
      <c r="U1271" s="8" t="n">
        <f aca="false">(T1271-Assumptions!$D$17)/Assumptions!$D$18</f>
        <v>11.1400800322006</v>
      </c>
    </row>
    <row r="1272" customFormat="false" ht="15" hidden="false" customHeight="false" outlineLevel="0" collapsed="false">
      <c r="B1272" s="2" t="n">
        <v>1267</v>
      </c>
      <c r="C1272" s="27" t="n">
        <f aca="false">NORMSDIST('Random Draws'!C1272)</f>
        <v>0.12923212130594</v>
      </c>
      <c r="D1272" s="27" t="n">
        <f aca="false">NORMSDIST(Assumptions!$D$22*'Random Draws'!C1272+SQRT(1-Assumptions!$D$22^2)*'Random Draws'!D1272)</f>
        <v>0.386843584884486</v>
      </c>
      <c r="E1272" s="19" t="n">
        <f aca="false">IF(C1272&lt;(Assumptions!$E$6-Assumptions!$D$6)/(Assumptions!$F$6-Assumptions!$D$6),Assumptions!$D$6+SQRT(C1272*(Assumptions!$F$6-Assumptions!$D$6)*(Assumptions!$E$6-Assumptions!$D$6)),Assumptions!$F$6-SQRT((1-C1272)*(Assumptions!$F$6-Assumptions!$D$6)*(Assumptions!$F$6-Assumptions!$E$6)))</f>
        <v>0.0654196893476238</v>
      </c>
      <c r="F1272" s="19" t="n">
        <f aca="false">IF(D1272&lt;(Assumptions!$E$7-Assumptions!$D$7)/(Assumptions!$F$7-Assumptions!$D$7),Assumptions!$D$7+SQRT(D1272*(Assumptions!$F$7-Assumptions!$D$7)*(Assumptions!$E$7-Assumptions!$D$7)),Assumptions!$F$7-SQRT((1-D1272)*(Assumptions!$F$7-Assumptions!$D$7)*(Assumptions!$F$7-Assumptions!$E$7)))</f>
        <v>0.408177396248728</v>
      </c>
      <c r="G1272" s="19" t="n">
        <f aca="false">MIN(Assumptions!$D$24,MAX(Assumptions!$D$23,Assumptions!$D$8+Assumptions!$E$8*'Random Draws'!E1272))</f>
        <v>0.062677643798041</v>
      </c>
      <c r="H1272" s="19" t="n">
        <f aca="false">IF('Random Draws'!F1272&lt;(Assumptions!$E$9-Assumptions!$D$9)/(Assumptions!$F$9-Assumptions!$D$9),Assumptions!$D$9+SQRT('Random Draws'!F1272*(Assumptions!$F$9-Assumptions!$D$9)*(Assumptions!$E$9-Assumptions!$D$9)),Assumptions!$F$9-SQRT((1-'Random Draws'!F1272)*(Assumptions!$F$9-Assumptions!$D$9)*(Assumptions!$F$9-Assumptions!$E$9)))</f>
        <v>0.318316502489627</v>
      </c>
      <c r="I1272" s="19" t="n">
        <f aca="false">IF('Random Draws'!G1272&lt;(Assumptions!$E$10-Assumptions!$D$10)/(Assumptions!$F$10-Assumptions!$D$10),Assumptions!$D$10+SQRT('Random Draws'!G1272*(Assumptions!$F$10-Assumptions!$D$10)*(Assumptions!$E$10-Assumptions!$D$10)),Assumptions!$F$10-SQRT((1-'Random Draws'!G1272)*(Assumptions!$F$10-Assumptions!$D$10)*(Assumptions!$F$10-Assumptions!$E$10)))</f>
        <v>0.0244548898648366</v>
      </c>
      <c r="J1272" s="19" t="n">
        <f aca="false">IF('Random Draws'!H1272&lt;(Assumptions!$E$11-Assumptions!$D$11)/(Assumptions!$F$11-Assumptions!$D$11),Assumptions!$D$11+SQRT('Random Draws'!H1272*(Assumptions!$F$11-Assumptions!$D$11)*(Assumptions!$E$11-Assumptions!$D$11)),Assumptions!$F$11-SQRT((1-'Random Draws'!H1272)*(Assumptions!$F$11-Assumptions!$D$11)*(Assumptions!$F$11-Assumptions!$E$11)))</f>
        <v>0.16592004685309</v>
      </c>
      <c r="K1272" s="19" t="n">
        <f aca="false">MAX(G1272,I1272+Assumptions!$D$21)</f>
        <v>0.062677643798041</v>
      </c>
      <c r="L1272" s="28" t="n">
        <f aca="false">(F1272-Assumptions!$D$15)*(1-H1272)+Assumptions!$D$15-J1272</f>
        <v>0.153708893550072</v>
      </c>
      <c r="M1272" s="21" t="n">
        <f aca="false">Assumptions!$D$14*(1+E1272)^1*L1272-Assumptions!$D$14*(1+E1272)^0*E1272*Assumptions!$D$16</f>
        <v>23.4612741856701</v>
      </c>
      <c r="N1272" s="21" t="n">
        <f aca="false">Assumptions!$D$14*(1+E1272)^2*L1272-Assumptions!$D$14*(1+E1272)^1*E1272*Assumptions!$D$16</f>
        <v>24.996103454596</v>
      </c>
      <c r="O1272" s="21" t="n">
        <f aca="false">Assumptions!$D$14*(1+E1272)^3*L1272-Assumptions!$D$14*(1+E1272)^2*E1272*Assumptions!$D$16</f>
        <v>26.6313407774968</v>
      </c>
      <c r="P1272" s="21" t="n">
        <f aca="false">Assumptions!$D$14*(1+E1272)^4*L1272-Assumptions!$D$14*(1+E1272)^3*E1272*Assumptions!$D$16</f>
        <v>28.3735548180713</v>
      </c>
      <c r="Q1272" s="21" t="n">
        <f aca="false">Assumptions!$D$14*(1+E1272)^5*L1272-Assumptions!$D$14*(1+E1272)^4*E1272*Assumptions!$D$16</f>
        <v>30.2297439599573</v>
      </c>
      <c r="R1272" s="21" t="n">
        <f aca="false">M1272/(1+K1272)+N1272/(1+K1272)^2+O1272/(1+K1272)^3+P1272/(1+K1272)^4+Q1272/(1+K1272)^5</f>
        <v>110.958681608637</v>
      </c>
      <c r="S1272" s="21" t="n">
        <f aca="false">Q1272*(1+I1272)/(K1272-I1272)</f>
        <v>810.22443001516</v>
      </c>
      <c r="T1272" s="21" t="n">
        <f aca="false">R1272+S1272/(1+K1272)^5</f>
        <v>708.816087220179</v>
      </c>
      <c r="U1272" s="8" t="n">
        <f aca="false">(T1272-Assumptions!$D$17)/Assumptions!$D$18</f>
        <v>20.9526434888071</v>
      </c>
    </row>
    <row r="1273" customFormat="false" ht="15" hidden="false" customHeight="false" outlineLevel="0" collapsed="false">
      <c r="B1273" s="2" t="n">
        <v>1268</v>
      </c>
      <c r="C1273" s="27" t="n">
        <f aca="false">NORMSDIST('Random Draws'!C1273)</f>
        <v>0.764172854905985</v>
      </c>
      <c r="D1273" s="27" t="n">
        <f aca="false">NORMSDIST(Assumptions!$D$22*'Random Draws'!C1273+SQRT(1-Assumptions!$D$22^2)*'Random Draws'!D1273)</f>
        <v>0.942838135762693</v>
      </c>
      <c r="E1273" s="19" t="n">
        <f aca="false">IF(C1273&lt;(Assumptions!$E$6-Assumptions!$D$6)/(Assumptions!$F$6-Assumptions!$D$6),Assumptions!$D$6+SQRT(C1273*(Assumptions!$F$6-Assumptions!$D$6)*(Assumptions!$E$6-Assumptions!$D$6)),Assumptions!$F$6-SQRT((1-C1273)*(Assumptions!$F$6-Assumptions!$D$6)*(Assumptions!$F$6-Assumptions!$E$6)))</f>
        <v>0.105661454231868</v>
      </c>
      <c r="F1273" s="19" t="n">
        <f aca="false">IF(D1273&lt;(Assumptions!$E$7-Assumptions!$D$7)/(Assumptions!$F$7-Assumptions!$D$7),Assumptions!$D$7+SQRT(D1273*(Assumptions!$F$7-Assumptions!$D$7)*(Assumptions!$E$7-Assumptions!$D$7)),Assumptions!$F$7-SQRT((1-D1273)*(Assumptions!$F$7-Assumptions!$D$7)*(Assumptions!$F$7-Assumptions!$E$7)))</f>
        <v>0.444878906886431</v>
      </c>
      <c r="G1273" s="19" t="n">
        <f aca="false">MIN(Assumptions!$D$24,MAX(Assumptions!$D$23,Assumptions!$D$8+Assumptions!$E$8*'Random Draws'!E1273))</f>
        <v>0.084167515960569</v>
      </c>
      <c r="H1273" s="19" t="n">
        <f aca="false">IF('Random Draws'!F1273&lt;(Assumptions!$E$9-Assumptions!$D$9)/(Assumptions!$F$9-Assumptions!$D$9),Assumptions!$D$9+SQRT('Random Draws'!F1273*(Assumptions!$F$9-Assumptions!$D$9)*(Assumptions!$E$9-Assumptions!$D$9)),Assumptions!$F$9-SQRT((1-'Random Draws'!F1273)*(Assumptions!$F$9-Assumptions!$D$9)*(Assumptions!$F$9-Assumptions!$E$9)))</f>
        <v>0.261486758854831</v>
      </c>
      <c r="I1273" s="19" t="n">
        <f aca="false">IF('Random Draws'!G1273&lt;(Assumptions!$E$10-Assumptions!$D$10)/(Assumptions!$F$10-Assumptions!$D$10),Assumptions!$D$10+SQRT('Random Draws'!G1273*(Assumptions!$F$10-Assumptions!$D$10)*(Assumptions!$E$10-Assumptions!$D$10)),Assumptions!$F$10-SQRT((1-'Random Draws'!G1273)*(Assumptions!$F$10-Assumptions!$D$10)*(Assumptions!$F$10-Assumptions!$E$10)))</f>
        <v>0.0182497500272887</v>
      </c>
      <c r="J1273" s="19" t="n">
        <f aca="false">IF('Random Draws'!H1273&lt;(Assumptions!$E$11-Assumptions!$D$11)/(Assumptions!$F$11-Assumptions!$D$11),Assumptions!$D$11+SQRT('Random Draws'!H1273*(Assumptions!$F$11-Assumptions!$D$11)*(Assumptions!$E$11-Assumptions!$D$11)),Assumptions!$F$11-SQRT((1-'Random Draws'!H1273)*(Assumptions!$F$11-Assumptions!$D$11)*(Assumptions!$F$11-Assumptions!$E$11)))</f>
        <v>0.142769262537641</v>
      </c>
      <c r="K1273" s="19" t="n">
        <f aca="false">MAX(G1273,I1273+Assumptions!$D$21)</f>
        <v>0.084167515960569</v>
      </c>
      <c r="L1273" s="28" t="n">
        <f aca="false">(F1273-Assumptions!$D$15)*(1-H1273)+Assumptions!$D$15-J1273</f>
        <v>0.219772979555305</v>
      </c>
      <c r="M1273" s="21" t="n">
        <f aca="false">Assumptions!$D$14*(1+E1273)^1*L1273-Assumptions!$D$14*(1+E1273)^0*E1273*Assumptions!$D$16</f>
        <v>34.7745769396099</v>
      </c>
      <c r="N1273" s="21" t="n">
        <f aca="false">Assumptions!$D$14*(1+E1273)^2*L1273-Assumptions!$D$14*(1+E1273)^1*E1273*Assumptions!$D$16</f>
        <v>38.448909309347</v>
      </c>
      <c r="O1273" s="21" t="n">
        <f aca="false">Assumptions!$D$14*(1+E1273)^3*L1273-Assumptions!$D$14*(1+E1273)^2*E1273*Assumptions!$D$16</f>
        <v>42.5114769806019</v>
      </c>
      <c r="P1273" s="21" t="n">
        <f aca="false">Assumptions!$D$14*(1+E1273)^4*L1273-Assumptions!$D$14*(1+E1273)^3*E1273*Assumptions!$D$16</f>
        <v>47.0033014599168</v>
      </c>
      <c r="Q1273" s="21" t="n">
        <f aca="false">Assumptions!$D$14*(1+E1273)^5*L1273-Assumptions!$D$14*(1+E1273)^4*E1273*Assumptions!$D$16</f>
        <v>51.9697386458706</v>
      </c>
      <c r="R1273" s="21" t="n">
        <f aca="false">M1273/(1+K1273)+N1273/(1+K1273)^2+O1273/(1+K1273)^3+P1273/(1+K1273)^4+Q1273/(1+K1273)^5</f>
        <v>166.860824244199</v>
      </c>
      <c r="S1273" s="21" t="n">
        <f aca="false">Q1273*(1+I1273)/(K1273-I1273)</f>
        <v>802.790759606495</v>
      </c>
      <c r="T1273" s="21" t="n">
        <f aca="false">R1273+S1273/(1+K1273)^5</f>
        <v>702.806055932535</v>
      </c>
      <c r="U1273" s="8" t="n">
        <f aca="false">(T1273-Assumptions!$D$17)/Assumptions!$D$18</f>
        <v>20.7122422373014</v>
      </c>
    </row>
    <row r="1274" customFormat="false" ht="15" hidden="false" customHeight="false" outlineLevel="0" collapsed="false">
      <c r="B1274" s="2" t="n">
        <v>1269</v>
      </c>
      <c r="C1274" s="27" t="n">
        <f aca="false">NORMSDIST('Random Draws'!C1274)</f>
        <v>0.391766210485141</v>
      </c>
      <c r="D1274" s="27" t="n">
        <f aca="false">NORMSDIST(Assumptions!$D$22*'Random Draws'!C1274+SQRT(1-Assumptions!$D$22^2)*'Random Draws'!D1274)</f>
        <v>0.543409807015309</v>
      </c>
      <c r="E1274" s="19" t="n">
        <f aca="false">IF(C1274&lt;(Assumptions!$E$6-Assumptions!$D$6)/(Assumptions!$F$6-Assumptions!$D$6),Assumptions!$D$6+SQRT(C1274*(Assumptions!$F$6-Assumptions!$D$6)*(Assumptions!$E$6-Assumptions!$D$6)),Assumptions!$F$6-SQRT((1-C1274)*(Assumptions!$F$6-Assumptions!$D$6)*(Assumptions!$F$6-Assumptions!$E$6)))</f>
        <v>0.084258683356215</v>
      </c>
      <c r="F1274" s="19" t="n">
        <f aca="false">IF(D1274&lt;(Assumptions!$E$7-Assumptions!$D$7)/(Assumptions!$F$7-Assumptions!$D$7),Assumptions!$D$7+SQRT(D1274*(Assumptions!$F$7-Assumptions!$D$7)*(Assumptions!$E$7-Assumptions!$D$7)),Assumptions!$F$7-SQRT((1-D1274)*(Assumptions!$F$7-Assumptions!$D$7)*(Assumptions!$F$7-Assumptions!$E$7)))</f>
        <v>0.417100427687469</v>
      </c>
      <c r="G1274" s="19" t="n">
        <f aca="false">MIN(Assumptions!$D$24,MAX(Assumptions!$D$23,Assumptions!$D$8+Assumptions!$E$8*'Random Draws'!E1274))</f>
        <v>0.083677193163374</v>
      </c>
      <c r="H1274" s="19" t="n">
        <f aca="false">IF('Random Draws'!F1274&lt;(Assumptions!$E$9-Assumptions!$D$9)/(Assumptions!$F$9-Assumptions!$D$9),Assumptions!$D$9+SQRT('Random Draws'!F1274*(Assumptions!$F$9-Assumptions!$D$9)*(Assumptions!$E$9-Assumptions!$D$9)),Assumptions!$F$9-SQRT((1-'Random Draws'!F1274)*(Assumptions!$F$9-Assumptions!$D$9)*(Assumptions!$F$9-Assumptions!$E$9)))</f>
        <v>0.276066558669382</v>
      </c>
      <c r="I1274" s="19" t="n">
        <f aca="false">IF('Random Draws'!G1274&lt;(Assumptions!$E$10-Assumptions!$D$10)/(Assumptions!$F$10-Assumptions!$D$10),Assumptions!$D$10+SQRT('Random Draws'!G1274*(Assumptions!$F$10-Assumptions!$D$10)*(Assumptions!$E$10-Assumptions!$D$10)),Assumptions!$F$10-SQRT((1-'Random Draws'!G1274)*(Assumptions!$F$10-Assumptions!$D$10)*(Assumptions!$F$10-Assumptions!$E$10)))</f>
        <v>0.0189910132458653</v>
      </c>
      <c r="J1274" s="19" t="n">
        <f aca="false">IF('Random Draws'!H1274&lt;(Assumptions!$E$11-Assumptions!$D$11)/(Assumptions!$F$11-Assumptions!$D$11),Assumptions!$D$11+SQRT('Random Draws'!H1274*(Assumptions!$F$11-Assumptions!$D$11)*(Assumptions!$E$11-Assumptions!$D$11)),Assumptions!$F$11-SQRT((1-'Random Draws'!H1274)*(Assumptions!$F$11-Assumptions!$D$11)*(Assumptions!$F$11-Assumptions!$E$11)))</f>
        <v>0.164796230286547</v>
      </c>
      <c r="K1274" s="19" t="n">
        <f aca="false">MAX(G1274,I1274+Assumptions!$D$21)</f>
        <v>0.083677193163374</v>
      </c>
      <c r="L1274" s="28" t="n">
        <f aca="false">(F1274-Assumptions!$D$15)*(1-H1274)+Assumptions!$D$15-J1274</f>
        <v>0.173045370336735</v>
      </c>
      <c r="M1274" s="21" t="n">
        <f aca="false">Assumptions!$D$14*(1+E1274)^1*L1274-Assumptions!$D$14*(1+E1274)^0*E1274*Assumptions!$D$16</f>
        <v>26.839236810719</v>
      </c>
      <c r="N1274" s="21" t="n">
        <f aca="false">Assumptions!$D$14*(1+E1274)^2*L1274-Assumptions!$D$14*(1+E1274)^1*E1274*Assumptions!$D$16</f>
        <v>29.1006755666759</v>
      </c>
      <c r="O1274" s="21" t="n">
        <f aca="false">Assumptions!$D$14*(1+E1274)^3*L1274-Assumptions!$D$14*(1+E1274)^2*E1274*Assumptions!$D$16</f>
        <v>31.5526601747004</v>
      </c>
      <c r="P1274" s="21" t="n">
        <f aca="false">Assumptions!$D$14*(1+E1274)^4*L1274-Assumptions!$D$14*(1+E1274)^3*E1274*Assumptions!$D$16</f>
        <v>34.2112457774067</v>
      </c>
      <c r="Q1274" s="21" t="n">
        <f aca="false">Assumptions!$D$14*(1+E1274)^5*L1274-Assumptions!$D$14*(1+E1274)^4*E1274*Assumptions!$D$16</f>
        <v>37.0938403025869</v>
      </c>
      <c r="R1274" s="21" t="n">
        <f aca="false">M1274/(1+K1274)+N1274/(1+K1274)^2+O1274/(1+K1274)^3+P1274/(1+K1274)^4+Q1274/(1+K1274)^5</f>
        <v>123.967062168333</v>
      </c>
      <c r="S1274" s="21" t="n">
        <f aca="false">Q1274*(1+I1274)/(K1274-I1274)</f>
        <v>584.333314524304</v>
      </c>
      <c r="T1274" s="21" t="n">
        <f aca="false">R1274+S1274/(1+K1274)^5</f>
        <v>514.952858240817</v>
      </c>
      <c r="U1274" s="8" t="n">
        <f aca="false">(T1274-Assumptions!$D$17)/Assumptions!$D$18</f>
        <v>13.1981143296327</v>
      </c>
    </row>
    <row r="1275" customFormat="false" ht="15" hidden="false" customHeight="false" outlineLevel="0" collapsed="false">
      <c r="B1275" s="2" t="n">
        <v>1270</v>
      </c>
      <c r="C1275" s="27" t="n">
        <f aca="false">NORMSDIST('Random Draws'!C1275)</f>
        <v>0.218189802850786</v>
      </c>
      <c r="D1275" s="27" t="n">
        <f aca="false">NORMSDIST(Assumptions!$D$22*'Random Draws'!C1275+SQRT(1-Assumptions!$D$22^2)*'Random Draws'!D1275)</f>
        <v>0.372468896818264</v>
      </c>
      <c r="E1275" s="19" t="n">
        <f aca="false">IF(C1275&lt;(Assumptions!$E$6-Assumptions!$D$6)/(Assumptions!$F$6-Assumptions!$D$6),Assumptions!$D$6+SQRT(C1275*(Assumptions!$F$6-Assumptions!$D$6)*(Assumptions!$E$6-Assumptions!$D$6)),Assumptions!$F$6-SQRT((1-C1275)*(Assumptions!$F$6-Assumptions!$D$6)*(Assumptions!$F$6-Assumptions!$E$6)))</f>
        <v>0.0730295173179072</v>
      </c>
      <c r="F1275" s="19" t="n">
        <f aca="false">IF(D1275&lt;(Assumptions!$E$7-Assumptions!$D$7)/(Assumptions!$F$7-Assumptions!$D$7),Assumptions!$D$7+SQRT(D1275*(Assumptions!$F$7-Assumptions!$D$7)*(Assumptions!$E$7-Assumptions!$D$7)),Assumptions!$F$7-SQRT((1-D1275)*(Assumptions!$F$7-Assumptions!$D$7)*(Assumptions!$F$7-Assumptions!$E$7)))</f>
        <v>0.407273812845058</v>
      </c>
      <c r="G1275" s="19" t="n">
        <f aca="false">MIN(Assumptions!$D$24,MAX(Assumptions!$D$23,Assumptions!$D$8+Assumptions!$E$8*'Random Draws'!E1275))</f>
        <v>0.074697546190176</v>
      </c>
      <c r="H1275" s="19" t="n">
        <f aca="false">IF('Random Draws'!F1275&lt;(Assumptions!$E$9-Assumptions!$D$9)/(Assumptions!$F$9-Assumptions!$D$9),Assumptions!$D$9+SQRT('Random Draws'!F1275*(Assumptions!$F$9-Assumptions!$D$9)*(Assumptions!$E$9-Assumptions!$D$9)),Assumptions!$F$9-SQRT((1-'Random Draws'!F1275)*(Assumptions!$F$9-Assumptions!$D$9)*(Assumptions!$F$9-Assumptions!$E$9)))</f>
        <v>0.297332891984433</v>
      </c>
      <c r="I1275" s="19" t="n">
        <f aca="false">IF('Random Draws'!G1275&lt;(Assumptions!$E$10-Assumptions!$D$10)/(Assumptions!$F$10-Assumptions!$D$10),Assumptions!$D$10+SQRT('Random Draws'!G1275*(Assumptions!$F$10-Assumptions!$D$10)*(Assumptions!$E$10-Assumptions!$D$10)),Assumptions!$F$10-SQRT((1-'Random Draws'!G1275)*(Assumptions!$F$10-Assumptions!$D$10)*(Assumptions!$F$10-Assumptions!$E$10)))</f>
        <v>0.0202827389157858</v>
      </c>
      <c r="J1275" s="19" t="n">
        <f aca="false">IF('Random Draws'!H1275&lt;(Assumptions!$E$11-Assumptions!$D$11)/(Assumptions!$F$11-Assumptions!$D$11),Assumptions!$D$11+SQRT('Random Draws'!H1275*(Assumptions!$F$11-Assumptions!$D$11)*(Assumptions!$E$11-Assumptions!$D$11)),Assumptions!$F$11-SQRT((1-'Random Draws'!H1275)*(Assumptions!$F$11-Assumptions!$D$11)*(Assumptions!$F$11-Assumptions!$E$11)))</f>
        <v>0.163899995809091</v>
      </c>
      <c r="K1275" s="19" t="n">
        <f aca="false">MAX(G1275,I1275+Assumptions!$D$21)</f>
        <v>0.074697546190176</v>
      </c>
      <c r="L1275" s="28" t="n">
        <f aca="false">(F1275-Assumptions!$D$15)*(1-H1275)+Assumptions!$D$15-J1275</f>
        <v>0.160931192391196</v>
      </c>
      <c r="M1275" s="21" t="n">
        <f aca="false">Assumptions!$D$14*(1+E1275)^1*L1275-Assumptions!$D$14*(1+E1275)^0*E1275*Assumptions!$D$16</f>
        <v>24.7214899551405</v>
      </c>
      <c r="N1275" s="21" t="n">
        <f aca="false">Assumptions!$D$14*(1+E1275)^2*L1275-Assumptions!$D$14*(1+E1275)^1*E1275*Assumptions!$D$16</f>
        <v>26.5268884339439</v>
      </c>
      <c r="O1275" s="21" t="n">
        <f aca="false">Assumptions!$D$14*(1+E1275)^3*L1275-Assumptions!$D$14*(1+E1275)^2*E1275*Assumptions!$D$16</f>
        <v>28.4641342922208</v>
      </c>
      <c r="P1275" s="21" t="n">
        <f aca="false">Assumptions!$D$14*(1+E1275)^4*L1275-Assumptions!$D$14*(1+E1275)^3*E1275*Assumptions!$D$16</f>
        <v>30.5428562804537</v>
      </c>
      <c r="Q1275" s="21" t="n">
        <f aca="false">Assumptions!$D$14*(1+E1275)^5*L1275-Assumptions!$D$14*(1+E1275)^4*E1275*Assumptions!$D$16</f>
        <v>32.7733863321255</v>
      </c>
      <c r="R1275" s="21" t="n">
        <f aca="false">M1275/(1+K1275)+N1275/(1+K1275)^2+O1275/(1+K1275)^3+P1275/(1+K1275)^4+Q1275/(1+K1275)^5</f>
        <v>114.659557153004</v>
      </c>
      <c r="S1275" s="21" t="n">
        <f aca="false">Q1275*(1+I1275)/(K1275-I1275)</f>
        <v>614.504066914586</v>
      </c>
      <c r="T1275" s="21" t="n">
        <f aca="false">R1275+S1275/(1+K1275)^5</f>
        <v>543.300325868477</v>
      </c>
      <c r="U1275" s="8" t="n">
        <f aca="false">(T1275-Assumptions!$D$17)/Assumptions!$D$18</f>
        <v>14.3320130347391</v>
      </c>
    </row>
    <row r="1276" customFormat="false" ht="15" hidden="false" customHeight="false" outlineLevel="0" collapsed="false">
      <c r="B1276" s="2" t="n">
        <v>1271</v>
      </c>
      <c r="C1276" s="27" t="n">
        <f aca="false">NORMSDIST('Random Draws'!C1276)</f>
        <v>0.512895496042135</v>
      </c>
      <c r="D1276" s="27" t="n">
        <f aca="false">NORMSDIST(Assumptions!$D$22*'Random Draws'!C1276+SQRT(1-Assumptions!$D$22^2)*'Random Draws'!D1276)</f>
        <v>0.355611877736546</v>
      </c>
      <c r="E1276" s="19" t="n">
        <f aca="false">IF(C1276&lt;(Assumptions!$E$6-Assumptions!$D$6)/(Assumptions!$F$6-Assumptions!$D$6),Assumptions!$D$6+SQRT(C1276*(Assumptions!$F$6-Assumptions!$D$6)*(Assumptions!$E$6-Assumptions!$D$6)),Assumptions!$F$6-SQRT((1-C1276)*(Assumptions!$F$6-Assumptions!$D$6)*(Assumptions!$F$6-Assumptions!$E$6)))</f>
        <v>0.0906489866386786</v>
      </c>
      <c r="F1276" s="19" t="n">
        <f aca="false">IF(D1276&lt;(Assumptions!$E$7-Assumptions!$D$7)/(Assumptions!$F$7-Assumptions!$D$7),Assumptions!$D$7+SQRT(D1276*(Assumptions!$F$7-Assumptions!$D$7)*(Assumptions!$E$7-Assumptions!$D$7)),Assumptions!$F$7-SQRT((1-D1276)*(Assumptions!$F$7-Assumptions!$D$7)*(Assumptions!$F$7-Assumptions!$E$7)))</f>
        <v>0.406191679623275</v>
      </c>
      <c r="G1276" s="19" t="n">
        <f aca="false">MIN(Assumptions!$D$24,MAX(Assumptions!$D$23,Assumptions!$D$8+Assumptions!$E$8*'Random Draws'!E1276))</f>
        <v>0.069377689685697</v>
      </c>
      <c r="H1276" s="19" t="n">
        <f aca="false">IF('Random Draws'!F1276&lt;(Assumptions!$E$9-Assumptions!$D$9)/(Assumptions!$F$9-Assumptions!$D$9),Assumptions!$D$9+SQRT('Random Draws'!F1276*(Assumptions!$F$9-Assumptions!$D$9)*(Assumptions!$E$9-Assumptions!$D$9)),Assumptions!$F$9-SQRT((1-'Random Draws'!F1276)*(Assumptions!$F$9-Assumptions!$D$9)*(Assumptions!$F$9-Assumptions!$E$9)))</f>
        <v>0.301767941280122</v>
      </c>
      <c r="I1276" s="19" t="n">
        <f aca="false">IF('Random Draws'!G1276&lt;(Assumptions!$E$10-Assumptions!$D$10)/(Assumptions!$F$10-Assumptions!$D$10),Assumptions!$D$10+SQRT('Random Draws'!G1276*(Assumptions!$F$10-Assumptions!$D$10)*(Assumptions!$E$10-Assumptions!$D$10)),Assumptions!$F$10-SQRT((1-'Random Draws'!G1276)*(Assumptions!$F$10-Assumptions!$D$10)*(Assumptions!$F$10-Assumptions!$E$10)))</f>
        <v>0.0188997890561027</v>
      </c>
      <c r="J1276" s="19" t="n">
        <f aca="false">IF('Random Draws'!H1276&lt;(Assumptions!$E$11-Assumptions!$D$11)/(Assumptions!$F$11-Assumptions!$D$11),Assumptions!$D$11+SQRT('Random Draws'!H1276*(Assumptions!$F$11-Assumptions!$D$11)*(Assumptions!$E$11-Assumptions!$D$11)),Assumptions!$F$11-SQRT((1-'Random Draws'!H1276)*(Assumptions!$F$11-Assumptions!$D$11)*(Assumptions!$F$11-Assumptions!$E$11)))</f>
        <v>0.158094540643825</v>
      </c>
      <c r="K1276" s="19" t="n">
        <f aca="false">MAX(G1276,I1276+Assumptions!$D$21)</f>
        <v>0.069377689685697</v>
      </c>
      <c r="L1276" s="28" t="n">
        <f aca="false">(F1276-Assumptions!$D$15)*(1-H1276)+Assumptions!$D$15-J1276</f>
        <v>0.164751344420836</v>
      </c>
      <c r="M1276" s="21" t="n">
        <f aca="false">Assumptions!$D$14*(1+E1276)^1*L1276-Assumptions!$D$14*(1+E1276)^0*E1276*Assumptions!$D$16</f>
        <v>25.6601304999137</v>
      </c>
      <c r="N1276" s="21" t="n">
        <f aca="false">Assumptions!$D$14*(1+E1276)^2*L1276-Assumptions!$D$14*(1+E1276)^1*E1276*Assumptions!$D$16</f>
        <v>27.9861953267471</v>
      </c>
      <c r="O1276" s="21" t="n">
        <f aca="false">Assumptions!$D$14*(1+E1276)^3*L1276-Assumptions!$D$14*(1+E1276)^2*E1276*Assumptions!$D$16</f>
        <v>30.5231155729889</v>
      </c>
      <c r="P1276" s="21" t="n">
        <f aca="false">Assumptions!$D$14*(1+E1276)^4*L1276-Assumptions!$D$14*(1+E1276)^3*E1276*Assumptions!$D$16</f>
        <v>33.2900050687356</v>
      </c>
      <c r="Q1276" s="21" t="n">
        <f aca="false">Assumptions!$D$14*(1+E1276)^5*L1276-Assumptions!$D$14*(1+E1276)^4*E1276*Assumptions!$D$16</f>
        <v>36.3077102934129</v>
      </c>
      <c r="R1276" s="21" t="n">
        <f aca="false">M1276/(1+K1276)+N1276/(1+K1276)^2+O1276/(1+K1276)^3+P1276/(1+K1276)^4+Q1276/(1+K1276)^5</f>
        <v>124.845809940183</v>
      </c>
      <c r="S1276" s="21" t="n">
        <f aca="false">Q1276*(1+I1276)/(K1276-I1276)</f>
        <v>732.873552537952</v>
      </c>
      <c r="T1276" s="21" t="n">
        <f aca="false">R1276+S1276/(1+K1276)^5</f>
        <v>648.896688428802</v>
      </c>
      <c r="U1276" s="8" t="n">
        <f aca="false">(T1276-Assumptions!$D$17)/Assumptions!$D$18</f>
        <v>18.5558675371521</v>
      </c>
    </row>
    <row r="1277" customFormat="false" ht="15" hidden="false" customHeight="false" outlineLevel="0" collapsed="false">
      <c r="B1277" s="2" t="n">
        <v>1272</v>
      </c>
      <c r="C1277" s="27" t="n">
        <f aca="false">NORMSDIST('Random Draws'!C1277)</f>
        <v>0.364786369412612</v>
      </c>
      <c r="D1277" s="27" t="n">
        <f aca="false">NORMSDIST(Assumptions!$D$22*'Random Draws'!C1277+SQRT(1-Assumptions!$D$22^2)*'Random Draws'!D1277)</f>
        <v>0.530944189634409</v>
      </c>
      <c r="E1277" s="19" t="n">
        <f aca="false">IF(C1277&lt;(Assumptions!$E$6-Assumptions!$D$6)/(Assumptions!$F$6-Assumptions!$D$6),Assumptions!$D$6+SQRT(C1277*(Assumptions!$F$6-Assumptions!$D$6)*(Assumptions!$E$6-Assumptions!$D$6)),Assumptions!$F$6-SQRT((1-C1277)*(Assumptions!$F$6-Assumptions!$D$6)*(Assumptions!$F$6-Assumptions!$E$6)))</f>
        <v>0.08270751511225</v>
      </c>
      <c r="F1277" s="19" t="n">
        <f aca="false">IF(D1277&lt;(Assumptions!$E$7-Assumptions!$D$7)/(Assumptions!$F$7-Assumptions!$D$7),Assumptions!$D$7+SQRT(D1277*(Assumptions!$F$7-Assumptions!$D$7)*(Assumptions!$E$7-Assumptions!$D$7)),Assumptions!$F$7-SQRT((1-D1277)*(Assumptions!$F$7-Assumptions!$D$7)*(Assumptions!$F$7-Assumptions!$E$7)))</f>
        <v>0.41644169680127</v>
      </c>
      <c r="G1277" s="19" t="n">
        <f aca="false">MIN(Assumptions!$D$24,MAX(Assumptions!$D$23,Assumptions!$D$8+Assumptions!$E$8*'Random Draws'!E1277))</f>
        <v>0.091711636396619</v>
      </c>
      <c r="H1277" s="19" t="n">
        <f aca="false">IF('Random Draws'!F1277&lt;(Assumptions!$E$9-Assumptions!$D$9)/(Assumptions!$F$9-Assumptions!$D$9),Assumptions!$D$9+SQRT('Random Draws'!F1277*(Assumptions!$F$9-Assumptions!$D$9)*(Assumptions!$E$9-Assumptions!$D$9)),Assumptions!$F$9-SQRT((1-'Random Draws'!F1277)*(Assumptions!$F$9-Assumptions!$D$9)*(Assumptions!$F$9-Assumptions!$E$9)))</f>
        <v>0.298215536795526</v>
      </c>
      <c r="I1277" s="19" t="n">
        <f aca="false">IF('Random Draws'!G1277&lt;(Assumptions!$E$10-Assumptions!$D$10)/(Assumptions!$F$10-Assumptions!$D$10),Assumptions!$D$10+SQRT('Random Draws'!G1277*(Assumptions!$F$10-Assumptions!$D$10)*(Assumptions!$E$10-Assumptions!$D$10)),Assumptions!$F$10-SQRT((1-'Random Draws'!G1277)*(Assumptions!$F$10-Assumptions!$D$10)*(Assumptions!$F$10-Assumptions!$E$10)))</f>
        <v>0.0185153719919479</v>
      </c>
      <c r="J1277" s="19" t="n">
        <f aca="false">IF('Random Draws'!H1277&lt;(Assumptions!$E$11-Assumptions!$D$11)/(Assumptions!$F$11-Assumptions!$D$11),Assumptions!$D$11+SQRT('Random Draws'!H1277*(Assumptions!$F$11-Assumptions!$D$11)*(Assumptions!$E$11-Assumptions!$D$11)),Assumptions!$F$11-SQRT((1-'Random Draws'!H1277)*(Assumptions!$F$11-Assumptions!$D$11)*(Assumptions!$F$11-Assumptions!$E$11)))</f>
        <v>0.127980322742095</v>
      </c>
      <c r="K1277" s="19" t="n">
        <f aca="false">MAX(G1277,I1277+Assumptions!$D$21)</f>
        <v>0.091711636396619</v>
      </c>
      <c r="L1277" s="28" t="n">
        <f aca="false">(F1277-Assumptions!$D$15)*(1-H1277)+Assumptions!$D$15-J1277</f>
        <v>0.203040009686963</v>
      </c>
      <c r="M1277" s="21" t="n">
        <f aca="false">Assumptions!$D$14*(1+E1277)^1*L1277-Assumptions!$D$14*(1+E1277)^0*E1277*Assumptions!$D$16</f>
        <v>31.5159992409598</v>
      </c>
      <c r="N1277" s="21" t="n">
        <f aca="false">Assumptions!$D$14*(1+E1277)^2*L1277-Assumptions!$D$14*(1+E1277)^1*E1277*Assumptions!$D$16</f>
        <v>34.1226092244591</v>
      </c>
      <c r="O1277" s="21" t="n">
        <f aca="false">Assumptions!$D$14*(1+E1277)^3*L1277-Assumptions!$D$14*(1+E1277)^2*E1277*Assumptions!$D$16</f>
        <v>36.9448054425605</v>
      </c>
      <c r="P1277" s="21" t="n">
        <f aca="false">Assumptions!$D$14*(1+E1277)^4*L1277-Assumptions!$D$14*(1+E1277)^3*E1277*Assumptions!$D$16</f>
        <v>40.0004184970202</v>
      </c>
      <c r="Q1277" s="21" t="n">
        <f aca="false">Assumptions!$D$14*(1+E1277)^5*L1277-Assumptions!$D$14*(1+E1277)^4*E1277*Assumptions!$D$16</f>
        <v>43.3087537143588</v>
      </c>
      <c r="R1277" s="21" t="n">
        <f aca="false">M1277/(1+K1277)+N1277/(1+K1277)^2+O1277/(1+K1277)^3+P1277/(1+K1277)^4+Q1277/(1+K1277)^5</f>
        <v>141.980714628405</v>
      </c>
      <c r="S1277" s="21" t="n">
        <f aca="false">Q1277*(1+I1277)/(K1277-I1277)</f>
        <v>602.635008202315</v>
      </c>
      <c r="T1277" s="21" t="n">
        <f aca="false">R1277+S1277/(1+K1277)^5</f>
        <v>530.591330253251</v>
      </c>
      <c r="U1277" s="8" t="n">
        <f aca="false">(T1277-Assumptions!$D$17)/Assumptions!$D$18</f>
        <v>13.82365321013</v>
      </c>
    </row>
    <row r="1278" customFormat="false" ht="15" hidden="false" customHeight="false" outlineLevel="0" collapsed="false">
      <c r="B1278" s="2" t="n">
        <v>1273</v>
      </c>
      <c r="C1278" s="27" t="n">
        <f aca="false">NORMSDIST('Random Draws'!C1278)</f>
        <v>0.226143216387272</v>
      </c>
      <c r="D1278" s="27" t="n">
        <f aca="false">NORMSDIST(Assumptions!$D$22*'Random Draws'!C1278+SQRT(1-Assumptions!$D$22^2)*'Random Draws'!D1278)</f>
        <v>0.628037371687901</v>
      </c>
      <c r="E1278" s="19" t="n">
        <f aca="false">IF(C1278&lt;(Assumptions!$E$6-Assumptions!$D$6)/(Assumptions!$F$6-Assumptions!$D$6),Assumptions!$D$6+SQRT(C1278*(Assumptions!$F$6-Assumptions!$D$6)*(Assumptions!$E$6-Assumptions!$D$6)),Assumptions!$F$6-SQRT((1-C1278)*(Assumptions!$F$6-Assumptions!$D$6)*(Assumptions!$F$6-Assumptions!$E$6)))</f>
        <v>0.0736261220175084</v>
      </c>
      <c r="F1278" s="19" t="n">
        <f aca="false">IF(D1278&lt;(Assumptions!$E$7-Assumptions!$D$7)/(Assumptions!$F$7-Assumptions!$D$7),Assumptions!$D$7+SQRT(D1278*(Assumptions!$F$7-Assumptions!$D$7)*(Assumptions!$E$7-Assumptions!$D$7)),Assumptions!$F$7-SQRT((1-D1278)*(Assumptions!$F$7-Assumptions!$D$7)*(Assumptions!$F$7-Assumptions!$E$7)))</f>
        <v>0.42142733463645</v>
      </c>
      <c r="G1278" s="19" t="n">
        <f aca="false">MIN(Assumptions!$D$24,MAX(Assumptions!$D$23,Assumptions!$D$8+Assumptions!$E$8*'Random Draws'!E1278))</f>
        <v>0.097753143104097</v>
      </c>
      <c r="H1278" s="19" t="n">
        <f aca="false">IF('Random Draws'!F1278&lt;(Assumptions!$E$9-Assumptions!$D$9)/(Assumptions!$F$9-Assumptions!$D$9),Assumptions!$D$9+SQRT('Random Draws'!F1278*(Assumptions!$F$9-Assumptions!$D$9)*(Assumptions!$E$9-Assumptions!$D$9)),Assumptions!$F$9-SQRT((1-'Random Draws'!F1278)*(Assumptions!$F$9-Assumptions!$D$9)*(Assumptions!$F$9-Assumptions!$E$9)))</f>
        <v>0.241697069737459</v>
      </c>
      <c r="I1278" s="19" t="n">
        <f aca="false">IF('Random Draws'!G1278&lt;(Assumptions!$E$10-Assumptions!$D$10)/(Assumptions!$F$10-Assumptions!$D$10),Assumptions!$D$10+SQRT('Random Draws'!G1278*(Assumptions!$F$10-Assumptions!$D$10)*(Assumptions!$E$10-Assumptions!$D$10)),Assumptions!$F$10-SQRT((1-'Random Draws'!G1278)*(Assumptions!$F$10-Assumptions!$D$10)*(Assumptions!$F$10-Assumptions!$E$10)))</f>
        <v>0.0191535807875347</v>
      </c>
      <c r="J1278" s="19" t="n">
        <f aca="false">IF('Random Draws'!H1278&lt;(Assumptions!$E$11-Assumptions!$D$11)/(Assumptions!$F$11-Assumptions!$D$11),Assumptions!$D$11+SQRT('Random Draws'!H1278*(Assumptions!$F$11-Assumptions!$D$11)*(Assumptions!$E$11-Assumptions!$D$11)),Assumptions!$F$11-SQRT((1-'Random Draws'!H1278)*(Assumptions!$F$11-Assumptions!$D$11)*(Assumptions!$F$11-Assumptions!$E$11)))</f>
        <v>0.195665710817162</v>
      </c>
      <c r="K1278" s="19" t="n">
        <f aca="false">MAX(G1278,I1278+Assumptions!$D$21)</f>
        <v>0.097753143104097</v>
      </c>
      <c r="L1278" s="28" t="n">
        <f aca="false">(F1278-Assumptions!$D$15)*(1-H1278)+Assumptions!$D$15-J1278</f>
        <v>0.155324490996261</v>
      </c>
      <c r="M1278" s="21" t="n">
        <f aca="false">Assumptions!$D$14*(1+E1278)^1*L1278-Assumptions!$D$14*(1+E1278)^0*E1278*Assumptions!$D$16</f>
        <v>23.8599888530093</v>
      </c>
      <c r="N1278" s="21" t="n">
        <f aca="false">Assumptions!$D$14*(1+E1278)^2*L1278-Assumptions!$D$14*(1+E1278)^1*E1278*Assumptions!$D$16</f>
        <v>25.6167073036374</v>
      </c>
      <c r="O1278" s="21" t="n">
        <f aca="false">Assumptions!$D$14*(1+E1278)^3*L1278-Assumptions!$D$14*(1+E1278)^2*E1278*Assumptions!$D$16</f>
        <v>27.5027661212618</v>
      </c>
      <c r="P1278" s="21" t="n">
        <f aca="false">Assumptions!$D$14*(1+E1278)^4*L1278-Assumptions!$D$14*(1+E1278)^3*E1278*Assumptions!$D$16</f>
        <v>29.5276881355248</v>
      </c>
      <c r="Q1278" s="21" t="n">
        <f aca="false">Assumptions!$D$14*(1+E1278)^5*L1278-Assumptions!$D$14*(1+E1278)^4*E1278*Assumptions!$D$16</f>
        <v>31.7016973050859</v>
      </c>
      <c r="R1278" s="21" t="n">
        <f aca="false">M1278/(1+K1278)+N1278/(1+K1278)^2+O1278/(1+K1278)^3+P1278/(1+K1278)^4+Q1278/(1+K1278)^5</f>
        <v>104.00321957864</v>
      </c>
      <c r="S1278" s="21" t="n">
        <f aca="false">Q1278*(1+I1278)/(K1278-I1278)</f>
        <v>411.05697504263</v>
      </c>
      <c r="T1278" s="21" t="n">
        <f aca="false">R1278+S1278/(1+K1278)^5</f>
        <v>361.860011798547</v>
      </c>
      <c r="U1278" s="8" t="n">
        <f aca="false">(T1278-Assumptions!$D$17)/Assumptions!$D$18</f>
        <v>7.07440047194189</v>
      </c>
    </row>
    <row r="1279" customFormat="false" ht="15" hidden="false" customHeight="false" outlineLevel="0" collapsed="false">
      <c r="B1279" s="2" t="n">
        <v>1274</v>
      </c>
      <c r="C1279" s="27" t="n">
        <f aca="false">NORMSDIST('Random Draws'!C1279)</f>
        <v>0.175608431379346</v>
      </c>
      <c r="D1279" s="27" t="n">
        <f aca="false">NORMSDIST(Assumptions!$D$22*'Random Draws'!C1279+SQRT(1-Assumptions!$D$22^2)*'Random Draws'!D1279)</f>
        <v>0.42377419122805</v>
      </c>
      <c r="E1279" s="19" t="n">
        <f aca="false">IF(C1279&lt;(Assumptions!$E$6-Assumptions!$D$6)/(Assumptions!$F$6-Assumptions!$D$6),Assumptions!$D$6+SQRT(C1279*(Assumptions!$F$6-Assumptions!$D$6)*(Assumptions!$E$6-Assumptions!$D$6)),Assumptions!$F$6-SQRT((1-C1279)*(Assumptions!$F$6-Assumptions!$D$6)*(Assumptions!$F$6-Assumptions!$E$6)))</f>
        <v>0.0696317761346959</v>
      </c>
      <c r="F1279" s="19" t="n">
        <f aca="false">IF(D1279&lt;(Assumptions!$E$7-Assumptions!$D$7)/(Assumptions!$F$7-Assumptions!$D$7),Assumptions!$D$7+SQRT(D1279*(Assumptions!$F$7-Assumptions!$D$7)*(Assumptions!$E$7-Assumptions!$D$7)),Assumptions!$F$7-SQRT((1-D1279)*(Assumptions!$F$7-Assumptions!$D$7)*(Assumptions!$F$7-Assumptions!$E$7)))</f>
        <v>0.410424648212638</v>
      </c>
      <c r="G1279" s="19" t="n">
        <f aca="false">MIN(Assumptions!$D$24,MAX(Assumptions!$D$23,Assumptions!$D$8+Assumptions!$E$8*'Random Draws'!E1279))</f>
        <v>0.084995340396612</v>
      </c>
      <c r="H1279" s="19" t="n">
        <f aca="false">IF('Random Draws'!F1279&lt;(Assumptions!$E$9-Assumptions!$D$9)/(Assumptions!$F$9-Assumptions!$D$9),Assumptions!$D$9+SQRT('Random Draws'!F1279*(Assumptions!$F$9-Assumptions!$D$9)*(Assumptions!$E$9-Assumptions!$D$9)),Assumptions!$F$9-SQRT((1-'Random Draws'!F1279)*(Assumptions!$F$9-Assumptions!$D$9)*(Assumptions!$F$9-Assumptions!$E$9)))</f>
        <v>0.293747527902818</v>
      </c>
      <c r="I1279" s="19" t="n">
        <f aca="false">IF('Random Draws'!G1279&lt;(Assumptions!$E$10-Assumptions!$D$10)/(Assumptions!$F$10-Assumptions!$D$10),Assumptions!$D$10+SQRT('Random Draws'!G1279*(Assumptions!$F$10-Assumptions!$D$10)*(Assumptions!$E$10-Assumptions!$D$10)),Assumptions!$F$10-SQRT((1-'Random Draws'!G1279)*(Assumptions!$F$10-Assumptions!$D$10)*(Assumptions!$F$10-Assumptions!$E$10)))</f>
        <v>0.0144316457005637</v>
      </c>
      <c r="J1279" s="19" t="n">
        <f aca="false">IF('Random Draws'!H1279&lt;(Assumptions!$E$11-Assumptions!$D$11)/(Assumptions!$F$11-Assumptions!$D$11),Assumptions!$D$11+SQRT('Random Draws'!H1279*(Assumptions!$F$11-Assumptions!$D$11)*(Assumptions!$E$11-Assumptions!$D$11)),Assumptions!$F$11-SQRT((1-'Random Draws'!H1279)*(Assumptions!$F$11-Assumptions!$D$11)*(Assumptions!$F$11-Assumptions!$E$11)))</f>
        <v>0.125591503690779</v>
      </c>
      <c r="K1279" s="19" t="n">
        <f aca="false">MAX(G1279,I1279+Assumptions!$D$21)</f>
        <v>0.084995340396612</v>
      </c>
      <c r="L1279" s="28" t="n">
        <f aca="false">(F1279-Assumptions!$D$15)*(1-H1279)+Assumptions!$D$15-J1279</f>
        <v>0.202459097346379</v>
      </c>
      <c r="M1279" s="21" t="n">
        <f aca="false">Assumptions!$D$14*(1+E1279)^1*L1279-Assumptions!$D$14*(1+E1279)^0*E1279*Assumptions!$D$16</f>
        <v>31.0978209377531</v>
      </c>
      <c r="N1279" s="21" t="n">
        <f aca="false">Assumptions!$D$14*(1+E1279)^2*L1279-Assumptions!$D$14*(1+E1279)^1*E1279*Assumptions!$D$16</f>
        <v>33.2632174435675</v>
      </c>
      <c r="O1279" s="21" t="n">
        <f aca="false">Assumptions!$D$14*(1+E1279)^3*L1279-Assumptions!$D$14*(1+E1279)^2*E1279*Assumptions!$D$16</f>
        <v>35.5793943541177</v>
      </c>
      <c r="P1279" s="21" t="n">
        <f aca="false">Assumptions!$D$14*(1+E1279)^4*L1279-Assumptions!$D$14*(1+E1279)^3*E1279*Assumptions!$D$16</f>
        <v>38.0568507767917</v>
      </c>
      <c r="Q1279" s="21" t="n">
        <f aca="false">Assumptions!$D$14*(1+E1279)^5*L1279-Assumptions!$D$14*(1+E1279)^4*E1279*Assumptions!$D$16</f>
        <v>40.7068168904728</v>
      </c>
      <c r="R1279" s="21" t="n">
        <f aca="false">M1279/(1+K1279)+N1279/(1+K1279)^2+O1279/(1+K1279)^3+P1279/(1+K1279)^4+Q1279/(1+K1279)^5</f>
        <v>139.307102856396</v>
      </c>
      <c r="S1279" s="21" t="n">
        <f aca="false">Q1279*(1+I1279)/(K1279-I1279)</f>
        <v>585.20579778749</v>
      </c>
      <c r="T1279" s="21" t="n">
        <f aca="false">R1279+S1279/(1+K1279)^5</f>
        <v>528.503897440356</v>
      </c>
      <c r="U1279" s="8" t="n">
        <f aca="false">(T1279-Assumptions!$D$17)/Assumptions!$D$18</f>
        <v>13.7401558976143</v>
      </c>
    </row>
    <row r="1280" customFormat="false" ht="15" hidden="false" customHeight="false" outlineLevel="0" collapsed="false">
      <c r="B1280" s="2" t="n">
        <v>1275</v>
      </c>
      <c r="C1280" s="27" t="n">
        <f aca="false">NORMSDIST('Random Draws'!C1280)</f>
        <v>0.492978528182171</v>
      </c>
      <c r="D1280" s="27" t="n">
        <f aca="false">NORMSDIST(Assumptions!$D$22*'Random Draws'!C1280+SQRT(1-Assumptions!$D$22^2)*'Random Draws'!D1280)</f>
        <v>0.424825626918918</v>
      </c>
      <c r="E1280" s="19" t="n">
        <f aca="false">IF(C1280&lt;(Assumptions!$E$6-Assumptions!$D$6)/(Assumptions!$F$6-Assumptions!$D$6),Assumptions!$D$6+SQRT(C1280*(Assumptions!$F$6-Assumptions!$D$6)*(Assumptions!$E$6-Assumptions!$D$6)),Assumptions!$F$6-SQRT((1-C1280)*(Assumptions!$F$6-Assumptions!$D$6)*(Assumptions!$F$6-Assumptions!$E$6)))</f>
        <v>0.0896476851515844</v>
      </c>
      <c r="F1280" s="19" t="n">
        <f aca="false">IF(D1280&lt;(Assumptions!$E$7-Assumptions!$D$7)/(Assumptions!$F$7-Assumptions!$D$7),Assumptions!$D$7+SQRT(D1280*(Assumptions!$F$7-Assumptions!$D$7)*(Assumptions!$E$7-Assumptions!$D$7)),Assumptions!$F$7-SQRT((1-D1280)*(Assumptions!$F$7-Assumptions!$D$7)*(Assumptions!$F$7-Assumptions!$E$7)))</f>
        <v>0.410487164324346</v>
      </c>
      <c r="G1280" s="19" t="n">
        <f aca="false">MIN(Assumptions!$D$24,MAX(Assumptions!$D$23,Assumptions!$D$8+Assumptions!$E$8*'Random Draws'!E1280))</f>
        <v>0.101659032357924</v>
      </c>
      <c r="H1280" s="19" t="n">
        <f aca="false">IF('Random Draws'!F1280&lt;(Assumptions!$E$9-Assumptions!$D$9)/(Assumptions!$F$9-Assumptions!$D$9),Assumptions!$D$9+SQRT('Random Draws'!F1280*(Assumptions!$F$9-Assumptions!$D$9)*(Assumptions!$E$9-Assumptions!$D$9)),Assumptions!$F$9-SQRT((1-'Random Draws'!F1280)*(Assumptions!$F$9-Assumptions!$D$9)*(Assumptions!$F$9-Assumptions!$E$9)))</f>
        <v>0.307458198284826</v>
      </c>
      <c r="I1280" s="19" t="n">
        <f aca="false">IF('Random Draws'!G1280&lt;(Assumptions!$E$10-Assumptions!$D$10)/(Assumptions!$F$10-Assumptions!$D$10),Assumptions!$D$10+SQRT('Random Draws'!G1280*(Assumptions!$F$10-Assumptions!$D$10)*(Assumptions!$E$10-Assumptions!$D$10)),Assumptions!$F$10-SQRT((1-'Random Draws'!G1280)*(Assumptions!$F$10-Assumptions!$D$10)*(Assumptions!$F$10-Assumptions!$E$10)))</f>
        <v>0.0126236674197247</v>
      </c>
      <c r="J1280" s="19" t="n">
        <f aca="false">IF('Random Draws'!H1280&lt;(Assumptions!$E$11-Assumptions!$D$11)/(Assumptions!$F$11-Assumptions!$D$11),Assumptions!$D$11+SQRT('Random Draws'!H1280*(Assumptions!$F$11-Assumptions!$D$11)*(Assumptions!$E$11-Assumptions!$D$11)),Assumptions!$F$11-SQRT((1-'Random Draws'!H1280)*(Assumptions!$F$11-Assumptions!$D$11)*(Assumptions!$F$11-Assumptions!$E$11)))</f>
        <v>0.185169143788991</v>
      </c>
      <c r="K1280" s="19" t="n">
        <f aca="false">MAX(G1280,I1280+Assumptions!$D$21)</f>
        <v>0.101659032357924</v>
      </c>
      <c r="L1280" s="28" t="n">
        <f aca="false">(F1280-Assumptions!$D$15)*(1-H1280)+Assumptions!$D$15-J1280</f>
        <v>0.139079942350172</v>
      </c>
      <c r="M1280" s="21" t="n">
        <f aca="false">Assumptions!$D$14*(1+E1280)^1*L1280-Assumptions!$D$14*(1+E1280)^0*E1280*Assumptions!$D$16</f>
        <v>21.5845124683583</v>
      </c>
      <c r="N1280" s="21" t="n">
        <f aca="false">Assumptions!$D$14*(1+E1280)^2*L1280-Assumptions!$D$14*(1+E1280)^1*E1280*Assumptions!$D$16</f>
        <v>23.5195140462721</v>
      </c>
      <c r="O1280" s="21" t="n">
        <f aca="false">Assumptions!$D$14*(1+E1280)^3*L1280-Assumptions!$D$14*(1+E1280)^2*E1280*Assumptions!$D$16</f>
        <v>25.6279840364106</v>
      </c>
      <c r="P1280" s="21" t="n">
        <f aca="false">Assumptions!$D$14*(1+E1280)^4*L1280-Assumptions!$D$14*(1+E1280)^3*E1280*Assumptions!$D$16</f>
        <v>27.9254734803766</v>
      </c>
      <c r="Q1280" s="21" t="n">
        <f aca="false">Assumptions!$D$14*(1+E1280)^5*L1280-Assumptions!$D$14*(1+E1280)^4*E1280*Assumptions!$D$16</f>
        <v>30.4289275346543</v>
      </c>
      <c r="R1280" s="21" t="n">
        <f aca="false">M1280/(1+K1280)+N1280/(1+K1280)^2+O1280/(1+K1280)^3+P1280/(1+K1280)^4+Q1280/(1+K1280)^5</f>
        <v>95.850646027646</v>
      </c>
      <c r="S1280" s="21" t="n">
        <f aca="false">Q1280*(1+I1280)/(K1280-I1280)</f>
        <v>346.076553032365</v>
      </c>
      <c r="T1280" s="21" t="n">
        <f aca="false">R1280+S1280/(1+K1280)^5</f>
        <v>309.123793779951</v>
      </c>
      <c r="U1280" s="8" t="n">
        <f aca="false">(T1280-Assumptions!$D$17)/Assumptions!$D$18</f>
        <v>4.96495175119804</v>
      </c>
    </row>
    <row r="1281" customFormat="false" ht="15" hidden="false" customHeight="false" outlineLevel="0" collapsed="false">
      <c r="B1281" s="2" t="n">
        <v>1276</v>
      </c>
      <c r="C1281" s="27" t="n">
        <f aca="false">NORMSDIST('Random Draws'!C1281)</f>
        <v>0.28801505240178</v>
      </c>
      <c r="D1281" s="27" t="n">
        <f aca="false">NORMSDIST(Assumptions!$D$22*'Random Draws'!C1281+SQRT(1-Assumptions!$D$22^2)*'Random Draws'!D1281)</f>
        <v>0.246075856998866</v>
      </c>
      <c r="E1281" s="19" t="n">
        <f aca="false">IF(C1281&lt;(Assumptions!$E$6-Assumptions!$D$6)/(Assumptions!$F$6-Assumptions!$D$6),Assumptions!$D$6+SQRT(C1281*(Assumptions!$F$6-Assumptions!$D$6)*(Assumptions!$E$6-Assumptions!$D$6)),Assumptions!$F$6-SQRT((1-C1281)*(Assumptions!$F$6-Assumptions!$D$6)*(Assumptions!$F$6-Assumptions!$E$6)))</f>
        <v>0.0779483235731027</v>
      </c>
      <c r="F1281" s="19" t="n">
        <f aca="false">IF(D1281&lt;(Assumptions!$E$7-Assumptions!$D$7)/(Assumptions!$F$7-Assumptions!$D$7),Assumptions!$D$7+SQRT(D1281*(Assumptions!$F$7-Assumptions!$D$7)*(Assumptions!$E$7-Assumptions!$D$7)),Assumptions!$F$7-SQRT((1-D1281)*(Assumptions!$F$7-Assumptions!$D$7)*(Assumptions!$F$7-Assumptions!$E$7)))</f>
        <v>0.398424668404466</v>
      </c>
      <c r="G1281" s="19" t="n">
        <f aca="false">MIN(Assumptions!$D$24,MAX(Assumptions!$D$23,Assumptions!$D$8+Assumptions!$E$8*'Random Draws'!E1281))</f>
        <v>0.083660309654402</v>
      </c>
      <c r="H1281" s="19" t="n">
        <f aca="false">IF('Random Draws'!F1281&lt;(Assumptions!$E$9-Assumptions!$D$9)/(Assumptions!$F$9-Assumptions!$D$9),Assumptions!$D$9+SQRT('Random Draws'!F1281*(Assumptions!$F$9-Assumptions!$D$9)*(Assumptions!$E$9-Assumptions!$D$9)),Assumptions!$F$9-SQRT((1-'Random Draws'!F1281)*(Assumptions!$F$9-Assumptions!$D$9)*(Assumptions!$F$9-Assumptions!$E$9)))</f>
        <v>0.298882593860587</v>
      </c>
      <c r="I1281" s="19" t="n">
        <f aca="false">IF('Random Draws'!G1281&lt;(Assumptions!$E$10-Assumptions!$D$10)/(Assumptions!$F$10-Assumptions!$D$10),Assumptions!$D$10+SQRT('Random Draws'!G1281*(Assumptions!$F$10-Assumptions!$D$10)*(Assumptions!$E$10-Assumptions!$D$10)),Assumptions!$F$10-SQRT((1-'Random Draws'!G1281)*(Assumptions!$F$10-Assumptions!$D$10)*(Assumptions!$F$10-Assumptions!$E$10)))</f>
        <v>0.0205879884062448</v>
      </c>
      <c r="J1281" s="19" t="n">
        <f aca="false">IF('Random Draws'!H1281&lt;(Assumptions!$E$11-Assumptions!$D$11)/(Assumptions!$F$11-Assumptions!$D$11),Assumptions!$D$11+SQRT('Random Draws'!H1281*(Assumptions!$F$11-Assumptions!$D$11)*(Assumptions!$E$11-Assumptions!$D$11)),Assumptions!$F$11-SQRT((1-'Random Draws'!H1281)*(Assumptions!$F$11-Assumptions!$D$11)*(Assumptions!$F$11-Assumptions!$E$11)))</f>
        <v>0.167873673799662</v>
      </c>
      <c r="K1281" s="19" t="n">
        <f aca="false">MAX(G1281,I1281+Assumptions!$D$21)</f>
        <v>0.083660309654402</v>
      </c>
      <c r="L1281" s="28" t="n">
        <f aca="false">(F1281-Assumptions!$D$15)*(1-H1281)+Assumptions!$D$15-J1281</f>
        <v>0.150323533455909</v>
      </c>
      <c r="M1281" s="21" t="n">
        <f aca="false">Assumptions!$D$14*(1+E1281)^1*L1281-Assumptions!$D$14*(1+E1281)^0*E1281*Assumptions!$D$16</f>
        <v>23.1568699204025</v>
      </c>
      <c r="N1281" s="21" t="n">
        <f aca="false">Assumptions!$D$14*(1+E1281)^2*L1281-Assumptions!$D$14*(1+E1281)^1*E1281*Assumptions!$D$16</f>
        <v>24.9619091098982</v>
      </c>
      <c r="O1281" s="21" t="n">
        <f aca="false">Assumptions!$D$14*(1+E1281)^3*L1281-Assumptions!$D$14*(1+E1281)^2*E1281*Assumptions!$D$16</f>
        <v>26.907648078199</v>
      </c>
      <c r="P1281" s="21" t="n">
        <f aca="false">Assumptions!$D$14*(1+E1281)^4*L1281-Assumptions!$D$14*(1+E1281)^3*E1281*Assumptions!$D$16</f>
        <v>29.0050541371896</v>
      </c>
      <c r="Q1281" s="21" t="n">
        <f aca="false">Assumptions!$D$14*(1+E1281)^5*L1281-Assumptions!$D$14*(1+E1281)^4*E1281*Assumptions!$D$16</f>
        <v>31.2659494823306</v>
      </c>
      <c r="R1281" s="21" t="n">
        <f aca="false">M1281/(1+K1281)+N1281/(1+K1281)^2+O1281/(1+K1281)^3+P1281/(1+K1281)^4+Q1281/(1+K1281)^5</f>
        <v>105.725165111993</v>
      </c>
      <c r="S1281" s="21" t="n">
        <f aca="false">Q1281*(1+I1281)/(K1281-I1281)</f>
        <v>505.921644491804</v>
      </c>
      <c r="T1281" s="21" t="n">
        <f aca="false">R1281+S1281/(1+K1281)^5</f>
        <v>444.270960493119</v>
      </c>
      <c r="U1281" s="8" t="n">
        <f aca="false">(T1281-Assumptions!$D$17)/Assumptions!$D$18</f>
        <v>10.3708384197248</v>
      </c>
    </row>
    <row r="1282" customFormat="false" ht="15" hidden="false" customHeight="false" outlineLevel="0" collapsed="false">
      <c r="B1282" s="2" t="n">
        <v>1277</v>
      </c>
      <c r="C1282" s="27" t="n">
        <f aca="false">NORMSDIST('Random Draws'!C1282)</f>
        <v>0.310802829356169</v>
      </c>
      <c r="D1282" s="27" t="n">
        <f aca="false">NORMSDIST(Assumptions!$D$22*'Random Draws'!C1282+SQRT(1-Assumptions!$D$22^2)*'Random Draws'!D1282)</f>
        <v>0.296446142185723</v>
      </c>
      <c r="E1282" s="19" t="n">
        <f aca="false">IF(C1282&lt;(Assumptions!$E$6-Assumptions!$D$6)/(Assumptions!$F$6-Assumptions!$D$6),Assumptions!$D$6+SQRT(C1282*(Assumptions!$F$6-Assumptions!$D$6)*(Assumptions!$E$6-Assumptions!$D$6)),Assumptions!$F$6-SQRT((1-C1282)*(Assumptions!$F$6-Assumptions!$D$6)*(Assumptions!$F$6-Assumptions!$E$6)))</f>
        <v>0.0794209861213649</v>
      </c>
      <c r="F1282" s="19" t="n">
        <f aca="false">IF(D1282&lt;(Assumptions!$E$7-Assumptions!$D$7)/(Assumptions!$F$7-Assumptions!$D$7),Assumptions!$D$7+SQRT(D1282*(Assumptions!$F$7-Assumptions!$D$7)*(Assumptions!$E$7-Assumptions!$D$7)),Assumptions!$F$7-SQRT((1-D1282)*(Assumptions!$F$7-Assumptions!$D$7)*(Assumptions!$F$7-Assumptions!$E$7)))</f>
        <v>0.402174362509875</v>
      </c>
      <c r="G1282" s="19" t="n">
        <f aca="false">MIN(Assumptions!$D$24,MAX(Assumptions!$D$23,Assumptions!$D$8+Assumptions!$E$8*'Random Draws'!E1282))</f>
        <v>0.070557770251482</v>
      </c>
      <c r="H1282" s="19" t="n">
        <f aca="false">IF('Random Draws'!F1282&lt;(Assumptions!$E$9-Assumptions!$D$9)/(Assumptions!$F$9-Assumptions!$D$9),Assumptions!$D$9+SQRT('Random Draws'!F1282*(Assumptions!$F$9-Assumptions!$D$9)*(Assumptions!$E$9-Assumptions!$D$9)),Assumptions!$F$9-SQRT((1-'Random Draws'!F1282)*(Assumptions!$F$9-Assumptions!$D$9)*(Assumptions!$F$9-Assumptions!$E$9)))</f>
        <v>0.255980592038707</v>
      </c>
      <c r="I1282" s="19" t="n">
        <f aca="false">IF('Random Draws'!G1282&lt;(Assumptions!$E$10-Assumptions!$D$10)/(Assumptions!$F$10-Assumptions!$D$10),Assumptions!$D$10+SQRT('Random Draws'!G1282*(Assumptions!$F$10-Assumptions!$D$10)*(Assumptions!$E$10-Assumptions!$D$10)),Assumptions!$F$10-SQRT((1-'Random Draws'!G1282)*(Assumptions!$F$10-Assumptions!$D$10)*(Assumptions!$F$10-Assumptions!$E$10)))</f>
        <v>0.0170004165004591</v>
      </c>
      <c r="J1282" s="19" t="n">
        <f aca="false">IF('Random Draws'!H1282&lt;(Assumptions!$E$11-Assumptions!$D$11)/(Assumptions!$F$11-Assumptions!$D$11),Assumptions!$D$11+SQRT('Random Draws'!H1282*(Assumptions!$F$11-Assumptions!$D$11)*(Assumptions!$E$11-Assumptions!$D$11)),Assumptions!$F$11-SQRT((1-'Random Draws'!H1282)*(Assumptions!$F$11-Assumptions!$D$11)*(Assumptions!$F$11-Assumptions!$E$11)))</f>
        <v>0.146485466507124</v>
      </c>
      <c r="K1282" s="19" t="n">
        <f aca="false">MAX(G1282,I1282+Assumptions!$D$21)</f>
        <v>0.070557770251482</v>
      </c>
      <c r="L1282" s="28" t="n">
        <f aca="false">(F1282-Assumptions!$D$15)*(1-H1282)+Assumptions!$D$15-J1282</f>
        <v>0.186017541549715</v>
      </c>
      <c r="M1282" s="21" t="n">
        <f aca="false">Assumptions!$D$14*(1+E1282)^1*L1282-Assumptions!$D$14*(1+E1282)^0*E1282*Assumptions!$D$16</f>
        <v>28.7692482400145</v>
      </c>
      <c r="N1282" s="21" t="n">
        <f aca="false">Assumptions!$D$14*(1+E1282)^2*L1282-Assumptions!$D$14*(1+E1282)^1*E1282*Assumptions!$D$16</f>
        <v>31.0541303052068</v>
      </c>
      <c r="O1282" s="21" t="n">
        <f aca="false">Assumptions!$D$14*(1+E1282)^3*L1282-Assumptions!$D$14*(1+E1282)^2*E1282*Assumptions!$D$16</f>
        <v>33.5204799571877</v>
      </c>
      <c r="P1282" s="21" t="n">
        <f aca="false">Assumptions!$D$14*(1+E1282)^4*L1282-Assumptions!$D$14*(1+E1282)^3*E1282*Assumptions!$D$16</f>
        <v>36.182709530649</v>
      </c>
      <c r="Q1282" s="21" t="n">
        <f aca="false">Assumptions!$D$14*(1+E1282)^5*L1282-Assumptions!$D$14*(1+E1282)^4*E1282*Assumptions!$D$16</f>
        <v>39.0563760021161</v>
      </c>
      <c r="R1282" s="21" t="n">
        <f aca="false">M1282/(1+K1282)+N1282/(1+K1282)^2+O1282/(1+K1282)^3+P1282/(1+K1282)^4+Q1282/(1+K1282)^5</f>
        <v>136.609037515569</v>
      </c>
      <c r="S1282" s="21" t="n">
        <f aca="false">Q1282*(1+I1282)/(K1282-I1282)</f>
        <v>741.641397104911</v>
      </c>
      <c r="T1282" s="21" t="n">
        <f aca="false">R1282+S1282/(1+K1282)^5</f>
        <v>664.01304249968</v>
      </c>
      <c r="U1282" s="8" t="n">
        <f aca="false">(T1282-Assumptions!$D$17)/Assumptions!$D$18</f>
        <v>19.1605216999872</v>
      </c>
    </row>
    <row r="1283" customFormat="false" ht="15" hidden="false" customHeight="false" outlineLevel="0" collapsed="false">
      <c r="B1283" s="2" t="n">
        <v>1278</v>
      </c>
      <c r="C1283" s="27" t="n">
        <f aca="false">NORMSDIST('Random Draws'!C1283)</f>
        <v>0.362840034452702</v>
      </c>
      <c r="D1283" s="27" t="n">
        <f aca="false">NORMSDIST(Assumptions!$D$22*'Random Draws'!C1283+SQRT(1-Assumptions!$D$22^2)*'Random Draws'!D1283)</f>
        <v>0.0500435958502995</v>
      </c>
      <c r="E1283" s="19" t="n">
        <f aca="false">IF(C1283&lt;(Assumptions!$E$6-Assumptions!$D$6)/(Assumptions!$F$6-Assumptions!$D$6),Assumptions!$D$6+SQRT(C1283*(Assumptions!$F$6-Assumptions!$D$6)*(Assumptions!$E$6-Assumptions!$D$6)),Assumptions!$F$6-SQRT((1-C1283)*(Assumptions!$F$6-Assumptions!$D$6)*(Assumptions!$F$6-Assumptions!$E$6)))</f>
        <v>0.0825934287450953</v>
      </c>
      <c r="F1283" s="19" t="n">
        <f aca="false">IF(D1283&lt;(Assumptions!$E$7-Assumptions!$D$7)/(Assumptions!$F$7-Assumptions!$D$7),Assumptions!$D$7+SQRT(D1283*(Assumptions!$F$7-Assumptions!$D$7)*(Assumptions!$E$7-Assumptions!$D$7)),Assumptions!$F$7-SQRT((1-D1283)*(Assumptions!$F$7-Assumptions!$D$7)*(Assumptions!$F$7-Assumptions!$E$7)))</f>
        <v>0.377328057453211</v>
      </c>
      <c r="G1283" s="19" t="n">
        <f aca="false">MIN(Assumptions!$D$24,MAX(Assumptions!$D$23,Assumptions!$D$8+Assumptions!$E$8*'Random Draws'!E1283))</f>
        <v>0.094724342936946</v>
      </c>
      <c r="H1283" s="19" t="n">
        <f aca="false">IF('Random Draws'!F1283&lt;(Assumptions!$E$9-Assumptions!$D$9)/(Assumptions!$F$9-Assumptions!$D$9),Assumptions!$D$9+SQRT('Random Draws'!F1283*(Assumptions!$F$9-Assumptions!$D$9)*(Assumptions!$E$9-Assumptions!$D$9)),Assumptions!$F$9-SQRT((1-'Random Draws'!F1283)*(Assumptions!$F$9-Assumptions!$D$9)*(Assumptions!$F$9-Assumptions!$E$9)))</f>
        <v>0.297424203394825</v>
      </c>
      <c r="I1283" s="19" t="n">
        <f aca="false">IF('Random Draws'!G1283&lt;(Assumptions!$E$10-Assumptions!$D$10)/(Assumptions!$F$10-Assumptions!$D$10),Assumptions!$D$10+SQRT('Random Draws'!G1283*(Assumptions!$F$10-Assumptions!$D$10)*(Assumptions!$E$10-Assumptions!$D$10)),Assumptions!$F$10-SQRT((1-'Random Draws'!G1283)*(Assumptions!$F$10-Assumptions!$D$10)*(Assumptions!$F$10-Assumptions!$E$10)))</f>
        <v>0.0272177617499124</v>
      </c>
      <c r="J1283" s="19" t="n">
        <f aca="false">IF('Random Draws'!H1283&lt;(Assumptions!$E$11-Assumptions!$D$11)/(Assumptions!$F$11-Assumptions!$D$11),Assumptions!$D$11+SQRT('Random Draws'!H1283*(Assumptions!$F$11-Assumptions!$D$11)*(Assumptions!$E$11-Assumptions!$D$11)),Assumptions!$F$11-SQRT((1-'Random Draws'!H1283)*(Assumptions!$F$11-Assumptions!$D$11)*(Assumptions!$F$11-Assumptions!$E$11)))</f>
        <v>0.151007904336475</v>
      </c>
      <c r="K1283" s="19" t="n">
        <f aca="false">MAX(G1283,I1283+Assumptions!$D$21)</f>
        <v>0.094724342936946</v>
      </c>
      <c r="L1283" s="28" t="n">
        <f aca="false">(F1283-Assumptions!$D$15)*(1-H1283)+Assumptions!$D$15-J1283</f>
        <v>0.152758802651525</v>
      </c>
      <c r="M1283" s="21" t="n">
        <f aca="false">Assumptions!$D$14*(1+E1283)^1*L1283-Assumptions!$D$14*(1+E1283)^0*E1283*Assumptions!$D$16</f>
        <v>23.6201915953178</v>
      </c>
      <c r="N1283" s="21" t="n">
        <f aca="false">Assumptions!$D$14*(1+E1283)^2*L1283-Assumptions!$D$14*(1+E1283)^1*E1283*Assumptions!$D$16</f>
        <v>25.5710642067912</v>
      </c>
      <c r="O1283" s="21" t="n">
        <f aca="false">Assumptions!$D$14*(1+E1283)^3*L1283-Assumptions!$D$14*(1+E1283)^2*E1283*Assumptions!$D$16</f>
        <v>27.683066076291</v>
      </c>
      <c r="P1283" s="21" t="n">
        <f aca="false">Assumptions!$D$14*(1+E1283)^4*L1283-Assumptions!$D$14*(1+E1283)^3*E1283*Assumptions!$D$16</f>
        <v>29.969505421709</v>
      </c>
      <c r="Q1283" s="21" t="n">
        <f aca="false">Assumptions!$D$14*(1+E1283)^5*L1283-Assumptions!$D$14*(1+E1283)^4*E1283*Assumptions!$D$16</f>
        <v>32.4447896322826</v>
      </c>
      <c r="R1283" s="21" t="n">
        <f aca="false">M1283/(1+K1283)+N1283/(1+K1283)^2+O1283/(1+K1283)^3+P1283/(1+K1283)^4+Q1283/(1+K1283)^5</f>
        <v>105.517329621325</v>
      </c>
      <c r="S1283" s="21" t="n">
        <f aca="false">Q1283*(1+I1283)/(K1283-I1283)</f>
        <v>493.698001002036</v>
      </c>
      <c r="T1283" s="21" t="n">
        <f aca="false">R1283+S1283/(1+K1283)^5</f>
        <v>419.523000670859</v>
      </c>
      <c r="U1283" s="8" t="n">
        <f aca="false">(T1283-Assumptions!$D$17)/Assumptions!$D$18</f>
        <v>9.38092002683434</v>
      </c>
    </row>
    <row r="1284" customFormat="false" ht="15" hidden="false" customHeight="false" outlineLevel="0" collapsed="false">
      <c r="B1284" s="2" t="n">
        <v>1279</v>
      </c>
      <c r="C1284" s="27" t="n">
        <f aca="false">NORMSDIST('Random Draws'!C1284)</f>
        <v>0.602876032029255</v>
      </c>
      <c r="D1284" s="27" t="n">
        <f aca="false">NORMSDIST(Assumptions!$D$22*'Random Draws'!C1284+SQRT(1-Assumptions!$D$22^2)*'Random Draws'!D1284)</f>
        <v>0.274665893198041</v>
      </c>
      <c r="E1284" s="19" t="n">
        <f aca="false">IF(C1284&lt;(Assumptions!$E$6-Assumptions!$D$6)/(Assumptions!$F$6-Assumptions!$D$6),Assumptions!$D$6+SQRT(C1284*(Assumptions!$F$6-Assumptions!$D$6)*(Assumptions!$E$6-Assumptions!$D$6)),Assumptions!$F$6-SQRT((1-C1284)*(Assumptions!$F$6-Assumptions!$D$6)*(Assumptions!$F$6-Assumptions!$E$6)))</f>
        <v>0.0954397055681437</v>
      </c>
      <c r="F1284" s="19" t="n">
        <f aca="false">IF(D1284&lt;(Assumptions!$E$7-Assumptions!$D$7)/(Assumptions!$F$7-Assumptions!$D$7),Assumptions!$D$7+SQRT(D1284*(Assumptions!$F$7-Assumptions!$D$7)*(Assumptions!$E$7-Assumptions!$D$7)),Assumptions!$F$7-SQRT((1-D1284)*(Assumptions!$F$7-Assumptions!$D$7)*(Assumptions!$F$7-Assumptions!$E$7)))</f>
        <v>0.400595509101232</v>
      </c>
      <c r="G1284" s="19" t="n">
        <f aca="false">MIN(Assumptions!$D$24,MAX(Assumptions!$D$23,Assumptions!$D$8+Assumptions!$E$8*'Random Draws'!E1284))</f>
        <v>0.072889012462791</v>
      </c>
      <c r="H1284" s="19" t="n">
        <f aca="false">IF('Random Draws'!F1284&lt;(Assumptions!$E$9-Assumptions!$D$9)/(Assumptions!$F$9-Assumptions!$D$9),Assumptions!$D$9+SQRT('Random Draws'!F1284*(Assumptions!$F$9-Assumptions!$D$9)*(Assumptions!$E$9-Assumptions!$D$9)),Assumptions!$F$9-SQRT((1-'Random Draws'!F1284)*(Assumptions!$F$9-Assumptions!$D$9)*(Assumptions!$F$9-Assumptions!$E$9)))</f>
        <v>0.286878375819777</v>
      </c>
      <c r="I1284" s="19" t="n">
        <f aca="false">IF('Random Draws'!G1284&lt;(Assumptions!$E$10-Assumptions!$D$10)/(Assumptions!$F$10-Assumptions!$D$10),Assumptions!$D$10+SQRT('Random Draws'!G1284*(Assumptions!$F$10-Assumptions!$D$10)*(Assumptions!$E$10-Assumptions!$D$10)),Assumptions!$F$10-SQRT((1-'Random Draws'!G1284)*(Assumptions!$F$10-Assumptions!$D$10)*(Assumptions!$F$10-Assumptions!$E$10)))</f>
        <v>0.0198848926696753</v>
      </c>
      <c r="J1284" s="19" t="n">
        <f aca="false">IF('Random Draws'!H1284&lt;(Assumptions!$E$11-Assumptions!$D$11)/(Assumptions!$F$11-Assumptions!$D$11),Assumptions!$D$11+SQRT('Random Draws'!H1284*(Assumptions!$F$11-Assumptions!$D$11)*(Assumptions!$E$11-Assumptions!$D$11)),Assumptions!$F$11-SQRT((1-'Random Draws'!H1284)*(Assumptions!$F$11-Assumptions!$D$11)*(Assumptions!$F$11-Assumptions!$E$11)))</f>
        <v>0.162518748249381</v>
      </c>
      <c r="K1284" s="19" t="n">
        <f aca="false">MAX(G1284,I1284+Assumptions!$D$21)</f>
        <v>0.072889012462791</v>
      </c>
      <c r="L1284" s="28" t="n">
        <f aca="false">(F1284-Assumptions!$D$15)*(1-H1284)+Assumptions!$D$15-J1284</f>
        <v>0.160448760696764</v>
      </c>
      <c r="M1284" s="21" t="n">
        <f aca="false">Assumptions!$D$14*(1+E1284)^1*L1284-Assumptions!$D$14*(1+E1284)^0*E1284*Assumptions!$D$16</f>
        <v>25.0703190413619</v>
      </c>
      <c r="N1284" s="21" t="n">
        <f aca="false">Assumptions!$D$14*(1+E1284)^2*L1284-Assumptions!$D$14*(1+E1284)^1*E1284*Assumptions!$D$16</f>
        <v>27.4630229091689</v>
      </c>
      <c r="O1284" s="21" t="n">
        <f aca="false">Assumptions!$D$14*(1+E1284)^3*L1284-Assumptions!$D$14*(1+E1284)^2*E1284*Assumptions!$D$16</f>
        <v>30.0840857296311</v>
      </c>
      <c r="P1284" s="21" t="n">
        <f aca="false">Assumptions!$D$14*(1+E1284)^4*L1284-Assumptions!$D$14*(1+E1284)^3*E1284*Assumptions!$D$16</f>
        <v>32.9553020139539</v>
      </c>
      <c r="Q1284" s="21" t="n">
        <f aca="false">Assumptions!$D$14*(1+E1284)^5*L1284-Assumptions!$D$14*(1+E1284)^4*E1284*Assumptions!$D$16</f>
        <v>36.1005463350749</v>
      </c>
      <c r="R1284" s="21" t="n">
        <f aca="false">M1284/(1+K1284)+N1284/(1+K1284)^2+O1284/(1+K1284)^3+P1284/(1+K1284)^4+Q1284/(1+K1284)^5</f>
        <v>121.851342743979</v>
      </c>
      <c r="S1284" s="21" t="n">
        <f aca="false">Q1284*(1+I1284)/(K1284-I1284)</f>
        <v>694.632831711444</v>
      </c>
      <c r="T1284" s="21" t="n">
        <f aca="false">R1284+S1284/(1+K1284)^5</f>
        <v>610.482682190288</v>
      </c>
      <c r="U1284" s="8" t="n">
        <f aca="false">(T1284-Assumptions!$D$17)/Assumptions!$D$18</f>
        <v>17.0193072876115</v>
      </c>
    </row>
    <row r="1285" customFormat="false" ht="15" hidden="false" customHeight="false" outlineLevel="0" collapsed="false">
      <c r="B1285" s="2" t="n">
        <v>1280</v>
      </c>
      <c r="C1285" s="27" t="n">
        <f aca="false">NORMSDIST('Random Draws'!C1285)</f>
        <v>0.693081433019735</v>
      </c>
      <c r="D1285" s="27" t="n">
        <f aca="false">NORMSDIST(Assumptions!$D$22*'Random Draws'!C1285+SQRT(1-Assumptions!$D$22^2)*'Random Draws'!D1285)</f>
        <v>0.0223759142524685</v>
      </c>
      <c r="E1285" s="19" t="n">
        <f aca="false">IF(C1285&lt;(Assumptions!$E$6-Assumptions!$D$6)/(Assumptions!$F$6-Assumptions!$D$6),Assumptions!$D$6+SQRT(C1285*(Assumptions!$F$6-Assumptions!$D$6)*(Assumptions!$E$6-Assumptions!$D$6)),Assumptions!$F$6-SQRT((1-C1285)*(Assumptions!$F$6-Assumptions!$D$6)*(Assumptions!$F$6-Assumptions!$E$6)))</f>
        <v>0.100826120502287</v>
      </c>
      <c r="F1285" s="19" t="n">
        <f aca="false">IF(D1285&lt;(Assumptions!$E$7-Assumptions!$D$7)/(Assumptions!$F$7-Assumptions!$D$7),Assumptions!$D$7+SQRT(D1285*(Assumptions!$F$7-Assumptions!$D$7)*(Assumptions!$E$7-Assumptions!$D$7)),Assumptions!$F$7-SQRT((1-D1285)*(Assumptions!$F$7-Assumptions!$D$7)*(Assumptions!$F$7-Assumptions!$E$7)))</f>
        <v>0.371586866941275</v>
      </c>
      <c r="G1285" s="19" t="n">
        <f aca="false">MIN(Assumptions!$D$24,MAX(Assumptions!$D$23,Assumptions!$D$8+Assumptions!$E$8*'Random Draws'!E1285))</f>
        <v>0.093212815350982</v>
      </c>
      <c r="H1285" s="19" t="n">
        <f aca="false">IF('Random Draws'!F1285&lt;(Assumptions!$E$9-Assumptions!$D$9)/(Assumptions!$F$9-Assumptions!$D$9),Assumptions!$D$9+SQRT('Random Draws'!F1285*(Assumptions!$F$9-Assumptions!$D$9)*(Assumptions!$E$9-Assumptions!$D$9)),Assumptions!$F$9-SQRT((1-'Random Draws'!F1285)*(Assumptions!$F$9-Assumptions!$D$9)*(Assumptions!$F$9-Assumptions!$E$9)))</f>
        <v>0.252368959964734</v>
      </c>
      <c r="I1285" s="19" t="n">
        <f aca="false">IF('Random Draws'!G1285&lt;(Assumptions!$E$10-Assumptions!$D$10)/(Assumptions!$F$10-Assumptions!$D$10),Assumptions!$D$10+SQRT('Random Draws'!G1285*(Assumptions!$F$10-Assumptions!$D$10)*(Assumptions!$E$10-Assumptions!$D$10)),Assumptions!$F$10-SQRT((1-'Random Draws'!G1285)*(Assumptions!$F$10-Assumptions!$D$10)*(Assumptions!$F$10-Assumptions!$E$10)))</f>
        <v>0.0232099051025837</v>
      </c>
      <c r="J1285" s="19" t="n">
        <f aca="false">IF('Random Draws'!H1285&lt;(Assumptions!$E$11-Assumptions!$D$11)/(Assumptions!$F$11-Assumptions!$D$11),Assumptions!$D$11+SQRT('Random Draws'!H1285*(Assumptions!$F$11-Assumptions!$D$11)*(Assumptions!$E$11-Assumptions!$D$11)),Assumptions!$F$11-SQRT((1-'Random Draws'!H1285)*(Assumptions!$F$11-Assumptions!$D$11)*(Assumptions!$F$11-Assumptions!$E$11)))</f>
        <v>0.194785178147566</v>
      </c>
      <c r="K1285" s="19" t="n">
        <f aca="false">MAX(G1285,I1285+Assumptions!$D$21)</f>
        <v>0.093212815350982</v>
      </c>
      <c r="L1285" s="28" t="n">
        <f aca="false">(F1285-Assumptions!$D$15)*(1-H1285)+Assumptions!$D$15-J1285</f>
        <v>0.115832662442601</v>
      </c>
      <c r="M1285" s="21" t="n">
        <f aca="false">Assumptions!$D$14*(1+E1285)^1*L1285-Assumptions!$D$14*(1+E1285)^0*E1285*Assumptions!$D$16</f>
        <v>18.0505913373153</v>
      </c>
      <c r="N1285" s="21" t="n">
        <f aca="false">Assumptions!$D$14*(1+E1285)^2*L1285-Assumptions!$D$14*(1+E1285)^1*E1285*Assumptions!$D$16</f>
        <v>19.870562434629</v>
      </c>
      <c r="O1285" s="21" t="n">
        <f aca="false">Assumptions!$D$14*(1+E1285)^3*L1285-Assumptions!$D$14*(1+E1285)^2*E1285*Assumptions!$D$16</f>
        <v>21.8740341571111</v>
      </c>
      <c r="P1285" s="21" t="n">
        <f aca="false">Assumptions!$D$14*(1+E1285)^4*L1285-Assumptions!$D$14*(1+E1285)^3*E1285*Assumptions!$D$16</f>
        <v>24.0795081609071</v>
      </c>
      <c r="Q1285" s="21" t="n">
        <f aca="false">Assumptions!$D$14*(1+E1285)^5*L1285-Assumptions!$D$14*(1+E1285)^4*E1285*Assumptions!$D$16</f>
        <v>26.5073515523745</v>
      </c>
      <c r="R1285" s="21" t="n">
        <f aca="false">M1285/(1+K1285)+N1285/(1+K1285)^2+O1285/(1+K1285)^3+P1285/(1+K1285)^4+Q1285/(1+K1285)^5</f>
        <v>83.7154594261622</v>
      </c>
      <c r="S1285" s="21" t="n">
        <f aca="false">Q1285*(1+I1285)/(K1285-I1285)</f>
        <v>387.449387035256</v>
      </c>
      <c r="T1285" s="21" t="n">
        <f aca="false">R1285+S1285/(1+K1285)^5</f>
        <v>331.852390994022</v>
      </c>
      <c r="U1285" s="8" t="n">
        <f aca="false">(T1285-Assumptions!$D$17)/Assumptions!$D$18</f>
        <v>5.87409563976089</v>
      </c>
    </row>
    <row r="1286" customFormat="false" ht="15" hidden="false" customHeight="false" outlineLevel="0" collapsed="false">
      <c r="B1286" s="2" t="n">
        <v>1281</v>
      </c>
      <c r="C1286" s="27" t="n">
        <f aca="false">NORMSDIST('Random Draws'!C1286)</f>
        <v>0.0681112017781175</v>
      </c>
      <c r="D1286" s="27" t="n">
        <f aca="false">NORMSDIST(Assumptions!$D$22*'Random Draws'!C1286+SQRT(1-Assumptions!$D$22^2)*'Random Draws'!D1286)</f>
        <v>0.25032392332969</v>
      </c>
      <c r="E1286" s="19" t="n">
        <f aca="false">IF(C1286&lt;(Assumptions!$E$6-Assumptions!$D$6)/(Assumptions!$F$6-Assumptions!$D$6),Assumptions!$D$6+SQRT(C1286*(Assumptions!$F$6-Assumptions!$D$6)*(Assumptions!$E$6-Assumptions!$D$6)),Assumptions!$F$6-SQRT((1-C1286)*(Assumptions!$F$6-Assumptions!$D$6)*(Assumptions!$F$6-Assumptions!$E$6)))</f>
        <v>0.0584541596636256</v>
      </c>
      <c r="F1286" s="19" t="n">
        <f aca="false">IF(D1286&lt;(Assumptions!$E$7-Assumptions!$D$7)/(Assumptions!$F$7-Assumptions!$D$7),Assumptions!$D$7+SQRT(D1286*(Assumptions!$F$7-Assumptions!$D$7)*(Assumptions!$E$7-Assumptions!$D$7)),Assumptions!$F$7-SQRT((1-D1286)*(Assumptions!$F$7-Assumptions!$D$7)*(Assumptions!$F$7-Assumptions!$E$7)))</f>
        <v>0.398754916333004</v>
      </c>
      <c r="G1286" s="19" t="n">
        <f aca="false">MIN(Assumptions!$D$24,MAX(Assumptions!$D$23,Assumptions!$D$8+Assumptions!$E$8*'Random Draws'!E1286))</f>
        <v>0.094658133752641</v>
      </c>
      <c r="H1286" s="19" t="n">
        <f aca="false">IF('Random Draws'!F1286&lt;(Assumptions!$E$9-Assumptions!$D$9)/(Assumptions!$F$9-Assumptions!$D$9),Assumptions!$D$9+SQRT('Random Draws'!F1286*(Assumptions!$F$9-Assumptions!$D$9)*(Assumptions!$E$9-Assumptions!$D$9)),Assumptions!$F$9-SQRT((1-'Random Draws'!F1286)*(Assumptions!$F$9-Assumptions!$D$9)*(Assumptions!$F$9-Assumptions!$E$9)))</f>
        <v>0.276950126813517</v>
      </c>
      <c r="I1286" s="19" t="n">
        <f aca="false">IF('Random Draws'!G1286&lt;(Assumptions!$E$10-Assumptions!$D$10)/(Assumptions!$F$10-Assumptions!$D$10),Assumptions!$D$10+SQRT('Random Draws'!G1286*(Assumptions!$F$10-Assumptions!$D$10)*(Assumptions!$E$10-Assumptions!$D$10)),Assumptions!$F$10-SQRT((1-'Random Draws'!G1286)*(Assumptions!$F$10-Assumptions!$D$10)*(Assumptions!$F$10-Assumptions!$E$10)))</f>
        <v>0.0183172577934843</v>
      </c>
      <c r="J1286" s="19" t="n">
        <f aca="false">IF('Random Draws'!H1286&lt;(Assumptions!$E$11-Assumptions!$D$11)/(Assumptions!$F$11-Assumptions!$D$11),Assumptions!$D$11+SQRT('Random Draws'!H1286*(Assumptions!$F$11-Assumptions!$D$11)*(Assumptions!$E$11-Assumptions!$D$11)),Assumptions!$F$11-SQRT((1-'Random Draws'!H1286)*(Assumptions!$F$11-Assumptions!$D$11)*(Assumptions!$F$11-Assumptions!$E$11)))</f>
        <v>0.128713606633995</v>
      </c>
      <c r="K1286" s="19" t="n">
        <f aca="false">MAX(G1286,I1286+Assumptions!$D$21)</f>
        <v>0.094658133752641</v>
      </c>
      <c r="L1286" s="28" t="n">
        <f aca="false">(F1286-Assumptions!$D$15)*(1-H1286)+Assumptions!$D$15-J1286</f>
        <v>0.195609601538828</v>
      </c>
      <c r="M1286" s="21" t="n">
        <f aca="false">Assumptions!$D$14*(1+E1286)^1*L1286-Assumptions!$D$14*(1+E1286)^0*E1286*Assumptions!$D$16</f>
        <v>29.7670748862061</v>
      </c>
      <c r="N1286" s="21" t="n">
        <f aca="false">Assumptions!$D$14*(1+E1286)^2*L1286-Assumptions!$D$14*(1+E1286)^1*E1286*Assumptions!$D$16</f>
        <v>31.5070842343235</v>
      </c>
      <c r="O1286" s="21" t="n">
        <f aca="false">Assumptions!$D$14*(1+E1286)^3*L1286-Assumptions!$D$14*(1+E1286)^2*E1286*Assumptions!$D$16</f>
        <v>33.348804366692</v>
      </c>
      <c r="P1286" s="21" t="n">
        <f aca="false">Assumptions!$D$14*(1+E1286)^4*L1286-Assumptions!$D$14*(1+E1286)^3*E1286*Assumptions!$D$16</f>
        <v>35.2981807017336</v>
      </c>
      <c r="Q1286" s="21" t="n">
        <f aca="false">Assumptions!$D$14*(1+E1286)^5*L1286-Assumptions!$D$14*(1+E1286)^4*E1286*Assumptions!$D$16</f>
        <v>37.3615061923082</v>
      </c>
      <c r="R1286" s="21" t="n">
        <f aca="false">M1286/(1+K1286)+N1286/(1+K1286)^2+O1286/(1+K1286)^3+P1286/(1+K1286)^4+Q1286/(1+K1286)^5</f>
        <v>127.264091032423</v>
      </c>
      <c r="S1286" s="21" t="n">
        <f aca="false">Q1286*(1+I1286)/(K1286-I1286)</f>
        <v>498.368220887858</v>
      </c>
      <c r="T1286" s="21" t="n">
        <f aca="false">R1286+S1286/(1+K1286)^5</f>
        <v>444.336023253777</v>
      </c>
      <c r="U1286" s="8" t="n">
        <f aca="false">(T1286-Assumptions!$D$17)/Assumptions!$D$18</f>
        <v>10.3734409301511</v>
      </c>
    </row>
    <row r="1287" customFormat="false" ht="15" hidden="false" customHeight="false" outlineLevel="0" collapsed="false">
      <c r="B1287" s="2" t="n">
        <v>1282</v>
      </c>
      <c r="C1287" s="27" t="n">
        <f aca="false">NORMSDIST('Random Draws'!C1287)</f>
        <v>0.820504419409273</v>
      </c>
      <c r="D1287" s="27" t="n">
        <f aca="false">NORMSDIST(Assumptions!$D$22*'Random Draws'!C1287+SQRT(1-Assumptions!$D$22^2)*'Random Draws'!D1287)</f>
        <v>0.623996162493101</v>
      </c>
      <c r="E1287" s="19" t="n">
        <f aca="false">IF(C1287&lt;(Assumptions!$E$6-Assumptions!$D$6)/(Assumptions!$F$6-Assumptions!$D$6),Assumptions!$D$6+SQRT(C1287*(Assumptions!$F$6-Assumptions!$D$6)*(Assumptions!$E$6-Assumptions!$D$6)),Assumptions!$F$6-SQRT((1-C1287)*(Assumptions!$F$6-Assumptions!$D$6)*(Assumptions!$F$6-Assumptions!$E$6)))</f>
        <v>0.110042064441059</v>
      </c>
      <c r="F1287" s="19" t="n">
        <f aca="false">IF(D1287&lt;(Assumptions!$E$7-Assumptions!$D$7)/(Assumptions!$F$7-Assumptions!$D$7),Assumptions!$D$7+SQRT(D1287*(Assumptions!$F$7-Assumptions!$D$7)*(Assumptions!$E$7-Assumptions!$D$7)),Assumptions!$F$7-SQRT((1-D1287)*(Assumptions!$F$7-Assumptions!$D$7)*(Assumptions!$F$7-Assumptions!$E$7)))</f>
        <v>0.421218363236867</v>
      </c>
      <c r="G1287" s="19" t="n">
        <f aca="false">MIN(Assumptions!$D$24,MAX(Assumptions!$D$23,Assumptions!$D$8+Assumptions!$E$8*'Random Draws'!E1287))</f>
        <v>0.078476295480976</v>
      </c>
      <c r="H1287" s="19" t="n">
        <f aca="false">IF('Random Draws'!F1287&lt;(Assumptions!$E$9-Assumptions!$D$9)/(Assumptions!$F$9-Assumptions!$D$9),Assumptions!$D$9+SQRT('Random Draws'!F1287*(Assumptions!$F$9-Assumptions!$D$9)*(Assumptions!$E$9-Assumptions!$D$9)),Assumptions!$F$9-SQRT((1-'Random Draws'!F1287)*(Assumptions!$F$9-Assumptions!$D$9)*(Assumptions!$F$9-Assumptions!$E$9)))</f>
        <v>0.277526985265926</v>
      </c>
      <c r="I1287" s="19" t="n">
        <f aca="false">IF('Random Draws'!G1287&lt;(Assumptions!$E$10-Assumptions!$D$10)/(Assumptions!$F$10-Assumptions!$D$10),Assumptions!$D$10+SQRT('Random Draws'!G1287*(Assumptions!$F$10-Assumptions!$D$10)*(Assumptions!$E$10-Assumptions!$D$10)),Assumptions!$F$10-SQRT((1-'Random Draws'!G1287)*(Assumptions!$F$10-Assumptions!$D$10)*(Assumptions!$F$10-Assumptions!$E$10)))</f>
        <v>0.0183224096891585</v>
      </c>
      <c r="J1287" s="19" t="n">
        <f aca="false">IF('Random Draws'!H1287&lt;(Assumptions!$E$11-Assumptions!$D$11)/(Assumptions!$F$11-Assumptions!$D$11),Assumptions!$D$11+SQRT('Random Draws'!H1287*(Assumptions!$F$11-Assumptions!$D$11)*(Assumptions!$E$11-Assumptions!$D$11)),Assumptions!$F$11-SQRT((1-'Random Draws'!H1287)*(Assumptions!$F$11-Assumptions!$D$11)*(Assumptions!$F$11-Assumptions!$E$11)))</f>
        <v>0.159122161626577</v>
      </c>
      <c r="K1287" s="19" t="n">
        <f aca="false">MAX(G1287,I1287+Assumptions!$D$21)</f>
        <v>0.078476295480976</v>
      </c>
      <c r="L1287" s="28" t="n">
        <f aca="false">(F1287-Assumptions!$D$15)*(1-H1287)+Assumptions!$D$15-J1287</f>
        <v>0.181275247207085</v>
      </c>
      <c r="M1287" s="21" t="n">
        <f aca="false">Assumptions!$D$14*(1+E1287)^1*L1287-Assumptions!$D$14*(1+E1287)^0*E1287*Assumptions!$D$16</f>
        <v>28.6986737177447</v>
      </c>
      <c r="N1287" s="21" t="n">
        <f aca="false">Assumptions!$D$14*(1+E1287)^2*L1287-Assumptions!$D$14*(1+E1287)^1*E1287*Assumptions!$D$16</f>
        <v>31.8567350203657</v>
      </c>
      <c r="O1287" s="21" t="n">
        <f aca="false">Assumptions!$D$14*(1+E1287)^3*L1287-Assumptions!$D$14*(1+E1287)^2*E1287*Assumptions!$D$16</f>
        <v>35.3623159083586</v>
      </c>
      <c r="P1287" s="21" t="n">
        <f aca="false">Assumptions!$D$14*(1+E1287)^4*L1287-Assumptions!$D$14*(1+E1287)^3*E1287*Assumptions!$D$16</f>
        <v>39.2536581543313</v>
      </c>
      <c r="Q1287" s="21" t="n">
        <f aca="false">Assumptions!$D$14*(1+E1287)^5*L1287-Assumptions!$D$14*(1+E1287)^4*E1287*Assumptions!$D$16</f>
        <v>43.5732117344975</v>
      </c>
      <c r="R1287" s="21" t="n">
        <f aca="false">M1287/(1+K1287)+N1287/(1+K1287)^2+O1287/(1+K1287)^3+P1287/(1+K1287)^4+Q1287/(1+K1287)^5</f>
        <v>141.071819449892</v>
      </c>
      <c r="S1287" s="21" t="n">
        <f aca="false">Q1287*(1+I1287)/(K1287-I1287)</f>
        <v>737.634441853549</v>
      </c>
      <c r="T1287" s="21" t="n">
        <f aca="false">R1287+S1287/(1+K1287)^5</f>
        <v>646.649819025429</v>
      </c>
      <c r="U1287" s="8" t="n">
        <f aca="false">(T1287-Assumptions!$D$17)/Assumptions!$D$18</f>
        <v>18.4659927610171</v>
      </c>
    </row>
    <row r="1288" customFormat="false" ht="15" hidden="false" customHeight="false" outlineLevel="0" collapsed="false">
      <c r="B1288" s="2" t="n">
        <v>1283</v>
      </c>
      <c r="C1288" s="27" t="n">
        <f aca="false">NORMSDIST('Random Draws'!C1288)</f>
        <v>0.378279809796124</v>
      </c>
      <c r="D1288" s="27" t="n">
        <f aca="false">NORMSDIST(Assumptions!$D$22*'Random Draws'!C1288+SQRT(1-Assumptions!$D$22^2)*'Random Draws'!D1288)</f>
        <v>0.615341628175779</v>
      </c>
      <c r="E1288" s="19" t="n">
        <f aca="false">IF(C1288&lt;(Assumptions!$E$6-Assumptions!$D$6)/(Assumptions!$F$6-Assumptions!$D$6),Assumptions!$D$6+SQRT(C1288*(Assumptions!$F$6-Assumptions!$D$6)*(Assumptions!$E$6-Assumptions!$D$6)),Assumptions!$F$6-SQRT((1-C1288)*(Assumptions!$F$6-Assumptions!$D$6)*(Assumptions!$F$6-Assumptions!$E$6)))</f>
        <v>0.0834902178539108</v>
      </c>
      <c r="F1288" s="19" t="n">
        <f aca="false">IF(D1288&lt;(Assumptions!$E$7-Assumptions!$D$7)/(Assumptions!$F$7-Assumptions!$D$7),Assumptions!$D$7+SQRT(D1288*(Assumptions!$F$7-Assumptions!$D$7)*(Assumptions!$E$7-Assumptions!$D$7)),Assumptions!$F$7-SQRT((1-D1288)*(Assumptions!$F$7-Assumptions!$D$7)*(Assumptions!$F$7-Assumptions!$E$7)))</f>
        <v>0.420774581107439</v>
      </c>
      <c r="G1288" s="19" t="n">
        <f aca="false">MIN(Assumptions!$D$24,MAX(Assumptions!$D$23,Assumptions!$D$8+Assumptions!$E$8*'Random Draws'!E1288))</f>
        <v>0.092036117615065</v>
      </c>
      <c r="H1288" s="19" t="n">
        <f aca="false">IF('Random Draws'!F1288&lt;(Assumptions!$E$9-Assumptions!$D$9)/(Assumptions!$F$9-Assumptions!$D$9),Assumptions!$D$9+SQRT('Random Draws'!F1288*(Assumptions!$F$9-Assumptions!$D$9)*(Assumptions!$E$9-Assumptions!$D$9)),Assumptions!$F$9-SQRT((1-'Random Draws'!F1288)*(Assumptions!$F$9-Assumptions!$D$9)*(Assumptions!$F$9-Assumptions!$E$9)))</f>
        <v>0.29526063636992</v>
      </c>
      <c r="I1288" s="19" t="n">
        <f aca="false">IF('Random Draws'!G1288&lt;(Assumptions!$E$10-Assumptions!$D$10)/(Assumptions!$F$10-Assumptions!$D$10),Assumptions!$D$10+SQRT('Random Draws'!G1288*(Assumptions!$F$10-Assumptions!$D$10)*(Assumptions!$E$10-Assumptions!$D$10)),Assumptions!$F$10-SQRT((1-'Random Draws'!G1288)*(Assumptions!$F$10-Assumptions!$D$10)*(Assumptions!$F$10-Assumptions!$E$10)))</f>
        <v>0.0163439901073595</v>
      </c>
      <c r="J1288" s="19" t="n">
        <f aca="false">IF('Random Draws'!H1288&lt;(Assumptions!$E$11-Assumptions!$D$11)/(Assumptions!$F$11-Assumptions!$D$11),Assumptions!$D$11+SQRT('Random Draws'!H1288*(Assumptions!$F$11-Assumptions!$D$11)*(Assumptions!$E$11-Assumptions!$D$11)),Assumptions!$F$11-SQRT((1-'Random Draws'!H1288)*(Assumptions!$F$11-Assumptions!$D$11)*(Assumptions!$F$11-Assumptions!$E$11)))</f>
        <v>0.160652095683268</v>
      </c>
      <c r="K1288" s="19" t="n">
        <f aca="false">MAX(G1288,I1288+Assumptions!$D$21)</f>
        <v>0.092036117615065</v>
      </c>
      <c r="L1288" s="28" t="n">
        <f aca="false">(F1288-Assumptions!$D$15)*(1-H1288)+Assumptions!$D$15-J1288</f>
        <v>0.174268197566192</v>
      </c>
      <c r="M1288" s="21" t="n">
        <f aca="false">Assumptions!$D$14*(1+E1288)^1*L1288-Assumptions!$D$14*(1+E1288)^0*E1288*Assumptions!$D$16</f>
        <v>27.0154112175057</v>
      </c>
      <c r="N1288" s="21" t="n">
        <f aca="false">Assumptions!$D$14*(1+E1288)^2*L1288-Assumptions!$D$14*(1+E1288)^1*E1288*Assumptions!$D$16</f>
        <v>29.2709337854682</v>
      </c>
      <c r="O1288" s="21" t="n">
        <f aca="false">Assumptions!$D$14*(1+E1288)^3*L1288-Assumptions!$D$14*(1+E1288)^2*E1288*Assumptions!$D$16</f>
        <v>31.7147704240044</v>
      </c>
      <c r="P1288" s="21" t="n">
        <f aca="false">Assumptions!$D$14*(1+E1288)^4*L1288-Assumptions!$D$14*(1+E1288)^3*E1288*Assumptions!$D$16</f>
        <v>34.3626435158913</v>
      </c>
      <c r="Q1288" s="21" t="n">
        <f aca="false">Assumptions!$D$14*(1+E1288)^5*L1288-Assumptions!$D$14*(1+E1288)^4*E1288*Assumptions!$D$16</f>
        <v>37.2315881090693</v>
      </c>
      <c r="R1288" s="21" t="n">
        <f aca="false">M1288/(1+K1288)+N1288/(1+K1288)^2+O1288/(1+K1288)^3+P1288/(1+K1288)^4+Q1288/(1+K1288)^5</f>
        <v>121.771982127409</v>
      </c>
      <c r="S1288" s="21" t="n">
        <f aca="false">Q1288*(1+I1288)/(K1288-I1288)</f>
        <v>499.921221172612</v>
      </c>
      <c r="T1288" s="21" t="n">
        <f aca="false">R1288+S1288/(1+K1288)^5</f>
        <v>443.668709217753</v>
      </c>
      <c r="U1288" s="8" t="n">
        <f aca="false">(T1288-Assumptions!$D$17)/Assumptions!$D$18</f>
        <v>10.3467483687101</v>
      </c>
    </row>
    <row r="1289" customFormat="false" ht="15" hidden="false" customHeight="false" outlineLevel="0" collapsed="false">
      <c r="B1289" s="2" t="n">
        <v>1284</v>
      </c>
      <c r="C1289" s="27" t="n">
        <f aca="false">NORMSDIST('Random Draws'!C1289)</f>
        <v>0.842110516734182</v>
      </c>
      <c r="D1289" s="27" t="n">
        <f aca="false">NORMSDIST(Assumptions!$D$22*'Random Draws'!C1289+SQRT(1-Assumptions!$D$22^2)*'Random Draws'!D1289)</f>
        <v>0.325384355581948</v>
      </c>
      <c r="E1289" s="19" t="n">
        <f aca="false">IF(C1289&lt;(Assumptions!$E$6-Assumptions!$D$6)/(Assumptions!$F$6-Assumptions!$D$6),Assumptions!$D$6+SQRT(C1289*(Assumptions!$F$6-Assumptions!$D$6)*(Assumptions!$E$6-Assumptions!$D$6)),Assumptions!$F$6-SQRT((1-C1289)*(Assumptions!$F$6-Assumptions!$D$6)*(Assumptions!$F$6-Assumptions!$E$6)))</f>
        <v>0.111902893096813</v>
      </c>
      <c r="F1289" s="19" t="n">
        <f aca="false">IF(D1289&lt;(Assumptions!$E$7-Assumptions!$D$7)/(Assumptions!$F$7-Assumptions!$D$7),Assumptions!$D$7+SQRT(D1289*(Assumptions!$F$7-Assumptions!$D$7)*(Assumptions!$E$7-Assumptions!$D$7)),Assumptions!$F$7-SQRT((1-D1289)*(Assumptions!$F$7-Assumptions!$D$7)*(Assumptions!$F$7-Assumptions!$E$7)))</f>
        <v>0.404184908435932</v>
      </c>
      <c r="G1289" s="19" t="n">
        <f aca="false">MIN(Assumptions!$D$24,MAX(Assumptions!$D$23,Assumptions!$D$8+Assumptions!$E$8*'Random Draws'!E1289))</f>
        <v>0.101807752509141</v>
      </c>
      <c r="H1289" s="19" t="n">
        <f aca="false">IF('Random Draws'!F1289&lt;(Assumptions!$E$9-Assumptions!$D$9)/(Assumptions!$F$9-Assumptions!$D$9),Assumptions!$D$9+SQRT('Random Draws'!F1289*(Assumptions!$F$9-Assumptions!$D$9)*(Assumptions!$E$9-Assumptions!$D$9)),Assumptions!$F$9-SQRT((1-'Random Draws'!F1289)*(Assumptions!$F$9-Assumptions!$D$9)*(Assumptions!$F$9-Assumptions!$E$9)))</f>
        <v>0.316387951496791</v>
      </c>
      <c r="I1289" s="19" t="n">
        <f aca="false">IF('Random Draws'!G1289&lt;(Assumptions!$E$10-Assumptions!$D$10)/(Assumptions!$F$10-Assumptions!$D$10),Assumptions!$D$10+SQRT('Random Draws'!G1289*(Assumptions!$F$10-Assumptions!$D$10)*(Assumptions!$E$10-Assumptions!$D$10)),Assumptions!$F$10-SQRT((1-'Random Draws'!G1289)*(Assumptions!$F$10-Assumptions!$D$10)*(Assumptions!$F$10-Assumptions!$E$10)))</f>
        <v>0.0169196505076069</v>
      </c>
      <c r="J1289" s="19" t="n">
        <f aca="false">IF('Random Draws'!H1289&lt;(Assumptions!$E$11-Assumptions!$D$11)/(Assumptions!$F$11-Assumptions!$D$11),Assumptions!$D$11+SQRT('Random Draws'!H1289*(Assumptions!$F$11-Assumptions!$D$11)*(Assumptions!$E$11-Assumptions!$D$11)),Assumptions!$F$11-SQRT((1-'Random Draws'!H1289)*(Assumptions!$F$11-Assumptions!$D$11)*(Assumptions!$F$11-Assumptions!$E$11)))</f>
        <v>0.151836514634237</v>
      </c>
      <c r="K1289" s="19" t="n">
        <f aca="false">MAX(G1289,I1289+Assumptions!$D$21)</f>
        <v>0.101807752509141</v>
      </c>
      <c r="L1289" s="28" t="n">
        <f aca="false">(F1289-Assumptions!$D$15)*(1-H1289)+Assumptions!$D$15-J1289</f>
        <v>0.165599592290315</v>
      </c>
      <c r="M1289" s="21" t="n">
        <f aca="false">Assumptions!$D$14*(1+E1289)^1*L1289-Assumptions!$D$14*(1+E1289)^0*E1289*Assumptions!$D$16</f>
        <v>26.2121689507007</v>
      </c>
      <c r="N1289" s="21" t="n">
        <f aca="false">Assumptions!$D$14*(1+E1289)^2*L1289-Assumptions!$D$14*(1+E1289)^1*E1289*Assumptions!$D$16</f>
        <v>29.1453864906266</v>
      </c>
      <c r="O1289" s="21" t="n">
        <f aca="false">Assumptions!$D$14*(1+E1289)^3*L1289-Assumptions!$D$14*(1+E1289)^2*E1289*Assumptions!$D$16</f>
        <v>32.4068395593525</v>
      </c>
      <c r="P1289" s="21" t="n">
        <f aca="false">Assumptions!$D$14*(1+E1289)^4*L1289-Assumptions!$D$14*(1+E1289)^3*E1289*Assumptions!$D$16</f>
        <v>36.0332586621683</v>
      </c>
      <c r="Q1289" s="21" t="n">
        <f aca="false">Assumptions!$D$14*(1+E1289)^5*L1289-Assumptions!$D$14*(1+E1289)^4*E1289*Assumptions!$D$16</f>
        <v>40.0654845541708</v>
      </c>
      <c r="R1289" s="21" t="n">
        <f aca="false">M1289/(1+K1289)+N1289/(1+K1289)^2+O1289/(1+K1289)^3+P1289/(1+K1289)^4+Q1289/(1+K1289)^5</f>
        <v>121.150535570739</v>
      </c>
      <c r="S1289" s="21" t="n">
        <f aca="false">Q1289*(1+I1289)/(K1289-I1289)</f>
        <v>479.965714741849</v>
      </c>
      <c r="T1289" s="21" t="n">
        <f aca="false">R1289+S1289/(1+K1289)^5</f>
        <v>416.734654410919</v>
      </c>
      <c r="U1289" s="8" t="n">
        <f aca="false">(T1289-Assumptions!$D$17)/Assumptions!$D$18</f>
        <v>9.26938617643677</v>
      </c>
    </row>
    <row r="1290" customFormat="false" ht="15" hidden="false" customHeight="false" outlineLevel="0" collapsed="false">
      <c r="B1290" s="2" t="n">
        <v>1285</v>
      </c>
      <c r="C1290" s="27" t="n">
        <f aca="false">NORMSDIST('Random Draws'!C1290)</f>
        <v>0.247395637058235</v>
      </c>
      <c r="D1290" s="27" t="n">
        <f aca="false">NORMSDIST(Assumptions!$D$22*'Random Draws'!C1290+SQRT(1-Assumptions!$D$22^2)*'Random Draws'!D1290)</f>
        <v>0.493783919796038</v>
      </c>
      <c r="E1290" s="19" t="n">
        <f aca="false">IF(C1290&lt;(Assumptions!$E$6-Assumptions!$D$6)/(Assumptions!$F$6-Assumptions!$D$6),Assumptions!$D$6+SQRT(C1290*(Assumptions!$F$6-Assumptions!$D$6)*(Assumptions!$E$6-Assumptions!$D$6)),Assumptions!$F$6-SQRT((1-C1290)*(Assumptions!$F$6-Assumptions!$D$6)*(Assumptions!$F$6-Assumptions!$E$6)))</f>
        <v>0.0751707006653433</v>
      </c>
      <c r="F1290" s="19" t="n">
        <f aca="false">IF(D1290&lt;(Assumptions!$E$7-Assumptions!$D$7)/(Assumptions!$F$7-Assumptions!$D$7),Assumptions!$D$7+SQRT(D1290*(Assumptions!$F$7-Assumptions!$D$7)*(Assumptions!$E$7-Assumptions!$D$7)),Assumptions!$F$7-SQRT((1-D1290)*(Assumptions!$F$7-Assumptions!$D$7)*(Assumptions!$F$7-Assumptions!$E$7)))</f>
        <v>0.414430722195983</v>
      </c>
      <c r="G1290" s="19" t="n">
        <f aca="false">MIN(Assumptions!$D$24,MAX(Assumptions!$D$23,Assumptions!$D$8+Assumptions!$E$8*'Random Draws'!E1290))</f>
        <v>0.081926316532552</v>
      </c>
      <c r="H1290" s="19" t="n">
        <f aca="false">IF('Random Draws'!F1290&lt;(Assumptions!$E$9-Assumptions!$D$9)/(Assumptions!$F$9-Assumptions!$D$9),Assumptions!$D$9+SQRT('Random Draws'!F1290*(Assumptions!$F$9-Assumptions!$D$9)*(Assumptions!$E$9-Assumptions!$D$9)),Assumptions!$F$9-SQRT((1-'Random Draws'!F1290)*(Assumptions!$F$9-Assumptions!$D$9)*(Assumptions!$F$9-Assumptions!$E$9)))</f>
        <v>0.311161331773221</v>
      </c>
      <c r="I1290" s="19" t="n">
        <f aca="false">IF('Random Draws'!G1290&lt;(Assumptions!$E$10-Assumptions!$D$10)/(Assumptions!$F$10-Assumptions!$D$10),Assumptions!$D$10+SQRT('Random Draws'!G1290*(Assumptions!$F$10-Assumptions!$D$10)*(Assumptions!$E$10-Assumptions!$D$10)),Assumptions!$F$10-SQRT((1-'Random Draws'!G1290)*(Assumptions!$F$10-Assumptions!$D$10)*(Assumptions!$F$10-Assumptions!$E$10)))</f>
        <v>0.0175567520976591</v>
      </c>
      <c r="J1290" s="19" t="n">
        <f aca="false">IF('Random Draws'!H1290&lt;(Assumptions!$E$11-Assumptions!$D$11)/(Assumptions!$F$11-Assumptions!$D$11),Assumptions!$D$11+SQRT('Random Draws'!H1290*(Assumptions!$F$11-Assumptions!$D$11)*(Assumptions!$E$11-Assumptions!$D$11)),Assumptions!$F$11-SQRT((1-'Random Draws'!H1290)*(Assumptions!$F$11-Assumptions!$D$11)*(Assumptions!$F$11-Assumptions!$E$11)))</f>
        <v>0.169850336054466</v>
      </c>
      <c r="K1290" s="19" t="n">
        <f aca="false">MAX(G1290,I1290+Assumptions!$D$21)</f>
        <v>0.081926316532552</v>
      </c>
      <c r="L1290" s="28" t="n">
        <f aca="false">(F1290-Assumptions!$D$15)*(1-H1290)+Assumptions!$D$15-J1290</f>
        <v>0.156076543825796</v>
      </c>
      <c r="M1290" s="21" t="n">
        <f aca="false">Assumptions!$D$14*(1+E1290)^1*L1290-Assumptions!$D$14*(1+E1290)^0*E1290*Assumptions!$D$16</f>
        <v>24.0053018645836</v>
      </c>
      <c r="N1290" s="21" t="n">
        <f aca="false">Assumptions!$D$14*(1+E1290)^2*L1290-Assumptions!$D$14*(1+E1290)^1*E1290*Assumptions!$D$16</f>
        <v>25.8097972254274</v>
      </c>
      <c r="O1290" s="21" t="n">
        <f aca="false">Assumptions!$D$14*(1+E1290)^3*L1290-Assumptions!$D$14*(1+E1290)^2*E1290*Assumptions!$D$16</f>
        <v>27.7499377668932</v>
      </c>
      <c r="P1290" s="21" t="n">
        <f aca="false">Assumptions!$D$14*(1+E1290)^4*L1290-Assumptions!$D$14*(1+E1290)^3*E1290*Assumptions!$D$16</f>
        <v>29.8359200322503</v>
      </c>
      <c r="Q1290" s="21" t="n">
        <f aca="false">Assumptions!$D$14*(1+E1290)^5*L1290-Assumptions!$D$14*(1+E1290)^4*E1290*Assumptions!$D$16</f>
        <v>32.0787070460697</v>
      </c>
      <c r="R1290" s="21" t="n">
        <f aca="false">M1290/(1+K1290)+N1290/(1+K1290)^2+O1290/(1+K1290)^3+P1290/(1+K1290)^4+Q1290/(1+K1290)^5</f>
        <v>109.561003802188</v>
      </c>
      <c r="S1290" s="21" t="n">
        <f aca="false">Q1290*(1+I1290)/(K1290-I1290)</f>
        <v>507.101535327412</v>
      </c>
      <c r="T1290" s="21" t="n">
        <f aca="false">R1290+S1290/(1+K1290)^5</f>
        <v>451.624320525945</v>
      </c>
      <c r="U1290" s="8" t="n">
        <f aca="false">(T1290-Assumptions!$D$17)/Assumptions!$D$18</f>
        <v>10.6649728210378</v>
      </c>
    </row>
    <row r="1291" customFormat="false" ht="15" hidden="false" customHeight="false" outlineLevel="0" collapsed="false">
      <c r="B1291" s="2" t="n">
        <v>1286</v>
      </c>
      <c r="C1291" s="27" t="n">
        <f aca="false">NORMSDIST('Random Draws'!C1291)</f>
        <v>0.408198015269186</v>
      </c>
      <c r="D1291" s="27" t="n">
        <f aca="false">NORMSDIST(Assumptions!$D$22*'Random Draws'!C1291+SQRT(1-Assumptions!$D$22^2)*'Random Draws'!D1291)</f>
        <v>0.17344330652027</v>
      </c>
      <c r="E1291" s="19" t="n">
        <f aca="false">IF(C1291&lt;(Assumptions!$E$6-Assumptions!$D$6)/(Assumptions!$F$6-Assumptions!$D$6),Assumptions!$D$6+SQRT(C1291*(Assumptions!$F$6-Assumptions!$D$6)*(Assumptions!$E$6-Assumptions!$D$6)),Assumptions!$F$6-SQRT((1-C1291)*(Assumptions!$F$6-Assumptions!$D$6)*(Assumptions!$F$6-Assumptions!$E$6)))</f>
        <v>0.0851773181623913</v>
      </c>
      <c r="F1291" s="19" t="n">
        <f aca="false">IF(D1291&lt;(Assumptions!$E$7-Assumptions!$D$7)/(Assumptions!$F$7-Assumptions!$D$7),Assumptions!$D$7+SQRT(D1291*(Assumptions!$F$7-Assumptions!$D$7)*(Assumptions!$E$7-Assumptions!$D$7)),Assumptions!$F$7-SQRT((1-D1291)*(Assumptions!$F$7-Assumptions!$D$7)*(Assumptions!$F$7-Assumptions!$E$7)))</f>
        <v>0.392259259742307</v>
      </c>
      <c r="G1291" s="19" t="n">
        <f aca="false">MIN(Assumptions!$D$24,MAX(Assumptions!$D$23,Assumptions!$D$8+Assumptions!$E$8*'Random Draws'!E1291))</f>
        <v>0.09957106612225</v>
      </c>
      <c r="H1291" s="19" t="n">
        <f aca="false">IF('Random Draws'!F1291&lt;(Assumptions!$E$9-Assumptions!$D$9)/(Assumptions!$F$9-Assumptions!$D$9),Assumptions!$D$9+SQRT('Random Draws'!F1291*(Assumptions!$F$9-Assumptions!$D$9)*(Assumptions!$E$9-Assumptions!$D$9)),Assumptions!$F$9-SQRT((1-'Random Draws'!F1291)*(Assumptions!$F$9-Assumptions!$D$9)*(Assumptions!$F$9-Assumptions!$E$9)))</f>
        <v>0.248196245432209</v>
      </c>
      <c r="I1291" s="19" t="n">
        <f aca="false">IF('Random Draws'!G1291&lt;(Assumptions!$E$10-Assumptions!$D$10)/(Assumptions!$F$10-Assumptions!$D$10),Assumptions!$D$10+SQRT('Random Draws'!G1291*(Assumptions!$F$10-Assumptions!$D$10)*(Assumptions!$E$10-Assumptions!$D$10)),Assumptions!$F$10-SQRT((1-'Random Draws'!G1291)*(Assumptions!$F$10-Assumptions!$D$10)*(Assumptions!$F$10-Assumptions!$E$10)))</f>
        <v>0.0262306570781306</v>
      </c>
      <c r="J1291" s="19" t="n">
        <f aca="false">IF('Random Draws'!H1291&lt;(Assumptions!$E$11-Assumptions!$D$11)/(Assumptions!$F$11-Assumptions!$D$11),Assumptions!$D$11+SQRT('Random Draws'!H1291*(Assumptions!$F$11-Assumptions!$D$11)*(Assumptions!$E$11-Assumptions!$D$11)),Assumptions!$F$11-SQRT((1-'Random Draws'!H1291)*(Assumptions!$F$11-Assumptions!$D$11)*(Assumptions!$F$11-Assumptions!$E$11)))</f>
        <v>0.134539693060722</v>
      </c>
      <c r="K1291" s="19" t="n">
        <f aca="false">MAX(G1291,I1291+Assumptions!$D$21)</f>
        <v>0.09957106612225</v>
      </c>
      <c r="L1291" s="28" t="n">
        <f aca="false">(F1291-Assumptions!$D$15)*(1-H1291)+Assumptions!$D$15-J1291</f>
        <v>0.192627803083714</v>
      </c>
      <c r="M1291" s="21" t="n">
        <f aca="false">Assumptions!$D$14*(1+E1291)^1*L1291-Assumptions!$D$14*(1+E1291)^0*E1291*Assumptions!$D$16</f>
        <v>29.9396004653088</v>
      </c>
      <c r="N1291" s="21" t="n">
        <f aca="false">Assumptions!$D$14*(1+E1291)^2*L1291-Assumptions!$D$14*(1+E1291)^1*E1291*Assumptions!$D$16</f>
        <v>32.4897753397973</v>
      </c>
      <c r="O1291" s="21" t="n">
        <f aca="false">Assumptions!$D$14*(1+E1291)^3*L1291-Assumptions!$D$14*(1+E1291)^2*E1291*Assumptions!$D$16</f>
        <v>35.2571672709399</v>
      </c>
      <c r="P1291" s="21" t="n">
        <f aca="false">Assumptions!$D$14*(1+E1291)^4*L1291-Assumptions!$D$14*(1+E1291)^3*E1291*Assumptions!$D$16</f>
        <v>38.2602782250814</v>
      </c>
      <c r="Q1291" s="21" t="n">
        <f aca="false">Assumptions!$D$14*(1+E1291)^5*L1291-Assumptions!$D$14*(1+E1291)^4*E1291*Assumptions!$D$16</f>
        <v>41.5191861164407</v>
      </c>
      <c r="R1291" s="21" t="n">
        <f aca="false">M1291/(1+K1291)+N1291/(1+K1291)^2+O1291/(1+K1291)^3+P1291/(1+K1291)^4+Q1291/(1+K1291)^5</f>
        <v>132.624241371131</v>
      </c>
      <c r="S1291" s="21" t="n">
        <f aca="false">Q1291*(1+I1291)/(K1291-I1291)</f>
        <v>580.96569415085</v>
      </c>
      <c r="T1291" s="21" t="n">
        <f aca="false">R1291+S1291/(1+K1291)^5</f>
        <v>494.062375200252</v>
      </c>
      <c r="U1291" s="8" t="n">
        <f aca="false">(T1291-Assumptions!$D$17)/Assumptions!$D$18</f>
        <v>12.3624950080101</v>
      </c>
    </row>
    <row r="1292" customFormat="false" ht="15" hidden="false" customHeight="false" outlineLevel="0" collapsed="false">
      <c r="B1292" s="2" t="n">
        <v>1287</v>
      </c>
      <c r="C1292" s="27" t="n">
        <f aca="false">NORMSDIST('Random Draws'!C1292)</f>
        <v>0.306377586466373</v>
      </c>
      <c r="D1292" s="27" t="n">
        <f aca="false">NORMSDIST(Assumptions!$D$22*'Random Draws'!C1292+SQRT(1-Assumptions!$D$22^2)*'Random Draws'!D1292)</f>
        <v>0.872370544810674</v>
      </c>
      <c r="E1292" s="19" t="n">
        <f aca="false">IF(C1292&lt;(Assumptions!$E$6-Assumptions!$D$6)/(Assumptions!$F$6-Assumptions!$D$6),Assumptions!$D$6+SQRT(C1292*(Assumptions!$F$6-Assumptions!$D$6)*(Assumptions!$E$6-Assumptions!$D$6)),Assumptions!$F$6-SQRT((1-C1292)*(Assumptions!$F$6-Assumptions!$D$6)*(Assumptions!$F$6-Assumptions!$E$6)))</f>
        <v>0.0791393399577952</v>
      </c>
      <c r="F1292" s="19" t="n">
        <f aca="false">IF(D1292&lt;(Assumptions!$E$7-Assumptions!$D$7)/(Assumptions!$F$7-Assumptions!$D$7),Assumptions!$D$7+SQRT(D1292*(Assumptions!$F$7-Assumptions!$D$7)*(Assumptions!$E$7-Assumptions!$D$7)),Assumptions!$F$7-SQRT((1-D1292)*(Assumptions!$F$7-Assumptions!$D$7)*(Assumptions!$F$7-Assumptions!$E$7)))</f>
        <v>0.437405358583122</v>
      </c>
      <c r="G1292" s="19" t="n">
        <f aca="false">MIN(Assumptions!$D$24,MAX(Assumptions!$D$23,Assumptions!$D$8+Assumptions!$E$8*'Random Draws'!E1292))</f>
        <v>0.088515706577669</v>
      </c>
      <c r="H1292" s="19" t="n">
        <f aca="false">IF('Random Draws'!F1292&lt;(Assumptions!$E$9-Assumptions!$D$9)/(Assumptions!$F$9-Assumptions!$D$9),Assumptions!$D$9+SQRT('Random Draws'!F1292*(Assumptions!$F$9-Assumptions!$D$9)*(Assumptions!$E$9-Assumptions!$D$9)),Assumptions!$F$9-SQRT((1-'Random Draws'!F1292)*(Assumptions!$F$9-Assumptions!$D$9)*(Assumptions!$F$9-Assumptions!$E$9)))</f>
        <v>0.308134617820652</v>
      </c>
      <c r="I1292" s="19" t="n">
        <f aca="false">IF('Random Draws'!G1292&lt;(Assumptions!$E$10-Assumptions!$D$10)/(Assumptions!$F$10-Assumptions!$D$10),Assumptions!$D$10+SQRT('Random Draws'!G1292*(Assumptions!$F$10-Assumptions!$D$10)*(Assumptions!$E$10-Assumptions!$D$10)),Assumptions!$F$10-SQRT((1-'Random Draws'!G1292)*(Assumptions!$F$10-Assumptions!$D$10)*(Assumptions!$F$10-Assumptions!$E$10)))</f>
        <v>0.0183200279854337</v>
      </c>
      <c r="J1292" s="19" t="n">
        <f aca="false">IF('Random Draws'!H1292&lt;(Assumptions!$E$11-Assumptions!$D$11)/(Assumptions!$F$11-Assumptions!$D$11),Assumptions!$D$11+SQRT('Random Draws'!H1292*(Assumptions!$F$11-Assumptions!$D$11)*(Assumptions!$E$11-Assumptions!$D$11)),Assumptions!$F$11-SQRT((1-'Random Draws'!H1292)*(Assumptions!$F$11-Assumptions!$D$11)*(Assumptions!$F$11-Assumptions!$E$11)))</f>
        <v>0.146599594437585</v>
      </c>
      <c r="K1292" s="19" t="n">
        <f aca="false">MAX(G1292,I1292+Assumptions!$D$21)</f>
        <v>0.088515706577669</v>
      </c>
      <c r="L1292" s="28" t="n">
        <f aca="false">(F1292-Assumptions!$D$15)*(1-H1292)+Assumptions!$D$15-J1292</f>
        <v>0.196083531462506</v>
      </c>
      <c r="M1292" s="21" t="n">
        <f aca="false">Assumptions!$D$14*(1+E1292)^1*L1292-Assumptions!$D$14*(1+E1292)^0*E1292*Assumptions!$D$16</f>
        <v>30.3379545154448</v>
      </c>
      <c r="N1292" s="21" t="n">
        <f aca="false">Assumptions!$D$14*(1+E1292)^2*L1292-Assumptions!$D$14*(1+E1292)^1*E1292*Assumptions!$D$16</f>
        <v>32.7388802114667</v>
      </c>
      <c r="O1292" s="21" t="n">
        <f aca="false">Assumptions!$D$14*(1+E1292)^3*L1292-Assumptions!$D$14*(1+E1292)^2*E1292*Assumptions!$D$16</f>
        <v>35.3298135823595</v>
      </c>
      <c r="P1292" s="21" t="n">
        <f aca="false">Assumptions!$D$14*(1+E1292)^4*L1292-Assumptions!$D$14*(1+E1292)^3*E1292*Assumptions!$D$16</f>
        <v>38.1257917100994</v>
      </c>
      <c r="Q1292" s="21" t="n">
        <f aca="false">Assumptions!$D$14*(1+E1292)^5*L1292-Assumptions!$D$14*(1+E1292)^4*E1292*Assumptions!$D$16</f>
        <v>41.143041701405</v>
      </c>
      <c r="R1292" s="21" t="n">
        <f aca="false">M1292/(1+K1292)+N1292/(1+K1292)^2+O1292/(1+K1292)^3+P1292/(1+K1292)^4+Q1292/(1+K1292)^5</f>
        <v>136.974509460339</v>
      </c>
      <c r="S1292" s="21" t="n">
        <f aca="false">Q1292*(1+I1292)/(K1292-I1292)</f>
        <v>596.85701765429</v>
      </c>
      <c r="T1292" s="21" t="n">
        <f aca="false">R1292+S1292/(1+K1292)^5</f>
        <v>527.542641354573</v>
      </c>
      <c r="U1292" s="8" t="n">
        <f aca="false">(T1292-Assumptions!$D$17)/Assumptions!$D$18</f>
        <v>13.7017056541829</v>
      </c>
    </row>
    <row r="1293" customFormat="false" ht="15" hidden="false" customHeight="false" outlineLevel="0" collapsed="false">
      <c r="B1293" s="2" t="n">
        <v>1288</v>
      </c>
      <c r="C1293" s="27" t="n">
        <f aca="false">NORMSDIST('Random Draws'!C1293)</f>
        <v>0.873921460021701</v>
      </c>
      <c r="D1293" s="27" t="n">
        <f aca="false">NORMSDIST(Assumptions!$D$22*'Random Draws'!C1293+SQRT(1-Assumptions!$D$22^2)*'Random Draws'!D1293)</f>
        <v>0.256860181438371</v>
      </c>
      <c r="E1293" s="19" t="n">
        <f aca="false">IF(C1293&lt;(Assumptions!$E$6-Assumptions!$D$6)/(Assumptions!$F$6-Assumptions!$D$6),Assumptions!$D$6+SQRT(C1293*(Assumptions!$F$6-Assumptions!$D$6)*(Assumptions!$E$6-Assumptions!$D$6)),Assumptions!$F$6-SQRT((1-C1293)*(Assumptions!$F$6-Assumptions!$D$6)*(Assumptions!$F$6-Assumptions!$E$6)))</f>
        <v>0.114892377653559</v>
      </c>
      <c r="F1293" s="19" t="n">
        <f aca="false">IF(D1293&lt;(Assumptions!$E$7-Assumptions!$D$7)/(Assumptions!$F$7-Assumptions!$D$7),Assumptions!$D$7+SQRT(D1293*(Assumptions!$F$7-Assumptions!$D$7)*(Assumptions!$E$7-Assumptions!$D$7)),Assumptions!$F$7-SQRT((1-D1293)*(Assumptions!$F$7-Assumptions!$D$7)*(Assumptions!$F$7-Assumptions!$E$7)))</f>
        <v>0.399257624592303</v>
      </c>
      <c r="G1293" s="19" t="n">
        <f aca="false">MIN(Assumptions!$D$24,MAX(Assumptions!$D$23,Assumptions!$D$8+Assumptions!$E$8*'Random Draws'!E1293))</f>
        <v>0.099260949842821</v>
      </c>
      <c r="H1293" s="19" t="n">
        <f aca="false">IF('Random Draws'!F1293&lt;(Assumptions!$E$9-Assumptions!$D$9)/(Assumptions!$F$9-Assumptions!$D$9),Assumptions!$D$9+SQRT('Random Draws'!F1293*(Assumptions!$F$9-Assumptions!$D$9)*(Assumptions!$E$9-Assumptions!$D$9)),Assumptions!$F$9-SQRT((1-'Random Draws'!F1293)*(Assumptions!$F$9-Assumptions!$D$9)*(Assumptions!$F$9-Assumptions!$E$9)))</f>
        <v>0.27425459617564</v>
      </c>
      <c r="I1293" s="19" t="n">
        <f aca="false">IF('Random Draws'!G1293&lt;(Assumptions!$E$10-Assumptions!$D$10)/(Assumptions!$F$10-Assumptions!$D$10),Assumptions!$D$10+SQRT('Random Draws'!G1293*(Assumptions!$F$10-Assumptions!$D$10)*(Assumptions!$E$10-Assumptions!$D$10)),Assumptions!$F$10-SQRT((1-'Random Draws'!G1293)*(Assumptions!$F$10-Assumptions!$D$10)*(Assumptions!$F$10-Assumptions!$E$10)))</f>
        <v>0.0231605832298791</v>
      </c>
      <c r="J1293" s="19" t="n">
        <f aca="false">IF('Random Draws'!H1293&lt;(Assumptions!$E$11-Assumptions!$D$11)/(Assumptions!$F$11-Assumptions!$D$11),Assumptions!$D$11+SQRT('Random Draws'!H1293*(Assumptions!$F$11-Assumptions!$D$11)*(Assumptions!$E$11-Assumptions!$D$11)),Assumptions!$F$11-SQRT((1-'Random Draws'!H1293)*(Assumptions!$F$11-Assumptions!$D$11)*(Assumptions!$F$11-Assumptions!$E$11)))</f>
        <v>0.174780479387194</v>
      </c>
      <c r="K1293" s="19" t="n">
        <f aca="false">MAX(G1293,I1293+Assumptions!$D$21)</f>
        <v>0.099260949842821</v>
      </c>
      <c r="L1293" s="28" t="n">
        <f aca="false">(F1293-Assumptions!$D$15)*(1-H1293)+Assumptions!$D$15-J1293</f>
        <v>0.150632004105335</v>
      </c>
      <c r="M1293" s="21" t="n">
        <f aca="false">Assumptions!$D$14*(1+E1293)^1*L1293-Assumptions!$D$14*(1+E1293)^0*E1293*Assumptions!$D$16</f>
        <v>23.8512967723261</v>
      </c>
      <c r="N1293" s="21" t="n">
        <f aca="false">Assumptions!$D$14*(1+E1293)^2*L1293-Assumptions!$D$14*(1+E1293)^1*E1293*Assumptions!$D$16</f>
        <v>26.5916289686194</v>
      </c>
      <c r="O1293" s="21" t="n">
        <f aca="false">Assumptions!$D$14*(1+E1293)^3*L1293-Assumptions!$D$14*(1+E1293)^2*E1293*Assumptions!$D$16</f>
        <v>29.6468044465053</v>
      </c>
      <c r="P1293" s="21" t="n">
        <f aca="false">Assumptions!$D$14*(1+E1293)^4*L1293-Assumptions!$D$14*(1+E1293)^3*E1293*Assumptions!$D$16</f>
        <v>33.0529962991944</v>
      </c>
      <c r="Q1293" s="21" t="n">
        <f aca="false">Assumptions!$D$14*(1+E1293)^5*L1293-Assumptions!$D$14*(1+E1293)^4*E1293*Assumptions!$D$16</f>
        <v>36.8505336325832</v>
      </c>
      <c r="R1293" s="21" t="n">
        <f aca="false">M1293/(1+K1293)+N1293/(1+K1293)^2+O1293/(1+K1293)^3+P1293/(1+K1293)^4+Q1293/(1+K1293)^5</f>
        <v>111.617443931161</v>
      </c>
      <c r="S1293" s="21" t="n">
        <f aca="false">Q1293*(1+I1293)/(K1293-I1293)</f>
        <v>495.451141196395</v>
      </c>
      <c r="T1293" s="21" t="n">
        <f aca="false">R1293+S1293/(1+K1293)^5</f>
        <v>420.28915633905</v>
      </c>
      <c r="U1293" s="8" t="n">
        <f aca="false">(T1293-Assumptions!$D$17)/Assumptions!$D$18</f>
        <v>9.411566253562</v>
      </c>
    </row>
    <row r="1294" customFormat="false" ht="15" hidden="false" customHeight="false" outlineLevel="0" collapsed="false">
      <c r="B1294" s="2" t="n">
        <v>1289</v>
      </c>
      <c r="C1294" s="27" t="n">
        <f aca="false">NORMSDIST('Random Draws'!C1294)</f>
        <v>0.304456138013236</v>
      </c>
      <c r="D1294" s="27" t="n">
        <f aca="false">NORMSDIST(Assumptions!$D$22*'Random Draws'!C1294+SQRT(1-Assumptions!$D$22^2)*'Random Draws'!D1294)</f>
        <v>0.763552308323473</v>
      </c>
      <c r="E1294" s="19" t="n">
        <f aca="false">IF(C1294&lt;(Assumptions!$E$6-Assumptions!$D$6)/(Assumptions!$F$6-Assumptions!$D$6),Assumptions!$D$6+SQRT(C1294*(Assumptions!$F$6-Assumptions!$D$6)*(Assumptions!$E$6-Assumptions!$D$6)),Assumptions!$F$6-SQRT((1-C1294)*(Assumptions!$F$6-Assumptions!$D$6)*(Assumptions!$F$6-Assumptions!$E$6)))</f>
        <v>0.0790164156486238</v>
      </c>
      <c r="F1294" s="19" t="n">
        <f aca="false">IF(D1294&lt;(Assumptions!$E$7-Assumptions!$D$7)/(Assumptions!$F$7-Assumptions!$D$7),Assumptions!$D$7+SQRT(D1294*(Assumptions!$F$7-Assumptions!$D$7)*(Assumptions!$E$7-Assumptions!$D$7)),Assumptions!$F$7-SQRT((1-D1294)*(Assumptions!$F$7-Assumptions!$D$7)*(Assumptions!$F$7-Assumptions!$E$7)))</f>
        <v>0.429246288570221</v>
      </c>
      <c r="G1294" s="19" t="n">
        <f aca="false">MIN(Assumptions!$D$24,MAX(Assumptions!$D$23,Assumptions!$D$8+Assumptions!$E$8*'Random Draws'!E1294))</f>
        <v>0.093064620264767</v>
      </c>
      <c r="H1294" s="19" t="n">
        <f aca="false">IF('Random Draws'!F1294&lt;(Assumptions!$E$9-Assumptions!$D$9)/(Assumptions!$F$9-Assumptions!$D$9),Assumptions!$D$9+SQRT('Random Draws'!F1294*(Assumptions!$F$9-Assumptions!$D$9)*(Assumptions!$E$9-Assumptions!$D$9)),Assumptions!$F$9-SQRT((1-'Random Draws'!F1294)*(Assumptions!$F$9-Assumptions!$D$9)*(Assumptions!$F$9-Assumptions!$E$9)))</f>
        <v>0.324538499739043</v>
      </c>
      <c r="I1294" s="19" t="n">
        <f aca="false">IF('Random Draws'!G1294&lt;(Assumptions!$E$10-Assumptions!$D$10)/(Assumptions!$F$10-Assumptions!$D$10),Assumptions!$D$10+SQRT('Random Draws'!G1294*(Assumptions!$F$10-Assumptions!$D$10)*(Assumptions!$E$10-Assumptions!$D$10)),Assumptions!$F$10-SQRT((1-'Random Draws'!G1294)*(Assumptions!$F$10-Assumptions!$D$10)*(Assumptions!$F$10-Assumptions!$E$10)))</f>
        <v>0.0256913982774357</v>
      </c>
      <c r="J1294" s="19" t="n">
        <f aca="false">IF('Random Draws'!H1294&lt;(Assumptions!$E$11-Assumptions!$D$11)/(Assumptions!$F$11-Assumptions!$D$11),Assumptions!$D$11+SQRT('Random Draws'!H1294*(Assumptions!$F$11-Assumptions!$D$11)*(Assumptions!$E$11-Assumptions!$D$11)),Assumptions!$F$11-SQRT((1-'Random Draws'!H1294)*(Assumptions!$F$11-Assumptions!$D$11)*(Assumptions!$F$11-Assumptions!$E$11)))</f>
        <v>0.13648697720833</v>
      </c>
      <c r="K1294" s="19" t="n">
        <f aca="false">MAX(G1294,I1294+Assumptions!$D$21)</f>
        <v>0.093064620264767</v>
      </c>
      <c r="L1294" s="28" t="n">
        <f aca="false">(F1294-Assumptions!$D$15)*(1-H1294)+Assumptions!$D$15-J1294</f>
        <v>0.195642369816835</v>
      </c>
      <c r="M1294" s="21" t="n">
        <f aca="false">Assumptions!$D$14*(1+E1294)^1*L1294-Assumptions!$D$14*(1+E1294)^0*E1294*Assumptions!$D$16</f>
        <v>30.2659712430992</v>
      </c>
      <c r="N1294" s="21" t="n">
        <f aca="false">Assumptions!$D$14*(1+E1294)^2*L1294-Assumptions!$D$14*(1+E1294)^1*E1294*Assumptions!$D$16</f>
        <v>32.6574798068532</v>
      </c>
      <c r="O1294" s="21" t="n">
        <f aca="false">Assumptions!$D$14*(1+E1294)^3*L1294-Assumptions!$D$14*(1+E1294)^2*E1294*Assumptions!$D$16</f>
        <v>35.237956805308</v>
      </c>
      <c r="P1294" s="21" t="n">
        <f aca="false">Assumptions!$D$14*(1+E1294)^4*L1294-Assumptions!$D$14*(1+E1294)^3*E1294*Assumptions!$D$16</f>
        <v>38.0223338468445</v>
      </c>
      <c r="Q1294" s="21" t="n">
        <f aca="false">Assumptions!$D$14*(1+E1294)^5*L1294-Assumptions!$D$14*(1+E1294)^4*E1294*Assumptions!$D$16</f>
        <v>41.0267223820175</v>
      </c>
      <c r="R1294" s="21" t="n">
        <f aca="false">M1294/(1+K1294)+N1294/(1+K1294)^2+O1294/(1+K1294)^3+P1294/(1+K1294)^4+Q1294/(1+K1294)^5</f>
        <v>134.932285478864</v>
      </c>
      <c r="S1294" s="21" t="n">
        <f aca="false">Q1294*(1+I1294)/(K1294-I1294)</f>
        <v>624.591714712182</v>
      </c>
      <c r="T1294" s="21" t="n">
        <f aca="false">R1294+S1294/(1+K1294)^5</f>
        <v>535.215179804501</v>
      </c>
      <c r="U1294" s="8" t="n">
        <f aca="false">(T1294-Assumptions!$D$17)/Assumptions!$D$18</f>
        <v>14.00860719218</v>
      </c>
    </row>
    <row r="1295" customFormat="false" ht="15" hidden="false" customHeight="false" outlineLevel="0" collapsed="false">
      <c r="B1295" s="2" t="n">
        <v>1290</v>
      </c>
      <c r="C1295" s="27" t="n">
        <f aca="false">NORMSDIST('Random Draws'!C1295)</f>
        <v>0.661841908541094</v>
      </c>
      <c r="D1295" s="27" t="n">
        <f aca="false">NORMSDIST(Assumptions!$D$22*'Random Draws'!C1295+SQRT(1-Assumptions!$D$22^2)*'Random Draws'!D1295)</f>
        <v>0.293860627866516</v>
      </c>
      <c r="E1295" s="19" t="n">
        <f aca="false">IF(C1295&lt;(Assumptions!$E$6-Assumptions!$D$6)/(Assumptions!$F$6-Assumptions!$D$6),Assumptions!$D$6+SQRT(C1295*(Assumptions!$F$6-Assumptions!$D$6)*(Assumptions!$E$6-Assumptions!$D$6)),Assumptions!$F$6-SQRT((1-C1295)*(Assumptions!$F$6-Assumptions!$D$6)*(Assumptions!$F$6-Assumptions!$E$6)))</f>
        <v>0.0988807775207929</v>
      </c>
      <c r="F1295" s="19" t="n">
        <f aca="false">IF(D1295&lt;(Assumptions!$E$7-Assumptions!$D$7)/(Assumptions!$F$7-Assumptions!$D$7),Assumptions!$D$7+SQRT(D1295*(Assumptions!$F$7-Assumptions!$D$7)*(Assumptions!$E$7-Assumptions!$D$7)),Assumptions!$F$7-SQRT((1-D1295)*(Assumptions!$F$7-Assumptions!$D$7)*(Assumptions!$F$7-Assumptions!$E$7)))</f>
        <v>0.401990043667506</v>
      </c>
      <c r="G1295" s="19" t="n">
        <f aca="false">MIN(Assumptions!$D$24,MAX(Assumptions!$D$23,Assumptions!$D$8+Assumptions!$E$8*'Random Draws'!E1295))</f>
        <v>0.0941594105724</v>
      </c>
      <c r="H1295" s="19" t="n">
        <f aca="false">IF('Random Draws'!F1295&lt;(Assumptions!$E$9-Assumptions!$D$9)/(Assumptions!$F$9-Assumptions!$D$9),Assumptions!$D$9+SQRT('Random Draws'!F1295*(Assumptions!$F$9-Assumptions!$D$9)*(Assumptions!$E$9-Assumptions!$D$9)),Assumptions!$F$9-SQRT((1-'Random Draws'!F1295)*(Assumptions!$F$9-Assumptions!$D$9)*(Assumptions!$F$9-Assumptions!$E$9)))</f>
        <v>0.309063915936696</v>
      </c>
      <c r="I1295" s="19" t="n">
        <f aca="false">IF('Random Draws'!G1295&lt;(Assumptions!$E$10-Assumptions!$D$10)/(Assumptions!$F$10-Assumptions!$D$10),Assumptions!$D$10+SQRT('Random Draws'!G1295*(Assumptions!$F$10-Assumptions!$D$10)*(Assumptions!$E$10-Assumptions!$D$10)),Assumptions!$F$10-SQRT((1-'Random Draws'!G1295)*(Assumptions!$F$10-Assumptions!$D$10)*(Assumptions!$F$10-Assumptions!$E$10)))</f>
        <v>0.0176848228314841</v>
      </c>
      <c r="J1295" s="19" t="n">
        <f aca="false">IF('Random Draws'!H1295&lt;(Assumptions!$E$11-Assumptions!$D$11)/(Assumptions!$F$11-Assumptions!$D$11),Assumptions!$D$11+SQRT('Random Draws'!H1295*(Assumptions!$F$11-Assumptions!$D$11)*(Assumptions!$E$11-Assumptions!$D$11)),Assumptions!$F$11-SQRT((1-'Random Draws'!H1295)*(Assumptions!$F$11-Assumptions!$D$11)*(Assumptions!$F$11-Assumptions!$E$11)))</f>
        <v>0.129487939264983</v>
      </c>
      <c r="K1295" s="19" t="n">
        <f aca="false">MAX(G1295,I1295+Assumptions!$D$21)</f>
        <v>0.0941594105724</v>
      </c>
      <c r="L1295" s="28" t="n">
        <f aca="false">(F1295-Assumptions!$D$15)*(1-H1295)+Assumptions!$D$15-J1295</f>
        <v>0.188439796410851</v>
      </c>
      <c r="M1295" s="21" t="n">
        <f aca="false">Assumptions!$D$14*(1+E1295)^1*L1295-Assumptions!$D$14*(1+E1295)^0*E1295*Assumptions!$D$16</f>
        <v>29.5954347671779</v>
      </c>
      <c r="N1295" s="21" t="n">
        <f aca="false">Assumptions!$D$14*(1+E1295)^2*L1295-Assumptions!$D$14*(1+E1295)^1*E1295*Assumptions!$D$16</f>
        <v>32.5218543680224</v>
      </c>
      <c r="O1295" s="21" t="n">
        <f aca="false">Assumptions!$D$14*(1+E1295)^3*L1295-Assumptions!$D$14*(1+E1295)^2*E1295*Assumptions!$D$16</f>
        <v>35.7376406143504</v>
      </c>
      <c r="P1295" s="21" t="n">
        <f aca="false">Assumptions!$D$14*(1+E1295)^4*L1295-Assumptions!$D$14*(1+E1295)^3*E1295*Assumptions!$D$16</f>
        <v>39.2714063050561</v>
      </c>
      <c r="Q1295" s="21" t="n">
        <f aca="false">Assumptions!$D$14*(1+E1295)^5*L1295-Assumptions!$D$14*(1+E1295)^4*E1295*Assumptions!$D$16</f>
        <v>43.154593494835</v>
      </c>
      <c r="R1295" s="21" t="n">
        <f aca="false">M1295/(1+K1295)+N1295/(1+K1295)^2+O1295/(1+K1295)^3+P1295/(1+K1295)^4+Q1295/(1+K1295)^5</f>
        <v>136.415001866836</v>
      </c>
      <c r="S1295" s="21" t="n">
        <f aca="false">Q1295*(1+I1295)/(K1295-I1295)</f>
        <v>574.279327715273</v>
      </c>
      <c r="T1295" s="21" t="n">
        <f aca="false">R1295+S1295/(1+K1295)^5</f>
        <v>502.616556360983</v>
      </c>
      <c r="U1295" s="8" t="n">
        <f aca="false">(T1295-Assumptions!$D$17)/Assumptions!$D$18</f>
        <v>12.7046622544393</v>
      </c>
    </row>
    <row r="1296" customFormat="false" ht="15" hidden="false" customHeight="false" outlineLevel="0" collapsed="false">
      <c r="B1296" s="2" t="n">
        <v>1291</v>
      </c>
      <c r="C1296" s="27" t="n">
        <f aca="false">NORMSDIST('Random Draws'!C1296)</f>
        <v>0.311629302633674</v>
      </c>
      <c r="D1296" s="27" t="n">
        <f aca="false">NORMSDIST(Assumptions!$D$22*'Random Draws'!C1296+SQRT(1-Assumptions!$D$22^2)*'Random Draws'!D1296)</f>
        <v>0.951711110653412</v>
      </c>
      <c r="E1296" s="19" t="n">
        <f aca="false">IF(C1296&lt;(Assumptions!$E$6-Assumptions!$D$6)/(Assumptions!$F$6-Assumptions!$D$6),Assumptions!$D$6+SQRT(C1296*(Assumptions!$F$6-Assumptions!$D$6)*(Assumptions!$E$6-Assumptions!$D$6)),Assumptions!$F$6-SQRT((1-C1296)*(Assumptions!$F$6-Assumptions!$D$6)*(Assumptions!$F$6-Assumptions!$E$6)))</f>
        <v>0.079473364604102</v>
      </c>
      <c r="F1296" s="19" t="n">
        <f aca="false">IF(D1296&lt;(Assumptions!$E$7-Assumptions!$D$7)/(Assumptions!$F$7-Assumptions!$D$7),Assumptions!$D$7+SQRT(D1296*(Assumptions!$F$7-Assumptions!$D$7)*(Assumptions!$E$7-Assumptions!$D$7)),Assumptions!$F$7-SQRT((1-D1296)*(Assumptions!$F$7-Assumptions!$D$7)*(Assumptions!$F$7-Assumptions!$E$7)))</f>
        <v>0.446101958505374</v>
      </c>
      <c r="G1296" s="19" t="n">
        <f aca="false">MIN(Assumptions!$D$24,MAX(Assumptions!$D$23,Assumptions!$D$8+Assumptions!$E$8*'Random Draws'!E1296))</f>
        <v>0.076588104481633</v>
      </c>
      <c r="H1296" s="19" t="n">
        <f aca="false">IF('Random Draws'!F1296&lt;(Assumptions!$E$9-Assumptions!$D$9)/(Assumptions!$F$9-Assumptions!$D$9),Assumptions!$D$9+SQRT('Random Draws'!F1296*(Assumptions!$F$9-Assumptions!$D$9)*(Assumptions!$E$9-Assumptions!$D$9)),Assumptions!$F$9-SQRT((1-'Random Draws'!F1296)*(Assumptions!$F$9-Assumptions!$D$9)*(Assumptions!$F$9-Assumptions!$E$9)))</f>
        <v>0.301680053353863</v>
      </c>
      <c r="I1296" s="19" t="n">
        <f aca="false">IF('Random Draws'!G1296&lt;(Assumptions!$E$10-Assumptions!$D$10)/(Assumptions!$F$10-Assumptions!$D$10),Assumptions!$D$10+SQRT('Random Draws'!G1296*(Assumptions!$F$10-Assumptions!$D$10)*(Assumptions!$E$10-Assumptions!$D$10)),Assumptions!$F$10-SQRT((1-'Random Draws'!G1296)*(Assumptions!$F$10-Assumptions!$D$10)*(Assumptions!$F$10-Assumptions!$E$10)))</f>
        <v>0.0187883501528842</v>
      </c>
      <c r="J1296" s="19" t="n">
        <f aca="false">IF('Random Draws'!H1296&lt;(Assumptions!$E$11-Assumptions!$D$11)/(Assumptions!$F$11-Assumptions!$D$11),Assumptions!$D$11+SQRT('Random Draws'!H1296*(Assumptions!$F$11-Assumptions!$D$11)*(Assumptions!$E$11-Assumptions!$D$11)),Assumptions!$F$11-SQRT((1-'Random Draws'!H1296)*(Assumptions!$F$11-Assumptions!$D$11)*(Assumptions!$F$11-Assumptions!$E$11)))</f>
        <v>0.157839225058767</v>
      </c>
      <c r="K1296" s="19" t="n">
        <f aca="false">MAX(G1296,I1296+Assumptions!$D$21)</f>
        <v>0.076588104481633</v>
      </c>
      <c r="L1296" s="28" t="n">
        <f aca="false">(F1296-Assumptions!$D$15)*(1-H1296)+Assumptions!$D$15-J1296</f>
        <v>0.192901077739445</v>
      </c>
      <c r="M1296" s="21" t="n">
        <f aca="false">Assumptions!$D$14*(1+E1296)^1*L1296-Assumptions!$D$14*(1+E1296)^0*E1296*Assumptions!$D$16</f>
        <v>29.8478693003298</v>
      </c>
      <c r="N1296" s="21" t="n">
        <f aca="false">Assumptions!$D$14*(1+E1296)^2*L1296-Assumptions!$D$14*(1+E1296)^1*E1296*Assumptions!$D$16</f>
        <v>32.2199798998905</v>
      </c>
      <c r="O1296" s="21" t="n">
        <f aca="false">Assumptions!$D$14*(1+E1296)^3*L1296-Assumptions!$D$14*(1+E1296)^2*E1296*Assumptions!$D$16</f>
        <v>34.7806101100113</v>
      </c>
      <c r="P1296" s="21" t="n">
        <f aca="false">Assumptions!$D$14*(1+E1296)^4*L1296-Assumptions!$D$14*(1+E1296)^3*E1296*Assumptions!$D$16</f>
        <v>37.5447422184374</v>
      </c>
      <c r="Q1296" s="21" t="n">
        <f aca="false">Assumptions!$D$14*(1+E1296)^5*L1296-Assumptions!$D$14*(1+E1296)^4*E1296*Assumptions!$D$16</f>
        <v>40.5285492057303</v>
      </c>
      <c r="R1296" s="21" t="n">
        <f aca="false">M1296/(1+K1296)+N1296/(1+K1296)^2+O1296/(1+K1296)^3+P1296/(1+K1296)^4+Q1296/(1+K1296)^5</f>
        <v>139.367522785653</v>
      </c>
      <c r="S1296" s="21" t="n">
        <f aca="false">Q1296*(1+I1296)/(K1296-I1296)</f>
        <v>714.363136295527</v>
      </c>
      <c r="T1296" s="21" t="n">
        <f aca="false">R1296+S1296/(1+K1296)^5</f>
        <v>633.304057970262</v>
      </c>
      <c r="U1296" s="8" t="n">
        <f aca="false">(T1296-Assumptions!$D$17)/Assumptions!$D$18</f>
        <v>17.9321623188105</v>
      </c>
    </row>
    <row r="1297" customFormat="false" ht="15" hidden="false" customHeight="false" outlineLevel="0" collapsed="false">
      <c r="B1297" s="2" t="n">
        <v>1292</v>
      </c>
      <c r="C1297" s="27" t="n">
        <f aca="false">NORMSDIST('Random Draws'!C1297)</f>
        <v>0.766895827261973</v>
      </c>
      <c r="D1297" s="27" t="n">
        <f aca="false">NORMSDIST(Assumptions!$D$22*'Random Draws'!C1297+SQRT(1-Assumptions!$D$22^2)*'Random Draws'!D1297)</f>
        <v>0.0744235975856829</v>
      </c>
      <c r="E1297" s="19" t="n">
        <f aca="false">IF(C1297&lt;(Assumptions!$E$6-Assumptions!$D$6)/(Assumptions!$F$6-Assumptions!$D$6),Assumptions!$D$6+SQRT(C1297*(Assumptions!$F$6-Assumptions!$D$6)*(Assumptions!$E$6-Assumptions!$D$6)),Assumptions!$F$6-SQRT((1-C1297)*(Assumptions!$F$6-Assumptions!$D$6)*(Assumptions!$F$6-Assumptions!$E$6)))</f>
        <v>0.105860274405172</v>
      </c>
      <c r="F1297" s="19" t="n">
        <f aca="false">IF(D1297&lt;(Assumptions!$E$7-Assumptions!$D$7)/(Assumptions!$F$7-Assumptions!$D$7),Assumptions!$D$7+SQRT(D1297*(Assumptions!$F$7-Assumptions!$D$7)*(Assumptions!$E$7-Assumptions!$D$7)),Assumptions!$F$7-SQRT((1-D1297)*(Assumptions!$F$7-Assumptions!$D$7)*(Assumptions!$F$7-Assumptions!$E$7)))</f>
        <v>0.381131530600364</v>
      </c>
      <c r="G1297" s="19" t="n">
        <f aca="false">MIN(Assumptions!$D$24,MAX(Assumptions!$D$23,Assumptions!$D$8+Assumptions!$E$8*'Random Draws'!E1297))</f>
        <v>0.066341680079529</v>
      </c>
      <c r="H1297" s="19" t="n">
        <f aca="false">IF('Random Draws'!F1297&lt;(Assumptions!$E$9-Assumptions!$D$9)/(Assumptions!$F$9-Assumptions!$D$9),Assumptions!$D$9+SQRT('Random Draws'!F1297*(Assumptions!$F$9-Assumptions!$D$9)*(Assumptions!$E$9-Assumptions!$D$9)),Assumptions!$F$9-SQRT((1-'Random Draws'!F1297)*(Assumptions!$F$9-Assumptions!$D$9)*(Assumptions!$F$9-Assumptions!$E$9)))</f>
        <v>0.302900921195477</v>
      </c>
      <c r="I1297" s="19" t="n">
        <f aca="false">IF('Random Draws'!G1297&lt;(Assumptions!$E$10-Assumptions!$D$10)/(Assumptions!$F$10-Assumptions!$D$10),Assumptions!$D$10+SQRT('Random Draws'!G1297*(Assumptions!$F$10-Assumptions!$D$10)*(Assumptions!$E$10-Assumptions!$D$10)),Assumptions!$F$10-SQRT((1-'Random Draws'!G1297)*(Assumptions!$F$10-Assumptions!$D$10)*(Assumptions!$F$10-Assumptions!$E$10)))</f>
        <v>0.0171123955080233</v>
      </c>
      <c r="J1297" s="19" t="n">
        <f aca="false">IF('Random Draws'!H1297&lt;(Assumptions!$E$11-Assumptions!$D$11)/(Assumptions!$F$11-Assumptions!$D$11),Assumptions!$D$11+SQRT('Random Draws'!H1297*(Assumptions!$F$11-Assumptions!$D$11)*(Assumptions!$E$11-Assumptions!$D$11)),Assumptions!$F$11-SQRT((1-'Random Draws'!H1297)*(Assumptions!$F$11-Assumptions!$D$11)*(Assumptions!$F$11-Assumptions!$E$11)))</f>
        <v>0.147223490231342</v>
      </c>
      <c r="K1297" s="19" t="n">
        <f aca="false">MAX(G1297,I1297+Assumptions!$D$21)</f>
        <v>0.066341680079529</v>
      </c>
      <c r="L1297" s="28" t="n">
        <f aca="false">(F1297-Assumptions!$D$15)*(1-H1297)+Assumptions!$D$15-J1297</f>
        <v>0.157840068408941</v>
      </c>
      <c r="M1297" s="21" t="n">
        <f aca="false">Assumptions!$D$14*(1+E1297)^1*L1297-Assumptions!$D$14*(1+E1297)^0*E1297*Assumptions!$D$16</f>
        <v>24.8491217039497</v>
      </c>
      <c r="N1297" s="21" t="n">
        <f aca="false">Assumptions!$D$14*(1+E1297)^2*L1297-Assumptions!$D$14*(1+E1297)^1*E1297*Assumptions!$D$16</f>
        <v>27.4796565462573</v>
      </c>
      <c r="O1297" s="21" t="n">
        <f aca="false">Assumptions!$D$14*(1+E1297)^3*L1297-Assumptions!$D$14*(1+E1297)^2*E1297*Assumptions!$D$16</f>
        <v>30.388660528804</v>
      </c>
      <c r="P1297" s="21" t="n">
        <f aca="false">Assumptions!$D$14*(1+E1297)^4*L1297-Assumptions!$D$14*(1+E1297)^3*E1297*Assumptions!$D$16</f>
        <v>33.6056124711888</v>
      </c>
      <c r="Q1297" s="21" t="n">
        <f aca="false">Assumptions!$D$14*(1+E1297)^5*L1297-Assumptions!$D$14*(1+E1297)^4*E1297*Assumptions!$D$16</f>
        <v>37.1631118289427</v>
      </c>
      <c r="R1297" s="21" t="n">
        <f aca="false">M1297/(1+K1297)+N1297/(1+K1297)^2+O1297/(1+K1297)^3+P1297/(1+K1297)^4+Q1297/(1+K1297)^5</f>
        <v>125.477928923531</v>
      </c>
      <c r="S1297" s="21" t="n">
        <f aca="false">Q1297*(1+I1297)/(K1297-I1297)</f>
        <v>767.816595871208</v>
      </c>
      <c r="T1297" s="21" t="n">
        <f aca="false">R1297+S1297/(1+K1297)^5</f>
        <v>682.375816955105</v>
      </c>
      <c r="U1297" s="8" t="n">
        <f aca="false">(T1297-Assumptions!$D$17)/Assumptions!$D$18</f>
        <v>19.8950326782042</v>
      </c>
    </row>
    <row r="1298" customFormat="false" ht="15" hidden="false" customHeight="false" outlineLevel="0" collapsed="false">
      <c r="B1298" s="2" t="n">
        <v>1293</v>
      </c>
      <c r="C1298" s="27" t="n">
        <f aca="false">NORMSDIST('Random Draws'!C1298)</f>
        <v>0.917965845913994</v>
      </c>
      <c r="D1298" s="27" t="n">
        <f aca="false">NORMSDIST(Assumptions!$D$22*'Random Draws'!C1298+SQRT(1-Assumptions!$D$22^2)*'Random Draws'!D1298)</f>
        <v>0.876183050446995</v>
      </c>
      <c r="E1298" s="19" t="n">
        <f aca="false">IF(C1298&lt;(Assumptions!$E$6-Assumptions!$D$6)/(Assumptions!$F$6-Assumptions!$D$6),Assumptions!$D$6+SQRT(C1298*(Assumptions!$F$6-Assumptions!$D$6)*(Assumptions!$E$6-Assumptions!$D$6)),Assumptions!$F$6-SQRT((1-C1298)*(Assumptions!$F$6-Assumptions!$D$6)*(Assumptions!$F$6-Assumptions!$E$6)))</f>
        <v>0.119747326832489</v>
      </c>
      <c r="F1298" s="19" t="n">
        <f aca="false">IF(D1298&lt;(Assumptions!$E$7-Assumptions!$D$7)/(Assumptions!$F$7-Assumptions!$D$7),Assumptions!$D$7+SQRT(D1298*(Assumptions!$F$7-Assumptions!$D$7)*(Assumptions!$E$7-Assumptions!$D$7)),Assumptions!$F$7-SQRT((1-D1298)*(Assumptions!$F$7-Assumptions!$D$7)*(Assumptions!$F$7-Assumptions!$E$7)))</f>
        <v>0.437745387035223</v>
      </c>
      <c r="G1298" s="19" t="n">
        <f aca="false">MIN(Assumptions!$D$24,MAX(Assumptions!$D$23,Assumptions!$D$8+Assumptions!$E$8*'Random Draws'!E1298))</f>
        <v>0.081709449218042</v>
      </c>
      <c r="H1298" s="19" t="n">
        <f aca="false">IF('Random Draws'!F1298&lt;(Assumptions!$E$9-Assumptions!$D$9)/(Assumptions!$F$9-Assumptions!$D$9),Assumptions!$D$9+SQRT('Random Draws'!F1298*(Assumptions!$F$9-Assumptions!$D$9)*(Assumptions!$E$9-Assumptions!$D$9)),Assumptions!$F$9-SQRT((1-'Random Draws'!F1298)*(Assumptions!$F$9-Assumptions!$D$9)*(Assumptions!$F$9-Assumptions!$E$9)))</f>
        <v>0.288031633507005</v>
      </c>
      <c r="I1298" s="19" t="n">
        <f aca="false">IF('Random Draws'!G1298&lt;(Assumptions!$E$10-Assumptions!$D$10)/(Assumptions!$F$10-Assumptions!$D$10),Assumptions!$D$10+SQRT('Random Draws'!G1298*(Assumptions!$F$10-Assumptions!$D$10)*(Assumptions!$E$10-Assumptions!$D$10)),Assumptions!$F$10-SQRT((1-'Random Draws'!G1298)*(Assumptions!$F$10-Assumptions!$D$10)*(Assumptions!$F$10-Assumptions!$E$10)))</f>
        <v>0.021757283906284</v>
      </c>
      <c r="J1298" s="19" t="n">
        <f aca="false">IF('Random Draws'!H1298&lt;(Assumptions!$E$11-Assumptions!$D$11)/(Assumptions!$F$11-Assumptions!$D$11),Assumptions!$D$11+SQRT('Random Draws'!H1298*(Assumptions!$F$11-Assumptions!$D$11)*(Assumptions!$E$11-Assumptions!$D$11)),Assumptions!$F$11-SQRT((1-'Random Draws'!H1298)*(Assumptions!$F$11-Assumptions!$D$11)*(Assumptions!$F$11-Assumptions!$E$11)))</f>
        <v>0.163664020482803</v>
      </c>
      <c r="K1298" s="19" t="n">
        <f aca="false">MAX(G1298,I1298+Assumptions!$D$21)</f>
        <v>0.081709449218042</v>
      </c>
      <c r="L1298" s="28" t="n">
        <f aca="false">(F1298-Assumptions!$D$15)*(1-H1298)+Assumptions!$D$15-J1298</f>
        <v>0.185440960020419</v>
      </c>
      <c r="M1298" s="21" t="n">
        <f aca="false">Assumptions!$D$14*(1+E1298)^1*L1298-Assumptions!$D$14*(1+E1298)^0*E1298*Assumptions!$D$16</f>
        <v>29.5879169221553</v>
      </c>
      <c r="N1298" s="21" t="n">
        <f aca="false">Assumptions!$D$14*(1+E1298)^2*L1298-Assumptions!$D$14*(1+E1298)^1*E1298*Assumptions!$D$16</f>
        <v>33.1309908801251</v>
      </c>
      <c r="O1298" s="21" t="n">
        <f aca="false">Assumptions!$D$14*(1+E1298)^3*L1298-Assumptions!$D$14*(1+E1298)^2*E1298*Assumptions!$D$16</f>
        <v>37.0983384733317</v>
      </c>
      <c r="P1298" s="21" t="n">
        <f aca="false">Assumptions!$D$14*(1+E1298)^4*L1298-Assumptions!$D$14*(1+E1298)^3*E1298*Assumptions!$D$16</f>
        <v>41.54076533544</v>
      </c>
      <c r="Q1298" s="21" t="n">
        <f aca="false">Assumptions!$D$14*(1+E1298)^5*L1298-Assumptions!$D$14*(1+E1298)^4*E1298*Assumptions!$D$16</f>
        <v>46.5151609389347</v>
      </c>
      <c r="R1298" s="21" t="n">
        <f aca="false">M1298/(1+K1298)+N1298/(1+K1298)^2+O1298/(1+K1298)^3+P1298/(1+K1298)^4+Q1298/(1+K1298)^5</f>
        <v>146.727389514489</v>
      </c>
      <c r="S1298" s="21" t="n">
        <f aca="false">Q1298*(1+I1298)/(K1298-I1298)</f>
        <v>792.752092510467</v>
      </c>
      <c r="T1298" s="21" t="n">
        <f aca="false">R1298+S1298/(1+K1298)^5</f>
        <v>682.011410976755</v>
      </c>
      <c r="U1298" s="8" t="n">
        <f aca="false">(T1298-Assumptions!$D$17)/Assumptions!$D$18</f>
        <v>19.8804564390702</v>
      </c>
    </row>
    <row r="1299" customFormat="false" ht="15" hidden="false" customHeight="false" outlineLevel="0" collapsed="false">
      <c r="B1299" s="2" t="n">
        <v>1294</v>
      </c>
      <c r="C1299" s="27" t="n">
        <f aca="false">NORMSDIST('Random Draws'!C1299)</f>
        <v>0.670941381897975</v>
      </c>
      <c r="D1299" s="27" t="n">
        <f aca="false">NORMSDIST(Assumptions!$D$22*'Random Draws'!C1299+SQRT(1-Assumptions!$D$22^2)*'Random Draws'!D1299)</f>
        <v>0.595201657984601</v>
      </c>
      <c r="E1299" s="19" t="n">
        <f aca="false">IF(C1299&lt;(Assumptions!$E$6-Assumptions!$D$6)/(Assumptions!$F$6-Assumptions!$D$6),Assumptions!$D$6+SQRT(C1299*(Assumptions!$F$6-Assumptions!$D$6)*(Assumptions!$E$6-Assumptions!$D$6)),Assumptions!$F$6-SQRT((1-C1299)*(Assumptions!$F$6-Assumptions!$D$6)*(Assumptions!$F$6-Assumptions!$E$6)))</f>
        <v>0.0994377874061322</v>
      </c>
      <c r="F1299" s="19" t="n">
        <f aca="false">IF(D1299&lt;(Assumptions!$E$7-Assumptions!$D$7)/(Assumptions!$F$7-Assumptions!$D$7),Assumptions!$D$7+SQRT(D1299*(Assumptions!$F$7-Assumptions!$D$7)*(Assumptions!$E$7-Assumptions!$D$7)),Assumptions!$F$7-SQRT((1-D1299)*(Assumptions!$F$7-Assumptions!$D$7)*(Assumptions!$F$7-Assumptions!$E$7)))</f>
        <v>0.419759601303118</v>
      </c>
      <c r="G1299" s="19" t="n">
        <f aca="false">MIN(Assumptions!$D$24,MAX(Assumptions!$D$23,Assumptions!$D$8+Assumptions!$E$8*'Random Draws'!E1299))</f>
        <v>0.086015406673996</v>
      </c>
      <c r="H1299" s="19" t="n">
        <f aca="false">IF('Random Draws'!F1299&lt;(Assumptions!$E$9-Assumptions!$D$9)/(Assumptions!$F$9-Assumptions!$D$9),Assumptions!$D$9+SQRT('Random Draws'!F1299*(Assumptions!$F$9-Assumptions!$D$9)*(Assumptions!$E$9-Assumptions!$D$9)),Assumptions!$F$9-SQRT((1-'Random Draws'!F1299)*(Assumptions!$F$9-Assumptions!$D$9)*(Assumptions!$F$9-Assumptions!$E$9)))</f>
        <v>0.267053274293679</v>
      </c>
      <c r="I1299" s="19" t="n">
        <f aca="false">IF('Random Draws'!G1299&lt;(Assumptions!$E$10-Assumptions!$D$10)/(Assumptions!$F$10-Assumptions!$D$10),Assumptions!$D$10+SQRT('Random Draws'!G1299*(Assumptions!$F$10-Assumptions!$D$10)*(Assumptions!$E$10-Assumptions!$D$10)),Assumptions!$F$10-SQRT((1-'Random Draws'!G1299)*(Assumptions!$F$10-Assumptions!$D$10)*(Assumptions!$F$10-Assumptions!$E$10)))</f>
        <v>0.01848695333489</v>
      </c>
      <c r="J1299" s="19" t="n">
        <f aca="false">IF('Random Draws'!H1299&lt;(Assumptions!$E$11-Assumptions!$D$11)/(Assumptions!$F$11-Assumptions!$D$11),Assumptions!$D$11+SQRT('Random Draws'!H1299*(Assumptions!$F$11-Assumptions!$D$11)*(Assumptions!$E$11-Assumptions!$D$11)),Assumptions!$F$11-SQRT((1-'Random Draws'!H1299)*(Assumptions!$F$11-Assumptions!$D$11)*(Assumptions!$F$11-Assumptions!$E$11)))</f>
        <v>0.183591260329119</v>
      </c>
      <c r="K1299" s="19" t="n">
        <f aca="false">MAX(G1299,I1299+Assumptions!$D$21)</f>
        <v>0.086015406673996</v>
      </c>
      <c r="L1299" s="28" t="n">
        <f aca="false">(F1299-Assumptions!$D$15)*(1-H1299)+Assumptions!$D$15-J1299</f>
        <v>0.15878709068797</v>
      </c>
      <c r="M1299" s="21" t="n">
        <f aca="false">Assumptions!$D$14*(1+E1299)^1*L1299-Assumptions!$D$14*(1+E1299)^0*E1299*Assumptions!$D$16</f>
        <v>24.881042134706</v>
      </c>
      <c r="N1299" s="21" t="n">
        <f aca="false">Assumptions!$D$14*(1+E1299)^2*L1299-Assumptions!$D$14*(1+E1299)^1*E1299*Assumptions!$D$16</f>
        <v>27.3551579129399</v>
      </c>
      <c r="O1299" s="21" t="n">
        <f aca="false">Assumptions!$D$14*(1+E1299)^3*L1299-Assumptions!$D$14*(1+E1299)^2*E1299*Assumptions!$D$16</f>
        <v>30.075294289948</v>
      </c>
      <c r="P1299" s="21" t="n">
        <f aca="false">Assumptions!$D$14*(1+E1299)^4*L1299-Assumptions!$D$14*(1+E1299)^3*E1299*Assumptions!$D$16</f>
        <v>33.0659150097287</v>
      </c>
      <c r="Q1299" s="21" t="n">
        <f aca="false">Assumptions!$D$14*(1+E1299)^5*L1299-Assumptions!$D$14*(1+E1299)^4*E1299*Assumptions!$D$16</f>
        <v>36.3539164368553</v>
      </c>
      <c r="R1299" s="21" t="n">
        <f aca="false">M1299/(1+K1299)+N1299/(1+K1299)^2+O1299/(1+K1299)^3+P1299/(1+K1299)^4+Q1299/(1+K1299)^5</f>
        <v>117.418751256504</v>
      </c>
      <c r="S1299" s="21" t="n">
        <f aca="false">Q1299*(1+I1299)/(K1299-I1299)</f>
        <v>548.302052878828</v>
      </c>
      <c r="T1299" s="21" t="n">
        <f aca="false">R1299+S1299/(1+K1299)^5</f>
        <v>480.363017626248</v>
      </c>
      <c r="U1299" s="8" t="n">
        <f aca="false">(T1299-Assumptions!$D$17)/Assumptions!$D$18</f>
        <v>11.8145207050499</v>
      </c>
    </row>
    <row r="1300" customFormat="false" ht="15" hidden="false" customHeight="false" outlineLevel="0" collapsed="false">
      <c r="B1300" s="2" t="n">
        <v>1295</v>
      </c>
      <c r="C1300" s="27" t="n">
        <f aca="false">NORMSDIST('Random Draws'!C1300)</f>
        <v>0.330267118100444</v>
      </c>
      <c r="D1300" s="27" t="n">
        <f aca="false">NORMSDIST(Assumptions!$D$22*'Random Draws'!C1300+SQRT(1-Assumptions!$D$22^2)*'Random Draws'!D1300)</f>
        <v>0.448263581024048</v>
      </c>
      <c r="E1300" s="19" t="n">
        <f aca="false">IF(C1300&lt;(Assumptions!$E$6-Assumptions!$D$6)/(Assumptions!$F$6-Assumptions!$D$6),Assumptions!$D$6+SQRT(C1300*(Assumptions!$F$6-Assumptions!$D$6)*(Assumptions!$E$6-Assumptions!$D$6)),Assumptions!$F$6-SQRT((1-C1300)*(Assumptions!$F$6-Assumptions!$D$6)*(Assumptions!$F$6-Assumptions!$E$6)))</f>
        <v>0.0806366286803202</v>
      </c>
      <c r="F1300" s="19" t="n">
        <f aca="false">IF(D1300&lt;(Assumptions!$E$7-Assumptions!$D$7)/(Assumptions!$F$7-Assumptions!$D$7),Assumptions!$D$7+SQRT(D1300*(Assumptions!$F$7-Assumptions!$D$7)*(Assumptions!$E$7-Assumptions!$D$7)),Assumptions!$F$7-SQRT((1-D1300)*(Assumptions!$F$7-Assumptions!$D$7)*(Assumptions!$F$7-Assumptions!$E$7)))</f>
        <v>0.411861175132697</v>
      </c>
      <c r="G1300" s="19" t="n">
        <f aca="false">MIN(Assumptions!$D$24,MAX(Assumptions!$D$23,Assumptions!$D$8+Assumptions!$E$8*'Random Draws'!E1300))</f>
        <v>0.085154211195908</v>
      </c>
      <c r="H1300" s="19" t="n">
        <f aca="false">IF('Random Draws'!F1300&lt;(Assumptions!$E$9-Assumptions!$D$9)/(Assumptions!$F$9-Assumptions!$D$9),Assumptions!$D$9+SQRT('Random Draws'!F1300*(Assumptions!$F$9-Assumptions!$D$9)*(Assumptions!$E$9-Assumptions!$D$9)),Assumptions!$F$9-SQRT((1-'Random Draws'!F1300)*(Assumptions!$F$9-Assumptions!$D$9)*(Assumptions!$F$9-Assumptions!$E$9)))</f>
        <v>0.25017786447258</v>
      </c>
      <c r="I1300" s="19" t="n">
        <f aca="false">IF('Random Draws'!G1300&lt;(Assumptions!$E$10-Assumptions!$D$10)/(Assumptions!$F$10-Assumptions!$D$10),Assumptions!$D$10+SQRT('Random Draws'!G1300*(Assumptions!$F$10-Assumptions!$D$10)*(Assumptions!$E$10-Assumptions!$D$10)),Assumptions!$F$10-SQRT((1-'Random Draws'!G1300)*(Assumptions!$F$10-Assumptions!$D$10)*(Assumptions!$F$10-Assumptions!$E$10)))</f>
        <v>0.0204724685729598</v>
      </c>
      <c r="J1300" s="19" t="n">
        <f aca="false">IF('Random Draws'!H1300&lt;(Assumptions!$E$11-Assumptions!$D$11)/(Assumptions!$F$11-Assumptions!$D$11),Assumptions!$D$11+SQRT('Random Draws'!H1300*(Assumptions!$F$11-Assumptions!$D$11)*(Assumptions!$E$11-Assumptions!$D$11)),Assumptions!$F$11-SQRT((1-'Random Draws'!H1300)*(Assumptions!$F$11-Assumptions!$D$11)*(Assumptions!$F$11-Assumptions!$E$11)))</f>
        <v>0.167092589222492</v>
      </c>
      <c r="K1300" s="19" t="n">
        <f aca="false">MAX(G1300,I1300+Assumptions!$D$21)</f>
        <v>0.085154211195908</v>
      </c>
      <c r="L1300" s="28" t="n">
        <f aca="false">(F1300-Assumptions!$D$15)*(1-H1300)+Assumptions!$D$15-J1300</f>
        <v>0.174253159037776</v>
      </c>
      <c r="M1300" s="21" t="n">
        <f aca="false">Assumptions!$D$14*(1+E1300)^1*L1300-Assumptions!$D$14*(1+E1300)^0*E1300*Assumptions!$D$16</f>
        <v>26.9533608815648</v>
      </c>
      <c r="N1300" s="21" t="n">
        <f aca="false">Assumptions!$D$14*(1+E1300)^2*L1300-Assumptions!$D$14*(1+E1300)^1*E1300*Assumptions!$D$16</f>
        <v>29.1267890346582</v>
      </c>
      <c r="O1300" s="21" t="n">
        <f aca="false">Assumptions!$D$14*(1+E1300)^3*L1300-Assumptions!$D$14*(1+E1300)^2*E1300*Assumptions!$D$16</f>
        <v>31.475475106696</v>
      </c>
      <c r="P1300" s="21" t="n">
        <f aca="false">Assumptions!$D$14*(1+E1300)^4*L1300-Assumptions!$D$14*(1+E1300)^3*E1300*Assumptions!$D$16</f>
        <v>34.0135513054113</v>
      </c>
      <c r="Q1300" s="21" t="n">
        <f aca="false">Assumptions!$D$14*(1+E1300)^5*L1300-Assumptions!$D$14*(1+E1300)^4*E1300*Assumptions!$D$16</f>
        <v>36.7562894121248</v>
      </c>
      <c r="R1300" s="21" t="n">
        <f aca="false">M1300/(1+K1300)+N1300/(1+K1300)^2+O1300/(1+K1300)^3+P1300/(1+K1300)^4+Q1300/(1+K1300)^5</f>
        <v>123.161643757494</v>
      </c>
      <c r="S1300" s="21" t="n">
        <f aca="false">Q1300*(1+I1300)/(K1300-I1300)</f>
        <v>579.897508492072</v>
      </c>
      <c r="T1300" s="21" t="n">
        <f aca="false">R1300+S1300/(1+K1300)^5</f>
        <v>508.54587633007</v>
      </c>
      <c r="U1300" s="8" t="n">
        <f aca="false">(T1300-Assumptions!$D$17)/Assumptions!$D$18</f>
        <v>12.9418350532028</v>
      </c>
    </row>
    <row r="1301" customFormat="false" ht="15" hidden="false" customHeight="false" outlineLevel="0" collapsed="false">
      <c r="B1301" s="2" t="n">
        <v>1296</v>
      </c>
      <c r="C1301" s="27" t="n">
        <f aca="false">NORMSDIST('Random Draws'!C1301)</f>
        <v>0.557871496799125</v>
      </c>
      <c r="D1301" s="27" t="n">
        <f aca="false">NORMSDIST(Assumptions!$D$22*'Random Draws'!C1301+SQRT(1-Assumptions!$D$22^2)*'Random Draws'!D1301)</f>
        <v>0.528192317381534</v>
      </c>
      <c r="E1301" s="19" t="n">
        <f aca="false">IF(C1301&lt;(Assumptions!$E$6-Assumptions!$D$6)/(Assumptions!$F$6-Assumptions!$D$6),Assumptions!$D$6+SQRT(C1301*(Assumptions!$F$6-Assumptions!$D$6)*(Assumptions!$E$6-Assumptions!$D$6)),Assumptions!$F$6-SQRT((1-C1301)*(Assumptions!$F$6-Assumptions!$D$6)*(Assumptions!$F$6-Assumptions!$E$6)))</f>
        <v>0.0929825296724252</v>
      </c>
      <c r="F1301" s="19" t="n">
        <f aca="false">IF(D1301&lt;(Assumptions!$E$7-Assumptions!$D$7)/(Assumptions!$F$7-Assumptions!$D$7),Assumptions!$D$7+SQRT(D1301*(Assumptions!$F$7-Assumptions!$D$7)*(Assumptions!$E$7-Assumptions!$D$7)),Assumptions!$F$7-SQRT((1-D1301)*(Assumptions!$F$7-Assumptions!$D$7)*(Assumptions!$F$7-Assumptions!$E$7)))</f>
        <v>0.41629523873552</v>
      </c>
      <c r="G1301" s="19" t="n">
        <f aca="false">MIN(Assumptions!$D$24,MAX(Assumptions!$D$23,Assumptions!$D$8+Assumptions!$E$8*'Random Draws'!E1301))</f>
        <v>0.070336121367861</v>
      </c>
      <c r="H1301" s="19" t="n">
        <f aca="false">IF('Random Draws'!F1301&lt;(Assumptions!$E$9-Assumptions!$D$9)/(Assumptions!$F$9-Assumptions!$D$9),Assumptions!$D$9+SQRT('Random Draws'!F1301*(Assumptions!$F$9-Assumptions!$D$9)*(Assumptions!$E$9-Assumptions!$D$9)),Assumptions!$F$9-SQRT((1-'Random Draws'!F1301)*(Assumptions!$F$9-Assumptions!$D$9)*(Assumptions!$F$9-Assumptions!$E$9)))</f>
        <v>0.256689725826873</v>
      </c>
      <c r="I1301" s="19" t="n">
        <f aca="false">IF('Random Draws'!G1301&lt;(Assumptions!$E$10-Assumptions!$D$10)/(Assumptions!$F$10-Assumptions!$D$10),Assumptions!$D$10+SQRT('Random Draws'!G1301*(Assumptions!$F$10-Assumptions!$D$10)*(Assumptions!$E$10-Assumptions!$D$10)),Assumptions!$F$10-SQRT((1-'Random Draws'!G1301)*(Assumptions!$F$10-Assumptions!$D$10)*(Assumptions!$F$10-Assumptions!$E$10)))</f>
        <v>0.018028627529874</v>
      </c>
      <c r="J1301" s="19" t="n">
        <f aca="false">IF('Random Draws'!H1301&lt;(Assumptions!$E$11-Assumptions!$D$11)/(Assumptions!$F$11-Assumptions!$D$11),Assumptions!$D$11+SQRT('Random Draws'!H1301*(Assumptions!$F$11-Assumptions!$D$11)*(Assumptions!$E$11-Assumptions!$D$11)),Assumptions!$F$11-SQRT((1-'Random Draws'!H1301)*(Assumptions!$F$11-Assumptions!$D$11)*(Assumptions!$F$11-Assumptions!$E$11)))</f>
        <v>0.137412802150831</v>
      </c>
      <c r="K1301" s="19" t="n">
        <f aca="false">MAX(G1301,I1301+Assumptions!$D$21)</f>
        <v>0.070336121367861</v>
      </c>
      <c r="L1301" s="28" t="n">
        <f aca="false">(F1301-Assumptions!$D$15)*(1-H1301)+Assumptions!$D$15-J1301</f>
        <v>0.205393390248129</v>
      </c>
      <c r="M1301" s="21" t="n">
        <f aca="false">Assumptions!$D$14*(1+E1301)^1*L1301-Assumptions!$D$14*(1+E1301)^0*E1301*Assumptions!$D$16</f>
        <v>32.1467771473773</v>
      </c>
      <c r="N1301" s="21" t="n">
        <f aca="false">Assumptions!$D$14*(1+E1301)^2*L1301-Assumptions!$D$14*(1+E1301)^1*E1301*Assumptions!$D$16</f>
        <v>35.1358658073561</v>
      </c>
      <c r="O1301" s="21" t="n">
        <f aca="false">Assumptions!$D$14*(1+E1301)^3*L1301-Assumptions!$D$14*(1+E1301)^2*E1301*Assumptions!$D$16</f>
        <v>38.402887492355</v>
      </c>
      <c r="P1301" s="21" t="n">
        <f aca="false">Assumptions!$D$14*(1+E1301)^4*L1301-Assumptions!$D$14*(1+E1301)^3*E1301*Assumptions!$D$16</f>
        <v>41.9736851181197</v>
      </c>
      <c r="Q1301" s="21" t="n">
        <f aca="false">Assumptions!$D$14*(1+E1301)^5*L1301-Assumptions!$D$14*(1+E1301)^4*E1301*Assumptions!$D$16</f>
        <v>45.8765045400763</v>
      </c>
      <c r="R1301" s="21" t="n">
        <f aca="false">M1301/(1+K1301)+N1301/(1+K1301)^2+O1301/(1+K1301)^3+P1301/(1+K1301)^4+Q1301/(1+K1301)^5</f>
        <v>156.662013972118</v>
      </c>
      <c r="S1301" s="21" t="n">
        <f aca="false">Q1301*(1+I1301)/(K1301-I1301)</f>
        <v>892.866232464851</v>
      </c>
      <c r="T1301" s="21" t="n">
        <f aca="false">R1301+S1301/(1+K1301)^5</f>
        <v>792.264354891642</v>
      </c>
      <c r="U1301" s="8" t="n">
        <f aca="false">(T1301-Assumptions!$D$17)/Assumptions!$D$18</f>
        <v>24.2905741956657</v>
      </c>
    </row>
    <row r="1302" customFormat="false" ht="15" hidden="false" customHeight="false" outlineLevel="0" collapsed="false">
      <c r="B1302" s="2" t="n">
        <v>1297</v>
      </c>
      <c r="C1302" s="27" t="n">
        <f aca="false">NORMSDIST('Random Draws'!C1302)</f>
        <v>0.572850628256861</v>
      </c>
      <c r="D1302" s="27" t="n">
        <f aca="false">NORMSDIST(Assumptions!$D$22*'Random Draws'!C1302+SQRT(1-Assumptions!$D$22^2)*'Random Draws'!D1302)</f>
        <v>0.388099229068077</v>
      </c>
      <c r="E1302" s="19" t="n">
        <f aca="false">IF(C1302&lt;(Assumptions!$E$6-Assumptions!$D$6)/(Assumptions!$F$6-Assumptions!$D$6),Assumptions!$D$6+SQRT(C1302*(Assumptions!$F$6-Assumptions!$D$6)*(Assumptions!$E$6-Assumptions!$D$6)),Assumptions!$F$6-SQRT((1-C1302)*(Assumptions!$F$6-Assumptions!$D$6)*(Assumptions!$F$6-Assumptions!$E$6)))</f>
        <v>0.093785858671661</v>
      </c>
      <c r="F1302" s="19" t="n">
        <f aca="false">IF(D1302&lt;(Assumptions!$E$7-Assumptions!$D$7)/(Assumptions!$F$7-Assumptions!$D$7),Assumptions!$D$7+SQRT(D1302*(Assumptions!$F$7-Assumptions!$D$7)*(Assumptions!$E$7-Assumptions!$D$7)),Assumptions!$F$7-SQRT((1-D1302)*(Assumptions!$F$7-Assumptions!$D$7)*(Assumptions!$F$7-Assumptions!$E$7)))</f>
        <v>0.408255521698646</v>
      </c>
      <c r="G1302" s="19" t="n">
        <f aca="false">MIN(Assumptions!$D$24,MAX(Assumptions!$D$23,Assumptions!$D$8+Assumptions!$E$8*'Random Draws'!E1302))</f>
        <v>0.088773477661756</v>
      </c>
      <c r="H1302" s="19" t="n">
        <f aca="false">IF('Random Draws'!F1302&lt;(Assumptions!$E$9-Assumptions!$D$9)/(Assumptions!$F$9-Assumptions!$D$9),Assumptions!$D$9+SQRT('Random Draws'!F1302*(Assumptions!$F$9-Assumptions!$D$9)*(Assumptions!$E$9-Assumptions!$D$9)),Assumptions!$F$9-SQRT((1-'Random Draws'!F1302)*(Assumptions!$F$9-Assumptions!$D$9)*(Assumptions!$F$9-Assumptions!$E$9)))</f>
        <v>0.289077539371004</v>
      </c>
      <c r="I1302" s="19" t="n">
        <f aca="false">IF('Random Draws'!G1302&lt;(Assumptions!$E$10-Assumptions!$D$10)/(Assumptions!$F$10-Assumptions!$D$10),Assumptions!$D$10+SQRT('Random Draws'!G1302*(Assumptions!$F$10-Assumptions!$D$10)*(Assumptions!$E$10-Assumptions!$D$10)),Assumptions!$F$10-SQRT((1-'Random Draws'!G1302)*(Assumptions!$F$10-Assumptions!$D$10)*(Assumptions!$F$10-Assumptions!$E$10)))</f>
        <v>0.0166560737421058</v>
      </c>
      <c r="J1302" s="19" t="n">
        <f aca="false">IF('Random Draws'!H1302&lt;(Assumptions!$E$11-Assumptions!$D$11)/(Assumptions!$F$11-Assumptions!$D$11),Assumptions!$D$11+SQRT('Random Draws'!H1302*(Assumptions!$F$11-Assumptions!$D$11)*(Assumptions!$E$11-Assumptions!$D$11)),Assumptions!$F$11-SQRT((1-'Random Draws'!H1302)*(Assumptions!$F$11-Assumptions!$D$11)*(Assumptions!$F$11-Assumptions!$E$11)))</f>
        <v>0.136517507816254</v>
      </c>
      <c r="K1302" s="19" t="n">
        <f aca="false">MAX(G1302,I1302+Assumptions!$D$21)</f>
        <v>0.088773477661756</v>
      </c>
      <c r="L1302" s="28" t="n">
        <f aca="false">(F1302-Assumptions!$D$15)*(1-H1302)+Assumptions!$D$15-J1302</f>
        <v>0.191300592353353</v>
      </c>
      <c r="M1302" s="21" t="n">
        <f aca="false">Assumptions!$D$14*(1+E1302)^1*L1302-Assumptions!$D$14*(1+E1302)^0*E1302*Assumptions!$D$16</f>
        <v>29.9321045021616</v>
      </c>
      <c r="N1302" s="21" t="n">
        <f aca="false">Assumptions!$D$14*(1+E1302)^2*L1302-Assumptions!$D$14*(1+E1302)^1*E1302*Assumptions!$D$16</f>
        <v>32.7393126247467</v>
      </c>
      <c r="O1302" s="21" t="n">
        <f aca="false">Assumptions!$D$14*(1+E1302)^3*L1302-Assumptions!$D$14*(1+E1302)^2*E1302*Assumptions!$D$16</f>
        <v>35.8097971715785</v>
      </c>
      <c r="P1302" s="21" t="n">
        <f aca="false">Assumptions!$D$14*(1+E1302)^4*L1302-Assumptions!$D$14*(1+E1302)^3*E1302*Assumptions!$D$16</f>
        <v>39.168249748173</v>
      </c>
      <c r="Q1302" s="21" t="n">
        <f aca="false">Assumptions!$D$14*(1+E1302)^5*L1302-Assumptions!$D$14*(1+E1302)^4*E1302*Assumptions!$D$16</f>
        <v>42.8416776834715</v>
      </c>
      <c r="R1302" s="21" t="n">
        <f aca="false">M1302/(1+K1302)+N1302/(1+K1302)^2+O1302/(1+K1302)^3+P1302/(1+K1302)^4+Q1302/(1+K1302)^5</f>
        <v>138.729374690981</v>
      </c>
      <c r="S1302" s="21" t="n">
        <f aca="false">Q1302*(1+I1302)/(K1302-I1302)</f>
        <v>603.949247462237</v>
      </c>
      <c r="T1302" s="21" t="n">
        <f aca="false">R1302+S1302/(1+K1302)^5</f>
        <v>533.470867835512</v>
      </c>
      <c r="U1302" s="8" t="n">
        <f aca="false">(T1302-Assumptions!$D$17)/Assumptions!$D$18</f>
        <v>13.9388347134205</v>
      </c>
    </row>
    <row r="1303" customFormat="false" ht="15" hidden="false" customHeight="false" outlineLevel="0" collapsed="false">
      <c r="B1303" s="2" t="n">
        <v>1298</v>
      </c>
      <c r="C1303" s="27" t="n">
        <f aca="false">NORMSDIST('Random Draws'!C1303)</f>
        <v>0.232194101109042</v>
      </c>
      <c r="D1303" s="27" t="n">
        <f aca="false">NORMSDIST(Assumptions!$D$22*'Random Draws'!C1303+SQRT(1-Assumptions!$D$22^2)*'Random Draws'!D1303)</f>
        <v>0.604918309391354</v>
      </c>
      <c r="E1303" s="19" t="n">
        <f aca="false">IF(C1303&lt;(Assumptions!$E$6-Assumptions!$D$6)/(Assumptions!$F$6-Assumptions!$D$6),Assumptions!$D$6+SQRT(C1303*(Assumptions!$F$6-Assumptions!$D$6)*(Assumptions!$E$6-Assumptions!$D$6)),Assumptions!$F$6-SQRT((1-C1303)*(Assumptions!$F$6-Assumptions!$D$6)*(Assumptions!$F$6-Assumptions!$E$6)))</f>
        <v>0.0740730172650619</v>
      </c>
      <c r="F1303" s="19" t="n">
        <f aca="false">IF(D1303&lt;(Assumptions!$E$7-Assumptions!$D$7)/(Assumptions!$F$7-Assumptions!$D$7),Assumptions!$D$7+SQRT(D1303*(Assumptions!$F$7-Assumptions!$D$7)*(Assumptions!$E$7-Assumptions!$D$7)),Assumptions!$F$7-SQRT((1-D1303)*(Assumptions!$F$7-Assumptions!$D$7)*(Assumptions!$F$7-Assumptions!$E$7)))</f>
        <v>0.420246676083193</v>
      </c>
      <c r="G1303" s="19" t="n">
        <f aca="false">MIN(Assumptions!$D$24,MAX(Assumptions!$D$23,Assumptions!$D$8+Assumptions!$E$8*'Random Draws'!E1303))</f>
        <v>0.075131160040461</v>
      </c>
      <c r="H1303" s="19" t="n">
        <f aca="false">IF('Random Draws'!F1303&lt;(Assumptions!$E$9-Assumptions!$D$9)/(Assumptions!$F$9-Assumptions!$D$9),Assumptions!$D$9+SQRT('Random Draws'!F1303*(Assumptions!$F$9-Assumptions!$D$9)*(Assumptions!$E$9-Assumptions!$D$9)),Assumptions!$F$9-SQRT((1-'Random Draws'!F1303)*(Assumptions!$F$9-Assumptions!$D$9)*(Assumptions!$F$9-Assumptions!$E$9)))</f>
        <v>0.270970131879805</v>
      </c>
      <c r="I1303" s="19" t="n">
        <f aca="false">IF('Random Draws'!G1303&lt;(Assumptions!$E$10-Assumptions!$D$10)/(Assumptions!$F$10-Assumptions!$D$10),Assumptions!$D$10+SQRT('Random Draws'!G1303*(Assumptions!$F$10-Assumptions!$D$10)*(Assumptions!$E$10-Assumptions!$D$10)),Assumptions!$F$10-SQRT((1-'Random Draws'!G1303)*(Assumptions!$F$10-Assumptions!$D$10)*(Assumptions!$F$10-Assumptions!$E$10)))</f>
        <v>0.0228841246244354</v>
      </c>
      <c r="J1303" s="19" t="n">
        <f aca="false">IF('Random Draws'!H1303&lt;(Assumptions!$E$11-Assumptions!$D$11)/(Assumptions!$F$11-Assumptions!$D$11),Assumptions!$D$11+SQRT('Random Draws'!H1303*(Assumptions!$F$11-Assumptions!$D$11)*(Assumptions!$E$11-Assumptions!$D$11)),Assumptions!$F$11-SQRT((1-'Random Draws'!H1303)*(Assumptions!$F$11-Assumptions!$D$11)*(Assumptions!$F$11-Assumptions!$E$11)))</f>
        <v>0.187219271859917</v>
      </c>
      <c r="K1303" s="19" t="n">
        <f aca="false">MAX(G1303,I1303+Assumptions!$D$21)</f>
        <v>0.075131160040461</v>
      </c>
      <c r="L1303" s="28" t="n">
        <f aca="false">(F1303-Assumptions!$D$15)*(1-H1303)+Assumptions!$D$15-J1303</f>
        <v>0.154379224127338</v>
      </c>
      <c r="M1303" s="21" t="n">
        <f aca="false">Assumptions!$D$14*(1+E1303)^1*L1303-Assumptions!$D$14*(1+E1303)^0*E1303*Assumptions!$D$16</f>
        <v>23.7208934388128</v>
      </c>
      <c r="N1303" s="21" t="n">
        <f aca="false">Assumptions!$D$14*(1+E1303)^2*L1303-Assumptions!$D$14*(1+E1303)^1*E1303*Assumptions!$D$16</f>
        <v>25.4779715880487</v>
      </c>
      <c r="O1303" s="21" t="n">
        <f aca="false">Assumptions!$D$14*(1+E1303)^3*L1303-Assumptions!$D$14*(1+E1303)^2*E1303*Assumptions!$D$16</f>
        <v>27.365201817369</v>
      </c>
      <c r="P1303" s="21" t="n">
        <f aca="false">Assumptions!$D$14*(1+E1303)^4*L1303-Assumptions!$D$14*(1+E1303)^3*E1303*Assumptions!$D$16</f>
        <v>29.3922248840489</v>
      </c>
      <c r="Q1303" s="21" t="n">
        <f aca="false">Assumptions!$D$14*(1+E1303)^5*L1303-Assumptions!$D$14*(1+E1303)^4*E1303*Assumptions!$D$16</f>
        <v>31.5693956653436</v>
      </c>
      <c r="R1303" s="21" t="n">
        <f aca="false">M1303/(1+K1303)+N1303/(1+K1303)^2+O1303/(1+K1303)^3+P1303/(1+K1303)^4+Q1303/(1+K1303)^5</f>
        <v>110.099344627547</v>
      </c>
      <c r="S1303" s="21" t="n">
        <f aca="false">Q1303*(1+I1303)/(K1303-I1303)</f>
        <v>618.060592202762</v>
      </c>
      <c r="T1303" s="21" t="n">
        <f aca="false">R1303+S1303/(1+K1303)^5</f>
        <v>540.35224702215</v>
      </c>
      <c r="U1303" s="8" t="n">
        <f aca="false">(T1303-Assumptions!$D$17)/Assumptions!$D$18</f>
        <v>14.214089880886</v>
      </c>
    </row>
    <row r="1304" customFormat="false" ht="15" hidden="false" customHeight="false" outlineLevel="0" collapsed="false">
      <c r="B1304" s="2" t="n">
        <v>1299</v>
      </c>
      <c r="C1304" s="27" t="n">
        <f aca="false">NORMSDIST('Random Draws'!C1304)</f>
        <v>0.750772352911488</v>
      </c>
      <c r="D1304" s="27" t="n">
        <f aca="false">NORMSDIST(Assumptions!$D$22*'Random Draws'!C1304+SQRT(1-Assumptions!$D$22^2)*'Random Draws'!D1304)</f>
        <v>0.532214624509699</v>
      </c>
      <c r="E1304" s="19" t="n">
        <f aca="false">IF(C1304&lt;(Assumptions!$E$6-Assumptions!$D$6)/(Assumptions!$F$6-Assumptions!$D$6),Assumptions!$D$6+SQRT(C1304*(Assumptions!$F$6-Assumptions!$D$6)*(Assumptions!$E$6-Assumptions!$D$6)),Assumptions!$F$6-SQRT((1-C1304)*(Assumptions!$F$6-Assumptions!$D$6)*(Assumptions!$F$6-Assumptions!$E$6)))</f>
        <v>0.104699316785046</v>
      </c>
      <c r="F1304" s="19" t="n">
        <f aca="false">IF(D1304&lt;(Assumptions!$E$7-Assumptions!$D$7)/(Assumptions!$F$7-Assumptions!$D$7),Assumptions!$D$7+SQRT(D1304*(Assumptions!$F$7-Assumptions!$D$7)*(Assumptions!$E$7-Assumptions!$D$7)),Assumptions!$F$7-SQRT((1-D1304)*(Assumptions!$F$7-Assumptions!$D$7)*(Assumptions!$F$7-Assumptions!$E$7)))</f>
        <v>0.416509182856047</v>
      </c>
      <c r="G1304" s="19" t="n">
        <f aca="false">MIN(Assumptions!$D$24,MAX(Assumptions!$D$23,Assumptions!$D$8+Assumptions!$E$8*'Random Draws'!E1304))</f>
        <v>0.100848133353305</v>
      </c>
      <c r="H1304" s="19" t="n">
        <f aca="false">IF('Random Draws'!F1304&lt;(Assumptions!$E$9-Assumptions!$D$9)/(Assumptions!$F$9-Assumptions!$D$9),Assumptions!$D$9+SQRT('Random Draws'!F1304*(Assumptions!$F$9-Assumptions!$D$9)*(Assumptions!$E$9-Assumptions!$D$9)),Assumptions!$F$9-SQRT((1-'Random Draws'!F1304)*(Assumptions!$F$9-Assumptions!$D$9)*(Assumptions!$F$9-Assumptions!$E$9)))</f>
        <v>0.248982518208543</v>
      </c>
      <c r="I1304" s="19" t="n">
        <f aca="false">IF('Random Draws'!G1304&lt;(Assumptions!$E$10-Assumptions!$D$10)/(Assumptions!$F$10-Assumptions!$D$10),Assumptions!$D$10+SQRT('Random Draws'!G1304*(Assumptions!$F$10-Assumptions!$D$10)*(Assumptions!$E$10-Assumptions!$D$10)),Assumptions!$F$10-SQRT((1-'Random Draws'!G1304)*(Assumptions!$F$10-Assumptions!$D$10)*(Assumptions!$F$10-Assumptions!$E$10)))</f>
        <v>0.0182734033297444</v>
      </c>
      <c r="J1304" s="19" t="n">
        <f aca="false">IF('Random Draws'!H1304&lt;(Assumptions!$E$11-Assumptions!$D$11)/(Assumptions!$F$11-Assumptions!$D$11),Assumptions!$D$11+SQRT('Random Draws'!H1304*(Assumptions!$F$11-Assumptions!$D$11)*(Assumptions!$E$11-Assumptions!$D$11)),Assumptions!$F$11-SQRT((1-'Random Draws'!H1304)*(Assumptions!$F$11-Assumptions!$D$11)*(Assumptions!$F$11-Assumptions!$E$11)))</f>
        <v>0.137329032244185</v>
      </c>
      <c r="K1304" s="19" t="n">
        <f aca="false">MAX(G1304,I1304+Assumptions!$D$21)</f>
        <v>0.100848133353305</v>
      </c>
      <c r="L1304" s="28" t="n">
        <f aca="false">(F1304-Assumptions!$D$15)*(1-H1304)+Assumptions!$D$15-J1304</f>
        <v>0.207844372774492</v>
      </c>
      <c r="M1304" s="21" t="n">
        <f aca="false">Assumptions!$D$14*(1+E1304)^1*L1304-Assumptions!$D$14*(1+E1304)^0*E1304*Assumptions!$D$16</f>
        <v>32.8373607792167</v>
      </c>
      <c r="N1304" s="21" t="n">
        <f aca="false">Assumptions!$D$14*(1+E1304)^2*L1304-Assumptions!$D$14*(1+E1304)^1*E1304*Assumptions!$D$16</f>
        <v>36.2754100178247</v>
      </c>
      <c r="O1304" s="21" t="n">
        <f aca="false">Assumptions!$D$14*(1+E1304)^3*L1304-Assumptions!$D$14*(1+E1304)^2*E1304*Assumptions!$D$16</f>
        <v>40.0734206627884</v>
      </c>
      <c r="P1304" s="21" t="n">
        <f aca="false">Assumptions!$D$14*(1+E1304)^4*L1304-Assumptions!$D$14*(1+E1304)^3*E1304*Assumptions!$D$16</f>
        <v>44.2690804274221</v>
      </c>
      <c r="Q1304" s="21" t="n">
        <f aca="false">Assumptions!$D$14*(1+E1304)^5*L1304-Assumptions!$D$14*(1+E1304)^4*E1304*Assumptions!$D$16</f>
        <v>48.9040229028754</v>
      </c>
      <c r="R1304" s="21" t="n">
        <f aca="false">M1304/(1+K1304)+N1304/(1+K1304)^2+O1304/(1+K1304)^3+P1304/(1+K1304)^4+Q1304/(1+K1304)^5</f>
        <v>150.192928468692</v>
      </c>
      <c r="S1304" s="21" t="n">
        <f aca="false">Q1304*(1+I1304)/(K1304-I1304)</f>
        <v>603.061806240458</v>
      </c>
      <c r="T1304" s="21" t="n">
        <f aca="false">R1304+S1304/(1+K1304)^5</f>
        <v>523.206619524695</v>
      </c>
      <c r="U1304" s="8" t="n">
        <f aca="false">(T1304-Assumptions!$D$17)/Assumptions!$D$18</f>
        <v>13.5282647809878</v>
      </c>
    </row>
    <row r="1305" customFormat="false" ht="15" hidden="false" customHeight="false" outlineLevel="0" collapsed="false">
      <c r="B1305" s="2" t="n">
        <v>1300</v>
      </c>
      <c r="C1305" s="27" t="n">
        <f aca="false">NORMSDIST('Random Draws'!C1305)</f>
        <v>0.941074691945061</v>
      </c>
      <c r="D1305" s="27" t="n">
        <f aca="false">NORMSDIST(Assumptions!$D$22*'Random Draws'!C1305+SQRT(1-Assumptions!$D$22^2)*'Random Draws'!D1305)</f>
        <v>0.872482698036852</v>
      </c>
      <c r="E1305" s="19" t="n">
        <f aca="false">IF(C1305&lt;(Assumptions!$E$6-Assumptions!$D$6)/(Assumptions!$F$6-Assumptions!$D$6),Assumptions!$D$6+SQRT(C1305*(Assumptions!$F$6-Assumptions!$D$6)*(Assumptions!$E$6-Assumptions!$D$6)),Assumptions!$F$6-SQRT((1-C1305)*(Assumptions!$F$6-Assumptions!$D$6)*(Assumptions!$F$6-Assumptions!$E$6)))</f>
        <v>0.12283531123863</v>
      </c>
      <c r="F1305" s="19" t="n">
        <f aca="false">IF(D1305&lt;(Assumptions!$E$7-Assumptions!$D$7)/(Assumptions!$F$7-Assumptions!$D$7),Assumptions!$D$7+SQRT(D1305*(Assumptions!$F$7-Assumptions!$D$7)*(Assumptions!$E$7-Assumptions!$D$7)),Assumptions!$F$7-SQRT((1-D1305)*(Assumptions!$F$7-Assumptions!$D$7)*(Assumptions!$F$7-Assumptions!$E$7)))</f>
        <v>0.437415288183096</v>
      </c>
      <c r="G1305" s="19" t="n">
        <f aca="false">MIN(Assumptions!$D$24,MAX(Assumptions!$D$23,Assumptions!$D$8+Assumptions!$E$8*'Random Draws'!E1305))</f>
        <v>0.094592051812816</v>
      </c>
      <c r="H1305" s="19" t="n">
        <f aca="false">IF('Random Draws'!F1305&lt;(Assumptions!$E$9-Assumptions!$D$9)/(Assumptions!$F$9-Assumptions!$D$9),Assumptions!$D$9+SQRT('Random Draws'!F1305*(Assumptions!$F$9-Assumptions!$D$9)*(Assumptions!$E$9-Assumptions!$D$9)),Assumptions!$F$9-SQRT((1-'Random Draws'!F1305)*(Assumptions!$F$9-Assumptions!$D$9)*(Assumptions!$F$9-Assumptions!$E$9)))</f>
        <v>0.313353995688179</v>
      </c>
      <c r="I1305" s="19" t="n">
        <f aca="false">IF('Random Draws'!G1305&lt;(Assumptions!$E$10-Assumptions!$D$10)/(Assumptions!$F$10-Assumptions!$D$10),Assumptions!$D$10+SQRT('Random Draws'!G1305*(Assumptions!$F$10-Assumptions!$D$10)*(Assumptions!$E$10-Assumptions!$D$10)),Assumptions!$F$10-SQRT((1-'Random Draws'!G1305)*(Assumptions!$F$10-Assumptions!$D$10)*(Assumptions!$F$10-Assumptions!$E$10)))</f>
        <v>0.0191221401201377</v>
      </c>
      <c r="J1305" s="19" t="n">
        <f aca="false">IF('Random Draws'!H1305&lt;(Assumptions!$E$11-Assumptions!$D$11)/(Assumptions!$F$11-Assumptions!$D$11),Assumptions!$D$11+SQRT('Random Draws'!H1305*(Assumptions!$F$11-Assumptions!$D$11)*(Assumptions!$E$11-Assumptions!$D$11)),Assumptions!$F$11-SQRT((1-'Random Draws'!H1305)*(Assumptions!$F$11-Assumptions!$D$11)*(Assumptions!$F$11-Assumptions!$E$11)))</f>
        <v>0.197074725858259</v>
      </c>
      <c r="K1305" s="19" t="n">
        <f aca="false">MAX(G1305,I1305+Assumptions!$D$21)</f>
        <v>0.094592051812816</v>
      </c>
      <c r="L1305" s="28" t="n">
        <f aca="false">(F1305-Assumptions!$D$15)*(1-H1305)+Assumptions!$D$15-J1305</f>
        <v>0.144010753437031</v>
      </c>
      <c r="M1305" s="21" t="n">
        <f aca="false">Assumptions!$D$14*(1+E1305)^1*L1305-Assumptions!$D$14*(1+E1305)^0*E1305*Assumptions!$D$16</f>
        <v>22.9122184739029</v>
      </c>
      <c r="N1305" s="21" t="n">
        <f aca="false">Assumptions!$D$14*(1+E1305)^2*L1305-Assumptions!$D$14*(1+E1305)^1*E1305*Assumptions!$D$16</f>
        <v>25.7266479613122</v>
      </c>
      <c r="O1305" s="21" t="n">
        <f aca="false">Assumptions!$D$14*(1+E1305)^3*L1305-Assumptions!$D$14*(1+E1305)^2*E1305*Assumptions!$D$16</f>
        <v>28.8867887707667</v>
      </c>
      <c r="P1305" s="21" t="n">
        <f aca="false">Assumptions!$D$14*(1+E1305)^4*L1305-Assumptions!$D$14*(1+E1305)^3*E1305*Assumptions!$D$16</f>
        <v>32.4351064601084</v>
      </c>
      <c r="Q1305" s="21" t="n">
        <f aca="false">Assumptions!$D$14*(1+E1305)^5*L1305-Assumptions!$D$14*(1+E1305)^4*E1305*Assumptions!$D$16</f>
        <v>36.4192828571939</v>
      </c>
      <c r="R1305" s="21" t="n">
        <f aca="false">M1305/(1+K1305)+N1305/(1+K1305)^2+O1305/(1+K1305)^3+P1305/(1+K1305)^4+Q1305/(1+K1305)^5</f>
        <v>110.203201743341</v>
      </c>
      <c r="S1305" s="21" t="n">
        <f aca="false">Q1305*(1+I1305)/(K1305-I1305)</f>
        <v>491.794632517966</v>
      </c>
      <c r="T1305" s="21" t="n">
        <f aca="false">R1305+S1305/(1+K1305)^5</f>
        <v>423.187343398398</v>
      </c>
      <c r="U1305" s="8" t="n">
        <f aca="false">(T1305-Assumptions!$D$17)/Assumptions!$D$18</f>
        <v>9.52749373593593</v>
      </c>
    </row>
    <row r="1306" customFormat="false" ht="15" hidden="false" customHeight="false" outlineLevel="0" collapsed="false">
      <c r="B1306" s="2" t="n">
        <v>1301</v>
      </c>
      <c r="C1306" s="27" t="n">
        <f aca="false">NORMSDIST('Random Draws'!C1306)</f>
        <v>0.0360112092108149</v>
      </c>
      <c r="D1306" s="27" t="n">
        <f aca="false">NORMSDIST(Assumptions!$D$22*'Random Draws'!C1306+SQRT(1-Assumptions!$D$22^2)*'Random Draws'!D1306)</f>
        <v>0.198105042901653</v>
      </c>
      <c r="E1306" s="19" t="n">
        <f aca="false">IF(C1306&lt;(Assumptions!$E$6-Assumptions!$D$6)/(Assumptions!$F$6-Assumptions!$D$6),Assumptions!$D$6+SQRT(C1306*(Assumptions!$F$6-Assumptions!$D$6)*(Assumptions!$E$6-Assumptions!$D$6)),Assumptions!$F$6-SQRT((1-C1306)*(Assumptions!$F$6-Assumptions!$D$6)*(Assumptions!$F$6-Assumptions!$E$6)))</f>
        <v>0.053418496415548</v>
      </c>
      <c r="F1306" s="19" t="n">
        <f aca="false">IF(D1306&lt;(Assumptions!$E$7-Assumptions!$D$7)/(Assumptions!$F$7-Assumptions!$D$7),Assumptions!$D$7+SQRT(D1306*(Assumptions!$F$7-Assumptions!$D$7)*(Assumptions!$E$7-Assumptions!$D$7)),Assumptions!$F$7-SQRT((1-D1306)*(Assumptions!$F$7-Assumptions!$D$7)*(Assumptions!$F$7-Assumptions!$E$7)))</f>
        <v>0.394476517477987</v>
      </c>
      <c r="G1306" s="19" t="n">
        <f aca="false">MIN(Assumptions!$D$24,MAX(Assumptions!$D$23,Assumptions!$D$8+Assumptions!$E$8*'Random Draws'!E1306))</f>
        <v>0.072604645853187</v>
      </c>
      <c r="H1306" s="19" t="n">
        <f aca="false">IF('Random Draws'!F1306&lt;(Assumptions!$E$9-Assumptions!$D$9)/(Assumptions!$F$9-Assumptions!$D$9),Assumptions!$D$9+SQRT('Random Draws'!F1306*(Assumptions!$F$9-Assumptions!$D$9)*(Assumptions!$E$9-Assumptions!$D$9)),Assumptions!$F$9-SQRT((1-'Random Draws'!F1306)*(Assumptions!$F$9-Assumptions!$D$9)*(Assumptions!$F$9-Assumptions!$E$9)))</f>
        <v>0.295530429637616</v>
      </c>
      <c r="I1306" s="19" t="n">
        <f aca="false">IF('Random Draws'!G1306&lt;(Assumptions!$E$10-Assumptions!$D$10)/(Assumptions!$F$10-Assumptions!$D$10),Assumptions!$D$10+SQRT('Random Draws'!G1306*(Assumptions!$F$10-Assumptions!$D$10)*(Assumptions!$E$10-Assumptions!$D$10)),Assumptions!$F$10-SQRT((1-'Random Draws'!G1306)*(Assumptions!$F$10-Assumptions!$D$10)*(Assumptions!$F$10-Assumptions!$E$10)))</f>
        <v>0.0243532637563729</v>
      </c>
      <c r="J1306" s="19" t="n">
        <f aca="false">IF('Random Draws'!H1306&lt;(Assumptions!$E$11-Assumptions!$D$11)/(Assumptions!$F$11-Assumptions!$D$11),Assumptions!$D$11+SQRT('Random Draws'!H1306*(Assumptions!$F$11-Assumptions!$D$11)*(Assumptions!$E$11-Assumptions!$D$11)),Assumptions!$F$11-SQRT((1-'Random Draws'!H1306)*(Assumptions!$F$11-Assumptions!$D$11)*(Assumptions!$F$11-Assumptions!$E$11)))</f>
        <v>0.139874332762133</v>
      </c>
      <c r="K1306" s="19" t="n">
        <f aca="false">MAX(G1306,I1306+Assumptions!$D$21)</f>
        <v>0.072604645853187</v>
      </c>
      <c r="L1306" s="28" t="n">
        <f aca="false">(F1306-Assumptions!$D$15)*(1-H1306)+Assumptions!$D$15-J1306</f>
        <v>0.176441325876524</v>
      </c>
      <c r="M1306" s="21" t="n">
        <f aca="false">Assumptions!$D$14*(1+E1306)^1*L1306-Assumptions!$D$14*(1+E1306)^0*E1306*Assumptions!$D$16</f>
        <v>26.7182801911023</v>
      </c>
      <c r="N1306" s="21" t="n">
        <f aca="false">Assumptions!$D$14*(1+E1306)^2*L1306-Assumptions!$D$14*(1+E1306)^1*E1306*Assumptions!$D$16</f>
        <v>28.1455305457203</v>
      </c>
      <c r="O1306" s="21" t="n">
        <f aca="false">Assumptions!$D$14*(1+E1306)^3*L1306-Assumptions!$D$14*(1+E1306)^2*E1306*Assumptions!$D$16</f>
        <v>29.6490224682905</v>
      </c>
      <c r="P1306" s="21" t="n">
        <f aca="false">Assumptions!$D$14*(1+E1306)^4*L1306-Assumptions!$D$14*(1+E1306)^3*E1306*Assumptions!$D$16</f>
        <v>31.2328286687374</v>
      </c>
      <c r="Q1306" s="21" t="n">
        <f aca="false">Assumptions!$D$14*(1+E1306)^5*L1306-Assumptions!$D$14*(1+E1306)^4*E1306*Assumptions!$D$16</f>
        <v>32.9012394150258</v>
      </c>
      <c r="R1306" s="21" t="n">
        <f aca="false">M1306/(1+K1306)+N1306/(1+K1306)^2+O1306/(1+K1306)^3+P1306/(1+K1306)^4+Q1306/(1+K1306)^5</f>
        <v>120.171874745099</v>
      </c>
      <c r="S1306" s="21" t="n">
        <f aca="false">Q1306*(1+I1306)/(K1306-I1306)</f>
        <v>698.477235507764</v>
      </c>
      <c r="T1306" s="21" t="n">
        <f aca="false">R1306+S1306/(1+K1306)^5</f>
        <v>612.15916968668</v>
      </c>
      <c r="U1306" s="8" t="n">
        <f aca="false">(T1306-Assumptions!$D$17)/Assumptions!$D$18</f>
        <v>17.0863667874672</v>
      </c>
    </row>
    <row r="1307" customFormat="false" ht="15" hidden="false" customHeight="false" outlineLevel="0" collapsed="false">
      <c r="B1307" s="2" t="n">
        <v>1302</v>
      </c>
      <c r="C1307" s="27" t="n">
        <f aca="false">NORMSDIST('Random Draws'!C1307)</f>
        <v>0.979272389445198</v>
      </c>
      <c r="D1307" s="27" t="n">
        <f aca="false">NORMSDIST(Assumptions!$D$22*'Random Draws'!C1307+SQRT(1-Assumptions!$D$22^2)*'Random Draws'!D1307)</f>
        <v>0.438403939122363</v>
      </c>
      <c r="E1307" s="19" t="n">
        <f aca="false">IF(C1307&lt;(Assumptions!$E$6-Assumptions!$D$6)/(Assumptions!$F$6-Assumptions!$D$6),Assumptions!$D$6+SQRT(C1307*(Assumptions!$F$6-Assumptions!$D$6)*(Assumptions!$E$6-Assumptions!$D$6)),Assumptions!$F$6-SQRT((1-C1307)*(Assumptions!$F$6-Assumptions!$D$6)*(Assumptions!$F$6-Assumptions!$E$6)))</f>
        <v>0.129819722362626</v>
      </c>
      <c r="F1307" s="19" t="n">
        <f aca="false">IF(D1307&lt;(Assumptions!$E$7-Assumptions!$D$7)/(Assumptions!$F$7-Assumptions!$D$7),Assumptions!$D$7+SQRT(D1307*(Assumptions!$F$7-Assumptions!$D$7)*(Assumptions!$E$7-Assumptions!$D$7)),Assumptions!$F$7-SQRT((1-D1307)*(Assumptions!$F$7-Assumptions!$D$7)*(Assumptions!$F$7-Assumptions!$E$7)))</f>
        <v>0.411287655773433</v>
      </c>
      <c r="G1307" s="19" t="n">
        <f aca="false">MIN(Assumptions!$D$24,MAX(Assumptions!$D$23,Assumptions!$D$8+Assumptions!$E$8*'Random Draws'!E1307))</f>
        <v>0.086540870058794</v>
      </c>
      <c r="H1307" s="19" t="n">
        <f aca="false">IF('Random Draws'!F1307&lt;(Assumptions!$E$9-Assumptions!$D$9)/(Assumptions!$F$9-Assumptions!$D$9),Assumptions!$D$9+SQRT('Random Draws'!F1307*(Assumptions!$F$9-Assumptions!$D$9)*(Assumptions!$E$9-Assumptions!$D$9)),Assumptions!$F$9-SQRT((1-'Random Draws'!F1307)*(Assumptions!$F$9-Assumptions!$D$9)*(Assumptions!$F$9-Assumptions!$E$9)))</f>
        <v>0.31441851677237</v>
      </c>
      <c r="I1307" s="19" t="n">
        <f aca="false">IF('Random Draws'!G1307&lt;(Assumptions!$E$10-Assumptions!$D$10)/(Assumptions!$F$10-Assumptions!$D$10),Assumptions!$D$10+SQRT('Random Draws'!G1307*(Assumptions!$F$10-Assumptions!$D$10)*(Assumptions!$E$10-Assumptions!$D$10)),Assumptions!$F$10-SQRT((1-'Random Draws'!G1307)*(Assumptions!$F$10-Assumptions!$D$10)*(Assumptions!$F$10-Assumptions!$E$10)))</f>
        <v>0.0229132301966709</v>
      </c>
      <c r="J1307" s="19" t="n">
        <f aca="false">IF('Random Draws'!H1307&lt;(Assumptions!$E$11-Assumptions!$D$11)/(Assumptions!$F$11-Assumptions!$D$11),Assumptions!$D$11+SQRT('Random Draws'!H1307*(Assumptions!$F$11-Assumptions!$D$11)*(Assumptions!$E$11-Assumptions!$D$11)),Assumptions!$F$11-SQRT((1-'Random Draws'!H1307)*(Assumptions!$F$11-Assumptions!$D$11)*(Assumptions!$F$11-Assumptions!$E$11)))</f>
        <v>0.153631399375881</v>
      </c>
      <c r="K1307" s="19" t="n">
        <f aca="false">MAX(G1307,I1307+Assumptions!$D$21)</f>
        <v>0.086540870058794</v>
      </c>
      <c r="L1307" s="28" t="n">
        <f aca="false">(F1307-Assumptions!$D$15)*(1-H1307)+Assumptions!$D$15-J1307</f>
        <v>0.169214208882892</v>
      </c>
      <c r="M1307" s="21" t="n">
        <f aca="false">Assumptions!$D$14*(1+E1307)^1*L1307-Assumptions!$D$14*(1+E1307)^0*E1307*Assumptions!$D$16</f>
        <v>27.1566090302053</v>
      </c>
      <c r="N1307" s="21" t="n">
        <f aca="false">Assumptions!$D$14*(1+E1307)^2*L1307-Assumptions!$D$14*(1+E1307)^1*E1307*Assumptions!$D$16</f>
        <v>30.682072474817</v>
      </c>
      <c r="O1307" s="21" t="n">
        <f aca="false">Assumptions!$D$14*(1+E1307)^3*L1307-Assumptions!$D$14*(1+E1307)^2*E1307*Assumptions!$D$16</f>
        <v>34.6652106050077</v>
      </c>
      <c r="P1307" s="21" t="n">
        <f aca="false">Assumptions!$D$14*(1+E1307)^4*L1307-Assumptions!$D$14*(1+E1307)^3*E1307*Assumptions!$D$16</f>
        <v>39.1654386213918</v>
      </c>
      <c r="Q1307" s="21" t="n">
        <f aca="false">Assumptions!$D$14*(1+E1307)^5*L1307-Assumptions!$D$14*(1+E1307)^4*E1307*Assumptions!$D$16</f>
        <v>44.2498849894313</v>
      </c>
      <c r="R1307" s="21" t="n">
        <f aca="false">M1307/(1+K1307)+N1307/(1+K1307)^2+O1307/(1+K1307)^3+P1307/(1+K1307)^4+Q1307/(1+K1307)^5</f>
        <v>135.328101152698</v>
      </c>
      <c r="S1307" s="21" t="n">
        <f aca="false">Q1307*(1+I1307)/(K1307-I1307)</f>
        <v>711.385694777523</v>
      </c>
      <c r="T1307" s="21" t="n">
        <f aca="false">R1307+S1307/(1+K1307)^5</f>
        <v>605.086759274425</v>
      </c>
      <c r="U1307" s="8" t="n">
        <f aca="false">(T1307-Assumptions!$D$17)/Assumptions!$D$18</f>
        <v>16.803470370977</v>
      </c>
    </row>
    <row r="1308" customFormat="false" ht="15" hidden="false" customHeight="false" outlineLevel="0" collapsed="false">
      <c r="B1308" s="2" t="n">
        <v>1303</v>
      </c>
      <c r="C1308" s="27" t="n">
        <f aca="false">NORMSDIST('Random Draws'!C1308)</f>
        <v>0.809092467982867</v>
      </c>
      <c r="D1308" s="27" t="n">
        <f aca="false">NORMSDIST(Assumptions!$D$22*'Random Draws'!C1308+SQRT(1-Assumptions!$D$22^2)*'Random Draws'!D1308)</f>
        <v>0.276815179836806</v>
      </c>
      <c r="E1308" s="19" t="n">
        <f aca="false">IF(C1308&lt;(Assumptions!$E$6-Assumptions!$D$6)/(Assumptions!$F$6-Assumptions!$D$6),Assumptions!$D$6+SQRT(C1308*(Assumptions!$F$6-Assumptions!$D$6)*(Assumptions!$E$6-Assumptions!$D$6)),Assumptions!$F$6-SQRT((1-C1308)*(Assumptions!$F$6-Assumptions!$D$6)*(Assumptions!$F$6-Assumptions!$E$6)))</f>
        <v>0.109104407109012</v>
      </c>
      <c r="F1308" s="19" t="n">
        <f aca="false">IF(D1308&lt;(Assumptions!$E$7-Assumptions!$D$7)/(Assumptions!$F$7-Assumptions!$D$7),Assumptions!$D$7+SQRT(D1308*(Assumptions!$F$7-Assumptions!$D$7)*(Assumptions!$E$7-Assumptions!$D$7)),Assumptions!$F$7-SQRT((1-D1308)*(Assumptions!$F$7-Assumptions!$D$7)*(Assumptions!$F$7-Assumptions!$E$7)))</f>
        <v>0.40075403144501</v>
      </c>
      <c r="G1308" s="19" t="n">
        <f aca="false">MIN(Assumptions!$D$24,MAX(Assumptions!$D$23,Assumptions!$D$8+Assumptions!$E$8*'Random Draws'!E1308))</f>
        <v>0.093984880208337</v>
      </c>
      <c r="H1308" s="19" t="n">
        <f aca="false">IF('Random Draws'!F1308&lt;(Assumptions!$E$9-Assumptions!$D$9)/(Assumptions!$F$9-Assumptions!$D$9),Assumptions!$D$9+SQRT('Random Draws'!F1308*(Assumptions!$F$9-Assumptions!$D$9)*(Assumptions!$E$9-Assumptions!$D$9)),Assumptions!$F$9-SQRT((1-'Random Draws'!F1308)*(Assumptions!$F$9-Assumptions!$D$9)*(Assumptions!$F$9-Assumptions!$E$9)))</f>
        <v>0.320776887643579</v>
      </c>
      <c r="I1308" s="19" t="n">
        <f aca="false">IF('Random Draws'!G1308&lt;(Assumptions!$E$10-Assumptions!$D$10)/(Assumptions!$F$10-Assumptions!$D$10),Assumptions!$D$10+SQRT('Random Draws'!G1308*(Assumptions!$F$10-Assumptions!$D$10)*(Assumptions!$E$10-Assumptions!$D$10)),Assumptions!$F$10-SQRT((1-'Random Draws'!G1308)*(Assumptions!$F$10-Assumptions!$D$10)*(Assumptions!$F$10-Assumptions!$E$10)))</f>
        <v>0.0172546111080074</v>
      </c>
      <c r="J1308" s="19" t="n">
        <f aca="false">IF('Random Draws'!H1308&lt;(Assumptions!$E$11-Assumptions!$D$11)/(Assumptions!$F$11-Assumptions!$D$11),Assumptions!$D$11+SQRT('Random Draws'!H1308*(Assumptions!$F$11-Assumptions!$D$11)*(Assumptions!$E$11-Assumptions!$D$11)),Assumptions!$F$11-SQRT((1-'Random Draws'!H1308)*(Assumptions!$F$11-Assumptions!$D$11)*(Assumptions!$F$11-Assumptions!$E$11)))</f>
        <v>0.158742637481152</v>
      </c>
      <c r="K1308" s="19" t="n">
        <f aca="false">MAX(G1308,I1308+Assumptions!$D$21)</f>
        <v>0.093984880208337</v>
      </c>
      <c r="L1308" s="28" t="n">
        <f aca="false">(F1308-Assumptions!$D$15)*(1-H1308)+Assumptions!$D$15-J1308</f>
        <v>0.155159758439975</v>
      </c>
      <c r="M1308" s="21" t="n">
        <f aca="false">Assumptions!$D$14*(1+E1308)^1*L1308-Assumptions!$D$14*(1+E1308)^0*E1308*Assumptions!$D$16</f>
        <v>24.478209753379</v>
      </c>
      <c r="N1308" s="21" t="n">
        <f aca="false">Assumptions!$D$14*(1+E1308)^2*L1308-Assumptions!$D$14*(1+E1308)^1*E1308*Assumptions!$D$16</f>
        <v>27.1488903156115</v>
      </c>
      <c r="O1308" s="21" t="n">
        <f aca="false">Assumptions!$D$14*(1+E1308)^3*L1308-Assumptions!$D$14*(1+E1308)^2*E1308*Assumptions!$D$16</f>
        <v>30.1109538971638</v>
      </c>
      <c r="P1308" s="21" t="n">
        <f aca="false">Assumptions!$D$14*(1+E1308)^4*L1308-Assumptions!$D$14*(1+E1308)^3*E1308*Assumptions!$D$16</f>
        <v>33.3961916696007</v>
      </c>
      <c r="Q1308" s="21" t="n">
        <f aca="false">Assumptions!$D$14*(1+E1308)^5*L1308-Assumptions!$D$14*(1+E1308)^4*E1308*Assumptions!$D$16</f>
        <v>37.0398633614114</v>
      </c>
      <c r="R1308" s="21" t="n">
        <f aca="false">M1308/(1+K1308)+N1308/(1+K1308)^2+O1308/(1+K1308)^3+P1308/(1+K1308)^4+Q1308/(1+K1308)^5</f>
        <v>115.01179398852</v>
      </c>
      <c r="S1308" s="21" t="n">
        <f aca="false">Q1308*(1+I1308)/(K1308-I1308)</f>
        <v>491.057469770355</v>
      </c>
      <c r="T1308" s="21" t="n">
        <f aca="false">R1308+S1308/(1+K1308)^5</f>
        <v>428.39500282044</v>
      </c>
      <c r="U1308" s="8" t="n">
        <f aca="false">(T1308-Assumptions!$D$17)/Assumptions!$D$18</f>
        <v>9.7358001128176</v>
      </c>
    </row>
    <row r="1309" customFormat="false" ht="15" hidden="false" customHeight="false" outlineLevel="0" collapsed="false">
      <c r="B1309" s="2" t="n">
        <v>1304</v>
      </c>
      <c r="C1309" s="27" t="n">
        <f aca="false">NORMSDIST('Random Draws'!C1309)</f>
        <v>0.950780915877895</v>
      </c>
      <c r="D1309" s="27" t="n">
        <f aca="false">NORMSDIST(Assumptions!$D$22*'Random Draws'!C1309+SQRT(1-Assumptions!$D$22^2)*'Random Draws'!D1309)</f>
        <v>0.701863603901684</v>
      </c>
      <c r="E1309" s="19" t="n">
        <f aca="false">IF(C1309&lt;(Assumptions!$E$6-Assumptions!$D$6)/(Assumptions!$F$6-Assumptions!$D$6),Assumptions!$D$6+SQRT(C1309*(Assumptions!$F$6-Assumptions!$D$6)*(Assumptions!$E$6-Assumptions!$D$6)),Assumptions!$F$6-SQRT((1-C1309)*(Assumptions!$F$6-Assumptions!$D$6)*(Assumptions!$F$6-Assumptions!$E$6)))</f>
        <v>0.124312571255603</v>
      </c>
      <c r="F1309" s="19" t="n">
        <f aca="false">IF(D1309&lt;(Assumptions!$E$7-Assumptions!$D$7)/(Assumptions!$F$7-Assumptions!$D$7),Assumptions!$D$7+SQRT(D1309*(Assumptions!$F$7-Assumptions!$D$7)*(Assumptions!$E$7-Assumptions!$D$7)),Assumptions!$F$7-SQRT((1-D1309)*(Assumptions!$F$7-Assumptions!$D$7)*(Assumptions!$F$7-Assumptions!$E$7)))</f>
        <v>0.425466746686805</v>
      </c>
      <c r="G1309" s="19" t="n">
        <f aca="false">MIN(Assumptions!$D$24,MAX(Assumptions!$D$23,Assumptions!$D$8+Assumptions!$E$8*'Random Draws'!E1309))</f>
        <v>0.077990549795551</v>
      </c>
      <c r="H1309" s="19" t="n">
        <f aca="false">IF('Random Draws'!F1309&lt;(Assumptions!$E$9-Assumptions!$D$9)/(Assumptions!$F$9-Assumptions!$D$9),Assumptions!$D$9+SQRT('Random Draws'!F1309*(Assumptions!$F$9-Assumptions!$D$9)*(Assumptions!$E$9-Assumptions!$D$9)),Assumptions!$F$9-SQRT((1-'Random Draws'!F1309)*(Assumptions!$F$9-Assumptions!$D$9)*(Assumptions!$F$9-Assumptions!$E$9)))</f>
        <v>0.269117661068919</v>
      </c>
      <c r="I1309" s="19" t="n">
        <f aca="false">IF('Random Draws'!G1309&lt;(Assumptions!$E$10-Assumptions!$D$10)/(Assumptions!$F$10-Assumptions!$D$10),Assumptions!$D$10+SQRT('Random Draws'!G1309*(Assumptions!$F$10-Assumptions!$D$10)*(Assumptions!$E$10-Assumptions!$D$10)),Assumptions!$F$10-SQRT((1-'Random Draws'!G1309)*(Assumptions!$F$10-Assumptions!$D$10)*(Assumptions!$F$10-Assumptions!$E$10)))</f>
        <v>0.0260802024921049</v>
      </c>
      <c r="J1309" s="19" t="n">
        <f aca="false">IF('Random Draws'!H1309&lt;(Assumptions!$E$11-Assumptions!$D$11)/(Assumptions!$F$11-Assumptions!$D$11),Assumptions!$D$11+SQRT('Random Draws'!H1309*(Assumptions!$F$11-Assumptions!$D$11)*(Assumptions!$E$11-Assumptions!$D$11)),Assumptions!$F$11-SQRT((1-'Random Draws'!H1309)*(Assumptions!$F$11-Assumptions!$D$11)*(Assumptions!$F$11-Assumptions!$E$11)))</f>
        <v>0.196759088656423</v>
      </c>
      <c r="K1309" s="19" t="n">
        <f aca="false">MAX(G1309,I1309+Assumptions!$D$21)</f>
        <v>0.077990549795551</v>
      </c>
      <c r="L1309" s="28" t="n">
        <f aca="false">(F1309-Assumptions!$D$15)*(1-H1309)+Assumptions!$D$15-J1309</f>
        <v>0.149192338238386</v>
      </c>
      <c r="M1309" s="21" t="n">
        <f aca="false">Assumptions!$D$14*(1+E1309)^1*L1309-Assumptions!$D$14*(1+E1309)^0*E1309*Assumptions!$D$16</f>
        <v>23.7813694204213</v>
      </c>
      <c r="N1309" s="21" t="n">
        <f aca="false">Assumptions!$D$14*(1+E1309)^2*L1309-Assumptions!$D$14*(1+E1309)^1*E1309*Assumptions!$D$16</f>
        <v>26.7376926010533</v>
      </c>
      <c r="O1309" s="21" t="n">
        <f aca="false">Assumptions!$D$14*(1+E1309)^3*L1309-Assumptions!$D$14*(1+E1309)^2*E1309*Assumptions!$D$16</f>
        <v>30.0615239177321</v>
      </c>
      <c r="P1309" s="21" t="n">
        <f aca="false">Assumptions!$D$14*(1+E1309)^4*L1309-Assumptions!$D$14*(1+E1309)^3*E1309*Assumptions!$D$16</f>
        <v>33.7985492518072</v>
      </c>
      <c r="Q1309" s="21" t="n">
        <f aca="false">Assumptions!$D$14*(1+E1309)^5*L1309-Assumptions!$D$14*(1+E1309)^4*E1309*Assumptions!$D$16</f>
        <v>38.0001338140085</v>
      </c>
      <c r="R1309" s="21" t="n">
        <f aca="false">M1309/(1+K1309)+N1309/(1+K1309)^2+O1309/(1+K1309)^3+P1309/(1+K1309)^4+Q1309/(1+K1309)^5</f>
        <v>120.200038231468</v>
      </c>
      <c r="S1309" s="21" t="n">
        <f aca="false">Q1309*(1+I1309)/(K1309-I1309)</f>
        <v>751.125488925722</v>
      </c>
      <c r="T1309" s="21" t="n">
        <f aca="false">R1309+S1309/(1+K1309)^5</f>
        <v>636.185816421065</v>
      </c>
      <c r="U1309" s="8" t="n">
        <f aca="false">(T1309-Assumptions!$D$17)/Assumptions!$D$18</f>
        <v>18.0474326568426</v>
      </c>
    </row>
    <row r="1310" customFormat="false" ht="15" hidden="false" customHeight="false" outlineLevel="0" collapsed="false">
      <c r="B1310" s="2" t="n">
        <v>1305</v>
      </c>
      <c r="C1310" s="27" t="n">
        <f aca="false">NORMSDIST('Random Draws'!C1310)</f>
        <v>0.863992261867895</v>
      </c>
      <c r="D1310" s="27" t="n">
        <f aca="false">NORMSDIST(Assumptions!$D$22*'Random Draws'!C1310+SQRT(1-Assumptions!$D$22^2)*'Random Draws'!D1310)</f>
        <v>0.547815691729827</v>
      </c>
      <c r="E1310" s="19" t="n">
        <f aca="false">IF(C1310&lt;(Assumptions!$E$6-Assumptions!$D$6)/(Assumptions!$F$6-Assumptions!$D$6),Assumptions!$D$6+SQRT(C1310*(Assumptions!$F$6-Assumptions!$D$6)*(Assumptions!$E$6-Assumptions!$D$6)),Assumptions!$F$6-SQRT((1-C1310)*(Assumptions!$F$6-Assumptions!$D$6)*(Assumptions!$F$6-Assumptions!$E$6)))</f>
        <v>0.113922448530191</v>
      </c>
      <c r="F1310" s="19" t="n">
        <f aca="false">IF(D1310&lt;(Assumptions!$E$7-Assumptions!$D$7)/(Assumptions!$F$7-Assumptions!$D$7),Assumptions!$D$7+SQRT(D1310*(Assumptions!$F$7-Assumptions!$D$7)*(Assumptions!$E$7-Assumptions!$D$7)),Assumptions!$F$7-SQRT((1-D1310)*(Assumptions!$F$7-Assumptions!$D$7)*(Assumptions!$F$7-Assumptions!$E$7)))</f>
        <v>0.417331441202703</v>
      </c>
      <c r="G1310" s="19" t="n">
        <f aca="false">MIN(Assumptions!$D$24,MAX(Assumptions!$D$23,Assumptions!$D$8+Assumptions!$E$8*'Random Draws'!E1310))</f>
        <v>0.066048398593273</v>
      </c>
      <c r="H1310" s="19" t="n">
        <f aca="false">IF('Random Draws'!F1310&lt;(Assumptions!$E$9-Assumptions!$D$9)/(Assumptions!$F$9-Assumptions!$D$9),Assumptions!$D$9+SQRT('Random Draws'!F1310*(Assumptions!$F$9-Assumptions!$D$9)*(Assumptions!$E$9-Assumptions!$D$9)),Assumptions!$F$9-SQRT((1-'Random Draws'!F1310)*(Assumptions!$F$9-Assumptions!$D$9)*(Assumptions!$F$9-Assumptions!$E$9)))</f>
        <v>0.286501955202303</v>
      </c>
      <c r="I1310" s="19" t="n">
        <f aca="false">IF('Random Draws'!G1310&lt;(Assumptions!$E$10-Assumptions!$D$10)/(Assumptions!$F$10-Assumptions!$D$10),Assumptions!$D$10+SQRT('Random Draws'!G1310*(Assumptions!$F$10-Assumptions!$D$10)*(Assumptions!$E$10-Assumptions!$D$10)),Assumptions!$F$10-SQRT((1-'Random Draws'!G1310)*(Assumptions!$F$10-Assumptions!$D$10)*(Assumptions!$F$10-Assumptions!$E$10)))</f>
        <v>0.0148849775218111</v>
      </c>
      <c r="J1310" s="19" t="n">
        <f aca="false">IF('Random Draws'!H1310&lt;(Assumptions!$E$11-Assumptions!$D$11)/(Assumptions!$F$11-Assumptions!$D$11),Assumptions!$D$11+SQRT('Random Draws'!H1310*(Assumptions!$F$11-Assumptions!$D$11)*(Assumptions!$E$11-Assumptions!$D$11)),Assumptions!$F$11-SQRT((1-'Random Draws'!H1310)*(Assumptions!$F$11-Assumptions!$D$11)*(Assumptions!$F$11-Assumptions!$E$11)))</f>
        <v>0.134682077085072</v>
      </c>
      <c r="K1310" s="19" t="n">
        <f aca="false">MAX(G1310,I1310+Assumptions!$D$21)</f>
        <v>0.066048398593273</v>
      </c>
      <c r="L1310" s="28" t="n">
        <f aca="false">(F1310-Assumptions!$D$15)*(1-H1310)+Assumptions!$D$15-J1310</f>
        <v>0.200328344421961</v>
      </c>
      <c r="M1310" s="21" t="n">
        <f aca="false">Assumptions!$D$14*(1+E1310)^1*L1310-Assumptions!$D$14*(1+E1310)^0*E1310*Assumptions!$D$16</f>
        <v>31.8612221385276</v>
      </c>
      <c r="N1310" s="21" t="n">
        <f aca="false">Assumptions!$D$14*(1+E1310)^2*L1310-Assumptions!$D$14*(1+E1310)^1*E1310*Assumptions!$D$16</f>
        <v>35.490930577713</v>
      </c>
      <c r="O1310" s="21" t="n">
        <f aca="false">Assumptions!$D$14*(1+E1310)^3*L1310-Assumptions!$D$14*(1+E1310)^2*E1310*Assumptions!$D$16</f>
        <v>39.5341442897412</v>
      </c>
      <c r="P1310" s="21" t="n">
        <f aca="false">Assumptions!$D$14*(1+E1310)^4*L1310-Assumptions!$D$14*(1+E1310)^3*E1310*Assumptions!$D$16</f>
        <v>44.0379708077743</v>
      </c>
      <c r="Q1310" s="21" t="n">
        <f aca="false">Assumptions!$D$14*(1+E1310)^5*L1310-Assumptions!$D$14*(1+E1310)^4*E1310*Assumptions!$D$16</f>
        <v>49.0548842704971</v>
      </c>
      <c r="R1310" s="21" t="n">
        <f aca="false">M1310/(1+K1310)+N1310/(1+K1310)^2+O1310/(1+K1310)^3+P1310/(1+K1310)^4+Q1310/(1+K1310)^5</f>
        <v>163.474232089624</v>
      </c>
      <c r="S1310" s="21" t="n">
        <f aca="false">Q1310*(1+I1310)/(K1310-I1310)</f>
        <v>973.059738336531</v>
      </c>
      <c r="T1310" s="21" t="n">
        <f aca="false">R1310+S1310/(1+K1310)^5</f>
        <v>870.206454656232</v>
      </c>
      <c r="U1310" s="8" t="n">
        <f aca="false">(T1310-Assumptions!$D$17)/Assumptions!$D$18</f>
        <v>27.4082581862493</v>
      </c>
    </row>
    <row r="1311" customFormat="false" ht="15" hidden="false" customHeight="false" outlineLevel="0" collapsed="false">
      <c r="B1311" s="2" t="n">
        <v>1306</v>
      </c>
      <c r="C1311" s="27" t="n">
        <f aca="false">NORMSDIST('Random Draws'!C1311)</f>
        <v>0.482228460002342</v>
      </c>
      <c r="D1311" s="27" t="n">
        <f aca="false">NORMSDIST(Assumptions!$D$22*'Random Draws'!C1311+SQRT(1-Assumptions!$D$22^2)*'Random Draws'!D1311)</f>
        <v>0.379157309841198</v>
      </c>
      <c r="E1311" s="19" t="n">
        <f aca="false">IF(C1311&lt;(Assumptions!$E$6-Assumptions!$D$6)/(Assumptions!$F$6-Assumptions!$D$6),Assumptions!$D$6+SQRT(C1311*(Assumptions!$F$6-Assumptions!$D$6)*(Assumptions!$E$6-Assumptions!$D$6)),Assumptions!$F$6-SQRT((1-C1311)*(Assumptions!$F$6-Assumptions!$D$6)*(Assumptions!$F$6-Assumptions!$E$6)))</f>
        <v>0.0891033837939068</v>
      </c>
      <c r="F1311" s="19" t="n">
        <f aca="false">IF(D1311&lt;(Assumptions!$E$7-Assumptions!$D$7)/(Assumptions!$F$7-Assumptions!$D$7),Assumptions!$D$7+SQRT(D1311*(Assumptions!$F$7-Assumptions!$D$7)*(Assumptions!$E$7-Assumptions!$D$7)),Assumptions!$F$7-SQRT((1-D1311)*(Assumptions!$F$7-Assumptions!$D$7)*(Assumptions!$F$7-Assumptions!$E$7)))</f>
        <v>0.407696371550121</v>
      </c>
      <c r="G1311" s="19" t="n">
        <f aca="false">MIN(Assumptions!$D$24,MAX(Assumptions!$D$23,Assumptions!$D$8+Assumptions!$E$8*'Random Draws'!E1311))</f>
        <v>0.087733700605273</v>
      </c>
      <c r="H1311" s="19" t="n">
        <f aca="false">IF('Random Draws'!F1311&lt;(Assumptions!$E$9-Assumptions!$D$9)/(Assumptions!$F$9-Assumptions!$D$9),Assumptions!$D$9+SQRT('Random Draws'!F1311*(Assumptions!$F$9-Assumptions!$D$9)*(Assumptions!$E$9-Assumptions!$D$9)),Assumptions!$F$9-SQRT((1-'Random Draws'!F1311)*(Assumptions!$F$9-Assumptions!$D$9)*(Assumptions!$F$9-Assumptions!$E$9)))</f>
        <v>0.278157659626422</v>
      </c>
      <c r="I1311" s="19" t="n">
        <f aca="false">IF('Random Draws'!G1311&lt;(Assumptions!$E$10-Assumptions!$D$10)/(Assumptions!$F$10-Assumptions!$D$10),Assumptions!$D$10+SQRT('Random Draws'!G1311*(Assumptions!$F$10-Assumptions!$D$10)*(Assumptions!$E$10-Assumptions!$D$10)),Assumptions!$F$10-SQRT((1-'Random Draws'!G1311)*(Assumptions!$F$10-Assumptions!$D$10)*(Assumptions!$F$10-Assumptions!$E$10)))</f>
        <v>0.0178620725990193</v>
      </c>
      <c r="J1311" s="19" t="n">
        <f aca="false">IF('Random Draws'!H1311&lt;(Assumptions!$E$11-Assumptions!$D$11)/(Assumptions!$F$11-Assumptions!$D$11),Assumptions!$D$11+SQRT('Random Draws'!H1311*(Assumptions!$F$11-Assumptions!$D$11)*(Assumptions!$E$11-Assumptions!$D$11)),Assumptions!$F$11-SQRT((1-'Random Draws'!H1311)*(Assumptions!$F$11-Assumptions!$D$11)*(Assumptions!$F$11-Assumptions!$E$11)))</f>
        <v>0.196338446748195</v>
      </c>
      <c r="K1311" s="19" t="n">
        <f aca="false">MAX(G1311,I1311+Assumptions!$D$21)</f>
        <v>0.087733700605273</v>
      </c>
      <c r="L1311" s="28" t="n">
        <f aca="false">(F1311-Assumptions!$D$15)*(1-H1311)+Assumptions!$D$15-J1311</f>
        <v>0.134114552004795</v>
      </c>
      <c r="M1311" s="21" t="n">
        <f aca="false">Assumptions!$D$14*(1+E1311)^1*L1311-Assumptions!$D$14*(1+E1311)^0*E1311*Assumptions!$D$16</f>
        <v>20.7917690791383</v>
      </c>
      <c r="N1311" s="21" t="n">
        <f aca="false">Assumptions!$D$14*(1+E1311)^2*L1311-Assumptions!$D$14*(1+E1311)^1*E1311*Assumptions!$D$16</f>
        <v>22.644386059151</v>
      </c>
      <c r="O1311" s="21" t="n">
        <f aca="false">Assumptions!$D$14*(1+E1311)^3*L1311-Assumptions!$D$14*(1+E1311)^2*E1311*Assumptions!$D$16</f>
        <v>24.6620774809569</v>
      </c>
      <c r="P1311" s="21" t="n">
        <f aca="false">Assumptions!$D$14*(1+E1311)^4*L1311-Assumptions!$D$14*(1+E1311)^3*E1311*Assumptions!$D$16</f>
        <v>26.8595520358977</v>
      </c>
      <c r="Q1311" s="21" t="n">
        <f aca="false">Assumptions!$D$14*(1+E1311)^5*L1311-Assumptions!$D$14*(1+E1311)^4*E1311*Assumptions!$D$16</f>
        <v>29.2528290094847</v>
      </c>
      <c r="R1311" s="21" t="n">
        <f aca="false">M1311/(1+K1311)+N1311/(1+K1311)^2+O1311/(1+K1311)^3+P1311/(1+K1311)^4+Q1311/(1+K1311)^5</f>
        <v>95.8147999649297</v>
      </c>
      <c r="S1311" s="21" t="n">
        <f aca="false">Q1311*(1+I1311)/(K1311-I1311)</f>
        <v>426.143572356921</v>
      </c>
      <c r="T1311" s="21" t="n">
        <f aca="false">R1311+S1311/(1+K1311)^5</f>
        <v>375.676212048095</v>
      </c>
      <c r="U1311" s="8" t="n">
        <f aca="false">(T1311-Assumptions!$D$17)/Assumptions!$D$18</f>
        <v>7.62704848192382</v>
      </c>
    </row>
    <row r="1312" customFormat="false" ht="15" hidden="false" customHeight="false" outlineLevel="0" collapsed="false">
      <c r="B1312" s="2" t="n">
        <v>1307</v>
      </c>
      <c r="C1312" s="27" t="n">
        <f aca="false">NORMSDIST('Random Draws'!C1312)</f>
        <v>0.759734719467224</v>
      </c>
      <c r="D1312" s="27" t="n">
        <f aca="false">NORMSDIST(Assumptions!$D$22*'Random Draws'!C1312+SQRT(1-Assumptions!$D$22^2)*'Random Draws'!D1312)</f>
        <v>0.282486799692424</v>
      </c>
      <c r="E1312" s="19" t="n">
        <f aca="false">IF(C1312&lt;(Assumptions!$E$6-Assumptions!$D$6)/(Assumptions!$F$6-Assumptions!$D$6),Assumptions!$D$6+SQRT(C1312*(Assumptions!$F$6-Assumptions!$D$6)*(Assumptions!$E$6-Assumptions!$D$6)),Assumptions!$F$6-SQRT((1-C1312)*(Assumptions!$F$6-Assumptions!$D$6)*(Assumptions!$F$6-Assumptions!$E$6)))</f>
        <v>0.105339844162729</v>
      </c>
      <c r="F1312" s="19" t="n">
        <f aca="false">IF(D1312&lt;(Assumptions!$E$7-Assumptions!$D$7)/(Assumptions!$F$7-Assumptions!$D$7),Assumptions!$D$7+SQRT(D1312*(Assumptions!$F$7-Assumptions!$D$7)*(Assumptions!$E$7-Assumptions!$D$7)),Assumptions!$F$7-SQRT((1-D1312)*(Assumptions!$F$7-Assumptions!$D$7)*(Assumptions!$F$7-Assumptions!$E$7)))</f>
        <v>0.401169415810217</v>
      </c>
      <c r="G1312" s="19" t="n">
        <f aca="false">MIN(Assumptions!$D$24,MAX(Assumptions!$D$23,Assumptions!$D$8+Assumptions!$E$8*'Random Draws'!E1312))</f>
        <v>0.098680073121165</v>
      </c>
      <c r="H1312" s="19" t="n">
        <f aca="false">IF('Random Draws'!F1312&lt;(Assumptions!$E$9-Assumptions!$D$9)/(Assumptions!$F$9-Assumptions!$D$9),Assumptions!$D$9+SQRT('Random Draws'!F1312*(Assumptions!$F$9-Assumptions!$D$9)*(Assumptions!$E$9-Assumptions!$D$9)),Assumptions!$F$9-SQRT((1-'Random Draws'!F1312)*(Assumptions!$F$9-Assumptions!$D$9)*(Assumptions!$F$9-Assumptions!$E$9)))</f>
        <v>0.318374806440731</v>
      </c>
      <c r="I1312" s="19" t="n">
        <f aca="false">IF('Random Draws'!G1312&lt;(Assumptions!$E$10-Assumptions!$D$10)/(Assumptions!$F$10-Assumptions!$D$10),Assumptions!$D$10+SQRT('Random Draws'!G1312*(Assumptions!$F$10-Assumptions!$D$10)*(Assumptions!$E$10-Assumptions!$D$10)),Assumptions!$F$10-SQRT((1-'Random Draws'!G1312)*(Assumptions!$F$10-Assumptions!$D$10)*(Assumptions!$F$10-Assumptions!$E$10)))</f>
        <v>0.0236115751185136</v>
      </c>
      <c r="J1312" s="19" t="n">
        <f aca="false">IF('Random Draws'!H1312&lt;(Assumptions!$E$11-Assumptions!$D$11)/(Assumptions!$F$11-Assumptions!$D$11),Assumptions!$D$11+SQRT('Random Draws'!H1312*(Assumptions!$F$11-Assumptions!$D$11)*(Assumptions!$E$11-Assumptions!$D$11)),Assumptions!$F$11-SQRT((1-'Random Draws'!H1312)*(Assumptions!$F$11-Assumptions!$D$11)*(Assumptions!$F$11-Assumptions!$E$11)))</f>
        <v>0.12784424630108</v>
      </c>
      <c r="K1312" s="19" t="n">
        <f aca="false">MAX(G1312,I1312+Assumptions!$D$21)</f>
        <v>0.098680073121165</v>
      </c>
      <c r="L1312" s="28" t="n">
        <f aca="false">(F1312-Assumptions!$D$15)*(1-H1312)+Assumptions!$D$15-J1312</f>
        <v>0.186991659237913</v>
      </c>
      <c r="M1312" s="21" t="n">
        <f aca="false">Assumptions!$D$14*(1+E1312)^1*L1312-Assumptions!$D$14*(1+E1312)^0*E1312*Assumptions!$D$16</f>
        <v>29.5117247427481</v>
      </c>
      <c r="N1312" s="21" t="n">
        <f aca="false">Assumptions!$D$14*(1+E1312)^2*L1312-Assumptions!$D$14*(1+E1312)^1*E1312*Assumptions!$D$16</f>
        <v>32.6204852281226</v>
      </c>
      <c r="O1312" s="21" t="n">
        <f aca="false">Assumptions!$D$14*(1+E1312)^3*L1312-Assumptions!$D$14*(1+E1312)^2*E1312*Assumptions!$D$16</f>
        <v>36.0567220585656</v>
      </c>
      <c r="P1312" s="21" t="n">
        <f aca="false">Assumptions!$D$14*(1+E1312)^4*L1312-Assumptions!$D$14*(1+E1312)^3*E1312*Assumptions!$D$16</f>
        <v>39.8549315412337</v>
      </c>
      <c r="Q1312" s="21" t="n">
        <f aca="false">Assumptions!$D$14*(1+E1312)^5*L1312-Assumptions!$D$14*(1+E1312)^4*E1312*Assumptions!$D$16</f>
        <v>44.0532438189036</v>
      </c>
      <c r="R1312" s="21" t="n">
        <f aca="false">M1312/(1+K1312)+N1312/(1+K1312)^2+O1312/(1+K1312)^3+P1312/(1+K1312)^4+Q1312/(1+K1312)^5</f>
        <v>135.943474091018</v>
      </c>
      <c r="S1312" s="21" t="n">
        <f aca="false">Q1312*(1+I1312)/(K1312-I1312)</f>
        <v>600.696850134861</v>
      </c>
      <c r="T1312" s="21" t="n">
        <f aca="false">R1312+S1312/(1+K1312)^5</f>
        <v>511.174824165635</v>
      </c>
      <c r="U1312" s="8" t="n">
        <f aca="false">(T1312-Assumptions!$D$17)/Assumptions!$D$18</f>
        <v>13.0469929666254</v>
      </c>
    </row>
    <row r="1313" customFormat="false" ht="15" hidden="false" customHeight="false" outlineLevel="0" collapsed="false">
      <c r="B1313" s="2" t="n">
        <v>1308</v>
      </c>
      <c r="C1313" s="27" t="n">
        <f aca="false">NORMSDIST('Random Draws'!C1313)</f>
        <v>0.319772622893239</v>
      </c>
      <c r="D1313" s="27" t="n">
        <f aca="false">NORMSDIST(Assumptions!$D$22*'Random Draws'!C1313+SQRT(1-Assumptions!$D$22^2)*'Random Draws'!D1313)</f>
        <v>0.0429365847069321</v>
      </c>
      <c r="E1313" s="19" t="n">
        <f aca="false">IF(C1313&lt;(Assumptions!$E$6-Assumptions!$D$6)/(Assumptions!$F$6-Assumptions!$D$6),Assumptions!$D$6+SQRT(C1313*(Assumptions!$F$6-Assumptions!$D$6)*(Assumptions!$E$6-Assumptions!$D$6)),Assumptions!$F$6-SQRT((1-C1313)*(Assumptions!$F$6-Assumptions!$D$6)*(Assumptions!$F$6-Assumptions!$E$6)))</f>
        <v>0.0799857864054991</v>
      </c>
      <c r="F1313" s="19" t="n">
        <f aca="false">IF(D1313&lt;(Assumptions!$E$7-Assumptions!$D$7)/(Assumptions!$F$7-Assumptions!$D$7),Assumptions!$D$7+SQRT(D1313*(Assumptions!$F$7-Assumptions!$D$7)*(Assumptions!$E$7-Assumptions!$D$7)),Assumptions!$F$7-SQRT((1-D1313)*(Assumptions!$F$7-Assumptions!$D$7)*(Assumptions!$F$7-Assumptions!$E$7)))</f>
        <v>0.376050529843017</v>
      </c>
      <c r="G1313" s="19" t="n">
        <f aca="false">MIN(Assumptions!$D$24,MAX(Assumptions!$D$23,Assumptions!$D$8+Assumptions!$E$8*'Random Draws'!E1313))</f>
        <v>0.062366934937788</v>
      </c>
      <c r="H1313" s="19" t="n">
        <f aca="false">IF('Random Draws'!F1313&lt;(Assumptions!$E$9-Assumptions!$D$9)/(Assumptions!$F$9-Assumptions!$D$9),Assumptions!$D$9+SQRT('Random Draws'!F1313*(Assumptions!$F$9-Assumptions!$D$9)*(Assumptions!$E$9-Assumptions!$D$9)),Assumptions!$F$9-SQRT((1-'Random Draws'!F1313)*(Assumptions!$F$9-Assumptions!$D$9)*(Assumptions!$F$9-Assumptions!$E$9)))</f>
        <v>0.311336144377504</v>
      </c>
      <c r="I1313" s="19" t="n">
        <f aca="false">IF('Random Draws'!G1313&lt;(Assumptions!$E$10-Assumptions!$D$10)/(Assumptions!$F$10-Assumptions!$D$10),Assumptions!$D$10+SQRT('Random Draws'!G1313*(Assumptions!$F$10-Assumptions!$D$10)*(Assumptions!$E$10-Assumptions!$D$10)),Assumptions!$F$10-SQRT((1-'Random Draws'!G1313)*(Assumptions!$F$10-Assumptions!$D$10)*(Assumptions!$F$10-Assumptions!$E$10)))</f>
        <v>0.0221769035184614</v>
      </c>
      <c r="J1313" s="19" t="n">
        <f aca="false">IF('Random Draws'!H1313&lt;(Assumptions!$E$11-Assumptions!$D$11)/(Assumptions!$F$11-Assumptions!$D$11),Assumptions!$D$11+SQRT('Random Draws'!H1313*(Assumptions!$F$11-Assumptions!$D$11)*(Assumptions!$E$11-Assumptions!$D$11)),Assumptions!$F$11-SQRT((1-'Random Draws'!H1313)*(Assumptions!$F$11-Assumptions!$D$11)*(Assumptions!$F$11-Assumptions!$E$11)))</f>
        <v>0.149484192164209</v>
      </c>
      <c r="K1313" s="19" t="n">
        <f aca="false">MAX(G1313,I1313+Assumptions!$D$21)</f>
        <v>0.062366934937788</v>
      </c>
      <c r="L1313" s="28" t="n">
        <f aca="false">(F1313-Assumptions!$D$15)*(1-H1313)+Assumptions!$D$15-J1313</f>
        <v>0.149961914395441</v>
      </c>
      <c r="M1313" s="21" t="n">
        <f aca="false">Assumptions!$D$14*(1+E1313)^1*L1313-Assumptions!$D$14*(1+E1313)^0*E1313*Assumptions!$D$16</f>
        <v>23.1357885562751</v>
      </c>
      <c r="N1313" s="21" t="n">
        <f aca="false">Assumptions!$D$14*(1+E1313)^2*L1313-Assumptions!$D$14*(1+E1313)^1*E1313*Assumptions!$D$16</f>
        <v>24.9863227980602</v>
      </c>
      <c r="O1313" s="21" t="n">
        <f aca="false">Assumptions!$D$14*(1+E1313)^3*L1313-Assumptions!$D$14*(1+E1313)^2*E1313*Assumptions!$D$16</f>
        <v>26.9848734764446</v>
      </c>
      <c r="P1313" s="21" t="n">
        <f aca="false">Assumptions!$D$14*(1+E1313)^4*L1313-Assumptions!$D$14*(1+E1313)^3*E1313*Assumptions!$D$16</f>
        <v>29.143279802511</v>
      </c>
      <c r="Q1313" s="21" t="n">
        <f aca="false">Assumptions!$D$14*(1+E1313)^5*L1313-Assumptions!$D$14*(1+E1313)^4*E1313*Assumptions!$D$16</f>
        <v>31.4743279559503</v>
      </c>
      <c r="R1313" s="21" t="n">
        <f aca="false">M1313/(1+K1313)+N1313/(1+K1313)^2+O1313/(1+K1313)^3+P1313/(1+K1313)^4+Q1313/(1+K1313)^5</f>
        <v>112.560042283018</v>
      </c>
      <c r="S1313" s="21" t="n">
        <f aca="false">Q1313*(1+I1313)/(K1313-I1313)</f>
        <v>800.505248544463</v>
      </c>
      <c r="T1313" s="21" t="n">
        <f aca="false">R1313+S1313/(1+K1313)^5</f>
        <v>704.110040483926</v>
      </c>
      <c r="U1313" s="8" t="n">
        <f aca="false">(T1313-Assumptions!$D$17)/Assumptions!$D$18</f>
        <v>20.7644016193571</v>
      </c>
    </row>
    <row r="1314" customFormat="false" ht="15" hidden="false" customHeight="false" outlineLevel="0" collapsed="false">
      <c r="B1314" s="2" t="n">
        <v>1309</v>
      </c>
      <c r="C1314" s="27" t="n">
        <f aca="false">NORMSDIST('Random Draws'!C1314)</f>
        <v>0.226189208720402</v>
      </c>
      <c r="D1314" s="27" t="n">
        <f aca="false">NORMSDIST(Assumptions!$D$22*'Random Draws'!C1314+SQRT(1-Assumptions!$D$22^2)*'Random Draws'!D1314)</f>
        <v>0.311312895229305</v>
      </c>
      <c r="E1314" s="19" t="n">
        <f aca="false">IF(C1314&lt;(Assumptions!$E$6-Assumptions!$D$6)/(Assumptions!$F$6-Assumptions!$D$6),Assumptions!$D$6+SQRT(C1314*(Assumptions!$F$6-Assumptions!$D$6)*(Assumptions!$E$6-Assumptions!$D$6)),Assumptions!$F$6-SQRT((1-C1314)*(Assumptions!$F$6-Assumptions!$D$6)*(Assumptions!$F$6-Assumptions!$E$6)))</f>
        <v>0.0736295412338915</v>
      </c>
      <c r="F1314" s="19" t="n">
        <f aca="false">IF(D1314&lt;(Assumptions!$E$7-Assumptions!$D$7)/(Assumptions!$F$7-Assumptions!$D$7),Assumptions!$D$7+SQRT(D1314*(Assumptions!$F$7-Assumptions!$D$7)*(Assumptions!$E$7-Assumptions!$D$7)),Assumptions!$F$7-SQRT((1-D1314)*(Assumptions!$F$7-Assumptions!$D$7)*(Assumptions!$F$7-Assumptions!$E$7)))</f>
        <v>0.40321894690267</v>
      </c>
      <c r="G1314" s="19" t="n">
        <f aca="false">MIN(Assumptions!$D$24,MAX(Assumptions!$D$23,Assumptions!$D$8+Assumptions!$E$8*'Random Draws'!E1314))</f>
        <v>0.084035500335751</v>
      </c>
      <c r="H1314" s="19" t="n">
        <f aca="false">IF('Random Draws'!F1314&lt;(Assumptions!$E$9-Assumptions!$D$9)/(Assumptions!$F$9-Assumptions!$D$9),Assumptions!$D$9+SQRT('Random Draws'!F1314*(Assumptions!$F$9-Assumptions!$D$9)*(Assumptions!$E$9-Assumptions!$D$9)),Assumptions!$F$9-SQRT((1-'Random Draws'!F1314)*(Assumptions!$F$9-Assumptions!$D$9)*(Assumptions!$F$9-Assumptions!$E$9)))</f>
        <v>0.310197376935928</v>
      </c>
      <c r="I1314" s="19" t="n">
        <f aca="false">IF('Random Draws'!G1314&lt;(Assumptions!$E$10-Assumptions!$D$10)/(Assumptions!$F$10-Assumptions!$D$10),Assumptions!$D$10+SQRT('Random Draws'!G1314*(Assumptions!$F$10-Assumptions!$D$10)*(Assumptions!$E$10-Assumptions!$D$10)),Assumptions!$F$10-SQRT((1-'Random Draws'!G1314)*(Assumptions!$F$10-Assumptions!$D$10)*(Assumptions!$F$10-Assumptions!$E$10)))</f>
        <v>0.0227321127028971</v>
      </c>
      <c r="J1314" s="19" t="n">
        <f aca="false">IF('Random Draws'!H1314&lt;(Assumptions!$E$11-Assumptions!$D$11)/(Assumptions!$F$11-Assumptions!$D$11),Assumptions!$D$11+SQRT('Random Draws'!H1314*(Assumptions!$F$11-Assumptions!$D$11)*(Assumptions!$E$11-Assumptions!$D$11)),Assumptions!$F$11-SQRT((1-'Random Draws'!H1314)*(Assumptions!$F$11-Assumptions!$D$11)*(Assumptions!$F$11-Assumptions!$E$11)))</f>
        <v>0.144347119564663</v>
      </c>
      <c r="K1314" s="19" t="n">
        <f aca="false">MAX(G1314,I1314+Assumptions!$D$21)</f>
        <v>0.084035500335751</v>
      </c>
      <c r="L1314" s="28" t="n">
        <f aca="false">(F1314-Assumptions!$D$15)*(1-H1314)+Assumptions!$D$15-J1314</f>
        <v>0.174120026679602</v>
      </c>
      <c r="M1314" s="21" t="n">
        <f aca="false">Assumptions!$D$14*(1+E1314)^1*L1314-Assumptions!$D$14*(1+E1314)^0*E1314*Assumptions!$D$16</f>
        <v>26.7860701283625</v>
      </c>
      <c r="N1314" s="21" t="n">
        <f aca="false">Assumptions!$D$14*(1+E1314)^2*L1314-Assumptions!$D$14*(1+E1314)^1*E1314*Assumptions!$D$16</f>
        <v>28.7583161833726</v>
      </c>
      <c r="O1314" s="21" t="n">
        <f aca="false">Assumptions!$D$14*(1+E1314)^3*L1314-Assumptions!$D$14*(1+E1314)^2*E1314*Assumptions!$D$16</f>
        <v>30.8757778106136</v>
      </c>
      <c r="P1314" s="21" t="n">
        <f aca="false">Assumptions!$D$14*(1+E1314)^4*L1314-Assumptions!$D$14*(1+E1314)^3*E1314*Assumptions!$D$16</f>
        <v>33.1491471660486</v>
      </c>
      <c r="Q1314" s="21" t="n">
        <f aca="false">Assumptions!$D$14*(1+E1314)^5*L1314-Assumptions!$D$14*(1+E1314)^4*E1314*Assumptions!$D$16</f>
        <v>35.5899036641795</v>
      </c>
      <c r="R1314" s="21" t="n">
        <f aca="false">M1314/(1+K1314)+N1314/(1+K1314)^2+O1314/(1+K1314)^3+P1314/(1+K1314)^4+Q1314/(1+K1314)^5</f>
        <v>121.198655504276</v>
      </c>
      <c r="S1314" s="21" t="n">
        <f aca="false">Q1314*(1+I1314)/(K1314-I1314)</f>
        <v>593.750831248547</v>
      </c>
      <c r="T1314" s="21" t="n">
        <f aca="false">R1314+S1314/(1+K1314)^5</f>
        <v>517.829702534753</v>
      </c>
      <c r="U1314" s="8" t="n">
        <f aca="false">(T1314-Assumptions!$D$17)/Assumptions!$D$18</f>
        <v>13.3131881013901</v>
      </c>
    </row>
    <row r="1315" customFormat="false" ht="15" hidden="false" customHeight="false" outlineLevel="0" collapsed="false">
      <c r="B1315" s="2" t="n">
        <v>1310</v>
      </c>
      <c r="C1315" s="27" t="n">
        <f aca="false">NORMSDIST('Random Draws'!C1315)</f>
        <v>0.361099650821377</v>
      </c>
      <c r="D1315" s="27" t="n">
        <f aca="false">NORMSDIST(Assumptions!$D$22*'Random Draws'!C1315+SQRT(1-Assumptions!$D$22^2)*'Random Draws'!D1315)</f>
        <v>0.621828367932573</v>
      </c>
      <c r="E1315" s="19" t="n">
        <f aca="false">IF(C1315&lt;(Assumptions!$E$6-Assumptions!$D$6)/(Assumptions!$F$6-Assumptions!$D$6),Assumptions!$D$6+SQRT(C1315*(Assumptions!$F$6-Assumptions!$D$6)*(Assumptions!$E$6-Assumptions!$D$6)),Assumptions!$F$6-SQRT((1-C1315)*(Assumptions!$F$6-Assumptions!$D$6)*(Assumptions!$F$6-Assumptions!$E$6)))</f>
        <v>0.0824911550102711</v>
      </c>
      <c r="F1315" s="19" t="n">
        <f aca="false">IF(D1315&lt;(Assumptions!$E$7-Assumptions!$D$7)/(Assumptions!$F$7-Assumptions!$D$7),Assumptions!$D$7+SQRT(D1315*(Assumptions!$F$7-Assumptions!$D$7)*(Assumptions!$E$7-Assumptions!$D$7)),Assumptions!$F$7-SQRT((1-D1315)*(Assumptions!$F$7-Assumptions!$D$7)*(Assumptions!$F$7-Assumptions!$E$7)))</f>
        <v>0.42110672901041</v>
      </c>
      <c r="G1315" s="19" t="n">
        <f aca="false">MIN(Assumptions!$D$24,MAX(Assumptions!$D$23,Assumptions!$D$8+Assumptions!$E$8*'Random Draws'!E1315))</f>
        <v>0.097654853511652</v>
      </c>
      <c r="H1315" s="19" t="n">
        <f aca="false">IF('Random Draws'!F1315&lt;(Assumptions!$E$9-Assumptions!$D$9)/(Assumptions!$F$9-Assumptions!$D$9),Assumptions!$D$9+SQRT('Random Draws'!F1315*(Assumptions!$F$9-Assumptions!$D$9)*(Assumptions!$E$9-Assumptions!$D$9)),Assumptions!$F$9-SQRT((1-'Random Draws'!F1315)*(Assumptions!$F$9-Assumptions!$D$9)*(Assumptions!$F$9-Assumptions!$E$9)))</f>
        <v>0.269297004654377</v>
      </c>
      <c r="I1315" s="19" t="n">
        <f aca="false">IF('Random Draws'!G1315&lt;(Assumptions!$E$10-Assumptions!$D$10)/(Assumptions!$F$10-Assumptions!$D$10),Assumptions!$D$10+SQRT('Random Draws'!G1315*(Assumptions!$F$10-Assumptions!$D$10)*(Assumptions!$E$10-Assumptions!$D$10)),Assumptions!$F$10-SQRT((1-'Random Draws'!G1315)*(Assumptions!$F$10-Assumptions!$D$10)*(Assumptions!$F$10-Assumptions!$E$10)))</f>
        <v>0.0183884686859328</v>
      </c>
      <c r="J1315" s="19" t="n">
        <f aca="false">IF('Random Draws'!H1315&lt;(Assumptions!$E$11-Assumptions!$D$11)/(Assumptions!$F$11-Assumptions!$D$11),Assumptions!$D$11+SQRT('Random Draws'!H1315*(Assumptions!$F$11-Assumptions!$D$11)*(Assumptions!$E$11-Assumptions!$D$11)),Assumptions!$F$11-SQRT((1-'Random Draws'!H1315)*(Assumptions!$F$11-Assumptions!$D$11)*(Assumptions!$F$11-Assumptions!$E$11)))</f>
        <v>0.151915079151899</v>
      </c>
      <c r="K1315" s="19" t="n">
        <f aca="false">MAX(G1315,I1315+Assumptions!$D$21)</f>
        <v>0.097654853511652</v>
      </c>
      <c r="L1315" s="28" t="n">
        <f aca="false">(F1315-Assumptions!$D$15)*(1-H1315)+Assumptions!$D$15-J1315</f>
        <v>0.190797479701274</v>
      </c>
      <c r="M1315" s="21" t="n">
        <f aca="false">Assumptions!$D$14*(1+E1315)^1*L1315-Assumptions!$D$14*(1+E1315)^0*E1315*Assumptions!$D$16</f>
        <v>29.588968181063</v>
      </c>
      <c r="N1315" s="21" t="n">
        <f aca="false">Assumptions!$D$14*(1+E1315)^2*L1315-Assumptions!$D$14*(1+E1315)^1*E1315*Assumptions!$D$16</f>
        <v>32.029796341881</v>
      </c>
      <c r="O1315" s="21" t="n">
        <f aca="false">Assumptions!$D$14*(1+E1315)^3*L1315-Assumptions!$D$14*(1+E1315)^2*E1315*Assumptions!$D$16</f>
        <v>34.6719712368665</v>
      </c>
      <c r="P1315" s="21" t="n">
        <f aca="false">Assumptions!$D$14*(1+E1315)^4*L1315-Assumptions!$D$14*(1+E1315)^3*E1315*Assumptions!$D$16</f>
        <v>37.5321021906786</v>
      </c>
      <c r="Q1315" s="21" t="n">
        <f aca="false">Assumptions!$D$14*(1+E1315)^5*L1315-Assumptions!$D$14*(1+E1315)^4*E1315*Assumptions!$D$16</f>
        <v>40.6281686503512</v>
      </c>
      <c r="R1315" s="21" t="n">
        <f aca="false">M1315/(1+K1315)+N1315/(1+K1315)^2+O1315/(1+K1315)^3+P1315/(1+K1315)^4+Q1315/(1+K1315)^5</f>
        <v>131.109804715344</v>
      </c>
      <c r="S1315" s="21" t="n">
        <f aca="false">Q1315*(1+I1315)/(K1315-I1315)</f>
        <v>521.977362135482</v>
      </c>
      <c r="T1315" s="21" t="n">
        <f aca="false">R1315+S1315/(1+K1315)^5</f>
        <v>458.693786897895</v>
      </c>
      <c r="U1315" s="8" t="n">
        <f aca="false">(T1315-Assumptions!$D$17)/Assumptions!$D$18</f>
        <v>10.9477514759158</v>
      </c>
    </row>
    <row r="1316" customFormat="false" ht="15" hidden="false" customHeight="false" outlineLevel="0" collapsed="false">
      <c r="B1316" s="2" t="n">
        <v>1311</v>
      </c>
      <c r="C1316" s="27" t="n">
        <f aca="false">NORMSDIST('Random Draws'!C1316)</f>
        <v>0.994767824314915</v>
      </c>
      <c r="D1316" s="27" t="n">
        <f aca="false">NORMSDIST(Assumptions!$D$22*'Random Draws'!C1316+SQRT(1-Assumptions!$D$22^2)*'Random Draws'!D1316)</f>
        <v>0.511040746773063</v>
      </c>
      <c r="E1316" s="19" t="n">
        <f aca="false">IF(C1316&lt;(Assumptions!$E$6-Assumptions!$D$6)/(Assumptions!$F$6-Assumptions!$D$6),Assumptions!$D$6+SQRT(C1316*(Assumptions!$F$6-Assumptions!$D$6)*(Assumptions!$E$6-Assumptions!$D$6)),Assumptions!$F$6-SQRT((1-C1316)*(Assumptions!$F$6-Assumptions!$D$6)*(Assumptions!$F$6-Assumptions!$E$6)))</f>
        <v>0.134885229386822</v>
      </c>
      <c r="F1316" s="19" t="n">
        <f aca="false">IF(D1316&lt;(Assumptions!$E$7-Assumptions!$D$7)/(Assumptions!$F$7-Assumptions!$D$7),Assumptions!$D$7+SQRT(D1316*(Assumptions!$F$7-Assumptions!$D$7)*(Assumptions!$E$7-Assumptions!$D$7)),Assumptions!$F$7-SQRT((1-D1316)*(Assumptions!$F$7-Assumptions!$D$7)*(Assumptions!$F$7-Assumptions!$E$7)))</f>
        <v>0.415373680396361</v>
      </c>
      <c r="G1316" s="19" t="n">
        <f aca="false">MIN(Assumptions!$D$24,MAX(Assumptions!$D$23,Assumptions!$D$8+Assumptions!$E$8*'Random Draws'!E1316))</f>
        <v>0.099451745311333</v>
      </c>
      <c r="H1316" s="19" t="n">
        <f aca="false">IF('Random Draws'!F1316&lt;(Assumptions!$E$9-Assumptions!$D$9)/(Assumptions!$F$9-Assumptions!$D$9),Assumptions!$D$9+SQRT('Random Draws'!F1316*(Assumptions!$F$9-Assumptions!$D$9)*(Assumptions!$E$9-Assumptions!$D$9)),Assumptions!$F$9-SQRT((1-'Random Draws'!F1316)*(Assumptions!$F$9-Assumptions!$D$9)*(Assumptions!$F$9-Assumptions!$E$9)))</f>
        <v>0.281611152177152</v>
      </c>
      <c r="I1316" s="19" t="n">
        <f aca="false">IF('Random Draws'!G1316&lt;(Assumptions!$E$10-Assumptions!$D$10)/(Assumptions!$F$10-Assumptions!$D$10),Assumptions!$D$10+SQRT('Random Draws'!G1316*(Assumptions!$F$10-Assumptions!$D$10)*(Assumptions!$E$10-Assumptions!$D$10)),Assumptions!$F$10-SQRT((1-'Random Draws'!G1316)*(Assumptions!$F$10-Assumptions!$D$10)*(Assumptions!$F$10-Assumptions!$E$10)))</f>
        <v>0.0204282862026539</v>
      </c>
      <c r="J1316" s="19" t="n">
        <f aca="false">IF('Random Draws'!H1316&lt;(Assumptions!$E$11-Assumptions!$D$11)/(Assumptions!$F$11-Assumptions!$D$11),Assumptions!$D$11+SQRT('Random Draws'!H1316*(Assumptions!$F$11-Assumptions!$D$11)*(Assumptions!$E$11-Assumptions!$D$11)),Assumptions!$F$11-SQRT((1-'Random Draws'!H1316)*(Assumptions!$F$11-Assumptions!$D$11)*(Assumptions!$F$11-Assumptions!$E$11)))</f>
        <v>0.192008229720398</v>
      </c>
      <c r="K1316" s="19" t="n">
        <f aca="false">MAX(G1316,I1316+Assumptions!$D$21)</f>
        <v>0.099451745311333</v>
      </c>
      <c r="L1316" s="28" t="n">
        <f aca="false">(F1316-Assumptions!$D$15)*(1-H1316)+Assumptions!$D$15-J1316</f>
        <v>0.14300103973851</v>
      </c>
      <c r="M1316" s="21" t="n">
        <f aca="false">Assumptions!$D$14*(1+E1316)^1*L1316-Assumptions!$D$14*(1+E1316)^0*E1316*Assumptions!$D$16</f>
        <v>22.9452655811653</v>
      </c>
      <c r="N1316" s="21" t="n">
        <f aca="false">Assumptions!$D$14*(1+E1316)^2*L1316-Assumptions!$D$14*(1+E1316)^1*E1316*Assumptions!$D$16</f>
        <v>26.0402429924223</v>
      </c>
      <c r="O1316" s="21" t="n">
        <f aca="false">Assumptions!$D$14*(1+E1316)^3*L1316-Assumptions!$D$14*(1+E1316)^2*E1316*Assumptions!$D$16</f>
        <v>29.5526871417438</v>
      </c>
      <c r="P1316" s="21" t="n">
        <f aca="false">Assumptions!$D$14*(1+E1316)^4*L1316-Assumptions!$D$14*(1+E1316)^3*E1316*Assumptions!$D$16</f>
        <v>33.5389081258549</v>
      </c>
      <c r="Q1316" s="21" t="n">
        <f aca="false">Assumptions!$D$14*(1+E1316)^5*L1316-Assumptions!$D$14*(1+E1316)^4*E1316*Assumptions!$D$16</f>
        <v>38.0628114417944</v>
      </c>
      <c r="R1316" s="21" t="n">
        <f aca="false">M1316/(1+K1316)+N1316/(1+K1316)^2+O1316/(1+K1316)^3+P1316/(1+K1316)^4+Q1316/(1+K1316)^5</f>
        <v>111.294917544201</v>
      </c>
      <c r="S1316" s="21" t="n">
        <f aca="false">Q1316*(1+I1316)/(K1316-I1316)</f>
        <v>491.504293607152</v>
      </c>
      <c r="T1316" s="21" t="n">
        <f aca="false">R1316+S1316/(1+K1316)^5</f>
        <v>417.242094970595</v>
      </c>
      <c r="U1316" s="8" t="n">
        <f aca="false">(T1316-Assumptions!$D$17)/Assumptions!$D$18</f>
        <v>9.2896837988238</v>
      </c>
    </row>
    <row r="1317" customFormat="false" ht="15" hidden="false" customHeight="false" outlineLevel="0" collapsed="false">
      <c r="B1317" s="2" t="n">
        <v>1312</v>
      </c>
      <c r="C1317" s="27" t="n">
        <f aca="false">NORMSDIST('Random Draws'!C1317)</f>
        <v>0.0940062884330077</v>
      </c>
      <c r="D1317" s="27" t="n">
        <f aca="false">NORMSDIST(Assumptions!$D$22*'Random Draws'!C1317+SQRT(1-Assumptions!$D$22^2)*'Random Draws'!D1317)</f>
        <v>0.822344069988979</v>
      </c>
      <c r="E1317" s="19" t="n">
        <f aca="false">IF(C1317&lt;(Assumptions!$E$6-Assumptions!$D$6)/(Assumptions!$F$6-Assumptions!$D$6),Assumptions!$D$6+SQRT(C1317*(Assumptions!$F$6-Assumptions!$D$6)*(Assumptions!$E$6-Assumptions!$D$6)),Assumptions!$F$6-SQRT((1-C1317)*(Assumptions!$F$6-Assumptions!$D$6)*(Assumptions!$F$6-Assumptions!$E$6)))</f>
        <v>0.0616802085360136</v>
      </c>
      <c r="F1317" s="19" t="n">
        <f aca="false">IF(D1317&lt;(Assumptions!$E$7-Assumptions!$D$7)/(Assumptions!$F$7-Assumptions!$D$7),Assumptions!$D$7+SQRT(D1317*(Assumptions!$F$7-Assumptions!$D$7)*(Assumptions!$E$7-Assumptions!$D$7)),Assumptions!$F$7-SQRT((1-D1317)*(Assumptions!$F$7-Assumptions!$D$7)*(Assumptions!$F$7-Assumptions!$E$7)))</f>
        <v>0.433342473482259</v>
      </c>
      <c r="G1317" s="19" t="n">
        <f aca="false">MIN(Assumptions!$D$24,MAX(Assumptions!$D$23,Assumptions!$D$8+Assumptions!$E$8*'Random Draws'!E1317))</f>
        <v>0.086068177438416</v>
      </c>
      <c r="H1317" s="19" t="n">
        <f aca="false">IF('Random Draws'!F1317&lt;(Assumptions!$E$9-Assumptions!$D$9)/(Assumptions!$F$9-Assumptions!$D$9),Assumptions!$D$9+SQRT('Random Draws'!F1317*(Assumptions!$F$9-Assumptions!$D$9)*(Assumptions!$E$9-Assumptions!$D$9)),Assumptions!$F$9-SQRT((1-'Random Draws'!F1317)*(Assumptions!$F$9-Assumptions!$D$9)*(Assumptions!$F$9-Assumptions!$E$9)))</f>
        <v>0.308777440686887</v>
      </c>
      <c r="I1317" s="19" t="n">
        <f aca="false">IF('Random Draws'!G1317&lt;(Assumptions!$E$10-Assumptions!$D$10)/(Assumptions!$F$10-Assumptions!$D$10),Assumptions!$D$10+SQRT('Random Draws'!G1317*(Assumptions!$F$10-Assumptions!$D$10)*(Assumptions!$E$10-Assumptions!$D$10)),Assumptions!$F$10-SQRT((1-'Random Draws'!G1317)*(Assumptions!$F$10-Assumptions!$D$10)*(Assumptions!$F$10-Assumptions!$E$10)))</f>
        <v>0.0174097265043202</v>
      </c>
      <c r="J1317" s="19" t="n">
        <f aca="false">IF('Random Draws'!H1317&lt;(Assumptions!$E$11-Assumptions!$D$11)/(Assumptions!$F$11-Assumptions!$D$11),Assumptions!$D$11+SQRT('Random Draws'!H1317*(Assumptions!$F$11-Assumptions!$D$11)*(Assumptions!$E$11-Assumptions!$D$11)),Assumptions!$F$11-SQRT((1-'Random Draws'!H1317)*(Assumptions!$F$11-Assumptions!$D$11)*(Assumptions!$F$11-Assumptions!$E$11)))</f>
        <v>0.191511733606237</v>
      </c>
      <c r="K1317" s="19" t="n">
        <f aca="false">MAX(G1317,I1317+Assumptions!$D$21)</f>
        <v>0.086068177438416</v>
      </c>
      <c r="L1317" s="28" t="n">
        <f aca="false">(F1317-Assumptions!$D$15)*(1-H1317)+Assumptions!$D$15-J1317</f>
        <v>0.14816542726254</v>
      </c>
      <c r="M1317" s="21" t="n">
        <f aca="false">Assumptions!$D$14*(1+E1317)^1*L1317-Assumptions!$D$14*(1+E1317)^0*E1317*Assumptions!$D$16</f>
        <v>22.5408148413869</v>
      </c>
      <c r="N1317" s="21" t="n">
        <f aca="false">Assumptions!$D$14*(1+E1317)^2*L1317-Assumptions!$D$14*(1+E1317)^1*E1317*Assumptions!$D$16</f>
        <v>23.9311370013753</v>
      </c>
      <c r="O1317" s="21" t="n">
        <f aca="false">Assumptions!$D$14*(1+E1317)^3*L1317-Assumptions!$D$14*(1+E1317)^2*E1317*Assumptions!$D$16</f>
        <v>25.407214522124</v>
      </c>
      <c r="P1317" s="21" t="n">
        <f aca="false">Assumptions!$D$14*(1+E1317)^4*L1317-Assumptions!$D$14*(1+E1317)^3*E1317*Assumptions!$D$16</f>
        <v>26.9743368121679</v>
      </c>
      <c r="Q1317" s="21" t="n">
        <f aca="false">Assumptions!$D$14*(1+E1317)^5*L1317-Assumptions!$D$14*(1+E1317)^4*E1317*Assumptions!$D$16</f>
        <v>28.638119531863</v>
      </c>
      <c r="R1317" s="21" t="n">
        <f aca="false">M1317/(1+K1317)+N1317/(1+K1317)^2+O1317/(1+K1317)^3+P1317/(1+K1317)^4+Q1317/(1+K1317)^5</f>
        <v>99.2155574616371</v>
      </c>
      <c r="S1317" s="21" t="n">
        <f aca="false">Q1317*(1+I1317)/(K1317-I1317)</f>
        <v>424.371668223023</v>
      </c>
      <c r="T1317" s="21" t="n">
        <f aca="false">R1317+S1317/(1+K1317)^5</f>
        <v>380.056833872196</v>
      </c>
      <c r="U1317" s="8" t="n">
        <f aca="false">(T1317-Assumptions!$D$17)/Assumptions!$D$18</f>
        <v>7.80227335488783</v>
      </c>
    </row>
    <row r="1318" customFormat="false" ht="15" hidden="false" customHeight="false" outlineLevel="0" collapsed="false">
      <c r="B1318" s="2" t="n">
        <v>1313</v>
      </c>
      <c r="C1318" s="27" t="n">
        <f aca="false">NORMSDIST('Random Draws'!C1318)</f>
        <v>0.938003990916086</v>
      </c>
      <c r="D1318" s="27" t="n">
        <f aca="false">NORMSDIST(Assumptions!$D$22*'Random Draws'!C1318+SQRT(1-Assumptions!$D$22^2)*'Random Draws'!D1318)</f>
        <v>0.614182473336006</v>
      </c>
      <c r="E1318" s="19" t="n">
        <f aca="false">IF(C1318&lt;(Assumptions!$E$6-Assumptions!$D$6)/(Assumptions!$F$6-Assumptions!$D$6),Assumptions!$D$6+SQRT(C1318*(Assumptions!$F$6-Assumptions!$D$6)*(Assumptions!$E$6-Assumptions!$D$6)),Assumptions!$F$6-SQRT((1-C1318)*(Assumptions!$F$6-Assumptions!$D$6)*(Assumptions!$F$6-Assumptions!$E$6)))</f>
        <v>0.122393749819466</v>
      </c>
      <c r="F1318" s="19" t="n">
        <f aca="false">IF(D1318&lt;(Assumptions!$E$7-Assumptions!$D$7)/(Assumptions!$F$7-Assumptions!$D$7),Assumptions!$D$7+SQRT(D1318*(Assumptions!$F$7-Assumptions!$D$7)*(Assumptions!$E$7-Assumptions!$D$7)),Assumptions!$F$7-SQRT((1-D1318)*(Assumptions!$F$7-Assumptions!$D$7)*(Assumptions!$F$7-Assumptions!$E$7)))</f>
        <v>0.42071552333738</v>
      </c>
      <c r="G1318" s="19" t="n">
        <f aca="false">MIN(Assumptions!$D$24,MAX(Assumptions!$D$23,Assumptions!$D$8+Assumptions!$E$8*'Random Draws'!E1318))</f>
        <v>0.085627354160532</v>
      </c>
      <c r="H1318" s="19" t="n">
        <f aca="false">IF('Random Draws'!F1318&lt;(Assumptions!$E$9-Assumptions!$D$9)/(Assumptions!$F$9-Assumptions!$D$9),Assumptions!$D$9+SQRT('Random Draws'!F1318*(Assumptions!$F$9-Assumptions!$D$9)*(Assumptions!$E$9-Assumptions!$D$9)),Assumptions!$F$9-SQRT((1-'Random Draws'!F1318)*(Assumptions!$F$9-Assumptions!$D$9)*(Assumptions!$F$9-Assumptions!$E$9)))</f>
        <v>0.262023938615451</v>
      </c>
      <c r="I1318" s="19" t="n">
        <f aca="false">IF('Random Draws'!G1318&lt;(Assumptions!$E$10-Assumptions!$D$10)/(Assumptions!$F$10-Assumptions!$D$10),Assumptions!$D$10+SQRT('Random Draws'!G1318*(Assumptions!$F$10-Assumptions!$D$10)*(Assumptions!$E$10-Assumptions!$D$10)),Assumptions!$F$10-SQRT((1-'Random Draws'!G1318)*(Assumptions!$F$10-Assumptions!$D$10)*(Assumptions!$F$10-Assumptions!$E$10)))</f>
        <v>0.0186154473272344</v>
      </c>
      <c r="J1318" s="19" t="n">
        <f aca="false">IF('Random Draws'!H1318&lt;(Assumptions!$E$11-Assumptions!$D$11)/(Assumptions!$F$11-Assumptions!$D$11),Assumptions!$D$11+SQRT('Random Draws'!H1318*(Assumptions!$F$11-Assumptions!$D$11)*(Assumptions!$E$11-Assumptions!$D$11)),Assumptions!$F$11-SQRT((1-'Random Draws'!H1318)*(Assumptions!$F$11-Assumptions!$D$11)*(Assumptions!$F$11-Assumptions!$E$11)))</f>
        <v>0.183206003039517</v>
      </c>
      <c r="K1318" s="19" t="n">
        <f aca="false">MAX(G1318,I1318+Assumptions!$D$21)</f>
        <v>0.085627354160532</v>
      </c>
      <c r="L1318" s="28" t="n">
        <f aca="false">(F1318-Assumptions!$D$15)*(1-H1318)+Assumptions!$D$15-J1318</f>
        <v>0.16133509385635</v>
      </c>
      <c r="M1318" s="21" t="n">
        <f aca="false">Assumptions!$D$14*(1+E1318)^1*L1318-Assumptions!$D$14*(1+E1318)^0*E1318*Assumptions!$D$16</f>
        <v>25.7244048290664</v>
      </c>
      <c r="N1318" s="21" t="n">
        <f aca="false">Assumptions!$D$14*(1+E1318)^2*L1318-Assumptions!$D$14*(1+E1318)^1*E1318*Assumptions!$D$16</f>
        <v>28.8729111979698</v>
      </c>
      <c r="O1318" s="21" t="n">
        <f aca="false">Assumptions!$D$14*(1+E1318)^3*L1318-Assumptions!$D$14*(1+E1318)^2*E1318*Assumptions!$D$16</f>
        <v>32.4067750676937</v>
      </c>
      <c r="P1318" s="21" t="n">
        <f aca="false">Assumptions!$D$14*(1+E1318)^4*L1318-Assumptions!$D$14*(1+E1318)^3*E1318*Assumptions!$D$16</f>
        <v>36.3731617877848</v>
      </c>
      <c r="Q1318" s="21" t="n">
        <f aca="false">Assumptions!$D$14*(1+E1318)^5*L1318-Assumptions!$D$14*(1+E1318)^4*E1318*Assumptions!$D$16</f>
        <v>40.8250094517818</v>
      </c>
      <c r="R1318" s="21" t="n">
        <f aca="false">M1318/(1+K1318)+N1318/(1+K1318)^2+O1318/(1+K1318)^3+P1318/(1+K1318)^4+Q1318/(1+K1318)^5</f>
        <v>126.77835696847</v>
      </c>
      <c r="S1318" s="21" t="n">
        <f aca="false">Q1318*(1+I1318)/(K1318-I1318)</f>
        <v>620.561139504869</v>
      </c>
      <c r="T1318" s="21" t="n">
        <f aca="false">R1318+S1318/(1+K1318)^5</f>
        <v>538.288636301642</v>
      </c>
      <c r="U1318" s="8" t="n">
        <f aca="false">(T1318-Assumptions!$D$17)/Assumptions!$D$18</f>
        <v>14.1315454520657</v>
      </c>
    </row>
    <row r="1319" customFormat="false" ht="15" hidden="false" customHeight="false" outlineLevel="0" collapsed="false">
      <c r="B1319" s="2" t="n">
        <v>1314</v>
      </c>
      <c r="C1319" s="27" t="n">
        <f aca="false">NORMSDIST('Random Draws'!C1319)</f>
        <v>0.275395619863084</v>
      </c>
      <c r="D1319" s="27" t="n">
        <f aca="false">NORMSDIST(Assumptions!$D$22*'Random Draws'!C1319+SQRT(1-Assumptions!$D$22^2)*'Random Draws'!D1319)</f>
        <v>0.904666476285859</v>
      </c>
      <c r="E1319" s="19" t="n">
        <f aca="false">IF(C1319&lt;(Assumptions!$E$6-Assumptions!$D$6)/(Assumptions!$F$6-Assumptions!$D$6),Assumptions!$D$6+SQRT(C1319*(Assumptions!$F$6-Assumptions!$D$6)*(Assumptions!$E$6-Assumptions!$D$6)),Assumptions!$F$6-SQRT((1-C1319)*(Assumptions!$F$6-Assumptions!$D$6)*(Assumptions!$F$6-Assumptions!$E$6)))</f>
        <v>0.0771076555351509</v>
      </c>
      <c r="F1319" s="19" t="n">
        <f aca="false">IF(D1319&lt;(Assumptions!$E$7-Assumptions!$D$7)/(Assumptions!$F$7-Assumptions!$D$7),Assumptions!$D$7+SQRT(D1319*(Assumptions!$F$7-Assumptions!$D$7)*(Assumptions!$E$7-Assumptions!$D$7)),Assumptions!$F$7-SQRT((1-D1319)*(Assumptions!$F$7-Assumptions!$D$7)*(Assumptions!$F$7-Assumptions!$E$7)))</f>
        <v>0.44047222248036</v>
      </c>
      <c r="G1319" s="19" t="n">
        <f aca="false">MIN(Assumptions!$D$24,MAX(Assumptions!$D$23,Assumptions!$D$8+Assumptions!$E$8*'Random Draws'!E1319))</f>
        <v>0.093287798318899</v>
      </c>
      <c r="H1319" s="19" t="n">
        <f aca="false">IF('Random Draws'!F1319&lt;(Assumptions!$E$9-Assumptions!$D$9)/(Assumptions!$F$9-Assumptions!$D$9),Assumptions!$D$9+SQRT('Random Draws'!F1319*(Assumptions!$F$9-Assumptions!$D$9)*(Assumptions!$E$9-Assumptions!$D$9)),Assumptions!$F$9-SQRT((1-'Random Draws'!F1319)*(Assumptions!$F$9-Assumptions!$D$9)*(Assumptions!$F$9-Assumptions!$E$9)))</f>
        <v>0.266986959717152</v>
      </c>
      <c r="I1319" s="19" t="n">
        <f aca="false">IF('Random Draws'!G1319&lt;(Assumptions!$E$10-Assumptions!$D$10)/(Assumptions!$F$10-Assumptions!$D$10),Assumptions!$D$10+SQRT('Random Draws'!G1319*(Assumptions!$F$10-Assumptions!$D$10)*(Assumptions!$E$10-Assumptions!$D$10)),Assumptions!$F$10-SQRT((1-'Random Draws'!G1319)*(Assumptions!$F$10-Assumptions!$D$10)*(Assumptions!$F$10-Assumptions!$E$10)))</f>
        <v>0.0187148829544048</v>
      </c>
      <c r="J1319" s="19" t="n">
        <f aca="false">IF('Random Draws'!H1319&lt;(Assumptions!$E$11-Assumptions!$D$11)/(Assumptions!$F$11-Assumptions!$D$11),Assumptions!$D$11+SQRT('Random Draws'!H1319*(Assumptions!$F$11-Assumptions!$D$11)*(Assumptions!$E$11-Assumptions!$D$11)),Assumptions!$F$11-SQRT((1-'Random Draws'!H1319)*(Assumptions!$F$11-Assumptions!$D$11)*(Assumptions!$F$11-Assumptions!$E$11)))</f>
        <v>0.155366641488555</v>
      </c>
      <c r="K1319" s="19" t="n">
        <f aca="false">MAX(G1319,I1319+Assumptions!$D$21)</f>
        <v>0.093287798318899</v>
      </c>
      <c r="L1319" s="28" t="n">
        <f aca="false">(F1319-Assumptions!$D$15)*(1-H1319)+Assumptions!$D$15-J1319</f>
        <v>0.202213546235146</v>
      </c>
      <c r="M1319" s="21" t="n">
        <f aca="false">Assumptions!$D$14*(1+E1319)^1*L1319-Assumptions!$D$14*(1+E1319)^0*E1319*Assumptions!$D$16</f>
        <v>31.2464167103262</v>
      </c>
      <c r="N1319" s="21" t="n">
        <f aca="false">Assumptions!$D$14*(1+E1319)^2*L1319-Assumptions!$D$14*(1+E1319)^1*E1319*Assumptions!$D$16</f>
        <v>33.6557546467338</v>
      </c>
      <c r="O1319" s="21" t="n">
        <f aca="false">Assumptions!$D$14*(1+E1319)^3*L1319-Assumptions!$D$14*(1+E1319)^2*E1319*Assumptions!$D$16</f>
        <v>36.2508709828097</v>
      </c>
      <c r="P1319" s="21" t="n">
        <f aca="false">Assumptions!$D$14*(1+E1319)^4*L1319-Assumptions!$D$14*(1+E1319)^3*E1319*Assumptions!$D$16</f>
        <v>39.0460906554014</v>
      </c>
      <c r="Q1319" s="21" t="n">
        <f aca="false">Assumptions!$D$14*(1+E1319)^5*L1319-Assumptions!$D$14*(1+E1319)^4*E1319*Assumptions!$D$16</f>
        <v>42.0568431636524</v>
      </c>
      <c r="R1319" s="21" t="n">
        <f aca="false">M1319/(1+K1319)+N1319/(1+K1319)^2+O1319/(1+K1319)^3+P1319/(1+K1319)^4+Q1319/(1+K1319)^5</f>
        <v>138.73354721637</v>
      </c>
      <c r="S1319" s="21" t="n">
        <f aca="false">Q1319*(1+I1319)/(K1319-I1319)</f>
        <v>574.52403263948</v>
      </c>
      <c r="T1319" s="21" t="n">
        <f aca="false">R1319+S1319/(1+K1319)^5</f>
        <v>506.553847249369</v>
      </c>
      <c r="U1319" s="8" t="n">
        <f aca="false">(T1319-Assumptions!$D$17)/Assumptions!$D$18</f>
        <v>12.8621538899748</v>
      </c>
    </row>
    <row r="1320" customFormat="false" ht="15" hidden="false" customHeight="false" outlineLevel="0" collapsed="false">
      <c r="B1320" s="2" t="n">
        <v>1315</v>
      </c>
      <c r="C1320" s="27" t="n">
        <f aca="false">NORMSDIST('Random Draws'!C1320)</f>
        <v>0.0361345044477023</v>
      </c>
      <c r="D1320" s="27" t="n">
        <f aca="false">NORMSDIST(Assumptions!$D$22*'Random Draws'!C1320+SQRT(1-Assumptions!$D$22^2)*'Random Draws'!D1320)</f>
        <v>0.212000817303859</v>
      </c>
      <c r="E1320" s="19" t="n">
        <f aca="false">IF(C1320&lt;(Assumptions!$E$6-Assumptions!$D$6)/(Assumptions!$F$6-Assumptions!$D$6),Assumptions!$D$6+SQRT(C1320*(Assumptions!$F$6-Assumptions!$D$6)*(Assumptions!$E$6-Assumptions!$D$6)),Assumptions!$F$6-SQRT((1-C1320)*(Assumptions!$F$6-Assumptions!$D$6)*(Assumptions!$F$6-Assumptions!$E$6)))</f>
        <v>0.0534414479219507</v>
      </c>
      <c r="F1320" s="19" t="n">
        <f aca="false">IF(D1320&lt;(Assumptions!$E$7-Assumptions!$D$7)/(Assumptions!$F$7-Assumptions!$D$7),Assumptions!$D$7+SQRT(D1320*(Assumptions!$F$7-Assumptions!$D$7)*(Assumptions!$E$7-Assumptions!$D$7)),Assumptions!$F$7-SQRT((1-D1320)*(Assumptions!$F$7-Assumptions!$D$7)*(Assumptions!$F$7-Assumptions!$E$7)))</f>
        <v>0.395665177748375</v>
      </c>
      <c r="G1320" s="19" t="n">
        <f aca="false">MIN(Assumptions!$D$24,MAX(Assumptions!$D$23,Assumptions!$D$8+Assumptions!$E$8*'Random Draws'!E1320))</f>
        <v>0.088605095014356</v>
      </c>
      <c r="H1320" s="19" t="n">
        <f aca="false">IF('Random Draws'!F1320&lt;(Assumptions!$E$9-Assumptions!$D$9)/(Assumptions!$F$9-Assumptions!$D$9),Assumptions!$D$9+SQRT('Random Draws'!F1320*(Assumptions!$F$9-Assumptions!$D$9)*(Assumptions!$E$9-Assumptions!$D$9)),Assumptions!$F$9-SQRT((1-'Random Draws'!F1320)*(Assumptions!$F$9-Assumptions!$D$9)*(Assumptions!$F$9-Assumptions!$E$9)))</f>
        <v>0.265570963434141</v>
      </c>
      <c r="I1320" s="19" t="n">
        <f aca="false">IF('Random Draws'!G1320&lt;(Assumptions!$E$10-Assumptions!$D$10)/(Assumptions!$F$10-Assumptions!$D$10),Assumptions!$D$10+SQRT('Random Draws'!G1320*(Assumptions!$F$10-Assumptions!$D$10)*(Assumptions!$E$10-Assumptions!$D$10)),Assumptions!$F$10-SQRT((1-'Random Draws'!G1320)*(Assumptions!$F$10-Assumptions!$D$10)*(Assumptions!$F$10-Assumptions!$E$10)))</f>
        <v>0.0236393730923511</v>
      </c>
      <c r="J1320" s="19" t="n">
        <f aca="false">IF('Random Draws'!H1320&lt;(Assumptions!$E$11-Assumptions!$D$11)/(Assumptions!$F$11-Assumptions!$D$11),Assumptions!$D$11+SQRT('Random Draws'!H1320*(Assumptions!$F$11-Assumptions!$D$11)*(Assumptions!$E$11-Assumptions!$D$11)),Assumptions!$F$11-SQRT((1-'Random Draws'!H1320)*(Assumptions!$F$11-Assumptions!$D$11)*(Assumptions!$F$11-Assumptions!$E$11)))</f>
        <v>0.161244839611095</v>
      </c>
      <c r="K1320" s="19" t="n">
        <f aca="false">MAX(G1320,I1320+Assumptions!$D$21)</f>
        <v>0.088605095014356</v>
      </c>
      <c r="L1320" s="28" t="n">
        <f aca="false">(F1320-Assumptions!$D$15)*(1-H1320)+Assumptions!$D$15-J1320</f>
        <v>0.163867380931742</v>
      </c>
      <c r="M1320" s="21" t="n">
        <f aca="false">Assumptions!$D$14*(1+E1320)^1*L1320-Assumptions!$D$14*(1+E1320)^0*E1320*Assumptions!$D$16</f>
        <v>24.7981099017468</v>
      </c>
      <c r="N1320" s="21" t="n">
        <f aca="false">Assumptions!$D$14*(1+E1320)^2*L1320-Assumptions!$D$14*(1+E1320)^1*E1320*Assumptions!$D$16</f>
        <v>26.1233568006238</v>
      </c>
      <c r="O1320" s="21" t="n">
        <f aca="false">Assumptions!$D$14*(1+E1320)^3*L1320-Assumptions!$D$14*(1+E1320)^2*E1320*Assumptions!$D$16</f>
        <v>27.5194268126308</v>
      </c>
      <c r="P1320" s="21" t="n">
        <f aca="false">Assumptions!$D$14*(1+E1320)^4*L1320-Assumptions!$D$14*(1+E1320)^3*E1320*Assumptions!$D$16</f>
        <v>28.99010482748</v>
      </c>
      <c r="Q1320" s="21" t="n">
        <f aca="false">Assumptions!$D$14*(1+E1320)^5*L1320-Assumptions!$D$14*(1+E1320)^4*E1320*Assumptions!$D$16</f>
        <v>30.5393780048697</v>
      </c>
      <c r="R1320" s="21" t="n">
        <f aca="false">M1320/(1+K1320)+N1320/(1+K1320)^2+O1320/(1+K1320)^3+P1320/(1+K1320)^4+Q1320/(1+K1320)^5</f>
        <v>106.774221516439</v>
      </c>
      <c r="S1320" s="21" t="n">
        <f aca="false">Q1320*(1+I1320)/(K1320-I1320)</f>
        <v>481.196988668365</v>
      </c>
      <c r="T1320" s="21" t="n">
        <f aca="false">R1320+S1320/(1+K1320)^5</f>
        <v>421.528098151157</v>
      </c>
      <c r="U1320" s="8" t="n">
        <f aca="false">(T1320-Assumptions!$D$17)/Assumptions!$D$18</f>
        <v>9.46112392604627</v>
      </c>
    </row>
    <row r="1321" customFormat="false" ht="15" hidden="false" customHeight="false" outlineLevel="0" collapsed="false">
      <c r="B1321" s="2" t="n">
        <v>1316</v>
      </c>
      <c r="C1321" s="27" t="n">
        <f aca="false">NORMSDIST('Random Draws'!C1321)</f>
        <v>0.400655876246589</v>
      </c>
      <c r="D1321" s="27" t="n">
        <f aca="false">NORMSDIST(Assumptions!$D$22*'Random Draws'!C1321+SQRT(1-Assumptions!$D$22^2)*'Random Draws'!D1321)</f>
        <v>0.468955671303361</v>
      </c>
      <c r="E1321" s="19" t="n">
        <f aca="false">IF(C1321&lt;(Assumptions!$E$6-Assumptions!$D$6)/(Assumptions!$F$6-Assumptions!$D$6),Assumptions!$D$6+SQRT(C1321*(Assumptions!$F$6-Assumptions!$D$6)*(Assumptions!$E$6-Assumptions!$D$6)),Assumptions!$F$6-SQRT((1-C1321)*(Assumptions!$F$6-Assumptions!$D$6)*(Assumptions!$F$6-Assumptions!$E$6)))</f>
        <v>0.0847580091294613</v>
      </c>
      <c r="F1321" s="19" t="n">
        <f aca="false">IF(D1321&lt;(Assumptions!$E$7-Assumptions!$D$7)/(Assumptions!$F$7-Assumptions!$D$7),Assumptions!$D$7+SQRT(D1321*(Assumptions!$F$7-Assumptions!$D$7)*(Assumptions!$E$7-Assumptions!$D$7)),Assumptions!$F$7-SQRT((1-D1321)*(Assumptions!$F$7-Assumptions!$D$7)*(Assumptions!$F$7-Assumptions!$E$7)))</f>
        <v>0.413044641838928</v>
      </c>
      <c r="G1321" s="19" t="n">
        <f aca="false">MIN(Assumptions!$D$24,MAX(Assumptions!$D$23,Assumptions!$D$8+Assumptions!$E$8*'Random Draws'!E1321))</f>
        <v>0.092590263226634</v>
      </c>
      <c r="H1321" s="19" t="n">
        <f aca="false">IF('Random Draws'!F1321&lt;(Assumptions!$E$9-Assumptions!$D$9)/(Assumptions!$F$9-Assumptions!$D$9),Assumptions!$D$9+SQRT('Random Draws'!F1321*(Assumptions!$F$9-Assumptions!$D$9)*(Assumptions!$E$9-Assumptions!$D$9)),Assumptions!$F$9-SQRT((1-'Random Draws'!F1321)*(Assumptions!$F$9-Assumptions!$D$9)*(Assumptions!$F$9-Assumptions!$E$9)))</f>
        <v>0.258099862281868</v>
      </c>
      <c r="I1321" s="19" t="n">
        <f aca="false">IF('Random Draws'!G1321&lt;(Assumptions!$E$10-Assumptions!$D$10)/(Assumptions!$F$10-Assumptions!$D$10),Assumptions!$D$10+SQRT('Random Draws'!G1321*(Assumptions!$F$10-Assumptions!$D$10)*(Assumptions!$E$10-Assumptions!$D$10)),Assumptions!$F$10-SQRT((1-'Random Draws'!G1321)*(Assumptions!$F$10-Assumptions!$D$10)*(Assumptions!$F$10-Assumptions!$E$10)))</f>
        <v>0.0191686669823863</v>
      </c>
      <c r="J1321" s="19" t="n">
        <f aca="false">IF('Random Draws'!H1321&lt;(Assumptions!$E$11-Assumptions!$D$11)/(Assumptions!$F$11-Assumptions!$D$11),Assumptions!$D$11+SQRT('Random Draws'!H1321*(Assumptions!$F$11-Assumptions!$D$11)*(Assumptions!$E$11-Assumptions!$D$11)),Assumptions!$F$11-SQRT((1-'Random Draws'!H1321)*(Assumptions!$F$11-Assumptions!$D$11)*(Assumptions!$F$11-Assumptions!$E$11)))</f>
        <v>0.197297591217098</v>
      </c>
      <c r="K1321" s="19" t="n">
        <f aca="false">MAX(G1321,I1321+Assumptions!$D$21)</f>
        <v>0.092590263226634</v>
      </c>
      <c r="L1321" s="28" t="n">
        <f aca="false">(F1321-Assumptions!$D$15)*(1-H1321)+Assumptions!$D$15-J1321</f>
        <v>0.142693267543582</v>
      </c>
      <c r="M1321" s="21" t="n">
        <f aca="false">Assumptions!$D$14*(1+E1321)^1*L1321-Assumptions!$D$14*(1+E1321)^0*E1321*Assumptions!$D$16</f>
        <v>22.0755140587162</v>
      </c>
      <c r="N1321" s="21" t="n">
        <f aca="false">Assumptions!$D$14*(1+E1321)^2*L1321-Assumptions!$D$14*(1+E1321)^1*E1321*Assumptions!$D$16</f>
        <v>23.9465906808424</v>
      </c>
      <c r="O1321" s="21" t="n">
        <f aca="false">Assumptions!$D$14*(1+E1321)^3*L1321-Assumptions!$D$14*(1+E1321)^2*E1321*Assumptions!$D$16</f>
        <v>25.9762560323887</v>
      </c>
      <c r="P1321" s="21" t="n">
        <f aca="false">Assumptions!$D$14*(1+E1321)^4*L1321-Assumptions!$D$14*(1+E1321)^3*E1321*Assumptions!$D$16</f>
        <v>28.1779517783311</v>
      </c>
      <c r="Q1321" s="21" t="n">
        <f aca="false">Assumptions!$D$14*(1+E1321)^5*L1321-Assumptions!$D$14*(1+E1321)^4*E1321*Assumptions!$D$16</f>
        <v>30.5662588724084</v>
      </c>
      <c r="R1321" s="21" t="n">
        <f aca="false">M1321/(1+K1321)+N1321/(1+K1321)^2+O1321/(1+K1321)^3+P1321/(1+K1321)^4+Q1321/(1+K1321)^5</f>
        <v>99.5857184693347</v>
      </c>
      <c r="S1321" s="21" t="n">
        <f aca="false">Q1321*(1+I1321)/(K1321-I1321)</f>
        <v>424.291692133725</v>
      </c>
      <c r="T1321" s="21" t="n">
        <f aca="false">R1321+S1321/(1+K1321)^5</f>
        <v>372.092866471726</v>
      </c>
      <c r="U1321" s="8" t="n">
        <f aca="false">(T1321-Assumptions!$D$17)/Assumptions!$D$18</f>
        <v>7.48371465886905</v>
      </c>
    </row>
    <row r="1322" customFormat="false" ht="15" hidden="false" customHeight="false" outlineLevel="0" collapsed="false">
      <c r="B1322" s="2" t="n">
        <v>1317</v>
      </c>
      <c r="C1322" s="27" t="n">
        <f aca="false">NORMSDIST('Random Draws'!C1322)</f>
        <v>0.0803364463280885</v>
      </c>
      <c r="D1322" s="27" t="n">
        <f aca="false">NORMSDIST(Assumptions!$D$22*'Random Draws'!C1322+SQRT(1-Assumptions!$D$22^2)*'Random Draws'!D1322)</f>
        <v>0.412768427682463</v>
      </c>
      <c r="E1322" s="19" t="n">
        <f aca="false">IF(C1322&lt;(Assumptions!$E$6-Assumptions!$D$6)/(Assumptions!$F$6-Assumptions!$D$6),Assumptions!$D$6+SQRT(C1322*(Assumptions!$F$6-Assumptions!$D$6)*(Assumptions!$E$6-Assumptions!$D$6)),Assumptions!$F$6-SQRT((1-C1322)*(Assumptions!$F$6-Assumptions!$D$6)*(Assumptions!$F$6-Assumptions!$E$6)))</f>
        <v>0.060042011666508</v>
      </c>
      <c r="F1322" s="19" t="n">
        <f aca="false">IF(D1322&lt;(Assumptions!$E$7-Assumptions!$D$7)/(Assumptions!$F$7-Assumptions!$D$7),Assumptions!$D$7+SQRT(D1322*(Assumptions!$F$7-Assumptions!$D$7)*(Assumptions!$E$7-Assumptions!$D$7)),Assumptions!$F$7-SQRT((1-D1322)*(Assumptions!$F$7-Assumptions!$D$7)*(Assumptions!$F$7-Assumptions!$E$7)))</f>
        <v>0.409765556021156</v>
      </c>
      <c r="G1322" s="19" t="n">
        <f aca="false">MIN(Assumptions!$D$24,MAX(Assumptions!$D$23,Assumptions!$D$8+Assumptions!$E$8*'Random Draws'!E1322))</f>
        <v>0.094318786709771</v>
      </c>
      <c r="H1322" s="19" t="n">
        <f aca="false">IF('Random Draws'!F1322&lt;(Assumptions!$E$9-Assumptions!$D$9)/(Assumptions!$F$9-Assumptions!$D$9),Assumptions!$D$9+SQRT('Random Draws'!F1322*(Assumptions!$F$9-Assumptions!$D$9)*(Assumptions!$E$9-Assumptions!$D$9)),Assumptions!$F$9-SQRT((1-'Random Draws'!F1322)*(Assumptions!$F$9-Assumptions!$D$9)*(Assumptions!$F$9-Assumptions!$E$9)))</f>
        <v>0.325027780405038</v>
      </c>
      <c r="I1322" s="19" t="n">
        <f aca="false">IF('Random Draws'!G1322&lt;(Assumptions!$E$10-Assumptions!$D$10)/(Assumptions!$F$10-Assumptions!$D$10),Assumptions!$D$10+SQRT('Random Draws'!G1322*(Assumptions!$F$10-Assumptions!$D$10)*(Assumptions!$E$10-Assumptions!$D$10)),Assumptions!$F$10-SQRT((1-'Random Draws'!G1322)*(Assumptions!$F$10-Assumptions!$D$10)*(Assumptions!$F$10-Assumptions!$E$10)))</f>
        <v>0.0195407992531431</v>
      </c>
      <c r="J1322" s="19" t="n">
        <f aca="false">IF('Random Draws'!H1322&lt;(Assumptions!$E$11-Assumptions!$D$11)/(Assumptions!$F$11-Assumptions!$D$11),Assumptions!$D$11+SQRT('Random Draws'!H1322*(Assumptions!$F$11-Assumptions!$D$11)*(Assumptions!$E$11-Assumptions!$D$11)),Assumptions!$F$11-SQRT((1-'Random Draws'!H1322)*(Assumptions!$F$11-Assumptions!$D$11)*(Assumptions!$F$11-Assumptions!$E$11)))</f>
        <v>0.174578545654394</v>
      </c>
      <c r="K1322" s="19" t="n">
        <f aca="false">MAX(G1322,I1322+Assumptions!$D$21)</f>
        <v>0.094318786709771</v>
      </c>
      <c r="L1322" s="28" t="n">
        <f aca="false">(F1322-Assumptions!$D$15)*(1-H1322)+Assumptions!$D$15-J1322</f>
        <v>0.144255432659424</v>
      </c>
      <c r="M1322" s="21" t="n">
        <f aca="false">Assumptions!$D$14*(1+E1322)^1*L1322-Assumptions!$D$14*(1+E1322)^0*E1322*Assumptions!$D$16</f>
        <v>21.9117560086179</v>
      </c>
      <c r="N1322" s="21" t="n">
        <f aca="false">Assumptions!$D$14*(1+E1322)^2*L1322-Assumptions!$D$14*(1+E1322)^1*E1322*Assumptions!$D$16</f>
        <v>23.227381918521</v>
      </c>
      <c r="O1322" s="21" t="n">
        <f aca="false">Assumptions!$D$14*(1+E1322)^3*L1322-Assumptions!$D$14*(1+E1322)^2*E1322*Assumptions!$D$16</f>
        <v>24.6220006546553</v>
      </c>
      <c r="P1322" s="21" t="n">
        <f aca="false">Assumptions!$D$14*(1+E1322)^4*L1322-Assumptions!$D$14*(1+E1322)^3*E1322*Assumptions!$D$16</f>
        <v>26.1003551052149</v>
      </c>
      <c r="Q1322" s="21" t="n">
        <f aca="false">Assumptions!$D$14*(1+E1322)^5*L1322-Assumptions!$D$14*(1+E1322)^4*E1322*Assumptions!$D$16</f>
        <v>27.6674729309422</v>
      </c>
      <c r="R1322" s="21" t="n">
        <f aca="false">M1322/(1+K1322)+N1322/(1+K1322)^2+O1322/(1+K1322)^3+P1322/(1+K1322)^4+Q1322/(1+K1322)^5</f>
        <v>94.0375935823831</v>
      </c>
      <c r="S1322" s="21" t="n">
        <f aca="false">Q1322*(1+I1322)/(K1322-I1322)</f>
        <v>377.224881609558</v>
      </c>
      <c r="T1322" s="21" t="n">
        <f aca="false">R1322+S1322/(1+K1322)^5</f>
        <v>334.408032085408</v>
      </c>
      <c r="U1322" s="8" t="n">
        <f aca="false">(T1322-Assumptions!$D$17)/Assumptions!$D$18</f>
        <v>5.97632128341632</v>
      </c>
    </row>
    <row r="1323" customFormat="false" ht="15" hidden="false" customHeight="false" outlineLevel="0" collapsed="false">
      <c r="B1323" s="2" t="n">
        <v>1318</v>
      </c>
      <c r="C1323" s="27" t="n">
        <f aca="false">NORMSDIST('Random Draws'!C1323)</f>
        <v>0.476916605985134</v>
      </c>
      <c r="D1323" s="27" t="n">
        <f aca="false">NORMSDIST(Assumptions!$D$22*'Random Draws'!C1323+SQRT(1-Assumptions!$D$22^2)*'Random Draws'!D1323)</f>
        <v>0.854966388187992</v>
      </c>
      <c r="E1323" s="19" t="n">
        <f aca="false">IF(C1323&lt;(Assumptions!$E$6-Assumptions!$D$6)/(Assumptions!$F$6-Assumptions!$D$6),Assumptions!$D$6+SQRT(C1323*(Assumptions!$F$6-Assumptions!$D$6)*(Assumptions!$E$6-Assumptions!$D$6)),Assumptions!$F$6-SQRT((1-C1323)*(Assumptions!$F$6-Assumptions!$D$6)*(Assumptions!$F$6-Assumptions!$E$6)))</f>
        <v>0.0888321925570179</v>
      </c>
      <c r="F1323" s="19" t="n">
        <f aca="false">IF(D1323&lt;(Assumptions!$E$7-Assumptions!$D$7)/(Assumptions!$F$7-Assumptions!$D$7),Assumptions!$D$7+SQRT(D1323*(Assumptions!$F$7-Assumptions!$D$7)*(Assumptions!$E$7-Assumptions!$D$7)),Assumptions!$F$7-SQRT((1-D1323)*(Assumptions!$F$7-Assumptions!$D$7)*(Assumptions!$F$7-Assumptions!$E$7)))</f>
        <v>0.4359140196951</v>
      </c>
      <c r="G1323" s="19" t="n">
        <f aca="false">MIN(Assumptions!$D$24,MAX(Assumptions!$D$23,Assumptions!$D$8+Assumptions!$E$8*'Random Draws'!E1323))</f>
        <v>0.078308991460664</v>
      </c>
      <c r="H1323" s="19" t="n">
        <f aca="false">IF('Random Draws'!F1323&lt;(Assumptions!$E$9-Assumptions!$D$9)/(Assumptions!$F$9-Assumptions!$D$9),Assumptions!$D$9+SQRT('Random Draws'!F1323*(Assumptions!$F$9-Assumptions!$D$9)*(Assumptions!$E$9-Assumptions!$D$9)),Assumptions!$F$9-SQRT((1-'Random Draws'!F1323)*(Assumptions!$F$9-Assumptions!$D$9)*(Assumptions!$F$9-Assumptions!$E$9)))</f>
        <v>0.262046794583146</v>
      </c>
      <c r="I1323" s="19" t="n">
        <f aca="false">IF('Random Draws'!G1323&lt;(Assumptions!$E$10-Assumptions!$D$10)/(Assumptions!$F$10-Assumptions!$D$10),Assumptions!$D$10+SQRT('Random Draws'!G1323*(Assumptions!$F$10-Assumptions!$D$10)*(Assumptions!$E$10-Assumptions!$D$10)),Assumptions!$F$10-SQRT((1-'Random Draws'!G1323)*(Assumptions!$F$10-Assumptions!$D$10)*(Assumptions!$F$10-Assumptions!$E$10)))</f>
        <v>0.0249936314612646</v>
      </c>
      <c r="J1323" s="19" t="n">
        <f aca="false">IF('Random Draws'!H1323&lt;(Assumptions!$E$11-Assumptions!$D$11)/(Assumptions!$F$11-Assumptions!$D$11),Assumptions!$D$11+SQRT('Random Draws'!H1323*(Assumptions!$F$11-Assumptions!$D$11)*(Assumptions!$E$11-Assumptions!$D$11)),Assumptions!$F$11-SQRT((1-'Random Draws'!H1323)*(Assumptions!$F$11-Assumptions!$D$11)*(Assumptions!$F$11-Assumptions!$E$11)))</f>
        <v>0.188630273434376</v>
      </c>
      <c r="K1323" s="19" t="n">
        <f aca="false">MAX(G1323,I1323+Assumptions!$D$21)</f>
        <v>0.078308991460664</v>
      </c>
      <c r="L1323" s="28" t="n">
        <f aca="false">(F1323-Assumptions!$D$15)*(1-H1323)+Assumptions!$D$15-J1323</f>
        <v>0.167119957981577</v>
      </c>
      <c r="M1323" s="21" t="n">
        <f aca="false">Assumptions!$D$14*(1+E1323)^1*L1323-Assumptions!$D$14*(1+E1323)^0*E1323*Assumptions!$D$16</f>
        <v>25.998590551399</v>
      </c>
      <c r="N1323" s="21" t="n">
        <f aca="false">Assumptions!$D$14*(1+E1323)^2*L1323-Assumptions!$D$14*(1+E1323)^1*E1323*Assumptions!$D$16</f>
        <v>28.308102353472</v>
      </c>
      <c r="O1323" s="21" t="n">
        <f aca="false">Assumptions!$D$14*(1+E1323)^3*L1323-Assumptions!$D$14*(1+E1323)^2*E1323*Assumptions!$D$16</f>
        <v>30.8227731526594</v>
      </c>
      <c r="P1323" s="21" t="n">
        <f aca="false">Assumptions!$D$14*(1+E1323)^4*L1323-Assumptions!$D$14*(1+E1323)^3*E1323*Assumptions!$D$16</f>
        <v>33.5608276724977</v>
      </c>
      <c r="Q1323" s="21" t="n">
        <f aca="false">Assumptions!$D$14*(1+E1323)^5*L1323-Assumptions!$D$14*(1+E1323)^4*E1323*Assumptions!$D$16</f>
        <v>36.5421095786739</v>
      </c>
      <c r="R1323" s="21" t="n">
        <f aca="false">M1323/(1+K1323)+N1323/(1+K1323)^2+O1323/(1+K1323)^3+P1323/(1+K1323)^4+Q1323/(1+K1323)^5</f>
        <v>122.928616799476</v>
      </c>
      <c r="S1323" s="21" t="n">
        <f aca="false">Q1323*(1+I1323)/(K1323-I1323)</f>
        <v>702.526056257003</v>
      </c>
      <c r="T1323" s="21" t="n">
        <f aca="false">R1323+S1323/(1+K1323)^5</f>
        <v>604.816829917927</v>
      </c>
      <c r="U1323" s="8" t="n">
        <f aca="false">(T1323-Assumptions!$D$17)/Assumptions!$D$18</f>
        <v>16.7926731967171</v>
      </c>
    </row>
    <row r="1324" customFormat="false" ht="15" hidden="false" customHeight="false" outlineLevel="0" collapsed="false">
      <c r="B1324" s="2" t="n">
        <v>1319</v>
      </c>
      <c r="C1324" s="27" t="n">
        <f aca="false">NORMSDIST('Random Draws'!C1324)</f>
        <v>0.246199170746732</v>
      </c>
      <c r="D1324" s="27" t="n">
        <f aca="false">NORMSDIST(Assumptions!$D$22*'Random Draws'!C1324+SQRT(1-Assumptions!$D$22^2)*'Random Draws'!D1324)</f>
        <v>0.881805856749017</v>
      </c>
      <c r="E1324" s="19" t="n">
        <f aca="false">IF(C1324&lt;(Assumptions!$E$6-Assumptions!$D$6)/(Assumptions!$F$6-Assumptions!$D$6),Assumptions!$D$6+SQRT(C1324*(Assumptions!$F$6-Assumptions!$D$6)*(Assumptions!$E$6-Assumptions!$D$6)),Assumptions!$F$6-SQRT((1-C1324)*(Assumptions!$F$6-Assumptions!$D$6)*(Assumptions!$F$6-Assumptions!$E$6)))</f>
        <v>0.0750855504977998</v>
      </c>
      <c r="F1324" s="19" t="n">
        <f aca="false">IF(D1324&lt;(Assumptions!$E$7-Assumptions!$D$7)/(Assumptions!$F$7-Assumptions!$D$7),Assumptions!$D$7+SQRT(D1324*(Assumptions!$F$7-Assumptions!$D$7)*(Assumptions!$E$7-Assumptions!$D$7)),Assumptions!$F$7-SQRT((1-D1324)*(Assumptions!$F$7-Assumptions!$D$7)*(Assumptions!$F$7-Assumptions!$E$7)))</f>
        <v>0.438256574027906</v>
      </c>
      <c r="G1324" s="19" t="n">
        <f aca="false">MIN(Assumptions!$D$24,MAX(Assumptions!$D$23,Assumptions!$D$8+Assumptions!$E$8*'Random Draws'!E1324))</f>
        <v>0.087531066502173</v>
      </c>
      <c r="H1324" s="19" t="n">
        <f aca="false">IF('Random Draws'!F1324&lt;(Assumptions!$E$9-Assumptions!$D$9)/(Assumptions!$F$9-Assumptions!$D$9),Assumptions!$D$9+SQRT('Random Draws'!F1324*(Assumptions!$F$9-Assumptions!$D$9)*(Assumptions!$E$9-Assumptions!$D$9)),Assumptions!$F$9-SQRT((1-'Random Draws'!F1324)*(Assumptions!$F$9-Assumptions!$D$9)*(Assumptions!$F$9-Assumptions!$E$9)))</f>
        <v>0.27863252247225</v>
      </c>
      <c r="I1324" s="19" t="n">
        <f aca="false">IF('Random Draws'!G1324&lt;(Assumptions!$E$10-Assumptions!$D$10)/(Assumptions!$F$10-Assumptions!$D$10),Assumptions!$D$10+SQRT('Random Draws'!G1324*(Assumptions!$F$10-Assumptions!$D$10)*(Assumptions!$E$10-Assumptions!$D$10)),Assumptions!$F$10-SQRT((1-'Random Draws'!G1324)*(Assumptions!$F$10-Assumptions!$D$10)*(Assumptions!$F$10-Assumptions!$E$10)))</f>
        <v>0.0148617673795442</v>
      </c>
      <c r="J1324" s="19" t="n">
        <f aca="false">IF('Random Draws'!H1324&lt;(Assumptions!$E$11-Assumptions!$D$11)/(Assumptions!$F$11-Assumptions!$D$11),Assumptions!$D$11+SQRT('Random Draws'!H1324*(Assumptions!$F$11-Assumptions!$D$11)*(Assumptions!$E$11-Assumptions!$D$11)),Assumptions!$F$11-SQRT((1-'Random Draws'!H1324)*(Assumptions!$F$11-Assumptions!$D$11)*(Assumptions!$F$11-Assumptions!$E$11)))</f>
        <v>0.16534049110539</v>
      </c>
      <c r="K1324" s="19" t="n">
        <f aca="false">MAX(G1324,I1324+Assumptions!$D$21)</f>
        <v>0.087531066502173</v>
      </c>
      <c r="L1324" s="28" t="n">
        <f aca="false">(F1324-Assumptions!$D$15)*(1-H1324)+Assumptions!$D$15-J1324</f>
        <v>0.187025776132467</v>
      </c>
      <c r="M1324" s="21" t="n">
        <f aca="false">Assumptions!$D$14*(1+E1324)^1*L1324-Assumptions!$D$14*(1+E1324)^0*E1324*Assumptions!$D$16</f>
        <v>28.8283407314791</v>
      </c>
      <c r="N1324" s="21" t="n">
        <f aca="false">Assumptions!$D$14*(1+E1324)^2*L1324-Assumptions!$D$14*(1+E1324)^1*E1324*Assumptions!$D$16</f>
        <v>30.9929325652403</v>
      </c>
      <c r="O1324" s="21" t="n">
        <f aca="false">Assumptions!$D$14*(1+E1324)^3*L1324-Assumptions!$D$14*(1+E1324)^2*E1324*Assumptions!$D$16</f>
        <v>33.3200539684426</v>
      </c>
      <c r="P1324" s="21" t="n">
        <f aca="false">Assumptions!$D$14*(1+E1324)^4*L1324-Assumptions!$D$14*(1+E1324)^3*E1324*Assumptions!$D$16</f>
        <v>35.8219085632795</v>
      </c>
      <c r="Q1324" s="21" t="n">
        <f aca="false">Assumptions!$D$14*(1+E1324)^5*L1324-Assumptions!$D$14*(1+E1324)^4*E1324*Assumptions!$D$16</f>
        <v>38.5116162876352</v>
      </c>
      <c r="R1324" s="21" t="n">
        <f aca="false">M1324/(1+K1324)+N1324/(1+K1324)^2+O1324/(1+K1324)^3+P1324/(1+K1324)^4+Q1324/(1+K1324)^5</f>
        <v>129.541289731624</v>
      </c>
      <c r="S1324" s="21" t="n">
        <f aca="false">Q1324*(1+I1324)/(K1324-I1324)</f>
        <v>537.833272677619</v>
      </c>
      <c r="T1324" s="21" t="n">
        <f aca="false">R1324+S1324/(1+K1324)^5</f>
        <v>483.081899440917</v>
      </c>
      <c r="U1324" s="8" t="n">
        <f aca="false">(T1324-Assumptions!$D$17)/Assumptions!$D$18</f>
        <v>11.9232759776367</v>
      </c>
    </row>
    <row r="1325" customFormat="false" ht="15" hidden="false" customHeight="false" outlineLevel="0" collapsed="false">
      <c r="B1325" s="2" t="n">
        <v>1320</v>
      </c>
      <c r="C1325" s="27" t="n">
        <f aca="false">NORMSDIST('Random Draws'!C1325)</f>
        <v>0.601349937295351</v>
      </c>
      <c r="D1325" s="27" t="n">
        <f aca="false">NORMSDIST(Assumptions!$D$22*'Random Draws'!C1325+SQRT(1-Assumptions!$D$22^2)*'Random Draws'!D1325)</f>
        <v>0.328540252123263</v>
      </c>
      <c r="E1325" s="19" t="n">
        <f aca="false">IF(C1325&lt;(Assumptions!$E$6-Assumptions!$D$6)/(Assumptions!$F$6-Assumptions!$D$6),Assumptions!$D$6+SQRT(C1325*(Assumptions!$F$6-Assumptions!$D$6)*(Assumptions!$E$6-Assumptions!$D$6)),Assumptions!$F$6-SQRT((1-C1325)*(Assumptions!$F$6-Assumptions!$D$6)*(Assumptions!$F$6-Assumptions!$E$6)))</f>
        <v>0.0953541680162275</v>
      </c>
      <c r="F1325" s="19" t="n">
        <f aca="false">IF(D1325&lt;(Assumptions!$E$7-Assumptions!$D$7)/(Assumptions!$F$7-Assumptions!$D$7),Assumptions!$D$7+SQRT(D1325*(Assumptions!$F$7-Assumptions!$D$7)*(Assumptions!$E$7-Assumptions!$D$7)),Assumptions!$F$7-SQRT((1-D1325)*(Assumptions!$F$7-Assumptions!$D$7)*(Assumptions!$F$7-Assumptions!$E$7)))</f>
        <v>0.404398665663954</v>
      </c>
      <c r="G1325" s="19" t="n">
        <f aca="false">MIN(Assumptions!$D$24,MAX(Assumptions!$D$23,Assumptions!$D$8+Assumptions!$E$8*'Random Draws'!E1325))</f>
        <v>0.07409481156619</v>
      </c>
      <c r="H1325" s="19" t="n">
        <f aca="false">IF('Random Draws'!F1325&lt;(Assumptions!$E$9-Assumptions!$D$9)/(Assumptions!$F$9-Assumptions!$D$9),Assumptions!$D$9+SQRT('Random Draws'!F1325*(Assumptions!$F$9-Assumptions!$D$9)*(Assumptions!$E$9-Assumptions!$D$9)),Assumptions!$F$9-SQRT((1-'Random Draws'!F1325)*(Assumptions!$F$9-Assumptions!$D$9)*(Assumptions!$F$9-Assumptions!$E$9)))</f>
        <v>0.302016916970854</v>
      </c>
      <c r="I1325" s="19" t="n">
        <f aca="false">IF('Random Draws'!G1325&lt;(Assumptions!$E$10-Assumptions!$D$10)/(Assumptions!$F$10-Assumptions!$D$10),Assumptions!$D$10+SQRT('Random Draws'!G1325*(Assumptions!$F$10-Assumptions!$D$10)*(Assumptions!$E$10-Assumptions!$D$10)),Assumptions!$F$10-SQRT((1-'Random Draws'!G1325)*(Assumptions!$F$10-Assumptions!$D$10)*(Assumptions!$F$10-Assumptions!$E$10)))</f>
        <v>0.0139454403481836</v>
      </c>
      <c r="J1325" s="19" t="n">
        <f aca="false">IF('Random Draws'!H1325&lt;(Assumptions!$E$11-Assumptions!$D$11)/(Assumptions!$F$11-Assumptions!$D$11),Assumptions!$D$11+SQRT('Random Draws'!H1325*(Assumptions!$F$11-Assumptions!$D$11)*(Assumptions!$E$11-Assumptions!$D$11)),Assumptions!$F$11-SQRT((1-'Random Draws'!H1325)*(Assumptions!$F$11-Assumptions!$D$11)*(Assumptions!$F$11-Assumptions!$E$11)))</f>
        <v>0.151012459935968</v>
      </c>
      <c r="K1325" s="19" t="n">
        <f aca="false">MAX(G1325,I1325+Assumptions!$D$21)</f>
        <v>0.07409481156619</v>
      </c>
      <c r="L1325" s="28" t="n">
        <f aca="false">(F1325-Assumptions!$D$15)*(1-H1325)+Assumptions!$D$15-J1325</f>
        <v>0.170513166703243</v>
      </c>
      <c r="M1325" s="21" t="n">
        <f aca="false">Assumptions!$D$14*(1+E1325)^1*L1325-Assumptions!$D$14*(1+E1325)^0*E1325*Assumptions!$D$16</f>
        <v>26.6671940073856</v>
      </c>
      <c r="N1325" s="21" t="n">
        <f aca="false">Assumptions!$D$14*(1+E1325)^2*L1325-Assumptions!$D$14*(1+E1325)^1*E1325*Assumptions!$D$16</f>
        <v>29.2100221052872</v>
      </c>
      <c r="O1325" s="21" t="n">
        <f aca="false">Assumptions!$D$14*(1+E1325)^3*L1325-Assumptions!$D$14*(1+E1325)^2*E1325*Assumptions!$D$16</f>
        <v>31.9953194608725</v>
      </c>
      <c r="P1325" s="21" t="n">
        <f aca="false">Assumptions!$D$14*(1+E1325)^4*L1325-Assumptions!$D$14*(1+E1325)^3*E1325*Assumptions!$D$16</f>
        <v>35.0462065284774</v>
      </c>
      <c r="Q1325" s="21" t="n">
        <f aca="false">Assumptions!$D$14*(1+E1325)^5*L1325-Assumptions!$D$14*(1+E1325)^4*E1325*Assumptions!$D$16</f>
        <v>38.3880083941252</v>
      </c>
      <c r="R1325" s="21" t="n">
        <f aca="false">M1325/(1+K1325)+N1325/(1+K1325)^2+O1325/(1+K1325)^3+P1325/(1+K1325)^4+Q1325/(1+K1325)^5</f>
        <v>129.15029865781</v>
      </c>
      <c r="S1325" s="21" t="n">
        <f aca="false">Q1325*(1+I1325)/(K1325-I1325)</f>
        <v>647.111437527695</v>
      </c>
      <c r="T1325" s="21" t="n">
        <f aca="false">R1325+S1325/(1+K1325)^5</f>
        <v>581.80390242699</v>
      </c>
      <c r="U1325" s="8" t="n">
        <f aca="false">(T1325-Assumptions!$D$17)/Assumptions!$D$18</f>
        <v>15.8721560970796</v>
      </c>
    </row>
    <row r="1326" customFormat="false" ht="15" hidden="false" customHeight="false" outlineLevel="0" collapsed="false">
      <c r="B1326" s="2" t="n">
        <v>1321</v>
      </c>
      <c r="C1326" s="27" t="n">
        <f aca="false">NORMSDIST('Random Draws'!C1326)</f>
        <v>0.581820655772778</v>
      </c>
      <c r="D1326" s="27" t="n">
        <f aca="false">NORMSDIST(Assumptions!$D$22*'Random Draws'!C1326+SQRT(1-Assumptions!$D$22^2)*'Random Draws'!D1326)</f>
        <v>0.995602652954585</v>
      </c>
      <c r="E1326" s="19" t="n">
        <f aca="false">IF(C1326&lt;(Assumptions!$E$6-Assumptions!$D$6)/(Assumptions!$F$6-Assumptions!$D$6),Assumptions!$D$6+SQRT(C1326*(Assumptions!$F$6-Assumptions!$D$6)*(Assumptions!$E$6-Assumptions!$D$6)),Assumptions!$F$6-SQRT((1-C1326)*(Assumptions!$F$6-Assumptions!$D$6)*(Assumptions!$F$6-Assumptions!$E$6)))</f>
        <v>0.094273675840539</v>
      </c>
      <c r="F1326" s="19" t="n">
        <f aca="false">IF(D1326&lt;(Assumptions!$E$7-Assumptions!$D$7)/(Assumptions!$F$7-Assumptions!$D$7),Assumptions!$D$7+SQRT(D1326*(Assumptions!$F$7-Assumptions!$D$7)*(Assumptions!$E$7-Assumptions!$D$7)),Assumptions!$F$7-SQRT((1-D1326)*(Assumptions!$F$7-Assumptions!$D$7)*(Assumptions!$F$7-Assumptions!$E$7)))</f>
        <v>0.455806029544494</v>
      </c>
      <c r="G1326" s="19" t="n">
        <f aca="false">MIN(Assumptions!$D$24,MAX(Assumptions!$D$23,Assumptions!$D$8+Assumptions!$E$8*'Random Draws'!E1326))</f>
        <v>0.060262387895443</v>
      </c>
      <c r="H1326" s="19" t="n">
        <f aca="false">IF('Random Draws'!F1326&lt;(Assumptions!$E$9-Assumptions!$D$9)/(Assumptions!$F$9-Assumptions!$D$9),Assumptions!$D$9+SQRT('Random Draws'!F1326*(Assumptions!$F$9-Assumptions!$D$9)*(Assumptions!$E$9-Assumptions!$D$9)),Assumptions!$F$9-SQRT((1-'Random Draws'!F1326)*(Assumptions!$F$9-Assumptions!$D$9)*(Assumptions!$F$9-Assumptions!$E$9)))</f>
        <v>0.301137787544597</v>
      </c>
      <c r="I1326" s="19" t="n">
        <f aca="false">IF('Random Draws'!G1326&lt;(Assumptions!$E$10-Assumptions!$D$10)/(Assumptions!$F$10-Assumptions!$D$10),Assumptions!$D$10+SQRT('Random Draws'!G1326*(Assumptions!$F$10-Assumptions!$D$10)*(Assumptions!$E$10-Assumptions!$D$10)),Assumptions!$F$10-SQRT((1-'Random Draws'!G1326)*(Assumptions!$F$10-Assumptions!$D$10)*(Assumptions!$F$10-Assumptions!$E$10)))</f>
        <v>0.022741698018503</v>
      </c>
      <c r="J1326" s="19" t="n">
        <f aca="false">IF('Random Draws'!H1326&lt;(Assumptions!$E$11-Assumptions!$D$11)/(Assumptions!$F$11-Assumptions!$D$11),Assumptions!$D$11+SQRT('Random Draws'!H1326*(Assumptions!$F$11-Assumptions!$D$11)*(Assumptions!$E$11-Assumptions!$D$11)),Assumptions!$F$11-SQRT((1-'Random Draws'!H1326)*(Assumptions!$F$11-Assumptions!$D$11)*(Assumptions!$F$11-Assumptions!$E$11)))</f>
        <v>0.156476383627328</v>
      </c>
      <c r="K1326" s="19" t="n">
        <f aca="false">MAX(G1326,I1326+Assumptions!$D$21)</f>
        <v>0.060262387895443</v>
      </c>
      <c r="L1326" s="28" t="n">
        <f aca="false">(F1326-Assumptions!$D$15)*(1-H1326)+Assumptions!$D$15-J1326</f>
        <v>0.201217139011447</v>
      </c>
      <c r="M1326" s="21" t="n">
        <f aca="false">Assumptions!$D$14*(1+E1326)^1*L1326-Assumptions!$D$14*(1+E1326)^0*E1326*Assumptions!$D$16</f>
        <v>31.5169691705787</v>
      </c>
      <c r="N1326" s="21" t="n">
        <f aca="false">Assumptions!$D$14*(1+E1326)^2*L1326-Assumptions!$D$14*(1+E1326)^1*E1326*Assumptions!$D$16</f>
        <v>34.4881897056421</v>
      </c>
      <c r="O1326" s="21" t="n">
        <f aca="false">Assumptions!$D$14*(1+E1326)^3*L1326-Assumptions!$D$14*(1+E1326)^2*E1326*Assumptions!$D$16</f>
        <v>37.7395181222788</v>
      </c>
      <c r="P1326" s="21" t="n">
        <f aca="false">Assumptions!$D$14*(1+E1326)^4*L1326-Assumptions!$D$14*(1+E1326)^3*E1326*Assumptions!$D$16</f>
        <v>41.2973612201167</v>
      </c>
      <c r="Q1326" s="21" t="n">
        <f aca="false">Assumptions!$D$14*(1+E1326)^5*L1326-Assumptions!$D$14*(1+E1326)^4*E1326*Assumptions!$D$16</f>
        <v>45.1906152648516</v>
      </c>
      <c r="R1326" s="21" t="n">
        <f aca="false">M1326/(1+K1326)+N1326/(1+K1326)^2+O1326/(1+K1326)^3+P1326/(1+K1326)^4+Q1326/(1+K1326)^5</f>
        <v>158.474416938636</v>
      </c>
      <c r="S1326" s="21" t="n">
        <f aca="false">Q1326*(1+I1326)/(K1326-I1326)</f>
        <v>1231.80908299025</v>
      </c>
      <c r="T1326" s="21" t="n">
        <f aca="false">R1326+S1326/(1+K1326)^5</f>
        <v>1077.81540934554</v>
      </c>
      <c r="U1326" s="8" t="n">
        <f aca="false">(T1326-Assumptions!$D$17)/Assumptions!$D$18</f>
        <v>35.7126163738217</v>
      </c>
    </row>
    <row r="1327" customFormat="false" ht="15" hidden="false" customHeight="false" outlineLevel="0" collapsed="false">
      <c r="B1327" s="2" t="n">
        <v>1322</v>
      </c>
      <c r="C1327" s="27" t="n">
        <f aca="false">NORMSDIST('Random Draws'!C1327)</f>
        <v>0.315865389240349</v>
      </c>
      <c r="D1327" s="27" t="n">
        <f aca="false">NORMSDIST(Assumptions!$D$22*'Random Draws'!C1327+SQRT(1-Assumptions!$D$22^2)*'Random Draws'!D1327)</f>
        <v>0.29572262798475</v>
      </c>
      <c r="E1327" s="19" t="n">
        <f aca="false">IF(C1327&lt;(Assumptions!$E$6-Assumptions!$D$6)/(Assumptions!$F$6-Assumptions!$D$6),Assumptions!$D$6+SQRT(C1327*(Assumptions!$F$6-Assumptions!$D$6)*(Assumptions!$E$6-Assumptions!$D$6)),Assumptions!$F$6-SQRT((1-C1327)*(Assumptions!$F$6-Assumptions!$D$6)*(Assumptions!$F$6-Assumptions!$E$6)))</f>
        <v>0.0797407466739333</v>
      </c>
      <c r="F1327" s="19" t="n">
        <f aca="false">IF(D1327&lt;(Assumptions!$E$7-Assumptions!$D$7)/(Assumptions!$F$7-Assumptions!$D$7),Assumptions!$D$7+SQRT(D1327*(Assumptions!$F$7-Assumptions!$D$7)*(Assumptions!$E$7-Assumptions!$D$7)),Assumptions!$F$7-SQRT((1-D1327)*(Assumptions!$F$7-Assumptions!$D$7)*(Assumptions!$F$7-Assumptions!$E$7)))</f>
        <v>0.402122865143631</v>
      </c>
      <c r="G1327" s="19" t="n">
        <f aca="false">MIN(Assumptions!$D$24,MAX(Assumptions!$D$23,Assumptions!$D$8+Assumptions!$E$8*'Random Draws'!E1327))</f>
        <v>0.100307524010647</v>
      </c>
      <c r="H1327" s="19" t="n">
        <f aca="false">IF('Random Draws'!F1327&lt;(Assumptions!$E$9-Assumptions!$D$9)/(Assumptions!$F$9-Assumptions!$D$9),Assumptions!$D$9+SQRT('Random Draws'!F1327*(Assumptions!$F$9-Assumptions!$D$9)*(Assumptions!$E$9-Assumptions!$D$9)),Assumptions!$F$9-SQRT((1-'Random Draws'!F1327)*(Assumptions!$F$9-Assumptions!$D$9)*(Assumptions!$F$9-Assumptions!$E$9)))</f>
        <v>0.27401782394916</v>
      </c>
      <c r="I1327" s="19" t="n">
        <f aca="false">IF('Random Draws'!G1327&lt;(Assumptions!$E$10-Assumptions!$D$10)/(Assumptions!$F$10-Assumptions!$D$10),Assumptions!$D$10+SQRT('Random Draws'!G1327*(Assumptions!$F$10-Assumptions!$D$10)*(Assumptions!$E$10-Assumptions!$D$10)),Assumptions!$F$10-SQRT((1-'Random Draws'!G1327)*(Assumptions!$F$10-Assumptions!$D$10)*(Assumptions!$F$10-Assumptions!$E$10)))</f>
        <v>0.0233630044234637</v>
      </c>
      <c r="J1327" s="19" t="n">
        <f aca="false">IF('Random Draws'!H1327&lt;(Assumptions!$E$11-Assumptions!$D$11)/(Assumptions!$F$11-Assumptions!$D$11),Assumptions!$D$11+SQRT('Random Draws'!H1327*(Assumptions!$F$11-Assumptions!$D$11)*(Assumptions!$E$11-Assumptions!$D$11)),Assumptions!$F$11-SQRT((1-'Random Draws'!H1327)*(Assumptions!$F$11-Assumptions!$D$11)*(Assumptions!$F$11-Assumptions!$E$11)))</f>
        <v>0.209812423857168</v>
      </c>
      <c r="K1327" s="19" t="n">
        <f aca="false">MAX(G1327,I1327+Assumptions!$D$21)</f>
        <v>0.100307524010647</v>
      </c>
      <c r="L1327" s="28" t="n">
        <f aca="false">(F1327-Assumptions!$D$15)*(1-H1327)+Assumptions!$D$15-J1327</f>
        <v>0.117743925932994</v>
      </c>
      <c r="M1327" s="21" t="n">
        <f aca="false">Assumptions!$D$14*(1+E1327)^1*L1327-Assumptions!$D$14*(1+E1327)^0*E1327*Assumptions!$D$16</f>
        <v>18.0874003549341</v>
      </c>
      <c r="N1327" s="21" t="n">
        <f aca="false">Assumptions!$D$14*(1+E1327)^2*L1327-Assumptions!$D$14*(1+E1327)^1*E1327*Assumptions!$D$16</f>
        <v>19.5297031646269</v>
      </c>
      <c r="O1327" s="21" t="n">
        <f aca="false">Assumptions!$D$14*(1+E1327)^3*L1327-Assumptions!$D$14*(1+E1327)^2*E1327*Assumptions!$D$16</f>
        <v>21.0870162772945</v>
      </c>
      <c r="P1327" s="21" t="n">
        <f aca="false">Assumptions!$D$14*(1+E1327)^4*L1327-Assumptions!$D$14*(1+E1327)^3*E1327*Assumptions!$D$16</f>
        <v>22.7685107003714</v>
      </c>
      <c r="Q1327" s="21" t="n">
        <f aca="false">Assumptions!$D$14*(1+E1327)^5*L1327-Assumptions!$D$14*(1+E1327)^4*E1327*Assumptions!$D$16</f>
        <v>24.5840887442724</v>
      </c>
      <c r="R1327" s="21" t="n">
        <f aca="false">M1327/(1+K1327)+N1327/(1+K1327)^2+O1327/(1+K1327)^3+P1327/(1+K1327)^4+Q1327/(1+K1327)^5</f>
        <v>79.1767186559296</v>
      </c>
      <c r="S1327" s="21" t="n">
        <f aca="false">Q1327*(1+I1327)/(K1327-I1327)</f>
        <v>326.968665907979</v>
      </c>
      <c r="T1327" s="21" t="n">
        <f aca="false">R1327+S1327/(1+K1327)^5</f>
        <v>281.914981863771</v>
      </c>
      <c r="U1327" s="8" t="n">
        <f aca="false">(T1327-Assumptions!$D$17)/Assumptions!$D$18</f>
        <v>3.87659927455082</v>
      </c>
    </row>
    <row r="1328" customFormat="false" ht="15" hidden="false" customHeight="false" outlineLevel="0" collapsed="false">
      <c r="B1328" s="2" t="n">
        <v>1323</v>
      </c>
      <c r="C1328" s="27" t="n">
        <f aca="false">NORMSDIST('Random Draws'!C1328)</f>
        <v>0.958375685463321</v>
      </c>
      <c r="D1328" s="27" t="n">
        <f aca="false">NORMSDIST(Assumptions!$D$22*'Random Draws'!C1328+SQRT(1-Assumptions!$D$22^2)*'Random Draws'!D1328)</f>
        <v>0.952869490072556</v>
      </c>
      <c r="E1328" s="19" t="n">
        <f aca="false">IF(C1328&lt;(Assumptions!$E$6-Assumptions!$D$6)/(Assumptions!$F$6-Assumptions!$D$6),Assumptions!$D$6+SQRT(C1328*(Assumptions!$F$6-Assumptions!$D$6)*(Assumptions!$E$6-Assumptions!$D$6)),Assumptions!$F$6-SQRT((1-C1328)*(Assumptions!$F$6-Assumptions!$D$6)*(Assumptions!$F$6-Assumptions!$E$6)))</f>
        <v>0.125573580739373</v>
      </c>
      <c r="F1328" s="19" t="n">
        <f aca="false">IF(D1328&lt;(Assumptions!$E$7-Assumptions!$D$7)/(Assumptions!$F$7-Assumptions!$D$7),Assumptions!$D$7+SQRT(D1328*(Assumptions!$F$7-Assumptions!$D$7)*(Assumptions!$E$7-Assumptions!$D$7)),Assumptions!$F$7-SQRT((1-D1328)*(Assumptions!$F$7-Assumptions!$D$7)*(Assumptions!$F$7-Assumptions!$E$7)))</f>
        <v>0.446269667166825</v>
      </c>
      <c r="G1328" s="19" t="n">
        <f aca="false">MIN(Assumptions!$D$24,MAX(Assumptions!$D$23,Assumptions!$D$8+Assumptions!$E$8*'Random Draws'!E1328))</f>
        <v>0.089721487670119</v>
      </c>
      <c r="H1328" s="19" t="n">
        <f aca="false">IF('Random Draws'!F1328&lt;(Assumptions!$E$9-Assumptions!$D$9)/(Assumptions!$F$9-Assumptions!$D$9),Assumptions!$D$9+SQRT('Random Draws'!F1328*(Assumptions!$F$9-Assumptions!$D$9)*(Assumptions!$E$9-Assumptions!$D$9)),Assumptions!$F$9-SQRT((1-'Random Draws'!F1328)*(Assumptions!$F$9-Assumptions!$D$9)*(Assumptions!$F$9-Assumptions!$E$9)))</f>
        <v>0.262108080693679</v>
      </c>
      <c r="I1328" s="19" t="n">
        <f aca="false">IF('Random Draws'!G1328&lt;(Assumptions!$E$10-Assumptions!$D$10)/(Assumptions!$F$10-Assumptions!$D$10),Assumptions!$D$10+SQRT('Random Draws'!G1328*(Assumptions!$F$10-Assumptions!$D$10)*(Assumptions!$E$10-Assumptions!$D$10)),Assumptions!$F$10-SQRT((1-'Random Draws'!G1328)*(Assumptions!$F$10-Assumptions!$D$10)*(Assumptions!$F$10-Assumptions!$E$10)))</f>
        <v>0.0203092818858428</v>
      </c>
      <c r="J1328" s="19" t="n">
        <f aca="false">IF('Random Draws'!H1328&lt;(Assumptions!$E$11-Assumptions!$D$11)/(Assumptions!$F$11-Assumptions!$D$11),Assumptions!$D$11+SQRT('Random Draws'!H1328*(Assumptions!$F$11-Assumptions!$D$11)*(Assumptions!$E$11-Assumptions!$D$11)),Assumptions!$F$11-SQRT((1-'Random Draws'!H1328)*(Assumptions!$F$11-Assumptions!$D$11)*(Assumptions!$F$11-Assumptions!$E$11)))</f>
        <v>0.159211733010924</v>
      </c>
      <c r="K1328" s="19" t="n">
        <f aca="false">MAX(G1328,I1328+Assumptions!$D$21)</f>
        <v>0.089721487670119</v>
      </c>
      <c r="L1328" s="28" t="n">
        <f aca="false">(F1328-Assumptions!$D$15)*(1-H1328)+Assumptions!$D$15-J1328</f>
        <v>0.204161098713175</v>
      </c>
      <c r="M1328" s="21" t="n">
        <f aca="false">Assumptions!$D$14*(1+E1328)^1*L1328-Assumptions!$D$14*(1+E1328)^0*E1328*Assumptions!$D$16</f>
        <v>32.7745140680934</v>
      </c>
      <c r="N1328" s="21" t="n">
        <f aca="false">Assumptions!$D$14*(1+E1328)^2*L1328-Assumptions!$D$14*(1+E1328)^1*E1328*Assumptions!$D$16</f>
        <v>36.8901271566168</v>
      </c>
      <c r="O1328" s="21" t="n">
        <f aca="false">Assumptions!$D$14*(1+E1328)^3*L1328-Assumptions!$D$14*(1+E1328)^2*E1328*Assumptions!$D$16</f>
        <v>41.522552517604</v>
      </c>
      <c r="P1328" s="21" t="n">
        <f aca="false">Assumptions!$D$14*(1+E1328)^4*L1328-Assumptions!$D$14*(1+E1328)^3*E1328*Assumptions!$D$16</f>
        <v>46.7366881186781</v>
      </c>
      <c r="Q1328" s="21" t="n">
        <f aca="false">Assumptions!$D$14*(1+E1328)^5*L1328-Assumptions!$D$14*(1+E1328)^4*E1328*Assumptions!$D$16</f>
        <v>52.6055813976399</v>
      </c>
      <c r="R1328" s="21" t="n">
        <f aca="false">M1328/(1+K1328)+N1328/(1+K1328)^2+O1328/(1+K1328)^3+P1328/(1+K1328)^4+Q1328/(1+K1328)^5</f>
        <v>160.606263532894</v>
      </c>
      <c r="S1328" s="21" t="n">
        <f aca="false">Q1328*(1+I1328)/(K1328-I1328)</f>
        <v>773.26404445098</v>
      </c>
      <c r="T1328" s="21" t="n">
        <f aca="false">R1328+S1328/(1+K1328)^5</f>
        <v>663.817399692296</v>
      </c>
      <c r="U1328" s="8" t="n">
        <f aca="false">(T1328-Assumptions!$D$17)/Assumptions!$D$18</f>
        <v>19.1526959876918</v>
      </c>
    </row>
    <row r="1329" customFormat="false" ht="15" hidden="false" customHeight="false" outlineLevel="0" collapsed="false">
      <c r="B1329" s="2" t="n">
        <v>1324</v>
      </c>
      <c r="C1329" s="27" t="n">
        <f aca="false">NORMSDIST('Random Draws'!C1329)</f>
        <v>0.331288806717528</v>
      </c>
      <c r="D1329" s="27" t="n">
        <f aca="false">NORMSDIST(Assumptions!$D$22*'Random Draws'!C1329+SQRT(1-Assumptions!$D$22^2)*'Random Draws'!D1329)</f>
        <v>0.615796293329551</v>
      </c>
      <c r="E1329" s="19" t="n">
        <f aca="false">IF(C1329&lt;(Assumptions!$E$6-Assumptions!$D$6)/(Assumptions!$F$6-Assumptions!$D$6),Assumptions!$D$6+SQRT(C1329*(Assumptions!$F$6-Assumptions!$D$6)*(Assumptions!$E$6-Assumptions!$D$6)),Assumptions!$F$6-SQRT((1-C1329)*(Assumptions!$F$6-Assumptions!$D$6)*(Assumptions!$F$6-Assumptions!$E$6)))</f>
        <v>0.0806994352981419</v>
      </c>
      <c r="F1329" s="19" t="n">
        <f aca="false">IF(D1329&lt;(Assumptions!$E$7-Assumptions!$D$7)/(Assumptions!$F$7-Assumptions!$D$7),Assumptions!$D$7+SQRT(D1329*(Assumptions!$F$7-Assumptions!$D$7)*(Assumptions!$E$7-Assumptions!$D$7)),Assumptions!$F$7-SQRT((1-D1329)*(Assumptions!$F$7-Assumptions!$D$7)*(Assumptions!$F$7-Assumptions!$E$7)))</f>
        <v>0.420797770131257</v>
      </c>
      <c r="G1329" s="19" t="n">
        <f aca="false">MIN(Assumptions!$D$24,MAX(Assumptions!$D$23,Assumptions!$D$8+Assumptions!$E$8*'Random Draws'!E1329))</f>
        <v>0.074705777086652</v>
      </c>
      <c r="H1329" s="19" t="n">
        <f aca="false">IF('Random Draws'!F1329&lt;(Assumptions!$E$9-Assumptions!$D$9)/(Assumptions!$F$9-Assumptions!$D$9),Assumptions!$D$9+SQRT('Random Draws'!F1329*(Assumptions!$F$9-Assumptions!$D$9)*(Assumptions!$E$9-Assumptions!$D$9)),Assumptions!$F$9-SQRT((1-'Random Draws'!F1329)*(Assumptions!$F$9-Assumptions!$D$9)*(Assumptions!$F$9-Assumptions!$E$9)))</f>
        <v>0.2415734371071</v>
      </c>
      <c r="I1329" s="19" t="n">
        <f aca="false">IF('Random Draws'!G1329&lt;(Assumptions!$E$10-Assumptions!$D$10)/(Assumptions!$F$10-Assumptions!$D$10),Assumptions!$D$10+SQRT('Random Draws'!G1329*(Assumptions!$F$10-Assumptions!$D$10)*(Assumptions!$E$10-Assumptions!$D$10)),Assumptions!$F$10-SQRT((1-'Random Draws'!G1329)*(Assumptions!$F$10-Assumptions!$D$10)*(Assumptions!$F$10-Assumptions!$E$10)))</f>
        <v>0.016698202291089</v>
      </c>
      <c r="J1329" s="19" t="n">
        <f aca="false">IF('Random Draws'!H1329&lt;(Assumptions!$E$11-Assumptions!$D$11)/(Assumptions!$F$11-Assumptions!$D$11),Assumptions!$D$11+SQRT('Random Draws'!H1329*(Assumptions!$F$11-Assumptions!$D$11)*(Assumptions!$E$11-Assumptions!$D$11)),Assumptions!$F$11-SQRT((1-'Random Draws'!H1329)*(Assumptions!$F$11-Assumptions!$D$11)*(Assumptions!$F$11-Assumptions!$E$11)))</f>
        <v>0.15746527244225</v>
      </c>
      <c r="K1329" s="19" t="n">
        <f aca="false">MAX(G1329,I1329+Assumptions!$D$21)</f>
        <v>0.074705777086652</v>
      </c>
      <c r="L1329" s="28" t="n">
        <f aca="false">(F1329-Assumptions!$D$15)*(1-H1329)+Assumptions!$D$15-J1329</f>
        <v>0.193083480855319</v>
      </c>
      <c r="M1329" s="21" t="n">
        <f aca="false">Assumptions!$D$14*(1+E1329)^1*L1329-Assumptions!$D$14*(1+E1329)^0*E1329*Assumptions!$D$16</f>
        <v>29.9054127216858</v>
      </c>
      <c r="N1329" s="21" t="n">
        <f aca="false">Assumptions!$D$14*(1+E1329)^2*L1329-Assumptions!$D$14*(1+E1329)^1*E1329*Assumptions!$D$16</f>
        <v>32.3187626406837</v>
      </c>
      <c r="O1329" s="21" t="n">
        <f aca="false">Assumptions!$D$14*(1+E1329)^3*L1329-Assumptions!$D$14*(1+E1329)^2*E1329*Assumptions!$D$16</f>
        <v>34.9268685353215</v>
      </c>
      <c r="P1329" s="21" t="n">
        <f aca="false">Assumptions!$D$14*(1+E1329)^4*L1329-Assumptions!$D$14*(1+E1329)^3*E1329*Assumptions!$D$16</f>
        <v>37.7454471028544</v>
      </c>
      <c r="Q1329" s="21" t="n">
        <f aca="false">Assumptions!$D$14*(1+E1329)^5*L1329-Assumptions!$D$14*(1+E1329)^4*E1329*Assumptions!$D$16</f>
        <v>40.7914833691306</v>
      </c>
      <c r="R1329" s="21" t="n">
        <f aca="false">M1329/(1+K1329)+N1329/(1+K1329)^2+O1329/(1+K1329)^3+P1329/(1+K1329)^4+Q1329/(1+K1329)^5</f>
        <v>140.693598103109</v>
      </c>
      <c r="S1329" s="21" t="n">
        <f aca="false">Q1329*(1+I1329)/(K1329-I1329)</f>
        <v>714.951934404164</v>
      </c>
      <c r="T1329" s="21" t="n">
        <f aca="false">R1329+S1329/(1+K1329)^5</f>
        <v>639.381610171874</v>
      </c>
      <c r="U1329" s="8" t="n">
        <f aca="false">(T1329-Assumptions!$D$17)/Assumptions!$D$18</f>
        <v>18.175264406875</v>
      </c>
    </row>
    <row r="1330" customFormat="false" ht="15" hidden="false" customHeight="false" outlineLevel="0" collapsed="false">
      <c r="B1330" s="2" t="n">
        <v>1325</v>
      </c>
      <c r="C1330" s="27" t="n">
        <f aca="false">NORMSDIST('Random Draws'!C1330)</f>
        <v>0.726137783372949</v>
      </c>
      <c r="D1330" s="27" t="n">
        <f aca="false">NORMSDIST(Assumptions!$D$22*'Random Draws'!C1330+SQRT(1-Assumptions!$D$22^2)*'Random Draws'!D1330)</f>
        <v>0.324970433085216</v>
      </c>
      <c r="E1330" s="19" t="n">
        <f aca="false">IF(C1330&lt;(Assumptions!$E$6-Assumptions!$D$6)/(Assumptions!$F$6-Assumptions!$D$6),Assumptions!$D$6+SQRT(C1330*(Assumptions!$F$6-Assumptions!$D$6)*(Assumptions!$E$6-Assumptions!$D$6)),Assumptions!$F$6-SQRT((1-C1330)*(Assumptions!$F$6-Assumptions!$D$6)*(Assumptions!$F$6-Assumptions!$E$6)))</f>
        <v>0.102995796412634</v>
      </c>
      <c r="F1330" s="19" t="n">
        <f aca="false">IF(D1330&lt;(Assumptions!$E$7-Assumptions!$D$7)/(Assumptions!$F$7-Assumptions!$D$7),Assumptions!$D$7+SQRT(D1330*(Assumptions!$F$7-Assumptions!$D$7)*(Assumptions!$E$7-Assumptions!$D$7)),Assumptions!$F$7-SQRT((1-D1330)*(Assumptions!$F$7-Assumptions!$D$7)*(Assumptions!$F$7-Assumptions!$E$7)))</f>
        <v>0.404156795609637</v>
      </c>
      <c r="G1330" s="19" t="n">
        <f aca="false">MIN(Assumptions!$D$24,MAX(Assumptions!$D$23,Assumptions!$D$8+Assumptions!$E$8*'Random Draws'!E1330))</f>
        <v>0.088113384351726</v>
      </c>
      <c r="H1330" s="19" t="n">
        <f aca="false">IF('Random Draws'!F1330&lt;(Assumptions!$E$9-Assumptions!$D$9)/(Assumptions!$F$9-Assumptions!$D$9),Assumptions!$D$9+SQRT('Random Draws'!F1330*(Assumptions!$F$9-Assumptions!$D$9)*(Assumptions!$E$9-Assumptions!$D$9)),Assumptions!$F$9-SQRT((1-'Random Draws'!F1330)*(Assumptions!$F$9-Assumptions!$D$9)*(Assumptions!$F$9-Assumptions!$E$9)))</f>
        <v>0.286424087982019</v>
      </c>
      <c r="I1330" s="19" t="n">
        <f aca="false">IF('Random Draws'!G1330&lt;(Assumptions!$E$10-Assumptions!$D$10)/(Assumptions!$F$10-Assumptions!$D$10),Assumptions!$D$10+SQRT('Random Draws'!G1330*(Assumptions!$F$10-Assumptions!$D$10)*(Assumptions!$E$10-Assumptions!$D$10)),Assumptions!$F$10-SQRT((1-'Random Draws'!G1330)*(Assumptions!$F$10-Assumptions!$D$10)*(Assumptions!$F$10-Assumptions!$E$10)))</f>
        <v>0.0204655689247864</v>
      </c>
      <c r="J1330" s="19" t="n">
        <f aca="false">IF('Random Draws'!H1330&lt;(Assumptions!$E$11-Assumptions!$D$11)/(Assumptions!$F$11-Assumptions!$D$11),Assumptions!$D$11+SQRT('Random Draws'!H1330*(Assumptions!$F$11-Assumptions!$D$11)*(Assumptions!$E$11-Assumptions!$D$11)),Assumptions!$F$11-SQRT((1-'Random Draws'!H1330)*(Assumptions!$F$11-Assumptions!$D$11)*(Assumptions!$F$11-Assumptions!$E$11)))</f>
        <v>0.162771697526748</v>
      </c>
      <c r="K1330" s="19" t="n">
        <f aca="false">MAX(G1330,I1330+Assumptions!$D$21)</f>
        <v>0.088113384351726</v>
      </c>
      <c r="L1330" s="28" t="n">
        <f aca="false">(F1330-Assumptions!$D$15)*(1-H1330)+Assumptions!$D$15-J1330</f>
        <v>0.162859987936326</v>
      </c>
      <c r="M1330" s="21" t="n">
        <f aca="false">Assumptions!$D$14*(1+E1330)^1*L1330-Assumptions!$D$14*(1+E1330)^0*E1330*Assumptions!$D$16</f>
        <v>25.5988811897541</v>
      </c>
      <c r="N1330" s="21" t="n">
        <f aca="false">Assumptions!$D$14*(1+E1330)^2*L1330-Assumptions!$D$14*(1+E1330)^1*E1330*Assumptions!$D$16</f>
        <v>28.2354583451653</v>
      </c>
      <c r="O1330" s="21" t="n">
        <f aca="false">Assumptions!$D$14*(1+E1330)^3*L1330-Assumptions!$D$14*(1+E1330)^2*E1330*Assumptions!$D$16</f>
        <v>31.1435918645013</v>
      </c>
      <c r="P1330" s="21" t="n">
        <f aca="false">Assumptions!$D$14*(1+E1330)^4*L1330-Assumptions!$D$14*(1+E1330)^3*E1330*Assumptions!$D$16</f>
        <v>34.3512509117356</v>
      </c>
      <c r="Q1330" s="21" t="n">
        <f aca="false">Assumptions!$D$14*(1+E1330)^5*L1330-Assumptions!$D$14*(1+E1330)^4*E1330*Assumptions!$D$16</f>
        <v>37.8892853571601</v>
      </c>
      <c r="R1330" s="21" t="n">
        <f aca="false">M1330/(1+K1330)+N1330/(1+K1330)^2+O1330/(1+K1330)^3+P1330/(1+K1330)^4+Q1330/(1+K1330)^5</f>
        <v>120.891673153809</v>
      </c>
      <c r="S1330" s="21" t="n">
        <f aca="false">Q1330*(1+I1330)/(K1330-I1330)</f>
        <v>571.558902443882</v>
      </c>
      <c r="T1330" s="21" t="n">
        <f aca="false">R1330+S1330/(1+K1330)^5</f>
        <v>495.597314569092</v>
      </c>
      <c r="U1330" s="8" t="n">
        <f aca="false">(T1330-Assumptions!$D$17)/Assumptions!$D$18</f>
        <v>12.4238925827637</v>
      </c>
    </row>
    <row r="1331" customFormat="false" ht="15" hidden="false" customHeight="false" outlineLevel="0" collapsed="false">
      <c r="B1331" s="2" t="n">
        <v>1326</v>
      </c>
      <c r="C1331" s="27" t="n">
        <f aca="false">NORMSDIST('Random Draws'!C1331)</f>
        <v>0.194528959578253</v>
      </c>
      <c r="D1331" s="27" t="n">
        <f aca="false">NORMSDIST(Assumptions!$D$22*'Random Draws'!C1331+SQRT(1-Assumptions!$D$22^2)*'Random Draws'!D1331)</f>
        <v>0.327451128914534</v>
      </c>
      <c r="E1331" s="19" t="n">
        <f aca="false">IF(C1331&lt;(Assumptions!$E$6-Assumptions!$D$6)/(Assumptions!$F$6-Assumptions!$D$6),Assumptions!$D$6+SQRT(C1331*(Assumptions!$F$6-Assumptions!$D$6)*(Assumptions!$E$6-Assumptions!$D$6)),Assumptions!$F$6-SQRT((1-C1331)*(Assumptions!$F$6-Assumptions!$D$6)*(Assumptions!$F$6-Assumptions!$E$6)))</f>
        <v>0.0711872537728358</v>
      </c>
      <c r="F1331" s="19" t="n">
        <f aca="false">IF(D1331&lt;(Assumptions!$E$7-Assumptions!$D$7)/(Assumptions!$F$7-Assumptions!$D$7),Assumptions!$D$7+SQRT(D1331*(Assumptions!$F$7-Assumptions!$D$7)*(Assumptions!$E$7-Assumptions!$D$7)),Assumptions!$F$7-SQRT((1-D1331)*(Assumptions!$F$7-Assumptions!$D$7)*(Assumptions!$F$7-Assumptions!$E$7)))</f>
        <v>0.404325012955297</v>
      </c>
      <c r="G1331" s="19" t="n">
        <f aca="false">MIN(Assumptions!$D$24,MAX(Assumptions!$D$23,Assumptions!$D$8+Assumptions!$E$8*'Random Draws'!E1331))</f>
        <v>0.110362885876922</v>
      </c>
      <c r="H1331" s="19" t="n">
        <f aca="false">IF('Random Draws'!F1331&lt;(Assumptions!$E$9-Assumptions!$D$9)/(Assumptions!$F$9-Assumptions!$D$9),Assumptions!$D$9+SQRT('Random Draws'!F1331*(Assumptions!$F$9-Assumptions!$D$9)*(Assumptions!$E$9-Assumptions!$D$9)),Assumptions!$F$9-SQRT((1-'Random Draws'!F1331)*(Assumptions!$F$9-Assumptions!$D$9)*(Assumptions!$F$9-Assumptions!$E$9)))</f>
        <v>0.276645665995894</v>
      </c>
      <c r="I1331" s="19" t="n">
        <f aca="false">IF('Random Draws'!G1331&lt;(Assumptions!$E$10-Assumptions!$D$10)/(Assumptions!$F$10-Assumptions!$D$10),Assumptions!$D$10+SQRT('Random Draws'!G1331*(Assumptions!$F$10-Assumptions!$D$10)*(Assumptions!$E$10-Assumptions!$D$10)),Assumptions!$F$10-SQRT((1-'Random Draws'!G1331)*(Assumptions!$F$10-Assumptions!$D$10)*(Assumptions!$F$10-Assumptions!$E$10)))</f>
        <v>0.0122869316480822</v>
      </c>
      <c r="J1331" s="19" t="n">
        <f aca="false">IF('Random Draws'!H1331&lt;(Assumptions!$E$11-Assumptions!$D$11)/(Assumptions!$F$11-Assumptions!$D$11),Assumptions!$D$11+SQRT('Random Draws'!H1331*(Assumptions!$F$11-Assumptions!$D$11)*(Assumptions!$E$11-Assumptions!$D$11)),Assumptions!$F$11-SQRT((1-'Random Draws'!H1331)*(Assumptions!$F$11-Assumptions!$D$11)*(Assumptions!$F$11-Assumptions!$E$11)))</f>
        <v>0.13976561615928</v>
      </c>
      <c r="K1331" s="19" t="n">
        <f aca="false">MAX(G1331,I1331+Assumptions!$D$21)</f>
        <v>0.110362885876922</v>
      </c>
      <c r="L1331" s="28" t="n">
        <f aca="false">(F1331-Assumptions!$D$15)*(1-H1331)+Assumptions!$D$15-J1331</f>
        <v>0.188668570887666</v>
      </c>
      <c r="M1331" s="21" t="n">
        <f aca="false">Assumptions!$D$14*(1+E1331)^1*L1331-Assumptions!$D$14*(1+E1331)^0*E1331*Assumptions!$D$16</f>
        <v>28.9947438528368</v>
      </c>
      <c r="N1331" s="21" t="n">
        <f aca="false">Assumptions!$D$14*(1+E1331)^2*L1331-Assumptions!$D$14*(1+E1331)^1*E1331*Assumptions!$D$16</f>
        <v>31.0588000415671</v>
      </c>
      <c r="O1331" s="21" t="n">
        <f aca="false">Assumptions!$D$14*(1+E1331)^3*L1331-Assumptions!$D$14*(1+E1331)^2*E1331*Assumptions!$D$16</f>
        <v>33.2697907220059</v>
      </c>
      <c r="P1331" s="21" t="n">
        <f aca="false">Assumptions!$D$14*(1+E1331)^4*L1331-Assumptions!$D$14*(1+E1331)^3*E1331*Assumptions!$D$16</f>
        <v>35.6381757571025</v>
      </c>
      <c r="Q1331" s="21" t="n">
        <f aca="false">Assumptions!$D$14*(1+E1331)^5*L1331-Assumptions!$D$14*(1+E1331)^4*E1331*Assumptions!$D$16</f>
        <v>38.1751596187243</v>
      </c>
      <c r="R1331" s="21" t="n">
        <f aca="false">M1331/(1+K1331)+N1331/(1+K1331)^2+O1331/(1+K1331)^3+P1331/(1+K1331)^4+Q1331/(1+K1331)^5</f>
        <v>121.670538450524</v>
      </c>
      <c r="S1331" s="21" t="n">
        <f aca="false">Q1331*(1+I1331)/(K1331-I1331)</f>
        <v>394.023341393609</v>
      </c>
      <c r="T1331" s="21" t="n">
        <f aca="false">R1331+S1331/(1+K1331)^5</f>
        <v>355.122358829275</v>
      </c>
      <c r="U1331" s="8" t="n">
        <f aca="false">(T1331-Assumptions!$D$17)/Assumptions!$D$18</f>
        <v>6.80489435317099</v>
      </c>
    </row>
    <row r="1332" customFormat="false" ht="15" hidden="false" customHeight="false" outlineLevel="0" collapsed="false">
      <c r="B1332" s="2" t="n">
        <v>1327</v>
      </c>
      <c r="C1332" s="27" t="n">
        <f aca="false">NORMSDIST('Random Draws'!C1332)</f>
        <v>0.363171552780186</v>
      </c>
      <c r="D1332" s="27" t="n">
        <f aca="false">NORMSDIST(Assumptions!$D$22*'Random Draws'!C1332+SQRT(1-Assumptions!$D$22^2)*'Random Draws'!D1332)</f>
        <v>0.788481040888605</v>
      </c>
      <c r="E1332" s="19" t="n">
        <f aca="false">IF(C1332&lt;(Assumptions!$E$6-Assumptions!$D$6)/(Assumptions!$F$6-Assumptions!$D$6),Assumptions!$D$6+SQRT(C1332*(Assumptions!$F$6-Assumptions!$D$6)*(Assumptions!$E$6-Assumptions!$D$6)),Assumptions!$F$6-SQRT((1-C1332)*(Assumptions!$F$6-Assumptions!$D$6)*(Assumptions!$F$6-Assumptions!$E$6)))</f>
        <v>0.0826128826049228</v>
      </c>
      <c r="F1332" s="19" t="n">
        <f aca="false">IF(D1332&lt;(Assumptions!$E$7-Assumptions!$D$7)/(Assumptions!$F$7-Assumptions!$D$7),Assumptions!$D$7+SQRT(D1332*(Assumptions!$F$7-Assumptions!$D$7)*(Assumptions!$E$7-Assumptions!$D$7)),Assumptions!$F$7-SQRT((1-D1332)*(Assumptions!$F$7-Assumptions!$D$7)*(Assumptions!$F$7-Assumptions!$E$7)))</f>
        <v>0.430912617229363</v>
      </c>
      <c r="G1332" s="19" t="n">
        <f aca="false">MIN(Assumptions!$D$24,MAX(Assumptions!$D$23,Assumptions!$D$8+Assumptions!$E$8*'Random Draws'!E1332))</f>
        <v>0.080927261132341</v>
      </c>
      <c r="H1332" s="19" t="n">
        <f aca="false">IF('Random Draws'!F1332&lt;(Assumptions!$E$9-Assumptions!$D$9)/(Assumptions!$F$9-Assumptions!$D$9),Assumptions!$D$9+SQRT('Random Draws'!F1332*(Assumptions!$F$9-Assumptions!$D$9)*(Assumptions!$E$9-Assumptions!$D$9)),Assumptions!$F$9-SQRT((1-'Random Draws'!F1332)*(Assumptions!$F$9-Assumptions!$D$9)*(Assumptions!$F$9-Assumptions!$E$9)))</f>
        <v>0.253844803096556</v>
      </c>
      <c r="I1332" s="19" t="n">
        <f aca="false">IF('Random Draws'!G1332&lt;(Assumptions!$E$10-Assumptions!$D$10)/(Assumptions!$F$10-Assumptions!$D$10),Assumptions!$D$10+SQRT('Random Draws'!G1332*(Assumptions!$F$10-Assumptions!$D$10)*(Assumptions!$E$10-Assumptions!$D$10)),Assumptions!$F$10-SQRT((1-'Random Draws'!G1332)*(Assumptions!$F$10-Assumptions!$D$10)*(Assumptions!$F$10-Assumptions!$E$10)))</f>
        <v>0.0156289043202718</v>
      </c>
      <c r="J1332" s="19" t="n">
        <f aca="false">IF('Random Draws'!H1332&lt;(Assumptions!$E$11-Assumptions!$D$11)/(Assumptions!$F$11-Assumptions!$D$11),Assumptions!$D$11+SQRT('Random Draws'!H1332*(Assumptions!$F$11-Assumptions!$D$11)*(Assumptions!$E$11-Assumptions!$D$11)),Assumptions!$F$11-SQRT((1-'Random Draws'!H1332)*(Assumptions!$F$11-Assumptions!$D$11)*(Assumptions!$F$11-Assumptions!$E$11)))</f>
        <v>0.167097796433929</v>
      </c>
      <c r="K1332" s="19" t="n">
        <f aca="false">MAX(G1332,I1332+Assumptions!$D$21)</f>
        <v>0.080927261132341</v>
      </c>
      <c r="L1332" s="28" t="n">
        <f aca="false">(F1332-Assumptions!$D$15)*(1-H1332)+Assumptions!$D$15-J1332</f>
        <v>0.187429716725577</v>
      </c>
      <c r="M1332" s="21" t="n">
        <f aca="false">Assumptions!$D$14*(1+E1332)^1*L1332-Assumptions!$D$14*(1+E1332)^0*E1332*Assumptions!$D$16</f>
        <v>29.0631387176332</v>
      </c>
      <c r="N1332" s="21" t="n">
        <f aca="false">Assumptions!$D$14*(1+E1332)^2*L1332-Assumptions!$D$14*(1+E1332)^1*E1332*Assumptions!$D$16</f>
        <v>31.4641283846436</v>
      </c>
      <c r="O1332" s="21" t="n">
        <f aca="false">Assumptions!$D$14*(1+E1332)^3*L1332-Assumptions!$D$14*(1+E1332)^2*E1332*Assumptions!$D$16</f>
        <v>34.0634707291504</v>
      </c>
      <c r="P1332" s="21" t="n">
        <f aca="false">Assumptions!$D$14*(1+E1332)^4*L1332-Assumptions!$D$14*(1+E1332)^3*E1332*Assumptions!$D$16</f>
        <v>36.8775522376139</v>
      </c>
      <c r="Q1332" s="21" t="n">
        <f aca="false">Assumptions!$D$14*(1+E1332)^5*L1332-Assumptions!$D$14*(1+E1332)^4*E1332*Assumptions!$D$16</f>
        <v>39.9241131313768</v>
      </c>
      <c r="R1332" s="21" t="n">
        <f aca="false">M1332/(1+K1332)+N1332/(1+K1332)^2+O1332/(1+K1332)^3+P1332/(1+K1332)^4+Q1332/(1+K1332)^5</f>
        <v>134.856084254068</v>
      </c>
      <c r="S1332" s="21" t="n">
        <f aca="false">Q1332*(1+I1332)/(K1332-I1332)</f>
        <v>620.966365084462</v>
      </c>
      <c r="T1332" s="21" t="n">
        <f aca="false">R1332+S1332/(1+K1332)^5</f>
        <v>555.665769948112</v>
      </c>
      <c r="U1332" s="8" t="n">
        <f aca="false">(T1332-Assumptions!$D$17)/Assumptions!$D$18</f>
        <v>14.8266307979245</v>
      </c>
    </row>
    <row r="1333" customFormat="false" ht="15" hidden="false" customHeight="false" outlineLevel="0" collapsed="false">
      <c r="B1333" s="2" t="n">
        <v>1328</v>
      </c>
      <c r="C1333" s="27" t="n">
        <f aca="false">NORMSDIST('Random Draws'!C1333)</f>
        <v>0.87067770656143</v>
      </c>
      <c r="D1333" s="27" t="n">
        <f aca="false">NORMSDIST(Assumptions!$D$22*'Random Draws'!C1333+SQRT(1-Assumptions!$D$22^2)*'Random Draws'!D1333)</f>
        <v>0.961621535513511</v>
      </c>
      <c r="E1333" s="19" t="n">
        <f aca="false">IF(C1333&lt;(Assumptions!$E$6-Assumptions!$D$6)/(Assumptions!$F$6-Assumptions!$D$6),Assumptions!$D$6+SQRT(C1333*(Assumptions!$F$6-Assumptions!$D$6)*(Assumptions!$E$6-Assumptions!$D$6)),Assumptions!$F$6-SQRT((1-C1333)*(Assumptions!$F$6-Assumptions!$D$6)*(Assumptions!$F$6-Assumptions!$E$6)))</f>
        <v>0.114571443863388</v>
      </c>
      <c r="F1333" s="19" t="n">
        <f aca="false">IF(D1333&lt;(Assumptions!$E$7-Assumptions!$D$7)/(Assumptions!$F$7-Assumptions!$D$7),Assumptions!$D$7+SQRT(D1333*(Assumptions!$F$7-Assumptions!$D$7)*(Assumptions!$E$7-Assumptions!$D$7)),Assumptions!$F$7-SQRT((1-D1333)*(Assumptions!$F$7-Assumptions!$D$7)*(Assumptions!$F$7-Assumptions!$E$7)))</f>
        <v>0.447609929058074</v>
      </c>
      <c r="G1333" s="19" t="n">
        <f aca="false">MIN(Assumptions!$D$24,MAX(Assumptions!$D$23,Assumptions!$D$8+Assumptions!$E$8*'Random Draws'!E1333))</f>
        <v>0.083919926166975</v>
      </c>
      <c r="H1333" s="19" t="n">
        <f aca="false">IF('Random Draws'!F1333&lt;(Assumptions!$E$9-Assumptions!$D$9)/(Assumptions!$F$9-Assumptions!$D$9),Assumptions!$D$9+SQRT('Random Draws'!F1333*(Assumptions!$F$9-Assumptions!$D$9)*(Assumptions!$E$9-Assumptions!$D$9)),Assumptions!$F$9-SQRT((1-'Random Draws'!F1333)*(Assumptions!$F$9-Assumptions!$D$9)*(Assumptions!$F$9-Assumptions!$E$9)))</f>
        <v>0.318947428211826</v>
      </c>
      <c r="I1333" s="19" t="n">
        <f aca="false">IF('Random Draws'!G1333&lt;(Assumptions!$E$10-Assumptions!$D$10)/(Assumptions!$F$10-Assumptions!$D$10),Assumptions!$D$10+SQRT('Random Draws'!G1333*(Assumptions!$F$10-Assumptions!$D$10)*(Assumptions!$E$10-Assumptions!$D$10)),Assumptions!$F$10-SQRT((1-'Random Draws'!G1333)*(Assumptions!$F$10-Assumptions!$D$10)*(Assumptions!$F$10-Assumptions!$E$10)))</f>
        <v>0.0196587845138105</v>
      </c>
      <c r="J1333" s="19" t="n">
        <f aca="false">IF('Random Draws'!H1333&lt;(Assumptions!$E$11-Assumptions!$D$11)/(Assumptions!$F$11-Assumptions!$D$11),Assumptions!$D$11+SQRT('Random Draws'!H1333*(Assumptions!$F$11-Assumptions!$D$11)*(Assumptions!$E$11-Assumptions!$D$11)),Assumptions!$F$11-SQRT((1-'Random Draws'!H1333)*(Assumptions!$F$11-Assumptions!$D$11)*(Assumptions!$F$11-Assumptions!$E$11)))</f>
        <v>0.144267509351641</v>
      </c>
      <c r="K1333" s="19" t="n">
        <f aca="false">MAX(G1333,I1333+Assumptions!$D$21)</f>
        <v>0.083919926166975</v>
      </c>
      <c r="L1333" s="28" t="n">
        <f aca="false">(F1333-Assumptions!$D$15)*(1-H1333)+Assumptions!$D$15-J1333</f>
        <v>0.202041549658819</v>
      </c>
      <c r="M1333" s="21" t="n">
        <f aca="false">Assumptions!$D$14*(1+E1333)^1*L1333-Assumptions!$D$14*(1+E1333)^0*E1333*Assumptions!$D$16</f>
        <v>32.1541267691202</v>
      </c>
      <c r="N1333" s="21" t="n">
        <f aca="false">Assumptions!$D$14*(1+E1333)^2*L1333-Assumptions!$D$14*(1+E1333)^1*E1333*Assumptions!$D$16</f>
        <v>35.8380714992246</v>
      </c>
      <c r="O1333" s="21" t="n">
        <f aca="false">Assumptions!$D$14*(1+E1333)^3*L1333-Assumptions!$D$14*(1+E1333)^2*E1333*Assumptions!$D$16</f>
        <v>39.9440910961701</v>
      </c>
      <c r="P1333" s="21" t="n">
        <f aca="false">Assumptions!$D$14*(1+E1333)^4*L1333-Assumptions!$D$14*(1+E1333)^3*E1333*Assumptions!$D$16</f>
        <v>44.520543286869</v>
      </c>
      <c r="Q1333" s="21" t="n">
        <f aca="false">Assumptions!$D$14*(1+E1333)^5*L1333-Assumptions!$D$14*(1+E1333)^4*E1333*Assumptions!$D$16</f>
        <v>49.6213262128281</v>
      </c>
      <c r="R1333" s="21" t="n">
        <f aca="false">M1333/(1+K1333)+N1333/(1+K1333)^2+O1333/(1+K1333)^3+P1333/(1+K1333)^4+Q1333/(1+K1333)^5</f>
        <v>156.952634197548</v>
      </c>
      <c r="S1333" s="21" t="n">
        <f aca="false">Q1333*(1+I1333)/(K1333-I1333)</f>
        <v>787.362624916016</v>
      </c>
      <c r="T1333" s="21" t="n">
        <f aca="false">R1333+S1333/(1+K1333)^5</f>
        <v>683.198618261282</v>
      </c>
      <c r="U1333" s="8" t="n">
        <f aca="false">(T1333-Assumptions!$D$17)/Assumptions!$D$18</f>
        <v>19.9279447304513</v>
      </c>
    </row>
    <row r="1334" customFormat="false" ht="15" hidden="false" customHeight="false" outlineLevel="0" collapsed="false">
      <c r="B1334" s="2" t="n">
        <v>1329</v>
      </c>
      <c r="C1334" s="27" t="n">
        <f aca="false">NORMSDIST('Random Draws'!C1334)</f>
        <v>0.965415211662441</v>
      </c>
      <c r="D1334" s="27" t="n">
        <f aca="false">NORMSDIST(Assumptions!$D$22*'Random Draws'!C1334+SQRT(1-Assumptions!$D$22^2)*'Random Draws'!D1334)</f>
        <v>0.406574908171127</v>
      </c>
      <c r="E1334" s="19" t="n">
        <f aca="false">IF(C1334&lt;(Assumptions!$E$6-Assumptions!$D$6)/(Assumptions!$F$6-Assumptions!$D$6),Assumptions!$D$6+SQRT(C1334*(Assumptions!$F$6-Assumptions!$D$6)*(Assumptions!$E$6-Assumptions!$D$6)),Assumptions!$F$6-SQRT((1-C1334)*(Assumptions!$F$6-Assumptions!$D$6)*(Assumptions!$F$6-Assumptions!$E$6)))</f>
        <v>0.126849945183088</v>
      </c>
      <c r="F1334" s="19" t="n">
        <f aca="false">IF(D1334&lt;(Assumptions!$E$7-Assumptions!$D$7)/(Assumptions!$F$7-Assumptions!$D$7),Assumptions!$D$7+SQRT(D1334*(Assumptions!$F$7-Assumptions!$D$7)*(Assumptions!$E$7-Assumptions!$D$7)),Assumptions!$F$7-SQRT((1-D1334)*(Assumptions!$F$7-Assumptions!$D$7)*(Assumptions!$F$7-Assumptions!$E$7)))</f>
        <v>0.40939078303719</v>
      </c>
      <c r="G1334" s="19" t="n">
        <f aca="false">MIN(Assumptions!$D$24,MAX(Assumptions!$D$23,Assumptions!$D$8+Assumptions!$E$8*'Random Draws'!E1334))</f>
        <v>0.092482367986808</v>
      </c>
      <c r="H1334" s="19" t="n">
        <f aca="false">IF('Random Draws'!F1334&lt;(Assumptions!$E$9-Assumptions!$D$9)/(Assumptions!$F$9-Assumptions!$D$9),Assumptions!$D$9+SQRT('Random Draws'!F1334*(Assumptions!$F$9-Assumptions!$D$9)*(Assumptions!$E$9-Assumptions!$D$9)),Assumptions!$F$9-SQRT((1-'Random Draws'!F1334)*(Assumptions!$F$9-Assumptions!$D$9)*(Assumptions!$F$9-Assumptions!$E$9)))</f>
        <v>0.293251031141237</v>
      </c>
      <c r="I1334" s="19" t="n">
        <f aca="false">IF('Random Draws'!G1334&lt;(Assumptions!$E$10-Assumptions!$D$10)/(Assumptions!$F$10-Assumptions!$D$10),Assumptions!$D$10+SQRT('Random Draws'!G1334*(Assumptions!$F$10-Assumptions!$D$10)*(Assumptions!$E$10-Assumptions!$D$10)),Assumptions!$F$10-SQRT((1-'Random Draws'!G1334)*(Assumptions!$F$10-Assumptions!$D$10)*(Assumptions!$F$10-Assumptions!$E$10)))</f>
        <v>0.0199714422241306</v>
      </c>
      <c r="J1334" s="19" t="n">
        <f aca="false">IF('Random Draws'!H1334&lt;(Assumptions!$E$11-Assumptions!$D$11)/(Assumptions!$F$11-Assumptions!$D$11),Assumptions!$D$11+SQRT('Random Draws'!H1334*(Assumptions!$F$11-Assumptions!$D$11)*(Assumptions!$E$11-Assumptions!$D$11)),Assumptions!$F$11-SQRT((1-'Random Draws'!H1334)*(Assumptions!$F$11-Assumptions!$D$11)*(Assumptions!$F$11-Assumptions!$E$11)))</f>
        <v>0.152008794939079</v>
      </c>
      <c r="K1334" s="19" t="n">
        <f aca="false">MAX(G1334,I1334+Assumptions!$D$21)</f>
        <v>0.092482367986808</v>
      </c>
      <c r="L1334" s="28" t="n">
        <f aca="false">(F1334-Assumptions!$D$15)*(1-H1334)+Assumptions!$D$15-J1334</f>
        <v>0.175450352881097</v>
      </c>
      <c r="M1334" s="21" t="n">
        <f aca="false">Assumptions!$D$14*(1+E1334)^1*L1334-Assumptions!$D$14*(1+E1334)^0*E1334*Assumptions!$D$16</f>
        <v>28.1156047147842</v>
      </c>
      <c r="N1334" s="21" t="n">
        <f aca="false">Assumptions!$D$14*(1+E1334)^2*L1334-Assumptions!$D$14*(1+E1334)^1*E1334*Assumptions!$D$16</f>
        <v>31.6820676316439</v>
      </c>
      <c r="O1334" s="21" t="n">
        <f aca="false">Assumptions!$D$14*(1+E1334)^3*L1334-Assumptions!$D$14*(1+E1334)^2*E1334*Assumptions!$D$16</f>
        <v>35.7009361740048</v>
      </c>
      <c r="P1334" s="21" t="n">
        <f aca="false">Assumptions!$D$14*(1+E1334)^4*L1334-Assumptions!$D$14*(1+E1334)^3*E1334*Assumptions!$D$16</f>
        <v>40.2295979706622</v>
      </c>
      <c r="Q1334" s="21" t="n">
        <f aca="false">Assumptions!$D$14*(1+E1334)^5*L1334-Assumptions!$D$14*(1+E1334)^4*E1334*Assumptions!$D$16</f>
        <v>45.3327202679784</v>
      </c>
      <c r="R1334" s="21" t="n">
        <f aca="false">M1334/(1+K1334)+N1334/(1+K1334)^2+O1334/(1+K1334)^3+P1334/(1+K1334)^4+Q1334/(1+K1334)^5</f>
        <v>137.03227210859</v>
      </c>
      <c r="S1334" s="21" t="n">
        <f aca="false">Q1334*(1+I1334)/(K1334-I1334)</f>
        <v>637.670524618685</v>
      </c>
      <c r="T1334" s="21" t="n">
        <f aca="false">R1334+S1334/(1+K1334)^5</f>
        <v>546.787176707484</v>
      </c>
      <c r="U1334" s="8" t="n">
        <f aca="false">(T1334-Assumptions!$D$17)/Assumptions!$D$18</f>
        <v>14.4714870682994</v>
      </c>
    </row>
    <row r="1335" customFormat="false" ht="15" hidden="false" customHeight="false" outlineLevel="0" collapsed="false">
      <c r="B1335" s="2" t="n">
        <v>1330</v>
      </c>
      <c r="C1335" s="27" t="n">
        <f aca="false">NORMSDIST('Random Draws'!C1335)</f>
        <v>0.869657132051786</v>
      </c>
      <c r="D1335" s="27" t="n">
        <f aca="false">NORMSDIST(Assumptions!$D$22*'Random Draws'!C1335+SQRT(1-Assumptions!$D$22^2)*'Random Draws'!D1335)</f>
        <v>0.411037548524762</v>
      </c>
      <c r="E1335" s="19" t="n">
        <f aca="false">IF(C1335&lt;(Assumptions!$E$6-Assumptions!$D$6)/(Assumptions!$F$6-Assumptions!$D$6),Assumptions!$D$6+SQRT(C1335*(Assumptions!$F$6-Assumptions!$D$6)*(Assumptions!$E$6-Assumptions!$D$6)),Assumptions!$F$6-SQRT((1-C1335)*(Assumptions!$F$6-Assumptions!$D$6)*(Assumptions!$F$6-Assumptions!$E$6)))</f>
        <v>0.114471303602787</v>
      </c>
      <c r="F1335" s="19" t="n">
        <f aca="false">IF(D1335&lt;(Assumptions!$E$7-Assumptions!$D$7)/(Assumptions!$F$7-Assumptions!$D$7),Assumptions!$D$7+SQRT(D1335*(Assumptions!$F$7-Assumptions!$D$7)*(Assumptions!$E$7-Assumptions!$D$7)),Assumptions!$F$7-SQRT((1-D1335)*(Assumptions!$F$7-Assumptions!$D$7)*(Assumptions!$F$7-Assumptions!$E$7)))</f>
        <v>0.409661104409272</v>
      </c>
      <c r="G1335" s="19" t="n">
        <f aca="false">MIN(Assumptions!$D$24,MAX(Assumptions!$D$23,Assumptions!$D$8+Assumptions!$E$8*'Random Draws'!E1335))</f>
        <v>0.086032563263303</v>
      </c>
      <c r="H1335" s="19" t="n">
        <f aca="false">IF('Random Draws'!F1335&lt;(Assumptions!$E$9-Assumptions!$D$9)/(Assumptions!$F$9-Assumptions!$D$9),Assumptions!$D$9+SQRT('Random Draws'!F1335*(Assumptions!$F$9-Assumptions!$D$9)*(Assumptions!$E$9-Assumptions!$D$9)),Assumptions!$F$9-SQRT((1-'Random Draws'!F1335)*(Assumptions!$F$9-Assumptions!$D$9)*(Assumptions!$F$9-Assumptions!$E$9)))</f>
        <v>0.264052527393835</v>
      </c>
      <c r="I1335" s="19" t="n">
        <f aca="false">IF('Random Draws'!G1335&lt;(Assumptions!$E$10-Assumptions!$D$10)/(Assumptions!$F$10-Assumptions!$D$10),Assumptions!$D$10+SQRT('Random Draws'!G1335*(Assumptions!$F$10-Assumptions!$D$10)*(Assumptions!$E$10-Assumptions!$D$10)),Assumptions!$F$10-SQRT((1-'Random Draws'!G1335)*(Assumptions!$F$10-Assumptions!$D$10)*(Assumptions!$F$10-Assumptions!$E$10)))</f>
        <v>0.0154145926188911</v>
      </c>
      <c r="J1335" s="19" t="n">
        <f aca="false">IF('Random Draws'!H1335&lt;(Assumptions!$E$11-Assumptions!$D$11)/(Assumptions!$F$11-Assumptions!$D$11),Assumptions!$D$11+SQRT('Random Draws'!H1335*(Assumptions!$F$11-Assumptions!$D$11)*(Assumptions!$E$11-Assumptions!$D$11)),Assumptions!$F$11-SQRT((1-'Random Draws'!H1335)*(Assumptions!$F$11-Assumptions!$D$11)*(Assumptions!$F$11-Assumptions!$E$11)))</f>
        <v>0.179996310458059</v>
      </c>
      <c r="K1335" s="19" t="n">
        <f aca="false">MAX(G1335,I1335+Assumptions!$D$21)</f>
        <v>0.086032563263303</v>
      </c>
      <c r="L1335" s="28" t="n">
        <f aca="false">(F1335-Assumptions!$D$15)*(1-H1335)+Assumptions!$D$15-J1335</f>
        <v>0.155819572518193</v>
      </c>
      <c r="M1335" s="21" t="n">
        <f aca="false">Assumptions!$D$14*(1+E1335)^1*L1335-Assumptions!$D$14*(1+E1335)^0*E1335*Assumptions!$D$16</f>
        <v>24.682233935449</v>
      </c>
      <c r="N1335" s="21" t="n">
        <f aca="false">Assumptions!$D$14*(1+E1335)^2*L1335-Assumptions!$D$14*(1+E1335)^1*E1335*Assumptions!$D$16</f>
        <v>27.5076414298688</v>
      </c>
      <c r="O1335" s="21" t="n">
        <f aca="false">Assumptions!$D$14*(1+E1335)^3*L1335-Assumptions!$D$14*(1+E1335)^2*E1335*Assumptions!$D$16</f>
        <v>30.6564770033839</v>
      </c>
      <c r="P1335" s="21" t="n">
        <f aca="false">Assumptions!$D$14*(1+E1335)^4*L1335-Assumptions!$D$14*(1+E1335)^3*E1335*Assumptions!$D$16</f>
        <v>34.1657638898301</v>
      </c>
      <c r="Q1335" s="21" t="n">
        <f aca="false">Assumptions!$D$14*(1+E1335)^5*L1335-Assumptions!$D$14*(1+E1335)^4*E1335*Assumptions!$D$16</f>
        <v>38.076763420884</v>
      </c>
      <c r="R1335" s="21" t="n">
        <f aca="false">M1335/(1+K1335)+N1335/(1+K1335)^2+O1335/(1+K1335)^3+P1335/(1+K1335)^4+Q1335/(1+K1335)^5</f>
        <v>119.744023506876</v>
      </c>
      <c r="S1335" s="21" t="n">
        <f aca="false">Q1335*(1+I1335)/(K1335-I1335)</f>
        <v>547.505130272705</v>
      </c>
      <c r="T1335" s="21" t="n">
        <f aca="false">R1335+S1335/(1+K1335)^5</f>
        <v>482.132147702915</v>
      </c>
      <c r="U1335" s="8" t="n">
        <f aca="false">(T1335-Assumptions!$D$17)/Assumptions!$D$18</f>
        <v>11.8852859081166</v>
      </c>
    </row>
    <row r="1336" customFormat="false" ht="15" hidden="false" customHeight="false" outlineLevel="0" collapsed="false">
      <c r="B1336" s="2" t="n">
        <v>1331</v>
      </c>
      <c r="C1336" s="27" t="n">
        <f aca="false">NORMSDIST('Random Draws'!C1336)</f>
        <v>0.539050178936486</v>
      </c>
      <c r="D1336" s="27" t="n">
        <f aca="false">NORMSDIST(Assumptions!$D$22*'Random Draws'!C1336+SQRT(1-Assumptions!$D$22^2)*'Random Draws'!D1336)</f>
        <v>0.743672907407811</v>
      </c>
      <c r="E1336" s="19" t="n">
        <f aca="false">IF(C1336&lt;(Assumptions!$E$6-Assumptions!$D$6)/(Assumptions!$F$6-Assumptions!$D$6),Assumptions!$D$6+SQRT(C1336*(Assumptions!$F$6-Assumptions!$D$6)*(Assumptions!$E$6-Assumptions!$D$6)),Assumptions!$F$6-SQRT((1-C1336)*(Assumptions!$F$6-Assumptions!$D$6)*(Assumptions!$F$6-Assumptions!$E$6)))</f>
        <v>0.0919921974537725</v>
      </c>
      <c r="F1336" s="19" t="n">
        <f aca="false">IF(D1336&lt;(Assumptions!$E$7-Assumptions!$D$7)/(Assumptions!$F$7-Assumptions!$D$7),Assumptions!$D$7+SQRT(D1336*(Assumptions!$F$7-Assumptions!$D$7)*(Assumptions!$E$7-Assumptions!$D$7)),Assumptions!$F$7-SQRT((1-D1336)*(Assumptions!$F$7-Assumptions!$D$7)*(Assumptions!$F$7-Assumptions!$E$7)))</f>
        <v>0.427979563238945</v>
      </c>
      <c r="G1336" s="19" t="n">
        <f aca="false">MIN(Assumptions!$D$24,MAX(Assumptions!$D$23,Assumptions!$D$8+Assumptions!$E$8*'Random Draws'!E1336))</f>
        <v>0.089211224283079</v>
      </c>
      <c r="H1336" s="19" t="n">
        <f aca="false">IF('Random Draws'!F1336&lt;(Assumptions!$E$9-Assumptions!$D$9)/(Assumptions!$F$9-Assumptions!$D$9),Assumptions!$D$9+SQRT('Random Draws'!F1336*(Assumptions!$F$9-Assumptions!$D$9)*(Assumptions!$E$9-Assumptions!$D$9)),Assumptions!$F$9-SQRT((1-'Random Draws'!F1336)*(Assumptions!$F$9-Assumptions!$D$9)*(Assumptions!$F$9-Assumptions!$E$9)))</f>
        <v>0.252359260755846</v>
      </c>
      <c r="I1336" s="19" t="n">
        <f aca="false">IF('Random Draws'!G1336&lt;(Assumptions!$E$10-Assumptions!$D$10)/(Assumptions!$F$10-Assumptions!$D$10),Assumptions!$D$10+SQRT('Random Draws'!G1336*(Assumptions!$F$10-Assumptions!$D$10)*(Assumptions!$E$10-Assumptions!$D$10)),Assumptions!$F$10-SQRT((1-'Random Draws'!G1336)*(Assumptions!$F$10-Assumptions!$D$10)*(Assumptions!$F$10-Assumptions!$E$10)))</f>
        <v>0.0147431443585321</v>
      </c>
      <c r="J1336" s="19" t="n">
        <f aca="false">IF('Random Draws'!H1336&lt;(Assumptions!$E$11-Assumptions!$D$11)/(Assumptions!$F$11-Assumptions!$D$11),Assumptions!$D$11+SQRT('Random Draws'!H1336*(Assumptions!$F$11-Assumptions!$D$11)*(Assumptions!$E$11-Assumptions!$D$11)),Assumptions!$F$11-SQRT((1-'Random Draws'!H1336)*(Assumptions!$F$11-Assumptions!$D$11)*(Assumptions!$F$11-Assumptions!$E$11)))</f>
        <v>0.144059695132316</v>
      </c>
      <c r="K1336" s="19" t="n">
        <f aca="false">MAX(G1336,I1336+Assumptions!$D$21)</f>
        <v>0.089211224283079</v>
      </c>
      <c r="L1336" s="28" t="n">
        <f aca="false">(F1336-Assumptions!$D$15)*(1-H1336)+Assumptions!$D$15-J1336</f>
        <v>0.208721965807298</v>
      </c>
      <c r="M1336" s="21" t="n">
        <f aca="false">Assumptions!$D$14*(1+E1336)^1*L1336-Assumptions!$D$14*(1+E1336)^0*E1336*Assumptions!$D$16</f>
        <v>32.6486338653996</v>
      </c>
      <c r="N1336" s="21" t="n">
        <f aca="false">Assumptions!$D$14*(1+E1336)^2*L1336-Assumptions!$D$14*(1+E1336)^1*E1336*Assumptions!$D$16</f>
        <v>35.6520534385414</v>
      </c>
      <c r="O1336" s="21" t="n">
        <f aca="false">Assumptions!$D$14*(1+E1336)^3*L1336-Assumptions!$D$14*(1+E1336)^2*E1336*Assumptions!$D$16</f>
        <v>38.9317641780921</v>
      </c>
      <c r="P1336" s="21" t="n">
        <f aca="false">Assumptions!$D$14*(1+E1336)^4*L1336-Assumptions!$D$14*(1+E1336)^3*E1336*Assumptions!$D$16</f>
        <v>42.5131827155869</v>
      </c>
      <c r="Q1336" s="21" t="n">
        <f aca="false">Assumptions!$D$14*(1+E1336)^5*L1336-Assumptions!$D$14*(1+E1336)^4*E1336*Assumptions!$D$16</f>
        <v>46.4240638143474</v>
      </c>
      <c r="R1336" s="21" t="n">
        <f aca="false">M1336/(1+K1336)+N1336/(1+K1336)^2+O1336/(1+K1336)^3+P1336/(1+K1336)^4+Q1336/(1+K1336)^5</f>
        <v>150.640097473216</v>
      </c>
      <c r="S1336" s="21" t="n">
        <f aca="false">Q1336*(1+I1336)/(K1336-I1336)</f>
        <v>632.599907726958</v>
      </c>
      <c r="T1336" s="21" t="n">
        <f aca="false">R1336+S1336/(1+K1336)^5</f>
        <v>563.277493186456</v>
      </c>
      <c r="U1336" s="8" t="n">
        <f aca="false">(T1336-Assumptions!$D$17)/Assumptions!$D$18</f>
        <v>15.1310997274582</v>
      </c>
    </row>
    <row r="1337" customFormat="false" ht="15" hidden="false" customHeight="false" outlineLevel="0" collapsed="false">
      <c r="B1337" s="2" t="n">
        <v>1332</v>
      </c>
      <c r="C1337" s="27" t="n">
        <f aca="false">NORMSDIST('Random Draws'!C1337)</f>
        <v>0.932339556496588</v>
      </c>
      <c r="D1337" s="27" t="n">
        <f aca="false">NORMSDIST(Assumptions!$D$22*'Random Draws'!C1337+SQRT(1-Assumptions!$D$22^2)*'Random Draws'!D1337)</f>
        <v>0.464874936762213</v>
      </c>
      <c r="E1337" s="19" t="n">
        <f aca="false">IF(C1337&lt;(Assumptions!$E$6-Assumptions!$D$6)/(Assumptions!$F$6-Assumptions!$D$6),Assumptions!$D$6+SQRT(C1337*(Assumptions!$F$6-Assumptions!$D$6)*(Assumptions!$E$6-Assumptions!$D$6)),Assumptions!$F$6-SQRT((1-C1337)*(Assumptions!$F$6-Assumptions!$D$6)*(Assumptions!$F$6-Assumptions!$E$6)))</f>
        <v>0.121607006292692</v>
      </c>
      <c r="F1337" s="19" t="n">
        <f aca="false">IF(D1337&lt;(Assumptions!$E$7-Assumptions!$D$7)/(Assumptions!$F$7-Assumptions!$D$7),Assumptions!$D$7+SQRT(D1337*(Assumptions!$F$7-Assumptions!$D$7)*(Assumptions!$E$7-Assumptions!$D$7)),Assumptions!$F$7-SQRT((1-D1337)*(Assumptions!$F$7-Assumptions!$D$7)*(Assumptions!$F$7-Assumptions!$E$7)))</f>
        <v>0.412813346992718</v>
      </c>
      <c r="G1337" s="19" t="n">
        <f aca="false">MIN(Assumptions!$D$24,MAX(Assumptions!$D$23,Assumptions!$D$8+Assumptions!$E$8*'Random Draws'!E1337))</f>
        <v>0.086263416810601</v>
      </c>
      <c r="H1337" s="19" t="n">
        <f aca="false">IF('Random Draws'!F1337&lt;(Assumptions!$E$9-Assumptions!$D$9)/(Assumptions!$F$9-Assumptions!$D$9),Assumptions!$D$9+SQRT('Random Draws'!F1337*(Assumptions!$F$9-Assumptions!$D$9)*(Assumptions!$E$9-Assumptions!$D$9)),Assumptions!$F$9-SQRT((1-'Random Draws'!F1337)*(Assumptions!$F$9-Assumptions!$D$9)*(Assumptions!$F$9-Assumptions!$E$9)))</f>
        <v>0.292894821357356</v>
      </c>
      <c r="I1337" s="19" t="n">
        <f aca="false">IF('Random Draws'!G1337&lt;(Assumptions!$E$10-Assumptions!$D$10)/(Assumptions!$F$10-Assumptions!$D$10),Assumptions!$D$10+SQRT('Random Draws'!G1337*(Assumptions!$F$10-Assumptions!$D$10)*(Assumptions!$E$10-Assumptions!$D$10)),Assumptions!$F$10-SQRT((1-'Random Draws'!G1337)*(Assumptions!$F$10-Assumptions!$D$10)*(Assumptions!$F$10-Assumptions!$E$10)))</f>
        <v>0.0147644372298966</v>
      </c>
      <c r="J1337" s="19" t="n">
        <f aca="false">IF('Random Draws'!H1337&lt;(Assumptions!$E$11-Assumptions!$D$11)/(Assumptions!$F$11-Assumptions!$D$11),Assumptions!$D$11+SQRT('Random Draws'!H1337*(Assumptions!$F$11-Assumptions!$D$11)*(Assumptions!$E$11-Assumptions!$D$11)),Assumptions!$F$11-SQRT((1-'Random Draws'!H1337)*(Assumptions!$F$11-Assumptions!$D$11)*(Assumptions!$F$11-Assumptions!$E$11)))</f>
        <v>0.166423972621237</v>
      </c>
      <c r="K1337" s="19" t="n">
        <f aca="false">MAX(G1337,I1337+Assumptions!$D$21)</f>
        <v>0.086263416810601</v>
      </c>
      <c r="L1337" s="28" t="n">
        <f aca="false">(F1337-Assumptions!$D$15)*(1-H1337)+Assumptions!$D$15-J1337</f>
        <v>0.163554809626574</v>
      </c>
      <c r="M1337" s="21" t="n">
        <f aca="false">Assumptions!$D$14*(1+E1337)^1*L1337-Assumptions!$D$14*(1+E1337)^0*E1337*Assumptions!$D$16</f>
        <v>26.0704214791815</v>
      </c>
      <c r="N1337" s="21" t="n">
        <f aca="false">Assumptions!$D$14*(1+E1337)^2*L1337-Assumptions!$D$14*(1+E1337)^1*E1337*Assumptions!$D$16</f>
        <v>29.2407673880535</v>
      </c>
      <c r="O1337" s="21" t="n">
        <f aca="false">Assumptions!$D$14*(1+E1337)^3*L1337-Assumptions!$D$14*(1+E1337)^2*E1337*Assumptions!$D$16</f>
        <v>32.7966495718156</v>
      </c>
      <c r="P1337" s="21" t="n">
        <f aca="false">Assumptions!$D$14*(1+E1337)^4*L1337-Assumptions!$D$14*(1+E1337)^3*E1337*Assumptions!$D$16</f>
        <v>36.7849519426746</v>
      </c>
      <c r="Q1337" s="21" t="n">
        <f aca="false">Assumptions!$D$14*(1+E1337)^5*L1337-Assumptions!$D$14*(1+E1337)^4*E1337*Assumptions!$D$16</f>
        <v>41.2582598250439</v>
      </c>
      <c r="R1337" s="21" t="n">
        <f aca="false">M1337/(1+K1337)+N1337/(1+K1337)^2+O1337/(1+K1337)^3+P1337/(1+K1337)^4+Q1337/(1+K1337)^5</f>
        <v>128.06756806074</v>
      </c>
      <c r="S1337" s="21" t="n">
        <f aca="false">Q1337*(1+I1337)/(K1337-I1337)</f>
        <v>585.566606096633</v>
      </c>
      <c r="T1337" s="21" t="n">
        <f aca="false">R1337+S1337/(1+K1337)^5</f>
        <v>515.236529584673</v>
      </c>
      <c r="U1337" s="8" t="n">
        <f aca="false">(T1337-Assumptions!$D$17)/Assumptions!$D$18</f>
        <v>13.2094611833869</v>
      </c>
    </row>
    <row r="1338" customFormat="false" ht="15" hidden="false" customHeight="false" outlineLevel="0" collapsed="false">
      <c r="B1338" s="2" t="n">
        <v>1333</v>
      </c>
      <c r="C1338" s="27" t="n">
        <f aca="false">NORMSDIST('Random Draws'!C1338)</f>
        <v>0.268944211525365</v>
      </c>
      <c r="D1338" s="27" t="n">
        <f aca="false">NORMSDIST(Assumptions!$D$22*'Random Draws'!C1338+SQRT(1-Assumptions!$D$22^2)*'Random Draws'!D1338)</f>
        <v>0.943277201185895</v>
      </c>
      <c r="E1338" s="19" t="n">
        <f aca="false">IF(C1338&lt;(Assumptions!$E$6-Assumptions!$D$6)/(Assumptions!$F$6-Assumptions!$D$6),Assumptions!$D$6+SQRT(C1338*(Assumptions!$F$6-Assumptions!$D$6)*(Assumptions!$E$6-Assumptions!$D$6)),Assumptions!$F$6-SQRT((1-C1338)*(Assumptions!$F$6-Assumptions!$D$6)*(Assumptions!$F$6-Assumptions!$E$6)))</f>
        <v>0.0766704384706104</v>
      </c>
      <c r="F1338" s="19" t="n">
        <f aca="false">IF(D1338&lt;(Assumptions!$E$7-Assumptions!$D$7)/(Assumptions!$F$7-Assumptions!$D$7),Assumptions!$D$7+SQRT(D1338*(Assumptions!$F$7-Assumptions!$D$7)*(Assumptions!$E$7-Assumptions!$D$7)),Assumptions!$F$7-SQRT((1-D1338)*(Assumptions!$F$7-Assumptions!$D$7)*(Assumptions!$F$7-Assumptions!$E$7)))</f>
        <v>0.444937092071701</v>
      </c>
      <c r="G1338" s="19" t="n">
        <f aca="false">MIN(Assumptions!$D$24,MAX(Assumptions!$D$23,Assumptions!$D$8+Assumptions!$E$8*'Random Draws'!E1338))</f>
        <v>0.061072336369052</v>
      </c>
      <c r="H1338" s="19" t="n">
        <f aca="false">IF('Random Draws'!F1338&lt;(Assumptions!$E$9-Assumptions!$D$9)/(Assumptions!$F$9-Assumptions!$D$9),Assumptions!$D$9+SQRT('Random Draws'!F1338*(Assumptions!$F$9-Assumptions!$D$9)*(Assumptions!$E$9-Assumptions!$D$9)),Assumptions!$F$9-SQRT((1-'Random Draws'!F1338)*(Assumptions!$F$9-Assumptions!$D$9)*(Assumptions!$F$9-Assumptions!$E$9)))</f>
        <v>0.303388563642649</v>
      </c>
      <c r="I1338" s="19" t="n">
        <f aca="false">IF('Random Draws'!G1338&lt;(Assumptions!$E$10-Assumptions!$D$10)/(Assumptions!$F$10-Assumptions!$D$10),Assumptions!$D$10+SQRT('Random Draws'!G1338*(Assumptions!$F$10-Assumptions!$D$10)*(Assumptions!$E$10-Assumptions!$D$10)),Assumptions!$F$10-SQRT((1-'Random Draws'!G1338)*(Assumptions!$F$10-Assumptions!$D$10)*(Assumptions!$F$10-Assumptions!$E$10)))</f>
        <v>0.0137546075420941</v>
      </c>
      <c r="J1338" s="19" t="n">
        <f aca="false">IF('Random Draws'!H1338&lt;(Assumptions!$E$11-Assumptions!$D$11)/(Assumptions!$F$11-Assumptions!$D$11),Assumptions!$D$11+SQRT('Random Draws'!H1338*(Assumptions!$F$11-Assumptions!$D$11)*(Assumptions!$E$11-Assumptions!$D$11)),Assumptions!$F$11-SQRT((1-'Random Draws'!H1338)*(Assumptions!$F$11-Assumptions!$D$11)*(Assumptions!$F$11-Assumptions!$E$11)))</f>
        <v>0.134875968949147</v>
      </c>
      <c r="K1338" s="19" t="n">
        <f aca="false">MAX(G1338,I1338+Assumptions!$D$21)</f>
        <v>0.061072336369052</v>
      </c>
      <c r="L1338" s="28" t="n">
        <f aca="false">(F1338-Assumptions!$D$15)*(1-H1338)+Assumptions!$D$15-J1338</f>
        <v>0.214512811121127</v>
      </c>
      <c r="M1338" s="21" t="n">
        <f aca="false">Assumptions!$D$14*(1+E1338)^1*L1338-Assumptions!$D$14*(1+E1338)^0*E1338*Assumptions!$D$16</f>
        <v>33.1556259417182</v>
      </c>
      <c r="N1338" s="21" t="n">
        <f aca="false">Assumptions!$D$14*(1+E1338)^2*L1338-Assumptions!$D$14*(1+E1338)^1*E1338*Assumptions!$D$16</f>
        <v>35.6976823204373</v>
      </c>
      <c r="O1338" s="21" t="n">
        <f aca="false">Assumptions!$D$14*(1+E1338)^3*L1338-Assumptions!$D$14*(1+E1338)^2*E1338*Assumptions!$D$16</f>
        <v>38.4346392763298</v>
      </c>
      <c r="P1338" s="21" t="n">
        <f aca="false">Assumptions!$D$14*(1+E1338)^4*L1338-Assumptions!$D$14*(1+E1338)^3*E1338*Assumptions!$D$16</f>
        <v>41.3814399221058</v>
      </c>
      <c r="Q1338" s="21" t="n">
        <f aca="false">Assumptions!$D$14*(1+E1338)^5*L1338-Assumptions!$D$14*(1+E1338)^4*E1338*Assumptions!$D$16</f>
        <v>44.5541730654788</v>
      </c>
      <c r="R1338" s="21" t="n">
        <f aca="false">M1338/(1+K1338)+N1338/(1+K1338)^2+O1338/(1+K1338)^3+P1338/(1+K1338)^4+Q1338/(1+K1338)^5</f>
        <v>160.89788038716</v>
      </c>
      <c r="S1338" s="21" t="n">
        <f aca="false">Q1338*(1+I1338)/(K1338-I1338)</f>
        <v>954.547045052265</v>
      </c>
      <c r="T1338" s="21" t="n">
        <f aca="false">R1338+S1338/(1+K1338)^5</f>
        <v>870.593913051063</v>
      </c>
      <c r="U1338" s="8" t="n">
        <f aca="false">(T1338-Assumptions!$D$17)/Assumptions!$D$18</f>
        <v>27.4237565220425</v>
      </c>
    </row>
    <row r="1339" customFormat="false" ht="15" hidden="false" customHeight="false" outlineLevel="0" collapsed="false">
      <c r="B1339" s="2" t="n">
        <v>1334</v>
      </c>
      <c r="C1339" s="27" t="n">
        <f aca="false">NORMSDIST('Random Draws'!C1339)</f>
        <v>0.89298276098782</v>
      </c>
      <c r="D1339" s="27" t="n">
        <f aca="false">NORMSDIST(Assumptions!$D$22*'Random Draws'!C1339+SQRT(1-Assumptions!$D$22^2)*'Random Draws'!D1339)</f>
        <v>0.942993328561819</v>
      </c>
      <c r="E1339" s="19" t="n">
        <f aca="false">IF(C1339&lt;(Assumptions!$E$6-Assumptions!$D$6)/(Assumptions!$F$6-Assumptions!$D$6),Assumptions!$D$6+SQRT(C1339*(Assumptions!$F$6-Assumptions!$D$6)*(Assumptions!$E$6-Assumptions!$D$6)),Assumptions!$F$6-SQRT((1-C1339)*(Assumptions!$F$6-Assumptions!$D$6)*(Assumptions!$F$6-Assumptions!$E$6)))</f>
        <v>0.116868069793878</v>
      </c>
      <c r="F1339" s="19" t="n">
        <f aca="false">IF(D1339&lt;(Assumptions!$E$7-Assumptions!$D$7)/(Assumptions!$F$7-Assumptions!$D$7),Assumptions!$D$7+SQRT(D1339*(Assumptions!$F$7-Assumptions!$D$7)*(Assumptions!$E$7-Assumptions!$D$7)),Assumptions!$F$7-SQRT((1-D1339)*(Assumptions!$F$7-Assumptions!$D$7)*(Assumptions!$F$7-Assumptions!$E$7)))</f>
        <v>0.444899447501739</v>
      </c>
      <c r="G1339" s="19" t="n">
        <f aca="false">MIN(Assumptions!$D$24,MAX(Assumptions!$D$23,Assumptions!$D$8+Assumptions!$E$8*'Random Draws'!E1339))</f>
        <v>0.076030415739583</v>
      </c>
      <c r="H1339" s="19" t="n">
        <f aca="false">IF('Random Draws'!F1339&lt;(Assumptions!$E$9-Assumptions!$D$9)/(Assumptions!$F$9-Assumptions!$D$9),Assumptions!$D$9+SQRT('Random Draws'!F1339*(Assumptions!$F$9-Assumptions!$D$9)*(Assumptions!$E$9-Assumptions!$D$9)),Assumptions!$F$9-SQRT((1-'Random Draws'!F1339)*(Assumptions!$F$9-Assumptions!$D$9)*(Assumptions!$F$9-Assumptions!$E$9)))</f>
        <v>0.261107097336289</v>
      </c>
      <c r="I1339" s="19" t="n">
        <f aca="false">IF('Random Draws'!G1339&lt;(Assumptions!$E$10-Assumptions!$D$10)/(Assumptions!$F$10-Assumptions!$D$10),Assumptions!$D$10+SQRT('Random Draws'!G1339*(Assumptions!$F$10-Assumptions!$D$10)*(Assumptions!$E$10-Assumptions!$D$10)),Assumptions!$F$10-SQRT((1-'Random Draws'!G1339)*(Assumptions!$F$10-Assumptions!$D$10)*(Assumptions!$F$10-Assumptions!$E$10)))</f>
        <v>0.0226635998945716</v>
      </c>
      <c r="J1339" s="19" t="n">
        <f aca="false">IF('Random Draws'!H1339&lt;(Assumptions!$E$11-Assumptions!$D$11)/(Assumptions!$F$11-Assumptions!$D$11),Assumptions!$D$11+SQRT('Random Draws'!H1339*(Assumptions!$F$11-Assumptions!$D$11)*(Assumptions!$E$11-Assumptions!$D$11)),Assumptions!$F$11-SQRT((1-'Random Draws'!H1339)*(Assumptions!$F$11-Assumptions!$D$11)*(Assumptions!$F$11-Assumptions!$E$11)))</f>
        <v>0.172881533914313</v>
      </c>
      <c r="K1339" s="19" t="n">
        <f aca="false">MAX(G1339,I1339+Assumptions!$D$21)</f>
        <v>0.076030415739583</v>
      </c>
      <c r="L1339" s="28" t="n">
        <f aca="false">(F1339-Assumptions!$D$15)*(1-H1339)+Assumptions!$D$15-J1339</f>
        <v>0.189795432897446</v>
      </c>
      <c r="M1339" s="21" t="n">
        <f aca="false">Assumptions!$D$14*(1+E1339)^1*L1339-Assumptions!$D$14*(1+E1339)^0*E1339*Assumptions!$D$16</f>
        <v>30.2282104217969</v>
      </c>
      <c r="N1339" s="21" t="n">
        <f aca="false">Assumptions!$D$14*(1+E1339)^2*L1339-Assumptions!$D$14*(1+E1339)^1*E1339*Assumptions!$D$16</f>
        <v>33.7609230271155</v>
      </c>
      <c r="O1339" s="21" t="n">
        <f aca="false">Assumptions!$D$14*(1+E1339)^3*L1339-Assumptions!$D$14*(1+E1339)^2*E1339*Assumptions!$D$16</f>
        <v>37.7064969357541</v>
      </c>
      <c r="P1339" s="21" t="n">
        <f aca="false">Assumptions!$D$14*(1+E1339)^4*L1339-Assumptions!$D$14*(1+E1339)^3*E1339*Assumptions!$D$16</f>
        <v>42.1131824513245</v>
      </c>
      <c r="Q1339" s="21" t="n">
        <f aca="false">Assumptions!$D$14*(1+E1339)^5*L1339-Assumptions!$D$14*(1+E1339)^4*E1339*Assumptions!$D$16</f>
        <v>47.0348687972882</v>
      </c>
      <c r="R1339" s="21" t="n">
        <f aca="false">M1339/(1+K1339)+N1339/(1+K1339)^2+O1339/(1+K1339)^3+P1339/(1+K1339)^4+Q1339/(1+K1339)^5</f>
        <v>151.535702844596</v>
      </c>
      <c r="S1339" s="21" t="n">
        <f aca="false">Q1339*(1+I1339)/(K1339-I1339)</f>
        <v>901.325055339609</v>
      </c>
      <c r="T1339" s="21" t="n">
        <f aca="false">R1339+S1339/(1+K1339)^5</f>
        <v>776.361146457146</v>
      </c>
      <c r="U1339" s="8" t="n">
        <f aca="false">(T1339-Assumptions!$D$17)/Assumptions!$D$18</f>
        <v>23.6544458582858</v>
      </c>
    </row>
    <row r="1340" customFormat="false" ht="15" hidden="false" customHeight="false" outlineLevel="0" collapsed="false">
      <c r="B1340" s="2" t="n">
        <v>1335</v>
      </c>
      <c r="C1340" s="27" t="n">
        <f aca="false">NORMSDIST('Random Draws'!C1340)</f>
        <v>0.948271937450352</v>
      </c>
      <c r="D1340" s="27" t="n">
        <f aca="false">NORMSDIST(Assumptions!$D$22*'Random Draws'!C1340+SQRT(1-Assumptions!$D$22^2)*'Random Draws'!D1340)</f>
        <v>0.99008329794301</v>
      </c>
      <c r="E1340" s="19" t="n">
        <f aca="false">IF(C1340&lt;(Assumptions!$E$6-Assumptions!$D$6)/(Assumptions!$F$6-Assumptions!$D$6),Assumptions!$D$6+SQRT(C1340*(Assumptions!$F$6-Assumptions!$D$6)*(Assumptions!$E$6-Assumptions!$D$6)),Assumptions!$F$6-SQRT((1-C1340)*(Assumptions!$F$6-Assumptions!$D$6)*(Assumptions!$F$6-Assumptions!$E$6)))</f>
        <v>0.123917701882248</v>
      </c>
      <c r="F1340" s="19" t="n">
        <f aca="false">IF(D1340&lt;(Assumptions!$E$7-Assumptions!$D$7)/(Assumptions!$F$7-Assumptions!$D$7),Assumptions!$D$7+SQRT(D1340*(Assumptions!$F$7-Assumptions!$D$7)*(Assumptions!$E$7-Assumptions!$D$7)),Assumptions!$F$7-SQRT((1-D1340)*(Assumptions!$F$7-Assumptions!$D$7)*(Assumptions!$F$7-Assumptions!$E$7)))</f>
        <v>0.453701840885786</v>
      </c>
      <c r="G1340" s="19" t="n">
        <f aca="false">MIN(Assumptions!$D$24,MAX(Assumptions!$D$23,Assumptions!$D$8+Assumptions!$E$8*'Random Draws'!E1340))</f>
        <v>0.094863538581655</v>
      </c>
      <c r="H1340" s="19" t="n">
        <f aca="false">IF('Random Draws'!F1340&lt;(Assumptions!$E$9-Assumptions!$D$9)/(Assumptions!$F$9-Assumptions!$D$9),Assumptions!$D$9+SQRT('Random Draws'!F1340*(Assumptions!$F$9-Assumptions!$D$9)*(Assumptions!$E$9-Assumptions!$D$9)),Assumptions!$F$9-SQRT((1-'Random Draws'!F1340)*(Assumptions!$F$9-Assumptions!$D$9)*(Assumptions!$F$9-Assumptions!$E$9)))</f>
        <v>0.339438422059768</v>
      </c>
      <c r="I1340" s="19" t="n">
        <f aca="false">IF('Random Draws'!G1340&lt;(Assumptions!$E$10-Assumptions!$D$10)/(Assumptions!$F$10-Assumptions!$D$10),Assumptions!$D$10+SQRT('Random Draws'!G1340*(Assumptions!$F$10-Assumptions!$D$10)*(Assumptions!$E$10-Assumptions!$D$10)),Assumptions!$F$10-SQRT((1-'Random Draws'!G1340)*(Assumptions!$F$10-Assumptions!$D$10)*(Assumptions!$F$10-Assumptions!$E$10)))</f>
        <v>0.0263102050324977</v>
      </c>
      <c r="J1340" s="19" t="n">
        <f aca="false">IF('Random Draws'!H1340&lt;(Assumptions!$E$11-Assumptions!$D$11)/(Assumptions!$F$11-Assumptions!$D$11),Assumptions!$D$11+SQRT('Random Draws'!H1340*(Assumptions!$F$11-Assumptions!$D$11)*(Assumptions!$E$11-Assumptions!$D$11)),Assumptions!$F$11-SQRT((1-'Random Draws'!H1340)*(Assumptions!$F$11-Assumptions!$D$11)*(Assumptions!$F$11-Assumptions!$E$11)))</f>
        <v>0.155242530955991</v>
      </c>
      <c r="K1340" s="19" t="n">
        <f aca="false">MAX(G1340,I1340+Assumptions!$D$21)</f>
        <v>0.094863538581655</v>
      </c>
      <c r="L1340" s="28" t="n">
        <f aca="false">(F1340-Assumptions!$D$15)*(1-H1340)+Assumptions!$D$15-J1340</f>
        <v>0.188582467841681</v>
      </c>
      <c r="M1340" s="21" t="n">
        <f aca="false">Assumptions!$D$14*(1+E1340)^1*L1340-Assumptions!$D$14*(1+E1340)^0*E1340*Assumptions!$D$16</f>
        <v>30.1938782082385</v>
      </c>
      <c r="N1340" s="21" t="n">
        <f aca="false">Assumptions!$D$14*(1+E1340)^2*L1340-Assumptions!$D$14*(1+E1340)^1*E1340*Assumptions!$D$16</f>
        <v>33.935434206716</v>
      </c>
      <c r="O1340" s="21" t="n">
        <f aca="false">Assumptions!$D$14*(1+E1340)^3*L1340-Assumptions!$D$14*(1+E1340)^2*E1340*Assumptions!$D$16</f>
        <v>38.1406352259884</v>
      </c>
      <c r="P1340" s="21" t="n">
        <f aca="false">Assumptions!$D$14*(1+E1340)^4*L1340-Assumptions!$D$14*(1+E1340)^3*E1340*Assumptions!$D$16</f>
        <v>42.8669350915221</v>
      </c>
      <c r="Q1340" s="21" t="n">
        <f aca="false">Assumptions!$D$14*(1+E1340)^5*L1340-Assumptions!$D$14*(1+E1340)^4*E1340*Assumptions!$D$16</f>
        <v>48.178907174799</v>
      </c>
      <c r="R1340" s="21" t="n">
        <f aca="false">M1340/(1+K1340)+N1340/(1+K1340)^2+O1340/(1+K1340)^3+P1340/(1+K1340)^4+Q1340/(1+K1340)^5</f>
        <v>145.403818076517</v>
      </c>
      <c r="S1340" s="21" t="n">
        <f aca="false">Q1340*(1+I1340)/(K1340-I1340)</f>
        <v>721.285188346869</v>
      </c>
      <c r="T1340" s="21" t="n">
        <f aca="false">R1340+S1340/(1+K1340)^5</f>
        <v>603.869728459106</v>
      </c>
      <c r="U1340" s="8" t="n">
        <f aca="false">(T1340-Assumptions!$D$17)/Assumptions!$D$18</f>
        <v>16.7547891383642</v>
      </c>
    </row>
    <row r="1341" customFormat="false" ht="15" hidden="false" customHeight="false" outlineLevel="0" collapsed="false">
      <c r="B1341" s="2" t="n">
        <v>1336</v>
      </c>
      <c r="C1341" s="27" t="n">
        <f aca="false">NORMSDIST('Random Draws'!C1341)</f>
        <v>0.966108392246594</v>
      </c>
      <c r="D1341" s="27" t="n">
        <f aca="false">NORMSDIST(Assumptions!$D$22*'Random Draws'!C1341+SQRT(1-Assumptions!$D$22^2)*'Random Draws'!D1341)</f>
        <v>0.989362684465079</v>
      </c>
      <c r="E1341" s="19" t="n">
        <f aca="false">IF(C1341&lt;(Assumptions!$E$6-Assumptions!$D$6)/(Assumptions!$F$6-Assumptions!$D$6),Assumptions!$D$6+SQRT(C1341*(Assumptions!$F$6-Assumptions!$D$6)*(Assumptions!$E$6-Assumptions!$D$6)),Assumptions!$F$6-SQRT((1-C1341)*(Assumptions!$F$6-Assumptions!$D$6)*(Assumptions!$F$6-Assumptions!$E$6)))</f>
        <v>0.126982395044901</v>
      </c>
      <c r="F1341" s="19" t="n">
        <f aca="false">IF(D1341&lt;(Assumptions!$E$7-Assumptions!$D$7)/(Assumptions!$F$7-Assumptions!$D$7),Assumptions!$D$7+SQRT(D1341*(Assumptions!$F$7-Assumptions!$D$7)*(Assumptions!$E$7-Assumptions!$D$7)),Assumptions!$F$7-SQRT((1-D1341)*(Assumptions!$F$7-Assumptions!$D$7)*(Assumptions!$F$7-Assumptions!$E$7)))</f>
        <v>0.453477020455368</v>
      </c>
      <c r="G1341" s="19" t="n">
        <f aca="false">MIN(Assumptions!$D$24,MAX(Assumptions!$D$23,Assumptions!$D$8+Assumptions!$E$8*'Random Draws'!E1341))</f>
        <v>0.093912606823505</v>
      </c>
      <c r="H1341" s="19" t="n">
        <f aca="false">IF('Random Draws'!F1341&lt;(Assumptions!$E$9-Assumptions!$D$9)/(Assumptions!$F$9-Assumptions!$D$9),Assumptions!$D$9+SQRT('Random Draws'!F1341*(Assumptions!$F$9-Assumptions!$D$9)*(Assumptions!$E$9-Assumptions!$D$9)),Assumptions!$F$9-SQRT((1-'Random Draws'!F1341)*(Assumptions!$F$9-Assumptions!$D$9)*(Assumptions!$F$9-Assumptions!$E$9)))</f>
        <v>0.270595160985876</v>
      </c>
      <c r="I1341" s="19" t="n">
        <f aca="false">IF('Random Draws'!G1341&lt;(Assumptions!$E$10-Assumptions!$D$10)/(Assumptions!$F$10-Assumptions!$D$10),Assumptions!$D$10+SQRT('Random Draws'!G1341*(Assumptions!$F$10-Assumptions!$D$10)*(Assumptions!$E$10-Assumptions!$D$10)),Assumptions!$F$10-SQRT((1-'Random Draws'!G1341)*(Assumptions!$F$10-Assumptions!$D$10)*(Assumptions!$F$10-Assumptions!$E$10)))</f>
        <v>0.0182076982196426</v>
      </c>
      <c r="J1341" s="19" t="n">
        <f aca="false">IF('Random Draws'!H1341&lt;(Assumptions!$E$11-Assumptions!$D$11)/(Assumptions!$F$11-Assumptions!$D$11),Assumptions!$D$11+SQRT('Random Draws'!H1341*(Assumptions!$F$11-Assumptions!$D$11)*(Assumptions!$E$11-Assumptions!$D$11)),Assumptions!$F$11-SQRT((1-'Random Draws'!H1341)*(Assumptions!$F$11-Assumptions!$D$11)*(Assumptions!$F$11-Assumptions!$E$11)))</f>
        <v>0.149457937383598</v>
      </c>
      <c r="K1341" s="19" t="n">
        <f aca="false">MAX(G1341,I1341+Assumptions!$D$21)</f>
        <v>0.093912606823505</v>
      </c>
      <c r="L1341" s="28" t="n">
        <f aca="false">(F1341-Assumptions!$D$15)*(1-H1341)+Assumptions!$D$15-J1341</f>
        <v>0.216487766646418</v>
      </c>
      <c r="M1341" s="21" t="n">
        <f aca="false">Assumptions!$D$14*(1+E1341)^1*L1341-Assumptions!$D$14*(1+E1341)^0*E1341*Assumptions!$D$16</f>
        <v>34.8244223357544</v>
      </c>
      <c r="N1341" s="21" t="n">
        <f aca="false">Assumptions!$D$14*(1+E1341)^2*L1341-Assumptions!$D$14*(1+E1341)^1*E1341*Assumptions!$D$16</f>
        <v>39.2465108900036</v>
      </c>
      <c r="O1341" s="21" t="n">
        <f aca="false">Assumptions!$D$14*(1+E1341)^3*L1341-Assumptions!$D$14*(1+E1341)^2*E1341*Assumptions!$D$16</f>
        <v>44.2301268399721</v>
      </c>
      <c r="P1341" s="21" t="n">
        <f aca="false">Assumptions!$D$14*(1+E1341)^4*L1341-Assumptions!$D$14*(1+E1341)^3*E1341*Assumptions!$D$16</f>
        <v>49.8465742792515</v>
      </c>
      <c r="Q1341" s="21" t="n">
        <f aca="false">Assumptions!$D$14*(1+E1341)^5*L1341-Assumptions!$D$14*(1+E1341)^4*E1341*Assumptions!$D$16</f>
        <v>56.1762116660143</v>
      </c>
      <c r="R1341" s="21" t="n">
        <f aca="false">M1341/(1+K1341)+N1341/(1+K1341)^2+O1341/(1+K1341)^3+P1341/(1+K1341)^4+Q1341/(1+K1341)^5</f>
        <v>169.092933547949</v>
      </c>
      <c r="S1341" s="21" t="n">
        <f aca="false">Q1341*(1+I1341)/(K1341-I1341)</f>
        <v>755.552740634756</v>
      </c>
      <c r="T1341" s="21" t="n">
        <f aca="false">R1341+S1341/(1+K1341)^5</f>
        <v>651.431122338653</v>
      </c>
      <c r="U1341" s="8" t="n">
        <f aca="false">(T1341-Assumptions!$D$17)/Assumptions!$D$18</f>
        <v>18.6572448935461</v>
      </c>
    </row>
    <row r="1342" customFormat="false" ht="15" hidden="false" customHeight="false" outlineLevel="0" collapsed="false">
      <c r="B1342" s="2" t="n">
        <v>1337</v>
      </c>
      <c r="C1342" s="27" t="n">
        <f aca="false">NORMSDIST('Random Draws'!C1342)</f>
        <v>0.851502960071949</v>
      </c>
      <c r="D1342" s="27" t="n">
        <f aca="false">NORMSDIST(Assumptions!$D$22*'Random Draws'!C1342+SQRT(1-Assumptions!$D$22^2)*'Random Draws'!D1342)</f>
        <v>0.640727439374306</v>
      </c>
      <c r="E1342" s="19" t="n">
        <f aca="false">IF(C1342&lt;(Assumptions!$E$6-Assumptions!$D$6)/(Assumptions!$F$6-Assumptions!$D$6),Assumptions!$D$6+SQRT(C1342*(Assumptions!$F$6-Assumptions!$D$6)*(Assumptions!$E$6-Assumptions!$D$6)),Assumptions!$F$6-SQRT((1-C1342)*(Assumptions!$F$6-Assumptions!$D$6)*(Assumptions!$F$6-Assumptions!$E$6)))</f>
        <v>0.112751418392139</v>
      </c>
      <c r="F1342" s="19" t="n">
        <f aca="false">IF(D1342&lt;(Assumptions!$E$7-Assumptions!$D$7)/(Assumptions!$F$7-Assumptions!$D$7),Assumptions!$D$7+SQRT(D1342*(Assumptions!$F$7-Assumptions!$D$7)*(Assumptions!$E$7-Assumptions!$D$7)),Assumptions!$F$7-SQRT((1-D1342)*(Assumptions!$F$7-Assumptions!$D$7)*(Assumptions!$F$7-Assumptions!$E$7)))</f>
        <v>0.422091026886728</v>
      </c>
      <c r="G1342" s="19" t="n">
        <f aca="false">MIN(Assumptions!$D$24,MAX(Assumptions!$D$23,Assumptions!$D$8+Assumptions!$E$8*'Random Draws'!E1342))</f>
        <v>0.091031737223996</v>
      </c>
      <c r="H1342" s="19" t="n">
        <f aca="false">IF('Random Draws'!F1342&lt;(Assumptions!$E$9-Assumptions!$D$9)/(Assumptions!$F$9-Assumptions!$D$9),Assumptions!$D$9+SQRT('Random Draws'!F1342*(Assumptions!$F$9-Assumptions!$D$9)*(Assumptions!$E$9-Assumptions!$D$9)),Assumptions!$F$9-SQRT((1-'Random Draws'!F1342)*(Assumptions!$F$9-Assumptions!$D$9)*(Assumptions!$F$9-Assumptions!$E$9)))</f>
        <v>0.320283125343172</v>
      </c>
      <c r="I1342" s="19" t="n">
        <f aca="false">IF('Random Draws'!G1342&lt;(Assumptions!$E$10-Assumptions!$D$10)/(Assumptions!$F$10-Assumptions!$D$10),Assumptions!$D$10+SQRT('Random Draws'!G1342*(Assumptions!$F$10-Assumptions!$D$10)*(Assumptions!$E$10-Assumptions!$D$10)),Assumptions!$F$10-SQRT((1-'Random Draws'!G1342)*(Assumptions!$F$10-Assumptions!$D$10)*(Assumptions!$F$10-Assumptions!$E$10)))</f>
        <v>0.0196519094895531</v>
      </c>
      <c r="J1342" s="19" t="n">
        <f aca="false">IF('Random Draws'!H1342&lt;(Assumptions!$E$11-Assumptions!$D$11)/(Assumptions!$F$11-Assumptions!$D$11),Assumptions!$D$11+SQRT('Random Draws'!H1342*(Assumptions!$F$11-Assumptions!$D$11)*(Assumptions!$E$11-Assumptions!$D$11)),Assumptions!$F$11-SQRT((1-'Random Draws'!H1342)*(Assumptions!$F$11-Assumptions!$D$11)*(Assumptions!$F$11-Assumptions!$E$11)))</f>
        <v>0.199221132247112</v>
      </c>
      <c r="K1342" s="19" t="n">
        <f aca="false">MAX(G1342,I1342+Assumptions!$D$21)</f>
        <v>0.091031737223996</v>
      </c>
      <c r="L1342" s="28" t="n">
        <f aca="false">(F1342-Assumptions!$D$15)*(1-H1342)+Assumptions!$D$15-J1342</f>
        <v>0.129318067663638</v>
      </c>
      <c r="M1342" s="21" t="n">
        <f aca="false">Assumptions!$D$14*(1+E1342)^1*L1342-Assumptions!$D$14*(1+E1342)^0*E1342*Assumptions!$D$16</f>
        <v>20.3748664963785</v>
      </c>
      <c r="N1342" s="21" t="n">
        <f aca="false">Assumptions!$D$14*(1+E1342)^2*L1342-Assumptions!$D$14*(1+E1342)^1*E1342*Assumptions!$D$16</f>
        <v>22.6721615933957</v>
      </c>
      <c r="O1342" s="21" t="n">
        <f aca="false">Assumptions!$D$14*(1+E1342)^3*L1342-Assumptions!$D$14*(1+E1342)^2*E1342*Assumptions!$D$16</f>
        <v>25.2284799710668</v>
      </c>
      <c r="P1342" s="21" t="n">
        <f aca="false">Assumptions!$D$14*(1+E1342)^4*L1342-Assumptions!$D$14*(1+E1342)^3*E1342*Assumptions!$D$16</f>
        <v>28.0730268716823</v>
      </c>
      <c r="Q1342" s="21" t="n">
        <f aca="false">Assumptions!$D$14*(1+E1342)^5*L1342-Assumptions!$D$14*(1+E1342)^4*E1342*Assumptions!$D$16</f>
        <v>31.2383004700251</v>
      </c>
      <c r="R1342" s="21" t="n">
        <f aca="false">M1342/(1+K1342)+N1342/(1+K1342)^2+O1342/(1+K1342)^3+P1342/(1+K1342)^4+Q1342/(1+K1342)^5</f>
        <v>97.1667489146346</v>
      </c>
      <c r="S1342" s="21" t="n">
        <f aca="false">Q1342*(1+I1342)/(K1342-I1342)</f>
        <v>446.235214267684</v>
      </c>
      <c r="T1342" s="21" t="n">
        <f aca="false">R1342+S1342/(1+K1342)^5</f>
        <v>385.820309564049</v>
      </c>
      <c r="U1342" s="8" t="n">
        <f aca="false">(T1342-Assumptions!$D$17)/Assumptions!$D$18</f>
        <v>8.03281238256195</v>
      </c>
    </row>
    <row r="1343" customFormat="false" ht="15" hidden="false" customHeight="false" outlineLevel="0" collapsed="false">
      <c r="B1343" s="2" t="n">
        <v>1338</v>
      </c>
      <c r="C1343" s="27" t="n">
        <f aca="false">NORMSDIST('Random Draws'!C1343)</f>
        <v>0.22756500781304</v>
      </c>
      <c r="D1343" s="27" t="n">
        <f aca="false">NORMSDIST(Assumptions!$D$22*'Random Draws'!C1343+SQRT(1-Assumptions!$D$22^2)*'Random Draws'!D1343)</f>
        <v>0.406888014201807</v>
      </c>
      <c r="E1343" s="19" t="n">
        <f aca="false">IF(C1343&lt;(Assumptions!$E$6-Assumptions!$D$6)/(Assumptions!$F$6-Assumptions!$D$6),Assumptions!$D$6+SQRT(C1343*(Assumptions!$F$6-Assumptions!$D$6)*(Assumptions!$E$6-Assumptions!$D$6)),Assumptions!$F$6-SQRT((1-C1343)*(Assumptions!$F$6-Assumptions!$D$6)*(Assumptions!$F$6-Assumptions!$E$6)))</f>
        <v>0.0737316622635944</v>
      </c>
      <c r="F1343" s="19" t="n">
        <f aca="false">IF(D1343&lt;(Assumptions!$E$7-Assumptions!$D$7)/(Assumptions!$F$7-Assumptions!$D$7),Assumptions!$D$7+SQRT(D1343*(Assumptions!$F$7-Assumptions!$D$7)*(Assumptions!$E$7-Assumptions!$D$7)),Assumptions!$F$7-SQRT((1-D1343)*(Assumptions!$F$7-Assumptions!$D$7)*(Assumptions!$F$7-Assumptions!$E$7)))</f>
        <v>0.409409797461747</v>
      </c>
      <c r="G1343" s="19" t="n">
        <f aca="false">MIN(Assumptions!$D$24,MAX(Assumptions!$D$23,Assumptions!$D$8+Assumptions!$E$8*'Random Draws'!E1343))</f>
        <v>0.086908898860561</v>
      </c>
      <c r="H1343" s="19" t="n">
        <f aca="false">IF('Random Draws'!F1343&lt;(Assumptions!$E$9-Assumptions!$D$9)/(Assumptions!$F$9-Assumptions!$D$9),Assumptions!$D$9+SQRT('Random Draws'!F1343*(Assumptions!$F$9-Assumptions!$D$9)*(Assumptions!$E$9-Assumptions!$D$9)),Assumptions!$F$9-SQRT((1-'Random Draws'!F1343)*(Assumptions!$F$9-Assumptions!$D$9)*(Assumptions!$F$9-Assumptions!$E$9)))</f>
        <v>0.289253594218058</v>
      </c>
      <c r="I1343" s="19" t="n">
        <f aca="false">IF('Random Draws'!G1343&lt;(Assumptions!$E$10-Assumptions!$D$10)/(Assumptions!$F$10-Assumptions!$D$10),Assumptions!$D$10+SQRT('Random Draws'!G1343*(Assumptions!$F$10-Assumptions!$D$10)*(Assumptions!$E$10-Assumptions!$D$10)),Assumptions!$F$10-SQRT((1-'Random Draws'!G1343)*(Assumptions!$F$10-Assumptions!$D$10)*(Assumptions!$F$10-Assumptions!$E$10)))</f>
        <v>0.0147414311083627</v>
      </c>
      <c r="J1343" s="19" t="n">
        <f aca="false">IF('Random Draws'!H1343&lt;(Assumptions!$E$11-Assumptions!$D$11)/(Assumptions!$F$11-Assumptions!$D$11),Assumptions!$D$11+SQRT('Random Draws'!H1343*(Assumptions!$F$11-Assumptions!$D$11)*(Assumptions!$E$11-Assumptions!$D$11)),Assumptions!$F$11-SQRT((1-'Random Draws'!H1343)*(Assumptions!$F$11-Assumptions!$D$11)*(Assumptions!$F$11-Assumptions!$E$11)))</f>
        <v>0.173558115582935</v>
      </c>
      <c r="K1343" s="19" t="n">
        <f aca="false">MAX(G1343,I1343+Assumptions!$D$21)</f>
        <v>0.086908898860561</v>
      </c>
      <c r="L1343" s="28" t="n">
        <f aca="false">(F1343-Assumptions!$D$15)*(1-H1343)+Assumptions!$D$15-J1343</f>
        <v>0.155031393703262</v>
      </c>
      <c r="M1343" s="21" t="n">
        <f aca="false">Assumptions!$D$14*(1+E1343)^1*L1343-Assumptions!$D$14*(1+E1343)^0*E1343*Assumptions!$D$16</f>
        <v>23.8162740984399</v>
      </c>
      <c r="N1343" s="21" t="n">
        <f aca="false">Assumptions!$D$14*(1+E1343)^2*L1343-Assumptions!$D$14*(1+E1343)^1*E1343*Assumptions!$D$16</f>
        <v>25.5722875766432</v>
      </c>
      <c r="O1343" s="21" t="n">
        <f aca="false">Assumptions!$D$14*(1+E1343)^3*L1343-Assumptions!$D$14*(1+E1343)^2*E1343*Assumptions!$D$16</f>
        <v>27.4577748475518</v>
      </c>
      <c r="P1343" s="21" t="n">
        <f aca="false">Assumptions!$D$14*(1+E1343)^4*L1343-Assumptions!$D$14*(1+E1343)^3*E1343*Assumptions!$D$16</f>
        <v>29.4822822291213</v>
      </c>
      <c r="Q1343" s="21" t="n">
        <f aca="false">Assumptions!$D$14*(1+E1343)^5*L1343-Assumptions!$D$14*(1+E1343)^4*E1343*Assumptions!$D$16</f>
        <v>31.6560599051989</v>
      </c>
      <c r="R1343" s="21" t="n">
        <f aca="false">M1343/(1+K1343)+N1343/(1+K1343)^2+O1343/(1+K1343)^3+P1343/(1+K1343)^4+Q1343/(1+K1343)^5</f>
        <v>106.9351601392</v>
      </c>
      <c r="S1343" s="21" t="n">
        <f aca="false">Q1343*(1+I1343)/(K1343-I1343)</f>
        <v>445.113519040927</v>
      </c>
      <c r="T1343" s="21" t="n">
        <f aca="false">R1343+S1343/(1+K1343)^5</f>
        <v>400.365531028252</v>
      </c>
      <c r="U1343" s="8" t="n">
        <f aca="false">(T1343-Assumptions!$D$17)/Assumptions!$D$18</f>
        <v>8.61462124113007</v>
      </c>
    </row>
    <row r="1344" customFormat="false" ht="15" hidden="false" customHeight="false" outlineLevel="0" collapsed="false">
      <c r="B1344" s="2" t="n">
        <v>1339</v>
      </c>
      <c r="C1344" s="27" t="n">
        <f aca="false">NORMSDIST('Random Draws'!C1344)</f>
        <v>0.935295233724</v>
      </c>
      <c r="D1344" s="27" t="n">
        <f aca="false">NORMSDIST(Assumptions!$D$22*'Random Draws'!C1344+SQRT(1-Assumptions!$D$22^2)*'Random Draws'!D1344)</f>
        <v>0.846537985752391</v>
      </c>
      <c r="E1344" s="19" t="n">
        <f aca="false">IF(C1344&lt;(Assumptions!$E$6-Assumptions!$D$6)/(Assumptions!$F$6-Assumptions!$D$6),Assumptions!$D$6+SQRT(C1344*(Assumptions!$F$6-Assumptions!$D$6)*(Assumptions!$E$6-Assumptions!$D$6)),Assumptions!$F$6-SQRT((1-C1344)*(Assumptions!$F$6-Assumptions!$D$6)*(Assumptions!$F$6-Assumptions!$E$6)))</f>
        <v>0.122013231769437</v>
      </c>
      <c r="F1344" s="19" t="n">
        <f aca="false">IF(D1344&lt;(Assumptions!$E$7-Assumptions!$D$7)/(Assumptions!$F$7-Assumptions!$D$7),Assumptions!$D$7+SQRT(D1344*(Assumptions!$F$7-Assumptions!$D$7)*(Assumptions!$E$7-Assumptions!$D$7)),Assumptions!$F$7-SQRT((1-D1344)*(Assumptions!$F$7-Assumptions!$D$7)*(Assumptions!$F$7-Assumptions!$E$7)))</f>
        <v>0.435224042763388</v>
      </c>
      <c r="G1344" s="19" t="n">
        <f aca="false">MIN(Assumptions!$D$24,MAX(Assumptions!$D$23,Assumptions!$D$8+Assumptions!$E$8*'Random Draws'!E1344))</f>
        <v>0.088431743596237</v>
      </c>
      <c r="H1344" s="19" t="n">
        <f aca="false">IF('Random Draws'!F1344&lt;(Assumptions!$E$9-Assumptions!$D$9)/(Assumptions!$F$9-Assumptions!$D$9),Assumptions!$D$9+SQRT('Random Draws'!F1344*(Assumptions!$F$9-Assumptions!$D$9)*(Assumptions!$E$9-Assumptions!$D$9)),Assumptions!$F$9-SQRT((1-'Random Draws'!F1344)*(Assumptions!$F$9-Assumptions!$D$9)*(Assumptions!$F$9-Assumptions!$E$9)))</f>
        <v>0.317275161928031</v>
      </c>
      <c r="I1344" s="19" t="n">
        <f aca="false">IF('Random Draws'!G1344&lt;(Assumptions!$E$10-Assumptions!$D$10)/(Assumptions!$F$10-Assumptions!$D$10),Assumptions!$D$10+SQRT('Random Draws'!G1344*(Assumptions!$F$10-Assumptions!$D$10)*(Assumptions!$E$10-Assumptions!$D$10)),Assumptions!$F$10-SQRT((1-'Random Draws'!G1344)*(Assumptions!$F$10-Assumptions!$D$10)*(Assumptions!$F$10-Assumptions!$E$10)))</f>
        <v>0.0175784149681315</v>
      </c>
      <c r="J1344" s="19" t="n">
        <f aca="false">IF('Random Draws'!H1344&lt;(Assumptions!$E$11-Assumptions!$D$11)/(Assumptions!$F$11-Assumptions!$D$11),Assumptions!$D$11+SQRT('Random Draws'!H1344*(Assumptions!$F$11-Assumptions!$D$11)*(Assumptions!$E$11-Assumptions!$D$11)),Assumptions!$F$11-SQRT((1-'Random Draws'!H1344)*(Assumptions!$F$11-Assumptions!$D$11)*(Assumptions!$F$11-Assumptions!$E$11)))</f>
        <v>0.152543182936031</v>
      </c>
      <c r="K1344" s="19" t="n">
        <f aca="false">MAX(G1344,I1344+Assumptions!$D$21)</f>
        <v>0.088431743596237</v>
      </c>
      <c r="L1344" s="28" t="n">
        <f aca="false">(F1344-Assumptions!$D$15)*(1-H1344)+Assumptions!$D$15-J1344</f>
        <v>0.185840852235274</v>
      </c>
      <c r="M1344" s="21" t="n">
        <f aca="false">Assumptions!$D$14*(1+E1344)^1*L1344-Assumptions!$D$14*(1+E1344)^0*E1344*Assumptions!$D$16</f>
        <v>29.7040472474395</v>
      </c>
      <c r="N1344" s="21" t="n">
        <f aca="false">Assumptions!$D$14*(1+E1344)^2*L1344-Assumptions!$D$14*(1+E1344)^1*E1344*Assumptions!$D$16</f>
        <v>33.3283340487316</v>
      </c>
      <c r="O1344" s="21" t="n">
        <f aca="false">Assumptions!$D$14*(1+E1344)^3*L1344-Assumptions!$D$14*(1+E1344)^2*E1344*Assumptions!$D$16</f>
        <v>37.3948317955087</v>
      </c>
      <c r="P1344" s="21" t="n">
        <f aca="false">Assumptions!$D$14*(1+E1344)^4*L1344-Assumptions!$D$14*(1+E1344)^3*E1344*Assumptions!$D$16</f>
        <v>41.9574960743533</v>
      </c>
      <c r="Q1344" s="21" t="n">
        <f aca="false">Assumptions!$D$14*(1+E1344)^5*L1344-Assumptions!$D$14*(1+E1344)^4*E1344*Assumptions!$D$16</f>
        <v>47.0768657673385</v>
      </c>
      <c r="R1344" s="21" t="n">
        <f aca="false">M1344/(1+K1344)+N1344/(1+K1344)^2+O1344/(1+K1344)^3+P1344/(1+K1344)^4+Q1344/(1+K1344)^5</f>
        <v>145.137259035132</v>
      </c>
      <c r="S1344" s="21" t="n">
        <f aca="false">Q1344*(1+I1344)/(K1344-I1344)</f>
        <v>676.106590568754</v>
      </c>
      <c r="T1344" s="21" t="n">
        <f aca="false">R1344+S1344/(1+K1344)^5</f>
        <v>587.734979633024</v>
      </c>
      <c r="U1344" s="8" t="n">
        <f aca="false">(T1344-Assumptions!$D$17)/Assumptions!$D$18</f>
        <v>16.1093991853209</v>
      </c>
    </row>
    <row r="1345" customFormat="false" ht="15" hidden="false" customHeight="false" outlineLevel="0" collapsed="false">
      <c r="B1345" s="2" t="n">
        <v>1340</v>
      </c>
      <c r="C1345" s="27" t="n">
        <f aca="false">NORMSDIST('Random Draws'!C1345)</f>
        <v>0.0914597547742608</v>
      </c>
      <c r="D1345" s="27" t="n">
        <f aca="false">NORMSDIST(Assumptions!$D$22*'Random Draws'!C1345+SQRT(1-Assumptions!$D$22^2)*'Random Draws'!D1345)</f>
        <v>0.133477063593608</v>
      </c>
      <c r="E1345" s="19" t="n">
        <f aca="false">IF(C1345&lt;(Assumptions!$E$6-Assumptions!$D$6)/(Assumptions!$F$6-Assumptions!$D$6),Assumptions!$D$6+SQRT(C1345*(Assumptions!$F$6-Assumptions!$D$6)*(Assumptions!$E$6-Assumptions!$D$6)),Assumptions!$F$6-SQRT((1-C1345)*(Assumptions!$F$6-Assumptions!$D$6)*(Assumptions!$F$6-Assumptions!$E$6)))</f>
        <v>0.0613845452107662</v>
      </c>
      <c r="F1345" s="19" t="n">
        <f aca="false">IF(D1345&lt;(Assumptions!$E$7-Assumptions!$D$7)/(Assumptions!$F$7-Assumptions!$D$7),Assumptions!$D$7+SQRT(D1345*(Assumptions!$F$7-Assumptions!$D$7)*(Assumptions!$E$7-Assumptions!$D$7)),Assumptions!$F$7-SQRT((1-D1345)*(Assumptions!$F$7-Assumptions!$D$7)*(Assumptions!$F$7-Assumptions!$E$7)))</f>
        <v>0.388299512037518</v>
      </c>
      <c r="G1345" s="19" t="n">
        <f aca="false">MIN(Assumptions!$D$24,MAX(Assumptions!$D$23,Assumptions!$D$8+Assumptions!$E$8*'Random Draws'!E1345))</f>
        <v>0.106262477559642</v>
      </c>
      <c r="H1345" s="19" t="n">
        <f aca="false">IF('Random Draws'!F1345&lt;(Assumptions!$E$9-Assumptions!$D$9)/(Assumptions!$F$9-Assumptions!$D$9),Assumptions!$D$9+SQRT('Random Draws'!F1345*(Assumptions!$F$9-Assumptions!$D$9)*(Assumptions!$E$9-Assumptions!$D$9)),Assumptions!$F$9-SQRT((1-'Random Draws'!F1345)*(Assumptions!$F$9-Assumptions!$D$9)*(Assumptions!$F$9-Assumptions!$E$9)))</f>
        <v>0.266195293476907</v>
      </c>
      <c r="I1345" s="19" t="n">
        <f aca="false">IF('Random Draws'!G1345&lt;(Assumptions!$E$10-Assumptions!$D$10)/(Assumptions!$F$10-Assumptions!$D$10),Assumptions!$D$10+SQRT('Random Draws'!G1345*(Assumptions!$F$10-Assumptions!$D$10)*(Assumptions!$E$10-Assumptions!$D$10)),Assumptions!$F$10-SQRT((1-'Random Draws'!G1345)*(Assumptions!$F$10-Assumptions!$D$10)*(Assumptions!$F$10-Assumptions!$E$10)))</f>
        <v>0.018132488802842</v>
      </c>
      <c r="J1345" s="19" t="n">
        <f aca="false">IF('Random Draws'!H1345&lt;(Assumptions!$E$11-Assumptions!$D$11)/(Assumptions!$F$11-Assumptions!$D$11),Assumptions!$D$11+SQRT('Random Draws'!H1345*(Assumptions!$F$11-Assumptions!$D$11)*(Assumptions!$E$11-Assumptions!$D$11)),Assumptions!$F$11-SQRT((1-'Random Draws'!H1345)*(Assumptions!$F$11-Assumptions!$D$11)*(Assumptions!$F$11-Assumptions!$E$11)))</f>
        <v>0.165512130383029</v>
      </c>
      <c r="K1345" s="19" t="n">
        <f aca="false">MAX(G1345,I1345+Assumptions!$D$21)</f>
        <v>0.106262477559642</v>
      </c>
      <c r="L1345" s="28" t="n">
        <f aca="false">(F1345-Assumptions!$D$15)*(1-H1345)+Assumptions!$D$15-J1345</f>
        <v>0.15402926724272</v>
      </c>
      <c r="M1345" s="21" t="n">
        <f aca="false">Assumptions!$D$14*(1+E1345)^1*L1345-Assumptions!$D$14*(1+E1345)^0*E1345*Assumptions!$D$16</f>
        <v>23.4381983737597</v>
      </c>
      <c r="N1345" s="21" t="n">
        <f aca="false">Assumptions!$D$14*(1+E1345)^2*L1345-Assumptions!$D$14*(1+E1345)^1*E1345*Assumptions!$D$16</f>
        <v>24.8769415214926</v>
      </c>
      <c r="O1345" s="21" t="n">
        <f aca="false">Assumptions!$D$14*(1+E1345)^3*L1345-Assumptions!$D$14*(1+E1345)^2*E1345*Assumptions!$D$16</f>
        <v>26.4040012630243</v>
      </c>
      <c r="P1345" s="21" t="n">
        <f aca="false">Assumptions!$D$14*(1+E1345)^4*L1345-Assumptions!$D$14*(1+E1345)^3*E1345*Assumptions!$D$16</f>
        <v>28.0247988722995</v>
      </c>
      <c r="Q1345" s="21" t="n">
        <f aca="false">Assumptions!$D$14*(1+E1345)^5*L1345-Assumptions!$D$14*(1+E1345)^4*E1345*Assumptions!$D$16</f>
        <v>29.7450884056988</v>
      </c>
      <c r="R1345" s="21" t="n">
        <f aca="false">M1345/(1+K1345)+N1345/(1+K1345)^2+O1345/(1+K1345)^3+P1345/(1+K1345)^4+Q1345/(1+K1345)^5</f>
        <v>97.6809232659718</v>
      </c>
      <c r="S1345" s="21" t="n">
        <f aca="false">Q1345*(1+I1345)/(K1345-I1345)</f>
        <v>343.633776826256</v>
      </c>
      <c r="T1345" s="21" t="n">
        <f aca="false">R1345+S1345/(1+K1345)^5</f>
        <v>305.079100249857</v>
      </c>
      <c r="U1345" s="8" t="n">
        <f aca="false">(T1345-Assumptions!$D$17)/Assumptions!$D$18</f>
        <v>4.80316400999426</v>
      </c>
    </row>
    <row r="1346" customFormat="false" ht="15" hidden="false" customHeight="false" outlineLevel="0" collapsed="false">
      <c r="B1346" s="2" t="n">
        <v>1341</v>
      </c>
      <c r="C1346" s="27" t="n">
        <f aca="false">NORMSDIST('Random Draws'!C1346)</f>
        <v>0.362873670774686</v>
      </c>
      <c r="D1346" s="27" t="n">
        <f aca="false">NORMSDIST(Assumptions!$D$22*'Random Draws'!C1346+SQRT(1-Assumptions!$D$22^2)*'Random Draws'!D1346)</f>
        <v>0.317220372267718</v>
      </c>
      <c r="E1346" s="19" t="n">
        <f aca="false">IF(C1346&lt;(Assumptions!$E$6-Assumptions!$D$6)/(Assumptions!$F$6-Assumptions!$D$6),Assumptions!$D$6+SQRT(C1346*(Assumptions!$F$6-Assumptions!$D$6)*(Assumptions!$E$6-Assumptions!$D$6)),Assumptions!$F$6-SQRT((1-C1346)*(Assumptions!$F$6-Assumptions!$D$6)*(Assumptions!$F$6-Assumptions!$E$6)))</f>
        <v>0.0825954029664403</v>
      </c>
      <c r="F1346" s="19" t="n">
        <f aca="false">IF(D1346&lt;(Assumptions!$E$7-Assumptions!$D$7)/(Assumptions!$F$7-Assumptions!$D$7),Assumptions!$D$7+SQRT(D1346*(Assumptions!$F$7-Assumptions!$D$7)*(Assumptions!$E$7-Assumptions!$D$7)),Assumptions!$F$7-SQRT((1-D1346)*(Assumptions!$F$7-Assumptions!$D$7)*(Assumptions!$F$7-Assumptions!$E$7)))</f>
        <v>0.403627081424344</v>
      </c>
      <c r="G1346" s="19" t="n">
        <f aca="false">MIN(Assumptions!$D$24,MAX(Assumptions!$D$23,Assumptions!$D$8+Assumptions!$E$8*'Random Draws'!E1346))</f>
        <v>0.087928799177634</v>
      </c>
      <c r="H1346" s="19" t="n">
        <f aca="false">IF('Random Draws'!F1346&lt;(Assumptions!$E$9-Assumptions!$D$9)/(Assumptions!$F$9-Assumptions!$D$9),Assumptions!$D$9+SQRT('Random Draws'!F1346*(Assumptions!$F$9-Assumptions!$D$9)*(Assumptions!$E$9-Assumptions!$D$9)),Assumptions!$F$9-SQRT((1-'Random Draws'!F1346)*(Assumptions!$F$9-Assumptions!$D$9)*(Assumptions!$F$9-Assumptions!$E$9)))</f>
        <v>0.308367396115237</v>
      </c>
      <c r="I1346" s="19" t="n">
        <f aca="false">IF('Random Draws'!G1346&lt;(Assumptions!$E$10-Assumptions!$D$10)/(Assumptions!$F$10-Assumptions!$D$10),Assumptions!$D$10+SQRT('Random Draws'!G1346*(Assumptions!$F$10-Assumptions!$D$10)*(Assumptions!$E$10-Assumptions!$D$10)),Assumptions!$F$10-SQRT((1-'Random Draws'!G1346)*(Assumptions!$F$10-Assumptions!$D$10)*(Assumptions!$F$10-Assumptions!$E$10)))</f>
        <v>0.0178755567046225</v>
      </c>
      <c r="J1346" s="19" t="n">
        <f aca="false">IF('Random Draws'!H1346&lt;(Assumptions!$E$11-Assumptions!$D$11)/(Assumptions!$F$11-Assumptions!$D$11),Assumptions!$D$11+SQRT('Random Draws'!H1346*(Assumptions!$F$11-Assumptions!$D$11)*(Assumptions!$E$11-Assumptions!$D$11)),Assumptions!$F$11-SQRT((1-'Random Draws'!H1346)*(Assumptions!$F$11-Assumptions!$D$11)*(Assumptions!$F$11-Assumptions!$E$11)))</f>
        <v>0.162802308743464</v>
      </c>
      <c r="K1346" s="19" t="n">
        <f aca="false">MAX(G1346,I1346+Assumptions!$D$21)</f>
        <v>0.087928799177634</v>
      </c>
      <c r="L1346" s="28" t="n">
        <f aca="false">(F1346-Assumptions!$D$15)*(1-H1346)+Assumptions!$D$15-J1346</f>
        <v>0.156447102075443</v>
      </c>
      <c r="M1346" s="21" t="n">
        <f aca="false">Assumptions!$D$14*(1+E1346)^1*L1346-Assumptions!$D$14*(1+E1346)^0*E1346*Assumptions!$D$16</f>
        <v>24.1992024566689</v>
      </c>
      <c r="N1346" s="21" t="n">
        <f aca="false">Assumptions!$D$14*(1+E1346)^2*L1346-Assumptions!$D$14*(1+E1346)^1*E1346*Assumptions!$D$16</f>
        <v>26.1979453350439</v>
      </c>
      <c r="O1346" s="21" t="n">
        <f aca="false">Assumptions!$D$14*(1+E1346)^3*L1346-Assumptions!$D$14*(1+E1346)^2*E1346*Assumptions!$D$16</f>
        <v>28.3617751868846</v>
      </c>
      <c r="P1346" s="21" t="n">
        <f aca="false">Assumptions!$D$14*(1+E1346)^4*L1346-Assumptions!$D$14*(1+E1346)^3*E1346*Assumptions!$D$16</f>
        <v>30.7043274372889</v>
      </c>
      <c r="Q1346" s="21" t="n">
        <f aca="false">Assumptions!$D$14*(1+E1346)^5*L1346-Assumptions!$D$14*(1+E1346)^4*E1346*Assumptions!$D$16</f>
        <v>33.2403637347854</v>
      </c>
      <c r="R1346" s="21" t="n">
        <f aca="false">M1346/(1+K1346)+N1346/(1+K1346)^2+O1346/(1+K1346)^3+P1346/(1+K1346)^4+Q1346/(1+K1346)^5</f>
        <v>110.131735527984</v>
      </c>
      <c r="S1346" s="21" t="n">
        <f aca="false">Q1346*(1+I1346)/(K1346-I1346)</f>
        <v>482.983407294014</v>
      </c>
      <c r="T1346" s="21" t="n">
        <f aca="false">R1346+S1346/(1+K1346)^5</f>
        <v>427.037284855886</v>
      </c>
      <c r="U1346" s="8" t="n">
        <f aca="false">(T1346-Assumptions!$D$17)/Assumptions!$D$18</f>
        <v>9.68149139423543</v>
      </c>
    </row>
    <row r="1347" customFormat="false" ht="15" hidden="false" customHeight="false" outlineLevel="0" collapsed="false">
      <c r="B1347" s="2" t="n">
        <v>1342</v>
      </c>
      <c r="C1347" s="27" t="n">
        <f aca="false">NORMSDIST('Random Draws'!C1347)</f>
        <v>0.850286860238673</v>
      </c>
      <c r="D1347" s="27" t="n">
        <f aca="false">NORMSDIST(Assumptions!$D$22*'Random Draws'!C1347+SQRT(1-Assumptions!$D$22^2)*'Random Draws'!D1347)</f>
        <v>0.864542638883069</v>
      </c>
      <c r="E1347" s="19" t="n">
        <f aca="false">IF(C1347&lt;(Assumptions!$E$6-Assumptions!$D$6)/(Assumptions!$F$6-Assumptions!$D$6),Assumptions!$D$6+SQRT(C1347*(Assumptions!$F$6-Assumptions!$D$6)*(Assumptions!$E$6-Assumptions!$D$6)),Assumptions!$F$6-SQRT((1-C1347)*(Assumptions!$F$6-Assumptions!$D$6)*(Assumptions!$F$6-Assumptions!$E$6)))</f>
        <v>0.112640071293831</v>
      </c>
      <c r="F1347" s="19" t="n">
        <f aca="false">IF(D1347&lt;(Assumptions!$E$7-Assumptions!$D$7)/(Assumptions!$F$7-Assumptions!$D$7),Assumptions!$D$7+SQRT(D1347*(Assumptions!$F$7-Assumptions!$D$7)*(Assumptions!$E$7-Assumptions!$D$7)),Assumptions!$F$7-SQRT((1-D1347)*(Assumptions!$F$7-Assumptions!$D$7)*(Assumptions!$F$7-Assumptions!$E$7)))</f>
        <v>0.436722769828269</v>
      </c>
      <c r="G1347" s="19" t="n">
        <f aca="false">MIN(Assumptions!$D$24,MAX(Assumptions!$D$23,Assumptions!$D$8+Assumptions!$E$8*'Random Draws'!E1347))</f>
        <v>0.085385573881429</v>
      </c>
      <c r="H1347" s="19" t="n">
        <f aca="false">IF('Random Draws'!F1347&lt;(Assumptions!$E$9-Assumptions!$D$9)/(Assumptions!$F$9-Assumptions!$D$9),Assumptions!$D$9+SQRT('Random Draws'!F1347*(Assumptions!$F$9-Assumptions!$D$9)*(Assumptions!$E$9-Assumptions!$D$9)),Assumptions!$F$9-SQRT((1-'Random Draws'!F1347)*(Assumptions!$F$9-Assumptions!$D$9)*(Assumptions!$F$9-Assumptions!$E$9)))</f>
        <v>0.246911940022888</v>
      </c>
      <c r="I1347" s="19" t="n">
        <f aca="false">IF('Random Draws'!G1347&lt;(Assumptions!$E$10-Assumptions!$D$10)/(Assumptions!$F$10-Assumptions!$D$10),Assumptions!$D$10+SQRT('Random Draws'!G1347*(Assumptions!$F$10-Assumptions!$D$10)*(Assumptions!$E$10-Assumptions!$D$10)),Assumptions!$F$10-SQRT((1-'Random Draws'!G1347)*(Assumptions!$F$10-Assumptions!$D$10)*(Assumptions!$F$10-Assumptions!$E$10)))</f>
        <v>0.0192014895923201</v>
      </c>
      <c r="J1347" s="19" t="n">
        <f aca="false">IF('Random Draws'!H1347&lt;(Assumptions!$E$11-Assumptions!$D$11)/(Assumptions!$F$11-Assumptions!$D$11),Assumptions!$D$11+SQRT('Random Draws'!H1347*(Assumptions!$F$11-Assumptions!$D$11)*(Assumptions!$E$11-Assumptions!$D$11)),Assumptions!$F$11-SQRT((1-'Random Draws'!H1347)*(Assumptions!$F$11-Assumptions!$D$11)*(Assumptions!$F$11-Assumptions!$E$11)))</f>
        <v>0.153648681785294</v>
      </c>
      <c r="K1347" s="19" t="n">
        <f aca="false">MAX(G1347,I1347+Assumptions!$D$21)</f>
        <v>0.085385573881429</v>
      </c>
      <c r="L1347" s="28" t="n">
        <f aca="false">(F1347-Assumptions!$D$15)*(1-H1347)+Assumptions!$D$15-J1347</f>
        <v>0.207340573895483</v>
      </c>
      <c r="M1347" s="21" t="n">
        <f aca="false">Assumptions!$D$14*(1+E1347)^1*L1347-Assumptions!$D$14*(1+E1347)^0*E1347*Assumptions!$D$16</f>
        <v>32.9608531734421</v>
      </c>
      <c r="N1347" s="21" t="n">
        <f aca="false">Assumptions!$D$14*(1+E1347)^2*L1347-Assumptions!$D$14*(1+E1347)^1*E1347*Assumptions!$D$16</f>
        <v>36.6735660248042</v>
      </c>
      <c r="O1347" s="21" t="n">
        <f aca="false">Assumptions!$D$14*(1+E1347)^3*L1347-Assumptions!$D$14*(1+E1347)^2*E1347*Assumptions!$D$16</f>
        <v>40.8044791164371</v>
      </c>
      <c r="P1347" s="21" t="n">
        <f aca="false">Assumptions!$D$14*(1+E1347)^4*L1347-Assumptions!$D$14*(1+E1347)^3*E1347*Assumptions!$D$16</f>
        <v>45.4006985532203</v>
      </c>
      <c r="Q1347" s="21" t="n">
        <f aca="false">Assumptions!$D$14*(1+E1347)^5*L1347-Assumptions!$D$14*(1+E1347)^4*E1347*Assumptions!$D$16</f>
        <v>50.5146364750448</v>
      </c>
      <c r="R1347" s="21" t="n">
        <f aca="false">M1347/(1+K1347)+N1347/(1+K1347)^2+O1347/(1+K1347)^3+P1347/(1+K1347)^4+Q1347/(1+K1347)^5</f>
        <v>159.658773243653</v>
      </c>
      <c r="S1347" s="21" t="n">
        <f aca="false">Q1347*(1+I1347)/(K1347-I1347)</f>
        <v>777.899902893305</v>
      </c>
      <c r="T1347" s="21" t="n">
        <f aca="false">R1347+S1347/(1+K1347)^5</f>
        <v>676.079295347977</v>
      </c>
      <c r="U1347" s="8" t="n">
        <f aca="false">(T1347-Assumptions!$D$17)/Assumptions!$D$18</f>
        <v>19.6431718139191</v>
      </c>
    </row>
    <row r="1348" customFormat="false" ht="15" hidden="false" customHeight="false" outlineLevel="0" collapsed="false">
      <c r="B1348" s="2" t="n">
        <v>1343</v>
      </c>
      <c r="C1348" s="27" t="n">
        <f aca="false">NORMSDIST('Random Draws'!C1348)</f>
        <v>0.24588136566598</v>
      </c>
      <c r="D1348" s="27" t="n">
        <f aca="false">NORMSDIST(Assumptions!$D$22*'Random Draws'!C1348+SQRT(1-Assumptions!$D$22^2)*'Random Draws'!D1348)</f>
        <v>0.230748984384632</v>
      </c>
      <c r="E1348" s="19" t="n">
        <f aca="false">IF(C1348&lt;(Assumptions!$E$6-Assumptions!$D$6)/(Assumptions!$F$6-Assumptions!$D$6),Assumptions!$D$6+SQRT(C1348*(Assumptions!$F$6-Assumptions!$D$6)*(Assumptions!$E$6-Assumptions!$D$6)),Assumptions!$F$6-SQRT((1-C1348)*(Assumptions!$F$6-Assumptions!$D$6)*(Assumptions!$F$6-Assumptions!$E$6)))</f>
        <v>0.0750628981735666</v>
      </c>
      <c r="F1348" s="19" t="n">
        <f aca="false">IF(D1348&lt;(Assumptions!$E$7-Assumptions!$D$7)/(Assumptions!$F$7-Assumptions!$D$7),Assumptions!$D$7+SQRT(D1348*(Assumptions!$F$7-Assumptions!$D$7)*(Assumptions!$E$7-Assumptions!$D$7)),Assumptions!$F$7-SQRT((1-D1348)*(Assumptions!$F$7-Assumptions!$D$7)*(Assumptions!$F$7-Assumptions!$E$7)))</f>
        <v>0.397208788025247</v>
      </c>
      <c r="G1348" s="19" t="n">
        <f aca="false">MIN(Assumptions!$D$24,MAX(Assumptions!$D$23,Assumptions!$D$8+Assumptions!$E$8*'Random Draws'!E1348))</f>
        <v>0.084511812462162</v>
      </c>
      <c r="H1348" s="19" t="n">
        <f aca="false">IF('Random Draws'!F1348&lt;(Assumptions!$E$9-Assumptions!$D$9)/(Assumptions!$F$9-Assumptions!$D$9),Assumptions!$D$9+SQRT('Random Draws'!F1348*(Assumptions!$F$9-Assumptions!$D$9)*(Assumptions!$E$9-Assumptions!$D$9)),Assumptions!$F$9-SQRT((1-'Random Draws'!F1348)*(Assumptions!$F$9-Assumptions!$D$9)*(Assumptions!$F$9-Assumptions!$E$9)))</f>
        <v>0.289709523086424</v>
      </c>
      <c r="I1348" s="19" t="n">
        <f aca="false">IF('Random Draws'!G1348&lt;(Assumptions!$E$10-Assumptions!$D$10)/(Assumptions!$F$10-Assumptions!$D$10),Assumptions!$D$10+SQRT('Random Draws'!G1348*(Assumptions!$F$10-Assumptions!$D$10)*(Assumptions!$E$10-Assumptions!$D$10)),Assumptions!$F$10-SQRT((1-'Random Draws'!G1348)*(Assumptions!$F$10-Assumptions!$D$10)*(Assumptions!$F$10-Assumptions!$E$10)))</f>
        <v>0.0166834192055957</v>
      </c>
      <c r="J1348" s="19" t="n">
        <f aca="false">IF('Random Draws'!H1348&lt;(Assumptions!$E$11-Assumptions!$D$11)/(Assumptions!$F$11-Assumptions!$D$11),Assumptions!$D$11+SQRT('Random Draws'!H1348*(Assumptions!$F$11-Assumptions!$D$11)*(Assumptions!$E$11-Assumptions!$D$11)),Assumptions!$F$11-SQRT((1-'Random Draws'!H1348)*(Assumptions!$F$11-Assumptions!$D$11)*(Assumptions!$F$11-Assumptions!$E$11)))</f>
        <v>0.199957250783488</v>
      </c>
      <c r="K1348" s="19" t="n">
        <f aca="false">MAX(G1348,I1348+Assumptions!$D$21)</f>
        <v>0.084511812462162</v>
      </c>
      <c r="L1348" s="28" t="n">
        <f aca="false">(F1348-Assumptions!$D$15)*(1-H1348)+Assumptions!$D$15-J1348</f>
        <v>0.119838606698464</v>
      </c>
      <c r="M1348" s="21" t="n">
        <f aca="false">Assumptions!$D$14*(1+E1348)^1*L1348-Assumptions!$D$14*(1+E1348)^0*E1348*Assumptions!$D$16</f>
        <v>18.3544121683432</v>
      </c>
      <c r="N1348" s="21" t="n">
        <f aca="false">Assumptions!$D$14*(1+E1348)^2*L1348-Assumptions!$D$14*(1+E1348)^1*E1348*Assumptions!$D$16</f>
        <v>19.7321475399713</v>
      </c>
      <c r="O1348" s="21" t="n">
        <f aca="false">Assumptions!$D$14*(1+E1348)^3*L1348-Assumptions!$D$14*(1+E1348)^2*E1348*Assumptions!$D$16</f>
        <v>21.2132997215099</v>
      </c>
      <c r="P1348" s="21" t="n">
        <f aca="false">Assumptions!$D$14*(1+E1348)^4*L1348-Assumptions!$D$14*(1+E1348)^3*E1348*Assumptions!$D$16</f>
        <v>22.805631478431</v>
      </c>
      <c r="Q1348" s="21" t="n">
        <f aca="false">Assumptions!$D$14*(1+E1348)^5*L1348-Assumptions!$D$14*(1+E1348)^4*E1348*Assumptions!$D$16</f>
        <v>24.5174882718803</v>
      </c>
      <c r="R1348" s="21" t="n">
        <f aca="false">M1348/(1+K1348)+N1348/(1+K1348)^2+O1348/(1+K1348)^3+P1348/(1+K1348)^4+Q1348/(1+K1348)^5</f>
        <v>83.1588793952748</v>
      </c>
      <c r="S1348" s="21" t="n">
        <f aca="false">Q1348*(1+I1348)/(K1348-I1348)</f>
        <v>367.493944789489</v>
      </c>
      <c r="T1348" s="21" t="n">
        <f aca="false">R1348+S1348/(1+K1348)^5</f>
        <v>328.109618443715</v>
      </c>
      <c r="U1348" s="8" t="n">
        <f aca="false">(T1348-Assumptions!$D$17)/Assumptions!$D$18</f>
        <v>5.72438473774861</v>
      </c>
    </row>
    <row r="1349" customFormat="false" ht="15" hidden="false" customHeight="false" outlineLevel="0" collapsed="false">
      <c r="B1349" s="2" t="n">
        <v>1344</v>
      </c>
      <c r="C1349" s="27" t="n">
        <f aca="false">NORMSDIST('Random Draws'!C1349)</f>
        <v>0.773893736959766</v>
      </c>
      <c r="D1349" s="27" t="n">
        <f aca="false">NORMSDIST(Assumptions!$D$22*'Random Draws'!C1349+SQRT(1-Assumptions!$D$22^2)*'Random Draws'!D1349)</f>
        <v>0.214340733045803</v>
      </c>
      <c r="E1349" s="19" t="n">
        <f aca="false">IF(C1349&lt;(Assumptions!$E$6-Assumptions!$D$6)/(Assumptions!$F$6-Assumptions!$D$6),Assumptions!$D$6+SQRT(C1349*(Assumptions!$F$6-Assumptions!$D$6)*(Assumptions!$E$6-Assumptions!$D$6)),Assumptions!$F$6-SQRT((1-C1349)*(Assumptions!$F$6-Assumptions!$D$6)*(Assumptions!$F$6-Assumptions!$E$6)))</f>
        <v>0.106376625463806</v>
      </c>
      <c r="F1349" s="19" t="n">
        <f aca="false">IF(D1349&lt;(Assumptions!$E$7-Assumptions!$D$7)/(Assumptions!$F$7-Assumptions!$D$7),Assumptions!$D$7+SQRT(D1349*(Assumptions!$F$7-Assumptions!$D$7)*(Assumptions!$E$7-Assumptions!$D$7)),Assumptions!$F$7-SQRT((1-D1349)*(Assumptions!$F$7-Assumptions!$D$7)*(Assumptions!$F$7-Assumptions!$E$7)))</f>
        <v>0.395861461184325</v>
      </c>
      <c r="G1349" s="19" t="n">
        <f aca="false">MIN(Assumptions!$D$24,MAX(Assumptions!$D$23,Assumptions!$D$8+Assumptions!$E$8*'Random Draws'!E1349))</f>
        <v>0.066159759888021</v>
      </c>
      <c r="H1349" s="19" t="n">
        <f aca="false">IF('Random Draws'!F1349&lt;(Assumptions!$E$9-Assumptions!$D$9)/(Assumptions!$F$9-Assumptions!$D$9),Assumptions!$D$9+SQRT('Random Draws'!F1349*(Assumptions!$F$9-Assumptions!$D$9)*(Assumptions!$E$9-Assumptions!$D$9)),Assumptions!$F$9-SQRT((1-'Random Draws'!F1349)*(Assumptions!$F$9-Assumptions!$D$9)*(Assumptions!$F$9-Assumptions!$E$9)))</f>
        <v>0.247827576221718</v>
      </c>
      <c r="I1349" s="19" t="n">
        <f aca="false">IF('Random Draws'!G1349&lt;(Assumptions!$E$10-Assumptions!$D$10)/(Assumptions!$F$10-Assumptions!$D$10),Assumptions!$D$10+SQRT('Random Draws'!G1349*(Assumptions!$F$10-Assumptions!$D$10)*(Assumptions!$E$10-Assumptions!$D$10)),Assumptions!$F$10-SQRT((1-'Random Draws'!G1349)*(Assumptions!$F$10-Assumptions!$D$10)*(Assumptions!$F$10-Assumptions!$E$10)))</f>
        <v>0.0201451609271017</v>
      </c>
      <c r="J1349" s="19" t="n">
        <f aca="false">IF('Random Draws'!H1349&lt;(Assumptions!$E$11-Assumptions!$D$11)/(Assumptions!$F$11-Assumptions!$D$11),Assumptions!$D$11+SQRT('Random Draws'!H1349*(Assumptions!$F$11-Assumptions!$D$11)*(Assumptions!$E$11-Assumptions!$D$11)),Assumptions!$F$11-SQRT((1-'Random Draws'!H1349)*(Assumptions!$F$11-Assumptions!$D$11)*(Assumptions!$F$11-Assumptions!$E$11)))</f>
        <v>0.175446837234625</v>
      </c>
      <c r="K1349" s="19" t="n">
        <f aca="false">MAX(G1349,I1349+Assumptions!$D$21)</f>
        <v>0.066159759888021</v>
      </c>
      <c r="L1349" s="28" t="n">
        <f aca="false">(F1349-Assumptions!$D$15)*(1-H1349)+Assumptions!$D$15-J1349</f>
        <v>0.154526822413624</v>
      </c>
      <c r="M1349" s="21" t="n">
        <f aca="false">Assumptions!$D$14*(1+E1349)^1*L1349-Assumptions!$D$14*(1+E1349)^0*E1349*Assumptions!$D$16</f>
        <v>24.3271670064488</v>
      </c>
      <c r="N1349" s="21" t="n">
        <f aca="false">Assumptions!$D$14*(1+E1349)^2*L1349-Assumptions!$D$14*(1+E1349)^1*E1349*Assumptions!$D$16</f>
        <v>26.9150089396893</v>
      </c>
      <c r="O1349" s="21" t="n">
        <f aca="false">Assumptions!$D$14*(1+E1349)^3*L1349-Assumptions!$D$14*(1+E1349)^2*E1349*Assumptions!$D$16</f>
        <v>29.7781367650216</v>
      </c>
      <c r="P1349" s="21" t="n">
        <f aca="false">Assumptions!$D$14*(1+E1349)^4*L1349-Assumptions!$D$14*(1+E1349)^3*E1349*Assumptions!$D$16</f>
        <v>32.9458344666843</v>
      </c>
      <c r="Q1349" s="21" t="n">
        <f aca="false">Assumptions!$D$14*(1+E1349)^5*L1349-Assumptions!$D$14*(1+E1349)^4*E1349*Assumptions!$D$16</f>
        <v>36.4505011603394</v>
      </c>
      <c r="R1349" s="21" t="n">
        <f aca="false">M1349/(1+K1349)+N1349/(1+K1349)^2+O1349/(1+K1349)^3+P1349/(1+K1349)^4+Q1349/(1+K1349)^5</f>
        <v>123.025718585696</v>
      </c>
      <c r="S1349" s="21" t="n">
        <f aca="false">Q1349*(1+I1349)/(K1349-I1349)</f>
        <v>808.108800506322</v>
      </c>
      <c r="T1349" s="21" t="n">
        <f aca="false">R1349+S1349/(1+K1349)^5</f>
        <v>709.647793708122</v>
      </c>
      <c r="U1349" s="8" t="n">
        <f aca="false">(T1349-Assumptions!$D$17)/Assumptions!$D$18</f>
        <v>20.9859117483249</v>
      </c>
    </row>
    <row r="1350" customFormat="false" ht="15" hidden="false" customHeight="false" outlineLevel="0" collapsed="false">
      <c r="B1350" s="2" t="n">
        <v>1345</v>
      </c>
      <c r="C1350" s="27" t="n">
        <f aca="false">NORMSDIST('Random Draws'!C1350)</f>
        <v>0.453888833967152</v>
      </c>
      <c r="D1350" s="27" t="n">
        <f aca="false">NORMSDIST(Assumptions!$D$22*'Random Draws'!C1350+SQRT(1-Assumptions!$D$22^2)*'Random Draws'!D1350)</f>
        <v>0.778911198464261</v>
      </c>
      <c r="E1350" s="19" t="n">
        <f aca="false">IF(C1350&lt;(Assumptions!$E$6-Assumptions!$D$6)/(Assumptions!$F$6-Assumptions!$D$6),Assumptions!$D$6+SQRT(C1350*(Assumptions!$F$6-Assumptions!$D$6)*(Assumptions!$E$6-Assumptions!$D$6)),Assumptions!$F$6-SQRT((1-C1350)*(Assumptions!$F$6-Assumptions!$D$6)*(Assumptions!$F$6-Assumptions!$E$6)))</f>
        <v>0.0876386835443189</v>
      </c>
      <c r="F1350" s="19" t="n">
        <f aca="false">IF(D1350&lt;(Assumptions!$E$7-Assumptions!$D$7)/(Assumptions!$F$7-Assumptions!$D$7),Assumptions!$D$7+SQRT(D1350*(Assumptions!$F$7-Assumptions!$D$7)*(Assumptions!$E$7-Assumptions!$D$7)),Assumptions!$F$7-SQRT((1-D1350)*(Assumptions!$F$7-Assumptions!$D$7)*(Assumptions!$F$7-Assumptions!$E$7)))</f>
        <v>0.430261889667584</v>
      </c>
      <c r="G1350" s="19" t="n">
        <f aca="false">MIN(Assumptions!$D$24,MAX(Assumptions!$D$23,Assumptions!$D$8+Assumptions!$E$8*'Random Draws'!E1350))</f>
        <v>0.103769439256909</v>
      </c>
      <c r="H1350" s="19" t="n">
        <f aca="false">IF('Random Draws'!F1350&lt;(Assumptions!$E$9-Assumptions!$D$9)/(Assumptions!$F$9-Assumptions!$D$9),Assumptions!$D$9+SQRT('Random Draws'!F1350*(Assumptions!$F$9-Assumptions!$D$9)*(Assumptions!$E$9-Assumptions!$D$9)),Assumptions!$F$9-SQRT((1-'Random Draws'!F1350)*(Assumptions!$F$9-Assumptions!$D$9)*(Assumptions!$F$9-Assumptions!$E$9)))</f>
        <v>0.285581345417479</v>
      </c>
      <c r="I1350" s="19" t="n">
        <f aca="false">IF('Random Draws'!G1350&lt;(Assumptions!$E$10-Assumptions!$D$10)/(Assumptions!$F$10-Assumptions!$D$10),Assumptions!$D$10+SQRT('Random Draws'!G1350*(Assumptions!$F$10-Assumptions!$D$10)*(Assumptions!$E$10-Assumptions!$D$10)),Assumptions!$F$10-SQRT((1-'Random Draws'!G1350)*(Assumptions!$F$10-Assumptions!$D$10)*(Assumptions!$F$10-Assumptions!$E$10)))</f>
        <v>0.0266956111698858</v>
      </c>
      <c r="J1350" s="19" t="n">
        <f aca="false">IF('Random Draws'!H1350&lt;(Assumptions!$E$11-Assumptions!$D$11)/(Assumptions!$F$11-Assumptions!$D$11),Assumptions!$D$11+SQRT('Random Draws'!H1350*(Assumptions!$F$11-Assumptions!$D$11)*(Assumptions!$E$11-Assumptions!$D$11)),Assumptions!$F$11-SQRT((1-'Random Draws'!H1350)*(Assumptions!$F$11-Assumptions!$D$11)*(Assumptions!$F$11-Assumptions!$E$11)))</f>
        <v>0.204793592656449</v>
      </c>
      <c r="K1350" s="19" t="n">
        <f aca="false">MAX(G1350,I1350+Assumptions!$D$21)</f>
        <v>0.103769439256909</v>
      </c>
      <c r="L1350" s="28" t="n">
        <f aca="false">(F1350-Assumptions!$D$15)*(1-H1350)+Assumptions!$D$15-J1350</f>
        <v>0.139719102582271</v>
      </c>
      <c r="M1350" s="21" t="n">
        <f aca="false">Assumptions!$D$14*(1+E1350)^1*L1350-Assumptions!$D$14*(1+E1350)^0*E1350*Assumptions!$D$16</f>
        <v>21.6535373423756</v>
      </c>
      <c r="N1350" s="21" t="n">
        <f aca="false">Assumptions!$D$14*(1+E1350)^2*L1350-Assumptions!$D$14*(1+E1350)^1*E1350*Assumptions!$D$16</f>
        <v>23.5512248491392</v>
      </c>
      <c r="O1350" s="21" t="n">
        <f aca="false">Assumptions!$D$14*(1+E1350)^3*L1350-Assumptions!$D$14*(1+E1350)^2*E1350*Assumptions!$D$16</f>
        <v>25.615223190774</v>
      </c>
      <c r="P1350" s="21" t="n">
        <f aca="false">Assumptions!$D$14*(1+E1350)^4*L1350-Assumptions!$D$14*(1+E1350)^3*E1350*Assumptions!$D$16</f>
        <v>27.8601076299073</v>
      </c>
      <c r="Q1350" s="21" t="n">
        <f aca="false">Assumptions!$D$14*(1+E1350)^5*L1350-Assumptions!$D$14*(1+E1350)^4*E1350*Assumptions!$D$16</f>
        <v>30.3017307859954</v>
      </c>
      <c r="R1350" s="21" t="n">
        <f aca="false">M1350/(1+K1350)+N1350/(1+K1350)^2+O1350/(1+K1350)^3+P1350/(1+K1350)^4+Q1350/(1+K1350)^5</f>
        <v>95.263641182944</v>
      </c>
      <c r="S1350" s="21" t="n">
        <f aca="false">Q1350*(1+I1350)/(K1350-I1350)</f>
        <v>403.647447921054</v>
      </c>
      <c r="T1350" s="21" t="n">
        <f aca="false">R1350+S1350/(1+K1350)^5</f>
        <v>341.646440032287</v>
      </c>
      <c r="U1350" s="8" t="n">
        <f aca="false">(T1350-Assumptions!$D$17)/Assumptions!$D$18</f>
        <v>6.26585760129146</v>
      </c>
    </row>
    <row r="1351" customFormat="false" ht="15" hidden="false" customHeight="false" outlineLevel="0" collapsed="false">
      <c r="B1351" s="2" t="n">
        <v>1346</v>
      </c>
      <c r="C1351" s="27" t="n">
        <f aca="false">NORMSDIST('Random Draws'!C1351)</f>
        <v>0.767891278713827</v>
      </c>
      <c r="D1351" s="27" t="n">
        <f aca="false">NORMSDIST(Assumptions!$D$22*'Random Draws'!C1351+SQRT(1-Assumptions!$D$22^2)*'Random Draws'!D1351)</f>
        <v>0.559536654533069</v>
      </c>
      <c r="E1351" s="19" t="n">
        <f aca="false">IF(C1351&lt;(Assumptions!$E$6-Assumptions!$D$6)/(Assumptions!$F$6-Assumptions!$D$6),Assumptions!$D$6+SQRT(C1351*(Assumptions!$F$6-Assumptions!$D$6)*(Assumptions!$E$6-Assumptions!$D$6)),Assumptions!$F$6-SQRT((1-C1351)*(Assumptions!$F$6-Assumptions!$D$6)*(Assumptions!$F$6-Assumptions!$E$6)))</f>
        <v>0.105933247785695</v>
      </c>
      <c r="F1351" s="19" t="n">
        <f aca="false">IF(D1351&lt;(Assumptions!$E$7-Assumptions!$D$7)/(Assumptions!$F$7-Assumptions!$D$7),Assumptions!$D$7+SQRT(D1351*(Assumptions!$F$7-Assumptions!$D$7)*(Assumptions!$E$7-Assumptions!$D$7)),Assumptions!$F$7-SQRT((1-D1351)*(Assumptions!$F$7-Assumptions!$D$7)*(Assumptions!$F$7-Assumptions!$E$7)))</f>
        <v>0.417941521616181</v>
      </c>
      <c r="G1351" s="19" t="n">
        <f aca="false">MIN(Assumptions!$D$24,MAX(Assumptions!$D$23,Assumptions!$D$8+Assumptions!$E$8*'Random Draws'!E1351))</f>
        <v>0.090019035653456</v>
      </c>
      <c r="H1351" s="19" t="n">
        <f aca="false">IF('Random Draws'!F1351&lt;(Assumptions!$E$9-Assumptions!$D$9)/(Assumptions!$F$9-Assumptions!$D$9),Assumptions!$D$9+SQRT('Random Draws'!F1351*(Assumptions!$F$9-Assumptions!$D$9)*(Assumptions!$E$9-Assumptions!$D$9)),Assumptions!$F$9-SQRT((1-'Random Draws'!F1351)*(Assumptions!$F$9-Assumptions!$D$9)*(Assumptions!$F$9-Assumptions!$E$9)))</f>
        <v>0.286434122074755</v>
      </c>
      <c r="I1351" s="19" t="n">
        <f aca="false">IF('Random Draws'!G1351&lt;(Assumptions!$E$10-Assumptions!$D$10)/(Assumptions!$F$10-Assumptions!$D$10),Assumptions!$D$10+SQRT('Random Draws'!G1351*(Assumptions!$F$10-Assumptions!$D$10)*(Assumptions!$E$10-Assumptions!$D$10)),Assumptions!$F$10-SQRT((1-'Random Draws'!G1351)*(Assumptions!$F$10-Assumptions!$D$10)*(Assumptions!$F$10-Assumptions!$E$10)))</f>
        <v>0.0178624472669965</v>
      </c>
      <c r="J1351" s="19" t="n">
        <f aca="false">IF('Random Draws'!H1351&lt;(Assumptions!$E$11-Assumptions!$D$11)/(Assumptions!$F$11-Assumptions!$D$11),Assumptions!$D$11+SQRT('Random Draws'!H1351*(Assumptions!$F$11-Assumptions!$D$11)*(Assumptions!$E$11-Assumptions!$D$11)),Assumptions!$F$11-SQRT((1-'Random Draws'!H1351)*(Assumptions!$F$11-Assumptions!$D$11)*(Assumptions!$F$11-Assumptions!$E$11)))</f>
        <v>0.161440862140158</v>
      </c>
      <c r="K1351" s="19" t="n">
        <f aca="false">MAX(G1351,I1351+Assumptions!$D$21)</f>
        <v>0.090019035653456</v>
      </c>
      <c r="L1351" s="28" t="n">
        <f aca="false">(F1351-Assumptions!$D$15)*(1-H1351)+Assumptions!$D$15-J1351</f>
        <v>0.174024382523023</v>
      </c>
      <c r="M1351" s="21" t="n">
        <f aca="false">Assumptions!$D$14*(1+E1351)^1*L1351-Assumptions!$D$14*(1+E1351)^0*E1351*Assumptions!$D$16</f>
        <v>27.4457962029824</v>
      </c>
      <c r="N1351" s="21" t="n">
        <f aca="false">Assumptions!$D$14*(1+E1351)^2*L1351-Assumptions!$D$14*(1+E1351)^1*E1351*Assumptions!$D$16</f>
        <v>30.3532185328286</v>
      </c>
      <c r="O1351" s="21" t="n">
        <f aca="false">Assumptions!$D$14*(1+E1351)^3*L1351-Assumptions!$D$14*(1+E1351)^2*E1351*Assumptions!$D$16</f>
        <v>33.5686335527601</v>
      </c>
      <c r="P1351" s="21" t="n">
        <f aca="false">Assumptions!$D$14*(1+E1351)^4*L1351-Assumptions!$D$14*(1+E1351)^3*E1351*Assumptions!$D$16</f>
        <v>37.1246679287318</v>
      </c>
      <c r="Q1351" s="21" t="n">
        <f aca="false">Assumptions!$D$14*(1+E1351)^5*L1351-Assumptions!$D$14*(1+E1351)^4*E1351*Assumptions!$D$16</f>
        <v>41.0574045753878</v>
      </c>
      <c r="R1351" s="21" t="n">
        <f aca="false">M1351/(1+K1351)+N1351/(1+K1351)^2+O1351/(1+K1351)^3+P1351/(1+K1351)^4+Q1351/(1+K1351)^5</f>
        <v>129.626160063678</v>
      </c>
      <c r="S1351" s="21" t="n">
        <f aca="false">Q1351*(1+I1351)/(K1351-I1351)</f>
        <v>579.168045968449</v>
      </c>
      <c r="T1351" s="21" t="n">
        <f aca="false">R1351+S1351/(1+K1351)^5</f>
        <v>506.01278403565</v>
      </c>
      <c r="U1351" s="8" t="n">
        <f aca="false">(T1351-Assumptions!$D$17)/Assumptions!$D$18</f>
        <v>12.840511361426</v>
      </c>
    </row>
    <row r="1352" customFormat="false" ht="15" hidden="false" customHeight="false" outlineLevel="0" collapsed="false">
      <c r="B1352" s="2" t="n">
        <v>1347</v>
      </c>
      <c r="C1352" s="27" t="n">
        <f aca="false">NORMSDIST('Random Draws'!C1352)</f>
        <v>0.255326226170718</v>
      </c>
      <c r="D1352" s="27" t="n">
        <f aca="false">NORMSDIST(Assumptions!$D$22*'Random Draws'!C1352+SQRT(1-Assumptions!$D$22^2)*'Random Draws'!D1352)</f>
        <v>0.582365350006428</v>
      </c>
      <c r="E1352" s="19" t="n">
        <f aca="false">IF(C1352&lt;(Assumptions!$E$6-Assumptions!$D$6)/(Assumptions!$F$6-Assumptions!$D$6),Assumptions!$D$6+SQRT(C1352*(Assumptions!$F$6-Assumptions!$D$6)*(Assumptions!$E$6-Assumptions!$D$6)),Assumptions!$F$6-SQRT((1-C1352)*(Assumptions!$F$6-Assumptions!$D$6)*(Assumptions!$F$6-Assumptions!$E$6)))</f>
        <v>0.0757299752428348</v>
      </c>
      <c r="F1352" s="19" t="n">
        <f aca="false">IF(D1352&lt;(Assumptions!$E$7-Assumptions!$D$7)/(Assumptions!$F$7-Assumptions!$D$7),Assumptions!$D$7+SQRT(D1352*(Assumptions!$F$7-Assumptions!$D$7)*(Assumptions!$E$7-Assumptions!$D$7)),Assumptions!$F$7-SQRT((1-D1352)*(Assumptions!$F$7-Assumptions!$D$7)*(Assumptions!$F$7-Assumptions!$E$7)))</f>
        <v>0.419111691737241</v>
      </c>
      <c r="G1352" s="19" t="n">
        <f aca="false">MIN(Assumptions!$D$24,MAX(Assumptions!$D$23,Assumptions!$D$8+Assumptions!$E$8*'Random Draws'!E1352))</f>
        <v>0.103212980455868</v>
      </c>
      <c r="H1352" s="19" t="n">
        <f aca="false">IF('Random Draws'!F1352&lt;(Assumptions!$E$9-Assumptions!$D$9)/(Assumptions!$F$9-Assumptions!$D$9),Assumptions!$D$9+SQRT('Random Draws'!F1352*(Assumptions!$F$9-Assumptions!$D$9)*(Assumptions!$E$9-Assumptions!$D$9)),Assumptions!$F$9-SQRT((1-'Random Draws'!F1352)*(Assumptions!$F$9-Assumptions!$D$9)*(Assumptions!$F$9-Assumptions!$E$9)))</f>
        <v>0.274784212048913</v>
      </c>
      <c r="I1352" s="19" t="n">
        <f aca="false">IF('Random Draws'!G1352&lt;(Assumptions!$E$10-Assumptions!$D$10)/(Assumptions!$F$10-Assumptions!$D$10),Assumptions!$D$10+SQRT('Random Draws'!G1352*(Assumptions!$F$10-Assumptions!$D$10)*(Assumptions!$E$10-Assumptions!$D$10)),Assumptions!$F$10-SQRT((1-'Random Draws'!G1352)*(Assumptions!$F$10-Assumptions!$D$10)*(Assumptions!$F$10-Assumptions!$E$10)))</f>
        <v>0.0206136605164645</v>
      </c>
      <c r="J1352" s="19" t="n">
        <f aca="false">IF('Random Draws'!H1352&lt;(Assumptions!$E$11-Assumptions!$D$11)/(Assumptions!$F$11-Assumptions!$D$11),Assumptions!$D$11+SQRT('Random Draws'!H1352*(Assumptions!$F$11-Assumptions!$D$11)*(Assumptions!$E$11-Assumptions!$D$11)),Assumptions!$F$11-SQRT((1-'Random Draws'!H1352)*(Assumptions!$F$11-Assumptions!$D$11)*(Assumptions!$F$11-Assumptions!$E$11)))</f>
        <v>0.166010700521585</v>
      </c>
      <c r="K1352" s="19" t="n">
        <f aca="false">MAX(G1352,I1352+Assumptions!$D$21)</f>
        <v>0.103212980455868</v>
      </c>
      <c r="L1352" s="28" t="n">
        <f aca="false">(F1352-Assumptions!$D$15)*(1-H1352)+Assumptions!$D$15-J1352</f>
        <v>0.17365766280751</v>
      </c>
      <c r="M1352" s="21" t="n">
        <f aca="false">Assumptions!$D$14*(1+E1352)^1*L1352-Assumptions!$D$14*(1+E1352)^0*E1352*Assumptions!$D$16</f>
        <v>26.7578438380281</v>
      </c>
      <c r="N1352" s="21" t="n">
        <f aca="false">Assumptions!$D$14*(1+E1352)^2*L1352-Assumptions!$D$14*(1+E1352)^1*E1352*Assumptions!$D$16</f>
        <v>28.7842146894336</v>
      </c>
      <c r="O1352" s="21" t="n">
        <f aca="false">Assumptions!$D$14*(1+E1352)^3*L1352-Assumptions!$D$14*(1+E1352)^2*E1352*Assumptions!$D$16</f>
        <v>30.9640425552489</v>
      </c>
      <c r="P1352" s="21" t="n">
        <f aca="false">Assumptions!$D$14*(1+E1352)^4*L1352-Assumptions!$D$14*(1+E1352)^3*E1352*Assumptions!$D$16</f>
        <v>33.3089487313759</v>
      </c>
      <c r="Q1352" s="21" t="n">
        <f aca="false">Assumptions!$D$14*(1+E1352)^5*L1352-Assumptions!$D$14*(1+E1352)^4*E1352*Assumptions!$D$16</f>
        <v>35.8314345941679</v>
      </c>
      <c r="R1352" s="21" t="n">
        <f aca="false">M1352/(1+K1352)+N1352/(1+K1352)^2+O1352/(1+K1352)^3+P1352/(1+K1352)^4+Q1352/(1+K1352)^5</f>
        <v>115.378775500232</v>
      </c>
      <c r="S1352" s="21" t="n">
        <f aca="false">Q1352*(1+I1352)/(K1352-I1352)</f>
        <v>442.740347614708</v>
      </c>
      <c r="T1352" s="21" t="n">
        <f aca="false">R1352+S1352/(1+K1352)^5</f>
        <v>386.305774274891</v>
      </c>
      <c r="U1352" s="8" t="n">
        <f aca="false">(T1352-Assumptions!$D$17)/Assumptions!$D$18</f>
        <v>8.05223097099566</v>
      </c>
    </row>
    <row r="1353" customFormat="false" ht="15" hidden="false" customHeight="false" outlineLevel="0" collapsed="false">
      <c r="B1353" s="2" t="n">
        <v>1348</v>
      </c>
      <c r="C1353" s="27" t="n">
        <f aca="false">NORMSDIST('Random Draws'!C1353)</f>
        <v>0.978940131999366</v>
      </c>
      <c r="D1353" s="27" t="n">
        <f aca="false">NORMSDIST(Assumptions!$D$22*'Random Draws'!C1353+SQRT(1-Assumptions!$D$22^2)*'Random Draws'!D1353)</f>
        <v>0.217204857279092</v>
      </c>
      <c r="E1353" s="19" t="n">
        <f aca="false">IF(C1353&lt;(Assumptions!$E$6-Assumptions!$D$6)/(Assumptions!$F$6-Assumptions!$D$6),Assumptions!$D$6+SQRT(C1353*(Assumptions!$F$6-Assumptions!$D$6)*(Assumptions!$E$6-Assumptions!$D$6)),Assumptions!$F$6-SQRT((1-C1353)*(Assumptions!$F$6-Assumptions!$D$6)*(Assumptions!$F$6-Assumptions!$E$6)))</f>
        <v>0.129738453332798</v>
      </c>
      <c r="F1353" s="19" t="n">
        <f aca="false">IF(D1353&lt;(Assumptions!$E$7-Assumptions!$D$7)/(Assumptions!$F$7-Assumptions!$D$7),Assumptions!$D$7+SQRT(D1353*(Assumptions!$F$7-Assumptions!$D$7)*(Assumptions!$E$7-Assumptions!$D$7)),Assumptions!$F$7-SQRT((1-D1353)*(Assumptions!$F$7-Assumptions!$D$7)*(Assumptions!$F$7-Assumptions!$E$7)))</f>
        <v>0.396100265146873</v>
      </c>
      <c r="G1353" s="19" t="n">
        <f aca="false">MIN(Assumptions!$D$24,MAX(Assumptions!$D$23,Assumptions!$D$8+Assumptions!$E$8*'Random Draws'!E1353))</f>
        <v>0.082527898780731</v>
      </c>
      <c r="H1353" s="19" t="n">
        <f aca="false">IF('Random Draws'!F1353&lt;(Assumptions!$E$9-Assumptions!$D$9)/(Assumptions!$F$9-Assumptions!$D$9),Assumptions!$D$9+SQRT('Random Draws'!F1353*(Assumptions!$F$9-Assumptions!$D$9)*(Assumptions!$E$9-Assumptions!$D$9)),Assumptions!$F$9-SQRT((1-'Random Draws'!F1353)*(Assumptions!$F$9-Assumptions!$D$9)*(Assumptions!$F$9-Assumptions!$E$9)))</f>
        <v>0.309343775568964</v>
      </c>
      <c r="I1353" s="19" t="n">
        <f aca="false">IF('Random Draws'!G1353&lt;(Assumptions!$E$10-Assumptions!$D$10)/(Assumptions!$F$10-Assumptions!$D$10),Assumptions!$D$10+SQRT('Random Draws'!G1353*(Assumptions!$F$10-Assumptions!$D$10)*(Assumptions!$E$10-Assumptions!$D$10)),Assumptions!$F$10-SQRT((1-'Random Draws'!G1353)*(Assumptions!$F$10-Assumptions!$D$10)*(Assumptions!$F$10-Assumptions!$E$10)))</f>
        <v>0.0177305821723545</v>
      </c>
      <c r="J1353" s="19" t="n">
        <f aca="false">IF('Random Draws'!H1353&lt;(Assumptions!$E$11-Assumptions!$D$11)/(Assumptions!$F$11-Assumptions!$D$11),Assumptions!$D$11+SQRT('Random Draws'!H1353*(Assumptions!$F$11-Assumptions!$D$11)*(Assumptions!$E$11-Assumptions!$D$11)),Assumptions!$F$11-SQRT((1-'Random Draws'!H1353)*(Assumptions!$F$11-Assumptions!$D$11)*(Assumptions!$F$11-Assumptions!$E$11)))</f>
        <v>0.178873284217409</v>
      </c>
      <c r="K1353" s="19" t="n">
        <f aca="false">MAX(G1353,I1353+Assumptions!$D$21)</f>
        <v>0.082527898780731</v>
      </c>
      <c r="L1353" s="28" t="n">
        <f aca="false">(F1353-Assumptions!$D$15)*(1-H1353)+Assumptions!$D$15-J1353</f>
        <v>0.134910520229028</v>
      </c>
      <c r="M1353" s="21" t="n">
        <f aca="false">Assumptions!$D$14*(1+E1353)^1*L1353-Assumptions!$D$14*(1+E1353)^0*E1353*Assumptions!$D$16</f>
        <v>21.5356100849728</v>
      </c>
      <c r="N1353" s="21" t="n">
        <f aca="false">Assumptions!$D$14*(1+E1353)^2*L1353-Assumptions!$D$14*(1+E1353)^1*E1353*Assumptions!$D$16</f>
        <v>24.3296068289753</v>
      </c>
      <c r="O1353" s="21" t="n">
        <f aca="false">Assumptions!$D$14*(1+E1353)^3*L1353-Assumptions!$D$14*(1+E1353)^2*E1353*Assumptions!$D$16</f>
        <v>27.4860923891617</v>
      </c>
      <c r="P1353" s="21" t="n">
        <f aca="false">Assumptions!$D$14*(1+E1353)^4*L1353-Assumptions!$D$14*(1+E1353)^3*E1353*Assumptions!$D$16</f>
        <v>31.0520955038939</v>
      </c>
      <c r="Q1353" s="21" t="n">
        <f aca="false">Assumptions!$D$14*(1+E1353)^5*L1353-Assumptions!$D$14*(1+E1353)^4*E1353*Assumptions!$D$16</f>
        <v>35.0807463473114</v>
      </c>
      <c r="R1353" s="21" t="n">
        <f aca="false">M1353/(1+K1353)+N1353/(1+K1353)^2+O1353/(1+K1353)^3+P1353/(1+K1353)^4+Q1353/(1+K1353)^5</f>
        <v>108.531741254571</v>
      </c>
      <c r="S1353" s="21" t="n">
        <f aca="false">Q1353*(1+I1353)/(K1353-I1353)</f>
        <v>550.991156298509</v>
      </c>
      <c r="T1353" s="21" t="n">
        <f aca="false">R1353+S1353/(1+K1353)^5</f>
        <v>479.169054902732</v>
      </c>
      <c r="U1353" s="8" t="n">
        <f aca="false">(T1353-Assumptions!$D$17)/Assumptions!$D$18</f>
        <v>11.7667621961093</v>
      </c>
    </row>
    <row r="1354" customFormat="false" ht="15" hidden="false" customHeight="false" outlineLevel="0" collapsed="false">
      <c r="B1354" s="2" t="n">
        <v>1349</v>
      </c>
      <c r="C1354" s="27" t="n">
        <f aca="false">NORMSDIST('Random Draws'!C1354)</f>
        <v>0.637317527045089</v>
      </c>
      <c r="D1354" s="27" t="n">
        <f aca="false">NORMSDIST(Assumptions!$D$22*'Random Draws'!C1354+SQRT(1-Assumptions!$D$22^2)*'Random Draws'!D1354)</f>
        <v>0.768621905427366</v>
      </c>
      <c r="E1354" s="19" t="n">
        <f aca="false">IF(C1354&lt;(Assumptions!$E$6-Assumptions!$D$6)/(Assumptions!$F$6-Assumptions!$D$6),Assumptions!$D$6+SQRT(C1354*(Assumptions!$F$6-Assumptions!$D$6)*(Assumptions!$E$6-Assumptions!$D$6)),Assumptions!$F$6-SQRT((1-C1354)*(Assumptions!$F$6-Assumptions!$D$6)*(Assumptions!$F$6-Assumptions!$E$6)))</f>
        <v>0.0974158202524158</v>
      </c>
      <c r="F1354" s="19" t="n">
        <f aca="false">IF(D1354&lt;(Assumptions!$E$7-Assumptions!$D$7)/(Assumptions!$F$7-Assumptions!$D$7),Assumptions!$D$7+SQRT(D1354*(Assumptions!$F$7-Assumptions!$D$7)*(Assumptions!$E$7-Assumptions!$D$7)),Assumptions!$F$7-SQRT((1-D1354)*(Assumptions!$F$7-Assumptions!$D$7)*(Assumptions!$F$7-Assumptions!$E$7)))</f>
        <v>0.429577765067462</v>
      </c>
      <c r="G1354" s="19" t="n">
        <f aca="false">MIN(Assumptions!$D$24,MAX(Assumptions!$D$23,Assumptions!$D$8+Assumptions!$E$8*'Random Draws'!E1354))</f>
        <v>0.083918866303082</v>
      </c>
      <c r="H1354" s="19" t="n">
        <f aca="false">IF('Random Draws'!F1354&lt;(Assumptions!$E$9-Assumptions!$D$9)/(Assumptions!$F$9-Assumptions!$D$9),Assumptions!$D$9+SQRT('Random Draws'!F1354*(Assumptions!$F$9-Assumptions!$D$9)*(Assumptions!$E$9-Assumptions!$D$9)),Assumptions!$F$9-SQRT((1-'Random Draws'!F1354)*(Assumptions!$F$9-Assumptions!$D$9)*(Assumptions!$F$9-Assumptions!$E$9)))</f>
        <v>0.307735503158478</v>
      </c>
      <c r="I1354" s="19" t="n">
        <f aca="false">IF('Random Draws'!G1354&lt;(Assumptions!$E$10-Assumptions!$D$10)/(Assumptions!$F$10-Assumptions!$D$10),Assumptions!$D$10+SQRT('Random Draws'!G1354*(Assumptions!$F$10-Assumptions!$D$10)*(Assumptions!$E$10-Assumptions!$D$10)),Assumptions!$F$10-SQRT((1-'Random Draws'!G1354)*(Assumptions!$F$10-Assumptions!$D$10)*(Assumptions!$F$10-Assumptions!$E$10)))</f>
        <v>0.0164255832274841</v>
      </c>
      <c r="J1354" s="19" t="n">
        <f aca="false">IF('Random Draws'!H1354&lt;(Assumptions!$E$11-Assumptions!$D$11)/(Assumptions!$F$11-Assumptions!$D$11),Assumptions!$D$11+SQRT('Random Draws'!H1354*(Assumptions!$F$11-Assumptions!$D$11)*(Assumptions!$E$11-Assumptions!$D$11)),Assumptions!$F$11-SQRT((1-'Random Draws'!H1354)*(Assumptions!$F$11-Assumptions!$D$11)*(Assumptions!$F$11-Assumptions!$E$11)))</f>
        <v>0.203281872286168</v>
      </c>
      <c r="K1354" s="19" t="n">
        <f aca="false">MAX(G1354,I1354+Assumptions!$D$21)</f>
        <v>0.083918866303082</v>
      </c>
      <c r="L1354" s="28" t="n">
        <f aca="false">(F1354-Assumptions!$D$15)*(1-H1354)+Assumptions!$D$15-J1354</f>
        <v>0.134105178513166</v>
      </c>
      <c r="M1354" s="21" t="n">
        <f aca="false">Assumptions!$D$14*(1+E1354)^1*L1354-Assumptions!$D$14*(1+E1354)^0*E1354*Assumptions!$D$16</f>
        <v>20.9157671312298</v>
      </c>
      <c r="N1354" s="21" t="n">
        <f aca="false">Assumptions!$D$14*(1+E1354)^2*L1354-Assumptions!$D$14*(1+E1354)^1*E1354*Assumptions!$D$16</f>
        <v>22.9532937425271</v>
      </c>
      <c r="O1354" s="21" t="n">
        <f aca="false">Assumptions!$D$14*(1+E1354)^3*L1354-Assumptions!$D$14*(1+E1354)^2*E1354*Assumptions!$D$16</f>
        <v>25.18930767995</v>
      </c>
      <c r="P1354" s="21" t="n">
        <f aca="false">Assumptions!$D$14*(1+E1354)^4*L1354-Assumptions!$D$14*(1+E1354)^3*E1354*Assumptions!$D$16</f>
        <v>27.6431447491828</v>
      </c>
      <c r="Q1354" s="21" t="n">
        <f aca="false">Assumptions!$D$14*(1+E1354)^5*L1354-Assumptions!$D$14*(1+E1354)^4*E1354*Assumptions!$D$16</f>
        <v>30.3360243692807</v>
      </c>
      <c r="R1354" s="21" t="n">
        <f aca="false">M1354/(1+K1354)+N1354/(1+K1354)^2+O1354/(1+K1354)^3+P1354/(1+K1354)^4+Q1354/(1+K1354)^5</f>
        <v>98.9150593823482</v>
      </c>
      <c r="S1354" s="21" t="n">
        <f aca="false">Q1354*(1+I1354)/(K1354-I1354)</f>
        <v>456.850072440726</v>
      </c>
      <c r="T1354" s="21" t="n">
        <f aca="false">R1354+S1354/(1+K1354)^5</f>
        <v>404.259361659153</v>
      </c>
      <c r="U1354" s="8" t="n">
        <f aca="false">(T1354-Assumptions!$D$17)/Assumptions!$D$18</f>
        <v>8.77037446636612</v>
      </c>
    </row>
    <row r="1355" customFormat="false" ht="15" hidden="false" customHeight="false" outlineLevel="0" collapsed="false">
      <c r="B1355" s="2" t="n">
        <v>1350</v>
      </c>
      <c r="C1355" s="27" t="n">
        <f aca="false">NORMSDIST('Random Draws'!C1355)</f>
        <v>0.645110979339789</v>
      </c>
      <c r="D1355" s="27" t="n">
        <f aca="false">NORMSDIST(Assumptions!$D$22*'Random Draws'!C1355+SQRT(1-Assumptions!$D$22^2)*'Random Draws'!D1355)</f>
        <v>0.34661762174553</v>
      </c>
      <c r="E1355" s="19" t="n">
        <f aca="false">IF(C1355&lt;(Assumptions!$E$6-Assumptions!$D$6)/(Assumptions!$F$6-Assumptions!$D$6),Assumptions!$D$6+SQRT(C1355*(Assumptions!$F$6-Assumptions!$D$6)*(Assumptions!$E$6-Assumptions!$D$6)),Assumptions!$F$6-SQRT((1-C1355)*(Assumptions!$F$6-Assumptions!$D$6)*(Assumptions!$F$6-Assumptions!$E$6)))</f>
        <v>0.097875837061123</v>
      </c>
      <c r="F1355" s="19" t="n">
        <f aca="false">IF(D1355&lt;(Assumptions!$E$7-Assumptions!$D$7)/(Assumptions!$F$7-Assumptions!$D$7),Assumptions!$D$7+SQRT(D1355*(Assumptions!$F$7-Assumptions!$D$7)*(Assumptions!$E$7-Assumptions!$D$7)),Assumptions!$F$7-SQRT((1-D1355)*(Assumptions!$F$7-Assumptions!$D$7)*(Assumptions!$F$7-Assumptions!$E$7)))</f>
        <v>0.405603790746748</v>
      </c>
      <c r="G1355" s="19" t="n">
        <f aca="false">MIN(Assumptions!$D$24,MAX(Assumptions!$D$23,Assumptions!$D$8+Assumptions!$E$8*'Random Draws'!E1355))</f>
        <v>0.090089746973311</v>
      </c>
      <c r="H1355" s="19" t="n">
        <f aca="false">IF('Random Draws'!F1355&lt;(Assumptions!$E$9-Assumptions!$D$9)/(Assumptions!$F$9-Assumptions!$D$9),Assumptions!$D$9+SQRT('Random Draws'!F1355*(Assumptions!$F$9-Assumptions!$D$9)*(Assumptions!$E$9-Assumptions!$D$9)),Assumptions!$F$9-SQRT((1-'Random Draws'!F1355)*(Assumptions!$F$9-Assumptions!$D$9)*(Assumptions!$F$9-Assumptions!$E$9)))</f>
        <v>0.255530779425412</v>
      </c>
      <c r="I1355" s="19" t="n">
        <f aca="false">IF('Random Draws'!G1355&lt;(Assumptions!$E$10-Assumptions!$D$10)/(Assumptions!$F$10-Assumptions!$D$10),Assumptions!$D$10+SQRT('Random Draws'!G1355*(Assumptions!$F$10-Assumptions!$D$10)*(Assumptions!$E$10-Assumptions!$D$10)),Assumptions!$F$10-SQRT((1-'Random Draws'!G1355)*(Assumptions!$F$10-Assumptions!$D$10)*(Assumptions!$F$10-Assumptions!$E$10)))</f>
        <v>0.0219649380446421</v>
      </c>
      <c r="J1355" s="19" t="n">
        <f aca="false">IF('Random Draws'!H1355&lt;(Assumptions!$E$11-Assumptions!$D$11)/(Assumptions!$F$11-Assumptions!$D$11),Assumptions!$D$11+SQRT('Random Draws'!H1355*(Assumptions!$F$11-Assumptions!$D$11)*(Assumptions!$E$11-Assumptions!$D$11)),Assumptions!$F$11-SQRT((1-'Random Draws'!H1355)*(Assumptions!$F$11-Assumptions!$D$11)*(Assumptions!$F$11-Assumptions!$E$11)))</f>
        <v>0.169615892848697</v>
      </c>
      <c r="K1355" s="19" t="n">
        <f aca="false">MAX(G1355,I1355+Assumptions!$D$21)</f>
        <v>0.090089746973311</v>
      </c>
      <c r="L1355" s="28" t="n">
        <f aca="false">(F1355-Assumptions!$D$15)*(1-H1355)+Assumptions!$D$15-J1355</f>
        <v>0.165562646435937</v>
      </c>
      <c r="M1355" s="21" t="n">
        <f aca="false">Assumptions!$D$14*(1+E1355)^1*L1355-Assumptions!$D$14*(1+E1355)^0*E1355*Assumptions!$D$16</f>
        <v>25.9304883198609</v>
      </c>
      <c r="N1355" s="21" t="n">
        <f aca="false">Assumptions!$D$14*(1+E1355)^2*L1355-Assumptions!$D$14*(1+E1355)^1*E1355*Assumptions!$D$16</f>
        <v>28.4684565695709</v>
      </c>
      <c r="O1355" s="21" t="n">
        <f aca="false">Assumptions!$D$14*(1+E1355)^3*L1355-Assumptions!$D$14*(1+E1355)^2*E1355*Assumptions!$D$16</f>
        <v>31.2548305861559</v>
      </c>
      <c r="P1355" s="21" t="n">
        <f aca="false">Assumptions!$D$14*(1+E1355)^4*L1355-Assumptions!$D$14*(1+E1355)^3*E1355*Assumptions!$D$16</f>
        <v>34.3139232919795</v>
      </c>
      <c r="Q1355" s="21" t="n">
        <f aca="false">Assumptions!$D$14*(1+E1355)^5*L1355-Assumptions!$D$14*(1+E1355)^4*E1355*Assumptions!$D$16</f>
        <v>37.6724272570332</v>
      </c>
      <c r="R1355" s="21" t="n">
        <f aca="false">M1355/(1+K1355)+N1355/(1+K1355)^2+O1355/(1+K1355)^3+P1355/(1+K1355)^4+Q1355/(1+K1355)^5</f>
        <v>120.648628113031</v>
      </c>
      <c r="S1355" s="21" t="n">
        <f aca="false">Q1355*(1+I1355)/(K1355-I1355)</f>
        <v>565.137728724305</v>
      </c>
      <c r="T1355" s="21" t="n">
        <f aca="false">R1355+S1355/(1+K1355)^5</f>
        <v>487.798201328671</v>
      </c>
      <c r="U1355" s="8" t="n">
        <f aca="false">(T1355-Assumptions!$D$17)/Assumptions!$D$18</f>
        <v>12.1119280531468</v>
      </c>
    </row>
    <row r="1356" customFormat="false" ht="15" hidden="false" customHeight="false" outlineLevel="0" collapsed="false">
      <c r="B1356" s="2" t="n">
        <v>1351</v>
      </c>
      <c r="C1356" s="27" t="n">
        <f aca="false">NORMSDIST('Random Draws'!C1356)</f>
        <v>0.00162200993926431</v>
      </c>
      <c r="D1356" s="27" t="n">
        <f aca="false">NORMSDIST(Assumptions!$D$22*'Random Draws'!C1356+SQRT(1-Assumptions!$D$22^2)*'Random Draws'!D1356)</f>
        <v>0.177543967182091</v>
      </c>
      <c r="E1356" s="19" t="n">
        <f aca="false">IF(C1356&lt;(Assumptions!$E$6-Assumptions!$D$6)/(Assumptions!$F$6-Assumptions!$D$6),Assumptions!$D$6+SQRT(C1356*(Assumptions!$F$6-Assumptions!$D$6)*(Assumptions!$E$6-Assumptions!$D$6)),Assumptions!$F$6-SQRT((1-C1356)*(Assumptions!$F$6-Assumptions!$D$6)*(Assumptions!$F$6-Assumptions!$E$6)))</f>
        <v>0.0428478148985356</v>
      </c>
      <c r="F1356" s="19" t="n">
        <f aca="false">IF(D1356&lt;(Assumptions!$E$7-Assumptions!$D$7)/(Assumptions!$F$7-Assumptions!$D$7),Assumptions!$D$7+SQRT(D1356*(Assumptions!$F$7-Assumptions!$D$7)*(Assumptions!$E$7-Assumptions!$D$7)),Assumptions!$F$7-SQRT((1-D1356)*(Assumptions!$F$7-Assumptions!$D$7)*(Assumptions!$F$7-Assumptions!$E$7)))</f>
        <v>0.392638379296352</v>
      </c>
      <c r="G1356" s="19" t="n">
        <f aca="false">MIN(Assumptions!$D$24,MAX(Assumptions!$D$23,Assumptions!$D$8+Assumptions!$E$8*'Random Draws'!E1356))</f>
        <v>0.085710309374159</v>
      </c>
      <c r="H1356" s="19" t="n">
        <f aca="false">IF('Random Draws'!F1356&lt;(Assumptions!$E$9-Assumptions!$D$9)/(Assumptions!$F$9-Assumptions!$D$9),Assumptions!$D$9+SQRT('Random Draws'!F1356*(Assumptions!$F$9-Assumptions!$D$9)*(Assumptions!$E$9-Assumptions!$D$9)),Assumptions!$F$9-SQRT((1-'Random Draws'!F1356)*(Assumptions!$F$9-Assumptions!$D$9)*(Assumptions!$F$9-Assumptions!$E$9)))</f>
        <v>0.298470681958054</v>
      </c>
      <c r="I1356" s="19" t="n">
        <f aca="false">IF('Random Draws'!G1356&lt;(Assumptions!$E$10-Assumptions!$D$10)/(Assumptions!$F$10-Assumptions!$D$10),Assumptions!$D$10+SQRT('Random Draws'!G1356*(Assumptions!$F$10-Assumptions!$D$10)*(Assumptions!$E$10-Assumptions!$D$10)),Assumptions!$F$10-SQRT((1-'Random Draws'!G1356)*(Assumptions!$F$10-Assumptions!$D$10)*(Assumptions!$F$10-Assumptions!$E$10)))</f>
        <v>0.016698308193197</v>
      </c>
      <c r="J1356" s="19" t="n">
        <f aca="false">IF('Random Draws'!H1356&lt;(Assumptions!$E$11-Assumptions!$D$11)/(Assumptions!$F$11-Assumptions!$D$11),Assumptions!$D$11+SQRT('Random Draws'!H1356*(Assumptions!$F$11-Assumptions!$D$11)*(Assumptions!$E$11-Assumptions!$D$11)),Assumptions!$F$11-SQRT((1-'Random Draws'!H1356)*(Assumptions!$F$11-Assumptions!$D$11)*(Assumptions!$F$11-Assumptions!$E$11)))</f>
        <v>0.174809209516451</v>
      </c>
      <c r="K1356" s="19" t="n">
        <f aca="false">MAX(G1356,I1356+Assumptions!$D$21)</f>
        <v>0.085710309374159</v>
      </c>
      <c r="L1356" s="28" t="n">
        <f aca="false">(F1356-Assumptions!$D$15)*(1-H1356)+Assumptions!$D$15-J1356</f>
        <v>0.139439313602961</v>
      </c>
      <c r="M1356" s="21" t="n">
        <f aca="false">Assumptions!$D$14*(1+E1356)^1*L1356-Assumptions!$D$14*(1+E1356)^0*E1356*Assumptions!$D$16</f>
        <v>20.8986396129522</v>
      </c>
      <c r="N1356" s="21" t="n">
        <f aca="false">Assumptions!$D$14*(1+E1356)^2*L1356-Assumptions!$D$14*(1+E1356)^1*E1356*Assumptions!$D$16</f>
        <v>21.7941006547192</v>
      </c>
      <c r="O1356" s="21" t="n">
        <f aca="false">Assumptions!$D$14*(1+E1356)^3*L1356-Assumptions!$D$14*(1+E1356)^2*E1356*Assumptions!$D$16</f>
        <v>22.7279302454527</v>
      </c>
      <c r="P1356" s="21" t="n">
        <f aca="false">Assumptions!$D$14*(1+E1356)^4*L1356-Assumptions!$D$14*(1+E1356)^3*E1356*Assumptions!$D$16</f>
        <v>23.7017723936367</v>
      </c>
      <c r="Q1356" s="21" t="n">
        <f aca="false">Assumptions!$D$14*(1+E1356)^5*L1356-Assumptions!$D$14*(1+E1356)^4*E1356*Assumptions!$D$16</f>
        <v>24.7173415499264</v>
      </c>
      <c r="R1356" s="21" t="n">
        <f aca="false">M1356/(1+K1356)+N1356/(1+K1356)^2+O1356/(1+K1356)^3+P1356/(1+K1356)^4+Q1356/(1+K1356)^5</f>
        <v>88.939025033165</v>
      </c>
      <c r="S1356" s="21" t="n">
        <f aca="false">Q1356*(1+I1356)/(K1356-I1356)</f>
        <v>364.140713307936</v>
      </c>
      <c r="T1356" s="21" t="n">
        <f aca="false">R1356+S1356/(1+K1356)^5</f>
        <v>330.317995238108</v>
      </c>
      <c r="U1356" s="8" t="n">
        <f aca="false">(T1356-Assumptions!$D$17)/Assumptions!$D$18</f>
        <v>5.81271980952431</v>
      </c>
    </row>
    <row r="1357" customFormat="false" ht="15" hidden="false" customHeight="false" outlineLevel="0" collapsed="false">
      <c r="B1357" s="2" t="n">
        <v>1352</v>
      </c>
      <c r="C1357" s="27" t="n">
        <f aca="false">NORMSDIST('Random Draws'!C1357)</f>
        <v>0.965229239268503</v>
      </c>
      <c r="D1357" s="27" t="n">
        <f aca="false">NORMSDIST(Assumptions!$D$22*'Random Draws'!C1357+SQRT(1-Assumptions!$D$22^2)*'Random Draws'!D1357)</f>
        <v>0.758774837132999</v>
      </c>
      <c r="E1357" s="19" t="n">
        <f aca="false">IF(C1357&lt;(Assumptions!$E$6-Assumptions!$D$6)/(Assumptions!$F$6-Assumptions!$D$6),Assumptions!$D$6+SQRT(C1357*(Assumptions!$F$6-Assumptions!$D$6)*(Assumptions!$E$6-Assumptions!$D$6)),Assumptions!$F$6-SQRT((1-C1357)*(Assumptions!$F$6-Assumptions!$D$6)*(Assumptions!$F$6-Assumptions!$E$6)))</f>
        <v>0.126814636764295</v>
      </c>
      <c r="F1357" s="19" t="n">
        <f aca="false">IF(D1357&lt;(Assumptions!$E$7-Assumptions!$D$7)/(Assumptions!$F$7-Assumptions!$D$7),Assumptions!$D$7+SQRT(D1357*(Assumptions!$F$7-Assumptions!$D$7)*(Assumptions!$E$7-Assumptions!$D$7)),Assumptions!$F$7-SQRT((1-D1357)*(Assumptions!$F$7-Assumptions!$D$7)*(Assumptions!$F$7-Assumptions!$E$7)))</f>
        <v>0.428937149978342</v>
      </c>
      <c r="G1357" s="19" t="n">
        <f aca="false">MIN(Assumptions!$D$24,MAX(Assumptions!$D$23,Assumptions!$D$8+Assumptions!$E$8*'Random Draws'!E1357))</f>
        <v>0.09934633544718</v>
      </c>
      <c r="H1357" s="19" t="n">
        <f aca="false">IF('Random Draws'!F1357&lt;(Assumptions!$E$9-Assumptions!$D$9)/(Assumptions!$F$9-Assumptions!$D$9),Assumptions!$D$9+SQRT('Random Draws'!F1357*(Assumptions!$F$9-Assumptions!$D$9)*(Assumptions!$E$9-Assumptions!$D$9)),Assumptions!$F$9-SQRT((1-'Random Draws'!F1357)*(Assumptions!$F$9-Assumptions!$D$9)*(Assumptions!$F$9-Assumptions!$E$9)))</f>
        <v>0.338210850010221</v>
      </c>
      <c r="I1357" s="19" t="n">
        <f aca="false">IF('Random Draws'!G1357&lt;(Assumptions!$E$10-Assumptions!$D$10)/(Assumptions!$F$10-Assumptions!$D$10),Assumptions!$D$10+SQRT('Random Draws'!G1357*(Assumptions!$F$10-Assumptions!$D$10)*(Assumptions!$E$10-Assumptions!$D$10)),Assumptions!$F$10-SQRT((1-'Random Draws'!G1357)*(Assumptions!$F$10-Assumptions!$D$10)*(Assumptions!$F$10-Assumptions!$E$10)))</f>
        <v>0.020943482986514</v>
      </c>
      <c r="J1357" s="19" t="n">
        <f aca="false">IF('Random Draws'!H1357&lt;(Assumptions!$E$11-Assumptions!$D$11)/(Assumptions!$F$11-Assumptions!$D$11),Assumptions!$D$11+SQRT('Random Draws'!H1357*(Assumptions!$F$11-Assumptions!$D$11)*(Assumptions!$E$11-Assumptions!$D$11)),Assumptions!$F$11-SQRT((1-'Random Draws'!H1357)*(Assumptions!$F$11-Assumptions!$D$11)*(Assumptions!$F$11-Assumptions!$E$11)))</f>
        <v>0.16787995586886</v>
      </c>
      <c r="K1357" s="19" t="n">
        <f aca="false">MAX(G1357,I1357+Assumptions!$D$21)</f>
        <v>0.09934633544718</v>
      </c>
      <c r="L1357" s="28" t="n">
        <f aca="false">(F1357-Assumptions!$D$15)*(1-H1357)+Assumptions!$D$15-J1357</f>
        <v>0.159953406515674</v>
      </c>
      <c r="M1357" s="21" t="n">
        <f aca="false">Assumptions!$D$14*(1+E1357)^1*L1357-Assumptions!$D$14*(1+E1357)^0*E1357*Assumptions!$D$16</f>
        <v>25.5828430810901</v>
      </c>
      <c r="N1357" s="21" t="n">
        <f aca="false">Assumptions!$D$14*(1+E1357)^2*L1357-Assumptions!$D$14*(1+E1357)^1*E1357*Assumptions!$D$16</f>
        <v>28.8271220338165</v>
      </c>
      <c r="O1357" s="21" t="n">
        <f aca="false">Assumptions!$D$14*(1+E1357)^3*L1357-Assumptions!$D$14*(1+E1357)^2*E1357*Assumptions!$D$16</f>
        <v>32.482823043495</v>
      </c>
      <c r="P1357" s="21" t="n">
        <f aca="false">Assumptions!$D$14*(1+E1357)^4*L1357-Assumptions!$D$14*(1+E1357)^3*E1357*Assumptions!$D$16</f>
        <v>36.6021204488347</v>
      </c>
      <c r="Q1357" s="21" t="n">
        <f aca="false">Assumptions!$D$14*(1+E1357)^5*L1357-Assumptions!$D$14*(1+E1357)^4*E1357*Assumptions!$D$16</f>
        <v>41.2438050583566</v>
      </c>
      <c r="R1357" s="21" t="n">
        <f aca="false">M1357/(1+K1357)+N1357/(1+K1357)^2+O1357/(1+K1357)^3+P1357/(1+K1357)^4+Q1357/(1+K1357)^5</f>
        <v>122.3163870358</v>
      </c>
      <c r="S1357" s="21" t="n">
        <f aca="false">Q1357*(1+I1357)/(K1357-I1357)</f>
        <v>537.067117666674</v>
      </c>
      <c r="T1357" s="21" t="n">
        <f aca="false">R1357+S1357/(1+K1357)^5</f>
        <v>456.785407120593</v>
      </c>
      <c r="U1357" s="8" t="n">
        <f aca="false">(T1357-Assumptions!$D$17)/Assumptions!$D$18</f>
        <v>10.8714162848237</v>
      </c>
    </row>
    <row r="1358" customFormat="false" ht="15" hidden="false" customHeight="false" outlineLevel="0" collapsed="false">
      <c r="B1358" s="2" t="n">
        <v>1353</v>
      </c>
      <c r="C1358" s="27" t="n">
        <f aca="false">NORMSDIST('Random Draws'!C1358)</f>
        <v>0.906182830797939</v>
      </c>
      <c r="D1358" s="27" t="n">
        <f aca="false">NORMSDIST(Assumptions!$D$22*'Random Draws'!C1358+SQRT(1-Assumptions!$D$22^2)*'Random Draws'!D1358)</f>
        <v>0.928931305351371</v>
      </c>
      <c r="E1358" s="19" t="n">
        <f aca="false">IF(C1358&lt;(Assumptions!$E$6-Assumptions!$D$6)/(Assumptions!$F$6-Assumptions!$D$6),Assumptions!$D$6+SQRT(C1358*(Assumptions!$F$6-Assumptions!$D$6)*(Assumptions!$E$6-Assumptions!$D$6)),Assumptions!$F$6-SQRT((1-C1358)*(Assumptions!$F$6-Assumptions!$D$6)*(Assumptions!$F$6-Assumptions!$E$6)))</f>
        <v>0.118341610262757</v>
      </c>
      <c r="F1358" s="19" t="n">
        <f aca="false">IF(D1358&lt;(Assumptions!$E$7-Assumptions!$D$7)/(Assumptions!$F$7-Assumptions!$D$7),Assumptions!$D$7+SQRT(D1358*(Assumptions!$F$7-Assumptions!$D$7)*(Assumptions!$E$7-Assumptions!$D$7)),Assumptions!$F$7-SQRT((1-D1358)*(Assumptions!$F$7-Assumptions!$D$7)*(Assumptions!$F$7-Assumptions!$E$7)))</f>
        <v>0.443139549869754</v>
      </c>
      <c r="G1358" s="19" t="n">
        <f aca="false">MIN(Assumptions!$D$24,MAX(Assumptions!$D$23,Assumptions!$D$8+Assumptions!$E$8*'Random Draws'!E1358))</f>
        <v>0.06939210381502</v>
      </c>
      <c r="H1358" s="19" t="n">
        <f aca="false">IF('Random Draws'!F1358&lt;(Assumptions!$E$9-Assumptions!$D$9)/(Assumptions!$F$9-Assumptions!$D$9),Assumptions!$D$9+SQRT('Random Draws'!F1358*(Assumptions!$F$9-Assumptions!$D$9)*(Assumptions!$E$9-Assumptions!$D$9)),Assumptions!$F$9-SQRT((1-'Random Draws'!F1358)*(Assumptions!$F$9-Assumptions!$D$9)*(Assumptions!$F$9-Assumptions!$E$9)))</f>
        <v>0.277472543663617</v>
      </c>
      <c r="I1358" s="19" t="n">
        <f aca="false">IF('Random Draws'!G1358&lt;(Assumptions!$E$10-Assumptions!$D$10)/(Assumptions!$F$10-Assumptions!$D$10),Assumptions!$D$10+SQRT('Random Draws'!G1358*(Assumptions!$F$10-Assumptions!$D$10)*(Assumptions!$E$10-Assumptions!$D$10)),Assumptions!$F$10-SQRT((1-'Random Draws'!G1358)*(Assumptions!$F$10-Assumptions!$D$10)*(Assumptions!$F$10-Assumptions!$E$10)))</f>
        <v>0.0202692794911983</v>
      </c>
      <c r="J1358" s="19" t="n">
        <f aca="false">IF('Random Draws'!H1358&lt;(Assumptions!$E$11-Assumptions!$D$11)/(Assumptions!$F$11-Assumptions!$D$11),Assumptions!$D$11+SQRT('Random Draws'!H1358*(Assumptions!$F$11-Assumptions!$D$11)*(Assumptions!$E$11-Assumptions!$D$11)),Assumptions!$F$11-SQRT((1-'Random Draws'!H1358)*(Assumptions!$F$11-Assumptions!$D$11)*(Assumptions!$F$11-Assumptions!$E$11)))</f>
        <v>0.14251859173643</v>
      </c>
      <c r="K1358" s="19" t="n">
        <f aca="false">MAX(G1358,I1358+Assumptions!$D$21)</f>
        <v>0.06939210381502</v>
      </c>
      <c r="L1358" s="28" t="n">
        <f aca="false">(F1358-Assumptions!$D$15)*(1-H1358)+Assumptions!$D$15-J1358</f>
        <v>0.213733330709283</v>
      </c>
      <c r="M1358" s="21" t="n">
        <f aca="false">Assumptions!$D$14*(1+E1358)^1*L1358-Assumptions!$D$14*(1+E1358)^0*E1358*Assumptions!$D$16</f>
        <v>34.1441111940322</v>
      </c>
      <c r="N1358" s="21" t="n">
        <f aca="false">Assumptions!$D$14*(1+E1358)^2*L1358-Assumptions!$D$14*(1+E1358)^1*E1358*Assumptions!$D$16</f>
        <v>38.1847802937246</v>
      </c>
      <c r="O1358" s="21" t="n">
        <f aca="false">Assumptions!$D$14*(1+E1358)^3*L1358-Assumptions!$D$14*(1+E1358)^2*E1358*Assumptions!$D$16</f>
        <v>42.7036286812135</v>
      </c>
      <c r="P1358" s="21" t="n">
        <f aca="false">Assumptions!$D$14*(1+E1358)^4*L1358-Assumptions!$D$14*(1+E1358)^3*E1358*Assumptions!$D$16</f>
        <v>47.7572448634112</v>
      </c>
      <c r="Q1358" s="21" t="n">
        <f aca="false">Assumptions!$D$14*(1+E1358)^5*L1358-Assumptions!$D$14*(1+E1358)^4*E1358*Assumptions!$D$16</f>
        <v>53.4089141222601</v>
      </c>
      <c r="R1358" s="21" t="n">
        <f aca="false">M1358/(1+K1358)+N1358/(1+K1358)^2+O1358/(1+K1358)^3+P1358/(1+K1358)^4+Q1358/(1+K1358)^5</f>
        <v>174.94174071225</v>
      </c>
      <c r="S1358" s="21" t="n">
        <f aca="false">Q1358*(1+I1358)/(K1358-I1358)</f>
        <v>1109.29033662057</v>
      </c>
      <c r="T1358" s="21" t="n">
        <f aca="false">R1358+S1358/(1+K1358)^5</f>
        <v>968.100938012412</v>
      </c>
      <c r="U1358" s="8" t="n">
        <f aca="false">(T1358-Assumptions!$D$17)/Assumptions!$D$18</f>
        <v>31.3240375204965</v>
      </c>
    </row>
    <row r="1359" customFormat="false" ht="15" hidden="false" customHeight="false" outlineLevel="0" collapsed="false">
      <c r="B1359" s="2" t="n">
        <v>1354</v>
      </c>
      <c r="C1359" s="27" t="n">
        <f aca="false">NORMSDIST('Random Draws'!C1359)</f>
        <v>0.379057377847761</v>
      </c>
      <c r="D1359" s="27" t="n">
        <f aca="false">NORMSDIST(Assumptions!$D$22*'Random Draws'!C1359+SQRT(1-Assumptions!$D$22^2)*'Random Draws'!D1359)</f>
        <v>0.167258325093818</v>
      </c>
      <c r="E1359" s="19" t="n">
        <f aca="false">IF(C1359&lt;(Assumptions!$E$6-Assumptions!$D$6)/(Assumptions!$F$6-Assumptions!$D$6),Assumptions!$D$6+SQRT(C1359*(Assumptions!$F$6-Assumptions!$D$6)*(Assumptions!$E$6-Assumptions!$D$6)),Assumptions!$F$6-SQRT((1-C1359)*(Assumptions!$F$6-Assumptions!$D$6)*(Assumptions!$F$6-Assumptions!$E$6)))</f>
        <v>0.083534892778538</v>
      </c>
      <c r="F1359" s="19" t="n">
        <f aca="false">IF(D1359&lt;(Assumptions!$E$7-Assumptions!$D$7)/(Assumptions!$F$7-Assumptions!$D$7),Assumptions!$D$7+SQRT(D1359*(Assumptions!$F$7-Assumptions!$D$7)*(Assumptions!$E$7-Assumptions!$D$7)),Assumptions!$F$7-SQRT((1-D1359)*(Assumptions!$F$7-Assumptions!$D$7)*(Assumptions!$F$7-Assumptions!$E$7)))</f>
        <v>0.391678856522338</v>
      </c>
      <c r="G1359" s="19" t="n">
        <f aca="false">MIN(Assumptions!$D$24,MAX(Assumptions!$D$23,Assumptions!$D$8+Assumptions!$E$8*'Random Draws'!E1359))</f>
        <v>0.093727438817405</v>
      </c>
      <c r="H1359" s="19" t="n">
        <f aca="false">IF('Random Draws'!F1359&lt;(Assumptions!$E$9-Assumptions!$D$9)/(Assumptions!$F$9-Assumptions!$D$9),Assumptions!$D$9+SQRT('Random Draws'!F1359*(Assumptions!$F$9-Assumptions!$D$9)*(Assumptions!$E$9-Assumptions!$D$9)),Assumptions!$F$9-SQRT((1-'Random Draws'!F1359)*(Assumptions!$F$9-Assumptions!$D$9)*(Assumptions!$F$9-Assumptions!$E$9)))</f>
        <v>0.275072883059179</v>
      </c>
      <c r="I1359" s="19" t="n">
        <f aca="false">IF('Random Draws'!G1359&lt;(Assumptions!$E$10-Assumptions!$D$10)/(Assumptions!$F$10-Assumptions!$D$10),Assumptions!$D$10+SQRT('Random Draws'!G1359*(Assumptions!$F$10-Assumptions!$D$10)*(Assumptions!$E$10-Assumptions!$D$10)),Assumptions!$F$10-SQRT((1-'Random Draws'!G1359)*(Assumptions!$F$10-Assumptions!$D$10)*(Assumptions!$F$10-Assumptions!$E$10)))</f>
        <v>0.0241587303773612</v>
      </c>
      <c r="J1359" s="19" t="n">
        <f aca="false">IF('Random Draws'!H1359&lt;(Assumptions!$E$11-Assumptions!$D$11)/(Assumptions!$F$11-Assumptions!$D$11),Assumptions!$D$11+SQRT('Random Draws'!H1359*(Assumptions!$F$11-Assumptions!$D$11)*(Assumptions!$E$11-Assumptions!$D$11)),Assumptions!$F$11-SQRT((1-'Random Draws'!H1359)*(Assumptions!$F$11-Assumptions!$D$11)*(Assumptions!$F$11-Assumptions!$E$11)))</f>
        <v>0.15686596961763</v>
      </c>
      <c r="K1359" s="19" t="n">
        <f aca="false">MAX(G1359,I1359+Assumptions!$D$21)</f>
        <v>0.093727438817405</v>
      </c>
      <c r="L1359" s="28" t="n">
        <f aca="false">(F1359-Assumptions!$D$15)*(1-H1359)+Assumptions!$D$15-J1359</f>
        <v>0.16283212940548</v>
      </c>
      <c r="M1359" s="21" t="n">
        <f aca="false">Assumptions!$D$14*(1+E1359)^1*L1359-Assumptions!$D$14*(1+E1359)^0*E1359*Assumptions!$D$16</f>
        <v>25.2195958284721</v>
      </c>
      <c r="N1359" s="21" t="n">
        <f aca="false">Assumptions!$D$14*(1+E1359)^2*L1359-Assumptions!$D$14*(1+E1359)^1*E1359*Assumptions!$D$16</f>
        <v>27.3263120619216</v>
      </c>
      <c r="O1359" s="21" t="n">
        <f aca="false">Assumptions!$D$14*(1+E1359)^3*L1359-Assumptions!$D$14*(1+E1359)^2*E1359*Assumptions!$D$16</f>
        <v>29.6090126100471</v>
      </c>
      <c r="P1359" s="21" t="n">
        <f aca="false">Assumptions!$D$14*(1+E1359)^4*L1359-Assumptions!$D$14*(1+E1359)^3*E1359*Assumptions!$D$16</f>
        <v>32.0823983037058</v>
      </c>
      <c r="Q1359" s="21" t="n">
        <f aca="false">Assumptions!$D$14*(1+E1359)^5*L1359-Assumptions!$D$14*(1+E1359)^4*E1359*Assumptions!$D$16</f>
        <v>34.7623980060842</v>
      </c>
      <c r="R1359" s="21" t="n">
        <f aca="false">M1359/(1+K1359)+N1359/(1+K1359)^2+O1359/(1+K1359)^3+P1359/(1+K1359)^4+Q1359/(1+K1359)^5</f>
        <v>113.163058509396</v>
      </c>
      <c r="S1359" s="21" t="n">
        <f aca="false">Q1359*(1+I1359)/(K1359-I1359)</f>
        <v>511.75613584183</v>
      </c>
      <c r="T1359" s="21" t="n">
        <f aca="false">R1359+S1359/(1+K1359)^5</f>
        <v>440.140296158973</v>
      </c>
      <c r="U1359" s="8" t="n">
        <f aca="false">(T1359-Assumptions!$D$17)/Assumptions!$D$18</f>
        <v>10.2056118463589</v>
      </c>
    </row>
    <row r="1360" customFormat="false" ht="15" hidden="false" customHeight="false" outlineLevel="0" collapsed="false">
      <c r="B1360" s="2" t="n">
        <v>1355</v>
      </c>
      <c r="C1360" s="27" t="n">
        <f aca="false">NORMSDIST('Random Draws'!C1360)</f>
        <v>0.0295437903987142</v>
      </c>
      <c r="D1360" s="27" t="n">
        <f aca="false">NORMSDIST(Assumptions!$D$22*'Random Draws'!C1360+SQRT(1-Assumptions!$D$22^2)*'Random Draws'!D1360)</f>
        <v>0.0163036496084095</v>
      </c>
      <c r="E1360" s="19" t="n">
        <f aca="false">IF(C1360&lt;(Assumptions!$E$6-Assumptions!$D$6)/(Assumptions!$F$6-Assumptions!$D$6),Assumptions!$D$6+SQRT(C1360*(Assumptions!$F$6-Assumptions!$D$6)*(Assumptions!$E$6-Assumptions!$D$6)),Assumptions!$F$6-SQRT((1-C1360)*(Assumptions!$F$6-Assumptions!$D$6)*(Assumptions!$F$6-Assumptions!$E$6)))</f>
        <v>0.052153968569713</v>
      </c>
      <c r="F1360" s="19" t="n">
        <f aca="false">IF(D1360&lt;(Assumptions!$E$7-Assumptions!$D$7)/(Assumptions!$F$7-Assumptions!$D$7),Assumptions!$D$7+SQRT(D1360*(Assumptions!$F$7-Assumptions!$D$7)*(Assumptions!$E$7-Assumptions!$D$7)),Assumptions!$F$7-SQRT((1-D1360)*(Assumptions!$F$7-Assumptions!$D$7)*(Assumptions!$F$7-Assumptions!$E$7)))</f>
        <v>0.369890495318762</v>
      </c>
      <c r="G1360" s="19" t="n">
        <f aca="false">MIN(Assumptions!$D$24,MAX(Assumptions!$D$23,Assumptions!$D$8+Assumptions!$E$8*'Random Draws'!E1360))</f>
        <v>0.100690326828935</v>
      </c>
      <c r="H1360" s="19" t="n">
        <f aca="false">IF('Random Draws'!F1360&lt;(Assumptions!$E$9-Assumptions!$D$9)/(Assumptions!$F$9-Assumptions!$D$9),Assumptions!$D$9+SQRT('Random Draws'!F1360*(Assumptions!$F$9-Assumptions!$D$9)*(Assumptions!$E$9-Assumptions!$D$9)),Assumptions!$F$9-SQRT((1-'Random Draws'!F1360)*(Assumptions!$F$9-Assumptions!$D$9)*(Assumptions!$F$9-Assumptions!$E$9)))</f>
        <v>0.247735974269554</v>
      </c>
      <c r="I1360" s="19" t="n">
        <f aca="false">IF('Random Draws'!G1360&lt;(Assumptions!$E$10-Assumptions!$D$10)/(Assumptions!$F$10-Assumptions!$D$10),Assumptions!$D$10+SQRT('Random Draws'!G1360*(Assumptions!$F$10-Assumptions!$D$10)*(Assumptions!$E$10-Assumptions!$D$10)),Assumptions!$F$10-SQRT((1-'Random Draws'!G1360)*(Assumptions!$F$10-Assumptions!$D$10)*(Assumptions!$F$10-Assumptions!$E$10)))</f>
        <v>0.016827073319811</v>
      </c>
      <c r="J1360" s="19" t="n">
        <f aca="false">IF('Random Draws'!H1360&lt;(Assumptions!$E$11-Assumptions!$D$11)/(Assumptions!$F$11-Assumptions!$D$11),Assumptions!$D$11+SQRT('Random Draws'!H1360*(Assumptions!$F$11-Assumptions!$D$11)*(Assumptions!$E$11-Assumptions!$D$11)),Assumptions!$F$11-SQRT((1-'Random Draws'!H1360)*(Assumptions!$F$11-Assumptions!$D$11)*(Assumptions!$F$11-Assumptions!$E$11)))</f>
        <v>0.155916228871138</v>
      </c>
      <c r="K1360" s="19" t="n">
        <f aca="false">MAX(G1360,I1360+Assumptions!$D$21)</f>
        <v>0.100690326828935</v>
      </c>
      <c r="L1360" s="28" t="n">
        <f aca="false">(F1360-Assumptions!$D$15)*(1-H1360)+Assumptions!$D$15-J1360</f>
        <v>0.154544760871824</v>
      </c>
      <c r="M1360" s="21" t="n">
        <f aca="false">Assumptions!$D$14*(1+E1360)^1*L1360-Assumptions!$D$14*(1+E1360)^0*E1360*Assumptions!$D$16</f>
        <v>23.3508383402991</v>
      </c>
      <c r="N1360" s="21" t="n">
        <f aca="false">Assumptions!$D$14*(1+E1360)^2*L1360-Assumptions!$D$14*(1+E1360)^1*E1360*Assumptions!$D$16</f>
        <v>24.5686772291755</v>
      </c>
      <c r="O1360" s="21" t="n">
        <f aca="false">Assumptions!$D$14*(1+E1360)^3*L1360-Assumptions!$D$14*(1+E1360)^2*E1360*Assumptions!$D$16</f>
        <v>25.8500312491854</v>
      </c>
      <c r="P1360" s="21" t="n">
        <f aca="false">Assumptions!$D$14*(1+E1360)^4*L1360-Assumptions!$D$14*(1+E1360)^3*E1360*Assumptions!$D$16</f>
        <v>27.1982129664815</v>
      </c>
      <c r="Q1360" s="21" t="n">
        <f aca="false">Assumptions!$D$14*(1+E1360)^5*L1360-Assumptions!$D$14*(1+E1360)^4*E1360*Assumptions!$D$16</f>
        <v>28.6167077106877</v>
      </c>
      <c r="R1360" s="21" t="n">
        <f aca="false">M1360/(1+K1360)+N1360/(1+K1360)^2+O1360/(1+K1360)^3+P1360/(1+K1360)^4+Q1360/(1+K1360)^5</f>
        <v>97.1222025931379</v>
      </c>
      <c r="S1360" s="21" t="n">
        <f aca="false">Q1360*(1+I1360)/(K1360-I1360)</f>
        <v>346.972505023804</v>
      </c>
      <c r="T1360" s="21" t="n">
        <f aca="false">R1360+S1360/(1+K1360)^5</f>
        <v>311.890073898511</v>
      </c>
      <c r="U1360" s="8" t="n">
        <f aca="false">(T1360-Assumptions!$D$17)/Assumptions!$D$18</f>
        <v>5.07560295594043</v>
      </c>
    </row>
    <row r="1361" customFormat="false" ht="15" hidden="false" customHeight="false" outlineLevel="0" collapsed="false">
      <c r="B1361" s="2" t="n">
        <v>1356</v>
      </c>
      <c r="C1361" s="27" t="n">
        <f aca="false">NORMSDIST('Random Draws'!C1361)</f>
        <v>0.802889327909901</v>
      </c>
      <c r="D1361" s="27" t="n">
        <f aca="false">NORMSDIST(Assumptions!$D$22*'Random Draws'!C1361+SQRT(1-Assumptions!$D$22^2)*'Random Draws'!D1361)</f>
        <v>0.00708979463108196</v>
      </c>
      <c r="E1361" s="19" t="n">
        <f aca="false">IF(C1361&lt;(Assumptions!$E$6-Assumptions!$D$6)/(Assumptions!$F$6-Assumptions!$D$6),Assumptions!$D$6+SQRT(C1361*(Assumptions!$F$6-Assumptions!$D$6)*(Assumptions!$E$6-Assumptions!$D$6)),Assumptions!$F$6-SQRT((1-C1361)*(Assumptions!$F$6-Assumptions!$D$6)*(Assumptions!$F$6-Assumptions!$E$6)))</f>
        <v>0.108606475819837</v>
      </c>
      <c r="F1361" s="19" t="n">
        <f aca="false">IF(D1361&lt;(Assumptions!$E$7-Assumptions!$D$7)/(Assumptions!$F$7-Assumptions!$D$7),Assumptions!$D$7+SQRT(D1361*(Assumptions!$F$7-Assumptions!$D$7)*(Assumptions!$E$7-Assumptions!$D$7)),Assumptions!$F$7-SQRT((1-D1361)*(Assumptions!$F$7-Assumptions!$D$7)*(Assumptions!$F$7-Assumptions!$E$7)))</f>
        <v>0.366522175080944</v>
      </c>
      <c r="G1361" s="19" t="n">
        <f aca="false">MIN(Assumptions!$D$24,MAX(Assumptions!$D$23,Assumptions!$D$8+Assumptions!$E$8*'Random Draws'!E1361))</f>
        <v>0.092754019342487</v>
      </c>
      <c r="H1361" s="19" t="n">
        <f aca="false">IF('Random Draws'!F1361&lt;(Assumptions!$E$9-Assumptions!$D$9)/(Assumptions!$F$9-Assumptions!$D$9),Assumptions!$D$9+SQRT('Random Draws'!F1361*(Assumptions!$F$9-Assumptions!$D$9)*(Assumptions!$E$9-Assumptions!$D$9)),Assumptions!$F$9-SQRT((1-'Random Draws'!F1361)*(Assumptions!$F$9-Assumptions!$D$9)*(Assumptions!$F$9-Assumptions!$E$9)))</f>
        <v>0.277674338644735</v>
      </c>
      <c r="I1361" s="19" t="n">
        <f aca="false">IF('Random Draws'!G1361&lt;(Assumptions!$E$10-Assumptions!$D$10)/(Assumptions!$F$10-Assumptions!$D$10),Assumptions!$D$10+SQRT('Random Draws'!G1361*(Assumptions!$F$10-Assumptions!$D$10)*(Assumptions!$E$10-Assumptions!$D$10)),Assumptions!$F$10-SQRT((1-'Random Draws'!G1361)*(Assumptions!$F$10-Assumptions!$D$10)*(Assumptions!$F$10-Assumptions!$E$10)))</f>
        <v>0.0201478745843948</v>
      </c>
      <c r="J1361" s="19" t="n">
        <f aca="false">IF('Random Draws'!H1361&lt;(Assumptions!$E$11-Assumptions!$D$11)/(Assumptions!$F$11-Assumptions!$D$11),Assumptions!$D$11+SQRT('Random Draws'!H1361*(Assumptions!$F$11-Assumptions!$D$11)*(Assumptions!$E$11-Assumptions!$D$11)),Assumptions!$F$11-SQRT((1-'Random Draws'!H1361)*(Assumptions!$F$11-Assumptions!$D$11)*(Assumptions!$F$11-Assumptions!$E$11)))</f>
        <v>0.157285476228312</v>
      </c>
      <c r="K1361" s="19" t="n">
        <f aca="false">MAX(G1361,I1361+Assumptions!$D$21)</f>
        <v>0.092754019342487</v>
      </c>
      <c r="L1361" s="28" t="n">
        <f aca="false">(F1361-Assumptions!$D$15)*(1-H1361)+Assumptions!$D$15-J1361</f>
        <v>0.143560560312217</v>
      </c>
      <c r="M1361" s="21" t="n">
        <f aca="false">Assumptions!$D$14*(1+E1361)^1*L1361-Assumptions!$D$14*(1+E1361)^0*E1361*Assumptions!$D$16</f>
        <v>22.6046260211787</v>
      </c>
      <c r="N1361" s="21" t="n">
        <f aca="false">Assumptions!$D$14*(1+E1361)^2*L1361-Assumptions!$D$14*(1+E1361)^1*E1361*Assumptions!$D$16</f>
        <v>25.0596347905643</v>
      </c>
      <c r="O1361" s="21" t="n">
        <f aca="false">Assumptions!$D$14*(1+E1361)^3*L1361-Assumptions!$D$14*(1+E1361)^2*E1361*Assumptions!$D$16</f>
        <v>27.7812734104997</v>
      </c>
      <c r="P1361" s="21" t="n">
        <f aca="false">Assumptions!$D$14*(1+E1361)^4*L1361-Assumptions!$D$14*(1+E1361)^3*E1361*Assumptions!$D$16</f>
        <v>30.7984996094014</v>
      </c>
      <c r="Q1361" s="21" t="n">
        <f aca="false">Assumptions!$D$14*(1+E1361)^5*L1361-Assumptions!$D$14*(1+E1361)^4*E1361*Assumptions!$D$16</f>
        <v>34.1434161125171</v>
      </c>
      <c r="R1361" s="21" t="n">
        <f aca="false">M1361/(1+K1361)+N1361/(1+K1361)^2+O1361/(1+K1361)^3+P1361/(1+K1361)^4+Q1361/(1+K1361)^5</f>
        <v>106.474350574338</v>
      </c>
      <c r="S1361" s="21" t="n">
        <f aca="false">Q1361*(1+I1361)/(K1361-I1361)</f>
        <v>479.729828574225</v>
      </c>
      <c r="T1361" s="21" t="n">
        <f aca="false">R1361+S1361/(1+K1361)^5</f>
        <v>414.356606391951</v>
      </c>
      <c r="U1361" s="8" t="n">
        <f aca="false">(T1361-Assumptions!$D$17)/Assumptions!$D$18</f>
        <v>9.17426425567803</v>
      </c>
    </row>
    <row r="1362" customFormat="false" ht="15" hidden="false" customHeight="false" outlineLevel="0" collapsed="false">
      <c r="B1362" s="2" t="n">
        <v>1357</v>
      </c>
      <c r="C1362" s="27" t="n">
        <f aca="false">NORMSDIST('Random Draws'!C1362)</f>
        <v>0.710388936340282</v>
      </c>
      <c r="D1362" s="27" t="n">
        <f aca="false">NORMSDIST(Assumptions!$D$22*'Random Draws'!C1362+SQRT(1-Assumptions!$D$22^2)*'Random Draws'!D1362)</f>
        <v>0.113178973106444</v>
      </c>
      <c r="E1362" s="19" t="n">
        <f aca="false">IF(C1362&lt;(Assumptions!$E$6-Assumptions!$D$6)/(Assumptions!$F$6-Assumptions!$D$6),Assumptions!$D$6+SQRT(C1362*(Assumptions!$F$6-Assumptions!$D$6)*(Assumptions!$E$6-Assumptions!$D$6)),Assumptions!$F$6-SQRT((1-C1362)*(Assumptions!$F$6-Assumptions!$D$6)*(Assumptions!$F$6-Assumptions!$E$6)))</f>
        <v>0.101946677959755</v>
      </c>
      <c r="F1362" s="19" t="n">
        <f aca="false">IF(D1362&lt;(Assumptions!$E$7-Assumptions!$D$7)/(Assumptions!$F$7-Assumptions!$D$7),Assumptions!$D$7+SQRT(D1362*(Assumptions!$F$7-Assumptions!$D$7)*(Assumptions!$E$7-Assumptions!$D$7)),Assumptions!$F$7-SQRT((1-D1362)*(Assumptions!$F$7-Assumptions!$D$7)*(Assumptions!$F$7-Assumptions!$E$7)))</f>
        <v>0.386059045236514</v>
      </c>
      <c r="G1362" s="19" t="n">
        <f aca="false">MIN(Assumptions!$D$24,MAX(Assumptions!$D$23,Assumptions!$D$8+Assumptions!$E$8*'Random Draws'!E1362))</f>
        <v>0.085026108998025</v>
      </c>
      <c r="H1362" s="19" t="n">
        <f aca="false">IF('Random Draws'!F1362&lt;(Assumptions!$E$9-Assumptions!$D$9)/(Assumptions!$F$9-Assumptions!$D$9),Assumptions!$D$9+SQRT('Random Draws'!F1362*(Assumptions!$F$9-Assumptions!$D$9)*(Assumptions!$E$9-Assumptions!$D$9)),Assumptions!$F$9-SQRT((1-'Random Draws'!F1362)*(Assumptions!$F$9-Assumptions!$D$9)*(Assumptions!$F$9-Assumptions!$E$9)))</f>
        <v>0.33135822432915</v>
      </c>
      <c r="I1362" s="19" t="n">
        <f aca="false">IF('Random Draws'!G1362&lt;(Assumptions!$E$10-Assumptions!$D$10)/(Assumptions!$F$10-Assumptions!$D$10),Assumptions!$D$10+SQRT('Random Draws'!G1362*(Assumptions!$F$10-Assumptions!$D$10)*(Assumptions!$E$10-Assumptions!$D$10)),Assumptions!$F$10-SQRT((1-'Random Draws'!G1362)*(Assumptions!$F$10-Assumptions!$D$10)*(Assumptions!$F$10-Assumptions!$E$10)))</f>
        <v>0.0221162193728408</v>
      </c>
      <c r="J1362" s="19" t="n">
        <f aca="false">IF('Random Draws'!H1362&lt;(Assumptions!$E$11-Assumptions!$D$11)/(Assumptions!$F$11-Assumptions!$D$11),Assumptions!$D$11+SQRT('Random Draws'!H1362*(Assumptions!$F$11-Assumptions!$D$11)*(Assumptions!$E$11-Assumptions!$D$11)),Assumptions!$F$11-SQRT((1-'Random Draws'!H1362)*(Assumptions!$F$11-Assumptions!$D$11)*(Assumptions!$F$11-Assumptions!$E$11)))</f>
        <v>0.192297026617274</v>
      </c>
      <c r="K1362" s="19" t="n">
        <f aca="false">MAX(G1362,I1362+Assumptions!$D$21)</f>
        <v>0.085026108998025</v>
      </c>
      <c r="L1362" s="28" t="n">
        <f aca="false">(F1362-Assumptions!$D$15)*(1-H1362)+Assumptions!$D$15-J1362</f>
        <v>0.108914748066251</v>
      </c>
      <c r="M1362" s="21" t="n">
        <f aca="false">Assumptions!$D$14*(1+E1362)^1*L1362-Assumptions!$D$14*(1+E1362)^0*E1362*Assumptions!$D$16</f>
        <v>16.9591774486772</v>
      </c>
      <c r="N1362" s="21" t="n">
        <f aca="false">Assumptions!$D$14*(1+E1362)^2*L1362-Assumptions!$D$14*(1+E1362)^1*E1362*Assumptions!$D$16</f>
        <v>18.6881092504998</v>
      </c>
      <c r="O1362" s="21" t="n">
        <f aca="false">Assumptions!$D$14*(1+E1362)^3*L1362-Assumptions!$D$14*(1+E1362)^2*E1362*Assumptions!$D$16</f>
        <v>20.5932999059373</v>
      </c>
      <c r="P1362" s="21" t="n">
        <f aca="false">Assumptions!$D$14*(1+E1362)^4*L1362-Assumptions!$D$14*(1+E1362)^3*E1362*Assumptions!$D$16</f>
        <v>22.6927184195765</v>
      </c>
      <c r="Q1362" s="21" t="n">
        <f aca="false">Assumptions!$D$14*(1+E1362)^5*L1362-Assumptions!$D$14*(1+E1362)^4*E1362*Assumptions!$D$16</f>
        <v>25.0061656763285</v>
      </c>
      <c r="R1362" s="21" t="n">
        <f aca="false">M1362/(1+K1362)+N1362/(1+K1362)^2+O1362/(1+K1362)^3+P1362/(1+K1362)^4+Q1362/(1+K1362)^5</f>
        <v>80.6267901150091</v>
      </c>
      <c r="S1362" s="21" t="n">
        <f aca="false">Q1362*(1+I1362)/(K1362-I1362)</f>
        <v>406.282822532053</v>
      </c>
      <c r="T1362" s="21" t="n">
        <f aca="false">R1362+S1362/(1+K1362)^5</f>
        <v>350.790814651043</v>
      </c>
      <c r="U1362" s="8" t="n">
        <f aca="false">(T1362-Assumptions!$D$17)/Assumptions!$D$18</f>
        <v>6.63163258604173</v>
      </c>
    </row>
    <row r="1363" customFormat="false" ht="15" hidden="false" customHeight="false" outlineLevel="0" collapsed="false">
      <c r="B1363" s="2" t="n">
        <v>1358</v>
      </c>
      <c r="C1363" s="27" t="n">
        <f aca="false">NORMSDIST('Random Draws'!C1363)</f>
        <v>0.416989285532786</v>
      </c>
      <c r="D1363" s="27" t="n">
        <f aca="false">NORMSDIST(Assumptions!$D$22*'Random Draws'!C1363+SQRT(1-Assumptions!$D$22^2)*'Random Draws'!D1363)</f>
        <v>0.763846605921817</v>
      </c>
      <c r="E1363" s="19" t="n">
        <f aca="false">IF(C1363&lt;(Assumptions!$E$6-Assumptions!$D$6)/(Assumptions!$F$6-Assumptions!$D$6),Assumptions!$D$6+SQRT(C1363*(Assumptions!$F$6-Assumptions!$D$6)*(Assumptions!$E$6-Assumptions!$D$6)),Assumptions!$F$6-SQRT((1-C1363)*(Assumptions!$F$6-Assumptions!$D$6)*(Assumptions!$F$6-Assumptions!$E$6)))</f>
        <v>0.0856612136026183</v>
      </c>
      <c r="F1363" s="19" t="n">
        <f aca="false">IF(D1363&lt;(Assumptions!$E$7-Assumptions!$D$7)/(Assumptions!$F$7-Assumptions!$D$7),Assumptions!$D$7+SQRT(D1363*(Assumptions!$F$7-Assumptions!$D$7)*(Assumptions!$E$7-Assumptions!$D$7)),Assumptions!$F$7-SQRT((1-D1363)*(Assumptions!$F$7-Assumptions!$D$7)*(Assumptions!$F$7-Assumptions!$E$7)))</f>
        <v>0.42926543352652</v>
      </c>
      <c r="G1363" s="19" t="n">
        <f aca="false">MIN(Assumptions!$D$24,MAX(Assumptions!$D$23,Assumptions!$D$8+Assumptions!$E$8*'Random Draws'!E1363))</f>
        <v>0.088710936798074</v>
      </c>
      <c r="H1363" s="19" t="n">
        <f aca="false">IF('Random Draws'!F1363&lt;(Assumptions!$E$9-Assumptions!$D$9)/(Assumptions!$F$9-Assumptions!$D$9),Assumptions!$D$9+SQRT('Random Draws'!F1363*(Assumptions!$F$9-Assumptions!$D$9)*(Assumptions!$E$9-Assumptions!$D$9)),Assumptions!$F$9-SQRT((1-'Random Draws'!F1363)*(Assumptions!$F$9-Assumptions!$D$9)*(Assumptions!$F$9-Assumptions!$E$9)))</f>
        <v>0.265037639250277</v>
      </c>
      <c r="I1363" s="19" t="n">
        <f aca="false">IF('Random Draws'!G1363&lt;(Assumptions!$E$10-Assumptions!$D$10)/(Assumptions!$F$10-Assumptions!$D$10),Assumptions!$D$10+SQRT('Random Draws'!G1363*(Assumptions!$F$10-Assumptions!$D$10)*(Assumptions!$E$10-Assumptions!$D$10)),Assumptions!$F$10-SQRT((1-'Random Draws'!G1363)*(Assumptions!$F$10-Assumptions!$D$10)*(Assumptions!$F$10-Assumptions!$E$10)))</f>
        <v>0.023078224183159</v>
      </c>
      <c r="J1363" s="19" t="n">
        <f aca="false">IF('Random Draws'!H1363&lt;(Assumptions!$E$11-Assumptions!$D$11)/(Assumptions!$F$11-Assumptions!$D$11),Assumptions!$D$11+SQRT('Random Draws'!H1363*(Assumptions!$F$11-Assumptions!$D$11)*(Assumptions!$E$11-Assumptions!$D$11)),Assumptions!$F$11-SQRT((1-'Random Draws'!H1363)*(Assumptions!$F$11-Assumptions!$D$11)*(Assumptions!$F$11-Assumptions!$E$11)))</f>
        <v>0.156787574874786</v>
      </c>
      <c r="K1363" s="19" t="n">
        <f aca="false">MAX(G1363,I1363+Assumptions!$D$21)</f>
        <v>0.088710936798074</v>
      </c>
      <c r="L1363" s="28" t="n">
        <f aca="false">(F1363-Assumptions!$D$15)*(1-H1363)+Assumptions!$D$15-J1363</f>
        <v>0.193161254640655</v>
      </c>
      <c r="M1363" s="21" t="n">
        <f aca="false">Assumptions!$D$14*(1+E1363)^1*L1363-Assumptions!$D$14*(1+E1363)^0*E1363*Assumptions!$D$16</f>
        <v>30.0349876302843</v>
      </c>
      <c r="N1363" s="21" t="n">
        <f aca="false">Assumptions!$D$14*(1+E1363)^2*L1363-Assumptions!$D$14*(1+E1363)^1*E1363*Assumptions!$D$16</f>
        <v>32.6078211212341</v>
      </c>
      <c r="O1363" s="21" t="n">
        <f aca="false">Assumptions!$D$14*(1+E1363)^3*L1363-Assumptions!$D$14*(1+E1363)^2*E1363*Assumptions!$D$16</f>
        <v>35.4010466514161</v>
      </c>
      <c r="P1363" s="21" t="n">
        <f aca="false">Assumptions!$D$14*(1+E1363)^4*L1363-Assumptions!$D$14*(1+E1363)^3*E1363*Assumptions!$D$16</f>
        <v>38.4335432703793</v>
      </c>
      <c r="Q1363" s="21" t="n">
        <f aca="false">Assumptions!$D$14*(1+E1363)^5*L1363-Assumptions!$D$14*(1+E1363)^4*E1363*Assumptions!$D$16</f>
        <v>41.7258072299688</v>
      </c>
      <c r="R1363" s="21" t="n">
        <f aca="false">M1363/(1+K1363)+N1363/(1+K1363)^2+O1363/(1+K1363)^3+P1363/(1+K1363)^4+Q1363/(1+K1363)^5</f>
        <v>137.167671718709</v>
      </c>
      <c r="S1363" s="21" t="n">
        <f aca="false">Q1363*(1+I1363)/(K1363-I1363)</f>
        <v>650.419022201807</v>
      </c>
      <c r="T1363" s="21" t="n">
        <f aca="false">R1363+S1363/(1+K1363)^5</f>
        <v>562.403947200854</v>
      </c>
      <c r="U1363" s="8" t="n">
        <f aca="false">(T1363-Assumptions!$D$17)/Assumptions!$D$18</f>
        <v>15.0961578880342</v>
      </c>
    </row>
    <row r="1364" customFormat="false" ht="15" hidden="false" customHeight="false" outlineLevel="0" collapsed="false">
      <c r="B1364" s="2" t="n">
        <v>1359</v>
      </c>
      <c r="C1364" s="27" t="n">
        <f aca="false">NORMSDIST('Random Draws'!C1364)</f>
        <v>0.121142534502027</v>
      </c>
      <c r="D1364" s="27" t="n">
        <f aca="false">NORMSDIST(Assumptions!$D$22*'Random Draws'!C1364+SQRT(1-Assumptions!$D$22^2)*'Random Draws'!D1364)</f>
        <v>0.0586527579386695</v>
      </c>
      <c r="E1364" s="19" t="n">
        <f aca="false">IF(C1364&lt;(Assumptions!$E$6-Assumptions!$D$6)/(Assumptions!$F$6-Assumptions!$D$6),Assumptions!$D$6+SQRT(C1364*(Assumptions!$F$6-Assumptions!$D$6)*(Assumptions!$E$6-Assumptions!$D$6)),Assumptions!$F$6-SQRT((1-C1364)*(Assumptions!$F$6-Assumptions!$D$6)*(Assumptions!$F$6-Assumptions!$E$6)))</f>
        <v>0.0646112306175481</v>
      </c>
      <c r="F1364" s="19" t="n">
        <f aca="false">IF(D1364&lt;(Assumptions!$E$7-Assumptions!$D$7)/(Assumptions!$F$7-Assumptions!$D$7),Assumptions!$D$7+SQRT(D1364*(Assumptions!$F$7-Assumptions!$D$7)*(Assumptions!$E$7-Assumptions!$D$7)),Assumptions!$F$7-SQRT((1-D1364)*(Assumptions!$F$7-Assumptions!$D$7)*(Assumptions!$F$7-Assumptions!$E$7)))</f>
        <v>0.378759438894381</v>
      </c>
      <c r="G1364" s="19" t="n">
        <f aca="false">MIN(Assumptions!$D$24,MAX(Assumptions!$D$23,Assumptions!$D$8+Assumptions!$E$8*'Random Draws'!E1364))</f>
        <v>0.086601775263418</v>
      </c>
      <c r="H1364" s="19" t="n">
        <f aca="false">IF('Random Draws'!F1364&lt;(Assumptions!$E$9-Assumptions!$D$9)/(Assumptions!$F$9-Assumptions!$D$9),Assumptions!$D$9+SQRT('Random Draws'!F1364*(Assumptions!$F$9-Assumptions!$D$9)*(Assumptions!$E$9-Assumptions!$D$9)),Assumptions!$F$9-SQRT((1-'Random Draws'!F1364)*(Assumptions!$F$9-Assumptions!$D$9)*(Assumptions!$F$9-Assumptions!$E$9)))</f>
        <v>0.284649436541014</v>
      </c>
      <c r="I1364" s="19" t="n">
        <f aca="false">IF('Random Draws'!G1364&lt;(Assumptions!$E$10-Assumptions!$D$10)/(Assumptions!$F$10-Assumptions!$D$10),Assumptions!$D$10+SQRT('Random Draws'!G1364*(Assumptions!$F$10-Assumptions!$D$10)*(Assumptions!$E$10-Assumptions!$D$10)),Assumptions!$F$10-SQRT((1-'Random Draws'!G1364)*(Assumptions!$F$10-Assumptions!$D$10)*(Assumptions!$F$10-Assumptions!$E$10)))</f>
        <v>0.0200893409956654</v>
      </c>
      <c r="J1364" s="19" t="n">
        <f aca="false">IF('Random Draws'!H1364&lt;(Assumptions!$E$11-Assumptions!$D$11)/(Assumptions!$F$11-Assumptions!$D$11),Assumptions!$D$11+SQRT('Random Draws'!H1364*(Assumptions!$F$11-Assumptions!$D$11)*(Assumptions!$E$11-Assumptions!$D$11)),Assumptions!$F$11-SQRT((1-'Random Draws'!H1364)*(Assumptions!$F$11-Assumptions!$D$11)*(Assumptions!$F$11-Assumptions!$E$11)))</f>
        <v>0.171738172925779</v>
      </c>
      <c r="K1364" s="19" t="n">
        <f aca="false">MAX(G1364,I1364+Assumptions!$D$21)</f>
        <v>0.086601775263418</v>
      </c>
      <c r="L1364" s="28" t="n">
        <f aca="false">(F1364-Assumptions!$D$15)*(1-H1364)+Assumptions!$D$15-J1364</f>
        <v>0.136212031853058</v>
      </c>
      <c r="M1364" s="21" t="n">
        <f aca="false">Assumptions!$D$14*(1+E1364)^1*L1364-Assumptions!$D$14*(1+E1364)^0*E1364*Assumptions!$D$16</f>
        <v>20.7458056809337</v>
      </c>
      <c r="N1364" s="21" t="n">
        <f aca="false">Assumptions!$D$14*(1+E1364)^2*L1364-Assumptions!$D$14*(1+E1364)^1*E1364*Assumptions!$D$16</f>
        <v>22.0862177161314</v>
      </c>
      <c r="O1364" s="21" t="n">
        <f aca="false">Assumptions!$D$14*(1+E1364)^3*L1364-Assumptions!$D$14*(1+E1364)^2*E1364*Assumptions!$D$16</f>
        <v>23.5132354224577</v>
      </c>
      <c r="P1364" s="21" t="n">
        <f aca="false">Assumptions!$D$14*(1+E1364)^4*L1364-Assumptions!$D$14*(1+E1364)^3*E1364*Assumptions!$D$16</f>
        <v>25.0324544989028</v>
      </c>
      <c r="Q1364" s="21" t="n">
        <f aca="false">Assumptions!$D$14*(1+E1364)^5*L1364-Assumptions!$D$14*(1+E1364)^4*E1364*Assumptions!$D$16</f>
        <v>26.6498321894547</v>
      </c>
      <c r="R1364" s="21" t="n">
        <f aca="false">M1364/(1+K1364)+N1364/(1+K1364)^2+O1364/(1+K1364)^3+P1364/(1+K1364)^4+Q1364/(1+K1364)^5</f>
        <v>91.6753744336439</v>
      </c>
      <c r="S1364" s="21" t="n">
        <f aca="false">Q1364*(1+I1364)/(K1364-I1364)</f>
        <v>408.723722941024</v>
      </c>
      <c r="T1364" s="21" t="n">
        <f aca="false">R1364+S1364/(1+K1364)^5</f>
        <v>361.497646109226</v>
      </c>
      <c r="U1364" s="8" t="n">
        <f aca="false">(T1364-Assumptions!$D$17)/Assumptions!$D$18</f>
        <v>7.05990584436903</v>
      </c>
    </row>
    <row r="1365" customFormat="false" ht="15" hidden="false" customHeight="false" outlineLevel="0" collapsed="false">
      <c r="B1365" s="2" t="n">
        <v>1360</v>
      </c>
      <c r="C1365" s="27" t="n">
        <f aca="false">NORMSDIST('Random Draws'!C1365)</f>
        <v>0.41346284436357</v>
      </c>
      <c r="D1365" s="27" t="n">
        <f aca="false">NORMSDIST(Assumptions!$D$22*'Random Draws'!C1365+SQRT(1-Assumptions!$D$22^2)*'Random Draws'!D1365)</f>
        <v>0.411558125189722</v>
      </c>
      <c r="E1365" s="19" t="n">
        <f aca="false">IF(C1365&lt;(Assumptions!$E$6-Assumptions!$D$6)/(Assumptions!$F$6-Assumptions!$D$6),Assumptions!$D$6+SQRT(C1365*(Assumptions!$F$6-Assumptions!$D$6)*(Assumptions!$E$6-Assumptions!$D$6)),Assumptions!$F$6-SQRT((1-C1365)*(Assumptions!$F$6-Assumptions!$D$6)*(Assumptions!$F$6-Assumptions!$E$6)))</f>
        <v>0.0854677272559103</v>
      </c>
      <c r="F1365" s="19" t="n">
        <f aca="false">IF(D1365&lt;(Assumptions!$E$7-Assumptions!$D$7)/(Assumptions!$F$7-Assumptions!$D$7),Assumptions!$D$7+SQRT(D1365*(Assumptions!$F$7-Assumptions!$D$7)*(Assumptions!$E$7-Assumptions!$D$7)),Assumptions!$F$7-SQRT((1-D1365)*(Assumptions!$F$7-Assumptions!$D$7)*(Assumptions!$F$7-Assumptions!$E$7)))</f>
        <v>0.409692542208448</v>
      </c>
      <c r="G1365" s="19" t="n">
        <f aca="false">MIN(Assumptions!$D$24,MAX(Assumptions!$D$23,Assumptions!$D$8+Assumptions!$E$8*'Random Draws'!E1365))</f>
        <v>0.080293399989976</v>
      </c>
      <c r="H1365" s="19" t="n">
        <f aca="false">IF('Random Draws'!F1365&lt;(Assumptions!$E$9-Assumptions!$D$9)/(Assumptions!$F$9-Assumptions!$D$9),Assumptions!$D$9+SQRT('Random Draws'!F1365*(Assumptions!$F$9-Assumptions!$D$9)*(Assumptions!$E$9-Assumptions!$D$9)),Assumptions!$F$9-SQRT((1-'Random Draws'!F1365)*(Assumptions!$F$9-Assumptions!$D$9)*(Assumptions!$F$9-Assumptions!$E$9)))</f>
        <v>0.336093203197548</v>
      </c>
      <c r="I1365" s="19" t="n">
        <f aca="false">IF('Random Draws'!G1365&lt;(Assumptions!$E$10-Assumptions!$D$10)/(Assumptions!$F$10-Assumptions!$D$10),Assumptions!$D$10+SQRT('Random Draws'!G1365*(Assumptions!$F$10-Assumptions!$D$10)*(Assumptions!$E$10-Assumptions!$D$10)),Assumptions!$F$10-SQRT((1-'Random Draws'!G1365)*(Assumptions!$F$10-Assumptions!$D$10)*(Assumptions!$F$10-Assumptions!$E$10)))</f>
        <v>0.0255311867848482</v>
      </c>
      <c r="J1365" s="19" t="n">
        <f aca="false">IF('Random Draws'!H1365&lt;(Assumptions!$E$11-Assumptions!$D$11)/(Assumptions!$F$11-Assumptions!$D$11),Assumptions!$D$11+SQRT('Random Draws'!H1365*(Assumptions!$F$11-Assumptions!$D$11)*(Assumptions!$E$11-Assumptions!$D$11)),Assumptions!$F$11-SQRT((1-'Random Draws'!H1365)*(Assumptions!$F$11-Assumptions!$D$11)*(Assumptions!$F$11-Assumptions!$E$11)))</f>
        <v>0.194453507676943</v>
      </c>
      <c r="K1365" s="19" t="n">
        <f aca="false">MAX(G1365,I1365+Assumptions!$D$21)</f>
        <v>0.080293399989976</v>
      </c>
      <c r="L1365" s="28" t="n">
        <f aca="false">(F1365-Assumptions!$D$15)*(1-H1365)+Assumptions!$D$15-J1365</f>
        <v>0.121236272110202</v>
      </c>
      <c r="M1365" s="21" t="n">
        <f aca="false">Assumptions!$D$14*(1+E1365)^1*L1365-Assumptions!$D$14*(1+E1365)^0*E1365*Assumptions!$D$16</f>
        <v>18.7099341949606</v>
      </c>
      <c r="N1365" s="21" t="n">
        <f aca="false">Assumptions!$D$14*(1+E1365)^2*L1365-Assumptions!$D$14*(1+E1365)^1*E1365*Assumptions!$D$16</f>
        <v>20.3090297477115</v>
      </c>
      <c r="O1365" s="21" t="n">
        <f aca="false">Assumptions!$D$14*(1+E1365)^3*L1365-Assumptions!$D$14*(1+E1365)^2*E1365*Assumptions!$D$16</f>
        <v>22.0447963630211</v>
      </c>
      <c r="P1365" s="21" t="n">
        <f aca="false">Assumptions!$D$14*(1+E1365)^4*L1365-Assumptions!$D$14*(1+E1365)^3*E1365*Assumptions!$D$16</f>
        <v>23.9289150059879</v>
      </c>
      <c r="Q1365" s="21" t="n">
        <f aca="false">Assumptions!$D$14*(1+E1365)^5*L1365-Assumptions!$D$14*(1+E1365)^4*E1365*Assumptions!$D$16</f>
        <v>25.9740649872495</v>
      </c>
      <c r="R1365" s="21" t="n">
        <f aca="false">M1365/(1+K1365)+N1365/(1+K1365)^2+O1365/(1+K1365)^3+P1365/(1+K1365)^4+Q1365/(1+K1365)^5</f>
        <v>87.4300734497068</v>
      </c>
      <c r="S1365" s="21" t="n">
        <f aca="false">Q1365*(1+I1365)/(K1365-I1365)</f>
        <v>486.41594510111</v>
      </c>
      <c r="T1365" s="21" t="n">
        <f aca="false">R1365+S1365/(1+K1365)^5</f>
        <v>418.027287198612</v>
      </c>
      <c r="U1365" s="8" t="n">
        <f aca="false">(T1365-Assumptions!$D$17)/Assumptions!$D$18</f>
        <v>9.32109148794447</v>
      </c>
    </row>
    <row r="1366" customFormat="false" ht="15" hidden="false" customHeight="false" outlineLevel="0" collapsed="false">
      <c r="B1366" s="2" t="n">
        <v>1361</v>
      </c>
      <c r="C1366" s="27" t="n">
        <f aca="false">NORMSDIST('Random Draws'!C1366)</f>
        <v>0.791135493860793</v>
      </c>
      <c r="D1366" s="27" t="n">
        <f aca="false">NORMSDIST(Assumptions!$D$22*'Random Draws'!C1366+SQRT(1-Assumptions!$D$22^2)*'Random Draws'!D1366)</f>
        <v>0.493123393810437</v>
      </c>
      <c r="E1366" s="19" t="n">
        <f aca="false">IF(C1366&lt;(Assumptions!$E$6-Assumptions!$D$6)/(Assumptions!$F$6-Assumptions!$D$6),Assumptions!$D$6+SQRT(C1366*(Assumptions!$F$6-Assumptions!$D$6)*(Assumptions!$E$6-Assumptions!$D$6)),Assumptions!$F$6-SQRT((1-C1366)*(Assumptions!$F$6-Assumptions!$D$6)*(Assumptions!$F$6-Assumptions!$E$6)))</f>
        <v>0.10768402050539</v>
      </c>
      <c r="F1366" s="19" t="n">
        <f aca="false">IF(D1366&lt;(Assumptions!$E$7-Assumptions!$D$7)/(Assumptions!$F$7-Assumptions!$D$7),Assumptions!$D$7+SQRT(D1366*(Assumptions!$F$7-Assumptions!$D$7)*(Assumptions!$E$7-Assumptions!$D$7)),Assumptions!$F$7-SQRT((1-D1366)*(Assumptions!$F$7-Assumptions!$D$7)*(Assumptions!$F$7-Assumptions!$E$7)))</f>
        <v>0.414394304507573</v>
      </c>
      <c r="G1366" s="19" t="n">
        <f aca="false">MIN(Assumptions!$D$24,MAX(Assumptions!$D$23,Assumptions!$D$8+Assumptions!$E$8*'Random Draws'!E1366))</f>
        <v>0.073623870663285</v>
      </c>
      <c r="H1366" s="19" t="n">
        <f aca="false">IF('Random Draws'!F1366&lt;(Assumptions!$E$9-Assumptions!$D$9)/(Assumptions!$F$9-Assumptions!$D$9),Assumptions!$D$9+SQRT('Random Draws'!F1366*(Assumptions!$F$9-Assumptions!$D$9)*(Assumptions!$E$9-Assumptions!$D$9)),Assumptions!$F$9-SQRT((1-'Random Draws'!F1366)*(Assumptions!$F$9-Assumptions!$D$9)*(Assumptions!$F$9-Assumptions!$E$9)))</f>
        <v>0.304856581412516</v>
      </c>
      <c r="I1366" s="19" t="n">
        <f aca="false">IF('Random Draws'!G1366&lt;(Assumptions!$E$10-Assumptions!$D$10)/(Assumptions!$F$10-Assumptions!$D$10),Assumptions!$D$10+SQRT('Random Draws'!G1366*(Assumptions!$F$10-Assumptions!$D$10)*(Assumptions!$E$10-Assumptions!$D$10)),Assumptions!$F$10-SQRT((1-'Random Draws'!G1366)*(Assumptions!$F$10-Assumptions!$D$10)*(Assumptions!$F$10-Assumptions!$E$10)))</f>
        <v>0.0153687698627991</v>
      </c>
      <c r="J1366" s="19" t="n">
        <f aca="false">IF('Random Draws'!H1366&lt;(Assumptions!$E$11-Assumptions!$D$11)/(Assumptions!$F$11-Assumptions!$D$11),Assumptions!$D$11+SQRT('Random Draws'!H1366*(Assumptions!$F$11-Assumptions!$D$11)*(Assumptions!$E$11-Assumptions!$D$11)),Assumptions!$F$11-SQRT((1-'Random Draws'!H1366)*(Assumptions!$F$11-Assumptions!$D$11)*(Assumptions!$F$11-Assumptions!$E$11)))</f>
        <v>0.166332094521809</v>
      </c>
      <c r="K1366" s="19" t="n">
        <f aca="false">MAX(G1366,I1366+Assumptions!$D$21)</f>
        <v>0.073623870663285</v>
      </c>
      <c r="L1366" s="28" t="n">
        <f aca="false">(F1366-Assumptions!$D$15)*(1-H1366)+Assumptions!$D$15-J1366</f>
        <v>0.161362734540395</v>
      </c>
      <c r="M1366" s="21" t="n">
        <f aca="false">Assumptions!$D$14*(1+E1366)^1*L1366-Assumptions!$D$14*(1+E1366)^0*E1366*Assumptions!$D$16</f>
        <v>25.4487182813416</v>
      </c>
      <c r="N1366" s="21" t="n">
        <f aca="false">Assumptions!$D$14*(1+E1366)^2*L1366-Assumptions!$D$14*(1+E1366)^1*E1366*Assumptions!$D$16</f>
        <v>28.1891385825855</v>
      </c>
      <c r="O1366" s="21" t="n">
        <f aca="false">Assumptions!$D$14*(1+E1366)^3*L1366-Assumptions!$D$14*(1+E1366)^2*E1366*Assumptions!$D$16</f>
        <v>31.224658359742</v>
      </c>
      <c r="P1366" s="21" t="n">
        <f aca="false">Assumptions!$D$14*(1+E1366)^4*L1366-Assumptions!$D$14*(1+E1366)^3*E1366*Assumptions!$D$16</f>
        <v>34.5870551108262</v>
      </c>
      <c r="Q1366" s="21" t="n">
        <f aca="false">Assumptions!$D$14*(1+E1366)^5*L1366-Assumptions!$D$14*(1+E1366)^4*E1366*Assumptions!$D$16</f>
        <v>38.3115282626015</v>
      </c>
      <c r="R1366" s="21" t="n">
        <f aca="false">M1366/(1+K1366)+N1366/(1+K1366)^2+O1366/(1+K1366)^3+P1366/(1+K1366)^4+Q1366/(1+K1366)^5</f>
        <v>126.280051710307</v>
      </c>
      <c r="S1366" s="21" t="n">
        <f aca="false">Q1366*(1+I1366)/(K1366-I1366)</f>
        <v>667.758338566588</v>
      </c>
      <c r="T1366" s="21" t="n">
        <f aca="false">R1366+S1366/(1+K1366)^5</f>
        <v>594.401484206868</v>
      </c>
      <c r="U1366" s="8" t="n">
        <f aca="false">(T1366-Assumptions!$D$17)/Assumptions!$D$18</f>
        <v>16.3760593682747</v>
      </c>
    </row>
    <row r="1367" customFormat="false" ht="15" hidden="false" customHeight="false" outlineLevel="0" collapsed="false">
      <c r="B1367" s="2" t="n">
        <v>1362</v>
      </c>
      <c r="C1367" s="27" t="n">
        <f aca="false">NORMSDIST('Random Draws'!C1367)</f>
        <v>0.61247791242966</v>
      </c>
      <c r="D1367" s="27" t="n">
        <f aca="false">NORMSDIST(Assumptions!$D$22*'Random Draws'!C1367+SQRT(1-Assumptions!$D$22^2)*'Random Draws'!D1367)</f>
        <v>0.802832213902799</v>
      </c>
      <c r="E1367" s="19" t="n">
        <f aca="false">IF(C1367&lt;(Assumptions!$E$6-Assumptions!$D$6)/(Assumptions!$F$6-Assumptions!$D$6),Assumptions!$D$6+SQRT(C1367*(Assumptions!$F$6-Assumptions!$D$6)*(Assumptions!$E$6-Assumptions!$D$6)),Assumptions!$F$6-SQRT((1-C1367)*(Assumptions!$F$6-Assumptions!$D$6)*(Assumptions!$F$6-Assumptions!$E$6)))</f>
        <v>0.0959817033740321</v>
      </c>
      <c r="F1367" s="19" t="n">
        <f aca="false">IF(D1367&lt;(Assumptions!$E$7-Assumptions!$D$7)/(Assumptions!$F$7-Assumptions!$D$7),Assumptions!$D$7+SQRT(D1367*(Assumptions!$F$7-Assumptions!$D$7)*(Assumptions!$E$7-Assumptions!$D$7)),Assumptions!$F$7-SQRT((1-D1367)*(Assumptions!$F$7-Assumptions!$D$7)*(Assumptions!$F$7-Assumptions!$E$7)))</f>
        <v>0.431916710584606</v>
      </c>
      <c r="G1367" s="19" t="n">
        <f aca="false">MIN(Assumptions!$D$24,MAX(Assumptions!$D$23,Assumptions!$D$8+Assumptions!$E$8*'Random Draws'!E1367))</f>
        <v>0.081869578109833</v>
      </c>
      <c r="H1367" s="19" t="n">
        <f aca="false">IF('Random Draws'!F1367&lt;(Assumptions!$E$9-Assumptions!$D$9)/(Assumptions!$F$9-Assumptions!$D$9),Assumptions!$D$9+SQRT('Random Draws'!F1367*(Assumptions!$F$9-Assumptions!$D$9)*(Assumptions!$E$9-Assumptions!$D$9)),Assumptions!$F$9-SQRT((1-'Random Draws'!F1367)*(Assumptions!$F$9-Assumptions!$D$9)*(Assumptions!$F$9-Assumptions!$E$9)))</f>
        <v>0.33074923707729</v>
      </c>
      <c r="I1367" s="19" t="n">
        <f aca="false">IF('Random Draws'!G1367&lt;(Assumptions!$E$10-Assumptions!$D$10)/(Assumptions!$F$10-Assumptions!$D$10),Assumptions!$D$10+SQRT('Random Draws'!G1367*(Assumptions!$F$10-Assumptions!$D$10)*(Assumptions!$E$10-Assumptions!$D$10)),Assumptions!$F$10-SQRT((1-'Random Draws'!G1367)*(Assumptions!$F$10-Assumptions!$D$10)*(Assumptions!$F$10-Assumptions!$E$10)))</f>
        <v>0.017775972546407</v>
      </c>
      <c r="J1367" s="19" t="n">
        <f aca="false">IF('Random Draws'!H1367&lt;(Assumptions!$E$11-Assumptions!$D$11)/(Assumptions!$F$11-Assumptions!$D$11),Assumptions!$D$11+SQRT('Random Draws'!H1367*(Assumptions!$F$11-Assumptions!$D$11)*(Assumptions!$E$11-Assumptions!$D$11)),Assumptions!$F$11-SQRT((1-'Random Draws'!H1367)*(Assumptions!$F$11-Assumptions!$D$11)*(Assumptions!$F$11-Assumptions!$E$11)))</f>
        <v>0.147546366982671</v>
      </c>
      <c r="K1367" s="19" t="n">
        <f aca="false">MAX(G1367,I1367+Assumptions!$D$21)</f>
        <v>0.081869578109833</v>
      </c>
      <c r="L1367" s="28" t="n">
        <f aca="false">(F1367-Assumptions!$D$15)*(1-H1367)+Assumptions!$D$15-J1367</f>
        <v>0.184511621915191</v>
      </c>
      <c r="M1367" s="21" t="n">
        <f aca="false">Assumptions!$D$14*(1+E1367)^1*L1367-Assumptions!$D$14*(1+E1367)^0*E1367*Assumptions!$D$16</f>
        <v>28.9045770337659</v>
      </c>
      <c r="N1367" s="21" t="n">
        <f aca="false">Assumptions!$D$14*(1+E1367)^2*L1367-Assumptions!$D$14*(1+E1367)^1*E1367*Assumptions!$D$16</f>
        <v>31.6788875727726</v>
      </c>
      <c r="O1367" s="21" t="n">
        <f aca="false">Assumptions!$D$14*(1+E1367)^3*L1367-Assumptions!$D$14*(1+E1367)^2*E1367*Assumptions!$D$16</f>
        <v>34.7194811630018</v>
      </c>
      <c r="P1367" s="21" t="n">
        <f aca="false">Assumptions!$D$14*(1+E1367)^4*L1367-Assumptions!$D$14*(1+E1367)^3*E1367*Assumptions!$D$16</f>
        <v>38.0519161052894</v>
      </c>
      <c r="Q1367" s="21" t="n">
        <f aca="false">Assumptions!$D$14*(1+E1367)^5*L1367-Assumptions!$D$14*(1+E1367)^4*E1367*Assumptions!$D$16</f>
        <v>41.7042038297208</v>
      </c>
      <c r="R1367" s="21" t="n">
        <f aca="false">M1367/(1+K1367)+N1367/(1+K1367)^2+O1367/(1+K1367)^3+P1367/(1+K1367)^4+Q1367/(1+K1367)^5</f>
        <v>137.117045031939</v>
      </c>
      <c r="S1367" s="21" t="n">
        <f aca="false">Q1367*(1+I1367)/(K1367-I1367)</f>
        <v>662.242921722733</v>
      </c>
      <c r="T1367" s="21" t="n">
        <f aca="false">R1367+S1367/(1+K1367)^5</f>
        <v>583.947515970401</v>
      </c>
      <c r="U1367" s="8" t="n">
        <f aca="false">(T1367-Assumptions!$D$17)/Assumptions!$D$18</f>
        <v>15.957900638816</v>
      </c>
    </row>
    <row r="1368" customFormat="false" ht="15" hidden="false" customHeight="false" outlineLevel="0" collapsed="false">
      <c r="B1368" s="2" t="n">
        <v>1363</v>
      </c>
      <c r="C1368" s="27" t="n">
        <f aca="false">NORMSDIST('Random Draws'!C1368)</f>
        <v>0.122028143191909</v>
      </c>
      <c r="D1368" s="27" t="n">
        <f aca="false">NORMSDIST(Assumptions!$D$22*'Random Draws'!C1368+SQRT(1-Assumptions!$D$22^2)*'Random Draws'!D1368)</f>
        <v>0.12627659087514</v>
      </c>
      <c r="E1368" s="19" t="n">
        <f aca="false">IF(C1368&lt;(Assumptions!$E$6-Assumptions!$D$6)/(Assumptions!$F$6-Assumptions!$D$6),Assumptions!$D$6+SQRT(C1368*(Assumptions!$F$6-Assumptions!$D$6)*(Assumptions!$E$6-Assumptions!$D$6)),Assumptions!$F$6-SQRT((1-C1368)*(Assumptions!$F$6-Assumptions!$D$6)*(Assumptions!$F$6-Assumptions!$E$6)))</f>
        <v>0.0647010266175223</v>
      </c>
      <c r="F1368" s="19" t="n">
        <f aca="false">IF(D1368&lt;(Assumptions!$E$7-Assumptions!$D$7)/(Assumptions!$F$7-Assumptions!$D$7),Assumptions!$D$7+SQRT(D1368*(Assumptions!$F$7-Assumptions!$D$7)*(Assumptions!$E$7-Assumptions!$D$7)),Assumptions!$F$7-SQRT((1-D1368)*(Assumptions!$F$7-Assumptions!$D$7)*(Assumptions!$F$7-Assumptions!$E$7)))</f>
        <v>0.387525616164781</v>
      </c>
      <c r="G1368" s="19" t="n">
        <f aca="false">MIN(Assumptions!$D$24,MAX(Assumptions!$D$23,Assumptions!$D$8+Assumptions!$E$8*'Random Draws'!E1368))</f>
        <v>0.069761610712318</v>
      </c>
      <c r="H1368" s="19" t="n">
        <f aca="false">IF('Random Draws'!F1368&lt;(Assumptions!$E$9-Assumptions!$D$9)/(Assumptions!$F$9-Assumptions!$D$9),Assumptions!$D$9+SQRT('Random Draws'!F1368*(Assumptions!$F$9-Assumptions!$D$9)*(Assumptions!$E$9-Assumptions!$D$9)),Assumptions!$F$9-SQRT((1-'Random Draws'!F1368)*(Assumptions!$F$9-Assumptions!$D$9)*(Assumptions!$F$9-Assumptions!$E$9)))</f>
        <v>0.270700895497073</v>
      </c>
      <c r="I1368" s="19" t="n">
        <f aca="false">IF('Random Draws'!G1368&lt;(Assumptions!$E$10-Assumptions!$D$10)/(Assumptions!$F$10-Assumptions!$D$10),Assumptions!$D$10+SQRT('Random Draws'!G1368*(Assumptions!$F$10-Assumptions!$D$10)*(Assumptions!$E$10-Assumptions!$D$10)),Assumptions!$F$10-SQRT((1-'Random Draws'!G1368)*(Assumptions!$F$10-Assumptions!$D$10)*(Assumptions!$F$10-Assumptions!$E$10)))</f>
        <v>0.0208483548814898</v>
      </c>
      <c r="J1368" s="19" t="n">
        <f aca="false">IF('Random Draws'!H1368&lt;(Assumptions!$E$11-Assumptions!$D$11)/(Assumptions!$F$11-Assumptions!$D$11),Assumptions!$D$11+SQRT('Random Draws'!H1368*(Assumptions!$F$11-Assumptions!$D$11)*(Assumptions!$E$11-Assumptions!$D$11)),Assumptions!$F$11-SQRT((1-'Random Draws'!H1368)*(Assumptions!$F$11-Assumptions!$D$11)*(Assumptions!$F$11-Assumptions!$E$11)))</f>
        <v>0.166647147073507</v>
      </c>
      <c r="K1368" s="19" t="n">
        <f aca="false">MAX(G1368,I1368+Assumptions!$D$21)</f>
        <v>0.069761610712318</v>
      </c>
      <c r="L1368" s="28" t="n">
        <f aca="false">(F1368-Assumptions!$D$15)*(1-H1368)+Assumptions!$D$15-J1368</f>
        <v>0.151166054182032</v>
      </c>
      <c r="M1368" s="21" t="n">
        <f aca="false">Assumptions!$D$14*(1+E1368)^1*L1368-Assumptions!$D$14*(1+E1368)^0*E1368*Assumptions!$D$16</f>
        <v>23.0558152304266</v>
      </c>
      <c r="N1368" s="21" t="n">
        <f aca="false">Assumptions!$D$14*(1+E1368)^2*L1368-Assumptions!$D$14*(1+E1368)^1*E1368*Assumptions!$D$16</f>
        <v>24.5475501453391</v>
      </c>
      <c r="O1368" s="21" t="n">
        <f aca="false">Assumptions!$D$14*(1+E1368)^3*L1368-Assumptions!$D$14*(1+E1368)^2*E1368*Assumptions!$D$16</f>
        <v>26.1358018406876</v>
      </c>
      <c r="P1368" s="21" t="n">
        <f aca="false">Assumptions!$D$14*(1+E1368)^4*L1368-Assumptions!$D$14*(1+E1368)^3*E1368*Assumptions!$D$16</f>
        <v>27.8268150512523</v>
      </c>
      <c r="Q1368" s="21" t="n">
        <f aca="false">Assumptions!$D$14*(1+E1368)^5*L1368-Assumptions!$D$14*(1+E1368)^4*E1368*Assumptions!$D$16</f>
        <v>29.6272385525642</v>
      </c>
      <c r="R1368" s="21" t="n">
        <f aca="false">M1368/(1+K1368)+N1368/(1+K1368)^2+O1368/(1+K1368)^3+P1368/(1+K1368)^4+Q1368/(1+K1368)^5</f>
        <v>106.746727894818</v>
      </c>
      <c r="S1368" s="21" t="n">
        <f aca="false">Q1368*(1+I1368)/(K1368-I1368)</f>
        <v>618.337855911125</v>
      </c>
      <c r="T1368" s="21" t="n">
        <f aca="false">R1368+S1368/(1+K1368)^5</f>
        <v>548.104513111972</v>
      </c>
      <c r="U1368" s="8" t="n">
        <f aca="false">(T1368-Assumptions!$D$17)/Assumptions!$D$18</f>
        <v>14.5241805244789</v>
      </c>
    </row>
    <row r="1369" customFormat="false" ht="15" hidden="false" customHeight="false" outlineLevel="0" collapsed="false">
      <c r="B1369" s="2" t="n">
        <v>1364</v>
      </c>
      <c r="C1369" s="27" t="n">
        <f aca="false">NORMSDIST('Random Draws'!C1369)</f>
        <v>0.830130982855999</v>
      </c>
      <c r="D1369" s="27" t="n">
        <f aca="false">NORMSDIST(Assumptions!$D$22*'Random Draws'!C1369+SQRT(1-Assumptions!$D$22^2)*'Random Draws'!D1369)</f>
        <v>0.405483096668494</v>
      </c>
      <c r="E1369" s="19" t="n">
        <f aca="false">IF(C1369&lt;(Assumptions!$E$6-Assumptions!$D$6)/(Assumptions!$F$6-Assumptions!$D$6),Assumptions!$D$6+SQRT(C1369*(Assumptions!$F$6-Assumptions!$D$6)*(Assumptions!$E$6-Assumptions!$D$6)),Assumptions!$F$6-SQRT((1-C1369)*(Assumptions!$F$6-Assumptions!$D$6)*(Assumptions!$F$6-Assumptions!$E$6)))</f>
        <v>0.110856474377317</v>
      </c>
      <c r="F1369" s="19" t="n">
        <f aca="false">IF(D1369&lt;(Assumptions!$E$7-Assumptions!$D$7)/(Assumptions!$F$7-Assumptions!$D$7),Assumptions!$D$7+SQRT(D1369*(Assumptions!$F$7-Assumptions!$D$7)*(Assumptions!$E$7-Assumptions!$D$7)),Assumptions!$F$7-SQRT((1-D1369)*(Assumptions!$F$7-Assumptions!$D$7)*(Assumptions!$F$7-Assumptions!$E$7)))</f>
        <v>0.409324421740259</v>
      </c>
      <c r="G1369" s="19" t="n">
        <f aca="false">MIN(Assumptions!$D$24,MAX(Assumptions!$D$23,Assumptions!$D$8+Assumptions!$E$8*'Random Draws'!E1369))</f>
        <v>0.080493030578463</v>
      </c>
      <c r="H1369" s="19" t="n">
        <f aca="false">IF('Random Draws'!F1369&lt;(Assumptions!$E$9-Assumptions!$D$9)/(Assumptions!$F$9-Assumptions!$D$9),Assumptions!$D$9+SQRT('Random Draws'!F1369*(Assumptions!$F$9-Assumptions!$D$9)*(Assumptions!$E$9-Assumptions!$D$9)),Assumptions!$F$9-SQRT((1-'Random Draws'!F1369)*(Assumptions!$F$9-Assumptions!$D$9)*(Assumptions!$F$9-Assumptions!$E$9)))</f>
        <v>0.268916869721086</v>
      </c>
      <c r="I1369" s="19" t="n">
        <f aca="false">IF('Random Draws'!G1369&lt;(Assumptions!$E$10-Assumptions!$D$10)/(Assumptions!$F$10-Assumptions!$D$10),Assumptions!$D$10+SQRT('Random Draws'!G1369*(Assumptions!$F$10-Assumptions!$D$10)*(Assumptions!$E$10-Assumptions!$D$10)),Assumptions!$F$10-SQRT((1-'Random Draws'!G1369)*(Assumptions!$F$10-Assumptions!$D$10)*(Assumptions!$F$10-Assumptions!$E$10)))</f>
        <v>0.0176693732102679</v>
      </c>
      <c r="J1369" s="19" t="n">
        <f aca="false">IF('Random Draws'!H1369&lt;(Assumptions!$E$11-Assumptions!$D$11)/(Assumptions!$F$11-Assumptions!$D$11),Assumptions!$D$11+SQRT('Random Draws'!H1369*(Assumptions!$F$11-Assumptions!$D$11)*(Assumptions!$E$11-Assumptions!$D$11)),Assumptions!$F$11-SQRT((1-'Random Draws'!H1369)*(Assumptions!$F$11-Assumptions!$D$11)*(Assumptions!$F$11-Assumptions!$E$11)))</f>
        <v>0.194232361716021</v>
      </c>
      <c r="K1369" s="19" t="n">
        <f aca="false">MAX(G1369,I1369+Assumptions!$D$21)</f>
        <v>0.080493030578463</v>
      </c>
      <c r="L1369" s="28" t="n">
        <f aca="false">(F1369-Assumptions!$D$15)*(1-H1369)+Assumptions!$D$15-J1369</f>
        <v>0.139977010893196</v>
      </c>
      <c r="M1369" s="21" t="n">
        <f aca="false">Assumptions!$D$14*(1+E1369)^1*L1369-Assumptions!$D$14*(1+E1369)^0*E1369*Assumptions!$D$16</f>
        <v>22.0644578145888</v>
      </c>
      <c r="N1369" s="21" t="n">
        <f aca="false">Assumptions!$D$14*(1+E1369)^2*L1369-Assumptions!$D$14*(1+E1369)^1*E1369*Assumptions!$D$16</f>
        <v>24.5104458169611</v>
      </c>
      <c r="O1369" s="21" t="n">
        <f aca="false">Assumptions!$D$14*(1+E1369)^3*L1369-Assumptions!$D$14*(1+E1369)^2*E1369*Assumptions!$D$16</f>
        <v>27.2275874256457</v>
      </c>
      <c r="P1369" s="21" t="n">
        <f aca="false">Assumptions!$D$14*(1+E1369)^4*L1369-Assumptions!$D$14*(1+E1369)^3*E1369*Assumptions!$D$16</f>
        <v>30.2459417734529</v>
      </c>
      <c r="Q1369" s="21" t="n">
        <f aca="false">Assumptions!$D$14*(1+E1369)^5*L1369-Assumptions!$D$14*(1+E1369)^4*E1369*Assumptions!$D$16</f>
        <v>33.5989002426795</v>
      </c>
      <c r="R1369" s="21" t="n">
        <f aca="false">M1369/(1+K1369)+N1369/(1+K1369)^2+O1369/(1+K1369)^3+P1369/(1+K1369)^4+Q1369/(1+K1369)^5</f>
        <v>108.005721852121</v>
      </c>
      <c r="S1369" s="21" t="n">
        <f aca="false">Q1369*(1+I1369)/(K1369-I1369)</f>
        <v>544.262674013503</v>
      </c>
      <c r="T1369" s="21" t="n">
        <f aca="false">R1369+S1369/(1+K1369)^5</f>
        <v>477.577416522246</v>
      </c>
      <c r="U1369" s="8" t="n">
        <f aca="false">(T1369-Assumptions!$D$17)/Assumptions!$D$18</f>
        <v>11.7030966608898</v>
      </c>
    </row>
    <row r="1370" customFormat="false" ht="15" hidden="false" customHeight="false" outlineLevel="0" collapsed="false">
      <c r="B1370" s="2" t="n">
        <v>1365</v>
      </c>
      <c r="C1370" s="27" t="n">
        <f aca="false">NORMSDIST('Random Draws'!C1370)</f>
        <v>0.578534015831828</v>
      </c>
      <c r="D1370" s="27" t="n">
        <f aca="false">NORMSDIST(Assumptions!$D$22*'Random Draws'!C1370+SQRT(1-Assumptions!$D$22^2)*'Random Draws'!D1370)</f>
        <v>0.284136648107797</v>
      </c>
      <c r="E1370" s="19" t="n">
        <f aca="false">IF(C1370&lt;(Assumptions!$E$6-Assumptions!$D$6)/(Assumptions!$F$6-Assumptions!$D$6),Assumptions!$D$6+SQRT(C1370*(Assumptions!$F$6-Assumptions!$D$6)*(Assumptions!$E$6-Assumptions!$D$6)),Assumptions!$F$6-SQRT((1-C1370)*(Assumptions!$F$6-Assumptions!$D$6)*(Assumptions!$F$6-Assumptions!$E$6)))</f>
        <v>0.0940943367236584</v>
      </c>
      <c r="F1370" s="19" t="n">
        <f aca="false">IF(D1370&lt;(Assumptions!$E$7-Assumptions!$D$7)/(Assumptions!$F$7-Assumptions!$D$7),Assumptions!$D$7+SQRT(D1370*(Assumptions!$F$7-Assumptions!$D$7)*(Assumptions!$E$7-Assumptions!$D$7)),Assumptions!$F$7-SQRT((1-D1370)*(Assumptions!$F$7-Assumptions!$D$7)*(Assumptions!$F$7-Assumptions!$E$7)))</f>
        <v>0.401289464620491</v>
      </c>
      <c r="G1370" s="19" t="n">
        <f aca="false">MIN(Assumptions!$D$24,MAX(Assumptions!$D$23,Assumptions!$D$8+Assumptions!$E$8*'Random Draws'!E1370))</f>
        <v>0.088613631703121</v>
      </c>
      <c r="H1370" s="19" t="n">
        <f aca="false">IF('Random Draws'!F1370&lt;(Assumptions!$E$9-Assumptions!$D$9)/(Assumptions!$F$9-Assumptions!$D$9),Assumptions!$D$9+SQRT('Random Draws'!F1370*(Assumptions!$F$9-Assumptions!$D$9)*(Assumptions!$E$9-Assumptions!$D$9)),Assumptions!$F$9-SQRT((1-'Random Draws'!F1370)*(Assumptions!$F$9-Assumptions!$D$9)*(Assumptions!$F$9-Assumptions!$E$9)))</f>
        <v>0.339900877014894</v>
      </c>
      <c r="I1370" s="19" t="n">
        <f aca="false">IF('Random Draws'!G1370&lt;(Assumptions!$E$10-Assumptions!$D$10)/(Assumptions!$F$10-Assumptions!$D$10),Assumptions!$D$10+SQRT('Random Draws'!G1370*(Assumptions!$F$10-Assumptions!$D$10)*(Assumptions!$E$10-Assumptions!$D$10)),Assumptions!$F$10-SQRT((1-'Random Draws'!G1370)*(Assumptions!$F$10-Assumptions!$D$10)*(Assumptions!$F$10-Assumptions!$E$10)))</f>
        <v>0.0216162385927533</v>
      </c>
      <c r="J1370" s="19" t="n">
        <f aca="false">IF('Random Draws'!H1370&lt;(Assumptions!$E$11-Assumptions!$D$11)/(Assumptions!$F$11-Assumptions!$D$11),Assumptions!$D$11+SQRT('Random Draws'!H1370*(Assumptions!$F$11-Assumptions!$D$11)*(Assumptions!$E$11-Assumptions!$D$11)),Assumptions!$F$11-SQRT((1-'Random Draws'!H1370)*(Assumptions!$F$11-Assumptions!$D$11)*(Assumptions!$F$11-Assumptions!$E$11)))</f>
        <v>0.14939818032668</v>
      </c>
      <c r="K1370" s="19" t="n">
        <f aca="false">MAX(G1370,I1370+Assumptions!$D$21)</f>
        <v>0.088613631703121</v>
      </c>
      <c r="L1370" s="28" t="n">
        <f aca="false">(F1370-Assumptions!$D$15)*(1-H1370)+Assumptions!$D$15-J1370</f>
        <v>0.159679757344405</v>
      </c>
      <c r="M1370" s="21" t="n">
        <f aca="false">Assumptions!$D$14*(1+E1370)^1*L1370-Assumptions!$D$14*(1+E1370)^0*E1370*Assumptions!$D$16</f>
        <v>24.9228737742407</v>
      </c>
      <c r="N1370" s="21" t="n">
        <f aca="false">Assumptions!$D$14*(1+E1370)^2*L1370-Assumptions!$D$14*(1+E1370)^1*E1370*Assumptions!$D$16</f>
        <v>27.2679750512754</v>
      </c>
      <c r="O1370" s="21" t="n">
        <f aca="false">Assumptions!$D$14*(1+E1370)^3*L1370-Assumptions!$D$14*(1+E1370)^2*E1370*Assumptions!$D$16</f>
        <v>29.8337370775224</v>
      </c>
      <c r="P1370" s="21" t="n">
        <f aca="false">Assumptions!$D$14*(1+E1370)^4*L1370-Assumptions!$D$14*(1+E1370)^3*E1370*Assumptions!$D$16</f>
        <v>32.6409227798199</v>
      </c>
      <c r="Q1370" s="21" t="n">
        <f aca="false">Assumptions!$D$14*(1+E1370)^5*L1370-Assumptions!$D$14*(1+E1370)^4*E1370*Assumptions!$D$16</f>
        <v>35.7122487588352</v>
      </c>
      <c r="R1370" s="21" t="n">
        <f aca="false">M1370/(1+K1370)+N1370/(1+K1370)^2+O1370/(1+K1370)^3+P1370/(1+K1370)^4+Q1370/(1+K1370)^5</f>
        <v>115.629143923226</v>
      </c>
      <c r="S1370" s="21" t="n">
        <f aca="false">Q1370*(1+I1370)/(K1370-I1370)</f>
        <v>544.561684491034</v>
      </c>
      <c r="T1370" s="21" t="n">
        <f aca="false">R1370+S1370/(1+K1370)^5</f>
        <v>471.816287373379</v>
      </c>
      <c r="U1370" s="8" t="n">
        <f aca="false">(T1370-Assumptions!$D$17)/Assumptions!$D$18</f>
        <v>11.4726514949352</v>
      </c>
    </row>
    <row r="1371" customFormat="false" ht="15" hidden="false" customHeight="false" outlineLevel="0" collapsed="false">
      <c r="B1371" s="2" t="n">
        <v>1366</v>
      </c>
      <c r="C1371" s="27" t="n">
        <f aca="false">NORMSDIST('Random Draws'!C1371)</f>
        <v>0.350757610012348</v>
      </c>
      <c r="D1371" s="27" t="n">
        <f aca="false">NORMSDIST(Assumptions!$D$22*'Random Draws'!C1371+SQRT(1-Assumptions!$D$22^2)*'Random Draws'!D1371)</f>
        <v>0.557708046292458</v>
      </c>
      <c r="E1371" s="19" t="n">
        <f aca="false">IF(C1371&lt;(Assumptions!$E$6-Assumptions!$D$6)/(Assumptions!$F$6-Assumptions!$D$6),Assumptions!$D$6+SQRT(C1371*(Assumptions!$F$6-Assumptions!$D$6)*(Assumptions!$E$6-Assumptions!$D$6)),Assumptions!$F$6-SQRT((1-C1371)*(Assumptions!$F$6-Assumptions!$D$6)*(Assumptions!$F$6-Assumptions!$E$6)))</f>
        <v>0.0818782527102283</v>
      </c>
      <c r="F1371" s="19" t="n">
        <f aca="false">IF(D1371&lt;(Assumptions!$E$7-Assumptions!$D$7)/(Assumptions!$F$7-Assumptions!$D$7),Assumptions!$D$7+SQRT(D1371*(Assumptions!$F$7-Assumptions!$D$7)*(Assumptions!$E$7-Assumptions!$D$7)),Assumptions!$F$7-SQRT((1-D1371)*(Assumptions!$F$7-Assumptions!$D$7)*(Assumptions!$F$7-Assumptions!$E$7)))</f>
        <v>0.417846765490862</v>
      </c>
      <c r="G1371" s="19" t="n">
        <f aca="false">MIN(Assumptions!$D$24,MAX(Assumptions!$D$23,Assumptions!$D$8+Assumptions!$E$8*'Random Draws'!E1371))</f>
        <v>0.088099097676818</v>
      </c>
      <c r="H1371" s="19" t="n">
        <f aca="false">IF('Random Draws'!F1371&lt;(Assumptions!$E$9-Assumptions!$D$9)/(Assumptions!$F$9-Assumptions!$D$9),Assumptions!$D$9+SQRT('Random Draws'!F1371*(Assumptions!$F$9-Assumptions!$D$9)*(Assumptions!$E$9-Assumptions!$D$9)),Assumptions!$F$9-SQRT((1-'Random Draws'!F1371)*(Assumptions!$F$9-Assumptions!$D$9)*(Assumptions!$F$9-Assumptions!$E$9)))</f>
        <v>0.280320288771052</v>
      </c>
      <c r="I1371" s="19" t="n">
        <f aca="false">IF('Random Draws'!G1371&lt;(Assumptions!$E$10-Assumptions!$D$10)/(Assumptions!$F$10-Assumptions!$D$10),Assumptions!$D$10+SQRT('Random Draws'!G1371*(Assumptions!$F$10-Assumptions!$D$10)*(Assumptions!$E$10-Assumptions!$D$10)),Assumptions!$F$10-SQRT((1-'Random Draws'!G1371)*(Assumptions!$F$10-Assumptions!$D$10)*(Assumptions!$F$10-Assumptions!$E$10)))</f>
        <v>0.0228229120472149</v>
      </c>
      <c r="J1371" s="19" t="n">
        <f aca="false">IF('Random Draws'!H1371&lt;(Assumptions!$E$11-Assumptions!$D$11)/(Assumptions!$F$11-Assumptions!$D$11),Assumptions!$D$11+SQRT('Random Draws'!H1371*(Assumptions!$F$11-Assumptions!$D$11)*(Assumptions!$E$11-Assumptions!$D$11)),Assumptions!$F$11-SQRT((1-'Random Draws'!H1371)*(Assumptions!$F$11-Assumptions!$D$11)*(Assumptions!$F$11-Assumptions!$E$11)))</f>
        <v>0.193719860609502</v>
      </c>
      <c r="K1371" s="19" t="n">
        <f aca="false">MAX(G1371,I1371+Assumptions!$D$21)</f>
        <v>0.088099097676818</v>
      </c>
      <c r="L1371" s="28" t="n">
        <f aca="false">(F1371-Assumptions!$D$15)*(1-H1371)+Assumptions!$D$15-J1371</f>
        <v>0.143437616457148</v>
      </c>
      <c r="M1371" s="21" t="n">
        <f aca="false">Assumptions!$D$14*(1+E1371)^1*L1371-Assumptions!$D$14*(1+E1371)^0*E1371*Assumptions!$D$16</f>
        <v>22.1452250912195</v>
      </c>
      <c r="N1371" s="21" t="n">
        <f aca="false">Assumptions!$D$14*(1+E1371)^2*L1371-Assumptions!$D$14*(1+E1371)^1*E1371*Assumptions!$D$16</f>
        <v>23.9584374275632</v>
      </c>
      <c r="O1371" s="21" t="n">
        <f aca="false">Assumptions!$D$14*(1+E1371)^3*L1371-Assumptions!$D$14*(1+E1371)^2*E1371*Assumptions!$D$16</f>
        <v>25.9201124217995</v>
      </c>
      <c r="P1371" s="21" t="n">
        <f aca="false">Assumptions!$D$14*(1+E1371)^4*L1371-Assumptions!$D$14*(1+E1371)^3*E1371*Assumptions!$D$16</f>
        <v>28.0424059369491</v>
      </c>
      <c r="Q1371" s="21" t="n">
        <f aca="false">Assumptions!$D$14*(1+E1371)^5*L1371-Assumptions!$D$14*(1+E1371)^4*E1371*Assumptions!$D$16</f>
        <v>30.3384691368574</v>
      </c>
      <c r="R1371" s="21" t="n">
        <f aca="false">M1371/(1+K1371)+N1371/(1+K1371)^2+O1371/(1+K1371)^3+P1371/(1+K1371)^4+Q1371/(1+K1371)^5</f>
        <v>100.604130419289</v>
      </c>
      <c r="S1371" s="21" t="n">
        <f aca="false">Q1371*(1+I1371)/(K1371-I1371)</f>
        <v>475.378287660582</v>
      </c>
      <c r="T1371" s="21" t="n">
        <f aca="false">R1371+S1371/(1+K1371)^5</f>
        <v>412.275630446037</v>
      </c>
      <c r="U1371" s="8" t="n">
        <f aca="false">(T1371-Assumptions!$D$17)/Assumptions!$D$18</f>
        <v>9.09102521784146</v>
      </c>
    </row>
    <row r="1372" customFormat="false" ht="15" hidden="false" customHeight="false" outlineLevel="0" collapsed="false">
      <c r="B1372" s="2" t="n">
        <v>1367</v>
      </c>
      <c r="C1372" s="27" t="n">
        <f aca="false">NORMSDIST('Random Draws'!C1372)</f>
        <v>0.591103608401171</v>
      </c>
      <c r="D1372" s="27" t="n">
        <f aca="false">NORMSDIST(Assumptions!$D$22*'Random Draws'!C1372+SQRT(1-Assumptions!$D$22^2)*'Random Draws'!D1372)</f>
        <v>0.36868094991091</v>
      </c>
      <c r="E1372" s="19" t="n">
        <f aca="false">IF(C1372&lt;(Assumptions!$E$6-Assumptions!$D$6)/(Assumptions!$F$6-Assumptions!$D$6),Assumptions!$D$6+SQRT(C1372*(Assumptions!$F$6-Assumptions!$D$6)*(Assumptions!$E$6-Assumptions!$D$6)),Assumptions!$F$6-SQRT((1-C1372)*(Assumptions!$F$6-Assumptions!$D$6)*(Assumptions!$F$6-Assumptions!$E$6)))</f>
        <v>0.0947840519507315</v>
      </c>
      <c r="F1372" s="19" t="n">
        <f aca="false">IF(D1372&lt;(Assumptions!$E$7-Assumptions!$D$7)/(Assumptions!$F$7-Assumptions!$D$7),Assumptions!$D$7+SQRT(D1372*(Assumptions!$F$7-Assumptions!$D$7)*(Assumptions!$E$7-Assumptions!$D$7)),Assumptions!$F$7-SQRT((1-D1372)*(Assumptions!$F$7-Assumptions!$D$7)*(Assumptions!$F$7-Assumptions!$E$7)))</f>
        <v>0.407032815134387</v>
      </c>
      <c r="G1372" s="19" t="n">
        <f aca="false">MIN(Assumptions!$D$24,MAX(Assumptions!$D$23,Assumptions!$D$8+Assumptions!$E$8*'Random Draws'!E1372))</f>
        <v>0.070863199399693</v>
      </c>
      <c r="H1372" s="19" t="n">
        <f aca="false">IF('Random Draws'!F1372&lt;(Assumptions!$E$9-Assumptions!$D$9)/(Assumptions!$F$9-Assumptions!$D$9),Assumptions!$D$9+SQRT('Random Draws'!F1372*(Assumptions!$F$9-Assumptions!$D$9)*(Assumptions!$E$9-Assumptions!$D$9)),Assumptions!$F$9-SQRT((1-'Random Draws'!F1372)*(Assumptions!$F$9-Assumptions!$D$9)*(Assumptions!$F$9-Assumptions!$E$9)))</f>
        <v>0.274543589548218</v>
      </c>
      <c r="I1372" s="19" t="n">
        <f aca="false">IF('Random Draws'!G1372&lt;(Assumptions!$E$10-Assumptions!$D$10)/(Assumptions!$F$10-Assumptions!$D$10),Assumptions!$D$10+SQRT('Random Draws'!G1372*(Assumptions!$F$10-Assumptions!$D$10)*(Assumptions!$E$10-Assumptions!$D$10)),Assumptions!$F$10-SQRT((1-'Random Draws'!G1372)*(Assumptions!$F$10-Assumptions!$D$10)*(Assumptions!$F$10-Assumptions!$E$10)))</f>
        <v>0.0184597830673369</v>
      </c>
      <c r="J1372" s="19" t="n">
        <f aca="false">IF('Random Draws'!H1372&lt;(Assumptions!$E$11-Assumptions!$D$11)/(Assumptions!$F$11-Assumptions!$D$11),Assumptions!$D$11+SQRT('Random Draws'!H1372*(Assumptions!$F$11-Assumptions!$D$11)*(Assumptions!$E$11-Assumptions!$D$11)),Assumptions!$F$11-SQRT((1-'Random Draws'!H1372)*(Assumptions!$F$11-Assumptions!$D$11)*(Assumptions!$F$11-Assumptions!$E$11)))</f>
        <v>0.186802658509784</v>
      </c>
      <c r="K1372" s="19" t="n">
        <f aca="false">MAX(G1372,I1372+Assumptions!$D$21)</f>
        <v>0.070863199399693</v>
      </c>
      <c r="L1372" s="28" t="n">
        <f aca="false">(F1372-Assumptions!$D$15)*(1-H1372)+Assumptions!$D$15-J1372</f>
        <v>0.14417257313496</v>
      </c>
      <c r="M1372" s="21" t="n">
        <f aca="false">Assumptions!$D$14*(1+E1372)^1*L1372-Assumptions!$D$14*(1+E1372)^0*E1372*Assumptions!$D$16</f>
        <v>22.4741752745583</v>
      </c>
      <c r="N1372" s="21" t="n">
        <f aca="false">Assumptions!$D$14*(1+E1372)^2*L1372-Assumptions!$D$14*(1+E1372)^1*E1372*Assumptions!$D$16</f>
        <v>24.6043686713319</v>
      </c>
      <c r="O1372" s="21" t="n">
        <f aca="false">Assumptions!$D$14*(1+E1372)^3*L1372-Assumptions!$D$14*(1+E1372)^2*E1372*Assumptions!$D$16</f>
        <v>26.9364704296904</v>
      </c>
      <c r="P1372" s="21" t="n">
        <f aca="false">Assumptions!$D$14*(1+E1372)^4*L1372-Assumptions!$D$14*(1+E1372)^3*E1372*Assumptions!$D$16</f>
        <v>29.4896182422675</v>
      </c>
      <c r="Q1372" s="21" t="n">
        <f aca="false">Assumptions!$D$14*(1+E1372)^5*L1372-Assumptions!$D$14*(1+E1372)^4*E1372*Assumptions!$D$16</f>
        <v>32.2847637497498</v>
      </c>
      <c r="R1372" s="21" t="n">
        <f aca="false">M1372/(1+K1372)+N1372/(1+K1372)^2+O1372/(1+K1372)^3+P1372/(1+K1372)^4+Q1372/(1+K1372)^5</f>
        <v>109.728804965972</v>
      </c>
      <c r="S1372" s="21" t="n">
        <f aca="false">Q1372*(1+I1372)/(K1372-I1372)</f>
        <v>627.454005601701</v>
      </c>
      <c r="T1372" s="21" t="n">
        <f aca="false">R1372+S1372/(1+K1372)^5</f>
        <v>555.294683823748</v>
      </c>
      <c r="U1372" s="8" t="n">
        <f aca="false">(T1372-Assumptions!$D$17)/Assumptions!$D$18</f>
        <v>14.8117873529499</v>
      </c>
    </row>
    <row r="1373" customFormat="false" ht="15" hidden="false" customHeight="false" outlineLevel="0" collapsed="false">
      <c r="B1373" s="2" t="n">
        <v>1368</v>
      </c>
      <c r="C1373" s="27" t="n">
        <f aca="false">NORMSDIST('Random Draws'!C1373)</f>
        <v>0.109477557819792</v>
      </c>
      <c r="D1373" s="27" t="n">
        <f aca="false">NORMSDIST(Assumptions!$D$22*'Random Draws'!C1373+SQRT(1-Assumptions!$D$22^2)*'Random Draws'!D1373)</f>
        <v>0.00936760408290043</v>
      </c>
      <c r="E1373" s="19" t="n">
        <f aca="false">IF(C1373&lt;(Assumptions!$E$6-Assumptions!$D$6)/(Assumptions!$F$6-Assumptions!$D$6),Assumptions!$D$6+SQRT(C1373*(Assumptions!$F$6-Assumptions!$D$6)*(Assumptions!$E$6-Assumptions!$D$6)),Assumptions!$F$6-SQRT((1-C1373)*(Assumptions!$F$6-Assumptions!$D$6)*(Assumptions!$F$6-Assumptions!$E$6)))</f>
        <v>0.0633963199905233</v>
      </c>
      <c r="F1373" s="19" t="n">
        <f aca="false">IF(D1373&lt;(Assumptions!$E$7-Assumptions!$D$7)/(Assumptions!$F$7-Assumptions!$D$7),Assumptions!$D$7+SQRT(D1373*(Assumptions!$F$7-Assumptions!$D$7)*(Assumptions!$E$7-Assumptions!$D$7)),Assumptions!$F$7-SQRT((1-D1373)*(Assumptions!$F$7-Assumptions!$D$7)*(Assumptions!$F$7-Assumptions!$E$7)))</f>
        <v>0.367497041049468</v>
      </c>
      <c r="G1373" s="19" t="n">
        <f aca="false">MIN(Assumptions!$D$24,MAX(Assumptions!$D$23,Assumptions!$D$8+Assumptions!$E$8*'Random Draws'!E1373))</f>
        <v>0.084870630016884</v>
      </c>
      <c r="H1373" s="19" t="n">
        <f aca="false">IF('Random Draws'!F1373&lt;(Assumptions!$E$9-Assumptions!$D$9)/(Assumptions!$F$9-Assumptions!$D$9),Assumptions!$D$9+SQRT('Random Draws'!F1373*(Assumptions!$F$9-Assumptions!$D$9)*(Assumptions!$E$9-Assumptions!$D$9)),Assumptions!$F$9-SQRT((1-'Random Draws'!F1373)*(Assumptions!$F$9-Assumptions!$D$9)*(Assumptions!$F$9-Assumptions!$E$9)))</f>
        <v>0.300226897127944</v>
      </c>
      <c r="I1373" s="19" t="n">
        <f aca="false">IF('Random Draws'!G1373&lt;(Assumptions!$E$10-Assumptions!$D$10)/(Assumptions!$F$10-Assumptions!$D$10),Assumptions!$D$10+SQRT('Random Draws'!G1373*(Assumptions!$F$10-Assumptions!$D$10)*(Assumptions!$E$10-Assumptions!$D$10)),Assumptions!$F$10-SQRT((1-'Random Draws'!G1373)*(Assumptions!$F$10-Assumptions!$D$10)*(Assumptions!$F$10-Assumptions!$E$10)))</f>
        <v>0.0125509773509285</v>
      </c>
      <c r="J1373" s="19" t="n">
        <f aca="false">IF('Random Draws'!H1373&lt;(Assumptions!$E$11-Assumptions!$D$11)/(Assumptions!$F$11-Assumptions!$D$11),Assumptions!$D$11+SQRT('Random Draws'!H1373*(Assumptions!$F$11-Assumptions!$D$11)*(Assumptions!$E$11-Assumptions!$D$11)),Assumptions!$F$11-SQRT((1-'Random Draws'!H1373)*(Assumptions!$F$11-Assumptions!$D$11)*(Assumptions!$F$11-Assumptions!$E$11)))</f>
        <v>0.203864722892308</v>
      </c>
      <c r="K1373" s="19" t="n">
        <f aca="false">MAX(G1373,I1373+Assumptions!$D$21)</f>
        <v>0.084870630016884</v>
      </c>
      <c r="L1373" s="28" t="n">
        <f aca="false">(F1373-Assumptions!$D$15)*(1-H1373)+Assumptions!$D$15-J1373</f>
        <v>0.0923293184458098</v>
      </c>
      <c r="M1373" s="21" t="n">
        <f aca="false">Assumptions!$D$14*(1+E1373)^1*L1373-Assumptions!$D$14*(1+E1373)^0*E1373*Assumptions!$D$16</f>
        <v>13.9607113401048</v>
      </c>
      <c r="N1373" s="21" t="n">
        <f aca="false">Assumptions!$D$14*(1+E1373)^2*L1373-Assumptions!$D$14*(1+E1373)^1*E1373*Assumptions!$D$16</f>
        <v>14.8457690635174</v>
      </c>
      <c r="O1373" s="21" t="n">
        <f aca="false">Assumptions!$D$14*(1+E1373)^3*L1373-Assumptions!$D$14*(1+E1373)^2*E1373*Assumptions!$D$16</f>
        <v>15.7869361895736</v>
      </c>
      <c r="P1373" s="21" t="n">
        <f aca="false">Assumptions!$D$14*(1+E1373)^4*L1373-Assumptions!$D$14*(1+E1373)^3*E1373*Assumptions!$D$16</f>
        <v>16.7877698479177</v>
      </c>
      <c r="Q1373" s="21" t="n">
        <f aca="false">Assumptions!$D$14*(1+E1373)^5*L1373-Assumptions!$D$14*(1+E1373)^4*E1373*Assumptions!$D$16</f>
        <v>17.8520526771236</v>
      </c>
      <c r="R1373" s="21" t="n">
        <f aca="false">M1373/(1+K1373)+N1373/(1+K1373)^2+O1373/(1+K1373)^3+P1373/(1+K1373)^4+Q1373/(1+K1373)^5</f>
        <v>61.8454253921202</v>
      </c>
      <c r="S1373" s="21" t="n">
        <f aca="false">Q1373*(1+I1373)/(K1373-I1373)</f>
        <v>249.947458534339</v>
      </c>
      <c r="T1373" s="21" t="n">
        <f aca="false">R1373+S1373/(1+K1373)^5</f>
        <v>228.170974249607</v>
      </c>
      <c r="U1373" s="8" t="n">
        <f aca="false">(T1373-Assumptions!$D$17)/Assumptions!$D$18</f>
        <v>1.72683896998429</v>
      </c>
    </row>
    <row r="1374" customFormat="false" ht="15" hidden="false" customHeight="false" outlineLevel="0" collapsed="false">
      <c r="B1374" s="2" t="n">
        <v>1369</v>
      </c>
      <c r="C1374" s="27" t="n">
        <f aca="false">NORMSDIST('Random Draws'!C1374)</f>
        <v>0.382437429903965</v>
      </c>
      <c r="D1374" s="27" t="n">
        <f aca="false">NORMSDIST(Assumptions!$D$22*'Random Draws'!C1374+SQRT(1-Assumptions!$D$22^2)*'Random Draws'!D1374)</f>
        <v>0.777225746848658</v>
      </c>
      <c r="E1374" s="19" t="n">
        <f aca="false">IF(C1374&lt;(Assumptions!$E$6-Assumptions!$D$6)/(Assumptions!$F$6-Assumptions!$D$6),Assumptions!$D$6+SQRT(C1374*(Assumptions!$F$6-Assumptions!$D$6)*(Assumptions!$E$6-Assumptions!$D$6)),Assumptions!$F$6-SQRT((1-C1374)*(Assumptions!$F$6-Assumptions!$D$6)*(Assumptions!$F$6-Assumptions!$E$6)))</f>
        <v>0.0837285621707349</v>
      </c>
      <c r="F1374" s="19" t="n">
        <f aca="false">IF(D1374&lt;(Assumptions!$E$7-Assumptions!$D$7)/(Assumptions!$F$7-Assumptions!$D$7),Assumptions!$D$7+SQRT(D1374*(Assumptions!$F$7-Assumptions!$D$7)*(Assumptions!$E$7-Assumptions!$D$7)),Assumptions!$F$7-SQRT((1-D1374)*(Assumptions!$F$7-Assumptions!$D$7)*(Assumptions!$F$7-Assumptions!$E$7)))</f>
        <v>0.43014875190875</v>
      </c>
      <c r="G1374" s="19" t="n">
        <f aca="false">MIN(Assumptions!$D$24,MAX(Assumptions!$D$23,Assumptions!$D$8+Assumptions!$E$8*'Random Draws'!E1374))</f>
        <v>0.097782056904342</v>
      </c>
      <c r="H1374" s="19" t="n">
        <f aca="false">IF('Random Draws'!F1374&lt;(Assumptions!$E$9-Assumptions!$D$9)/(Assumptions!$F$9-Assumptions!$D$9),Assumptions!$D$9+SQRT('Random Draws'!F1374*(Assumptions!$F$9-Assumptions!$D$9)*(Assumptions!$E$9-Assumptions!$D$9)),Assumptions!$F$9-SQRT((1-'Random Draws'!F1374)*(Assumptions!$F$9-Assumptions!$D$9)*(Assumptions!$F$9-Assumptions!$E$9)))</f>
        <v>0.301541061156914</v>
      </c>
      <c r="I1374" s="19" t="n">
        <f aca="false">IF('Random Draws'!G1374&lt;(Assumptions!$E$10-Assumptions!$D$10)/(Assumptions!$F$10-Assumptions!$D$10),Assumptions!$D$10+SQRT('Random Draws'!G1374*(Assumptions!$F$10-Assumptions!$D$10)*(Assumptions!$E$10-Assumptions!$D$10)),Assumptions!$F$10-SQRT((1-'Random Draws'!G1374)*(Assumptions!$F$10-Assumptions!$D$10)*(Assumptions!$F$10-Assumptions!$E$10)))</f>
        <v>0.0159154980977704</v>
      </c>
      <c r="J1374" s="19" t="n">
        <f aca="false">IF('Random Draws'!H1374&lt;(Assumptions!$E$11-Assumptions!$D$11)/(Assumptions!$F$11-Assumptions!$D$11),Assumptions!$D$11+SQRT('Random Draws'!H1374*(Assumptions!$F$11-Assumptions!$D$11)*(Assumptions!$E$11-Assumptions!$D$11)),Assumptions!$F$11-SQRT((1-'Random Draws'!H1374)*(Assumptions!$F$11-Assumptions!$D$11)*(Assumptions!$F$11-Assumptions!$E$11)))</f>
        <v>0.133588599366822</v>
      </c>
      <c r="K1374" s="19" t="n">
        <f aca="false">MAX(G1374,I1374+Assumptions!$D$21)</f>
        <v>0.097782056904342</v>
      </c>
      <c r="L1374" s="28" t="n">
        <f aca="false">(F1374-Assumptions!$D$15)*(1-H1374)+Assumptions!$D$15-J1374</f>
        <v>0.20605297938644</v>
      </c>
      <c r="M1374" s="21" t="n">
        <f aca="false">Assumptions!$D$14*(1+E1374)^1*L1374-Assumptions!$D$14*(1+E1374)^0*E1374*Assumptions!$D$16</f>
        <v>32.0150781213694</v>
      </c>
      <c r="N1374" s="21" t="n">
        <f aca="false">Assumptions!$D$14*(1+E1374)^2*L1374-Assumptions!$D$14*(1+E1374)^1*E1374*Assumptions!$D$16</f>
        <v>34.6956545802554</v>
      </c>
      <c r="O1374" s="21" t="n">
        <f aca="false">Assumptions!$D$14*(1+E1374)^3*L1374-Assumptions!$D$14*(1+E1374)^2*E1374*Assumptions!$D$16</f>
        <v>37.6006718518327</v>
      </c>
      <c r="P1374" s="21" t="n">
        <f aca="false">Assumptions!$D$14*(1+E1374)^4*L1374-Assumptions!$D$14*(1+E1374)^3*E1374*Assumptions!$D$16</f>
        <v>40.7489220426403</v>
      </c>
      <c r="Q1374" s="21" t="n">
        <f aca="false">Assumptions!$D$14*(1+E1374)^5*L1374-Assumptions!$D$14*(1+E1374)^4*E1374*Assumptions!$D$16</f>
        <v>44.1607706952779</v>
      </c>
      <c r="R1374" s="21" t="n">
        <f aca="false">M1374/(1+K1374)+N1374/(1+K1374)^2+O1374/(1+K1374)^3+P1374/(1+K1374)^4+Q1374/(1+K1374)^5</f>
        <v>142.131165894859</v>
      </c>
      <c r="S1374" s="21" t="n">
        <f aca="false">Q1374*(1+I1374)/(K1374-I1374)</f>
        <v>548.009004058362</v>
      </c>
      <c r="T1374" s="21" t="n">
        <f aca="false">R1374+S1374/(1+K1374)^5</f>
        <v>485.852947435543</v>
      </c>
      <c r="U1374" s="8" t="n">
        <f aca="false">(T1374-Assumptions!$D$17)/Assumptions!$D$18</f>
        <v>12.0341178974217</v>
      </c>
    </row>
    <row r="1375" customFormat="false" ht="15" hidden="false" customHeight="false" outlineLevel="0" collapsed="false">
      <c r="B1375" s="2" t="n">
        <v>1370</v>
      </c>
      <c r="C1375" s="27" t="n">
        <f aca="false">NORMSDIST('Random Draws'!C1375)</f>
        <v>0.0439348453669927</v>
      </c>
      <c r="D1375" s="27" t="n">
        <f aca="false">NORMSDIST(Assumptions!$D$22*'Random Draws'!C1375+SQRT(1-Assumptions!$D$22^2)*'Random Draws'!D1375)</f>
        <v>0.706942549905966</v>
      </c>
      <c r="E1375" s="19" t="n">
        <f aca="false">IF(C1375&lt;(Assumptions!$E$6-Assumptions!$D$6)/(Assumptions!$F$6-Assumptions!$D$6),Assumptions!$D$6+SQRT(C1375*(Assumptions!$F$6-Assumptions!$D$6)*(Assumptions!$E$6-Assumptions!$D$6)),Assumptions!$F$6-SQRT((1-C1375)*(Assumptions!$F$6-Assumptions!$D$6)*(Assumptions!$F$6-Assumptions!$E$6)))</f>
        <v>0.0548214110945943</v>
      </c>
      <c r="F1375" s="19" t="n">
        <f aca="false">IF(D1375&lt;(Assumptions!$E$7-Assumptions!$D$7)/(Assumptions!$F$7-Assumptions!$D$7),Assumptions!$D$7+SQRT(D1375*(Assumptions!$F$7-Assumptions!$D$7)*(Assumptions!$E$7-Assumptions!$D$7)),Assumptions!$F$7-SQRT((1-D1375)*(Assumptions!$F$7-Assumptions!$D$7)*(Assumptions!$F$7-Assumptions!$E$7)))</f>
        <v>0.425762158356927</v>
      </c>
      <c r="G1375" s="19" t="n">
        <f aca="false">MIN(Assumptions!$D$24,MAX(Assumptions!$D$23,Assumptions!$D$8+Assumptions!$E$8*'Random Draws'!E1375))</f>
        <v>0.080055686386596</v>
      </c>
      <c r="H1375" s="19" t="n">
        <f aca="false">IF('Random Draws'!F1375&lt;(Assumptions!$E$9-Assumptions!$D$9)/(Assumptions!$F$9-Assumptions!$D$9),Assumptions!$D$9+SQRT('Random Draws'!F1375*(Assumptions!$F$9-Assumptions!$D$9)*(Assumptions!$E$9-Assumptions!$D$9)),Assumptions!$F$9-SQRT((1-'Random Draws'!F1375)*(Assumptions!$F$9-Assumptions!$D$9)*(Assumptions!$F$9-Assumptions!$E$9)))</f>
        <v>0.330998431904356</v>
      </c>
      <c r="I1375" s="19" t="n">
        <f aca="false">IF('Random Draws'!G1375&lt;(Assumptions!$E$10-Assumptions!$D$10)/(Assumptions!$F$10-Assumptions!$D$10),Assumptions!$D$10+SQRT('Random Draws'!G1375*(Assumptions!$F$10-Assumptions!$D$10)*(Assumptions!$E$10-Assumptions!$D$10)),Assumptions!$F$10-SQRT((1-'Random Draws'!G1375)*(Assumptions!$F$10-Assumptions!$D$10)*(Assumptions!$F$10-Assumptions!$E$10)))</f>
        <v>0.0134520378147154</v>
      </c>
      <c r="J1375" s="19" t="n">
        <f aca="false">IF('Random Draws'!H1375&lt;(Assumptions!$E$11-Assumptions!$D$11)/(Assumptions!$F$11-Assumptions!$D$11),Assumptions!$D$11+SQRT('Random Draws'!H1375*(Assumptions!$F$11-Assumptions!$D$11)*(Assumptions!$E$11-Assumptions!$D$11)),Assumptions!$F$11-SQRT((1-'Random Draws'!H1375)*(Assumptions!$F$11-Assumptions!$D$11)*(Assumptions!$F$11-Assumptions!$E$11)))</f>
        <v>0.165642913991569</v>
      </c>
      <c r="K1375" s="19" t="n">
        <f aca="false">MAX(G1375,I1375+Assumptions!$D$21)</f>
        <v>0.080055686386596</v>
      </c>
      <c r="L1375" s="28" t="n">
        <f aca="false">(F1375-Assumptions!$D$15)*(1-H1375)+Assumptions!$D$15-J1375</f>
        <v>0.162222433732568</v>
      </c>
      <c r="M1375" s="21" t="n">
        <f aca="false">Assumptions!$D$14*(1+E1375)^1*L1375-Assumptions!$D$14*(1+E1375)^0*E1375*Assumptions!$D$16</f>
        <v>24.5733028485816</v>
      </c>
      <c r="N1375" s="21" t="n">
        <f aca="false">Assumptions!$D$14*(1+E1375)^2*L1375-Assumptions!$D$14*(1+E1375)^1*E1375*Assumptions!$D$16</f>
        <v>25.9204459859956</v>
      </c>
      <c r="O1375" s="21" t="n">
        <f aca="false">Assumptions!$D$14*(1+E1375)^3*L1375-Assumptions!$D$14*(1+E1375)^2*E1375*Assumptions!$D$16</f>
        <v>27.3414414111491</v>
      </c>
      <c r="P1375" s="21" t="n">
        <f aca="false">Assumptions!$D$14*(1+E1375)^4*L1375-Assumptions!$D$14*(1+E1375)^3*E1375*Assumptions!$D$16</f>
        <v>28.8403378106685</v>
      </c>
      <c r="Q1375" s="21" t="n">
        <f aca="false">Assumptions!$D$14*(1+E1375)^5*L1375-Assumptions!$D$14*(1+E1375)^4*E1375*Assumptions!$D$16</f>
        <v>30.4214058258941</v>
      </c>
      <c r="R1375" s="21" t="n">
        <f aca="false">M1375/(1+K1375)+N1375/(1+K1375)^2+O1375/(1+K1375)^3+P1375/(1+K1375)^4+Q1375/(1+K1375)^5</f>
        <v>108.566457331444</v>
      </c>
      <c r="S1375" s="21" t="n">
        <f aca="false">Q1375*(1+I1375)/(K1375-I1375)</f>
        <v>462.897099310821</v>
      </c>
      <c r="T1375" s="21" t="n">
        <f aca="false">R1375+S1375/(1+K1375)^5</f>
        <v>423.525238017031</v>
      </c>
      <c r="U1375" s="8" t="n">
        <f aca="false">(T1375-Assumptions!$D$17)/Assumptions!$D$18</f>
        <v>9.54100952068122</v>
      </c>
    </row>
    <row r="1376" customFormat="false" ht="15" hidden="false" customHeight="false" outlineLevel="0" collapsed="false">
      <c r="B1376" s="2" t="n">
        <v>1371</v>
      </c>
      <c r="C1376" s="27" t="n">
        <f aca="false">NORMSDIST('Random Draws'!C1376)</f>
        <v>0.95304066097323</v>
      </c>
      <c r="D1376" s="27" t="n">
        <f aca="false">NORMSDIST(Assumptions!$D$22*'Random Draws'!C1376+SQRT(1-Assumptions!$D$22^2)*'Random Draws'!D1376)</f>
        <v>0.249782301844345</v>
      </c>
      <c r="E1376" s="19" t="n">
        <f aca="false">IF(C1376&lt;(Assumptions!$E$6-Assumptions!$D$6)/(Assumptions!$F$6-Assumptions!$D$6),Assumptions!$D$6+SQRT(C1376*(Assumptions!$F$6-Assumptions!$D$6)*(Assumptions!$E$6-Assumptions!$D$6)),Assumptions!$F$6-SQRT((1-C1376)*(Assumptions!$F$6-Assumptions!$D$6)*(Assumptions!$F$6-Assumptions!$E$6)))</f>
        <v>0.124676922791624</v>
      </c>
      <c r="F1376" s="19" t="n">
        <f aca="false">IF(D1376&lt;(Assumptions!$E$7-Assumptions!$D$7)/(Assumptions!$F$7-Assumptions!$D$7),Assumptions!$D$7+SQRT(D1376*(Assumptions!$F$7-Assumptions!$D$7)*(Assumptions!$E$7-Assumptions!$D$7)),Assumptions!$F$7-SQRT((1-D1376)*(Assumptions!$F$7-Assumptions!$D$7)*(Assumptions!$F$7-Assumptions!$E$7)))</f>
        <v>0.398712966962842</v>
      </c>
      <c r="G1376" s="19" t="n">
        <f aca="false">MIN(Assumptions!$D$24,MAX(Assumptions!$D$23,Assumptions!$D$8+Assumptions!$E$8*'Random Draws'!E1376))</f>
        <v>0.078334434333867</v>
      </c>
      <c r="H1376" s="19" t="n">
        <f aca="false">IF('Random Draws'!F1376&lt;(Assumptions!$E$9-Assumptions!$D$9)/(Assumptions!$F$9-Assumptions!$D$9),Assumptions!$D$9+SQRT('Random Draws'!F1376*(Assumptions!$F$9-Assumptions!$D$9)*(Assumptions!$E$9-Assumptions!$D$9)),Assumptions!$F$9-SQRT((1-'Random Draws'!F1376)*(Assumptions!$F$9-Assumptions!$D$9)*(Assumptions!$F$9-Assumptions!$E$9)))</f>
        <v>0.267981232656565</v>
      </c>
      <c r="I1376" s="19" t="n">
        <f aca="false">IF('Random Draws'!G1376&lt;(Assumptions!$E$10-Assumptions!$D$10)/(Assumptions!$F$10-Assumptions!$D$10),Assumptions!$D$10+SQRT('Random Draws'!G1376*(Assumptions!$F$10-Assumptions!$D$10)*(Assumptions!$E$10-Assumptions!$D$10)),Assumptions!$F$10-SQRT((1-'Random Draws'!G1376)*(Assumptions!$F$10-Assumptions!$D$10)*(Assumptions!$F$10-Assumptions!$E$10)))</f>
        <v>0.0182446554971069</v>
      </c>
      <c r="J1376" s="19" t="n">
        <f aca="false">IF('Random Draws'!H1376&lt;(Assumptions!$E$11-Assumptions!$D$11)/(Assumptions!$F$11-Assumptions!$D$11),Assumptions!$D$11+SQRT('Random Draws'!H1376*(Assumptions!$F$11-Assumptions!$D$11)*(Assumptions!$E$11-Assumptions!$D$11)),Assumptions!$F$11-SQRT((1-'Random Draws'!H1376)*(Assumptions!$F$11-Assumptions!$D$11)*(Assumptions!$F$11-Assumptions!$E$11)))</f>
        <v>0.13895214387419</v>
      </c>
      <c r="K1376" s="19" t="n">
        <f aca="false">MAX(G1376,I1376+Assumptions!$D$21)</f>
        <v>0.078334434333867</v>
      </c>
      <c r="L1376" s="28" t="n">
        <f aca="false">(F1376-Assumptions!$D$15)*(1-H1376)+Assumptions!$D$15-J1376</f>
        <v>0.187750790971146</v>
      </c>
      <c r="M1376" s="21" t="n">
        <f aca="false">Assumptions!$D$14*(1+E1376)^1*L1376-Assumptions!$D$14*(1+E1376)^0*E1376*Assumptions!$D$16</f>
        <v>30.0757077528192</v>
      </c>
      <c r="N1376" s="21" t="n">
        <f aca="false">Assumptions!$D$14*(1+E1376)^2*L1376-Assumptions!$D$14*(1+E1376)^1*E1376*Assumptions!$D$16</f>
        <v>33.8254544462209</v>
      </c>
      <c r="O1376" s="21" t="n">
        <f aca="false">Assumptions!$D$14*(1+E1376)^3*L1376-Assumptions!$D$14*(1+E1376)^2*E1376*Assumptions!$D$16</f>
        <v>38.0427080186039</v>
      </c>
      <c r="P1376" s="21" t="n">
        <f aca="false">Assumptions!$D$14*(1+E1376)^4*L1376-Assumptions!$D$14*(1+E1376)^3*E1376*Assumptions!$D$16</f>
        <v>42.7857557890237</v>
      </c>
      <c r="Q1376" s="21" t="n">
        <f aca="false">Assumptions!$D$14*(1+E1376)^5*L1376-Assumptions!$D$14*(1+E1376)^4*E1376*Assumptions!$D$16</f>
        <v>48.1201521601131</v>
      </c>
      <c r="R1376" s="21" t="n">
        <f aca="false">M1376/(1+K1376)+N1376/(1+K1376)^2+O1376/(1+K1376)^3+P1376/(1+K1376)^4+Q1376/(1+K1376)^5</f>
        <v>151.967130035491</v>
      </c>
      <c r="S1376" s="21" t="n">
        <f aca="false">Q1376*(1+I1376)/(K1376-I1376)</f>
        <v>815.414679622152</v>
      </c>
      <c r="T1376" s="21" t="n">
        <f aca="false">R1376+S1376/(1+K1376)^5</f>
        <v>711.223780284147</v>
      </c>
      <c r="U1376" s="8" t="n">
        <f aca="false">(T1376-Assumptions!$D$17)/Assumptions!$D$18</f>
        <v>21.0489512113659</v>
      </c>
    </row>
    <row r="1377" customFormat="false" ht="15" hidden="false" customHeight="false" outlineLevel="0" collapsed="false">
      <c r="B1377" s="2" t="n">
        <v>1372</v>
      </c>
      <c r="C1377" s="27" t="n">
        <f aca="false">NORMSDIST('Random Draws'!C1377)</f>
        <v>0.213250209458533</v>
      </c>
      <c r="D1377" s="27" t="n">
        <f aca="false">NORMSDIST(Assumptions!$D$22*'Random Draws'!C1377+SQRT(1-Assumptions!$D$22^2)*'Random Draws'!D1377)</f>
        <v>0.0870495447030004</v>
      </c>
      <c r="E1377" s="19" t="n">
        <f aca="false">IF(C1377&lt;(Assumptions!$E$6-Assumptions!$D$6)/(Assumptions!$F$6-Assumptions!$D$6),Assumptions!$D$6+SQRT(C1377*(Assumptions!$F$6-Assumptions!$D$6)*(Assumptions!$E$6-Assumptions!$D$6)),Assumptions!$F$6-SQRT((1-C1377)*(Assumptions!$F$6-Assumptions!$D$6)*(Assumptions!$F$6-Assumptions!$E$6)))</f>
        <v>0.0726534997709689</v>
      </c>
      <c r="F1377" s="19" t="n">
        <f aca="false">IF(D1377&lt;(Assumptions!$E$7-Assumptions!$D$7)/(Assumptions!$F$7-Assumptions!$D$7),Assumptions!$D$7+SQRT(D1377*(Assumptions!$F$7-Assumptions!$D$7)*(Assumptions!$E$7-Assumptions!$D$7)),Assumptions!$F$7-SQRT((1-D1377)*(Assumptions!$F$7-Assumptions!$D$7)*(Assumptions!$F$7-Assumptions!$E$7)))</f>
        <v>0.382853823929881</v>
      </c>
      <c r="G1377" s="19" t="n">
        <f aca="false">MIN(Assumptions!$D$24,MAX(Assumptions!$D$23,Assumptions!$D$8+Assumptions!$E$8*'Random Draws'!E1377))</f>
        <v>0.079758335739013</v>
      </c>
      <c r="H1377" s="19" t="n">
        <f aca="false">IF('Random Draws'!F1377&lt;(Assumptions!$E$9-Assumptions!$D$9)/(Assumptions!$F$9-Assumptions!$D$9),Assumptions!$D$9+SQRT('Random Draws'!F1377*(Assumptions!$F$9-Assumptions!$D$9)*(Assumptions!$E$9-Assumptions!$D$9)),Assumptions!$F$9-SQRT((1-'Random Draws'!F1377)*(Assumptions!$F$9-Assumptions!$D$9)*(Assumptions!$F$9-Assumptions!$E$9)))</f>
        <v>0.26774331571323</v>
      </c>
      <c r="I1377" s="19" t="n">
        <f aca="false">IF('Random Draws'!G1377&lt;(Assumptions!$E$10-Assumptions!$D$10)/(Assumptions!$F$10-Assumptions!$D$10),Assumptions!$D$10+SQRT('Random Draws'!G1377*(Assumptions!$F$10-Assumptions!$D$10)*(Assumptions!$E$10-Assumptions!$D$10)),Assumptions!$F$10-SQRT((1-'Random Draws'!G1377)*(Assumptions!$F$10-Assumptions!$D$10)*(Assumptions!$F$10-Assumptions!$E$10)))</f>
        <v>0.0167709855218794</v>
      </c>
      <c r="J1377" s="19" t="n">
        <f aca="false">IF('Random Draws'!H1377&lt;(Assumptions!$E$11-Assumptions!$D$11)/(Assumptions!$F$11-Assumptions!$D$11),Assumptions!$D$11+SQRT('Random Draws'!H1377*(Assumptions!$F$11-Assumptions!$D$11)*(Assumptions!$E$11-Assumptions!$D$11)),Assumptions!$F$11-SQRT((1-'Random Draws'!H1377)*(Assumptions!$F$11-Assumptions!$D$11)*(Assumptions!$F$11-Assumptions!$E$11)))</f>
        <v>0.176836465238051</v>
      </c>
      <c r="K1377" s="19" t="n">
        <f aca="false">MAX(G1377,I1377+Assumptions!$D$21)</f>
        <v>0.079758335739013</v>
      </c>
      <c r="L1377" s="28" t="n">
        <f aca="false">(F1377-Assumptions!$D$15)*(1-H1377)+Assumptions!$D$15-J1377</f>
        <v>0.138317437482075</v>
      </c>
      <c r="M1377" s="21" t="n">
        <f aca="false">Assumptions!$D$14*(1+E1377)^1*L1377-Assumptions!$D$14*(1+E1377)^0*E1377*Assumptions!$D$16</f>
        <v>21.1971263681987</v>
      </c>
      <c r="N1377" s="21" t="n">
        <f aca="false">Assumptions!$D$14*(1+E1377)^2*L1377-Assumptions!$D$14*(1+E1377)^1*E1377*Assumptions!$D$16</f>
        <v>22.7371717839358</v>
      </c>
      <c r="O1377" s="21" t="n">
        <f aca="false">Assumptions!$D$14*(1+E1377)^3*L1377-Assumptions!$D$14*(1+E1377)^2*E1377*Assumptions!$D$16</f>
        <v>24.3891068889325</v>
      </c>
      <c r="P1377" s="21" t="n">
        <f aca="false">Assumptions!$D$14*(1+E1377)^4*L1377-Assumptions!$D$14*(1+E1377)^3*E1377*Assumptions!$D$16</f>
        <v>26.1610608607017</v>
      </c>
      <c r="Q1377" s="21" t="n">
        <f aca="false">Assumptions!$D$14*(1+E1377)^5*L1377-Assumptions!$D$14*(1+E1377)^4*E1377*Assumptions!$D$16</f>
        <v>28.061753489953</v>
      </c>
      <c r="R1377" s="21" t="n">
        <f aca="false">M1377/(1+K1377)+N1377/(1+K1377)^2+O1377/(1+K1377)^3+P1377/(1+K1377)^4+Q1377/(1+K1377)^5</f>
        <v>96.873531642713</v>
      </c>
      <c r="S1377" s="21" t="n">
        <f aca="false">Q1377*(1+I1377)/(K1377-I1377)</f>
        <v>452.98582418681</v>
      </c>
      <c r="T1377" s="21" t="n">
        <f aca="false">R1377+S1377/(1+K1377)^5</f>
        <v>405.513228615843</v>
      </c>
      <c r="U1377" s="8" t="n">
        <f aca="false">(T1377-Assumptions!$D$17)/Assumptions!$D$18</f>
        <v>8.82052914463371</v>
      </c>
    </row>
    <row r="1378" customFormat="false" ht="15" hidden="false" customHeight="false" outlineLevel="0" collapsed="false">
      <c r="B1378" s="2" t="n">
        <v>1373</v>
      </c>
      <c r="C1378" s="27" t="n">
        <f aca="false">NORMSDIST('Random Draws'!C1378)</f>
        <v>0.564298031450505</v>
      </c>
      <c r="D1378" s="27" t="n">
        <f aca="false">NORMSDIST(Assumptions!$D$22*'Random Draws'!C1378+SQRT(1-Assumptions!$D$22^2)*'Random Draws'!D1378)</f>
        <v>0.942943613252353</v>
      </c>
      <c r="E1378" s="19" t="n">
        <f aca="false">IF(C1378&lt;(Assumptions!$E$6-Assumptions!$D$6)/(Assumptions!$F$6-Assumptions!$D$6),Assumptions!$D$6+SQRT(C1378*(Assumptions!$F$6-Assumptions!$D$6)*(Assumptions!$E$6-Assumptions!$D$6)),Assumptions!$F$6-SQRT((1-C1378)*(Assumptions!$F$6-Assumptions!$D$6)*(Assumptions!$F$6-Assumptions!$E$6)))</f>
        <v>0.0933254904391329</v>
      </c>
      <c r="F1378" s="19" t="n">
        <f aca="false">IF(D1378&lt;(Assumptions!$E$7-Assumptions!$D$7)/(Assumptions!$F$7-Assumptions!$D$7),Assumptions!$D$7+SQRT(D1378*(Assumptions!$F$7-Assumptions!$D$7)*(Assumptions!$E$7-Assumptions!$D$7)),Assumptions!$F$7-SQRT((1-D1378)*(Assumptions!$F$7-Assumptions!$D$7)*(Assumptions!$F$7-Assumptions!$E$7)))</f>
        <v>0.444892864368432</v>
      </c>
      <c r="G1378" s="19" t="n">
        <f aca="false">MIN(Assumptions!$D$24,MAX(Assumptions!$D$23,Assumptions!$D$8+Assumptions!$E$8*'Random Draws'!E1378))</f>
        <v>0.073571803845075</v>
      </c>
      <c r="H1378" s="19" t="n">
        <f aca="false">IF('Random Draws'!F1378&lt;(Assumptions!$E$9-Assumptions!$D$9)/(Assumptions!$F$9-Assumptions!$D$9),Assumptions!$D$9+SQRT('Random Draws'!F1378*(Assumptions!$F$9-Assumptions!$D$9)*(Assumptions!$E$9-Assumptions!$D$9)),Assumptions!$F$9-SQRT((1-'Random Draws'!F1378)*(Assumptions!$F$9-Assumptions!$D$9)*(Assumptions!$F$9-Assumptions!$E$9)))</f>
        <v>0.271627890525008</v>
      </c>
      <c r="I1378" s="19" t="n">
        <f aca="false">IF('Random Draws'!G1378&lt;(Assumptions!$E$10-Assumptions!$D$10)/(Assumptions!$F$10-Assumptions!$D$10),Assumptions!$D$10+SQRT('Random Draws'!G1378*(Assumptions!$F$10-Assumptions!$D$10)*(Assumptions!$E$10-Assumptions!$D$10)),Assumptions!$F$10-SQRT((1-'Random Draws'!G1378)*(Assumptions!$F$10-Assumptions!$D$10)*(Assumptions!$F$10-Assumptions!$E$10)))</f>
        <v>0.0192854971007063</v>
      </c>
      <c r="J1378" s="19" t="n">
        <f aca="false">IF('Random Draws'!H1378&lt;(Assumptions!$E$11-Assumptions!$D$11)/(Assumptions!$F$11-Assumptions!$D$11),Assumptions!$D$11+SQRT('Random Draws'!H1378*(Assumptions!$F$11-Assumptions!$D$11)*(Assumptions!$E$11-Assumptions!$D$11)),Assumptions!$F$11-SQRT((1-'Random Draws'!H1378)*(Assumptions!$F$11-Assumptions!$D$11)*(Assumptions!$F$11-Assumptions!$E$11)))</f>
        <v>0.148473404334501</v>
      </c>
      <c r="K1378" s="19" t="n">
        <f aca="false">MAX(G1378,I1378+Assumptions!$D$21)</f>
        <v>0.073571803845075</v>
      </c>
      <c r="L1378" s="28" t="n">
        <f aca="false">(F1378-Assumptions!$D$15)*(1-H1378)+Assumptions!$D$15-J1378</f>
        <v>0.210885775544156</v>
      </c>
      <c r="M1378" s="21" t="n">
        <f aca="false">Assumptions!$D$14*(1+E1378)^1*L1378-Assumptions!$D$14*(1+E1378)^0*E1378*Assumptions!$D$16</f>
        <v>33.0262192427403</v>
      </c>
      <c r="N1378" s="21" t="n">
        <f aca="false">Assumptions!$D$14*(1+E1378)^2*L1378-Assumptions!$D$14*(1+E1378)^1*E1378*Assumptions!$D$16</f>
        <v>36.1084073509193</v>
      </c>
      <c r="O1378" s="21" t="n">
        <f aca="false">Assumptions!$D$14*(1+E1378)^3*L1378-Assumptions!$D$14*(1+E1378)^2*E1378*Assumptions!$D$16</f>
        <v>39.4782421759199</v>
      </c>
      <c r="P1378" s="21" t="n">
        <f aca="false">Assumptions!$D$14*(1+E1378)^4*L1378-Assumptions!$D$14*(1+E1378)^3*E1378*Assumptions!$D$16</f>
        <v>43.1625684886624</v>
      </c>
      <c r="Q1378" s="21" t="n">
        <f aca="false">Assumptions!$D$14*(1+E1378)^5*L1378-Assumptions!$D$14*(1+E1378)^4*E1378*Assumptions!$D$16</f>
        <v>47.1907363614795</v>
      </c>
      <c r="R1378" s="21" t="n">
        <f aca="false">M1378/(1+K1378)+N1378/(1+K1378)^2+O1378/(1+K1378)^3+P1378/(1+K1378)^4+Q1378/(1+K1378)^5</f>
        <v>159.580155643964</v>
      </c>
      <c r="S1378" s="21" t="n">
        <f aca="false">Q1378*(1+I1378)/(K1378-I1378)</f>
        <v>886.058309276099</v>
      </c>
      <c r="T1378" s="21" t="n">
        <f aca="false">R1378+S1378/(1+K1378)^5</f>
        <v>780.887974545341</v>
      </c>
      <c r="U1378" s="8" t="n">
        <f aca="false">(T1378-Assumptions!$D$17)/Assumptions!$D$18</f>
        <v>23.8355189818136</v>
      </c>
    </row>
    <row r="1379" customFormat="false" ht="15" hidden="false" customHeight="false" outlineLevel="0" collapsed="false">
      <c r="B1379" s="2" t="n">
        <v>1374</v>
      </c>
      <c r="C1379" s="27" t="n">
        <f aca="false">NORMSDIST('Random Draws'!C1379)</f>
        <v>0.100501569656029</v>
      </c>
      <c r="D1379" s="27" t="n">
        <f aca="false">NORMSDIST(Assumptions!$D$22*'Random Draws'!C1379+SQRT(1-Assumptions!$D$22^2)*'Random Draws'!D1379)</f>
        <v>0.64357201354923</v>
      </c>
      <c r="E1379" s="19" t="n">
        <f aca="false">IF(C1379&lt;(Assumptions!$E$6-Assumptions!$D$6)/(Assumptions!$F$6-Assumptions!$D$6),Assumptions!$D$6+SQRT(C1379*(Assumptions!$F$6-Assumptions!$D$6)*(Assumptions!$E$6-Assumptions!$D$6)),Assumptions!$F$6-SQRT((1-C1379)*(Assumptions!$F$6-Assumptions!$D$6)*(Assumptions!$F$6-Assumptions!$E$6)))</f>
        <v>0.0624166868265617</v>
      </c>
      <c r="F1379" s="19" t="n">
        <f aca="false">IF(D1379&lt;(Assumptions!$E$7-Assumptions!$D$7)/(Assumptions!$F$7-Assumptions!$D$7),Assumptions!$D$7+SQRT(D1379*(Assumptions!$F$7-Assumptions!$D$7)*(Assumptions!$E$7-Assumptions!$D$7)),Assumptions!$F$7-SQRT((1-D1379)*(Assumptions!$F$7-Assumptions!$D$7)*(Assumptions!$F$7-Assumptions!$E$7)))</f>
        <v>0.422241399048653</v>
      </c>
      <c r="G1379" s="19" t="n">
        <f aca="false">MIN(Assumptions!$D$24,MAX(Assumptions!$D$23,Assumptions!$D$8+Assumptions!$E$8*'Random Draws'!E1379))</f>
        <v>0.088329873252255</v>
      </c>
      <c r="H1379" s="19" t="n">
        <f aca="false">IF('Random Draws'!F1379&lt;(Assumptions!$E$9-Assumptions!$D$9)/(Assumptions!$F$9-Assumptions!$D$9),Assumptions!$D$9+SQRT('Random Draws'!F1379*(Assumptions!$F$9-Assumptions!$D$9)*(Assumptions!$E$9-Assumptions!$D$9)),Assumptions!$F$9-SQRT((1-'Random Draws'!F1379)*(Assumptions!$F$9-Assumptions!$D$9)*(Assumptions!$F$9-Assumptions!$E$9)))</f>
        <v>0.30450460236974</v>
      </c>
      <c r="I1379" s="19" t="n">
        <f aca="false">IF('Random Draws'!G1379&lt;(Assumptions!$E$10-Assumptions!$D$10)/(Assumptions!$F$10-Assumptions!$D$10),Assumptions!$D$10+SQRT('Random Draws'!G1379*(Assumptions!$F$10-Assumptions!$D$10)*(Assumptions!$E$10-Assumptions!$D$10)),Assumptions!$F$10-SQRT((1-'Random Draws'!G1379)*(Assumptions!$F$10-Assumptions!$D$10)*(Assumptions!$F$10-Assumptions!$E$10)))</f>
        <v>0.0186739751637513</v>
      </c>
      <c r="J1379" s="19" t="n">
        <f aca="false">IF('Random Draws'!H1379&lt;(Assumptions!$E$11-Assumptions!$D$11)/(Assumptions!$F$11-Assumptions!$D$11),Assumptions!$D$11+SQRT('Random Draws'!H1379*(Assumptions!$F$11-Assumptions!$D$11)*(Assumptions!$E$11-Assumptions!$D$11)),Assumptions!$F$11-SQRT((1-'Random Draws'!H1379)*(Assumptions!$F$11-Assumptions!$D$11)*(Assumptions!$F$11-Assumptions!$E$11)))</f>
        <v>0.159141685881832</v>
      </c>
      <c r="K1379" s="19" t="n">
        <f aca="false">MAX(G1379,I1379+Assumptions!$D$21)</f>
        <v>0.088329873252255</v>
      </c>
      <c r="L1379" s="28" t="n">
        <f aca="false">(F1379-Assumptions!$D$15)*(1-H1379)+Assumptions!$D$15-J1379</f>
        <v>0.174110862153534</v>
      </c>
      <c r="M1379" s="21" t="n">
        <f aca="false">Assumptions!$D$14*(1+E1379)^1*L1379-Assumptions!$D$14*(1+E1379)^0*E1379*Assumptions!$D$16</f>
        <v>26.5503387822072</v>
      </c>
      <c r="N1379" s="21" t="n">
        <f aca="false">Assumptions!$D$14*(1+E1379)^2*L1379-Assumptions!$D$14*(1+E1379)^1*E1379*Assumptions!$D$16</f>
        <v>28.2075229631154</v>
      </c>
      <c r="O1379" s="21" t="n">
        <f aca="false">Assumptions!$D$14*(1+E1379)^3*L1379-Assumptions!$D$14*(1+E1379)^2*E1379*Assumptions!$D$16</f>
        <v>29.9681430900572</v>
      </c>
      <c r="P1379" s="21" t="n">
        <f aca="false">Assumptions!$D$14*(1+E1379)^4*L1379-Assumptions!$D$14*(1+E1379)^3*E1379*Assumptions!$D$16</f>
        <v>31.8386552920829</v>
      </c>
      <c r="Q1379" s="21" t="n">
        <f aca="false">Assumptions!$D$14*(1+E1379)^5*L1379-Assumptions!$D$14*(1+E1379)^4*E1379*Assumptions!$D$16</f>
        <v>33.8259186684277</v>
      </c>
      <c r="R1379" s="21" t="n">
        <f aca="false">M1379/(1+K1379)+N1379/(1+K1379)^2+O1379/(1+K1379)^3+P1379/(1+K1379)^4+Q1379/(1+K1379)^5</f>
        <v>116.305528307177</v>
      </c>
      <c r="S1379" s="21" t="n">
        <f aca="false">Q1379*(1+I1379)/(K1379-I1379)</f>
        <v>494.682919596438</v>
      </c>
      <c r="T1379" s="21" t="n">
        <f aca="false">R1379+S1379/(1+K1379)^5</f>
        <v>440.2899770095</v>
      </c>
      <c r="U1379" s="8" t="n">
        <f aca="false">(T1379-Assumptions!$D$17)/Assumptions!$D$18</f>
        <v>10.21159908038</v>
      </c>
    </row>
    <row r="1380" customFormat="false" ht="15" hidden="false" customHeight="false" outlineLevel="0" collapsed="false">
      <c r="B1380" s="2" t="n">
        <v>1375</v>
      </c>
      <c r="C1380" s="27" t="n">
        <f aca="false">NORMSDIST('Random Draws'!C1380)</f>
        <v>0.303207339889552</v>
      </c>
      <c r="D1380" s="27" t="n">
        <f aca="false">NORMSDIST(Assumptions!$D$22*'Random Draws'!C1380+SQRT(1-Assumptions!$D$22^2)*'Random Draws'!D1380)</f>
        <v>0.423006347072537</v>
      </c>
      <c r="E1380" s="19" t="n">
        <f aca="false">IF(C1380&lt;(Assumptions!$E$6-Assumptions!$D$6)/(Assumptions!$F$6-Assumptions!$D$6),Assumptions!$D$6+SQRT(C1380*(Assumptions!$F$6-Assumptions!$D$6)*(Assumptions!$E$6-Assumptions!$D$6)),Assumptions!$F$6-SQRT((1-C1380)*(Assumptions!$F$6-Assumptions!$D$6)*(Assumptions!$F$6-Assumptions!$E$6)))</f>
        <v>0.0789363159460132</v>
      </c>
      <c r="F1380" s="19" t="n">
        <f aca="false">IF(D1380&lt;(Assumptions!$E$7-Assumptions!$D$7)/(Assumptions!$F$7-Assumptions!$D$7),Assumptions!$D$7+SQRT(D1380*(Assumptions!$F$7-Assumptions!$D$7)*(Assumptions!$E$7-Assumptions!$D$7)),Assumptions!$F$7-SQRT((1-D1380)*(Assumptions!$F$7-Assumptions!$D$7)*(Assumptions!$F$7-Assumptions!$E$7)))</f>
        <v>0.410378944832492</v>
      </c>
      <c r="G1380" s="19" t="n">
        <f aca="false">MIN(Assumptions!$D$24,MAX(Assumptions!$D$23,Assumptions!$D$8+Assumptions!$E$8*'Random Draws'!E1380))</f>
        <v>0.089757940608509</v>
      </c>
      <c r="H1380" s="19" t="n">
        <f aca="false">IF('Random Draws'!F1380&lt;(Assumptions!$E$9-Assumptions!$D$9)/(Assumptions!$F$9-Assumptions!$D$9),Assumptions!$D$9+SQRT('Random Draws'!F1380*(Assumptions!$F$9-Assumptions!$D$9)*(Assumptions!$E$9-Assumptions!$D$9)),Assumptions!$F$9-SQRT((1-'Random Draws'!F1380)*(Assumptions!$F$9-Assumptions!$D$9)*(Assumptions!$F$9-Assumptions!$E$9)))</f>
        <v>0.321697683567038</v>
      </c>
      <c r="I1380" s="19" t="n">
        <f aca="false">IF('Random Draws'!G1380&lt;(Assumptions!$E$10-Assumptions!$D$10)/(Assumptions!$F$10-Assumptions!$D$10),Assumptions!$D$10+SQRT('Random Draws'!G1380*(Assumptions!$F$10-Assumptions!$D$10)*(Assumptions!$E$10-Assumptions!$D$10)),Assumptions!$F$10-SQRT((1-'Random Draws'!G1380)*(Assumptions!$F$10-Assumptions!$D$10)*(Assumptions!$F$10-Assumptions!$E$10)))</f>
        <v>0.0201470854340133</v>
      </c>
      <c r="J1380" s="19" t="n">
        <f aca="false">IF('Random Draws'!H1380&lt;(Assumptions!$E$11-Assumptions!$D$11)/(Assumptions!$F$11-Assumptions!$D$11),Assumptions!$D$11+SQRT('Random Draws'!H1380*(Assumptions!$F$11-Assumptions!$D$11)*(Assumptions!$E$11-Assumptions!$D$11)),Assumptions!$F$11-SQRT((1-'Random Draws'!H1380)*(Assumptions!$F$11-Assumptions!$D$11)*(Assumptions!$F$11-Assumptions!$E$11)))</f>
        <v>0.143049786043606</v>
      </c>
      <c r="K1380" s="19" t="n">
        <f aca="false">MAX(G1380,I1380+Assumptions!$D$21)</f>
        <v>0.089757940608509</v>
      </c>
      <c r="L1380" s="28" t="n">
        <f aca="false">(F1380-Assumptions!$D$15)*(1-H1380)+Assumptions!$D$15-J1380</f>
        <v>0.177131901715303</v>
      </c>
      <c r="M1380" s="21" t="n">
        <f aca="false">Assumptions!$D$14*(1+E1380)^1*L1380-Assumptions!$D$14*(1+E1380)^0*E1380*Assumptions!$D$16</f>
        <v>27.3681630392518</v>
      </c>
      <c r="N1380" s="21" t="n">
        <f aca="false">Assumptions!$D$14*(1+E1380)^2*L1380-Assumptions!$D$14*(1+E1380)^1*E1380*Assumptions!$D$16</f>
        <v>29.5285050037801</v>
      </c>
      <c r="O1380" s="21" t="n">
        <f aca="false">Assumptions!$D$14*(1+E1380)^3*L1380-Assumptions!$D$14*(1+E1380)^2*E1380*Assumptions!$D$16</f>
        <v>31.859376404172</v>
      </c>
      <c r="P1380" s="21" t="n">
        <f aca="false">Assumptions!$D$14*(1+E1380)^4*L1380-Assumptions!$D$14*(1+E1380)^3*E1380*Assumptions!$D$16</f>
        <v>34.3742382058547</v>
      </c>
      <c r="Q1380" s="21" t="n">
        <f aca="false">Assumptions!$D$14*(1+E1380)^5*L1380-Assumptions!$D$14*(1+E1380)^4*E1380*Assumptions!$D$16</f>
        <v>37.0876139332755</v>
      </c>
      <c r="R1380" s="21" t="n">
        <f aca="false">M1380/(1+K1380)+N1380/(1+K1380)^2+O1380/(1+K1380)^3+P1380/(1+K1380)^4+Q1380/(1+K1380)^5</f>
        <v>123.100666128939</v>
      </c>
      <c r="S1380" s="21" t="n">
        <f aca="false">Q1380*(1+I1380)/(K1380-I1380)</f>
        <v>543.518983711537</v>
      </c>
      <c r="T1380" s="21" t="n">
        <f aca="false">R1380+S1380/(1+K1380)^5</f>
        <v>476.743210341221</v>
      </c>
      <c r="U1380" s="8" t="n">
        <f aca="false">(T1380-Assumptions!$D$17)/Assumptions!$D$18</f>
        <v>11.6697284136488</v>
      </c>
    </row>
    <row r="1381" customFormat="false" ht="15" hidden="false" customHeight="false" outlineLevel="0" collapsed="false">
      <c r="B1381" s="2" t="n">
        <v>1376</v>
      </c>
      <c r="C1381" s="27" t="n">
        <f aca="false">NORMSDIST('Random Draws'!C1381)</f>
        <v>0.402310293714033</v>
      </c>
      <c r="D1381" s="27" t="n">
        <f aca="false">NORMSDIST(Assumptions!$D$22*'Random Draws'!C1381+SQRT(1-Assumptions!$D$22^2)*'Random Draws'!D1381)</f>
        <v>0.186739167519248</v>
      </c>
      <c r="E1381" s="19" t="n">
        <f aca="false">IF(C1381&lt;(Assumptions!$E$6-Assumptions!$D$6)/(Assumptions!$F$6-Assumptions!$D$6),Assumptions!$D$6+SQRT(C1381*(Assumptions!$F$6-Assumptions!$D$6)*(Assumptions!$E$6-Assumptions!$D$6)),Assumptions!$F$6-SQRT((1-C1381)*(Assumptions!$F$6-Assumptions!$D$6)*(Assumptions!$F$6-Assumptions!$E$6)))</f>
        <v>0.0848503229483375</v>
      </c>
      <c r="F1381" s="19" t="n">
        <f aca="false">IF(D1381&lt;(Assumptions!$E$7-Assumptions!$D$7)/(Assumptions!$F$7-Assumptions!$D$7),Assumptions!$D$7+SQRT(D1381*(Assumptions!$F$7-Assumptions!$D$7)*(Assumptions!$E$7-Assumptions!$D$7)),Assumptions!$F$7-SQRT((1-D1381)*(Assumptions!$F$7-Assumptions!$D$7)*(Assumptions!$F$7-Assumptions!$E$7)))</f>
        <v>0.393472899562415</v>
      </c>
      <c r="G1381" s="19" t="n">
        <f aca="false">MIN(Assumptions!$D$24,MAX(Assumptions!$D$23,Assumptions!$D$8+Assumptions!$E$8*'Random Draws'!E1381))</f>
        <v>0.078191941788936</v>
      </c>
      <c r="H1381" s="19" t="n">
        <f aca="false">IF('Random Draws'!F1381&lt;(Assumptions!$E$9-Assumptions!$D$9)/(Assumptions!$F$9-Assumptions!$D$9),Assumptions!$D$9+SQRT('Random Draws'!F1381*(Assumptions!$F$9-Assumptions!$D$9)*(Assumptions!$E$9-Assumptions!$D$9)),Assumptions!$F$9-SQRT((1-'Random Draws'!F1381)*(Assumptions!$F$9-Assumptions!$D$9)*(Assumptions!$F$9-Assumptions!$E$9)))</f>
        <v>0.319354435706884</v>
      </c>
      <c r="I1381" s="19" t="n">
        <f aca="false">IF('Random Draws'!G1381&lt;(Assumptions!$E$10-Assumptions!$D$10)/(Assumptions!$F$10-Assumptions!$D$10),Assumptions!$D$10+SQRT('Random Draws'!G1381*(Assumptions!$F$10-Assumptions!$D$10)*(Assumptions!$E$10-Assumptions!$D$10)),Assumptions!$F$10-SQRT((1-'Random Draws'!G1381)*(Assumptions!$F$10-Assumptions!$D$10)*(Assumptions!$F$10-Assumptions!$E$10)))</f>
        <v>0.0220427529012943</v>
      </c>
      <c r="J1381" s="19" t="n">
        <f aca="false">IF('Random Draws'!H1381&lt;(Assumptions!$E$11-Assumptions!$D$11)/(Assumptions!$F$11-Assumptions!$D$11),Assumptions!$D$11+SQRT('Random Draws'!H1381*(Assumptions!$F$11-Assumptions!$D$11)*(Assumptions!$E$11-Assumptions!$D$11)),Assumptions!$F$11-SQRT((1-'Random Draws'!H1381)*(Assumptions!$F$11-Assumptions!$D$11)*(Assumptions!$F$11-Assumptions!$E$11)))</f>
        <v>0.159580912560122</v>
      </c>
      <c r="K1381" s="19" t="n">
        <f aca="false">MAX(G1381,I1381+Assumptions!$D$21)</f>
        <v>0.078191941788936</v>
      </c>
      <c r="L1381" s="28" t="n">
        <f aca="false">(F1381-Assumptions!$D$15)*(1-H1381)+Assumptions!$D$15-J1381</f>
        <v>0.149750747838481</v>
      </c>
      <c r="M1381" s="21" t="n">
        <f aca="false">Assumptions!$D$14*(1+E1381)^1*L1381-Assumptions!$D$14*(1+E1381)^0*E1381*Assumptions!$D$16</f>
        <v>23.1871874325528</v>
      </c>
      <c r="N1381" s="21" t="n">
        <f aca="false">Assumptions!$D$14*(1+E1381)^2*L1381-Assumptions!$D$14*(1+E1381)^1*E1381*Assumptions!$D$16</f>
        <v>25.1546277744685</v>
      </c>
      <c r="O1381" s="21" t="n">
        <f aca="false">Assumptions!$D$14*(1+E1381)^3*L1381-Assumptions!$D$14*(1+E1381)^2*E1381*Assumptions!$D$16</f>
        <v>27.2890060647774</v>
      </c>
      <c r="P1381" s="21" t="n">
        <f aca="false">Assumptions!$D$14*(1+E1381)^4*L1381-Assumptions!$D$14*(1+E1381)^3*E1381*Assumptions!$D$16</f>
        <v>29.6044870423129</v>
      </c>
      <c r="Q1381" s="21" t="n">
        <f aca="false">Assumptions!$D$14*(1+E1381)^5*L1381-Assumptions!$D$14*(1+E1381)^4*E1381*Assumptions!$D$16</f>
        <v>32.1164373285731</v>
      </c>
      <c r="R1381" s="21" t="n">
        <f aca="false">M1381/(1+K1381)+N1381/(1+K1381)^2+O1381/(1+K1381)^3+P1381/(1+K1381)^4+Q1381/(1+K1381)^5</f>
        <v>108.864413698931</v>
      </c>
      <c r="S1381" s="21" t="n">
        <f aca="false">Q1381*(1+I1381)/(K1381-I1381)</f>
        <v>584.592096002678</v>
      </c>
      <c r="T1381" s="21" t="n">
        <f aca="false">R1381+S1381/(1+K1381)^5</f>
        <v>510.07513588143</v>
      </c>
      <c r="U1381" s="8" t="n">
        <f aca="false">(T1381-Assumptions!$D$17)/Assumptions!$D$18</f>
        <v>13.0030054352572</v>
      </c>
    </row>
    <row r="1382" customFormat="false" ht="15" hidden="false" customHeight="false" outlineLevel="0" collapsed="false">
      <c r="B1382" s="2" t="n">
        <v>1377</v>
      </c>
      <c r="C1382" s="27" t="n">
        <f aca="false">NORMSDIST('Random Draws'!C1382)</f>
        <v>0.558821924131258</v>
      </c>
      <c r="D1382" s="27" t="n">
        <f aca="false">NORMSDIST(Assumptions!$D$22*'Random Draws'!C1382+SQRT(1-Assumptions!$D$22^2)*'Random Draws'!D1382)</f>
        <v>0.739826614016584</v>
      </c>
      <c r="E1382" s="19" t="n">
        <f aca="false">IF(C1382&lt;(Assumptions!$E$6-Assumptions!$D$6)/(Assumptions!$F$6-Assumptions!$D$6),Assumptions!$D$6+SQRT(C1382*(Assumptions!$F$6-Assumptions!$D$6)*(Assumptions!$E$6-Assumptions!$D$6)),Assumptions!$F$6-SQRT((1-C1382)*(Assumptions!$F$6-Assumptions!$D$6)*(Assumptions!$F$6-Assumptions!$E$6)))</f>
        <v>0.0930330927211115</v>
      </c>
      <c r="F1382" s="19" t="n">
        <f aca="false">IF(D1382&lt;(Assumptions!$E$7-Assumptions!$D$7)/(Assumptions!$F$7-Assumptions!$D$7),Assumptions!$D$7+SQRT(D1382*(Assumptions!$F$7-Assumptions!$D$7)*(Assumptions!$E$7-Assumptions!$D$7)),Assumptions!$F$7-SQRT((1-D1382)*(Assumptions!$F$7-Assumptions!$D$7)*(Assumptions!$F$7-Assumptions!$E$7)))</f>
        <v>0.427740217856692</v>
      </c>
      <c r="G1382" s="19" t="n">
        <f aca="false">MIN(Assumptions!$D$24,MAX(Assumptions!$D$23,Assumptions!$D$8+Assumptions!$E$8*'Random Draws'!E1382))</f>
        <v>0.092792373454371</v>
      </c>
      <c r="H1382" s="19" t="n">
        <f aca="false">IF('Random Draws'!F1382&lt;(Assumptions!$E$9-Assumptions!$D$9)/(Assumptions!$F$9-Assumptions!$D$9),Assumptions!$D$9+SQRT('Random Draws'!F1382*(Assumptions!$F$9-Assumptions!$D$9)*(Assumptions!$E$9-Assumptions!$D$9)),Assumptions!$F$9-SQRT((1-'Random Draws'!F1382)*(Assumptions!$F$9-Assumptions!$D$9)*(Assumptions!$F$9-Assumptions!$E$9)))</f>
        <v>0.252067207255011</v>
      </c>
      <c r="I1382" s="19" t="n">
        <f aca="false">IF('Random Draws'!G1382&lt;(Assumptions!$E$10-Assumptions!$D$10)/(Assumptions!$F$10-Assumptions!$D$10),Assumptions!$D$10+SQRT('Random Draws'!G1382*(Assumptions!$F$10-Assumptions!$D$10)*(Assumptions!$E$10-Assumptions!$D$10)),Assumptions!$F$10-SQRT((1-'Random Draws'!G1382)*(Assumptions!$F$10-Assumptions!$D$10)*(Assumptions!$F$10-Assumptions!$E$10)))</f>
        <v>0.0148914055445035</v>
      </c>
      <c r="J1382" s="19" t="n">
        <f aca="false">IF('Random Draws'!H1382&lt;(Assumptions!$E$11-Assumptions!$D$11)/(Assumptions!$F$11-Assumptions!$D$11),Assumptions!$D$11+SQRT('Random Draws'!H1382*(Assumptions!$F$11-Assumptions!$D$11)*(Assumptions!$E$11-Assumptions!$D$11)),Assumptions!$F$11-SQRT((1-'Random Draws'!H1382)*(Assumptions!$F$11-Assumptions!$D$11)*(Assumptions!$F$11-Assumptions!$E$11)))</f>
        <v>0.145554290909434</v>
      </c>
      <c r="K1382" s="19" t="n">
        <f aca="false">MAX(G1382,I1382+Assumptions!$D$21)</f>
        <v>0.092792373454371</v>
      </c>
      <c r="L1382" s="28" t="n">
        <f aca="false">(F1382-Assumptions!$D$15)*(1-H1382)+Assumptions!$D$15-J1382</f>
        <v>0.207135381744623</v>
      </c>
      <c r="M1382" s="21" t="n">
        <f aca="false">Assumptions!$D$14*(1+E1382)^1*L1382-Assumptions!$D$14*(1+E1382)^0*E1382*Assumptions!$D$16</f>
        <v>32.4241509501057</v>
      </c>
      <c r="N1382" s="21" t="n">
        <f aca="false">Assumptions!$D$14*(1+E1382)^2*L1382-Assumptions!$D$14*(1+E1382)^1*E1382*Assumptions!$D$16</f>
        <v>35.4406699918502</v>
      </c>
      <c r="O1382" s="21" t="n">
        <f aca="false">Assumptions!$D$14*(1+E1382)^3*L1382-Assumptions!$D$14*(1+E1382)^2*E1382*Assumptions!$D$16</f>
        <v>38.7378251293003</v>
      </c>
      <c r="P1382" s="21" t="n">
        <f aca="false">Assumptions!$D$14*(1+E1382)^4*L1382-Assumptions!$D$14*(1+E1382)^3*E1382*Assumptions!$D$16</f>
        <v>42.3417248063687</v>
      </c>
      <c r="Q1382" s="21" t="n">
        <f aca="false">Assumptions!$D$14*(1+E1382)^5*L1382-Assumptions!$D$14*(1+E1382)^4*E1382*Assumptions!$D$16</f>
        <v>46.2809064162514</v>
      </c>
      <c r="R1382" s="21" t="n">
        <f aca="false">M1382/(1+K1382)+N1382/(1+K1382)^2+O1382/(1+K1382)^3+P1382/(1+K1382)^4+Q1382/(1+K1382)^5</f>
        <v>148.419954272403</v>
      </c>
      <c r="S1382" s="21" t="n">
        <f aca="false">Q1382*(1+I1382)/(K1382-I1382)</f>
        <v>602.946220347455</v>
      </c>
      <c r="T1382" s="21" t="n">
        <f aca="false">R1382+S1382/(1+K1382)^5</f>
        <v>535.312444496343</v>
      </c>
      <c r="U1382" s="8" t="n">
        <f aca="false">(T1382-Assumptions!$D$17)/Assumptions!$D$18</f>
        <v>14.0124977798537</v>
      </c>
    </row>
    <row r="1383" customFormat="false" ht="15" hidden="false" customHeight="false" outlineLevel="0" collapsed="false">
      <c r="B1383" s="2" t="n">
        <v>1378</v>
      </c>
      <c r="C1383" s="27" t="n">
        <f aca="false">NORMSDIST('Random Draws'!C1383)</f>
        <v>0.161346149885867</v>
      </c>
      <c r="D1383" s="27" t="n">
        <f aca="false">NORMSDIST(Assumptions!$D$22*'Random Draws'!C1383+SQRT(1-Assumptions!$D$22^2)*'Random Draws'!D1383)</f>
        <v>0.520892797990286</v>
      </c>
      <c r="E1383" s="19" t="n">
        <f aca="false">IF(C1383&lt;(Assumptions!$E$6-Assumptions!$D$6)/(Assumptions!$F$6-Assumptions!$D$6),Assumptions!$D$6+SQRT(C1383*(Assumptions!$F$6-Assumptions!$D$6)*(Assumptions!$E$6-Assumptions!$D$6)),Assumptions!$F$6-SQRT((1-C1383)*(Assumptions!$F$6-Assumptions!$D$6)*(Assumptions!$F$6-Assumptions!$E$6)))</f>
        <v>0.0684030059928406</v>
      </c>
      <c r="F1383" s="19" t="n">
        <f aca="false">IF(D1383&lt;(Assumptions!$E$7-Assumptions!$D$7)/(Assumptions!$F$7-Assumptions!$D$7),Assumptions!$D$7+SQRT(D1383*(Assumptions!$F$7-Assumptions!$D$7)*(Assumptions!$E$7-Assumptions!$D$7)),Assumptions!$F$7-SQRT((1-D1383)*(Assumptions!$F$7-Assumptions!$D$7)*(Assumptions!$F$7-Assumptions!$E$7)))</f>
        <v>0.415904890554778</v>
      </c>
      <c r="G1383" s="19" t="n">
        <f aca="false">MIN(Assumptions!$D$24,MAX(Assumptions!$D$23,Assumptions!$D$8+Assumptions!$E$8*'Random Draws'!E1383))</f>
        <v>0.074896184757842</v>
      </c>
      <c r="H1383" s="19" t="n">
        <f aca="false">IF('Random Draws'!F1383&lt;(Assumptions!$E$9-Assumptions!$D$9)/(Assumptions!$F$9-Assumptions!$D$9),Assumptions!$D$9+SQRT('Random Draws'!F1383*(Assumptions!$F$9-Assumptions!$D$9)*(Assumptions!$E$9-Assumptions!$D$9)),Assumptions!$F$9-SQRT((1-'Random Draws'!F1383)*(Assumptions!$F$9-Assumptions!$D$9)*(Assumptions!$F$9-Assumptions!$E$9)))</f>
        <v>0.319996285264903</v>
      </c>
      <c r="I1383" s="19" t="n">
        <f aca="false">IF('Random Draws'!G1383&lt;(Assumptions!$E$10-Assumptions!$D$10)/(Assumptions!$F$10-Assumptions!$D$10),Assumptions!$D$10+SQRT('Random Draws'!G1383*(Assumptions!$F$10-Assumptions!$D$10)*(Assumptions!$E$10-Assumptions!$D$10)),Assumptions!$F$10-SQRT((1-'Random Draws'!G1383)*(Assumptions!$F$10-Assumptions!$D$10)*(Assumptions!$F$10-Assumptions!$E$10)))</f>
        <v>0.0218045883374048</v>
      </c>
      <c r="J1383" s="19" t="n">
        <f aca="false">IF('Random Draws'!H1383&lt;(Assumptions!$E$11-Assumptions!$D$11)/(Assumptions!$F$11-Assumptions!$D$11),Assumptions!$D$11+SQRT('Random Draws'!H1383*(Assumptions!$F$11-Assumptions!$D$11)*(Assumptions!$E$11-Assumptions!$D$11)),Assumptions!$F$11-SQRT((1-'Random Draws'!H1383)*(Assumptions!$F$11-Assumptions!$D$11)*(Assumptions!$F$11-Assumptions!$E$11)))</f>
        <v>0.147737479318712</v>
      </c>
      <c r="K1383" s="19" t="n">
        <f aca="false">MAX(G1383,I1383+Assumptions!$D$21)</f>
        <v>0.074896184757842</v>
      </c>
      <c r="L1383" s="28" t="n">
        <f aca="false">(F1383-Assumptions!$D$15)*(1-H1383)+Assumptions!$D$15-J1383</f>
        <v>0.176678908319468</v>
      </c>
      <c r="M1383" s="21" t="n">
        <f aca="false">Assumptions!$D$14*(1+E1383)^1*L1383-Assumptions!$D$14*(1+E1383)^0*E1383*Assumptions!$D$16</f>
        <v>27.0732670518189</v>
      </c>
      <c r="N1383" s="21" t="n">
        <f aca="false">Assumptions!$D$14*(1+E1383)^2*L1383-Assumptions!$D$14*(1+E1383)^1*E1383*Assumptions!$D$16</f>
        <v>28.9251599002102</v>
      </c>
      <c r="O1383" s="21" t="n">
        <f aca="false">Assumptions!$D$14*(1+E1383)^3*L1383-Assumptions!$D$14*(1+E1383)^2*E1383*Assumptions!$D$16</f>
        <v>30.9037277862082</v>
      </c>
      <c r="P1383" s="21" t="n">
        <f aca="false">Assumptions!$D$14*(1+E1383)^4*L1383-Assumptions!$D$14*(1+E1383)^3*E1383*Assumptions!$D$16</f>
        <v>33.0176356631693</v>
      </c>
      <c r="Q1383" s="21" t="n">
        <f aca="false">Assumptions!$D$14*(1+E1383)^5*L1383-Assumptions!$D$14*(1+E1383)^4*E1383*Assumptions!$D$16</f>
        <v>35.2761411933065</v>
      </c>
      <c r="R1383" s="21" t="n">
        <f aca="false">M1383/(1+K1383)+N1383/(1+K1383)^2+O1383/(1+K1383)^3+P1383/(1+K1383)^4+Q1383/(1+K1383)^5</f>
        <v>124.422021658995</v>
      </c>
      <c r="S1383" s="21" t="n">
        <f aca="false">Q1383*(1+I1383)/(K1383-I1383)</f>
        <v>678.92708753213</v>
      </c>
      <c r="T1383" s="21" t="n">
        <f aca="false">R1383+S1383/(1+K1383)^5</f>
        <v>597.562962681708</v>
      </c>
      <c r="U1383" s="8" t="n">
        <f aca="false">(T1383-Assumptions!$D$17)/Assumptions!$D$18</f>
        <v>16.5025185072683</v>
      </c>
    </row>
    <row r="1384" customFormat="false" ht="15" hidden="false" customHeight="false" outlineLevel="0" collapsed="false">
      <c r="B1384" s="2" t="n">
        <v>1379</v>
      </c>
      <c r="C1384" s="27" t="n">
        <f aca="false">NORMSDIST('Random Draws'!C1384)</f>
        <v>0.104998741532588</v>
      </c>
      <c r="D1384" s="27" t="n">
        <f aca="false">NORMSDIST(Assumptions!$D$22*'Random Draws'!C1384+SQRT(1-Assumptions!$D$22^2)*'Random Draws'!D1384)</f>
        <v>0.201345081987348</v>
      </c>
      <c r="E1384" s="19" t="n">
        <f aca="false">IF(C1384&lt;(Assumptions!$E$6-Assumptions!$D$6)/(Assumptions!$F$6-Assumptions!$D$6),Assumptions!$D$6+SQRT(C1384*(Assumptions!$F$6-Assumptions!$D$6)*(Assumptions!$E$6-Assumptions!$D$6)),Assumptions!$F$6-SQRT((1-C1384)*(Assumptions!$F$6-Assumptions!$D$6)*(Assumptions!$F$6-Assumptions!$E$6)))</f>
        <v>0.062912741164316</v>
      </c>
      <c r="F1384" s="19" t="n">
        <f aca="false">IF(D1384&lt;(Assumptions!$E$7-Assumptions!$D$7)/(Assumptions!$F$7-Assumptions!$D$7),Assumptions!$D$7+SQRT(D1384*(Assumptions!$F$7-Assumptions!$D$7)*(Assumptions!$E$7-Assumptions!$D$7)),Assumptions!$F$7-SQRT((1-D1384)*(Assumptions!$F$7-Assumptions!$D$7)*(Assumptions!$F$7-Assumptions!$E$7)))</f>
        <v>0.394757308467775</v>
      </c>
      <c r="G1384" s="19" t="n">
        <f aca="false">MIN(Assumptions!$D$24,MAX(Assumptions!$D$23,Assumptions!$D$8+Assumptions!$E$8*'Random Draws'!E1384))</f>
        <v>0.074641351359946</v>
      </c>
      <c r="H1384" s="19" t="n">
        <f aca="false">IF('Random Draws'!F1384&lt;(Assumptions!$E$9-Assumptions!$D$9)/(Assumptions!$F$9-Assumptions!$D$9),Assumptions!$D$9+SQRT('Random Draws'!F1384*(Assumptions!$F$9-Assumptions!$D$9)*(Assumptions!$E$9-Assumptions!$D$9)),Assumptions!$F$9-SQRT((1-'Random Draws'!F1384)*(Assumptions!$F$9-Assumptions!$D$9)*(Assumptions!$F$9-Assumptions!$E$9)))</f>
        <v>0.285312517765811</v>
      </c>
      <c r="I1384" s="19" t="n">
        <f aca="false">IF('Random Draws'!G1384&lt;(Assumptions!$E$10-Assumptions!$D$10)/(Assumptions!$F$10-Assumptions!$D$10),Assumptions!$D$10+SQRT('Random Draws'!G1384*(Assumptions!$F$10-Assumptions!$D$10)*(Assumptions!$E$10-Assumptions!$D$10)),Assumptions!$F$10-SQRT((1-'Random Draws'!G1384)*(Assumptions!$F$10-Assumptions!$D$10)*(Assumptions!$F$10-Assumptions!$E$10)))</f>
        <v>0.0234442896191026</v>
      </c>
      <c r="J1384" s="19" t="n">
        <f aca="false">IF('Random Draws'!H1384&lt;(Assumptions!$E$11-Assumptions!$D$11)/(Assumptions!$F$11-Assumptions!$D$11),Assumptions!$D$11+SQRT('Random Draws'!H1384*(Assumptions!$F$11-Assumptions!$D$11)*(Assumptions!$E$11-Assumptions!$D$11)),Assumptions!$F$11-SQRT((1-'Random Draws'!H1384)*(Assumptions!$F$11-Assumptions!$D$11)*(Assumptions!$F$11-Assumptions!$E$11)))</f>
        <v>0.15563457615098</v>
      </c>
      <c r="K1384" s="19" t="n">
        <f aca="false">MAX(G1384,I1384+Assumptions!$D$21)</f>
        <v>0.074641351359946</v>
      </c>
      <c r="L1384" s="28" t="n">
        <f aca="false">(F1384-Assumptions!$D$15)*(1-H1384)+Assumptions!$D$15-J1384</f>
        <v>0.163584158040955</v>
      </c>
      <c r="M1384" s="21" t="n">
        <f aca="false">Assumptions!$D$14*(1+E1384)^1*L1384-Assumptions!$D$14*(1+E1384)^0*E1384*Assumptions!$D$16</f>
        <v>24.9383040219186</v>
      </c>
      <c r="N1384" s="21" t="n">
        <f aca="false">Assumptions!$D$14*(1+E1384)^2*L1384-Assumptions!$D$14*(1+E1384)^1*E1384*Assumptions!$D$16</f>
        <v>26.5072410879266</v>
      </c>
      <c r="O1384" s="21" t="n">
        <f aca="false">Assumptions!$D$14*(1+E1384)^3*L1384-Assumptions!$D$14*(1+E1384)^2*E1384*Assumptions!$D$16</f>
        <v>28.1748842854714</v>
      </c>
      <c r="P1384" s="21" t="n">
        <f aca="false">Assumptions!$D$14*(1+E1384)^4*L1384-Assumptions!$D$14*(1+E1384)^3*E1384*Assumptions!$D$16</f>
        <v>29.9474434878578</v>
      </c>
      <c r="Q1384" s="21" t="n">
        <f aca="false">Assumptions!$D$14*(1+E1384)^5*L1384-Assumptions!$D$14*(1+E1384)^4*E1384*Assumptions!$D$16</f>
        <v>31.8315192485424</v>
      </c>
      <c r="R1384" s="21" t="n">
        <f aca="false">M1384/(1+K1384)+N1384/(1+K1384)^2+O1384/(1+K1384)^3+P1384/(1+K1384)^4+Q1384/(1+K1384)^5</f>
        <v>113.525598896755</v>
      </c>
      <c r="S1384" s="21" t="n">
        <f aca="false">Q1384*(1+I1384)/(K1384-I1384)</f>
        <v>636.321411758514</v>
      </c>
      <c r="T1384" s="21" t="n">
        <f aca="false">R1384+S1384/(1+K1384)^5</f>
        <v>557.500887119305</v>
      </c>
      <c r="U1384" s="8" t="n">
        <f aca="false">(T1384-Assumptions!$D$17)/Assumptions!$D$18</f>
        <v>14.9000354847722</v>
      </c>
    </row>
    <row r="1385" customFormat="false" ht="15" hidden="false" customHeight="false" outlineLevel="0" collapsed="false">
      <c r="B1385" s="2" t="n">
        <v>1380</v>
      </c>
      <c r="C1385" s="27" t="n">
        <f aca="false">NORMSDIST('Random Draws'!C1385)</f>
        <v>0.407135011085395</v>
      </c>
      <c r="D1385" s="27" t="n">
        <f aca="false">NORMSDIST(Assumptions!$D$22*'Random Draws'!C1385+SQRT(1-Assumptions!$D$22^2)*'Random Draws'!D1385)</f>
        <v>0.578987322238319</v>
      </c>
      <c r="E1385" s="19" t="n">
        <f aca="false">IF(C1385&lt;(Assumptions!$E$6-Assumptions!$D$6)/(Assumptions!$F$6-Assumptions!$D$6),Assumptions!$D$6+SQRT(C1385*(Assumptions!$F$6-Assumptions!$D$6)*(Assumptions!$E$6-Assumptions!$D$6)),Assumptions!$F$6-SQRT((1-C1385)*(Assumptions!$F$6-Assumptions!$D$6)*(Assumptions!$F$6-Assumptions!$E$6)))</f>
        <v>0.0851184558182899</v>
      </c>
      <c r="F1385" s="19" t="n">
        <f aca="false">IF(D1385&lt;(Assumptions!$E$7-Assumptions!$D$7)/(Assumptions!$F$7-Assumptions!$D$7),Assumptions!$D$7+SQRT(D1385*(Assumptions!$F$7-Assumptions!$D$7)*(Assumptions!$E$7-Assumptions!$D$7)),Assumptions!$F$7-SQRT((1-D1385)*(Assumptions!$F$7-Assumptions!$D$7)*(Assumptions!$F$7-Assumptions!$E$7)))</f>
        <v>0.418940002828554</v>
      </c>
      <c r="G1385" s="19" t="n">
        <f aca="false">MIN(Assumptions!$D$24,MAX(Assumptions!$D$23,Assumptions!$D$8+Assumptions!$E$8*'Random Draws'!E1385))</f>
        <v>0.077073897990548</v>
      </c>
      <c r="H1385" s="19" t="n">
        <f aca="false">IF('Random Draws'!F1385&lt;(Assumptions!$E$9-Assumptions!$D$9)/(Assumptions!$F$9-Assumptions!$D$9),Assumptions!$D$9+SQRT('Random Draws'!F1385*(Assumptions!$F$9-Assumptions!$D$9)*(Assumptions!$E$9-Assumptions!$D$9)),Assumptions!$F$9-SQRT((1-'Random Draws'!F1385)*(Assumptions!$F$9-Assumptions!$D$9)*(Assumptions!$F$9-Assumptions!$E$9)))</f>
        <v>0.285459300233295</v>
      </c>
      <c r="I1385" s="19" t="n">
        <f aca="false">IF('Random Draws'!G1385&lt;(Assumptions!$E$10-Assumptions!$D$10)/(Assumptions!$F$10-Assumptions!$D$10),Assumptions!$D$10+SQRT('Random Draws'!G1385*(Assumptions!$F$10-Assumptions!$D$10)*(Assumptions!$E$10-Assumptions!$D$10)),Assumptions!$F$10-SQRT((1-'Random Draws'!G1385)*(Assumptions!$F$10-Assumptions!$D$10)*(Assumptions!$F$10-Assumptions!$E$10)))</f>
        <v>0.0150913701303112</v>
      </c>
      <c r="J1385" s="19" t="n">
        <f aca="false">IF('Random Draws'!H1385&lt;(Assumptions!$E$11-Assumptions!$D$11)/(Assumptions!$F$11-Assumptions!$D$11),Assumptions!$D$11+SQRT('Random Draws'!H1385*(Assumptions!$F$11-Assumptions!$D$11)*(Assumptions!$E$11-Assumptions!$D$11)),Assumptions!$F$11-SQRT((1-'Random Draws'!H1385)*(Assumptions!$F$11-Assumptions!$D$11)*(Assumptions!$F$11-Assumptions!$E$11)))</f>
        <v>0.200412687614223</v>
      </c>
      <c r="K1385" s="19" t="n">
        <f aca="false">MAX(G1385,I1385+Assumptions!$D$21)</f>
        <v>0.077073897990548</v>
      </c>
      <c r="L1385" s="28" t="n">
        <f aca="false">(F1385-Assumptions!$D$15)*(1-H1385)+Assumptions!$D$15-J1385</f>
        <v>0.136046704197485</v>
      </c>
      <c r="M1385" s="21" t="n">
        <f aca="false">Assumptions!$D$14*(1+E1385)^1*L1385-Assumptions!$D$14*(1+E1385)^0*E1385*Assumptions!$D$16</f>
        <v>21.0356192059921</v>
      </c>
      <c r="N1385" s="21" t="n">
        <f aca="false">Assumptions!$D$14*(1+E1385)^2*L1385-Assumptions!$D$14*(1+E1385)^1*E1385*Assumptions!$D$16</f>
        <v>22.8261386299877</v>
      </c>
      <c r="O1385" s="21" t="n">
        <f aca="false">Assumptions!$D$14*(1+E1385)^3*L1385-Assumptions!$D$14*(1+E1385)^2*E1385*Assumptions!$D$16</f>
        <v>24.7690643024665</v>
      </c>
      <c r="P1385" s="21" t="n">
        <f aca="false">Assumptions!$D$14*(1+E1385)^4*L1385-Assumptions!$D$14*(1+E1385)^3*E1385*Assumptions!$D$16</f>
        <v>26.8773688079564</v>
      </c>
      <c r="Q1385" s="21" t="n">
        <f aca="false">Assumptions!$D$14*(1+E1385)^5*L1385-Assumptions!$D$14*(1+E1385)^4*E1385*Assumptions!$D$16</f>
        <v>29.1651289373483</v>
      </c>
      <c r="R1385" s="21" t="n">
        <f aca="false">M1385/(1+K1385)+N1385/(1+K1385)^2+O1385/(1+K1385)^3+P1385/(1+K1385)^4+Q1385/(1+K1385)^5</f>
        <v>99.1213362472613</v>
      </c>
      <c r="S1385" s="21" t="n">
        <f aca="false">Q1385*(1+I1385)/(K1385-I1385)</f>
        <v>477.63896883645</v>
      </c>
      <c r="T1385" s="21" t="n">
        <f aca="false">R1385+S1385/(1+K1385)^5</f>
        <v>428.634103116592</v>
      </c>
      <c r="U1385" s="8" t="n">
        <f aca="false">(T1385-Assumptions!$D$17)/Assumptions!$D$18</f>
        <v>9.74536412466368</v>
      </c>
    </row>
    <row r="1386" customFormat="false" ht="15" hidden="false" customHeight="false" outlineLevel="0" collapsed="false">
      <c r="B1386" s="2" t="n">
        <v>1381</v>
      </c>
      <c r="C1386" s="27" t="n">
        <f aca="false">NORMSDIST('Random Draws'!C1386)</f>
        <v>0.878748540159722</v>
      </c>
      <c r="D1386" s="27" t="n">
        <f aca="false">NORMSDIST(Assumptions!$D$22*'Random Draws'!C1386+SQRT(1-Assumptions!$D$22^2)*'Random Draws'!D1386)</f>
        <v>0.732590719049257</v>
      </c>
      <c r="E1386" s="19" t="n">
        <f aca="false">IF(C1386&lt;(Assumptions!$E$6-Assumptions!$D$6)/(Assumptions!$F$6-Assumptions!$D$6),Assumptions!$D$6+SQRT(C1386*(Assumptions!$F$6-Assumptions!$D$6)*(Assumptions!$E$6-Assumptions!$D$6)),Assumptions!$F$6-SQRT((1-C1386)*(Assumptions!$F$6-Assumptions!$D$6)*(Assumptions!$F$6-Assumptions!$E$6)))</f>
        <v>0.115377707271633</v>
      </c>
      <c r="F1386" s="19" t="n">
        <f aca="false">IF(D1386&lt;(Assumptions!$E$7-Assumptions!$D$7)/(Assumptions!$F$7-Assumptions!$D$7),Assumptions!$D$7+SQRT(D1386*(Assumptions!$F$7-Assumptions!$D$7)*(Assumptions!$E$7-Assumptions!$D$7)),Assumptions!$F$7-SQRT((1-D1386)*(Assumptions!$F$7-Assumptions!$D$7)*(Assumptions!$F$7-Assumptions!$E$7)))</f>
        <v>0.427294692727281</v>
      </c>
      <c r="G1386" s="19" t="n">
        <f aca="false">MIN(Assumptions!$D$24,MAX(Assumptions!$D$23,Assumptions!$D$8+Assumptions!$E$8*'Random Draws'!E1386))</f>
        <v>0.093415648303744</v>
      </c>
      <c r="H1386" s="19" t="n">
        <f aca="false">IF('Random Draws'!F1386&lt;(Assumptions!$E$9-Assumptions!$D$9)/(Assumptions!$F$9-Assumptions!$D$9),Assumptions!$D$9+SQRT('Random Draws'!F1386*(Assumptions!$F$9-Assumptions!$D$9)*(Assumptions!$E$9-Assumptions!$D$9)),Assumptions!$F$9-SQRT((1-'Random Draws'!F1386)*(Assumptions!$F$9-Assumptions!$D$9)*(Assumptions!$F$9-Assumptions!$E$9)))</f>
        <v>0.318296296053322</v>
      </c>
      <c r="I1386" s="19" t="n">
        <f aca="false">IF('Random Draws'!G1386&lt;(Assumptions!$E$10-Assumptions!$D$10)/(Assumptions!$F$10-Assumptions!$D$10),Assumptions!$D$10+SQRT('Random Draws'!G1386*(Assumptions!$F$10-Assumptions!$D$10)*(Assumptions!$E$10-Assumptions!$D$10)),Assumptions!$F$10-SQRT((1-'Random Draws'!G1386)*(Assumptions!$F$10-Assumptions!$D$10)*(Assumptions!$F$10-Assumptions!$E$10)))</f>
        <v>0.0245033674633557</v>
      </c>
      <c r="J1386" s="19" t="n">
        <f aca="false">IF('Random Draws'!H1386&lt;(Assumptions!$E$11-Assumptions!$D$11)/(Assumptions!$F$11-Assumptions!$D$11),Assumptions!$D$11+SQRT('Random Draws'!H1386*(Assumptions!$F$11-Assumptions!$D$11)*(Assumptions!$E$11-Assumptions!$D$11)),Assumptions!$F$11-SQRT((1-'Random Draws'!H1386)*(Assumptions!$F$11-Assumptions!$D$11)*(Assumptions!$F$11-Assumptions!$E$11)))</f>
        <v>0.155150475780678</v>
      </c>
      <c r="K1386" s="19" t="n">
        <f aca="false">MAX(G1386,I1386+Assumptions!$D$21)</f>
        <v>0.093415648303744</v>
      </c>
      <c r="L1386" s="28" t="n">
        <f aca="false">(F1386-Assumptions!$D$15)*(1-H1386)+Assumptions!$D$15-J1386</f>
        <v>0.177516417415199</v>
      </c>
      <c r="M1386" s="21" t="n">
        <f aca="false">Assumptions!$D$14*(1+E1386)^1*L1386-Assumptions!$D$14*(1+E1386)^0*E1386*Assumptions!$D$16</f>
        <v>28.2077958990161</v>
      </c>
      <c r="N1386" s="21" t="n">
        <f aca="false">Assumptions!$D$14*(1+E1386)^2*L1386-Assumptions!$D$14*(1+E1386)^1*E1386*Assumptions!$D$16</f>
        <v>31.4623467170307</v>
      </c>
      <c r="O1386" s="21" t="n">
        <f aca="false">Assumptions!$D$14*(1+E1386)^3*L1386-Assumptions!$D$14*(1+E1386)^2*E1386*Assumptions!$D$16</f>
        <v>35.0924001466269</v>
      </c>
      <c r="P1386" s="21" t="n">
        <f aca="false">Assumptions!$D$14*(1+E1386)^4*L1386-Assumptions!$D$14*(1+E1386)^3*E1386*Assumptions!$D$16</f>
        <v>39.1412808182035</v>
      </c>
      <c r="Q1386" s="21" t="n">
        <f aca="false">Assumptions!$D$14*(1+E1386)^5*L1386-Assumptions!$D$14*(1+E1386)^4*E1386*Assumptions!$D$16</f>
        <v>43.6573120586829</v>
      </c>
      <c r="R1386" s="21" t="n">
        <f aca="false">M1386/(1+K1386)+N1386/(1+K1386)^2+O1386/(1+K1386)^3+P1386/(1+K1386)^4+Q1386/(1+K1386)^5</f>
        <v>134.276175292777</v>
      </c>
      <c r="S1386" s="21" t="n">
        <f aca="false">Q1386*(1+I1386)/(K1386-I1386)</f>
        <v>649.043431345919</v>
      </c>
      <c r="T1386" s="21" t="n">
        <f aca="false">R1386+S1386/(1+K1386)^5</f>
        <v>549.562217026441</v>
      </c>
      <c r="U1386" s="8" t="n">
        <f aca="false">(T1386-Assumptions!$D$17)/Assumptions!$D$18</f>
        <v>14.5824886810576</v>
      </c>
    </row>
    <row r="1387" customFormat="false" ht="15" hidden="false" customHeight="false" outlineLevel="0" collapsed="false">
      <c r="B1387" s="2" t="n">
        <v>1382</v>
      </c>
      <c r="C1387" s="27" t="n">
        <f aca="false">NORMSDIST('Random Draws'!C1387)</f>
        <v>0.739247290569773</v>
      </c>
      <c r="D1387" s="27" t="n">
        <f aca="false">NORMSDIST(Assumptions!$D$22*'Random Draws'!C1387+SQRT(1-Assumptions!$D$22^2)*'Random Draws'!D1387)</f>
        <v>0.0871354521644309</v>
      </c>
      <c r="E1387" s="19" t="n">
        <f aca="false">IF(C1387&lt;(Assumptions!$E$6-Assumptions!$D$6)/(Assumptions!$F$6-Assumptions!$D$6),Assumptions!$D$6+SQRT(C1387*(Assumptions!$F$6-Assumptions!$D$6)*(Assumptions!$E$6-Assumptions!$D$6)),Assumptions!$F$6-SQRT((1-C1387)*(Assumptions!$F$6-Assumptions!$D$6)*(Assumptions!$F$6-Assumptions!$E$6)))</f>
        <v>0.103892333955915</v>
      </c>
      <c r="F1387" s="19" t="n">
        <f aca="false">IF(D1387&lt;(Assumptions!$E$7-Assumptions!$D$7)/(Assumptions!$F$7-Assumptions!$D$7),Assumptions!$D$7+SQRT(D1387*(Assumptions!$F$7-Assumptions!$D$7)*(Assumptions!$E$7-Assumptions!$D$7)),Assumptions!$F$7-SQRT((1-D1387)*(Assumptions!$F$7-Assumptions!$D$7)*(Assumptions!$F$7-Assumptions!$E$7)))</f>
        <v>0.38286509814076</v>
      </c>
      <c r="G1387" s="19" t="n">
        <f aca="false">MIN(Assumptions!$D$24,MAX(Assumptions!$D$23,Assumptions!$D$8+Assumptions!$E$8*'Random Draws'!E1387))</f>
        <v>0.100673269688351</v>
      </c>
      <c r="H1387" s="19" t="n">
        <f aca="false">IF('Random Draws'!F1387&lt;(Assumptions!$E$9-Assumptions!$D$9)/(Assumptions!$F$9-Assumptions!$D$9),Assumptions!$D$9+SQRT('Random Draws'!F1387*(Assumptions!$F$9-Assumptions!$D$9)*(Assumptions!$E$9-Assumptions!$D$9)),Assumptions!$F$9-SQRT((1-'Random Draws'!F1387)*(Assumptions!$F$9-Assumptions!$D$9)*(Assumptions!$F$9-Assumptions!$E$9)))</f>
        <v>0.271090953530233</v>
      </c>
      <c r="I1387" s="19" t="n">
        <f aca="false">IF('Random Draws'!G1387&lt;(Assumptions!$E$10-Assumptions!$D$10)/(Assumptions!$F$10-Assumptions!$D$10),Assumptions!$D$10+SQRT('Random Draws'!G1387*(Assumptions!$F$10-Assumptions!$D$10)*(Assumptions!$E$10-Assumptions!$D$10)),Assumptions!$F$10-SQRT((1-'Random Draws'!G1387)*(Assumptions!$F$10-Assumptions!$D$10)*(Assumptions!$F$10-Assumptions!$E$10)))</f>
        <v>0.0170592550985037</v>
      </c>
      <c r="J1387" s="19" t="n">
        <f aca="false">IF('Random Draws'!H1387&lt;(Assumptions!$E$11-Assumptions!$D$11)/(Assumptions!$F$11-Assumptions!$D$11),Assumptions!$D$11+SQRT('Random Draws'!H1387*(Assumptions!$F$11-Assumptions!$D$11)*(Assumptions!$E$11-Assumptions!$D$11)),Assumptions!$F$11-SQRT((1-'Random Draws'!H1387)*(Assumptions!$F$11-Assumptions!$D$11)*(Assumptions!$F$11-Assumptions!$E$11)))</f>
        <v>0.146325967868703</v>
      </c>
      <c r="K1387" s="19" t="n">
        <f aca="false">MAX(G1387,I1387+Assumptions!$D$21)</f>
        <v>0.100673269688351</v>
      </c>
      <c r="L1387" s="28" t="n">
        <f aca="false">(F1387-Assumptions!$D$15)*(1-H1387)+Assumptions!$D$15-J1387</f>
        <v>0.167989689702562</v>
      </c>
      <c r="M1387" s="21" t="n">
        <f aca="false">Assumptions!$D$14*(1+E1387)^1*L1387-Assumptions!$D$14*(1+E1387)^0*E1387*Assumptions!$D$16</f>
        <v>26.437235291004</v>
      </c>
      <c r="N1387" s="21" t="n">
        <f aca="false">Assumptions!$D$14*(1+E1387)^2*L1387-Assumptions!$D$14*(1+E1387)^1*E1387*Assumptions!$D$16</f>
        <v>29.1838613687281</v>
      </c>
      <c r="O1387" s="21" t="n">
        <f aca="false">Assumptions!$D$14*(1+E1387)^3*L1387-Assumptions!$D$14*(1+E1387)^2*E1387*Assumptions!$D$16</f>
        <v>32.2158408401712</v>
      </c>
      <c r="P1387" s="21" t="n">
        <f aca="false">Assumptions!$D$14*(1+E1387)^4*L1387-Assumptions!$D$14*(1+E1387)^3*E1387*Assumptions!$D$16</f>
        <v>35.5628197354088</v>
      </c>
      <c r="Q1387" s="21" t="n">
        <f aca="false">Assumptions!$D$14*(1+E1387)^5*L1387-Assumptions!$D$14*(1+E1387)^4*E1387*Assumptions!$D$16</f>
        <v>39.257524079774</v>
      </c>
      <c r="R1387" s="21" t="n">
        <f aca="false">M1387/(1+K1387)+N1387/(1+K1387)^2+O1387/(1+K1387)^3+P1387/(1+K1387)^4+Q1387/(1+K1387)^5</f>
        <v>120.800274314413</v>
      </c>
      <c r="S1387" s="21" t="n">
        <f aca="false">Q1387*(1+I1387)/(K1387-I1387)</f>
        <v>477.518372888109</v>
      </c>
      <c r="T1387" s="21" t="n">
        <f aca="false">R1387+S1387/(1+K1387)^5</f>
        <v>416.395889932092</v>
      </c>
      <c r="U1387" s="8" t="n">
        <f aca="false">(T1387-Assumptions!$D$17)/Assumptions!$D$18</f>
        <v>9.25583559728369</v>
      </c>
    </row>
    <row r="1388" customFormat="false" ht="15" hidden="false" customHeight="false" outlineLevel="0" collapsed="false">
      <c r="B1388" s="2" t="n">
        <v>1383</v>
      </c>
      <c r="C1388" s="27" t="n">
        <f aca="false">NORMSDIST('Random Draws'!C1388)</f>
        <v>0.139090551245257</v>
      </c>
      <c r="D1388" s="27" t="n">
        <f aca="false">NORMSDIST(Assumptions!$D$22*'Random Draws'!C1388+SQRT(1-Assumptions!$D$22^2)*'Random Draws'!D1388)</f>
        <v>0.185298826855172</v>
      </c>
      <c r="E1388" s="19" t="n">
        <f aca="false">IF(C1388&lt;(Assumptions!$E$6-Assumptions!$D$6)/(Assumptions!$F$6-Assumptions!$D$6),Assumptions!$D$6+SQRT(C1388*(Assumptions!$F$6-Assumptions!$D$6)*(Assumptions!$E$6-Assumptions!$D$6)),Assumptions!$F$6-SQRT((1-C1388)*(Assumptions!$F$6-Assumptions!$D$6)*(Assumptions!$F$6-Assumptions!$E$6)))</f>
        <v>0.0663714382661675</v>
      </c>
      <c r="F1388" s="19" t="n">
        <f aca="false">IF(D1388&lt;(Assumptions!$E$7-Assumptions!$D$7)/(Assumptions!$F$7-Assumptions!$D$7),Assumptions!$D$7+SQRT(D1388*(Assumptions!$F$7-Assumptions!$D$7)*(Assumptions!$E$7-Assumptions!$D$7)),Assumptions!$F$7-SQRT((1-D1388)*(Assumptions!$F$7-Assumptions!$D$7)*(Assumptions!$F$7-Assumptions!$E$7)))</f>
        <v>0.39334355951501</v>
      </c>
      <c r="G1388" s="19" t="n">
        <f aca="false">MIN(Assumptions!$D$24,MAX(Assumptions!$D$23,Assumptions!$D$8+Assumptions!$E$8*'Random Draws'!E1388))</f>
        <v>0.081342888108776</v>
      </c>
      <c r="H1388" s="19" t="n">
        <f aca="false">IF('Random Draws'!F1388&lt;(Assumptions!$E$9-Assumptions!$D$9)/(Assumptions!$F$9-Assumptions!$D$9),Assumptions!$D$9+SQRT('Random Draws'!F1388*(Assumptions!$F$9-Assumptions!$D$9)*(Assumptions!$E$9-Assumptions!$D$9)),Assumptions!$F$9-SQRT((1-'Random Draws'!F1388)*(Assumptions!$F$9-Assumptions!$D$9)*(Assumptions!$F$9-Assumptions!$E$9)))</f>
        <v>0.253648038969434</v>
      </c>
      <c r="I1388" s="19" t="n">
        <f aca="false">IF('Random Draws'!G1388&lt;(Assumptions!$E$10-Assumptions!$D$10)/(Assumptions!$F$10-Assumptions!$D$10),Assumptions!$D$10+SQRT('Random Draws'!G1388*(Assumptions!$F$10-Assumptions!$D$10)*(Assumptions!$E$10-Assumptions!$D$10)),Assumptions!$F$10-SQRT((1-'Random Draws'!G1388)*(Assumptions!$F$10-Assumptions!$D$10)*(Assumptions!$F$10-Assumptions!$E$10)))</f>
        <v>0.0143442490293922</v>
      </c>
      <c r="J1388" s="19" t="n">
        <f aca="false">IF('Random Draws'!H1388&lt;(Assumptions!$E$11-Assumptions!$D$11)/(Assumptions!$F$11-Assumptions!$D$11),Assumptions!$D$11+SQRT('Random Draws'!H1388*(Assumptions!$F$11-Assumptions!$D$11)*(Assumptions!$E$11-Assumptions!$D$11)),Assumptions!$F$11-SQRT((1-'Random Draws'!H1388)*(Assumptions!$F$11-Assumptions!$D$11)*(Assumptions!$F$11-Assumptions!$E$11)))</f>
        <v>0.162345901995764</v>
      </c>
      <c r="K1388" s="19" t="n">
        <f aca="false">MAX(G1388,I1388+Assumptions!$D$21)</f>
        <v>0.081342888108776</v>
      </c>
      <c r="L1388" s="28" t="n">
        <f aca="false">(F1388-Assumptions!$D$15)*(1-H1388)+Assumptions!$D$15-J1388</f>
        <v>0.164201080073033</v>
      </c>
      <c r="M1388" s="21" t="n">
        <f aca="false">Assumptions!$D$14*(1+E1388)^1*L1388-Assumptions!$D$14*(1+E1388)^0*E1388*Assumptions!$D$16</f>
        <v>25.1006888222812</v>
      </c>
      <c r="N1388" s="21" t="n">
        <f aca="false">Assumptions!$D$14*(1+E1388)^2*L1388-Assumptions!$D$14*(1+E1388)^1*E1388*Assumptions!$D$16</f>
        <v>26.7666576408875</v>
      </c>
      <c r="O1388" s="21" t="n">
        <f aca="false">Assumptions!$D$14*(1+E1388)^3*L1388-Assumptions!$D$14*(1+E1388)^2*E1388*Assumptions!$D$16</f>
        <v>28.5431992060914</v>
      </c>
      <c r="P1388" s="21" t="n">
        <f aca="false">Assumptions!$D$14*(1+E1388)^4*L1388-Assumptions!$D$14*(1+E1388)^3*E1388*Assumptions!$D$16</f>
        <v>30.4376523901174</v>
      </c>
      <c r="Q1388" s="21" t="n">
        <f aca="false">Assumptions!$D$14*(1+E1388)^5*L1388-Assumptions!$D$14*(1+E1388)^4*E1388*Assumptions!$D$16</f>
        <v>32.4578431566951</v>
      </c>
      <c r="R1388" s="21" t="n">
        <f aca="false">M1388/(1+K1388)+N1388/(1+K1388)^2+O1388/(1+K1388)^3+P1388/(1+K1388)^4+Q1388/(1+K1388)^5</f>
        <v>112.892939698415</v>
      </c>
      <c r="S1388" s="21" t="n">
        <f aca="false">Q1388*(1+I1388)/(K1388-I1388)</f>
        <v>491.404407526579</v>
      </c>
      <c r="T1388" s="21" t="n">
        <f aca="false">R1388+S1388/(1+K1388)^5</f>
        <v>445.263007805687</v>
      </c>
      <c r="U1388" s="8" t="n">
        <f aca="false">(T1388-Assumptions!$D$17)/Assumptions!$D$18</f>
        <v>10.4105203122275</v>
      </c>
    </row>
    <row r="1389" customFormat="false" ht="15" hidden="false" customHeight="false" outlineLevel="0" collapsed="false">
      <c r="B1389" s="2" t="n">
        <v>1384</v>
      </c>
      <c r="C1389" s="27" t="n">
        <f aca="false">NORMSDIST('Random Draws'!C1389)</f>
        <v>0.547645651722572</v>
      </c>
      <c r="D1389" s="27" t="n">
        <f aca="false">NORMSDIST(Assumptions!$D$22*'Random Draws'!C1389+SQRT(1-Assumptions!$D$22^2)*'Random Draws'!D1389)</f>
        <v>0.864218812228085</v>
      </c>
      <c r="E1389" s="19" t="n">
        <f aca="false">IF(C1389&lt;(Assumptions!$E$6-Assumptions!$D$6)/(Assumptions!$F$6-Assumptions!$D$6),Assumptions!$D$6+SQRT(C1389*(Assumptions!$F$6-Assumptions!$D$6)*(Assumptions!$E$6-Assumptions!$D$6)),Assumptions!$F$6-SQRT((1-C1389)*(Assumptions!$F$6-Assumptions!$D$6)*(Assumptions!$F$6-Assumptions!$E$6)))</f>
        <v>0.0924419119246038</v>
      </c>
      <c r="F1389" s="19" t="n">
        <f aca="false">IF(D1389&lt;(Assumptions!$E$7-Assumptions!$D$7)/(Assumptions!$F$7-Assumptions!$D$7),Assumptions!$D$7+SQRT(D1389*(Assumptions!$F$7-Assumptions!$D$7)*(Assumptions!$E$7-Assumptions!$D$7)),Assumptions!$F$7-SQRT((1-D1389)*(Assumptions!$F$7-Assumptions!$D$7)*(Assumptions!$F$7-Assumptions!$E$7)))</f>
        <v>0.436694962967469</v>
      </c>
      <c r="G1389" s="19" t="n">
        <f aca="false">MIN(Assumptions!$D$24,MAX(Assumptions!$D$23,Assumptions!$D$8+Assumptions!$E$8*'Random Draws'!E1389))</f>
        <v>0.086326559952267</v>
      </c>
      <c r="H1389" s="19" t="n">
        <f aca="false">IF('Random Draws'!F1389&lt;(Assumptions!$E$9-Assumptions!$D$9)/(Assumptions!$F$9-Assumptions!$D$9),Assumptions!$D$9+SQRT('Random Draws'!F1389*(Assumptions!$F$9-Assumptions!$D$9)*(Assumptions!$E$9-Assumptions!$D$9)),Assumptions!$F$9-SQRT((1-'Random Draws'!F1389)*(Assumptions!$F$9-Assumptions!$D$9)*(Assumptions!$F$9-Assumptions!$E$9)))</f>
        <v>0.271523450598203</v>
      </c>
      <c r="I1389" s="19" t="n">
        <f aca="false">IF('Random Draws'!G1389&lt;(Assumptions!$E$10-Assumptions!$D$10)/(Assumptions!$F$10-Assumptions!$D$10),Assumptions!$D$10+SQRT('Random Draws'!G1389*(Assumptions!$F$10-Assumptions!$D$10)*(Assumptions!$E$10-Assumptions!$D$10)),Assumptions!$F$10-SQRT((1-'Random Draws'!G1389)*(Assumptions!$F$10-Assumptions!$D$10)*(Assumptions!$F$10-Assumptions!$E$10)))</f>
        <v>0.0157601855622823</v>
      </c>
      <c r="J1389" s="19" t="n">
        <f aca="false">IF('Random Draws'!H1389&lt;(Assumptions!$E$11-Assumptions!$D$11)/(Assumptions!$F$11-Assumptions!$D$11),Assumptions!$D$11+SQRT('Random Draws'!H1389*(Assumptions!$F$11-Assumptions!$D$11)*(Assumptions!$E$11-Assumptions!$D$11)),Assumptions!$F$11-SQRT((1-'Random Draws'!H1389)*(Assumptions!$F$11-Assumptions!$D$11)*(Assumptions!$F$11-Assumptions!$E$11)))</f>
        <v>0.186386475379723</v>
      </c>
      <c r="K1389" s="19" t="n">
        <f aca="false">MAX(G1389,I1389+Assumptions!$D$21)</f>
        <v>0.086326559952267</v>
      </c>
      <c r="L1389" s="28" t="n">
        <f aca="false">(F1389-Assumptions!$D$15)*(1-H1389)+Assumptions!$D$15-J1389</f>
        <v>0.167033612961731</v>
      </c>
      <c r="M1389" s="21" t="n">
        <f aca="false">Assumptions!$D$14*(1+E1389)^1*L1389-Assumptions!$D$14*(1+E1389)^0*E1389*Assumptions!$D$16</f>
        <v>26.0566830105682</v>
      </c>
      <c r="N1389" s="21" t="n">
        <f aca="false">Assumptions!$D$14*(1+E1389)^2*L1389-Assumptions!$D$14*(1+E1389)^1*E1389*Assumptions!$D$16</f>
        <v>28.4654126064784</v>
      </c>
      <c r="O1389" s="21" t="n">
        <f aca="false">Assumptions!$D$14*(1+E1389)^3*L1389-Assumptions!$D$14*(1+E1389)^2*E1389*Assumptions!$D$16</f>
        <v>31.096809771544</v>
      </c>
      <c r="P1389" s="21" t="n">
        <f aca="false">Assumptions!$D$14*(1+E1389)^4*L1389-Assumptions!$D$14*(1+E1389)^3*E1389*Assumptions!$D$16</f>
        <v>33.9714583215813</v>
      </c>
      <c r="Q1389" s="21" t="n">
        <f aca="false">Assumptions!$D$14*(1+E1389)^5*L1389-Assumptions!$D$14*(1+E1389)^4*E1389*Assumptions!$D$16</f>
        <v>37.1118448796952</v>
      </c>
      <c r="R1389" s="21" t="n">
        <f aca="false">M1389/(1+K1389)+N1389/(1+K1389)^2+O1389/(1+K1389)^3+P1389/(1+K1389)^4+Q1389/(1+K1389)^5</f>
        <v>121.288139230766</v>
      </c>
      <c r="S1389" s="21" t="n">
        <f aca="false">Q1389*(1+I1389)/(K1389-I1389)</f>
        <v>534.202511712264</v>
      </c>
      <c r="T1389" s="21" t="n">
        <f aca="false">R1389+S1389/(1+K1389)^5</f>
        <v>474.393195354572</v>
      </c>
      <c r="U1389" s="8" t="n">
        <f aca="false">(T1389-Assumptions!$D$17)/Assumptions!$D$18</f>
        <v>11.5757278141829</v>
      </c>
    </row>
    <row r="1390" customFormat="false" ht="15" hidden="false" customHeight="false" outlineLevel="0" collapsed="false">
      <c r="B1390" s="2" t="n">
        <v>1385</v>
      </c>
      <c r="C1390" s="27" t="n">
        <f aca="false">NORMSDIST('Random Draws'!C1390)</f>
        <v>0.490867309079236</v>
      </c>
      <c r="D1390" s="27" t="n">
        <f aca="false">NORMSDIST(Assumptions!$D$22*'Random Draws'!C1390+SQRT(1-Assumptions!$D$22^2)*'Random Draws'!D1390)</f>
        <v>0.0691809665416844</v>
      </c>
      <c r="E1390" s="19" t="n">
        <f aca="false">IF(C1390&lt;(Assumptions!$E$6-Assumptions!$D$6)/(Assumptions!$F$6-Assumptions!$D$6),Assumptions!$D$6+SQRT(C1390*(Assumptions!$F$6-Assumptions!$D$6)*(Assumptions!$E$6-Assumptions!$D$6)),Assumptions!$F$6-SQRT((1-C1390)*(Assumptions!$F$6-Assumptions!$D$6)*(Assumptions!$F$6-Assumptions!$E$6)))</f>
        <v>0.0895412610396242</v>
      </c>
      <c r="F1390" s="19" t="n">
        <f aca="false">IF(D1390&lt;(Assumptions!$E$7-Assumptions!$D$7)/(Assumptions!$F$7-Assumptions!$D$7),Assumptions!$D$7+SQRT(D1390*(Assumptions!$F$7-Assumptions!$D$7)*(Assumptions!$E$7-Assumptions!$D$7)),Assumptions!$F$7-SQRT((1-D1390)*(Assumptions!$F$7-Assumptions!$D$7)*(Assumptions!$F$7-Assumptions!$E$7)))</f>
        <v>0.380373654538401</v>
      </c>
      <c r="G1390" s="19" t="n">
        <f aca="false">MIN(Assumptions!$D$24,MAX(Assumptions!$D$23,Assumptions!$D$8+Assumptions!$E$8*'Random Draws'!E1390))</f>
        <v>0.093901027532012</v>
      </c>
      <c r="H1390" s="19" t="n">
        <f aca="false">IF('Random Draws'!F1390&lt;(Assumptions!$E$9-Assumptions!$D$9)/(Assumptions!$F$9-Assumptions!$D$9),Assumptions!$D$9+SQRT('Random Draws'!F1390*(Assumptions!$F$9-Assumptions!$D$9)*(Assumptions!$E$9-Assumptions!$D$9)),Assumptions!$F$9-SQRT((1-'Random Draws'!F1390)*(Assumptions!$F$9-Assumptions!$D$9)*(Assumptions!$F$9-Assumptions!$E$9)))</f>
        <v>0.284582857970702</v>
      </c>
      <c r="I1390" s="19" t="n">
        <f aca="false">IF('Random Draws'!G1390&lt;(Assumptions!$E$10-Assumptions!$D$10)/(Assumptions!$F$10-Assumptions!$D$10),Assumptions!$D$10+SQRT('Random Draws'!G1390*(Assumptions!$F$10-Assumptions!$D$10)*(Assumptions!$E$10-Assumptions!$D$10)),Assumptions!$F$10-SQRT((1-'Random Draws'!G1390)*(Assumptions!$F$10-Assumptions!$D$10)*(Assumptions!$F$10-Assumptions!$E$10)))</f>
        <v>0.0244040454494797</v>
      </c>
      <c r="J1390" s="19" t="n">
        <f aca="false">IF('Random Draws'!H1390&lt;(Assumptions!$E$11-Assumptions!$D$11)/(Assumptions!$F$11-Assumptions!$D$11),Assumptions!$D$11+SQRT('Random Draws'!H1390*(Assumptions!$F$11-Assumptions!$D$11)*(Assumptions!$E$11-Assumptions!$D$11)),Assumptions!$F$11-SQRT((1-'Random Draws'!H1390)*(Assumptions!$F$11-Assumptions!$D$11)*(Assumptions!$F$11-Assumptions!$E$11)))</f>
        <v>0.175455282696508</v>
      </c>
      <c r="K1390" s="19" t="n">
        <f aca="false">MAX(G1390,I1390+Assumptions!$D$21)</f>
        <v>0.093901027532012</v>
      </c>
      <c r="L1390" s="28" t="n">
        <f aca="false">(F1390-Assumptions!$D$15)*(1-H1390)+Assumptions!$D$15-J1390</f>
        <v>0.133666321672785</v>
      </c>
      <c r="M1390" s="21" t="n">
        <f aca="false">Assumptions!$D$14*(1+E1390)^1*L1390-Assumptions!$D$14*(1+E1390)^0*E1390*Assumptions!$D$16</f>
        <v>20.7275665521923</v>
      </c>
      <c r="N1390" s="21" t="n">
        <f aca="false">Assumptions!$D$14*(1+E1390)^2*L1390-Assumptions!$D$14*(1+E1390)^1*E1390*Assumptions!$D$16</f>
        <v>22.5835389995584</v>
      </c>
      <c r="O1390" s="21" t="n">
        <f aca="false">Assumptions!$D$14*(1+E1390)^3*L1390-Assumptions!$D$14*(1+E1390)^2*E1390*Assumptions!$D$16</f>
        <v>24.6056975603164</v>
      </c>
      <c r="P1390" s="21" t="n">
        <f aca="false">Assumptions!$D$14*(1+E1390)^4*L1390-Assumptions!$D$14*(1+E1390)^3*E1390*Assumptions!$D$16</f>
        <v>26.8089227486267</v>
      </c>
      <c r="Q1390" s="21" t="n">
        <f aca="false">Assumptions!$D$14*(1+E1390)^5*L1390-Assumptions!$D$14*(1+E1390)^4*E1390*Assumptions!$D$16</f>
        <v>29.2094274986526</v>
      </c>
      <c r="R1390" s="21" t="n">
        <f aca="false">M1390/(1+K1390)+N1390/(1+K1390)^2+O1390/(1+K1390)^3+P1390/(1+K1390)^4+Q1390/(1+K1390)^5</f>
        <v>93.9893229472505</v>
      </c>
      <c r="S1390" s="21" t="n">
        <f aca="false">Q1390*(1+I1390)/(K1390-I1390)</f>
        <v>430.554749260167</v>
      </c>
      <c r="T1390" s="21" t="n">
        <f aca="false">R1390+S1390/(1+K1390)^5</f>
        <v>368.866215613156</v>
      </c>
      <c r="U1390" s="8" t="n">
        <f aca="false">(T1390-Assumptions!$D$17)/Assumptions!$D$18</f>
        <v>7.35464862452622</v>
      </c>
    </row>
    <row r="1391" customFormat="false" ht="15" hidden="false" customHeight="false" outlineLevel="0" collapsed="false">
      <c r="B1391" s="2" t="n">
        <v>1386</v>
      </c>
      <c r="C1391" s="27" t="n">
        <f aca="false">NORMSDIST('Random Draws'!C1391)</f>
        <v>0.801192664354732</v>
      </c>
      <c r="D1391" s="27" t="n">
        <f aca="false">NORMSDIST(Assumptions!$D$22*'Random Draws'!C1391+SQRT(1-Assumptions!$D$22^2)*'Random Draws'!D1391)</f>
        <v>0.0230148193164126</v>
      </c>
      <c r="E1391" s="19" t="n">
        <f aca="false">IF(C1391&lt;(Assumptions!$E$6-Assumptions!$D$6)/(Assumptions!$F$6-Assumptions!$D$6),Assumptions!$D$6+SQRT(C1391*(Assumptions!$F$6-Assumptions!$D$6)*(Assumptions!$E$6-Assumptions!$D$6)),Assumptions!$F$6-SQRT((1-C1391)*(Assumptions!$F$6-Assumptions!$D$6)*(Assumptions!$F$6-Assumptions!$E$6)))</f>
        <v>0.108471652783149</v>
      </c>
      <c r="F1391" s="19" t="n">
        <f aca="false">IF(D1391&lt;(Assumptions!$E$7-Assumptions!$D$7)/(Assumptions!$F$7-Assumptions!$D$7),Assumptions!$D$7+SQRT(D1391*(Assumptions!$F$7-Assumptions!$D$7)*(Assumptions!$E$7-Assumptions!$D$7)),Assumptions!$F$7-SQRT((1-D1391)*(Assumptions!$F$7-Assumptions!$D$7)*(Assumptions!$F$7-Assumptions!$E$7)))</f>
        <v>0.371751124027023</v>
      </c>
      <c r="G1391" s="19" t="n">
        <f aca="false">MIN(Assumptions!$D$24,MAX(Assumptions!$D$23,Assumptions!$D$8+Assumptions!$E$8*'Random Draws'!E1391))</f>
        <v>0.066243775416145</v>
      </c>
      <c r="H1391" s="19" t="n">
        <f aca="false">IF('Random Draws'!F1391&lt;(Assumptions!$E$9-Assumptions!$D$9)/(Assumptions!$F$9-Assumptions!$D$9),Assumptions!$D$9+SQRT('Random Draws'!F1391*(Assumptions!$F$9-Assumptions!$D$9)*(Assumptions!$E$9-Assumptions!$D$9)),Assumptions!$F$9-SQRT((1-'Random Draws'!F1391)*(Assumptions!$F$9-Assumptions!$D$9)*(Assumptions!$F$9-Assumptions!$E$9)))</f>
        <v>0.293618050759364</v>
      </c>
      <c r="I1391" s="19" t="n">
        <f aca="false">IF('Random Draws'!G1391&lt;(Assumptions!$E$10-Assumptions!$D$10)/(Assumptions!$F$10-Assumptions!$D$10),Assumptions!$D$10+SQRT('Random Draws'!G1391*(Assumptions!$F$10-Assumptions!$D$10)*(Assumptions!$E$10-Assumptions!$D$10)),Assumptions!$F$10-SQRT((1-'Random Draws'!G1391)*(Assumptions!$F$10-Assumptions!$D$10)*(Assumptions!$F$10-Assumptions!$E$10)))</f>
        <v>0.0130933092172583</v>
      </c>
      <c r="J1391" s="19" t="n">
        <f aca="false">IF('Random Draws'!H1391&lt;(Assumptions!$E$11-Assumptions!$D$11)/(Assumptions!$F$11-Assumptions!$D$11),Assumptions!$D$11+SQRT('Random Draws'!H1391*(Assumptions!$F$11-Assumptions!$D$11)*(Assumptions!$E$11-Assumptions!$D$11)),Assumptions!$F$11-SQRT((1-'Random Draws'!H1391)*(Assumptions!$F$11-Assumptions!$D$11)*(Assumptions!$F$11-Assumptions!$E$11)))</f>
        <v>0.14957278693982</v>
      </c>
      <c r="K1391" s="19" t="n">
        <f aca="false">MAX(G1391,I1391+Assumptions!$D$21)</f>
        <v>0.066243775416145</v>
      </c>
      <c r="L1391" s="28" t="n">
        <f aca="false">(F1391-Assumptions!$D$15)*(1-H1391)+Assumptions!$D$15-J1391</f>
        <v>0.151195843281503</v>
      </c>
      <c r="M1391" s="21" t="n">
        <f aca="false">Assumptions!$D$14*(1+E1391)^1*L1391-Assumptions!$D$14*(1+E1391)^0*E1391*Assumptions!$D$16</f>
        <v>23.8296127233408</v>
      </c>
      <c r="N1391" s="21" t="n">
        <f aca="false">Assumptions!$D$14*(1+E1391)^2*L1391-Assumptions!$D$14*(1+E1391)^1*E1391*Assumptions!$D$16</f>
        <v>26.4144502006239</v>
      </c>
      <c r="O1391" s="21" t="n">
        <f aca="false">Assumptions!$D$14*(1+E1391)^3*L1391-Assumptions!$D$14*(1+E1391)^2*E1391*Assumptions!$D$16</f>
        <v>29.2796692712438</v>
      </c>
      <c r="P1391" s="21" t="n">
        <f aca="false">Assumptions!$D$14*(1+E1391)^4*L1391-Assumptions!$D$14*(1+E1391)^3*E1391*Assumptions!$D$16</f>
        <v>32.4556833900396</v>
      </c>
      <c r="Q1391" s="21" t="n">
        <f aca="false">Assumptions!$D$14*(1+E1391)^5*L1391-Assumptions!$D$14*(1+E1391)^4*E1391*Assumptions!$D$16</f>
        <v>35.9762050095637</v>
      </c>
      <c r="R1391" s="21" t="n">
        <f aca="false">M1391/(1+K1391)+N1391/(1+K1391)^2+O1391/(1+K1391)^3+P1391/(1+K1391)^4+Q1391/(1+K1391)^5</f>
        <v>120.954377388644</v>
      </c>
      <c r="S1391" s="21" t="n">
        <f aca="false">Q1391*(1+I1391)/(K1391-I1391)</f>
        <v>685.7372134768</v>
      </c>
      <c r="T1391" s="21" t="n">
        <f aca="false">R1391+S1391/(1+K1391)^5</f>
        <v>618.548422287961</v>
      </c>
      <c r="U1391" s="8" t="n">
        <f aca="false">(T1391-Assumptions!$D$17)/Assumptions!$D$18</f>
        <v>17.3419368915184</v>
      </c>
    </row>
    <row r="1392" customFormat="false" ht="15" hidden="false" customHeight="false" outlineLevel="0" collapsed="false">
      <c r="B1392" s="2" t="n">
        <v>1387</v>
      </c>
      <c r="C1392" s="27" t="n">
        <f aca="false">NORMSDIST('Random Draws'!C1392)</f>
        <v>0.067934500066496</v>
      </c>
      <c r="D1392" s="27" t="n">
        <f aca="false">NORMSDIST(Assumptions!$D$22*'Random Draws'!C1392+SQRT(1-Assumptions!$D$22^2)*'Random Draws'!D1392)</f>
        <v>0.699393281843761</v>
      </c>
      <c r="E1392" s="19" t="n">
        <f aca="false">IF(C1392&lt;(Assumptions!$E$6-Assumptions!$D$6)/(Assumptions!$F$6-Assumptions!$D$6),Assumptions!$D$6+SQRT(C1392*(Assumptions!$F$6-Assumptions!$D$6)*(Assumptions!$E$6-Assumptions!$D$6)),Assumptions!$F$6-SQRT((1-C1392)*(Assumptions!$F$6-Assumptions!$D$6)*(Assumptions!$F$6-Assumptions!$E$6)))</f>
        <v>0.0584302061934336</v>
      </c>
      <c r="F1392" s="19" t="n">
        <f aca="false">IF(D1392&lt;(Assumptions!$E$7-Assumptions!$D$7)/(Assumptions!$F$7-Assumptions!$D$7),Assumptions!$D$7+SQRT(D1392*(Assumptions!$F$7-Assumptions!$D$7)*(Assumptions!$E$7-Assumptions!$D$7)),Assumptions!$F$7-SQRT((1-D1392)*(Assumptions!$F$7-Assumptions!$D$7)*(Assumptions!$F$7-Assumptions!$E$7)))</f>
        <v>0.425323972652206</v>
      </c>
      <c r="G1392" s="19" t="n">
        <f aca="false">MIN(Assumptions!$D$24,MAX(Assumptions!$D$23,Assumptions!$D$8+Assumptions!$E$8*'Random Draws'!E1392))</f>
        <v>0.101570666927045</v>
      </c>
      <c r="H1392" s="19" t="n">
        <f aca="false">IF('Random Draws'!F1392&lt;(Assumptions!$E$9-Assumptions!$D$9)/(Assumptions!$F$9-Assumptions!$D$9),Assumptions!$D$9+SQRT('Random Draws'!F1392*(Assumptions!$F$9-Assumptions!$D$9)*(Assumptions!$E$9-Assumptions!$D$9)),Assumptions!$F$9-SQRT((1-'Random Draws'!F1392)*(Assumptions!$F$9-Assumptions!$D$9)*(Assumptions!$F$9-Assumptions!$E$9)))</f>
        <v>0.302145652211457</v>
      </c>
      <c r="I1392" s="19" t="n">
        <f aca="false">IF('Random Draws'!G1392&lt;(Assumptions!$E$10-Assumptions!$D$10)/(Assumptions!$F$10-Assumptions!$D$10),Assumptions!$D$10+SQRT('Random Draws'!G1392*(Assumptions!$F$10-Assumptions!$D$10)*(Assumptions!$E$10-Assumptions!$D$10)),Assumptions!$F$10-SQRT((1-'Random Draws'!G1392)*(Assumptions!$F$10-Assumptions!$D$10)*(Assumptions!$F$10-Assumptions!$E$10)))</f>
        <v>0.0133875282950811</v>
      </c>
      <c r="J1392" s="19" t="n">
        <f aca="false">IF('Random Draws'!H1392&lt;(Assumptions!$E$11-Assumptions!$D$11)/(Assumptions!$F$11-Assumptions!$D$11),Assumptions!$D$11+SQRT('Random Draws'!H1392*(Assumptions!$F$11-Assumptions!$D$11)*(Assumptions!$E$11-Assumptions!$D$11)),Assumptions!$F$11-SQRT((1-'Random Draws'!H1392)*(Assumptions!$F$11-Assumptions!$D$11)*(Assumptions!$F$11-Assumptions!$E$11)))</f>
        <v>0.215466586461616</v>
      </c>
      <c r="K1392" s="19" t="n">
        <f aca="false">MAX(G1392,I1392+Assumptions!$D$21)</f>
        <v>0.101570666927045</v>
      </c>
      <c r="L1392" s="28" t="n">
        <f aca="false">(F1392-Assumptions!$D$15)*(1-H1392)+Assumptions!$D$15-J1392</f>
        <v>0.12062653185991</v>
      </c>
      <c r="M1392" s="21" t="n">
        <f aca="false">Assumptions!$D$14*(1+E1392)^1*L1392-Assumptions!$D$14*(1+E1392)^0*E1392*Assumptions!$D$16</f>
        <v>18.2586695264467</v>
      </c>
      <c r="N1392" s="21" t="n">
        <f aca="false">Assumptions!$D$14*(1+E1392)^2*L1392-Assumptions!$D$14*(1+E1392)^1*E1392*Assumptions!$D$16</f>
        <v>19.3255273516947</v>
      </c>
      <c r="O1392" s="21" t="n">
        <f aca="false">Assumptions!$D$14*(1+E1392)^3*L1392-Assumptions!$D$14*(1+E1392)^2*E1392*Assumptions!$D$16</f>
        <v>20.4547218996511</v>
      </c>
      <c r="P1392" s="21" t="n">
        <f aca="false">Assumptions!$D$14*(1+E1392)^4*L1392-Assumptions!$D$14*(1+E1392)^3*E1392*Assumptions!$D$16</f>
        <v>21.6498955178771</v>
      </c>
      <c r="Q1392" s="21" t="n">
        <f aca="false">Assumptions!$D$14*(1+E1392)^5*L1392-Assumptions!$D$14*(1+E1392)^4*E1392*Assumptions!$D$16</f>
        <v>22.9149033770529</v>
      </c>
      <c r="R1392" s="21" t="n">
        <f aca="false">M1392/(1+K1392)+N1392/(1+K1392)^2+O1392/(1+K1392)^3+P1392/(1+K1392)^4+Q1392/(1+K1392)^5</f>
        <v>76.6336297588245</v>
      </c>
      <c r="S1392" s="21" t="n">
        <f aca="false">Q1392*(1+I1392)/(K1392-I1392)</f>
        <v>263.334665273244</v>
      </c>
      <c r="T1392" s="21" t="n">
        <f aca="false">R1392+S1392/(1+K1392)^5</f>
        <v>238.981359202128</v>
      </c>
      <c r="U1392" s="8" t="n">
        <f aca="false">(T1392-Assumptions!$D$17)/Assumptions!$D$18</f>
        <v>2.15925436808511</v>
      </c>
    </row>
    <row r="1393" customFormat="false" ht="15" hidden="false" customHeight="false" outlineLevel="0" collapsed="false">
      <c r="B1393" s="2" t="n">
        <v>1388</v>
      </c>
      <c r="C1393" s="27" t="n">
        <f aca="false">NORMSDIST('Random Draws'!C1393)</f>
        <v>0.869306358300689</v>
      </c>
      <c r="D1393" s="27" t="n">
        <f aca="false">NORMSDIST(Assumptions!$D$22*'Random Draws'!C1393+SQRT(1-Assumptions!$D$22^2)*'Random Draws'!D1393)</f>
        <v>0.724592499836072</v>
      </c>
      <c r="E1393" s="19" t="n">
        <f aca="false">IF(C1393&lt;(Assumptions!$E$6-Assumptions!$D$6)/(Assumptions!$F$6-Assumptions!$D$6),Assumptions!$D$6+SQRT(C1393*(Assumptions!$F$6-Assumptions!$D$6)*(Assumptions!$E$6-Assumptions!$D$6)),Assumptions!$F$6-SQRT((1-C1393)*(Assumptions!$F$6-Assumptions!$D$6)*(Assumptions!$F$6-Assumptions!$E$6)))</f>
        <v>0.114436975756054</v>
      </c>
      <c r="F1393" s="19" t="n">
        <f aca="false">IF(D1393&lt;(Assumptions!$E$7-Assumptions!$D$7)/(Assumptions!$F$7-Assumptions!$D$7),Assumptions!$D$7+SQRT(D1393*(Assumptions!$F$7-Assumptions!$D$7)*(Assumptions!$E$7-Assumptions!$D$7)),Assumptions!$F$7-SQRT((1-D1393)*(Assumptions!$F$7-Assumptions!$D$7)*(Assumptions!$F$7-Assumptions!$E$7)))</f>
        <v>0.426809188008491</v>
      </c>
      <c r="G1393" s="19" t="n">
        <f aca="false">MIN(Assumptions!$D$24,MAX(Assumptions!$D$23,Assumptions!$D$8+Assumptions!$E$8*'Random Draws'!E1393))</f>
        <v>0.100609539907346</v>
      </c>
      <c r="H1393" s="19" t="n">
        <f aca="false">IF('Random Draws'!F1393&lt;(Assumptions!$E$9-Assumptions!$D$9)/(Assumptions!$F$9-Assumptions!$D$9),Assumptions!$D$9+SQRT('Random Draws'!F1393*(Assumptions!$F$9-Assumptions!$D$9)*(Assumptions!$E$9-Assumptions!$D$9)),Assumptions!$F$9-SQRT((1-'Random Draws'!F1393)*(Assumptions!$F$9-Assumptions!$D$9)*(Assumptions!$F$9-Assumptions!$E$9)))</f>
        <v>0.271858772984547</v>
      </c>
      <c r="I1393" s="19" t="n">
        <f aca="false">IF('Random Draws'!G1393&lt;(Assumptions!$E$10-Assumptions!$D$10)/(Assumptions!$F$10-Assumptions!$D$10),Assumptions!$D$10+SQRT('Random Draws'!G1393*(Assumptions!$F$10-Assumptions!$D$10)*(Assumptions!$E$10-Assumptions!$D$10)),Assumptions!$F$10-SQRT((1-'Random Draws'!G1393)*(Assumptions!$F$10-Assumptions!$D$10)*(Assumptions!$F$10-Assumptions!$E$10)))</f>
        <v>0.0203838499388741</v>
      </c>
      <c r="J1393" s="19" t="n">
        <f aca="false">IF('Random Draws'!H1393&lt;(Assumptions!$E$11-Assumptions!$D$11)/(Assumptions!$F$11-Assumptions!$D$11),Assumptions!$D$11+SQRT('Random Draws'!H1393*(Assumptions!$F$11-Assumptions!$D$11)*(Assumptions!$E$11-Assumptions!$D$11)),Assumptions!$F$11-SQRT((1-'Random Draws'!H1393)*(Assumptions!$F$11-Assumptions!$D$11)*(Assumptions!$F$11-Assumptions!$E$11)))</f>
        <v>0.164304855798678</v>
      </c>
      <c r="K1393" s="19" t="n">
        <f aca="false">MAX(G1393,I1393+Assumptions!$D$21)</f>
        <v>0.100609539907346</v>
      </c>
      <c r="L1393" s="28" t="n">
        <f aca="false">(F1393-Assumptions!$D$15)*(1-H1393)+Assumptions!$D$15-J1393</f>
        <v>0.181814150547284</v>
      </c>
      <c r="M1393" s="21" t="n">
        <f aca="false">Assumptions!$D$14*(1+E1393)^1*L1393-Assumptions!$D$14*(1+E1393)^0*E1393*Assumptions!$D$16</f>
        <v>28.882158907869</v>
      </c>
      <c r="N1393" s="21" t="n">
        <f aca="false">Assumptions!$D$14*(1+E1393)^2*L1393-Assumptions!$D$14*(1+E1393)^1*E1393*Assumptions!$D$16</f>
        <v>32.1873458265914</v>
      </c>
      <c r="O1393" s="21" t="n">
        <f aca="false">Assumptions!$D$14*(1+E1393)^3*L1393-Assumptions!$D$14*(1+E1393)^2*E1393*Assumptions!$D$16</f>
        <v>35.8707683406008</v>
      </c>
      <c r="P1393" s="21" t="n">
        <f aca="false">Assumptions!$D$14*(1+E1393)^4*L1393-Assumptions!$D$14*(1+E1393)^3*E1393*Assumptions!$D$16</f>
        <v>39.9757105875451</v>
      </c>
      <c r="Q1393" s="21" t="n">
        <f aca="false">Assumptions!$D$14*(1+E1393)^5*L1393-Assumptions!$D$14*(1+E1393)^4*E1393*Assumptions!$D$16</f>
        <v>44.5504100108831</v>
      </c>
      <c r="R1393" s="21" t="n">
        <f aca="false">M1393/(1+K1393)+N1393/(1+K1393)^2+O1393/(1+K1393)^3+P1393/(1+K1393)^4+Q1393/(1+K1393)^5</f>
        <v>134.548406984246</v>
      </c>
      <c r="S1393" s="21" t="n">
        <f aca="false">Q1393*(1+I1393)/(K1393-I1393)</f>
        <v>566.632943900203</v>
      </c>
      <c r="T1393" s="21" t="n">
        <f aca="false">R1393+S1393/(1+K1393)^5</f>
        <v>485.409697356636</v>
      </c>
      <c r="U1393" s="8" t="n">
        <f aca="false">(T1393-Assumptions!$D$17)/Assumptions!$D$18</f>
        <v>12.0163878942654</v>
      </c>
    </row>
    <row r="1394" customFormat="false" ht="15" hidden="false" customHeight="false" outlineLevel="0" collapsed="false">
      <c r="B1394" s="2" t="n">
        <v>1389</v>
      </c>
      <c r="C1394" s="27" t="n">
        <f aca="false">NORMSDIST('Random Draws'!C1394)</f>
        <v>0.658694754457364</v>
      </c>
      <c r="D1394" s="27" t="n">
        <f aca="false">NORMSDIST(Assumptions!$D$22*'Random Draws'!C1394+SQRT(1-Assumptions!$D$22^2)*'Random Draws'!D1394)</f>
        <v>0.84267497093576</v>
      </c>
      <c r="E1394" s="19" t="n">
        <f aca="false">IF(C1394&lt;(Assumptions!$E$6-Assumptions!$D$6)/(Assumptions!$F$6-Assumptions!$D$6),Assumptions!$D$6+SQRT(C1394*(Assumptions!$F$6-Assumptions!$D$6)*(Assumptions!$E$6-Assumptions!$D$6)),Assumptions!$F$6-SQRT((1-C1394)*(Assumptions!$F$6-Assumptions!$D$6)*(Assumptions!$F$6-Assumptions!$E$6)))</f>
        <v>0.098689877418323</v>
      </c>
      <c r="F1394" s="19" t="n">
        <f aca="false">IF(D1394&lt;(Assumptions!$E$7-Assumptions!$D$7)/(Assumptions!$F$7-Assumptions!$D$7),Assumptions!$D$7+SQRT(D1394*(Assumptions!$F$7-Assumptions!$D$7)*(Assumptions!$E$7-Assumptions!$D$7)),Assumptions!$F$7-SQRT((1-D1394)*(Assumptions!$F$7-Assumptions!$D$7)*(Assumptions!$F$7-Assumptions!$E$7)))</f>
        <v>0.434914145096151</v>
      </c>
      <c r="G1394" s="19" t="n">
        <f aca="false">MIN(Assumptions!$D$24,MAX(Assumptions!$D$23,Assumptions!$D$8+Assumptions!$E$8*'Random Draws'!E1394))</f>
        <v>0.081803667297954</v>
      </c>
      <c r="H1394" s="19" t="n">
        <f aca="false">IF('Random Draws'!F1394&lt;(Assumptions!$E$9-Assumptions!$D$9)/(Assumptions!$F$9-Assumptions!$D$9),Assumptions!$D$9+SQRT('Random Draws'!F1394*(Assumptions!$F$9-Assumptions!$D$9)*(Assumptions!$E$9-Assumptions!$D$9)),Assumptions!$F$9-SQRT((1-'Random Draws'!F1394)*(Assumptions!$F$9-Assumptions!$D$9)*(Assumptions!$F$9-Assumptions!$E$9)))</f>
        <v>0.319867832823806</v>
      </c>
      <c r="I1394" s="19" t="n">
        <f aca="false">IF('Random Draws'!G1394&lt;(Assumptions!$E$10-Assumptions!$D$10)/(Assumptions!$F$10-Assumptions!$D$10),Assumptions!$D$10+SQRT('Random Draws'!G1394*(Assumptions!$F$10-Assumptions!$D$10)*(Assumptions!$E$10-Assumptions!$D$10)),Assumptions!$F$10-SQRT((1-'Random Draws'!G1394)*(Assumptions!$F$10-Assumptions!$D$10)*(Assumptions!$F$10-Assumptions!$E$10)))</f>
        <v>0.0194379288844163</v>
      </c>
      <c r="J1394" s="19" t="n">
        <f aca="false">IF('Random Draws'!H1394&lt;(Assumptions!$E$11-Assumptions!$D$11)/(Assumptions!$F$11-Assumptions!$D$11),Assumptions!$D$11+SQRT('Random Draws'!H1394*(Assumptions!$F$11-Assumptions!$D$11)*(Assumptions!$E$11-Assumptions!$D$11)),Assumptions!$F$11-SQRT((1-'Random Draws'!H1394)*(Assumptions!$F$11-Assumptions!$D$11)*(Assumptions!$F$11-Assumptions!$E$11)))</f>
        <v>0.153688812196514</v>
      </c>
      <c r="K1394" s="19" t="n">
        <f aca="false">MAX(G1394,I1394+Assumptions!$D$21)</f>
        <v>0.081803667297954</v>
      </c>
      <c r="L1394" s="28" t="n">
        <f aca="false">(F1394-Assumptions!$D$15)*(1-H1394)+Assumptions!$D$15-J1394</f>
        <v>0.183693106110408</v>
      </c>
      <c r="M1394" s="21" t="n">
        <f aca="false">Assumptions!$D$14*(1+E1394)^1*L1394-Assumptions!$D$14*(1+E1394)^0*E1394*Assumptions!$D$16</f>
        <v>28.8348536873103</v>
      </c>
      <c r="N1394" s="21" t="n">
        <f aca="false">Assumptions!$D$14*(1+E1394)^2*L1394-Assumptions!$D$14*(1+E1394)^1*E1394*Assumptions!$D$16</f>
        <v>31.6805618630862</v>
      </c>
      <c r="O1394" s="21" t="n">
        <f aca="false">Assumptions!$D$14*(1+E1394)^3*L1394-Assumptions!$D$14*(1+E1394)^2*E1394*Assumptions!$D$16</f>
        <v>34.8071126298978</v>
      </c>
      <c r="P1394" s="21" t="n">
        <f aca="false">Assumptions!$D$14*(1+E1394)^4*L1394-Assumptions!$D$14*(1+E1394)^3*E1394*Assumptions!$D$16</f>
        <v>38.2422223086282</v>
      </c>
      <c r="Q1394" s="21" t="n">
        <f aca="false">Assumptions!$D$14*(1+E1394)^5*L1394-Assumptions!$D$14*(1+E1394)^4*E1394*Assumptions!$D$16</f>
        <v>42.016342540471</v>
      </c>
      <c r="R1394" s="21" t="n">
        <f aca="false">M1394/(1+K1394)+N1394/(1+K1394)^2+O1394/(1+K1394)^3+P1394/(1+K1394)^4+Q1394/(1+K1394)^5</f>
        <v>137.498144363502</v>
      </c>
      <c r="S1394" s="21" t="n">
        <f aca="false">Q1394*(1+I1394)/(K1394-I1394)</f>
        <v>686.804234317511</v>
      </c>
      <c r="T1394" s="21" t="n">
        <f aca="false">R1394+S1394/(1+K1394)^5</f>
        <v>601.041880921683</v>
      </c>
      <c r="U1394" s="8" t="n">
        <f aca="false">(T1394-Assumptions!$D$17)/Assumptions!$D$18</f>
        <v>16.6416752368673</v>
      </c>
    </row>
    <row r="1395" customFormat="false" ht="15" hidden="false" customHeight="false" outlineLevel="0" collapsed="false">
      <c r="B1395" s="2" t="n">
        <v>1390</v>
      </c>
      <c r="C1395" s="27" t="n">
        <f aca="false">NORMSDIST('Random Draws'!C1395)</f>
        <v>0.334409051465221</v>
      </c>
      <c r="D1395" s="27" t="n">
        <f aca="false">NORMSDIST(Assumptions!$D$22*'Random Draws'!C1395+SQRT(1-Assumptions!$D$22^2)*'Random Draws'!D1395)</f>
        <v>0.0264428962030646</v>
      </c>
      <c r="E1395" s="19" t="n">
        <f aca="false">IF(C1395&lt;(Assumptions!$E$6-Assumptions!$D$6)/(Assumptions!$F$6-Assumptions!$D$6),Assumptions!$D$6+SQRT(C1395*(Assumptions!$F$6-Assumptions!$D$6)*(Assumptions!$E$6-Assumptions!$D$6)),Assumptions!$F$6-SQRT((1-C1395)*(Assumptions!$F$6-Assumptions!$D$6)*(Assumptions!$F$6-Assumptions!$E$6)))</f>
        <v>0.0808906499988213</v>
      </c>
      <c r="F1395" s="19" t="n">
        <f aca="false">IF(D1395&lt;(Assumptions!$E$7-Assumptions!$D$7)/(Assumptions!$F$7-Assumptions!$D$7),Assumptions!$D$7+SQRT(D1395*(Assumptions!$F$7-Assumptions!$D$7)*(Assumptions!$E$7-Assumptions!$D$7)),Assumptions!$F$7-SQRT((1-D1395)*(Assumptions!$F$7-Assumptions!$D$7)*(Assumptions!$F$7-Assumptions!$E$7)))</f>
        <v>0.372595927009093</v>
      </c>
      <c r="G1395" s="19" t="n">
        <f aca="false">MIN(Assumptions!$D$24,MAX(Assumptions!$D$23,Assumptions!$D$8+Assumptions!$E$8*'Random Draws'!E1395))</f>
        <v>0.079430420774779</v>
      </c>
      <c r="H1395" s="19" t="n">
        <f aca="false">IF('Random Draws'!F1395&lt;(Assumptions!$E$9-Assumptions!$D$9)/(Assumptions!$F$9-Assumptions!$D$9),Assumptions!$D$9+SQRT('Random Draws'!F1395*(Assumptions!$F$9-Assumptions!$D$9)*(Assumptions!$E$9-Assumptions!$D$9)),Assumptions!$F$9-SQRT((1-'Random Draws'!F1395)*(Assumptions!$F$9-Assumptions!$D$9)*(Assumptions!$F$9-Assumptions!$E$9)))</f>
        <v>0.301905544527953</v>
      </c>
      <c r="I1395" s="19" t="n">
        <f aca="false">IF('Random Draws'!G1395&lt;(Assumptions!$E$10-Assumptions!$D$10)/(Assumptions!$F$10-Assumptions!$D$10),Assumptions!$D$10+SQRT('Random Draws'!G1395*(Assumptions!$F$10-Assumptions!$D$10)*(Assumptions!$E$10-Assumptions!$D$10)),Assumptions!$F$10-SQRT((1-'Random Draws'!G1395)*(Assumptions!$F$10-Assumptions!$D$10)*(Assumptions!$F$10-Assumptions!$E$10)))</f>
        <v>0.0185998856716732</v>
      </c>
      <c r="J1395" s="19" t="n">
        <f aca="false">IF('Random Draws'!H1395&lt;(Assumptions!$E$11-Assumptions!$D$11)/(Assumptions!$F$11-Assumptions!$D$11),Assumptions!$D$11+SQRT('Random Draws'!H1395*(Assumptions!$F$11-Assumptions!$D$11)*(Assumptions!$E$11-Assumptions!$D$11)),Assumptions!$F$11-SQRT((1-'Random Draws'!H1395)*(Assumptions!$F$11-Assumptions!$D$11)*(Assumptions!$F$11-Assumptions!$E$11)))</f>
        <v>0.206387580995062</v>
      </c>
      <c r="K1395" s="19" t="n">
        <f aca="false">MAX(G1395,I1395+Assumptions!$D$21)</f>
        <v>0.079430420774779</v>
      </c>
      <c r="L1395" s="28" t="n">
        <f aca="false">(F1395-Assumptions!$D$15)*(1-H1395)+Assumptions!$D$15-J1395</f>
        <v>0.092967290570087</v>
      </c>
      <c r="M1395" s="21" t="n">
        <f aca="false">Assumptions!$D$14*(1+E1395)^1*L1395-Assumptions!$D$14*(1+E1395)^0*E1395*Assumptions!$D$16</f>
        <v>14.2188095667801</v>
      </c>
      <c r="N1395" s="21" t="n">
        <f aca="false">Assumptions!$D$14*(1+E1395)^2*L1395-Assumptions!$D$14*(1+E1395)^1*E1395*Assumptions!$D$16</f>
        <v>15.3689783148464</v>
      </c>
      <c r="O1395" s="21" t="n">
        <f aca="false">Assumptions!$D$14*(1+E1395)^3*L1395-Assumptions!$D$14*(1+E1395)^2*E1395*Assumptions!$D$16</f>
        <v>16.6121849605521</v>
      </c>
      <c r="P1395" s="21" t="n">
        <f aca="false">Assumptions!$D$14*(1+E1395)^4*L1395-Assumptions!$D$14*(1+E1395)^3*E1395*Assumptions!$D$16</f>
        <v>17.9559553999118</v>
      </c>
      <c r="Q1395" s="21" t="n">
        <f aca="false">Assumptions!$D$14*(1+E1395)^5*L1395-Assumptions!$D$14*(1+E1395)^4*E1395*Assumptions!$D$16</f>
        <v>19.4084243035605</v>
      </c>
      <c r="R1395" s="21" t="n">
        <f aca="false">M1395/(1+K1395)+N1395/(1+K1395)^2+O1395/(1+K1395)^3+P1395/(1+K1395)^4+Q1395/(1+K1395)^5</f>
        <v>66.04099319861</v>
      </c>
      <c r="S1395" s="21" t="n">
        <f aca="false">Q1395*(1+I1395)/(K1395-I1395)</f>
        <v>324.991696081015</v>
      </c>
      <c r="T1395" s="21" t="n">
        <f aca="false">R1395+S1395/(1+K1395)^5</f>
        <v>287.809053489262</v>
      </c>
      <c r="U1395" s="8" t="n">
        <f aca="false">(T1395-Assumptions!$D$17)/Assumptions!$D$18</f>
        <v>4.11236213957046</v>
      </c>
    </row>
    <row r="1396" customFormat="false" ht="15" hidden="false" customHeight="false" outlineLevel="0" collapsed="false">
      <c r="B1396" s="2" t="n">
        <v>1391</v>
      </c>
      <c r="C1396" s="27" t="n">
        <f aca="false">NORMSDIST('Random Draws'!C1396)</f>
        <v>0.253852244624476</v>
      </c>
      <c r="D1396" s="27" t="n">
        <f aca="false">NORMSDIST(Assumptions!$D$22*'Random Draws'!C1396+SQRT(1-Assumptions!$D$22^2)*'Random Draws'!D1396)</f>
        <v>0.300195675475747</v>
      </c>
      <c r="E1396" s="19" t="n">
        <f aca="false">IF(C1396&lt;(Assumptions!$E$6-Assumptions!$D$6)/(Assumptions!$F$6-Assumptions!$D$6),Assumptions!$D$6+SQRT(C1396*(Assumptions!$F$6-Assumptions!$D$6)*(Assumptions!$E$6-Assumptions!$D$6)),Assumptions!$F$6-SQRT((1-C1396)*(Assumptions!$F$6-Assumptions!$D$6)*(Assumptions!$F$6-Assumptions!$E$6)))</f>
        <v>0.075626692565019</v>
      </c>
      <c r="F1396" s="19" t="n">
        <f aca="false">IF(D1396&lt;(Assumptions!$E$7-Assumptions!$D$7)/(Assumptions!$F$7-Assumptions!$D$7),Assumptions!$D$7+SQRT(D1396*(Assumptions!$F$7-Assumptions!$D$7)*(Assumptions!$E$7-Assumptions!$D$7)),Assumptions!$F$7-SQRT((1-D1396)*(Assumptions!$F$7-Assumptions!$D$7)*(Assumptions!$F$7-Assumptions!$E$7)))</f>
        <v>0.402440240961315</v>
      </c>
      <c r="G1396" s="19" t="n">
        <f aca="false">MIN(Assumptions!$D$24,MAX(Assumptions!$D$23,Assumptions!$D$8+Assumptions!$E$8*'Random Draws'!E1396))</f>
        <v>0.078533871717023</v>
      </c>
      <c r="H1396" s="19" t="n">
        <f aca="false">IF('Random Draws'!F1396&lt;(Assumptions!$E$9-Assumptions!$D$9)/(Assumptions!$F$9-Assumptions!$D$9),Assumptions!$D$9+SQRT('Random Draws'!F1396*(Assumptions!$F$9-Assumptions!$D$9)*(Assumptions!$E$9-Assumptions!$D$9)),Assumptions!$F$9-SQRT((1-'Random Draws'!F1396)*(Assumptions!$F$9-Assumptions!$D$9)*(Assumptions!$F$9-Assumptions!$E$9)))</f>
        <v>0.268195806288795</v>
      </c>
      <c r="I1396" s="19" t="n">
        <f aca="false">IF('Random Draws'!G1396&lt;(Assumptions!$E$10-Assumptions!$D$10)/(Assumptions!$F$10-Assumptions!$D$10),Assumptions!$D$10+SQRT('Random Draws'!G1396*(Assumptions!$F$10-Assumptions!$D$10)*(Assumptions!$E$10-Assumptions!$D$10)),Assumptions!$F$10-SQRT((1-'Random Draws'!G1396)*(Assumptions!$F$10-Assumptions!$D$10)*(Assumptions!$F$10-Assumptions!$E$10)))</f>
        <v>0.0194752064727649</v>
      </c>
      <c r="J1396" s="19" t="n">
        <f aca="false">IF('Random Draws'!H1396&lt;(Assumptions!$E$11-Assumptions!$D$11)/(Assumptions!$F$11-Assumptions!$D$11),Assumptions!$D$11+SQRT('Random Draws'!H1396*(Assumptions!$F$11-Assumptions!$D$11)*(Assumptions!$E$11-Assumptions!$D$11)),Assumptions!$F$11-SQRT((1-'Random Draws'!H1396)*(Assumptions!$F$11-Assumptions!$D$11)*(Assumptions!$F$11-Assumptions!$E$11)))</f>
        <v>0.155000105895097</v>
      </c>
      <c r="K1396" s="19" t="n">
        <f aca="false">MAX(G1396,I1396+Assumptions!$D$21)</f>
        <v>0.078533871717023</v>
      </c>
      <c r="L1396" s="28" t="n">
        <f aca="false">(F1396-Assumptions!$D$15)*(1-H1396)+Assumptions!$D$15-J1396</f>
        <v>0.174372804976085</v>
      </c>
      <c r="M1396" s="21" t="n">
        <f aca="false">Assumptions!$D$14*(1+E1396)^1*L1396-Assumptions!$D$14*(1+E1396)^0*E1396*Assumptions!$D$16</f>
        <v>26.8672301933503</v>
      </c>
      <c r="N1396" s="21" t="n">
        <f aca="false">Assumptions!$D$14*(1+E1396)^2*L1396-Assumptions!$D$14*(1+E1396)^1*E1396*Assumptions!$D$16</f>
        <v>28.8991099512564</v>
      </c>
      <c r="O1396" s="21" t="n">
        <f aca="false">Assumptions!$D$14*(1+E1396)^3*L1396-Assumptions!$D$14*(1+E1396)^2*E1396*Assumptions!$D$16</f>
        <v>31.0846540549427</v>
      </c>
      <c r="P1396" s="21" t="n">
        <f aca="false">Assumptions!$D$14*(1+E1396)^4*L1396-Assumptions!$D$14*(1+E1396)^3*E1396*Assumptions!$D$16</f>
        <v>33.4354836306459</v>
      </c>
      <c r="Q1396" s="21" t="n">
        <f aca="false">Assumptions!$D$14*(1+E1396)^5*L1396-Assumptions!$D$14*(1+E1396)^4*E1396*Assumptions!$D$16</f>
        <v>35.9640986719434</v>
      </c>
      <c r="R1396" s="21" t="n">
        <f aca="false">M1396/(1+K1396)+N1396/(1+K1396)^2+O1396/(1+K1396)^3+P1396/(1+K1396)^4+Q1396/(1+K1396)^5</f>
        <v>123.884747576249</v>
      </c>
      <c r="S1396" s="21" t="n">
        <f aca="false">Q1396*(1+I1396)/(K1396-I1396)</f>
        <v>620.815028032674</v>
      </c>
      <c r="T1396" s="21" t="n">
        <f aca="false">R1396+S1396/(1+K1396)^5</f>
        <v>549.280625454488</v>
      </c>
      <c r="U1396" s="8" t="n">
        <f aca="false">(T1396-Assumptions!$D$17)/Assumptions!$D$18</f>
        <v>14.5712250181795</v>
      </c>
    </row>
    <row r="1397" customFormat="false" ht="15" hidden="false" customHeight="false" outlineLevel="0" collapsed="false">
      <c r="B1397" s="2" t="n">
        <v>1392</v>
      </c>
      <c r="C1397" s="27" t="n">
        <f aca="false">NORMSDIST('Random Draws'!C1397)</f>
        <v>0.132981444822738</v>
      </c>
      <c r="D1397" s="27" t="n">
        <f aca="false">NORMSDIST(Assumptions!$D$22*'Random Draws'!C1397+SQRT(1-Assumptions!$D$22^2)*'Random Draws'!D1397)</f>
        <v>0.466383496134032</v>
      </c>
      <c r="E1397" s="19" t="n">
        <f aca="false">IF(C1397&lt;(Assumptions!$E$6-Assumptions!$D$6)/(Assumptions!$F$6-Assumptions!$D$6),Assumptions!$D$6+SQRT(C1397*(Assumptions!$F$6-Assumptions!$D$6)*(Assumptions!$E$6-Assumptions!$D$6)),Assumptions!$F$6-SQRT((1-C1397)*(Assumptions!$F$6-Assumptions!$D$6)*(Assumptions!$F$6-Assumptions!$E$6)))</f>
        <v>0.0657857950064312</v>
      </c>
      <c r="F1397" s="19" t="n">
        <f aca="false">IF(D1397&lt;(Assumptions!$E$7-Assumptions!$D$7)/(Assumptions!$F$7-Assumptions!$D$7),Assumptions!$D$7+SQRT(D1397*(Assumptions!$F$7-Assumptions!$D$7)*(Assumptions!$E$7-Assumptions!$D$7)),Assumptions!$F$7-SQRT((1-D1397)*(Assumptions!$F$7-Assumptions!$D$7)*(Assumptions!$F$7-Assumptions!$E$7)))</f>
        <v>0.412898969524975</v>
      </c>
      <c r="G1397" s="19" t="n">
        <f aca="false">MIN(Assumptions!$D$24,MAX(Assumptions!$D$23,Assumptions!$D$8+Assumptions!$E$8*'Random Draws'!E1397))</f>
        <v>0.075858911772971</v>
      </c>
      <c r="H1397" s="19" t="n">
        <f aca="false">IF('Random Draws'!F1397&lt;(Assumptions!$E$9-Assumptions!$D$9)/(Assumptions!$F$9-Assumptions!$D$9),Assumptions!$D$9+SQRT('Random Draws'!F1397*(Assumptions!$F$9-Assumptions!$D$9)*(Assumptions!$E$9-Assumptions!$D$9)),Assumptions!$F$9-SQRT((1-'Random Draws'!F1397)*(Assumptions!$F$9-Assumptions!$D$9)*(Assumptions!$F$9-Assumptions!$E$9)))</f>
        <v>0.284861378126497</v>
      </c>
      <c r="I1397" s="19" t="n">
        <f aca="false">IF('Random Draws'!G1397&lt;(Assumptions!$E$10-Assumptions!$D$10)/(Assumptions!$F$10-Assumptions!$D$10),Assumptions!$D$10+SQRT('Random Draws'!G1397*(Assumptions!$F$10-Assumptions!$D$10)*(Assumptions!$E$10-Assumptions!$D$10)),Assumptions!$F$10-SQRT((1-'Random Draws'!G1397)*(Assumptions!$F$10-Assumptions!$D$10)*(Assumptions!$F$10-Assumptions!$E$10)))</f>
        <v>0.0215893249595494</v>
      </c>
      <c r="J1397" s="19" t="n">
        <f aca="false">IF('Random Draws'!H1397&lt;(Assumptions!$E$11-Assumptions!$D$11)/(Assumptions!$F$11-Assumptions!$D$11),Assumptions!$D$11+SQRT('Random Draws'!H1397*(Assumptions!$F$11-Assumptions!$D$11)*(Assumptions!$E$11-Assumptions!$D$11)),Assumptions!$F$11-SQRT((1-'Random Draws'!H1397)*(Assumptions!$F$11-Assumptions!$D$11)*(Assumptions!$F$11-Assumptions!$E$11)))</f>
        <v>0.18015250620049</v>
      </c>
      <c r="K1397" s="19" t="n">
        <f aca="false">MAX(G1397,I1397+Assumptions!$D$21)</f>
        <v>0.075858911772971</v>
      </c>
      <c r="L1397" s="28" t="n">
        <f aca="false">(F1397-Assumptions!$D$15)*(1-H1397)+Assumptions!$D$15-J1397</f>
        <v>0.152159472995035</v>
      </c>
      <c r="M1397" s="21" t="n">
        <f aca="false">Assumptions!$D$14*(1+E1397)^1*L1397-Assumptions!$D$14*(1+E1397)^0*E1397*Assumptions!$D$16</f>
        <v>23.228395501319</v>
      </c>
      <c r="N1397" s="21" t="n">
        <f aca="false">Assumptions!$D$14*(1+E1397)^2*L1397-Assumptions!$D$14*(1+E1397)^1*E1397*Assumptions!$D$16</f>
        <v>24.7564939660971</v>
      </c>
      <c r="O1397" s="21" t="n">
        <f aca="false">Assumptions!$D$14*(1+E1397)^3*L1397-Assumptions!$D$14*(1+E1397)^2*E1397*Assumptions!$D$16</f>
        <v>26.3851196032287</v>
      </c>
      <c r="P1397" s="21" t="n">
        <f aca="false">Assumptions!$D$14*(1+E1397)^4*L1397-Assumptions!$D$14*(1+E1397)^3*E1397*Assumptions!$D$16</f>
        <v>28.1208856726669</v>
      </c>
      <c r="Q1397" s="21" t="n">
        <f aca="false">Assumptions!$D$14*(1+E1397)^5*L1397-Assumptions!$D$14*(1+E1397)^4*E1397*Assumptions!$D$16</f>
        <v>29.9708404929283</v>
      </c>
      <c r="R1397" s="21" t="n">
        <f aca="false">M1397/(1+K1397)+N1397/(1+K1397)^2+O1397/(1+K1397)^3+P1397/(1+K1397)^4+Q1397/(1+K1397)^5</f>
        <v>105.950140505106</v>
      </c>
      <c r="S1397" s="21" t="n">
        <f aca="false">Q1397*(1+I1397)/(K1397-I1397)</f>
        <v>564.181386029434</v>
      </c>
      <c r="T1397" s="21" t="n">
        <f aca="false">R1397+S1397/(1+K1397)^5</f>
        <v>497.369358714433</v>
      </c>
      <c r="U1397" s="8" t="n">
        <f aca="false">(T1397-Assumptions!$D$17)/Assumptions!$D$18</f>
        <v>12.4947743485773</v>
      </c>
    </row>
    <row r="1398" customFormat="false" ht="15" hidden="false" customHeight="false" outlineLevel="0" collapsed="false">
      <c r="B1398" s="2" t="n">
        <v>1393</v>
      </c>
      <c r="C1398" s="27" t="n">
        <f aca="false">NORMSDIST('Random Draws'!C1398)</f>
        <v>0.506335096813484</v>
      </c>
      <c r="D1398" s="27" t="n">
        <f aca="false">NORMSDIST(Assumptions!$D$22*'Random Draws'!C1398+SQRT(1-Assumptions!$D$22^2)*'Random Draws'!D1398)</f>
        <v>0.583449546080788</v>
      </c>
      <c r="E1398" s="19" t="n">
        <f aca="false">IF(C1398&lt;(Assumptions!$E$6-Assumptions!$D$6)/(Assumptions!$F$6-Assumptions!$D$6),Assumptions!$D$6+SQRT(C1398*(Assumptions!$F$6-Assumptions!$D$6)*(Assumptions!$E$6-Assumptions!$D$6)),Assumptions!$F$6-SQRT((1-C1398)*(Assumptions!$F$6-Assumptions!$D$6)*(Assumptions!$F$6-Assumptions!$E$6)))</f>
        <v>0.0903177645839825</v>
      </c>
      <c r="F1398" s="19" t="n">
        <f aca="false">IF(D1398&lt;(Assumptions!$E$7-Assumptions!$D$7)/(Assumptions!$F$7-Assumptions!$D$7),Assumptions!$D$7+SQRT(D1398*(Assumptions!$F$7-Assumptions!$D$7)*(Assumptions!$E$7-Assumptions!$D$7)),Assumptions!$F$7-SQRT((1-D1398)*(Assumptions!$F$7-Assumptions!$D$7)*(Assumptions!$F$7-Assumptions!$E$7)))</f>
        <v>0.419166690599397</v>
      </c>
      <c r="G1398" s="19" t="n">
        <f aca="false">MIN(Assumptions!$D$24,MAX(Assumptions!$D$23,Assumptions!$D$8+Assumptions!$E$8*'Random Draws'!E1398))</f>
        <v>0.085830843499959</v>
      </c>
      <c r="H1398" s="19" t="n">
        <f aca="false">IF('Random Draws'!F1398&lt;(Assumptions!$E$9-Assumptions!$D$9)/(Assumptions!$F$9-Assumptions!$D$9),Assumptions!$D$9+SQRT('Random Draws'!F1398*(Assumptions!$F$9-Assumptions!$D$9)*(Assumptions!$E$9-Assumptions!$D$9)),Assumptions!$F$9-SQRT((1-'Random Draws'!F1398)*(Assumptions!$F$9-Assumptions!$D$9)*(Assumptions!$F$9-Assumptions!$E$9)))</f>
        <v>0.275612407414594</v>
      </c>
      <c r="I1398" s="19" t="n">
        <f aca="false">IF('Random Draws'!G1398&lt;(Assumptions!$E$10-Assumptions!$D$10)/(Assumptions!$F$10-Assumptions!$D$10),Assumptions!$D$10+SQRT('Random Draws'!G1398*(Assumptions!$F$10-Assumptions!$D$10)*(Assumptions!$E$10-Assumptions!$D$10)),Assumptions!$F$10-SQRT((1-'Random Draws'!G1398)*(Assumptions!$F$10-Assumptions!$D$10)*(Assumptions!$F$10-Assumptions!$E$10)))</f>
        <v>0.0180758626584471</v>
      </c>
      <c r="J1398" s="19" t="n">
        <f aca="false">IF('Random Draws'!H1398&lt;(Assumptions!$E$11-Assumptions!$D$11)/(Assumptions!$F$11-Assumptions!$D$11),Assumptions!$D$11+SQRT('Random Draws'!H1398*(Assumptions!$F$11-Assumptions!$D$11)*(Assumptions!$E$11-Assumptions!$D$11)),Assumptions!$F$11-SQRT((1-'Random Draws'!H1398)*(Assumptions!$F$11-Assumptions!$D$11)*(Assumptions!$F$11-Assumptions!$E$11)))</f>
        <v>0.184150981222131</v>
      </c>
      <c r="K1398" s="19" t="n">
        <f aca="false">MAX(G1398,I1398+Assumptions!$D$21)</f>
        <v>0.085830843499959</v>
      </c>
      <c r="L1398" s="28" t="n">
        <f aca="false">(F1398-Assumptions!$D$15)*(1-H1398)+Assumptions!$D$15-J1398</f>
        <v>0.155317781637055</v>
      </c>
      <c r="M1398" s="21" t="n">
        <f aca="false">Assumptions!$D$14*(1+E1398)^1*L1398-Assumptions!$D$14*(1+E1398)^0*E1398*Assumptions!$D$16</f>
        <v>24.1622495128849</v>
      </c>
      <c r="N1398" s="21" t="n">
        <f aca="false">Assumptions!$D$14*(1+E1398)^2*L1398-Assumptions!$D$14*(1+E1398)^1*E1398*Assumptions!$D$16</f>
        <v>26.3445298762091</v>
      </c>
      <c r="O1398" s="21" t="n">
        <f aca="false">Assumptions!$D$14*(1+E1398)^3*L1398-Assumptions!$D$14*(1+E1398)^2*E1398*Assumptions!$D$16</f>
        <v>28.7239089236443</v>
      </c>
      <c r="P1398" s="21" t="n">
        <f aca="false">Assumptions!$D$14*(1+E1398)^4*L1398-Assumptions!$D$14*(1+E1398)^3*E1398*Assumptions!$D$16</f>
        <v>31.3181881677417</v>
      </c>
      <c r="Q1398" s="21" t="n">
        <f aca="false">Assumptions!$D$14*(1+E1398)^5*L1398-Assumptions!$D$14*(1+E1398)^4*E1398*Assumptions!$D$16</f>
        <v>34.1467769138727</v>
      </c>
      <c r="R1398" s="21" t="n">
        <f aca="false">M1398/(1+K1398)+N1398/(1+K1398)^2+O1398/(1+K1398)^3+P1398/(1+K1398)^4+Q1398/(1+K1398)^5</f>
        <v>112.184901023978</v>
      </c>
      <c r="S1398" s="21" t="n">
        <f aca="false">Q1398*(1+I1398)/(K1398-I1398)</f>
        <v>513.084188525036</v>
      </c>
      <c r="T1398" s="21" t="n">
        <f aca="false">R1398+S1398/(1+K1398)^5</f>
        <v>452.10571834051</v>
      </c>
      <c r="U1398" s="8" t="n">
        <f aca="false">(T1398-Assumptions!$D$17)/Assumptions!$D$18</f>
        <v>10.6842287336204</v>
      </c>
    </row>
    <row r="1399" customFormat="false" ht="15" hidden="false" customHeight="false" outlineLevel="0" collapsed="false">
      <c r="B1399" s="2" t="n">
        <v>1394</v>
      </c>
      <c r="C1399" s="27" t="n">
        <f aca="false">NORMSDIST('Random Draws'!C1399)</f>
        <v>0.963387378899839</v>
      </c>
      <c r="D1399" s="27" t="n">
        <f aca="false">NORMSDIST(Assumptions!$D$22*'Random Draws'!C1399+SQRT(1-Assumptions!$D$22^2)*'Random Draws'!D1399)</f>
        <v>0.623257669938075</v>
      </c>
      <c r="E1399" s="19" t="n">
        <f aca="false">IF(C1399&lt;(Assumptions!$E$6-Assumptions!$D$6)/(Assumptions!$F$6-Assumptions!$D$6),Assumptions!$D$6+SQRT(C1399*(Assumptions!$F$6-Assumptions!$D$6)*(Assumptions!$E$6-Assumptions!$D$6)),Assumptions!$F$6-SQRT((1-C1399)*(Assumptions!$F$6-Assumptions!$D$6)*(Assumptions!$F$6-Assumptions!$E$6)))</f>
        <v>0.126469918496151</v>
      </c>
      <c r="F1399" s="19" t="n">
        <f aca="false">IF(D1399&lt;(Assumptions!$E$7-Assumptions!$D$7)/(Assumptions!$F$7-Assumptions!$D$7),Assumptions!$D$7+SQRT(D1399*(Assumptions!$F$7-Assumptions!$D$7)*(Assumptions!$E$7-Assumptions!$D$7)),Assumptions!$F$7-SQRT((1-D1399)*(Assumptions!$F$7-Assumptions!$D$7)*(Assumptions!$F$7-Assumptions!$E$7)))</f>
        <v>0.421180297267397</v>
      </c>
      <c r="G1399" s="19" t="n">
        <f aca="false">MIN(Assumptions!$D$24,MAX(Assumptions!$D$23,Assumptions!$D$8+Assumptions!$E$8*'Random Draws'!E1399))</f>
        <v>0.099705049903379</v>
      </c>
      <c r="H1399" s="19" t="n">
        <f aca="false">IF('Random Draws'!F1399&lt;(Assumptions!$E$9-Assumptions!$D$9)/(Assumptions!$F$9-Assumptions!$D$9),Assumptions!$D$9+SQRT('Random Draws'!F1399*(Assumptions!$F$9-Assumptions!$D$9)*(Assumptions!$E$9-Assumptions!$D$9)),Assumptions!$F$9-SQRT((1-'Random Draws'!F1399)*(Assumptions!$F$9-Assumptions!$D$9)*(Assumptions!$F$9-Assumptions!$E$9)))</f>
        <v>0.268816371113975</v>
      </c>
      <c r="I1399" s="19" t="n">
        <f aca="false">IF('Random Draws'!G1399&lt;(Assumptions!$E$10-Assumptions!$D$10)/(Assumptions!$F$10-Assumptions!$D$10),Assumptions!$D$10+SQRT('Random Draws'!G1399*(Assumptions!$F$10-Assumptions!$D$10)*(Assumptions!$E$10-Assumptions!$D$10)),Assumptions!$F$10-SQRT((1-'Random Draws'!G1399)*(Assumptions!$F$10-Assumptions!$D$10)*(Assumptions!$F$10-Assumptions!$E$10)))</f>
        <v>0.0181380027421475</v>
      </c>
      <c r="J1399" s="19" t="n">
        <f aca="false">IF('Random Draws'!H1399&lt;(Assumptions!$E$11-Assumptions!$D$11)/(Assumptions!$F$11-Assumptions!$D$11),Assumptions!$D$11+SQRT('Random Draws'!H1399*(Assumptions!$F$11-Assumptions!$D$11)*(Assumptions!$E$11-Assumptions!$D$11)),Assumptions!$F$11-SQRT((1-'Random Draws'!H1399)*(Assumptions!$F$11-Assumptions!$D$11)*(Assumptions!$F$11-Assumptions!$E$11)))</f>
        <v>0.169587898524085</v>
      </c>
      <c r="K1399" s="19" t="n">
        <f aca="false">MAX(G1399,I1399+Assumptions!$D$21)</f>
        <v>0.099705049903379</v>
      </c>
      <c r="L1399" s="28" t="n">
        <f aca="false">(F1399-Assumptions!$D$15)*(1-H1399)+Assumptions!$D$15-J1399</f>
        <v>0.173318367892002</v>
      </c>
      <c r="M1399" s="21" t="n">
        <f aca="false">Assumptions!$D$14*(1+E1399)^1*L1399-Assumptions!$D$14*(1+E1399)^0*E1399*Assumptions!$D$16</f>
        <v>27.7593553787542</v>
      </c>
      <c r="N1399" s="21" t="n">
        <f aca="false">Assumptions!$D$14*(1+E1399)^2*L1399-Assumptions!$D$14*(1+E1399)^1*E1399*Assumptions!$D$16</f>
        <v>31.270078791011</v>
      </c>
      <c r="O1399" s="21" t="n">
        <f aca="false">Assumptions!$D$14*(1+E1399)^3*L1399-Assumptions!$D$14*(1+E1399)^2*E1399*Assumptions!$D$16</f>
        <v>35.2248031070783</v>
      </c>
      <c r="P1399" s="21" t="n">
        <f aca="false">Assumptions!$D$14*(1+E1399)^4*L1399-Assumptions!$D$14*(1+E1399)^3*E1399*Assumptions!$D$16</f>
        <v>39.6796810850735</v>
      </c>
      <c r="Q1399" s="21" t="n">
        <f aca="false">Assumptions!$D$14*(1+E1399)^5*L1399-Assumptions!$D$14*(1+E1399)^4*E1399*Assumptions!$D$16</f>
        <v>44.697967117856</v>
      </c>
      <c r="R1399" s="21" t="n">
        <f aca="false">M1399/(1+K1399)+N1399/(1+K1399)^2+O1399/(1+K1399)^3+P1399/(1+K1399)^4+Q1399/(1+K1399)^5</f>
        <v>132.507670342745</v>
      </c>
      <c r="S1399" s="21" t="n">
        <f aca="false">Q1399*(1+I1399)/(K1399-I1399)</f>
        <v>557.929955194433</v>
      </c>
      <c r="T1399" s="21" t="n">
        <f aca="false">R1399+S1399/(1+K1399)^5</f>
        <v>479.403103507727</v>
      </c>
      <c r="U1399" s="8" t="n">
        <f aca="false">(T1399-Assumptions!$D$17)/Assumptions!$D$18</f>
        <v>11.7761241403091</v>
      </c>
    </row>
    <row r="1400" customFormat="false" ht="15" hidden="false" customHeight="false" outlineLevel="0" collapsed="false">
      <c r="B1400" s="2" t="n">
        <v>1395</v>
      </c>
      <c r="C1400" s="27" t="n">
        <f aca="false">NORMSDIST('Random Draws'!C1400)</f>
        <v>0.773178826359024</v>
      </c>
      <c r="D1400" s="27" t="n">
        <f aca="false">NORMSDIST(Assumptions!$D$22*'Random Draws'!C1400+SQRT(1-Assumptions!$D$22^2)*'Random Draws'!D1400)</f>
        <v>0.17890368356087</v>
      </c>
      <c r="E1400" s="19" t="n">
        <f aca="false">IF(C1400&lt;(Assumptions!$E$6-Assumptions!$D$6)/(Assumptions!$F$6-Assumptions!$D$6),Assumptions!$D$6+SQRT(C1400*(Assumptions!$F$6-Assumptions!$D$6)*(Assumptions!$E$6-Assumptions!$D$6)),Assumptions!$F$6-SQRT((1-C1400)*(Assumptions!$F$6-Assumptions!$D$6)*(Assumptions!$F$6-Assumptions!$E$6)))</f>
        <v>0.106323511640836</v>
      </c>
      <c r="F1400" s="19" t="n">
        <f aca="false">IF(D1400&lt;(Assumptions!$E$7-Assumptions!$D$7)/(Assumptions!$F$7-Assumptions!$D$7),Assumptions!$D$7+SQRT(D1400*(Assumptions!$F$7-Assumptions!$D$7)*(Assumptions!$E$7-Assumptions!$D$7)),Assumptions!$F$7-SQRT((1-D1400)*(Assumptions!$F$7-Assumptions!$D$7)*(Assumptions!$F$7-Assumptions!$E$7)))</f>
        <v>0.392763121056536</v>
      </c>
      <c r="G1400" s="19" t="n">
        <f aca="false">MIN(Assumptions!$D$24,MAX(Assumptions!$D$23,Assumptions!$D$8+Assumptions!$E$8*'Random Draws'!E1400))</f>
        <v>0.082496977510032</v>
      </c>
      <c r="H1400" s="19" t="n">
        <f aca="false">IF('Random Draws'!F1400&lt;(Assumptions!$E$9-Assumptions!$D$9)/(Assumptions!$F$9-Assumptions!$D$9),Assumptions!$D$9+SQRT('Random Draws'!F1400*(Assumptions!$F$9-Assumptions!$D$9)*(Assumptions!$E$9-Assumptions!$D$9)),Assumptions!$F$9-SQRT((1-'Random Draws'!F1400)*(Assumptions!$F$9-Assumptions!$D$9)*(Assumptions!$F$9-Assumptions!$E$9)))</f>
        <v>0.280974463097722</v>
      </c>
      <c r="I1400" s="19" t="n">
        <f aca="false">IF('Random Draws'!G1400&lt;(Assumptions!$E$10-Assumptions!$D$10)/(Assumptions!$F$10-Assumptions!$D$10),Assumptions!$D$10+SQRT('Random Draws'!G1400*(Assumptions!$F$10-Assumptions!$D$10)*(Assumptions!$E$10-Assumptions!$D$10)),Assumptions!$F$10-SQRT((1-'Random Draws'!G1400)*(Assumptions!$F$10-Assumptions!$D$10)*(Assumptions!$F$10-Assumptions!$E$10)))</f>
        <v>0.0227742164418724</v>
      </c>
      <c r="J1400" s="19" t="n">
        <f aca="false">IF('Random Draws'!H1400&lt;(Assumptions!$E$11-Assumptions!$D$11)/(Assumptions!$F$11-Assumptions!$D$11),Assumptions!$D$11+SQRT('Random Draws'!H1400*(Assumptions!$F$11-Assumptions!$D$11)*(Assumptions!$E$11-Assumptions!$D$11)),Assumptions!$F$11-SQRT((1-'Random Draws'!H1400)*(Assumptions!$F$11-Assumptions!$D$11)*(Assumptions!$F$11-Assumptions!$E$11)))</f>
        <v>0.147757097890089</v>
      </c>
      <c r="K1400" s="19" t="n">
        <f aca="false">MAX(G1400,I1400+Assumptions!$D$21)</f>
        <v>0.082496977510032</v>
      </c>
      <c r="L1400" s="28" t="n">
        <f aca="false">(F1400-Assumptions!$D$15)*(1-H1400)+Assumptions!$D$15-J1400</f>
        <v>0.171176296305705</v>
      </c>
      <c r="M1400" s="21" t="n">
        <f aca="false">Assumptions!$D$14*(1+E1400)^1*L1400-Assumptions!$D$14*(1+E1400)^0*E1400*Assumptions!$D$16</f>
        <v>26.9970651039593</v>
      </c>
      <c r="N1400" s="21" t="n">
        <f aca="false">Assumptions!$D$14*(1+E1400)^2*L1400-Assumptions!$D$14*(1+E1400)^1*E1400*Assumptions!$D$16</f>
        <v>29.8674878698085</v>
      </c>
      <c r="O1400" s="21" t="n">
        <f aca="false">Assumptions!$D$14*(1+E1400)^3*L1400-Assumptions!$D$14*(1+E1400)^2*E1400*Assumptions!$D$16</f>
        <v>33.0431040640167</v>
      </c>
      <c r="P1400" s="21" t="n">
        <f aca="false">Assumptions!$D$14*(1+E1400)^4*L1400-Assumptions!$D$14*(1+E1400)^3*E1400*Assumptions!$D$16</f>
        <v>36.5563629236165</v>
      </c>
      <c r="Q1400" s="21" t="n">
        <f aca="false">Assumptions!$D$14*(1+E1400)^5*L1400-Assumptions!$D$14*(1+E1400)^4*E1400*Assumptions!$D$16</f>
        <v>40.4431638024723</v>
      </c>
      <c r="R1400" s="21" t="n">
        <f aca="false">M1400/(1+K1400)+N1400/(1+K1400)^2+O1400/(1+K1400)^3+P1400/(1+K1400)^4+Q1400/(1+K1400)^5</f>
        <v>130.309658883136</v>
      </c>
      <c r="S1400" s="21" t="n">
        <f aca="false">Q1400*(1+I1400)/(K1400-I1400)</f>
        <v>692.604032845975</v>
      </c>
      <c r="T1400" s="21" t="n">
        <f aca="false">R1400+S1400/(1+K1400)^5</f>
        <v>596.272788944024</v>
      </c>
      <c r="U1400" s="8" t="n">
        <f aca="false">(T1400-Assumptions!$D$17)/Assumptions!$D$18</f>
        <v>16.450911557761</v>
      </c>
    </row>
    <row r="1401" customFormat="false" ht="15" hidden="false" customHeight="false" outlineLevel="0" collapsed="false">
      <c r="B1401" s="2" t="n">
        <v>1396</v>
      </c>
      <c r="C1401" s="27" t="n">
        <f aca="false">NORMSDIST('Random Draws'!C1401)</f>
        <v>0.345934526223224</v>
      </c>
      <c r="D1401" s="27" t="n">
        <f aca="false">NORMSDIST(Assumptions!$D$22*'Random Draws'!C1401+SQRT(1-Assumptions!$D$22^2)*'Random Draws'!D1401)</f>
        <v>0.935953557836562</v>
      </c>
      <c r="E1401" s="19" t="n">
        <f aca="false">IF(C1401&lt;(Assumptions!$E$6-Assumptions!$D$6)/(Assumptions!$F$6-Assumptions!$D$6),Assumptions!$D$6+SQRT(C1401*(Assumptions!$F$6-Assumptions!$D$6)*(Assumptions!$E$6-Assumptions!$D$6)),Assumptions!$F$6-SQRT((1-C1401)*(Assumptions!$F$6-Assumptions!$D$6)*(Assumptions!$F$6-Assumptions!$E$6)))</f>
        <v>0.0815893331410365</v>
      </c>
      <c r="F1401" s="19" t="n">
        <f aca="false">IF(D1401&lt;(Assumptions!$E$7-Assumptions!$D$7)/(Assumptions!$F$7-Assumptions!$D$7),Assumptions!$D$7+SQRT(D1401*(Assumptions!$F$7-Assumptions!$D$7)*(Assumptions!$E$7-Assumptions!$D$7)),Assumptions!$F$7-SQRT((1-D1401)*(Assumptions!$F$7-Assumptions!$D$7)*(Assumptions!$F$7-Assumptions!$E$7)))</f>
        <v>0.44399419578235</v>
      </c>
      <c r="G1401" s="19" t="n">
        <f aca="false">MIN(Assumptions!$D$24,MAX(Assumptions!$D$23,Assumptions!$D$8+Assumptions!$E$8*'Random Draws'!E1401))</f>
        <v>0.081544915384655</v>
      </c>
      <c r="H1401" s="19" t="n">
        <f aca="false">IF('Random Draws'!F1401&lt;(Assumptions!$E$9-Assumptions!$D$9)/(Assumptions!$F$9-Assumptions!$D$9),Assumptions!$D$9+SQRT('Random Draws'!F1401*(Assumptions!$F$9-Assumptions!$D$9)*(Assumptions!$E$9-Assumptions!$D$9)),Assumptions!$F$9-SQRT((1-'Random Draws'!F1401)*(Assumptions!$F$9-Assumptions!$D$9)*(Assumptions!$F$9-Assumptions!$E$9)))</f>
        <v>0.303191616843211</v>
      </c>
      <c r="I1401" s="19" t="n">
        <f aca="false">IF('Random Draws'!G1401&lt;(Assumptions!$E$10-Assumptions!$D$10)/(Assumptions!$F$10-Assumptions!$D$10),Assumptions!$D$10+SQRT('Random Draws'!G1401*(Assumptions!$F$10-Assumptions!$D$10)*(Assumptions!$E$10-Assumptions!$D$10)),Assumptions!$F$10-SQRT((1-'Random Draws'!G1401)*(Assumptions!$F$10-Assumptions!$D$10)*(Assumptions!$F$10-Assumptions!$E$10)))</f>
        <v>0.02244644412089</v>
      </c>
      <c r="J1401" s="19" t="n">
        <f aca="false">IF('Random Draws'!H1401&lt;(Assumptions!$E$11-Assumptions!$D$11)/(Assumptions!$F$11-Assumptions!$D$11),Assumptions!$D$11+SQRT('Random Draws'!H1401*(Assumptions!$F$11-Assumptions!$D$11)*(Assumptions!$E$11-Assumptions!$D$11)),Assumptions!$F$11-SQRT((1-'Random Draws'!H1401)*(Assumptions!$F$11-Assumptions!$D$11)*(Assumptions!$F$11-Assumptions!$E$11)))</f>
        <v>0.195962897055885</v>
      </c>
      <c r="K1401" s="19" t="n">
        <f aca="false">MAX(G1401,I1401+Assumptions!$D$21)</f>
        <v>0.081544915384655</v>
      </c>
      <c r="L1401" s="28" t="n">
        <f aca="false">(F1401-Assumptions!$D$15)*(1-H1401)+Assumptions!$D$15-J1401</f>
        <v>0.152830890827831</v>
      </c>
      <c r="M1401" s="21" t="n">
        <f aca="false">Assumptions!$D$14*(1+E1401)^1*L1401-Assumptions!$D$14*(1+E1401)^0*E1401*Assumptions!$D$16</f>
        <v>23.613624288441</v>
      </c>
      <c r="N1401" s="21" t="n">
        <f aca="false">Assumptions!$D$14*(1+E1401)^2*L1401-Assumptions!$D$14*(1+E1401)^1*E1401*Assumptions!$D$16</f>
        <v>25.5402441471779</v>
      </c>
      <c r="O1401" s="21" t="n">
        <f aca="false">Assumptions!$D$14*(1+E1401)^3*L1401-Assumptions!$D$14*(1+E1401)^2*E1401*Assumptions!$D$16</f>
        <v>27.6240556354054</v>
      </c>
      <c r="P1401" s="21" t="n">
        <f aca="false">Assumptions!$D$14*(1+E1401)^4*L1401-Assumptions!$D$14*(1+E1401)^3*E1401*Assumptions!$D$16</f>
        <v>29.877883913349</v>
      </c>
      <c r="Q1401" s="21" t="n">
        <f aca="false">Assumptions!$D$14*(1+E1401)^5*L1401-Assumptions!$D$14*(1+E1401)^4*E1401*Assumptions!$D$16</f>
        <v>32.3156005375044</v>
      </c>
      <c r="R1401" s="21" t="n">
        <f aca="false">M1401/(1+K1401)+N1401/(1+K1401)^2+O1401/(1+K1401)^3+P1401/(1+K1401)^4+Q1401/(1+K1401)^5</f>
        <v>109.175141960354</v>
      </c>
      <c r="S1401" s="21" t="n">
        <f aca="false">Q1401*(1+I1401)/(K1401-I1401)</f>
        <v>559.083342642416</v>
      </c>
      <c r="T1401" s="21" t="n">
        <f aca="false">R1401+S1401/(1+K1401)^5</f>
        <v>486.968008569291</v>
      </c>
      <c r="U1401" s="8" t="n">
        <f aca="false">(T1401-Assumptions!$D$17)/Assumptions!$D$18</f>
        <v>12.0787203427717</v>
      </c>
    </row>
    <row r="1402" customFormat="false" ht="15" hidden="false" customHeight="false" outlineLevel="0" collapsed="false">
      <c r="B1402" s="2" t="n">
        <v>1397</v>
      </c>
      <c r="C1402" s="27" t="n">
        <f aca="false">NORMSDIST('Random Draws'!C1402)</f>
        <v>0.028285886046543</v>
      </c>
      <c r="D1402" s="27" t="n">
        <f aca="false">NORMSDIST(Assumptions!$D$22*'Random Draws'!C1402+SQRT(1-Assumptions!$D$22^2)*'Random Draws'!D1402)</f>
        <v>0.0714828097402171</v>
      </c>
      <c r="E1402" s="19" t="n">
        <f aca="false">IF(C1402&lt;(Assumptions!$E$6-Assumptions!$D$6)/(Assumptions!$F$6-Assumptions!$D$6),Assumptions!$D$6+SQRT(C1402*(Assumptions!$F$6-Assumptions!$D$6)*(Assumptions!$E$6-Assumptions!$D$6)),Assumptions!$F$6-SQRT((1-C1402)*(Assumptions!$F$6-Assumptions!$D$6)*(Assumptions!$F$6-Assumptions!$E$6)))</f>
        <v>0.0518924106148718</v>
      </c>
      <c r="F1402" s="19" t="n">
        <f aca="false">IF(D1402&lt;(Assumptions!$E$7-Assumptions!$D$7)/(Assumptions!$F$7-Assumptions!$D$7),Assumptions!$D$7+SQRT(D1402*(Assumptions!$F$7-Assumptions!$D$7)*(Assumptions!$E$7-Assumptions!$D$7)),Assumptions!$F$7-SQRT((1-D1402)*(Assumptions!$F$7-Assumptions!$D$7)*(Assumptions!$F$7-Assumptions!$E$7)))</f>
        <v>0.380709825166845</v>
      </c>
      <c r="G1402" s="19" t="n">
        <f aca="false">MIN(Assumptions!$D$24,MAX(Assumptions!$D$23,Assumptions!$D$8+Assumptions!$E$8*'Random Draws'!E1402))</f>
        <v>0.08587073983073</v>
      </c>
      <c r="H1402" s="19" t="n">
        <f aca="false">IF('Random Draws'!F1402&lt;(Assumptions!$E$9-Assumptions!$D$9)/(Assumptions!$F$9-Assumptions!$D$9),Assumptions!$D$9+SQRT('Random Draws'!F1402*(Assumptions!$F$9-Assumptions!$D$9)*(Assumptions!$E$9-Assumptions!$D$9)),Assumptions!$F$9-SQRT((1-'Random Draws'!F1402)*(Assumptions!$F$9-Assumptions!$D$9)*(Assumptions!$F$9-Assumptions!$E$9)))</f>
        <v>0.285419418681403</v>
      </c>
      <c r="I1402" s="19" t="n">
        <f aca="false">IF('Random Draws'!G1402&lt;(Assumptions!$E$10-Assumptions!$D$10)/(Assumptions!$F$10-Assumptions!$D$10),Assumptions!$D$10+SQRT('Random Draws'!G1402*(Assumptions!$F$10-Assumptions!$D$10)*(Assumptions!$E$10-Assumptions!$D$10)),Assumptions!$F$10-SQRT((1-'Random Draws'!G1402)*(Assumptions!$F$10-Assumptions!$D$10)*(Assumptions!$F$10-Assumptions!$E$10)))</f>
        <v>0.0178851806620537</v>
      </c>
      <c r="J1402" s="19" t="n">
        <f aca="false">IF('Random Draws'!H1402&lt;(Assumptions!$E$11-Assumptions!$D$11)/(Assumptions!$F$11-Assumptions!$D$11),Assumptions!$D$11+SQRT('Random Draws'!H1402*(Assumptions!$F$11-Assumptions!$D$11)*(Assumptions!$E$11-Assumptions!$D$11)),Assumptions!$F$11-SQRT((1-'Random Draws'!H1402)*(Assumptions!$F$11-Assumptions!$D$11)*(Assumptions!$F$11-Assumptions!$E$11)))</f>
        <v>0.161336660247221</v>
      </c>
      <c r="K1402" s="19" t="n">
        <f aca="false">MAX(G1402,I1402+Assumptions!$D$21)</f>
        <v>0.08587073983073</v>
      </c>
      <c r="L1402" s="28" t="n">
        <f aca="false">(F1402-Assumptions!$D$15)*(1-H1402)+Assumptions!$D$15-J1402</f>
        <v>0.147815712362787</v>
      </c>
      <c r="M1402" s="21" t="n">
        <f aca="false">Assumptions!$D$14*(1+E1402)^1*L1402-Assumptions!$D$14*(1+E1402)^0*E1402*Assumptions!$D$16</f>
        <v>22.3197707844121</v>
      </c>
      <c r="N1402" s="21" t="n">
        <f aca="false">Assumptions!$D$14*(1+E1402)^2*L1402-Assumptions!$D$14*(1+E1402)^1*E1402*Assumptions!$D$16</f>
        <v>23.4779974947866</v>
      </c>
      <c r="O1402" s="21" t="n">
        <f aca="false">Assumptions!$D$14*(1+E1402)^3*L1402-Assumptions!$D$14*(1+E1402)^2*E1402*Assumptions!$D$16</f>
        <v>24.696327381201</v>
      </c>
      <c r="P1402" s="21" t="n">
        <f aca="false">Assumptions!$D$14*(1+E1402)^4*L1402-Assumptions!$D$14*(1+E1402)^3*E1402*Assumptions!$D$16</f>
        <v>25.9778793423456</v>
      </c>
      <c r="Q1402" s="21" t="n">
        <f aca="false">Assumptions!$D$14*(1+E1402)^5*L1402-Assumptions!$D$14*(1+E1402)^4*E1402*Assumptions!$D$16</f>
        <v>27.3259341240822</v>
      </c>
      <c r="R1402" s="21" t="n">
        <f aca="false">M1402/(1+K1402)+N1402/(1+K1402)^2+O1402/(1+K1402)^3+P1402/(1+K1402)^4+Q1402/(1+K1402)^5</f>
        <v>96.5398960870937</v>
      </c>
      <c r="S1402" s="21" t="n">
        <f aca="false">Q1402*(1+I1402)/(K1402-I1402)</f>
        <v>409.126051661073</v>
      </c>
      <c r="T1402" s="21" t="n">
        <f aca="false">R1402+S1402/(1+K1402)^5</f>
        <v>367.538142938697</v>
      </c>
      <c r="U1402" s="8" t="n">
        <f aca="false">(T1402-Assumptions!$D$17)/Assumptions!$D$18</f>
        <v>7.30152571754786</v>
      </c>
    </row>
    <row r="1403" customFormat="false" ht="15" hidden="false" customHeight="false" outlineLevel="0" collapsed="false">
      <c r="B1403" s="2" t="n">
        <v>1398</v>
      </c>
      <c r="C1403" s="27" t="n">
        <f aca="false">NORMSDIST('Random Draws'!C1403)</f>
        <v>0.303865713225722</v>
      </c>
      <c r="D1403" s="27" t="n">
        <f aca="false">NORMSDIST(Assumptions!$D$22*'Random Draws'!C1403+SQRT(1-Assumptions!$D$22^2)*'Random Draws'!D1403)</f>
        <v>0.0466819234541893</v>
      </c>
      <c r="E1403" s="19" t="n">
        <f aca="false">IF(C1403&lt;(Assumptions!$E$6-Assumptions!$D$6)/(Assumptions!$F$6-Assumptions!$D$6),Assumptions!$D$6+SQRT(C1403*(Assumptions!$F$6-Assumptions!$D$6)*(Assumptions!$E$6-Assumptions!$D$6)),Assumptions!$F$6-SQRT((1-C1403)*(Assumptions!$F$6-Assumptions!$D$6)*(Assumptions!$F$6-Assumptions!$E$6)))</f>
        <v>0.0789785654703789</v>
      </c>
      <c r="F1403" s="19" t="n">
        <f aca="false">IF(D1403&lt;(Assumptions!$E$7-Assumptions!$D$7)/(Assumptions!$F$7-Assumptions!$D$7),Assumptions!$D$7+SQRT(D1403*(Assumptions!$F$7-Assumptions!$D$7)*(Assumptions!$E$7-Assumptions!$D$7)),Assumptions!$F$7-SQRT((1-D1403)*(Assumptions!$F$7-Assumptions!$D$7)*(Assumptions!$F$7-Assumptions!$E$7)))</f>
        <v>0.376735935609494</v>
      </c>
      <c r="G1403" s="19" t="n">
        <f aca="false">MIN(Assumptions!$D$24,MAX(Assumptions!$D$23,Assumptions!$D$8+Assumptions!$E$8*'Random Draws'!E1403))</f>
        <v>0.098976745108678</v>
      </c>
      <c r="H1403" s="19" t="n">
        <f aca="false">IF('Random Draws'!F1403&lt;(Assumptions!$E$9-Assumptions!$D$9)/(Assumptions!$F$9-Assumptions!$D$9),Assumptions!$D$9+SQRT('Random Draws'!F1403*(Assumptions!$F$9-Assumptions!$D$9)*(Assumptions!$E$9-Assumptions!$D$9)),Assumptions!$F$9-SQRT((1-'Random Draws'!F1403)*(Assumptions!$F$9-Assumptions!$D$9)*(Assumptions!$F$9-Assumptions!$E$9)))</f>
        <v>0.299389912773902</v>
      </c>
      <c r="I1403" s="19" t="n">
        <f aca="false">IF('Random Draws'!G1403&lt;(Assumptions!$E$10-Assumptions!$D$10)/(Assumptions!$F$10-Assumptions!$D$10),Assumptions!$D$10+SQRT('Random Draws'!G1403*(Assumptions!$F$10-Assumptions!$D$10)*(Assumptions!$E$10-Assumptions!$D$10)),Assumptions!$F$10-SQRT((1-'Random Draws'!G1403)*(Assumptions!$F$10-Assumptions!$D$10)*(Assumptions!$F$10-Assumptions!$E$10)))</f>
        <v>0.0227311218725516</v>
      </c>
      <c r="J1403" s="19" t="n">
        <f aca="false">IF('Random Draws'!H1403&lt;(Assumptions!$E$11-Assumptions!$D$11)/(Assumptions!$F$11-Assumptions!$D$11),Assumptions!$D$11+SQRT('Random Draws'!H1403*(Assumptions!$F$11-Assumptions!$D$11)*(Assumptions!$E$11-Assumptions!$D$11)),Assumptions!$F$11-SQRT((1-'Random Draws'!H1403)*(Assumptions!$F$11-Assumptions!$D$11)*(Assumptions!$F$11-Assumptions!$E$11)))</f>
        <v>0.180151142127935</v>
      </c>
      <c r="K1403" s="19" t="n">
        <f aca="false">MAX(G1403,I1403+Assumptions!$D$21)</f>
        <v>0.098976745108678</v>
      </c>
      <c r="L1403" s="28" t="n">
        <f aca="false">(F1403-Assumptions!$D$15)*(1-H1403)+Assumptions!$D$15-J1403</f>
        <v>0.122714543241245</v>
      </c>
      <c r="M1403" s="21" t="n">
        <f aca="false">Assumptions!$D$14*(1+E1403)^1*L1403-Assumptions!$D$14*(1+E1403)^0*E1403*Assumptions!$D$16</f>
        <v>18.8553657053786</v>
      </c>
      <c r="N1403" s="21" t="n">
        <f aca="false">Assumptions!$D$14*(1+E1403)^2*L1403-Assumptions!$D$14*(1+E1403)^1*E1403*Assumptions!$D$16</f>
        <v>20.3445354402088</v>
      </c>
      <c r="O1403" s="21" t="n">
        <f aca="false">Assumptions!$D$14*(1+E1403)^3*L1403-Assumptions!$D$14*(1+E1403)^2*E1403*Assumptions!$D$16</f>
        <v>21.9513176644378</v>
      </c>
      <c r="P1403" s="21" t="n">
        <f aca="false">Assumptions!$D$14*(1+E1403)^4*L1403-Assumptions!$D$14*(1+E1403)^3*E1403*Assumptions!$D$16</f>
        <v>23.6850012437597</v>
      </c>
      <c r="Q1403" s="21" t="n">
        <f aca="false">Assumptions!$D$14*(1+E1403)^5*L1403-Assumptions!$D$14*(1+E1403)^4*E1403*Assumptions!$D$16</f>
        <v>25.555608665156</v>
      </c>
      <c r="R1403" s="21" t="n">
        <f aca="false">M1403/(1+K1403)+N1403/(1+K1403)^2+O1403/(1+K1403)^3+P1403/(1+K1403)^4+Q1403/(1+K1403)^5</f>
        <v>82.7201953488551</v>
      </c>
      <c r="S1403" s="21" t="n">
        <f aca="false">Q1403*(1+I1403)/(K1403-I1403)</f>
        <v>342.793660946389</v>
      </c>
      <c r="T1403" s="21" t="n">
        <f aca="false">R1403+S1403/(1+K1403)^5</f>
        <v>296.560846915853</v>
      </c>
      <c r="U1403" s="8" t="n">
        <f aca="false">(T1403-Assumptions!$D$17)/Assumptions!$D$18</f>
        <v>4.46243387663413</v>
      </c>
    </row>
    <row r="1404" customFormat="false" ht="15" hidden="false" customHeight="false" outlineLevel="0" collapsed="false">
      <c r="B1404" s="2" t="n">
        <v>1399</v>
      </c>
      <c r="C1404" s="27" t="n">
        <f aca="false">NORMSDIST('Random Draws'!C1404)</f>
        <v>0.543005106532083</v>
      </c>
      <c r="D1404" s="27" t="n">
        <f aca="false">NORMSDIST(Assumptions!$D$22*'Random Draws'!C1404+SQRT(1-Assumptions!$D$22^2)*'Random Draws'!D1404)</f>
        <v>0.237183176838827</v>
      </c>
      <c r="E1404" s="19" t="n">
        <f aca="false">IF(C1404&lt;(Assumptions!$E$6-Assumptions!$D$6)/(Assumptions!$F$6-Assumptions!$D$6),Assumptions!$D$6+SQRT(C1404*(Assumptions!$F$6-Assumptions!$D$6)*(Assumptions!$E$6-Assumptions!$D$6)),Assumptions!$F$6-SQRT((1-C1404)*(Assumptions!$F$6-Assumptions!$D$6)*(Assumptions!$F$6-Assumptions!$E$6)))</f>
        <v>0.0921985934585646</v>
      </c>
      <c r="F1404" s="19" t="n">
        <f aca="false">IF(D1404&lt;(Assumptions!$E$7-Assumptions!$D$7)/(Assumptions!$F$7-Assumptions!$D$7),Assumptions!$D$7+SQRT(D1404*(Assumptions!$F$7-Assumptions!$D$7)*(Assumptions!$E$7-Assumptions!$D$7)),Assumptions!$F$7-SQRT((1-D1404)*(Assumptions!$F$7-Assumptions!$D$7)*(Assumptions!$F$7-Assumptions!$E$7)))</f>
        <v>0.397723985222044</v>
      </c>
      <c r="G1404" s="19" t="n">
        <f aca="false">MIN(Assumptions!$D$24,MAX(Assumptions!$D$23,Assumptions!$D$8+Assumptions!$E$8*'Random Draws'!E1404))</f>
        <v>0.074066670730995</v>
      </c>
      <c r="H1404" s="19" t="n">
        <f aca="false">IF('Random Draws'!F1404&lt;(Assumptions!$E$9-Assumptions!$D$9)/(Assumptions!$F$9-Assumptions!$D$9),Assumptions!$D$9+SQRT('Random Draws'!F1404*(Assumptions!$F$9-Assumptions!$D$9)*(Assumptions!$E$9-Assumptions!$D$9)),Assumptions!$F$9-SQRT((1-'Random Draws'!F1404)*(Assumptions!$F$9-Assumptions!$D$9)*(Assumptions!$F$9-Assumptions!$E$9)))</f>
        <v>0.282497656406591</v>
      </c>
      <c r="I1404" s="19" t="n">
        <f aca="false">IF('Random Draws'!G1404&lt;(Assumptions!$E$10-Assumptions!$D$10)/(Assumptions!$F$10-Assumptions!$D$10),Assumptions!$D$10+SQRT('Random Draws'!G1404*(Assumptions!$F$10-Assumptions!$D$10)*(Assumptions!$E$10-Assumptions!$D$10)),Assumptions!$F$10-SQRT((1-'Random Draws'!G1404)*(Assumptions!$F$10-Assumptions!$D$10)*(Assumptions!$F$10-Assumptions!$E$10)))</f>
        <v>0.0179275121654211</v>
      </c>
      <c r="J1404" s="19" t="n">
        <f aca="false">IF('Random Draws'!H1404&lt;(Assumptions!$E$11-Assumptions!$D$11)/(Assumptions!$F$11-Assumptions!$D$11),Assumptions!$D$11+SQRT('Random Draws'!H1404*(Assumptions!$F$11-Assumptions!$D$11)*(Assumptions!$E$11-Assumptions!$D$11)),Assumptions!$F$11-SQRT((1-'Random Draws'!H1404)*(Assumptions!$F$11-Assumptions!$D$11)*(Assumptions!$F$11-Assumptions!$E$11)))</f>
        <v>0.170847910573385</v>
      </c>
      <c r="K1404" s="19" t="n">
        <f aca="false">MAX(G1404,I1404+Assumptions!$D$21)</f>
        <v>0.074066670730995</v>
      </c>
      <c r="L1404" s="28" t="n">
        <f aca="false">(F1404-Assumptions!$D$15)*(1-H1404)+Assumptions!$D$15-J1404</f>
        <v>0.151244676259599</v>
      </c>
      <c r="M1404" s="21" t="n">
        <f aca="false">Assumptions!$D$14*(1+E1404)^1*L1404-Assumptions!$D$14*(1+E1404)^0*E1404*Assumptions!$D$16</f>
        <v>23.5513734068856</v>
      </c>
      <c r="N1404" s="21" t="n">
        <f aca="false">Assumptions!$D$14*(1+E1404)^2*L1404-Assumptions!$D$14*(1+E1404)^1*E1404*Assumptions!$D$16</f>
        <v>25.7227769090178</v>
      </c>
      <c r="O1404" s="21" t="n">
        <f aca="false">Assumptions!$D$14*(1+E1404)^3*L1404-Assumptions!$D$14*(1+E1404)^2*E1404*Assumptions!$D$16</f>
        <v>28.0943807598777</v>
      </c>
      <c r="P1404" s="21" t="n">
        <f aca="false">Assumptions!$D$14*(1+E1404)^4*L1404-Assumptions!$D$14*(1+E1404)^3*E1404*Assumptions!$D$16</f>
        <v>30.6846431500278</v>
      </c>
      <c r="Q1404" s="21" t="n">
        <f aca="false">Assumptions!$D$14*(1+E1404)^5*L1404-Assumptions!$D$14*(1+E1404)^4*E1404*Assumptions!$D$16</f>
        <v>33.5137240892384</v>
      </c>
      <c r="R1404" s="21" t="n">
        <f aca="false">M1404/(1+K1404)+N1404/(1+K1404)^2+O1404/(1+K1404)^3+P1404/(1+K1404)^4+Q1404/(1+K1404)^5</f>
        <v>113.401147994642</v>
      </c>
      <c r="S1404" s="21" t="n">
        <f aca="false">Q1404*(1+I1404)/(K1404-I1404)</f>
        <v>607.678181455266</v>
      </c>
      <c r="T1404" s="21" t="n">
        <f aca="false">R1404+S1404/(1+K1404)^5</f>
        <v>538.526928412638</v>
      </c>
      <c r="U1404" s="8" t="n">
        <f aca="false">(T1404-Assumptions!$D$17)/Assumptions!$D$18</f>
        <v>14.1410771365055</v>
      </c>
    </row>
    <row r="1405" customFormat="false" ht="15" hidden="false" customHeight="false" outlineLevel="0" collapsed="false">
      <c r="B1405" s="2" t="n">
        <v>1400</v>
      </c>
      <c r="C1405" s="27" t="n">
        <f aca="false">NORMSDIST('Random Draws'!C1405)</f>
        <v>0.409092360652115</v>
      </c>
      <c r="D1405" s="27" t="n">
        <f aca="false">NORMSDIST(Assumptions!$D$22*'Random Draws'!C1405+SQRT(1-Assumptions!$D$22^2)*'Random Draws'!D1405)</f>
        <v>0.309805917150181</v>
      </c>
      <c r="E1405" s="19" t="n">
        <f aca="false">IF(C1405&lt;(Assumptions!$E$6-Assumptions!$D$6)/(Assumptions!$F$6-Assumptions!$D$6),Assumptions!$D$6+SQRT(C1405*(Assumptions!$F$6-Assumptions!$D$6)*(Assumptions!$E$6-Assumptions!$D$6)),Assumptions!$F$6-SQRT((1-C1405)*(Assumptions!$F$6-Assumptions!$D$6)*(Assumptions!$F$6-Assumptions!$E$6)))</f>
        <v>0.085226781924658</v>
      </c>
      <c r="F1405" s="19" t="n">
        <f aca="false">IF(D1405&lt;(Assumptions!$E$7-Assumptions!$D$7)/(Assumptions!$F$7-Assumptions!$D$7),Assumptions!$D$7+SQRT(D1405*(Assumptions!$F$7-Assumptions!$D$7)*(Assumptions!$E$7-Assumptions!$D$7)),Assumptions!$F$7-SQRT((1-D1405)*(Assumptions!$F$7-Assumptions!$D$7)*(Assumptions!$F$7-Assumptions!$E$7)))</f>
        <v>0.403114214626978</v>
      </c>
      <c r="G1405" s="19" t="n">
        <f aca="false">MIN(Assumptions!$D$24,MAX(Assumptions!$D$23,Assumptions!$D$8+Assumptions!$E$8*'Random Draws'!E1405))</f>
        <v>0.098565419840445</v>
      </c>
      <c r="H1405" s="19" t="n">
        <f aca="false">IF('Random Draws'!F1405&lt;(Assumptions!$E$9-Assumptions!$D$9)/(Assumptions!$F$9-Assumptions!$D$9),Assumptions!$D$9+SQRT('Random Draws'!F1405*(Assumptions!$F$9-Assumptions!$D$9)*(Assumptions!$E$9-Assumptions!$D$9)),Assumptions!$F$9-SQRT((1-'Random Draws'!F1405)*(Assumptions!$F$9-Assumptions!$D$9)*(Assumptions!$F$9-Assumptions!$E$9)))</f>
        <v>0.249168863438867</v>
      </c>
      <c r="I1405" s="19" t="n">
        <f aca="false">IF('Random Draws'!G1405&lt;(Assumptions!$E$10-Assumptions!$D$10)/(Assumptions!$F$10-Assumptions!$D$10),Assumptions!$D$10+SQRT('Random Draws'!G1405*(Assumptions!$F$10-Assumptions!$D$10)*(Assumptions!$E$10-Assumptions!$D$10)),Assumptions!$F$10-SQRT((1-'Random Draws'!G1405)*(Assumptions!$F$10-Assumptions!$D$10)*(Assumptions!$F$10-Assumptions!$E$10)))</f>
        <v>0.0141331407691065</v>
      </c>
      <c r="J1405" s="19" t="n">
        <f aca="false">IF('Random Draws'!H1405&lt;(Assumptions!$E$11-Assumptions!$D$11)/(Assumptions!$F$11-Assumptions!$D$11),Assumptions!$D$11+SQRT('Random Draws'!H1405*(Assumptions!$F$11-Assumptions!$D$11)*(Assumptions!$E$11-Assumptions!$D$11)),Assumptions!$F$11-SQRT((1-'Random Draws'!H1405)*(Assumptions!$F$11-Assumptions!$D$11)*(Assumptions!$F$11-Assumptions!$E$11)))</f>
        <v>0.17072847679785</v>
      </c>
      <c r="K1405" s="19" t="n">
        <f aca="false">MAX(G1405,I1405+Assumptions!$D$21)</f>
        <v>0.098565419840445</v>
      </c>
      <c r="L1405" s="28" t="n">
        <f aca="false">(F1405-Assumptions!$D$15)*(1-H1405)+Assumptions!$D$15-J1405</f>
        <v>0.164334179381525</v>
      </c>
      <c r="M1405" s="21" t="n">
        <f aca="false">Assumptions!$D$14*(1+E1405)^1*L1405-Assumptions!$D$14*(1+E1405)^0*E1405*Assumptions!$D$16</f>
        <v>25.4885421329417</v>
      </c>
      <c r="N1405" s="21" t="n">
        <f aca="false">Assumptions!$D$14*(1+E1405)^2*L1405-Assumptions!$D$14*(1+E1405)^1*E1405*Assumptions!$D$16</f>
        <v>27.6608485548834</v>
      </c>
      <c r="O1405" s="21" t="n">
        <f aca="false">Assumptions!$D$14*(1+E1405)^3*L1405-Assumptions!$D$14*(1+E1405)^2*E1405*Assumptions!$D$16</f>
        <v>30.0182936625215</v>
      </c>
      <c r="P1405" s="21" t="n">
        <f aca="false">Assumptions!$D$14*(1+E1405)^4*L1405-Assumptions!$D$14*(1+E1405)^3*E1405*Assumptions!$D$16</f>
        <v>32.5766562302475</v>
      </c>
      <c r="Q1405" s="21" t="n">
        <f aca="false">Assumptions!$D$14*(1+E1405)^5*L1405-Assumptions!$D$14*(1+E1405)^4*E1405*Assumptions!$D$16</f>
        <v>35.3530598066174</v>
      </c>
      <c r="R1405" s="21" t="n">
        <f aca="false">M1405/(1+K1405)+N1405/(1+K1405)^2+O1405/(1+K1405)^3+P1405/(1+K1405)^4+Q1405/(1+K1405)^5</f>
        <v>113.225186063311</v>
      </c>
      <c r="S1405" s="21" t="n">
        <f aca="false">Q1405*(1+I1405)/(K1405-I1405)</f>
        <v>424.632734918718</v>
      </c>
      <c r="T1405" s="21" t="n">
        <f aca="false">R1405+S1405/(1+K1405)^5</f>
        <v>378.614754984652</v>
      </c>
      <c r="U1405" s="8" t="n">
        <f aca="false">(T1405-Assumptions!$D$17)/Assumptions!$D$18</f>
        <v>7.74459019938606</v>
      </c>
    </row>
    <row r="1406" customFormat="false" ht="15" hidden="false" customHeight="false" outlineLevel="0" collapsed="false">
      <c r="B1406" s="2" t="n">
        <v>1401</v>
      </c>
      <c r="C1406" s="27" t="n">
        <f aca="false">NORMSDIST('Random Draws'!C1406)</f>
        <v>0.817214896047311</v>
      </c>
      <c r="D1406" s="27" t="n">
        <f aca="false">NORMSDIST(Assumptions!$D$22*'Random Draws'!C1406+SQRT(1-Assumptions!$D$22^2)*'Random Draws'!D1406)</f>
        <v>0.876924976832087</v>
      </c>
      <c r="E1406" s="19" t="n">
        <f aca="false">IF(C1406&lt;(Assumptions!$E$6-Assumptions!$D$6)/(Assumptions!$F$6-Assumptions!$D$6),Assumptions!$D$6+SQRT(C1406*(Assumptions!$F$6-Assumptions!$D$6)*(Assumptions!$E$6-Assumptions!$D$6)),Assumptions!$F$6-SQRT((1-C1406)*(Assumptions!$F$6-Assumptions!$D$6)*(Assumptions!$F$6-Assumptions!$E$6)))</f>
        <v>0.109768798903063</v>
      </c>
      <c r="F1406" s="19" t="n">
        <f aca="false">IF(D1406&lt;(Assumptions!$E$7-Assumptions!$D$7)/(Assumptions!$F$7-Assumptions!$D$7),Assumptions!$D$7+SQRT(D1406*(Assumptions!$F$7-Assumptions!$D$7)*(Assumptions!$E$7-Assumptions!$D$7)),Assumptions!$F$7-SQRT((1-D1406)*(Assumptions!$F$7-Assumptions!$D$7)*(Assumptions!$F$7-Assumptions!$E$7)))</f>
        <v>0.437812163407136</v>
      </c>
      <c r="G1406" s="19" t="n">
        <f aca="false">MIN(Assumptions!$D$24,MAX(Assumptions!$D$23,Assumptions!$D$8+Assumptions!$E$8*'Random Draws'!E1406))</f>
        <v>0.080110061290003</v>
      </c>
      <c r="H1406" s="19" t="n">
        <f aca="false">IF('Random Draws'!F1406&lt;(Assumptions!$E$9-Assumptions!$D$9)/(Assumptions!$F$9-Assumptions!$D$9),Assumptions!$D$9+SQRT('Random Draws'!F1406*(Assumptions!$F$9-Assumptions!$D$9)*(Assumptions!$E$9-Assumptions!$D$9)),Assumptions!$F$9-SQRT((1-'Random Draws'!F1406)*(Assumptions!$F$9-Assumptions!$D$9)*(Assumptions!$F$9-Assumptions!$E$9)))</f>
        <v>0.273038019086809</v>
      </c>
      <c r="I1406" s="19" t="n">
        <f aca="false">IF('Random Draws'!G1406&lt;(Assumptions!$E$10-Assumptions!$D$10)/(Assumptions!$F$10-Assumptions!$D$10),Assumptions!$D$10+SQRT('Random Draws'!G1406*(Assumptions!$F$10-Assumptions!$D$10)*(Assumptions!$E$10-Assumptions!$D$10)),Assumptions!$F$10-SQRT((1-'Random Draws'!G1406)*(Assumptions!$F$10-Assumptions!$D$10)*(Assumptions!$F$10-Assumptions!$E$10)))</f>
        <v>0.0216571071109012</v>
      </c>
      <c r="J1406" s="19" t="n">
        <f aca="false">IF('Random Draws'!H1406&lt;(Assumptions!$E$11-Assumptions!$D$11)/(Assumptions!$F$11-Assumptions!$D$11),Assumptions!$D$11+SQRT('Random Draws'!H1406*(Assumptions!$F$11-Assumptions!$D$11)*(Assumptions!$E$11-Assumptions!$D$11)),Assumptions!$F$11-SQRT((1-'Random Draws'!H1406)*(Assumptions!$F$11-Assumptions!$D$11)*(Assumptions!$F$11-Assumptions!$E$11)))</f>
        <v>0.143794697522431</v>
      </c>
      <c r="K1406" s="19" t="n">
        <f aca="false">MAX(G1406,I1406+Assumptions!$D$21)</f>
        <v>0.080110061290003</v>
      </c>
      <c r="L1406" s="28" t="n">
        <f aca="false">(F1406-Assumptions!$D$15)*(1-H1406)+Assumptions!$D$15-J1406</f>
        <v>0.209973042537195</v>
      </c>
      <c r="M1406" s="21" t="n">
        <f aca="false">Assumptions!$D$14*(1+E1406)^1*L1406-Assumptions!$D$14*(1+E1406)^0*E1406*Assumptions!$D$16</f>
        <v>33.3106277514577</v>
      </c>
      <c r="N1406" s="21" t="n">
        <f aca="false">Assumptions!$D$14*(1+E1406)^2*L1406-Assumptions!$D$14*(1+E1406)^1*E1406*Assumptions!$D$16</f>
        <v>36.9670953504422</v>
      </c>
      <c r="O1406" s="21" t="n">
        <f aca="false">Assumptions!$D$14*(1+E1406)^3*L1406-Assumptions!$D$14*(1+E1406)^2*E1406*Assumptions!$D$16</f>
        <v>41.0249290059953</v>
      </c>
      <c r="P1406" s="21" t="n">
        <f aca="false">Assumptions!$D$14*(1+E1406)^4*L1406-Assumptions!$D$14*(1+E1406)^3*E1406*Assumptions!$D$16</f>
        <v>45.5281861880668</v>
      </c>
      <c r="Q1406" s="21" t="n">
        <f aca="false">Assumptions!$D$14*(1+E1406)^5*L1406-Assumptions!$D$14*(1+E1406)^4*E1406*Assumptions!$D$16</f>
        <v>50.5257605021659</v>
      </c>
      <c r="R1406" s="21" t="n">
        <f aca="false">M1406/(1+K1406)+N1406/(1+K1406)^2+O1406/(1+K1406)^3+P1406/(1+K1406)^4+Q1406/(1+K1406)^5</f>
        <v>162.904260531339</v>
      </c>
      <c r="S1406" s="21" t="n">
        <f aca="false">Q1406*(1+I1406)/(K1406-I1406)</f>
        <v>883.103395442695</v>
      </c>
      <c r="T1406" s="21" t="n">
        <f aca="false">R1406+S1406/(1+K1406)^5</f>
        <v>763.623438062418</v>
      </c>
      <c r="U1406" s="8" t="n">
        <f aca="false">(T1406-Assumptions!$D$17)/Assumptions!$D$18</f>
        <v>23.1449375224967</v>
      </c>
    </row>
    <row r="1407" customFormat="false" ht="15" hidden="false" customHeight="false" outlineLevel="0" collapsed="false">
      <c r="B1407" s="2" t="n">
        <v>1402</v>
      </c>
      <c r="C1407" s="27" t="n">
        <f aca="false">NORMSDIST('Random Draws'!C1407)</f>
        <v>0.965443252859965</v>
      </c>
      <c r="D1407" s="27" t="n">
        <f aca="false">NORMSDIST(Assumptions!$D$22*'Random Draws'!C1407+SQRT(1-Assumptions!$D$22^2)*'Random Draws'!D1407)</f>
        <v>0.838645483525027</v>
      </c>
      <c r="E1407" s="19" t="n">
        <f aca="false">IF(C1407&lt;(Assumptions!$E$6-Assumptions!$D$6)/(Assumptions!$F$6-Assumptions!$D$6),Assumptions!$D$6+SQRT(C1407*(Assumptions!$F$6-Assumptions!$D$6)*(Assumptions!$E$6-Assumptions!$D$6)),Assumptions!$F$6-SQRT((1-C1407)*(Assumptions!$F$6-Assumptions!$D$6)*(Assumptions!$F$6-Assumptions!$E$6)))</f>
        <v>0.126855277268037</v>
      </c>
      <c r="F1407" s="19" t="n">
        <f aca="false">IF(D1407&lt;(Assumptions!$E$7-Assumptions!$D$7)/(Assumptions!$F$7-Assumptions!$D$7),Assumptions!$D$7+SQRT(D1407*(Assumptions!$F$7-Assumptions!$D$7)*(Assumptions!$E$7-Assumptions!$D$7)),Assumptions!$F$7-SQRT((1-D1407)*(Assumptions!$F$7-Assumptions!$D$7)*(Assumptions!$F$7-Assumptions!$E$7)))</f>
        <v>0.434594920470506</v>
      </c>
      <c r="G1407" s="19" t="n">
        <f aca="false">MIN(Assumptions!$D$24,MAX(Assumptions!$D$23,Assumptions!$D$8+Assumptions!$E$8*'Random Draws'!E1407))</f>
        <v>0.08410786969038</v>
      </c>
      <c r="H1407" s="19" t="n">
        <f aca="false">IF('Random Draws'!F1407&lt;(Assumptions!$E$9-Assumptions!$D$9)/(Assumptions!$F$9-Assumptions!$D$9),Assumptions!$D$9+SQRT('Random Draws'!F1407*(Assumptions!$F$9-Assumptions!$D$9)*(Assumptions!$E$9-Assumptions!$D$9)),Assumptions!$F$9-SQRT((1-'Random Draws'!F1407)*(Assumptions!$F$9-Assumptions!$D$9)*(Assumptions!$F$9-Assumptions!$E$9)))</f>
        <v>0.292657516614662</v>
      </c>
      <c r="I1407" s="19" t="n">
        <f aca="false">IF('Random Draws'!G1407&lt;(Assumptions!$E$10-Assumptions!$D$10)/(Assumptions!$F$10-Assumptions!$D$10),Assumptions!$D$10+SQRT('Random Draws'!G1407*(Assumptions!$F$10-Assumptions!$D$10)*(Assumptions!$E$10-Assumptions!$D$10)),Assumptions!$F$10-SQRT((1-'Random Draws'!G1407)*(Assumptions!$F$10-Assumptions!$D$10)*(Assumptions!$F$10-Assumptions!$E$10)))</f>
        <v>0.0136716084945123</v>
      </c>
      <c r="J1407" s="19" t="n">
        <f aca="false">IF('Random Draws'!H1407&lt;(Assumptions!$E$11-Assumptions!$D$11)/(Assumptions!$F$11-Assumptions!$D$11),Assumptions!$D$11+SQRT('Random Draws'!H1407*(Assumptions!$F$11-Assumptions!$D$11)*(Assumptions!$E$11-Assumptions!$D$11)),Assumptions!$F$11-SQRT((1-'Random Draws'!H1407)*(Assumptions!$F$11-Assumptions!$D$11)*(Assumptions!$F$11-Assumptions!$E$11)))</f>
        <v>0.178844248437624</v>
      </c>
      <c r="K1407" s="19" t="n">
        <f aca="false">MAX(G1407,I1407+Assumptions!$D$21)</f>
        <v>0.08410786969038</v>
      </c>
      <c r="L1407" s="28" t="n">
        <f aca="false">(F1407-Assumptions!$D$15)*(1-H1407)+Assumptions!$D$15-J1407</f>
        <v>0.166608679034543</v>
      </c>
      <c r="M1407" s="21" t="n">
        <f aca="false">Assumptions!$D$14*(1+E1407)^1*L1407-Assumptions!$D$14*(1+E1407)^0*E1407*Assumptions!$D$16</f>
        <v>26.6710405791502</v>
      </c>
      <c r="N1407" s="21" t="n">
        <f aca="false">Assumptions!$D$14*(1+E1407)^2*L1407-Assumptions!$D$14*(1+E1407)^1*E1407*Assumptions!$D$16</f>
        <v>30.0544028268453</v>
      </c>
      <c r="O1407" s="21" t="n">
        <f aca="false">Assumptions!$D$14*(1+E1407)^3*L1407-Assumptions!$D$14*(1+E1407)^2*E1407*Assumptions!$D$16</f>
        <v>33.8669624305701</v>
      </c>
      <c r="P1407" s="21" t="n">
        <f aca="false">Assumptions!$D$14*(1+E1407)^4*L1407-Assumptions!$D$14*(1+E1407)^3*E1407*Assumptions!$D$16</f>
        <v>38.1631653399262</v>
      </c>
      <c r="Q1407" s="21" t="n">
        <f aca="false">Assumptions!$D$14*(1+E1407)^5*L1407-Assumptions!$D$14*(1+E1407)^4*E1407*Assumptions!$D$16</f>
        <v>43.0043642605486</v>
      </c>
      <c r="R1407" s="21" t="n">
        <f aca="false">M1407/(1+K1407)+N1407/(1+K1407)^2+O1407/(1+K1407)^3+P1407/(1+K1407)^4+Q1407/(1+K1407)^5</f>
        <v>133.100011698198</v>
      </c>
      <c r="S1407" s="21" t="n">
        <f aca="false">Q1407*(1+I1407)/(K1407-I1407)</f>
        <v>618.890076675899</v>
      </c>
      <c r="T1407" s="21" t="n">
        <f aca="false">R1407+S1407/(1+K1407)^5</f>
        <v>546.386335428733</v>
      </c>
      <c r="U1407" s="8" t="n">
        <f aca="false">(T1407-Assumptions!$D$17)/Assumptions!$D$18</f>
        <v>14.4554534171493</v>
      </c>
    </row>
    <row r="1408" customFormat="false" ht="15" hidden="false" customHeight="false" outlineLevel="0" collapsed="false">
      <c r="B1408" s="2" t="n">
        <v>1403</v>
      </c>
      <c r="C1408" s="27" t="n">
        <f aca="false">NORMSDIST('Random Draws'!C1408)</f>
        <v>0.913211525812994</v>
      </c>
      <c r="D1408" s="27" t="n">
        <f aca="false">NORMSDIST(Assumptions!$D$22*'Random Draws'!C1408+SQRT(1-Assumptions!$D$22^2)*'Random Draws'!D1408)</f>
        <v>0.825098972855597</v>
      </c>
      <c r="E1408" s="19" t="n">
        <f aca="false">IF(C1408&lt;(Assumptions!$E$6-Assumptions!$D$6)/(Assumptions!$F$6-Assumptions!$D$6),Assumptions!$D$6+SQRT(C1408*(Assumptions!$F$6-Assumptions!$D$6)*(Assumptions!$E$6-Assumptions!$D$6)),Assumptions!$F$6-SQRT((1-C1408)*(Assumptions!$F$6-Assumptions!$D$6)*(Assumptions!$F$6-Assumptions!$E$6)))</f>
        <v>0.119168716531739</v>
      </c>
      <c r="F1408" s="19" t="n">
        <f aca="false">IF(D1408&lt;(Assumptions!$E$7-Assumptions!$D$7)/(Assumptions!$F$7-Assumptions!$D$7),Assumptions!$D$7+SQRT(D1408*(Assumptions!$F$7-Assumptions!$D$7)*(Assumptions!$E$7-Assumptions!$D$7)),Assumptions!$F$7-SQRT((1-D1408)*(Assumptions!$F$7-Assumptions!$D$7)*(Assumptions!$F$7-Assumptions!$E$7)))</f>
        <v>0.433549969592123</v>
      </c>
      <c r="G1408" s="19" t="n">
        <f aca="false">MIN(Assumptions!$D$24,MAX(Assumptions!$D$23,Assumptions!$D$8+Assumptions!$E$8*'Random Draws'!E1408))</f>
        <v>0.10084571089519</v>
      </c>
      <c r="H1408" s="19" t="n">
        <f aca="false">IF('Random Draws'!F1408&lt;(Assumptions!$E$9-Assumptions!$D$9)/(Assumptions!$F$9-Assumptions!$D$9),Assumptions!$D$9+SQRT('Random Draws'!F1408*(Assumptions!$F$9-Assumptions!$D$9)*(Assumptions!$E$9-Assumptions!$D$9)),Assumptions!$F$9-SQRT((1-'Random Draws'!F1408)*(Assumptions!$F$9-Assumptions!$D$9)*(Assumptions!$F$9-Assumptions!$E$9)))</f>
        <v>0.301072035186703</v>
      </c>
      <c r="I1408" s="19" t="n">
        <f aca="false">IF('Random Draws'!G1408&lt;(Assumptions!$E$10-Assumptions!$D$10)/(Assumptions!$F$10-Assumptions!$D$10),Assumptions!$D$10+SQRT('Random Draws'!G1408*(Assumptions!$F$10-Assumptions!$D$10)*(Assumptions!$E$10-Assumptions!$D$10)),Assumptions!$F$10-SQRT((1-'Random Draws'!G1408)*(Assumptions!$F$10-Assumptions!$D$10)*(Assumptions!$F$10-Assumptions!$E$10)))</f>
        <v>0.0186605088613228</v>
      </c>
      <c r="J1408" s="19" t="n">
        <f aca="false">IF('Random Draws'!H1408&lt;(Assumptions!$E$11-Assumptions!$D$11)/(Assumptions!$F$11-Assumptions!$D$11),Assumptions!$D$11+SQRT('Random Draws'!H1408*(Assumptions!$F$11-Assumptions!$D$11)*(Assumptions!$E$11-Assumptions!$D$11)),Assumptions!$F$11-SQRT((1-'Random Draws'!H1408)*(Assumptions!$F$11-Assumptions!$D$11)*(Assumptions!$F$11-Assumptions!$E$11)))</f>
        <v>0.178115425167277</v>
      </c>
      <c r="K1408" s="19" t="n">
        <f aca="false">MAX(G1408,I1408+Assumptions!$D$21)</f>
        <v>0.10084571089519</v>
      </c>
      <c r="L1408" s="28" t="n">
        <f aca="false">(F1408-Assumptions!$D$15)*(1-H1408)+Assumptions!$D$15-J1408</f>
        <v>0.164044137298884</v>
      </c>
      <c r="M1408" s="21" t="n">
        <f aca="false">Assumptions!$D$14*(1+E1408)^1*L1408-Assumptions!$D$14*(1+E1408)^0*E1408*Assumptions!$D$16</f>
        <v>26.1026107394125</v>
      </c>
      <c r="N1408" s="21" t="n">
        <f aca="false">Assumptions!$D$14*(1+E1408)^2*L1408-Assumptions!$D$14*(1+E1408)^1*E1408*Assumptions!$D$16</f>
        <v>29.2132253593558</v>
      </c>
      <c r="O1408" s="21" t="n">
        <f aca="false">Assumptions!$D$14*(1+E1408)^3*L1408-Assumptions!$D$14*(1+E1408)^2*E1408*Assumptions!$D$16</f>
        <v>32.6945279311827</v>
      </c>
      <c r="P1408" s="21" t="n">
        <f aca="false">Assumptions!$D$14*(1+E1408)^4*L1408-Assumptions!$D$14*(1+E1408)^3*E1408*Assumptions!$D$16</f>
        <v>36.5906928623529</v>
      </c>
      <c r="Q1408" s="21" t="n">
        <f aca="false">Assumptions!$D$14*(1+E1408)^5*L1408-Assumptions!$D$14*(1+E1408)^4*E1408*Assumptions!$D$16</f>
        <v>40.9511587677666</v>
      </c>
      <c r="R1408" s="21" t="n">
        <f aca="false">M1408/(1+K1408)+N1408/(1+K1408)^2+O1408/(1+K1408)^3+P1408/(1+K1408)^4+Q1408/(1+K1408)^5</f>
        <v>122.56996111461</v>
      </c>
      <c r="S1408" s="21" t="n">
        <f aca="false">Q1408*(1+I1408)/(K1408-I1408)</f>
        <v>507.577120898768</v>
      </c>
      <c r="T1408" s="21" t="n">
        <f aca="false">R1408+S1408/(1+K1408)^5</f>
        <v>436.526667692929</v>
      </c>
      <c r="U1408" s="8" t="n">
        <f aca="false">(T1408-Assumptions!$D$17)/Assumptions!$D$18</f>
        <v>10.0610667077172</v>
      </c>
    </row>
    <row r="1409" customFormat="false" ht="15" hidden="false" customHeight="false" outlineLevel="0" collapsed="false">
      <c r="B1409" s="2" t="n">
        <v>1404</v>
      </c>
      <c r="C1409" s="27" t="n">
        <f aca="false">NORMSDIST('Random Draws'!C1409)</f>
        <v>0.979035256632617</v>
      </c>
      <c r="D1409" s="27" t="n">
        <f aca="false">NORMSDIST(Assumptions!$D$22*'Random Draws'!C1409+SQRT(1-Assumptions!$D$22^2)*'Random Draws'!D1409)</f>
        <v>0.603733024016108</v>
      </c>
      <c r="E1409" s="19" t="n">
        <f aca="false">IF(C1409&lt;(Assumptions!$E$6-Assumptions!$D$6)/(Assumptions!$F$6-Assumptions!$D$6),Assumptions!$D$6+SQRT(C1409*(Assumptions!$F$6-Assumptions!$D$6)*(Assumptions!$E$6-Assumptions!$D$6)),Assumptions!$F$6-SQRT((1-C1409)*(Assumptions!$F$6-Assumptions!$D$6)*(Assumptions!$F$6-Assumptions!$E$6)))</f>
        <v>0.129761654584997</v>
      </c>
      <c r="F1409" s="19" t="n">
        <f aca="false">IF(D1409&lt;(Assumptions!$E$7-Assumptions!$D$7)/(Assumptions!$F$7-Assumptions!$D$7),Assumptions!$D$7+SQRT(D1409*(Assumptions!$F$7-Assumptions!$D$7)*(Assumptions!$E$7-Assumptions!$D$7)),Assumptions!$F$7-SQRT((1-D1409)*(Assumptions!$F$7-Assumptions!$D$7)*(Assumptions!$F$7-Assumptions!$E$7)))</f>
        <v>0.420187088728208</v>
      </c>
      <c r="G1409" s="19" t="n">
        <f aca="false">MIN(Assumptions!$D$24,MAX(Assumptions!$D$23,Assumptions!$D$8+Assumptions!$E$8*'Random Draws'!E1409))</f>
        <v>0.082388510882796</v>
      </c>
      <c r="H1409" s="19" t="n">
        <f aca="false">IF('Random Draws'!F1409&lt;(Assumptions!$E$9-Assumptions!$D$9)/(Assumptions!$F$9-Assumptions!$D$9),Assumptions!$D$9+SQRT('Random Draws'!F1409*(Assumptions!$F$9-Assumptions!$D$9)*(Assumptions!$E$9-Assumptions!$D$9)),Assumptions!$F$9-SQRT((1-'Random Draws'!F1409)*(Assumptions!$F$9-Assumptions!$D$9)*(Assumptions!$F$9-Assumptions!$E$9)))</f>
        <v>0.320868498966861</v>
      </c>
      <c r="I1409" s="19" t="n">
        <f aca="false">IF('Random Draws'!G1409&lt;(Assumptions!$E$10-Assumptions!$D$10)/(Assumptions!$F$10-Assumptions!$D$10),Assumptions!$D$10+SQRT('Random Draws'!G1409*(Assumptions!$F$10-Assumptions!$D$10)*(Assumptions!$E$10-Assumptions!$D$10)),Assumptions!$F$10-SQRT((1-'Random Draws'!G1409)*(Assumptions!$F$10-Assumptions!$D$10)*(Assumptions!$F$10-Assumptions!$E$10)))</f>
        <v>0.0187287406089968</v>
      </c>
      <c r="J1409" s="19" t="n">
        <f aca="false">IF('Random Draws'!H1409&lt;(Assumptions!$E$11-Assumptions!$D$11)/(Assumptions!$F$11-Assumptions!$D$11),Assumptions!$D$11+SQRT('Random Draws'!H1409*(Assumptions!$F$11-Assumptions!$D$11)*(Assumptions!$E$11-Assumptions!$D$11)),Assumptions!$F$11-SQRT((1-'Random Draws'!H1409)*(Assumptions!$F$11-Assumptions!$D$11)*(Assumptions!$F$11-Assumptions!$E$11)))</f>
        <v>0.129622233157641</v>
      </c>
      <c r="K1409" s="19" t="n">
        <f aca="false">MAX(G1409,I1409+Assumptions!$D$21)</f>
        <v>0.082388510882796</v>
      </c>
      <c r="L1409" s="28" t="n">
        <f aca="false">(F1409-Assumptions!$D$15)*(1-H1409)+Assumptions!$D$15-J1409</f>
        <v>0.197452959990784</v>
      </c>
      <c r="M1409" s="21" t="n">
        <f aca="false">Assumptions!$D$14*(1+E1409)^1*L1409-Assumptions!$D$14*(1+E1409)^0*E1409*Assumptions!$D$16</f>
        <v>31.7813803059298</v>
      </c>
      <c r="N1409" s="21" t="n">
        <f aca="false">Assumptions!$D$14*(1+E1409)^2*L1409-Assumptions!$D$14*(1+E1409)^1*E1409*Assumptions!$D$16</f>
        <v>35.9053847994223</v>
      </c>
      <c r="O1409" s="21" t="n">
        <f aca="false">Assumptions!$D$14*(1+E1409)^3*L1409-Assumptions!$D$14*(1+E1409)^2*E1409*Assumptions!$D$16</f>
        <v>40.5645269395063</v>
      </c>
      <c r="P1409" s="21" t="n">
        <f aca="false">Assumptions!$D$14*(1+E1409)^4*L1409-Assumptions!$D$14*(1+E1409)^3*E1409*Assumptions!$D$16</f>
        <v>45.8282470726344</v>
      </c>
      <c r="Q1409" s="21" t="n">
        <f aca="false">Assumptions!$D$14*(1+E1409)^5*L1409-Assumptions!$D$14*(1+E1409)^4*E1409*Assumptions!$D$16</f>
        <v>51.7749962395094</v>
      </c>
      <c r="R1409" s="21" t="n">
        <f aca="false">M1409/(1+K1409)+N1409/(1+K1409)^2+O1409/(1+K1409)^3+P1409/(1+K1409)^4+Q1409/(1+K1409)^5</f>
        <v>160.237255426286</v>
      </c>
      <c r="S1409" s="21" t="n">
        <f aca="false">Q1409*(1+I1409)/(K1409-I1409)</f>
        <v>828.540167318502</v>
      </c>
      <c r="T1409" s="21" t="n">
        <f aca="false">R1409+S1409/(1+K1409)^5</f>
        <v>717.93347289561</v>
      </c>
      <c r="U1409" s="8" t="n">
        <f aca="false">(T1409-Assumptions!$D$17)/Assumptions!$D$18</f>
        <v>21.3173389158244</v>
      </c>
    </row>
    <row r="1410" customFormat="false" ht="15" hidden="false" customHeight="false" outlineLevel="0" collapsed="false">
      <c r="B1410" s="2" t="n">
        <v>1405</v>
      </c>
      <c r="C1410" s="27" t="n">
        <f aca="false">NORMSDIST('Random Draws'!C1410)</f>
        <v>0.579335120301566</v>
      </c>
      <c r="D1410" s="27" t="n">
        <f aca="false">NORMSDIST(Assumptions!$D$22*'Random Draws'!C1410+SQRT(1-Assumptions!$D$22^2)*'Random Draws'!D1410)</f>
        <v>0.52591938780942</v>
      </c>
      <c r="E1410" s="19" t="n">
        <f aca="false">IF(C1410&lt;(Assumptions!$E$6-Assumptions!$D$6)/(Assumptions!$F$6-Assumptions!$D$6),Assumptions!$D$6+SQRT(C1410*(Assumptions!$F$6-Assumptions!$D$6)*(Assumptions!$E$6-Assumptions!$D$6)),Assumptions!$F$6-SQRT((1-C1410)*(Assumptions!$F$6-Assumptions!$D$6)*(Assumptions!$F$6-Assumptions!$E$6)))</f>
        <v>0.0941379852329603</v>
      </c>
      <c r="F1410" s="19" t="n">
        <f aca="false">IF(D1410&lt;(Assumptions!$E$7-Assumptions!$D$7)/(Assumptions!$F$7-Assumptions!$D$7),Assumptions!$D$7+SQRT(D1410*(Assumptions!$F$7-Assumptions!$D$7)*(Assumptions!$E$7-Assumptions!$D$7)),Assumptions!$F$7-SQRT((1-D1410)*(Assumptions!$F$7-Assumptions!$D$7)*(Assumptions!$F$7-Assumptions!$E$7)))</f>
        <v>0.416173982650837</v>
      </c>
      <c r="G1410" s="19" t="n">
        <f aca="false">MIN(Assumptions!$D$24,MAX(Assumptions!$D$23,Assumptions!$D$8+Assumptions!$E$8*'Random Draws'!E1410))</f>
        <v>0.073785353731955</v>
      </c>
      <c r="H1410" s="19" t="n">
        <f aca="false">IF('Random Draws'!F1410&lt;(Assumptions!$E$9-Assumptions!$D$9)/(Assumptions!$F$9-Assumptions!$D$9),Assumptions!$D$9+SQRT('Random Draws'!F1410*(Assumptions!$F$9-Assumptions!$D$9)*(Assumptions!$E$9-Assumptions!$D$9)),Assumptions!$F$9-SQRT((1-'Random Draws'!F1410)*(Assumptions!$F$9-Assumptions!$D$9)*(Assumptions!$F$9-Assumptions!$E$9)))</f>
        <v>0.268110822395577</v>
      </c>
      <c r="I1410" s="19" t="n">
        <f aca="false">IF('Random Draws'!G1410&lt;(Assumptions!$E$10-Assumptions!$D$10)/(Assumptions!$F$10-Assumptions!$D$10),Assumptions!$D$10+SQRT('Random Draws'!G1410*(Assumptions!$F$10-Assumptions!$D$10)*(Assumptions!$E$10-Assumptions!$D$10)),Assumptions!$F$10-SQRT((1-'Random Draws'!G1410)*(Assumptions!$F$10-Assumptions!$D$10)*(Assumptions!$F$10-Assumptions!$E$10)))</f>
        <v>0.01758753242028</v>
      </c>
      <c r="J1410" s="19" t="n">
        <f aca="false">IF('Random Draws'!H1410&lt;(Assumptions!$E$11-Assumptions!$D$11)/(Assumptions!$F$11-Assumptions!$D$11),Assumptions!$D$11+SQRT('Random Draws'!H1410*(Assumptions!$F$11-Assumptions!$D$11)*(Assumptions!$E$11-Assumptions!$D$11)),Assumptions!$F$11-SQRT((1-'Random Draws'!H1410)*(Assumptions!$F$11-Assumptions!$D$11)*(Assumptions!$F$11-Assumptions!$E$11)))</f>
        <v>0.18730220455257</v>
      </c>
      <c r="K1410" s="19" t="n">
        <f aca="false">MAX(G1410,I1410+Assumptions!$D$21)</f>
        <v>0.073785353731955</v>
      </c>
      <c r="L1410" s="28" t="n">
        <f aca="false">(F1410-Assumptions!$D$15)*(1-H1410)+Assumptions!$D$15-J1410</f>
        <v>0.152145436261534</v>
      </c>
      <c r="M1410" s="21" t="n">
        <f aca="false">Assumptions!$D$14*(1+E1410)^1*L1410-Assumptions!$D$14*(1+E1410)^0*E1410*Assumptions!$D$16</f>
        <v>23.7283744228063</v>
      </c>
      <c r="N1410" s="21" t="n">
        <f aca="false">Assumptions!$D$14*(1+E1410)^2*L1410-Assumptions!$D$14*(1+E1410)^1*E1410*Assumptions!$D$16</f>
        <v>25.9621157838226</v>
      </c>
      <c r="O1410" s="21" t="n">
        <f aca="false">Assumptions!$D$14*(1+E1410)^3*L1410-Assumptions!$D$14*(1+E1410)^2*E1410*Assumptions!$D$16</f>
        <v>28.4061370560965</v>
      </c>
      <c r="P1410" s="21" t="n">
        <f aca="false">Assumptions!$D$14*(1+E1410)^4*L1410-Assumptions!$D$14*(1+E1410)^3*E1410*Assumptions!$D$16</f>
        <v>31.0802335668088</v>
      </c>
      <c r="Q1410" s="21" t="n">
        <f aca="false">Assumptions!$D$14*(1+E1410)^5*L1410-Assumptions!$D$14*(1+E1410)^4*E1410*Assumptions!$D$16</f>
        <v>34.006064135358</v>
      </c>
      <c r="R1410" s="21" t="n">
        <f aca="false">M1410/(1+K1410)+N1410/(1+K1410)^2+O1410/(1+K1410)^3+P1410/(1+K1410)^4+Q1410/(1+K1410)^5</f>
        <v>114.757970678633</v>
      </c>
      <c r="S1410" s="21" t="n">
        <f aca="false">Q1410*(1+I1410)/(K1410-I1410)</f>
        <v>615.75602190891</v>
      </c>
      <c r="T1410" s="21" t="n">
        <f aca="false">R1410+S1410/(1+K1410)^5</f>
        <v>546.099514129337</v>
      </c>
      <c r="U1410" s="8" t="n">
        <f aca="false">(T1410-Assumptions!$D$17)/Assumptions!$D$18</f>
        <v>14.4439805651735</v>
      </c>
    </row>
    <row r="1411" customFormat="false" ht="15" hidden="false" customHeight="false" outlineLevel="0" collapsed="false">
      <c r="B1411" s="2" t="n">
        <v>1406</v>
      </c>
      <c r="C1411" s="27" t="n">
        <f aca="false">NORMSDIST('Random Draws'!C1411)</f>
        <v>0.907180161905262</v>
      </c>
      <c r="D1411" s="27" t="n">
        <f aca="false">NORMSDIST(Assumptions!$D$22*'Random Draws'!C1411+SQRT(1-Assumptions!$D$22^2)*'Random Draws'!D1411)</f>
        <v>0.663586649022844</v>
      </c>
      <c r="E1411" s="19" t="n">
        <f aca="false">IF(C1411&lt;(Assumptions!$E$6-Assumptions!$D$6)/(Assumptions!$F$6-Assumptions!$D$6),Assumptions!$D$6+SQRT(C1411*(Assumptions!$F$6-Assumptions!$D$6)*(Assumptions!$E$6-Assumptions!$D$6)),Assumptions!$F$6-SQRT((1-C1411)*(Assumptions!$F$6-Assumptions!$D$6)*(Assumptions!$F$6-Assumptions!$E$6)))</f>
        <v>0.118457038493427</v>
      </c>
      <c r="F1411" s="19" t="n">
        <f aca="false">IF(D1411&lt;(Assumptions!$E$7-Assumptions!$D$7)/(Assumptions!$F$7-Assumptions!$D$7),Assumptions!$D$7+SQRT(D1411*(Assumptions!$F$7-Assumptions!$D$7)*(Assumptions!$E$7-Assumptions!$D$7)),Assumptions!$F$7-SQRT((1-D1411)*(Assumptions!$F$7-Assumptions!$D$7)*(Assumptions!$F$7-Assumptions!$E$7)))</f>
        <v>0.42331685122691</v>
      </c>
      <c r="G1411" s="19" t="n">
        <f aca="false">MIN(Assumptions!$D$24,MAX(Assumptions!$D$23,Assumptions!$D$8+Assumptions!$E$8*'Random Draws'!E1411))</f>
        <v>0.090868420775085</v>
      </c>
      <c r="H1411" s="19" t="n">
        <f aca="false">IF('Random Draws'!F1411&lt;(Assumptions!$E$9-Assumptions!$D$9)/(Assumptions!$F$9-Assumptions!$D$9),Assumptions!$D$9+SQRT('Random Draws'!F1411*(Assumptions!$F$9-Assumptions!$D$9)*(Assumptions!$E$9-Assumptions!$D$9)),Assumptions!$F$9-SQRT((1-'Random Draws'!F1411)*(Assumptions!$F$9-Assumptions!$D$9)*(Assumptions!$F$9-Assumptions!$E$9)))</f>
        <v>0.317956081490713</v>
      </c>
      <c r="I1411" s="19" t="n">
        <f aca="false">IF('Random Draws'!G1411&lt;(Assumptions!$E$10-Assumptions!$D$10)/(Assumptions!$F$10-Assumptions!$D$10),Assumptions!$D$10+SQRT('Random Draws'!G1411*(Assumptions!$F$10-Assumptions!$D$10)*(Assumptions!$E$10-Assumptions!$D$10)),Assumptions!$F$10-SQRT((1-'Random Draws'!G1411)*(Assumptions!$F$10-Assumptions!$D$10)*(Assumptions!$F$10-Assumptions!$E$10)))</f>
        <v>0.0193748452969022</v>
      </c>
      <c r="J1411" s="19" t="n">
        <f aca="false">IF('Random Draws'!H1411&lt;(Assumptions!$E$11-Assumptions!$D$11)/(Assumptions!$F$11-Assumptions!$D$11),Assumptions!$D$11+SQRT('Random Draws'!H1411*(Assumptions!$F$11-Assumptions!$D$11)*(Assumptions!$E$11-Assumptions!$D$11)),Assumptions!$F$11-SQRT((1-'Random Draws'!H1411)*(Assumptions!$F$11-Assumptions!$D$11)*(Assumptions!$F$11-Assumptions!$E$11)))</f>
        <v>0.169041607784684</v>
      </c>
      <c r="K1411" s="19" t="n">
        <f aca="false">MAX(G1411,I1411+Assumptions!$D$21)</f>
        <v>0.090868420775085</v>
      </c>
      <c r="L1411" s="28" t="n">
        <f aca="false">(F1411-Assumptions!$D$15)*(1-H1411)+Assumptions!$D$15-J1411</f>
        <v>0.161013366790924</v>
      </c>
      <c r="M1411" s="21" t="n">
        <f aca="false">Assumptions!$D$14*(1+E1411)^1*L1411-Assumptions!$D$14*(1+E1411)^0*E1411*Assumptions!$D$16</f>
        <v>25.5972592224843</v>
      </c>
      <c r="N1411" s="21" t="n">
        <f aca="false">Assumptions!$D$14*(1+E1411)^2*L1411-Assumptions!$D$14*(1+E1411)^1*E1411*Assumptions!$D$16</f>
        <v>28.6294347435283</v>
      </c>
      <c r="O1411" s="21" t="n">
        <f aca="false">Assumptions!$D$14*(1+E1411)^3*L1411-Assumptions!$D$14*(1+E1411)^2*E1411*Assumptions!$D$16</f>
        <v>32.0207927969875</v>
      </c>
      <c r="P1411" s="21" t="n">
        <f aca="false">Assumptions!$D$14*(1+E1411)^4*L1411-Assumptions!$D$14*(1+E1411)^3*E1411*Assumptions!$D$16</f>
        <v>35.8138810819303</v>
      </c>
      <c r="Q1411" s="21" t="n">
        <f aca="false">Assumptions!$D$14*(1+E1411)^5*L1411-Assumptions!$D$14*(1+E1411)^4*E1411*Assumptions!$D$16</f>
        <v>40.0562873718515</v>
      </c>
      <c r="R1411" s="21" t="n">
        <f aca="false">M1411/(1+K1411)+N1411/(1+K1411)^2+O1411/(1+K1411)^3+P1411/(1+K1411)^4+Q1411/(1+K1411)^5</f>
        <v>123.411562840831</v>
      </c>
      <c r="S1411" s="21" t="n">
        <f aca="false">Q1411*(1+I1411)/(K1411-I1411)</f>
        <v>571.133440588798</v>
      </c>
      <c r="T1411" s="21" t="n">
        <f aca="false">R1411+S1411/(1+K1411)^5</f>
        <v>493.133943685134</v>
      </c>
      <c r="U1411" s="8" t="n">
        <f aca="false">(T1411-Assumptions!$D$17)/Assumptions!$D$18</f>
        <v>12.3253577474054</v>
      </c>
    </row>
    <row r="1412" customFormat="false" ht="15" hidden="false" customHeight="false" outlineLevel="0" collapsed="false">
      <c r="B1412" s="2" t="n">
        <v>1407</v>
      </c>
      <c r="C1412" s="27" t="n">
        <f aca="false">NORMSDIST('Random Draws'!C1412)</f>
        <v>0.985924087665561</v>
      </c>
      <c r="D1412" s="27" t="n">
        <f aca="false">NORMSDIST(Assumptions!$D$22*'Random Draws'!C1412+SQRT(1-Assumptions!$D$22^2)*'Random Draws'!D1412)</f>
        <v>0.743849873648007</v>
      </c>
      <c r="E1412" s="19" t="n">
        <f aca="false">IF(C1412&lt;(Assumptions!$E$6-Assumptions!$D$6)/(Assumptions!$F$6-Assumptions!$D$6),Assumptions!$D$6+SQRT(C1412*(Assumptions!$F$6-Assumptions!$D$6)*(Assumptions!$E$6-Assumptions!$D$6)),Assumptions!$F$6-SQRT((1-C1412)*(Assumptions!$F$6-Assumptions!$D$6)*(Assumptions!$F$6-Assumptions!$E$6)))</f>
        <v>0.131610747251859</v>
      </c>
      <c r="F1412" s="19" t="n">
        <f aca="false">IF(D1412&lt;(Assumptions!$E$7-Assumptions!$D$7)/(Assumptions!$F$7-Assumptions!$D$7),Assumptions!$D$7+SQRT(D1412*(Assumptions!$F$7-Assumptions!$D$7)*(Assumptions!$E$7-Assumptions!$D$7)),Assumptions!$F$7-SQRT((1-D1412)*(Assumptions!$F$7-Assumptions!$D$7)*(Assumptions!$F$7-Assumptions!$E$7)))</f>
        <v>0.427990618478203</v>
      </c>
      <c r="G1412" s="19" t="n">
        <f aca="false">MIN(Assumptions!$D$24,MAX(Assumptions!$D$23,Assumptions!$D$8+Assumptions!$E$8*'Random Draws'!E1412))</f>
        <v>0.085784720682922</v>
      </c>
      <c r="H1412" s="19" t="n">
        <f aca="false">IF('Random Draws'!F1412&lt;(Assumptions!$E$9-Assumptions!$D$9)/(Assumptions!$F$9-Assumptions!$D$9),Assumptions!$D$9+SQRT('Random Draws'!F1412*(Assumptions!$F$9-Assumptions!$D$9)*(Assumptions!$E$9-Assumptions!$D$9)),Assumptions!$F$9-SQRT((1-'Random Draws'!F1412)*(Assumptions!$F$9-Assumptions!$D$9)*(Assumptions!$F$9-Assumptions!$E$9)))</f>
        <v>0.327482033588374</v>
      </c>
      <c r="I1412" s="19" t="n">
        <f aca="false">IF('Random Draws'!G1412&lt;(Assumptions!$E$10-Assumptions!$D$10)/(Assumptions!$F$10-Assumptions!$D$10),Assumptions!$D$10+SQRT('Random Draws'!G1412*(Assumptions!$F$10-Assumptions!$D$10)*(Assumptions!$E$10-Assumptions!$D$10)),Assumptions!$F$10-SQRT((1-'Random Draws'!G1412)*(Assumptions!$F$10-Assumptions!$D$10)*(Assumptions!$F$10-Assumptions!$E$10)))</f>
        <v>0.0209005811689059</v>
      </c>
      <c r="J1412" s="19" t="n">
        <f aca="false">IF('Random Draws'!H1412&lt;(Assumptions!$E$11-Assumptions!$D$11)/(Assumptions!$F$11-Assumptions!$D$11),Assumptions!$D$11+SQRT('Random Draws'!H1412*(Assumptions!$F$11-Assumptions!$D$11)*(Assumptions!$E$11-Assumptions!$D$11)),Assumptions!$F$11-SQRT((1-'Random Draws'!H1412)*(Assumptions!$F$11-Assumptions!$D$11)*(Assumptions!$F$11-Assumptions!$E$11)))</f>
        <v>0.158123490171809</v>
      </c>
      <c r="K1412" s="19" t="n">
        <f aca="false">MAX(G1412,I1412+Assumptions!$D$21)</f>
        <v>0.085784720682922</v>
      </c>
      <c r="L1412" s="28" t="n">
        <f aca="false">(F1412-Assumptions!$D$15)*(1-H1412)+Assumptions!$D$15-J1412</f>
        <v>0.172280554576895</v>
      </c>
      <c r="M1412" s="21" t="n">
        <f aca="false">Assumptions!$D$14*(1+E1412)^1*L1412-Assumptions!$D$14*(1+E1412)^0*E1412*Assumptions!$D$16</f>
        <v>27.6958996792045</v>
      </c>
      <c r="N1412" s="21" t="n">
        <f aca="false">Assumptions!$D$14*(1+E1412)^2*L1412-Assumptions!$D$14*(1+E1412)^1*E1412*Assumptions!$D$16</f>
        <v>31.3409777317971</v>
      </c>
      <c r="O1412" s="21" t="n">
        <f aca="false">Assumptions!$D$14*(1+E1412)^3*L1412-Assumptions!$D$14*(1+E1412)^2*E1412*Assumptions!$D$16</f>
        <v>35.4657872306828</v>
      </c>
      <c r="P1412" s="21" t="n">
        <f aca="false">Assumptions!$D$14*(1+E1412)^4*L1412-Assumptions!$D$14*(1+E1412)^3*E1412*Assumptions!$D$16</f>
        <v>40.1334659899884</v>
      </c>
      <c r="Q1412" s="21" t="n">
        <f aca="false">Assumptions!$D$14*(1+E1412)^5*L1412-Assumptions!$D$14*(1+E1412)^4*E1412*Assumptions!$D$16</f>
        <v>45.4154614387378</v>
      </c>
      <c r="R1412" s="21" t="n">
        <f aca="false">M1412/(1+K1412)+N1412/(1+K1412)^2+O1412/(1+K1412)^3+P1412/(1+K1412)^4+Q1412/(1+K1412)^5</f>
        <v>138.76832010706</v>
      </c>
      <c r="S1412" s="21" t="n">
        <f aca="false">Q1412*(1+I1412)/(K1412-I1412)</f>
        <v>714.576340599321</v>
      </c>
      <c r="T1412" s="21" t="n">
        <f aca="false">R1412+S1412/(1+K1412)^5</f>
        <v>612.279244631986</v>
      </c>
      <c r="U1412" s="8" t="n">
        <f aca="false">(T1412-Assumptions!$D$17)/Assumptions!$D$18</f>
        <v>17.0911697852794</v>
      </c>
    </row>
    <row r="1413" customFormat="false" ht="15" hidden="false" customHeight="false" outlineLevel="0" collapsed="false">
      <c r="B1413" s="2" t="n">
        <v>1408</v>
      </c>
      <c r="C1413" s="27" t="n">
        <f aca="false">NORMSDIST('Random Draws'!C1413)</f>
        <v>0.779758735361304</v>
      </c>
      <c r="D1413" s="27" t="n">
        <f aca="false">NORMSDIST(Assumptions!$D$22*'Random Draws'!C1413+SQRT(1-Assumptions!$D$22^2)*'Random Draws'!D1413)</f>
        <v>0.745001234289513</v>
      </c>
      <c r="E1413" s="19" t="n">
        <f aca="false">IF(C1413&lt;(Assumptions!$E$6-Assumptions!$D$6)/(Assumptions!$F$6-Assumptions!$D$6),Assumptions!$D$6+SQRT(C1413*(Assumptions!$F$6-Assumptions!$D$6)*(Assumptions!$E$6-Assumptions!$D$6)),Assumptions!$F$6-SQRT((1-C1413)*(Assumptions!$F$6-Assumptions!$D$6)*(Assumptions!$F$6-Assumptions!$E$6)))</f>
        <v>0.106815571073266</v>
      </c>
      <c r="F1413" s="19" t="n">
        <f aca="false">IF(D1413&lt;(Assumptions!$E$7-Assumptions!$D$7)/(Assumptions!$F$7-Assumptions!$D$7),Assumptions!$D$7+SQRT(D1413*(Assumptions!$F$7-Assumptions!$D$7)*(Assumptions!$E$7-Assumptions!$D$7)),Assumptions!$F$7-SQRT((1-D1413)*(Assumptions!$F$7-Assumptions!$D$7)*(Assumptions!$F$7-Assumptions!$E$7)))</f>
        <v>0.428062638448958</v>
      </c>
      <c r="G1413" s="19" t="n">
        <f aca="false">MIN(Assumptions!$D$24,MAX(Assumptions!$D$23,Assumptions!$D$8+Assumptions!$E$8*'Random Draws'!E1413))</f>
        <v>0.072305204987353</v>
      </c>
      <c r="H1413" s="19" t="n">
        <f aca="false">IF('Random Draws'!F1413&lt;(Assumptions!$E$9-Assumptions!$D$9)/(Assumptions!$F$9-Assumptions!$D$9),Assumptions!$D$9+SQRT('Random Draws'!F1413*(Assumptions!$F$9-Assumptions!$D$9)*(Assumptions!$E$9-Assumptions!$D$9)),Assumptions!$F$9-SQRT((1-'Random Draws'!F1413)*(Assumptions!$F$9-Assumptions!$D$9)*(Assumptions!$F$9-Assumptions!$E$9)))</f>
        <v>0.258712618288513</v>
      </c>
      <c r="I1413" s="19" t="n">
        <f aca="false">IF('Random Draws'!G1413&lt;(Assumptions!$E$10-Assumptions!$D$10)/(Assumptions!$F$10-Assumptions!$D$10),Assumptions!$D$10+SQRT('Random Draws'!G1413*(Assumptions!$F$10-Assumptions!$D$10)*(Assumptions!$E$10-Assumptions!$D$10)),Assumptions!$F$10-SQRT((1-'Random Draws'!G1413)*(Assumptions!$F$10-Assumptions!$D$10)*(Assumptions!$F$10-Assumptions!$E$10)))</f>
        <v>0.0213301530796223</v>
      </c>
      <c r="J1413" s="19" t="n">
        <f aca="false">IF('Random Draws'!H1413&lt;(Assumptions!$E$11-Assumptions!$D$11)/(Assumptions!$F$11-Assumptions!$D$11),Assumptions!$D$11+SQRT('Random Draws'!H1413*(Assumptions!$F$11-Assumptions!$D$11)*(Assumptions!$E$11-Assumptions!$D$11)),Assumptions!$F$11-SQRT((1-'Random Draws'!H1413)*(Assumptions!$F$11-Assumptions!$D$11)*(Assumptions!$F$11-Assumptions!$E$11)))</f>
        <v>0.169073878964563</v>
      </c>
      <c r="K1413" s="19" t="n">
        <f aca="false">MAX(G1413,I1413+Assumptions!$D$21)</f>
        <v>0.072305204987353</v>
      </c>
      <c r="L1413" s="28" t="n">
        <f aca="false">(F1413-Assumptions!$D$15)*(1-H1413)+Assumptions!$D$15-J1413</f>
        <v>0.181876193877283</v>
      </c>
      <c r="M1413" s="21" t="n">
        <f aca="false">Assumptions!$D$14*(1+E1413)^1*L1413-Assumptions!$D$14*(1+E1413)^0*E1413*Assumptions!$D$16</f>
        <v>28.7243457575143</v>
      </c>
      <c r="N1413" s="21" t="n">
        <f aca="false">Assumptions!$D$14*(1+E1413)^2*L1413-Assumptions!$D$14*(1+E1413)^1*E1413*Assumptions!$D$16</f>
        <v>31.7925531533091</v>
      </c>
      <c r="O1413" s="21" t="n">
        <f aca="false">Assumptions!$D$14*(1+E1413)^3*L1413-Assumptions!$D$14*(1+E1413)^2*E1413*Assumptions!$D$16</f>
        <v>35.188492874257</v>
      </c>
      <c r="P1413" s="21" t="n">
        <f aca="false">Assumptions!$D$14*(1+E1413)^4*L1413-Assumptions!$D$14*(1+E1413)^3*E1413*Assumptions!$D$16</f>
        <v>38.9471718358283</v>
      </c>
      <c r="Q1413" s="21" t="n">
        <f aca="false">Assumptions!$D$14*(1+E1413)^5*L1413-Assumptions!$D$14*(1+E1413)^4*E1413*Assumptions!$D$16</f>
        <v>43.1073362371609</v>
      </c>
      <c r="R1413" s="21" t="n">
        <f aca="false">M1413/(1+K1413)+N1413/(1+K1413)^2+O1413/(1+K1413)^3+P1413/(1+K1413)^4+Q1413/(1+K1413)^5</f>
        <v>142.840413890338</v>
      </c>
      <c r="S1413" s="21" t="n">
        <f aca="false">Q1413*(1+I1413)/(K1413-I1413)</f>
        <v>863.693525955534</v>
      </c>
      <c r="T1413" s="21" t="n">
        <f aca="false">R1413+S1413/(1+K1413)^5</f>
        <v>752.051213984381</v>
      </c>
      <c r="U1413" s="8" t="n">
        <f aca="false">(T1413-Assumptions!$D$17)/Assumptions!$D$18</f>
        <v>22.6820485593752</v>
      </c>
    </row>
    <row r="1414" customFormat="false" ht="15" hidden="false" customHeight="false" outlineLevel="0" collapsed="false">
      <c r="B1414" s="2" t="n">
        <v>1409</v>
      </c>
      <c r="C1414" s="27" t="n">
        <f aca="false">NORMSDIST('Random Draws'!C1414)</f>
        <v>0.943350220490872</v>
      </c>
      <c r="D1414" s="27" t="n">
        <f aca="false">NORMSDIST(Assumptions!$D$22*'Random Draws'!C1414+SQRT(1-Assumptions!$D$22^2)*'Random Draws'!D1414)</f>
        <v>0.722449723846903</v>
      </c>
      <c r="E1414" s="19" t="n">
        <f aca="false">IF(C1414&lt;(Assumptions!$E$6-Assumptions!$D$6)/(Assumptions!$F$6-Assumptions!$D$6),Assumptions!$D$6+SQRT(C1414*(Assumptions!$F$6-Assumptions!$D$6)*(Assumptions!$E$6-Assumptions!$D$6)),Assumptions!$F$6-SQRT((1-C1414)*(Assumptions!$F$6-Assumptions!$D$6)*(Assumptions!$F$6-Assumptions!$E$6)))</f>
        <v>0.123170000072916</v>
      </c>
      <c r="F1414" s="19" t="n">
        <f aca="false">IF(D1414&lt;(Assumptions!$E$7-Assumptions!$D$7)/(Assumptions!$F$7-Assumptions!$D$7),Assumptions!$D$7+SQRT(D1414*(Assumptions!$F$7-Assumptions!$D$7)*(Assumptions!$E$7-Assumptions!$D$7)),Assumptions!$F$7-SQRT((1-D1414)*(Assumptions!$F$7-Assumptions!$D$7)*(Assumptions!$F$7-Assumptions!$E$7)))</f>
        <v>0.42668031956017</v>
      </c>
      <c r="G1414" s="19" t="n">
        <f aca="false">MIN(Assumptions!$D$24,MAX(Assumptions!$D$23,Assumptions!$D$8+Assumptions!$E$8*'Random Draws'!E1414))</f>
        <v>0.077766354113511</v>
      </c>
      <c r="H1414" s="19" t="n">
        <f aca="false">IF('Random Draws'!F1414&lt;(Assumptions!$E$9-Assumptions!$D$9)/(Assumptions!$F$9-Assumptions!$D$9),Assumptions!$D$9+SQRT('Random Draws'!F1414*(Assumptions!$F$9-Assumptions!$D$9)*(Assumptions!$E$9-Assumptions!$D$9)),Assumptions!$F$9-SQRT((1-'Random Draws'!F1414)*(Assumptions!$F$9-Assumptions!$D$9)*(Assumptions!$F$9-Assumptions!$E$9)))</f>
        <v>0.258691467785452</v>
      </c>
      <c r="I1414" s="19" t="n">
        <f aca="false">IF('Random Draws'!G1414&lt;(Assumptions!$E$10-Assumptions!$D$10)/(Assumptions!$F$10-Assumptions!$D$10),Assumptions!$D$10+SQRT('Random Draws'!G1414*(Assumptions!$F$10-Assumptions!$D$10)*(Assumptions!$E$10-Assumptions!$D$10)),Assumptions!$F$10-SQRT((1-'Random Draws'!G1414)*(Assumptions!$F$10-Assumptions!$D$10)*(Assumptions!$F$10-Assumptions!$E$10)))</f>
        <v>0.0189220800583202</v>
      </c>
      <c r="J1414" s="19" t="n">
        <f aca="false">IF('Random Draws'!H1414&lt;(Assumptions!$E$11-Assumptions!$D$11)/(Assumptions!$F$11-Assumptions!$D$11),Assumptions!$D$11+SQRT('Random Draws'!H1414*(Assumptions!$F$11-Assumptions!$D$11)*(Assumptions!$E$11-Assumptions!$D$11)),Assumptions!$F$11-SQRT((1-'Random Draws'!H1414)*(Assumptions!$F$11-Assumptions!$D$11)*(Assumptions!$F$11-Assumptions!$E$11)))</f>
        <v>0.202123240882643</v>
      </c>
      <c r="K1414" s="19" t="n">
        <f aca="false">MAX(G1414,I1414+Assumptions!$D$21)</f>
        <v>0.077766354113511</v>
      </c>
      <c r="L1414" s="28" t="n">
        <f aca="false">(F1414-Assumptions!$D$15)*(1-H1414)+Assumptions!$D$15-J1414</f>
        <v>0.147808411347449</v>
      </c>
      <c r="M1414" s="21" t="n">
        <f aca="false">Assumptions!$D$14*(1+E1414)^1*L1414-Assumptions!$D$14*(1+E1414)^0*E1414*Assumptions!$D$16</f>
        <v>23.5362366403472</v>
      </c>
      <c r="N1414" s="21" t="n">
        <f aca="false">Assumptions!$D$14*(1+E1414)^2*L1414-Assumptions!$D$14*(1+E1414)^1*E1414*Assumptions!$D$16</f>
        <v>26.435194909055</v>
      </c>
      <c r="O1414" s="21" t="n">
        <f aca="false">Assumptions!$D$14*(1+E1414)^3*L1414-Assumptions!$D$14*(1+E1414)^2*E1414*Assumptions!$D$16</f>
        <v>29.6912178679308</v>
      </c>
      <c r="P1414" s="21" t="n">
        <f aca="false">Assumptions!$D$14*(1+E1414)^4*L1414-Assumptions!$D$14*(1+E1414)^3*E1414*Assumptions!$D$16</f>
        <v>33.3482851748888</v>
      </c>
      <c r="Q1414" s="21" t="n">
        <f aca="false">Assumptions!$D$14*(1+E1414)^5*L1414-Assumptions!$D$14*(1+E1414)^4*E1414*Assumptions!$D$16</f>
        <v>37.4557934623115</v>
      </c>
      <c r="R1414" s="21" t="n">
        <f aca="false">M1414/(1+K1414)+N1414/(1+K1414)^2+O1414/(1+K1414)^3+P1414/(1+K1414)^4+Q1414/(1+K1414)^5</f>
        <v>118.785484004769</v>
      </c>
      <c r="S1414" s="21" t="n">
        <f aca="false">Q1414*(1+I1414)/(K1414-I1414)</f>
        <v>648.568371309301</v>
      </c>
      <c r="T1414" s="21" t="n">
        <f aca="false">R1414+S1414/(1+K1414)^5</f>
        <v>564.783223639911</v>
      </c>
      <c r="U1414" s="8" t="n">
        <f aca="false">(T1414-Assumptions!$D$17)/Assumptions!$D$18</f>
        <v>15.1913289455964</v>
      </c>
    </row>
    <row r="1415" customFormat="false" ht="15" hidden="false" customHeight="false" outlineLevel="0" collapsed="false">
      <c r="B1415" s="2" t="n">
        <v>1410</v>
      </c>
      <c r="C1415" s="27" t="n">
        <f aca="false">NORMSDIST('Random Draws'!C1415)</f>
        <v>0.559767048942093</v>
      </c>
      <c r="D1415" s="27" t="n">
        <f aca="false">NORMSDIST(Assumptions!$D$22*'Random Draws'!C1415+SQRT(1-Assumptions!$D$22^2)*'Random Draws'!D1415)</f>
        <v>0.929811534230108</v>
      </c>
      <c r="E1415" s="19" t="n">
        <f aca="false">IF(C1415&lt;(Assumptions!$E$6-Assumptions!$D$6)/(Assumptions!$F$6-Assumptions!$D$6),Assumptions!$D$6+SQRT(C1415*(Assumptions!$F$6-Assumptions!$D$6)*(Assumptions!$E$6-Assumptions!$D$6)),Assumptions!$F$6-SQRT((1-C1415)*(Assumptions!$F$6-Assumptions!$D$6)*(Assumptions!$F$6-Assumptions!$E$6)))</f>
        <v>0.0930834277116333</v>
      </c>
      <c r="F1415" s="19" t="n">
        <f aca="false">IF(D1415&lt;(Assumptions!$E$7-Assumptions!$D$7)/(Assumptions!$F$7-Assumptions!$D$7),Assumptions!$D$7+SQRT(D1415*(Assumptions!$F$7-Assumptions!$D$7)*(Assumptions!$E$7-Assumptions!$D$7)),Assumptions!$F$7-SQRT((1-D1415)*(Assumptions!$F$7-Assumptions!$D$7)*(Assumptions!$F$7-Assumptions!$E$7)))</f>
        <v>0.443244288642986</v>
      </c>
      <c r="G1415" s="19" t="n">
        <f aca="false">MIN(Assumptions!$D$24,MAX(Assumptions!$D$23,Assumptions!$D$8+Assumptions!$E$8*'Random Draws'!E1415))</f>
        <v>0.090465296587168</v>
      </c>
      <c r="H1415" s="19" t="n">
        <f aca="false">IF('Random Draws'!F1415&lt;(Assumptions!$E$9-Assumptions!$D$9)/(Assumptions!$F$9-Assumptions!$D$9),Assumptions!$D$9+SQRT('Random Draws'!F1415*(Assumptions!$F$9-Assumptions!$D$9)*(Assumptions!$E$9-Assumptions!$D$9)),Assumptions!$F$9-SQRT((1-'Random Draws'!F1415)*(Assumptions!$F$9-Assumptions!$D$9)*(Assumptions!$F$9-Assumptions!$E$9)))</f>
        <v>0.250963109061831</v>
      </c>
      <c r="I1415" s="19" t="n">
        <f aca="false">IF('Random Draws'!G1415&lt;(Assumptions!$E$10-Assumptions!$D$10)/(Assumptions!$F$10-Assumptions!$D$10),Assumptions!$D$10+SQRT('Random Draws'!G1415*(Assumptions!$F$10-Assumptions!$D$10)*(Assumptions!$E$10-Assumptions!$D$10)),Assumptions!$F$10-SQRT((1-'Random Draws'!G1415)*(Assumptions!$F$10-Assumptions!$D$10)*(Assumptions!$F$10-Assumptions!$E$10)))</f>
        <v>0.021870814076219</v>
      </c>
      <c r="J1415" s="19" t="n">
        <f aca="false">IF('Random Draws'!H1415&lt;(Assumptions!$E$11-Assumptions!$D$11)/(Assumptions!$F$11-Assumptions!$D$11),Assumptions!$D$11+SQRT('Random Draws'!H1415*(Assumptions!$F$11-Assumptions!$D$11)*(Assumptions!$E$11-Assumptions!$D$11)),Assumptions!$F$11-SQRT((1-'Random Draws'!H1415)*(Assumptions!$F$11-Assumptions!$D$11)*(Assumptions!$F$11-Assumptions!$E$11)))</f>
        <v>0.153290483811264</v>
      </c>
      <c r="K1415" s="19" t="n">
        <f aca="false">MAX(G1415,I1415+Assumptions!$D$21)</f>
        <v>0.090465296587168</v>
      </c>
      <c r="L1415" s="28" t="n">
        <f aca="false">(F1415-Assumptions!$D$15)*(1-H1415)+Assumptions!$D$15-J1415</f>
        <v>0.211341044258017</v>
      </c>
      <c r="M1415" s="21" t="n">
        <f aca="false">Assumptions!$D$14*(1+E1415)^1*L1415-Assumptions!$D$14*(1+E1415)^0*E1415*Assumptions!$D$16</f>
        <v>33.0920290851423</v>
      </c>
      <c r="N1415" s="21" t="n">
        <f aca="false">Assumptions!$D$14*(1+E1415)^2*L1415-Assumptions!$D$14*(1+E1415)^1*E1415*Assumptions!$D$16</f>
        <v>36.1723485823204</v>
      </c>
      <c r="O1415" s="21" t="n">
        <f aca="false">Assumptions!$D$14*(1+E1415)^3*L1415-Assumptions!$D$14*(1+E1415)^2*E1415*Assumptions!$D$16</f>
        <v>39.5393947767428</v>
      </c>
      <c r="P1415" s="21" t="n">
        <f aca="false">Assumptions!$D$14*(1+E1415)^4*L1415-Assumptions!$D$14*(1+E1415)^3*E1415*Assumptions!$D$16</f>
        <v>43.2198571722054</v>
      </c>
      <c r="Q1415" s="21" t="n">
        <f aca="false">Assumptions!$D$14*(1+E1415)^5*L1415-Assumptions!$D$14*(1+E1415)^4*E1415*Assumptions!$D$16</f>
        <v>47.2429096230015</v>
      </c>
      <c r="R1415" s="21" t="n">
        <f aca="false">M1415/(1+K1415)+N1415/(1+K1415)^2+O1415/(1+K1415)^3+P1415/(1+K1415)^4+Q1415/(1+K1415)^5</f>
        <v>152.463881569443</v>
      </c>
      <c r="S1415" s="21" t="n">
        <f aca="false">Q1415*(1+I1415)/(K1415-I1415)</f>
        <v>703.790578317725</v>
      </c>
      <c r="T1415" s="21" t="n">
        <f aca="false">R1415+S1415/(1+K1415)^5</f>
        <v>608.904414494821</v>
      </c>
      <c r="U1415" s="8" t="n">
        <f aca="false">(T1415-Assumptions!$D$17)/Assumptions!$D$18</f>
        <v>16.9561765797928</v>
      </c>
    </row>
    <row r="1416" customFormat="false" ht="15" hidden="false" customHeight="false" outlineLevel="0" collapsed="false">
      <c r="B1416" s="2" t="n">
        <v>1411</v>
      </c>
      <c r="C1416" s="27" t="n">
        <f aca="false">NORMSDIST('Random Draws'!C1416)</f>
        <v>0.137530823694695</v>
      </c>
      <c r="D1416" s="27" t="n">
        <f aca="false">NORMSDIST(Assumptions!$D$22*'Random Draws'!C1416+SQRT(1-Assumptions!$D$22^2)*'Random Draws'!D1416)</f>
        <v>0.233774337470062</v>
      </c>
      <c r="E1416" s="19" t="n">
        <f aca="false">IF(C1416&lt;(Assumptions!$E$6-Assumptions!$D$6)/(Assumptions!$F$6-Assumptions!$D$6),Assumptions!$D$6+SQRT(C1416*(Assumptions!$F$6-Assumptions!$D$6)*(Assumptions!$E$6-Assumptions!$D$6)),Assumptions!$F$6-SQRT((1-C1416)*(Assumptions!$F$6-Assumptions!$D$6)*(Assumptions!$F$6-Assumptions!$E$6)))</f>
        <v>0.0662231599635413</v>
      </c>
      <c r="F1416" s="19" t="n">
        <f aca="false">IF(D1416&lt;(Assumptions!$E$7-Assumptions!$D$7)/(Assumptions!$F$7-Assumptions!$D$7),Assumptions!$D$7+SQRT(D1416*(Assumptions!$F$7-Assumptions!$D$7)*(Assumptions!$E$7-Assumptions!$D$7)),Assumptions!$F$7-SQRT((1-D1416)*(Assumptions!$F$7-Assumptions!$D$7)*(Assumptions!$F$7-Assumptions!$E$7)))</f>
        <v>0.397451916170209</v>
      </c>
      <c r="G1416" s="19" t="n">
        <f aca="false">MIN(Assumptions!$D$24,MAX(Assumptions!$D$23,Assumptions!$D$8+Assumptions!$E$8*'Random Draws'!E1416))</f>
        <v>0.085184915728987</v>
      </c>
      <c r="H1416" s="19" t="n">
        <f aca="false">IF('Random Draws'!F1416&lt;(Assumptions!$E$9-Assumptions!$D$9)/(Assumptions!$F$9-Assumptions!$D$9),Assumptions!$D$9+SQRT('Random Draws'!F1416*(Assumptions!$F$9-Assumptions!$D$9)*(Assumptions!$E$9-Assumptions!$D$9)),Assumptions!$F$9-SQRT((1-'Random Draws'!F1416)*(Assumptions!$F$9-Assumptions!$D$9)*(Assumptions!$F$9-Assumptions!$E$9)))</f>
        <v>0.25059480891201</v>
      </c>
      <c r="I1416" s="19" t="n">
        <f aca="false">IF('Random Draws'!G1416&lt;(Assumptions!$E$10-Assumptions!$D$10)/(Assumptions!$F$10-Assumptions!$D$10),Assumptions!$D$10+SQRT('Random Draws'!G1416*(Assumptions!$F$10-Assumptions!$D$10)*(Assumptions!$E$10-Assumptions!$D$10)),Assumptions!$F$10-SQRT((1-'Random Draws'!G1416)*(Assumptions!$F$10-Assumptions!$D$10)*(Assumptions!$F$10-Assumptions!$E$10)))</f>
        <v>0.0210748255683197</v>
      </c>
      <c r="J1416" s="19" t="n">
        <f aca="false">IF('Random Draws'!H1416&lt;(Assumptions!$E$11-Assumptions!$D$11)/(Assumptions!$F$11-Assumptions!$D$11),Assumptions!$D$11+SQRT('Random Draws'!H1416*(Assumptions!$F$11-Assumptions!$D$11)*(Assumptions!$E$11-Assumptions!$D$11)),Assumptions!$F$11-SQRT((1-'Random Draws'!H1416)*(Assumptions!$F$11-Assumptions!$D$11)*(Assumptions!$F$11-Assumptions!$E$11)))</f>
        <v>0.155079082839265</v>
      </c>
      <c r="K1416" s="19" t="n">
        <f aca="false">MAX(G1416,I1416+Assumptions!$D$21)</f>
        <v>0.085184915728987</v>
      </c>
      <c r="L1416" s="28" t="n">
        <f aca="false">(F1416-Assumptions!$D$15)*(1-H1416)+Assumptions!$D$15-J1416</f>
        <v>0.17535077150512</v>
      </c>
      <c r="M1416" s="21" t="n">
        <f aca="false">Assumptions!$D$14*(1+E1416)^1*L1416-Assumptions!$D$14*(1+E1416)^0*E1416*Assumptions!$D$16</f>
        <v>26.8215720401125</v>
      </c>
      <c r="N1416" s="21" t="n">
        <f aca="false">Assumptions!$D$14*(1+E1416)^2*L1416-Assumptions!$D$14*(1+E1416)^1*E1416*Assumptions!$D$16</f>
        <v>28.5977812957985</v>
      </c>
      <c r="O1416" s="21" t="n">
        <f aca="false">Assumptions!$D$14*(1+E1416)^3*L1416-Assumptions!$D$14*(1+E1416)^2*E1416*Assumptions!$D$16</f>
        <v>30.4916167411526</v>
      </c>
      <c r="P1416" s="21" t="n">
        <f aca="false">Assumptions!$D$14*(1+E1416)^4*L1416-Assumptions!$D$14*(1+E1416)^3*E1416*Assumptions!$D$16</f>
        <v>32.5108679541489</v>
      </c>
      <c r="Q1416" s="21" t="n">
        <f aca="false">Assumptions!$D$14*(1+E1416)^5*L1416-Assumptions!$D$14*(1+E1416)^4*E1416*Assumptions!$D$16</f>
        <v>34.6638403632301</v>
      </c>
      <c r="R1416" s="21" t="n">
        <f aca="false">M1416/(1+K1416)+N1416/(1+K1416)^2+O1416/(1+K1416)^3+P1416/(1+K1416)^4+Q1416/(1+K1416)^5</f>
        <v>119.336735725286</v>
      </c>
      <c r="S1416" s="21" t="n">
        <f aca="false">Q1416*(1+I1416)/(K1416-I1416)</f>
        <v>552.087427481553</v>
      </c>
      <c r="T1416" s="21" t="n">
        <f aca="false">R1416+S1416/(1+K1416)^5</f>
        <v>486.187235787295</v>
      </c>
      <c r="U1416" s="8" t="n">
        <f aca="false">(T1416-Assumptions!$D$17)/Assumptions!$D$18</f>
        <v>12.0474894314918</v>
      </c>
    </row>
    <row r="1417" customFormat="false" ht="15" hidden="false" customHeight="false" outlineLevel="0" collapsed="false">
      <c r="B1417" s="2" t="n">
        <v>1412</v>
      </c>
      <c r="C1417" s="27" t="n">
        <f aca="false">NORMSDIST('Random Draws'!C1417)</f>
        <v>0.535162644878108</v>
      </c>
      <c r="D1417" s="27" t="n">
        <f aca="false">NORMSDIST(Assumptions!$D$22*'Random Draws'!C1417+SQRT(1-Assumptions!$D$22^2)*'Random Draws'!D1417)</f>
        <v>0.381817976684258</v>
      </c>
      <c r="E1417" s="19" t="n">
        <f aca="false">IF(C1417&lt;(Assumptions!$E$6-Assumptions!$D$6)/(Assumptions!$F$6-Assumptions!$D$6),Assumptions!$D$6+SQRT(C1417*(Assumptions!$F$6-Assumptions!$D$6)*(Assumptions!$E$6-Assumptions!$D$6)),Assumptions!$F$6-SQRT((1-C1417)*(Assumptions!$F$6-Assumptions!$D$6)*(Assumptions!$F$6-Assumptions!$E$6)))</f>
        <v>0.0917901796766524</v>
      </c>
      <c r="F1417" s="19" t="n">
        <f aca="false">IF(D1417&lt;(Assumptions!$E$7-Assumptions!$D$7)/(Assumptions!$F$7-Assumptions!$D$7),Assumptions!$D$7+SQRT(D1417*(Assumptions!$F$7-Assumptions!$D$7)*(Assumptions!$E$7-Assumptions!$D$7)),Assumptions!$F$7-SQRT((1-D1417)*(Assumptions!$F$7-Assumptions!$D$7)*(Assumptions!$F$7-Assumptions!$E$7)))</f>
        <v>0.407863429255597</v>
      </c>
      <c r="G1417" s="19" t="n">
        <f aca="false">MIN(Assumptions!$D$24,MAX(Assumptions!$D$23,Assumptions!$D$8+Assumptions!$E$8*'Random Draws'!E1417))</f>
        <v>0.078330452007178</v>
      </c>
      <c r="H1417" s="19" t="n">
        <f aca="false">IF('Random Draws'!F1417&lt;(Assumptions!$E$9-Assumptions!$D$9)/(Assumptions!$F$9-Assumptions!$D$9),Assumptions!$D$9+SQRT('Random Draws'!F1417*(Assumptions!$F$9-Assumptions!$D$9)*(Assumptions!$E$9-Assumptions!$D$9)),Assumptions!$F$9-SQRT((1-'Random Draws'!F1417)*(Assumptions!$F$9-Assumptions!$D$9)*(Assumptions!$F$9-Assumptions!$E$9)))</f>
        <v>0.283658057066302</v>
      </c>
      <c r="I1417" s="19" t="n">
        <f aca="false">IF('Random Draws'!G1417&lt;(Assumptions!$E$10-Assumptions!$D$10)/(Assumptions!$F$10-Assumptions!$D$10),Assumptions!$D$10+SQRT('Random Draws'!G1417*(Assumptions!$F$10-Assumptions!$D$10)*(Assumptions!$E$10-Assumptions!$D$10)),Assumptions!$F$10-SQRT((1-'Random Draws'!G1417)*(Assumptions!$F$10-Assumptions!$D$10)*(Assumptions!$F$10-Assumptions!$E$10)))</f>
        <v>0.0235708360755968</v>
      </c>
      <c r="J1417" s="19" t="n">
        <f aca="false">IF('Random Draws'!H1417&lt;(Assumptions!$E$11-Assumptions!$D$11)/(Assumptions!$F$11-Assumptions!$D$11),Assumptions!$D$11+SQRT('Random Draws'!H1417*(Assumptions!$F$11-Assumptions!$D$11)*(Assumptions!$E$11-Assumptions!$D$11)),Assumptions!$F$11-SQRT((1-'Random Draws'!H1417)*(Assumptions!$F$11-Assumptions!$D$11)*(Assumptions!$F$11-Assumptions!$E$11)))</f>
        <v>0.155144653917545</v>
      </c>
      <c r="K1417" s="19" t="n">
        <f aca="false">MAX(G1417,I1417+Assumptions!$D$21)</f>
        <v>0.078330452007178</v>
      </c>
      <c r="L1417" s="28" t="n">
        <f aca="false">(F1417-Assumptions!$D$15)*(1-H1417)+Assumptions!$D$15-J1417</f>
        <v>0.17390057486563</v>
      </c>
      <c r="M1417" s="21" t="n">
        <f aca="false">Assumptions!$D$14*(1+E1417)^1*L1417-Assumptions!$D$14*(1+E1417)^0*E1417*Assumptions!$D$16</f>
        <v>27.1308390007773</v>
      </c>
      <c r="N1417" s="21" t="n">
        <f aca="false">Assumptions!$D$14*(1+E1417)^2*L1417-Assumptions!$D$14*(1+E1417)^1*E1417*Assumptions!$D$16</f>
        <v>29.621183587437</v>
      </c>
      <c r="O1417" s="21" t="n">
        <f aca="false">Assumptions!$D$14*(1+E1417)^3*L1417-Assumptions!$D$14*(1+E1417)^2*E1417*Assumptions!$D$16</f>
        <v>32.340117351163</v>
      </c>
      <c r="P1417" s="21" t="n">
        <f aca="false">Assumptions!$D$14*(1+E1417)^4*L1417-Assumptions!$D$14*(1+E1417)^3*E1417*Assumptions!$D$16</f>
        <v>35.3086225335903</v>
      </c>
      <c r="Q1417" s="21" t="n">
        <f aca="false">Assumptions!$D$14*(1+E1417)^5*L1417-Assumptions!$D$14*(1+E1417)^4*E1417*Assumptions!$D$16</f>
        <v>38.5496073400836</v>
      </c>
      <c r="R1417" s="21" t="n">
        <f aca="false">M1417/(1+K1417)+N1417/(1+K1417)^2+O1417/(1+K1417)^3+P1417/(1+K1417)^4+Q1417/(1+K1417)^5</f>
        <v>128.980130595942</v>
      </c>
      <c r="S1417" s="21" t="n">
        <f aca="false">Q1417*(1+I1417)/(K1417-I1417)</f>
        <v>720.572143251991</v>
      </c>
      <c r="T1417" s="21" t="n">
        <f aca="false">R1417+S1417/(1+K1417)^5</f>
        <v>623.197630519706</v>
      </c>
      <c r="U1417" s="8" t="n">
        <f aca="false">(T1417-Assumptions!$D$17)/Assumptions!$D$18</f>
        <v>17.5279052207882</v>
      </c>
    </row>
    <row r="1418" customFormat="false" ht="15" hidden="false" customHeight="false" outlineLevel="0" collapsed="false">
      <c r="B1418" s="2" t="n">
        <v>1413</v>
      </c>
      <c r="C1418" s="27" t="n">
        <f aca="false">NORMSDIST('Random Draws'!C1418)</f>
        <v>0.268209265078932</v>
      </c>
      <c r="D1418" s="27" t="n">
        <f aca="false">NORMSDIST(Assumptions!$D$22*'Random Draws'!C1418+SQRT(1-Assumptions!$D$22^2)*'Random Draws'!D1418)</f>
        <v>0.0649462303518194</v>
      </c>
      <c r="E1418" s="19" t="n">
        <f aca="false">IF(C1418&lt;(Assumptions!$E$6-Assumptions!$D$6)/(Assumptions!$F$6-Assumptions!$D$6),Assumptions!$D$6+SQRT(C1418*(Assumptions!$F$6-Assumptions!$D$6)*(Assumptions!$E$6-Assumptions!$D$6)),Assumptions!$F$6-SQRT((1-C1418)*(Assumptions!$F$6-Assumptions!$D$6)*(Assumptions!$F$6-Assumptions!$E$6)))</f>
        <v>0.0766202993624391</v>
      </c>
      <c r="F1418" s="19" t="n">
        <f aca="false">IF(D1418&lt;(Assumptions!$E$7-Assumptions!$D$7)/(Assumptions!$F$7-Assumptions!$D$7),Assumptions!$D$7+SQRT(D1418*(Assumptions!$F$7-Assumptions!$D$7)*(Assumptions!$E$7-Assumptions!$D$7)),Assumptions!$F$7-SQRT((1-D1418)*(Assumptions!$F$7-Assumptions!$D$7)*(Assumptions!$F$7-Assumptions!$E$7)))</f>
        <v>0.379740247772278</v>
      </c>
      <c r="G1418" s="19" t="n">
        <f aca="false">MIN(Assumptions!$D$24,MAX(Assumptions!$D$23,Assumptions!$D$8+Assumptions!$E$8*'Random Draws'!E1418))</f>
        <v>0.076343472184185</v>
      </c>
      <c r="H1418" s="19" t="n">
        <f aca="false">IF('Random Draws'!F1418&lt;(Assumptions!$E$9-Assumptions!$D$9)/(Assumptions!$F$9-Assumptions!$D$9),Assumptions!$D$9+SQRT('Random Draws'!F1418*(Assumptions!$F$9-Assumptions!$D$9)*(Assumptions!$E$9-Assumptions!$D$9)),Assumptions!$F$9-SQRT((1-'Random Draws'!F1418)*(Assumptions!$F$9-Assumptions!$D$9)*(Assumptions!$F$9-Assumptions!$E$9)))</f>
        <v>0.253401491782671</v>
      </c>
      <c r="I1418" s="19" t="n">
        <f aca="false">IF('Random Draws'!G1418&lt;(Assumptions!$E$10-Assumptions!$D$10)/(Assumptions!$F$10-Assumptions!$D$10),Assumptions!$D$10+SQRT('Random Draws'!G1418*(Assumptions!$F$10-Assumptions!$D$10)*(Assumptions!$E$10-Assumptions!$D$10)),Assumptions!$F$10-SQRT((1-'Random Draws'!G1418)*(Assumptions!$F$10-Assumptions!$D$10)*(Assumptions!$F$10-Assumptions!$E$10)))</f>
        <v>0.0200124460408088</v>
      </c>
      <c r="J1418" s="19" t="n">
        <f aca="false">IF('Random Draws'!H1418&lt;(Assumptions!$E$11-Assumptions!$D$11)/(Assumptions!$F$11-Assumptions!$D$11),Assumptions!$D$11+SQRT('Random Draws'!H1418*(Assumptions!$F$11-Assumptions!$D$11)*(Assumptions!$E$11-Assumptions!$D$11)),Assumptions!$F$11-SQRT((1-'Random Draws'!H1418)*(Assumptions!$F$11-Assumptions!$D$11)*(Assumptions!$F$11-Assumptions!$E$11)))</f>
        <v>0.178299124082293</v>
      </c>
      <c r="K1418" s="19" t="n">
        <f aca="false">MAX(G1418,I1418+Assumptions!$D$21)</f>
        <v>0.076343472184185</v>
      </c>
      <c r="L1418" s="28" t="n">
        <f aca="false">(F1418-Assumptions!$D$15)*(1-H1418)+Assumptions!$D$15-J1418</f>
        <v>0.138156572346316</v>
      </c>
      <c r="M1418" s="21" t="n">
        <f aca="false">Assumptions!$D$14*(1+E1418)^1*L1418-Assumptions!$D$14*(1+E1418)^0*E1418*Assumptions!$D$16</f>
        <v>21.2343163881383</v>
      </c>
      <c r="N1418" s="21" t="n">
        <f aca="false">Assumptions!$D$14*(1+E1418)^2*L1418-Assumptions!$D$14*(1+E1418)^1*E1418*Assumptions!$D$16</f>
        <v>22.8612960665542</v>
      </c>
      <c r="O1418" s="21" t="n">
        <f aca="false">Assumptions!$D$14*(1+E1418)^3*L1418-Assumptions!$D$14*(1+E1418)^2*E1418*Assumptions!$D$16</f>
        <v>24.612935414987</v>
      </c>
      <c r="P1418" s="21" t="n">
        <f aca="false">Assumptions!$D$14*(1+E1418)^4*L1418-Assumptions!$D$14*(1+E1418)^3*E1418*Assumptions!$D$16</f>
        <v>26.4987858946717</v>
      </c>
      <c r="Q1418" s="21" t="n">
        <f aca="false">Assumptions!$D$14*(1+E1418)^5*L1418-Assumptions!$D$14*(1+E1418)^4*E1418*Assumptions!$D$16</f>
        <v>28.5291308026626</v>
      </c>
      <c r="R1418" s="21" t="n">
        <f aca="false">M1418/(1+K1418)+N1418/(1+K1418)^2+O1418/(1+K1418)^3+P1418/(1+K1418)^4+Q1418/(1+K1418)^5</f>
        <v>98.6917389714843</v>
      </c>
      <c r="S1418" s="21" t="n">
        <f aca="false">Q1418*(1+I1418)/(K1418-I1418)</f>
        <v>516.590420692413</v>
      </c>
      <c r="T1418" s="21" t="n">
        <f aca="false">R1418+S1418/(1+K1418)^5</f>
        <v>456.287154517288</v>
      </c>
      <c r="U1418" s="8" t="n">
        <f aca="false">(T1418-Assumptions!$D$17)/Assumptions!$D$18</f>
        <v>10.8514861806915</v>
      </c>
    </row>
    <row r="1419" customFormat="false" ht="15" hidden="false" customHeight="false" outlineLevel="0" collapsed="false">
      <c r="B1419" s="2" t="n">
        <v>1414</v>
      </c>
      <c r="C1419" s="27" t="n">
        <f aca="false">NORMSDIST('Random Draws'!C1419)</f>
        <v>0.567117668325981</v>
      </c>
      <c r="D1419" s="27" t="n">
        <f aca="false">NORMSDIST(Assumptions!$D$22*'Random Draws'!C1419+SQRT(1-Assumptions!$D$22^2)*'Random Draws'!D1419)</f>
        <v>0.123005766075453</v>
      </c>
      <c r="E1419" s="19" t="n">
        <f aca="false">IF(C1419&lt;(Assumptions!$E$6-Assumptions!$D$6)/(Assumptions!$F$6-Assumptions!$D$6),Assumptions!$D$6+SQRT(C1419*(Assumptions!$F$6-Assumptions!$D$6)*(Assumptions!$E$6-Assumptions!$D$6)),Assumptions!$F$6-SQRT((1-C1419)*(Assumptions!$F$6-Assumptions!$D$6)*(Assumptions!$F$6-Assumptions!$E$6)))</f>
        <v>0.0934767621680295</v>
      </c>
      <c r="F1419" s="19" t="n">
        <f aca="false">IF(D1419&lt;(Assumptions!$E$7-Assumptions!$D$7)/(Assumptions!$F$7-Assumptions!$D$7),Assumptions!$D$7+SQRT(D1419*(Assumptions!$F$7-Assumptions!$D$7)*(Assumptions!$E$7-Assumptions!$D$7)),Assumptions!$F$7-SQRT((1-D1419)*(Assumptions!$F$7-Assumptions!$D$7)*(Assumptions!$F$7-Assumptions!$E$7)))</f>
        <v>0.387166792163462</v>
      </c>
      <c r="G1419" s="19" t="n">
        <f aca="false">MIN(Assumptions!$D$24,MAX(Assumptions!$D$23,Assumptions!$D$8+Assumptions!$E$8*'Random Draws'!E1419))</f>
        <v>0.090279873501837</v>
      </c>
      <c r="H1419" s="19" t="n">
        <f aca="false">IF('Random Draws'!F1419&lt;(Assumptions!$E$9-Assumptions!$D$9)/(Assumptions!$F$9-Assumptions!$D$9),Assumptions!$D$9+SQRT('Random Draws'!F1419*(Assumptions!$F$9-Assumptions!$D$9)*(Assumptions!$E$9-Assumptions!$D$9)),Assumptions!$F$9-SQRT((1-'Random Draws'!F1419)*(Assumptions!$F$9-Assumptions!$D$9)*(Assumptions!$F$9-Assumptions!$E$9)))</f>
        <v>0.273184575537195</v>
      </c>
      <c r="I1419" s="19" t="n">
        <f aca="false">IF('Random Draws'!G1419&lt;(Assumptions!$E$10-Assumptions!$D$10)/(Assumptions!$F$10-Assumptions!$D$10),Assumptions!$D$10+SQRT('Random Draws'!G1419*(Assumptions!$F$10-Assumptions!$D$10)*(Assumptions!$E$10-Assumptions!$D$10)),Assumptions!$F$10-SQRT((1-'Random Draws'!G1419)*(Assumptions!$F$10-Assumptions!$D$10)*(Assumptions!$F$10-Assumptions!$E$10)))</f>
        <v>0.0127315458879863</v>
      </c>
      <c r="J1419" s="19" t="n">
        <f aca="false">IF('Random Draws'!H1419&lt;(Assumptions!$E$11-Assumptions!$D$11)/(Assumptions!$F$11-Assumptions!$D$11),Assumptions!$D$11+SQRT('Random Draws'!H1419*(Assumptions!$F$11-Assumptions!$D$11)*(Assumptions!$E$11-Assumptions!$D$11)),Assumptions!$F$11-SQRT((1-'Random Draws'!H1419)*(Assumptions!$F$11-Assumptions!$D$11)*(Assumptions!$F$11-Assumptions!$E$11)))</f>
        <v>0.187221074342468</v>
      </c>
      <c r="K1419" s="19" t="n">
        <f aca="false">MAX(G1419,I1419+Assumptions!$D$21)</f>
        <v>0.090279873501837</v>
      </c>
      <c r="L1419" s="28" t="n">
        <f aca="false">(F1419-Assumptions!$D$15)*(1-H1419)+Assumptions!$D$15-J1419</f>
        <v>0.129691716861556</v>
      </c>
      <c r="M1419" s="21" t="n">
        <f aca="false">Assumptions!$D$14*(1+E1419)^1*L1419-Assumptions!$D$14*(1+E1419)^0*E1419*Assumptions!$D$16</f>
        <v>20.1565334864682</v>
      </c>
      <c r="N1419" s="21" t="n">
        <f aca="false">Assumptions!$D$14*(1+E1419)^2*L1419-Assumptions!$D$14*(1+E1419)^1*E1419*Assumptions!$D$16</f>
        <v>22.0407009733147</v>
      </c>
      <c r="O1419" s="21" t="n">
        <f aca="false">Assumptions!$D$14*(1+E1419)^3*L1419-Assumptions!$D$14*(1+E1419)^2*E1419*Assumptions!$D$16</f>
        <v>24.1009943362139</v>
      </c>
      <c r="P1419" s="21" t="n">
        <f aca="false">Assumptions!$D$14*(1+E1419)^4*L1419-Assumptions!$D$14*(1+E1419)^3*E1419*Assumptions!$D$16</f>
        <v>26.3538772517932</v>
      </c>
      <c r="Q1419" s="21" t="n">
        <f aca="false">Assumptions!$D$14*(1+E1419)^5*L1419-Assumptions!$D$14*(1+E1419)^4*E1419*Assumptions!$D$16</f>
        <v>28.8173523678645</v>
      </c>
      <c r="R1419" s="21" t="n">
        <f aca="false">M1419/(1+K1419)+N1419/(1+K1419)^2+O1419/(1+K1419)^3+P1419/(1+K1419)^4+Q1419/(1+K1419)^5</f>
        <v>92.9811049036211</v>
      </c>
      <c r="S1419" s="21" t="n">
        <f aca="false">Q1419*(1+I1419)/(K1419-I1419)</f>
        <v>376.336185574862</v>
      </c>
      <c r="T1419" s="21" t="n">
        <f aca="false">R1419+S1419/(1+K1419)^5</f>
        <v>337.260031615754</v>
      </c>
      <c r="U1419" s="8" t="n">
        <f aca="false">(T1419-Assumptions!$D$17)/Assumptions!$D$18</f>
        <v>6.09040126463015</v>
      </c>
    </row>
    <row r="1420" customFormat="false" ht="15" hidden="false" customHeight="false" outlineLevel="0" collapsed="false">
      <c r="B1420" s="2" t="n">
        <v>1415</v>
      </c>
      <c r="C1420" s="27" t="n">
        <f aca="false">NORMSDIST('Random Draws'!C1420)</f>
        <v>0.440937072906367</v>
      </c>
      <c r="D1420" s="27" t="n">
        <f aca="false">NORMSDIST(Assumptions!$D$22*'Random Draws'!C1420+SQRT(1-Assumptions!$D$22^2)*'Random Draws'!D1420)</f>
        <v>0.247345087029875</v>
      </c>
      <c r="E1420" s="19" t="n">
        <f aca="false">IF(C1420&lt;(Assumptions!$E$6-Assumptions!$D$6)/(Assumptions!$F$6-Assumptions!$D$6),Assumptions!$D$6+SQRT(C1420*(Assumptions!$F$6-Assumptions!$D$6)*(Assumptions!$E$6-Assumptions!$D$6)),Assumptions!$F$6-SQRT((1-C1420)*(Assumptions!$F$6-Assumptions!$D$6)*(Assumptions!$F$6-Assumptions!$E$6)))</f>
        <v>0.0869540771875227</v>
      </c>
      <c r="F1420" s="19" t="n">
        <f aca="false">IF(D1420&lt;(Assumptions!$E$7-Assumptions!$D$7)/(Assumptions!$F$7-Assumptions!$D$7),Assumptions!$D$7+SQRT(D1420*(Assumptions!$F$7-Assumptions!$D$7)*(Assumptions!$E$7-Assumptions!$D$7)),Assumptions!$F$7-SQRT((1-D1420)*(Assumptions!$F$7-Assumptions!$D$7)*(Assumptions!$F$7-Assumptions!$E$7)))</f>
        <v>0.398523635889922</v>
      </c>
      <c r="G1420" s="19" t="n">
        <f aca="false">MIN(Assumptions!$D$24,MAX(Assumptions!$D$23,Assumptions!$D$8+Assumptions!$E$8*'Random Draws'!E1420))</f>
        <v>0.076685170458729</v>
      </c>
      <c r="H1420" s="19" t="n">
        <f aca="false">IF('Random Draws'!F1420&lt;(Assumptions!$E$9-Assumptions!$D$9)/(Assumptions!$F$9-Assumptions!$D$9),Assumptions!$D$9+SQRT('Random Draws'!F1420*(Assumptions!$F$9-Assumptions!$D$9)*(Assumptions!$E$9-Assumptions!$D$9)),Assumptions!$F$9-SQRT((1-'Random Draws'!F1420)*(Assumptions!$F$9-Assumptions!$D$9)*(Assumptions!$F$9-Assumptions!$E$9)))</f>
        <v>0.287905283005118</v>
      </c>
      <c r="I1420" s="19" t="n">
        <f aca="false">IF('Random Draws'!G1420&lt;(Assumptions!$E$10-Assumptions!$D$10)/(Assumptions!$F$10-Assumptions!$D$10),Assumptions!$D$10+SQRT('Random Draws'!G1420*(Assumptions!$F$10-Assumptions!$D$10)*(Assumptions!$E$10-Assumptions!$D$10)),Assumptions!$F$10-SQRT((1-'Random Draws'!G1420)*(Assumptions!$F$10-Assumptions!$D$10)*(Assumptions!$F$10-Assumptions!$E$10)))</f>
        <v>0.0256693513029922</v>
      </c>
      <c r="J1420" s="19" t="n">
        <f aca="false">IF('Random Draws'!H1420&lt;(Assumptions!$E$11-Assumptions!$D$11)/(Assumptions!$F$11-Assumptions!$D$11),Assumptions!$D$11+SQRT('Random Draws'!H1420*(Assumptions!$F$11-Assumptions!$D$11)*(Assumptions!$E$11-Assumptions!$D$11)),Assumptions!$F$11-SQRT((1-'Random Draws'!H1420)*(Assumptions!$F$11-Assumptions!$D$11)*(Assumptions!$F$11-Assumptions!$E$11)))</f>
        <v>0.144501518355073</v>
      </c>
      <c r="K1420" s="19" t="n">
        <f aca="false">MAX(G1420,I1420+Assumptions!$D$21)</f>
        <v>0.076685170458729</v>
      </c>
      <c r="L1420" s="28" t="n">
        <f aca="false">(F1420-Assumptions!$D$15)*(1-H1420)+Assumptions!$D$15-J1420</f>
        <v>0.176712744150397</v>
      </c>
      <c r="M1420" s="21" t="n">
        <f aca="false">Assumptions!$D$14*(1+E1420)^1*L1420-Assumptions!$D$14*(1+E1420)^0*E1420*Assumptions!$D$16</f>
        <v>27.4731522372984</v>
      </c>
      <c r="N1420" s="21" t="n">
        <f aca="false">Assumptions!$D$14*(1+E1420)^2*L1420-Assumptions!$D$14*(1+E1420)^1*E1420*Assumptions!$D$16</f>
        <v>29.862054837525</v>
      </c>
      <c r="O1420" s="21" t="n">
        <f aca="false">Assumptions!$D$14*(1+E1420)^3*L1420-Assumptions!$D$14*(1+E1420)^2*E1420*Assumptions!$D$16</f>
        <v>32.4586822588452</v>
      </c>
      <c r="P1420" s="21" t="n">
        <f aca="false">Assumptions!$D$14*(1+E1420)^4*L1420-Assumptions!$D$14*(1+E1420)^3*E1420*Assumptions!$D$16</f>
        <v>35.281097021386</v>
      </c>
      <c r="Q1420" s="21" t="n">
        <f aca="false">Assumptions!$D$14*(1+E1420)^5*L1420-Assumptions!$D$14*(1+E1420)^4*E1420*Assumptions!$D$16</f>
        <v>38.3489322550441</v>
      </c>
      <c r="R1420" s="21" t="n">
        <f aca="false">M1420/(1+K1420)+N1420/(1+K1420)^2+O1420/(1+K1420)^3+P1420/(1+K1420)^4+Q1420/(1+K1420)^5</f>
        <v>130.039061255865</v>
      </c>
      <c r="S1420" s="21" t="n">
        <f aca="false">Q1420*(1+I1420)/(K1420-I1420)</f>
        <v>771.002507067857</v>
      </c>
      <c r="T1420" s="21" t="n">
        <f aca="false">R1420+S1420/(1+K1420)^5</f>
        <v>662.897849934363</v>
      </c>
      <c r="U1420" s="8" t="n">
        <f aca="false">(T1420-Assumptions!$D$17)/Assumptions!$D$18</f>
        <v>19.1159139973745</v>
      </c>
    </row>
    <row r="1421" customFormat="false" ht="15" hidden="false" customHeight="false" outlineLevel="0" collapsed="false">
      <c r="B1421" s="2" t="n">
        <v>1416</v>
      </c>
      <c r="C1421" s="27" t="n">
        <f aca="false">NORMSDIST('Random Draws'!C1421)</f>
        <v>0.280958072514531</v>
      </c>
      <c r="D1421" s="27" t="n">
        <f aca="false">NORMSDIST(Assumptions!$D$22*'Random Draws'!C1421+SQRT(1-Assumptions!$D$22^2)*'Random Draws'!D1421)</f>
        <v>0.804708013454283</v>
      </c>
      <c r="E1421" s="19" t="n">
        <f aca="false">IF(C1421&lt;(Assumptions!$E$6-Assumptions!$D$6)/(Assumptions!$F$6-Assumptions!$D$6),Assumptions!$D$6+SQRT(C1421*(Assumptions!$F$6-Assumptions!$D$6)*(Assumptions!$E$6-Assumptions!$D$6)),Assumptions!$F$6-SQRT((1-C1421)*(Assumptions!$F$6-Assumptions!$D$6)*(Assumptions!$F$6-Assumptions!$E$6)))</f>
        <v>0.0774805331148405</v>
      </c>
      <c r="F1421" s="19" t="n">
        <f aca="false">IF(D1421&lt;(Assumptions!$E$7-Assumptions!$D$7)/(Assumptions!$F$7-Assumptions!$D$7),Assumptions!$D$7+SQRT(D1421*(Assumptions!$F$7-Assumptions!$D$7)*(Assumptions!$E$7-Assumptions!$D$7)),Assumptions!$F$7-SQRT((1-D1421)*(Assumptions!$F$7-Assumptions!$D$7)*(Assumptions!$F$7-Assumptions!$E$7)))</f>
        <v>0.432050618143099</v>
      </c>
      <c r="G1421" s="19" t="n">
        <f aca="false">MIN(Assumptions!$D$24,MAX(Assumptions!$D$23,Assumptions!$D$8+Assumptions!$E$8*'Random Draws'!E1421))</f>
        <v>0.082827464500998</v>
      </c>
      <c r="H1421" s="19" t="n">
        <f aca="false">IF('Random Draws'!F1421&lt;(Assumptions!$E$9-Assumptions!$D$9)/(Assumptions!$F$9-Assumptions!$D$9),Assumptions!$D$9+SQRT('Random Draws'!F1421*(Assumptions!$F$9-Assumptions!$D$9)*(Assumptions!$E$9-Assumptions!$D$9)),Assumptions!$F$9-SQRT((1-'Random Draws'!F1421)*(Assumptions!$F$9-Assumptions!$D$9)*(Assumptions!$F$9-Assumptions!$E$9)))</f>
        <v>0.289274085159066</v>
      </c>
      <c r="I1421" s="19" t="n">
        <f aca="false">IF('Random Draws'!G1421&lt;(Assumptions!$E$10-Assumptions!$D$10)/(Assumptions!$F$10-Assumptions!$D$10),Assumptions!$D$10+SQRT('Random Draws'!G1421*(Assumptions!$F$10-Assumptions!$D$10)*(Assumptions!$E$10-Assumptions!$D$10)),Assumptions!$F$10-SQRT((1-'Random Draws'!G1421)*(Assumptions!$F$10-Assumptions!$D$10)*(Assumptions!$F$10-Assumptions!$E$10)))</f>
        <v>0.023322044748621</v>
      </c>
      <c r="J1421" s="19" t="n">
        <f aca="false">IF('Random Draws'!H1421&lt;(Assumptions!$E$11-Assumptions!$D$11)/(Assumptions!$F$11-Assumptions!$D$11),Assumptions!$D$11+SQRT('Random Draws'!H1421*(Assumptions!$F$11-Assumptions!$D$11)*(Assumptions!$E$11-Assumptions!$D$11)),Assumptions!$F$11-SQRT((1-'Random Draws'!H1421)*(Assumptions!$F$11-Assumptions!$D$11)*(Assumptions!$F$11-Assumptions!$E$11)))</f>
        <v>0.179523701131106</v>
      </c>
      <c r="K1421" s="19" t="n">
        <f aca="false">MAX(G1421,I1421+Assumptions!$D$21)</f>
        <v>0.082827464500998</v>
      </c>
      <c r="L1421" s="28" t="n">
        <f aca="false">(F1421-Assumptions!$D$15)*(1-H1421)+Assumptions!$D$15-J1421</f>
        <v>0.165151500776917</v>
      </c>
      <c r="M1421" s="21" t="n">
        <f aca="false">Assumptions!$D$14*(1+E1421)^1*L1421-Assumptions!$D$14*(1+E1421)^0*E1421*Assumptions!$D$16</f>
        <v>25.4653511107156</v>
      </c>
      <c r="N1421" s="21" t="n">
        <f aca="false">Assumptions!$D$14*(1+E1421)^2*L1421-Assumptions!$D$14*(1+E1421)^1*E1421*Assumptions!$D$16</f>
        <v>27.4384200907305</v>
      </c>
      <c r="O1421" s="21" t="n">
        <f aca="false">Assumptions!$D$14*(1+E1421)^3*L1421-Assumptions!$D$14*(1+E1421)^2*E1421*Assumptions!$D$16</f>
        <v>29.5643635071892</v>
      </c>
      <c r="P1421" s="21" t="n">
        <f aca="false">Assumptions!$D$14*(1+E1421)^4*L1421-Assumptions!$D$14*(1+E1421)^3*E1421*Assumptions!$D$16</f>
        <v>31.8550261529272</v>
      </c>
      <c r="Q1421" s="21" t="n">
        <f aca="false">Assumptions!$D$14*(1+E1421)^5*L1421-Assumptions!$D$14*(1+E1421)^4*E1421*Assumptions!$D$16</f>
        <v>34.3231705616432</v>
      </c>
      <c r="R1421" s="21" t="n">
        <f aca="false">M1421/(1+K1421)+N1421/(1+K1421)^2+O1421/(1+K1421)^3+P1421/(1+K1421)^4+Q1421/(1+K1421)^5</f>
        <v>116.431741170461</v>
      </c>
      <c r="S1421" s="21" t="n">
        <f aca="false">Q1421*(1+I1421)/(K1421-I1421)</f>
        <v>590.259798646212</v>
      </c>
      <c r="T1421" s="21" t="n">
        <f aca="false">R1421+S1421/(1+K1421)^5</f>
        <v>512.935120055263</v>
      </c>
      <c r="U1421" s="8" t="n">
        <f aca="false">(T1421-Assumptions!$D$17)/Assumptions!$D$18</f>
        <v>13.1174048022105</v>
      </c>
    </row>
    <row r="1422" customFormat="false" ht="15" hidden="false" customHeight="false" outlineLevel="0" collapsed="false">
      <c r="B1422" s="2" t="n">
        <v>1417</v>
      </c>
      <c r="C1422" s="27" t="n">
        <f aca="false">NORMSDIST('Random Draws'!C1422)</f>
        <v>0.138470705630801</v>
      </c>
      <c r="D1422" s="27" t="n">
        <f aca="false">NORMSDIST(Assumptions!$D$22*'Random Draws'!C1422+SQRT(1-Assumptions!$D$22^2)*'Random Draws'!D1422)</f>
        <v>0.046891973125583</v>
      </c>
      <c r="E1422" s="19" t="n">
        <f aca="false">IF(C1422&lt;(Assumptions!$E$6-Assumptions!$D$6)/(Assumptions!$F$6-Assumptions!$D$6),Assumptions!$D$6+SQRT(C1422*(Assumptions!$F$6-Assumptions!$D$6)*(Assumptions!$E$6-Assumptions!$D$6)),Assumptions!$F$6-SQRT((1-C1422)*(Assumptions!$F$6-Assumptions!$D$6)*(Assumptions!$F$6-Assumptions!$E$6)))</f>
        <v>0.0663126115798871</v>
      </c>
      <c r="F1422" s="19" t="n">
        <f aca="false">IF(D1422&lt;(Assumptions!$E$7-Assumptions!$D$7)/(Assumptions!$F$7-Assumptions!$D$7),Assumptions!$D$7+SQRT(D1422*(Assumptions!$F$7-Assumptions!$D$7)*(Assumptions!$E$7-Assumptions!$D$7)),Assumptions!$F$7-SQRT((1-D1422)*(Assumptions!$F$7-Assumptions!$D$7)*(Assumptions!$F$7-Assumptions!$E$7)))</f>
        <v>0.376773545801455</v>
      </c>
      <c r="G1422" s="19" t="n">
        <f aca="false">MIN(Assumptions!$D$24,MAX(Assumptions!$D$23,Assumptions!$D$8+Assumptions!$E$8*'Random Draws'!E1422))</f>
        <v>0.09205015250522</v>
      </c>
      <c r="H1422" s="19" t="n">
        <f aca="false">IF('Random Draws'!F1422&lt;(Assumptions!$E$9-Assumptions!$D$9)/(Assumptions!$F$9-Assumptions!$D$9),Assumptions!$D$9+SQRT('Random Draws'!F1422*(Assumptions!$F$9-Assumptions!$D$9)*(Assumptions!$E$9-Assumptions!$D$9)),Assumptions!$F$9-SQRT((1-'Random Draws'!F1422)*(Assumptions!$F$9-Assumptions!$D$9)*(Assumptions!$F$9-Assumptions!$E$9)))</f>
        <v>0.291849794029531</v>
      </c>
      <c r="I1422" s="19" t="n">
        <f aca="false">IF('Random Draws'!G1422&lt;(Assumptions!$E$10-Assumptions!$D$10)/(Assumptions!$F$10-Assumptions!$D$10),Assumptions!$D$10+SQRT('Random Draws'!G1422*(Assumptions!$F$10-Assumptions!$D$10)*(Assumptions!$E$10-Assumptions!$D$10)),Assumptions!$F$10-SQRT((1-'Random Draws'!G1422)*(Assumptions!$F$10-Assumptions!$D$10)*(Assumptions!$F$10-Assumptions!$E$10)))</f>
        <v>0.0175054659767316</v>
      </c>
      <c r="J1422" s="19" t="n">
        <f aca="false">IF('Random Draws'!H1422&lt;(Assumptions!$E$11-Assumptions!$D$11)/(Assumptions!$F$11-Assumptions!$D$11),Assumptions!$D$11+SQRT('Random Draws'!H1422*(Assumptions!$F$11-Assumptions!$D$11)*(Assumptions!$E$11-Assumptions!$D$11)),Assumptions!$F$11-SQRT((1-'Random Draws'!H1422)*(Assumptions!$F$11-Assumptions!$D$11)*(Assumptions!$F$11-Assumptions!$E$11)))</f>
        <v>0.130917042550801</v>
      </c>
      <c r="K1422" s="19" t="n">
        <f aca="false">MAX(G1422,I1422+Assumptions!$D$21)</f>
        <v>0.09205015250522</v>
      </c>
      <c r="L1422" s="28" t="n">
        <f aca="false">(F1422-Assumptions!$D$15)*(1-H1422)+Assumptions!$D$15-J1422</f>
        <v>0.173835694736562</v>
      </c>
      <c r="M1422" s="21" t="n">
        <f aca="false">Assumptions!$D$14*(1+E1422)^1*L1422-Assumptions!$D$14*(1+E1422)^0*E1422*Assumptions!$D$16</f>
        <v>26.5892032174779</v>
      </c>
      <c r="N1422" s="21" t="n">
        <f aca="false">Assumptions!$D$14*(1+E1422)^2*L1422-Assumptions!$D$14*(1+E1422)^1*E1422*Assumptions!$D$16</f>
        <v>28.3524027226572</v>
      </c>
      <c r="O1422" s="21" t="n">
        <f aca="false">Assumptions!$D$14*(1+E1422)^3*L1422-Assumptions!$D$14*(1+E1422)^2*E1422*Assumptions!$D$16</f>
        <v>30.2325245917613</v>
      </c>
      <c r="P1422" s="21" t="n">
        <f aca="false">Assumptions!$D$14*(1+E1422)^4*L1422-Assumptions!$D$14*(1+E1422)^3*E1422*Assumptions!$D$16</f>
        <v>32.2373222520941</v>
      </c>
      <c r="Q1422" s="21" t="n">
        <f aca="false">Assumptions!$D$14*(1+E1422)^5*L1422-Assumptions!$D$14*(1+E1422)^4*E1422*Assumptions!$D$16</f>
        <v>34.3750632809729</v>
      </c>
      <c r="R1422" s="21" t="n">
        <f aca="false">M1422/(1+K1422)+N1422/(1+K1422)^2+O1422/(1+K1422)^3+P1422/(1+K1422)^4+Q1422/(1+K1422)^5</f>
        <v>116.135148373896</v>
      </c>
      <c r="S1422" s="21" t="n">
        <f aca="false">Q1422*(1+I1422)/(K1422-I1422)</f>
        <v>469.206007973741</v>
      </c>
      <c r="T1422" s="21" t="n">
        <f aca="false">R1422+S1422/(1+K1422)^5</f>
        <v>418.235092687646</v>
      </c>
      <c r="U1422" s="8" t="n">
        <f aca="false">(T1422-Assumptions!$D$17)/Assumptions!$D$18</f>
        <v>9.32940370750585</v>
      </c>
    </row>
    <row r="1423" customFormat="false" ht="15" hidden="false" customHeight="false" outlineLevel="0" collapsed="false">
      <c r="B1423" s="2" t="n">
        <v>1418</v>
      </c>
      <c r="C1423" s="27" t="n">
        <f aca="false">NORMSDIST('Random Draws'!C1423)</f>
        <v>0.58961150661185</v>
      </c>
      <c r="D1423" s="27" t="n">
        <f aca="false">NORMSDIST(Assumptions!$D$22*'Random Draws'!C1423+SQRT(1-Assumptions!$D$22^2)*'Random Draws'!D1423)</f>
        <v>0.213075763482789</v>
      </c>
      <c r="E1423" s="19" t="n">
        <f aca="false">IF(C1423&lt;(Assumptions!$E$6-Assumptions!$D$6)/(Assumptions!$F$6-Assumptions!$D$6),Assumptions!$D$6+SQRT(C1423*(Assumptions!$F$6-Assumptions!$D$6)*(Assumptions!$E$6-Assumptions!$D$6)),Assumptions!$F$6-SQRT((1-C1423)*(Assumptions!$F$6-Assumptions!$D$6)*(Assumptions!$F$6-Assumptions!$E$6)))</f>
        <v>0.0947016284294816</v>
      </c>
      <c r="F1423" s="19" t="n">
        <f aca="false">IF(D1423&lt;(Assumptions!$E$7-Assumptions!$D$7)/(Assumptions!$F$7-Assumptions!$D$7),Assumptions!$D$7+SQRT(D1423*(Assumptions!$F$7-Assumptions!$D$7)*(Assumptions!$E$7-Assumptions!$D$7)),Assumptions!$F$7-SQRT((1-D1423)*(Assumptions!$F$7-Assumptions!$D$7)*(Assumptions!$F$7-Assumptions!$E$7)))</f>
        <v>0.395755483228405</v>
      </c>
      <c r="G1423" s="19" t="n">
        <f aca="false">MIN(Assumptions!$D$24,MAX(Assumptions!$D$23,Assumptions!$D$8+Assumptions!$E$8*'Random Draws'!E1423))</f>
        <v>0.090495185590235</v>
      </c>
      <c r="H1423" s="19" t="n">
        <f aca="false">IF('Random Draws'!F1423&lt;(Assumptions!$E$9-Assumptions!$D$9)/(Assumptions!$F$9-Assumptions!$D$9),Assumptions!$D$9+SQRT('Random Draws'!F1423*(Assumptions!$F$9-Assumptions!$D$9)*(Assumptions!$E$9-Assumptions!$D$9)),Assumptions!$F$9-SQRT((1-'Random Draws'!F1423)*(Assumptions!$F$9-Assumptions!$D$9)*(Assumptions!$F$9-Assumptions!$E$9)))</f>
        <v>0.319309687001919</v>
      </c>
      <c r="I1423" s="19" t="n">
        <f aca="false">IF('Random Draws'!G1423&lt;(Assumptions!$E$10-Assumptions!$D$10)/(Assumptions!$F$10-Assumptions!$D$10),Assumptions!$D$10+SQRT('Random Draws'!G1423*(Assumptions!$F$10-Assumptions!$D$10)*(Assumptions!$E$10-Assumptions!$D$10)),Assumptions!$F$10-SQRT((1-'Random Draws'!G1423)*(Assumptions!$F$10-Assumptions!$D$10)*(Assumptions!$F$10-Assumptions!$E$10)))</f>
        <v>0.020169941194587</v>
      </c>
      <c r="J1423" s="19" t="n">
        <f aca="false">IF('Random Draws'!H1423&lt;(Assumptions!$E$11-Assumptions!$D$11)/(Assumptions!$F$11-Assumptions!$D$11),Assumptions!$D$11+SQRT('Random Draws'!H1423*(Assumptions!$F$11-Assumptions!$D$11)*(Assumptions!$E$11-Assumptions!$D$11)),Assumptions!$F$11-SQRT((1-'Random Draws'!H1423)*(Assumptions!$F$11-Assumptions!$D$11)*(Assumptions!$F$11-Assumptions!$E$11)))</f>
        <v>0.159447871352457</v>
      </c>
      <c r="K1423" s="19" t="n">
        <f aca="false">MAX(G1423,I1423+Assumptions!$D$21)</f>
        <v>0.090495185590235</v>
      </c>
      <c r="L1423" s="28" t="n">
        <f aca="false">(F1423-Assumptions!$D$15)*(1-H1423)+Assumptions!$D$15-J1423</f>
        <v>0.151449311707242</v>
      </c>
      <c r="M1423" s="21" t="n">
        <f aca="false">Assumptions!$D$14*(1+E1423)^1*L1423-Assumptions!$D$14*(1+E1423)^0*E1423*Assumptions!$D$16</f>
        <v>23.6278600981459</v>
      </c>
      <c r="N1423" s="21" t="n">
        <f aca="false">Assumptions!$D$14*(1+E1423)^2*L1423-Assumptions!$D$14*(1+E1423)^1*E1423*Assumptions!$D$16</f>
        <v>25.8654569257442</v>
      </c>
      <c r="O1423" s="21" t="n">
        <f aca="false">Assumptions!$D$14*(1+E1423)^3*L1423-Assumptions!$D$14*(1+E1423)^2*E1423*Assumptions!$D$16</f>
        <v>28.3149578166848</v>
      </c>
      <c r="P1423" s="21" t="n">
        <f aca="false">Assumptions!$D$14*(1+E1423)^4*L1423-Assumptions!$D$14*(1+E1423)^3*E1423*Assumptions!$D$16</f>
        <v>30.996430430837</v>
      </c>
      <c r="Q1423" s="21" t="n">
        <f aca="false">Assumptions!$D$14*(1+E1423)^5*L1423-Assumptions!$D$14*(1+E1423)^4*E1423*Assumptions!$D$16</f>
        <v>33.9318428681384</v>
      </c>
      <c r="R1423" s="21" t="n">
        <f aca="false">M1423/(1+K1423)+N1423/(1+K1423)^2+O1423/(1+K1423)^3+P1423/(1+K1423)^4+Q1423/(1+K1423)^5</f>
        <v>109.174472636171</v>
      </c>
      <c r="S1423" s="21" t="n">
        <f aca="false">Q1423*(1+I1423)/(K1423-I1423)</f>
        <v>492.230726546254</v>
      </c>
      <c r="T1423" s="21" t="n">
        <f aca="false">R1423+S1423/(1+K1423)^5</f>
        <v>428.364972893781</v>
      </c>
      <c r="U1423" s="8" t="n">
        <f aca="false">(T1423-Assumptions!$D$17)/Assumptions!$D$18</f>
        <v>9.73459891575124</v>
      </c>
    </row>
    <row r="1424" customFormat="false" ht="15" hidden="false" customHeight="false" outlineLevel="0" collapsed="false">
      <c r="B1424" s="2" t="n">
        <v>1419</v>
      </c>
      <c r="C1424" s="27" t="n">
        <f aca="false">NORMSDIST('Random Draws'!C1424)</f>
        <v>0.741481967434256</v>
      </c>
      <c r="D1424" s="27" t="n">
        <f aca="false">NORMSDIST(Assumptions!$D$22*'Random Draws'!C1424+SQRT(1-Assumptions!$D$22^2)*'Random Draws'!D1424)</f>
        <v>0.595299666944734</v>
      </c>
      <c r="E1424" s="19" t="n">
        <f aca="false">IF(C1424&lt;(Assumptions!$E$6-Assumptions!$D$6)/(Assumptions!$F$6-Assumptions!$D$6),Assumptions!$D$6+SQRT(C1424*(Assumptions!$F$6-Assumptions!$D$6)*(Assumptions!$E$6-Assumptions!$D$6)),Assumptions!$F$6-SQRT((1-C1424)*(Assumptions!$F$6-Assumptions!$D$6)*(Assumptions!$F$6-Assumptions!$E$6)))</f>
        <v>0.10404739004149</v>
      </c>
      <c r="F1424" s="19" t="n">
        <f aca="false">IF(D1424&lt;(Assumptions!$E$7-Assumptions!$D$7)/(Assumptions!$F$7-Assumptions!$D$7),Assumptions!$D$7+SQRT(D1424*(Assumptions!$F$7-Assumptions!$D$7)*(Assumptions!$E$7-Assumptions!$D$7)),Assumptions!$F$7-SQRT((1-D1424)*(Assumptions!$F$7-Assumptions!$D$7)*(Assumptions!$F$7-Assumptions!$E$7)))</f>
        <v>0.419764521261936</v>
      </c>
      <c r="G1424" s="19" t="n">
        <f aca="false">MIN(Assumptions!$D$24,MAX(Assumptions!$D$23,Assumptions!$D$8+Assumptions!$E$8*'Random Draws'!E1424))</f>
        <v>0.083429278266782</v>
      </c>
      <c r="H1424" s="19" t="n">
        <f aca="false">IF('Random Draws'!F1424&lt;(Assumptions!$E$9-Assumptions!$D$9)/(Assumptions!$F$9-Assumptions!$D$9),Assumptions!$D$9+SQRT('Random Draws'!F1424*(Assumptions!$F$9-Assumptions!$D$9)*(Assumptions!$E$9-Assumptions!$D$9)),Assumptions!$F$9-SQRT((1-'Random Draws'!F1424)*(Assumptions!$F$9-Assumptions!$D$9)*(Assumptions!$F$9-Assumptions!$E$9)))</f>
        <v>0.261782204068686</v>
      </c>
      <c r="I1424" s="19" t="n">
        <f aca="false">IF('Random Draws'!G1424&lt;(Assumptions!$E$10-Assumptions!$D$10)/(Assumptions!$F$10-Assumptions!$D$10),Assumptions!$D$10+SQRT('Random Draws'!G1424*(Assumptions!$F$10-Assumptions!$D$10)*(Assumptions!$E$10-Assumptions!$D$10)),Assumptions!$F$10-SQRT((1-'Random Draws'!G1424)*(Assumptions!$F$10-Assumptions!$D$10)*(Assumptions!$F$10-Assumptions!$E$10)))</f>
        <v>0.0191891598409974</v>
      </c>
      <c r="J1424" s="19" t="n">
        <f aca="false">IF('Random Draws'!H1424&lt;(Assumptions!$E$11-Assumptions!$D$11)/(Assumptions!$F$11-Assumptions!$D$11),Assumptions!$D$11+SQRT('Random Draws'!H1424*(Assumptions!$F$11-Assumptions!$D$11)*(Assumptions!$E$11-Assumptions!$D$11)),Assumptions!$F$11-SQRT((1-'Random Draws'!H1424)*(Assumptions!$F$11-Assumptions!$D$11)*(Assumptions!$F$11-Assumptions!$E$11)))</f>
        <v>0.129182572793286</v>
      </c>
      <c r="K1424" s="19" t="n">
        <f aca="false">MAX(G1424,I1424+Assumptions!$D$21)</f>
        <v>0.083429278266782</v>
      </c>
      <c r="L1424" s="28" t="n">
        <f aca="false">(F1424-Assumptions!$D$15)*(1-H1424)+Assumptions!$D$15-J1424</f>
        <v>0.214726753431792</v>
      </c>
      <c r="M1424" s="21" t="n">
        <f aca="false">Assumptions!$D$14*(1+E1424)^1*L1424-Assumptions!$D$14*(1+E1424)^0*E1424*Assumptions!$D$16</f>
        <v>33.9223280495952</v>
      </c>
      <c r="N1424" s="21" t="n">
        <f aca="false">Assumptions!$D$14*(1+E1424)^2*L1424-Assumptions!$D$14*(1+E1424)^1*E1424*Assumptions!$D$16</f>
        <v>37.4518577472869</v>
      </c>
      <c r="O1424" s="21" t="n">
        <f aca="false">Assumptions!$D$14*(1+E1424)^3*L1424-Assumptions!$D$14*(1+E1424)^2*E1424*Assumptions!$D$16</f>
        <v>41.3486257980972</v>
      </c>
      <c r="P1424" s="21" t="n">
        <f aca="false">Assumptions!$D$14*(1+E1424)^4*L1424-Assumptions!$D$14*(1+E1424)^3*E1424*Assumptions!$D$16</f>
        <v>45.6508423941915</v>
      </c>
      <c r="Q1424" s="21" t="n">
        <f aca="false">Assumptions!$D$14*(1+E1424)^5*L1424-Assumptions!$D$14*(1+E1424)^4*E1424*Assumptions!$D$16</f>
        <v>50.4006933985025</v>
      </c>
      <c r="R1424" s="21" t="n">
        <f aca="false">M1424/(1+K1424)+N1424/(1+K1424)^2+O1424/(1+K1424)^3+P1424/(1+K1424)^4+Q1424/(1+K1424)^5</f>
        <v>162.623652463799</v>
      </c>
      <c r="S1424" s="21" t="n">
        <f aca="false">Q1424*(1+I1424)/(K1424-I1424)</f>
        <v>799.62244184789</v>
      </c>
      <c r="T1424" s="21" t="n">
        <f aca="false">R1424+S1424/(1+K1424)^5</f>
        <v>698.274918922655</v>
      </c>
      <c r="U1424" s="8" t="n">
        <f aca="false">(T1424-Assumptions!$D$17)/Assumptions!$D$18</f>
        <v>20.5309967569062</v>
      </c>
    </row>
    <row r="1425" customFormat="false" ht="15" hidden="false" customHeight="false" outlineLevel="0" collapsed="false">
      <c r="B1425" s="2" t="n">
        <v>1420</v>
      </c>
      <c r="C1425" s="27" t="n">
        <f aca="false">NORMSDIST('Random Draws'!C1425)</f>
        <v>0.878681958656555</v>
      </c>
      <c r="D1425" s="27" t="n">
        <f aca="false">NORMSDIST(Assumptions!$D$22*'Random Draws'!C1425+SQRT(1-Assumptions!$D$22^2)*'Random Draws'!D1425)</f>
        <v>0.212176720493684</v>
      </c>
      <c r="E1425" s="19" t="n">
        <f aca="false">IF(C1425&lt;(Assumptions!$E$6-Assumptions!$D$6)/(Assumptions!$F$6-Assumptions!$D$6),Assumptions!$D$6+SQRT(C1425*(Assumptions!$F$6-Assumptions!$D$6)*(Assumptions!$E$6-Assumptions!$D$6)),Assumptions!$F$6-SQRT((1-C1425)*(Assumptions!$F$6-Assumptions!$D$6)*(Assumptions!$F$6-Assumptions!$E$6)))</f>
        <v>0.115370947912735</v>
      </c>
      <c r="F1425" s="19" t="n">
        <f aca="false">IF(D1425&lt;(Assumptions!$E$7-Assumptions!$D$7)/(Assumptions!$F$7-Assumptions!$D$7),Assumptions!$D$7+SQRT(D1425*(Assumptions!$F$7-Assumptions!$D$7)*(Assumptions!$E$7-Assumptions!$D$7)),Assumptions!$F$7-SQRT((1-D1425)*(Assumptions!$F$7-Assumptions!$D$7)*(Assumptions!$F$7-Assumptions!$E$7)))</f>
        <v>0.395679970893515</v>
      </c>
      <c r="G1425" s="19" t="n">
        <f aca="false">MIN(Assumptions!$D$24,MAX(Assumptions!$D$23,Assumptions!$D$8+Assumptions!$E$8*'Random Draws'!E1425))</f>
        <v>0.09001845578201</v>
      </c>
      <c r="H1425" s="19" t="n">
        <f aca="false">IF('Random Draws'!F1425&lt;(Assumptions!$E$9-Assumptions!$D$9)/(Assumptions!$F$9-Assumptions!$D$9),Assumptions!$D$9+SQRT('Random Draws'!F1425*(Assumptions!$F$9-Assumptions!$D$9)*(Assumptions!$E$9-Assumptions!$D$9)),Assumptions!$F$9-SQRT((1-'Random Draws'!F1425)*(Assumptions!$F$9-Assumptions!$D$9)*(Assumptions!$F$9-Assumptions!$E$9)))</f>
        <v>0.317202953627258</v>
      </c>
      <c r="I1425" s="19" t="n">
        <f aca="false">IF('Random Draws'!G1425&lt;(Assumptions!$E$10-Assumptions!$D$10)/(Assumptions!$F$10-Assumptions!$D$10),Assumptions!$D$10+SQRT('Random Draws'!G1425*(Assumptions!$F$10-Assumptions!$D$10)*(Assumptions!$E$10-Assumptions!$D$10)),Assumptions!$F$10-SQRT((1-'Random Draws'!G1425)*(Assumptions!$F$10-Assumptions!$D$10)*(Assumptions!$F$10-Assumptions!$E$10)))</f>
        <v>0.0216679020245402</v>
      </c>
      <c r="J1425" s="19" t="n">
        <f aca="false">IF('Random Draws'!H1425&lt;(Assumptions!$E$11-Assumptions!$D$11)/(Assumptions!$F$11-Assumptions!$D$11),Assumptions!$D$11+SQRT('Random Draws'!H1425*(Assumptions!$F$11-Assumptions!$D$11)*(Assumptions!$E$11-Assumptions!$D$11)),Assumptions!$F$11-SQRT((1-'Random Draws'!H1425)*(Assumptions!$F$11-Assumptions!$D$11)*(Assumptions!$F$11-Assumptions!$E$11)))</f>
        <v>0.139250495162463</v>
      </c>
      <c r="K1425" s="19" t="n">
        <f aca="false">MAX(G1425,I1425+Assumptions!$D$21)</f>
        <v>0.09001845578201</v>
      </c>
      <c r="L1425" s="28" t="n">
        <f aca="false">(F1425-Assumptions!$D$15)*(1-H1425)+Assumptions!$D$15-J1425</f>
        <v>0.172155004244026</v>
      </c>
      <c r="M1425" s="21" t="n">
        <f aca="false">Assumptions!$D$14*(1+E1425)^1*L1425-Assumptions!$D$14*(1+E1425)^0*E1425*Assumptions!$D$16</f>
        <v>27.3405564659587</v>
      </c>
      <c r="N1425" s="21" t="n">
        <f aca="false">Assumptions!$D$14*(1+E1425)^2*L1425-Assumptions!$D$14*(1+E1425)^1*E1425*Assumptions!$D$16</f>
        <v>30.494862381898</v>
      </c>
      <c r="O1425" s="21" t="n">
        <f aca="false">Assumptions!$D$14*(1+E1425)^3*L1425-Assumptions!$D$14*(1+E1425)^2*E1425*Assumptions!$D$16</f>
        <v>34.0130835613659</v>
      </c>
      <c r="P1425" s="21" t="n">
        <f aca="false">Assumptions!$D$14*(1+E1425)^4*L1425-Assumptions!$D$14*(1+E1425)^3*E1425*Assumptions!$D$16</f>
        <v>37.9372052532758</v>
      </c>
      <c r="Q1425" s="21" t="n">
        <f aca="false">Assumptions!$D$14*(1+E1425)^5*L1425-Assumptions!$D$14*(1+E1425)^4*E1425*Assumptions!$D$16</f>
        <v>42.3140565845062</v>
      </c>
      <c r="R1425" s="21" t="n">
        <f aca="false">M1425/(1+K1425)+N1425/(1+K1425)^2+O1425/(1+K1425)^3+P1425/(1+K1425)^4+Q1425/(1+K1425)^5</f>
        <v>131.384466018645</v>
      </c>
      <c r="S1425" s="21" t="n">
        <f aca="false">Q1425*(1+I1425)/(K1425-I1425)</f>
        <v>632.488122484532</v>
      </c>
      <c r="T1425" s="21" t="n">
        <f aca="false">R1425+S1425/(1+K1425)^5</f>
        <v>542.423548719847</v>
      </c>
      <c r="U1425" s="8" t="n">
        <f aca="false">(T1425-Assumptions!$D$17)/Assumptions!$D$18</f>
        <v>14.2969419487939</v>
      </c>
    </row>
    <row r="1426" customFormat="false" ht="15" hidden="false" customHeight="false" outlineLevel="0" collapsed="false">
      <c r="B1426" s="2" t="n">
        <v>1421</v>
      </c>
      <c r="C1426" s="27" t="n">
        <f aca="false">NORMSDIST('Random Draws'!C1426)</f>
        <v>0.995510197428827</v>
      </c>
      <c r="D1426" s="27" t="n">
        <f aca="false">NORMSDIST(Assumptions!$D$22*'Random Draws'!C1426+SQRT(1-Assumptions!$D$22^2)*'Random Draws'!D1426)</f>
        <v>0.852296284365514</v>
      </c>
      <c r="E1426" s="19" t="n">
        <f aca="false">IF(C1426&lt;(Assumptions!$E$6-Assumptions!$D$6)/(Assumptions!$F$6-Assumptions!$D$6),Assumptions!$D$6+SQRT(C1426*(Assumptions!$F$6-Assumptions!$D$6)*(Assumptions!$E$6-Assumptions!$D$6)),Assumptions!$F$6-SQRT((1-C1426)*(Assumptions!$F$6-Assumptions!$D$6)*(Assumptions!$F$6-Assumptions!$E$6)))</f>
        <v>0.135261961074889</v>
      </c>
      <c r="F1426" s="19" t="n">
        <f aca="false">IF(D1426&lt;(Assumptions!$E$7-Assumptions!$D$7)/(Assumptions!$F$7-Assumptions!$D$7),Assumptions!$D$7+SQRT(D1426*(Assumptions!$F$7-Assumptions!$D$7)*(Assumptions!$E$7-Assumptions!$D$7)),Assumptions!$F$7-SQRT((1-D1426)*(Assumptions!$F$7-Assumptions!$D$7)*(Assumptions!$F$7-Assumptions!$E$7)))</f>
        <v>0.435693316504756</v>
      </c>
      <c r="G1426" s="19" t="n">
        <f aca="false">MIN(Assumptions!$D$24,MAX(Assumptions!$D$23,Assumptions!$D$8+Assumptions!$E$8*'Random Draws'!E1426))</f>
        <v>0.086916907227686</v>
      </c>
      <c r="H1426" s="19" t="n">
        <f aca="false">IF('Random Draws'!F1426&lt;(Assumptions!$E$9-Assumptions!$D$9)/(Assumptions!$F$9-Assumptions!$D$9),Assumptions!$D$9+SQRT('Random Draws'!F1426*(Assumptions!$F$9-Assumptions!$D$9)*(Assumptions!$E$9-Assumptions!$D$9)),Assumptions!$F$9-SQRT((1-'Random Draws'!F1426)*(Assumptions!$F$9-Assumptions!$D$9)*(Assumptions!$F$9-Assumptions!$E$9)))</f>
        <v>0.284005564193922</v>
      </c>
      <c r="I1426" s="19" t="n">
        <f aca="false">IF('Random Draws'!G1426&lt;(Assumptions!$E$10-Assumptions!$D$10)/(Assumptions!$F$10-Assumptions!$D$10),Assumptions!$D$10+SQRT('Random Draws'!G1426*(Assumptions!$F$10-Assumptions!$D$10)*(Assumptions!$E$10-Assumptions!$D$10)),Assumptions!$F$10-SQRT((1-'Random Draws'!G1426)*(Assumptions!$F$10-Assumptions!$D$10)*(Assumptions!$F$10-Assumptions!$E$10)))</f>
        <v>0.0191228262554361</v>
      </c>
      <c r="J1426" s="19" t="n">
        <f aca="false">IF('Random Draws'!H1426&lt;(Assumptions!$E$11-Assumptions!$D$11)/(Assumptions!$F$11-Assumptions!$D$11),Assumptions!$D$11+SQRT('Random Draws'!H1426*(Assumptions!$F$11-Assumptions!$D$11)*(Assumptions!$E$11-Assumptions!$D$11)),Assumptions!$F$11-SQRT((1-'Random Draws'!H1426)*(Assumptions!$F$11-Assumptions!$D$11)*(Assumptions!$F$11-Assumptions!$E$11)))</f>
        <v>0.137094355924573</v>
      </c>
      <c r="K1426" s="19" t="n">
        <f aca="false">MAX(G1426,I1426+Assumptions!$D$21)</f>
        <v>0.086916907227686</v>
      </c>
      <c r="L1426" s="28" t="n">
        <f aca="false">(F1426-Assumptions!$D$15)*(1-H1426)+Assumptions!$D$15-J1426</f>
        <v>0.211780357755938</v>
      </c>
      <c r="M1426" s="21" t="n">
        <f aca="false">Assumptions!$D$14*(1+E1426)^1*L1426-Assumptions!$D$14*(1+E1426)^0*E1426*Assumptions!$D$16</f>
        <v>34.2734071874807</v>
      </c>
      <c r="N1426" s="21" t="n">
        <f aca="false">Assumptions!$D$14*(1+E1426)^2*L1426-Assumptions!$D$14*(1+E1426)^1*E1426*Assumptions!$D$16</f>
        <v>38.9092954563776</v>
      </c>
      <c r="O1426" s="21" t="n">
        <f aca="false">Assumptions!$D$14*(1+E1426)^3*L1426-Assumptions!$D$14*(1+E1426)^2*E1426*Assumptions!$D$16</f>
        <v>44.1722430638495</v>
      </c>
      <c r="P1426" s="21" t="n">
        <f aca="false">Assumptions!$D$14*(1+E1426)^4*L1426-Assumptions!$D$14*(1+E1426)^3*E1426*Assumptions!$D$16</f>
        <v>50.1470672857424</v>
      </c>
      <c r="Q1426" s="21" t="n">
        <f aca="false">Assumptions!$D$14*(1+E1426)^5*L1426-Assumptions!$D$14*(1+E1426)^4*E1426*Assumptions!$D$16</f>
        <v>56.9300579489664</v>
      </c>
      <c r="R1426" s="21" t="n">
        <f aca="false">M1426/(1+K1426)+N1426/(1+K1426)^2+O1426/(1+K1426)^3+P1426/(1+K1426)^4+Q1426/(1+K1426)^5</f>
        <v>172.32669991144</v>
      </c>
      <c r="S1426" s="21" t="n">
        <f aca="false">Q1426*(1+I1426)/(K1426-I1426)</f>
        <v>855.808069432863</v>
      </c>
      <c r="T1426" s="21" t="n">
        <f aca="false">R1426+S1426/(1+K1426)^5</f>
        <v>736.47678162437</v>
      </c>
      <c r="U1426" s="8" t="n">
        <f aca="false">(T1426-Assumptions!$D$17)/Assumptions!$D$18</f>
        <v>22.0590712649748</v>
      </c>
    </row>
    <row r="1427" customFormat="false" ht="15" hidden="false" customHeight="false" outlineLevel="0" collapsed="false">
      <c r="B1427" s="2" t="n">
        <v>1422</v>
      </c>
      <c r="C1427" s="27" t="n">
        <f aca="false">NORMSDIST('Random Draws'!C1427)</f>
        <v>0.973644922078491</v>
      </c>
      <c r="D1427" s="27" t="n">
        <f aca="false">NORMSDIST(Assumptions!$D$22*'Random Draws'!C1427+SQRT(1-Assumptions!$D$22^2)*'Random Draws'!D1427)</f>
        <v>0.192016032930266</v>
      </c>
      <c r="E1427" s="19" t="n">
        <f aca="false">IF(C1427&lt;(Assumptions!$E$6-Assumptions!$D$6)/(Assumptions!$F$6-Assumptions!$D$6),Assumptions!$D$6+SQRT(C1427*(Assumptions!$F$6-Assumptions!$D$6)*(Assumptions!$E$6-Assumptions!$D$6)),Assumptions!$F$6-SQRT((1-C1427)*(Assumptions!$F$6-Assumptions!$D$6)*(Assumptions!$F$6-Assumptions!$E$6)))</f>
        <v>0.128520653781354</v>
      </c>
      <c r="F1427" s="19" t="n">
        <f aca="false">IF(D1427&lt;(Assumptions!$E$7-Assumptions!$D$7)/(Assumptions!$F$7-Assumptions!$D$7),Assumptions!$D$7+SQRT(D1427*(Assumptions!$F$7-Assumptions!$D$7)*(Assumptions!$E$7-Assumptions!$D$7)),Assumptions!$F$7-SQRT((1-D1427)*(Assumptions!$F$7-Assumptions!$D$7)*(Assumptions!$F$7-Assumptions!$E$7)))</f>
        <v>0.393942542591585</v>
      </c>
      <c r="G1427" s="19" t="n">
        <f aca="false">MIN(Assumptions!$D$24,MAX(Assumptions!$D$23,Assumptions!$D$8+Assumptions!$E$8*'Random Draws'!E1427))</f>
        <v>0.092790636001335</v>
      </c>
      <c r="H1427" s="19" t="n">
        <f aca="false">IF('Random Draws'!F1427&lt;(Assumptions!$E$9-Assumptions!$D$9)/(Assumptions!$F$9-Assumptions!$D$9),Assumptions!$D$9+SQRT('Random Draws'!F1427*(Assumptions!$F$9-Assumptions!$D$9)*(Assumptions!$E$9-Assumptions!$D$9)),Assumptions!$F$9-SQRT((1-'Random Draws'!F1427)*(Assumptions!$F$9-Assumptions!$D$9)*(Assumptions!$F$9-Assumptions!$E$9)))</f>
        <v>0.271705006587397</v>
      </c>
      <c r="I1427" s="19" t="n">
        <f aca="false">IF('Random Draws'!G1427&lt;(Assumptions!$E$10-Assumptions!$D$10)/(Assumptions!$F$10-Assumptions!$D$10),Assumptions!$D$10+SQRT('Random Draws'!G1427*(Assumptions!$F$10-Assumptions!$D$10)*(Assumptions!$E$10-Assumptions!$D$10)),Assumptions!$F$10-SQRT((1-'Random Draws'!G1427)*(Assumptions!$F$10-Assumptions!$D$10)*(Assumptions!$F$10-Assumptions!$E$10)))</f>
        <v>0.0222624519401567</v>
      </c>
      <c r="J1427" s="19" t="n">
        <f aca="false">IF('Random Draws'!H1427&lt;(Assumptions!$E$11-Assumptions!$D$11)/(Assumptions!$F$11-Assumptions!$D$11),Assumptions!$D$11+SQRT('Random Draws'!H1427*(Assumptions!$F$11-Assumptions!$D$11)*(Assumptions!$E$11-Assumptions!$D$11)),Assumptions!$F$11-SQRT((1-'Random Draws'!H1427)*(Assumptions!$F$11-Assumptions!$D$11)*(Assumptions!$F$11-Assumptions!$E$11)))</f>
        <v>0.164008662439999</v>
      </c>
      <c r="K1427" s="19" t="n">
        <f aca="false">MAX(G1427,I1427+Assumptions!$D$21)</f>
        <v>0.092790636001335</v>
      </c>
      <c r="L1427" s="28" t="n">
        <f aca="false">(F1427-Assumptions!$D$15)*(1-H1427)+Assumptions!$D$15-J1427</f>
        <v>0.158219369878046</v>
      </c>
      <c r="M1427" s="21" t="n">
        <f aca="false">Assumptions!$D$14*(1+E1427)^1*L1427-Assumptions!$D$14*(1+E1427)^0*E1427*Assumptions!$D$16</f>
        <v>25.3312400327198</v>
      </c>
      <c r="N1427" s="21" t="n">
        <f aca="false">Assumptions!$D$14*(1+E1427)^2*L1427-Assumptions!$D$14*(1+E1427)^1*E1427*Assumptions!$D$16</f>
        <v>28.5868275628173</v>
      </c>
      <c r="O1427" s="21" t="n">
        <f aca="false">Assumptions!$D$14*(1+E1427)^3*L1427-Assumptions!$D$14*(1+E1427)^2*E1427*Assumptions!$D$16</f>
        <v>32.2608253307254</v>
      </c>
      <c r="P1427" s="21" t="n">
        <f aca="false">Assumptions!$D$14*(1+E1427)^4*L1427-Assumptions!$D$14*(1+E1427)^3*E1427*Assumptions!$D$16</f>
        <v>36.4070076937563</v>
      </c>
      <c r="Q1427" s="21" t="n">
        <f aca="false">Assumptions!$D$14*(1+E1427)^5*L1427-Assumptions!$D$14*(1+E1427)^4*E1427*Assumptions!$D$16</f>
        <v>41.0860601247807</v>
      </c>
      <c r="R1427" s="21" t="n">
        <f aca="false">M1427/(1+K1427)+N1427/(1+K1427)^2+O1427/(1+K1427)^3+P1427/(1+K1427)^4+Q1427/(1+K1427)^5</f>
        <v>123.732566411068</v>
      </c>
      <c r="S1427" s="21" t="n">
        <f aca="false">Q1427*(1+I1427)/(K1427-I1427)</f>
        <v>595.51705637687</v>
      </c>
      <c r="T1427" s="21" t="n">
        <f aca="false">R1427+S1427/(1+K1427)^5</f>
        <v>505.861022885112</v>
      </c>
      <c r="U1427" s="8" t="n">
        <f aca="false">(T1427-Assumptions!$D$17)/Assumptions!$D$18</f>
        <v>12.8344409154045</v>
      </c>
    </row>
    <row r="1428" customFormat="false" ht="15" hidden="false" customHeight="false" outlineLevel="0" collapsed="false">
      <c r="B1428" s="2" t="n">
        <v>1423</v>
      </c>
      <c r="C1428" s="27" t="n">
        <f aca="false">NORMSDIST('Random Draws'!C1428)</f>
        <v>0.49366936390218</v>
      </c>
      <c r="D1428" s="27" t="n">
        <f aca="false">NORMSDIST(Assumptions!$D$22*'Random Draws'!C1428+SQRT(1-Assumptions!$D$22^2)*'Random Draws'!D1428)</f>
        <v>0.806453740685467</v>
      </c>
      <c r="E1428" s="19" t="n">
        <f aca="false">IF(C1428&lt;(Assumptions!$E$6-Assumptions!$D$6)/(Assumptions!$F$6-Assumptions!$D$6),Assumptions!$D$6+SQRT(C1428*(Assumptions!$F$6-Assumptions!$D$6)*(Assumptions!$E$6-Assumptions!$D$6)),Assumptions!$F$6-SQRT((1-C1428)*(Assumptions!$F$6-Assumptions!$D$6)*(Assumptions!$F$6-Assumptions!$E$6)))</f>
        <v>0.089682459877817</v>
      </c>
      <c r="F1428" s="19" t="n">
        <f aca="false">IF(D1428&lt;(Assumptions!$E$7-Assumptions!$D$7)/(Assumptions!$F$7-Assumptions!$D$7),Assumptions!$D$7+SQRT(D1428*(Assumptions!$F$7-Assumptions!$D$7)*(Assumptions!$E$7-Assumptions!$D$7)),Assumptions!$F$7-SQRT((1-D1428)*(Assumptions!$F$7-Assumptions!$D$7)*(Assumptions!$F$7-Assumptions!$E$7)))</f>
        <v>0.432175819198795</v>
      </c>
      <c r="G1428" s="19" t="n">
        <f aca="false">MIN(Assumptions!$D$24,MAX(Assumptions!$D$23,Assumptions!$D$8+Assumptions!$E$8*'Random Draws'!E1428))</f>
        <v>0.082820075813483</v>
      </c>
      <c r="H1428" s="19" t="n">
        <f aca="false">IF('Random Draws'!F1428&lt;(Assumptions!$E$9-Assumptions!$D$9)/(Assumptions!$F$9-Assumptions!$D$9),Assumptions!$D$9+SQRT('Random Draws'!F1428*(Assumptions!$F$9-Assumptions!$D$9)*(Assumptions!$E$9-Assumptions!$D$9)),Assumptions!$F$9-SQRT((1-'Random Draws'!F1428)*(Assumptions!$F$9-Assumptions!$D$9)*(Assumptions!$F$9-Assumptions!$E$9)))</f>
        <v>0.283529254871746</v>
      </c>
      <c r="I1428" s="19" t="n">
        <f aca="false">IF('Random Draws'!G1428&lt;(Assumptions!$E$10-Assumptions!$D$10)/(Assumptions!$F$10-Assumptions!$D$10),Assumptions!$D$10+SQRT('Random Draws'!G1428*(Assumptions!$F$10-Assumptions!$D$10)*(Assumptions!$E$10-Assumptions!$D$10)),Assumptions!$F$10-SQRT((1-'Random Draws'!G1428)*(Assumptions!$F$10-Assumptions!$D$10)*(Assumptions!$F$10-Assumptions!$E$10)))</f>
        <v>0.0191550976504514</v>
      </c>
      <c r="J1428" s="19" t="n">
        <f aca="false">IF('Random Draws'!H1428&lt;(Assumptions!$E$11-Assumptions!$D$11)/(Assumptions!$F$11-Assumptions!$D$11),Assumptions!$D$11+SQRT('Random Draws'!H1428*(Assumptions!$F$11-Assumptions!$D$11)*(Assumptions!$E$11-Assumptions!$D$11)),Assumptions!$F$11-SQRT((1-'Random Draws'!H1428)*(Assumptions!$F$11-Assumptions!$D$11)*(Assumptions!$F$11-Assumptions!$E$11)))</f>
        <v>0.177091789009212</v>
      </c>
      <c r="K1428" s="19" t="n">
        <f aca="false">MAX(G1428,I1428+Assumptions!$D$21)</f>
        <v>0.082820075813483</v>
      </c>
      <c r="L1428" s="28" t="n">
        <f aca="false">(F1428-Assumptions!$D$15)*(1-H1428)+Assumptions!$D$15-J1428</f>
        <v>0.16940834533189</v>
      </c>
      <c r="M1428" s="21" t="n">
        <f aca="false">Assumptions!$D$14*(1+E1428)^1*L1428-Assumptions!$D$14*(1+E1428)^0*E1428*Assumptions!$D$16</f>
        <v>26.3770701569687</v>
      </c>
      <c r="N1428" s="21" t="n">
        <f aca="false">Assumptions!$D$14*(1+E1428)^2*L1428-Assumptions!$D$14*(1+E1428)^1*E1428*Assumptions!$D$16</f>
        <v>28.7426306930154</v>
      </c>
      <c r="O1428" s="21" t="n">
        <f aca="false">Assumptions!$D$14*(1+E1428)^3*L1428-Assumptions!$D$14*(1+E1428)^2*E1428*Assumptions!$D$16</f>
        <v>31.3203405169247</v>
      </c>
      <c r="P1428" s="21" t="n">
        <f aca="false">Assumptions!$D$14*(1+E1428)^4*L1428-Assumptions!$D$14*(1+E1428)^3*E1428*Assumptions!$D$16</f>
        <v>34.1292256986933</v>
      </c>
      <c r="Q1428" s="21" t="n">
        <f aca="false">Assumptions!$D$14*(1+E1428)^5*L1428-Assumptions!$D$14*(1+E1428)^4*E1428*Assumptions!$D$16</f>
        <v>37.1900186130774</v>
      </c>
      <c r="R1428" s="21" t="n">
        <f aca="false">M1428/(1+K1428)+N1428/(1+K1428)^2+O1428/(1+K1428)^3+P1428/(1+K1428)^4+Q1428/(1+K1428)^5</f>
        <v>123.351636327304</v>
      </c>
      <c r="S1428" s="21" t="n">
        <f aca="false">Q1428*(1+I1428)/(K1428-I1428)</f>
        <v>595.341397183448</v>
      </c>
      <c r="T1428" s="21" t="n">
        <f aca="false">R1428+S1428/(1+K1428)^5</f>
        <v>523.282192156006</v>
      </c>
      <c r="U1428" s="8" t="n">
        <f aca="false">(T1428-Assumptions!$D$17)/Assumptions!$D$18</f>
        <v>13.5312876862402</v>
      </c>
    </row>
    <row r="1429" customFormat="false" ht="15" hidden="false" customHeight="false" outlineLevel="0" collapsed="false">
      <c r="B1429" s="2" t="n">
        <v>1424</v>
      </c>
      <c r="C1429" s="27" t="n">
        <f aca="false">NORMSDIST('Random Draws'!C1429)</f>
        <v>0.996766616245708</v>
      </c>
      <c r="D1429" s="27" t="n">
        <f aca="false">NORMSDIST(Assumptions!$D$22*'Random Draws'!C1429+SQRT(1-Assumptions!$D$22^2)*'Random Draws'!D1429)</f>
        <v>0.907705124364559</v>
      </c>
      <c r="E1429" s="19" t="n">
        <f aca="false">IF(C1429&lt;(Assumptions!$E$6-Assumptions!$D$6)/(Assumptions!$F$6-Assumptions!$D$6),Assumptions!$D$6+SQRT(C1429*(Assumptions!$F$6-Assumptions!$D$6)*(Assumptions!$E$6-Assumptions!$D$6)),Assumptions!$F$6-SQRT((1-C1429)*(Assumptions!$F$6-Assumptions!$D$6)*(Assumptions!$F$6-Assumptions!$E$6)))</f>
        <v>0.135979189289278</v>
      </c>
      <c r="F1429" s="19" t="n">
        <f aca="false">IF(D1429&lt;(Assumptions!$E$7-Assumptions!$D$7)/(Assumptions!$F$7-Assumptions!$D$7),Assumptions!$D$7+SQRT(D1429*(Assumptions!$F$7-Assumptions!$D$7)*(Assumptions!$E$7-Assumptions!$D$7)),Assumptions!$F$7-SQRT((1-D1429)*(Assumptions!$F$7-Assumptions!$D$7)*(Assumptions!$F$7-Assumptions!$E$7)))</f>
        <v>0.440785955591241</v>
      </c>
      <c r="G1429" s="19" t="n">
        <f aca="false">MIN(Assumptions!$D$24,MAX(Assumptions!$D$23,Assumptions!$D$8+Assumptions!$E$8*'Random Draws'!E1429))</f>
        <v>0.086179262605147</v>
      </c>
      <c r="H1429" s="19" t="n">
        <f aca="false">IF('Random Draws'!F1429&lt;(Assumptions!$E$9-Assumptions!$D$9)/(Assumptions!$F$9-Assumptions!$D$9),Assumptions!$D$9+SQRT('Random Draws'!F1429*(Assumptions!$F$9-Assumptions!$D$9)*(Assumptions!$E$9-Assumptions!$D$9)),Assumptions!$F$9-SQRT((1-'Random Draws'!F1429)*(Assumptions!$F$9-Assumptions!$D$9)*(Assumptions!$F$9-Assumptions!$E$9)))</f>
        <v>0.275308377495473</v>
      </c>
      <c r="I1429" s="19" t="n">
        <f aca="false">IF('Random Draws'!G1429&lt;(Assumptions!$E$10-Assumptions!$D$10)/(Assumptions!$F$10-Assumptions!$D$10),Assumptions!$D$10+SQRT('Random Draws'!G1429*(Assumptions!$F$10-Assumptions!$D$10)*(Assumptions!$E$10-Assumptions!$D$10)),Assumptions!$F$10-SQRT((1-'Random Draws'!G1429)*(Assumptions!$F$10-Assumptions!$D$10)*(Assumptions!$F$10-Assumptions!$E$10)))</f>
        <v>0.0188967449861073</v>
      </c>
      <c r="J1429" s="19" t="n">
        <f aca="false">IF('Random Draws'!H1429&lt;(Assumptions!$E$11-Assumptions!$D$11)/(Assumptions!$F$11-Assumptions!$D$11),Assumptions!$D$11+SQRT('Random Draws'!H1429*(Assumptions!$F$11-Assumptions!$D$11)*(Assumptions!$E$11-Assumptions!$D$11)),Assumptions!$F$11-SQRT((1-'Random Draws'!H1429)*(Assumptions!$F$11-Assumptions!$D$11)*(Assumptions!$F$11-Assumptions!$E$11)))</f>
        <v>0.183011555388581</v>
      </c>
      <c r="K1429" s="19" t="n">
        <f aca="false">MAX(G1429,I1429+Assumptions!$D$21)</f>
        <v>0.086179262605147</v>
      </c>
      <c r="L1429" s="28" t="n">
        <f aca="false">(F1429-Assumptions!$D$15)*(1-H1429)+Assumptions!$D$15-J1429</f>
        <v>0.172212423020455</v>
      </c>
      <c r="M1429" s="21" t="n">
        <f aca="false">Assumptions!$D$14*(1+E1429)^1*L1429-Assumptions!$D$14*(1+E1429)^0*E1429*Assumptions!$D$16</f>
        <v>27.7748011863979</v>
      </c>
      <c r="N1429" s="21" t="n">
        <f aca="false">Assumptions!$D$14*(1+E1429)^2*L1429-Assumptions!$D$14*(1+E1429)^1*E1429*Assumptions!$D$16</f>
        <v>31.5515961343951</v>
      </c>
      <c r="O1429" s="21" t="n">
        <f aca="false">Assumptions!$D$14*(1+E1429)^3*L1429-Assumptions!$D$14*(1+E1429)^2*E1429*Assumptions!$D$16</f>
        <v>35.8419565975329</v>
      </c>
      <c r="P1429" s="21" t="n">
        <f aca="false">Assumptions!$D$14*(1+E1429)^4*L1429-Assumptions!$D$14*(1+E1429)^3*E1429*Assumptions!$D$16</f>
        <v>40.7157167982069</v>
      </c>
      <c r="Q1429" s="21" t="n">
        <f aca="false">Assumptions!$D$14*(1+E1429)^5*L1429-Assumptions!$D$14*(1+E1429)^4*E1429*Assumptions!$D$16</f>
        <v>46.2522069597589</v>
      </c>
      <c r="R1429" s="21" t="n">
        <f aca="false">M1429/(1+K1429)+N1429/(1+K1429)^2+O1429/(1+K1429)^3+P1429/(1+K1429)^4+Q1429/(1+K1429)^5</f>
        <v>140.129501777111</v>
      </c>
      <c r="S1429" s="21" t="n">
        <f aca="false">Q1429*(1+I1429)/(K1429-I1429)</f>
        <v>700.423004182981</v>
      </c>
      <c r="T1429" s="21" t="n">
        <f aca="false">R1429+S1429/(1+K1429)^5</f>
        <v>603.419438117952</v>
      </c>
      <c r="U1429" s="8" t="n">
        <f aca="false">(T1429-Assumptions!$D$17)/Assumptions!$D$18</f>
        <v>16.7367775247181</v>
      </c>
    </row>
    <row r="1430" customFormat="false" ht="15" hidden="false" customHeight="false" outlineLevel="0" collapsed="false">
      <c r="B1430" s="2" t="n">
        <v>1425</v>
      </c>
      <c r="C1430" s="27" t="n">
        <f aca="false">NORMSDIST('Random Draws'!C1430)</f>
        <v>0.321574495405362</v>
      </c>
      <c r="D1430" s="27" t="n">
        <f aca="false">NORMSDIST(Assumptions!$D$22*'Random Draws'!C1430+SQRT(1-Assumptions!$D$22^2)*'Random Draws'!D1430)</f>
        <v>0.614251084480514</v>
      </c>
      <c r="E1430" s="19" t="n">
        <f aca="false">IF(C1430&lt;(Assumptions!$E$6-Assumptions!$D$6)/(Assumptions!$F$6-Assumptions!$D$6),Assumptions!$D$6+SQRT(C1430*(Assumptions!$F$6-Assumptions!$D$6)*(Assumptions!$E$6-Assumptions!$D$6)),Assumptions!$F$6-SQRT((1-C1430)*(Assumptions!$F$6-Assumptions!$D$6)*(Assumptions!$F$6-Assumptions!$E$6)))</f>
        <v>0.0800982852130464</v>
      </c>
      <c r="F1430" s="19" t="n">
        <f aca="false">IF(D1430&lt;(Assumptions!$E$7-Assumptions!$D$7)/(Assumptions!$F$7-Assumptions!$D$7),Assumptions!$D$7+SQRT(D1430*(Assumptions!$F$7-Assumptions!$D$7)*(Assumptions!$E$7-Assumptions!$D$7)),Assumptions!$F$7-SQRT((1-D1430)*(Assumptions!$F$7-Assumptions!$D$7)*(Assumptions!$F$7-Assumptions!$E$7)))</f>
        <v>0.420719016533723</v>
      </c>
      <c r="G1430" s="19" t="n">
        <f aca="false">MIN(Assumptions!$D$24,MAX(Assumptions!$D$23,Assumptions!$D$8+Assumptions!$E$8*'Random Draws'!E1430))</f>
        <v>0.098686801581332</v>
      </c>
      <c r="H1430" s="19" t="n">
        <f aca="false">IF('Random Draws'!F1430&lt;(Assumptions!$E$9-Assumptions!$D$9)/(Assumptions!$F$9-Assumptions!$D$9),Assumptions!$D$9+SQRT('Random Draws'!F1430*(Assumptions!$F$9-Assumptions!$D$9)*(Assumptions!$E$9-Assumptions!$D$9)),Assumptions!$F$9-SQRT((1-'Random Draws'!F1430)*(Assumptions!$F$9-Assumptions!$D$9)*(Assumptions!$F$9-Assumptions!$E$9)))</f>
        <v>0.317942363832974</v>
      </c>
      <c r="I1430" s="19" t="n">
        <f aca="false">IF('Random Draws'!G1430&lt;(Assumptions!$E$10-Assumptions!$D$10)/(Assumptions!$F$10-Assumptions!$D$10),Assumptions!$D$10+SQRT('Random Draws'!G1430*(Assumptions!$F$10-Assumptions!$D$10)*(Assumptions!$E$10-Assumptions!$D$10)),Assumptions!$F$10-SQRT((1-'Random Draws'!G1430)*(Assumptions!$F$10-Assumptions!$D$10)*(Assumptions!$F$10-Assumptions!$E$10)))</f>
        <v>0.0195774777724696</v>
      </c>
      <c r="J1430" s="19" t="n">
        <f aca="false">IF('Random Draws'!H1430&lt;(Assumptions!$E$11-Assumptions!$D$11)/(Assumptions!$F$11-Assumptions!$D$11),Assumptions!$D$11+SQRT('Random Draws'!H1430*(Assumptions!$F$11-Assumptions!$D$11)*(Assumptions!$E$11-Assumptions!$D$11)),Assumptions!$F$11-SQRT((1-'Random Draws'!H1430)*(Assumptions!$F$11-Assumptions!$D$11)*(Assumptions!$F$11-Assumptions!$E$11)))</f>
        <v>0.176017276168659</v>
      </c>
      <c r="K1430" s="19" t="n">
        <f aca="false">MAX(G1430,I1430+Assumptions!$D$21)</f>
        <v>0.098686801581332</v>
      </c>
      <c r="L1430" s="28" t="n">
        <f aca="false">(F1430-Assumptions!$D$15)*(1-H1430)+Assumptions!$D$15-J1430</f>
        <v>0.152269849037134</v>
      </c>
      <c r="M1430" s="21" t="n">
        <f aca="false">Assumptions!$D$14*(1+E1430)^1*L1430-Assumptions!$D$14*(1+E1430)^0*E1430*Assumptions!$D$16</f>
        <v>23.4992008703487</v>
      </c>
      <c r="N1430" s="21" t="n">
        <f aca="false">Assumptions!$D$14*(1+E1430)^2*L1430-Assumptions!$D$14*(1+E1430)^1*E1430*Assumptions!$D$16</f>
        <v>25.3814465639405</v>
      </c>
      <c r="O1430" s="21" t="n">
        <f aca="false">Assumptions!$D$14*(1+E1430)^3*L1430-Assumptions!$D$14*(1+E1430)^2*E1430*Assumptions!$D$16</f>
        <v>27.4144569099387</v>
      </c>
      <c r="P1430" s="21" t="n">
        <f aca="false">Assumptions!$D$14*(1+E1430)^4*L1430-Assumptions!$D$14*(1+E1430)^3*E1430*Assumptions!$D$16</f>
        <v>29.6103078984718</v>
      </c>
      <c r="Q1430" s="21" t="n">
        <f aca="false">Assumptions!$D$14*(1+E1430)^5*L1430-Assumptions!$D$14*(1+E1430)^4*E1430*Assumptions!$D$16</f>
        <v>31.9820427857697</v>
      </c>
      <c r="R1430" s="21" t="n">
        <f aca="false">M1430/(1+K1430)+N1430/(1+K1430)^2+O1430/(1+K1430)^3+P1430/(1+K1430)^4+Q1430/(1+K1430)^5</f>
        <v>103.384247975608</v>
      </c>
      <c r="S1430" s="21" t="n">
        <f aca="false">Q1430*(1+I1430)/(K1430-I1430)</f>
        <v>412.191243048816</v>
      </c>
      <c r="T1430" s="21" t="n">
        <f aca="false">R1430+S1430/(1+K1430)^5</f>
        <v>360.85578401514</v>
      </c>
      <c r="U1430" s="8" t="n">
        <f aca="false">(T1430-Assumptions!$D$17)/Assumptions!$D$18</f>
        <v>7.03423136060559</v>
      </c>
    </row>
    <row r="1431" customFormat="false" ht="15" hidden="false" customHeight="false" outlineLevel="0" collapsed="false">
      <c r="B1431" s="2" t="n">
        <v>1426</v>
      </c>
      <c r="C1431" s="27" t="n">
        <f aca="false">NORMSDIST('Random Draws'!C1431)</f>
        <v>0.485117383733933</v>
      </c>
      <c r="D1431" s="27" t="n">
        <f aca="false">NORMSDIST(Assumptions!$D$22*'Random Draws'!C1431+SQRT(1-Assumptions!$D$22^2)*'Random Draws'!D1431)</f>
        <v>0.758155399219046</v>
      </c>
      <c r="E1431" s="19" t="n">
        <f aca="false">IF(C1431&lt;(Assumptions!$E$6-Assumptions!$D$6)/(Assumptions!$F$6-Assumptions!$D$6),Assumptions!$D$6+SQRT(C1431*(Assumptions!$F$6-Assumptions!$D$6)*(Assumptions!$E$6-Assumptions!$D$6)),Assumptions!$F$6-SQRT((1-C1431)*(Assumptions!$F$6-Assumptions!$D$6)*(Assumptions!$F$6-Assumptions!$E$6)))</f>
        <v>0.0892502479046518</v>
      </c>
      <c r="F1431" s="19" t="n">
        <f aca="false">IF(D1431&lt;(Assumptions!$E$7-Assumptions!$D$7)/(Assumptions!$F$7-Assumptions!$D$7),Assumptions!$D$7+SQRT(D1431*(Assumptions!$F$7-Assumptions!$D$7)*(Assumptions!$E$7-Assumptions!$D$7)),Assumptions!$F$7-SQRT((1-D1431)*(Assumptions!$F$7-Assumptions!$D$7)*(Assumptions!$F$7-Assumptions!$E$7)))</f>
        <v>0.428897292672119</v>
      </c>
      <c r="G1431" s="19" t="n">
        <f aca="false">MIN(Assumptions!$D$24,MAX(Assumptions!$D$23,Assumptions!$D$8+Assumptions!$E$8*'Random Draws'!E1431))</f>
        <v>0.073718506024655</v>
      </c>
      <c r="H1431" s="19" t="n">
        <f aca="false">IF('Random Draws'!F1431&lt;(Assumptions!$E$9-Assumptions!$D$9)/(Assumptions!$F$9-Assumptions!$D$9),Assumptions!$D$9+SQRT('Random Draws'!F1431*(Assumptions!$F$9-Assumptions!$D$9)*(Assumptions!$E$9-Assumptions!$D$9)),Assumptions!$F$9-SQRT((1-'Random Draws'!F1431)*(Assumptions!$F$9-Assumptions!$D$9)*(Assumptions!$F$9-Assumptions!$E$9)))</f>
        <v>0.288606335700557</v>
      </c>
      <c r="I1431" s="19" t="n">
        <f aca="false">IF('Random Draws'!G1431&lt;(Assumptions!$E$10-Assumptions!$D$10)/(Assumptions!$F$10-Assumptions!$D$10),Assumptions!$D$10+SQRT('Random Draws'!G1431*(Assumptions!$F$10-Assumptions!$D$10)*(Assumptions!$E$10-Assumptions!$D$10)),Assumptions!$F$10-SQRT((1-'Random Draws'!G1431)*(Assumptions!$F$10-Assumptions!$D$10)*(Assumptions!$F$10-Assumptions!$E$10)))</f>
        <v>0.0261495943554643</v>
      </c>
      <c r="J1431" s="19" t="n">
        <f aca="false">IF('Random Draws'!H1431&lt;(Assumptions!$E$11-Assumptions!$D$11)/(Assumptions!$F$11-Assumptions!$D$11),Assumptions!$D$11+SQRT('Random Draws'!H1431*(Assumptions!$F$11-Assumptions!$D$11)*(Assumptions!$E$11-Assumptions!$D$11)),Assumptions!$F$11-SQRT((1-'Random Draws'!H1431)*(Assumptions!$F$11-Assumptions!$D$11)*(Assumptions!$F$11-Assumptions!$E$11)))</f>
        <v>0.201379100680472</v>
      </c>
      <c r="K1431" s="19" t="n">
        <f aca="false">MAX(G1431,I1431+Assumptions!$D$21)</f>
        <v>0.073718506024655</v>
      </c>
      <c r="L1431" s="28" t="n">
        <f aca="false">(F1431-Assumptions!$D$15)*(1-H1431)+Assumptions!$D$15-J1431</f>
        <v>0.14125453960273</v>
      </c>
      <c r="M1431" s="21" t="n">
        <f aca="false">Assumptions!$D$14*(1+E1431)^1*L1431-Assumptions!$D$14*(1+E1431)^0*E1431*Assumptions!$D$16</f>
        <v>21.9216850522048</v>
      </c>
      <c r="N1431" s="21" t="n">
        <f aca="false">Assumptions!$D$14*(1+E1431)^2*L1431-Assumptions!$D$14*(1+E1431)^1*E1431*Assumptions!$D$16</f>
        <v>23.8782008776017</v>
      </c>
      <c r="O1431" s="21" t="n">
        <f aca="false">Assumptions!$D$14*(1+E1431)^3*L1431-Assumptions!$D$14*(1+E1431)^2*E1431*Assumptions!$D$16</f>
        <v>26.0093362254448</v>
      </c>
      <c r="P1431" s="21" t="n">
        <f aca="false">Assumptions!$D$14*(1+E1431)^4*L1431-Assumptions!$D$14*(1+E1431)^3*E1431*Assumptions!$D$16</f>
        <v>28.3306759314011</v>
      </c>
      <c r="Q1431" s="21" t="n">
        <f aca="false">Assumptions!$D$14*(1+E1431)^5*L1431-Assumptions!$D$14*(1+E1431)^4*E1431*Assumptions!$D$16</f>
        <v>30.859195781585</v>
      </c>
      <c r="R1431" s="21" t="n">
        <f aca="false">M1431/(1+K1431)+N1431/(1+K1431)^2+O1431/(1+K1431)^3+P1431/(1+K1431)^4+Q1431/(1+K1431)^5</f>
        <v>105.079387202593</v>
      </c>
      <c r="S1431" s="21" t="n">
        <f aca="false">Q1431*(1+I1431)/(K1431-I1431)</f>
        <v>665.690050964921</v>
      </c>
      <c r="T1431" s="21" t="n">
        <f aca="false">R1431+S1431/(1+K1431)^5</f>
        <v>571.545258232468</v>
      </c>
      <c r="U1431" s="8" t="n">
        <f aca="false">(T1431-Assumptions!$D$17)/Assumptions!$D$18</f>
        <v>15.4618103292987</v>
      </c>
    </row>
    <row r="1432" customFormat="false" ht="15" hidden="false" customHeight="false" outlineLevel="0" collapsed="false">
      <c r="B1432" s="2" t="n">
        <v>1427</v>
      </c>
      <c r="C1432" s="27" t="n">
        <f aca="false">NORMSDIST('Random Draws'!C1432)</f>
        <v>0.972501259774685</v>
      </c>
      <c r="D1432" s="27" t="n">
        <f aca="false">NORMSDIST(Assumptions!$D$22*'Random Draws'!C1432+SQRT(1-Assumptions!$D$22^2)*'Random Draws'!D1432)</f>
        <v>0.977130473694736</v>
      </c>
      <c r="E1432" s="19" t="n">
        <f aca="false">IF(C1432&lt;(Assumptions!$E$6-Assumptions!$D$6)/(Assumptions!$F$6-Assumptions!$D$6),Assumptions!$D$6+SQRT(C1432*(Assumptions!$F$6-Assumptions!$D$6)*(Assumptions!$E$6-Assumptions!$D$6)),Assumptions!$F$6-SQRT((1-C1432)*(Assumptions!$F$6-Assumptions!$D$6)*(Assumptions!$F$6-Assumptions!$E$6)))</f>
        <v>0.128274229188383</v>
      </c>
      <c r="F1432" s="19" t="n">
        <f aca="false">IF(D1432&lt;(Assumptions!$E$7-Assumptions!$D$7)/(Assumptions!$F$7-Assumptions!$D$7),Assumptions!$D$7+SQRT(D1432*(Assumptions!$F$7-Assumptions!$D$7)*(Assumptions!$E$7-Assumptions!$D$7)),Assumptions!$F$7-SQRT((1-D1432)*(Assumptions!$F$7-Assumptions!$D$7)*(Assumptions!$F$7-Assumptions!$E$7)))</f>
        <v>0.450435581292046</v>
      </c>
      <c r="G1432" s="19" t="n">
        <f aca="false">MIN(Assumptions!$D$24,MAX(Assumptions!$D$23,Assumptions!$D$8+Assumptions!$E$8*'Random Draws'!E1432))</f>
        <v>0.089224211934272</v>
      </c>
      <c r="H1432" s="19" t="n">
        <f aca="false">IF('Random Draws'!F1432&lt;(Assumptions!$E$9-Assumptions!$D$9)/(Assumptions!$F$9-Assumptions!$D$9),Assumptions!$D$9+SQRT('Random Draws'!F1432*(Assumptions!$F$9-Assumptions!$D$9)*(Assumptions!$E$9-Assumptions!$D$9)),Assumptions!$F$9-SQRT((1-'Random Draws'!F1432)*(Assumptions!$F$9-Assumptions!$D$9)*(Assumptions!$F$9-Assumptions!$E$9)))</f>
        <v>0.252238073502517</v>
      </c>
      <c r="I1432" s="19" t="n">
        <f aca="false">IF('Random Draws'!G1432&lt;(Assumptions!$E$10-Assumptions!$D$10)/(Assumptions!$F$10-Assumptions!$D$10),Assumptions!$D$10+SQRT('Random Draws'!G1432*(Assumptions!$F$10-Assumptions!$D$10)*(Assumptions!$E$10-Assumptions!$D$10)),Assumptions!$F$10-SQRT((1-'Random Draws'!G1432)*(Assumptions!$F$10-Assumptions!$D$10)*(Assumptions!$F$10-Assumptions!$E$10)))</f>
        <v>0.0222194459095316</v>
      </c>
      <c r="J1432" s="19" t="n">
        <f aca="false">IF('Random Draws'!H1432&lt;(Assumptions!$E$11-Assumptions!$D$11)/(Assumptions!$F$11-Assumptions!$D$11),Assumptions!$D$11+SQRT('Random Draws'!H1432*(Assumptions!$F$11-Assumptions!$D$11)*(Assumptions!$E$11-Assumptions!$D$11)),Assumptions!$F$11-SQRT((1-'Random Draws'!H1432)*(Assumptions!$F$11-Assumptions!$D$11)*(Assumptions!$F$11-Assumptions!$E$11)))</f>
        <v>0.170182641158528</v>
      </c>
      <c r="K1432" s="19" t="n">
        <f aca="false">MAX(G1432,I1432+Assumptions!$D$21)</f>
        <v>0.089224211934272</v>
      </c>
      <c r="L1432" s="28" t="n">
        <f aca="false">(F1432-Assumptions!$D$15)*(1-H1432)+Assumptions!$D$15-J1432</f>
        <v>0.199426886426753</v>
      </c>
      <c r="M1432" s="21" t="n">
        <f aca="false">Assumptions!$D$14*(1+E1432)^1*L1432-Assumptions!$D$14*(1+E1432)^0*E1432*Assumptions!$D$16</f>
        <v>32.0681985046053</v>
      </c>
      <c r="N1432" s="21" t="n">
        <f aca="false">Assumptions!$D$14*(1+E1432)^2*L1432-Assumptions!$D$14*(1+E1432)^1*E1432*Assumptions!$D$16</f>
        <v>36.1817219492436</v>
      </c>
      <c r="O1432" s="21" t="n">
        <f aca="false">Assumptions!$D$14*(1+E1432)^3*L1432-Assumptions!$D$14*(1+E1432)^2*E1432*Assumptions!$D$16</f>
        <v>40.8229044429912</v>
      </c>
      <c r="P1432" s="21" t="n">
        <f aca="false">Assumptions!$D$14*(1+E1432)^4*L1432-Assumptions!$D$14*(1+E1432)^3*E1432*Assumptions!$D$16</f>
        <v>46.0594310436469</v>
      </c>
      <c r="Q1432" s="21" t="n">
        <f aca="false">Assumptions!$D$14*(1+E1432)^5*L1432-Assumptions!$D$14*(1+E1432)^4*E1432*Assumptions!$D$16</f>
        <v>51.9676690576261</v>
      </c>
      <c r="R1432" s="21" t="n">
        <f aca="false">M1432/(1+K1432)+N1432/(1+K1432)^2+O1432/(1+K1432)^3+P1432/(1+K1432)^4+Q1432/(1+K1432)^5</f>
        <v>158.146916302819</v>
      </c>
      <c r="S1432" s="21" t="n">
        <f aca="false">Q1432*(1+I1432)/(K1432-I1432)</f>
        <v>792.81467604382</v>
      </c>
      <c r="T1432" s="21" t="n">
        <f aca="false">R1432+S1432/(1+K1432)^5</f>
        <v>675.259669054409</v>
      </c>
      <c r="U1432" s="8" t="n">
        <f aca="false">(T1432-Assumptions!$D$17)/Assumptions!$D$18</f>
        <v>19.6103867621763</v>
      </c>
    </row>
    <row r="1433" customFormat="false" ht="15" hidden="false" customHeight="false" outlineLevel="0" collapsed="false">
      <c r="B1433" s="2" t="n">
        <v>1428</v>
      </c>
      <c r="C1433" s="27" t="n">
        <f aca="false">NORMSDIST('Random Draws'!C1433)</f>
        <v>0.792173363814293</v>
      </c>
      <c r="D1433" s="27" t="n">
        <f aca="false">NORMSDIST(Assumptions!$D$22*'Random Draws'!C1433+SQRT(1-Assumptions!$D$22^2)*'Random Draws'!D1433)</f>
        <v>0.668053196118215</v>
      </c>
      <c r="E1433" s="19" t="n">
        <f aca="false">IF(C1433&lt;(Assumptions!$E$6-Assumptions!$D$6)/(Assumptions!$F$6-Assumptions!$D$6),Assumptions!$D$6+SQRT(C1433*(Assumptions!$F$6-Assumptions!$D$6)*(Assumptions!$E$6-Assumptions!$D$6)),Assumptions!$F$6-SQRT((1-C1433)*(Assumptions!$F$6-Assumptions!$D$6)*(Assumptions!$F$6-Assumptions!$E$6)))</f>
        <v>0.107764411267536</v>
      </c>
      <c r="F1433" s="19" t="n">
        <f aca="false">IF(D1433&lt;(Assumptions!$E$7-Assumptions!$D$7)/(Assumptions!$F$7-Assumptions!$D$7),Assumptions!$D$7+SQRT(D1433*(Assumptions!$F$7-Assumptions!$D$7)*(Assumptions!$E$7-Assumptions!$D$7)),Assumptions!$F$7-SQRT((1-D1433)*(Assumptions!$F$7-Assumptions!$D$7)*(Assumptions!$F$7-Assumptions!$E$7)))</f>
        <v>0.423561185316655</v>
      </c>
      <c r="G1433" s="19" t="n">
        <f aca="false">MIN(Assumptions!$D$24,MAX(Assumptions!$D$23,Assumptions!$D$8+Assumptions!$E$8*'Random Draws'!E1433))</f>
        <v>0.082683035791859</v>
      </c>
      <c r="H1433" s="19" t="n">
        <f aca="false">IF('Random Draws'!F1433&lt;(Assumptions!$E$9-Assumptions!$D$9)/(Assumptions!$F$9-Assumptions!$D$9),Assumptions!$D$9+SQRT('Random Draws'!F1433*(Assumptions!$F$9-Assumptions!$D$9)*(Assumptions!$E$9-Assumptions!$D$9)),Assumptions!$F$9-SQRT((1-'Random Draws'!F1433)*(Assumptions!$F$9-Assumptions!$D$9)*(Assumptions!$F$9-Assumptions!$E$9)))</f>
        <v>0.261667675931372</v>
      </c>
      <c r="I1433" s="19" t="n">
        <f aca="false">IF('Random Draws'!G1433&lt;(Assumptions!$E$10-Assumptions!$D$10)/(Assumptions!$F$10-Assumptions!$D$10),Assumptions!$D$10+SQRT('Random Draws'!G1433*(Assumptions!$F$10-Assumptions!$D$10)*(Assumptions!$E$10-Assumptions!$D$10)),Assumptions!$F$10-SQRT((1-'Random Draws'!G1433)*(Assumptions!$F$10-Assumptions!$D$10)*(Assumptions!$F$10-Assumptions!$E$10)))</f>
        <v>0.0211387367536658</v>
      </c>
      <c r="J1433" s="19" t="n">
        <f aca="false">IF('Random Draws'!H1433&lt;(Assumptions!$E$11-Assumptions!$D$11)/(Assumptions!$F$11-Assumptions!$D$11),Assumptions!$D$11+SQRT('Random Draws'!H1433*(Assumptions!$F$11-Assumptions!$D$11)*(Assumptions!$E$11-Assumptions!$D$11)),Assumptions!$F$11-SQRT((1-'Random Draws'!H1433)*(Assumptions!$F$11-Assumptions!$D$11)*(Assumptions!$F$11-Assumptions!$E$11)))</f>
        <v>0.192280034504783</v>
      </c>
      <c r="K1433" s="19" t="n">
        <f aca="false">MAX(G1433,I1433+Assumptions!$D$21)</f>
        <v>0.082683035791859</v>
      </c>
      <c r="L1433" s="28" t="n">
        <f aca="false">(F1433-Assumptions!$D$15)*(1-H1433)+Assumptions!$D$15-J1433</f>
        <v>0.154465677706404</v>
      </c>
      <c r="M1433" s="21" t="n">
        <f aca="false">Assumptions!$D$14*(1+E1433)^1*L1433-Assumptions!$D$14*(1+E1433)^0*E1433*Assumptions!$D$16</f>
        <v>24.3424039871802</v>
      </c>
      <c r="N1433" s="21" t="n">
        <f aca="false">Assumptions!$D$14*(1+E1433)^2*L1433-Assumptions!$D$14*(1+E1433)^1*E1433*Assumptions!$D$16</f>
        <v>26.9656488216952</v>
      </c>
      <c r="O1433" s="21" t="n">
        <f aca="false">Assumptions!$D$14*(1+E1433)^3*L1433-Assumptions!$D$14*(1+E1433)^2*E1433*Assumptions!$D$16</f>
        <v>29.8715860914123</v>
      </c>
      <c r="P1433" s="21" t="n">
        <f aca="false">Assumptions!$D$14*(1+E1433)^4*L1433-Assumptions!$D$14*(1+E1433)^3*E1433*Assumptions!$D$16</f>
        <v>33.0906799801809</v>
      </c>
      <c r="Q1433" s="21" t="n">
        <f aca="false">Assumptions!$D$14*(1+E1433)^5*L1433-Assumptions!$D$14*(1+E1433)^4*E1433*Assumptions!$D$16</f>
        <v>36.6566776266876</v>
      </c>
      <c r="R1433" s="21" t="n">
        <f aca="false">M1433/(1+K1433)+N1433/(1+K1433)^2+O1433/(1+K1433)^3+P1433/(1+K1433)^4+Q1433/(1+K1433)^5</f>
        <v>117.747595514319</v>
      </c>
      <c r="S1433" s="21" t="n">
        <f aca="false">Q1433*(1+I1433)/(K1433-I1433)</f>
        <v>608.205050187878</v>
      </c>
      <c r="T1433" s="21" t="n">
        <f aca="false">R1433+S1433/(1+K1433)^5</f>
        <v>526.578165046551</v>
      </c>
      <c r="U1433" s="8" t="n">
        <f aca="false">(T1433-Assumptions!$D$17)/Assumptions!$D$18</f>
        <v>13.6631266018621</v>
      </c>
    </row>
    <row r="1434" customFormat="false" ht="15" hidden="false" customHeight="false" outlineLevel="0" collapsed="false">
      <c r="B1434" s="2" t="n">
        <v>1429</v>
      </c>
      <c r="C1434" s="27" t="n">
        <f aca="false">NORMSDIST('Random Draws'!C1434)</f>
        <v>0.478401651410227</v>
      </c>
      <c r="D1434" s="27" t="n">
        <f aca="false">NORMSDIST(Assumptions!$D$22*'Random Draws'!C1434+SQRT(1-Assumptions!$D$22^2)*'Random Draws'!D1434)</f>
        <v>0.91731607248841</v>
      </c>
      <c r="E1434" s="19" t="n">
        <f aca="false">IF(C1434&lt;(Assumptions!$E$6-Assumptions!$D$6)/(Assumptions!$F$6-Assumptions!$D$6),Assumptions!$D$6+SQRT(C1434*(Assumptions!$F$6-Assumptions!$D$6)*(Assumptions!$E$6-Assumptions!$D$6)),Assumptions!$F$6-SQRT((1-C1434)*(Assumptions!$F$6-Assumptions!$D$6)*(Assumptions!$F$6-Assumptions!$E$6)))</f>
        <v>0.0889081614564598</v>
      </c>
      <c r="F1434" s="19" t="n">
        <f aca="false">IF(D1434&lt;(Assumptions!$E$7-Assumptions!$D$7)/(Assumptions!$F$7-Assumptions!$D$7),Assumptions!$D$7+SQRT(D1434*(Assumptions!$F$7-Assumptions!$D$7)*(Assumptions!$E$7-Assumptions!$D$7)),Assumptions!$F$7-SQRT((1-D1434)*(Assumptions!$F$7-Assumptions!$D$7)*(Assumptions!$F$7-Assumptions!$E$7)))</f>
        <v>0.441813859396608</v>
      </c>
      <c r="G1434" s="19" t="n">
        <f aca="false">MIN(Assumptions!$D$24,MAX(Assumptions!$D$23,Assumptions!$D$8+Assumptions!$E$8*'Random Draws'!E1434))</f>
        <v>0.059971379156389</v>
      </c>
      <c r="H1434" s="19" t="n">
        <f aca="false">IF('Random Draws'!F1434&lt;(Assumptions!$E$9-Assumptions!$D$9)/(Assumptions!$F$9-Assumptions!$D$9),Assumptions!$D$9+SQRT('Random Draws'!F1434*(Assumptions!$F$9-Assumptions!$D$9)*(Assumptions!$E$9-Assumptions!$D$9)),Assumptions!$F$9-SQRT((1-'Random Draws'!F1434)*(Assumptions!$F$9-Assumptions!$D$9)*(Assumptions!$F$9-Assumptions!$E$9)))</f>
        <v>0.33724602747766</v>
      </c>
      <c r="I1434" s="19" t="n">
        <f aca="false">IF('Random Draws'!G1434&lt;(Assumptions!$E$10-Assumptions!$D$10)/(Assumptions!$F$10-Assumptions!$D$10),Assumptions!$D$10+SQRT('Random Draws'!G1434*(Assumptions!$F$10-Assumptions!$D$10)*(Assumptions!$E$10-Assumptions!$D$10)),Assumptions!$F$10-SQRT((1-'Random Draws'!G1434)*(Assumptions!$F$10-Assumptions!$D$10)*(Assumptions!$F$10-Assumptions!$E$10)))</f>
        <v>0.0190819029282359</v>
      </c>
      <c r="J1434" s="19" t="n">
        <f aca="false">IF('Random Draws'!H1434&lt;(Assumptions!$E$11-Assumptions!$D$11)/(Assumptions!$F$11-Assumptions!$D$11),Assumptions!$D$11+SQRT('Random Draws'!H1434*(Assumptions!$F$11-Assumptions!$D$11)*(Assumptions!$E$11-Assumptions!$D$11)),Assumptions!$F$11-SQRT((1-'Random Draws'!H1434)*(Assumptions!$F$11-Assumptions!$D$11)*(Assumptions!$F$11-Assumptions!$E$11)))</f>
        <v>0.170924858204443</v>
      </c>
      <c r="K1434" s="19" t="n">
        <f aca="false">MAX(G1434,I1434+Assumptions!$D$21)</f>
        <v>0.059971379156389</v>
      </c>
      <c r="L1434" s="28" t="n">
        <f aca="false">(F1434-Assumptions!$D$15)*(1-H1434)+Assumptions!$D$15-J1434</f>
        <v>0.165731015798181</v>
      </c>
      <c r="M1434" s="21" t="n">
        <f aca="false">Assumptions!$D$14*(1+E1434)^1*L1434-Assumptions!$D$14*(1+E1434)^0*E1434*Assumptions!$D$16</f>
        <v>25.7807985754851</v>
      </c>
      <c r="N1434" s="21" t="n">
        <f aca="false">Assumptions!$D$14*(1+E1434)^2*L1434-Assumptions!$D$14*(1+E1434)^1*E1434*Assumptions!$D$16</f>
        <v>28.0729219777108</v>
      </c>
      <c r="O1434" s="21" t="n">
        <f aca="false">Assumptions!$D$14*(1+E1434)^3*L1434-Assumptions!$D$14*(1+E1434)^2*E1434*Assumptions!$D$16</f>
        <v>30.5688338574597</v>
      </c>
      <c r="P1434" s="21" t="n">
        <f aca="false">Assumptions!$D$14*(1+E1434)^4*L1434-Assumptions!$D$14*(1+E1434)^3*E1434*Assumptions!$D$16</f>
        <v>33.2866526735945</v>
      </c>
      <c r="Q1434" s="21" t="n">
        <f aca="false">Assumptions!$D$14*(1+E1434)^5*L1434-Assumptions!$D$14*(1+E1434)^4*E1434*Assumptions!$D$16</f>
        <v>36.2461077638435</v>
      </c>
      <c r="R1434" s="21" t="n">
        <f aca="false">M1434/(1+K1434)+N1434/(1+K1434)^2+O1434/(1+K1434)^3+P1434/(1+K1434)^4+Q1434/(1+K1434)^5</f>
        <v>128.434427843665</v>
      </c>
      <c r="S1434" s="21" t="n">
        <f aca="false">Q1434*(1+I1434)/(K1434-I1434)</f>
        <v>903.355970314124</v>
      </c>
      <c r="T1434" s="21" t="n">
        <f aca="false">R1434+S1434/(1+K1434)^5</f>
        <v>803.565700154687</v>
      </c>
      <c r="U1434" s="8" t="n">
        <f aca="false">(T1434-Assumptions!$D$17)/Assumptions!$D$18</f>
        <v>24.7426280061875</v>
      </c>
    </row>
    <row r="1435" customFormat="false" ht="15" hidden="false" customHeight="false" outlineLevel="0" collapsed="false">
      <c r="B1435" s="2" t="n">
        <v>1430</v>
      </c>
      <c r="C1435" s="27" t="n">
        <f aca="false">NORMSDIST('Random Draws'!C1435)</f>
        <v>0.71900445227714</v>
      </c>
      <c r="D1435" s="27" t="n">
        <f aca="false">NORMSDIST(Assumptions!$D$22*'Random Draws'!C1435+SQRT(1-Assumptions!$D$22^2)*'Random Draws'!D1435)</f>
        <v>0.956051611352137</v>
      </c>
      <c r="E1435" s="19" t="n">
        <f aca="false">IF(C1435&lt;(Assumptions!$E$6-Assumptions!$D$6)/(Assumptions!$F$6-Assumptions!$D$6),Assumptions!$D$6+SQRT(C1435*(Assumptions!$F$6-Assumptions!$D$6)*(Assumptions!$E$6-Assumptions!$D$6)),Assumptions!$F$6-SQRT((1-C1435)*(Assumptions!$F$6-Assumptions!$D$6)*(Assumptions!$F$6-Assumptions!$E$6)))</f>
        <v>0.102516967323677</v>
      </c>
      <c r="F1435" s="19" t="n">
        <f aca="false">IF(D1435&lt;(Assumptions!$E$7-Assumptions!$D$7)/(Assumptions!$F$7-Assumptions!$D$7),Assumptions!$D$7+SQRT(D1435*(Assumptions!$F$7-Assumptions!$D$7)*(Assumptions!$E$7-Assumptions!$D$7)),Assumptions!$F$7-SQRT((1-D1435)*(Assumptions!$F$7-Assumptions!$D$7)*(Assumptions!$F$7-Assumptions!$E$7)))</f>
        <v>0.44674128382567</v>
      </c>
      <c r="G1435" s="19" t="n">
        <f aca="false">MIN(Assumptions!$D$24,MAX(Assumptions!$D$23,Assumptions!$D$8+Assumptions!$E$8*'Random Draws'!E1435))</f>
        <v>0.078043716627643</v>
      </c>
      <c r="H1435" s="19" t="n">
        <f aca="false">IF('Random Draws'!F1435&lt;(Assumptions!$E$9-Assumptions!$D$9)/(Assumptions!$F$9-Assumptions!$D$9),Assumptions!$D$9+SQRT('Random Draws'!F1435*(Assumptions!$F$9-Assumptions!$D$9)*(Assumptions!$E$9-Assumptions!$D$9)),Assumptions!$F$9-SQRT((1-'Random Draws'!F1435)*(Assumptions!$F$9-Assumptions!$D$9)*(Assumptions!$F$9-Assumptions!$E$9)))</f>
        <v>0.300947279059909</v>
      </c>
      <c r="I1435" s="19" t="n">
        <f aca="false">IF('Random Draws'!G1435&lt;(Assumptions!$E$10-Assumptions!$D$10)/(Assumptions!$F$10-Assumptions!$D$10),Assumptions!$D$10+SQRT('Random Draws'!G1435*(Assumptions!$F$10-Assumptions!$D$10)*(Assumptions!$E$10-Assumptions!$D$10)),Assumptions!$F$10-SQRT((1-'Random Draws'!G1435)*(Assumptions!$F$10-Assumptions!$D$10)*(Assumptions!$F$10-Assumptions!$E$10)))</f>
        <v>0.0208850258969654</v>
      </c>
      <c r="J1435" s="19" t="n">
        <f aca="false">IF('Random Draws'!H1435&lt;(Assumptions!$E$11-Assumptions!$D$11)/(Assumptions!$F$11-Assumptions!$D$11),Assumptions!$D$11+SQRT('Random Draws'!H1435*(Assumptions!$F$11-Assumptions!$D$11)*(Assumptions!$E$11-Assumptions!$D$11)),Assumptions!$F$11-SQRT((1-'Random Draws'!H1435)*(Assumptions!$F$11-Assumptions!$D$11)*(Assumptions!$F$11-Assumptions!$E$11)))</f>
        <v>0.184380695945962</v>
      </c>
      <c r="K1435" s="19" t="n">
        <f aca="false">MAX(G1435,I1435+Assumptions!$D$21)</f>
        <v>0.078043716627643</v>
      </c>
      <c r="L1435" s="28" t="n">
        <f aca="false">(F1435-Assumptions!$D$15)*(1-H1435)+Assumptions!$D$15-J1435</f>
        <v>0.16703816034643</v>
      </c>
      <c r="M1435" s="21" t="n">
        <f aca="false">Assumptions!$D$14*(1+E1435)^1*L1435-Assumptions!$D$14*(1+E1435)^0*E1435*Assumptions!$D$16</f>
        <v>26.2576000581504</v>
      </c>
      <c r="N1435" s="21" t="n">
        <f aca="false">Assumptions!$D$14*(1+E1435)^2*L1435-Assumptions!$D$14*(1+E1435)^1*E1435*Assumptions!$D$16</f>
        <v>28.94944958531</v>
      </c>
      <c r="O1435" s="21" t="n">
        <f aca="false">Assumptions!$D$14*(1+E1435)^3*L1435-Assumptions!$D$14*(1+E1435)^2*E1435*Assumptions!$D$16</f>
        <v>31.9172593624856</v>
      </c>
      <c r="P1435" s="21" t="n">
        <f aca="false">Assumptions!$D$14*(1+E1435)^4*L1435-Assumptions!$D$14*(1+E1435)^3*E1435*Assumptions!$D$16</f>
        <v>35.1893199976109</v>
      </c>
      <c r="Q1435" s="21" t="n">
        <f aca="false">Assumptions!$D$14*(1+E1435)^5*L1435-Assumptions!$D$14*(1+E1435)^4*E1435*Assumptions!$D$16</f>
        <v>38.7968223659484</v>
      </c>
      <c r="R1435" s="21" t="n">
        <f aca="false">M1435/(1+K1435)+N1435/(1+K1435)^2+O1435/(1+K1435)^3+P1435/(1+K1435)^4+Q1435/(1+K1435)^5</f>
        <v>127.439862964439</v>
      </c>
      <c r="S1435" s="21" t="n">
        <f aca="false">Q1435*(1+I1435)/(K1435-I1435)</f>
        <v>692.932159562635</v>
      </c>
      <c r="T1435" s="21" t="n">
        <f aca="false">R1435+S1435/(1+K1435)^5</f>
        <v>603.33235656233</v>
      </c>
      <c r="U1435" s="8" t="n">
        <f aca="false">(T1435-Assumptions!$D$17)/Assumptions!$D$18</f>
        <v>16.7332942624932</v>
      </c>
    </row>
    <row r="1436" customFormat="false" ht="15" hidden="false" customHeight="false" outlineLevel="0" collapsed="false">
      <c r="B1436" s="2" t="n">
        <v>1431</v>
      </c>
      <c r="C1436" s="27" t="n">
        <f aca="false">NORMSDIST('Random Draws'!C1436)</f>
        <v>0.692733613378828</v>
      </c>
      <c r="D1436" s="27" t="n">
        <f aca="false">NORMSDIST(Assumptions!$D$22*'Random Draws'!C1436+SQRT(1-Assumptions!$D$22^2)*'Random Draws'!D1436)</f>
        <v>0.790175456643078</v>
      </c>
      <c r="E1436" s="19" t="n">
        <f aca="false">IF(C1436&lt;(Assumptions!$E$6-Assumptions!$D$6)/(Assumptions!$F$6-Assumptions!$D$6),Assumptions!$D$6+SQRT(C1436*(Assumptions!$F$6-Assumptions!$D$6)*(Assumptions!$E$6-Assumptions!$D$6)),Assumptions!$F$6-SQRT((1-C1436)*(Assumptions!$F$6-Assumptions!$D$6)*(Assumptions!$F$6-Assumptions!$E$6)))</f>
        <v>0.100803929621634</v>
      </c>
      <c r="F1436" s="19" t="n">
        <f aca="false">IF(D1436&lt;(Assumptions!$E$7-Assumptions!$D$7)/(Assumptions!$F$7-Assumptions!$D$7),Assumptions!$D$7+SQRT(D1436*(Assumptions!$F$7-Assumptions!$D$7)*(Assumptions!$E$7-Assumptions!$D$7)),Assumptions!$F$7-SQRT((1-D1436)*(Assumptions!$F$7-Assumptions!$D$7)*(Assumptions!$F$7-Assumptions!$E$7)))</f>
        <v>0.431029356696344</v>
      </c>
      <c r="G1436" s="19" t="n">
        <f aca="false">MIN(Assumptions!$D$24,MAX(Assumptions!$D$23,Assumptions!$D$8+Assumptions!$E$8*'Random Draws'!E1436))</f>
        <v>0.084914342134212</v>
      </c>
      <c r="H1436" s="19" t="n">
        <f aca="false">IF('Random Draws'!F1436&lt;(Assumptions!$E$9-Assumptions!$D$9)/(Assumptions!$F$9-Assumptions!$D$9),Assumptions!$D$9+SQRT('Random Draws'!F1436*(Assumptions!$F$9-Assumptions!$D$9)*(Assumptions!$E$9-Assumptions!$D$9)),Assumptions!$F$9-SQRT((1-'Random Draws'!F1436)*(Assumptions!$F$9-Assumptions!$D$9)*(Assumptions!$F$9-Assumptions!$E$9)))</f>
        <v>0.307491110693247</v>
      </c>
      <c r="I1436" s="19" t="n">
        <f aca="false">IF('Random Draws'!G1436&lt;(Assumptions!$E$10-Assumptions!$D$10)/(Assumptions!$F$10-Assumptions!$D$10),Assumptions!$D$10+SQRT('Random Draws'!G1436*(Assumptions!$F$10-Assumptions!$D$10)*(Assumptions!$E$10-Assumptions!$D$10)),Assumptions!$F$10-SQRT((1-'Random Draws'!G1436)*(Assumptions!$F$10-Assumptions!$D$10)*(Assumptions!$F$10-Assumptions!$E$10)))</f>
        <v>0.0194418180916111</v>
      </c>
      <c r="J1436" s="19" t="n">
        <f aca="false">IF('Random Draws'!H1436&lt;(Assumptions!$E$11-Assumptions!$D$11)/(Assumptions!$F$11-Assumptions!$D$11),Assumptions!$D$11+SQRT('Random Draws'!H1436*(Assumptions!$F$11-Assumptions!$D$11)*(Assumptions!$E$11-Assumptions!$D$11)),Assumptions!$F$11-SQRT((1-'Random Draws'!H1436)*(Assumptions!$F$11-Assumptions!$D$11)*(Assumptions!$F$11-Assumptions!$E$11)))</f>
        <v>0.180806647910341</v>
      </c>
      <c r="K1436" s="19" t="n">
        <f aca="false">MAX(G1436,I1436+Assumptions!$D$21)</f>
        <v>0.084914342134212</v>
      </c>
      <c r="L1436" s="28" t="n">
        <f aca="false">(F1436-Assumptions!$D$15)*(1-H1436)+Assumptions!$D$15-J1436</f>
        <v>0.157658857544171</v>
      </c>
      <c r="M1436" s="21" t="n">
        <f aca="false">Assumptions!$D$14*(1+E1436)^1*L1436-Assumptions!$D$14*(1+E1436)^0*E1436*Assumptions!$D$16</f>
        <v>24.7264689451666</v>
      </c>
      <c r="N1436" s="21" t="n">
        <f aca="false">Assumptions!$D$14*(1+E1436)^2*L1436-Assumptions!$D$14*(1+E1436)^1*E1436*Assumptions!$D$16</f>
        <v>27.2189941805066</v>
      </c>
      <c r="O1436" s="21" t="n">
        <f aca="false">Assumptions!$D$14*(1+E1436)^3*L1436-Assumptions!$D$14*(1+E1436)^2*E1436*Assumptions!$D$16</f>
        <v>29.9627757542501</v>
      </c>
      <c r="P1436" s="21" t="n">
        <f aca="false">Assumptions!$D$14*(1+E1436)^4*L1436-Assumptions!$D$14*(1+E1436)^3*E1436*Assumptions!$D$16</f>
        <v>32.9831412926503</v>
      </c>
      <c r="Q1436" s="21" t="n">
        <f aca="false">Assumptions!$D$14*(1+E1436)^5*L1436-Assumptions!$D$14*(1+E1436)^4*E1436*Assumptions!$D$16</f>
        <v>36.307971546215</v>
      </c>
      <c r="R1436" s="21" t="n">
        <f aca="false">M1436/(1+K1436)+N1436/(1+K1436)^2+O1436/(1+K1436)^3+P1436/(1+K1436)^4+Q1436/(1+K1436)^5</f>
        <v>117.343085634543</v>
      </c>
      <c r="S1436" s="21" t="n">
        <f aca="false">Q1436*(1+I1436)/(K1436-I1436)</f>
        <v>565.334314898386</v>
      </c>
      <c r="T1436" s="21" t="n">
        <f aca="false">R1436+S1436/(1+K1436)^5</f>
        <v>493.464529885988</v>
      </c>
      <c r="U1436" s="8" t="n">
        <f aca="false">(T1436-Assumptions!$D$17)/Assumptions!$D$18</f>
        <v>12.3385811954395</v>
      </c>
    </row>
    <row r="1437" customFormat="false" ht="15" hidden="false" customHeight="false" outlineLevel="0" collapsed="false">
      <c r="B1437" s="2" t="n">
        <v>1432</v>
      </c>
      <c r="C1437" s="27" t="n">
        <f aca="false">NORMSDIST('Random Draws'!C1437)</f>
        <v>0.372437080050508</v>
      </c>
      <c r="D1437" s="27" t="n">
        <f aca="false">NORMSDIST(Assumptions!$D$22*'Random Draws'!C1437+SQRT(1-Assumptions!$D$22^2)*'Random Draws'!D1437)</f>
        <v>0.451696722030666</v>
      </c>
      <c r="E1437" s="19" t="n">
        <f aca="false">IF(C1437&lt;(Assumptions!$E$6-Assumptions!$D$6)/(Assumptions!$F$6-Assumptions!$D$6),Assumptions!$D$6+SQRT(C1437*(Assumptions!$F$6-Assumptions!$D$6)*(Assumptions!$E$6-Assumptions!$D$6)),Assumptions!$F$6-SQRT((1-C1437)*(Assumptions!$F$6-Assumptions!$D$6)*(Assumptions!$F$6-Assumptions!$E$6)))</f>
        <v>0.083153046245341</v>
      </c>
      <c r="F1437" s="19" t="n">
        <f aca="false">IF(D1437&lt;(Assumptions!$E$7-Assumptions!$D$7)/(Assumptions!$F$7-Assumptions!$D$7),Assumptions!$D$7+SQRT(D1437*(Assumptions!$F$7-Assumptions!$D$7)*(Assumptions!$E$7-Assumptions!$D$7)),Assumptions!$F$7-SQRT((1-D1437)*(Assumptions!$F$7-Assumptions!$D$7)*(Assumptions!$F$7-Assumptions!$E$7)))</f>
        <v>0.412059392353196</v>
      </c>
      <c r="G1437" s="19" t="n">
        <f aca="false">MIN(Assumptions!$D$24,MAX(Assumptions!$D$23,Assumptions!$D$8+Assumptions!$E$8*'Random Draws'!E1437))</f>
        <v>0.091702932014075</v>
      </c>
      <c r="H1437" s="19" t="n">
        <f aca="false">IF('Random Draws'!F1437&lt;(Assumptions!$E$9-Assumptions!$D$9)/(Assumptions!$F$9-Assumptions!$D$9),Assumptions!$D$9+SQRT('Random Draws'!F1437*(Assumptions!$F$9-Assumptions!$D$9)*(Assumptions!$E$9-Assumptions!$D$9)),Assumptions!$F$9-SQRT((1-'Random Draws'!F1437)*(Assumptions!$F$9-Assumptions!$D$9)*(Assumptions!$F$9-Assumptions!$E$9)))</f>
        <v>0.277820668642748</v>
      </c>
      <c r="I1437" s="19" t="n">
        <f aca="false">IF('Random Draws'!G1437&lt;(Assumptions!$E$10-Assumptions!$D$10)/(Assumptions!$F$10-Assumptions!$D$10),Assumptions!$D$10+SQRT('Random Draws'!G1437*(Assumptions!$F$10-Assumptions!$D$10)*(Assumptions!$E$10-Assumptions!$D$10)),Assumptions!$F$10-SQRT((1-'Random Draws'!G1437)*(Assumptions!$F$10-Assumptions!$D$10)*(Assumptions!$F$10-Assumptions!$E$10)))</f>
        <v>0.0154610303283309</v>
      </c>
      <c r="J1437" s="19" t="n">
        <f aca="false">IF('Random Draws'!H1437&lt;(Assumptions!$E$11-Assumptions!$D$11)/(Assumptions!$F$11-Assumptions!$D$11),Assumptions!$D$11+SQRT('Random Draws'!H1437*(Assumptions!$F$11-Assumptions!$D$11)*(Assumptions!$E$11-Assumptions!$D$11)),Assumptions!$F$11-SQRT((1-'Random Draws'!H1437)*(Assumptions!$F$11-Assumptions!$D$11)*(Assumptions!$F$11-Assumptions!$E$11)))</f>
        <v>0.161710469118614</v>
      </c>
      <c r="K1437" s="19" t="n">
        <f aca="false">MAX(G1437,I1437+Assumptions!$D$21)</f>
        <v>0.091702932014075</v>
      </c>
      <c r="L1437" s="28" t="n">
        <f aca="false">(F1437-Assumptions!$D$15)*(1-H1437)+Assumptions!$D$15-J1437</f>
        <v>0.171986994254049</v>
      </c>
      <c r="M1437" s="21" t="n">
        <f aca="false">Assumptions!$D$14*(1+E1437)^1*L1437-Assumptions!$D$14*(1+E1437)^0*E1437*Assumptions!$D$16</f>
        <v>26.6500785762565</v>
      </c>
      <c r="N1437" s="21" t="n">
        <f aca="false">Assumptions!$D$14*(1+E1437)^2*L1437-Assumptions!$D$14*(1+E1437)^1*E1437*Assumptions!$D$16</f>
        <v>28.86611379255</v>
      </c>
      <c r="O1437" s="21" t="n">
        <f aca="false">Assumptions!$D$14*(1+E1437)^3*L1437-Assumptions!$D$14*(1+E1437)^2*E1437*Assumptions!$D$16</f>
        <v>31.2664190876651</v>
      </c>
      <c r="P1437" s="21" t="n">
        <f aca="false">Assumptions!$D$14*(1+E1437)^4*L1437-Assumptions!$D$14*(1+E1437)^3*E1437*Assumptions!$D$16</f>
        <v>33.866317079988</v>
      </c>
      <c r="Q1437" s="21" t="n">
        <f aca="false">Assumptions!$D$14*(1+E1437)^5*L1437-Assumptions!$D$14*(1+E1437)^4*E1437*Assumptions!$D$16</f>
        <v>36.6824045102996</v>
      </c>
      <c r="R1437" s="21" t="n">
        <f aca="false">M1437/(1+K1437)+N1437/(1+K1437)^2+O1437/(1+K1437)^3+P1437/(1+K1437)^4+Q1437/(1+K1437)^5</f>
        <v>120.160455623512</v>
      </c>
      <c r="S1437" s="21" t="n">
        <f aca="false">Q1437*(1+I1437)/(K1437-I1437)</f>
        <v>488.570608226506</v>
      </c>
      <c r="T1437" s="21" t="n">
        <f aca="false">R1437+S1437/(1+K1437)^5</f>
        <v>435.2289323919</v>
      </c>
      <c r="U1437" s="8" t="n">
        <f aca="false">(T1437-Assumptions!$D$17)/Assumptions!$D$18</f>
        <v>10.009157295676</v>
      </c>
    </row>
    <row r="1438" customFormat="false" ht="15" hidden="false" customHeight="false" outlineLevel="0" collapsed="false">
      <c r="B1438" s="2" t="n">
        <v>1433</v>
      </c>
      <c r="C1438" s="27" t="n">
        <f aca="false">NORMSDIST('Random Draws'!C1438)</f>
        <v>0.677777645593953</v>
      </c>
      <c r="D1438" s="27" t="n">
        <f aca="false">NORMSDIST(Assumptions!$D$22*'Random Draws'!C1438+SQRT(1-Assumptions!$D$22^2)*'Random Draws'!D1438)</f>
        <v>0.773996707269919</v>
      </c>
      <c r="E1438" s="19" t="n">
        <f aca="false">IF(C1438&lt;(Assumptions!$E$6-Assumptions!$D$6)/(Assumptions!$F$6-Assumptions!$D$6),Assumptions!$D$6+SQRT(C1438*(Assumptions!$F$6-Assumptions!$D$6)*(Assumptions!$E$6-Assumptions!$D$6)),Assumptions!$F$6-SQRT((1-C1438)*(Assumptions!$F$6-Assumptions!$D$6)*(Assumptions!$F$6-Assumptions!$E$6)))</f>
        <v>0.0998613431710747</v>
      </c>
      <c r="F1438" s="19" t="n">
        <f aca="false">IF(D1438&lt;(Assumptions!$E$7-Assumptions!$D$7)/(Assumptions!$F$7-Assumptions!$D$7),Assumptions!$D$7+SQRT(D1438*(Assumptions!$F$7-Assumptions!$D$7)*(Assumptions!$E$7-Assumptions!$D$7)),Assumptions!$F$7-SQRT((1-D1438)*(Assumptions!$F$7-Assumptions!$D$7)*(Assumptions!$F$7-Assumptions!$E$7)))</f>
        <v>0.429933188214905</v>
      </c>
      <c r="G1438" s="19" t="n">
        <f aca="false">MIN(Assumptions!$D$24,MAX(Assumptions!$D$23,Assumptions!$D$8+Assumptions!$E$8*'Random Draws'!E1438))</f>
        <v>0.081614529767438</v>
      </c>
      <c r="H1438" s="19" t="n">
        <f aca="false">IF('Random Draws'!F1438&lt;(Assumptions!$E$9-Assumptions!$D$9)/(Assumptions!$F$9-Assumptions!$D$9),Assumptions!$D$9+SQRT('Random Draws'!F1438*(Assumptions!$F$9-Assumptions!$D$9)*(Assumptions!$E$9-Assumptions!$D$9)),Assumptions!$F$9-SQRT((1-'Random Draws'!F1438)*(Assumptions!$F$9-Assumptions!$D$9)*(Assumptions!$F$9-Assumptions!$E$9)))</f>
        <v>0.274527842020493</v>
      </c>
      <c r="I1438" s="19" t="n">
        <f aca="false">IF('Random Draws'!G1438&lt;(Assumptions!$E$10-Assumptions!$D$10)/(Assumptions!$F$10-Assumptions!$D$10),Assumptions!$D$10+SQRT('Random Draws'!G1438*(Assumptions!$F$10-Assumptions!$D$10)*(Assumptions!$E$10-Assumptions!$D$10)),Assumptions!$F$10-SQRT((1-'Random Draws'!G1438)*(Assumptions!$F$10-Assumptions!$D$10)*(Assumptions!$F$10-Assumptions!$E$10)))</f>
        <v>0.0146657081281596</v>
      </c>
      <c r="J1438" s="19" t="n">
        <f aca="false">IF('Random Draws'!H1438&lt;(Assumptions!$E$11-Assumptions!$D$11)/(Assumptions!$F$11-Assumptions!$D$11),Assumptions!$D$11+SQRT('Random Draws'!H1438*(Assumptions!$F$11-Assumptions!$D$11)*(Assumptions!$E$11-Assumptions!$D$11)),Assumptions!$F$11-SQRT((1-'Random Draws'!H1438)*(Assumptions!$F$11-Assumptions!$D$11)*(Assumptions!$F$11-Assumptions!$E$11)))</f>
        <v>0.18134290689074</v>
      </c>
      <c r="K1438" s="19" t="n">
        <f aca="false">MAX(G1438,I1438+Assumptions!$D$21)</f>
        <v>0.081614529767438</v>
      </c>
      <c r="L1438" s="28" t="n">
        <f aca="false">(F1438-Assumptions!$D$15)*(1-H1438)+Assumptions!$D$15-J1438</f>
        <v>0.166250270413201</v>
      </c>
      <c r="M1438" s="21" t="n">
        <f aca="false">Assumptions!$D$14*(1+E1438)^1*L1438-Assumptions!$D$14*(1+E1438)^0*E1438*Assumptions!$D$16</f>
        <v>26.0791787864924</v>
      </c>
      <c r="N1438" s="21" t="n">
        <f aca="false">Assumptions!$D$14*(1+E1438)^2*L1438-Assumptions!$D$14*(1+E1438)^1*E1438*Assumptions!$D$16</f>
        <v>28.6834806089101</v>
      </c>
      <c r="O1438" s="21" t="n">
        <f aca="false">Assumptions!$D$14*(1+E1438)^3*L1438-Assumptions!$D$14*(1+E1438)^2*E1438*Assumptions!$D$16</f>
        <v>31.5478515093373</v>
      </c>
      <c r="P1438" s="21" t="n">
        <f aca="false">Assumptions!$D$14*(1+E1438)^4*L1438-Assumptions!$D$14*(1+E1438)^3*E1438*Assumptions!$D$16</f>
        <v>34.6982623352214</v>
      </c>
      <c r="Q1438" s="21" t="n">
        <f aca="false">Assumptions!$D$14*(1+E1438)^5*L1438-Assumptions!$D$14*(1+E1438)^4*E1438*Assumptions!$D$16</f>
        <v>38.1632774177189</v>
      </c>
      <c r="R1438" s="21" t="n">
        <f aca="false">M1438/(1+K1438)+N1438/(1+K1438)^2+O1438/(1+K1438)^3+P1438/(1+K1438)^4+Q1438/(1+K1438)^5</f>
        <v>124.693493352569</v>
      </c>
      <c r="S1438" s="21" t="n">
        <f aca="false">Q1438*(1+I1438)/(K1438-I1438)</f>
        <v>578.396571551047</v>
      </c>
      <c r="T1438" s="21" t="n">
        <f aca="false">R1438+S1438/(1+K1438)^5</f>
        <v>515.41124805476</v>
      </c>
      <c r="U1438" s="8" t="n">
        <f aca="false">(T1438-Assumptions!$D$17)/Assumptions!$D$18</f>
        <v>13.2164499221904</v>
      </c>
    </row>
    <row r="1439" customFormat="false" ht="15" hidden="false" customHeight="false" outlineLevel="0" collapsed="false">
      <c r="B1439" s="2" t="n">
        <v>1434</v>
      </c>
      <c r="C1439" s="27" t="n">
        <f aca="false">NORMSDIST('Random Draws'!C1439)</f>
        <v>0.929016738327364</v>
      </c>
      <c r="D1439" s="27" t="n">
        <f aca="false">NORMSDIST(Assumptions!$D$22*'Random Draws'!C1439+SQRT(1-Assumptions!$D$22^2)*'Random Draws'!D1439)</f>
        <v>0.976906094265939</v>
      </c>
      <c r="E1439" s="19" t="n">
        <f aca="false">IF(C1439&lt;(Assumptions!$E$6-Assumptions!$D$6)/(Assumptions!$F$6-Assumptions!$D$6),Assumptions!$D$6+SQRT(C1439*(Assumptions!$F$6-Assumptions!$D$6)*(Assumptions!$E$6-Assumptions!$D$6)),Assumptions!$F$6-SQRT((1-C1439)*(Assumptions!$F$6-Assumptions!$D$6)*(Assumptions!$F$6-Assumptions!$E$6)))</f>
        <v>0.121160777394935</v>
      </c>
      <c r="F1439" s="19" t="n">
        <f aca="false">IF(D1439&lt;(Assumptions!$E$7-Assumptions!$D$7)/(Assumptions!$F$7-Assumptions!$D$7),Assumptions!$D$7+SQRT(D1439*(Assumptions!$F$7-Assumptions!$D$7)*(Assumptions!$E$7-Assumptions!$D$7)),Assumptions!$F$7-SQRT((1-D1439)*(Assumptions!$F$7-Assumptions!$D$7)*(Assumptions!$F$7-Assumptions!$E$7)))</f>
        <v>0.450388776199867</v>
      </c>
      <c r="G1439" s="19" t="n">
        <f aca="false">MIN(Assumptions!$D$24,MAX(Assumptions!$D$23,Assumptions!$D$8+Assumptions!$E$8*'Random Draws'!E1439))</f>
        <v>0.075386064393197</v>
      </c>
      <c r="H1439" s="19" t="n">
        <f aca="false">IF('Random Draws'!F1439&lt;(Assumptions!$E$9-Assumptions!$D$9)/(Assumptions!$F$9-Assumptions!$D$9),Assumptions!$D$9+SQRT('Random Draws'!F1439*(Assumptions!$F$9-Assumptions!$D$9)*(Assumptions!$E$9-Assumptions!$D$9)),Assumptions!$F$9-SQRT((1-'Random Draws'!F1439)*(Assumptions!$F$9-Assumptions!$D$9)*(Assumptions!$F$9-Assumptions!$E$9)))</f>
        <v>0.288657207069351</v>
      </c>
      <c r="I1439" s="19" t="n">
        <f aca="false">IF('Random Draws'!G1439&lt;(Assumptions!$E$10-Assumptions!$D$10)/(Assumptions!$F$10-Assumptions!$D$10),Assumptions!$D$10+SQRT('Random Draws'!G1439*(Assumptions!$F$10-Assumptions!$D$10)*(Assumptions!$E$10-Assumptions!$D$10)),Assumptions!$F$10-SQRT((1-'Random Draws'!G1439)*(Assumptions!$F$10-Assumptions!$D$10)*(Assumptions!$F$10-Assumptions!$E$10)))</f>
        <v>0.0196985494948304</v>
      </c>
      <c r="J1439" s="19" t="n">
        <f aca="false">IF('Random Draws'!H1439&lt;(Assumptions!$E$11-Assumptions!$D$11)/(Assumptions!$F$11-Assumptions!$D$11),Assumptions!$D$11+SQRT('Random Draws'!H1439*(Assumptions!$F$11-Assumptions!$D$11)*(Assumptions!$E$11-Assumptions!$D$11)),Assumptions!$F$11-SQRT((1-'Random Draws'!H1439)*(Assumptions!$F$11-Assumptions!$D$11)*(Assumptions!$F$11-Assumptions!$E$11)))</f>
        <v>0.175718152842322</v>
      </c>
      <c r="K1439" s="19" t="n">
        <f aca="false">MAX(G1439,I1439+Assumptions!$D$21)</f>
        <v>0.075386064393197</v>
      </c>
      <c r="L1439" s="28" t="n">
        <f aca="false">(F1439-Assumptions!$D$15)*(1-H1439)+Assumptions!$D$15-J1439</f>
        <v>0.182188094043325</v>
      </c>
      <c r="M1439" s="21" t="n">
        <f aca="false">Assumptions!$D$14*(1+E1439)^1*L1439-Assumptions!$D$14*(1+E1439)^0*E1439*Assumptions!$D$16</f>
        <v>29.0909616650408</v>
      </c>
      <c r="N1439" s="21" t="n">
        <f aca="false">Assumptions!$D$14*(1+E1439)^2*L1439-Assumptions!$D$14*(1+E1439)^1*E1439*Assumptions!$D$16</f>
        <v>32.6156451955434</v>
      </c>
      <c r="O1439" s="21" t="n">
        <f aca="false">Assumptions!$D$14*(1+E1439)^3*L1439-Assumptions!$D$14*(1+E1439)^2*E1439*Assumptions!$D$16</f>
        <v>36.5673821226728</v>
      </c>
      <c r="P1439" s="21" t="n">
        <f aca="false">Assumptions!$D$14*(1+E1439)^4*L1439-Assumptions!$D$14*(1+E1439)^3*E1439*Assumptions!$D$16</f>
        <v>40.9979145679535</v>
      </c>
      <c r="Q1439" s="21" t="n">
        <f aca="false">Assumptions!$D$14*(1+E1439)^5*L1439-Assumptions!$D$14*(1+E1439)^4*E1439*Assumptions!$D$16</f>
        <v>45.9652537685779</v>
      </c>
      <c r="R1439" s="21" t="n">
        <f aca="false">M1439/(1+K1439)+N1439/(1+K1439)^2+O1439/(1+K1439)^3+P1439/(1+K1439)^4+Q1439/(1+K1439)^5</f>
        <v>147.273639221929</v>
      </c>
      <c r="S1439" s="21" t="n">
        <f aca="false">Q1439*(1+I1439)/(K1439-I1439)</f>
        <v>841.673446561994</v>
      </c>
      <c r="T1439" s="21" t="n">
        <f aca="false">R1439+S1439/(1+K1439)^5</f>
        <v>732.496933749248</v>
      </c>
      <c r="U1439" s="8" t="n">
        <f aca="false">(T1439-Assumptions!$D$17)/Assumptions!$D$18</f>
        <v>21.8998773499699</v>
      </c>
    </row>
    <row r="1440" customFormat="false" ht="15" hidden="false" customHeight="false" outlineLevel="0" collapsed="false">
      <c r="B1440" s="2" t="n">
        <v>1435</v>
      </c>
      <c r="C1440" s="27" t="n">
        <f aca="false">NORMSDIST('Random Draws'!C1440)</f>
        <v>0.687577077427399</v>
      </c>
      <c r="D1440" s="27" t="n">
        <f aca="false">NORMSDIST(Assumptions!$D$22*'Random Draws'!C1440+SQRT(1-Assumptions!$D$22^2)*'Random Draws'!D1440)</f>
        <v>0.382678161038476</v>
      </c>
      <c r="E1440" s="19" t="n">
        <f aca="false">IF(C1440&lt;(Assumptions!$E$6-Assumptions!$D$6)/(Assumptions!$F$6-Assumptions!$D$6),Assumptions!$D$6+SQRT(C1440*(Assumptions!$F$6-Assumptions!$D$6)*(Assumptions!$E$6-Assumptions!$D$6)),Assumptions!$F$6-SQRT((1-C1440)*(Assumptions!$F$6-Assumptions!$D$6)*(Assumptions!$F$6-Assumptions!$E$6)))</f>
        <v>0.100476404353058</v>
      </c>
      <c r="F1440" s="19" t="n">
        <f aca="false">IF(D1440&lt;(Assumptions!$E$7-Assumptions!$D$7)/(Assumptions!$F$7-Assumptions!$D$7),Assumptions!$D$7+SQRT(D1440*(Assumptions!$F$7-Assumptions!$D$7)*(Assumptions!$E$7-Assumptions!$D$7)),Assumptions!$F$7-SQRT((1-D1440)*(Assumptions!$F$7-Assumptions!$D$7)*(Assumptions!$F$7-Assumptions!$E$7)))</f>
        <v>0.407917313846154</v>
      </c>
      <c r="G1440" s="19" t="n">
        <f aca="false">MIN(Assumptions!$D$24,MAX(Assumptions!$D$23,Assumptions!$D$8+Assumptions!$E$8*'Random Draws'!E1440))</f>
        <v>0.077816157259783</v>
      </c>
      <c r="H1440" s="19" t="n">
        <f aca="false">IF('Random Draws'!F1440&lt;(Assumptions!$E$9-Assumptions!$D$9)/(Assumptions!$F$9-Assumptions!$D$9),Assumptions!$D$9+SQRT('Random Draws'!F1440*(Assumptions!$F$9-Assumptions!$D$9)*(Assumptions!$E$9-Assumptions!$D$9)),Assumptions!$F$9-SQRT((1-'Random Draws'!F1440)*(Assumptions!$F$9-Assumptions!$D$9)*(Assumptions!$F$9-Assumptions!$E$9)))</f>
        <v>0.269986308132178</v>
      </c>
      <c r="I1440" s="19" t="n">
        <f aca="false">IF('Random Draws'!G1440&lt;(Assumptions!$E$10-Assumptions!$D$10)/(Assumptions!$F$10-Assumptions!$D$10),Assumptions!$D$10+SQRT('Random Draws'!G1440*(Assumptions!$F$10-Assumptions!$D$10)*(Assumptions!$E$10-Assumptions!$D$10)),Assumptions!$F$10-SQRT((1-'Random Draws'!G1440)*(Assumptions!$F$10-Assumptions!$D$10)*(Assumptions!$F$10-Assumptions!$E$10)))</f>
        <v>0.0194709207533362</v>
      </c>
      <c r="J1440" s="19" t="n">
        <f aca="false">IF('Random Draws'!H1440&lt;(Assumptions!$E$11-Assumptions!$D$11)/(Assumptions!$F$11-Assumptions!$D$11),Assumptions!$D$11+SQRT('Random Draws'!H1440*(Assumptions!$F$11-Assumptions!$D$11)*(Assumptions!$E$11-Assumptions!$D$11)),Assumptions!$F$11-SQRT((1-'Random Draws'!H1440)*(Assumptions!$F$11-Assumptions!$D$11)*(Assumptions!$F$11-Assumptions!$E$11)))</f>
        <v>0.15273462119903</v>
      </c>
      <c r="K1440" s="19" t="n">
        <f aca="false">MAX(G1440,I1440+Assumptions!$D$21)</f>
        <v>0.077816157259783</v>
      </c>
      <c r="L1440" s="28" t="n">
        <f aca="false">(F1440-Assumptions!$D$15)*(1-H1440)+Assumptions!$D$15-J1440</f>
        <v>0.180148823115789</v>
      </c>
      <c r="M1440" s="21" t="n">
        <f aca="false">Assumptions!$D$14*(1+E1440)^1*L1440-Assumptions!$D$14*(1+E1440)^0*E1440*Assumptions!$D$16</f>
        <v>28.3091093621445</v>
      </c>
      <c r="N1440" s="21" t="n">
        <f aca="false">Assumptions!$D$14*(1+E1440)^2*L1440-Assumptions!$D$14*(1+E1440)^1*E1440*Assumptions!$D$16</f>
        <v>31.1535068812902</v>
      </c>
      <c r="O1440" s="21" t="n">
        <f aca="false">Assumptions!$D$14*(1+E1440)^3*L1440-Assumptions!$D$14*(1+E1440)^2*E1440*Assumptions!$D$16</f>
        <v>34.2836992357105</v>
      </c>
      <c r="P1440" s="21" t="n">
        <f aca="false">Assumptions!$D$14*(1+E1440)^4*L1440-Assumptions!$D$14*(1+E1440)^3*E1440*Assumptions!$D$16</f>
        <v>37.7284020628364</v>
      </c>
      <c r="Q1440" s="21" t="n">
        <f aca="false">Assumptions!$D$14*(1+E1440)^5*L1440-Assumptions!$D$14*(1+E1440)^4*E1440*Assumptions!$D$16</f>
        <v>41.5192162440967</v>
      </c>
      <c r="R1440" s="21" t="n">
        <f aca="false">M1440/(1+K1440)+N1440/(1+K1440)^2+O1440/(1+K1440)^3+P1440/(1+K1440)^4+Q1440/(1+K1440)^5</f>
        <v>136.965630296277</v>
      </c>
      <c r="S1440" s="21" t="n">
        <f aca="false">Q1440*(1+I1440)/(K1440-I1440)</f>
        <v>725.468541183292</v>
      </c>
      <c r="T1440" s="21" t="n">
        <f aca="false">R1440+S1440/(1+K1440)^5</f>
        <v>635.729672687688</v>
      </c>
      <c r="U1440" s="8" t="n">
        <f aca="false">(T1440-Assumptions!$D$17)/Assumptions!$D$18</f>
        <v>18.0291869075075</v>
      </c>
    </row>
    <row r="1441" customFormat="false" ht="15" hidden="false" customHeight="false" outlineLevel="0" collapsed="false">
      <c r="B1441" s="2" t="n">
        <v>1436</v>
      </c>
      <c r="C1441" s="27" t="n">
        <f aca="false">NORMSDIST('Random Draws'!C1441)</f>
        <v>0.367913810763451</v>
      </c>
      <c r="D1441" s="27" t="n">
        <f aca="false">NORMSDIST(Assumptions!$D$22*'Random Draws'!C1441+SQRT(1-Assumptions!$D$22^2)*'Random Draws'!D1441)</f>
        <v>0.165648040684982</v>
      </c>
      <c r="E1441" s="19" t="n">
        <f aca="false">IF(C1441&lt;(Assumptions!$E$6-Assumptions!$D$6)/(Assumptions!$F$6-Assumptions!$D$6),Assumptions!$D$6+SQRT(C1441*(Assumptions!$F$6-Assumptions!$D$6)*(Assumptions!$E$6-Assumptions!$D$6)),Assumptions!$F$6-SQRT((1-C1441)*(Assumptions!$F$6-Assumptions!$D$6)*(Assumptions!$F$6-Assumptions!$E$6)))</f>
        <v>0.082890197642553</v>
      </c>
      <c r="F1441" s="19" t="n">
        <f aca="false">IF(D1441&lt;(Assumptions!$E$7-Assumptions!$D$7)/(Assumptions!$F$7-Assumptions!$D$7),Assumptions!$D$7+SQRT(D1441*(Assumptions!$F$7-Assumptions!$D$7)*(Assumptions!$E$7-Assumptions!$D$7)),Assumptions!$F$7-SQRT((1-D1441)*(Assumptions!$F$7-Assumptions!$D$7)*(Assumptions!$F$7-Assumptions!$E$7)))</f>
        <v>0.391525993150254</v>
      </c>
      <c r="G1441" s="19" t="n">
        <f aca="false">MIN(Assumptions!$D$24,MAX(Assumptions!$D$23,Assumptions!$D$8+Assumptions!$E$8*'Random Draws'!E1441))</f>
        <v>0.061682248706911</v>
      </c>
      <c r="H1441" s="19" t="n">
        <f aca="false">IF('Random Draws'!F1441&lt;(Assumptions!$E$9-Assumptions!$D$9)/(Assumptions!$F$9-Assumptions!$D$9),Assumptions!$D$9+SQRT('Random Draws'!F1441*(Assumptions!$F$9-Assumptions!$D$9)*(Assumptions!$E$9-Assumptions!$D$9)),Assumptions!$F$9-SQRT((1-'Random Draws'!F1441)*(Assumptions!$F$9-Assumptions!$D$9)*(Assumptions!$F$9-Assumptions!$E$9)))</f>
        <v>0.25854900347216</v>
      </c>
      <c r="I1441" s="19" t="n">
        <f aca="false">IF('Random Draws'!G1441&lt;(Assumptions!$E$10-Assumptions!$D$10)/(Assumptions!$F$10-Assumptions!$D$10),Assumptions!$D$10+SQRT('Random Draws'!G1441*(Assumptions!$F$10-Assumptions!$D$10)*(Assumptions!$E$10-Assumptions!$D$10)),Assumptions!$F$10-SQRT((1-'Random Draws'!G1441)*(Assumptions!$F$10-Assumptions!$D$10)*(Assumptions!$F$10-Assumptions!$E$10)))</f>
        <v>0.0223938455541737</v>
      </c>
      <c r="J1441" s="19" t="n">
        <f aca="false">IF('Random Draws'!H1441&lt;(Assumptions!$E$11-Assumptions!$D$11)/(Assumptions!$F$11-Assumptions!$D$11),Assumptions!$D$11+SQRT('Random Draws'!H1441*(Assumptions!$F$11-Assumptions!$D$11)*(Assumptions!$E$11-Assumptions!$D$11)),Assumptions!$F$11-SQRT((1-'Random Draws'!H1441)*(Assumptions!$F$11-Assumptions!$D$11)*(Assumptions!$F$11-Assumptions!$E$11)))</f>
        <v>0.212053798646397</v>
      </c>
      <c r="K1441" s="19" t="n">
        <f aca="false">MAX(G1441,I1441+Assumptions!$D$21)</f>
        <v>0.061682248706911</v>
      </c>
      <c r="L1441" s="28" t="n">
        <f aca="false">(F1441-Assumptions!$D$15)*(1-H1441)+Assumptions!$D$15-J1441</f>
        <v>0.111854909592792</v>
      </c>
      <c r="M1441" s="21" t="n">
        <f aca="false">Assumptions!$D$14*(1+E1441)^1*L1441-Assumptions!$D$14*(1+E1441)^0*E1441*Assumptions!$D$16</f>
        <v>17.202782487908</v>
      </c>
      <c r="N1441" s="21" t="n">
        <f aca="false">Assumptions!$D$14*(1+E1441)^2*L1441-Assumptions!$D$14*(1+E1441)^1*E1441*Assumptions!$D$16</f>
        <v>18.6287245283326</v>
      </c>
      <c r="O1441" s="21" t="n">
        <f aca="false">Assumptions!$D$14*(1+E1441)^3*L1441-Assumptions!$D$14*(1+E1441)^2*E1441*Assumptions!$D$16</f>
        <v>20.1728631863147</v>
      </c>
      <c r="P1441" s="21" t="n">
        <f aca="false">Assumptions!$D$14*(1+E1441)^4*L1441-Assumptions!$D$14*(1+E1441)^3*E1441*Assumptions!$D$16</f>
        <v>21.8449958028446</v>
      </c>
      <c r="Q1441" s="21" t="n">
        <f aca="false">Assumptions!$D$14*(1+E1441)^5*L1441-Assumptions!$D$14*(1+E1441)^4*E1441*Assumptions!$D$16</f>
        <v>23.6557318224431</v>
      </c>
      <c r="R1441" s="21" t="n">
        <f aca="false">M1441/(1+K1441)+N1441/(1+K1441)^2+O1441/(1+K1441)^3+P1441/(1+K1441)^4+Q1441/(1+K1441)^5</f>
        <v>84.318673006967</v>
      </c>
      <c r="S1441" s="21" t="n">
        <f aca="false">Q1441*(1+I1441)/(K1441-I1441)</f>
        <v>615.588129996594</v>
      </c>
      <c r="T1441" s="21" t="n">
        <f aca="false">R1441+S1441/(1+K1441)^5</f>
        <v>540.689060790299</v>
      </c>
      <c r="U1441" s="8" t="n">
        <f aca="false">(T1441-Assumptions!$D$17)/Assumptions!$D$18</f>
        <v>14.227562431612</v>
      </c>
    </row>
    <row r="1442" customFormat="false" ht="15" hidden="false" customHeight="false" outlineLevel="0" collapsed="false">
      <c r="B1442" s="2" t="n">
        <v>1437</v>
      </c>
      <c r="C1442" s="27" t="n">
        <f aca="false">NORMSDIST('Random Draws'!C1442)</f>
        <v>0.0399859775365526</v>
      </c>
      <c r="D1442" s="27" t="n">
        <f aca="false">NORMSDIST(Assumptions!$D$22*'Random Draws'!C1442+SQRT(1-Assumptions!$D$22^2)*'Random Draws'!D1442)</f>
        <v>0.314975976815074</v>
      </c>
      <c r="E1442" s="19" t="n">
        <f aca="false">IF(C1442&lt;(Assumptions!$E$6-Assumptions!$D$6)/(Assumptions!$F$6-Assumptions!$D$6),Assumptions!$D$6+SQRT(C1442*(Assumptions!$F$6-Assumptions!$D$6)*(Assumptions!$E$6-Assumptions!$D$6)),Assumptions!$F$6-SQRT((1-C1442)*(Assumptions!$F$6-Assumptions!$D$6)*(Assumptions!$F$6-Assumptions!$E$6)))</f>
        <v>0.0541396565616978</v>
      </c>
      <c r="F1442" s="19" t="n">
        <f aca="false">IF(D1442&lt;(Assumptions!$E$7-Assumptions!$D$7)/(Assumptions!$F$7-Assumptions!$D$7),Assumptions!$D$7+SQRT(D1442*(Assumptions!$F$7-Assumptions!$D$7)*(Assumptions!$E$7-Assumptions!$D$7)),Assumptions!$F$7-SQRT((1-D1442)*(Assumptions!$F$7-Assumptions!$D$7)*(Assumptions!$F$7-Assumptions!$E$7)))</f>
        <v>0.403472472449706</v>
      </c>
      <c r="G1442" s="19" t="n">
        <f aca="false">MIN(Assumptions!$D$24,MAX(Assumptions!$D$23,Assumptions!$D$8+Assumptions!$E$8*'Random Draws'!E1442))</f>
        <v>0.078671434398422</v>
      </c>
      <c r="H1442" s="19" t="n">
        <f aca="false">IF('Random Draws'!F1442&lt;(Assumptions!$E$9-Assumptions!$D$9)/(Assumptions!$F$9-Assumptions!$D$9),Assumptions!$D$9+SQRT('Random Draws'!F1442*(Assumptions!$F$9-Assumptions!$D$9)*(Assumptions!$E$9-Assumptions!$D$9)),Assumptions!$F$9-SQRT((1-'Random Draws'!F1442)*(Assumptions!$F$9-Assumptions!$D$9)*(Assumptions!$F$9-Assumptions!$E$9)))</f>
        <v>0.301912726153213</v>
      </c>
      <c r="I1442" s="19" t="n">
        <f aca="false">IF('Random Draws'!G1442&lt;(Assumptions!$E$10-Assumptions!$D$10)/(Assumptions!$F$10-Assumptions!$D$10),Assumptions!$D$10+SQRT('Random Draws'!G1442*(Assumptions!$F$10-Assumptions!$D$10)*(Assumptions!$E$10-Assumptions!$D$10)),Assumptions!$F$10-SQRT((1-'Random Draws'!G1442)*(Assumptions!$F$10-Assumptions!$D$10)*(Assumptions!$F$10-Assumptions!$E$10)))</f>
        <v>0.0260851845689256</v>
      </c>
      <c r="J1442" s="19" t="n">
        <f aca="false">IF('Random Draws'!H1442&lt;(Assumptions!$E$11-Assumptions!$D$11)/(Assumptions!$F$11-Assumptions!$D$11),Assumptions!$D$11+SQRT('Random Draws'!H1442*(Assumptions!$F$11-Assumptions!$D$11)*(Assumptions!$E$11-Assumptions!$D$11)),Assumptions!$F$11-SQRT((1-'Random Draws'!H1442)*(Assumptions!$F$11-Assumptions!$D$11)*(Assumptions!$F$11-Assumptions!$E$11)))</f>
        <v>0.192587690646025</v>
      </c>
      <c r="K1442" s="19" t="n">
        <f aca="false">MAX(G1442,I1442+Assumptions!$D$21)</f>
        <v>0.078671434398422</v>
      </c>
      <c r="L1442" s="28" t="n">
        <f aca="false">(F1442-Assumptions!$D$15)*(1-H1442)+Assumptions!$D$15-J1442</f>
        <v>0.12831996211853</v>
      </c>
      <c r="M1442" s="21" t="n">
        <f aca="false">Assumptions!$D$14*(1+E1442)^1*L1442-Assumptions!$D$14*(1+E1442)^0*E1442*Assumptions!$D$16</f>
        <v>19.3782308096141</v>
      </c>
      <c r="N1442" s="21" t="n">
        <f aca="false">Assumptions!$D$14*(1+E1442)^2*L1442-Assumptions!$D$14*(1+E1442)^1*E1442*Assumptions!$D$16</f>
        <v>20.4273615704199</v>
      </c>
      <c r="O1442" s="21" t="n">
        <f aca="false">Assumptions!$D$14*(1+E1442)^3*L1442-Assumptions!$D$14*(1+E1442)^2*E1442*Assumptions!$D$16</f>
        <v>21.5332919103041</v>
      </c>
      <c r="P1442" s="21" t="n">
        <f aca="false">Assumptions!$D$14*(1+E1442)^4*L1442-Assumptions!$D$14*(1+E1442)^3*E1442*Assumptions!$D$16</f>
        <v>22.6990969389707</v>
      </c>
      <c r="Q1442" s="21" t="n">
        <f aca="false">Assumptions!$D$14*(1+E1442)^5*L1442-Assumptions!$D$14*(1+E1442)^4*E1442*Assumptions!$D$16</f>
        <v>23.9280182515073</v>
      </c>
      <c r="R1442" s="21" t="n">
        <f aca="false">M1442/(1+K1442)+N1442/(1+K1442)^2+O1442/(1+K1442)^3+P1442/(1+K1442)^4+Q1442/(1+K1442)^5</f>
        <v>85.8307125220223</v>
      </c>
      <c r="S1442" s="21" t="n">
        <f aca="false">Q1442*(1+I1442)/(K1442-I1442)</f>
        <v>466.893629105964</v>
      </c>
      <c r="T1442" s="21" t="n">
        <f aca="false">R1442+S1442/(1+K1442)^5</f>
        <v>405.552372296632</v>
      </c>
      <c r="U1442" s="8" t="n">
        <f aca="false">(T1442-Assumptions!$D$17)/Assumptions!$D$18</f>
        <v>8.82209489186528</v>
      </c>
    </row>
    <row r="1443" customFormat="false" ht="15" hidden="false" customHeight="false" outlineLevel="0" collapsed="false">
      <c r="B1443" s="2" t="n">
        <v>1438</v>
      </c>
      <c r="C1443" s="27" t="n">
        <f aca="false">NORMSDIST('Random Draws'!C1443)</f>
        <v>0.762380138995192</v>
      </c>
      <c r="D1443" s="27" t="n">
        <f aca="false">NORMSDIST(Assumptions!$D$22*'Random Draws'!C1443+SQRT(1-Assumptions!$D$22^2)*'Random Draws'!D1443)</f>
        <v>0.187381824225578</v>
      </c>
      <c r="E1443" s="19" t="n">
        <f aca="false">IF(C1443&lt;(Assumptions!$E$6-Assumptions!$D$6)/(Assumptions!$F$6-Assumptions!$D$6),Assumptions!$D$6+SQRT(C1443*(Assumptions!$F$6-Assumptions!$D$6)*(Assumptions!$E$6-Assumptions!$D$6)),Assumptions!$F$6-SQRT((1-C1443)*(Assumptions!$F$6-Assumptions!$D$6)*(Assumptions!$F$6-Assumptions!$E$6)))</f>
        <v>0.105531183585391</v>
      </c>
      <c r="F1443" s="19" t="n">
        <f aca="false">IF(D1443&lt;(Assumptions!$E$7-Assumptions!$D$7)/(Assumptions!$F$7-Assumptions!$D$7),Assumptions!$D$7+SQRT(D1443*(Assumptions!$F$7-Assumptions!$D$7)*(Assumptions!$E$7-Assumptions!$D$7)),Assumptions!$F$7-SQRT((1-D1443)*(Assumptions!$F$7-Assumptions!$D$7)*(Assumptions!$F$7-Assumptions!$E$7)))</f>
        <v>0.393530448033891</v>
      </c>
      <c r="G1443" s="19" t="n">
        <f aca="false">MIN(Assumptions!$D$24,MAX(Assumptions!$D$23,Assumptions!$D$8+Assumptions!$E$8*'Random Draws'!E1443))</f>
        <v>0.070552291793035</v>
      </c>
      <c r="H1443" s="19" t="n">
        <f aca="false">IF('Random Draws'!F1443&lt;(Assumptions!$E$9-Assumptions!$D$9)/(Assumptions!$F$9-Assumptions!$D$9),Assumptions!$D$9+SQRT('Random Draws'!F1443*(Assumptions!$F$9-Assumptions!$D$9)*(Assumptions!$E$9-Assumptions!$D$9)),Assumptions!$F$9-SQRT((1-'Random Draws'!F1443)*(Assumptions!$F$9-Assumptions!$D$9)*(Assumptions!$F$9-Assumptions!$E$9)))</f>
        <v>0.289529637791457</v>
      </c>
      <c r="I1443" s="19" t="n">
        <f aca="false">IF('Random Draws'!G1443&lt;(Assumptions!$E$10-Assumptions!$D$10)/(Assumptions!$F$10-Assumptions!$D$10),Assumptions!$D$10+SQRT('Random Draws'!G1443*(Assumptions!$F$10-Assumptions!$D$10)*(Assumptions!$E$10-Assumptions!$D$10)),Assumptions!$F$10-SQRT((1-'Random Draws'!G1443)*(Assumptions!$F$10-Assumptions!$D$10)*(Assumptions!$F$10-Assumptions!$E$10)))</f>
        <v>0.019303966733414</v>
      </c>
      <c r="J1443" s="19" t="n">
        <f aca="false">IF('Random Draws'!H1443&lt;(Assumptions!$E$11-Assumptions!$D$11)/(Assumptions!$F$11-Assumptions!$D$11),Assumptions!$D$11+SQRT('Random Draws'!H1443*(Assumptions!$F$11-Assumptions!$D$11)*(Assumptions!$E$11-Assumptions!$D$11)),Assumptions!$F$11-SQRT((1-'Random Draws'!H1443)*(Assumptions!$F$11-Assumptions!$D$11)*(Assumptions!$F$11-Assumptions!$E$11)))</f>
        <v>0.179219356727217</v>
      </c>
      <c r="K1443" s="19" t="n">
        <f aca="false">MAX(G1443,I1443+Assumptions!$D$21)</f>
        <v>0.070552291793035</v>
      </c>
      <c r="L1443" s="28" t="n">
        <f aca="false">(F1443-Assumptions!$D$15)*(1-H1443)+Assumptions!$D$15-J1443</f>
        <v>0.138011216140401</v>
      </c>
      <c r="M1443" s="21" t="n">
        <f aca="false">Assumptions!$D$14*(1+E1443)^1*L1443-Assumptions!$D$14*(1+E1443)^0*E1443*Assumptions!$D$16</f>
        <v>21.6644163049283</v>
      </c>
      <c r="N1443" s="21" t="n">
        <f aca="false">Assumptions!$D$14*(1+E1443)^2*L1443-Assumptions!$D$14*(1+E1443)^1*E1443*Assumptions!$D$16</f>
        <v>23.9506877992741</v>
      </c>
      <c r="O1443" s="21" t="n">
        <f aca="false">Assumptions!$D$14*(1+E1443)^3*L1443-Assumptions!$D$14*(1+E1443)^2*E1443*Assumptions!$D$16</f>
        <v>26.4782322304156</v>
      </c>
      <c r="P1443" s="21" t="n">
        <f aca="false">Assumptions!$D$14*(1+E1443)^4*L1443-Assumptions!$D$14*(1+E1443)^3*E1443*Assumptions!$D$16</f>
        <v>29.2725114169402</v>
      </c>
      <c r="Q1443" s="21" t="n">
        <f aca="false">Assumptions!$D$14*(1+E1443)^5*L1443-Assumptions!$D$14*(1+E1443)^4*E1443*Assumptions!$D$16</f>
        <v>32.3616741932868</v>
      </c>
      <c r="R1443" s="21" t="n">
        <f aca="false">M1443/(1+K1443)+N1443/(1+K1443)^2+O1443/(1+K1443)^3+P1443/(1+K1443)^4+Q1443/(1+K1443)^5</f>
        <v>108.015023793127</v>
      </c>
      <c r="S1443" s="21" t="n">
        <f aca="false">Q1443*(1+I1443)/(K1443-I1443)</f>
        <v>643.657774902421</v>
      </c>
      <c r="T1443" s="21" t="n">
        <f aca="false">R1443+S1443/(1+K1443)^5</f>
        <v>565.751573720031</v>
      </c>
      <c r="U1443" s="8" t="n">
        <f aca="false">(T1443-Assumptions!$D$17)/Assumptions!$D$18</f>
        <v>15.2300629488013</v>
      </c>
    </row>
    <row r="1444" customFormat="false" ht="15" hidden="false" customHeight="false" outlineLevel="0" collapsed="false">
      <c r="B1444" s="2" t="n">
        <v>1439</v>
      </c>
      <c r="C1444" s="27" t="n">
        <f aca="false">NORMSDIST('Random Draws'!C1444)</f>
        <v>0.327432765019001</v>
      </c>
      <c r="D1444" s="27" t="n">
        <f aca="false">NORMSDIST(Assumptions!$D$22*'Random Draws'!C1444+SQRT(1-Assumptions!$D$22^2)*'Random Draws'!D1444)</f>
        <v>0.703587811465995</v>
      </c>
      <c r="E1444" s="19" t="n">
        <f aca="false">IF(C1444&lt;(Assumptions!$E$6-Assumptions!$D$6)/(Assumptions!$F$6-Assumptions!$D$6),Assumptions!$D$6+SQRT(C1444*(Assumptions!$F$6-Assumptions!$D$6)*(Assumptions!$E$6-Assumptions!$D$6)),Assumptions!$F$6-SQRT((1-C1444)*(Assumptions!$F$6-Assumptions!$D$6)*(Assumptions!$F$6-Assumptions!$E$6)))</f>
        <v>0.0804618811363857</v>
      </c>
      <c r="F1444" s="19" t="n">
        <f aca="false">IF(D1444&lt;(Assumptions!$E$7-Assumptions!$D$7)/(Assumptions!$F$7-Assumptions!$D$7),Assumptions!$D$7+SQRT(D1444*(Assumptions!$F$7-Assumptions!$D$7)*(Assumptions!$E$7-Assumptions!$D$7)),Assumptions!$F$7-SQRT((1-D1444)*(Assumptions!$F$7-Assumptions!$D$7)*(Assumptions!$F$7-Assumptions!$E$7)))</f>
        <v>0.425566749294671</v>
      </c>
      <c r="G1444" s="19" t="n">
        <f aca="false">MIN(Assumptions!$D$24,MAX(Assumptions!$D$23,Assumptions!$D$8+Assumptions!$E$8*'Random Draws'!E1444))</f>
        <v>0.08915299446045</v>
      </c>
      <c r="H1444" s="19" t="n">
        <f aca="false">IF('Random Draws'!F1444&lt;(Assumptions!$E$9-Assumptions!$D$9)/(Assumptions!$F$9-Assumptions!$D$9),Assumptions!$D$9+SQRT('Random Draws'!F1444*(Assumptions!$F$9-Assumptions!$D$9)*(Assumptions!$E$9-Assumptions!$D$9)),Assumptions!$F$9-SQRT((1-'Random Draws'!F1444)*(Assumptions!$F$9-Assumptions!$D$9)*(Assumptions!$F$9-Assumptions!$E$9)))</f>
        <v>0.29407816916937</v>
      </c>
      <c r="I1444" s="19" t="n">
        <f aca="false">IF('Random Draws'!G1444&lt;(Assumptions!$E$10-Assumptions!$D$10)/(Assumptions!$F$10-Assumptions!$D$10),Assumptions!$D$10+SQRT('Random Draws'!G1444*(Assumptions!$F$10-Assumptions!$D$10)*(Assumptions!$E$10-Assumptions!$D$10)),Assumptions!$F$10-SQRT((1-'Random Draws'!G1444)*(Assumptions!$F$10-Assumptions!$D$10)*(Assumptions!$F$10-Assumptions!$E$10)))</f>
        <v>0.0190272275339996</v>
      </c>
      <c r="J1444" s="19" t="n">
        <f aca="false">IF('Random Draws'!H1444&lt;(Assumptions!$E$11-Assumptions!$D$11)/(Assumptions!$F$11-Assumptions!$D$11),Assumptions!$D$11+SQRT('Random Draws'!H1444*(Assumptions!$F$11-Assumptions!$D$11)*(Assumptions!$E$11-Assumptions!$D$11)),Assumptions!$F$11-SQRT((1-'Random Draws'!H1444)*(Assumptions!$F$11-Assumptions!$D$11)*(Assumptions!$F$11-Assumptions!$E$11)))</f>
        <v>0.152763975826447</v>
      </c>
      <c r="K1444" s="19" t="n">
        <f aca="false">MAX(G1444,I1444+Assumptions!$D$21)</f>
        <v>0.08915299446045</v>
      </c>
      <c r="L1444" s="28" t="n">
        <f aca="false">(F1444-Assumptions!$D$15)*(1-H1444)+Assumptions!$D$15-J1444</f>
        <v>0.185883044968305</v>
      </c>
      <c r="M1444" s="21" t="n">
        <f aca="false">Assumptions!$D$14*(1+E1444)^1*L1444-Assumptions!$D$14*(1+E1444)^0*E1444*Assumptions!$D$16</f>
        <v>28.7717247605398</v>
      </c>
      <c r="N1444" s="21" t="n">
        <f aca="false">Assumptions!$D$14*(1+E1444)^2*L1444-Assumptions!$D$14*(1+E1444)^1*E1444*Assumptions!$D$16</f>
        <v>31.0867518583112</v>
      </c>
      <c r="O1444" s="21" t="n">
        <f aca="false">Assumptions!$D$14*(1+E1444)^3*L1444-Assumptions!$D$14*(1+E1444)^2*E1444*Assumptions!$D$16</f>
        <v>33.5880503912509</v>
      </c>
      <c r="P1444" s="21" t="n">
        <f aca="false">Assumptions!$D$14*(1+E1444)^4*L1444-Assumptions!$D$14*(1+E1444)^3*E1444*Assumptions!$D$16</f>
        <v>36.2906081094347</v>
      </c>
      <c r="Q1444" s="21" t="n">
        <f aca="false">Assumptions!$D$14*(1+E1444)^5*L1444-Assumptions!$D$14*(1+E1444)^4*E1444*Assumptions!$D$16</f>
        <v>39.2106187055032</v>
      </c>
      <c r="R1444" s="21" t="n">
        <f aca="false">M1444/(1+K1444)+N1444/(1+K1444)^2+O1444/(1+K1444)^3+P1444/(1+K1444)^4+Q1444/(1+K1444)^5</f>
        <v>129.991814748661</v>
      </c>
      <c r="S1444" s="21" t="n">
        <f aca="false">Q1444*(1+I1444)/(K1444-I1444)</f>
        <v>569.78611173364</v>
      </c>
      <c r="T1444" s="21" t="n">
        <f aca="false">R1444+S1444/(1+K1444)^5</f>
        <v>501.755881356469</v>
      </c>
      <c r="U1444" s="8" t="n">
        <f aca="false">(T1444-Assumptions!$D$17)/Assumptions!$D$18</f>
        <v>12.6702352542588</v>
      </c>
    </row>
    <row r="1445" customFormat="false" ht="15" hidden="false" customHeight="false" outlineLevel="0" collapsed="false">
      <c r="B1445" s="2" t="n">
        <v>1440</v>
      </c>
      <c r="C1445" s="27" t="n">
        <f aca="false">NORMSDIST('Random Draws'!C1445)</f>
        <v>0.471059206792838</v>
      </c>
      <c r="D1445" s="27" t="n">
        <f aca="false">NORMSDIST(Assumptions!$D$22*'Random Draws'!C1445+SQRT(1-Assumptions!$D$22^2)*'Random Draws'!D1445)</f>
        <v>0.2078749518562</v>
      </c>
      <c r="E1445" s="19" t="n">
        <f aca="false">IF(C1445&lt;(Assumptions!$E$6-Assumptions!$D$6)/(Assumptions!$F$6-Assumptions!$D$6),Assumptions!$D$6+SQRT(C1445*(Assumptions!$F$6-Assumptions!$D$6)*(Assumptions!$E$6-Assumptions!$D$6)),Assumptions!$F$6-SQRT((1-C1445)*(Assumptions!$F$6-Assumptions!$D$6)*(Assumptions!$F$6-Assumptions!$E$6)))</f>
        <v>0.0885313922524812</v>
      </c>
      <c r="F1445" s="19" t="n">
        <f aca="false">IF(D1445&lt;(Assumptions!$E$7-Assumptions!$D$7)/(Assumptions!$F$7-Assumptions!$D$7),Assumptions!$D$7+SQRT(D1445*(Assumptions!$F$7-Assumptions!$D$7)*(Assumptions!$E$7-Assumptions!$D$7)),Assumptions!$F$7-SQRT((1-D1445)*(Assumptions!$F$7-Assumptions!$D$7)*(Assumptions!$F$7-Assumptions!$E$7)))</f>
        <v>0.395316422683182</v>
      </c>
      <c r="G1445" s="19" t="n">
        <f aca="false">MIN(Assumptions!$D$24,MAX(Assumptions!$D$23,Assumptions!$D$8+Assumptions!$E$8*'Random Draws'!E1445))</f>
        <v>0.084643797047543</v>
      </c>
      <c r="H1445" s="19" t="n">
        <f aca="false">IF('Random Draws'!F1445&lt;(Assumptions!$E$9-Assumptions!$D$9)/(Assumptions!$F$9-Assumptions!$D$9),Assumptions!$D$9+SQRT('Random Draws'!F1445*(Assumptions!$F$9-Assumptions!$D$9)*(Assumptions!$E$9-Assumptions!$D$9)),Assumptions!$F$9-SQRT((1-'Random Draws'!F1445)*(Assumptions!$F$9-Assumptions!$D$9)*(Assumptions!$F$9-Assumptions!$E$9)))</f>
        <v>0.325342634342187</v>
      </c>
      <c r="I1445" s="19" t="n">
        <f aca="false">IF('Random Draws'!G1445&lt;(Assumptions!$E$10-Assumptions!$D$10)/(Assumptions!$F$10-Assumptions!$D$10),Assumptions!$D$10+SQRT('Random Draws'!G1445*(Assumptions!$F$10-Assumptions!$D$10)*(Assumptions!$E$10-Assumptions!$D$10)),Assumptions!$F$10-SQRT((1-'Random Draws'!G1445)*(Assumptions!$F$10-Assumptions!$D$10)*(Assumptions!$F$10-Assumptions!$E$10)))</f>
        <v>0.0242468426922296</v>
      </c>
      <c r="J1445" s="19" t="n">
        <f aca="false">IF('Random Draws'!H1445&lt;(Assumptions!$E$11-Assumptions!$D$11)/(Assumptions!$F$11-Assumptions!$D$11),Assumptions!$D$11+SQRT('Random Draws'!H1445*(Assumptions!$F$11-Assumptions!$D$11)*(Assumptions!$E$11-Assumptions!$D$11)),Assumptions!$F$11-SQRT((1-'Random Draws'!H1445)*(Assumptions!$F$11-Assumptions!$D$11)*(Assumptions!$F$11-Assumptions!$E$11)))</f>
        <v>0.128287581759717</v>
      </c>
      <c r="K1445" s="19" t="n">
        <f aca="false">MAX(G1445,I1445+Assumptions!$D$21)</f>
        <v>0.084643797047543</v>
      </c>
      <c r="L1445" s="28" t="n">
        <f aca="false">(F1445-Assumptions!$D$15)*(1-H1445)+Assumptions!$D$15-J1445</f>
        <v>0.180710097033473</v>
      </c>
      <c r="M1445" s="21" t="n">
        <f aca="false">Assumptions!$D$14*(1+E1445)^1*L1445-Assumptions!$D$14*(1+E1445)^0*E1445*Assumptions!$D$16</f>
        <v>28.1376374038012</v>
      </c>
      <c r="N1445" s="21" t="n">
        <f aca="false">Assumptions!$D$14*(1+E1445)^2*L1445-Assumptions!$D$14*(1+E1445)^1*E1445*Assumptions!$D$16</f>
        <v>30.6287016178552</v>
      </c>
      <c r="O1445" s="21" t="n">
        <f aca="false">Assumptions!$D$14*(1+E1445)^3*L1445-Assumptions!$D$14*(1+E1445)^2*E1445*Assumptions!$D$16</f>
        <v>33.3403032149698</v>
      </c>
      <c r="P1445" s="21" t="n">
        <f aca="false">Assumptions!$D$14*(1+E1445)^4*L1445-Assumptions!$D$14*(1+E1445)^3*E1445*Assumptions!$D$16</f>
        <v>36.2919666767109</v>
      </c>
      <c r="Q1445" s="21" t="n">
        <f aca="false">Assumptions!$D$14*(1+E1445)^5*L1445-Assumptions!$D$14*(1+E1445)^4*E1445*Assumptions!$D$16</f>
        <v>39.5049450141808</v>
      </c>
      <c r="R1445" s="21" t="n">
        <f aca="false">M1445/(1+K1445)+N1445/(1+K1445)^2+O1445/(1+K1445)^3+P1445/(1+K1445)^4+Q1445/(1+K1445)^5</f>
        <v>130.642264014101</v>
      </c>
      <c r="S1445" s="21" t="n">
        <f aca="false">Q1445*(1+I1445)/(K1445-I1445)</f>
        <v>669.947940809454</v>
      </c>
      <c r="T1445" s="21" t="n">
        <f aca="false">R1445+S1445/(1+K1445)^5</f>
        <v>576.920154972203</v>
      </c>
      <c r="U1445" s="8" t="n">
        <f aca="false">(T1445-Assumptions!$D$17)/Assumptions!$D$18</f>
        <v>15.6768061988881</v>
      </c>
    </row>
    <row r="1446" customFormat="false" ht="15" hidden="false" customHeight="false" outlineLevel="0" collapsed="false">
      <c r="B1446" s="2" t="n">
        <v>1441</v>
      </c>
      <c r="C1446" s="27" t="n">
        <f aca="false">NORMSDIST('Random Draws'!C1446)</f>
        <v>0.918314475054882</v>
      </c>
      <c r="D1446" s="27" t="n">
        <f aca="false">NORMSDIST(Assumptions!$D$22*'Random Draws'!C1446+SQRT(1-Assumptions!$D$22^2)*'Random Draws'!D1446)</f>
        <v>0.966435448401464</v>
      </c>
      <c r="E1446" s="19" t="n">
        <f aca="false">IF(C1446&lt;(Assumptions!$E$6-Assumptions!$D$6)/(Assumptions!$F$6-Assumptions!$D$6),Assumptions!$D$6+SQRT(C1446*(Assumptions!$F$6-Assumptions!$D$6)*(Assumptions!$E$6-Assumptions!$D$6)),Assumptions!$F$6-SQRT((1-C1446)*(Assumptions!$F$6-Assumptions!$D$6)*(Assumptions!$F$6-Assumptions!$E$6)))</f>
        <v>0.119790407606149</v>
      </c>
      <c r="F1446" s="19" t="n">
        <f aca="false">IF(D1446&lt;(Assumptions!$E$7-Assumptions!$D$7)/(Assumptions!$F$7-Assumptions!$D$7),Assumptions!$D$7+SQRT(D1446*(Assumptions!$F$7-Assumptions!$D$7)*(Assumptions!$E$7-Assumptions!$D$7)),Assumptions!$F$7-SQRT((1-D1446)*(Assumptions!$F$7-Assumptions!$D$7)*(Assumptions!$F$7-Assumptions!$E$7)))</f>
        <v>0.448413015647109</v>
      </c>
      <c r="G1446" s="19" t="n">
        <f aca="false">MIN(Assumptions!$D$24,MAX(Assumptions!$D$23,Assumptions!$D$8+Assumptions!$E$8*'Random Draws'!E1446))</f>
        <v>0.072070908394174</v>
      </c>
      <c r="H1446" s="19" t="n">
        <f aca="false">IF('Random Draws'!F1446&lt;(Assumptions!$E$9-Assumptions!$D$9)/(Assumptions!$F$9-Assumptions!$D$9),Assumptions!$D$9+SQRT('Random Draws'!F1446*(Assumptions!$F$9-Assumptions!$D$9)*(Assumptions!$E$9-Assumptions!$D$9)),Assumptions!$F$9-SQRT((1-'Random Draws'!F1446)*(Assumptions!$F$9-Assumptions!$D$9)*(Assumptions!$F$9-Assumptions!$E$9)))</f>
        <v>0.256021822218456</v>
      </c>
      <c r="I1446" s="19" t="n">
        <f aca="false">IF('Random Draws'!G1446&lt;(Assumptions!$E$10-Assumptions!$D$10)/(Assumptions!$F$10-Assumptions!$D$10),Assumptions!$D$10+SQRT('Random Draws'!G1446*(Assumptions!$F$10-Assumptions!$D$10)*(Assumptions!$E$10-Assumptions!$D$10)),Assumptions!$F$10-SQRT((1-'Random Draws'!G1446)*(Assumptions!$F$10-Assumptions!$D$10)*(Assumptions!$F$10-Assumptions!$E$10)))</f>
        <v>0.0171813753805747</v>
      </c>
      <c r="J1446" s="19" t="n">
        <f aca="false">IF('Random Draws'!H1446&lt;(Assumptions!$E$11-Assumptions!$D$11)/(Assumptions!$F$11-Assumptions!$D$11),Assumptions!$D$11+SQRT('Random Draws'!H1446*(Assumptions!$F$11-Assumptions!$D$11)*(Assumptions!$E$11-Assumptions!$D$11)),Assumptions!$F$11-SQRT((1-'Random Draws'!H1446)*(Assumptions!$F$11-Assumptions!$D$11)*(Assumptions!$F$11-Assumptions!$E$11)))</f>
        <v>0.174169734607773</v>
      </c>
      <c r="K1446" s="19" t="n">
        <f aca="false">MAX(G1446,I1446+Assumptions!$D$21)</f>
        <v>0.072070908394174</v>
      </c>
      <c r="L1446" s="28" t="n">
        <f aca="false">(F1446-Assumptions!$D$15)*(1-H1446)+Assumptions!$D$15-J1446</f>
        <v>0.19272260055529</v>
      </c>
      <c r="M1446" s="21" t="n">
        <f aca="false">Assumptions!$D$14*(1+E1446)^1*L1446-Assumptions!$D$14*(1+E1446)^0*E1446*Assumptions!$D$16</f>
        <v>30.7712050443684</v>
      </c>
      <c r="N1446" s="21" t="n">
        <f aca="false">Assumptions!$D$14*(1+E1446)^2*L1446-Assumptions!$D$14*(1+E1446)^1*E1446*Assumptions!$D$16</f>
        <v>34.4573002391657</v>
      </c>
      <c r="O1446" s="21" t="n">
        <f aca="false">Assumptions!$D$14*(1+E1446)^3*L1446-Assumptions!$D$14*(1+E1446)^2*E1446*Assumptions!$D$16</f>
        <v>38.5849542798228</v>
      </c>
      <c r="P1446" s="21" t="n">
        <f aca="false">Assumptions!$D$14*(1+E1446)^4*L1446-Assumptions!$D$14*(1+E1446)^3*E1446*Assumptions!$D$16</f>
        <v>43.2070616804674</v>
      </c>
      <c r="Q1446" s="21" t="n">
        <f aca="false">Assumptions!$D$14*(1+E1446)^5*L1446-Assumptions!$D$14*(1+E1446)^4*E1446*Assumptions!$D$16</f>
        <v>48.3828532106346</v>
      </c>
      <c r="R1446" s="21" t="n">
        <f aca="false">M1446/(1+K1446)+N1446/(1+K1446)^2+O1446/(1+K1446)^3+P1446/(1+K1446)^4+Q1446/(1+K1446)^5</f>
        <v>156.870319466785</v>
      </c>
      <c r="S1446" s="21" t="n">
        <f aca="false">Q1446*(1+I1446)/(K1446-I1446)</f>
        <v>896.603313448425</v>
      </c>
      <c r="T1446" s="21" t="n">
        <f aca="false">R1446+S1446/(1+K1446)^5</f>
        <v>789.985582412307</v>
      </c>
      <c r="U1446" s="8" t="n">
        <f aca="false">(T1446-Assumptions!$D$17)/Assumptions!$D$18</f>
        <v>24.1994232964923</v>
      </c>
    </row>
    <row r="1447" customFormat="false" ht="15" hidden="false" customHeight="false" outlineLevel="0" collapsed="false">
      <c r="B1447" s="2" t="n">
        <v>1442</v>
      </c>
      <c r="C1447" s="27" t="n">
        <f aca="false">NORMSDIST('Random Draws'!C1447)</f>
        <v>0.90427374860721</v>
      </c>
      <c r="D1447" s="27" t="n">
        <f aca="false">NORMSDIST(Assumptions!$D$22*'Random Draws'!C1447+SQRT(1-Assumptions!$D$22^2)*'Random Draws'!D1447)</f>
        <v>0.453254248083171</v>
      </c>
      <c r="E1447" s="19" t="n">
        <f aca="false">IF(C1447&lt;(Assumptions!$E$6-Assumptions!$D$6)/(Assumptions!$F$6-Assumptions!$D$6),Assumptions!$D$6+SQRT(C1447*(Assumptions!$F$6-Assumptions!$D$6)*(Assumptions!$E$6-Assumptions!$D$6)),Assumptions!$F$6-SQRT((1-C1447)*(Assumptions!$F$6-Assumptions!$D$6)*(Assumptions!$F$6-Assumptions!$E$6)))</f>
        <v>0.118122357143331</v>
      </c>
      <c r="F1447" s="19" t="n">
        <f aca="false">IF(D1447&lt;(Assumptions!$E$7-Assumptions!$D$7)/(Assumptions!$F$7-Assumptions!$D$7),Assumptions!$D$7+SQRT(D1447*(Assumptions!$F$7-Assumptions!$D$7)*(Assumptions!$E$7-Assumptions!$D$7)),Assumptions!$F$7-SQRT((1-D1447)*(Assumptions!$F$7-Assumptions!$D$7)*(Assumptions!$F$7-Assumptions!$E$7)))</f>
        <v>0.412149069871849</v>
      </c>
      <c r="G1447" s="19" t="n">
        <f aca="false">MIN(Assumptions!$D$24,MAX(Assumptions!$D$23,Assumptions!$D$8+Assumptions!$E$8*'Random Draws'!E1447))</f>
        <v>0.089297865844745</v>
      </c>
      <c r="H1447" s="19" t="n">
        <f aca="false">IF('Random Draws'!F1447&lt;(Assumptions!$E$9-Assumptions!$D$9)/(Assumptions!$F$9-Assumptions!$D$9),Assumptions!$D$9+SQRT('Random Draws'!F1447*(Assumptions!$F$9-Assumptions!$D$9)*(Assumptions!$E$9-Assumptions!$D$9)),Assumptions!$F$9-SQRT((1-'Random Draws'!F1447)*(Assumptions!$F$9-Assumptions!$D$9)*(Assumptions!$F$9-Assumptions!$E$9)))</f>
        <v>0.260900319782241</v>
      </c>
      <c r="I1447" s="19" t="n">
        <f aca="false">IF('Random Draws'!G1447&lt;(Assumptions!$E$10-Assumptions!$D$10)/(Assumptions!$F$10-Assumptions!$D$10),Assumptions!$D$10+SQRT('Random Draws'!G1447*(Assumptions!$F$10-Assumptions!$D$10)*(Assumptions!$E$10-Assumptions!$D$10)),Assumptions!$F$10-SQRT((1-'Random Draws'!G1447)*(Assumptions!$F$10-Assumptions!$D$10)*(Assumptions!$F$10-Assumptions!$E$10)))</f>
        <v>0.022122395305205</v>
      </c>
      <c r="J1447" s="19" t="n">
        <f aca="false">IF('Random Draws'!H1447&lt;(Assumptions!$E$11-Assumptions!$D$11)/(Assumptions!$F$11-Assumptions!$D$11),Assumptions!$D$11+SQRT('Random Draws'!H1447*(Assumptions!$F$11-Assumptions!$D$11)*(Assumptions!$E$11-Assumptions!$D$11)),Assumptions!$F$11-SQRT((1-'Random Draws'!H1447)*(Assumptions!$F$11-Assumptions!$D$11)*(Assumptions!$F$11-Assumptions!$E$11)))</f>
        <v>0.197317922090558</v>
      </c>
      <c r="K1447" s="19" t="n">
        <f aca="false">MAX(G1447,I1447+Assumptions!$D$21)</f>
        <v>0.089297865844745</v>
      </c>
      <c r="L1447" s="28" t="n">
        <f aca="false">(F1447-Assumptions!$D$15)*(1-H1447)+Assumptions!$D$15-J1447</f>
        <v>0.141218365225464</v>
      </c>
      <c r="M1447" s="21" t="n">
        <f aca="false">Assumptions!$D$14*(1+E1447)^1*L1447-Assumptions!$D$14*(1+E1447)^0*E1447*Assumptions!$D$16</f>
        <v>22.381582399111</v>
      </c>
      <c r="N1447" s="21" t="n">
        <f aca="false">Assumptions!$D$14*(1+E1447)^2*L1447-Assumptions!$D$14*(1+E1447)^1*E1447*Assumptions!$D$16</f>
        <v>25.0253476686917</v>
      </c>
      <c r="O1447" s="21" t="n">
        <f aca="false">Assumptions!$D$14*(1+E1447)^3*L1447-Assumptions!$D$14*(1+E1447)^2*E1447*Assumptions!$D$16</f>
        <v>27.9814007236489</v>
      </c>
      <c r="P1447" s="21" t="n">
        <f aca="false">Assumptions!$D$14*(1+E1447)^4*L1447-Assumptions!$D$14*(1+E1447)^3*E1447*Assumptions!$D$16</f>
        <v>31.2866297332984</v>
      </c>
      <c r="Q1447" s="21" t="n">
        <f aca="false">Assumptions!$D$14*(1+E1447)^5*L1447-Assumptions!$D$14*(1+E1447)^4*E1447*Assumptions!$D$16</f>
        <v>34.9822801844662</v>
      </c>
      <c r="R1447" s="21" t="n">
        <f aca="false">M1447/(1+K1447)+N1447/(1+K1447)^2+O1447/(1+K1447)^3+P1447/(1+K1447)^4+Q1447/(1+K1447)^5</f>
        <v>108.316768673966</v>
      </c>
      <c r="S1447" s="21" t="n">
        <f aca="false">Q1447*(1+I1447)/(K1447-I1447)</f>
        <v>532.280186922369</v>
      </c>
      <c r="T1447" s="21" t="n">
        <f aca="false">R1447+S1447/(1+K1447)^5</f>
        <v>455.378746108932</v>
      </c>
      <c r="U1447" s="8" t="n">
        <f aca="false">(T1447-Assumptions!$D$17)/Assumptions!$D$18</f>
        <v>10.8151498443573</v>
      </c>
    </row>
    <row r="1448" customFormat="false" ht="15" hidden="false" customHeight="false" outlineLevel="0" collapsed="false">
      <c r="B1448" s="2" t="n">
        <v>1443</v>
      </c>
      <c r="C1448" s="27" t="n">
        <f aca="false">NORMSDIST('Random Draws'!C1448)</f>
        <v>0.546462062232152</v>
      </c>
      <c r="D1448" s="27" t="n">
        <f aca="false">NORMSDIST(Assumptions!$D$22*'Random Draws'!C1448+SQRT(1-Assumptions!$D$22^2)*'Random Draws'!D1448)</f>
        <v>0.692615226057606</v>
      </c>
      <c r="E1448" s="19" t="n">
        <f aca="false">IF(C1448&lt;(Assumptions!$E$6-Assumptions!$D$6)/(Assumptions!$F$6-Assumptions!$D$6),Assumptions!$D$6+SQRT(C1448*(Assumptions!$F$6-Assumptions!$D$6)*(Assumptions!$E$6-Assumptions!$D$6)),Assumptions!$F$6-SQRT((1-C1448)*(Assumptions!$F$6-Assumptions!$D$6)*(Assumptions!$F$6-Assumptions!$E$6)))</f>
        <v>0.0923797344732388</v>
      </c>
      <c r="F1448" s="19" t="n">
        <f aca="false">IF(D1448&lt;(Assumptions!$E$7-Assumptions!$D$7)/(Assumptions!$F$7-Assumptions!$D$7),Assumptions!$D$7+SQRT(D1448*(Assumptions!$F$7-Assumptions!$D$7)*(Assumptions!$E$7-Assumptions!$D$7)),Assumptions!$F$7-SQRT((1-D1448)*(Assumptions!$F$7-Assumptions!$D$7)*(Assumptions!$F$7-Assumptions!$E$7)))</f>
        <v>0.424935215731883</v>
      </c>
      <c r="G1448" s="19" t="n">
        <f aca="false">MIN(Assumptions!$D$24,MAX(Assumptions!$D$23,Assumptions!$D$8+Assumptions!$E$8*'Random Draws'!E1448))</f>
        <v>0.086348297676682</v>
      </c>
      <c r="H1448" s="19" t="n">
        <f aca="false">IF('Random Draws'!F1448&lt;(Assumptions!$E$9-Assumptions!$D$9)/(Assumptions!$F$9-Assumptions!$D$9),Assumptions!$D$9+SQRT('Random Draws'!F1448*(Assumptions!$F$9-Assumptions!$D$9)*(Assumptions!$E$9-Assumptions!$D$9)),Assumptions!$F$9-SQRT((1-'Random Draws'!F1448)*(Assumptions!$F$9-Assumptions!$D$9)*(Assumptions!$F$9-Assumptions!$E$9)))</f>
        <v>0.311409497388821</v>
      </c>
      <c r="I1448" s="19" t="n">
        <f aca="false">IF('Random Draws'!G1448&lt;(Assumptions!$E$10-Assumptions!$D$10)/(Assumptions!$F$10-Assumptions!$D$10),Assumptions!$D$10+SQRT('Random Draws'!G1448*(Assumptions!$F$10-Assumptions!$D$10)*(Assumptions!$E$10-Assumptions!$D$10)),Assumptions!$F$10-SQRT((1-'Random Draws'!G1448)*(Assumptions!$F$10-Assumptions!$D$10)*(Assumptions!$F$10-Assumptions!$E$10)))</f>
        <v>0.0161434965679754</v>
      </c>
      <c r="J1448" s="19" t="n">
        <f aca="false">IF('Random Draws'!H1448&lt;(Assumptions!$E$11-Assumptions!$D$11)/(Assumptions!$F$11-Assumptions!$D$11),Assumptions!$D$11+SQRT('Random Draws'!H1448*(Assumptions!$F$11-Assumptions!$D$11)*(Assumptions!$E$11-Assumptions!$D$11)),Assumptions!$F$11-SQRT((1-'Random Draws'!H1448)*(Assumptions!$F$11-Assumptions!$D$11)*(Assumptions!$F$11-Assumptions!$E$11)))</f>
        <v>0.157804613854714</v>
      </c>
      <c r="K1448" s="19" t="n">
        <f aca="false">MAX(G1448,I1448+Assumptions!$D$21)</f>
        <v>0.086348297676682</v>
      </c>
      <c r="L1448" s="28" t="n">
        <f aca="false">(F1448-Assumptions!$D$15)*(1-H1448)+Assumptions!$D$15-J1448</f>
        <v>0.17528497458384</v>
      </c>
      <c r="M1448" s="21" t="n">
        <f aca="false">Assumptions!$D$14*(1+E1448)^1*L1448-Assumptions!$D$14*(1+E1448)^0*E1448*Assumptions!$D$16</f>
        <v>27.3624224840328</v>
      </c>
      <c r="N1448" s="21" t="n">
        <f aca="false">Assumptions!$D$14*(1+E1448)^2*L1448-Assumptions!$D$14*(1+E1448)^1*E1448*Assumptions!$D$16</f>
        <v>29.8901558076523</v>
      </c>
      <c r="O1448" s="21" t="n">
        <f aca="false">Assumptions!$D$14*(1+E1448)^3*L1448-Assumptions!$D$14*(1+E1448)^2*E1448*Assumptions!$D$16</f>
        <v>32.651400464527</v>
      </c>
      <c r="P1448" s="21" t="n">
        <f aca="false">Assumptions!$D$14*(1+E1448)^4*L1448-Assumptions!$D$14*(1+E1448)^3*E1448*Assumptions!$D$16</f>
        <v>35.6677281696194</v>
      </c>
      <c r="Q1448" s="21" t="n">
        <f aca="false">Assumptions!$D$14*(1+E1448)^5*L1448-Assumptions!$D$14*(1+E1448)^4*E1448*Assumptions!$D$16</f>
        <v>38.9627034271925</v>
      </c>
      <c r="R1448" s="21" t="n">
        <f aca="false">M1448/(1+K1448)+N1448/(1+K1448)^2+O1448/(1+K1448)^3+P1448/(1+K1448)^4+Q1448/(1+K1448)^5</f>
        <v>127.343817949835</v>
      </c>
      <c r="S1448" s="21" t="n">
        <f aca="false">Q1448*(1+I1448)/(K1448-I1448)</f>
        <v>563.945728368972</v>
      </c>
      <c r="T1448" s="21" t="n">
        <f aca="false">R1448+S1448/(1+K1448)^5</f>
        <v>500.071690674435</v>
      </c>
      <c r="U1448" s="8" t="n">
        <f aca="false">(T1448-Assumptions!$D$17)/Assumptions!$D$18</f>
        <v>12.6028676269774</v>
      </c>
    </row>
    <row r="1449" customFormat="false" ht="15" hidden="false" customHeight="false" outlineLevel="0" collapsed="false">
      <c r="B1449" s="2" t="n">
        <v>1444</v>
      </c>
      <c r="C1449" s="27" t="n">
        <f aca="false">NORMSDIST('Random Draws'!C1449)</f>
        <v>0.914152289433665</v>
      </c>
      <c r="D1449" s="27" t="n">
        <f aca="false">NORMSDIST(Assumptions!$D$22*'Random Draws'!C1449+SQRT(1-Assumptions!$D$22^2)*'Random Draws'!D1449)</f>
        <v>0.600206185690303</v>
      </c>
      <c r="E1449" s="19" t="n">
        <f aca="false">IF(C1449&lt;(Assumptions!$E$6-Assumptions!$D$6)/(Assumptions!$F$6-Assumptions!$D$6),Assumptions!$D$6+SQRT(C1449*(Assumptions!$F$6-Assumptions!$D$6)*(Assumptions!$E$6-Assumptions!$D$6)),Assumptions!$F$6-SQRT((1-C1449)*(Assumptions!$F$6-Assumptions!$D$6)*(Assumptions!$F$6-Assumptions!$E$6)))</f>
        <v>0.119281926903506</v>
      </c>
      <c r="F1449" s="19" t="n">
        <f aca="false">IF(D1449&lt;(Assumptions!$E$7-Assumptions!$D$7)/(Assumptions!$F$7-Assumptions!$D$7),Assumptions!$D$7+SQRT(D1449*(Assumptions!$F$7-Assumptions!$D$7)*(Assumptions!$E$7-Assumptions!$D$7)),Assumptions!$F$7-SQRT((1-D1449)*(Assumptions!$F$7-Assumptions!$D$7)*(Assumptions!$F$7-Assumptions!$E$7)))</f>
        <v>0.420010310613374</v>
      </c>
      <c r="G1449" s="19" t="n">
        <f aca="false">MIN(Assumptions!$D$24,MAX(Assumptions!$D$23,Assumptions!$D$8+Assumptions!$E$8*'Random Draws'!E1449))</f>
        <v>0.100539895551037</v>
      </c>
      <c r="H1449" s="19" t="n">
        <f aca="false">IF('Random Draws'!F1449&lt;(Assumptions!$E$9-Assumptions!$D$9)/(Assumptions!$F$9-Assumptions!$D$9),Assumptions!$D$9+SQRT('Random Draws'!F1449*(Assumptions!$F$9-Assumptions!$D$9)*(Assumptions!$E$9-Assumptions!$D$9)),Assumptions!$F$9-SQRT((1-'Random Draws'!F1449)*(Assumptions!$F$9-Assumptions!$D$9)*(Assumptions!$F$9-Assumptions!$E$9)))</f>
        <v>0.257157085263226</v>
      </c>
      <c r="I1449" s="19" t="n">
        <f aca="false">IF('Random Draws'!G1449&lt;(Assumptions!$E$10-Assumptions!$D$10)/(Assumptions!$F$10-Assumptions!$D$10),Assumptions!$D$10+SQRT('Random Draws'!G1449*(Assumptions!$F$10-Assumptions!$D$10)*(Assumptions!$E$10-Assumptions!$D$10)),Assumptions!$F$10-SQRT((1-'Random Draws'!G1449)*(Assumptions!$F$10-Assumptions!$D$10)*(Assumptions!$F$10-Assumptions!$E$10)))</f>
        <v>0.0171393218065531</v>
      </c>
      <c r="J1449" s="19" t="n">
        <f aca="false">IF('Random Draws'!H1449&lt;(Assumptions!$E$11-Assumptions!$D$11)/(Assumptions!$F$11-Assumptions!$D$11),Assumptions!$D$11+SQRT('Random Draws'!H1449*(Assumptions!$F$11-Assumptions!$D$11)*(Assumptions!$E$11-Assumptions!$D$11)),Assumptions!$F$11-SQRT((1-'Random Draws'!H1449)*(Assumptions!$F$11-Assumptions!$D$11)*(Assumptions!$F$11-Assumptions!$E$11)))</f>
        <v>0.202949688223437</v>
      </c>
      <c r="K1449" s="19" t="n">
        <f aca="false">MAX(G1449,I1449+Assumptions!$D$21)</f>
        <v>0.100539895551037</v>
      </c>
      <c r="L1449" s="28" t="n">
        <f aca="false">(F1449-Assumptions!$D$15)*(1-H1449)+Assumptions!$D$15-J1449</f>
        <v>0.142482416216319</v>
      </c>
      <c r="M1449" s="21" t="n">
        <f aca="false">Assumptions!$D$14*(1+E1449)^1*L1449-Assumptions!$D$14*(1+E1449)^0*E1449*Assumptions!$D$16</f>
        <v>22.6054326569778</v>
      </c>
      <c r="N1449" s="21" t="n">
        <f aca="false">Assumptions!$D$14*(1+E1449)^2*L1449-Assumptions!$D$14*(1+E1449)^1*E1449*Assumptions!$D$16</f>
        <v>25.3018522227895</v>
      </c>
      <c r="O1449" s="21" t="n">
        <f aca="false">Assumptions!$D$14*(1+E1449)^3*L1449-Assumptions!$D$14*(1+E1449)^2*E1449*Assumptions!$D$16</f>
        <v>28.3199059101516</v>
      </c>
      <c r="P1449" s="21" t="n">
        <f aca="false">Assumptions!$D$14*(1+E1449)^4*L1449-Assumptions!$D$14*(1+E1449)^3*E1449*Assumptions!$D$16</f>
        <v>31.6979588568405</v>
      </c>
      <c r="Q1449" s="21" t="n">
        <f aca="false">Assumptions!$D$14*(1+E1449)^5*L1449-Assumptions!$D$14*(1+E1449)^4*E1449*Assumptions!$D$16</f>
        <v>35.4789524681925</v>
      </c>
      <c r="R1449" s="21" t="n">
        <f aca="false">M1449/(1+K1449)+N1449/(1+K1449)^2+O1449/(1+K1449)^3+P1449/(1+K1449)^4+Q1449/(1+K1449)^5</f>
        <v>106.259623042227</v>
      </c>
      <c r="S1449" s="21" t="n">
        <f aca="false">Q1449*(1+I1449)/(K1449-I1449)</f>
        <v>432.695316491046</v>
      </c>
      <c r="T1449" s="21" t="n">
        <f aca="false">R1449+S1449/(1+K1449)^5</f>
        <v>374.27100660687</v>
      </c>
      <c r="U1449" s="8" t="n">
        <f aca="false">(T1449-Assumptions!$D$17)/Assumptions!$D$18</f>
        <v>7.5708402642748</v>
      </c>
    </row>
    <row r="1450" customFormat="false" ht="15" hidden="false" customHeight="false" outlineLevel="0" collapsed="false">
      <c r="B1450" s="2" t="n">
        <v>1445</v>
      </c>
      <c r="C1450" s="27" t="n">
        <f aca="false">NORMSDIST('Random Draws'!C1450)</f>
        <v>0.837471617675815</v>
      </c>
      <c r="D1450" s="27" t="n">
        <f aca="false">NORMSDIST(Assumptions!$D$22*'Random Draws'!C1450+SQRT(1-Assumptions!$D$22^2)*'Random Draws'!D1450)</f>
        <v>0.574476193995202</v>
      </c>
      <c r="E1450" s="19" t="n">
        <f aca="false">IF(C1450&lt;(Assumptions!$E$6-Assumptions!$D$6)/(Assumptions!$F$6-Assumptions!$D$6),Assumptions!$D$6+SQRT(C1450*(Assumptions!$F$6-Assumptions!$D$6)*(Assumptions!$E$6-Assumptions!$D$6)),Assumptions!$F$6-SQRT((1-C1450)*(Assumptions!$F$6-Assumptions!$D$6)*(Assumptions!$F$6-Assumptions!$E$6)))</f>
        <v>0.111493125186704</v>
      </c>
      <c r="F1450" s="19" t="n">
        <f aca="false">IF(D1450&lt;(Assumptions!$E$7-Assumptions!$D$7)/(Assumptions!$F$7-Assumptions!$D$7),Assumptions!$D$7+SQRT(D1450*(Assumptions!$F$7-Assumptions!$D$7)*(Assumptions!$E$7-Assumptions!$D$7)),Assumptions!$F$7-SQRT((1-D1450)*(Assumptions!$F$7-Assumptions!$D$7)*(Assumptions!$F$7-Assumptions!$E$7)))</f>
        <v>0.41870994092972</v>
      </c>
      <c r="G1450" s="19" t="n">
        <f aca="false">MIN(Assumptions!$D$24,MAX(Assumptions!$D$23,Assumptions!$D$8+Assumptions!$E$8*'Random Draws'!E1450))</f>
        <v>0.061935045144871</v>
      </c>
      <c r="H1450" s="19" t="n">
        <f aca="false">IF('Random Draws'!F1450&lt;(Assumptions!$E$9-Assumptions!$D$9)/(Assumptions!$F$9-Assumptions!$D$9),Assumptions!$D$9+SQRT('Random Draws'!F1450*(Assumptions!$F$9-Assumptions!$D$9)*(Assumptions!$E$9-Assumptions!$D$9)),Assumptions!$F$9-SQRT((1-'Random Draws'!F1450)*(Assumptions!$F$9-Assumptions!$D$9)*(Assumptions!$F$9-Assumptions!$E$9)))</f>
        <v>0.266000461480061</v>
      </c>
      <c r="I1450" s="19" t="n">
        <f aca="false">IF('Random Draws'!G1450&lt;(Assumptions!$E$10-Assumptions!$D$10)/(Assumptions!$F$10-Assumptions!$D$10),Assumptions!$D$10+SQRT('Random Draws'!G1450*(Assumptions!$F$10-Assumptions!$D$10)*(Assumptions!$E$10-Assumptions!$D$10)),Assumptions!$F$10-SQRT((1-'Random Draws'!G1450)*(Assumptions!$F$10-Assumptions!$D$10)*(Assumptions!$F$10-Assumptions!$E$10)))</f>
        <v>0.0226510422803213</v>
      </c>
      <c r="J1450" s="19" t="n">
        <f aca="false">IF('Random Draws'!H1450&lt;(Assumptions!$E$11-Assumptions!$D$11)/(Assumptions!$F$11-Assumptions!$D$11),Assumptions!$D$11+SQRT('Random Draws'!H1450*(Assumptions!$F$11-Assumptions!$D$11)*(Assumptions!$E$11-Assumptions!$D$11)),Assumptions!$F$11-SQRT((1-'Random Draws'!H1450)*(Assumptions!$F$11-Assumptions!$D$11)*(Assumptions!$F$11-Assumptions!$E$11)))</f>
        <v>0.172368900337951</v>
      </c>
      <c r="K1450" s="19" t="n">
        <f aca="false">MAX(G1450,I1450+Assumptions!$D$21)</f>
        <v>0.061935045144871</v>
      </c>
      <c r="L1450" s="28" t="n">
        <f aca="false">(F1450-Assumptions!$D$15)*(1-H1450)+Assumptions!$D$15-J1450</f>
        <v>0.169544063070582</v>
      </c>
      <c r="M1450" s="21" t="n">
        <f aca="false">Assumptions!$D$14*(1+E1450)^1*L1450-Assumptions!$D$14*(1+E1450)^0*E1450*Assumptions!$D$16</f>
        <v>26.8398286807179</v>
      </c>
      <c r="N1450" s="21" t="n">
        <f aca="false">Assumptions!$D$14*(1+E1450)^2*L1450-Assumptions!$D$14*(1+E1450)^1*E1450*Assumptions!$D$16</f>
        <v>29.8322850598069</v>
      </c>
      <c r="O1450" s="21" t="n">
        <f aca="false">Assumptions!$D$14*(1+E1450)^3*L1450-Assumptions!$D$14*(1+E1450)^2*E1450*Assumptions!$D$16</f>
        <v>33.1583797525854</v>
      </c>
      <c r="P1450" s="21" t="n">
        <f aca="false">Assumptions!$D$14*(1+E1450)^4*L1450-Assumptions!$D$14*(1+E1450)^3*E1450*Assumptions!$D$16</f>
        <v>36.8553111373286</v>
      </c>
      <c r="Q1450" s="21" t="n">
        <f aca="false">Assumptions!$D$14*(1+E1450)^5*L1450-Assumptions!$D$14*(1+E1450)^4*E1450*Assumptions!$D$16</f>
        <v>40.9644249557577</v>
      </c>
      <c r="R1450" s="21" t="n">
        <f aca="false">M1450/(1+K1450)+N1450/(1+K1450)^2+O1450/(1+K1450)^3+P1450/(1+K1450)^4+Q1450/(1+K1450)^5</f>
        <v>138.730690920806</v>
      </c>
      <c r="S1450" s="21" t="n">
        <f aca="false">Q1450*(1+I1450)/(K1450-I1450)</f>
        <v>1066.39621277555</v>
      </c>
      <c r="T1450" s="21" t="n">
        <f aca="false">R1450+S1450/(1+K1450)^5</f>
        <v>928.370123266724</v>
      </c>
      <c r="U1450" s="8" t="n">
        <f aca="false">(T1450-Assumptions!$D$17)/Assumptions!$D$18</f>
        <v>29.734804930669</v>
      </c>
    </row>
    <row r="1451" customFormat="false" ht="15" hidden="false" customHeight="false" outlineLevel="0" collapsed="false">
      <c r="B1451" s="2" t="n">
        <v>1446</v>
      </c>
      <c r="C1451" s="27" t="n">
        <f aca="false">NORMSDIST('Random Draws'!C1451)</f>
        <v>0.611586146499509</v>
      </c>
      <c r="D1451" s="27" t="n">
        <f aca="false">NORMSDIST(Assumptions!$D$22*'Random Draws'!C1451+SQRT(1-Assumptions!$D$22^2)*'Random Draws'!D1451)</f>
        <v>0.564198609239191</v>
      </c>
      <c r="E1451" s="19" t="n">
        <f aca="false">IF(C1451&lt;(Assumptions!$E$6-Assumptions!$D$6)/(Assumptions!$F$6-Assumptions!$D$6),Assumptions!$D$6+SQRT(C1451*(Assumptions!$F$6-Assumptions!$D$6)*(Assumptions!$E$6-Assumptions!$D$6)),Assumptions!$F$6-SQRT((1-C1451)*(Assumptions!$F$6-Assumptions!$D$6)*(Assumptions!$F$6-Assumptions!$E$6)))</f>
        <v>0.0959310850201363</v>
      </c>
      <c r="F1451" s="19" t="n">
        <f aca="false">IF(D1451&lt;(Assumptions!$E$7-Assumptions!$D$7)/(Assumptions!$F$7-Assumptions!$D$7),Assumptions!$D$7+SQRT(D1451*(Assumptions!$F$7-Assumptions!$D$7)*(Assumptions!$E$7-Assumptions!$D$7)),Assumptions!$F$7-SQRT((1-D1451)*(Assumptions!$F$7-Assumptions!$D$7)*(Assumptions!$F$7-Assumptions!$E$7)))</f>
        <v>0.418182399876897</v>
      </c>
      <c r="G1451" s="19" t="n">
        <f aca="false">MIN(Assumptions!$D$24,MAX(Assumptions!$D$23,Assumptions!$D$8+Assumptions!$E$8*'Random Draws'!E1451))</f>
        <v>0.064855028286683</v>
      </c>
      <c r="H1451" s="19" t="n">
        <f aca="false">IF('Random Draws'!F1451&lt;(Assumptions!$E$9-Assumptions!$D$9)/(Assumptions!$F$9-Assumptions!$D$9),Assumptions!$D$9+SQRT('Random Draws'!F1451*(Assumptions!$F$9-Assumptions!$D$9)*(Assumptions!$E$9-Assumptions!$D$9)),Assumptions!$F$9-SQRT((1-'Random Draws'!F1451)*(Assumptions!$F$9-Assumptions!$D$9)*(Assumptions!$F$9-Assumptions!$E$9)))</f>
        <v>0.287681714945556</v>
      </c>
      <c r="I1451" s="19" t="n">
        <f aca="false">IF('Random Draws'!G1451&lt;(Assumptions!$E$10-Assumptions!$D$10)/(Assumptions!$F$10-Assumptions!$D$10),Assumptions!$D$10+SQRT('Random Draws'!G1451*(Assumptions!$F$10-Assumptions!$D$10)*(Assumptions!$E$10-Assumptions!$D$10)),Assumptions!$F$10-SQRT((1-'Random Draws'!G1451)*(Assumptions!$F$10-Assumptions!$D$10)*(Assumptions!$F$10-Assumptions!$E$10)))</f>
        <v>0.0161570651668388</v>
      </c>
      <c r="J1451" s="19" t="n">
        <f aca="false">IF('Random Draws'!H1451&lt;(Assumptions!$E$11-Assumptions!$D$11)/(Assumptions!$F$11-Assumptions!$D$11),Assumptions!$D$11+SQRT('Random Draws'!H1451*(Assumptions!$F$11-Assumptions!$D$11)*(Assumptions!$E$11-Assumptions!$D$11)),Assumptions!$F$11-SQRT((1-'Random Draws'!H1451)*(Assumptions!$F$11-Assumptions!$D$11)*(Assumptions!$F$11-Assumptions!$E$11)))</f>
        <v>0.150292239495422</v>
      </c>
      <c r="K1451" s="19" t="n">
        <f aca="false">MAX(G1451,I1451+Assumptions!$D$21)</f>
        <v>0.064855028286683</v>
      </c>
      <c r="L1451" s="28" t="n">
        <f aca="false">(F1451-Assumptions!$D$15)*(1-H1451)+Assumptions!$D$15-J1451</f>
        <v>0.184985353367763</v>
      </c>
      <c r="M1451" s="21" t="n">
        <f aca="false">Assumptions!$D$14*(1+E1451)^1*L1451-Assumptions!$D$14*(1+E1451)^0*E1451*Assumptions!$D$16</f>
        <v>28.9787236393915</v>
      </c>
      <c r="N1451" s="21" t="n">
        <f aca="false">Assumptions!$D$14*(1+E1451)^2*L1451-Assumptions!$D$14*(1+E1451)^1*E1451*Assumptions!$D$16</f>
        <v>31.758684040617</v>
      </c>
      <c r="O1451" s="21" t="n">
        <f aca="false">Assumptions!$D$14*(1+E1451)^3*L1451-Assumptions!$D$14*(1+E1451)^2*E1451*Assumptions!$D$16</f>
        <v>34.8053290594451</v>
      </c>
      <c r="P1451" s="21" t="n">
        <f aca="false">Assumptions!$D$14*(1+E1451)^4*L1451-Assumptions!$D$14*(1+E1451)^3*E1451*Assumptions!$D$16</f>
        <v>38.1442420406005</v>
      </c>
      <c r="Q1451" s="21" t="n">
        <f aca="false">Assumptions!$D$14*(1+E1451)^5*L1451-Assumptions!$D$14*(1+E1451)^4*E1451*Assumptions!$D$16</f>
        <v>41.803460566826</v>
      </c>
      <c r="R1451" s="21" t="n">
        <f aca="false">M1451/(1+K1451)+N1451/(1+K1451)^2+O1451/(1+K1451)^3+P1451/(1+K1451)^4+Q1451/(1+K1451)^5</f>
        <v>144.24593670373</v>
      </c>
      <c r="S1451" s="21" t="n">
        <f aca="false">Q1451*(1+I1451)/(K1451-I1451)</f>
        <v>872.292783557793</v>
      </c>
      <c r="T1451" s="21" t="n">
        <f aca="false">R1451+S1451/(1+K1451)^5</f>
        <v>781.349229427243</v>
      </c>
      <c r="U1451" s="8" t="n">
        <f aca="false">(T1451-Assumptions!$D$17)/Assumptions!$D$18</f>
        <v>23.8539691770897</v>
      </c>
    </row>
    <row r="1452" customFormat="false" ht="15" hidden="false" customHeight="false" outlineLevel="0" collapsed="false">
      <c r="B1452" s="2" t="n">
        <v>1447</v>
      </c>
      <c r="C1452" s="27" t="n">
        <f aca="false">NORMSDIST('Random Draws'!C1452)</f>
        <v>0.692657124687979</v>
      </c>
      <c r="D1452" s="27" t="n">
        <f aca="false">NORMSDIST(Assumptions!$D$22*'Random Draws'!C1452+SQRT(1-Assumptions!$D$22^2)*'Random Draws'!D1452)</f>
        <v>0.395962816252687</v>
      </c>
      <c r="E1452" s="19" t="n">
        <f aca="false">IF(C1452&lt;(Assumptions!$E$6-Assumptions!$D$6)/(Assumptions!$F$6-Assumptions!$D$6),Assumptions!$D$6+SQRT(C1452*(Assumptions!$F$6-Assumptions!$D$6)*(Assumptions!$E$6-Assumptions!$D$6)),Assumptions!$F$6-SQRT((1-C1452)*(Assumptions!$F$6-Assumptions!$D$6)*(Assumptions!$F$6-Assumptions!$E$6)))</f>
        <v>0.100799051330866</v>
      </c>
      <c r="F1452" s="19" t="n">
        <f aca="false">IF(D1452&lt;(Assumptions!$E$7-Assumptions!$D$7)/(Assumptions!$F$7-Assumptions!$D$7),Assumptions!$D$7+SQRT(D1452*(Assumptions!$F$7-Assumptions!$D$7)*(Assumptions!$E$7-Assumptions!$D$7)),Assumptions!$F$7-SQRT((1-D1452)*(Assumptions!$F$7-Assumptions!$D$7)*(Assumptions!$F$7-Assumptions!$E$7)))</f>
        <v>0.408741941872643</v>
      </c>
      <c r="G1452" s="19" t="n">
        <f aca="false">MIN(Assumptions!$D$24,MAX(Assumptions!$D$23,Assumptions!$D$8+Assumptions!$E$8*'Random Draws'!E1452))</f>
        <v>0.097530359363907</v>
      </c>
      <c r="H1452" s="19" t="n">
        <f aca="false">IF('Random Draws'!F1452&lt;(Assumptions!$E$9-Assumptions!$D$9)/(Assumptions!$F$9-Assumptions!$D$9),Assumptions!$D$9+SQRT('Random Draws'!F1452*(Assumptions!$F$9-Assumptions!$D$9)*(Assumptions!$E$9-Assumptions!$D$9)),Assumptions!$F$9-SQRT((1-'Random Draws'!F1452)*(Assumptions!$F$9-Assumptions!$D$9)*(Assumptions!$F$9-Assumptions!$E$9)))</f>
        <v>0.262340306134626</v>
      </c>
      <c r="I1452" s="19" t="n">
        <f aca="false">IF('Random Draws'!G1452&lt;(Assumptions!$E$10-Assumptions!$D$10)/(Assumptions!$F$10-Assumptions!$D$10),Assumptions!$D$10+SQRT('Random Draws'!G1452*(Assumptions!$F$10-Assumptions!$D$10)*(Assumptions!$E$10-Assumptions!$D$10)),Assumptions!$F$10-SQRT((1-'Random Draws'!G1452)*(Assumptions!$F$10-Assumptions!$D$10)*(Assumptions!$F$10-Assumptions!$E$10)))</f>
        <v>0.0120243211606796</v>
      </c>
      <c r="J1452" s="19" t="n">
        <f aca="false">IF('Random Draws'!H1452&lt;(Assumptions!$E$11-Assumptions!$D$11)/(Assumptions!$F$11-Assumptions!$D$11),Assumptions!$D$11+SQRT('Random Draws'!H1452*(Assumptions!$F$11-Assumptions!$D$11)*(Assumptions!$E$11-Assumptions!$D$11)),Assumptions!$F$11-SQRT((1-'Random Draws'!H1452)*(Assumptions!$F$11-Assumptions!$D$11)*(Assumptions!$F$11-Assumptions!$E$11)))</f>
        <v>0.173859971293377</v>
      </c>
      <c r="K1452" s="19" t="n">
        <f aca="false">MAX(G1452,I1452+Assumptions!$D$21)</f>
        <v>0.097530359363907</v>
      </c>
      <c r="L1452" s="28" t="n">
        <f aca="false">(F1452-Assumptions!$D$15)*(1-H1452)+Assumptions!$D$15-J1452</f>
        <v>0.161756724215837</v>
      </c>
      <c r="M1452" s="21" t="n">
        <f aca="false">Assumptions!$D$14*(1+E1452)^1*L1452-Assumptions!$D$14*(1+E1452)^0*E1452*Assumptions!$D$16</f>
        <v>25.3804631683721</v>
      </c>
      <c r="N1452" s="21" t="n">
        <f aca="false">Assumptions!$D$14*(1+E1452)^2*L1452-Assumptions!$D$14*(1+E1452)^1*E1452*Assumptions!$D$16</f>
        <v>27.938789778082</v>
      </c>
      <c r="O1452" s="21" t="n">
        <f aca="false">Assumptions!$D$14*(1+E1452)^3*L1452-Assumptions!$D$14*(1+E1452)^2*E1452*Assumptions!$D$16</f>
        <v>30.7549932830451</v>
      </c>
      <c r="P1452" s="21" t="n">
        <f aca="false">Assumptions!$D$14*(1+E1452)^4*L1452-Assumptions!$D$14*(1+E1452)^3*E1452*Assumptions!$D$16</f>
        <v>33.8550674296632</v>
      </c>
      <c r="Q1452" s="21" t="n">
        <f aca="false">Assumptions!$D$14*(1+E1452)^5*L1452-Assumptions!$D$14*(1+E1452)^4*E1452*Assumptions!$D$16</f>
        <v>37.2676261093157</v>
      </c>
      <c r="R1452" s="21" t="n">
        <f aca="false">M1452/(1+K1452)+N1452/(1+K1452)^2+O1452/(1+K1452)^3+P1452/(1+K1452)^4+Q1452/(1+K1452)^5</f>
        <v>116.31610599057</v>
      </c>
      <c r="S1452" s="21" t="n">
        <f aca="false">Q1452*(1+I1452)/(K1452-I1452)</f>
        <v>441.088662357493</v>
      </c>
      <c r="T1452" s="21" t="n">
        <f aca="false">R1452+S1452/(1+K1452)^5</f>
        <v>393.292771968746</v>
      </c>
      <c r="U1452" s="8" t="n">
        <f aca="false">(T1452-Assumptions!$D$17)/Assumptions!$D$18</f>
        <v>8.33171087874982</v>
      </c>
    </row>
    <row r="1453" customFormat="false" ht="15" hidden="false" customHeight="false" outlineLevel="0" collapsed="false">
      <c r="B1453" s="2" t="n">
        <v>1448</v>
      </c>
      <c r="C1453" s="27" t="n">
        <f aca="false">NORMSDIST('Random Draws'!C1453)</f>
        <v>0.318026084053096</v>
      </c>
      <c r="D1453" s="27" t="n">
        <f aca="false">NORMSDIST(Assumptions!$D$22*'Random Draws'!C1453+SQRT(1-Assumptions!$D$22^2)*'Random Draws'!D1453)</f>
        <v>0.444003455770103</v>
      </c>
      <c r="E1453" s="19" t="n">
        <f aca="false">IF(C1453&lt;(Assumptions!$E$6-Assumptions!$D$6)/(Assumptions!$F$6-Assumptions!$D$6),Assumptions!$D$6+SQRT(C1453*(Assumptions!$F$6-Assumptions!$D$6)*(Assumptions!$E$6-Assumptions!$D$6)),Assumptions!$F$6-SQRT((1-C1453)*(Assumptions!$F$6-Assumptions!$D$6)*(Assumptions!$F$6-Assumptions!$E$6)))</f>
        <v>0.0798764394130855</v>
      </c>
      <c r="F1453" s="19" t="n">
        <f aca="false">IF(D1453&lt;(Assumptions!$E$7-Assumptions!$D$7)/(Assumptions!$F$7-Assumptions!$D$7),Assumptions!$D$7+SQRT(D1453*(Assumptions!$F$7-Assumptions!$D$7)*(Assumptions!$E$7-Assumptions!$D$7)),Assumptions!$F$7-SQRT((1-D1453)*(Assumptions!$F$7-Assumptions!$D$7)*(Assumptions!$F$7-Assumptions!$E$7)))</f>
        <v>0.411614152464422</v>
      </c>
      <c r="G1453" s="19" t="n">
        <f aca="false">MIN(Assumptions!$D$24,MAX(Assumptions!$D$23,Assumptions!$D$8+Assumptions!$E$8*'Random Draws'!E1453))</f>
        <v>0.084057328480716</v>
      </c>
      <c r="H1453" s="19" t="n">
        <f aca="false">IF('Random Draws'!F1453&lt;(Assumptions!$E$9-Assumptions!$D$9)/(Assumptions!$F$9-Assumptions!$D$9),Assumptions!$D$9+SQRT('Random Draws'!F1453*(Assumptions!$F$9-Assumptions!$D$9)*(Assumptions!$E$9-Assumptions!$D$9)),Assumptions!$F$9-SQRT((1-'Random Draws'!F1453)*(Assumptions!$F$9-Assumptions!$D$9)*(Assumptions!$F$9-Assumptions!$E$9)))</f>
        <v>0.328774798327198</v>
      </c>
      <c r="I1453" s="19" t="n">
        <f aca="false">IF('Random Draws'!G1453&lt;(Assumptions!$E$10-Assumptions!$D$10)/(Assumptions!$F$10-Assumptions!$D$10),Assumptions!$D$10+SQRT('Random Draws'!G1453*(Assumptions!$F$10-Assumptions!$D$10)*(Assumptions!$E$10-Assumptions!$D$10)),Assumptions!$F$10-SQRT((1-'Random Draws'!G1453)*(Assumptions!$F$10-Assumptions!$D$10)*(Assumptions!$F$10-Assumptions!$E$10)))</f>
        <v>0.0242561697824832</v>
      </c>
      <c r="J1453" s="19" t="n">
        <f aca="false">IF('Random Draws'!H1453&lt;(Assumptions!$E$11-Assumptions!$D$11)/(Assumptions!$F$11-Assumptions!$D$11),Assumptions!$D$11+SQRT('Random Draws'!H1453*(Assumptions!$F$11-Assumptions!$D$11)*(Assumptions!$E$11-Assumptions!$D$11)),Assumptions!$F$11-SQRT((1-'Random Draws'!H1453)*(Assumptions!$F$11-Assumptions!$D$11)*(Assumptions!$F$11-Assumptions!$E$11)))</f>
        <v>0.192880203282178</v>
      </c>
      <c r="K1453" s="19" t="n">
        <f aca="false">MAX(G1453,I1453+Assumptions!$D$21)</f>
        <v>0.084057328480716</v>
      </c>
      <c r="L1453" s="28" t="n">
        <f aca="false">(F1453-Assumptions!$D$15)*(1-H1453)+Assumptions!$D$15-J1453</f>
        <v>0.126146312999669</v>
      </c>
      <c r="M1453" s="21" t="n">
        <f aca="false">Assumptions!$D$14*(1+E1453)^1*L1453-Assumptions!$D$14*(1+E1453)^0*E1453*Assumptions!$D$16</f>
        <v>19.4047900309929</v>
      </c>
      <c r="N1453" s="21" t="n">
        <f aca="false">Assumptions!$D$14*(1+E1453)^2*L1453-Assumptions!$D$14*(1+E1453)^1*E1453*Assumptions!$D$16</f>
        <v>20.9547755662272</v>
      </c>
      <c r="O1453" s="21" t="n">
        <f aca="false">Assumptions!$D$14*(1+E1453)^3*L1453-Assumptions!$D$14*(1+E1453)^2*E1453*Assumptions!$D$16</f>
        <v>22.6285684271577</v>
      </c>
      <c r="P1453" s="21" t="n">
        <f aca="false">Assumptions!$D$14*(1+E1453)^4*L1453-Assumptions!$D$14*(1+E1453)^3*E1453*Assumptions!$D$16</f>
        <v>24.4360579021344</v>
      </c>
      <c r="Q1453" s="21" t="n">
        <f aca="false">Assumptions!$D$14*(1+E1453)^5*L1453-Assumptions!$D$14*(1+E1453)^4*E1453*Assumptions!$D$16</f>
        <v>26.3879232006489</v>
      </c>
      <c r="R1453" s="21" t="n">
        <f aca="false">M1453/(1+K1453)+N1453/(1+K1453)^2+O1453/(1+K1453)^3+P1453/(1+K1453)^4+Q1453/(1+K1453)^5</f>
        <v>88.8130571173774</v>
      </c>
      <c r="S1453" s="21" t="n">
        <f aca="false">Q1453*(1+I1453)/(K1453-I1453)</f>
        <v>451.964372168757</v>
      </c>
      <c r="T1453" s="21" t="n">
        <f aca="false">R1453+S1453/(1+K1453)^5</f>
        <v>390.699042948942</v>
      </c>
      <c r="U1453" s="8" t="n">
        <f aca="false">(T1453-Assumptions!$D$17)/Assumptions!$D$18</f>
        <v>8.22796171795766</v>
      </c>
    </row>
    <row r="1454" customFormat="false" ht="15" hidden="false" customHeight="false" outlineLevel="0" collapsed="false">
      <c r="B1454" s="2" t="n">
        <v>1449</v>
      </c>
      <c r="C1454" s="27" t="n">
        <f aca="false">NORMSDIST('Random Draws'!C1454)</f>
        <v>0.108039277173872</v>
      </c>
      <c r="D1454" s="27" t="n">
        <f aca="false">NORMSDIST(Assumptions!$D$22*'Random Draws'!C1454+SQRT(1-Assumptions!$D$22^2)*'Random Draws'!D1454)</f>
        <v>0.469665630824431</v>
      </c>
      <c r="E1454" s="19" t="n">
        <f aca="false">IF(C1454&lt;(Assumptions!$E$6-Assumptions!$D$6)/(Assumptions!$F$6-Assumptions!$D$6),Assumptions!$D$6+SQRT(C1454*(Assumptions!$F$6-Assumptions!$D$6)*(Assumptions!$E$6-Assumptions!$D$6)),Assumptions!$F$6-SQRT((1-C1454)*(Assumptions!$F$6-Assumptions!$D$6)*(Assumptions!$F$6-Assumptions!$E$6)))</f>
        <v>0.0632421252442491</v>
      </c>
      <c r="F1454" s="19" t="n">
        <f aca="false">IF(D1454&lt;(Assumptions!$E$7-Assumptions!$D$7)/(Assumptions!$F$7-Assumptions!$D$7),Assumptions!$D$7+SQRT(D1454*(Assumptions!$F$7-Assumptions!$D$7)*(Assumptions!$E$7-Assumptions!$D$7)),Assumptions!$F$7-SQRT((1-D1454)*(Assumptions!$F$7-Assumptions!$D$7)*(Assumptions!$F$7-Assumptions!$E$7)))</f>
        <v>0.41308477922104</v>
      </c>
      <c r="G1454" s="19" t="n">
        <f aca="false">MIN(Assumptions!$D$24,MAX(Assumptions!$D$23,Assumptions!$D$8+Assumptions!$E$8*'Random Draws'!E1454))</f>
        <v>0.083251809444229</v>
      </c>
      <c r="H1454" s="19" t="n">
        <f aca="false">IF('Random Draws'!F1454&lt;(Assumptions!$E$9-Assumptions!$D$9)/(Assumptions!$F$9-Assumptions!$D$9),Assumptions!$D$9+SQRT('Random Draws'!F1454*(Assumptions!$F$9-Assumptions!$D$9)*(Assumptions!$E$9-Assumptions!$D$9)),Assumptions!$F$9-SQRT((1-'Random Draws'!F1454)*(Assumptions!$F$9-Assumptions!$D$9)*(Assumptions!$F$9-Assumptions!$E$9)))</f>
        <v>0.288948561416814</v>
      </c>
      <c r="I1454" s="19" t="n">
        <f aca="false">IF('Random Draws'!G1454&lt;(Assumptions!$E$10-Assumptions!$D$10)/(Assumptions!$F$10-Assumptions!$D$10),Assumptions!$D$10+SQRT('Random Draws'!G1454*(Assumptions!$F$10-Assumptions!$D$10)*(Assumptions!$E$10-Assumptions!$D$10)),Assumptions!$F$10-SQRT((1-'Random Draws'!G1454)*(Assumptions!$F$10-Assumptions!$D$10)*(Assumptions!$F$10-Assumptions!$E$10)))</f>
        <v>0.0216966380441027</v>
      </c>
      <c r="J1454" s="19" t="n">
        <f aca="false">IF('Random Draws'!H1454&lt;(Assumptions!$E$11-Assumptions!$D$11)/(Assumptions!$F$11-Assumptions!$D$11),Assumptions!$D$11+SQRT('Random Draws'!H1454*(Assumptions!$F$11-Assumptions!$D$11)*(Assumptions!$E$11-Assumptions!$D$11)),Assumptions!$F$11-SQRT((1-'Random Draws'!H1454)*(Assumptions!$F$11-Assumptions!$D$11)*(Assumptions!$F$11-Assumptions!$E$11)))</f>
        <v>0.174458828562168</v>
      </c>
      <c r="K1454" s="19" t="n">
        <f aca="false">MAX(G1454,I1454+Assumptions!$D$21)</f>
        <v>0.083251809444229</v>
      </c>
      <c r="L1454" s="28" t="n">
        <f aca="false">(F1454-Assumptions!$D$15)*(1-H1454)+Assumptions!$D$15-J1454</f>
        <v>0.156829010943956</v>
      </c>
      <c r="M1454" s="21" t="n">
        <f aca="false">Assumptions!$D$14*(1+E1454)^1*L1454-Assumptions!$D$14*(1+E1454)^0*E1454*Assumptions!$D$16</f>
        <v>23.9032423351083</v>
      </c>
      <c r="N1454" s="21" t="n">
        <f aca="false">Assumptions!$D$14*(1+E1454)^2*L1454-Assumptions!$D$14*(1+E1454)^1*E1454*Assumptions!$D$16</f>
        <v>25.4149341806089</v>
      </c>
      <c r="O1454" s="21" t="n">
        <f aca="false">Assumptions!$D$14*(1+E1454)^3*L1454-Assumptions!$D$14*(1+E1454)^2*E1454*Assumptions!$D$16</f>
        <v>27.0222286311333</v>
      </c>
      <c r="P1454" s="21" t="n">
        <f aca="false">Assumptions!$D$14*(1+E1454)^4*L1454-Assumptions!$D$14*(1+E1454)^3*E1454*Assumptions!$D$16</f>
        <v>28.7311717986021</v>
      </c>
      <c r="Q1454" s="21" t="n">
        <f aca="false">Assumptions!$D$14*(1+E1454)^5*L1454-Assumptions!$D$14*(1+E1454)^4*E1454*Assumptions!$D$16</f>
        <v>30.5481921639034</v>
      </c>
      <c r="R1454" s="21" t="n">
        <f aca="false">M1454/(1+K1454)+N1454/(1+K1454)^2+O1454/(1+K1454)^3+P1454/(1+K1454)^4+Q1454/(1+K1454)^5</f>
        <v>106.329521057298</v>
      </c>
      <c r="S1454" s="21" t="n">
        <f aca="false">Q1454*(1+I1454)/(K1454-I1454)</f>
        <v>507.040830563283</v>
      </c>
      <c r="T1454" s="21" t="n">
        <f aca="false">R1454+S1454/(1+K1454)^5</f>
        <v>446.26447041885</v>
      </c>
      <c r="U1454" s="8" t="n">
        <f aca="false">(T1454-Assumptions!$D$17)/Assumptions!$D$18</f>
        <v>10.450578816754</v>
      </c>
    </row>
    <row r="1455" customFormat="false" ht="15" hidden="false" customHeight="false" outlineLevel="0" collapsed="false">
      <c r="B1455" s="2" t="n">
        <v>1450</v>
      </c>
      <c r="C1455" s="27" t="n">
        <f aca="false">NORMSDIST('Random Draws'!C1455)</f>
        <v>0.94835311167798</v>
      </c>
      <c r="D1455" s="27" t="n">
        <f aca="false">NORMSDIST(Assumptions!$D$22*'Random Draws'!C1455+SQRT(1-Assumptions!$D$22^2)*'Random Draws'!D1455)</f>
        <v>0.527483907373532</v>
      </c>
      <c r="E1455" s="19" t="n">
        <f aca="false">IF(C1455&lt;(Assumptions!$E$6-Assumptions!$D$6)/(Assumptions!$F$6-Assumptions!$D$6),Assumptions!$D$6+SQRT(C1455*(Assumptions!$F$6-Assumptions!$D$6)*(Assumptions!$E$6-Assumptions!$D$6)),Assumptions!$F$6-SQRT((1-C1455)*(Assumptions!$F$6-Assumptions!$D$6)*(Assumptions!$F$6-Assumptions!$E$6)))</f>
        <v>0.123930325404349</v>
      </c>
      <c r="F1455" s="19" t="n">
        <f aca="false">IF(D1455&lt;(Assumptions!$E$7-Assumptions!$D$7)/(Assumptions!$F$7-Assumptions!$D$7),Assumptions!$D$7+SQRT(D1455*(Assumptions!$F$7-Assumptions!$D$7)*(Assumptions!$E$7-Assumptions!$D$7)),Assumptions!$F$7-SQRT((1-D1455)*(Assumptions!$F$7-Assumptions!$D$7)*(Assumptions!$F$7-Assumptions!$E$7)))</f>
        <v>0.416257474563308</v>
      </c>
      <c r="G1455" s="19" t="n">
        <f aca="false">MIN(Assumptions!$D$24,MAX(Assumptions!$D$23,Assumptions!$D$8+Assumptions!$E$8*'Random Draws'!E1455))</f>
        <v>0.074782578603873</v>
      </c>
      <c r="H1455" s="19" t="n">
        <f aca="false">IF('Random Draws'!F1455&lt;(Assumptions!$E$9-Assumptions!$D$9)/(Assumptions!$F$9-Assumptions!$D$9),Assumptions!$D$9+SQRT('Random Draws'!F1455*(Assumptions!$F$9-Assumptions!$D$9)*(Assumptions!$E$9-Assumptions!$D$9)),Assumptions!$F$9-SQRT((1-'Random Draws'!F1455)*(Assumptions!$F$9-Assumptions!$D$9)*(Assumptions!$F$9-Assumptions!$E$9)))</f>
        <v>0.27184599498962</v>
      </c>
      <c r="I1455" s="19" t="n">
        <f aca="false">IF('Random Draws'!G1455&lt;(Assumptions!$E$10-Assumptions!$D$10)/(Assumptions!$F$10-Assumptions!$D$10),Assumptions!$D$10+SQRT('Random Draws'!G1455*(Assumptions!$F$10-Assumptions!$D$10)*(Assumptions!$E$10-Assumptions!$D$10)),Assumptions!$F$10-SQRT((1-'Random Draws'!G1455)*(Assumptions!$F$10-Assumptions!$D$10)*(Assumptions!$F$10-Assumptions!$E$10)))</f>
        <v>0.0214803343469591</v>
      </c>
      <c r="J1455" s="19" t="n">
        <f aca="false">IF('Random Draws'!H1455&lt;(Assumptions!$E$11-Assumptions!$D$11)/(Assumptions!$F$11-Assumptions!$D$11),Assumptions!$D$11+SQRT('Random Draws'!H1455*(Assumptions!$F$11-Assumptions!$D$11)*(Assumptions!$E$11-Assumptions!$D$11)),Assumptions!$F$11-SQRT((1-'Random Draws'!H1455)*(Assumptions!$F$11-Assumptions!$D$11)*(Assumptions!$F$11-Assumptions!$E$11)))</f>
        <v>0.196536814414364</v>
      </c>
      <c r="K1455" s="19" t="n">
        <f aca="false">MAX(G1455,I1455+Assumptions!$D$21)</f>
        <v>0.074782578603873</v>
      </c>
      <c r="L1455" s="28" t="n">
        <f aca="false">(F1455-Assumptions!$D$15)*(1-H1455)+Assumptions!$D$15-J1455</f>
        <v>0.141902712153065</v>
      </c>
      <c r="M1455" s="21" t="n">
        <f aca="false">Assumptions!$D$14*(1+E1455)^1*L1455-Assumptions!$D$14*(1+E1455)^0*E1455*Assumptions!$D$16</f>
        <v>22.5867734941545</v>
      </c>
      <c r="N1455" s="21" t="n">
        <f aca="false">Assumptions!$D$14*(1+E1455)^2*L1455-Assumptions!$D$14*(1+E1455)^1*E1455*Assumptions!$D$16</f>
        <v>25.3859596831194</v>
      </c>
      <c r="O1455" s="21" t="n">
        <f aca="false">Assumptions!$D$14*(1+E1455)^3*L1455-Assumptions!$D$14*(1+E1455)^2*E1455*Assumptions!$D$16</f>
        <v>28.5320499273501</v>
      </c>
      <c r="P1455" s="21" t="n">
        <f aca="false">Assumptions!$D$14*(1+E1455)^4*L1455-Assumptions!$D$14*(1+E1455)^3*E1455*Assumptions!$D$16</f>
        <v>32.0680361592997</v>
      </c>
      <c r="Q1455" s="21" t="n">
        <f aca="false">Assumptions!$D$14*(1+E1455)^5*L1455-Assumptions!$D$14*(1+E1455)^4*E1455*Assumptions!$D$16</f>
        <v>36.0422383156002</v>
      </c>
      <c r="R1455" s="21" t="n">
        <f aca="false">M1455/(1+K1455)+N1455/(1+K1455)^2+O1455/(1+K1455)^3+P1455/(1+K1455)^4+Q1455/(1+K1455)^5</f>
        <v>115.135440757428</v>
      </c>
      <c r="S1455" s="21" t="n">
        <f aca="false">Q1455*(1+I1455)/(K1455-I1455)</f>
        <v>690.710835134424</v>
      </c>
      <c r="T1455" s="21" t="n">
        <f aca="false">R1455+S1455/(1+K1455)^5</f>
        <v>596.742869901433</v>
      </c>
      <c r="U1455" s="8" t="n">
        <f aca="false">(T1455-Assumptions!$D$17)/Assumptions!$D$18</f>
        <v>16.4697147960573</v>
      </c>
    </row>
    <row r="1456" customFormat="false" ht="15" hidden="false" customHeight="false" outlineLevel="0" collapsed="false">
      <c r="B1456" s="2" t="n">
        <v>1451</v>
      </c>
      <c r="C1456" s="27" t="n">
        <f aca="false">NORMSDIST('Random Draws'!C1456)</f>
        <v>0.384011391220579</v>
      </c>
      <c r="D1456" s="27" t="n">
        <f aca="false">NORMSDIST(Assumptions!$D$22*'Random Draws'!C1456+SQRT(1-Assumptions!$D$22^2)*'Random Draws'!D1456)</f>
        <v>0.348227142605427</v>
      </c>
      <c r="E1456" s="19" t="n">
        <f aca="false">IF(C1456&lt;(Assumptions!$E$6-Assumptions!$D$6)/(Assumptions!$F$6-Assumptions!$D$6),Assumptions!$D$6+SQRT(C1456*(Assumptions!$F$6-Assumptions!$D$6)*(Assumptions!$E$6-Assumptions!$D$6)),Assumptions!$F$6-SQRT((1-C1456)*(Assumptions!$F$6-Assumptions!$D$6)*(Assumptions!$F$6-Assumptions!$E$6)))</f>
        <v>0.0838184545152256</v>
      </c>
      <c r="F1456" s="19" t="n">
        <f aca="false">IF(D1456&lt;(Assumptions!$E$7-Assumptions!$D$7)/(Assumptions!$F$7-Assumptions!$D$7),Assumptions!$D$7+SQRT(D1456*(Assumptions!$F$7-Assumptions!$D$7)*(Assumptions!$E$7-Assumptions!$D$7)),Assumptions!$F$7-SQRT((1-D1456)*(Assumptions!$F$7-Assumptions!$D$7)*(Assumptions!$F$7-Assumptions!$E$7)))</f>
        <v>0.405709548845209</v>
      </c>
      <c r="G1456" s="19" t="n">
        <f aca="false">MIN(Assumptions!$D$24,MAX(Assumptions!$D$23,Assumptions!$D$8+Assumptions!$E$8*'Random Draws'!E1456))</f>
        <v>0.081601033837155</v>
      </c>
      <c r="H1456" s="19" t="n">
        <f aca="false">IF('Random Draws'!F1456&lt;(Assumptions!$E$9-Assumptions!$D$9)/(Assumptions!$F$9-Assumptions!$D$9),Assumptions!$D$9+SQRT('Random Draws'!F1456*(Assumptions!$F$9-Assumptions!$D$9)*(Assumptions!$E$9-Assumptions!$D$9)),Assumptions!$F$9-SQRT((1-'Random Draws'!F1456)*(Assumptions!$F$9-Assumptions!$D$9)*(Assumptions!$F$9-Assumptions!$E$9)))</f>
        <v>0.286947423206756</v>
      </c>
      <c r="I1456" s="19" t="n">
        <f aca="false">IF('Random Draws'!G1456&lt;(Assumptions!$E$10-Assumptions!$D$10)/(Assumptions!$F$10-Assumptions!$D$10),Assumptions!$D$10+SQRT('Random Draws'!G1456*(Assumptions!$F$10-Assumptions!$D$10)*(Assumptions!$E$10-Assumptions!$D$10)),Assumptions!$F$10-SQRT((1-'Random Draws'!G1456)*(Assumptions!$F$10-Assumptions!$D$10)*(Assumptions!$F$10-Assumptions!$E$10)))</f>
        <v>0.0199415200184454</v>
      </c>
      <c r="J1456" s="19" t="n">
        <f aca="false">IF('Random Draws'!H1456&lt;(Assumptions!$E$11-Assumptions!$D$11)/(Assumptions!$F$11-Assumptions!$D$11),Assumptions!$D$11+SQRT('Random Draws'!H1456*(Assumptions!$F$11-Assumptions!$D$11)*(Assumptions!$E$11-Assumptions!$D$11)),Assumptions!$F$11-SQRT((1-'Random Draws'!H1456)*(Assumptions!$F$11-Assumptions!$D$11)*(Assumptions!$F$11-Assumptions!$E$11)))</f>
        <v>0.163618190362618</v>
      </c>
      <c r="K1456" s="19" t="n">
        <f aca="false">MAX(G1456,I1456+Assumptions!$D$21)</f>
        <v>0.081601033837155</v>
      </c>
      <c r="L1456" s="28" t="n">
        <f aca="false">(F1456-Assumptions!$D$15)*(1-H1456)+Assumptions!$D$15-J1456</f>
        <v>0.162977213887961</v>
      </c>
      <c r="M1456" s="21" t="n">
        <f aca="false">Assumptions!$D$14*(1+E1456)^1*L1456-Assumptions!$D$14*(1+E1456)^0*E1456*Assumptions!$D$16</f>
        <v>25.2478579740597</v>
      </c>
      <c r="N1456" s="21" t="n">
        <f aca="false">Assumptions!$D$14*(1+E1456)^2*L1456-Assumptions!$D$14*(1+E1456)^1*E1456*Assumptions!$D$16</f>
        <v>27.3640944092653</v>
      </c>
      <c r="O1456" s="21" t="n">
        <f aca="false">Assumptions!$D$14*(1+E1456)^3*L1456-Assumptions!$D$14*(1+E1456)^2*E1456*Assumptions!$D$16</f>
        <v>29.6577105118586</v>
      </c>
      <c r="P1456" s="21" t="n">
        <f aca="false">Assumptions!$D$14*(1+E1456)^4*L1456-Assumptions!$D$14*(1+E1456)^3*E1456*Assumptions!$D$16</f>
        <v>32.1435739714226</v>
      </c>
      <c r="Q1456" s="21" t="n">
        <f aca="false">Assumptions!$D$14*(1+E1456)^5*L1456-Assumptions!$D$14*(1+E1456)^4*E1456*Assumptions!$D$16</f>
        <v>34.8377986643031</v>
      </c>
      <c r="R1456" s="21" t="n">
        <f aca="false">M1456/(1+K1456)+N1456/(1+K1456)^2+O1456/(1+K1456)^3+P1456/(1+K1456)^4+Q1456/(1+K1456)^5</f>
        <v>117.194752592784</v>
      </c>
      <c r="S1456" s="21" t="n">
        <f aca="false">Q1456*(1+I1456)/(K1456-I1456)</f>
        <v>576.269826392696</v>
      </c>
      <c r="T1456" s="21" t="n">
        <f aca="false">R1456+S1456/(1+K1456)^5</f>
        <v>506.500138306198</v>
      </c>
      <c r="U1456" s="8" t="n">
        <f aca="false">(T1456-Assumptions!$D$17)/Assumptions!$D$18</f>
        <v>12.8600055322479</v>
      </c>
    </row>
    <row r="1457" customFormat="false" ht="15" hidden="false" customHeight="false" outlineLevel="0" collapsed="false">
      <c r="B1457" s="2" t="n">
        <v>1452</v>
      </c>
      <c r="C1457" s="27" t="n">
        <f aca="false">NORMSDIST('Random Draws'!C1457)</f>
        <v>0.140776473134293</v>
      </c>
      <c r="D1457" s="27" t="n">
        <f aca="false">NORMSDIST(Assumptions!$D$22*'Random Draws'!C1457+SQRT(1-Assumptions!$D$22^2)*'Random Draws'!D1457)</f>
        <v>0.190754477073544</v>
      </c>
      <c r="E1457" s="19" t="n">
        <f aca="false">IF(C1457&lt;(Assumptions!$E$6-Assumptions!$D$6)/(Assumptions!$F$6-Assumptions!$D$6),Assumptions!$D$6+SQRT(C1457*(Assumptions!$F$6-Assumptions!$D$6)*(Assumptions!$E$6-Assumptions!$D$6)),Assumptions!$F$6-SQRT((1-C1457)*(Assumptions!$F$6-Assumptions!$D$6)*(Assumptions!$F$6-Assumptions!$E$6)))</f>
        <v>0.0665307814749484</v>
      </c>
      <c r="F1457" s="19" t="n">
        <f aca="false">IF(D1457&lt;(Assumptions!$E$7-Assumptions!$D$7)/(Assumptions!$F$7-Assumptions!$D$7),Assumptions!$D$7+SQRT(D1457*(Assumptions!$F$7-Assumptions!$D$7)*(Assumptions!$E$7-Assumptions!$D$7)),Assumptions!$F$7-SQRT((1-D1457)*(Assumptions!$F$7-Assumptions!$D$7)*(Assumptions!$F$7-Assumptions!$E$7)))</f>
        <v>0.393830856661357</v>
      </c>
      <c r="G1457" s="19" t="n">
        <f aca="false">MIN(Assumptions!$D$24,MAX(Assumptions!$D$23,Assumptions!$D$8+Assumptions!$E$8*'Random Draws'!E1457))</f>
        <v>0.098051418848666</v>
      </c>
      <c r="H1457" s="19" t="n">
        <f aca="false">IF('Random Draws'!F1457&lt;(Assumptions!$E$9-Assumptions!$D$9)/(Assumptions!$F$9-Assumptions!$D$9),Assumptions!$D$9+SQRT('Random Draws'!F1457*(Assumptions!$F$9-Assumptions!$D$9)*(Assumptions!$E$9-Assumptions!$D$9)),Assumptions!$F$9-SQRT((1-'Random Draws'!F1457)*(Assumptions!$F$9-Assumptions!$D$9)*(Assumptions!$F$9-Assumptions!$E$9)))</f>
        <v>0.291061460627328</v>
      </c>
      <c r="I1457" s="19" t="n">
        <f aca="false">IF('Random Draws'!G1457&lt;(Assumptions!$E$10-Assumptions!$D$10)/(Assumptions!$F$10-Assumptions!$D$10),Assumptions!$D$10+SQRT('Random Draws'!G1457*(Assumptions!$F$10-Assumptions!$D$10)*(Assumptions!$E$10-Assumptions!$D$10)),Assumptions!$F$10-SQRT((1-'Random Draws'!G1457)*(Assumptions!$F$10-Assumptions!$D$10)*(Assumptions!$F$10-Assumptions!$E$10)))</f>
        <v>0.0153831576583219</v>
      </c>
      <c r="J1457" s="19" t="n">
        <f aca="false">IF('Random Draws'!H1457&lt;(Assumptions!$E$11-Assumptions!$D$11)/(Assumptions!$F$11-Assumptions!$D$11),Assumptions!$D$11+SQRT('Random Draws'!H1457*(Assumptions!$F$11-Assumptions!$D$11)*(Assumptions!$E$11-Assumptions!$D$11)),Assumptions!$F$11-SQRT((1-'Random Draws'!H1457)*(Assumptions!$F$11-Assumptions!$D$11)*(Assumptions!$F$11-Assumptions!$E$11)))</f>
        <v>0.144910372995843</v>
      </c>
      <c r="K1457" s="19" t="n">
        <f aca="false">MAX(G1457,I1457+Assumptions!$D$21)</f>
        <v>0.098051418848666</v>
      </c>
      <c r="L1457" s="28" t="n">
        <f aca="false">(F1457-Assumptions!$D$15)*(1-H1457)+Assumptions!$D$15-J1457</f>
        <v>0.1721294891671</v>
      </c>
      <c r="M1457" s="21" t="n">
        <f aca="false">Assumptions!$D$14*(1+E1457)^1*L1457-Assumptions!$D$14*(1+E1457)^0*E1457*Assumptions!$D$16</f>
        <v>26.3298938970433</v>
      </c>
      <c r="N1457" s="21" t="n">
        <f aca="false">Assumptions!$D$14*(1+E1457)^2*L1457-Assumptions!$D$14*(1+E1457)^1*E1457*Assumptions!$D$16</f>
        <v>28.0816423141661</v>
      </c>
      <c r="O1457" s="21" t="n">
        <f aca="false">Assumptions!$D$14*(1+E1457)^3*L1457-Assumptions!$D$14*(1+E1457)^2*E1457*Assumptions!$D$16</f>
        <v>29.9499359224275</v>
      </c>
      <c r="P1457" s="21" t="n">
        <f aca="false">Assumptions!$D$14*(1+E1457)^4*L1457-Assumptions!$D$14*(1+E1457)^3*E1457*Assumptions!$D$16</f>
        <v>31.9425285644713</v>
      </c>
      <c r="Q1457" s="21" t="n">
        <f aca="false">Assumptions!$D$14*(1+E1457)^5*L1457-Assumptions!$D$14*(1+E1457)^4*E1457*Assumptions!$D$16</f>
        <v>34.0676899521514</v>
      </c>
      <c r="R1457" s="21" t="n">
        <f aca="false">M1457/(1+K1457)+N1457/(1+K1457)^2+O1457/(1+K1457)^3+P1457/(1+K1457)^4+Q1457/(1+K1457)^5</f>
        <v>113.205160687838</v>
      </c>
      <c r="S1457" s="21" t="n">
        <f aca="false">Q1457*(1+I1457)/(K1457-I1457)</f>
        <v>418.440621583808</v>
      </c>
      <c r="T1457" s="21" t="n">
        <f aca="false">R1457+S1457/(1+K1457)^5</f>
        <v>375.337408285924</v>
      </c>
      <c r="U1457" s="8" t="n">
        <f aca="false">(T1457-Assumptions!$D$17)/Assumptions!$D$18</f>
        <v>7.61349633143697</v>
      </c>
    </row>
    <row r="1458" customFormat="false" ht="15" hidden="false" customHeight="false" outlineLevel="0" collapsed="false">
      <c r="B1458" s="2" t="n">
        <v>1453</v>
      </c>
      <c r="C1458" s="27" t="n">
        <f aca="false">NORMSDIST('Random Draws'!C1458)</f>
        <v>0.605991993093095</v>
      </c>
      <c r="D1458" s="27" t="n">
        <f aca="false">NORMSDIST(Assumptions!$D$22*'Random Draws'!C1458+SQRT(1-Assumptions!$D$22^2)*'Random Draws'!D1458)</f>
        <v>0.848777806085949</v>
      </c>
      <c r="E1458" s="19" t="n">
        <f aca="false">IF(C1458&lt;(Assumptions!$E$6-Assumptions!$D$6)/(Assumptions!$F$6-Assumptions!$D$6),Assumptions!$D$6+SQRT(C1458*(Assumptions!$F$6-Assumptions!$D$6)*(Assumptions!$E$6-Assumptions!$D$6)),Assumptions!$F$6-SQRT((1-C1458)*(Assumptions!$F$6-Assumptions!$D$6)*(Assumptions!$F$6-Assumptions!$E$6)))</f>
        <v>0.0956148669650014</v>
      </c>
      <c r="F1458" s="19" t="n">
        <f aca="false">IF(D1458&lt;(Assumptions!$E$7-Assumptions!$D$7)/(Assumptions!$F$7-Assumptions!$D$7),Assumptions!$D$7+SQRT(D1458*(Assumptions!$F$7-Assumptions!$D$7)*(Assumptions!$E$7-Assumptions!$D$7)),Assumptions!$F$7-SQRT((1-D1458)*(Assumptions!$F$7-Assumptions!$D$7)*(Assumptions!$F$7-Assumptions!$E$7)))</f>
        <v>0.435405513307731</v>
      </c>
      <c r="G1458" s="19" t="n">
        <f aca="false">MIN(Assumptions!$D$24,MAX(Assumptions!$D$23,Assumptions!$D$8+Assumptions!$E$8*'Random Draws'!E1458))</f>
        <v>0.096008507756323</v>
      </c>
      <c r="H1458" s="19" t="n">
        <f aca="false">IF('Random Draws'!F1458&lt;(Assumptions!$E$9-Assumptions!$D$9)/(Assumptions!$F$9-Assumptions!$D$9),Assumptions!$D$9+SQRT('Random Draws'!F1458*(Assumptions!$F$9-Assumptions!$D$9)*(Assumptions!$E$9-Assumptions!$D$9)),Assumptions!$F$9-SQRT((1-'Random Draws'!F1458)*(Assumptions!$F$9-Assumptions!$D$9)*(Assumptions!$F$9-Assumptions!$E$9)))</f>
        <v>0.280848802018054</v>
      </c>
      <c r="I1458" s="19" t="n">
        <f aca="false">IF('Random Draws'!G1458&lt;(Assumptions!$E$10-Assumptions!$D$10)/(Assumptions!$F$10-Assumptions!$D$10),Assumptions!$D$10+SQRT('Random Draws'!G1458*(Assumptions!$F$10-Assumptions!$D$10)*(Assumptions!$E$10-Assumptions!$D$10)),Assumptions!$F$10-SQRT((1-'Random Draws'!G1458)*(Assumptions!$F$10-Assumptions!$D$10)*(Assumptions!$F$10-Assumptions!$E$10)))</f>
        <v>0.0136234043621365</v>
      </c>
      <c r="J1458" s="19" t="n">
        <f aca="false">IF('Random Draws'!H1458&lt;(Assumptions!$E$11-Assumptions!$D$11)/(Assumptions!$F$11-Assumptions!$D$11),Assumptions!$D$11+SQRT('Random Draws'!H1458*(Assumptions!$F$11-Assumptions!$D$11)*(Assumptions!$E$11-Assumptions!$D$11)),Assumptions!$F$11-SQRT((1-'Random Draws'!H1458)*(Assumptions!$F$11-Assumptions!$D$11)*(Assumptions!$F$11-Assumptions!$E$11)))</f>
        <v>0.157668515951548</v>
      </c>
      <c r="K1458" s="19" t="n">
        <f aca="false">MAX(G1458,I1458+Assumptions!$D$21)</f>
        <v>0.096008507756323</v>
      </c>
      <c r="L1458" s="28" t="n">
        <f aca="false">(F1458-Assumptions!$D$15)*(1-H1458)+Assumptions!$D$15-J1458</f>
        <v>0.191964224813998</v>
      </c>
      <c r="M1458" s="21" t="n">
        <f aca="false">Assumptions!$D$14*(1+E1458)^1*L1458-Assumptions!$D$14*(1+E1458)^0*E1458*Assumptions!$D$16</f>
        <v>30.0803098302883</v>
      </c>
      <c r="N1458" s="21" t="n">
        <f aca="false">Assumptions!$D$14*(1+E1458)^2*L1458-Assumptions!$D$14*(1+E1458)^1*E1458*Assumptions!$D$16</f>
        <v>32.9564346529774</v>
      </c>
      <c r="O1458" s="21" t="n">
        <f aca="false">Assumptions!$D$14*(1+E1458)^3*L1458-Assumptions!$D$14*(1+E1458)^2*E1458*Assumptions!$D$16</f>
        <v>36.1075597679626</v>
      </c>
      <c r="P1458" s="21" t="n">
        <f aca="false">Assumptions!$D$14*(1+E1458)^4*L1458-Assumptions!$D$14*(1+E1458)^3*E1458*Assumptions!$D$16</f>
        <v>39.5599792916072</v>
      </c>
      <c r="Q1458" s="21" t="n">
        <f aca="false">Assumptions!$D$14*(1+E1458)^5*L1458-Assumptions!$D$14*(1+E1458)^4*E1458*Assumptions!$D$16</f>
        <v>43.3425014487124</v>
      </c>
      <c r="R1458" s="21" t="n">
        <f aca="false">M1458/(1+K1458)+N1458/(1+K1458)^2+O1458/(1+K1458)^3+P1458/(1+K1458)^4+Q1458/(1+K1458)^5</f>
        <v>137.128088776617</v>
      </c>
      <c r="S1458" s="21" t="n">
        <f aca="false">Q1458*(1+I1458)/(K1458-I1458)</f>
        <v>533.263564188412</v>
      </c>
      <c r="T1458" s="21" t="n">
        <f aca="false">R1458+S1458/(1+K1458)^5</f>
        <v>474.316223757873</v>
      </c>
      <c r="U1458" s="8" t="n">
        <f aca="false">(T1458-Assumptions!$D$17)/Assumptions!$D$18</f>
        <v>11.5726489503149</v>
      </c>
    </row>
    <row r="1459" customFormat="false" ht="15" hidden="false" customHeight="false" outlineLevel="0" collapsed="false">
      <c r="B1459" s="2" t="n">
        <v>1454</v>
      </c>
      <c r="C1459" s="27" t="n">
        <f aca="false">NORMSDIST('Random Draws'!C1459)</f>
        <v>0.636077869935868</v>
      </c>
      <c r="D1459" s="27" t="n">
        <f aca="false">NORMSDIST(Assumptions!$D$22*'Random Draws'!C1459+SQRT(1-Assumptions!$D$22^2)*'Random Draws'!D1459)</f>
        <v>0.271862713769774</v>
      </c>
      <c r="E1459" s="19" t="n">
        <f aca="false">IF(C1459&lt;(Assumptions!$E$6-Assumptions!$D$6)/(Assumptions!$F$6-Assumptions!$D$6),Assumptions!$D$6+SQRT(C1459*(Assumptions!$F$6-Assumptions!$D$6)*(Assumptions!$E$6-Assumptions!$D$6)),Assumptions!$F$6-SQRT((1-C1459)*(Assumptions!$F$6-Assumptions!$D$6)*(Assumptions!$F$6-Assumptions!$E$6)))</f>
        <v>0.0973431054773011</v>
      </c>
      <c r="F1459" s="19" t="n">
        <f aca="false">IF(D1459&lt;(Assumptions!$E$7-Assumptions!$D$7)/(Assumptions!$F$7-Assumptions!$D$7),Assumptions!$D$7+SQRT(D1459*(Assumptions!$F$7-Assumptions!$D$7)*(Assumptions!$E$7-Assumptions!$D$7)),Assumptions!$F$7-SQRT((1-D1459)*(Assumptions!$F$7-Assumptions!$D$7)*(Assumptions!$F$7-Assumptions!$E$7)))</f>
        <v>0.400387823444928</v>
      </c>
      <c r="G1459" s="19" t="n">
        <f aca="false">MIN(Assumptions!$D$24,MAX(Assumptions!$D$23,Assumptions!$D$8+Assumptions!$E$8*'Random Draws'!E1459))</f>
        <v>0.084649640332551</v>
      </c>
      <c r="H1459" s="19" t="n">
        <f aca="false">IF('Random Draws'!F1459&lt;(Assumptions!$E$9-Assumptions!$D$9)/(Assumptions!$F$9-Assumptions!$D$9),Assumptions!$D$9+SQRT('Random Draws'!F1459*(Assumptions!$F$9-Assumptions!$D$9)*(Assumptions!$E$9-Assumptions!$D$9)),Assumptions!$F$9-SQRT((1-'Random Draws'!F1459)*(Assumptions!$F$9-Assumptions!$D$9)*(Assumptions!$F$9-Assumptions!$E$9)))</f>
        <v>0.328031930466898</v>
      </c>
      <c r="I1459" s="19" t="n">
        <f aca="false">IF('Random Draws'!G1459&lt;(Assumptions!$E$10-Assumptions!$D$10)/(Assumptions!$F$10-Assumptions!$D$10),Assumptions!$D$10+SQRT('Random Draws'!G1459*(Assumptions!$F$10-Assumptions!$D$10)*(Assumptions!$E$10-Assumptions!$D$10)),Assumptions!$F$10-SQRT((1-'Random Draws'!G1459)*(Assumptions!$F$10-Assumptions!$D$10)*(Assumptions!$F$10-Assumptions!$E$10)))</f>
        <v>0.0203375141623412</v>
      </c>
      <c r="J1459" s="19" t="n">
        <f aca="false">IF('Random Draws'!H1459&lt;(Assumptions!$E$11-Assumptions!$D$11)/(Assumptions!$F$11-Assumptions!$D$11),Assumptions!$D$11+SQRT('Random Draws'!H1459*(Assumptions!$F$11-Assumptions!$D$11)*(Assumptions!$E$11-Assumptions!$D$11)),Assumptions!$F$11-SQRT((1-'Random Draws'!H1459)*(Assumptions!$F$11-Assumptions!$D$11)*(Assumptions!$F$11-Assumptions!$E$11)))</f>
        <v>0.151340280413104</v>
      </c>
      <c r="K1459" s="19" t="n">
        <f aca="false">MAX(G1459,I1459+Assumptions!$D$21)</f>
        <v>0.084649640332551</v>
      </c>
      <c r="L1459" s="28" t="n">
        <f aca="false">(F1459-Assumptions!$D$15)*(1-H1459)+Assumptions!$D$15-J1459</f>
        <v>0.160351703332441</v>
      </c>
      <c r="M1459" s="21" t="n">
        <f aca="false">Assumptions!$D$14*(1+E1459)^1*L1459-Assumptions!$D$14*(1+E1459)^0*E1459*Assumptions!$D$16</f>
        <v>25.0908787261661</v>
      </c>
      <c r="N1459" s="21" t="n">
        <f aca="false">Assumptions!$D$14*(1+E1459)^2*L1459-Assumptions!$D$14*(1+E1459)^1*E1459*Assumptions!$D$16</f>
        <v>27.5333027805255</v>
      </c>
      <c r="O1459" s="21" t="n">
        <f aca="false">Assumptions!$D$14*(1+E1459)^3*L1459-Assumptions!$D$14*(1+E1459)^2*E1459*Assumptions!$D$16</f>
        <v>30.2134799772286</v>
      </c>
      <c r="P1459" s="21" t="n">
        <f aca="false">Assumptions!$D$14*(1+E1459)^4*L1459-Assumptions!$D$14*(1+E1459)^3*E1459*Assumptions!$D$16</f>
        <v>33.1545539454883</v>
      </c>
      <c r="Q1459" s="21" t="n">
        <f aca="false">Assumptions!$D$14*(1+E1459)^5*L1459-Assumptions!$D$14*(1+E1459)^4*E1459*Assumptions!$D$16</f>
        <v>36.3819211872569</v>
      </c>
      <c r="R1459" s="21" t="n">
        <f aca="false">M1459/(1+K1459)+N1459/(1+K1459)^2+O1459/(1+K1459)^3+P1459/(1+K1459)^4+Q1459/(1+K1459)^5</f>
        <v>118.402565743797</v>
      </c>
      <c r="S1459" s="21" t="n">
        <f aca="false">Q1459*(1+I1459)/(K1459-I1459)</f>
        <v>577.213680144993</v>
      </c>
      <c r="T1459" s="21" t="n">
        <f aca="false">R1459+S1459/(1+K1459)^5</f>
        <v>502.896269608685</v>
      </c>
      <c r="U1459" s="8" t="n">
        <f aca="false">(T1459-Assumptions!$D$17)/Assumptions!$D$18</f>
        <v>12.7158507843474</v>
      </c>
    </row>
    <row r="1460" customFormat="false" ht="15" hidden="false" customHeight="false" outlineLevel="0" collapsed="false">
      <c r="B1460" s="2" t="n">
        <v>1455</v>
      </c>
      <c r="C1460" s="27" t="n">
        <f aca="false">NORMSDIST('Random Draws'!C1460)</f>
        <v>0.751579565893871</v>
      </c>
      <c r="D1460" s="27" t="n">
        <f aca="false">NORMSDIST(Assumptions!$D$22*'Random Draws'!C1460+SQRT(1-Assumptions!$D$22^2)*'Random Draws'!D1460)</f>
        <v>0.36310646734029</v>
      </c>
      <c r="E1460" s="19" t="n">
        <f aca="false">IF(C1460&lt;(Assumptions!$E$6-Assumptions!$D$6)/(Assumptions!$F$6-Assumptions!$D$6),Assumptions!$D$6+SQRT(C1460*(Assumptions!$F$6-Assumptions!$D$6)*(Assumptions!$E$6-Assumptions!$D$6)),Assumptions!$F$6-SQRT((1-C1460)*(Assumptions!$F$6-Assumptions!$D$6)*(Assumptions!$F$6-Assumptions!$E$6)))</f>
        <v>0.104756530100873</v>
      </c>
      <c r="F1460" s="19" t="n">
        <f aca="false">IF(D1460&lt;(Assumptions!$E$7-Assumptions!$D$7)/(Assumptions!$F$7-Assumptions!$D$7),Assumptions!$D$7+SQRT(D1460*(Assumptions!$F$7-Assumptions!$D$7)*(Assumptions!$E$7-Assumptions!$D$7)),Assumptions!$F$7-SQRT((1-D1460)*(Assumptions!$F$7-Assumptions!$D$7)*(Assumptions!$F$7-Assumptions!$E$7)))</f>
        <v>0.406675891036398</v>
      </c>
      <c r="G1460" s="19" t="n">
        <f aca="false">MIN(Assumptions!$D$24,MAX(Assumptions!$D$23,Assumptions!$D$8+Assumptions!$E$8*'Random Draws'!E1460))</f>
        <v>0.09355473764299</v>
      </c>
      <c r="H1460" s="19" t="n">
        <f aca="false">IF('Random Draws'!F1460&lt;(Assumptions!$E$9-Assumptions!$D$9)/(Assumptions!$F$9-Assumptions!$D$9),Assumptions!$D$9+SQRT('Random Draws'!F1460*(Assumptions!$F$9-Assumptions!$D$9)*(Assumptions!$E$9-Assumptions!$D$9)),Assumptions!$F$9-SQRT((1-'Random Draws'!F1460)*(Assumptions!$F$9-Assumptions!$D$9)*(Assumptions!$F$9-Assumptions!$E$9)))</f>
        <v>0.295058963338259</v>
      </c>
      <c r="I1460" s="19" t="n">
        <f aca="false">IF('Random Draws'!G1460&lt;(Assumptions!$E$10-Assumptions!$D$10)/(Assumptions!$F$10-Assumptions!$D$10),Assumptions!$D$10+SQRT('Random Draws'!G1460*(Assumptions!$F$10-Assumptions!$D$10)*(Assumptions!$E$10-Assumptions!$D$10)),Assumptions!$F$10-SQRT((1-'Random Draws'!G1460)*(Assumptions!$F$10-Assumptions!$D$10)*(Assumptions!$F$10-Assumptions!$E$10)))</f>
        <v>0.0238922142953208</v>
      </c>
      <c r="J1460" s="19" t="n">
        <f aca="false">IF('Random Draws'!H1460&lt;(Assumptions!$E$11-Assumptions!$D$11)/(Assumptions!$F$11-Assumptions!$D$11),Assumptions!$D$11+SQRT('Random Draws'!H1460*(Assumptions!$F$11-Assumptions!$D$11)*(Assumptions!$E$11-Assumptions!$D$11)),Assumptions!$F$11-SQRT((1-'Random Draws'!H1460)*(Assumptions!$F$11-Assumptions!$D$11)*(Assumptions!$F$11-Assumptions!$E$11)))</f>
        <v>0.136977633171323</v>
      </c>
      <c r="K1460" s="19" t="n">
        <f aca="false">MAX(G1460,I1460+Assumptions!$D$21)</f>
        <v>0.09355473764299</v>
      </c>
      <c r="L1460" s="28" t="n">
        <f aca="false">(F1460-Assumptions!$D$15)*(1-H1460)+Assumptions!$D$15-J1460</f>
        <v>0.188062556275187</v>
      </c>
      <c r="M1460" s="21" t="n">
        <f aca="false">Assumptions!$D$14*(1+E1460)^1*L1460-Assumptions!$D$14*(1+E1460)^0*E1460*Assumptions!$D$16</f>
        <v>29.6699929753702</v>
      </c>
      <c r="N1460" s="21" t="n">
        <f aca="false">Assumptions!$D$14*(1+E1460)^2*L1460-Assumptions!$D$14*(1+E1460)^1*E1460*Assumptions!$D$16</f>
        <v>32.7781184875873</v>
      </c>
      <c r="O1460" s="21" t="n">
        <f aca="false">Assumptions!$D$14*(1+E1460)^3*L1460-Assumptions!$D$14*(1+E1460)^2*E1460*Assumptions!$D$16</f>
        <v>36.2118404435822</v>
      </c>
      <c r="P1460" s="21" t="n">
        <f aca="false">Assumptions!$D$14*(1+E1460)^4*L1460-Assumptions!$D$14*(1+E1460)^3*E1460*Assumptions!$D$16</f>
        <v>40.0052671970183</v>
      </c>
      <c r="Q1460" s="21" t="n">
        <f aca="false">Assumptions!$D$14*(1+E1460)^5*L1460-Assumptions!$D$14*(1+E1460)^4*E1460*Assumptions!$D$16</f>
        <v>44.1960801743363</v>
      </c>
      <c r="R1460" s="21" t="n">
        <f aca="false">M1460/(1+K1460)+N1460/(1+K1460)^2+O1460/(1+K1460)^3+P1460/(1+K1460)^4+Q1460/(1+K1460)^5</f>
        <v>138.466313444081</v>
      </c>
      <c r="S1460" s="21" t="n">
        <f aca="false">Q1460*(1+I1460)/(K1460-I1460)</f>
        <v>649.589193992192</v>
      </c>
      <c r="T1460" s="21" t="n">
        <f aca="false">R1460+S1460/(1+K1460)^5</f>
        <v>553.837301492318</v>
      </c>
      <c r="U1460" s="8" t="n">
        <f aca="false">(T1460-Assumptions!$D$17)/Assumptions!$D$18</f>
        <v>14.7534920596927</v>
      </c>
    </row>
    <row r="1461" customFormat="false" ht="15" hidden="false" customHeight="false" outlineLevel="0" collapsed="false">
      <c r="B1461" s="2" t="n">
        <v>1456</v>
      </c>
      <c r="C1461" s="27" t="n">
        <f aca="false">NORMSDIST('Random Draws'!C1461)</f>
        <v>0.568016137536573</v>
      </c>
      <c r="D1461" s="27" t="n">
        <f aca="false">NORMSDIST(Assumptions!$D$22*'Random Draws'!C1461+SQRT(1-Assumptions!$D$22^2)*'Random Draws'!D1461)</f>
        <v>0.21839911619229</v>
      </c>
      <c r="E1461" s="19" t="n">
        <f aca="false">IF(C1461&lt;(Assumptions!$E$6-Assumptions!$D$6)/(Assumptions!$F$6-Assumptions!$D$6),Assumptions!$D$6+SQRT(C1461*(Assumptions!$F$6-Assumptions!$D$6)*(Assumptions!$E$6-Assumptions!$D$6)),Assumptions!$F$6-SQRT((1-C1461)*(Assumptions!$F$6-Assumptions!$D$6)*(Assumptions!$F$6-Assumptions!$E$6)))</f>
        <v>0.0935250679148733</v>
      </c>
      <c r="F1461" s="19" t="n">
        <f aca="false">IF(D1461&lt;(Assumptions!$E$7-Assumptions!$D$7)/(Assumptions!$F$7-Assumptions!$D$7),Assumptions!$D$7+SQRT(D1461*(Assumptions!$F$7-Assumptions!$D$7)*(Assumptions!$E$7-Assumptions!$D$7)),Assumptions!$F$7-SQRT((1-D1461)*(Assumptions!$F$7-Assumptions!$D$7)*(Assumptions!$F$7-Assumptions!$E$7)))</f>
        <v>0.396199374264671</v>
      </c>
      <c r="G1461" s="19" t="n">
        <f aca="false">MIN(Assumptions!$D$24,MAX(Assumptions!$D$23,Assumptions!$D$8+Assumptions!$E$8*'Random Draws'!E1461))</f>
        <v>0.085604904681843</v>
      </c>
      <c r="H1461" s="19" t="n">
        <f aca="false">IF('Random Draws'!F1461&lt;(Assumptions!$E$9-Assumptions!$D$9)/(Assumptions!$F$9-Assumptions!$D$9),Assumptions!$D$9+SQRT('Random Draws'!F1461*(Assumptions!$F$9-Assumptions!$D$9)*(Assumptions!$E$9-Assumptions!$D$9)),Assumptions!$F$9-SQRT((1-'Random Draws'!F1461)*(Assumptions!$F$9-Assumptions!$D$9)*(Assumptions!$F$9-Assumptions!$E$9)))</f>
        <v>0.306473120820789</v>
      </c>
      <c r="I1461" s="19" t="n">
        <f aca="false">IF('Random Draws'!G1461&lt;(Assumptions!$E$10-Assumptions!$D$10)/(Assumptions!$F$10-Assumptions!$D$10),Assumptions!$D$10+SQRT('Random Draws'!G1461*(Assumptions!$F$10-Assumptions!$D$10)*(Assumptions!$E$10-Assumptions!$D$10)),Assumptions!$F$10-SQRT((1-'Random Draws'!G1461)*(Assumptions!$F$10-Assumptions!$D$10)*(Assumptions!$F$10-Assumptions!$E$10)))</f>
        <v>0.0200935901111006</v>
      </c>
      <c r="J1461" s="19" t="n">
        <f aca="false">IF('Random Draws'!H1461&lt;(Assumptions!$E$11-Assumptions!$D$11)/(Assumptions!$F$11-Assumptions!$D$11),Assumptions!$D$11+SQRT('Random Draws'!H1461*(Assumptions!$F$11-Assumptions!$D$11)*(Assumptions!$E$11-Assumptions!$D$11)),Assumptions!$F$11-SQRT((1-'Random Draws'!H1461)*(Assumptions!$F$11-Assumptions!$D$11)*(Assumptions!$F$11-Assumptions!$E$11)))</f>
        <v>0.182451364285263</v>
      </c>
      <c r="K1461" s="19" t="n">
        <f aca="false">MAX(G1461,I1461+Assumptions!$D$21)</f>
        <v>0.085604904681843</v>
      </c>
      <c r="L1461" s="28" t="n">
        <f aca="false">(F1461-Assumptions!$D$15)*(1-H1461)+Assumptions!$D$15-J1461</f>
        <v>0.132165056987973</v>
      </c>
      <c r="M1461" s="21" t="n">
        <f aca="false">Assumptions!$D$14*(1+E1461)^1*L1461-Assumptions!$D$14*(1+E1461)^0*E1461*Assumptions!$D$16</f>
        <v>20.5494073777885</v>
      </c>
      <c r="N1461" s="21" t="n">
        <f aca="false">Assumptions!$D$14*(1+E1461)^2*L1461-Assumptions!$D$14*(1+E1461)^1*E1461*Assumptions!$D$16</f>
        <v>22.4712920984065</v>
      </c>
      <c r="O1461" s="21" t="n">
        <f aca="false">Assumptions!$D$14*(1+E1461)^3*L1461-Assumptions!$D$14*(1+E1461)^2*E1461*Assumptions!$D$16</f>
        <v>24.572921218045</v>
      </c>
      <c r="P1461" s="21" t="n">
        <f aca="false">Assumptions!$D$14*(1+E1461)^4*L1461-Assumptions!$D$14*(1+E1461)^3*E1461*Assumptions!$D$16</f>
        <v>26.8711053438295</v>
      </c>
      <c r="Q1461" s="21" t="n">
        <f aca="false">Assumptions!$D$14*(1+E1461)^5*L1461-Assumptions!$D$14*(1+E1461)^4*E1461*Assumptions!$D$16</f>
        <v>29.3842272960588</v>
      </c>
      <c r="R1461" s="21" t="n">
        <f aca="false">M1461/(1+K1461)+N1461/(1+K1461)^2+O1461/(1+K1461)^3+P1461/(1+K1461)^4+Q1461/(1+K1461)^5</f>
        <v>96.0360635526867</v>
      </c>
      <c r="S1461" s="21" t="n">
        <f aca="false">Q1461*(1+I1461)/(K1461-I1461)</f>
        <v>457.549388399298</v>
      </c>
      <c r="T1461" s="21" t="n">
        <f aca="false">R1461+S1461/(1+K1461)^5</f>
        <v>399.480371497812</v>
      </c>
      <c r="U1461" s="8" t="n">
        <f aca="false">(T1461-Assumptions!$D$17)/Assumptions!$D$18</f>
        <v>8.57921485991249</v>
      </c>
    </row>
    <row r="1462" customFormat="false" ht="15" hidden="false" customHeight="false" outlineLevel="0" collapsed="false">
      <c r="B1462" s="2" t="n">
        <v>1457</v>
      </c>
      <c r="C1462" s="27" t="n">
        <f aca="false">NORMSDIST('Random Draws'!C1462)</f>
        <v>0.0869676970070569</v>
      </c>
      <c r="D1462" s="27" t="n">
        <f aca="false">NORMSDIST(Assumptions!$D$22*'Random Draws'!C1462+SQRT(1-Assumptions!$D$22^2)*'Random Draws'!D1462)</f>
        <v>0.165291207597198</v>
      </c>
      <c r="E1462" s="19" t="n">
        <f aca="false">IF(C1462&lt;(Assumptions!$E$6-Assumptions!$D$6)/(Assumptions!$F$6-Assumptions!$D$6),Assumptions!$D$6+SQRT(C1462*(Assumptions!$F$6-Assumptions!$D$6)*(Assumptions!$E$6-Assumptions!$D$6)),Assumptions!$F$6-SQRT((1-C1462)*(Assumptions!$F$6-Assumptions!$D$6)*(Assumptions!$F$6-Assumptions!$E$6)))</f>
        <v>0.0608527812302169</v>
      </c>
      <c r="F1462" s="19" t="n">
        <f aca="false">IF(D1462&lt;(Assumptions!$E$7-Assumptions!$D$7)/(Assumptions!$F$7-Assumptions!$D$7),Assumptions!$D$7+SQRT(D1462*(Assumptions!$F$7-Assumptions!$D$7)*(Assumptions!$E$7-Assumptions!$D$7)),Assumptions!$F$7-SQRT((1-D1462)*(Assumptions!$F$7-Assumptions!$D$7)*(Assumptions!$F$7-Assumptions!$E$7)))</f>
        <v>0.391492018760048</v>
      </c>
      <c r="G1462" s="19" t="n">
        <f aca="false">MIN(Assumptions!$D$24,MAX(Assumptions!$D$23,Assumptions!$D$8+Assumptions!$E$8*'Random Draws'!E1462))</f>
        <v>0.082701440637351</v>
      </c>
      <c r="H1462" s="19" t="n">
        <f aca="false">IF('Random Draws'!F1462&lt;(Assumptions!$E$9-Assumptions!$D$9)/(Assumptions!$F$9-Assumptions!$D$9),Assumptions!$D$9+SQRT('Random Draws'!F1462*(Assumptions!$F$9-Assumptions!$D$9)*(Assumptions!$E$9-Assumptions!$D$9)),Assumptions!$F$9-SQRT((1-'Random Draws'!F1462)*(Assumptions!$F$9-Assumptions!$D$9)*(Assumptions!$F$9-Assumptions!$E$9)))</f>
        <v>0.303093050967568</v>
      </c>
      <c r="I1462" s="19" t="n">
        <f aca="false">IF('Random Draws'!G1462&lt;(Assumptions!$E$10-Assumptions!$D$10)/(Assumptions!$F$10-Assumptions!$D$10),Assumptions!$D$10+SQRT('Random Draws'!G1462*(Assumptions!$F$10-Assumptions!$D$10)*(Assumptions!$E$10-Assumptions!$D$10)),Assumptions!$F$10-SQRT((1-'Random Draws'!G1462)*(Assumptions!$F$10-Assumptions!$D$10)*(Assumptions!$F$10-Assumptions!$E$10)))</f>
        <v>0.0229560775642713</v>
      </c>
      <c r="J1462" s="19" t="n">
        <f aca="false">IF('Random Draws'!H1462&lt;(Assumptions!$E$11-Assumptions!$D$11)/(Assumptions!$F$11-Assumptions!$D$11),Assumptions!$D$11+SQRT('Random Draws'!H1462*(Assumptions!$F$11-Assumptions!$D$11)*(Assumptions!$E$11-Assumptions!$D$11)),Assumptions!$F$11-SQRT((1-'Random Draws'!H1462)*(Assumptions!$F$11-Assumptions!$D$11)*(Assumptions!$F$11-Assumptions!$E$11)))</f>
        <v>0.139890378649186</v>
      </c>
      <c r="K1462" s="19" t="n">
        <f aca="false">MAX(G1462,I1462+Assumptions!$D$21)</f>
        <v>0.082701440637351</v>
      </c>
      <c r="L1462" s="28" t="n">
        <f aca="false">(F1462-Assumptions!$D$15)*(1-H1462)+Assumptions!$D$15-J1462</f>
        <v>0.17234522634121</v>
      </c>
      <c r="M1462" s="21" t="n">
        <f aca="false">Assumptions!$D$14*(1+E1462)^1*L1462-Assumptions!$D$14*(1+E1462)^0*E1462*Assumptions!$D$16</f>
        <v>26.246062742543</v>
      </c>
      <c r="N1462" s="21" t="n">
        <f aca="false">Assumptions!$D$14*(1+E1462)^2*L1462-Assumptions!$D$14*(1+E1462)^1*E1462*Assumptions!$D$16</f>
        <v>27.8432086567696</v>
      </c>
      <c r="O1462" s="21" t="n">
        <f aca="false">Assumptions!$D$14*(1+E1462)^3*L1462-Assumptions!$D$14*(1+E1462)^2*E1462*Assumptions!$D$16</f>
        <v>29.5375453419072</v>
      </c>
      <c r="P1462" s="21" t="n">
        <f aca="false">Assumptions!$D$14*(1+E1462)^4*L1462-Assumptions!$D$14*(1+E1462)^3*E1462*Assumptions!$D$16</f>
        <v>31.3349871266759</v>
      </c>
      <c r="Q1462" s="21" t="n">
        <f aca="false">Assumptions!$D$14*(1+E1462)^5*L1462-Assumptions!$D$14*(1+E1462)^4*E1462*Assumptions!$D$16</f>
        <v>33.2418082431472</v>
      </c>
      <c r="R1462" s="21" t="n">
        <f aca="false">M1462/(1+K1462)+N1462/(1+K1462)^2+O1462/(1+K1462)^3+P1462/(1+K1462)^4+Q1462/(1+K1462)^5</f>
        <v>116.412264187521</v>
      </c>
      <c r="S1462" s="21" t="n">
        <f aca="false">Q1462*(1+I1462)/(K1462-I1462)</f>
        <v>569.163999053101</v>
      </c>
      <c r="T1462" s="21" t="n">
        <f aca="false">R1462+S1462/(1+K1462)^5</f>
        <v>498.967234522864</v>
      </c>
      <c r="U1462" s="8" t="n">
        <f aca="false">(T1462-Assumptions!$D$17)/Assumptions!$D$18</f>
        <v>12.5586893809146</v>
      </c>
    </row>
    <row r="1463" customFormat="false" ht="15" hidden="false" customHeight="false" outlineLevel="0" collapsed="false">
      <c r="B1463" s="2" t="n">
        <v>1458</v>
      </c>
      <c r="C1463" s="27" t="n">
        <f aca="false">NORMSDIST('Random Draws'!C1463)</f>
        <v>0.957150230696186</v>
      </c>
      <c r="D1463" s="27" t="n">
        <f aca="false">NORMSDIST(Assumptions!$D$22*'Random Draws'!C1463+SQRT(1-Assumptions!$D$22^2)*'Random Draws'!D1463)</f>
        <v>0.301286050099388</v>
      </c>
      <c r="E1463" s="19" t="n">
        <f aca="false">IF(C1463&lt;(Assumptions!$E$6-Assumptions!$D$6)/(Assumptions!$F$6-Assumptions!$D$6),Assumptions!$D$6+SQRT(C1463*(Assumptions!$F$6-Assumptions!$D$6)*(Assumptions!$E$6-Assumptions!$D$6)),Assumptions!$F$6-SQRT((1-C1463)*(Assumptions!$F$6-Assumptions!$D$6)*(Assumptions!$F$6-Assumptions!$E$6)))</f>
        <v>0.125362758233907</v>
      </c>
      <c r="F1463" s="19" t="n">
        <f aca="false">IF(D1463&lt;(Assumptions!$E$7-Assumptions!$D$7)/(Assumptions!$F$7-Assumptions!$D$7),Assumptions!$D$7+SQRT(D1463*(Assumptions!$F$7-Assumptions!$D$7)*(Assumptions!$E$7-Assumptions!$D$7)),Assumptions!$F$7-SQRT((1-D1463)*(Assumptions!$F$7-Assumptions!$D$7)*(Assumptions!$F$7-Assumptions!$E$7)))</f>
        <v>0.402517247095694</v>
      </c>
      <c r="G1463" s="19" t="n">
        <f aca="false">MIN(Assumptions!$D$24,MAX(Assumptions!$D$23,Assumptions!$D$8+Assumptions!$E$8*'Random Draws'!E1463))</f>
        <v>0.093813967867034</v>
      </c>
      <c r="H1463" s="19" t="n">
        <f aca="false">IF('Random Draws'!F1463&lt;(Assumptions!$E$9-Assumptions!$D$9)/(Assumptions!$F$9-Assumptions!$D$9),Assumptions!$D$9+SQRT('Random Draws'!F1463*(Assumptions!$F$9-Assumptions!$D$9)*(Assumptions!$E$9-Assumptions!$D$9)),Assumptions!$F$9-SQRT((1-'Random Draws'!F1463)*(Assumptions!$F$9-Assumptions!$D$9)*(Assumptions!$F$9-Assumptions!$E$9)))</f>
        <v>0.263692565577036</v>
      </c>
      <c r="I1463" s="19" t="n">
        <f aca="false">IF('Random Draws'!G1463&lt;(Assumptions!$E$10-Assumptions!$D$10)/(Assumptions!$F$10-Assumptions!$D$10),Assumptions!$D$10+SQRT('Random Draws'!G1463*(Assumptions!$F$10-Assumptions!$D$10)*(Assumptions!$E$10-Assumptions!$D$10)),Assumptions!$F$10-SQRT((1-'Random Draws'!G1463)*(Assumptions!$F$10-Assumptions!$D$10)*(Assumptions!$F$10-Assumptions!$E$10)))</f>
        <v>0.017717609134047</v>
      </c>
      <c r="J1463" s="19" t="n">
        <f aca="false">IF('Random Draws'!H1463&lt;(Assumptions!$E$11-Assumptions!$D$11)/(Assumptions!$F$11-Assumptions!$D$11),Assumptions!$D$11+SQRT('Random Draws'!H1463*(Assumptions!$F$11-Assumptions!$D$11)*(Assumptions!$E$11-Assumptions!$D$11)),Assumptions!$F$11-SQRT((1-'Random Draws'!H1463)*(Assumptions!$F$11-Assumptions!$D$11)*(Assumptions!$F$11-Assumptions!$E$11)))</f>
        <v>0.183110741854735</v>
      </c>
      <c r="K1463" s="19" t="n">
        <f aca="false">MAX(G1463,I1463+Assumptions!$D$21)</f>
        <v>0.093813967867034</v>
      </c>
      <c r="L1463" s="28" t="n">
        <f aca="false">(F1463-Assumptions!$D$15)*(1-H1463)+Assumptions!$D$15-J1463</f>
        <v>0.147545733190305</v>
      </c>
      <c r="M1463" s="21" t="n">
        <f aca="false">Assumptions!$D$14*(1+E1463)^1*L1463-Assumptions!$D$14*(1+E1463)^0*E1463*Assumptions!$D$16</f>
        <v>23.5308306256419</v>
      </c>
      <c r="N1463" s="21" t="n">
        <f aca="false">Assumptions!$D$14*(1+E1463)^2*L1463-Assumptions!$D$14*(1+E1463)^1*E1463*Assumptions!$D$16</f>
        <v>26.4807204564072</v>
      </c>
      <c r="O1463" s="21" t="n">
        <f aca="false">Assumptions!$D$14*(1+E1463)^3*L1463-Assumptions!$D$14*(1+E1463)^2*E1463*Assumptions!$D$16</f>
        <v>29.8004166128434</v>
      </c>
      <c r="P1463" s="21" t="n">
        <f aca="false">Assumptions!$D$14*(1+E1463)^4*L1463-Assumptions!$D$14*(1+E1463)^3*E1463*Assumptions!$D$16</f>
        <v>33.536279035949</v>
      </c>
      <c r="Q1463" s="21" t="n">
        <f aca="false">Assumptions!$D$14*(1+E1463)^5*L1463-Assumptions!$D$14*(1+E1463)^4*E1463*Assumptions!$D$16</f>
        <v>37.7404794767975</v>
      </c>
      <c r="R1463" s="21" t="n">
        <f aca="false">M1463/(1+K1463)+N1463/(1+K1463)^2+O1463/(1+K1463)^3+P1463/(1+K1463)^4+Q1463/(1+K1463)^5</f>
        <v>113.949658228143</v>
      </c>
      <c r="S1463" s="21" t="n">
        <f aca="false">Q1463*(1+I1463)/(K1463-I1463)</f>
        <v>504.743606398725</v>
      </c>
      <c r="T1463" s="21" t="n">
        <f aca="false">R1463+S1463/(1+K1463)^5</f>
        <v>436.31882864843</v>
      </c>
      <c r="U1463" s="8" t="n">
        <f aca="false">(T1463-Assumptions!$D$17)/Assumptions!$D$18</f>
        <v>10.0527531459372</v>
      </c>
    </row>
    <row r="1464" customFormat="false" ht="15" hidden="false" customHeight="false" outlineLevel="0" collapsed="false">
      <c r="B1464" s="2" t="n">
        <v>1459</v>
      </c>
      <c r="C1464" s="27" t="n">
        <f aca="false">NORMSDIST('Random Draws'!C1464)</f>
        <v>0.349971430852485</v>
      </c>
      <c r="D1464" s="27" t="n">
        <f aca="false">NORMSDIST(Assumptions!$D$22*'Random Draws'!C1464+SQRT(1-Assumptions!$D$22^2)*'Random Draws'!D1464)</f>
        <v>0.299453761474767</v>
      </c>
      <c r="E1464" s="19" t="n">
        <f aca="false">IF(C1464&lt;(Assumptions!$E$6-Assumptions!$D$6)/(Assumptions!$F$6-Assumptions!$D$6),Assumptions!$D$6+SQRT(C1464*(Assumptions!$F$6-Assumptions!$D$6)*(Assumptions!$E$6-Assumptions!$D$6)),Assumptions!$F$6-SQRT((1-C1464)*(Assumptions!$F$6-Assumptions!$D$6)*(Assumptions!$F$6-Assumptions!$E$6)))</f>
        <v>0.0818312939587389</v>
      </c>
      <c r="F1464" s="19" t="n">
        <f aca="false">IF(D1464&lt;(Assumptions!$E$7-Assumptions!$D$7)/(Assumptions!$F$7-Assumptions!$D$7),Assumptions!$D$7+SQRT(D1464*(Assumptions!$F$7-Assumptions!$D$7)*(Assumptions!$E$7-Assumptions!$D$7)),Assumptions!$F$7-SQRT((1-D1464)*(Assumptions!$F$7-Assumptions!$D$7)*(Assumptions!$F$7-Assumptions!$E$7)))</f>
        <v>0.402387764376629</v>
      </c>
      <c r="G1464" s="19" t="n">
        <f aca="false">MIN(Assumptions!$D$24,MAX(Assumptions!$D$23,Assumptions!$D$8+Assumptions!$E$8*'Random Draws'!E1464))</f>
        <v>0.068074032843528</v>
      </c>
      <c r="H1464" s="19" t="n">
        <f aca="false">IF('Random Draws'!F1464&lt;(Assumptions!$E$9-Assumptions!$D$9)/(Assumptions!$F$9-Assumptions!$D$9),Assumptions!$D$9+SQRT('Random Draws'!F1464*(Assumptions!$F$9-Assumptions!$D$9)*(Assumptions!$E$9-Assumptions!$D$9)),Assumptions!$F$9-SQRT((1-'Random Draws'!F1464)*(Assumptions!$F$9-Assumptions!$D$9)*(Assumptions!$F$9-Assumptions!$E$9)))</f>
        <v>0.310603204343578</v>
      </c>
      <c r="I1464" s="19" t="n">
        <f aca="false">IF('Random Draws'!G1464&lt;(Assumptions!$E$10-Assumptions!$D$10)/(Assumptions!$F$10-Assumptions!$D$10),Assumptions!$D$10+SQRT('Random Draws'!G1464*(Assumptions!$F$10-Assumptions!$D$10)*(Assumptions!$E$10-Assumptions!$D$10)),Assumptions!$F$10-SQRT((1-'Random Draws'!G1464)*(Assumptions!$F$10-Assumptions!$D$10)*(Assumptions!$F$10-Assumptions!$E$10)))</f>
        <v>0.0217078139394553</v>
      </c>
      <c r="J1464" s="19" t="n">
        <f aca="false">IF('Random Draws'!H1464&lt;(Assumptions!$E$11-Assumptions!$D$11)/(Assumptions!$F$11-Assumptions!$D$11),Assumptions!$D$11+SQRT('Random Draws'!H1464*(Assumptions!$F$11-Assumptions!$D$11)*(Assumptions!$E$11-Assumptions!$D$11)),Assumptions!$F$11-SQRT((1-'Random Draws'!H1464)*(Assumptions!$F$11-Assumptions!$D$11)*(Assumptions!$F$11-Assumptions!$E$11)))</f>
        <v>0.157789802896549</v>
      </c>
      <c r="K1464" s="19" t="n">
        <f aca="false">MAX(G1464,I1464+Assumptions!$D$21)</f>
        <v>0.068074032843528</v>
      </c>
      <c r="L1464" s="28" t="n">
        <f aca="false">(F1464-Assumptions!$D$15)*(1-H1464)+Assumptions!$D$15-J1464</f>
        <v>0.159993449040716</v>
      </c>
      <c r="M1464" s="21" t="n">
        <f aca="false">Assumptions!$D$14*(1+E1464)^1*L1464-Assumptions!$D$14*(1+E1464)^0*E1464*Assumptions!$D$16</f>
        <v>24.7414922713722</v>
      </c>
      <c r="N1464" s="21" t="n">
        <f aca="false">Assumptions!$D$14*(1+E1464)^2*L1464-Assumptions!$D$14*(1+E1464)^1*E1464*Assumptions!$D$16</f>
        <v>26.7661205984087</v>
      </c>
      <c r="O1464" s="21" t="n">
        <f aca="false">Assumptions!$D$14*(1+E1464)^3*L1464-Assumptions!$D$14*(1+E1464)^2*E1464*Assumptions!$D$16</f>
        <v>28.9564268812321</v>
      </c>
      <c r="P1464" s="21" t="n">
        <f aca="false">Assumptions!$D$14*(1+E1464)^4*L1464-Assumptions!$D$14*(1+E1464)^3*E1464*Assumptions!$D$16</f>
        <v>31.325968761345</v>
      </c>
      <c r="Q1464" s="21" t="n">
        <f aca="false">Assumptions!$D$14*(1+E1464)^5*L1464-Assumptions!$D$14*(1+E1464)^4*E1464*Assumptions!$D$16</f>
        <v>33.8894133195968</v>
      </c>
      <c r="R1464" s="21" t="n">
        <f aca="false">M1464/(1+K1464)+N1464/(1+K1464)^2+O1464/(1+K1464)^3+P1464/(1+K1464)^4+Q1464/(1+K1464)^5</f>
        <v>118.845307109542</v>
      </c>
      <c r="S1464" s="21" t="n">
        <f aca="false">Q1464*(1+I1464)/(K1464-I1464)</f>
        <v>746.77381975209</v>
      </c>
      <c r="T1464" s="21" t="n">
        <f aca="false">R1464+S1464/(1+K1464)^5</f>
        <v>656.10257753273</v>
      </c>
      <c r="U1464" s="8" t="n">
        <f aca="false">(T1464-Assumptions!$D$17)/Assumptions!$D$18</f>
        <v>18.8441031013092</v>
      </c>
    </row>
    <row r="1465" customFormat="false" ht="15" hidden="false" customHeight="false" outlineLevel="0" collapsed="false">
      <c r="B1465" s="2" t="n">
        <v>1460</v>
      </c>
      <c r="C1465" s="27" t="n">
        <f aca="false">NORMSDIST('Random Draws'!C1465)</f>
        <v>0.113083825855122</v>
      </c>
      <c r="D1465" s="27" t="n">
        <f aca="false">NORMSDIST(Assumptions!$D$22*'Random Draws'!C1465+SQRT(1-Assumptions!$D$22^2)*'Random Draws'!D1465)</f>
        <v>0.182838674989957</v>
      </c>
      <c r="E1465" s="19" t="n">
        <f aca="false">IF(C1465&lt;(Assumptions!$E$6-Assumptions!$D$6)/(Assumptions!$F$6-Assumptions!$D$6),Assumptions!$D$6+SQRT(C1465*(Assumptions!$F$6-Assumptions!$D$6)*(Assumptions!$E$6-Assumptions!$D$6)),Assumptions!$F$6-SQRT((1-C1465)*(Assumptions!$F$6-Assumptions!$D$6)*(Assumptions!$F$6-Assumptions!$E$6)))</f>
        <v>0.0637785434641319</v>
      </c>
      <c r="F1465" s="19" t="n">
        <f aca="false">IF(D1465&lt;(Assumptions!$E$7-Assumptions!$D$7)/(Assumptions!$F$7-Assumptions!$D$7),Assumptions!$D$7+SQRT(D1465*(Assumptions!$F$7-Assumptions!$D$7)*(Assumptions!$E$7-Assumptions!$D$7)),Assumptions!$F$7-SQRT((1-D1465)*(Assumptions!$F$7-Assumptions!$D$7)*(Assumptions!$F$7-Assumptions!$E$7)))</f>
        <v>0.393121474151066</v>
      </c>
      <c r="G1465" s="19" t="n">
        <f aca="false">MIN(Assumptions!$D$24,MAX(Assumptions!$D$23,Assumptions!$D$8+Assumptions!$E$8*'Random Draws'!E1465))</f>
        <v>0.087507235018145</v>
      </c>
      <c r="H1465" s="19" t="n">
        <f aca="false">IF('Random Draws'!F1465&lt;(Assumptions!$E$9-Assumptions!$D$9)/(Assumptions!$F$9-Assumptions!$D$9),Assumptions!$D$9+SQRT('Random Draws'!F1465*(Assumptions!$F$9-Assumptions!$D$9)*(Assumptions!$E$9-Assumptions!$D$9)),Assumptions!$F$9-SQRT((1-'Random Draws'!F1465)*(Assumptions!$F$9-Assumptions!$D$9)*(Assumptions!$F$9-Assumptions!$E$9)))</f>
        <v>0.315836608537941</v>
      </c>
      <c r="I1465" s="19" t="n">
        <f aca="false">IF('Random Draws'!G1465&lt;(Assumptions!$E$10-Assumptions!$D$10)/(Assumptions!$F$10-Assumptions!$D$10),Assumptions!$D$10+SQRT('Random Draws'!G1465*(Assumptions!$F$10-Assumptions!$D$10)*(Assumptions!$E$10-Assumptions!$D$10)),Assumptions!$F$10-SQRT((1-'Random Draws'!G1465)*(Assumptions!$F$10-Assumptions!$D$10)*(Assumptions!$F$10-Assumptions!$E$10)))</f>
        <v>0.0260964647337193</v>
      </c>
      <c r="J1465" s="19" t="n">
        <f aca="false">IF('Random Draws'!H1465&lt;(Assumptions!$E$11-Assumptions!$D$11)/(Assumptions!$F$11-Assumptions!$D$11),Assumptions!$D$11+SQRT('Random Draws'!H1465*(Assumptions!$F$11-Assumptions!$D$11)*(Assumptions!$E$11-Assumptions!$D$11)),Assumptions!$F$11-SQRT((1-'Random Draws'!H1465)*(Assumptions!$F$11-Assumptions!$D$11)*(Assumptions!$F$11-Assumptions!$E$11)))</f>
        <v>0.198394423658139</v>
      </c>
      <c r="K1465" s="19" t="n">
        <f aca="false">MAX(G1465,I1465+Assumptions!$D$21)</f>
        <v>0.087507235018145</v>
      </c>
      <c r="L1465" s="28" t="n">
        <f aca="false">(F1465-Assumptions!$D$15)*(1-H1465)+Assumptions!$D$15-J1465</f>
        <v>0.111623656463551</v>
      </c>
      <c r="M1465" s="21" t="n">
        <f aca="false">Assumptions!$D$14*(1+E1465)^1*L1465-Assumptions!$D$14*(1+E1465)^0*E1465*Assumptions!$D$16</f>
        <v>16.9402766858269</v>
      </c>
      <c r="N1465" s="21" t="n">
        <f aca="false">Assumptions!$D$14*(1+E1465)^2*L1465-Assumptions!$D$14*(1+E1465)^1*E1465*Assumptions!$D$16</f>
        <v>18.0207028587284</v>
      </c>
      <c r="O1465" s="21" t="n">
        <f aca="false">Assumptions!$D$14*(1+E1465)^3*L1465-Assumptions!$D$14*(1+E1465)^2*E1465*Assumptions!$D$16</f>
        <v>19.170037039258</v>
      </c>
      <c r="P1465" s="21" t="n">
        <f aca="false">Assumptions!$D$14*(1+E1465)^4*L1465-Assumptions!$D$14*(1+E1465)^3*E1465*Assumptions!$D$16</f>
        <v>20.3926740797753</v>
      </c>
      <c r="Q1465" s="21" t="n">
        <f aca="false">Assumptions!$D$14*(1+E1465)^5*L1465-Assumptions!$D$14*(1+E1465)^4*E1465*Assumptions!$D$16</f>
        <v>21.6932891299221</v>
      </c>
      <c r="R1465" s="21" t="n">
        <f aca="false">M1465/(1+K1465)+N1465/(1+K1465)^2+O1465/(1+K1465)^3+P1465/(1+K1465)^4+Q1465/(1+K1465)^5</f>
        <v>74.5603320062364</v>
      </c>
      <c r="S1465" s="21" t="n">
        <f aca="false">Q1465*(1+I1465)/(K1465-I1465)</f>
        <v>362.467482195133</v>
      </c>
      <c r="T1465" s="21" t="n">
        <f aca="false">R1465+S1465/(1+K1465)^5</f>
        <v>312.851681309196</v>
      </c>
      <c r="U1465" s="8" t="n">
        <f aca="false">(T1465-Assumptions!$D$17)/Assumptions!$D$18</f>
        <v>5.11406725236784</v>
      </c>
    </row>
    <row r="1466" customFormat="false" ht="15" hidden="false" customHeight="false" outlineLevel="0" collapsed="false">
      <c r="B1466" s="2" t="n">
        <v>1461</v>
      </c>
      <c r="C1466" s="27" t="n">
        <f aca="false">NORMSDIST('Random Draws'!C1466)</f>
        <v>0.909891944927574</v>
      </c>
      <c r="D1466" s="27" t="n">
        <f aca="false">NORMSDIST(Assumptions!$D$22*'Random Draws'!C1466+SQRT(1-Assumptions!$D$22^2)*'Random Draws'!D1466)</f>
        <v>0.616099297904803</v>
      </c>
      <c r="E1466" s="19" t="n">
        <f aca="false">IF(C1466&lt;(Assumptions!$E$6-Assumptions!$D$6)/(Assumptions!$F$6-Assumptions!$D$6),Assumptions!$D$6+SQRT(C1466*(Assumptions!$F$6-Assumptions!$D$6)*(Assumptions!$E$6-Assumptions!$D$6)),Assumptions!$F$6-SQRT((1-C1466)*(Assumptions!$F$6-Assumptions!$D$6)*(Assumptions!$F$6-Assumptions!$E$6)))</f>
        <v>0.118774065971974</v>
      </c>
      <c r="F1466" s="19" t="n">
        <f aca="false">IF(D1466&lt;(Assumptions!$E$7-Assumptions!$D$7)/(Assumptions!$F$7-Assumptions!$D$7),Assumptions!$D$7+SQRT(D1466*(Assumptions!$F$7-Assumptions!$D$7)*(Assumptions!$E$7-Assumptions!$D$7)),Assumptions!$F$7-SQRT((1-D1466)*(Assumptions!$F$7-Assumptions!$D$7)*(Assumptions!$F$7-Assumptions!$E$7)))</f>
        <v>0.420813231718081</v>
      </c>
      <c r="G1466" s="19" t="n">
        <f aca="false">MIN(Assumptions!$D$24,MAX(Assumptions!$D$23,Assumptions!$D$8+Assumptions!$E$8*'Random Draws'!E1466))</f>
        <v>0.066623894366994</v>
      </c>
      <c r="H1466" s="19" t="n">
        <f aca="false">IF('Random Draws'!F1466&lt;(Assumptions!$E$9-Assumptions!$D$9)/(Assumptions!$F$9-Assumptions!$D$9),Assumptions!$D$9+SQRT('Random Draws'!F1466*(Assumptions!$F$9-Assumptions!$D$9)*(Assumptions!$E$9-Assumptions!$D$9)),Assumptions!$F$9-SQRT((1-'Random Draws'!F1466)*(Assumptions!$F$9-Assumptions!$D$9)*(Assumptions!$F$9-Assumptions!$E$9)))</f>
        <v>0.271958055480974</v>
      </c>
      <c r="I1466" s="19" t="n">
        <f aca="false">IF('Random Draws'!G1466&lt;(Assumptions!$E$10-Assumptions!$D$10)/(Assumptions!$F$10-Assumptions!$D$10),Assumptions!$D$10+SQRT('Random Draws'!G1466*(Assumptions!$F$10-Assumptions!$D$10)*(Assumptions!$E$10-Assumptions!$D$10)),Assumptions!$F$10-SQRT((1-'Random Draws'!G1466)*(Assumptions!$F$10-Assumptions!$D$10)*(Assumptions!$F$10-Assumptions!$E$10)))</f>
        <v>0.0181995643254185</v>
      </c>
      <c r="J1466" s="19" t="n">
        <f aca="false">IF('Random Draws'!H1466&lt;(Assumptions!$E$11-Assumptions!$D$11)/(Assumptions!$F$11-Assumptions!$D$11),Assumptions!$D$11+SQRT('Random Draws'!H1466*(Assumptions!$F$11-Assumptions!$D$11)*(Assumptions!$E$11-Assumptions!$D$11)),Assumptions!$F$11-SQRT((1-'Random Draws'!H1466)*(Assumptions!$F$11-Assumptions!$D$11)*(Assumptions!$F$11-Assumptions!$E$11)))</f>
        <v>0.160609713973226</v>
      </c>
      <c r="K1466" s="19" t="n">
        <f aca="false">MAX(G1466,I1466+Assumptions!$D$21)</f>
        <v>0.066623894366994</v>
      </c>
      <c r="L1466" s="28" t="n">
        <f aca="false">(F1466-Assumptions!$D$15)*(1-H1466)+Assumptions!$D$15-J1466</f>
        <v>0.181114516738668</v>
      </c>
      <c r="M1466" s="21" t="n">
        <f aca="false">Assumptions!$D$14*(1+E1466)^1*L1466-Assumptions!$D$14*(1+E1466)^0*E1466*Assumptions!$D$16</f>
        <v>28.8641353362708</v>
      </c>
      <c r="N1466" s="21" t="n">
        <f aca="false">Assumptions!$D$14*(1+E1466)^2*L1466-Assumptions!$D$14*(1+E1466)^1*E1466*Assumptions!$D$16</f>
        <v>32.292446050925</v>
      </c>
      <c r="O1466" s="21" t="n">
        <f aca="false">Assumptions!$D$14*(1+E1466)^3*L1466-Assumptions!$D$14*(1+E1466)^2*E1466*Assumptions!$D$16</f>
        <v>36.127951168574</v>
      </c>
      <c r="P1466" s="21" t="n">
        <f aca="false">Assumptions!$D$14*(1+E1466)^4*L1466-Assumptions!$D$14*(1+E1466)^3*E1466*Assumptions!$D$16</f>
        <v>40.4190148241024</v>
      </c>
      <c r="Q1466" s="21" t="n">
        <f aca="false">Assumptions!$D$14*(1+E1466)^5*L1466-Assumptions!$D$14*(1+E1466)^4*E1466*Assumptions!$D$16</f>
        <v>45.2197455573426</v>
      </c>
      <c r="R1466" s="21" t="n">
        <f aca="false">M1466/(1+K1466)+N1466/(1+K1466)^2+O1466/(1+K1466)^3+P1466/(1+K1466)^4+Q1466/(1+K1466)^5</f>
        <v>149.19989721002</v>
      </c>
      <c r="S1466" s="21" t="n">
        <f aca="false">Q1466*(1+I1466)/(K1466-I1466)</f>
        <v>950.818012058436</v>
      </c>
      <c r="T1466" s="21" t="n">
        <f aca="false">R1466+S1466/(1+K1466)^5</f>
        <v>837.916984310945</v>
      </c>
      <c r="U1466" s="8" t="n">
        <f aca="false">(T1466-Assumptions!$D$17)/Assumptions!$D$18</f>
        <v>26.1166793724378</v>
      </c>
    </row>
    <row r="1467" customFormat="false" ht="15" hidden="false" customHeight="false" outlineLevel="0" collapsed="false">
      <c r="B1467" s="2" t="n">
        <v>1462</v>
      </c>
      <c r="C1467" s="27" t="n">
        <f aca="false">NORMSDIST('Random Draws'!C1467)</f>
        <v>0.790976955430511</v>
      </c>
      <c r="D1467" s="27" t="n">
        <f aca="false">NORMSDIST(Assumptions!$D$22*'Random Draws'!C1467+SQRT(1-Assumptions!$D$22^2)*'Random Draws'!D1467)</f>
        <v>0.512523289986179</v>
      </c>
      <c r="E1467" s="19" t="n">
        <f aca="false">IF(C1467&lt;(Assumptions!$E$6-Assumptions!$D$6)/(Assumptions!$F$6-Assumptions!$D$6),Assumptions!$D$6+SQRT(C1467*(Assumptions!$F$6-Assumptions!$D$6)*(Assumptions!$E$6-Assumptions!$D$6)),Assumptions!$F$6-SQRT((1-C1467)*(Assumptions!$F$6-Assumptions!$D$6)*(Assumptions!$F$6-Assumptions!$E$6)))</f>
        <v>0.10767175812316</v>
      </c>
      <c r="F1467" s="19" t="n">
        <f aca="false">IF(D1467&lt;(Assumptions!$E$7-Assumptions!$D$7)/(Assumptions!$F$7-Assumptions!$D$7),Assumptions!$D$7+SQRT(D1467*(Assumptions!$F$7-Assumptions!$D$7)*(Assumptions!$E$7-Assumptions!$D$7)),Assumptions!$F$7-SQRT((1-D1467)*(Assumptions!$F$7-Assumptions!$D$7)*(Assumptions!$F$7-Assumptions!$E$7)))</f>
        <v>0.415453942510132</v>
      </c>
      <c r="G1467" s="19" t="n">
        <f aca="false">MIN(Assumptions!$D$24,MAX(Assumptions!$D$23,Assumptions!$D$8+Assumptions!$E$8*'Random Draws'!E1467))</f>
        <v>0.085478638049417</v>
      </c>
      <c r="H1467" s="19" t="n">
        <f aca="false">IF('Random Draws'!F1467&lt;(Assumptions!$E$9-Assumptions!$D$9)/(Assumptions!$F$9-Assumptions!$D$9),Assumptions!$D$9+SQRT('Random Draws'!F1467*(Assumptions!$F$9-Assumptions!$D$9)*(Assumptions!$E$9-Assumptions!$D$9)),Assumptions!$F$9-SQRT((1-'Random Draws'!F1467)*(Assumptions!$F$9-Assumptions!$D$9)*(Assumptions!$F$9-Assumptions!$E$9)))</f>
        <v>0.288435489856788</v>
      </c>
      <c r="I1467" s="19" t="n">
        <f aca="false">IF('Random Draws'!G1467&lt;(Assumptions!$E$10-Assumptions!$D$10)/(Assumptions!$F$10-Assumptions!$D$10),Assumptions!$D$10+SQRT('Random Draws'!G1467*(Assumptions!$F$10-Assumptions!$D$10)*(Assumptions!$E$10-Assumptions!$D$10)),Assumptions!$F$10-SQRT((1-'Random Draws'!G1467)*(Assumptions!$F$10-Assumptions!$D$10)*(Assumptions!$F$10-Assumptions!$E$10)))</f>
        <v>0.0150820232979494</v>
      </c>
      <c r="J1467" s="19" t="n">
        <f aca="false">IF('Random Draws'!H1467&lt;(Assumptions!$E$11-Assumptions!$D$11)/(Assumptions!$F$11-Assumptions!$D$11),Assumptions!$D$11+SQRT('Random Draws'!H1467*(Assumptions!$F$11-Assumptions!$D$11)*(Assumptions!$E$11-Assumptions!$D$11)),Assumptions!$F$11-SQRT((1-'Random Draws'!H1467)*(Assumptions!$F$11-Assumptions!$D$11)*(Assumptions!$F$11-Assumptions!$E$11)))</f>
        <v>0.130197028611316</v>
      </c>
      <c r="K1467" s="19" t="n">
        <f aca="false">MAX(G1467,I1467+Assumptions!$D$21)</f>
        <v>0.085478638049417</v>
      </c>
      <c r="L1467" s="28" t="n">
        <f aca="false">(F1467-Assumptions!$D$15)*(1-H1467)+Assumptions!$D$15-J1467</f>
        <v>0.202921866159355</v>
      </c>
      <c r="M1467" s="21" t="n">
        <f aca="false">Assumptions!$D$14*(1+E1467)^1*L1467-Assumptions!$D$14*(1+E1467)^0*E1467*Assumptions!$D$16</f>
        <v>32.1233967884672</v>
      </c>
      <c r="N1467" s="21" t="n">
        <f aca="false">Assumptions!$D$14*(1+E1467)^2*L1467-Assumptions!$D$14*(1+E1467)^1*E1467*Assumptions!$D$16</f>
        <v>35.5821793975694</v>
      </c>
      <c r="O1467" s="21" t="n">
        <f aca="false">Assumptions!$D$14*(1+E1467)^3*L1467-Assumptions!$D$14*(1+E1467)^2*E1467*Assumptions!$D$16</f>
        <v>39.4133752111594</v>
      </c>
      <c r="P1467" s="21" t="n">
        <f aca="false">Assumptions!$D$14*(1+E1467)^4*L1467-Assumptions!$D$14*(1+E1467)^3*E1467*Assumptions!$D$16</f>
        <v>43.6570826137127</v>
      </c>
      <c r="Q1467" s="21" t="n">
        <f aca="false">Assumptions!$D$14*(1+E1467)^5*L1467-Assumptions!$D$14*(1+E1467)^4*E1467*Assumptions!$D$16</f>
        <v>48.3577174532592</v>
      </c>
      <c r="R1467" s="21" t="n">
        <f aca="false">M1467/(1+K1467)+N1467/(1+K1467)^2+O1467/(1+K1467)^3+P1467/(1+K1467)^4+Q1467/(1+K1467)^5</f>
        <v>154.144371837658</v>
      </c>
      <c r="S1467" s="21" t="n">
        <f aca="false">Q1467*(1+I1467)/(K1467-I1467)</f>
        <v>697.292758292777</v>
      </c>
      <c r="T1467" s="21" t="n">
        <f aca="false">R1467+S1467/(1+K1467)^5</f>
        <v>616.854226998165</v>
      </c>
      <c r="U1467" s="8" t="n">
        <f aca="false">(T1467-Assumptions!$D$17)/Assumptions!$D$18</f>
        <v>17.2741690799266</v>
      </c>
    </row>
    <row r="1468" customFormat="false" ht="15" hidden="false" customHeight="false" outlineLevel="0" collapsed="false">
      <c r="B1468" s="2" t="n">
        <v>1463</v>
      </c>
      <c r="C1468" s="27" t="n">
        <f aca="false">NORMSDIST('Random Draws'!C1468)</f>
        <v>0.0732904059331075</v>
      </c>
      <c r="D1468" s="27" t="n">
        <f aca="false">NORMSDIST(Assumptions!$D$22*'Random Draws'!C1468+SQRT(1-Assumptions!$D$22^2)*'Random Draws'!D1468)</f>
        <v>0.611047954032901</v>
      </c>
      <c r="E1468" s="19" t="n">
        <f aca="false">IF(C1468&lt;(Assumptions!$E$6-Assumptions!$D$6)/(Assumptions!$F$6-Assumptions!$D$6),Assumptions!$D$6+SQRT(C1468*(Assumptions!$F$6-Assumptions!$D$6)*(Assumptions!$E$6-Assumptions!$D$6)),Assumptions!$F$6-SQRT((1-C1468)*(Assumptions!$F$6-Assumptions!$D$6)*(Assumptions!$F$6-Assumptions!$E$6)))</f>
        <v>0.0591429368087955</v>
      </c>
      <c r="F1468" s="19" t="n">
        <f aca="false">IF(D1468&lt;(Assumptions!$E$7-Assumptions!$D$7)/(Assumptions!$F$7-Assumptions!$D$7),Assumptions!$D$7+SQRT(D1468*(Assumptions!$F$7-Assumptions!$D$7)*(Assumptions!$E$7-Assumptions!$D$7)),Assumptions!$F$7-SQRT((1-D1468)*(Assumptions!$F$7-Assumptions!$D$7)*(Assumptions!$F$7-Assumptions!$E$7)))</f>
        <v>0.420556265594287</v>
      </c>
      <c r="G1468" s="19" t="n">
        <f aca="false">MIN(Assumptions!$D$24,MAX(Assumptions!$D$23,Assumptions!$D$8+Assumptions!$E$8*'Random Draws'!E1468))</f>
        <v>0.067587372266257</v>
      </c>
      <c r="H1468" s="19" t="n">
        <f aca="false">IF('Random Draws'!F1468&lt;(Assumptions!$E$9-Assumptions!$D$9)/(Assumptions!$F$9-Assumptions!$D$9),Assumptions!$D$9+SQRT('Random Draws'!F1468*(Assumptions!$F$9-Assumptions!$D$9)*(Assumptions!$E$9-Assumptions!$D$9)),Assumptions!$F$9-SQRT((1-'Random Draws'!F1468)*(Assumptions!$F$9-Assumptions!$D$9)*(Assumptions!$F$9-Assumptions!$E$9)))</f>
        <v>0.268828097459214</v>
      </c>
      <c r="I1468" s="19" t="n">
        <f aca="false">IF('Random Draws'!G1468&lt;(Assumptions!$E$10-Assumptions!$D$10)/(Assumptions!$F$10-Assumptions!$D$10),Assumptions!$D$10+SQRT('Random Draws'!G1468*(Assumptions!$F$10-Assumptions!$D$10)*(Assumptions!$E$10-Assumptions!$D$10)),Assumptions!$F$10-SQRT((1-'Random Draws'!G1468)*(Assumptions!$F$10-Assumptions!$D$10)*(Assumptions!$F$10-Assumptions!$E$10)))</f>
        <v>0.0201219749107133</v>
      </c>
      <c r="J1468" s="19" t="n">
        <f aca="false">IF('Random Draws'!H1468&lt;(Assumptions!$E$11-Assumptions!$D$11)/(Assumptions!$F$11-Assumptions!$D$11),Assumptions!$D$11+SQRT('Random Draws'!H1468*(Assumptions!$F$11-Assumptions!$D$11)*(Assumptions!$E$11-Assumptions!$D$11)),Assumptions!$F$11-SQRT((1-'Random Draws'!H1468)*(Assumptions!$F$11-Assumptions!$D$11)*(Assumptions!$F$11-Assumptions!$E$11)))</f>
        <v>0.187093080824696</v>
      </c>
      <c r="K1468" s="19" t="n">
        <f aca="false">MAX(G1468,I1468+Assumptions!$D$21)</f>
        <v>0.067587372266257</v>
      </c>
      <c r="L1468" s="28" t="n">
        <f aca="false">(F1468-Assumptions!$D$15)*(1-H1468)+Assumptions!$D$15-J1468</f>
        <v>0.155353496685025</v>
      </c>
      <c r="M1468" s="21" t="n">
        <f aca="false">Assumptions!$D$14*(1+E1468)^1*L1468-Assumptions!$D$14*(1+E1468)^0*E1468*Assumptions!$D$16</f>
        <v>23.6012542396432</v>
      </c>
      <c r="N1468" s="21" t="n">
        <f aca="false">Assumptions!$D$14*(1+E1468)^2*L1468-Assumptions!$D$14*(1+E1468)^1*E1468*Assumptions!$D$16</f>
        <v>24.9971017277468</v>
      </c>
      <c r="O1468" s="21" t="n">
        <f aca="false">Assumptions!$D$14*(1+E1468)^3*L1468-Assumptions!$D$14*(1+E1468)^2*E1468*Assumptions!$D$16</f>
        <v>26.4755037356339</v>
      </c>
      <c r="P1468" s="21" t="n">
        <f aca="false">Assumptions!$D$14*(1+E1468)^4*L1468-Assumptions!$D$14*(1+E1468)^3*E1468*Assumptions!$D$16</f>
        <v>28.0413427800515</v>
      </c>
      <c r="Q1468" s="21" t="n">
        <f aca="false">Assumptions!$D$14*(1+E1468)^5*L1468-Assumptions!$D$14*(1+E1468)^4*E1468*Assumptions!$D$16</f>
        <v>29.6997901441259</v>
      </c>
      <c r="R1468" s="21" t="n">
        <f aca="false">M1468/(1+K1468)+N1468/(1+K1468)^2+O1468/(1+K1468)^3+P1468/(1+K1468)^4+Q1468/(1+K1468)^5</f>
        <v>108.800612353719</v>
      </c>
      <c r="S1468" s="21" t="n">
        <f aca="false">Q1468*(1+I1468)/(K1468-I1468)</f>
        <v>638.305171013614</v>
      </c>
      <c r="T1468" s="21" t="n">
        <f aca="false">R1468+S1468/(1+K1468)^5</f>
        <v>569.06907873937</v>
      </c>
      <c r="U1468" s="8" t="n">
        <f aca="false">(T1468-Assumptions!$D$17)/Assumptions!$D$18</f>
        <v>15.3627631495748</v>
      </c>
    </row>
    <row r="1469" customFormat="false" ht="15" hidden="false" customHeight="false" outlineLevel="0" collapsed="false">
      <c r="B1469" s="2" t="n">
        <v>1464</v>
      </c>
      <c r="C1469" s="27" t="n">
        <f aca="false">NORMSDIST('Random Draws'!C1469)</f>
        <v>0.637373299242441</v>
      </c>
      <c r="D1469" s="27" t="n">
        <f aca="false">NORMSDIST(Assumptions!$D$22*'Random Draws'!C1469+SQRT(1-Assumptions!$D$22^2)*'Random Draws'!D1469)</f>
        <v>0.248411419196004</v>
      </c>
      <c r="E1469" s="19" t="n">
        <f aca="false">IF(C1469&lt;(Assumptions!$E$6-Assumptions!$D$6)/(Assumptions!$F$6-Assumptions!$D$6),Assumptions!$D$6+SQRT(C1469*(Assumptions!$F$6-Assumptions!$D$6)*(Assumptions!$E$6-Assumptions!$D$6)),Assumptions!$F$6-SQRT((1-C1469)*(Assumptions!$F$6-Assumptions!$D$6)*(Assumptions!$F$6-Assumptions!$E$6)))</f>
        <v>0.0974190946105206</v>
      </c>
      <c r="F1469" s="19" t="n">
        <f aca="false">IF(D1469&lt;(Assumptions!$E$7-Assumptions!$D$7)/(Assumptions!$F$7-Assumptions!$D$7),Assumptions!$D$7+SQRT(D1469*(Assumptions!$F$7-Assumptions!$D$7)*(Assumptions!$E$7-Assumptions!$D$7)),Assumptions!$F$7-SQRT((1-D1469)*(Assumptions!$F$7-Assumptions!$D$7)*(Assumptions!$F$7-Assumptions!$E$7)))</f>
        <v>0.398606586422216</v>
      </c>
      <c r="G1469" s="19" t="n">
        <f aca="false">MIN(Assumptions!$D$24,MAX(Assumptions!$D$23,Assumptions!$D$8+Assumptions!$E$8*'Random Draws'!E1469))</f>
        <v>0.084414532203746</v>
      </c>
      <c r="H1469" s="19" t="n">
        <f aca="false">IF('Random Draws'!F1469&lt;(Assumptions!$E$9-Assumptions!$D$9)/(Assumptions!$F$9-Assumptions!$D$9),Assumptions!$D$9+SQRT('Random Draws'!F1469*(Assumptions!$F$9-Assumptions!$D$9)*(Assumptions!$E$9-Assumptions!$D$9)),Assumptions!$F$9-SQRT((1-'Random Draws'!F1469)*(Assumptions!$F$9-Assumptions!$D$9)*(Assumptions!$F$9-Assumptions!$E$9)))</f>
        <v>0.25492049661772</v>
      </c>
      <c r="I1469" s="19" t="n">
        <f aca="false">IF('Random Draws'!G1469&lt;(Assumptions!$E$10-Assumptions!$D$10)/(Assumptions!$F$10-Assumptions!$D$10),Assumptions!$D$10+SQRT('Random Draws'!G1469*(Assumptions!$F$10-Assumptions!$D$10)*(Assumptions!$E$10-Assumptions!$D$10)),Assumptions!$F$10-SQRT((1-'Random Draws'!G1469)*(Assumptions!$F$10-Assumptions!$D$10)*(Assumptions!$F$10-Assumptions!$E$10)))</f>
        <v>0.0166689625661099</v>
      </c>
      <c r="J1469" s="19" t="n">
        <f aca="false">IF('Random Draws'!H1469&lt;(Assumptions!$E$11-Assumptions!$D$11)/(Assumptions!$F$11-Assumptions!$D$11),Assumptions!$D$11+SQRT('Random Draws'!H1469*(Assumptions!$F$11-Assumptions!$D$11)*(Assumptions!$E$11-Assumptions!$D$11)),Assumptions!$F$11-SQRT((1-'Random Draws'!H1469)*(Assumptions!$F$11-Assumptions!$D$11)*(Assumptions!$F$11-Assumptions!$E$11)))</f>
        <v>0.175243898015645</v>
      </c>
      <c r="K1469" s="19" t="n">
        <f aca="false">MAX(G1469,I1469+Assumptions!$D$21)</f>
        <v>0.084414532203746</v>
      </c>
      <c r="L1469" s="28" t="n">
        <f aca="false">(F1469-Assumptions!$D$15)*(1-H1469)+Assumptions!$D$15-J1469</f>
        <v>0.154889364001029</v>
      </c>
      <c r="M1469" s="21" t="n">
        <f aca="false">Assumptions!$D$14*(1+E1469)^1*L1469-Assumptions!$D$14*(1+E1469)^0*E1469*Assumptions!$D$16</f>
        <v>24.2231160514315</v>
      </c>
      <c r="N1469" s="21" t="n">
        <f aca="false">Assumptions!$D$14*(1+E1469)^2*L1469-Assumptions!$D$14*(1+E1469)^1*E1469*Assumptions!$D$16</f>
        <v>26.5829100858075</v>
      </c>
      <c r="O1469" s="21" t="n">
        <f aca="false">Assumptions!$D$14*(1+E1469)^3*L1469-Assumptions!$D$14*(1+E1469)^2*E1469*Assumptions!$D$16</f>
        <v>29.1725931184798</v>
      </c>
      <c r="P1469" s="21" t="n">
        <f aca="false">Assumptions!$D$14*(1+E1469)^4*L1469-Assumptions!$D$14*(1+E1469)^3*E1469*Assumptions!$D$16</f>
        <v>32.0145607275232</v>
      </c>
      <c r="Q1469" s="21" t="n">
        <f aca="false">Assumptions!$D$14*(1+E1469)^5*L1469-Assumptions!$D$14*(1+E1469)^4*E1469*Assumptions!$D$16</f>
        <v>35.133390247952</v>
      </c>
      <c r="R1469" s="21" t="n">
        <f aca="false">M1469/(1+K1469)+N1469/(1+K1469)^2+O1469/(1+K1469)^3+P1469/(1+K1469)^4+Q1469/(1+K1469)^5</f>
        <v>114.398615161426</v>
      </c>
      <c r="S1469" s="21" t="n">
        <f aca="false">Q1469*(1+I1469)/(K1469-I1469)</f>
        <v>527.25259534864</v>
      </c>
      <c r="T1469" s="21" t="n">
        <f aca="false">R1469+S1469/(1+K1469)^5</f>
        <v>465.993122320409</v>
      </c>
      <c r="U1469" s="8" t="n">
        <f aca="false">(T1469-Assumptions!$D$17)/Assumptions!$D$18</f>
        <v>11.2397248928164</v>
      </c>
    </row>
    <row r="1470" customFormat="false" ht="15" hidden="false" customHeight="false" outlineLevel="0" collapsed="false">
      <c r="B1470" s="2" t="n">
        <v>1465</v>
      </c>
      <c r="C1470" s="27" t="n">
        <f aca="false">NORMSDIST('Random Draws'!C1470)</f>
        <v>0.1800625272167</v>
      </c>
      <c r="D1470" s="27" t="n">
        <f aca="false">NORMSDIST(Assumptions!$D$22*'Random Draws'!C1470+SQRT(1-Assumptions!$D$22^2)*'Random Draws'!D1470)</f>
        <v>0.242061635233993</v>
      </c>
      <c r="E1470" s="19" t="n">
        <f aca="false">IF(C1470&lt;(Assumptions!$E$6-Assumptions!$D$6)/(Assumptions!$F$6-Assumptions!$D$6),Assumptions!$D$6+SQRT(C1470*(Assumptions!$F$6-Assumptions!$D$6)*(Assumptions!$E$6-Assumptions!$D$6)),Assumptions!$F$6-SQRT((1-C1470)*(Assumptions!$F$6-Assumptions!$D$6)*(Assumptions!$F$6-Assumptions!$E$6)))</f>
        <v>0.0700052101489641</v>
      </c>
      <c r="F1470" s="19" t="n">
        <f aca="false">IF(D1470&lt;(Assumptions!$E$7-Assumptions!$D$7)/(Assumptions!$F$7-Assumptions!$D$7),Assumptions!$D$7+SQRT(D1470*(Assumptions!$F$7-Assumptions!$D$7)*(Assumptions!$E$7-Assumptions!$D$7)),Assumptions!$F$7-SQRT((1-D1470)*(Assumptions!$F$7-Assumptions!$D$7)*(Assumptions!$F$7-Assumptions!$E$7)))</f>
        <v>0.3981099699738</v>
      </c>
      <c r="G1470" s="19" t="n">
        <f aca="false">MIN(Assumptions!$D$24,MAX(Assumptions!$D$23,Assumptions!$D$8+Assumptions!$E$8*'Random Draws'!E1470))</f>
        <v>0.075245827165935</v>
      </c>
      <c r="H1470" s="19" t="n">
        <f aca="false">IF('Random Draws'!F1470&lt;(Assumptions!$E$9-Assumptions!$D$9)/(Assumptions!$F$9-Assumptions!$D$9),Assumptions!$D$9+SQRT('Random Draws'!F1470*(Assumptions!$F$9-Assumptions!$D$9)*(Assumptions!$E$9-Assumptions!$D$9)),Assumptions!$F$9-SQRT((1-'Random Draws'!F1470)*(Assumptions!$F$9-Assumptions!$D$9)*(Assumptions!$F$9-Assumptions!$E$9)))</f>
        <v>0.287367701520056</v>
      </c>
      <c r="I1470" s="19" t="n">
        <f aca="false">IF('Random Draws'!G1470&lt;(Assumptions!$E$10-Assumptions!$D$10)/(Assumptions!$F$10-Assumptions!$D$10),Assumptions!$D$10+SQRT('Random Draws'!G1470*(Assumptions!$F$10-Assumptions!$D$10)*(Assumptions!$E$10-Assumptions!$D$10)),Assumptions!$F$10-SQRT((1-'Random Draws'!G1470)*(Assumptions!$F$10-Assumptions!$D$10)*(Assumptions!$F$10-Assumptions!$E$10)))</f>
        <v>0.0179113972883666</v>
      </c>
      <c r="J1470" s="19" t="n">
        <f aca="false">IF('Random Draws'!H1470&lt;(Assumptions!$E$11-Assumptions!$D$11)/(Assumptions!$F$11-Assumptions!$D$11),Assumptions!$D$11+SQRT('Random Draws'!H1470*(Assumptions!$F$11-Assumptions!$D$11)*(Assumptions!$E$11-Assumptions!$D$11)),Assumptions!$F$11-SQRT((1-'Random Draws'!H1470)*(Assumptions!$F$11-Assumptions!$D$11)*(Assumptions!$F$11-Assumptions!$E$11)))</f>
        <v>0.207613087819396</v>
      </c>
      <c r="K1470" s="19" t="n">
        <f aca="false">MAX(G1470,I1470+Assumptions!$D$21)</f>
        <v>0.075245827165935</v>
      </c>
      <c r="L1470" s="28" t="n">
        <f aca="false">(F1470-Assumptions!$D$15)*(1-H1470)+Assumptions!$D$15-J1470</f>
        <v>0.113450736328422</v>
      </c>
      <c r="M1470" s="21" t="n">
        <f aca="false">Assumptions!$D$14*(1+E1470)^1*L1470-Assumptions!$D$14*(1+E1470)^0*E1470*Assumptions!$D$16</f>
        <v>17.297444786016</v>
      </c>
      <c r="N1470" s="21" t="n">
        <f aca="false">Assumptions!$D$14*(1+E1470)^2*L1470-Assumptions!$D$14*(1+E1470)^1*E1470*Assumptions!$D$16</f>
        <v>18.5083560433011</v>
      </c>
      <c r="O1470" s="21" t="n">
        <f aca="false">Assumptions!$D$14*(1+E1470)^3*L1470-Assumptions!$D$14*(1+E1470)^2*E1470*Assumptions!$D$16</f>
        <v>19.8040373976243</v>
      </c>
      <c r="P1470" s="21" t="n">
        <f aca="false">Assumptions!$D$14*(1+E1470)^4*L1470-Assumptions!$D$14*(1+E1470)^3*E1470*Assumptions!$D$16</f>
        <v>21.1904231974429</v>
      </c>
      <c r="Q1470" s="21" t="n">
        <f aca="false">Assumptions!$D$14*(1+E1470)^5*L1470-Assumptions!$D$14*(1+E1470)^4*E1470*Assumptions!$D$16</f>
        <v>22.6738632265254</v>
      </c>
      <c r="R1470" s="21" t="n">
        <f aca="false">M1470/(1+K1470)+N1470/(1+K1470)^2+O1470/(1+K1470)^3+P1470/(1+K1470)^4+Q1470/(1+K1470)^5</f>
        <v>79.6545909362171</v>
      </c>
      <c r="S1470" s="21" t="n">
        <f aca="false">Q1470*(1+I1470)/(K1470-I1470)</f>
        <v>402.55015787412</v>
      </c>
      <c r="T1470" s="21" t="n">
        <f aca="false">R1470+S1470/(1+K1470)^5</f>
        <v>359.733994067244</v>
      </c>
      <c r="U1470" s="8" t="n">
        <f aca="false">(T1470-Assumptions!$D$17)/Assumptions!$D$18</f>
        <v>6.98935976268976</v>
      </c>
    </row>
    <row r="1471" customFormat="false" ht="15" hidden="false" customHeight="false" outlineLevel="0" collapsed="false">
      <c r="B1471" s="2" t="n">
        <v>1466</v>
      </c>
      <c r="C1471" s="27" t="n">
        <f aca="false">NORMSDIST('Random Draws'!C1471)</f>
        <v>0.272843012790529</v>
      </c>
      <c r="D1471" s="27" t="n">
        <f aca="false">NORMSDIST(Assumptions!$D$22*'Random Draws'!C1471+SQRT(1-Assumptions!$D$22^2)*'Random Draws'!D1471)</f>
        <v>0.484588615998219</v>
      </c>
      <c r="E1471" s="19" t="n">
        <f aca="false">IF(C1471&lt;(Assumptions!$E$6-Assumptions!$D$6)/(Assumptions!$F$6-Assumptions!$D$6),Assumptions!$D$6+SQRT(C1471*(Assumptions!$F$6-Assumptions!$D$6)*(Assumptions!$E$6-Assumptions!$D$6)),Assumptions!$F$6-SQRT((1-C1471)*(Assumptions!$F$6-Assumptions!$D$6)*(Assumptions!$F$6-Assumptions!$E$6)))</f>
        <v>0.0769352821019773</v>
      </c>
      <c r="F1471" s="19" t="n">
        <f aca="false">IF(D1471&lt;(Assumptions!$E$7-Assumptions!$D$7)/(Assumptions!$F$7-Assumptions!$D$7),Assumptions!$D$7+SQRT(D1471*(Assumptions!$F$7-Assumptions!$D$7)*(Assumptions!$E$7-Assumptions!$D$7)),Assumptions!$F$7-SQRT((1-D1471)*(Assumptions!$F$7-Assumptions!$D$7)*(Assumptions!$F$7-Assumptions!$E$7)))</f>
        <v>0.413921532767433</v>
      </c>
      <c r="G1471" s="19" t="n">
        <f aca="false">MIN(Assumptions!$D$24,MAX(Assumptions!$D$23,Assumptions!$D$8+Assumptions!$E$8*'Random Draws'!E1471))</f>
        <v>0.091974686178185</v>
      </c>
      <c r="H1471" s="19" t="n">
        <f aca="false">IF('Random Draws'!F1471&lt;(Assumptions!$E$9-Assumptions!$D$9)/(Assumptions!$F$9-Assumptions!$D$9),Assumptions!$D$9+SQRT('Random Draws'!F1471*(Assumptions!$F$9-Assumptions!$D$9)*(Assumptions!$E$9-Assumptions!$D$9)),Assumptions!$F$9-SQRT((1-'Random Draws'!F1471)*(Assumptions!$F$9-Assumptions!$D$9)*(Assumptions!$F$9-Assumptions!$E$9)))</f>
        <v>0.2857232914053</v>
      </c>
      <c r="I1471" s="19" t="n">
        <f aca="false">IF('Random Draws'!G1471&lt;(Assumptions!$E$10-Assumptions!$D$10)/(Assumptions!$F$10-Assumptions!$D$10),Assumptions!$D$10+SQRT('Random Draws'!G1471*(Assumptions!$F$10-Assumptions!$D$10)*(Assumptions!$E$10-Assumptions!$D$10)),Assumptions!$F$10-SQRT((1-'Random Draws'!G1471)*(Assumptions!$F$10-Assumptions!$D$10)*(Assumptions!$F$10-Assumptions!$E$10)))</f>
        <v>0.0175914085803739</v>
      </c>
      <c r="J1471" s="19" t="n">
        <f aca="false">IF('Random Draws'!H1471&lt;(Assumptions!$E$11-Assumptions!$D$11)/(Assumptions!$F$11-Assumptions!$D$11),Assumptions!$D$11+SQRT('Random Draws'!H1471*(Assumptions!$F$11-Assumptions!$D$11)*(Assumptions!$E$11-Assumptions!$D$11)),Assumptions!$F$11-SQRT((1-'Random Draws'!H1471)*(Assumptions!$F$11-Assumptions!$D$11)*(Assumptions!$F$11-Assumptions!$E$11)))</f>
        <v>0.175619406637811</v>
      </c>
      <c r="K1471" s="19" t="n">
        <f aca="false">MAX(G1471,I1471+Assumptions!$D$21)</f>
        <v>0.091974686178185</v>
      </c>
      <c r="L1471" s="28" t="n">
        <f aca="false">(F1471-Assumptions!$D$15)*(1-H1471)+Assumptions!$D$15-J1471</f>
        <v>0.157179131286473</v>
      </c>
      <c r="M1471" s="21" t="n">
        <f aca="false">Assumptions!$D$14*(1+E1471)^1*L1471-Assumptions!$D$14*(1+E1471)^0*E1471*Assumptions!$D$16</f>
        <v>24.209735576275</v>
      </c>
      <c r="N1471" s="21" t="n">
        <f aca="false">Assumptions!$D$14*(1+E1471)^2*L1471-Assumptions!$D$14*(1+E1471)^1*E1471*Assumptions!$D$16</f>
        <v>26.07231841245</v>
      </c>
      <c r="O1471" s="21" t="n">
        <f aca="false">Assumptions!$D$14*(1+E1471)^3*L1471-Assumptions!$D$14*(1+E1471)^2*E1471*Assumptions!$D$16</f>
        <v>28.0781995845644</v>
      </c>
      <c r="P1471" s="21" t="n">
        <f aca="false">Assumptions!$D$14*(1+E1471)^4*L1471-Assumptions!$D$14*(1+E1471)^3*E1471*Assumptions!$D$16</f>
        <v>30.2384037905185</v>
      </c>
      <c r="Q1471" s="21" t="n">
        <f aca="false">Assumptions!$D$14*(1+E1471)^5*L1471-Assumptions!$D$14*(1+E1471)^4*E1471*Assumptions!$D$16</f>
        <v>32.5648039164555</v>
      </c>
      <c r="R1471" s="21" t="n">
        <f aca="false">M1471/(1+K1471)+N1471/(1+K1471)^2+O1471/(1+K1471)^3+P1471/(1+K1471)^4+Q1471/(1+K1471)^5</f>
        <v>107.841289941974</v>
      </c>
      <c r="S1471" s="21" t="n">
        <f aca="false">Q1471*(1+I1471)/(K1471-I1471)</f>
        <v>445.49885078558</v>
      </c>
      <c r="T1471" s="21" t="n">
        <f aca="false">R1471+S1471/(1+K1471)^5</f>
        <v>394.776427250832</v>
      </c>
      <c r="U1471" s="8" t="n">
        <f aca="false">(T1471-Assumptions!$D$17)/Assumptions!$D$18</f>
        <v>8.39105709003329</v>
      </c>
    </row>
    <row r="1472" customFormat="false" ht="15" hidden="false" customHeight="false" outlineLevel="0" collapsed="false">
      <c r="B1472" s="2" t="n">
        <v>1467</v>
      </c>
      <c r="C1472" s="27" t="n">
        <f aca="false">NORMSDIST('Random Draws'!C1472)</f>
        <v>0.831093948300731</v>
      </c>
      <c r="D1472" s="27" t="n">
        <f aca="false">NORMSDIST(Assumptions!$D$22*'Random Draws'!C1472+SQRT(1-Assumptions!$D$22^2)*'Random Draws'!D1472)</f>
        <v>0.658920984829121</v>
      </c>
      <c r="E1472" s="19" t="n">
        <f aca="false">IF(C1472&lt;(Assumptions!$E$6-Assumptions!$D$6)/(Assumptions!$F$6-Assumptions!$D$6),Assumptions!$D$6+SQRT(C1472*(Assumptions!$F$6-Assumptions!$D$6)*(Assumptions!$E$6-Assumptions!$D$6)),Assumptions!$F$6-SQRT((1-C1472)*(Assumptions!$F$6-Assumptions!$D$6)*(Assumptions!$F$6-Assumptions!$E$6)))</f>
        <v>0.110939197215212</v>
      </c>
      <c r="F1472" s="19" t="n">
        <f aca="false">IF(D1472&lt;(Assumptions!$E$7-Assumptions!$D$7)/(Assumptions!$F$7-Assumptions!$D$7),Assumptions!$D$7+SQRT(D1472*(Assumptions!$F$7-Assumptions!$D$7)*(Assumptions!$E$7-Assumptions!$D$7)),Assumptions!$F$7-SQRT((1-D1472)*(Assumptions!$F$7-Assumptions!$D$7)*(Assumptions!$F$7-Assumptions!$E$7)))</f>
        <v>0.423063350711204</v>
      </c>
      <c r="G1472" s="19" t="n">
        <f aca="false">MIN(Assumptions!$D$24,MAX(Assumptions!$D$23,Assumptions!$D$8+Assumptions!$E$8*'Random Draws'!E1472))</f>
        <v>0.11012234402733</v>
      </c>
      <c r="H1472" s="19" t="n">
        <f aca="false">IF('Random Draws'!F1472&lt;(Assumptions!$E$9-Assumptions!$D$9)/(Assumptions!$F$9-Assumptions!$D$9),Assumptions!$D$9+SQRT('Random Draws'!F1472*(Assumptions!$F$9-Assumptions!$D$9)*(Assumptions!$E$9-Assumptions!$D$9)),Assumptions!$F$9-SQRT((1-'Random Draws'!F1472)*(Assumptions!$F$9-Assumptions!$D$9)*(Assumptions!$F$9-Assumptions!$E$9)))</f>
        <v>0.32756465570054</v>
      </c>
      <c r="I1472" s="19" t="n">
        <f aca="false">IF('Random Draws'!G1472&lt;(Assumptions!$E$10-Assumptions!$D$10)/(Assumptions!$F$10-Assumptions!$D$10),Assumptions!$D$10+SQRT('Random Draws'!G1472*(Assumptions!$F$10-Assumptions!$D$10)*(Assumptions!$E$10-Assumptions!$D$10)),Assumptions!$F$10-SQRT((1-'Random Draws'!G1472)*(Assumptions!$F$10-Assumptions!$D$10)*(Assumptions!$F$10-Assumptions!$E$10)))</f>
        <v>0.0175758992006329</v>
      </c>
      <c r="J1472" s="19" t="n">
        <f aca="false">IF('Random Draws'!H1472&lt;(Assumptions!$E$11-Assumptions!$D$11)/(Assumptions!$F$11-Assumptions!$D$11),Assumptions!$D$11+SQRT('Random Draws'!H1472*(Assumptions!$F$11-Assumptions!$D$11)*(Assumptions!$E$11-Assumptions!$D$11)),Assumptions!$F$11-SQRT((1-'Random Draws'!H1472)*(Assumptions!$F$11-Assumptions!$D$11)*(Assumptions!$F$11-Assumptions!$E$11)))</f>
        <v>0.180975712184487</v>
      </c>
      <c r="K1472" s="19" t="n">
        <f aca="false">MAX(G1472,I1472+Assumptions!$D$21)</f>
        <v>0.11012234402733</v>
      </c>
      <c r="L1472" s="28" t="n">
        <f aca="false">(F1472-Assumptions!$D$15)*(1-H1472)+Assumptions!$D$15-J1472</f>
        <v>0.146090442952555</v>
      </c>
      <c r="M1472" s="21" t="n">
        <f aca="false">Assumptions!$D$14*(1+E1472)^1*L1472-Assumptions!$D$14*(1+E1472)^0*E1472*Assumptions!$D$16</f>
        <v>23.0505664072201</v>
      </c>
      <c r="N1472" s="21" t="n">
        <f aca="false">Assumptions!$D$14*(1+E1472)^2*L1472-Assumptions!$D$14*(1+E1472)^1*E1472*Assumptions!$D$16</f>
        <v>25.607777739793</v>
      </c>
      <c r="O1472" s="21" t="n">
        <f aca="false">Assumptions!$D$14*(1+E1472)^3*L1472-Assumptions!$D$14*(1+E1472)^2*E1472*Assumptions!$D$16</f>
        <v>28.4486840447112</v>
      </c>
      <c r="P1472" s="21" t="n">
        <f aca="false">Assumptions!$D$14*(1+E1472)^4*L1472-Assumptions!$D$14*(1+E1472)^3*E1472*Assumptions!$D$16</f>
        <v>31.6047582144607</v>
      </c>
      <c r="Q1472" s="21" t="n">
        <f aca="false">Assumptions!$D$14*(1+E1472)^5*L1472-Assumptions!$D$14*(1+E1472)^4*E1472*Assumptions!$D$16</f>
        <v>35.1109647189539</v>
      </c>
      <c r="R1472" s="21" t="n">
        <f aca="false">M1472/(1+K1472)+N1472/(1+K1472)^2+O1472/(1+K1472)^3+P1472/(1+K1472)^4+Q1472/(1+K1472)^5</f>
        <v>103.972835787138</v>
      </c>
      <c r="S1472" s="21" t="n">
        <f aca="false">Q1472*(1+I1472)/(K1472-I1472)</f>
        <v>386.055580661102</v>
      </c>
      <c r="T1472" s="21" t="n">
        <f aca="false">R1472+S1472/(1+K1472)^5</f>
        <v>332.951814877228</v>
      </c>
      <c r="U1472" s="8" t="n">
        <f aca="false">(T1472-Assumptions!$D$17)/Assumptions!$D$18</f>
        <v>5.91807259508911</v>
      </c>
    </row>
    <row r="1473" customFormat="false" ht="15" hidden="false" customHeight="false" outlineLevel="0" collapsed="false">
      <c r="B1473" s="2" t="n">
        <v>1468</v>
      </c>
      <c r="C1473" s="27" t="n">
        <f aca="false">NORMSDIST('Random Draws'!C1473)</f>
        <v>0.817727565473782</v>
      </c>
      <c r="D1473" s="27" t="n">
        <f aca="false">NORMSDIST(Assumptions!$D$22*'Random Draws'!C1473+SQRT(1-Assumptions!$D$22^2)*'Random Draws'!D1473)</f>
        <v>0.908504959987921</v>
      </c>
      <c r="E1473" s="19" t="n">
        <f aca="false">IF(C1473&lt;(Assumptions!$E$6-Assumptions!$D$6)/(Assumptions!$F$6-Assumptions!$D$6),Assumptions!$D$6+SQRT(C1473*(Assumptions!$F$6-Assumptions!$D$6)*(Assumptions!$E$6-Assumptions!$D$6)),Assumptions!$F$6-SQRT((1-C1473)*(Assumptions!$F$6-Assumptions!$D$6)*(Assumptions!$F$6-Assumptions!$E$6)))</f>
        <v>0.10981122439331</v>
      </c>
      <c r="F1473" s="19" t="n">
        <f aca="false">IF(D1473&lt;(Assumptions!$E$7-Assumptions!$D$7)/(Assumptions!$F$7-Assumptions!$D$7),Assumptions!$D$7+SQRT(D1473*(Assumptions!$F$7-Assumptions!$D$7)*(Assumptions!$E$7-Assumptions!$D$7)),Assumptions!$F$7-SQRT((1-D1473)*(Assumptions!$F$7-Assumptions!$D$7)*(Assumptions!$F$7-Assumptions!$E$7)))</f>
        <v>0.440869392062762</v>
      </c>
      <c r="G1473" s="19" t="n">
        <f aca="false">MIN(Assumptions!$D$24,MAX(Assumptions!$D$23,Assumptions!$D$8+Assumptions!$E$8*'Random Draws'!E1473))</f>
        <v>0.084439223190858</v>
      </c>
      <c r="H1473" s="19" t="n">
        <f aca="false">IF('Random Draws'!F1473&lt;(Assumptions!$E$9-Assumptions!$D$9)/(Assumptions!$F$9-Assumptions!$D$9),Assumptions!$D$9+SQRT('Random Draws'!F1473*(Assumptions!$F$9-Assumptions!$D$9)*(Assumptions!$E$9-Assumptions!$D$9)),Assumptions!$F$9-SQRT((1-'Random Draws'!F1473)*(Assumptions!$F$9-Assumptions!$D$9)*(Assumptions!$F$9-Assumptions!$E$9)))</f>
        <v>0.304469001144446</v>
      </c>
      <c r="I1473" s="19" t="n">
        <f aca="false">IF('Random Draws'!G1473&lt;(Assumptions!$E$10-Assumptions!$D$10)/(Assumptions!$F$10-Assumptions!$D$10),Assumptions!$D$10+SQRT('Random Draws'!G1473*(Assumptions!$F$10-Assumptions!$D$10)*(Assumptions!$E$10-Assumptions!$D$10)),Assumptions!$F$10-SQRT((1-'Random Draws'!G1473)*(Assumptions!$F$10-Assumptions!$D$10)*(Assumptions!$F$10-Assumptions!$E$10)))</f>
        <v>0.0178572938314155</v>
      </c>
      <c r="J1473" s="19" t="n">
        <f aca="false">IF('Random Draws'!H1473&lt;(Assumptions!$E$11-Assumptions!$D$11)/(Assumptions!$F$11-Assumptions!$D$11),Assumptions!$D$11+SQRT('Random Draws'!H1473*(Assumptions!$F$11-Assumptions!$D$11)*(Assumptions!$E$11-Assumptions!$D$11)),Assumptions!$F$11-SQRT((1-'Random Draws'!H1473)*(Assumptions!$F$11-Assumptions!$D$11)*(Assumptions!$F$11-Assumptions!$E$11)))</f>
        <v>0.171123581995158</v>
      </c>
      <c r="K1473" s="19" t="n">
        <f aca="false">MAX(G1473,I1473+Assumptions!$D$21)</f>
        <v>0.084439223190858</v>
      </c>
      <c r="L1473" s="28" t="n">
        <f aca="false">(F1473-Assumptions!$D$15)*(1-H1473)+Assumptions!$D$15-J1473</f>
        <v>0.175095716779873</v>
      </c>
      <c r="M1473" s="21" t="n">
        <f aca="false">Assumptions!$D$14*(1+E1473)^1*L1473-Assumptions!$D$14*(1+E1473)^0*E1473*Assumptions!$D$16</f>
        <v>27.6991839885859</v>
      </c>
      <c r="N1473" s="21" t="n">
        <f aca="false">Assumptions!$D$14*(1+E1473)^2*L1473-Assumptions!$D$14*(1+E1473)^1*E1473*Assumptions!$D$16</f>
        <v>30.7408652970681</v>
      </c>
      <c r="O1473" s="21" t="n">
        <f aca="false">Assumptions!$D$14*(1+E1473)^3*L1473-Assumptions!$D$14*(1+E1473)^2*E1473*Assumptions!$D$16</f>
        <v>34.116557354249</v>
      </c>
      <c r="P1473" s="21" t="n">
        <f aca="false">Assumptions!$D$14*(1+E1473)^4*L1473-Assumptions!$D$14*(1+E1473)^3*E1473*Assumptions!$D$16</f>
        <v>37.8629382894036</v>
      </c>
      <c r="Q1473" s="21" t="n">
        <f aca="false">Assumptions!$D$14*(1+E1473)^5*L1473-Assumptions!$D$14*(1+E1473)^4*E1473*Assumptions!$D$16</f>
        <v>42.0207139020914</v>
      </c>
      <c r="R1473" s="21" t="n">
        <f aca="false">M1473/(1+K1473)+N1473/(1+K1473)^2+O1473/(1+K1473)^3+P1473/(1+K1473)^4+Q1473/(1+K1473)^5</f>
        <v>133.829486288457</v>
      </c>
      <c r="S1473" s="21" t="n">
        <f aca="false">Q1473*(1+I1473)/(K1473-I1473)</f>
        <v>642.382858963836</v>
      </c>
      <c r="T1473" s="21" t="n">
        <f aca="false">R1473+S1473/(1+K1473)^5</f>
        <v>562.148997024323</v>
      </c>
      <c r="U1473" s="8" t="n">
        <f aca="false">(T1473-Assumptions!$D$17)/Assumptions!$D$18</f>
        <v>15.0859598809729</v>
      </c>
    </row>
    <row r="1474" customFormat="false" ht="15" hidden="false" customHeight="false" outlineLevel="0" collapsed="false">
      <c r="B1474" s="2" t="n">
        <v>1469</v>
      </c>
      <c r="C1474" s="27" t="n">
        <f aca="false">NORMSDIST('Random Draws'!C1474)</f>
        <v>0.778706016097659</v>
      </c>
      <c r="D1474" s="27" t="n">
        <f aca="false">NORMSDIST(Assumptions!$D$22*'Random Draws'!C1474+SQRT(1-Assumptions!$D$22^2)*'Random Draws'!D1474)</f>
        <v>0.462193539983094</v>
      </c>
      <c r="E1474" s="19" t="n">
        <f aca="false">IF(C1474&lt;(Assumptions!$E$6-Assumptions!$D$6)/(Assumptions!$F$6-Assumptions!$D$6),Assumptions!$D$6+SQRT(C1474*(Assumptions!$F$6-Assumptions!$D$6)*(Assumptions!$E$6-Assumptions!$D$6)),Assumptions!$F$6-SQRT((1-C1474)*(Assumptions!$F$6-Assumptions!$D$6)*(Assumptions!$F$6-Assumptions!$E$6)))</f>
        <v>0.106736357392617</v>
      </c>
      <c r="F1474" s="19" t="n">
        <f aca="false">IF(D1474&lt;(Assumptions!$E$7-Assumptions!$D$7)/(Assumptions!$F$7-Assumptions!$D$7),Assumptions!$D$7+SQRT(D1474*(Assumptions!$F$7-Assumptions!$D$7)*(Assumptions!$E$7-Assumptions!$D$7)),Assumptions!$F$7-SQRT((1-D1474)*(Assumptions!$F$7-Assumptions!$D$7)*(Assumptions!$F$7-Assumptions!$E$7)))</f>
        <v>0.412660813133663</v>
      </c>
      <c r="G1474" s="19" t="n">
        <f aca="false">MIN(Assumptions!$D$24,MAX(Assumptions!$D$23,Assumptions!$D$8+Assumptions!$E$8*'Random Draws'!E1474))</f>
        <v>0.096749343885785</v>
      </c>
      <c r="H1474" s="19" t="n">
        <f aca="false">IF('Random Draws'!F1474&lt;(Assumptions!$E$9-Assumptions!$D$9)/(Assumptions!$F$9-Assumptions!$D$9),Assumptions!$D$9+SQRT('Random Draws'!F1474*(Assumptions!$F$9-Assumptions!$D$9)*(Assumptions!$E$9-Assumptions!$D$9)),Assumptions!$F$9-SQRT((1-'Random Draws'!F1474)*(Assumptions!$F$9-Assumptions!$D$9)*(Assumptions!$F$9-Assumptions!$E$9)))</f>
        <v>0.30908904474565</v>
      </c>
      <c r="I1474" s="19" t="n">
        <f aca="false">IF('Random Draws'!G1474&lt;(Assumptions!$E$10-Assumptions!$D$10)/(Assumptions!$F$10-Assumptions!$D$10),Assumptions!$D$10+SQRT('Random Draws'!G1474*(Assumptions!$F$10-Assumptions!$D$10)*(Assumptions!$E$10-Assumptions!$D$10)),Assumptions!$F$10-SQRT((1-'Random Draws'!G1474)*(Assumptions!$F$10-Assumptions!$D$10)*(Assumptions!$F$10-Assumptions!$E$10)))</f>
        <v>0.0167358172644732</v>
      </c>
      <c r="J1474" s="19" t="n">
        <f aca="false">IF('Random Draws'!H1474&lt;(Assumptions!$E$11-Assumptions!$D$11)/(Assumptions!$F$11-Assumptions!$D$11),Assumptions!$D$11+SQRT('Random Draws'!H1474*(Assumptions!$F$11-Assumptions!$D$11)*(Assumptions!$E$11-Assumptions!$D$11)),Assumptions!$F$11-SQRT((1-'Random Draws'!H1474)*(Assumptions!$F$11-Assumptions!$D$11)*(Assumptions!$F$11-Assumptions!$E$11)))</f>
        <v>0.208528645695211</v>
      </c>
      <c r="K1474" s="19" t="n">
        <f aca="false">MAX(G1474,I1474+Assumptions!$D$21)</f>
        <v>0.096749343885785</v>
      </c>
      <c r="L1474" s="28" t="n">
        <f aca="false">(F1474-Assumptions!$D$15)*(1-H1474)+Assumptions!$D$15-J1474</f>
        <v>0.116764806719939</v>
      </c>
      <c r="M1474" s="21" t="n">
        <f aca="false">Assumptions!$D$14*(1+E1474)^1*L1474-Assumptions!$D$14*(1+E1474)^0*E1474*Assumptions!$D$16</f>
        <v>18.2737360901695</v>
      </c>
      <c r="N1474" s="21" t="n">
        <f aca="false">Assumptions!$D$14*(1+E1474)^2*L1474-Assumptions!$D$14*(1+E1474)^1*E1474*Assumptions!$D$16</f>
        <v>20.2242081163882</v>
      </c>
      <c r="O1474" s="21" t="n">
        <f aca="false">Assumptions!$D$14*(1+E1474)^3*L1474-Assumptions!$D$14*(1+E1474)^2*E1474*Assumptions!$D$16</f>
        <v>22.3828664218817</v>
      </c>
      <c r="P1474" s="21" t="n">
        <f aca="false">Assumptions!$D$14*(1+E1474)^4*L1474-Assumptions!$D$14*(1+E1474)^3*E1474*Assumptions!$D$16</f>
        <v>24.7719320517588</v>
      </c>
      <c r="Q1474" s="21" t="n">
        <f aca="false">Assumptions!$D$14*(1+E1474)^5*L1474-Assumptions!$D$14*(1+E1474)^4*E1474*Assumptions!$D$16</f>
        <v>27.415997844541</v>
      </c>
      <c r="R1474" s="21" t="n">
        <f aca="false">M1474/(1+K1474)+N1474/(1+K1474)^2+O1474/(1+K1474)^3+P1474/(1+K1474)^4+Q1474/(1+K1474)^5</f>
        <v>84.8397232305395</v>
      </c>
      <c r="S1474" s="21" t="n">
        <f aca="false">Q1474*(1+I1474)/(K1474-I1474)</f>
        <v>348.376432731386</v>
      </c>
      <c r="T1474" s="21" t="n">
        <f aca="false">R1474+S1474/(1+K1474)^5</f>
        <v>304.378809068293</v>
      </c>
      <c r="U1474" s="8" t="n">
        <f aca="false">(T1474-Assumptions!$D$17)/Assumptions!$D$18</f>
        <v>4.77515236273174</v>
      </c>
    </row>
    <row r="1475" customFormat="false" ht="15" hidden="false" customHeight="false" outlineLevel="0" collapsed="false">
      <c r="B1475" s="2" t="n">
        <v>1470</v>
      </c>
      <c r="C1475" s="27" t="n">
        <f aca="false">NORMSDIST('Random Draws'!C1475)</f>
        <v>0.201183155753358</v>
      </c>
      <c r="D1475" s="27" t="n">
        <f aca="false">NORMSDIST(Assumptions!$D$22*'Random Draws'!C1475+SQRT(1-Assumptions!$D$22^2)*'Random Draws'!D1475)</f>
        <v>0.111959179320108</v>
      </c>
      <c r="E1475" s="19" t="n">
        <f aca="false">IF(C1475&lt;(Assumptions!$E$6-Assumptions!$D$6)/(Assumptions!$F$6-Assumptions!$D$6),Assumptions!$D$6+SQRT(C1475*(Assumptions!$F$6-Assumptions!$D$6)*(Assumptions!$E$6-Assumptions!$D$6)),Assumptions!$F$6-SQRT((1-C1475)*(Assumptions!$F$6-Assumptions!$D$6)*(Assumptions!$F$6-Assumptions!$E$6)))</f>
        <v>0.0717161753489728</v>
      </c>
      <c r="F1475" s="19" t="n">
        <f aca="false">IF(D1475&lt;(Assumptions!$E$7-Assumptions!$D$7)/(Assumptions!$F$7-Assumptions!$D$7),Assumptions!$D$7+SQRT(D1475*(Assumptions!$F$7-Assumptions!$D$7)*(Assumptions!$E$7-Assumptions!$D$7)),Assumptions!$F$7-SQRT((1-D1475)*(Assumptions!$F$7-Assumptions!$D$7)*(Assumptions!$F$7-Assumptions!$E$7)))</f>
        <v>0.385918238287365</v>
      </c>
      <c r="G1475" s="19" t="n">
        <f aca="false">MIN(Assumptions!$D$24,MAX(Assumptions!$D$23,Assumptions!$D$8+Assumptions!$E$8*'Random Draws'!E1475))</f>
        <v>0.089469839392095</v>
      </c>
      <c r="H1475" s="19" t="n">
        <f aca="false">IF('Random Draws'!F1475&lt;(Assumptions!$E$9-Assumptions!$D$9)/(Assumptions!$F$9-Assumptions!$D$9),Assumptions!$D$9+SQRT('Random Draws'!F1475*(Assumptions!$F$9-Assumptions!$D$9)*(Assumptions!$E$9-Assumptions!$D$9)),Assumptions!$F$9-SQRT((1-'Random Draws'!F1475)*(Assumptions!$F$9-Assumptions!$D$9)*(Assumptions!$F$9-Assumptions!$E$9)))</f>
        <v>0.260198864914212</v>
      </c>
      <c r="I1475" s="19" t="n">
        <f aca="false">IF('Random Draws'!G1475&lt;(Assumptions!$E$10-Assumptions!$D$10)/(Assumptions!$F$10-Assumptions!$D$10),Assumptions!$D$10+SQRT('Random Draws'!G1475*(Assumptions!$F$10-Assumptions!$D$10)*(Assumptions!$E$10-Assumptions!$D$10)),Assumptions!$F$10-SQRT((1-'Random Draws'!G1475)*(Assumptions!$F$10-Assumptions!$D$10)*(Assumptions!$F$10-Assumptions!$E$10)))</f>
        <v>0.0198971755974659</v>
      </c>
      <c r="J1475" s="19" t="n">
        <f aca="false">IF('Random Draws'!H1475&lt;(Assumptions!$E$11-Assumptions!$D$11)/(Assumptions!$F$11-Assumptions!$D$11),Assumptions!$D$11+SQRT('Random Draws'!H1475*(Assumptions!$F$11-Assumptions!$D$11)*(Assumptions!$E$11-Assumptions!$D$11)),Assumptions!$F$11-SQRT((1-'Random Draws'!H1475)*(Assumptions!$F$11-Assumptions!$D$11)*(Assumptions!$F$11-Assumptions!$E$11)))</f>
        <v>0.167947817442589</v>
      </c>
      <c r="K1475" s="19" t="n">
        <f aca="false">MAX(G1475,I1475+Assumptions!$D$21)</f>
        <v>0.089469839392095</v>
      </c>
      <c r="L1475" s="28" t="n">
        <f aca="false">(F1475-Assumptions!$D$15)*(1-H1475)+Assumptions!$D$15-J1475</f>
        <v>0.151380785731559</v>
      </c>
      <c r="M1475" s="21" t="n">
        <f aca="false">Assumptions!$D$14*(1+E1475)^1*L1475-Assumptions!$D$14*(1+E1475)^0*E1475*Assumptions!$D$16</f>
        <v>23.2124339595365</v>
      </c>
      <c r="N1475" s="21" t="n">
        <f aca="false">Assumptions!$D$14*(1+E1475)^2*L1475-Assumptions!$D$14*(1+E1475)^1*E1475*Assumptions!$D$16</f>
        <v>24.877140943655</v>
      </c>
      <c r="O1475" s="21" t="n">
        <f aca="false">Assumptions!$D$14*(1+E1475)^3*L1475-Assumptions!$D$14*(1+E1475)^2*E1475*Assumptions!$D$16</f>
        <v>26.6612343457513</v>
      </c>
      <c r="P1475" s="21" t="n">
        <f aca="false">Assumptions!$D$14*(1+E1475)^4*L1475-Assumptions!$D$14*(1+E1475)^3*E1475*Assumptions!$D$16</f>
        <v>28.5732761031113</v>
      </c>
      <c r="Q1475" s="21" t="n">
        <f aca="false">Assumptions!$D$14*(1+E1475)^5*L1475-Assumptions!$D$14*(1+E1475)^4*E1475*Assumptions!$D$16</f>
        <v>30.6224421824166</v>
      </c>
      <c r="R1475" s="21" t="n">
        <f aca="false">M1475/(1+K1475)+N1475/(1+K1475)^2+O1475/(1+K1475)^3+P1475/(1+K1475)^4+Q1475/(1+K1475)^5</f>
        <v>103.115000615858</v>
      </c>
      <c r="S1475" s="21" t="n">
        <f aca="false">Q1475*(1+I1475)/(K1475-I1475)</f>
        <v>448.908243386168</v>
      </c>
      <c r="T1475" s="21" t="n">
        <f aca="false">R1475+S1475/(1+K1475)^5</f>
        <v>395.585132707984</v>
      </c>
      <c r="U1475" s="8" t="n">
        <f aca="false">(T1475-Assumptions!$D$17)/Assumptions!$D$18</f>
        <v>8.42340530831937</v>
      </c>
    </row>
    <row r="1476" customFormat="false" ht="15" hidden="false" customHeight="false" outlineLevel="0" collapsed="false">
      <c r="B1476" s="2" t="n">
        <v>1471</v>
      </c>
      <c r="C1476" s="27" t="n">
        <f aca="false">NORMSDIST('Random Draws'!C1476)</f>
        <v>0.0558788912233848</v>
      </c>
      <c r="D1476" s="27" t="n">
        <f aca="false">NORMSDIST(Assumptions!$D$22*'Random Draws'!C1476+SQRT(1-Assumptions!$D$22^2)*'Random Draws'!D1476)</f>
        <v>0.486661707713948</v>
      </c>
      <c r="E1476" s="19" t="n">
        <f aca="false">IF(C1476&lt;(Assumptions!$E$6-Assumptions!$D$6)/(Assumptions!$F$6-Assumptions!$D$6),Assumptions!$D$6+SQRT(C1476*(Assumptions!$F$6-Assumptions!$D$6)*(Assumptions!$E$6-Assumptions!$D$6)),Assumptions!$F$6-SQRT((1-C1476)*(Assumptions!$F$6-Assumptions!$D$6)*(Assumptions!$F$6-Assumptions!$E$6)))</f>
        <v>0.056715096652934</v>
      </c>
      <c r="F1476" s="19" t="n">
        <f aca="false">IF(D1476&lt;(Assumptions!$E$7-Assumptions!$D$7)/(Assumptions!$F$7-Assumptions!$D$7),Assumptions!$D$7+SQRT(D1476*(Assumptions!$F$7-Assumptions!$D$7)*(Assumptions!$E$7-Assumptions!$D$7)),Assumptions!$F$7-SQRT((1-D1476)*(Assumptions!$F$7-Assumptions!$D$7)*(Assumptions!$F$7-Assumptions!$E$7)))</f>
        <v>0.414036749035112</v>
      </c>
      <c r="G1476" s="19" t="n">
        <f aca="false">MIN(Assumptions!$D$24,MAX(Assumptions!$D$23,Assumptions!$D$8+Assumptions!$E$8*'Random Draws'!E1476))</f>
        <v>0.073402784256172</v>
      </c>
      <c r="H1476" s="19" t="n">
        <f aca="false">IF('Random Draws'!F1476&lt;(Assumptions!$E$9-Assumptions!$D$9)/(Assumptions!$F$9-Assumptions!$D$9),Assumptions!$D$9+SQRT('Random Draws'!F1476*(Assumptions!$F$9-Assumptions!$D$9)*(Assumptions!$E$9-Assumptions!$D$9)),Assumptions!$F$9-SQRT((1-'Random Draws'!F1476)*(Assumptions!$F$9-Assumptions!$D$9)*(Assumptions!$F$9-Assumptions!$E$9)))</f>
        <v>0.269849459075408</v>
      </c>
      <c r="I1476" s="19" t="n">
        <f aca="false">IF('Random Draws'!G1476&lt;(Assumptions!$E$10-Assumptions!$D$10)/(Assumptions!$F$10-Assumptions!$D$10),Assumptions!$D$10+SQRT('Random Draws'!G1476*(Assumptions!$F$10-Assumptions!$D$10)*(Assumptions!$E$10-Assumptions!$D$10)),Assumptions!$F$10-SQRT((1-'Random Draws'!G1476)*(Assumptions!$F$10-Assumptions!$D$10)*(Assumptions!$F$10-Assumptions!$E$10)))</f>
        <v>0.0208790454266978</v>
      </c>
      <c r="J1476" s="19" t="n">
        <f aca="false">IF('Random Draws'!H1476&lt;(Assumptions!$E$11-Assumptions!$D$11)/(Assumptions!$F$11-Assumptions!$D$11),Assumptions!$D$11+SQRT('Random Draws'!H1476*(Assumptions!$F$11-Assumptions!$D$11)*(Assumptions!$E$11-Assumptions!$D$11)),Assumptions!$F$11-SQRT((1-'Random Draws'!H1476)*(Assumptions!$F$11-Assumptions!$D$11)*(Assumptions!$F$11-Assumptions!$E$11)))</f>
        <v>0.168667060079399</v>
      </c>
      <c r="K1476" s="19" t="n">
        <f aca="false">MAX(G1476,I1476+Assumptions!$D$21)</f>
        <v>0.073402784256172</v>
      </c>
      <c r="L1476" s="28" t="n">
        <f aca="false">(F1476-Assumptions!$D$15)*(1-H1476)+Assumptions!$D$15-J1476</f>
        <v>0.16872252587105</v>
      </c>
      <c r="M1476" s="21" t="n">
        <f aca="false">Assumptions!$D$14*(1+E1476)^1*L1476-Assumptions!$D$14*(1+E1476)^0*E1476*Assumptions!$D$16</f>
        <v>25.6055771633961</v>
      </c>
      <c r="N1476" s="21" t="n">
        <f aca="false">Assumptions!$D$14*(1+E1476)^2*L1476-Assumptions!$D$14*(1+E1476)^1*E1476*Assumptions!$D$16</f>
        <v>27.0577999470723</v>
      </c>
      <c r="O1476" s="21" t="n">
        <f aca="false">Assumptions!$D$14*(1+E1476)^3*L1476-Assumptions!$D$14*(1+E1476)^2*E1476*Assumptions!$D$16</f>
        <v>28.5923856862862</v>
      </c>
      <c r="P1476" s="21" t="n">
        <f aca="false">Assumptions!$D$14*(1+E1476)^4*L1476-Assumptions!$D$14*(1+E1476)^3*E1476*Assumptions!$D$16</f>
        <v>30.2140056040219</v>
      </c>
      <c r="Q1476" s="21" t="n">
        <f aca="false">Assumptions!$D$14*(1+E1476)^5*L1476-Assumptions!$D$14*(1+E1476)^4*E1476*Assumptions!$D$16</f>
        <v>31.9275958521263</v>
      </c>
      <c r="R1476" s="21" t="n">
        <f aca="false">M1476/(1+K1476)+N1476/(1+K1476)^2+O1476/(1+K1476)^3+P1476/(1+K1476)^4+Q1476/(1+K1476)^5</f>
        <v>115.621569885015</v>
      </c>
      <c r="S1476" s="21" t="n">
        <f aca="false">Q1476*(1+I1476)/(K1476-I1476)</f>
        <v>620.561565164084</v>
      </c>
      <c r="T1476" s="21" t="n">
        <f aca="false">R1476+S1476/(1+K1476)^5</f>
        <v>551.104650580949</v>
      </c>
      <c r="U1476" s="8" t="n">
        <f aca="false">(T1476-Assumptions!$D$17)/Assumptions!$D$18</f>
        <v>14.6441860232379</v>
      </c>
    </row>
    <row r="1477" customFormat="false" ht="15" hidden="false" customHeight="false" outlineLevel="0" collapsed="false">
      <c r="B1477" s="2" t="n">
        <v>1472</v>
      </c>
      <c r="C1477" s="27" t="n">
        <f aca="false">NORMSDIST('Random Draws'!C1477)</f>
        <v>0.25157010383523</v>
      </c>
      <c r="D1477" s="27" t="n">
        <f aca="false">NORMSDIST(Assumptions!$D$22*'Random Draws'!C1477+SQRT(1-Assumptions!$D$22^2)*'Random Draws'!D1477)</f>
        <v>0.545246719864848</v>
      </c>
      <c r="E1477" s="19" t="n">
        <f aca="false">IF(C1477&lt;(Assumptions!$E$6-Assumptions!$D$6)/(Assumptions!$F$6-Assumptions!$D$6),Assumptions!$D$6+SQRT(C1477*(Assumptions!$F$6-Assumptions!$D$6)*(Assumptions!$E$6-Assumptions!$D$6)),Assumptions!$F$6-SQRT((1-C1477)*(Assumptions!$F$6-Assumptions!$D$6)*(Assumptions!$F$6-Assumptions!$E$6)))</f>
        <v>0.0754661883936821</v>
      </c>
      <c r="F1477" s="19" t="n">
        <f aca="false">IF(D1477&lt;(Assumptions!$E$7-Assumptions!$D$7)/(Assumptions!$F$7-Assumptions!$D$7),Assumptions!$D$7+SQRT(D1477*(Assumptions!$F$7-Assumptions!$D$7)*(Assumptions!$E$7-Assumptions!$D$7)),Assumptions!$F$7-SQRT((1-D1477)*(Assumptions!$F$7-Assumptions!$D$7)*(Assumptions!$F$7-Assumptions!$E$7)))</f>
        <v>0.417196855850554</v>
      </c>
      <c r="G1477" s="19" t="n">
        <f aca="false">MIN(Assumptions!$D$24,MAX(Assumptions!$D$23,Assumptions!$D$8+Assumptions!$E$8*'Random Draws'!E1477))</f>
        <v>0.094106139541004</v>
      </c>
      <c r="H1477" s="19" t="n">
        <f aca="false">IF('Random Draws'!F1477&lt;(Assumptions!$E$9-Assumptions!$D$9)/(Assumptions!$F$9-Assumptions!$D$9),Assumptions!$D$9+SQRT('Random Draws'!F1477*(Assumptions!$F$9-Assumptions!$D$9)*(Assumptions!$E$9-Assumptions!$D$9)),Assumptions!$F$9-SQRT((1-'Random Draws'!F1477)*(Assumptions!$F$9-Assumptions!$D$9)*(Assumptions!$F$9-Assumptions!$E$9)))</f>
        <v>0.32594764564712</v>
      </c>
      <c r="I1477" s="19" t="n">
        <f aca="false">IF('Random Draws'!G1477&lt;(Assumptions!$E$10-Assumptions!$D$10)/(Assumptions!$F$10-Assumptions!$D$10),Assumptions!$D$10+SQRT('Random Draws'!G1477*(Assumptions!$F$10-Assumptions!$D$10)*(Assumptions!$E$10-Assumptions!$D$10)),Assumptions!$F$10-SQRT((1-'Random Draws'!G1477)*(Assumptions!$F$10-Assumptions!$D$10)*(Assumptions!$F$10-Assumptions!$E$10)))</f>
        <v>0.0208922093254785</v>
      </c>
      <c r="J1477" s="19" t="n">
        <f aca="false">IF('Random Draws'!H1477&lt;(Assumptions!$E$11-Assumptions!$D$11)/(Assumptions!$F$11-Assumptions!$D$11),Assumptions!$D$11+SQRT('Random Draws'!H1477*(Assumptions!$F$11-Assumptions!$D$11)*(Assumptions!$E$11-Assumptions!$D$11)),Assumptions!$F$11-SQRT((1-'Random Draws'!H1477)*(Assumptions!$F$11-Assumptions!$D$11)*(Assumptions!$F$11-Assumptions!$E$11)))</f>
        <v>0.160452711116475</v>
      </c>
      <c r="K1477" s="19" t="n">
        <f aca="false">MAX(G1477,I1477+Assumptions!$D$21)</f>
        <v>0.094106139541004</v>
      </c>
      <c r="L1477" s="28" t="n">
        <f aca="false">(F1477-Assumptions!$D$15)*(1-H1477)+Assumptions!$D$15-J1477</f>
        <v>0.163133005732336</v>
      </c>
      <c r="M1477" s="21" t="n">
        <f aca="false">Assumptions!$D$14*(1+E1477)^1*L1477-Assumptions!$D$14*(1+E1477)^0*E1477*Assumptions!$D$16</f>
        <v>25.1111067025307</v>
      </c>
      <c r="N1477" s="21" t="n">
        <f aca="false">Assumptions!$D$14*(1+E1477)^2*L1477-Assumptions!$D$14*(1+E1477)^1*E1477*Assumptions!$D$16</f>
        <v>27.0061462117177</v>
      </c>
      <c r="O1477" s="21" t="n">
        <f aca="false">Assumptions!$D$14*(1+E1477)^3*L1477-Assumptions!$D$14*(1+E1477)^2*E1477*Assumptions!$D$16</f>
        <v>29.0441971295185</v>
      </c>
      <c r="P1477" s="21" t="n">
        <f aca="false">Assumptions!$D$14*(1+E1477)^4*L1477-Assumptions!$D$14*(1+E1477)^3*E1477*Assumptions!$D$16</f>
        <v>31.236051981838</v>
      </c>
      <c r="Q1477" s="21" t="n">
        <f aca="false">Assumptions!$D$14*(1+E1477)^5*L1477-Assumptions!$D$14*(1+E1477)^4*E1477*Assumptions!$D$16</f>
        <v>33.5933177653742</v>
      </c>
      <c r="R1477" s="21" t="n">
        <f aca="false">M1477/(1+K1477)+N1477/(1+K1477)^2+O1477/(1+K1477)^3+P1477/(1+K1477)^4+Q1477/(1+K1477)^5</f>
        <v>110.91218006807</v>
      </c>
      <c r="S1477" s="21" t="n">
        <f aca="false">Q1477*(1+I1477)/(K1477-I1477)</f>
        <v>468.423922757711</v>
      </c>
      <c r="T1477" s="21" t="n">
        <f aca="false">R1477+S1477/(1+K1477)^5</f>
        <v>409.68548515175</v>
      </c>
      <c r="U1477" s="8" t="n">
        <f aca="false">(T1477-Assumptions!$D$17)/Assumptions!$D$18</f>
        <v>8.98741940606999</v>
      </c>
    </row>
    <row r="1478" customFormat="false" ht="15" hidden="false" customHeight="false" outlineLevel="0" collapsed="false">
      <c r="B1478" s="2" t="n">
        <v>1473</v>
      </c>
      <c r="C1478" s="27" t="n">
        <f aca="false">NORMSDIST('Random Draws'!C1478)</f>
        <v>0.957311538102759</v>
      </c>
      <c r="D1478" s="27" t="n">
        <f aca="false">NORMSDIST(Assumptions!$D$22*'Random Draws'!C1478+SQRT(1-Assumptions!$D$22^2)*'Random Draws'!D1478)</f>
        <v>0.658232355427322</v>
      </c>
      <c r="E1478" s="19" t="n">
        <f aca="false">IF(C1478&lt;(Assumptions!$E$6-Assumptions!$D$6)/(Assumptions!$F$6-Assumptions!$D$6),Assumptions!$D$6+SQRT(C1478*(Assumptions!$F$6-Assumptions!$D$6)*(Assumptions!$E$6-Assumptions!$D$6)),Assumptions!$F$6-SQRT((1-C1478)*(Assumptions!$F$6-Assumptions!$D$6)*(Assumptions!$F$6-Assumptions!$E$6)))</f>
        <v>0.125390335065916</v>
      </c>
      <c r="F1478" s="19" t="n">
        <f aca="false">IF(D1478&lt;(Assumptions!$E$7-Assumptions!$D$7)/(Assumptions!$F$7-Assumptions!$D$7),Assumptions!$D$7+SQRT(D1478*(Assumptions!$F$7-Assumptions!$D$7)*(Assumptions!$E$7-Assumptions!$D$7)),Assumptions!$F$7-SQRT((1-D1478)*(Assumptions!$F$7-Assumptions!$D$7)*(Assumptions!$F$7-Assumptions!$E$7)))</f>
        <v>0.423026082459513</v>
      </c>
      <c r="G1478" s="19" t="n">
        <f aca="false">MIN(Assumptions!$D$24,MAX(Assumptions!$D$23,Assumptions!$D$8+Assumptions!$E$8*'Random Draws'!E1478))</f>
        <v>0.100464527320737</v>
      </c>
      <c r="H1478" s="19" t="n">
        <f aca="false">IF('Random Draws'!F1478&lt;(Assumptions!$E$9-Assumptions!$D$9)/(Assumptions!$F$9-Assumptions!$D$9),Assumptions!$D$9+SQRT('Random Draws'!F1478*(Assumptions!$F$9-Assumptions!$D$9)*(Assumptions!$E$9-Assumptions!$D$9)),Assumptions!$F$9-SQRT((1-'Random Draws'!F1478)*(Assumptions!$F$9-Assumptions!$D$9)*(Assumptions!$F$9-Assumptions!$E$9)))</f>
        <v>0.26244152969551</v>
      </c>
      <c r="I1478" s="19" t="n">
        <f aca="false">IF('Random Draws'!G1478&lt;(Assumptions!$E$10-Assumptions!$D$10)/(Assumptions!$F$10-Assumptions!$D$10),Assumptions!$D$10+SQRT('Random Draws'!G1478*(Assumptions!$F$10-Assumptions!$D$10)*(Assumptions!$E$10-Assumptions!$D$10)),Assumptions!$F$10-SQRT((1-'Random Draws'!G1478)*(Assumptions!$F$10-Assumptions!$D$10)*(Assumptions!$F$10-Assumptions!$E$10)))</f>
        <v>0.0244675891209077</v>
      </c>
      <c r="J1478" s="19" t="n">
        <f aca="false">IF('Random Draws'!H1478&lt;(Assumptions!$E$11-Assumptions!$D$11)/(Assumptions!$F$11-Assumptions!$D$11),Assumptions!$D$11+SQRT('Random Draws'!H1478*(Assumptions!$F$11-Assumptions!$D$11)*(Assumptions!$E$11-Assumptions!$D$11)),Assumptions!$F$11-SQRT((1-'Random Draws'!H1478)*(Assumptions!$F$11-Assumptions!$D$11)*(Assumptions!$F$11-Assumptions!$E$11)))</f>
        <v>0.177505385044526</v>
      </c>
      <c r="K1478" s="19" t="n">
        <f aca="false">MAX(G1478,I1478+Assumptions!$D$21)</f>
        <v>0.100464527320737</v>
      </c>
      <c r="L1478" s="28" t="n">
        <f aca="false">(F1478-Assumptions!$D$15)*(1-H1478)+Assumptions!$D$15-J1478</f>
        <v>0.16861848409363</v>
      </c>
      <c r="M1478" s="21" t="n">
        <f aca="false">Assumptions!$D$14*(1+E1478)^1*L1478-Assumptions!$D$14*(1+E1478)^0*E1478*Assumptions!$D$16</f>
        <v>26.9699858277666</v>
      </c>
      <c r="N1478" s="21" t="n">
        <f aca="false">Assumptions!$D$14*(1+E1478)^2*L1478-Assumptions!$D$14*(1+E1478)^1*E1478*Assumptions!$D$16</f>
        <v>30.3517613874333</v>
      </c>
      <c r="O1478" s="21" t="n">
        <f aca="false">Assumptions!$D$14*(1+E1478)^3*L1478-Assumptions!$D$14*(1+E1478)^2*E1478*Assumptions!$D$16</f>
        <v>34.1575789176443</v>
      </c>
      <c r="P1478" s="21" t="n">
        <f aca="false">Assumptions!$D$14*(1+E1478)^4*L1478-Assumptions!$D$14*(1+E1478)^3*E1478*Assumptions!$D$16</f>
        <v>38.4406091831682</v>
      </c>
      <c r="Q1478" s="21" t="n">
        <f aca="false">Assumptions!$D$14*(1+E1478)^5*L1478-Assumptions!$D$14*(1+E1478)^4*E1478*Assumptions!$D$16</f>
        <v>43.2606900487836</v>
      </c>
      <c r="R1478" s="21" t="n">
        <f aca="false">M1478/(1+K1478)+N1478/(1+K1478)^2+O1478/(1+K1478)^3+P1478/(1+K1478)^4+Q1478/(1+K1478)^5</f>
        <v>128.217345442626</v>
      </c>
      <c r="S1478" s="21" t="n">
        <f aca="false">Q1478*(1+I1478)/(K1478-I1478)</f>
        <v>583.170531442327</v>
      </c>
      <c r="T1478" s="21" t="n">
        <f aca="false">R1478+S1478/(1+K1478)^5</f>
        <v>489.556754964599</v>
      </c>
      <c r="U1478" s="8" t="n">
        <f aca="false">(T1478-Assumptions!$D$17)/Assumptions!$D$18</f>
        <v>12.182270198584</v>
      </c>
    </row>
    <row r="1479" customFormat="false" ht="15" hidden="false" customHeight="false" outlineLevel="0" collapsed="false">
      <c r="B1479" s="2" t="n">
        <v>1474</v>
      </c>
      <c r="C1479" s="27" t="n">
        <f aca="false">NORMSDIST('Random Draws'!C1479)</f>
        <v>0.192892700788232</v>
      </c>
      <c r="D1479" s="27" t="n">
        <f aca="false">NORMSDIST(Assumptions!$D$22*'Random Draws'!C1479+SQRT(1-Assumptions!$D$22^2)*'Random Draws'!D1479)</f>
        <v>0.651662654092594</v>
      </c>
      <c r="E1479" s="19" t="n">
        <f aca="false">IF(C1479&lt;(Assumptions!$E$6-Assumptions!$D$6)/(Assumptions!$F$6-Assumptions!$D$6),Assumptions!$D$6+SQRT(C1479*(Assumptions!$F$6-Assumptions!$D$6)*(Assumptions!$E$6-Assumptions!$D$6)),Assumptions!$F$6-SQRT((1-C1479)*(Assumptions!$F$6-Assumptions!$D$6)*(Assumptions!$F$6-Assumptions!$E$6)))</f>
        <v>0.0710558127238873</v>
      </c>
      <c r="F1479" s="19" t="n">
        <f aca="false">IF(D1479&lt;(Assumptions!$E$7-Assumptions!$D$7)/(Assumptions!$F$7-Assumptions!$D$7),Assumptions!$D$7+SQRT(D1479*(Assumptions!$F$7-Assumptions!$D$7)*(Assumptions!$E$7-Assumptions!$D$7)),Assumptions!$F$7-SQRT((1-D1479)*(Assumptions!$F$7-Assumptions!$D$7)*(Assumptions!$F$7-Assumptions!$E$7)))</f>
        <v>0.422672404529228</v>
      </c>
      <c r="G1479" s="19" t="n">
        <f aca="false">MIN(Assumptions!$D$24,MAX(Assumptions!$D$23,Assumptions!$D$8+Assumptions!$E$8*'Random Draws'!E1479))</f>
        <v>0.090626090531193</v>
      </c>
      <c r="H1479" s="19" t="n">
        <f aca="false">IF('Random Draws'!F1479&lt;(Assumptions!$E$9-Assumptions!$D$9)/(Assumptions!$F$9-Assumptions!$D$9),Assumptions!$D$9+SQRT('Random Draws'!F1479*(Assumptions!$F$9-Assumptions!$D$9)*(Assumptions!$E$9-Assumptions!$D$9)),Assumptions!$F$9-SQRT((1-'Random Draws'!F1479)*(Assumptions!$F$9-Assumptions!$D$9)*(Assumptions!$F$9-Assumptions!$E$9)))</f>
        <v>0.250492775368795</v>
      </c>
      <c r="I1479" s="19" t="n">
        <f aca="false">IF('Random Draws'!G1479&lt;(Assumptions!$E$10-Assumptions!$D$10)/(Assumptions!$F$10-Assumptions!$D$10),Assumptions!$D$10+SQRT('Random Draws'!G1479*(Assumptions!$F$10-Assumptions!$D$10)*(Assumptions!$E$10-Assumptions!$D$10)),Assumptions!$F$10-SQRT((1-'Random Draws'!G1479)*(Assumptions!$F$10-Assumptions!$D$10)*(Assumptions!$F$10-Assumptions!$E$10)))</f>
        <v>0.0170089013141344</v>
      </c>
      <c r="J1479" s="19" t="n">
        <f aca="false">IF('Random Draws'!H1479&lt;(Assumptions!$E$11-Assumptions!$D$11)/(Assumptions!$F$11-Assumptions!$D$11),Assumptions!$D$11+SQRT('Random Draws'!H1479*(Assumptions!$F$11-Assumptions!$D$11)*(Assumptions!$E$11-Assumptions!$D$11)),Assumptions!$F$11-SQRT((1-'Random Draws'!H1479)*(Assumptions!$F$11-Assumptions!$D$11)*(Assumptions!$F$11-Assumptions!$E$11)))</f>
        <v>0.20101030203226</v>
      </c>
      <c r="K1479" s="19" t="n">
        <f aca="false">MAX(G1479,I1479+Assumptions!$D$21)</f>
        <v>0.090626090531193</v>
      </c>
      <c r="L1479" s="28" t="n">
        <f aca="false">(F1479-Assumptions!$D$15)*(1-H1479)+Assumptions!$D$15-J1479</f>
        <v>0.148349779612583</v>
      </c>
      <c r="M1479" s="21" t="n">
        <f aca="false">Assumptions!$D$14*(1+E1479)^1*L1479-Assumptions!$D$14*(1+E1479)^0*E1479*Assumptions!$D$16</f>
        <v>22.730086811354</v>
      </c>
      <c r="N1479" s="21" t="n">
        <f aca="false">Assumptions!$D$14*(1+E1479)^2*L1479-Assumptions!$D$14*(1+E1479)^1*E1479*Assumptions!$D$16</f>
        <v>24.3451916030192</v>
      </c>
      <c r="O1479" s="21" t="n">
        <f aca="false">Assumptions!$D$14*(1+E1479)^3*L1479-Assumptions!$D$14*(1+E1479)^2*E1479*Assumptions!$D$16</f>
        <v>26.0750589782905</v>
      </c>
      <c r="P1479" s="21" t="n">
        <f aca="false">Assumptions!$D$14*(1+E1479)^4*L1479-Assumptions!$D$14*(1+E1479)^3*E1479*Assumptions!$D$16</f>
        <v>27.9278434858162</v>
      </c>
      <c r="Q1479" s="21" t="n">
        <f aca="false">Assumptions!$D$14*(1+E1479)^5*L1479-Assumptions!$D$14*(1+E1479)^4*E1479*Assumptions!$D$16</f>
        <v>29.9122791023264</v>
      </c>
      <c r="R1479" s="21" t="n">
        <f aca="false">M1479/(1+K1479)+N1479/(1+K1479)^2+O1479/(1+K1479)^3+P1479/(1+K1479)^4+Q1479/(1+K1479)^5</f>
        <v>100.533322251511</v>
      </c>
      <c r="S1479" s="21" t="n">
        <f aca="false">Q1479*(1+I1479)/(K1479-I1479)</f>
        <v>413.233029258465</v>
      </c>
      <c r="T1479" s="21" t="n">
        <f aca="false">R1479+S1479/(1+K1479)^5</f>
        <v>368.336429945244</v>
      </c>
      <c r="U1479" s="8" t="n">
        <f aca="false">(T1479-Assumptions!$D$17)/Assumptions!$D$18</f>
        <v>7.33345719780976</v>
      </c>
    </row>
    <row r="1480" customFormat="false" ht="15" hidden="false" customHeight="false" outlineLevel="0" collapsed="false">
      <c r="B1480" s="2" t="n">
        <v>1475</v>
      </c>
      <c r="C1480" s="27" t="n">
        <f aca="false">NORMSDIST('Random Draws'!C1480)</f>
        <v>0.724572399217975</v>
      </c>
      <c r="D1480" s="27" t="n">
        <f aca="false">NORMSDIST(Assumptions!$D$22*'Random Draws'!C1480+SQRT(1-Assumptions!$D$22^2)*'Random Draws'!D1480)</f>
        <v>0.852315677467688</v>
      </c>
      <c r="E1480" s="19" t="n">
        <f aca="false">IF(C1480&lt;(Assumptions!$E$6-Assumptions!$D$6)/(Assumptions!$F$6-Assumptions!$D$6),Assumptions!$D$6+SQRT(C1480*(Assumptions!$F$6-Assumptions!$D$6)*(Assumptions!$E$6-Assumptions!$D$6)),Assumptions!$F$6-SQRT((1-C1480)*(Assumptions!$F$6-Assumptions!$D$6)*(Assumptions!$F$6-Assumptions!$E$6)))</f>
        <v>0.102890189923551</v>
      </c>
      <c r="F1480" s="19" t="n">
        <f aca="false">IF(D1480&lt;(Assumptions!$E$7-Assumptions!$D$7)/(Assumptions!$F$7-Assumptions!$D$7),Assumptions!$D$7+SQRT(D1480*(Assumptions!$F$7-Assumptions!$D$7)*(Assumptions!$E$7-Assumptions!$D$7)),Assumptions!$F$7-SQRT((1-D1480)*(Assumptions!$F$7-Assumptions!$D$7)*(Assumptions!$F$7-Assumptions!$E$7)))</f>
        <v>0.435694912258351</v>
      </c>
      <c r="G1480" s="19" t="n">
        <f aca="false">MIN(Assumptions!$D$24,MAX(Assumptions!$D$23,Assumptions!$D$8+Assumptions!$E$8*'Random Draws'!E1480))</f>
        <v>0.085216350922722</v>
      </c>
      <c r="H1480" s="19" t="n">
        <f aca="false">IF('Random Draws'!F1480&lt;(Assumptions!$E$9-Assumptions!$D$9)/(Assumptions!$F$9-Assumptions!$D$9),Assumptions!$D$9+SQRT('Random Draws'!F1480*(Assumptions!$F$9-Assumptions!$D$9)*(Assumptions!$E$9-Assumptions!$D$9)),Assumptions!$F$9-SQRT((1-'Random Draws'!F1480)*(Assumptions!$F$9-Assumptions!$D$9)*(Assumptions!$F$9-Assumptions!$E$9)))</f>
        <v>0.258744136578024</v>
      </c>
      <c r="I1480" s="19" t="n">
        <f aca="false">IF('Random Draws'!G1480&lt;(Assumptions!$E$10-Assumptions!$D$10)/(Assumptions!$F$10-Assumptions!$D$10),Assumptions!$D$10+SQRT('Random Draws'!G1480*(Assumptions!$F$10-Assumptions!$D$10)*(Assumptions!$E$10-Assumptions!$D$10)),Assumptions!$F$10-SQRT((1-'Random Draws'!G1480)*(Assumptions!$F$10-Assumptions!$D$10)*(Assumptions!$F$10-Assumptions!$E$10)))</f>
        <v>0.0162595660788468</v>
      </c>
      <c r="J1480" s="19" t="n">
        <f aca="false">IF('Random Draws'!H1480&lt;(Assumptions!$E$11-Assumptions!$D$11)/(Assumptions!$F$11-Assumptions!$D$11),Assumptions!$D$11+SQRT('Random Draws'!H1480*(Assumptions!$F$11-Assumptions!$D$11)*(Assumptions!$E$11-Assumptions!$D$11)),Assumptions!$F$11-SQRT((1-'Random Draws'!H1480)*(Assumptions!$F$11-Assumptions!$D$11)*(Assumptions!$F$11-Assumptions!$E$11)))</f>
        <v>0.206845009544815</v>
      </c>
      <c r="K1480" s="19" t="n">
        <f aca="false">MAX(G1480,I1480+Assumptions!$D$21)</f>
        <v>0.085216350922722</v>
      </c>
      <c r="L1480" s="28" t="n">
        <f aca="false">(F1480-Assumptions!$D$15)*(1-H1480)+Assumptions!$D$15-J1480</f>
        <v>0.149753136584954</v>
      </c>
      <c r="M1480" s="21" t="n">
        <f aca="false">Assumptions!$D$14*(1+E1480)^1*L1480-Assumptions!$D$14*(1+E1480)^0*E1480*Assumptions!$D$16</f>
        <v>23.5008111350576</v>
      </c>
      <c r="N1480" s="21" t="n">
        <f aca="false">Assumptions!$D$14*(1+E1480)^2*L1480-Assumptions!$D$14*(1+E1480)^1*E1480*Assumptions!$D$16</f>
        <v>25.9188140561011</v>
      </c>
      <c r="O1480" s="21" t="n">
        <f aca="false">Assumptions!$D$14*(1+E1480)^3*L1480-Assumptions!$D$14*(1+E1480)^2*E1480*Assumptions!$D$16</f>
        <v>28.5856057569266</v>
      </c>
      <c r="P1480" s="21" t="n">
        <f aca="false">Assumptions!$D$14*(1+E1480)^4*L1480-Assumptions!$D$14*(1+E1480)^3*E1480*Assumptions!$D$16</f>
        <v>31.5267841623365</v>
      </c>
      <c r="Q1480" s="21" t="n">
        <f aca="false">Assumptions!$D$14*(1+E1480)^5*L1480-Assumptions!$D$14*(1+E1480)^4*E1480*Assumptions!$D$16</f>
        <v>34.7705809724781</v>
      </c>
      <c r="R1480" s="21" t="n">
        <f aca="false">M1480/(1+K1480)+N1480/(1+K1480)^2+O1480/(1+K1480)^3+P1480/(1+K1480)^4+Q1480/(1+K1480)^5</f>
        <v>111.861787027973</v>
      </c>
      <c r="S1480" s="21" t="n">
        <f aca="false">Q1480*(1+I1480)/(K1480-I1480)</f>
        <v>512.435949724222</v>
      </c>
      <c r="T1480" s="21" t="n">
        <f aca="false">R1480+S1480/(1+K1480)^5</f>
        <v>452.315399457375</v>
      </c>
      <c r="U1480" s="8" t="n">
        <f aca="false">(T1480-Assumptions!$D$17)/Assumptions!$D$18</f>
        <v>10.692615978295</v>
      </c>
    </row>
    <row r="1481" customFormat="false" ht="15" hidden="false" customHeight="false" outlineLevel="0" collapsed="false">
      <c r="B1481" s="2" t="n">
        <v>1476</v>
      </c>
      <c r="C1481" s="27" t="n">
        <f aca="false">NORMSDIST('Random Draws'!C1481)</f>
        <v>0.826795114062658</v>
      </c>
      <c r="D1481" s="27" t="n">
        <f aca="false">NORMSDIST(Assumptions!$D$22*'Random Draws'!C1481+SQRT(1-Assumptions!$D$22^2)*'Random Draws'!D1481)</f>
        <v>0.320363568800315</v>
      </c>
      <c r="E1481" s="19" t="n">
        <f aca="false">IF(C1481&lt;(Assumptions!$E$6-Assumptions!$D$6)/(Assumptions!$F$6-Assumptions!$D$6),Assumptions!$D$6+SQRT(C1481*(Assumptions!$F$6-Assumptions!$D$6)*(Assumptions!$E$6-Assumptions!$D$6)),Assumptions!$F$6-SQRT((1-C1481)*(Assumptions!$F$6-Assumptions!$D$6)*(Assumptions!$F$6-Assumptions!$E$6)))</f>
        <v>0.110571706986529</v>
      </c>
      <c r="F1481" s="19" t="n">
        <f aca="false">IF(D1481&lt;(Assumptions!$E$7-Assumptions!$D$7)/(Assumptions!$F$7-Assumptions!$D$7),Assumptions!$D$7+SQRT(D1481*(Assumptions!$F$7-Assumptions!$D$7)*(Assumptions!$E$7-Assumptions!$D$7)),Assumptions!$F$7-SQRT((1-D1481)*(Assumptions!$F$7-Assumptions!$D$7)*(Assumptions!$F$7-Assumptions!$E$7)))</f>
        <v>0.403842689388334</v>
      </c>
      <c r="G1481" s="19" t="n">
        <f aca="false">MIN(Assumptions!$D$24,MAX(Assumptions!$D$23,Assumptions!$D$8+Assumptions!$E$8*'Random Draws'!E1481))</f>
        <v>0.106824058359653</v>
      </c>
      <c r="H1481" s="19" t="n">
        <f aca="false">IF('Random Draws'!F1481&lt;(Assumptions!$E$9-Assumptions!$D$9)/(Assumptions!$F$9-Assumptions!$D$9),Assumptions!$D$9+SQRT('Random Draws'!F1481*(Assumptions!$F$9-Assumptions!$D$9)*(Assumptions!$E$9-Assumptions!$D$9)),Assumptions!$F$9-SQRT((1-'Random Draws'!F1481)*(Assumptions!$F$9-Assumptions!$D$9)*(Assumptions!$F$9-Assumptions!$E$9)))</f>
        <v>0.280119209848745</v>
      </c>
      <c r="I1481" s="19" t="n">
        <f aca="false">IF('Random Draws'!G1481&lt;(Assumptions!$E$10-Assumptions!$D$10)/(Assumptions!$F$10-Assumptions!$D$10),Assumptions!$D$10+SQRT('Random Draws'!G1481*(Assumptions!$F$10-Assumptions!$D$10)*(Assumptions!$E$10-Assumptions!$D$10)),Assumptions!$F$10-SQRT((1-'Random Draws'!G1481)*(Assumptions!$F$10-Assumptions!$D$10)*(Assumptions!$F$10-Assumptions!$E$10)))</f>
        <v>0.0239041881331671</v>
      </c>
      <c r="J1481" s="19" t="n">
        <f aca="false">IF('Random Draws'!H1481&lt;(Assumptions!$E$11-Assumptions!$D$11)/(Assumptions!$F$11-Assumptions!$D$11),Assumptions!$D$11+SQRT('Random Draws'!H1481*(Assumptions!$F$11-Assumptions!$D$11)*(Assumptions!$E$11-Assumptions!$D$11)),Assumptions!$F$11-SQRT((1-'Random Draws'!H1481)*(Assumptions!$F$11-Assumptions!$D$11)*(Assumptions!$F$11-Assumptions!$E$11)))</f>
        <v>0.12805575526242</v>
      </c>
      <c r="K1481" s="19" t="n">
        <f aca="false">MAX(G1481,I1481+Assumptions!$D$21)</f>
        <v>0.106824058359653</v>
      </c>
      <c r="L1481" s="28" t="n">
        <f aca="false">(F1481-Assumptions!$D$15)*(1-H1481)+Assumptions!$D$15-J1481</f>
        <v>0.199078336351599</v>
      </c>
      <c r="M1481" s="21" t="n">
        <f aca="false">Assumptions!$D$14*(1+E1481)^1*L1481-Assumptions!$D$14*(1+E1481)^0*E1481*Assumptions!$D$16</f>
        <v>31.5771744093834</v>
      </c>
      <c r="N1481" s="21" t="n">
        <f aca="false">Assumptions!$D$14*(1+E1481)^2*L1481-Assumptions!$D$14*(1+E1481)^1*E1481*Assumptions!$D$16</f>
        <v>35.0687164856403</v>
      </c>
      <c r="O1481" s="21" t="n">
        <f aca="false">Assumptions!$D$14*(1+E1481)^3*L1481-Assumptions!$D$14*(1+E1481)^2*E1481*Assumptions!$D$16</f>
        <v>38.9463243292842</v>
      </c>
      <c r="P1481" s="21" t="n">
        <f aca="false">Assumptions!$D$14*(1+E1481)^4*L1481-Assumptions!$D$14*(1+E1481)^3*E1481*Assumptions!$D$16</f>
        <v>43.2526858912241</v>
      </c>
      <c r="Q1481" s="21" t="n">
        <f aca="false">Assumptions!$D$14*(1+E1481)^5*L1481-Assumptions!$D$14*(1+E1481)^4*E1481*Assumptions!$D$16</f>
        <v>48.0352092019689</v>
      </c>
      <c r="R1481" s="21" t="n">
        <f aca="false">M1481/(1+K1481)+N1481/(1+K1481)^2+O1481/(1+K1481)^3+P1481/(1+K1481)^4+Q1481/(1+K1481)^5</f>
        <v>143.616940626124</v>
      </c>
      <c r="S1481" s="21" t="n">
        <f aca="false">Q1481*(1+I1481)/(K1481-I1481)</f>
        <v>593.144342187343</v>
      </c>
      <c r="T1481" s="21" t="n">
        <f aca="false">R1481+S1481/(1+K1481)^5</f>
        <v>500.698513702072</v>
      </c>
      <c r="U1481" s="8" t="n">
        <f aca="false">(T1481-Assumptions!$D$17)/Assumptions!$D$18</f>
        <v>12.6279405480829</v>
      </c>
    </row>
    <row r="1482" customFormat="false" ht="15" hidden="false" customHeight="false" outlineLevel="0" collapsed="false">
      <c r="B1482" s="2" t="n">
        <v>1477</v>
      </c>
      <c r="C1482" s="27" t="n">
        <f aca="false">NORMSDIST('Random Draws'!C1482)</f>
        <v>0.703978591520829</v>
      </c>
      <c r="D1482" s="27" t="n">
        <f aca="false">NORMSDIST(Assumptions!$D$22*'Random Draws'!C1482+SQRT(1-Assumptions!$D$22^2)*'Random Draws'!D1482)</f>
        <v>0.72073879021272</v>
      </c>
      <c r="E1482" s="19" t="n">
        <f aca="false">IF(C1482&lt;(Assumptions!$E$6-Assumptions!$D$6)/(Assumptions!$F$6-Assumptions!$D$6),Assumptions!$D$6+SQRT(C1482*(Assumptions!$F$6-Assumptions!$D$6)*(Assumptions!$E$6-Assumptions!$D$6)),Assumptions!$F$6-SQRT((1-C1482)*(Assumptions!$F$6-Assumptions!$D$6)*(Assumptions!$F$6-Assumptions!$E$6)))</f>
        <v>0.101527840684518</v>
      </c>
      <c r="F1482" s="19" t="n">
        <f aca="false">IF(D1482&lt;(Assumptions!$E$7-Assumptions!$D$7)/(Assumptions!$F$7-Assumptions!$D$7),Assumptions!$D$7+SQRT(D1482*(Assumptions!$F$7-Assumptions!$D$7)*(Assumptions!$E$7-Assumptions!$D$7)),Assumptions!$F$7-SQRT((1-D1482)*(Assumptions!$F$7-Assumptions!$D$7)*(Assumptions!$F$7-Assumptions!$E$7)))</f>
        <v>0.426577779260661</v>
      </c>
      <c r="G1482" s="19" t="n">
        <f aca="false">MIN(Assumptions!$D$24,MAX(Assumptions!$D$23,Assumptions!$D$8+Assumptions!$E$8*'Random Draws'!E1482))</f>
        <v>0.093206891507254</v>
      </c>
      <c r="H1482" s="19" t="n">
        <f aca="false">IF('Random Draws'!F1482&lt;(Assumptions!$E$9-Assumptions!$D$9)/(Assumptions!$F$9-Assumptions!$D$9),Assumptions!$D$9+SQRT('Random Draws'!F1482*(Assumptions!$F$9-Assumptions!$D$9)*(Assumptions!$E$9-Assumptions!$D$9)),Assumptions!$F$9-SQRT((1-'Random Draws'!F1482)*(Assumptions!$F$9-Assumptions!$D$9)*(Assumptions!$F$9-Assumptions!$E$9)))</f>
        <v>0.293932793269216</v>
      </c>
      <c r="I1482" s="19" t="n">
        <f aca="false">IF('Random Draws'!G1482&lt;(Assumptions!$E$10-Assumptions!$D$10)/(Assumptions!$F$10-Assumptions!$D$10),Assumptions!$D$10+SQRT('Random Draws'!G1482*(Assumptions!$F$10-Assumptions!$D$10)*(Assumptions!$E$10-Assumptions!$D$10)),Assumptions!$F$10-SQRT((1-'Random Draws'!G1482)*(Assumptions!$F$10-Assumptions!$D$10)*(Assumptions!$F$10-Assumptions!$E$10)))</f>
        <v>0.0121337562213559</v>
      </c>
      <c r="J1482" s="19" t="n">
        <f aca="false">IF('Random Draws'!H1482&lt;(Assumptions!$E$11-Assumptions!$D$11)/(Assumptions!$F$11-Assumptions!$D$11),Assumptions!$D$11+SQRT('Random Draws'!H1482*(Assumptions!$F$11-Assumptions!$D$11)*(Assumptions!$E$11-Assumptions!$D$11)),Assumptions!$F$11-SQRT((1-'Random Draws'!H1482)*(Assumptions!$F$11-Assumptions!$D$11)*(Assumptions!$F$11-Assumptions!$E$11)))</f>
        <v>0.138738814883444</v>
      </c>
      <c r="K1482" s="19" t="n">
        <f aca="false">MAX(G1482,I1482+Assumptions!$D$21)</f>
        <v>0.093206891507254</v>
      </c>
      <c r="L1482" s="28" t="n">
        <f aca="false">(F1482-Assumptions!$D$15)*(1-H1482)+Assumptions!$D$15-J1482</f>
        <v>0.200665029297549</v>
      </c>
      <c r="M1482" s="21" t="n">
        <f aca="false">Assumptions!$D$14*(1+E1482)^1*L1482-Assumptions!$D$14*(1+E1482)^0*E1482*Assumptions!$D$16</f>
        <v>31.608880774361</v>
      </c>
      <c r="N1482" s="21" t="n">
        <f aca="false">Assumptions!$D$14*(1+E1482)^2*L1482-Assumptions!$D$14*(1+E1482)^1*E1482*Assumptions!$D$16</f>
        <v>34.8180621858362</v>
      </c>
      <c r="O1482" s="21" t="n">
        <f aca="false">Assumptions!$D$14*(1+E1482)^3*L1482-Assumptions!$D$14*(1+E1482)^2*E1482*Assumptions!$D$16</f>
        <v>38.3530648563834</v>
      </c>
      <c r="P1482" s="21" t="n">
        <f aca="false">Assumptions!$D$14*(1+E1482)^4*L1482-Assumptions!$D$14*(1+E1482)^3*E1482*Assumptions!$D$16</f>
        <v>42.2469687148853</v>
      </c>
      <c r="Q1482" s="21" t="n">
        <f aca="false">Assumptions!$D$14*(1+E1482)^5*L1482-Assumptions!$D$14*(1+E1482)^4*E1482*Assumptions!$D$16</f>
        <v>46.536212223974</v>
      </c>
      <c r="R1482" s="21" t="n">
        <f aca="false">M1482/(1+K1482)+N1482/(1+K1482)^2+O1482/(1+K1482)^3+P1482/(1+K1482)^4+Q1482/(1+K1482)^5</f>
        <v>146.78712593795</v>
      </c>
      <c r="S1482" s="21" t="n">
        <f aca="false">Q1482*(1+I1482)/(K1482-I1482)</f>
        <v>580.967679521304</v>
      </c>
      <c r="T1482" s="21" t="n">
        <f aca="false">R1482+S1482/(1+K1482)^5</f>
        <v>518.870417444713</v>
      </c>
      <c r="U1482" s="8" t="n">
        <f aca="false">(T1482-Assumptions!$D$17)/Assumptions!$D$18</f>
        <v>13.3548166977885</v>
      </c>
    </row>
    <row r="1483" customFormat="false" ht="15" hidden="false" customHeight="false" outlineLevel="0" collapsed="false">
      <c r="B1483" s="2" t="n">
        <v>1478</v>
      </c>
      <c r="C1483" s="27" t="n">
        <f aca="false">NORMSDIST('Random Draws'!C1483)</f>
        <v>0.890794285203081</v>
      </c>
      <c r="D1483" s="27" t="n">
        <f aca="false">NORMSDIST(Assumptions!$D$22*'Random Draws'!C1483+SQRT(1-Assumptions!$D$22^2)*'Random Draws'!D1483)</f>
        <v>0.652646210818989</v>
      </c>
      <c r="E1483" s="19" t="n">
        <f aca="false">IF(C1483&lt;(Assumptions!$E$6-Assumptions!$D$6)/(Assumptions!$F$6-Assumptions!$D$6),Assumptions!$D$6+SQRT(C1483*(Assumptions!$F$6-Assumptions!$D$6)*(Assumptions!$E$6-Assumptions!$D$6)),Assumptions!$F$6-SQRT((1-C1483)*(Assumptions!$F$6-Assumptions!$D$6)*(Assumptions!$F$6-Assumptions!$E$6)))</f>
        <v>0.116632745690077</v>
      </c>
      <c r="F1483" s="19" t="n">
        <f aca="false">IF(D1483&lt;(Assumptions!$E$7-Assumptions!$D$7)/(Assumptions!$F$7-Assumptions!$D$7),Assumptions!$D$7+SQRT(D1483*(Assumptions!$F$7-Assumptions!$D$7)*(Assumptions!$E$7-Assumptions!$D$7)),Assumptions!$F$7-SQRT((1-D1483)*(Assumptions!$F$7-Assumptions!$D$7)*(Assumptions!$F$7-Assumptions!$E$7)))</f>
        <v>0.422725140419794</v>
      </c>
      <c r="G1483" s="19" t="n">
        <f aca="false">MIN(Assumptions!$D$24,MAX(Assumptions!$D$23,Assumptions!$D$8+Assumptions!$E$8*'Random Draws'!E1483))</f>
        <v>0.088710440478371</v>
      </c>
      <c r="H1483" s="19" t="n">
        <f aca="false">IF('Random Draws'!F1483&lt;(Assumptions!$E$9-Assumptions!$D$9)/(Assumptions!$F$9-Assumptions!$D$9),Assumptions!$D$9+SQRT('Random Draws'!F1483*(Assumptions!$F$9-Assumptions!$D$9)*(Assumptions!$E$9-Assumptions!$D$9)),Assumptions!$F$9-SQRT((1-'Random Draws'!F1483)*(Assumptions!$F$9-Assumptions!$D$9)*(Assumptions!$F$9-Assumptions!$E$9)))</f>
        <v>0.275113637044097</v>
      </c>
      <c r="I1483" s="19" t="n">
        <f aca="false">IF('Random Draws'!G1483&lt;(Assumptions!$E$10-Assumptions!$D$10)/(Assumptions!$F$10-Assumptions!$D$10),Assumptions!$D$10+SQRT('Random Draws'!G1483*(Assumptions!$F$10-Assumptions!$D$10)*(Assumptions!$E$10-Assumptions!$D$10)),Assumptions!$F$10-SQRT((1-'Random Draws'!G1483)*(Assumptions!$F$10-Assumptions!$D$10)*(Assumptions!$F$10-Assumptions!$E$10)))</f>
        <v>0.0246635720301385</v>
      </c>
      <c r="J1483" s="19" t="n">
        <f aca="false">IF('Random Draws'!H1483&lt;(Assumptions!$E$11-Assumptions!$D$11)/(Assumptions!$F$11-Assumptions!$D$11),Assumptions!$D$11+SQRT('Random Draws'!H1483*(Assumptions!$F$11-Assumptions!$D$11)*(Assumptions!$E$11-Assumptions!$D$11)),Assumptions!$F$11-SQRT((1-'Random Draws'!H1483)*(Assumptions!$F$11-Assumptions!$D$11)*(Assumptions!$F$11-Assumptions!$E$11)))</f>
        <v>0.175555506754357</v>
      </c>
      <c r="K1483" s="19" t="n">
        <f aca="false">MAX(G1483,I1483+Assumptions!$D$21)</f>
        <v>0.088710440478371</v>
      </c>
      <c r="L1483" s="28" t="n">
        <f aca="false">(F1483-Assumptions!$D$15)*(1-H1483)+Assumptions!$D$15-J1483</f>
        <v>0.166636955630304</v>
      </c>
      <c r="M1483" s="21" t="n">
        <f aca="false">Assumptions!$D$14*(1+E1483)^1*L1483-Assumptions!$D$14*(1+E1483)^0*E1483*Assumptions!$D$16</f>
        <v>26.4731283445889</v>
      </c>
      <c r="N1483" s="21" t="n">
        <f aca="false">Assumptions!$D$14*(1+E1483)^2*L1483-Assumptions!$D$14*(1+E1483)^1*E1483*Assumptions!$D$16</f>
        <v>29.5607619904241</v>
      </c>
      <c r="O1483" s="21" t="n">
        <f aca="false">Assumptions!$D$14*(1+E1483)^3*L1483-Assumptions!$D$14*(1+E1483)^2*E1483*Assumptions!$D$16</f>
        <v>33.0085148260581</v>
      </c>
      <c r="P1483" s="21" t="n">
        <f aca="false">Assumptions!$D$14*(1+E1483)^4*L1483-Assumptions!$D$14*(1+E1483)^3*E1483*Assumptions!$D$16</f>
        <v>36.8583885413729</v>
      </c>
      <c r="Q1483" s="21" t="n">
        <f aca="false">Assumptions!$D$14*(1+E1483)^5*L1483-Assumptions!$D$14*(1+E1483)^4*E1483*Assumptions!$D$16</f>
        <v>41.1572835986649</v>
      </c>
      <c r="R1483" s="21" t="n">
        <f aca="false">M1483/(1+K1483)+N1483/(1+K1483)^2+O1483/(1+K1483)^3+P1483/(1+K1483)^4+Q1483/(1+K1483)^5</f>
        <v>127.978582863414</v>
      </c>
      <c r="S1483" s="21" t="n">
        <f aca="false">Q1483*(1+I1483)/(K1483-I1483)</f>
        <v>658.461065295524</v>
      </c>
      <c r="T1483" s="21" t="n">
        <f aca="false">R1483+S1483/(1+K1483)^5</f>
        <v>558.473632412249</v>
      </c>
      <c r="U1483" s="8" t="n">
        <f aca="false">(T1483-Assumptions!$D$17)/Assumptions!$D$18</f>
        <v>14.93894529649</v>
      </c>
    </row>
    <row r="1484" customFormat="false" ht="15" hidden="false" customHeight="false" outlineLevel="0" collapsed="false">
      <c r="B1484" s="2" t="n">
        <v>1479</v>
      </c>
      <c r="C1484" s="27" t="n">
        <f aca="false">NORMSDIST('Random Draws'!C1484)</f>
        <v>0.227903895397998</v>
      </c>
      <c r="D1484" s="27" t="n">
        <f aca="false">NORMSDIST(Assumptions!$D$22*'Random Draws'!C1484+SQRT(1-Assumptions!$D$22^2)*'Random Draws'!D1484)</f>
        <v>0.797403135024861</v>
      </c>
      <c r="E1484" s="19" t="n">
        <f aca="false">IF(C1484&lt;(Assumptions!$E$6-Assumptions!$D$6)/(Assumptions!$F$6-Assumptions!$D$6),Assumptions!$D$6+SQRT(C1484*(Assumptions!$F$6-Assumptions!$D$6)*(Assumptions!$E$6-Assumptions!$D$6)),Assumptions!$F$6-SQRT((1-C1484)*(Assumptions!$F$6-Assumptions!$D$6)*(Assumptions!$F$6-Assumptions!$E$6)))</f>
        <v>0.0737567693506057</v>
      </c>
      <c r="F1484" s="19" t="n">
        <f aca="false">IF(D1484&lt;(Assumptions!$E$7-Assumptions!$D$7)/(Assumptions!$F$7-Assumptions!$D$7),Assumptions!$D$7+SQRT(D1484*(Assumptions!$F$7-Assumptions!$D$7)*(Assumptions!$E$7-Assumptions!$D$7)),Assumptions!$F$7-SQRT((1-D1484)*(Assumptions!$F$7-Assumptions!$D$7)*(Assumptions!$F$7-Assumptions!$E$7)))</f>
        <v>0.431532694895713</v>
      </c>
      <c r="G1484" s="19" t="n">
        <f aca="false">MIN(Assumptions!$D$24,MAX(Assumptions!$D$23,Assumptions!$D$8+Assumptions!$E$8*'Random Draws'!E1484))</f>
        <v>0.091409395840705</v>
      </c>
      <c r="H1484" s="19" t="n">
        <f aca="false">IF('Random Draws'!F1484&lt;(Assumptions!$E$9-Assumptions!$D$9)/(Assumptions!$F$9-Assumptions!$D$9),Assumptions!$D$9+SQRT('Random Draws'!F1484*(Assumptions!$F$9-Assumptions!$D$9)*(Assumptions!$E$9-Assumptions!$D$9)),Assumptions!$F$9-SQRT((1-'Random Draws'!F1484)*(Assumptions!$F$9-Assumptions!$D$9)*(Assumptions!$F$9-Assumptions!$E$9)))</f>
        <v>0.312021297196252</v>
      </c>
      <c r="I1484" s="19" t="n">
        <f aca="false">IF('Random Draws'!G1484&lt;(Assumptions!$E$10-Assumptions!$D$10)/(Assumptions!$F$10-Assumptions!$D$10),Assumptions!$D$10+SQRT('Random Draws'!G1484*(Assumptions!$F$10-Assumptions!$D$10)*(Assumptions!$E$10-Assumptions!$D$10)),Assumptions!$F$10-SQRT((1-'Random Draws'!G1484)*(Assumptions!$F$10-Assumptions!$D$10)*(Assumptions!$F$10-Assumptions!$E$10)))</f>
        <v>0.0187097611761632</v>
      </c>
      <c r="J1484" s="19" t="n">
        <f aca="false">IF('Random Draws'!H1484&lt;(Assumptions!$E$11-Assumptions!$D$11)/(Assumptions!$F$11-Assumptions!$D$11),Assumptions!$D$11+SQRT('Random Draws'!H1484*(Assumptions!$F$11-Assumptions!$D$11)*(Assumptions!$E$11-Assumptions!$D$11)),Assumptions!$F$11-SQRT((1-'Random Draws'!H1484)*(Assumptions!$F$11-Assumptions!$D$11)*(Assumptions!$F$11-Assumptions!$E$11)))</f>
        <v>0.132381330141952</v>
      </c>
      <c r="K1484" s="19" t="n">
        <f aca="false">MAX(G1484,I1484+Assumptions!$D$21)</f>
        <v>0.091409395840705</v>
      </c>
      <c r="L1484" s="28" t="n">
        <f aca="false">(F1484-Assumptions!$D$15)*(1-H1484)+Assumptions!$D$15-J1484</f>
        <v>0.205066742145319</v>
      </c>
      <c r="M1484" s="21" t="n">
        <f aca="false">Assumptions!$D$14*(1+E1484)^1*L1484-Assumptions!$D$14*(1+E1484)^0*E1484*Assumptions!$D$16</f>
        <v>31.6069694226706</v>
      </c>
      <c r="N1484" s="21" t="n">
        <f aca="false">Assumptions!$D$14*(1+E1484)^2*L1484-Assumptions!$D$14*(1+E1484)^1*E1484*Assumptions!$D$16</f>
        <v>33.9381973762501</v>
      </c>
      <c r="O1484" s="21" t="n">
        <f aca="false">Assumptions!$D$14*(1+E1484)^3*L1484-Assumptions!$D$14*(1+E1484)^2*E1484*Assumptions!$D$16</f>
        <v>36.4413691723056</v>
      </c>
      <c r="P1484" s="21" t="n">
        <f aca="false">Assumptions!$D$14*(1+E1484)^4*L1484-Assumptions!$D$14*(1+E1484)^3*E1484*Assumptions!$D$16</f>
        <v>39.1291668331676</v>
      </c>
      <c r="Q1484" s="21" t="n">
        <f aca="false">Assumptions!$D$14*(1+E1484)^5*L1484-Assumptions!$D$14*(1+E1484)^4*E1484*Assumptions!$D$16</f>
        <v>42.0152077661629</v>
      </c>
      <c r="R1484" s="21" t="n">
        <f aca="false">M1484/(1+K1484)+N1484/(1+K1484)^2+O1484/(1+K1484)^3+P1484/(1+K1484)^4+Q1484/(1+K1484)^5</f>
        <v>140.190019744794</v>
      </c>
      <c r="S1484" s="21" t="n">
        <f aca="false">Q1484*(1+I1484)/(K1484-I1484)</f>
        <v>588.741641780359</v>
      </c>
      <c r="T1484" s="21" t="n">
        <f aca="false">R1484+S1484/(1+K1484)^5</f>
        <v>520.367434657347</v>
      </c>
      <c r="U1484" s="8" t="n">
        <f aca="false">(T1484-Assumptions!$D$17)/Assumptions!$D$18</f>
        <v>13.4146973862939</v>
      </c>
    </row>
    <row r="1485" customFormat="false" ht="15" hidden="false" customHeight="false" outlineLevel="0" collapsed="false">
      <c r="B1485" s="2" t="n">
        <v>1480</v>
      </c>
      <c r="C1485" s="27" t="n">
        <f aca="false">NORMSDIST('Random Draws'!C1485)</f>
        <v>0.205222254719973</v>
      </c>
      <c r="D1485" s="27" t="n">
        <f aca="false">NORMSDIST(Assumptions!$D$22*'Random Draws'!C1485+SQRT(1-Assumptions!$D$22^2)*'Random Draws'!D1485)</f>
        <v>0.238574982274966</v>
      </c>
      <c r="E1485" s="19" t="n">
        <f aca="false">IF(C1485&lt;(Assumptions!$E$6-Assumptions!$D$6)/(Assumptions!$F$6-Assumptions!$D$6),Assumptions!$D$6+SQRT(C1485*(Assumptions!$F$6-Assumptions!$D$6)*(Assumptions!$E$6-Assumptions!$D$6)),Assumptions!$F$6-SQRT((1-C1485)*(Assumptions!$F$6-Assumptions!$D$6)*(Assumptions!$F$6-Assumptions!$E$6)))</f>
        <v>0.0720329716635823</v>
      </c>
      <c r="F1485" s="19" t="n">
        <f aca="false">IF(D1485&lt;(Assumptions!$E$7-Assumptions!$D$7)/(Assumptions!$F$7-Assumptions!$D$7),Assumptions!$D$7+SQRT(D1485*(Assumptions!$F$7-Assumptions!$D$7)*(Assumptions!$E$7-Assumptions!$D$7)),Assumptions!$F$7-SQRT((1-D1485)*(Assumptions!$F$7-Assumptions!$D$7)*(Assumptions!$F$7-Assumptions!$E$7)))</f>
        <v>0.397834506652655</v>
      </c>
      <c r="G1485" s="19" t="n">
        <f aca="false">MIN(Assumptions!$D$24,MAX(Assumptions!$D$23,Assumptions!$D$8+Assumptions!$E$8*'Random Draws'!E1485))</f>
        <v>0.082860809780405</v>
      </c>
      <c r="H1485" s="19" t="n">
        <f aca="false">IF('Random Draws'!F1485&lt;(Assumptions!$E$9-Assumptions!$D$9)/(Assumptions!$F$9-Assumptions!$D$9),Assumptions!$D$9+SQRT('Random Draws'!F1485*(Assumptions!$F$9-Assumptions!$D$9)*(Assumptions!$E$9-Assumptions!$D$9)),Assumptions!$F$9-SQRT((1-'Random Draws'!F1485)*(Assumptions!$F$9-Assumptions!$D$9)*(Assumptions!$F$9-Assumptions!$E$9)))</f>
        <v>0.279249804407851</v>
      </c>
      <c r="I1485" s="19" t="n">
        <f aca="false">IF('Random Draws'!G1485&lt;(Assumptions!$E$10-Assumptions!$D$10)/(Assumptions!$F$10-Assumptions!$D$10),Assumptions!$D$10+SQRT('Random Draws'!G1485*(Assumptions!$F$10-Assumptions!$D$10)*(Assumptions!$E$10-Assumptions!$D$10)),Assumptions!$F$10-SQRT((1-'Random Draws'!G1485)*(Assumptions!$F$10-Assumptions!$D$10)*(Assumptions!$F$10-Assumptions!$E$10)))</f>
        <v>0.0196010492220499</v>
      </c>
      <c r="J1485" s="19" t="n">
        <f aca="false">IF('Random Draws'!H1485&lt;(Assumptions!$E$11-Assumptions!$D$11)/(Assumptions!$F$11-Assumptions!$D$11),Assumptions!$D$11+SQRT('Random Draws'!H1485*(Assumptions!$F$11-Assumptions!$D$11)*(Assumptions!$E$11-Assumptions!$D$11)),Assumptions!$F$11-SQRT((1-'Random Draws'!H1485)*(Assumptions!$F$11-Assumptions!$D$11)*(Assumptions!$F$11-Assumptions!$E$11)))</f>
        <v>0.159746406685385</v>
      </c>
      <c r="K1485" s="19" t="n">
        <f aca="false">MAX(G1485,I1485+Assumptions!$D$21)</f>
        <v>0.082860809780405</v>
      </c>
      <c r="L1485" s="28" t="n">
        <f aca="false">(F1485-Assumptions!$D$15)*(1-H1485)+Assumptions!$D$15-J1485</f>
        <v>0.163295366370843</v>
      </c>
      <c r="M1485" s="21" t="n">
        <f aca="false">Assumptions!$D$14*(1+E1485)^1*L1485-Assumptions!$D$14*(1+E1485)^0*E1485*Assumptions!$D$16</f>
        <v>25.0700690193305</v>
      </c>
      <c r="N1485" s="21" t="n">
        <f aca="false">Assumptions!$D$14*(1+E1485)^2*L1485-Assumptions!$D$14*(1+E1485)^1*E1485*Assumptions!$D$16</f>
        <v>26.875940590604</v>
      </c>
      <c r="O1485" s="21" t="n">
        <f aca="false">Assumptions!$D$14*(1+E1485)^3*L1485-Assumptions!$D$14*(1+E1485)^2*E1485*Assumptions!$D$16</f>
        <v>28.8118944575991</v>
      </c>
      <c r="P1485" s="21" t="n">
        <f aca="false">Assumptions!$D$14*(1+E1485)^4*L1485-Assumptions!$D$14*(1+E1485)^3*E1485*Assumptions!$D$16</f>
        <v>30.8873008346375</v>
      </c>
      <c r="Q1485" s="21" t="n">
        <f aca="false">Assumptions!$D$14*(1+E1485)^5*L1485-Assumptions!$D$14*(1+E1485)^4*E1485*Assumptions!$D$16</f>
        <v>33.1122049004234</v>
      </c>
      <c r="R1485" s="21" t="n">
        <f aca="false">M1485/(1+K1485)+N1485/(1+K1485)^2+O1485/(1+K1485)^3+P1485/(1+K1485)^4+Q1485/(1+K1485)^5</f>
        <v>113.466529381759</v>
      </c>
      <c r="S1485" s="21" t="n">
        <f aca="false">Q1485*(1+I1485)/(K1485-I1485)</f>
        <v>533.692169564625</v>
      </c>
      <c r="T1485" s="21" t="n">
        <f aca="false">R1485+S1485/(1+K1485)^5</f>
        <v>471.915757383146</v>
      </c>
      <c r="U1485" s="8" t="n">
        <f aca="false">(T1485-Assumptions!$D$17)/Assumptions!$D$18</f>
        <v>11.4766302953259</v>
      </c>
    </row>
    <row r="1486" customFormat="false" ht="15" hidden="false" customHeight="false" outlineLevel="0" collapsed="false">
      <c r="B1486" s="2" t="n">
        <v>1481</v>
      </c>
      <c r="C1486" s="27" t="n">
        <f aca="false">NORMSDIST('Random Draws'!C1486)</f>
        <v>0.91378290487451</v>
      </c>
      <c r="D1486" s="27" t="n">
        <f aca="false">NORMSDIST(Assumptions!$D$22*'Random Draws'!C1486+SQRT(1-Assumptions!$D$22^2)*'Random Draws'!D1486)</f>
        <v>0.419016713072482</v>
      </c>
      <c r="E1486" s="19" t="n">
        <f aca="false">IF(C1486&lt;(Assumptions!$E$6-Assumptions!$D$6)/(Assumptions!$F$6-Assumptions!$D$6),Assumptions!$D$6+SQRT(C1486*(Assumptions!$F$6-Assumptions!$D$6)*(Assumptions!$E$6-Assumptions!$D$6)),Assumptions!$F$6-SQRT((1-C1486)*(Assumptions!$F$6-Assumptions!$D$6)*(Assumptions!$F$6-Assumptions!$E$6)))</f>
        <v>0.119237402001978</v>
      </c>
      <c r="F1486" s="19" t="n">
        <f aca="false">IF(D1486&lt;(Assumptions!$E$7-Assumptions!$D$7)/(Assumptions!$F$7-Assumptions!$D$7),Assumptions!$D$7+SQRT(D1486*(Assumptions!$F$7-Assumptions!$D$7)*(Assumptions!$E$7-Assumptions!$D$7)),Assumptions!$F$7-SQRT((1-D1486)*(Assumptions!$F$7-Assumptions!$D$7)*(Assumptions!$F$7-Assumptions!$E$7)))</f>
        <v>0.410140804525206</v>
      </c>
      <c r="G1486" s="19" t="n">
        <f aca="false">MIN(Assumptions!$D$24,MAX(Assumptions!$D$23,Assumptions!$D$8+Assumptions!$E$8*'Random Draws'!E1486))</f>
        <v>0.0852393762635</v>
      </c>
      <c r="H1486" s="19" t="n">
        <f aca="false">IF('Random Draws'!F1486&lt;(Assumptions!$E$9-Assumptions!$D$9)/(Assumptions!$F$9-Assumptions!$D$9),Assumptions!$D$9+SQRT('Random Draws'!F1486*(Assumptions!$F$9-Assumptions!$D$9)*(Assumptions!$E$9-Assumptions!$D$9)),Assumptions!$F$9-SQRT((1-'Random Draws'!F1486)*(Assumptions!$F$9-Assumptions!$D$9)*(Assumptions!$F$9-Assumptions!$E$9)))</f>
        <v>0.328150510852201</v>
      </c>
      <c r="I1486" s="19" t="n">
        <f aca="false">IF('Random Draws'!G1486&lt;(Assumptions!$E$10-Assumptions!$D$10)/(Assumptions!$F$10-Assumptions!$D$10),Assumptions!$D$10+SQRT('Random Draws'!G1486*(Assumptions!$F$10-Assumptions!$D$10)*(Assumptions!$E$10-Assumptions!$D$10)),Assumptions!$F$10-SQRT((1-'Random Draws'!G1486)*(Assumptions!$F$10-Assumptions!$D$10)*(Assumptions!$F$10-Assumptions!$E$10)))</f>
        <v>0.0210088190232223</v>
      </c>
      <c r="J1486" s="19" t="n">
        <f aca="false">IF('Random Draws'!H1486&lt;(Assumptions!$E$11-Assumptions!$D$11)/(Assumptions!$F$11-Assumptions!$D$11),Assumptions!$D$11+SQRT('Random Draws'!H1486*(Assumptions!$F$11-Assumptions!$D$11)*(Assumptions!$E$11-Assumptions!$D$11)),Assumptions!$F$11-SQRT((1-'Random Draws'!H1486)*(Assumptions!$F$11-Assumptions!$D$11)*(Assumptions!$F$11-Assumptions!$E$11)))</f>
        <v>0.182859332011823</v>
      </c>
      <c r="K1486" s="19" t="n">
        <f aca="false">MAX(G1486,I1486+Assumptions!$D$21)</f>
        <v>0.0852393762635</v>
      </c>
      <c r="L1486" s="28" t="n">
        <f aca="false">(F1486-Assumptions!$D$15)*(1-H1486)+Assumptions!$D$15-J1486</f>
        <v>0.13535312439789</v>
      </c>
      <c r="M1486" s="21" t="n">
        <f aca="false">Assumptions!$D$14*(1+E1486)^1*L1486-Assumptions!$D$14*(1+E1486)^0*E1486*Assumptions!$D$16</f>
        <v>21.4476978003634</v>
      </c>
      <c r="N1486" s="21" t="n">
        <f aca="false">Assumptions!$D$14*(1+E1486)^2*L1486-Assumptions!$D$14*(1+E1486)^1*E1486*Assumptions!$D$16</f>
        <v>24.0050655650023</v>
      </c>
      <c r="O1486" s="21" t="n">
        <f aca="false">Assumptions!$D$14*(1+E1486)^3*L1486-Assumptions!$D$14*(1+E1486)^2*E1486*Assumptions!$D$16</f>
        <v>26.8673672178603</v>
      </c>
      <c r="P1486" s="21" t="n">
        <f aca="false">Assumptions!$D$14*(1+E1486)^4*L1486-Assumptions!$D$14*(1+E1486)^3*E1486*Assumptions!$D$16</f>
        <v>30.0709622835511</v>
      </c>
      <c r="Q1486" s="21" t="n">
        <f aca="false">Assumptions!$D$14*(1+E1486)^5*L1486-Assumptions!$D$14*(1+E1486)^4*E1486*Assumptions!$D$16</f>
        <v>33.6565457019412</v>
      </c>
      <c r="R1486" s="21" t="n">
        <f aca="false">M1486/(1+K1486)+N1486/(1+K1486)^2+O1486/(1+K1486)^3+P1486/(1+K1486)^4+Q1486/(1+K1486)^5</f>
        <v>105.203853521756</v>
      </c>
      <c r="S1486" s="21" t="n">
        <f aca="false">Q1486*(1+I1486)/(K1486-I1486)</f>
        <v>535.004388191597</v>
      </c>
      <c r="T1486" s="21" t="n">
        <f aca="false">R1486+S1486/(1+K1486)^5</f>
        <v>460.613841700745</v>
      </c>
      <c r="U1486" s="8" t="n">
        <f aca="false">(T1486-Assumptions!$D$17)/Assumptions!$D$18</f>
        <v>11.0245536680298</v>
      </c>
    </row>
    <row r="1487" customFormat="false" ht="15" hidden="false" customHeight="false" outlineLevel="0" collapsed="false">
      <c r="B1487" s="2" t="n">
        <v>1482</v>
      </c>
      <c r="C1487" s="27" t="n">
        <f aca="false">NORMSDIST('Random Draws'!C1487)</f>
        <v>0.973443488784338</v>
      </c>
      <c r="D1487" s="27" t="n">
        <f aca="false">NORMSDIST(Assumptions!$D$22*'Random Draws'!C1487+SQRT(1-Assumptions!$D$22^2)*'Random Draws'!D1487)</f>
        <v>0.420469561359126</v>
      </c>
      <c r="E1487" s="19" t="n">
        <f aca="false">IF(C1487&lt;(Assumptions!$E$6-Assumptions!$D$6)/(Assumptions!$F$6-Assumptions!$D$6),Assumptions!$D$6+SQRT(C1487*(Assumptions!$F$6-Assumptions!$D$6)*(Assumptions!$E$6-Assumptions!$D$6)),Assumptions!$F$6-SQRT((1-C1487)*(Assumptions!$F$6-Assumptions!$D$6)*(Assumptions!$F$6-Assumptions!$E$6)))</f>
        <v>0.128476868651347</v>
      </c>
      <c r="F1487" s="19" t="n">
        <f aca="false">IF(D1487&lt;(Assumptions!$E$7-Assumptions!$D$7)/(Assumptions!$F$7-Assumptions!$D$7),Assumptions!$D$7+SQRT(D1487*(Assumptions!$F$7-Assumptions!$D$7)*(Assumptions!$E$7-Assumptions!$D$7)),Assumptions!$F$7-SQRT((1-D1487)*(Assumptions!$F$7-Assumptions!$D$7)*(Assumptions!$F$7-Assumptions!$E$7)))</f>
        <v>0.410227655411683</v>
      </c>
      <c r="G1487" s="19" t="n">
        <f aca="false">MIN(Assumptions!$D$24,MAX(Assumptions!$D$23,Assumptions!$D$8+Assumptions!$E$8*'Random Draws'!E1487))</f>
        <v>0.0903139669594</v>
      </c>
      <c r="H1487" s="19" t="n">
        <f aca="false">IF('Random Draws'!F1487&lt;(Assumptions!$E$9-Assumptions!$D$9)/(Assumptions!$F$9-Assumptions!$D$9),Assumptions!$D$9+SQRT('Random Draws'!F1487*(Assumptions!$F$9-Assumptions!$D$9)*(Assumptions!$E$9-Assumptions!$D$9)),Assumptions!$F$9-SQRT((1-'Random Draws'!F1487)*(Assumptions!$F$9-Assumptions!$D$9)*(Assumptions!$F$9-Assumptions!$E$9)))</f>
        <v>0.291309658834232</v>
      </c>
      <c r="I1487" s="19" t="n">
        <f aca="false">IF('Random Draws'!G1487&lt;(Assumptions!$E$10-Assumptions!$D$10)/(Assumptions!$F$10-Assumptions!$D$10),Assumptions!$D$10+SQRT('Random Draws'!G1487*(Assumptions!$F$10-Assumptions!$D$10)*(Assumptions!$E$10-Assumptions!$D$10)),Assumptions!$F$10-SQRT((1-'Random Draws'!G1487)*(Assumptions!$F$10-Assumptions!$D$10)*(Assumptions!$F$10-Assumptions!$E$10)))</f>
        <v>0.0120732218957097</v>
      </c>
      <c r="J1487" s="19" t="n">
        <f aca="false">IF('Random Draws'!H1487&lt;(Assumptions!$E$11-Assumptions!$D$11)/(Assumptions!$F$11-Assumptions!$D$11),Assumptions!$D$11+SQRT('Random Draws'!H1487*(Assumptions!$F$11-Assumptions!$D$11)*(Assumptions!$E$11-Assumptions!$D$11)),Assumptions!$F$11-SQRT((1-'Random Draws'!H1487)*(Assumptions!$F$11-Assumptions!$D$11)*(Assumptions!$F$11-Assumptions!$E$11)))</f>
        <v>0.180593183971881</v>
      </c>
      <c r="K1487" s="19" t="n">
        <f aca="false">MAX(G1487,I1487+Assumptions!$D$21)</f>
        <v>0.0903139669594</v>
      </c>
      <c r="L1487" s="28" t="n">
        <f aca="false">(F1487-Assumptions!$D$15)*(1-H1487)+Assumptions!$D$15-J1487</f>
        <v>0.148001448745908</v>
      </c>
      <c r="M1487" s="21" t="n">
        <f aca="false">Assumptions!$D$14*(1+E1487)^1*L1487-Assumptions!$D$14*(1+E1487)^0*E1487*Assumptions!$D$16</f>
        <v>23.6584762796801</v>
      </c>
      <c r="N1487" s="21" t="n">
        <f aca="false">Assumptions!$D$14*(1+E1487)^2*L1487-Assumptions!$D$14*(1+E1487)^1*E1487*Assumptions!$D$16</f>
        <v>26.6980432291556</v>
      </c>
      <c r="O1487" s="21" t="n">
        <f aca="false">Assumptions!$D$14*(1+E1487)^3*L1487-Assumptions!$D$14*(1+E1487)^2*E1487*Assumptions!$D$16</f>
        <v>30.1281242223558</v>
      </c>
      <c r="P1487" s="21" t="n">
        <f aca="false">Assumptions!$D$14*(1+E1487)^4*L1487-Assumptions!$D$14*(1+E1487)^3*E1487*Assumptions!$D$16</f>
        <v>33.9988912807828</v>
      </c>
      <c r="Q1487" s="21" t="n">
        <f aca="false">Assumptions!$D$14*(1+E1487)^5*L1487-Assumptions!$D$14*(1+E1487)^4*E1487*Assumptions!$D$16</f>
        <v>38.3669623701554</v>
      </c>
      <c r="R1487" s="21" t="n">
        <f aca="false">M1487/(1+K1487)+N1487/(1+K1487)^2+O1487/(1+K1487)^3+P1487/(1+K1487)^4+Q1487/(1+K1487)^5</f>
        <v>116.359342770418</v>
      </c>
      <c r="S1487" s="21" t="n">
        <f aca="false">Q1487*(1+I1487)/(K1487-I1487)</f>
        <v>496.290969477677</v>
      </c>
      <c r="T1487" s="21" t="n">
        <f aca="false">R1487+S1487/(1+K1487)^5</f>
        <v>438.450272937296</v>
      </c>
      <c r="U1487" s="8" t="n">
        <f aca="false">(T1487-Assumptions!$D$17)/Assumptions!$D$18</f>
        <v>10.1380109174918</v>
      </c>
    </row>
    <row r="1488" customFormat="false" ht="15" hidden="false" customHeight="false" outlineLevel="0" collapsed="false">
      <c r="B1488" s="2" t="n">
        <v>1483</v>
      </c>
      <c r="C1488" s="27" t="n">
        <f aca="false">NORMSDIST('Random Draws'!C1488)</f>
        <v>0.706695697162199</v>
      </c>
      <c r="D1488" s="27" t="n">
        <f aca="false">NORMSDIST(Assumptions!$D$22*'Random Draws'!C1488+SQRT(1-Assumptions!$D$22^2)*'Random Draws'!D1488)</f>
        <v>0.839865924076236</v>
      </c>
      <c r="E1488" s="19" t="n">
        <f aca="false">IF(C1488&lt;(Assumptions!$E$6-Assumptions!$D$6)/(Assumptions!$F$6-Assumptions!$D$6),Assumptions!$D$6+SQRT(C1488*(Assumptions!$F$6-Assumptions!$D$6)*(Assumptions!$E$6-Assumptions!$D$6)),Assumptions!$F$6-SQRT((1-C1488)*(Assumptions!$F$6-Assumptions!$D$6)*(Assumptions!$F$6-Assumptions!$E$6)))</f>
        <v>0.101704810821867</v>
      </c>
      <c r="F1488" s="19" t="n">
        <f aca="false">IF(D1488&lt;(Assumptions!$E$7-Assumptions!$D$7)/(Assumptions!$F$7-Assumptions!$D$7),Assumptions!$D$7+SQRT(D1488*(Assumptions!$F$7-Assumptions!$D$7)*(Assumptions!$E$7-Assumptions!$D$7)),Assumptions!$F$7-SQRT((1-D1488)*(Assumptions!$F$7-Assumptions!$D$7)*(Assumptions!$F$7-Assumptions!$E$7)))</f>
        <v>0.434691181305816</v>
      </c>
      <c r="G1488" s="19" t="n">
        <f aca="false">MIN(Assumptions!$D$24,MAX(Assumptions!$D$23,Assumptions!$D$8+Assumptions!$E$8*'Random Draws'!E1488))</f>
        <v>0.084152515165375</v>
      </c>
      <c r="H1488" s="19" t="n">
        <f aca="false">IF('Random Draws'!F1488&lt;(Assumptions!$E$9-Assumptions!$D$9)/(Assumptions!$F$9-Assumptions!$D$9),Assumptions!$D$9+SQRT('Random Draws'!F1488*(Assumptions!$F$9-Assumptions!$D$9)*(Assumptions!$E$9-Assumptions!$D$9)),Assumptions!$F$9-SQRT((1-'Random Draws'!F1488)*(Assumptions!$F$9-Assumptions!$D$9)*(Assumptions!$F$9-Assumptions!$E$9)))</f>
        <v>0.253263259327925</v>
      </c>
      <c r="I1488" s="19" t="n">
        <f aca="false">IF('Random Draws'!G1488&lt;(Assumptions!$E$10-Assumptions!$D$10)/(Assumptions!$F$10-Assumptions!$D$10),Assumptions!$D$10+SQRT('Random Draws'!G1488*(Assumptions!$F$10-Assumptions!$D$10)*(Assumptions!$E$10-Assumptions!$D$10)),Assumptions!$F$10-SQRT((1-'Random Draws'!G1488)*(Assumptions!$F$10-Assumptions!$D$10)*(Assumptions!$F$10-Assumptions!$E$10)))</f>
        <v>0.0197392537956753</v>
      </c>
      <c r="J1488" s="19" t="n">
        <f aca="false">IF('Random Draws'!H1488&lt;(Assumptions!$E$11-Assumptions!$D$11)/(Assumptions!$F$11-Assumptions!$D$11),Assumptions!$D$11+SQRT('Random Draws'!H1488*(Assumptions!$F$11-Assumptions!$D$11)*(Assumptions!$E$11-Assumptions!$D$11)),Assumptions!$F$11-SQRT((1-'Random Draws'!H1488)*(Assumptions!$F$11-Assumptions!$D$11)*(Assumptions!$F$11-Assumptions!$E$11)))</f>
        <v>0.149714118574375</v>
      </c>
      <c r="K1488" s="19" t="n">
        <f aca="false">MAX(G1488,I1488+Assumptions!$D$21)</f>
        <v>0.084152515165375</v>
      </c>
      <c r="L1488" s="28" t="n">
        <f aca="false">(F1488-Assumptions!$D$15)*(1-H1488)+Assumptions!$D$15-J1488</f>
        <v>0.207809981065455</v>
      </c>
      <c r="M1488" s="21" t="n">
        <f aca="false">Assumptions!$D$14*(1+E1488)^1*L1488-Assumptions!$D$14*(1+E1488)^0*E1488*Assumptions!$D$16</f>
        <v>32.7546461750337</v>
      </c>
      <c r="N1488" s="21" t="n">
        <f aca="false">Assumptions!$D$14*(1+E1488)^2*L1488-Assumptions!$D$14*(1+E1488)^1*E1488*Assumptions!$D$16</f>
        <v>36.0859512678027</v>
      </c>
      <c r="O1488" s="21" t="n">
        <f aca="false">Assumptions!$D$14*(1+E1488)^3*L1488-Assumptions!$D$14*(1+E1488)^2*E1488*Assumptions!$D$16</f>
        <v>39.7560661148217</v>
      </c>
      <c r="P1488" s="21" t="n">
        <f aca="false">Assumptions!$D$14*(1+E1488)^4*L1488-Assumptions!$D$14*(1+E1488)^3*E1488*Assumptions!$D$16</f>
        <v>43.7994492980512</v>
      </c>
      <c r="Q1488" s="21" t="n">
        <f aca="false">Assumptions!$D$14*(1+E1488)^5*L1488-Assumptions!$D$14*(1+E1488)^4*E1488*Assumptions!$D$16</f>
        <v>48.2540640030115</v>
      </c>
      <c r="R1488" s="21" t="n">
        <f aca="false">M1488/(1+K1488)+N1488/(1+K1488)^2+O1488/(1+K1488)^3+P1488/(1+K1488)^4+Q1488/(1+K1488)^5</f>
        <v>156.032215485183</v>
      </c>
      <c r="S1488" s="21" t="n">
        <f aca="false">Q1488*(1+I1488)/(K1488-I1488)</f>
        <v>763.919760817866</v>
      </c>
      <c r="T1488" s="21" t="n">
        <f aca="false">R1488+S1488/(1+K1488)^5</f>
        <v>666.062349208728</v>
      </c>
      <c r="U1488" s="8" t="n">
        <f aca="false">(T1488-Assumptions!$D$17)/Assumptions!$D$18</f>
        <v>19.2424939683491</v>
      </c>
    </row>
    <row r="1489" customFormat="false" ht="15" hidden="false" customHeight="false" outlineLevel="0" collapsed="false">
      <c r="B1489" s="2" t="n">
        <v>1484</v>
      </c>
      <c r="C1489" s="27" t="n">
        <f aca="false">NORMSDIST('Random Draws'!C1489)</f>
        <v>0.572623335322776</v>
      </c>
      <c r="D1489" s="27" t="n">
        <f aca="false">NORMSDIST(Assumptions!$D$22*'Random Draws'!C1489+SQRT(1-Assumptions!$D$22^2)*'Random Draws'!D1489)</f>
        <v>0.34717027519044</v>
      </c>
      <c r="E1489" s="19" t="n">
        <f aca="false">IF(C1489&lt;(Assumptions!$E$6-Assumptions!$D$6)/(Assumptions!$F$6-Assumptions!$D$6),Assumptions!$D$6+SQRT(C1489*(Assumptions!$F$6-Assumptions!$D$6)*(Assumptions!$E$6-Assumptions!$D$6)),Assumptions!$F$6-SQRT((1-C1489)*(Assumptions!$F$6-Assumptions!$D$6)*(Assumptions!$F$6-Assumptions!$E$6)))</f>
        <v>0.0937735646692705</v>
      </c>
      <c r="F1489" s="19" t="n">
        <f aca="false">IF(D1489&lt;(Assumptions!$E$7-Assumptions!$D$7)/(Assumptions!$F$7-Assumptions!$D$7),Assumptions!$D$7+SQRT(D1489*(Assumptions!$F$7-Assumptions!$D$7)*(Assumptions!$E$7-Assumptions!$D$7)),Assumptions!$F$7-SQRT((1-D1489)*(Assumptions!$F$7-Assumptions!$D$7)*(Assumptions!$F$7-Assumptions!$E$7)))</f>
        <v>0.405640132023721</v>
      </c>
      <c r="G1489" s="19" t="n">
        <f aca="false">MIN(Assumptions!$D$24,MAX(Assumptions!$D$23,Assumptions!$D$8+Assumptions!$E$8*'Random Draws'!E1489))</f>
        <v>0.093745903773618</v>
      </c>
      <c r="H1489" s="19" t="n">
        <f aca="false">IF('Random Draws'!F1489&lt;(Assumptions!$E$9-Assumptions!$D$9)/(Assumptions!$F$9-Assumptions!$D$9),Assumptions!$D$9+SQRT('Random Draws'!F1489*(Assumptions!$F$9-Assumptions!$D$9)*(Assumptions!$E$9-Assumptions!$D$9)),Assumptions!$F$9-SQRT((1-'Random Draws'!F1489)*(Assumptions!$F$9-Assumptions!$D$9)*(Assumptions!$F$9-Assumptions!$E$9)))</f>
        <v>0.269111088093107</v>
      </c>
      <c r="I1489" s="19" t="n">
        <f aca="false">IF('Random Draws'!G1489&lt;(Assumptions!$E$10-Assumptions!$D$10)/(Assumptions!$F$10-Assumptions!$D$10),Assumptions!$D$10+SQRT('Random Draws'!G1489*(Assumptions!$F$10-Assumptions!$D$10)*(Assumptions!$E$10-Assumptions!$D$10)),Assumptions!$F$10-SQRT((1-'Random Draws'!G1489)*(Assumptions!$F$10-Assumptions!$D$10)*(Assumptions!$F$10-Assumptions!$E$10)))</f>
        <v>0.0230582336425317</v>
      </c>
      <c r="J1489" s="19" t="n">
        <f aca="false">IF('Random Draws'!H1489&lt;(Assumptions!$E$11-Assumptions!$D$11)/(Assumptions!$F$11-Assumptions!$D$11),Assumptions!$D$11+SQRT('Random Draws'!H1489*(Assumptions!$F$11-Assumptions!$D$11)*(Assumptions!$E$11-Assumptions!$D$11)),Assumptions!$F$11-SQRT((1-'Random Draws'!H1489)*(Assumptions!$F$11-Assumptions!$D$11)*(Assumptions!$F$11-Assumptions!$E$11)))</f>
        <v>0.158290382123818</v>
      </c>
      <c r="K1489" s="19" t="n">
        <f aca="false">MAX(G1489,I1489+Assumptions!$D$21)</f>
        <v>0.093745903773618</v>
      </c>
      <c r="L1489" s="28" t="n">
        <f aca="false">(F1489-Assumptions!$D$15)*(1-H1489)+Assumptions!$D$15-J1489</f>
        <v>0.173171934048871</v>
      </c>
      <c r="M1489" s="21" t="n">
        <f aca="false">Assumptions!$D$14*(1+E1489)^1*L1489-Assumptions!$D$14*(1+E1489)^0*E1489*Assumptions!$D$16</f>
        <v>27.056663116458</v>
      </c>
      <c r="N1489" s="21" t="n">
        <f aca="false">Assumptions!$D$14*(1+E1489)^2*L1489-Assumptions!$D$14*(1+E1489)^1*E1489*Assumptions!$D$16</f>
        <v>29.5938628649439</v>
      </c>
      <c r="O1489" s="21" t="n">
        <f aca="false">Assumptions!$D$14*(1+E1489)^3*L1489-Assumptions!$D$14*(1+E1489)^2*E1489*Assumptions!$D$16</f>
        <v>32.3689848781232</v>
      </c>
      <c r="P1489" s="21" t="n">
        <f aca="false">Assumptions!$D$14*(1+E1489)^4*L1489-Assumptions!$D$14*(1+E1489)^3*E1489*Assumptions!$D$16</f>
        <v>35.4043399748706</v>
      </c>
      <c r="Q1489" s="21" t="n">
        <f aca="false">Assumptions!$D$14*(1+E1489)^5*L1489-Assumptions!$D$14*(1+E1489)^4*E1489*Assumptions!$D$16</f>
        <v>38.7243311390769</v>
      </c>
      <c r="R1489" s="21" t="n">
        <f aca="false">M1489/(1+K1489)+N1489/(1+K1489)^2+O1489/(1+K1489)^3+P1489/(1+K1489)^4+Q1489/(1+K1489)^5</f>
        <v>123.694322359467</v>
      </c>
      <c r="S1489" s="21" t="n">
        <f aca="false">Q1489*(1+I1489)/(K1489-I1489)</f>
        <v>560.4548252993</v>
      </c>
      <c r="T1489" s="21" t="n">
        <f aca="false">R1489+S1489/(1+K1489)^5</f>
        <v>481.756472225209</v>
      </c>
      <c r="U1489" s="8" t="n">
        <f aca="false">(T1489-Assumptions!$D$17)/Assumptions!$D$18</f>
        <v>11.8702588890084</v>
      </c>
    </row>
    <row r="1490" customFormat="false" ht="15" hidden="false" customHeight="false" outlineLevel="0" collapsed="false">
      <c r="B1490" s="2" t="n">
        <v>1485</v>
      </c>
      <c r="C1490" s="27" t="n">
        <f aca="false">NORMSDIST('Random Draws'!C1490)</f>
        <v>0.674389900613225</v>
      </c>
      <c r="D1490" s="27" t="n">
        <f aca="false">NORMSDIST(Assumptions!$D$22*'Random Draws'!C1490+SQRT(1-Assumptions!$D$22^2)*'Random Draws'!D1490)</f>
        <v>0.226531279132089</v>
      </c>
      <c r="E1490" s="19" t="n">
        <f aca="false">IF(C1490&lt;(Assumptions!$E$6-Assumptions!$D$6)/(Assumptions!$F$6-Assumptions!$D$6),Assumptions!$D$6+SQRT(C1490*(Assumptions!$F$6-Assumptions!$D$6)*(Assumptions!$E$6-Assumptions!$D$6)),Assumptions!$F$6-SQRT((1-C1490)*(Assumptions!$F$6-Assumptions!$D$6)*(Assumptions!$F$6-Assumptions!$E$6)))</f>
        <v>0.0996508922411675</v>
      </c>
      <c r="F1490" s="19" t="n">
        <f aca="false">IF(D1490&lt;(Assumptions!$E$7-Assumptions!$D$7)/(Assumptions!$F$7-Assumptions!$D$7),Assumptions!$D$7+SQRT(D1490*(Assumptions!$F$7-Assumptions!$D$7)*(Assumptions!$E$7-Assumptions!$D$7)),Assumptions!$F$7-SQRT((1-D1490)*(Assumptions!$F$7-Assumptions!$D$7)*(Assumptions!$F$7-Assumptions!$E$7)))</f>
        <v>0.396867162554129</v>
      </c>
      <c r="G1490" s="19" t="n">
        <f aca="false">MIN(Assumptions!$D$24,MAX(Assumptions!$D$23,Assumptions!$D$8+Assumptions!$E$8*'Random Draws'!E1490))</f>
        <v>0.096034377014617</v>
      </c>
      <c r="H1490" s="19" t="n">
        <f aca="false">IF('Random Draws'!F1490&lt;(Assumptions!$E$9-Assumptions!$D$9)/(Assumptions!$F$9-Assumptions!$D$9),Assumptions!$D$9+SQRT('Random Draws'!F1490*(Assumptions!$F$9-Assumptions!$D$9)*(Assumptions!$E$9-Assumptions!$D$9)),Assumptions!$F$9-SQRT((1-'Random Draws'!F1490)*(Assumptions!$F$9-Assumptions!$D$9)*(Assumptions!$F$9-Assumptions!$E$9)))</f>
        <v>0.27768495544936</v>
      </c>
      <c r="I1490" s="19" t="n">
        <f aca="false">IF('Random Draws'!G1490&lt;(Assumptions!$E$10-Assumptions!$D$10)/(Assumptions!$F$10-Assumptions!$D$10),Assumptions!$D$10+SQRT('Random Draws'!G1490*(Assumptions!$F$10-Assumptions!$D$10)*(Assumptions!$E$10-Assumptions!$D$10)),Assumptions!$F$10-SQRT((1-'Random Draws'!G1490)*(Assumptions!$F$10-Assumptions!$D$10)*(Assumptions!$F$10-Assumptions!$E$10)))</f>
        <v>0.0153708628192126</v>
      </c>
      <c r="J1490" s="19" t="n">
        <f aca="false">IF('Random Draws'!H1490&lt;(Assumptions!$E$11-Assumptions!$D$11)/(Assumptions!$F$11-Assumptions!$D$11),Assumptions!$D$11+SQRT('Random Draws'!H1490*(Assumptions!$F$11-Assumptions!$D$11)*(Assumptions!$E$11-Assumptions!$D$11)),Assumptions!$F$11-SQRT((1-'Random Draws'!H1490)*(Assumptions!$F$11-Assumptions!$D$11)*(Assumptions!$F$11-Assumptions!$E$11)))</f>
        <v>0.16778518208627</v>
      </c>
      <c r="K1490" s="19" t="n">
        <f aca="false">MAX(G1490,I1490+Assumptions!$D$21)</f>
        <v>0.096034377014617</v>
      </c>
      <c r="L1490" s="28" t="n">
        <f aca="false">(F1490-Assumptions!$D$15)*(1-H1490)+Assumptions!$D$15-J1490</f>
        <v>0.154976984323118</v>
      </c>
      <c r="M1490" s="21" t="n">
        <f aca="false">Assumptions!$D$14*(1+E1490)^1*L1490-Assumptions!$D$14*(1+E1490)^0*E1490*Assumptions!$D$16</f>
        <v>24.2775025864765</v>
      </c>
      <c r="N1490" s="21" t="n">
        <f aca="false">Assumptions!$D$14*(1+E1490)^2*L1490-Assumptions!$D$14*(1+E1490)^1*E1490*Assumptions!$D$16</f>
        <v>26.6967773806061</v>
      </c>
      <c r="O1490" s="21" t="n">
        <f aca="false">Assumptions!$D$14*(1+E1490)^3*L1490-Assumptions!$D$14*(1+E1490)^2*E1490*Assumptions!$D$16</f>
        <v>29.3571350665474</v>
      </c>
      <c r="P1490" s="21" t="n">
        <f aca="false">Assumptions!$D$14*(1+E1490)^4*L1490-Assumptions!$D$14*(1+E1490)^3*E1490*Assumptions!$D$16</f>
        <v>32.2825997695733</v>
      </c>
      <c r="Q1490" s="21" t="n">
        <f aca="false">Assumptions!$D$14*(1+E1490)^5*L1490-Assumptions!$D$14*(1+E1490)^4*E1490*Assumptions!$D$16</f>
        <v>35.4995896404758</v>
      </c>
      <c r="R1490" s="21" t="n">
        <f aca="false">M1490/(1+K1490)+N1490/(1+K1490)^2+O1490/(1+K1490)^3+P1490/(1+K1490)^4+Q1490/(1+K1490)^5</f>
        <v>111.484851639202</v>
      </c>
      <c r="S1490" s="21" t="n">
        <f aca="false">Q1490*(1+I1490)/(K1490-I1490)</f>
        <v>446.859392657497</v>
      </c>
      <c r="T1490" s="21" t="n">
        <f aca="false">R1490+S1490/(1+K1490)^5</f>
        <v>394.005380844886</v>
      </c>
      <c r="U1490" s="8" t="n">
        <f aca="false">(T1490-Assumptions!$D$17)/Assumptions!$D$18</f>
        <v>8.36021523379544</v>
      </c>
    </row>
    <row r="1491" customFormat="false" ht="15" hidden="false" customHeight="false" outlineLevel="0" collapsed="false">
      <c r="B1491" s="2" t="n">
        <v>1486</v>
      </c>
      <c r="C1491" s="27" t="n">
        <f aca="false">NORMSDIST('Random Draws'!C1491)</f>
        <v>0.644454854391382</v>
      </c>
      <c r="D1491" s="27" t="n">
        <f aca="false">NORMSDIST(Assumptions!$D$22*'Random Draws'!C1491+SQRT(1-Assumptions!$D$22^2)*'Random Draws'!D1491)</f>
        <v>0.952389662843357</v>
      </c>
      <c r="E1491" s="19" t="n">
        <f aca="false">IF(C1491&lt;(Assumptions!$E$6-Assumptions!$D$6)/(Assumptions!$F$6-Assumptions!$D$6),Assumptions!$D$6+SQRT(C1491*(Assumptions!$F$6-Assumptions!$D$6)*(Assumptions!$E$6-Assumptions!$D$6)),Assumptions!$F$6-SQRT((1-C1491)*(Assumptions!$F$6-Assumptions!$D$6)*(Assumptions!$F$6-Assumptions!$E$6)))</f>
        <v>0.0978369151028641</v>
      </c>
      <c r="F1491" s="19" t="n">
        <f aca="false">IF(D1491&lt;(Assumptions!$E$7-Assumptions!$D$7)/(Assumptions!$F$7-Assumptions!$D$7),Assumptions!$D$7+SQRT(D1491*(Assumptions!$F$7-Assumptions!$D$7)*(Assumptions!$E$7-Assumptions!$D$7)),Assumptions!$F$7-SQRT((1-D1491)*(Assumptions!$F$7-Assumptions!$D$7)*(Assumptions!$F$7-Assumptions!$E$7)))</f>
        <v>0.446199951136805</v>
      </c>
      <c r="G1491" s="19" t="n">
        <f aca="false">MIN(Assumptions!$D$24,MAX(Assumptions!$D$23,Assumptions!$D$8+Assumptions!$E$8*'Random Draws'!E1491))</f>
        <v>0.076469829764798</v>
      </c>
      <c r="H1491" s="19" t="n">
        <f aca="false">IF('Random Draws'!F1491&lt;(Assumptions!$E$9-Assumptions!$D$9)/(Assumptions!$F$9-Assumptions!$D$9),Assumptions!$D$9+SQRT('Random Draws'!F1491*(Assumptions!$F$9-Assumptions!$D$9)*(Assumptions!$E$9-Assumptions!$D$9)),Assumptions!$F$9-SQRT((1-'Random Draws'!F1491)*(Assumptions!$F$9-Assumptions!$D$9)*(Assumptions!$F$9-Assumptions!$E$9)))</f>
        <v>0.258588860435013</v>
      </c>
      <c r="I1491" s="19" t="n">
        <f aca="false">IF('Random Draws'!G1491&lt;(Assumptions!$E$10-Assumptions!$D$10)/(Assumptions!$F$10-Assumptions!$D$10),Assumptions!$D$10+SQRT('Random Draws'!G1491*(Assumptions!$F$10-Assumptions!$D$10)*(Assumptions!$E$10-Assumptions!$D$10)),Assumptions!$F$10-SQRT((1-'Random Draws'!G1491)*(Assumptions!$F$10-Assumptions!$D$10)*(Assumptions!$F$10-Assumptions!$E$10)))</f>
        <v>0.0131375882200346</v>
      </c>
      <c r="J1491" s="19" t="n">
        <f aca="false">IF('Random Draws'!H1491&lt;(Assumptions!$E$11-Assumptions!$D$11)/(Assumptions!$F$11-Assumptions!$D$11),Assumptions!$D$11+SQRT('Random Draws'!H1491*(Assumptions!$F$11-Assumptions!$D$11)*(Assumptions!$E$11-Assumptions!$D$11)),Assumptions!$F$11-SQRT((1-'Random Draws'!H1491)*(Assumptions!$F$11-Assumptions!$D$11)*(Assumptions!$F$11-Assumptions!$E$11)))</f>
        <v>0.136824033314993</v>
      </c>
      <c r="K1491" s="19" t="n">
        <f aca="false">MAX(G1491,I1491+Assumptions!$D$21)</f>
        <v>0.076469829764798</v>
      </c>
      <c r="L1491" s="28" t="n">
        <f aca="false">(F1491-Assumptions!$D$15)*(1-H1491)+Assumptions!$D$15-J1491</f>
        <v>0.227610132787739</v>
      </c>
      <c r="M1491" s="21" t="n">
        <f aca="false">Assumptions!$D$14*(1+E1491)^1*L1491-Assumptions!$D$14*(1+E1491)^0*E1491*Assumptions!$D$16</f>
        <v>35.8068362930499</v>
      </c>
      <c r="N1491" s="21" t="n">
        <f aca="false">Assumptions!$D$14*(1+E1491)^2*L1491-Assumptions!$D$14*(1+E1491)^1*E1491*Assumptions!$D$16</f>
        <v>39.3100666955552</v>
      </c>
      <c r="O1491" s="21" t="n">
        <f aca="false">Assumptions!$D$14*(1+E1491)^3*L1491-Assumptions!$D$14*(1+E1491)^2*E1491*Assumptions!$D$16</f>
        <v>43.1560423535362</v>
      </c>
      <c r="P1491" s="21" t="n">
        <f aca="false">Assumptions!$D$14*(1+E1491)^4*L1491-Assumptions!$D$14*(1+E1491)^3*E1491*Assumptions!$D$16</f>
        <v>47.3782964054547</v>
      </c>
      <c r="Q1491" s="21" t="n">
        <f aca="false">Assumptions!$D$14*(1+E1491)^5*L1491-Assumptions!$D$14*(1+E1491)^4*E1491*Assumptions!$D$16</f>
        <v>52.0136427685935</v>
      </c>
      <c r="R1491" s="21" t="n">
        <f aca="false">M1491/(1+K1491)+N1491/(1+K1491)^2+O1491/(1+K1491)^3+P1491/(1+K1491)^4+Q1491/(1+K1491)^5</f>
        <v>173.050869813047</v>
      </c>
      <c r="S1491" s="21" t="n">
        <f aca="false">Q1491*(1+I1491)/(K1491-I1491)</f>
        <v>832.071868984219</v>
      </c>
      <c r="T1491" s="21" t="n">
        <f aca="false">R1491+S1491/(1+K1491)^5</f>
        <v>748.691616289148</v>
      </c>
      <c r="U1491" s="8" t="n">
        <f aca="false">(T1491-Assumptions!$D$17)/Assumptions!$D$18</f>
        <v>22.5476646515659</v>
      </c>
    </row>
    <row r="1492" customFormat="false" ht="15" hidden="false" customHeight="false" outlineLevel="0" collapsed="false">
      <c r="B1492" s="2" t="n">
        <v>1487</v>
      </c>
      <c r="C1492" s="27" t="n">
        <f aca="false">NORMSDIST('Random Draws'!C1492)</f>
        <v>0.439087886800415</v>
      </c>
      <c r="D1492" s="27" t="n">
        <f aca="false">NORMSDIST(Assumptions!$D$22*'Random Draws'!C1492+SQRT(1-Assumptions!$D$22^2)*'Random Draws'!D1492)</f>
        <v>0.68989348890241</v>
      </c>
      <c r="E1492" s="19" t="n">
        <f aca="false">IF(C1492&lt;(Assumptions!$E$6-Assumptions!$D$6)/(Assumptions!$F$6-Assumptions!$D$6),Assumptions!$D$6+SQRT(C1492*(Assumptions!$F$6-Assumptions!$D$6)*(Assumptions!$E$6-Assumptions!$D$6)),Assumptions!$F$6-SQRT((1-C1492)*(Assumptions!$F$6-Assumptions!$D$6)*(Assumptions!$F$6-Assumptions!$E$6)))</f>
        <v>0.0868555165802499</v>
      </c>
      <c r="F1492" s="19" t="n">
        <f aca="false">IF(D1492&lt;(Assumptions!$E$7-Assumptions!$D$7)/(Assumptions!$F$7-Assumptions!$D$7),Assumptions!$D$7+SQRT(D1492*(Assumptions!$F$7-Assumptions!$D$7)*(Assumptions!$E$7-Assumptions!$D$7)),Assumptions!$F$7-SQRT((1-D1492)*(Assumptions!$F$7-Assumptions!$D$7)*(Assumptions!$F$7-Assumptions!$E$7)))</f>
        <v>0.424780317372379</v>
      </c>
      <c r="G1492" s="19" t="n">
        <f aca="false">MIN(Assumptions!$D$24,MAX(Assumptions!$D$23,Assumptions!$D$8+Assumptions!$E$8*'Random Draws'!E1492))</f>
        <v>0.071654913215817</v>
      </c>
      <c r="H1492" s="19" t="n">
        <f aca="false">IF('Random Draws'!F1492&lt;(Assumptions!$E$9-Assumptions!$D$9)/(Assumptions!$F$9-Assumptions!$D$9),Assumptions!$D$9+SQRT('Random Draws'!F1492*(Assumptions!$F$9-Assumptions!$D$9)*(Assumptions!$E$9-Assumptions!$D$9)),Assumptions!$F$9-SQRT((1-'Random Draws'!F1492)*(Assumptions!$F$9-Assumptions!$D$9)*(Assumptions!$F$9-Assumptions!$E$9)))</f>
        <v>0.29639006628076</v>
      </c>
      <c r="I1492" s="19" t="n">
        <f aca="false">IF('Random Draws'!G1492&lt;(Assumptions!$E$10-Assumptions!$D$10)/(Assumptions!$F$10-Assumptions!$D$10),Assumptions!$D$10+SQRT('Random Draws'!G1492*(Assumptions!$F$10-Assumptions!$D$10)*(Assumptions!$E$10-Assumptions!$D$10)),Assumptions!$F$10-SQRT((1-'Random Draws'!G1492)*(Assumptions!$F$10-Assumptions!$D$10)*(Assumptions!$F$10-Assumptions!$E$10)))</f>
        <v>0.0222548922130046</v>
      </c>
      <c r="J1492" s="19" t="n">
        <f aca="false">IF('Random Draws'!H1492&lt;(Assumptions!$E$11-Assumptions!$D$11)/(Assumptions!$F$11-Assumptions!$D$11),Assumptions!$D$11+SQRT('Random Draws'!H1492*(Assumptions!$F$11-Assumptions!$D$11)*(Assumptions!$E$11-Assumptions!$D$11)),Assumptions!$F$11-SQRT((1-'Random Draws'!H1492)*(Assumptions!$F$11-Assumptions!$D$11)*(Assumptions!$F$11-Assumptions!$E$11)))</f>
        <v>0.157366314406749</v>
      </c>
      <c r="K1492" s="19" t="n">
        <f aca="false">MAX(G1492,I1492+Assumptions!$D$21)</f>
        <v>0.071654913215817</v>
      </c>
      <c r="L1492" s="28" t="n">
        <f aca="false">(F1492-Assumptions!$D$15)*(1-H1492)+Assumptions!$D$15-J1492</f>
        <v>0.180044045161367</v>
      </c>
      <c r="M1492" s="21" t="n">
        <f aca="false">Assumptions!$D$14*(1+E1492)^1*L1492-Assumptions!$D$14*(1+E1492)^0*E1492*Assumptions!$D$16</f>
        <v>27.996048740979</v>
      </c>
      <c r="N1492" s="21" t="n">
        <f aca="false">Assumptions!$D$14*(1+E1492)^2*L1492-Assumptions!$D$14*(1+E1492)^1*E1492*Assumptions!$D$16</f>
        <v>30.4276600165826</v>
      </c>
      <c r="O1492" s="21" t="n">
        <f aca="false">Assumptions!$D$14*(1+E1492)^3*L1492-Assumptions!$D$14*(1+E1492)^2*E1492*Assumptions!$D$16</f>
        <v>33.0704701456511</v>
      </c>
      <c r="P1492" s="21" t="n">
        <f aca="false">Assumptions!$D$14*(1+E1492)^4*L1492-Assumptions!$D$14*(1+E1492)^3*E1492*Assumptions!$D$16</f>
        <v>35.9428229137033</v>
      </c>
      <c r="Q1492" s="21" t="n">
        <f aca="false">Assumptions!$D$14*(1+E1492)^5*L1492-Assumptions!$D$14*(1+E1492)^4*E1492*Assumptions!$D$16</f>
        <v>39.0646553652255</v>
      </c>
      <c r="R1492" s="21" t="n">
        <f aca="false">M1492/(1+K1492)+N1492/(1+K1492)^2+O1492/(1+K1492)^3+P1492/(1+K1492)^4+Q1492/(1+K1492)^5</f>
        <v>134.37907423313</v>
      </c>
      <c r="S1492" s="21" t="n">
        <f aca="false">Q1492*(1+I1492)/(K1492-I1492)</f>
        <v>808.380932822745</v>
      </c>
      <c r="T1492" s="21" t="n">
        <f aca="false">R1492+S1492/(1+K1492)^5</f>
        <v>706.306949581165</v>
      </c>
      <c r="U1492" s="8" t="n">
        <f aca="false">(T1492-Assumptions!$D$17)/Assumptions!$D$18</f>
        <v>20.8522779832466</v>
      </c>
    </row>
    <row r="1493" customFormat="false" ht="15" hidden="false" customHeight="false" outlineLevel="0" collapsed="false">
      <c r="B1493" s="2" t="n">
        <v>1488</v>
      </c>
      <c r="C1493" s="27" t="n">
        <f aca="false">NORMSDIST('Random Draws'!C1493)</f>
        <v>0.999249969558587</v>
      </c>
      <c r="D1493" s="27" t="n">
        <f aca="false">NORMSDIST(Assumptions!$D$22*'Random Draws'!C1493+SQRT(1-Assumptions!$D$22^2)*'Random Draws'!D1493)</f>
        <v>0.961173582958815</v>
      </c>
      <c r="E1493" s="19" t="n">
        <f aca="false">IF(C1493&lt;(Assumptions!$E$6-Assumptions!$D$6)/(Assumptions!$F$6-Assumptions!$D$6),Assumptions!$D$6+SQRT(C1493*(Assumptions!$F$6-Assumptions!$D$6)*(Assumptions!$E$6-Assumptions!$D$6)),Assumptions!$F$6-SQRT((1-C1493)*(Assumptions!$F$6-Assumptions!$D$6)*(Assumptions!$F$6-Assumptions!$E$6)))</f>
        <v>0.1380634690276</v>
      </c>
      <c r="F1493" s="19" t="n">
        <f aca="false">IF(D1493&lt;(Assumptions!$E$7-Assumptions!$D$7)/(Assumptions!$F$7-Assumptions!$D$7),Assumptions!$D$7+SQRT(D1493*(Assumptions!$F$7-Assumptions!$D$7)*(Assumptions!$E$7-Assumptions!$D$7)),Assumptions!$F$7-SQRT((1-D1493)*(Assumptions!$F$7-Assumptions!$D$7)*(Assumptions!$F$7-Assumptions!$E$7)))</f>
        <v>0.447537830519338</v>
      </c>
      <c r="G1493" s="19" t="n">
        <f aca="false">MIN(Assumptions!$D$24,MAX(Assumptions!$D$23,Assumptions!$D$8+Assumptions!$E$8*'Random Draws'!E1493))</f>
        <v>0.079757189405407</v>
      </c>
      <c r="H1493" s="19" t="n">
        <f aca="false">IF('Random Draws'!F1493&lt;(Assumptions!$E$9-Assumptions!$D$9)/(Assumptions!$F$9-Assumptions!$D$9),Assumptions!$D$9+SQRT('Random Draws'!F1493*(Assumptions!$F$9-Assumptions!$D$9)*(Assumptions!$E$9-Assumptions!$D$9)),Assumptions!$F$9-SQRT((1-'Random Draws'!F1493)*(Assumptions!$F$9-Assumptions!$D$9)*(Assumptions!$F$9-Assumptions!$E$9)))</f>
        <v>0.244634882406556</v>
      </c>
      <c r="I1493" s="19" t="n">
        <f aca="false">IF('Random Draws'!G1493&lt;(Assumptions!$E$10-Assumptions!$D$10)/(Assumptions!$F$10-Assumptions!$D$10),Assumptions!$D$10+SQRT('Random Draws'!G1493*(Assumptions!$F$10-Assumptions!$D$10)*(Assumptions!$E$10-Assumptions!$D$10)),Assumptions!$F$10-SQRT((1-'Random Draws'!G1493)*(Assumptions!$F$10-Assumptions!$D$10)*(Assumptions!$F$10-Assumptions!$E$10)))</f>
        <v>0.0260924475375674</v>
      </c>
      <c r="J1493" s="19" t="n">
        <f aca="false">IF('Random Draws'!H1493&lt;(Assumptions!$E$11-Assumptions!$D$11)/(Assumptions!$F$11-Assumptions!$D$11),Assumptions!$D$11+SQRT('Random Draws'!H1493*(Assumptions!$F$11-Assumptions!$D$11)*(Assumptions!$E$11-Assumptions!$D$11)),Assumptions!$F$11-SQRT((1-'Random Draws'!H1493)*(Assumptions!$F$11-Assumptions!$D$11)*(Assumptions!$F$11-Assumptions!$E$11)))</f>
        <v>0.137017552793748</v>
      </c>
      <c r="K1493" s="19" t="n">
        <f aca="false">MAX(G1493,I1493+Assumptions!$D$21)</f>
        <v>0.079757189405407</v>
      </c>
      <c r="L1493" s="28" t="n">
        <f aca="false">(F1493-Assumptions!$D$15)*(1-H1493)+Assumptions!$D$15-J1493</f>
        <v>0.232839447896859</v>
      </c>
      <c r="M1493" s="21" t="n">
        <f aca="false">Assumptions!$D$14*(1+E1493)^1*L1493-Assumptions!$D$14*(1+E1493)^0*E1493*Assumptions!$D$16</f>
        <v>37.8224040307257</v>
      </c>
      <c r="N1493" s="21" t="n">
        <f aca="false">Assumptions!$D$14*(1+E1493)^2*L1493-Assumptions!$D$14*(1+E1493)^1*E1493*Assumptions!$D$16</f>
        <v>43.0442963381711</v>
      </c>
      <c r="O1493" s="21" t="n">
        <f aca="false">Assumptions!$D$14*(1+E1493)^3*L1493-Assumptions!$D$14*(1+E1493)^2*E1493*Assumptions!$D$16</f>
        <v>48.987141212471</v>
      </c>
      <c r="P1493" s="21" t="n">
        <f aca="false">Assumptions!$D$14*(1+E1493)^4*L1493-Assumptions!$D$14*(1+E1493)^3*E1493*Assumptions!$D$16</f>
        <v>55.7504758660097</v>
      </c>
      <c r="Q1493" s="21" t="n">
        <f aca="false">Assumptions!$D$14*(1+E1493)^5*L1493-Assumptions!$D$14*(1+E1493)^4*E1493*Assumptions!$D$16</f>
        <v>63.4475799640105</v>
      </c>
      <c r="R1493" s="21" t="n">
        <f aca="false">M1493/(1+K1493)+N1493/(1+K1493)^2+O1493/(1+K1493)^3+P1493/(1+K1493)^4+Q1493/(1+K1493)^5</f>
        <v>195.107645018664</v>
      </c>
      <c r="S1493" s="21" t="n">
        <f aca="false">Q1493*(1+I1493)/(K1493-I1493)</f>
        <v>1213.14442871889</v>
      </c>
      <c r="T1493" s="21" t="n">
        <f aca="false">R1493+S1493/(1+K1493)^5</f>
        <v>1021.68211254444</v>
      </c>
      <c r="U1493" s="8" t="n">
        <f aca="false">(T1493-Assumptions!$D$17)/Assumptions!$D$18</f>
        <v>33.4672845017777</v>
      </c>
    </row>
    <row r="1494" customFormat="false" ht="15" hidden="false" customHeight="false" outlineLevel="0" collapsed="false">
      <c r="B1494" s="2" t="n">
        <v>1489</v>
      </c>
      <c r="C1494" s="27" t="n">
        <f aca="false">NORMSDIST('Random Draws'!C1494)</f>
        <v>0.539653177520384</v>
      </c>
      <c r="D1494" s="27" t="n">
        <f aca="false">NORMSDIST(Assumptions!$D$22*'Random Draws'!C1494+SQRT(1-Assumptions!$D$22^2)*'Random Draws'!D1494)</f>
        <v>0.427516667159386</v>
      </c>
      <c r="E1494" s="19" t="n">
        <f aca="false">IF(C1494&lt;(Assumptions!$E$6-Assumptions!$D$6)/(Assumptions!$F$6-Assumptions!$D$6),Assumptions!$D$6+SQRT(C1494*(Assumptions!$F$6-Assumptions!$D$6)*(Assumptions!$E$6-Assumptions!$D$6)),Assumptions!$F$6-SQRT((1-C1494)*(Assumptions!$F$6-Assumptions!$D$6)*(Assumptions!$F$6-Assumptions!$E$6)))</f>
        <v>0.0920236088018484</v>
      </c>
      <c r="F1494" s="19" t="n">
        <f aca="false">IF(D1494&lt;(Assumptions!$E$7-Assumptions!$D$7)/(Assumptions!$F$7-Assumptions!$D$7),Assumptions!$D$7+SQRT(D1494*(Assumptions!$F$7-Assumptions!$D$7)*(Assumptions!$E$7-Assumptions!$D$7)),Assumptions!$F$7-SQRT((1-D1494)*(Assumptions!$F$7-Assumptions!$D$7)*(Assumptions!$F$7-Assumptions!$E$7)))</f>
        <v>0.410646816316095</v>
      </c>
      <c r="G1494" s="19" t="n">
        <f aca="false">MIN(Assumptions!$D$24,MAX(Assumptions!$D$23,Assumptions!$D$8+Assumptions!$E$8*'Random Draws'!E1494))</f>
        <v>0.067860369090093</v>
      </c>
      <c r="H1494" s="19" t="n">
        <f aca="false">IF('Random Draws'!F1494&lt;(Assumptions!$E$9-Assumptions!$D$9)/(Assumptions!$F$9-Assumptions!$D$9),Assumptions!$D$9+SQRT('Random Draws'!F1494*(Assumptions!$F$9-Assumptions!$D$9)*(Assumptions!$E$9-Assumptions!$D$9)),Assumptions!$F$9-SQRT((1-'Random Draws'!F1494)*(Assumptions!$F$9-Assumptions!$D$9)*(Assumptions!$F$9-Assumptions!$E$9)))</f>
        <v>0.269526198166674</v>
      </c>
      <c r="I1494" s="19" t="n">
        <f aca="false">IF('Random Draws'!G1494&lt;(Assumptions!$E$10-Assumptions!$D$10)/(Assumptions!$F$10-Assumptions!$D$10),Assumptions!$D$10+SQRT('Random Draws'!G1494*(Assumptions!$F$10-Assumptions!$D$10)*(Assumptions!$E$10-Assumptions!$D$10)),Assumptions!$F$10-SQRT((1-'Random Draws'!G1494)*(Assumptions!$F$10-Assumptions!$D$10)*(Assumptions!$F$10-Assumptions!$E$10)))</f>
        <v>0.0263478753816996</v>
      </c>
      <c r="J1494" s="19" t="n">
        <f aca="false">IF('Random Draws'!H1494&lt;(Assumptions!$E$11-Assumptions!$D$11)/(Assumptions!$F$11-Assumptions!$D$11),Assumptions!$D$11+SQRT('Random Draws'!H1494*(Assumptions!$F$11-Assumptions!$D$11)*(Assumptions!$E$11-Assumptions!$D$11)),Assumptions!$F$11-SQRT((1-'Random Draws'!H1494)*(Assumptions!$F$11-Assumptions!$D$11)*(Assumptions!$F$11-Assumptions!$E$11)))</f>
        <v>0.200460431781024</v>
      </c>
      <c r="K1494" s="19" t="n">
        <f aca="false">MAX(G1494,I1494+Assumptions!$D$21)</f>
        <v>0.067860369090093</v>
      </c>
      <c r="L1494" s="28" t="n">
        <f aca="false">(F1494-Assumptions!$D$15)*(1-H1494)+Assumptions!$D$15-J1494</f>
        <v>0.134544715105813</v>
      </c>
      <c r="M1494" s="21" t="n">
        <f aca="false">Assumptions!$D$14*(1+E1494)^1*L1494-Assumptions!$D$14*(1+E1494)^0*E1494*Assumptions!$D$16</f>
        <v>20.9039680752966</v>
      </c>
      <c r="N1494" s="21" t="n">
        <f aca="false">Assumptions!$D$14*(1+E1494)^2*L1494-Assumptions!$D$14*(1+E1494)^1*E1494*Assumptions!$D$16</f>
        <v>22.827626655864</v>
      </c>
      <c r="O1494" s="21" t="n">
        <f aca="false">Assumptions!$D$14*(1+E1494)^3*L1494-Assumptions!$D$14*(1+E1494)^2*E1494*Assumptions!$D$16</f>
        <v>24.9283072411179</v>
      </c>
      <c r="P1494" s="21" t="n">
        <f aca="false">Assumptions!$D$14*(1+E1494)^4*L1494-Assumptions!$D$14*(1+E1494)^3*E1494*Assumptions!$D$16</f>
        <v>27.2223000347668</v>
      </c>
      <c r="Q1494" s="21" t="n">
        <f aca="false">Assumptions!$D$14*(1+E1494)^5*L1494-Assumptions!$D$14*(1+E1494)^4*E1494*Assumptions!$D$16</f>
        <v>29.7273943238528</v>
      </c>
      <c r="R1494" s="21" t="n">
        <f aca="false">M1494/(1+K1494)+N1494/(1+K1494)^2+O1494/(1+K1494)^3+P1494/(1+K1494)^4+Q1494/(1+K1494)^5</f>
        <v>102.408686879632</v>
      </c>
      <c r="S1494" s="21" t="n">
        <f aca="false">Q1494*(1+I1494)/(K1494-I1494)</f>
        <v>734.975070860447</v>
      </c>
      <c r="T1494" s="21" t="n">
        <f aca="false">R1494+S1494/(1+K1494)^5</f>
        <v>631.706699565749</v>
      </c>
      <c r="U1494" s="8" t="n">
        <f aca="false">(T1494-Assumptions!$D$17)/Assumptions!$D$18</f>
        <v>17.86826798263</v>
      </c>
    </row>
    <row r="1495" customFormat="false" ht="15" hidden="false" customHeight="false" outlineLevel="0" collapsed="false">
      <c r="B1495" s="2" t="n">
        <v>1490</v>
      </c>
      <c r="C1495" s="27" t="n">
        <f aca="false">NORMSDIST('Random Draws'!C1495)</f>
        <v>0.678924332362035</v>
      </c>
      <c r="D1495" s="27" t="n">
        <f aca="false">NORMSDIST(Assumptions!$D$22*'Random Draws'!C1495+SQRT(1-Assumptions!$D$22^2)*'Random Draws'!D1495)</f>
        <v>0.153619697654945</v>
      </c>
      <c r="E1495" s="19" t="n">
        <f aca="false">IF(C1495&lt;(Assumptions!$E$6-Assumptions!$D$6)/(Assumptions!$F$6-Assumptions!$D$6),Assumptions!$D$6+SQRT(C1495*(Assumptions!$F$6-Assumptions!$D$6)*(Assumptions!$E$6-Assumptions!$D$6)),Assumptions!$F$6-SQRT((1-C1495)*(Assumptions!$F$6-Assumptions!$D$6)*(Assumptions!$F$6-Assumptions!$E$6)))</f>
        <v>0.0999328271749825</v>
      </c>
      <c r="F1495" s="19" t="n">
        <f aca="false">IF(D1495&lt;(Assumptions!$E$7-Assumptions!$D$7)/(Assumptions!$F$7-Assumptions!$D$7),Assumptions!$D$7+SQRT(D1495*(Assumptions!$F$7-Assumptions!$D$7)*(Assumptions!$E$7-Assumptions!$D$7)),Assumptions!$F$7-SQRT((1-D1495)*(Assumptions!$F$7-Assumptions!$D$7)*(Assumptions!$F$7-Assumptions!$E$7)))</f>
        <v>0.390359812020658</v>
      </c>
      <c r="G1495" s="19" t="n">
        <f aca="false">MIN(Assumptions!$D$24,MAX(Assumptions!$D$23,Assumptions!$D$8+Assumptions!$E$8*'Random Draws'!E1495))</f>
        <v>0.078973932452379</v>
      </c>
      <c r="H1495" s="19" t="n">
        <f aca="false">IF('Random Draws'!F1495&lt;(Assumptions!$E$9-Assumptions!$D$9)/(Assumptions!$F$9-Assumptions!$D$9),Assumptions!$D$9+SQRT('Random Draws'!F1495*(Assumptions!$F$9-Assumptions!$D$9)*(Assumptions!$E$9-Assumptions!$D$9)),Assumptions!$F$9-SQRT((1-'Random Draws'!F1495)*(Assumptions!$F$9-Assumptions!$D$9)*(Assumptions!$F$9-Assumptions!$E$9)))</f>
        <v>0.304456388192249</v>
      </c>
      <c r="I1495" s="19" t="n">
        <f aca="false">IF('Random Draws'!G1495&lt;(Assumptions!$E$10-Assumptions!$D$10)/(Assumptions!$F$10-Assumptions!$D$10),Assumptions!$D$10+SQRT('Random Draws'!G1495*(Assumptions!$F$10-Assumptions!$D$10)*(Assumptions!$E$10-Assumptions!$D$10)),Assumptions!$F$10-SQRT((1-'Random Draws'!G1495)*(Assumptions!$F$10-Assumptions!$D$10)*(Assumptions!$F$10-Assumptions!$E$10)))</f>
        <v>0.0235198588045421</v>
      </c>
      <c r="J1495" s="19" t="n">
        <f aca="false">IF('Random Draws'!H1495&lt;(Assumptions!$E$11-Assumptions!$D$11)/(Assumptions!$F$11-Assumptions!$D$11),Assumptions!$D$11+SQRT('Random Draws'!H1495*(Assumptions!$F$11-Assumptions!$D$11)*(Assumptions!$E$11-Assumptions!$D$11)),Assumptions!$F$11-SQRT((1-'Random Draws'!H1495)*(Assumptions!$F$11-Assumptions!$D$11)*(Assumptions!$F$11-Assumptions!$E$11)))</f>
        <v>0.154824154119519</v>
      </c>
      <c r="K1495" s="19" t="n">
        <f aca="false">MAX(G1495,I1495+Assumptions!$D$21)</f>
        <v>0.078973932452379</v>
      </c>
      <c r="L1495" s="28" t="n">
        <f aca="false">(F1495-Assumptions!$D$15)*(1-H1495)+Assumptions!$D$15-J1495</f>
        <v>0.156267449902916</v>
      </c>
      <c r="M1495" s="21" t="n">
        <f aca="false">Assumptions!$D$14*(1+E1495)^1*L1495-Assumptions!$D$14*(1+E1495)^0*E1495*Assumptions!$D$16</f>
        <v>24.4884284070241</v>
      </c>
      <c r="N1495" s="21" t="n">
        <f aca="false">Assumptions!$D$14*(1+E1495)^2*L1495-Assumptions!$D$14*(1+E1495)^1*E1495*Assumptions!$D$16</f>
        <v>26.9356262908102</v>
      </c>
      <c r="O1495" s="21" t="n">
        <f aca="false">Assumptions!$D$14*(1+E1495)^3*L1495-Assumptions!$D$14*(1+E1495)^2*E1495*Assumptions!$D$16</f>
        <v>29.6273795777796</v>
      </c>
      <c r="P1495" s="21" t="n">
        <f aca="false">Assumptions!$D$14*(1+E1495)^4*L1495-Assumptions!$D$14*(1+E1495)^3*E1495*Assumptions!$D$16</f>
        <v>32.5881273807735</v>
      </c>
      <c r="Q1495" s="21" t="n">
        <f aca="false">Assumptions!$D$14*(1+E1495)^5*L1495-Assumptions!$D$14*(1+E1495)^4*E1495*Assumptions!$D$16</f>
        <v>35.8447510822726</v>
      </c>
      <c r="R1495" s="21" t="n">
        <f aca="false">M1495/(1+K1495)+N1495/(1+K1495)^2+O1495/(1+K1495)^3+P1495/(1+K1495)^4+Q1495/(1+K1495)^5</f>
        <v>117.975307540908</v>
      </c>
      <c r="S1495" s="21" t="n">
        <f aca="false">Q1495*(1+I1495)/(K1495-I1495)</f>
        <v>661.589170159056</v>
      </c>
      <c r="T1495" s="21" t="n">
        <f aca="false">R1495+S1495/(1+K1495)^5</f>
        <v>570.386796467866</v>
      </c>
      <c r="U1495" s="8" t="n">
        <f aca="false">(T1495-Assumptions!$D$17)/Assumptions!$D$18</f>
        <v>15.4154718587146</v>
      </c>
    </row>
    <row r="1496" customFormat="false" ht="15" hidden="false" customHeight="false" outlineLevel="0" collapsed="false">
      <c r="B1496" s="2" t="n">
        <v>1491</v>
      </c>
      <c r="C1496" s="27" t="n">
        <f aca="false">NORMSDIST('Random Draws'!C1496)</f>
        <v>0.0243153300608647</v>
      </c>
      <c r="D1496" s="27" t="n">
        <f aca="false">NORMSDIST(Assumptions!$D$22*'Random Draws'!C1496+SQRT(1-Assumptions!$D$22^2)*'Random Draws'!D1496)</f>
        <v>0.12462160697626</v>
      </c>
      <c r="E1496" s="19" t="n">
        <f aca="false">IF(C1496&lt;(Assumptions!$E$6-Assumptions!$D$6)/(Assumptions!$F$6-Assumptions!$D$6),Assumptions!$D$6+SQRT(C1496*(Assumptions!$F$6-Assumptions!$D$6)*(Assumptions!$E$6-Assumptions!$D$6)),Assumptions!$F$6-SQRT((1-C1496)*(Assumptions!$F$6-Assumptions!$D$6)*(Assumptions!$F$6-Assumptions!$E$6)))</f>
        <v>0.0510261802227391</v>
      </c>
      <c r="F1496" s="19" t="n">
        <f aca="false">IF(D1496&lt;(Assumptions!$E$7-Assumptions!$D$7)/(Assumptions!$F$7-Assumptions!$D$7),Assumptions!$D$7+SQRT(D1496*(Assumptions!$F$7-Assumptions!$D$7)*(Assumptions!$E$7-Assumptions!$D$7)),Assumptions!$F$7-SQRT((1-D1496)*(Assumptions!$F$7-Assumptions!$D$7)*(Assumptions!$F$7-Assumptions!$E$7)))</f>
        <v>0.387344645579301</v>
      </c>
      <c r="G1496" s="19" t="n">
        <f aca="false">MIN(Assumptions!$D$24,MAX(Assumptions!$D$23,Assumptions!$D$8+Assumptions!$E$8*'Random Draws'!E1496))</f>
        <v>0.087880309826295</v>
      </c>
      <c r="H1496" s="19" t="n">
        <f aca="false">IF('Random Draws'!F1496&lt;(Assumptions!$E$9-Assumptions!$D$9)/(Assumptions!$F$9-Assumptions!$D$9),Assumptions!$D$9+SQRT('Random Draws'!F1496*(Assumptions!$F$9-Assumptions!$D$9)*(Assumptions!$E$9-Assumptions!$D$9)),Assumptions!$F$9-SQRT((1-'Random Draws'!F1496)*(Assumptions!$F$9-Assumptions!$D$9)*(Assumptions!$F$9-Assumptions!$E$9)))</f>
        <v>0.274950995225214</v>
      </c>
      <c r="I1496" s="19" t="n">
        <f aca="false">IF('Random Draws'!G1496&lt;(Assumptions!$E$10-Assumptions!$D$10)/(Assumptions!$F$10-Assumptions!$D$10),Assumptions!$D$10+SQRT('Random Draws'!G1496*(Assumptions!$F$10-Assumptions!$D$10)*(Assumptions!$E$10-Assumptions!$D$10)),Assumptions!$F$10-SQRT((1-'Random Draws'!G1496)*(Assumptions!$F$10-Assumptions!$D$10)*(Assumptions!$F$10-Assumptions!$E$10)))</f>
        <v>0.0153906453850304</v>
      </c>
      <c r="J1496" s="19" t="n">
        <f aca="false">IF('Random Draws'!H1496&lt;(Assumptions!$E$11-Assumptions!$D$11)/(Assumptions!$F$11-Assumptions!$D$11),Assumptions!$D$11+SQRT('Random Draws'!H1496*(Assumptions!$F$11-Assumptions!$D$11)*(Assumptions!$E$11-Assumptions!$D$11)),Assumptions!$F$11-SQRT((1-'Random Draws'!H1496)*(Assumptions!$F$11-Assumptions!$D$11)*(Assumptions!$F$11-Assumptions!$E$11)))</f>
        <v>0.18696879047201</v>
      </c>
      <c r="K1496" s="19" t="n">
        <f aca="false">MAX(G1496,I1496+Assumptions!$D$21)</f>
        <v>0.087880309826295</v>
      </c>
      <c r="L1496" s="28" t="n">
        <f aca="false">(F1496-Assumptions!$D$15)*(1-H1496)+Assumptions!$D$15-J1496</f>
        <v>0.129618688689382</v>
      </c>
      <c r="M1496" s="21" t="n">
        <f aca="false">Assumptions!$D$14*(1+E1496)^1*L1496-Assumptions!$D$14*(1+E1496)^0*E1496*Assumptions!$D$16</f>
        <v>19.5317682285399</v>
      </c>
      <c r="N1496" s="21" t="n">
        <f aca="false">Assumptions!$D$14*(1+E1496)^2*L1496-Assumptions!$D$14*(1+E1496)^1*E1496*Assumptions!$D$16</f>
        <v>20.5283997542382</v>
      </c>
      <c r="O1496" s="21" t="n">
        <f aca="false">Assumptions!$D$14*(1+E1496)^3*L1496-Assumptions!$D$14*(1+E1496)^2*E1496*Assumptions!$D$16</f>
        <v>21.5758855797824</v>
      </c>
      <c r="P1496" s="21" t="n">
        <f aca="false">Assumptions!$D$14*(1+E1496)^4*L1496-Assumptions!$D$14*(1+E1496)^3*E1496*Assumptions!$D$16</f>
        <v>22.6768206058415</v>
      </c>
      <c r="Q1496" s="21" t="n">
        <f aca="false">Assumptions!$D$14*(1+E1496)^5*L1496-Assumptions!$D$14*(1+E1496)^4*E1496*Assumptions!$D$16</f>
        <v>23.8339321409539</v>
      </c>
      <c r="R1496" s="21" t="n">
        <f aca="false">M1496/(1+K1496)+N1496/(1+K1496)^2+O1496/(1+K1496)^3+P1496/(1+K1496)^4+Q1496/(1+K1496)^5</f>
        <v>83.8901551980754</v>
      </c>
      <c r="S1496" s="21" t="n">
        <f aca="false">Q1496*(1+I1496)/(K1496-I1496)</f>
        <v>333.8510658754</v>
      </c>
      <c r="T1496" s="21" t="n">
        <f aca="false">R1496+S1496/(1+K1496)^5</f>
        <v>302.992580915296</v>
      </c>
      <c r="U1496" s="8" t="n">
        <f aca="false">(T1496-Assumptions!$D$17)/Assumptions!$D$18</f>
        <v>4.71970323661184</v>
      </c>
    </row>
    <row r="1497" customFormat="false" ht="15" hidden="false" customHeight="false" outlineLevel="0" collapsed="false">
      <c r="B1497" s="2" t="n">
        <v>1492</v>
      </c>
      <c r="C1497" s="27" t="n">
        <f aca="false">NORMSDIST('Random Draws'!C1497)</f>
        <v>0.460415477572232</v>
      </c>
      <c r="D1497" s="27" t="n">
        <f aca="false">NORMSDIST(Assumptions!$D$22*'Random Draws'!C1497+SQRT(1-Assumptions!$D$22^2)*'Random Draws'!D1497)</f>
        <v>0.0865397816428129</v>
      </c>
      <c r="E1497" s="19" t="n">
        <f aca="false">IF(C1497&lt;(Assumptions!$E$6-Assumptions!$D$6)/(Assumptions!$F$6-Assumptions!$D$6),Assumptions!$D$6+SQRT(C1497*(Assumptions!$F$6-Assumptions!$D$6)*(Assumptions!$E$6-Assumptions!$D$6)),Assumptions!$F$6-SQRT((1-C1497)*(Assumptions!$F$6-Assumptions!$D$6)*(Assumptions!$F$6-Assumptions!$E$6)))</f>
        <v>0.0879799686104645</v>
      </c>
      <c r="F1497" s="19" t="n">
        <f aca="false">IF(D1497&lt;(Assumptions!$E$7-Assumptions!$D$7)/(Assumptions!$F$7-Assumptions!$D$7),Assumptions!$D$7+SQRT(D1497*(Assumptions!$F$7-Assumptions!$D$7)*(Assumptions!$E$7-Assumptions!$D$7)),Assumptions!$F$7-SQRT((1-D1497)*(Assumptions!$F$7-Assumptions!$D$7)*(Assumptions!$F$7-Assumptions!$E$7)))</f>
        <v>0.382786809558534</v>
      </c>
      <c r="G1497" s="19" t="n">
        <f aca="false">MIN(Assumptions!$D$24,MAX(Assumptions!$D$23,Assumptions!$D$8+Assumptions!$E$8*'Random Draws'!E1497))</f>
        <v>0.074595399547094</v>
      </c>
      <c r="H1497" s="19" t="n">
        <f aca="false">IF('Random Draws'!F1497&lt;(Assumptions!$E$9-Assumptions!$D$9)/(Assumptions!$F$9-Assumptions!$D$9),Assumptions!$D$9+SQRT('Random Draws'!F1497*(Assumptions!$F$9-Assumptions!$D$9)*(Assumptions!$E$9-Assumptions!$D$9)),Assumptions!$F$9-SQRT((1-'Random Draws'!F1497)*(Assumptions!$F$9-Assumptions!$D$9)*(Assumptions!$F$9-Assumptions!$E$9)))</f>
        <v>0.283244176568036</v>
      </c>
      <c r="I1497" s="19" t="n">
        <f aca="false">IF('Random Draws'!G1497&lt;(Assumptions!$E$10-Assumptions!$D$10)/(Assumptions!$F$10-Assumptions!$D$10),Assumptions!$D$10+SQRT('Random Draws'!G1497*(Assumptions!$F$10-Assumptions!$D$10)*(Assumptions!$E$10-Assumptions!$D$10)),Assumptions!$F$10-SQRT((1-'Random Draws'!G1497)*(Assumptions!$F$10-Assumptions!$D$10)*(Assumptions!$F$10-Assumptions!$E$10)))</f>
        <v>0.024575646251616</v>
      </c>
      <c r="J1497" s="19" t="n">
        <f aca="false">IF('Random Draws'!H1497&lt;(Assumptions!$E$11-Assumptions!$D$11)/(Assumptions!$F$11-Assumptions!$D$11),Assumptions!$D$11+SQRT('Random Draws'!H1497*(Assumptions!$F$11-Assumptions!$D$11)*(Assumptions!$E$11-Assumptions!$D$11)),Assumptions!$F$11-SQRT((1-'Random Draws'!H1497)*(Assumptions!$F$11-Assumptions!$D$11)*(Assumptions!$F$11-Assumptions!$E$11)))</f>
        <v>0.203464233459195</v>
      </c>
      <c r="K1497" s="19" t="n">
        <f aca="false">MAX(G1497,I1497+Assumptions!$D$21)</f>
        <v>0.074595399547094</v>
      </c>
      <c r="L1497" s="28" t="n">
        <f aca="false">(F1497-Assumptions!$D$15)*(1-H1497)+Assumptions!$D$15-J1497</f>
        <v>0.10772218437867</v>
      </c>
      <c r="M1497" s="21" t="n">
        <f aca="false">Assumptions!$D$14*(1+E1497)^1*L1497-Assumptions!$D$14*(1+E1497)^0*E1497*Assumptions!$D$16</f>
        <v>16.6112260594932</v>
      </c>
      <c r="N1497" s="21" t="n">
        <f aca="false">Assumptions!$D$14*(1+E1497)^2*L1497-Assumptions!$D$14*(1+E1497)^1*E1497*Assumptions!$D$16</f>
        <v>18.0726812067887</v>
      </c>
      <c r="O1497" s="21" t="n">
        <f aca="false">Assumptions!$D$14*(1+E1497)^3*L1497-Assumptions!$D$14*(1+E1497)^2*E1497*Assumptions!$D$16</f>
        <v>19.6627151320689</v>
      </c>
      <c r="P1497" s="21" t="n">
        <f aca="false">Assumptions!$D$14*(1+E1497)^4*L1497-Assumptions!$D$14*(1+E1497)^3*E1497*Assumptions!$D$16</f>
        <v>21.3926401921849</v>
      </c>
      <c r="Q1497" s="21" t="n">
        <f aca="false">Assumptions!$D$14*(1+E1497)^5*L1497-Assumptions!$D$14*(1+E1497)^4*E1497*Assumptions!$D$16</f>
        <v>23.2747640047882</v>
      </c>
      <c r="R1497" s="21" t="n">
        <f aca="false">M1497/(1+K1497)+N1497/(1+K1497)^2+O1497/(1+K1497)^3+P1497/(1+K1497)^4+Q1497/(1+K1497)^5</f>
        <v>79.2401163362053</v>
      </c>
      <c r="S1497" s="21" t="n">
        <f aca="false">Q1497*(1+I1497)/(K1497-I1497)</f>
        <v>476.746781030518</v>
      </c>
      <c r="T1497" s="21" t="n">
        <f aca="false">R1497+S1497/(1+K1497)^5</f>
        <v>411.947841198863</v>
      </c>
      <c r="U1497" s="8" t="n">
        <f aca="false">(T1497-Assumptions!$D$17)/Assumptions!$D$18</f>
        <v>9.07791364795451</v>
      </c>
    </row>
    <row r="1498" customFormat="false" ht="15" hidden="false" customHeight="false" outlineLevel="0" collapsed="false">
      <c r="B1498" s="2" t="n">
        <v>1493</v>
      </c>
      <c r="C1498" s="27" t="n">
        <f aca="false">NORMSDIST('Random Draws'!C1498)</f>
        <v>0.0961564121265044</v>
      </c>
      <c r="D1498" s="27" t="n">
        <f aca="false">NORMSDIST(Assumptions!$D$22*'Random Draws'!C1498+SQRT(1-Assumptions!$D$22^2)*'Random Draws'!D1498)</f>
        <v>0.55868533956507</v>
      </c>
      <c r="E1498" s="19" t="n">
        <f aca="false">IF(C1498&lt;(Assumptions!$E$6-Assumptions!$D$6)/(Assumptions!$F$6-Assumptions!$D$6),Assumptions!$D$6+SQRT(C1498*(Assumptions!$F$6-Assumptions!$D$6)*(Assumptions!$E$6-Assumptions!$D$6)),Assumptions!$F$6-SQRT((1-C1498)*(Assumptions!$F$6-Assumptions!$D$6)*(Assumptions!$F$6-Assumptions!$E$6)))</f>
        <v>0.0619267430466205</v>
      </c>
      <c r="F1498" s="19" t="n">
        <f aca="false">IF(D1498&lt;(Assumptions!$E$7-Assumptions!$D$7)/(Assumptions!$F$7-Assumptions!$D$7),Assumptions!$D$7+SQRT(D1498*(Assumptions!$F$7-Assumptions!$D$7)*(Assumptions!$E$7-Assumptions!$D$7)),Assumptions!$F$7-SQRT((1-D1498)*(Assumptions!$F$7-Assumptions!$D$7)*(Assumptions!$F$7-Assumptions!$E$7)))</f>
        <v>0.417897426863294</v>
      </c>
      <c r="G1498" s="19" t="n">
        <f aca="false">MIN(Assumptions!$D$24,MAX(Assumptions!$D$23,Assumptions!$D$8+Assumptions!$E$8*'Random Draws'!E1498))</f>
        <v>0.073557456685501</v>
      </c>
      <c r="H1498" s="19" t="n">
        <f aca="false">IF('Random Draws'!F1498&lt;(Assumptions!$E$9-Assumptions!$D$9)/(Assumptions!$F$9-Assumptions!$D$9),Assumptions!$D$9+SQRT('Random Draws'!F1498*(Assumptions!$F$9-Assumptions!$D$9)*(Assumptions!$E$9-Assumptions!$D$9)),Assumptions!$F$9-SQRT((1-'Random Draws'!F1498)*(Assumptions!$F$9-Assumptions!$D$9)*(Assumptions!$F$9-Assumptions!$E$9)))</f>
        <v>0.278579583312335</v>
      </c>
      <c r="I1498" s="19" t="n">
        <f aca="false">IF('Random Draws'!G1498&lt;(Assumptions!$E$10-Assumptions!$D$10)/(Assumptions!$F$10-Assumptions!$D$10),Assumptions!$D$10+SQRT('Random Draws'!G1498*(Assumptions!$F$10-Assumptions!$D$10)*(Assumptions!$E$10-Assumptions!$D$10)),Assumptions!$F$10-SQRT((1-'Random Draws'!G1498)*(Assumptions!$F$10-Assumptions!$D$10)*(Assumptions!$F$10-Assumptions!$E$10)))</f>
        <v>0.0199538643172275</v>
      </c>
      <c r="J1498" s="19" t="n">
        <f aca="false">IF('Random Draws'!H1498&lt;(Assumptions!$E$11-Assumptions!$D$11)/(Assumptions!$F$11-Assumptions!$D$11),Assumptions!$D$11+SQRT('Random Draws'!H1498*(Assumptions!$F$11-Assumptions!$D$11)*(Assumptions!$E$11-Assumptions!$D$11)),Assumptions!$F$11-SQRT((1-'Random Draws'!H1498)*(Assumptions!$F$11-Assumptions!$D$11)*(Assumptions!$F$11-Assumptions!$E$11)))</f>
        <v>0.15341477576558</v>
      </c>
      <c r="K1498" s="19" t="n">
        <f aca="false">MAX(G1498,I1498+Assumptions!$D$21)</f>
        <v>0.073557456685501</v>
      </c>
      <c r="L1498" s="28" t="n">
        <f aca="false">(F1498-Assumptions!$D$15)*(1-H1498)+Assumptions!$D$15-J1498</f>
        <v>0.184280305885444</v>
      </c>
      <c r="M1498" s="21" t="n">
        <f aca="false">Assumptions!$D$14*(1+E1498)^1*L1498-Assumptions!$D$14*(1+E1498)^0*E1498*Assumptions!$D$16</f>
        <v>28.105985498049</v>
      </c>
      <c r="N1498" s="21" t="n">
        <f aca="false">Assumptions!$D$14*(1+E1498)^2*L1498-Assumptions!$D$14*(1+E1498)^1*E1498*Assumptions!$D$16</f>
        <v>29.8464976400587</v>
      </c>
      <c r="O1498" s="21" t="n">
        <f aca="false">Assumptions!$D$14*(1+E1498)^3*L1498-Assumptions!$D$14*(1+E1498)^2*E1498*Assumptions!$D$16</f>
        <v>31.6947940302562</v>
      </c>
      <c r="P1498" s="21" t="n">
        <f aca="false">Assumptions!$D$14*(1+E1498)^4*L1498-Assumptions!$D$14*(1+E1498)^3*E1498*Assumptions!$D$16</f>
        <v>33.6575493960835</v>
      </c>
      <c r="Q1498" s="21" t="n">
        <f aca="false">Assumptions!$D$14*(1+E1498)^5*L1498-Assumptions!$D$14*(1+E1498)^4*E1498*Assumptions!$D$16</f>
        <v>35.7418518091137</v>
      </c>
      <c r="R1498" s="21" t="n">
        <f aca="false">M1498/(1+K1498)+N1498/(1+K1498)^2+O1498/(1+K1498)^3+P1498/(1+K1498)^4+Q1498/(1+K1498)^5</f>
        <v>128.095416458463</v>
      </c>
      <c r="S1498" s="21" t="n">
        <f aca="false">Q1498*(1+I1498)/(K1498-I1498)</f>
        <v>680.085760299452</v>
      </c>
      <c r="T1498" s="21" t="n">
        <f aca="false">R1498+S1498/(1+K1498)^5</f>
        <v>605.006282589874</v>
      </c>
      <c r="U1498" s="8" t="n">
        <f aca="false">(T1498-Assumptions!$D$17)/Assumptions!$D$18</f>
        <v>16.800251303595</v>
      </c>
    </row>
    <row r="1499" customFormat="false" ht="15" hidden="false" customHeight="false" outlineLevel="0" collapsed="false">
      <c r="B1499" s="2" t="n">
        <v>1494</v>
      </c>
      <c r="C1499" s="27" t="n">
        <f aca="false">NORMSDIST('Random Draws'!C1499)</f>
        <v>0.794595028301689</v>
      </c>
      <c r="D1499" s="27" t="n">
        <f aca="false">NORMSDIST(Assumptions!$D$22*'Random Draws'!C1499+SQRT(1-Assumptions!$D$22^2)*'Random Draws'!D1499)</f>
        <v>0.751539343258246</v>
      </c>
      <c r="E1499" s="19" t="n">
        <f aca="false">IF(C1499&lt;(Assumptions!$E$6-Assumptions!$D$6)/(Assumptions!$F$6-Assumptions!$D$6),Assumptions!$D$6+SQRT(C1499*(Assumptions!$F$6-Assumptions!$D$6)*(Assumptions!$E$6-Assumptions!$D$6)),Assumptions!$F$6-SQRT((1-C1499)*(Assumptions!$F$6-Assumptions!$D$6)*(Assumptions!$F$6-Assumptions!$E$6)))</f>
        <v>0.107952771438211</v>
      </c>
      <c r="F1499" s="19" t="n">
        <f aca="false">IF(D1499&lt;(Assumptions!$E$7-Assumptions!$D$7)/(Assumptions!$F$7-Assumptions!$D$7),Assumptions!$D$7+SQRT(D1499*(Assumptions!$F$7-Assumptions!$D$7)*(Assumptions!$E$7-Assumptions!$D$7)),Assumptions!$F$7-SQRT((1-D1499)*(Assumptions!$F$7-Assumptions!$D$7)*(Assumptions!$F$7-Assumptions!$E$7)))</f>
        <v>0.428474730342676</v>
      </c>
      <c r="G1499" s="19" t="n">
        <f aca="false">MIN(Assumptions!$D$24,MAX(Assumptions!$D$23,Assumptions!$D$8+Assumptions!$E$8*'Random Draws'!E1499))</f>
        <v>0.090894818560543</v>
      </c>
      <c r="H1499" s="19" t="n">
        <f aca="false">IF('Random Draws'!F1499&lt;(Assumptions!$E$9-Assumptions!$D$9)/(Assumptions!$F$9-Assumptions!$D$9),Assumptions!$D$9+SQRT('Random Draws'!F1499*(Assumptions!$F$9-Assumptions!$D$9)*(Assumptions!$E$9-Assumptions!$D$9)),Assumptions!$F$9-SQRT((1-'Random Draws'!F1499)*(Assumptions!$F$9-Assumptions!$D$9)*(Assumptions!$F$9-Assumptions!$E$9)))</f>
        <v>0.276602705015446</v>
      </c>
      <c r="I1499" s="19" t="n">
        <f aca="false">IF('Random Draws'!G1499&lt;(Assumptions!$E$10-Assumptions!$D$10)/(Assumptions!$F$10-Assumptions!$D$10),Assumptions!$D$10+SQRT('Random Draws'!G1499*(Assumptions!$F$10-Assumptions!$D$10)*(Assumptions!$E$10-Assumptions!$D$10)),Assumptions!$F$10-SQRT((1-'Random Draws'!G1499)*(Assumptions!$F$10-Assumptions!$D$10)*(Assumptions!$F$10-Assumptions!$E$10)))</f>
        <v>0.014405306481038</v>
      </c>
      <c r="J1499" s="19" t="n">
        <f aca="false">IF('Random Draws'!H1499&lt;(Assumptions!$E$11-Assumptions!$D$11)/(Assumptions!$F$11-Assumptions!$D$11),Assumptions!$D$11+SQRT('Random Draws'!H1499*(Assumptions!$F$11-Assumptions!$D$11)*(Assumptions!$E$11-Assumptions!$D$11)),Assumptions!$F$11-SQRT((1-'Random Draws'!H1499)*(Assumptions!$F$11-Assumptions!$D$11)*(Assumptions!$F$11-Assumptions!$E$11)))</f>
        <v>0.127244943091288</v>
      </c>
      <c r="K1499" s="19" t="n">
        <f aca="false">MAX(G1499,I1499+Assumptions!$D$21)</f>
        <v>0.090894818560543</v>
      </c>
      <c r="L1499" s="28" t="n">
        <f aca="false">(F1499-Assumptions!$D$15)*(1-H1499)+Assumptions!$D$15-J1499</f>
        <v>0.218670869459848</v>
      </c>
      <c r="M1499" s="21" t="n">
        <f aca="false">Assumptions!$D$14*(1+E1499)^1*L1499-Assumptions!$D$14*(1+E1499)^0*E1499*Assumptions!$D$16</f>
        <v>34.6605698426158</v>
      </c>
      <c r="N1499" s="21" t="n">
        <f aca="false">Assumptions!$D$14*(1+E1499)^2*L1499-Assumptions!$D$14*(1+E1499)^1*E1499*Assumptions!$D$16</f>
        <v>38.4022744167539</v>
      </c>
      <c r="O1499" s="21" t="n">
        <f aca="false">Assumptions!$D$14*(1+E1499)^3*L1499-Assumptions!$D$14*(1+E1499)^2*E1499*Assumptions!$D$16</f>
        <v>42.5479063695732</v>
      </c>
      <c r="P1499" s="21" t="n">
        <f aca="false">Assumptions!$D$14*(1+E1499)^4*L1499-Assumptions!$D$14*(1+E1499)^3*E1499*Assumptions!$D$16</f>
        <v>47.1410707810621</v>
      </c>
      <c r="Q1499" s="21" t="n">
        <f aca="false">Assumptions!$D$14*(1+E1499)^5*L1499-Assumptions!$D$14*(1+E1499)^4*E1499*Assumptions!$D$16</f>
        <v>52.2300800204426</v>
      </c>
      <c r="R1499" s="21" t="n">
        <f aca="false">M1499/(1+K1499)+N1499/(1+K1499)^2+O1499/(1+K1499)^3+P1499/(1+K1499)^4+Q1499/(1+K1499)^5</f>
        <v>163.909493059029</v>
      </c>
      <c r="S1499" s="21" t="n">
        <f aca="false">Q1499*(1+I1499)/(K1499-I1499)</f>
        <v>692.676275351253</v>
      </c>
      <c r="T1499" s="21" t="n">
        <f aca="false">R1499+S1499/(1+K1499)^5</f>
        <v>612.258196399335</v>
      </c>
      <c r="U1499" s="8" t="n">
        <f aca="false">(T1499-Assumptions!$D$17)/Assumptions!$D$18</f>
        <v>17.0903278559734</v>
      </c>
    </row>
    <row r="1500" customFormat="false" ht="15" hidden="false" customHeight="false" outlineLevel="0" collapsed="false">
      <c r="B1500" s="2" t="n">
        <v>1495</v>
      </c>
      <c r="C1500" s="27" t="n">
        <f aca="false">NORMSDIST('Random Draws'!C1500)</f>
        <v>0.835733290432441</v>
      </c>
      <c r="D1500" s="27" t="n">
        <f aca="false">NORMSDIST(Assumptions!$D$22*'Random Draws'!C1500+SQRT(1-Assumptions!$D$22^2)*'Random Draws'!D1500)</f>
        <v>0.491475768369403</v>
      </c>
      <c r="E1500" s="19" t="n">
        <f aca="false">IF(C1500&lt;(Assumptions!$E$6-Assumptions!$D$6)/(Assumptions!$F$6-Assumptions!$D$6),Assumptions!$D$6+SQRT(C1500*(Assumptions!$F$6-Assumptions!$D$6)*(Assumptions!$E$6-Assumptions!$D$6)),Assumptions!$F$6-SQRT((1-C1500)*(Assumptions!$F$6-Assumptions!$D$6)*(Assumptions!$F$6-Assumptions!$E$6)))</f>
        <v>0.111341082577358</v>
      </c>
      <c r="F1500" s="19" t="n">
        <f aca="false">IF(D1500&lt;(Assumptions!$E$7-Assumptions!$D$7)/(Assumptions!$F$7-Assumptions!$D$7),Assumptions!$D$7+SQRT(D1500*(Assumptions!$F$7-Assumptions!$D$7)*(Assumptions!$E$7-Assumptions!$D$7)),Assumptions!$F$7-SQRT((1-D1500)*(Assumptions!$F$7-Assumptions!$D$7)*(Assumptions!$F$7-Assumptions!$E$7)))</f>
        <v>0.414303357264689</v>
      </c>
      <c r="G1500" s="19" t="n">
        <f aca="false">MIN(Assumptions!$D$24,MAX(Assumptions!$D$23,Assumptions!$D$8+Assumptions!$E$8*'Random Draws'!E1500))</f>
        <v>0.084301783432182</v>
      </c>
      <c r="H1500" s="19" t="n">
        <f aca="false">IF('Random Draws'!F1500&lt;(Assumptions!$E$9-Assumptions!$D$9)/(Assumptions!$F$9-Assumptions!$D$9),Assumptions!$D$9+SQRT('Random Draws'!F1500*(Assumptions!$F$9-Assumptions!$D$9)*(Assumptions!$E$9-Assumptions!$D$9)),Assumptions!$F$9-SQRT((1-'Random Draws'!F1500)*(Assumptions!$F$9-Assumptions!$D$9)*(Assumptions!$F$9-Assumptions!$E$9)))</f>
        <v>0.27064482560878</v>
      </c>
      <c r="I1500" s="19" t="n">
        <f aca="false">IF('Random Draws'!G1500&lt;(Assumptions!$E$10-Assumptions!$D$10)/(Assumptions!$F$10-Assumptions!$D$10),Assumptions!$D$10+SQRT('Random Draws'!G1500*(Assumptions!$F$10-Assumptions!$D$10)*(Assumptions!$E$10-Assumptions!$D$10)),Assumptions!$F$10-SQRT((1-'Random Draws'!G1500)*(Assumptions!$F$10-Assumptions!$D$10)*(Assumptions!$F$10-Assumptions!$E$10)))</f>
        <v>0.0176284075884388</v>
      </c>
      <c r="J1500" s="19" t="n">
        <f aca="false">IF('Random Draws'!H1500&lt;(Assumptions!$E$11-Assumptions!$D$11)/(Assumptions!$F$11-Assumptions!$D$11),Assumptions!$D$11+SQRT('Random Draws'!H1500*(Assumptions!$F$11-Assumptions!$D$11)*(Assumptions!$E$11-Assumptions!$D$11)),Assumptions!$F$11-SQRT((1-'Random Draws'!H1500)*(Assumptions!$F$11-Assumptions!$D$11)*(Assumptions!$F$11-Assumptions!$E$11)))</f>
        <v>0.163141150581901</v>
      </c>
      <c r="K1500" s="19" t="n">
        <f aca="false">MAX(G1500,I1500+Assumptions!$D$21)</f>
        <v>0.084301783432182</v>
      </c>
      <c r="L1500" s="28" t="n">
        <f aca="false">(F1500-Assumptions!$D$15)*(1-H1500)+Assumptions!$D$15-J1500</f>
        <v>0.174216974135895</v>
      </c>
      <c r="M1500" s="21" t="n">
        <f aca="false">Assumptions!$D$14*(1+E1500)^1*L1500-Assumptions!$D$14*(1+E1500)^0*E1500*Assumptions!$D$16</f>
        <v>27.5897659835213</v>
      </c>
      <c r="N1500" s="21" t="n">
        <f aca="false">Assumptions!$D$14*(1+E1500)^2*L1500-Assumptions!$D$14*(1+E1500)^1*E1500*Assumptions!$D$16</f>
        <v>30.6616403961826</v>
      </c>
      <c r="O1500" s="21" t="n">
        <f aca="false">Assumptions!$D$14*(1+E1500)^3*L1500-Assumptions!$D$14*(1+E1500)^2*E1500*Assumptions!$D$16</f>
        <v>34.0755406314912</v>
      </c>
      <c r="P1500" s="21" t="n">
        <f aca="false">Assumptions!$D$14*(1+E1500)^4*L1500-Assumptions!$D$14*(1+E1500)^3*E1500*Assumptions!$D$16</f>
        <v>37.8695482148102</v>
      </c>
      <c r="Q1500" s="21" t="n">
        <f aca="false">Assumptions!$D$14*(1+E1500)^5*L1500-Assumptions!$D$14*(1+E1500)^4*E1500*Assumptions!$D$16</f>
        <v>42.0859847097626</v>
      </c>
      <c r="R1500" s="21" t="n">
        <f aca="false">M1500/(1+K1500)+N1500/(1+K1500)^2+O1500/(1+K1500)^3+P1500/(1+K1500)^4+Q1500/(1+K1500)^5</f>
        <v>133.729029619782</v>
      </c>
      <c r="S1500" s="21" t="n">
        <f aca="false">Q1500*(1+I1500)/(K1500-I1500)</f>
        <v>642.353759053077</v>
      </c>
      <c r="T1500" s="21" t="n">
        <f aca="false">R1500+S1500/(1+K1500)^5</f>
        <v>562.300650421659</v>
      </c>
      <c r="U1500" s="8" t="n">
        <f aca="false">(T1500-Assumptions!$D$17)/Assumptions!$D$18</f>
        <v>15.0920260168664</v>
      </c>
    </row>
    <row r="1501" customFormat="false" ht="15" hidden="false" customHeight="false" outlineLevel="0" collapsed="false">
      <c r="B1501" s="2" t="n">
        <v>1496</v>
      </c>
      <c r="C1501" s="27" t="n">
        <f aca="false">NORMSDIST('Random Draws'!C1501)</f>
        <v>0.221802783928426</v>
      </c>
      <c r="D1501" s="27" t="n">
        <f aca="false">NORMSDIST(Assumptions!$D$22*'Random Draws'!C1501+SQRT(1-Assumptions!$D$22^2)*'Random Draws'!D1501)</f>
        <v>0.039305208365173</v>
      </c>
      <c r="E1501" s="19" t="n">
        <f aca="false">IF(C1501&lt;(Assumptions!$E$6-Assumptions!$D$6)/(Assumptions!$F$6-Assumptions!$D$6),Assumptions!$D$6+SQRT(C1501*(Assumptions!$F$6-Assumptions!$D$6)*(Assumptions!$E$6-Assumptions!$D$6)),Assumptions!$F$6-SQRT((1-C1501)*(Assumptions!$F$6-Assumptions!$D$6)*(Assumptions!$F$6-Assumptions!$E$6)))</f>
        <v>0.0733018606033076</v>
      </c>
      <c r="F1501" s="19" t="n">
        <f aca="false">IF(D1501&lt;(Assumptions!$E$7-Assumptions!$D$7)/(Assumptions!$F$7-Assumptions!$D$7),Assumptions!$D$7+SQRT(D1501*(Assumptions!$F$7-Assumptions!$D$7)*(Assumptions!$E$7-Assumptions!$D$7)),Assumptions!$F$7-SQRT((1-D1501)*(Assumptions!$F$7-Assumptions!$D$7)*(Assumptions!$F$7-Assumptions!$E$7)))</f>
        <v>0.375356798175109</v>
      </c>
      <c r="G1501" s="19" t="n">
        <f aca="false">MIN(Assumptions!$D$24,MAX(Assumptions!$D$23,Assumptions!$D$8+Assumptions!$E$8*'Random Draws'!E1501))</f>
        <v>0.076694997577756</v>
      </c>
      <c r="H1501" s="19" t="n">
        <f aca="false">IF('Random Draws'!F1501&lt;(Assumptions!$E$9-Assumptions!$D$9)/(Assumptions!$F$9-Assumptions!$D$9),Assumptions!$D$9+SQRT('Random Draws'!F1501*(Assumptions!$F$9-Assumptions!$D$9)*(Assumptions!$E$9-Assumptions!$D$9)),Assumptions!$F$9-SQRT((1-'Random Draws'!F1501)*(Assumptions!$F$9-Assumptions!$D$9)*(Assumptions!$F$9-Assumptions!$E$9)))</f>
        <v>0.289804976532596</v>
      </c>
      <c r="I1501" s="19" t="n">
        <f aca="false">IF('Random Draws'!G1501&lt;(Assumptions!$E$10-Assumptions!$D$10)/(Assumptions!$F$10-Assumptions!$D$10),Assumptions!$D$10+SQRT('Random Draws'!G1501*(Assumptions!$F$10-Assumptions!$D$10)*(Assumptions!$E$10-Assumptions!$D$10)),Assumptions!$F$10-SQRT((1-'Random Draws'!G1501)*(Assumptions!$F$10-Assumptions!$D$10)*(Assumptions!$F$10-Assumptions!$E$10)))</f>
        <v>0.0203852319969451</v>
      </c>
      <c r="J1501" s="19" t="n">
        <f aca="false">IF('Random Draws'!H1501&lt;(Assumptions!$E$11-Assumptions!$D$11)/(Assumptions!$F$11-Assumptions!$D$11),Assumptions!$D$11+SQRT('Random Draws'!H1501*(Assumptions!$F$11-Assumptions!$D$11)*(Assumptions!$E$11-Assumptions!$D$11)),Assumptions!$F$11-SQRT((1-'Random Draws'!H1501)*(Assumptions!$F$11-Assumptions!$D$11)*(Assumptions!$F$11-Assumptions!$E$11)))</f>
        <v>0.162959197961985</v>
      </c>
      <c r="K1501" s="19" t="n">
        <f aca="false">MAX(G1501,I1501+Assumptions!$D$21)</f>
        <v>0.076694997577756</v>
      </c>
      <c r="L1501" s="28" t="n">
        <f aca="false">(F1501-Assumptions!$D$15)*(1-H1501)+Assumptions!$D$15-J1501</f>
        <v>0.141291979075874</v>
      </c>
      <c r="M1501" s="21" t="n">
        <f aca="false">Assumptions!$D$14*(1+E1501)^1*L1501-Assumptions!$D$14*(1+E1501)^0*E1501*Assumptions!$D$16</f>
        <v>21.6702337907921</v>
      </c>
      <c r="N1501" s="21" t="n">
        <f aca="false">Assumptions!$D$14*(1+E1501)^2*L1501-Assumptions!$D$14*(1+E1501)^1*E1501*Assumptions!$D$16</f>
        <v>23.2587022473659</v>
      </c>
      <c r="O1501" s="21" t="n">
        <f aca="false">Assumptions!$D$14*(1+E1501)^3*L1501-Assumptions!$D$14*(1+E1501)^2*E1501*Assumptions!$D$16</f>
        <v>24.9636083973161</v>
      </c>
      <c r="P1501" s="21" t="n">
        <f aca="false">Assumptions!$D$14*(1+E1501)^4*L1501-Assumptions!$D$14*(1+E1501)^3*E1501*Assumptions!$D$16</f>
        <v>26.7934873402117</v>
      </c>
      <c r="Q1501" s="21" t="n">
        <f aca="false">Assumptions!$D$14*(1+E1501)^5*L1501-Assumptions!$D$14*(1+E1501)^4*E1501*Assumptions!$D$16</f>
        <v>28.7574998143004</v>
      </c>
      <c r="R1501" s="21" t="n">
        <f aca="false">M1501/(1+K1501)+N1501/(1+K1501)^2+O1501/(1+K1501)^3+P1501/(1+K1501)^4+Q1501/(1+K1501)^5</f>
        <v>100.000830437921</v>
      </c>
      <c r="S1501" s="21" t="n">
        <f aca="false">Q1501*(1+I1501)/(K1501-I1501)</f>
        <v>521.112595959141</v>
      </c>
      <c r="T1501" s="21" t="n">
        <f aca="false">R1501+S1501/(1+K1501)^5</f>
        <v>460.13812217635</v>
      </c>
      <c r="U1501" s="8" t="n">
        <f aca="false">(T1501-Assumptions!$D$17)/Assumptions!$D$18</f>
        <v>11.005524887054</v>
      </c>
    </row>
    <row r="1502" customFormat="false" ht="15" hidden="false" customHeight="false" outlineLevel="0" collapsed="false">
      <c r="B1502" s="2" t="n">
        <v>1497</v>
      </c>
      <c r="C1502" s="27" t="n">
        <f aca="false">NORMSDIST('Random Draws'!C1502)</f>
        <v>0.964226046474033</v>
      </c>
      <c r="D1502" s="27" t="n">
        <f aca="false">NORMSDIST(Assumptions!$D$22*'Random Draws'!C1502+SQRT(1-Assumptions!$D$22^2)*'Random Draws'!D1502)</f>
        <v>0.585395830459754</v>
      </c>
      <c r="E1502" s="19" t="n">
        <f aca="false">IF(C1502&lt;(Assumptions!$E$6-Assumptions!$D$6)/(Assumptions!$F$6-Assumptions!$D$6),Assumptions!$D$6+SQRT(C1502*(Assumptions!$F$6-Assumptions!$D$6)*(Assumptions!$E$6-Assumptions!$D$6)),Assumptions!$F$6-SQRT((1-C1502)*(Assumptions!$F$6-Assumptions!$D$6)*(Assumptions!$F$6-Assumptions!$E$6)))</f>
        <v>0.126625779737501</v>
      </c>
      <c r="F1502" s="19" t="n">
        <f aca="false">IF(D1502&lt;(Assumptions!$E$7-Assumptions!$D$7)/(Assumptions!$F$7-Assumptions!$D$7),Assumptions!$D$7+SQRT(D1502*(Assumptions!$F$7-Assumptions!$D$7)*(Assumptions!$E$7-Assumptions!$D$7)),Assumptions!$F$7-SQRT((1-D1502)*(Assumptions!$F$7-Assumptions!$D$7)*(Assumptions!$F$7-Assumptions!$E$7)))</f>
        <v>0.419265293239454</v>
      </c>
      <c r="G1502" s="19" t="n">
        <f aca="false">MIN(Assumptions!$D$24,MAX(Assumptions!$D$23,Assumptions!$D$8+Assumptions!$E$8*'Random Draws'!E1502))</f>
        <v>0.097002908463216</v>
      </c>
      <c r="H1502" s="19" t="n">
        <f aca="false">IF('Random Draws'!F1502&lt;(Assumptions!$E$9-Assumptions!$D$9)/(Assumptions!$F$9-Assumptions!$D$9),Assumptions!$D$9+SQRT('Random Draws'!F1502*(Assumptions!$F$9-Assumptions!$D$9)*(Assumptions!$E$9-Assumptions!$D$9)),Assumptions!$F$9-SQRT((1-'Random Draws'!F1502)*(Assumptions!$F$9-Assumptions!$D$9)*(Assumptions!$F$9-Assumptions!$E$9)))</f>
        <v>0.316473616170842</v>
      </c>
      <c r="I1502" s="19" t="n">
        <f aca="false">IF('Random Draws'!G1502&lt;(Assumptions!$E$10-Assumptions!$D$10)/(Assumptions!$F$10-Assumptions!$D$10),Assumptions!$D$10+SQRT('Random Draws'!G1502*(Assumptions!$F$10-Assumptions!$D$10)*(Assumptions!$E$10-Assumptions!$D$10)),Assumptions!$F$10-SQRT((1-'Random Draws'!G1502)*(Assumptions!$F$10-Assumptions!$D$10)*(Assumptions!$F$10-Assumptions!$E$10)))</f>
        <v>0.0250776651235843</v>
      </c>
      <c r="J1502" s="19" t="n">
        <f aca="false">IF('Random Draws'!H1502&lt;(Assumptions!$E$11-Assumptions!$D$11)/(Assumptions!$F$11-Assumptions!$D$11),Assumptions!$D$11+SQRT('Random Draws'!H1502*(Assumptions!$F$11-Assumptions!$D$11)*(Assumptions!$E$11-Assumptions!$D$11)),Assumptions!$F$11-SQRT((1-'Random Draws'!H1502)*(Assumptions!$F$11-Assumptions!$D$11)*(Assumptions!$F$11-Assumptions!$E$11)))</f>
        <v>0.173240760292323</v>
      </c>
      <c r="K1502" s="19" t="n">
        <f aca="false">MAX(G1502,I1502+Assumptions!$D$21)</f>
        <v>0.097002908463216</v>
      </c>
      <c r="L1502" s="28" t="n">
        <f aca="false">(F1502-Assumptions!$D$15)*(1-H1502)+Assumptions!$D$15-J1502</f>
        <v>0.154479699562922</v>
      </c>
      <c r="M1502" s="21" t="n">
        <f aca="false">Assumptions!$D$14*(1+E1502)^1*L1502-Assumptions!$D$14*(1+E1502)^0*E1502*Assumptions!$D$16</f>
        <v>24.6850955943272</v>
      </c>
      <c r="N1502" s="21" t="n">
        <f aca="false">Assumptions!$D$14*(1+E1502)^2*L1502-Assumptions!$D$14*(1+E1502)^1*E1502*Assumptions!$D$16</f>
        <v>27.8108650718537</v>
      </c>
      <c r="O1502" s="21" t="n">
        <f aca="false">Assumptions!$D$14*(1+E1502)^3*L1502-Assumptions!$D$14*(1+E1502)^2*E1502*Assumptions!$D$16</f>
        <v>31.3324375467516</v>
      </c>
      <c r="P1502" s="21" t="n">
        <f aca="false">Assumptions!$D$14*(1+E1502)^4*L1502-Assumptions!$D$14*(1+E1502)^3*E1502*Assumptions!$D$16</f>
        <v>35.2999318821856</v>
      </c>
      <c r="Q1502" s="21" t="n">
        <f aca="false">Assumptions!$D$14*(1+E1502)^5*L1502-Assumptions!$D$14*(1+E1502)^4*E1502*Assumptions!$D$16</f>
        <v>39.769813281448</v>
      </c>
      <c r="R1502" s="21" t="n">
        <f aca="false">M1502/(1+K1502)+N1502/(1+K1502)^2+O1502/(1+K1502)^3+P1502/(1+K1502)^4+Q1502/(1+K1502)^5</f>
        <v>118.754244050955</v>
      </c>
      <c r="S1502" s="21" t="n">
        <f aca="false">Q1502*(1+I1502)/(K1502-I1502)</f>
        <v>566.798879615113</v>
      </c>
      <c r="T1502" s="21" t="n">
        <f aca="false">R1502+S1502/(1+K1502)^5</f>
        <v>475.525689610046</v>
      </c>
      <c r="U1502" s="8" t="n">
        <f aca="false">(T1502-Assumptions!$D$17)/Assumptions!$D$18</f>
        <v>11.6210275844018</v>
      </c>
    </row>
    <row r="1503" customFormat="false" ht="15" hidden="false" customHeight="false" outlineLevel="0" collapsed="false">
      <c r="B1503" s="2" t="n">
        <v>1498</v>
      </c>
      <c r="C1503" s="27" t="n">
        <f aca="false">NORMSDIST('Random Draws'!C1503)</f>
        <v>0.381342689597542</v>
      </c>
      <c r="D1503" s="27" t="n">
        <f aca="false">NORMSDIST(Assumptions!$D$22*'Random Draws'!C1503+SQRT(1-Assumptions!$D$22^2)*'Random Draws'!D1503)</f>
        <v>0.81410998952683</v>
      </c>
      <c r="E1503" s="19" t="n">
        <f aca="false">IF(C1503&lt;(Assumptions!$E$6-Assumptions!$D$6)/(Assumptions!$F$6-Assumptions!$D$6),Assumptions!$D$6+SQRT(C1503*(Assumptions!$F$6-Assumptions!$D$6)*(Assumptions!$E$6-Assumptions!$D$6)),Assumptions!$F$6-SQRT((1-C1503)*(Assumptions!$F$6-Assumptions!$D$6)*(Assumptions!$F$6-Assumptions!$E$6)))</f>
        <v>0.0836659300598042</v>
      </c>
      <c r="F1503" s="19" t="n">
        <f aca="false">IF(D1503&lt;(Assumptions!$E$7-Assumptions!$D$7)/(Assumptions!$F$7-Assumptions!$D$7),Assumptions!$D$7+SQRT(D1503*(Assumptions!$F$7-Assumptions!$D$7)*(Assumptions!$E$7-Assumptions!$D$7)),Assumptions!$F$7-SQRT((1-D1503)*(Assumptions!$F$7-Assumptions!$D$7)*(Assumptions!$F$7-Assumptions!$E$7)))</f>
        <v>0.432731702622043</v>
      </c>
      <c r="G1503" s="19" t="n">
        <f aca="false">MIN(Assumptions!$D$24,MAX(Assumptions!$D$23,Assumptions!$D$8+Assumptions!$E$8*'Random Draws'!E1503))</f>
        <v>0.082447572526965</v>
      </c>
      <c r="H1503" s="19" t="n">
        <f aca="false">IF('Random Draws'!F1503&lt;(Assumptions!$E$9-Assumptions!$D$9)/(Assumptions!$F$9-Assumptions!$D$9),Assumptions!$D$9+SQRT('Random Draws'!F1503*(Assumptions!$F$9-Assumptions!$D$9)*(Assumptions!$E$9-Assumptions!$D$9)),Assumptions!$F$9-SQRT((1-'Random Draws'!F1503)*(Assumptions!$F$9-Assumptions!$D$9)*(Assumptions!$F$9-Assumptions!$E$9)))</f>
        <v>0.303965037116467</v>
      </c>
      <c r="I1503" s="19" t="n">
        <f aca="false">IF('Random Draws'!G1503&lt;(Assumptions!$E$10-Assumptions!$D$10)/(Assumptions!$F$10-Assumptions!$D$10),Assumptions!$D$10+SQRT('Random Draws'!G1503*(Assumptions!$F$10-Assumptions!$D$10)*(Assumptions!$E$10-Assumptions!$D$10)),Assumptions!$F$10-SQRT((1-'Random Draws'!G1503)*(Assumptions!$F$10-Assumptions!$D$10)*(Assumptions!$F$10-Assumptions!$E$10)))</f>
        <v>0.01999100787983</v>
      </c>
      <c r="J1503" s="19" t="n">
        <f aca="false">IF('Random Draws'!H1503&lt;(Assumptions!$E$11-Assumptions!$D$11)/(Assumptions!$F$11-Assumptions!$D$11),Assumptions!$D$11+SQRT('Random Draws'!H1503*(Assumptions!$F$11-Assumptions!$D$11)*(Assumptions!$E$11-Assumptions!$D$11)),Assumptions!$F$11-SQRT((1-'Random Draws'!H1503)*(Assumptions!$F$11-Assumptions!$D$11)*(Assumptions!$F$11-Assumptions!$E$11)))</f>
        <v>0.184659351470212</v>
      </c>
      <c r="K1503" s="19" t="n">
        <f aca="false">MAX(G1503,I1503+Assumptions!$D$21)</f>
        <v>0.082447572526965</v>
      </c>
      <c r="L1503" s="28" t="n">
        <f aca="false">(F1503-Assumptions!$D$15)*(1-H1503)+Assumptions!$D$15-J1503</f>
        <v>0.156052497927991</v>
      </c>
      <c r="M1503" s="21" t="n">
        <f aca="false">Assumptions!$D$14*(1+E1503)^1*L1503-Assumptions!$D$14*(1+E1503)^0*E1503*Assumptions!$D$16</f>
        <v>24.1568256235071</v>
      </c>
      <c r="N1503" s="21" t="n">
        <f aca="false">Assumptions!$D$14*(1+E1503)^2*L1503-Assumptions!$D$14*(1+E1503)^1*E1503*Assumptions!$D$16</f>
        <v>26.1779289065904</v>
      </c>
      <c r="O1503" s="21" t="n">
        <f aca="false">Assumptions!$D$14*(1+E1503)^3*L1503-Assumptions!$D$14*(1+E1503)^2*E1503*Assumptions!$D$16</f>
        <v>28.3681296755997</v>
      </c>
      <c r="P1503" s="21" t="n">
        <f aca="false">Assumptions!$D$14*(1+E1503)^4*L1503-Assumptions!$D$14*(1+E1503)^3*E1503*Assumptions!$D$16</f>
        <v>30.7415756289659</v>
      </c>
      <c r="Q1503" s="21" t="n">
        <f aca="false">Assumptions!$D$14*(1+E1503)^5*L1503-Assumptions!$D$14*(1+E1503)^4*E1503*Assumptions!$D$16</f>
        <v>33.3135981454671</v>
      </c>
      <c r="R1503" s="21" t="n">
        <f aca="false">M1503/(1+K1503)+N1503/(1+K1503)^2+O1503/(1+K1503)^3+P1503/(1+K1503)^4+Q1503/(1+K1503)^5</f>
        <v>111.835747509259</v>
      </c>
      <c r="S1503" s="21" t="n">
        <f aca="false">Q1503*(1+I1503)/(K1503-I1503)</f>
        <v>544.051225687408</v>
      </c>
      <c r="T1503" s="21" t="n">
        <f aca="false">R1503+S1503/(1+K1503)^5</f>
        <v>477.940560944491</v>
      </c>
      <c r="U1503" s="8" t="n">
        <f aca="false">(T1503-Assumptions!$D$17)/Assumptions!$D$18</f>
        <v>11.7176224377796</v>
      </c>
    </row>
    <row r="1504" customFormat="false" ht="15" hidden="false" customHeight="false" outlineLevel="0" collapsed="false">
      <c r="B1504" s="2" t="n">
        <v>1499</v>
      </c>
      <c r="C1504" s="27" t="n">
        <f aca="false">NORMSDIST('Random Draws'!C1504)</f>
        <v>0.731950597295078</v>
      </c>
      <c r="D1504" s="27" t="n">
        <f aca="false">NORMSDIST(Assumptions!$D$22*'Random Draws'!C1504+SQRT(1-Assumptions!$D$22^2)*'Random Draws'!D1504)</f>
        <v>0.713214027559822</v>
      </c>
      <c r="E1504" s="19" t="n">
        <f aca="false">IF(C1504&lt;(Assumptions!$E$6-Assumptions!$D$6)/(Assumptions!$F$6-Assumptions!$D$6),Assumptions!$D$6+SQRT(C1504*(Assumptions!$F$6-Assumptions!$D$6)*(Assumptions!$E$6-Assumptions!$D$6)),Assumptions!$F$6-SQRT((1-C1504)*(Assumptions!$F$6-Assumptions!$D$6)*(Assumptions!$F$6-Assumptions!$E$6)))</f>
        <v>0.103390615772392</v>
      </c>
      <c r="F1504" s="19" t="n">
        <f aca="false">IF(D1504&lt;(Assumptions!$E$7-Assumptions!$D$7)/(Assumptions!$F$7-Assumptions!$D$7),Assumptions!$D$7+SQRT(D1504*(Assumptions!$F$7-Assumptions!$D$7)*(Assumptions!$E$7-Assumptions!$D$7)),Assumptions!$F$7-SQRT((1-D1504)*(Assumptions!$F$7-Assumptions!$D$7)*(Assumptions!$F$7-Assumptions!$E$7)))</f>
        <v>0.426130487311437</v>
      </c>
      <c r="G1504" s="19" t="n">
        <f aca="false">MIN(Assumptions!$D$24,MAX(Assumptions!$D$23,Assumptions!$D$8+Assumptions!$E$8*'Random Draws'!E1504))</f>
        <v>0.086454679028748</v>
      </c>
      <c r="H1504" s="19" t="n">
        <f aca="false">IF('Random Draws'!F1504&lt;(Assumptions!$E$9-Assumptions!$D$9)/(Assumptions!$F$9-Assumptions!$D$9),Assumptions!$D$9+SQRT('Random Draws'!F1504*(Assumptions!$F$9-Assumptions!$D$9)*(Assumptions!$E$9-Assumptions!$D$9)),Assumptions!$F$9-SQRT((1-'Random Draws'!F1504)*(Assumptions!$F$9-Assumptions!$D$9)*(Assumptions!$F$9-Assumptions!$E$9)))</f>
        <v>0.2981824275054</v>
      </c>
      <c r="I1504" s="19" t="n">
        <f aca="false">IF('Random Draws'!G1504&lt;(Assumptions!$E$10-Assumptions!$D$10)/(Assumptions!$F$10-Assumptions!$D$10),Assumptions!$D$10+SQRT('Random Draws'!G1504*(Assumptions!$F$10-Assumptions!$D$10)*(Assumptions!$E$10-Assumptions!$D$10)),Assumptions!$F$10-SQRT((1-'Random Draws'!G1504)*(Assumptions!$F$10-Assumptions!$D$10)*(Assumptions!$F$10-Assumptions!$E$10)))</f>
        <v>0.0150776336858619</v>
      </c>
      <c r="J1504" s="19" t="n">
        <f aca="false">IF('Random Draws'!H1504&lt;(Assumptions!$E$11-Assumptions!$D$11)/(Assumptions!$F$11-Assumptions!$D$11),Assumptions!$D$11+SQRT('Random Draws'!H1504*(Assumptions!$F$11-Assumptions!$D$11)*(Assumptions!$E$11-Assumptions!$D$11)),Assumptions!$F$11-SQRT((1-'Random Draws'!H1504)*(Assumptions!$F$11-Assumptions!$D$11)*(Assumptions!$F$11-Assumptions!$E$11)))</f>
        <v>0.160511404794549</v>
      </c>
      <c r="K1504" s="19" t="n">
        <f aca="false">MAX(G1504,I1504+Assumptions!$D$21)</f>
        <v>0.086454679028748</v>
      </c>
      <c r="L1504" s="28" t="n">
        <f aca="false">(F1504-Assumptions!$D$15)*(1-H1504)+Assumptions!$D$15-J1504</f>
        <v>0.177318174952007</v>
      </c>
      <c r="M1504" s="21" t="n">
        <f aca="false">Assumptions!$D$14*(1+E1504)^1*L1504-Assumptions!$D$14*(1+E1504)^0*E1504*Assumptions!$D$16</f>
        <v>27.9196763073402</v>
      </c>
      <c r="N1504" s="21" t="n">
        <f aca="false">Assumptions!$D$14*(1+E1504)^2*L1504-Assumptions!$D$14*(1+E1504)^1*E1504*Assumptions!$D$16</f>
        <v>30.8063088329219</v>
      </c>
      <c r="O1504" s="21" t="n">
        <f aca="false">Assumptions!$D$14*(1+E1504)^3*L1504-Assumptions!$D$14*(1+E1504)^2*E1504*Assumptions!$D$16</f>
        <v>33.9913920728322</v>
      </c>
      <c r="P1504" s="21" t="n">
        <f aca="false">Assumptions!$D$14*(1+E1504)^4*L1504-Assumptions!$D$14*(1+E1504)^3*E1504*Assumptions!$D$16</f>
        <v>37.5057830302032</v>
      </c>
      <c r="Q1504" s="21" t="n">
        <f aca="false">Assumptions!$D$14*(1+E1504)^5*L1504-Assumptions!$D$14*(1+E1504)^4*E1504*Assumptions!$D$16</f>
        <v>41.3835290327216</v>
      </c>
      <c r="R1504" s="21" t="n">
        <f aca="false">M1504/(1+K1504)+N1504/(1+K1504)^2+O1504/(1+K1504)^3+P1504/(1+K1504)^4+Q1504/(1+K1504)^5</f>
        <v>132.558632436629</v>
      </c>
      <c r="S1504" s="21" t="n">
        <f aca="false">Q1504*(1+I1504)/(K1504-I1504)</f>
        <v>588.529470816656</v>
      </c>
      <c r="T1504" s="21" t="n">
        <f aca="false">R1504+S1504/(1+K1504)^5</f>
        <v>521.344206496602</v>
      </c>
      <c r="U1504" s="8" t="n">
        <f aca="false">(T1504-Assumptions!$D$17)/Assumptions!$D$18</f>
        <v>13.4537682598641</v>
      </c>
    </row>
    <row r="1505" customFormat="false" ht="15" hidden="false" customHeight="false" outlineLevel="0" collapsed="false">
      <c r="B1505" s="2" t="n">
        <v>1500</v>
      </c>
      <c r="C1505" s="27" t="n">
        <f aca="false">NORMSDIST('Random Draws'!C1505)</f>
        <v>0.167962135489192</v>
      </c>
      <c r="D1505" s="27" t="n">
        <f aca="false">NORMSDIST(Assumptions!$D$22*'Random Draws'!C1505+SQRT(1-Assumptions!$D$22^2)*'Random Draws'!D1505)</f>
        <v>0.0722085135712636</v>
      </c>
      <c r="E1505" s="19" t="n">
        <f aca="false">IF(C1505&lt;(Assumptions!$E$6-Assumptions!$D$6)/(Assumptions!$F$6-Assumptions!$D$6),Assumptions!$D$6+SQRT(C1505*(Assumptions!$F$6-Assumptions!$D$6)*(Assumptions!$E$6-Assumptions!$D$6)),Assumptions!$F$6-SQRT((1-C1505)*(Assumptions!$F$6-Assumptions!$D$6)*(Assumptions!$F$6-Assumptions!$E$6)))</f>
        <v>0.0689794871839713</v>
      </c>
      <c r="F1505" s="19" t="n">
        <f aca="false">IF(D1505&lt;(Assumptions!$E$7-Assumptions!$D$7)/(Assumptions!$F$7-Assumptions!$D$7),Assumptions!$D$7+SQRT(D1505*(Assumptions!$F$7-Assumptions!$D$7)*(Assumptions!$E$7-Assumptions!$D$7)),Assumptions!$F$7-SQRT((1-D1505)*(Assumptions!$F$7-Assumptions!$D$7)*(Assumptions!$F$7-Assumptions!$E$7)))</f>
        <v>0.380814684274031</v>
      </c>
      <c r="G1505" s="19" t="n">
        <f aca="false">MIN(Assumptions!$D$24,MAX(Assumptions!$D$23,Assumptions!$D$8+Assumptions!$E$8*'Random Draws'!E1505))</f>
        <v>0.09409943488663</v>
      </c>
      <c r="H1505" s="19" t="n">
        <f aca="false">IF('Random Draws'!F1505&lt;(Assumptions!$E$9-Assumptions!$D$9)/(Assumptions!$F$9-Assumptions!$D$9),Assumptions!$D$9+SQRT('Random Draws'!F1505*(Assumptions!$F$9-Assumptions!$D$9)*(Assumptions!$E$9-Assumptions!$D$9)),Assumptions!$F$9-SQRT((1-'Random Draws'!F1505)*(Assumptions!$F$9-Assumptions!$D$9)*(Assumptions!$F$9-Assumptions!$E$9)))</f>
        <v>0.296007438442769</v>
      </c>
      <c r="I1505" s="19" t="n">
        <f aca="false">IF('Random Draws'!G1505&lt;(Assumptions!$E$10-Assumptions!$D$10)/(Assumptions!$F$10-Assumptions!$D$10),Assumptions!$D$10+SQRT('Random Draws'!G1505*(Assumptions!$F$10-Assumptions!$D$10)*(Assumptions!$E$10-Assumptions!$D$10)),Assumptions!$F$10-SQRT((1-'Random Draws'!G1505)*(Assumptions!$F$10-Assumptions!$D$10)*(Assumptions!$F$10-Assumptions!$E$10)))</f>
        <v>0.022525484299259</v>
      </c>
      <c r="J1505" s="19" t="n">
        <f aca="false">IF('Random Draws'!H1505&lt;(Assumptions!$E$11-Assumptions!$D$11)/(Assumptions!$F$11-Assumptions!$D$11),Assumptions!$D$11+SQRT('Random Draws'!H1505*(Assumptions!$F$11-Assumptions!$D$11)*(Assumptions!$E$11-Assumptions!$D$11)),Assumptions!$F$11-SQRT((1-'Random Draws'!H1505)*(Assumptions!$F$11-Assumptions!$D$11)*(Assumptions!$F$11-Assumptions!$E$11)))</f>
        <v>0.138328650463796</v>
      </c>
      <c r="K1505" s="19" t="n">
        <f aca="false">MAX(G1505,I1505+Assumptions!$D$21)</f>
        <v>0.09409943488663</v>
      </c>
      <c r="L1505" s="28" t="n">
        <f aca="false">(F1505-Assumptions!$D$15)*(1-H1505)+Assumptions!$D$15-J1505</f>
        <v>0.168243021594447</v>
      </c>
      <c r="M1505" s="21" t="n">
        <f aca="false">Assumptions!$D$14*(1+E1505)^1*L1505-Assumptions!$D$14*(1+E1505)^0*E1505*Assumptions!$D$16</f>
        <v>25.7779483779653</v>
      </c>
      <c r="N1505" s="21" t="n">
        <f aca="false">Assumptions!$D$14*(1+E1505)^2*L1505-Assumptions!$D$14*(1+E1505)^1*E1505*Assumptions!$D$16</f>
        <v>27.5560980377322</v>
      </c>
      <c r="O1505" s="21" t="n">
        <f aca="false">Assumptions!$D$14*(1+E1505)^3*L1505-Assumptions!$D$14*(1+E1505)^2*E1505*Assumptions!$D$16</f>
        <v>29.4569035491662</v>
      </c>
      <c r="P1505" s="21" t="n">
        <f aca="false">Assumptions!$D$14*(1+E1505)^4*L1505-Assumptions!$D$14*(1+E1505)^3*E1505*Assumptions!$D$16</f>
        <v>31.4888256500154</v>
      </c>
      <c r="Q1505" s="21" t="n">
        <f aca="false">Assumptions!$D$14*(1+E1505)^5*L1505-Assumptions!$D$14*(1+E1505)^4*E1505*Assumptions!$D$16</f>
        <v>33.6609086953789</v>
      </c>
      <c r="R1505" s="21" t="n">
        <f aca="false">M1505/(1+K1505)+N1505/(1+K1505)^2+O1505/(1+K1505)^3+P1505/(1+K1505)^4+Q1505/(1+K1505)^5</f>
        <v>112.517737442319</v>
      </c>
      <c r="S1505" s="21" t="n">
        <f aca="false">Q1505*(1+I1505)/(K1505-I1505)</f>
        <v>480.889159858233</v>
      </c>
      <c r="T1505" s="21" t="n">
        <f aca="false">R1505+S1505/(1+K1505)^5</f>
        <v>419.251102264682</v>
      </c>
      <c r="U1505" s="8" t="n">
        <f aca="false">(T1505-Assumptions!$D$17)/Assumptions!$D$18</f>
        <v>9.37004409058727</v>
      </c>
    </row>
    <row r="1506" customFormat="false" ht="15" hidden="false" customHeight="false" outlineLevel="0" collapsed="false">
      <c r="B1506" s="2" t="n">
        <v>1501</v>
      </c>
      <c r="C1506" s="27" t="n">
        <f aca="false">NORMSDIST('Random Draws'!C1506)</f>
        <v>0.197301991846035</v>
      </c>
      <c r="D1506" s="27" t="n">
        <f aca="false">NORMSDIST(Assumptions!$D$22*'Random Draws'!C1506+SQRT(1-Assumptions!$D$22^2)*'Random Draws'!D1506)</f>
        <v>0.270627504089706</v>
      </c>
      <c r="E1506" s="19" t="n">
        <f aca="false">IF(C1506&lt;(Assumptions!$E$6-Assumptions!$D$6)/(Assumptions!$F$6-Assumptions!$D$6),Assumptions!$D$6+SQRT(C1506*(Assumptions!$F$6-Assumptions!$D$6)*(Assumptions!$E$6-Assumptions!$D$6)),Assumptions!$F$6-SQRT((1-C1506)*(Assumptions!$F$6-Assumptions!$D$6)*(Assumptions!$F$6-Assumptions!$E$6)))</f>
        <v>0.0714087560917362</v>
      </c>
      <c r="F1506" s="19" t="n">
        <f aca="false">IF(D1506&lt;(Assumptions!$E$7-Assumptions!$D$7)/(Assumptions!$F$7-Assumptions!$D$7),Assumptions!$D$7+SQRT(D1506*(Assumptions!$F$7-Assumptions!$D$7)*(Assumptions!$E$7-Assumptions!$D$7)),Assumptions!$F$7-SQRT((1-D1506)*(Assumptions!$F$7-Assumptions!$D$7)*(Assumptions!$F$7-Assumptions!$E$7)))</f>
        <v>0.400295967844665</v>
      </c>
      <c r="G1506" s="19" t="n">
        <f aca="false">MIN(Assumptions!$D$24,MAX(Assumptions!$D$23,Assumptions!$D$8+Assumptions!$E$8*'Random Draws'!E1506))</f>
        <v>0.084463805341462</v>
      </c>
      <c r="H1506" s="19" t="n">
        <f aca="false">IF('Random Draws'!F1506&lt;(Assumptions!$E$9-Assumptions!$D$9)/(Assumptions!$F$9-Assumptions!$D$9),Assumptions!$D$9+SQRT('Random Draws'!F1506*(Assumptions!$F$9-Assumptions!$D$9)*(Assumptions!$E$9-Assumptions!$D$9)),Assumptions!$F$9-SQRT((1-'Random Draws'!F1506)*(Assumptions!$F$9-Assumptions!$D$9)*(Assumptions!$F$9-Assumptions!$E$9)))</f>
        <v>0.302065847122784</v>
      </c>
      <c r="I1506" s="19" t="n">
        <f aca="false">IF('Random Draws'!G1506&lt;(Assumptions!$E$10-Assumptions!$D$10)/(Assumptions!$F$10-Assumptions!$D$10),Assumptions!$D$10+SQRT('Random Draws'!G1506*(Assumptions!$F$10-Assumptions!$D$10)*(Assumptions!$E$10-Assumptions!$D$10)),Assumptions!$F$10-SQRT((1-'Random Draws'!G1506)*(Assumptions!$F$10-Assumptions!$D$10)*(Assumptions!$F$10-Assumptions!$E$10)))</f>
        <v>0.0198662924774114</v>
      </c>
      <c r="J1506" s="19" t="n">
        <f aca="false">IF('Random Draws'!H1506&lt;(Assumptions!$E$11-Assumptions!$D$11)/(Assumptions!$F$11-Assumptions!$D$11),Assumptions!$D$11+SQRT('Random Draws'!H1506*(Assumptions!$F$11-Assumptions!$D$11)*(Assumptions!$E$11-Assumptions!$D$11)),Assumptions!$F$11-SQRT((1-'Random Draws'!H1506)*(Assumptions!$F$11-Assumptions!$D$11)*(Assumptions!$F$11-Assumptions!$E$11)))</f>
        <v>0.169327375132879</v>
      </c>
      <c r="K1506" s="19" t="n">
        <f aca="false">MAX(G1506,I1506+Assumptions!$D$21)</f>
        <v>0.084463805341462</v>
      </c>
      <c r="L1506" s="28" t="n">
        <f aca="false">(F1506-Assumptions!$D$15)*(1-H1506)+Assumptions!$D$15-J1506</f>
        <v>0.149321412210914</v>
      </c>
      <c r="M1506" s="21" t="n">
        <f aca="false">Assumptions!$D$14*(1+E1506)^1*L1506-Assumptions!$D$14*(1+E1506)^0*E1506*Assumptions!$D$16</f>
        <v>22.8870908456407</v>
      </c>
      <c r="N1506" s="21" t="n">
        <f aca="false">Assumptions!$D$14*(1+E1506)^2*L1506-Assumptions!$D$14*(1+E1506)^1*E1506*Assumptions!$D$16</f>
        <v>24.5214295334865</v>
      </c>
      <c r="O1506" s="21" t="n">
        <f aca="false">Assumptions!$D$14*(1+E1506)^3*L1506-Assumptions!$D$14*(1+E1506)^2*E1506*Assumptions!$D$16</f>
        <v>26.2724743140639</v>
      </c>
      <c r="P1506" s="21" t="n">
        <f aca="false">Assumptions!$D$14*(1+E1506)^4*L1506-Assumptions!$D$14*(1+E1506)^3*E1506*Assumptions!$D$16</f>
        <v>28.1485590242833</v>
      </c>
      <c r="Q1506" s="21" t="n">
        <f aca="false">Assumptions!$D$14*(1+E1506)^5*L1506-Assumptions!$D$14*(1+E1506)^4*E1506*Assumptions!$D$16</f>
        <v>30.1586126099822</v>
      </c>
      <c r="R1506" s="21" t="n">
        <f aca="false">M1506/(1+K1506)+N1506/(1+K1506)^2+O1506/(1+K1506)^3+P1506/(1+K1506)^4+Q1506/(1+K1506)^5</f>
        <v>103.012397985557</v>
      </c>
      <c r="S1506" s="21" t="n">
        <f aca="false">Q1506*(1+I1506)/(K1506-I1506)</f>
        <v>476.144530417706</v>
      </c>
      <c r="T1506" s="21" t="n">
        <f aca="false">R1506+S1506/(1+K1506)^5</f>
        <v>420.453743394474</v>
      </c>
      <c r="U1506" s="8" t="n">
        <f aca="false">(T1506-Assumptions!$D$17)/Assumptions!$D$18</f>
        <v>9.41814973577896</v>
      </c>
    </row>
    <row r="1507" customFormat="false" ht="15" hidden="false" customHeight="false" outlineLevel="0" collapsed="false">
      <c r="B1507" s="2" t="n">
        <v>1502</v>
      </c>
      <c r="C1507" s="27" t="n">
        <f aca="false">NORMSDIST('Random Draws'!C1507)</f>
        <v>0.316012826403045</v>
      </c>
      <c r="D1507" s="27" t="n">
        <f aca="false">NORMSDIST(Assumptions!$D$22*'Random Draws'!C1507+SQRT(1-Assumptions!$D$22^2)*'Random Draws'!D1507)</f>
        <v>0.00420597503071503</v>
      </c>
      <c r="E1507" s="19" t="n">
        <f aca="false">IF(C1507&lt;(Assumptions!$E$6-Assumptions!$D$6)/(Assumptions!$F$6-Assumptions!$D$6),Assumptions!$D$6+SQRT(C1507*(Assumptions!$F$6-Assumptions!$D$6)*(Assumptions!$E$6-Assumptions!$D$6)),Assumptions!$F$6-SQRT((1-C1507)*(Assumptions!$F$6-Assumptions!$D$6)*(Assumptions!$F$6-Assumptions!$E$6)))</f>
        <v>0.0797500205284881</v>
      </c>
      <c r="F1507" s="19" t="n">
        <f aca="false">IF(D1507&lt;(Assumptions!$E$7-Assumptions!$D$7)/(Assumptions!$F$7-Assumptions!$D$7),Assumptions!$D$7+SQRT(D1507*(Assumptions!$F$7-Assumptions!$D$7)*(Assumptions!$E$7-Assumptions!$D$7)),Assumptions!$F$7-SQRT((1-D1507)*(Assumptions!$F$7-Assumptions!$D$7)*(Assumptions!$F$7-Assumptions!$E$7)))</f>
        <v>0.365023529653967</v>
      </c>
      <c r="G1507" s="19" t="n">
        <f aca="false">MIN(Assumptions!$D$24,MAX(Assumptions!$D$23,Assumptions!$D$8+Assumptions!$E$8*'Random Draws'!E1507))</f>
        <v>0.094850780160375</v>
      </c>
      <c r="H1507" s="19" t="n">
        <f aca="false">IF('Random Draws'!F1507&lt;(Assumptions!$E$9-Assumptions!$D$9)/(Assumptions!$F$9-Assumptions!$D$9),Assumptions!$D$9+SQRT('Random Draws'!F1507*(Assumptions!$F$9-Assumptions!$D$9)*(Assumptions!$E$9-Assumptions!$D$9)),Assumptions!$F$9-SQRT((1-'Random Draws'!F1507)*(Assumptions!$F$9-Assumptions!$D$9)*(Assumptions!$F$9-Assumptions!$E$9)))</f>
        <v>0.256960259152625</v>
      </c>
      <c r="I1507" s="19" t="n">
        <f aca="false">IF('Random Draws'!G1507&lt;(Assumptions!$E$10-Assumptions!$D$10)/(Assumptions!$F$10-Assumptions!$D$10),Assumptions!$D$10+SQRT('Random Draws'!G1507*(Assumptions!$F$10-Assumptions!$D$10)*(Assumptions!$E$10-Assumptions!$D$10)),Assumptions!$F$10-SQRT((1-'Random Draws'!G1507)*(Assumptions!$F$10-Assumptions!$D$10)*(Assumptions!$F$10-Assumptions!$E$10)))</f>
        <v>0.0155494327300094</v>
      </c>
      <c r="J1507" s="19" t="n">
        <f aca="false">IF('Random Draws'!H1507&lt;(Assumptions!$E$11-Assumptions!$D$11)/(Assumptions!$F$11-Assumptions!$D$11),Assumptions!$D$11+SQRT('Random Draws'!H1507*(Assumptions!$F$11-Assumptions!$D$11)*(Assumptions!$E$11-Assumptions!$D$11)),Assumptions!$F$11-SQRT((1-'Random Draws'!H1507)*(Assumptions!$F$11-Assumptions!$D$11)*(Assumptions!$F$11-Assumptions!$E$11)))</f>
        <v>0.154432015279969</v>
      </c>
      <c r="K1507" s="19" t="n">
        <f aca="false">MAX(G1507,I1507+Assumptions!$D$21)</f>
        <v>0.094850780160375</v>
      </c>
      <c r="L1507" s="28" t="n">
        <f aca="false">(F1507-Assumptions!$D$15)*(1-H1507)+Assumptions!$D$15-J1507</f>
        <v>0.150199807287151</v>
      </c>
      <c r="M1507" s="21" t="n">
        <f aca="false">Assumptions!$D$14*(1+E1507)^1*L1507-Assumptions!$D$14*(1+E1507)^0*E1507*Assumptions!$D$16</f>
        <v>23.1689329359441</v>
      </c>
      <c r="N1507" s="21" t="n">
        <f aca="false">Assumptions!$D$14*(1+E1507)^2*L1507-Assumptions!$D$14*(1+E1507)^1*E1507*Assumptions!$D$16</f>
        <v>25.0166558132088</v>
      </c>
      <c r="O1507" s="21" t="n">
        <f aca="false">Assumptions!$D$14*(1+E1507)^3*L1507-Assumptions!$D$14*(1+E1507)^2*E1507*Assumptions!$D$16</f>
        <v>27.0117346278663</v>
      </c>
      <c r="P1507" s="21" t="n">
        <f aca="false">Assumptions!$D$14*(1+E1507)^4*L1507-Assumptions!$D$14*(1+E1507)^3*E1507*Assumptions!$D$16</f>
        <v>29.1659210189487</v>
      </c>
      <c r="Q1507" s="21" t="n">
        <f aca="false">Assumptions!$D$14*(1+E1507)^5*L1507-Assumptions!$D$14*(1+E1507)^4*E1507*Assumptions!$D$16</f>
        <v>31.4919038189421</v>
      </c>
      <c r="R1507" s="21" t="n">
        <f aca="false">M1507/(1+K1507)+N1507/(1+K1507)^2+O1507/(1+K1507)^3+P1507/(1+K1507)^4+Q1507/(1+K1507)^5</f>
        <v>102.929876177052</v>
      </c>
      <c r="S1507" s="21" t="n">
        <f aca="false">Q1507*(1+I1507)/(K1507-I1507)</f>
        <v>403.291824101699</v>
      </c>
      <c r="T1507" s="21" t="n">
        <f aca="false">R1507+S1507/(1+K1507)^5</f>
        <v>359.286626003832</v>
      </c>
      <c r="U1507" s="8" t="n">
        <f aca="false">(T1507-Assumptions!$D$17)/Assumptions!$D$18</f>
        <v>6.97146504015328</v>
      </c>
    </row>
    <row r="1508" customFormat="false" ht="15" hidden="false" customHeight="false" outlineLevel="0" collapsed="false">
      <c r="B1508" s="2" t="n">
        <v>1503</v>
      </c>
      <c r="C1508" s="27" t="n">
        <f aca="false">NORMSDIST('Random Draws'!C1508)</f>
        <v>0.760253716684699</v>
      </c>
      <c r="D1508" s="27" t="n">
        <f aca="false">NORMSDIST(Assumptions!$D$22*'Random Draws'!C1508+SQRT(1-Assumptions!$D$22^2)*'Random Draws'!D1508)</f>
        <v>0.353997463641274</v>
      </c>
      <c r="E1508" s="19" t="n">
        <f aca="false">IF(C1508&lt;(Assumptions!$E$6-Assumptions!$D$6)/(Assumptions!$F$6-Assumptions!$D$6),Assumptions!$D$6+SQRT(C1508*(Assumptions!$F$6-Assumptions!$D$6)*(Assumptions!$E$6-Assumptions!$D$6)),Assumptions!$F$6-SQRT((1-C1508)*(Assumptions!$F$6-Assumptions!$D$6)*(Assumptions!$F$6-Assumptions!$E$6)))</f>
        <v>0.105377299114938</v>
      </c>
      <c r="F1508" s="19" t="n">
        <f aca="false">IF(D1508&lt;(Assumptions!$E$7-Assumptions!$D$7)/(Assumptions!$F$7-Assumptions!$D$7),Assumptions!$D$7+SQRT(D1508*(Assumptions!$F$7-Assumptions!$D$7)*(Assumptions!$E$7-Assumptions!$D$7)),Assumptions!$F$7-SQRT((1-D1508)*(Assumptions!$F$7-Assumptions!$D$7)*(Assumptions!$F$7-Assumptions!$E$7)))</f>
        <v>0.406086709384026</v>
      </c>
      <c r="G1508" s="19" t="n">
        <f aca="false">MIN(Assumptions!$D$24,MAX(Assumptions!$D$23,Assumptions!$D$8+Assumptions!$E$8*'Random Draws'!E1508))</f>
        <v>0.074432874328073</v>
      </c>
      <c r="H1508" s="19" t="n">
        <f aca="false">IF('Random Draws'!F1508&lt;(Assumptions!$E$9-Assumptions!$D$9)/(Assumptions!$F$9-Assumptions!$D$9),Assumptions!$D$9+SQRT('Random Draws'!F1508*(Assumptions!$F$9-Assumptions!$D$9)*(Assumptions!$E$9-Assumptions!$D$9)),Assumptions!$F$9-SQRT((1-'Random Draws'!F1508)*(Assumptions!$F$9-Assumptions!$D$9)*(Assumptions!$F$9-Assumptions!$E$9)))</f>
        <v>0.310253684412078</v>
      </c>
      <c r="I1508" s="19" t="n">
        <f aca="false">IF('Random Draws'!G1508&lt;(Assumptions!$E$10-Assumptions!$D$10)/(Assumptions!$F$10-Assumptions!$D$10),Assumptions!$D$10+SQRT('Random Draws'!G1508*(Assumptions!$F$10-Assumptions!$D$10)*(Assumptions!$E$10-Assumptions!$D$10)),Assumptions!$F$10-SQRT((1-'Random Draws'!G1508)*(Assumptions!$F$10-Assumptions!$D$10)*(Assumptions!$F$10-Assumptions!$E$10)))</f>
        <v>0.0121336992125473</v>
      </c>
      <c r="J1508" s="19" t="n">
        <f aca="false">IF('Random Draws'!H1508&lt;(Assumptions!$E$11-Assumptions!$D$11)/(Assumptions!$F$11-Assumptions!$D$11),Assumptions!$D$11+SQRT('Random Draws'!H1508*(Assumptions!$F$11-Assumptions!$D$11)*(Assumptions!$E$11-Assumptions!$D$11)),Assumptions!$F$11-SQRT((1-'Random Draws'!H1508)*(Assumptions!$F$11-Assumptions!$D$11)*(Assumptions!$F$11-Assumptions!$E$11)))</f>
        <v>0.166009898132547</v>
      </c>
      <c r="K1508" s="19" t="n">
        <f aca="false">MAX(G1508,I1508+Assumptions!$D$21)</f>
        <v>0.074432874328073</v>
      </c>
      <c r="L1508" s="28" t="n">
        <f aca="false">(F1508-Assumptions!$D$15)*(1-H1508)+Assumptions!$D$15-J1508</f>
        <v>0.154419892447879</v>
      </c>
      <c r="M1508" s="21" t="n">
        <f aca="false">Assumptions!$D$14*(1+E1508)^1*L1508-Assumptions!$D$14*(1+E1508)^0*E1508*Assumptions!$D$16</f>
        <v>24.29198407718</v>
      </c>
      <c r="N1508" s="21" t="n">
        <f aca="false">Assumptions!$D$14*(1+E1508)^2*L1508-Assumptions!$D$14*(1+E1508)^1*E1508*Assumptions!$D$16</f>
        <v>26.8518077493763</v>
      </c>
      <c r="O1508" s="21" t="n">
        <f aca="false">Assumptions!$D$14*(1+E1508)^3*L1508-Assumptions!$D$14*(1+E1508)^2*E1508*Assumptions!$D$16</f>
        <v>29.6813787263591</v>
      </c>
      <c r="P1508" s="21" t="n">
        <f aca="false">Assumptions!$D$14*(1+E1508)^4*L1508-Assumptions!$D$14*(1+E1508)^3*E1508*Assumptions!$D$16</f>
        <v>32.8091222505504</v>
      </c>
      <c r="Q1508" s="21" t="n">
        <f aca="false">Assumptions!$D$14*(1+E1508)^5*L1508-Assumptions!$D$14*(1+E1508)^4*E1508*Assumptions!$D$16</f>
        <v>36.2664589396452</v>
      </c>
      <c r="R1508" s="21" t="n">
        <f aca="false">M1508/(1+K1508)+N1508/(1+K1508)^2+O1508/(1+K1508)^3+P1508/(1+K1508)^4+Q1508/(1+K1508)^5</f>
        <v>119.747451798202</v>
      </c>
      <c r="S1508" s="21" t="n">
        <f aca="false">Q1508*(1+I1508)/(K1508-I1508)</f>
        <v>589.197291550902</v>
      </c>
      <c r="T1508" s="21" t="n">
        <f aca="false">R1508+S1508/(1+K1508)^5</f>
        <v>531.2422050426</v>
      </c>
      <c r="U1508" s="8" t="n">
        <f aca="false">(T1508-Assumptions!$D$17)/Assumptions!$D$18</f>
        <v>13.849688201704</v>
      </c>
    </row>
    <row r="1509" customFormat="false" ht="15" hidden="false" customHeight="false" outlineLevel="0" collapsed="false">
      <c r="B1509" s="2" t="n">
        <v>1504</v>
      </c>
      <c r="C1509" s="27" t="n">
        <f aca="false">NORMSDIST('Random Draws'!C1509)</f>
        <v>0.996000206383524</v>
      </c>
      <c r="D1509" s="27" t="n">
        <f aca="false">NORMSDIST(Assumptions!$D$22*'Random Draws'!C1509+SQRT(1-Assumptions!$D$22^2)*'Random Draws'!D1509)</f>
        <v>0.756758815585803</v>
      </c>
      <c r="E1509" s="19" t="n">
        <f aca="false">IF(C1509&lt;(Assumptions!$E$6-Assumptions!$D$6)/(Assumptions!$F$6-Assumptions!$D$6),Assumptions!$D$6+SQRT(C1509*(Assumptions!$F$6-Assumptions!$D$6)*(Assumptions!$E$6-Assumptions!$D$6)),Assumptions!$F$6-SQRT((1-C1509)*(Assumptions!$F$6-Assumptions!$D$6)*(Assumptions!$F$6-Assumptions!$E$6)))</f>
        <v>0.135527979418386</v>
      </c>
      <c r="F1509" s="19" t="n">
        <f aca="false">IF(D1509&lt;(Assumptions!$E$7-Assumptions!$D$7)/(Assumptions!$F$7-Assumptions!$D$7),Assumptions!$D$7+SQRT(D1509*(Assumptions!$F$7-Assumptions!$D$7)*(Assumptions!$E$7-Assumptions!$D$7)),Assumptions!$F$7-SQRT((1-D1509)*(Assumptions!$F$7-Assumptions!$D$7)*(Assumptions!$F$7-Assumptions!$E$7)))</f>
        <v>0.428807617313569</v>
      </c>
      <c r="G1509" s="19" t="n">
        <f aca="false">MIN(Assumptions!$D$24,MAX(Assumptions!$D$23,Assumptions!$D$8+Assumptions!$E$8*'Random Draws'!E1509))</f>
        <v>0.091361799222097</v>
      </c>
      <c r="H1509" s="19" t="n">
        <f aca="false">IF('Random Draws'!F1509&lt;(Assumptions!$E$9-Assumptions!$D$9)/(Assumptions!$F$9-Assumptions!$D$9),Assumptions!$D$9+SQRT('Random Draws'!F1509*(Assumptions!$F$9-Assumptions!$D$9)*(Assumptions!$E$9-Assumptions!$D$9)),Assumptions!$F$9-SQRT((1-'Random Draws'!F1509)*(Assumptions!$F$9-Assumptions!$D$9)*(Assumptions!$F$9-Assumptions!$E$9)))</f>
        <v>0.286154927985198</v>
      </c>
      <c r="I1509" s="19" t="n">
        <f aca="false">IF('Random Draws'!G1509&lt;(Assumptions!$E$10-Assumptions!$D$10)/(Assumptions!$F$10-Assumptions!$D$10),Assumptions!$D$10+SQRT('Random Draws'!G1509*(Assumptions!$F$10-Assumptions!$D$10)*(Assumptions!$E$10-Assumptions!$D$10)),Assumptions!$F$10-SQRT((1-'Random Draws'!G1509)*(Assumptions!$F$10-Assumptions!$D$10)*(Assumptions!$F$10-Assumptions!$E$10)))</f>
        <v>0.0189152181972961</v>
      </c>
      <c r="J1509" s="19" t="n">
        <f aca="false">IF('Random Draws'!H1509&lt;(Assumptions!$E$11-Assumptions!$D$11)/(Assumptions!$F$11-Assumptions!$D$11),Assumptions!$D$11+SQRT('Random Draws'!H1509*(Assumptions!$F$11-Assumptions!$D$11)*(Assumptions!$E$11-Assumptions!$D$11)),Assumptions!$F$11-SQRT((1-'Random Draws'!H1509)*(Assumptions!$F$11-Assumptions!$D$11)*(Assumptions!$F$11-Assumptions!$E$11)))</f>
        <v>0.217489403625033</v>
      </c>
      <c r="K1509" s="19" t="n">
        <f aca="false">MAX(G1509,I1509+Assumptions!$D$21)</f>
        <v>0.091361799222097</v>
      </c>
      <c r="L1509" s="28" t="n">
        <f aca="false">(F1509-Assumptions!$D$15)*(1-H1509)+Assumptions!$D$15-J1509</f>
        <v>0.125812941474743</v>
      </c>
      <c r="M1509" s="21" t="n">
        <f aca="false">Assumptions!$D$14*(1+E1509)^1*L1509-Assumptions!$D$14*(1+E1509)^0*E1509*Assumptions!$D$16</f>
        <v>20.1257499960674</v>
      </c>
      <c r="N1509" s="21" t="n">
        <f aca="false">Assumptions!$D$14*(1+E1509)^2*L1509-Assumptions!$D$14*(1+E1509)^1*E1509*Assumptions!$D$16</f>
        <v>22.853352227314</v>
      </c>
      <c r="O1509" s="21" t="n">
        <f aca="false">Assumptions!$D$14*(1+E1509)^3*L1509-Assumptions!$D$14*(1+E1509)^2*E1509*Assumptions!$D$16</f>
        <v>25.9506208776185</v>
      </c>
      <c r="P1509" s="21" t="n">
        <f aca="false">Assumptions!$D$14*(1+E1509)^4*L1509-Assumptions!$D$14*(1+E1509)^3*E1509*Assumptions!$D$16</f>
        <v>29.4676560898147</v>
      </c>
      <c r="Q1509" s="21" t="n">
        <f aca="false">Assumptions!$D$14*(1+E1509)^5*L1509-Assumptions!$D$14*(1+E1509)^4*E1509*Assumptions!$D$16</f>
        <v>33.4613479778632</v>
      </c>
      <c r="R1509" s="21" t="n">
        <f aca="false">M1509/(1+K1509)+N1509/(1+K1509)^2+O1509/(1+K1509)^3+P1509/(1+K1509)^4+Q1509/(1+K1509)^5</f>
        <v>99.97577580139</v>
      </c>
      <c r="S1509" s="21" t="n">
        <f aca="false">Q1509*(1+I1509)/(K1509-I1509)</f>
        <v>470.61263890933</v>
      </c>
      <c r="T1509" s="21" t="n">
        <f aca="false">R1509+S1509/(1+K1509)^5</f>
        <v>403.938162352662</v>
      </c>
      <c r="U1509" s="8" t="n">
        <f aca="false">(T1509-Assumptions!$D$17)/Assumptions!$D$18</f>
        <v>8.75752649410646</v>
      </c>
    </row>
    <row r="1510" customFormat="false" ht="15" hidden="false" customHeight="false" outlineLevel="0" collapsed="false">
      <c r="B1510" s="2" t="n">
        <v>1505</v>
      </c>
      <c r="C1510" s="27" t="n">
        <f aca="false">NORMSDIST('Random Draws'!C1510)</f>
        <v>0.414825618892347</v>
      </c>
      <c r="D1510" s="27" t="n">
        <f aca="false">NORMSDIST(Assumptions!$D$22*'Random Draws'!C1510+SQRT(1-Assumptions!$D$22^2)*'Random Draws'!D1510)</f>
        <v>0.104766727122342</v>
      </c>
      <c r="E1510" s="19" t="n">
        <f aca="false">IF(C1510&lt;(Assumptions!$E$6-Assumptions!$D$6)/(Assumptions!$F$6-Assumptions!$D$6),Assumptions!$D$6+SQRT(C1510*(Assumptions!$F$6-Assumptions!$D$6)*(Assumptions!$E$6-Assumptions!$D$6)),Assumptions!$F$6-SQRT((1-C1510)*(Assumptions!$F$6-Assumptions!$D$6)*(Assumptions!$F$6-Assumptions!$E$6)))</f>
        <v>0.0855425964835311</v>
      </c>
      <c r="F1510" s="19" t="n">
        <f aca="false">IF(D1510&lt;(Assumptions!$E$7-Assumptions!$D$7)/(Assumptions!$F$7-Assumptions!$D$7),Assumptions!$D$7+SQRT(D1510*(Assumptions!$F$7-Assumptions!$D$7)*(Assumptions!$E$7-Assumptions!$D$7)),Assumptions!$F$7-SQRT((1-D1510)*(Assumptions!$F$7-Assumptions!$D$7)*(Assumptions!$F$7-Assumptions!$E$7)))</f>
        <v>0.385071903851404</v>
      </c>
      <c r="G1510" s="19" t="n">
        <f aca="false">MIN(Assumptions!$D$24,MAX(Assumptions!$D$23,Assumptions!$D$8+Assumptions!$E$8*'Random Draws'!E1510))</f>
        <v>0.071325464951188</v>
      </c>
      <c r="H1510" s="19" t="n">
        <f aca="false">IF('Random Draws'!F1510&lt;(Assumptions!$E$9-Assumptions!$D$9)/(Assumptions!$F$9-Assumptions!$D$9),Assumptions!$D$9+SQRT('Random Draws'!F1510*(Assumptions!$F$9-Assumptions!$D$9)*(Assumptions!$E$9-Assumptions!$D$9)),Assumptions!$F$9-SQRT((1-'Random Draws'!F1510)*(Assumptions!$F$9-Assumptions!$D$9)*(Assumptions!$F$9-Assumptions!$E$9)))</f>
        <v>0.289329809468943</v>
      </c>
      <c r="I1510" s="19" t="n">
        <f aca="false">IF('Random Draws'!G1510&lt;(Assumptions!$E$10-Assumptions!$D$10)/(Assumptions!$F$10-Assumptions!$D$10),Assumptions!$D$10+SQRT('Random Draws'!G1510*(Assumptions!$F$10-Assumptions!$D$10)*(Assumptions!$E$10-Assumptions!$D$10)),Assumptions!$F$10-SQRT((1-'Random Draws'!G1510)*(Assumptions!$F$10-Assumptions!$D$10)*(Assumptions!$F$10-Assumptions!$E$10)))</f>
        <v>0.0173920371244096</v>
      </c>
      <c r="J1510" s="19" t="n">
        <f aca="false">IF('Random Draws'!H1510&lt;(Assumptions!$E$11-Assumptions!$D$11)/(Assumptions!$F$11-Assumptions!$D$11),Assumptions!$D$11+SQRT('Random Draws'!H1510*(Assumptions!$F$11-Assumptions!$D$11)*(Assumptions!$E$11-Assumptions!$D$11)),Assumptions!$F$11-SQRT((1-'Random Draws'!H1510)*(Assumptions!$F$11-Assumptions!$D$11)*(Assumptions!$F$11-Assumptions!$E$11)))</f>
        <v>0.141872120319347</v>
      </c>
      <c r="K1510" s="19" t="n">
        <f aca="false">MAX(G1510,I1510+Assumptions!$D$21)</f>
        <v>0.071325464951188</v>
      </c>
      <c r="L1510" s="28" t="n">
        <f aca="false">(F1510-Assumptions!$D$15)*(1-H1510)+Assumptions!$D$15-J1510</f>
        <v>0.16939987818985</v>
      </c>
      <c r="M1510" s="21" t="n">
        <f aca="false">Assumptions!$D$14*(1+E1510)^1*L1510-Assumptions!$D$14*(1+E1510)^0*E1510*Assumptions!$D$16</f>
        <v>26.2920533293561</v>
      </c>
      <c r="N1510" s="21" t="n">
        <f aca="false">Assumptions!$D$14*(1+E1510)^2*L1510-Assumptions!$D$14*(1+E1510)^1*E1510*Assumptions!$D$16</f>
        <v>28.5411438380327</v>
      </c>
      <c r="O1510" s="21" t="n">
        <f aca="false">Assumptions!$D$14*(1+E1510)^3*L1510-Assumptions!$D$14*(1+E1510)^2*E1510*Assumptions!$D$16</f>
        <v>30.982627388548</v>
      </c>
      <c r="P1510" s="21" t="n">
        <f aca="false">Assumptions!$D$14*(1+E1510)^4*L1510-Assumptions!$D$14*(1+E1510)^3*E1510*Assumptions!$D$16</f>
        <v>33.6329617812461</v>
      </c>
      <c r="Q1510" s="21" t="n">
        <f aca="false">Assumptions!$D$14*(1+E1510)^5*L1510-Assumptions!$D$14*(1+E1510)^4*E1510*Assumptions!$D$16</f>
        <v>36.5100126594453</v>
      </c>
      <c r="R1510" s="21" t="n">
        <f aca="false">M1510/(1+K1510)+N1510/(1+K1510)^2+O1510/(1+K1510)^3+P1510/(1+K1510)^4+Q1510/(1+K1510)^5</f>
        <v>126.008383931437</v>
      </c>
      <c r="S1510" s="21" t="n">
        <f aca="false">Q1510*(1+I1510)/(K1510-I1510)</f>
        <v>688.719364812711</v>
      </c>
      <c r="T1510" s="21" t="n">
        <f aca="false">R1510+S1510/(1+K1510)^5</f>
        <v>614.025612345326</v>
      </c>
      <c r="U1510" s="8" t="n">
        <f aca="false">(T1510-Assumptions!$D$17)/Assumptions!$D$18</f>
        <v>17.161024493813</v>
      </c>
    </row>
    <row r="1511" customFormat="false" ht="15" hidden="false" customHeight="false" outlineLevel="0" collapsed="false">
      <c r="B1511" s="2" t="n">
        <v>1506</v>
      </c>
      <c r="C1511" s="27" t="n">
        <f aca="false">NORMSDIST('Random Draws'!C1511)</f>
        <v>0.472418245915606</v>
      </c>
      <c r="D1511" s="27" t="n">
        <f aca="false">NORMSDIST(Assumptions!$D$22*'Random Draws'!C1511+SQRT(1-Assumptions!$D$22^2)*'Random Draws'!D1511)</f>
        <v>0.04982709742663</v>
      </c>
      <c r="E1511" s="19" t="n">
        <f aca="false">IF(C1511&lt;(Assumptions!$E$6-Assumptions!$D$6)/(Assumptions!$F$6-Assumptions!$D$6),Assumptions!$D$6+SQRT(C1511*(Assumptions!$F$6-Assumptions!$D$6)*(Assumptions!$E$6-Assumptions!$D$6)),Assumptions!$F$6-SQRT((1-C1511)*(Assumptions!$F$6-Assumptions!$D$6)*(Assumptions!$F$6-Assumptions!$E$6)))</f>
        <v>0.0886013500797872</v>
      </c>
      <c r="F1511" s="19" t="n">
        <f aca="false">IF(D1511&lt;(Assumptions!$E$7-Assumptions!$D$7)/(Assumptions!$F$7-Assumptions!$D$7),Assumptions!$D$7+SQRT(D1511*(Assumptions!$F$7-Assumptions!$D$7)*(Assumptions!$E$7-Assumptions!$D$7)),Assumptions!$F$7-SQRT((1-D1511)*(Assumptions!$F$7-Assumptions!$D$7)*(Assumptions!$F$7-Assumptions!$E$7)))</f>
        <v>0.377290534536554</v>
      </c>
      <c r="G1511" s="19" t="n">
        <f aca="false">MIN(Assumptions!$D$24,MAX(Assumptions!$D$23,Assumptions!$D$8+Assumptions!$E$8*'Random Draws'!E1511))</f>
        <v>0.096805808048936</v>
      </c>
      <c r="H1511" s="19" t="n">
        <f aca="false">IF('Random Draws'!F1511&lt;(Assumptions!$E$9-Assumptions!$D$9)/(Assumptions!$F$9-Assumptions!$D$9),Assumptions!$D$9+SQRT('Random Draws'!F1511*(Assumptions!$F$9-Assumptions!$D$9)*(Assumptions!$E$9-Assumptions!$D$9)),Assumptions!$F$9-SQRT((1-'Random Draws'!F1511)*(Assumptions!$F$9-Assumptions!$D$9)*(Assumptions!$F$9-Assumptions!$E$9)))</f>
        <v>0.281268179073954</v>
      </c>
      <c r="I1511" s="19" t="n">
        <f aca="false">IF('Random Draws'!G1511&lt;(Assumptions!$E$10-Assumptions!$D$10)/(Assumptions!$F$10-Assumptions!$D$10),Assumptions!$D$10+SQRT('Random Draws'!G1511*(Assumptions!$F$10-Assumptions!$D$10)*(Assumptions!$E$10-Assumptions!$D$10)),Assumptions!$F$10-SQRT((1-'Random Draws'!G1511)*(Assumptions!$F$10-Assumptions!$D$10)*(Assumptions!$F$10-Assumptions!$E$10)))</f>
        <v>0.0122661607376243</v>
      </c>
      <c r="J1511" s="19" t="n">
        <f aca="false">IF('Random Draws'!H1511&lt;(Assumptions!$E$11-Assumptions!$D$11)/(Assumptions!$F$11-Assumptions!$D$11),Assumptions!$D$11+SQRT('Random Draws'!H1511*(Assumptions!$F$11-Assumptions!$D$11)*(Assumptions!$E$11-Assumptions!$D$11)),Assumptions!$F$11-SQRT((1-'Random Draws'!H1511)*(Assumptions!$F$11-Assumptions!$D$11)*(Assumptions!$F$11-Assumptions!$E$11)))</f>
        <v>0.175711819472595</v>
      </c>
      <c r="K1511" s="19" t="n">
        <f aca="false">MAX(G1511,I1511+Assumptions!$D$21)</f>
        <v>0.096805808048936</v>
      </c>
      <c r="L1511" s="28" t="n">
        <f aca="false">(F1511-Assumptions!$D$15)*(1-H1511)+Assumptions!$D$15-J1511</f>
        <v>0.132023756712638</v>
      </c>
      <c r="M1511" s="21" t="n">
        <f aca="false">Assumptions!$D$14*(1+E1511)^1*L1511-Assumptions!$D$14*(1+E1511)^0*E1511*Assumptions!$D$16</f>
        <v>20.4541638981505</v>
      </c>
      <c r="N1511" s="21" t="n">
        <f aca="false">Assumptions!$D$14*(1+E1511)^2*L1511-Assumptions!$D$14*(1+E1511)^1*E1511*Assumptions!$D$16</f>
        <v>22.2664304342798</v>
      </c>
      <c r="O1511" s="21" t="n">
        <f aca="false">Assumptions!$D$14*(1+E1511)^3*L1511-Assumptions!$D$14*(1+E1511)^2*E1511*Assumptions!$D$16</f>
        <v>24.2392662322147</v>
      </c>
      <c r="P1511" s="21" t="n">
        <f aca="false">Assumptions!$D$14*(1+E1511)^4*L1511-Assumptions!$D$14*(1+E1511)^3*E1511*Assumptions!$D$16</f>
        <v>26.3868979453323</v>
      </c>
      <c r="Q1511" s="21" t="n">
        <f aca="false">Assumptions!$D$14*(1+E1511)^5*L1511-Assumptions!$D$14*(1+E1511)^4*E1511*Assumptions!$D$16</f>
        <v>28.7248127277063</v>
      </c>
      <c r="R1511" s="21" t="n">
        <f aca="false">M1511/(1+K1511)+N1511/(1+K1511)^2+O1511/(1+K1511)^3+P1511/(1+K1511)^4+Q1511/(1+K1511)^5</f>
        <v>91.8596385473999</v>
      </c>
      <c r="S1511" s="21" t="n">
        <f aca="false">Q1511*(1+I1511)/(K1511-I1511)</f>
        <v>343.946974260583</v>
      </c>
      <c r="T1511" s="21" t="n">
        <f aca="false">R1511+S1511/(1+K1511)^5</f>
        <v>308.551592376874</v>
      </c>
      <c r="U1511" s="8" t="n">
        <f aca="false">(T1511-Assumptions!$D$17)/Assumptions!$D$18</f>
        <v>4.94206369507497</v>
      </c>
    </row>
    <row r="1512" customFormat="false" ht="15" hidden="false" customHeight="false" outlineLevel="0" collapsed="false">
      <c r="B1512" s="2" t="n">
        <v>1507</v>
      </c>
      <c r="C1512" s="27" t="n">
        <f aca="false">NORMSDIST('Random Draws'!C1512)</f>
        <v>0.401727280121118</v>
      </c>
      <c r="D1512" s="27" t="n">
        <f aca="false">NORMSDIST(Assumptions!$D$22*'Random Draws'!C1512+SQRT(1-Assumptions!$D$22^2)*'Random Draws'!D1512)</f>
        <v>0.195595735839623</v>
      </c>
      <c r="E1512" s="19" t="n">
        <f aca="false">IF(C1512&lt;(Assumptions!$E$6-Assumptions!$D$6)/(Assumptions!$F$6-Assumptions!$D$6),Assumptions!$D$6+SQRT(C1512*(Assumptions!$F$6-Assumptions!$D$6)*(Assumptions!$E$6-Assumptions!$D$6)),Assumptions!$F$6-SQRT((1-C1512)*(Assumptions!$F$6-Assumptions!$D$6)*(Assumptions!$F$6-Assumptions!$E$6)))</f>
        <v>0.084817813429546</v>
      </c>
      <c r="F1512" s="19" t="n">
        <f aca="false">IF(D1512&lt;(Assumptions!$E$7-Assumptions!$D$7)/(Assumptions!$F$7-Assumptions!$D$7),Assumptions!$D$7+SQRT(D1512*(Assumptions!$F$7-Assumptions!$D$7)*(Assumptions!$E$7-Assumptions!$D$7)),Assumptions!$F$7-SQRT((1-D1512)*(Assumptions!$F$7-Assumptions!$D$7)*(Assumptions!$F$7-Assumptions!$E$7)))</f>
        <v>0.394257472397095</v>
      </c>
      <c r="G1512" s="19" t="n">
        <f aca="false">MIN(Assumptions!$D$24,MAX(Assumptions!$D$23,Assumptions!$D$8+Assumptions!$E$8*'Random Draws'!E1512))</f>
        <v>0.092938201668287</v>
      </c>
      <c r="H1512" s="19" t="n">
        <f aca="false">IF('Random Draws'!F1512&lt;(Assumptions!$E$9-Assumptions!$D$9)/(Assumptions!$F$9-Assumptions!$D$9),Assumptions!$D$9+SQRT('Random Draws'!F1512*(Assumptions!$F$9-Assumptions!$D$9)*(Assumptions!$E$9-Assumptions!$D$9)),Assumptions!$F$9-SQRT((1-'Random Draws'!F1512)*(Assumptions!$F$9-Assumptions!$D$9)*(Assumptions!$F$9-Assumptions!$E$9)))</f>
        <v>0.258781968063449</v>
      </c>
      <c r="I1512" s="19" t="n">
        <f aca="false">IF('Random Draws'!G1512&lt;(Assumptions!$E$10-Assumptions!$D$10)/(Assumptions!$F$10-Assumptions!$D$10),Assumptions!$D$10+SQRT('Random Draws'!G1512*(Assumptions!$F$10-Assumptions!$D$10)*(Assumptions!$E$10-Assumptions!$D$10)),Assumptions!$F$10-SQRT((1-'Random Draws'!G1512)*(Assumptions!$F$10-Assumptions!$D$10)*(Assumptions!$F$10-Assumptions!$E$10)))</f>
        <v>0.0195470794554683</v>
      </c>
      <c r="J1512" s="19" t="n">
        <f aca="false">IF('Random Draws'!H1512&lt;(Assumptions!$E$11-Assumptions!$D$11)/(Assumptions!$F$11-Assumptions!$D$11),Assumptions!$D$11+SQRT('Random Draws'!H1512*(Assumptions!$F$11-Assumptions!$D$11)*(Assumptions!$E$11-Assumptions!$D$11)),Assumptions!$F$11-SQRT((1-'Random Draws'!H1512)*(Assumptions!$F$11-Assumptions!$D$11)*(Assumptions!$F$11-Assumptions!$E$11)))</f>
        <v>0.16375382460869</v>
      </c>
      <c r="K1512" s="19" t="n">
        <f aca="false">MAX(G1512,I1512+Assumptions!$D$21)</f>
        <v>0.092938201668287</v>
      </c>
      <c r="L1512" s="28" t="n">
        <f aca="false">(F1512-Assumptions!$D$15)*(1-H1512)+Assumptions!$D$15-J1512</f>
        <v>0.162118579006012</v>
      </c>
      <c r="M1512" s="21" t="n">
        <f aca="false">Assumptions!$D$14*(1+E1512)^1*L1512-Assumptions!$D$14*(1+E1512)^0*E1512*Assumptions!$D$16</f>
        <v>25.1320652586546</v>
      </c>
      <c r="N1512" s="21" t="n">
        <f aca="false">Assumptions!$D$14*(1+E1512)^2*L1512-Assumptions!$D$14*(1+E1512)^1*E1512*Assumptions!$D$16</f>
        <v>27.2637120808623</v>
      </c>
      <c r="O1512" s="21" t="n">
        <f aca="false">Assumptions!$D$14*(1+E1512)^3*L1512-Assumptions!$D$14*(1+E1512)^2*E1512*Assumptions!$D$16</f>
        <v>29.5761605255337</v>
      </c>
      <c r="P1512" s="21" t="n">
        <f aca="false">Assumptions!$D$14*(1+E1512)^4*L1512-Assumptions!$D$14*(1+E1512)^3*E1512*Assumptions!$D$16</f>
        <v>32.0847457909507</v>
      </c>
      <c r="Q1512" s="21" t="n">
        <f aca="false">Assumptions!$D$14*(1+E1512)^5*L1512-Assumptions!$D$14*(1+E1512)^4*E1512*Assumptions!$D$16</f>
        <v>34.806103773382</v>
      </c>
      <c r="R1512" s="21" t="n">
        <f aca="false">M1512/(1+K1512)+N1512/(1+K1512)^2+O1512/(1+K1512)^3+P1512/(1+K1512)^4+Q1512/(1+K1512)^5</f>
        <v>113.278928879448</v>
      </c>
      <c r="S1512" s="21" t="n">
        <f aca="false">Q1512*(1+I1512)/(K1512-I1512)</f>
        <v>483.52525999633</v>
      </c>
      <c r="T1512" s="21" t="n">
        <f aca="false">R1512+S1512/(1+K1512)^5</f>
        <v>423.335640080528</v>
      </c>
      <c r="U1512" s="8" t="n">
        <f aca="false">(T1512-Assumptions!$D$17)/Assumptions!$D$18</f>
        <v>9.5334256032211</v>
      </c>
    </row>
    <row r="1513" customFormat="false" ht="15" hidden="false" customHeight="false" outlineLevel="0" collapsed="false">
      <c r="B1513" s="2" t="n">
        <v>1508</v>
      </c>
      <c r="C1513" s="27" t="n">
        <f aca="false">NORMSDIST('Random Draws'!C1513)</f>
        <v>0.950752757156617</v>
      </c>
      <c r="D1513" s="27" t="n">
        <f aca="false">NORMSDIST(Assumptions!$D$22*'Random Draws'!C1513+SQRT(1-Assumptions!$D$22^2)*'Random Draws'!D1513)</f>
        <v>0.937676756444802</v>
      </c>
      <c r="E1513" s="19" t="n">
        <f aca="false">IF(C1513&lt;(Assumptions!$E$6-Assumptions!$D$6)/(Assumptions!$F$6-Assumptions!$D$6),Assumptions!$D$6+SQRT(C1513*(Assumptions!$F$6-Assumptions!$D$6)*(Assumptions!$E$6-Assumptions!$D$6)),Assumptions!$F$6-SQRT((1-C1513)*(Assumptions!$F$6-Assumptions!$D$6)*(Assumptions!$F$6-Assumptions!$E$6)))</f>
        <v>0.124308084431246</v>
      </c>
      <c r="F1513" s="19" t="n">
        <f aca="false">IF(D1513&lt;(Assumptions!$E$7-Assumptions!$D$7)/(Assumptions!$F$7-Assumptions!$D$7),Assumptions!$D$7+SQRT(D1513*(Assumptions!$F$7-Assumptions!$D$7)*(Assumptions!$E$7-Assumptions!$D$7)),Assumptions!$F$7-SQRT((1-D1513)*(Assumptions!$F$7-Assumptions!$D$7)*(Assumptions!$F$7-Assumptions!$E$7)))</f>
        <v>0.444210985647584</v>
      </c>
      <c r="G1513" s="19" t="n">
        <f aca="false">MIN(Assumptions!$D$24,MAX(Assumptions!$D$23,Assumptions!$D$8+Assumptions!$E$8*'Random Draws'!E1513))</f>
        <v>0.099450102631096</v>
      </c>
      <c r="H1513" s="19" t="n">
        <f aca="false">IF('Random Draws'!F1513&lt;(Assumptions!$E$9-Assumptions!$D$9)/(Assumptions!$F$9-Assumptions!$D$9),Assumptions!$D$9+SQRT('Random Draws'!F1513*(Assumptions!$F$9-Assumptions!$D$9)*(Assumptions!$E$9-Assumptions!$D$9)),Assumptions!$F$9-SQRT((1-'Random Draws'!F1513)*(Assumptions!$F$9-Assumptions!$D$9)*(Assumptions!$F$9-Assumptions!$E$9)))</f>
        <v>0.263437857697487</v>
      </c>
      <c r="I1513" s="19" t="n">
        <f aca="false">IF('Random Draws'!G1513&lt;(Assumptions!$E$10-Assumptions!$D$10)/(Assumptions!$F$10-Assumptions!$D$10),Assumptions!$D$10+SQRT('Random Draws'!G1513*(Assumptions!$F$10-Assumptions!$D$10)*(Assumptions!$E$10-Assumptions!$D$10)),Assumptions!$F$10-SQRT((1-'Random Draws'!G1513)*(Assumptions!$F$10-Assumptions!$D$10)*(Assumptions!$F$10-Assumptions!$E$10)))</f>
        <v>0.024121469507308</v>
      </c>
      <c r="J1513" s="19" t="n">
        <f aca="false">IF('Random Draws'!H1513&lt;(Assumptions!$E$11-Assumptions!$D$11)/(Assumptions!$F$11-Assumptions!$D$11),Assumptions!$D$11+SQRT('Random Draws'!H1513*(Assumptions!$F$11-Assumptions!$D$11)*(Assumptions!$E$11-Assumptions!$D$11)),Assumptions!$F$11-SQRT((1-'Random Draws'!H1513)*(Assumptions!$F$11-Assumptions!$D$11)*(Assumptions!$F$11-Assumptions!$E$11)))</f>
        <v>0.197483095579943</v>
      </c>
      <c r="K1513" s="19" t="n">
        <f aca="false">MAX(G1513,I1513+Assumptions!$D$21)</f>
        <v>0.099450102631096</v>
      </c>
      <c r="L1513" s="28" t="n">
        <f aca="false">(F1513-Assumptions!$D$15)*(1-H1513)+Assumptions!$D$15-J1513</f>
        <v>0.163952821143626</v>
      </c>
      <c r="M1513" s="21" t="n">
        <f aca="false">Assumptions!$D$14*(1+E1513)^1*L1513-Assumptions!$D$14*(1+E1513)^0*E1513*Assumptions!$D$16</f>
        <v>26.187614762902</v>
      </c>
      <c r="N1513" s="21" t="n">
        <f aca="false">Assumptions!$D$14*(1+E1513)^2*L1513-Assumptions!$D$14*(1+E1513)^1*E1513*Assumptions!$D$16</f>
        <v>29.4429469899018</v>
      </c>
      <c r="O1513" s="21" t="n">
        <f aca="false">Assumptions!$D$14*(1+E1513)^3*L1513-Assumptions!$D$14*(1+E1513)^2*E1513*Assumptions!$D$16</f>
        <v>33.1029433302272</v>
      </c>
      <c r="P1513" s="21" t="n">
        <f aca="false">Assumptions!$D$14*(1+E1513)^4*L1513-Assumptions!$D$14*(1+E1513)^3*E1513*Assumptions!$D$16</f>
        <v>37.2179068046438</v>
      </c>
      <c r="Q1513" s="21" t="n">
        <f aca="false">Assumptions!$D$14*(1+E1513)^5*L1513-Assumptions!$D$14*(1+E1513)^4*E1513*Assumptions!$D$16</f>
        <v>41.8443935060697</v>
      </c>
      <c r="R1513" s="21" t="n">
        <f aca="false">M1513/(1+K1513)+N1513/(1+K1513)^2+O1513/(1+K1513)^3+P1513/(1+K1513)^4+Q1513/(1+K1513)^5</f>
        <v>124.60260086256</v>
      </c>
      <c r="S1513" s="21" t="n">
        <f aca="false">Q1513*(1+I1513)/(K1513-I1513)</f>
        <v>568.890473528921</v>
      </c>
      <c r="T1513" s="21" t="n">
        <f aca="false">R1513+S1513/(1+K1513)^5</f>
        <v>478.723077826798</v>
      </c>
      <c r="U1513" s="8" t="n">
        <f aca="false">(T1513-Assumptions!$D$17)/Assumptions!$D$18</f>
        <v>11.7489231130719</v>
      </c>
    </row>
    <row r="1514" customFormat="false" ht="15" hidden="false" customHeight="false" outlineLevel="0" collapsed="false">
      <c r="B1514" s="2" t="n">
        <v>1509</v>
      </c>
      <c r="C1514" s="27" t="n">
        <f aca="false">NORMSDIST('Random Draws'!C1514)</f>
        <v>0.433565021191665</v>
      </c>
      <c r="D1514" s="27" t="n">
        <f aca="false">NORMSDIST(Assumptions!$D$22*'Random Draws'!C1514+SQRT(1-Assumptions!$D$22^2)*'Random Draws'!D1514)</f>
        <v>0.230012211798438</v>
      </c>
      <c r="E1514" s="19" t="n">
        <f aca="false">IF(C1514&lt;(Assumptions!$E$6-Assumptions!$D$6)/(Assumptions!$F$6-Assumptions!$D$6),Assumptions!$D$6+SQRT(C1514*(Assumptions!$F$6-Assumptions!$D$6)*(Assumptions!$E$6-Assumptions!$D$6)),Assumptions!$F$6-SQRT((1-C1514)*(Assumptions!$F$6-Assumptions!$D$6)*(Assumptions!$F$6-Assumptions!$E$6)))</f>
        <v>0.0865599087838274</v>
      </c>
      <c r="F1514" s="19" t="n">
        <f aca="false">IF(D1514&lt;(Assumptions!$E$7-Assumptions!$D$7)/(Assumptions!$F$7-Assumptions!$D$7),Assumptions!$D$7+SQRT(D1514*(Assumptions!$F$7-Assumptions!$D$7)*(Assumptions!$E$7-Assumptions!$D$7)),Assumptions!$F$7-SQRT((1-D1514)*(Assumptions!$F$7-Assumptions!$D$7)*(Assumptions!$F$7-Assumptions!$E$7)))</f>
        <v>0.397149337420614</v>
      </c>
      <c r="G1514" s="19" t="n">
        <f aca="false">MIN(Assumptions!$D$24,MAX(Assumptions!$D$23,Assumptions!$D$8+Assumptions!$E$8*'Random Draws'!E1514))</f>
        <v>0.069664354613741</v>
      </c>
      <c r="H1514" s="19" t="n">
        <f aca="false">IF('Random Draws'!F1514&lt;(Assumptions!$E$9-Assumptions!$D$9)/(Assumptions!$F$9-Assumptions!$D$9),Assumptions!$D$9+SQRT('Random Draws'!F1514*(Assumptions!$F$9-Assumptions!$D$9)*(Assumptions!$E$9-Assumptions!$D$9)),Assumptions!$F$9-SQRT((1-'Random Draws'!F1514)*(Assumptions!$F$9-Assumptions!$D$9)*(Assumptions!$F$9-Assumptions!$E$9)))</f>
        <v>0.334181001737446</v>
      </c>
      <c r="I1514" s="19" t="n">
        <f aca="false">IF('Random Draws'!G1514&lt;(Assumptions!$E$10-Assumptions!$D$10)/(Assumptions!$F$10-Assumptions!$D$10),Assumptions!$D$10+SQRT('Random Draws'!G1514*(Assumptions!$F$10-Assumptions!$D$10)*(Assumptions!$E$10-Assumptions!$D$10)),Assumptions!$F$10-SQRT((1-'Random Draws'!G1514)*(Assumptions!$F$10-Assumptions!$D$10)*(Assumptions!$F$10-Assumptions!$E$10)))</f>
        <v>0.016460502586771</v>
      </c>
      <c r="J1514" s="19" t="n">
        <f aca="false">IF('Random Draws'!H1514&lt;(Assumptions!$E$11-Assumptions!$D$11)/(Assumptions!$F$11-Assumptions!$D$11),Assumptions!$D$11+SQRT('Random Draws'!H1514*(Assumptions!$F$11-Assumptions!$D$11)*(Assumptions!$E$11-Assumptions!$D$11)),Assumptions!$F$11-SQRT((1-'Random Draws'!H1514)*(Assumptions!$F$11-Assumptions!$D$11)*(Assumptions!$F$11-Assumptions!$E$11)))</f>
        <v>0.204013894072289</v>
      </c>
      <c r="K1514" s="19" t="n">
        <f aca="false">MAX(G1514,I1514+Assumptions!$D$21)</f>
        <v>0.069664354613741</v>
      </c>
      <c r="L1514" s="28" t="n">
        <f aca="false">(F1514-Assumptions!$D$15)*(1-H1514)+Assumptions!$D$15-J1514</f>
        <v>0.103859210155609</v>
      </c>
      <c r="M1514" s="21" t="n">
        <f aca="false">Assumptions!$D$14*(1+E1514)^1*L1514-Assumptions!$D$14*(1+E1514)^0*E1514*Assumptions!$D$16</f>
        <v>15.9866062141811</v>
      </c>
      <c r="N1514" s="21" t="n">
        <f aca="false">Assumptions!$D$14*(1+E1514)^2*L1514-Assumptions!$D$14*(1+E1514)^1*E1514*Assumptions!$D$16</f>
        <v>17.3704053898435</v>
      </c>
      <c r="O1514" s="21" t="n">
        <f aca="false">Assumptions!$D$14*(1+E1514)^3*L1514-Assumptions!$D$14*(1+E1514)^2*E1514*Assumptions!$D$16</f>
        <v>18.8739860959265</v>
      </c>
      <c r="P1514" s="21" t="n">
        <f aca="false">Assumptions!$D$14*(1+E1514)^4*L1514-Assumptions!$D$14*(1+E1514)^3*E1514*Assumptions!$D$16</f>
        <v>20.5077166107771</v>
      </c>
      <c r="Q1514" s="21" t="n">
        <f aca="false">Assumptions!$D$14*(1+E1514)^5*L1514-Assumptions!$D$14*(1+E1514)^4*E1514*Assumptions!$D$16</f>
        <v>22.2828626899706</v>
      </c>
      <c r="R1514" s="21" t="n">
        <f aca="false">M1514/(1+K1514)+N1514/(1+K1514)^2+O1514/(1+K1514)^3+P1514/(1+K1514)^4+Q1514/(1+K1514)^5</f>
        <v>77.125452087772</v>
      </c>
      <c r="S1514" s="21" t="n">
        <f aca="false">Q1514*(1+I1514)/(K1514-I1514)</f>
        <v>425.714472655814</v>
      </c>
      <c r="T1514" s="21" t="n">
        <f aca="false">R1514+S1514/(1+K1514)^5</f>
        <v>381.130501031088</v>
      </c>
      <c r="U1514" s="8" t="n">
        <f aca="false">(T1514-Assumptions!$D$17)/Assumptions!$D$18</f>
        <v>7.84522004124353</v>
      </c>
    </row>
    <row r="1515" customFormat="false" ht="15" hidden="false" customHeight="false" outlineLevel="0" collapsed="false">
      <c r="B1515" s="2" t="n">
        <v>1510</v>
      </c>
      <c r="C1515" s="27" t="n">
        <f aca="false">NORMSDIST('Random Draws'!C1515)</f>
        <v>0.756093884448151</v>
      </c>
      <c r="D1515" s="27" t="n">
        <f aca="false">NORMSDIST(Assumptions!$D$22*'Random Draws'!C1515+SQRT(1-Assumptions!$D$22^2)*'Random Draws'!D1515)</f>
        <v>0.548347896760695</v>
      </c>
      <c r="E1515" s="19" t="n">
        <f aca="false">IF(C1515&lt;(Assumptions!$E$6-Assumptions!$D$6)/(Assumptions!$F$6-Assumptions!$D$6),Assumptions!$D$6+SQRT(C1515*(Assumptions!$F$6-Assumptions!$D$6)*(Assumptions!$E$6-Assumptions!$D$6)),Assumptions!$F$6-SQRT((1-C1515)*(Assumptions!$F$6-Assumptions!$D$6)*(Assumptions!$F$6-Assumptions!$E$6)))</f>
        <v>0.105078222013202</v>
      </c>
      <c r="F1515" s="19" t="n">
        <f aca="false">IF(D1515&lt;(Assumptions!$E$7-Assumptions!$D$7)/(Assumptions!$F$7-Assumptions!$D$7),Assumptions!$D$7+SQRT(D1515*(Assumptions!$F$7-Assumptions!$D$7)*(Assumptions!$E$7-Assumptions!$D$7)),Assumptions!$F$7-SQRT((1-D1515)*(Assumptions!$F$7-Assumptions!$D$7)*(Assumptions!$F$7-Assumptions!$E$7)))</f>
        <v>0.417359283298906</v>
      </c>
      <c r="G1515" s="19" t="n">
        <f aca="false">MIN(Assumptions!$D$24,MAX(Assumptions!$D$23,Assumptions!$D$8+Assumptions!$E$8*'Random Draws'!E1515))</f>
        <v>0.10675418971165</v>
      </c>
      <c r="H1515" s="19" t="n">
        <f aca="false">IF('Random Draws'!F1515&lt;(Assumptions!$E$9-Assumptions!$D$9)/(Assumptions!$F$9-Assumptions!$D$9),Assumptions!$D$9+SQRT('Random Draws'!F1515*(Assumptions!$F$9-Assumptions!$D$9)*(Assumptions!$E$9-Assumptions!$D$9)),Assumptions!$F$9-SQRT((1-'Random Draws'!F1515)*(Assumptions!$F$9-Assumptions!$D$9)*(Assumptions!$F$9-Assumptions!$E$9)))</f>
        <v>0.326690088709319</v>
      </c>
      <c r="I1515" s="19" t="n">
        <f aca="false">IF('Random Draws'!G1515&lt;(Assumptions!$E$10-Assumptions!$D$10)/(Assumptions!$F$10-Assumptions!$D$10),Assumptions!$D$10+SQRT('Random Draws'!G1515*(Assumptions!$F$10-Assumptions!$D$10)*(Assumptions!$E$10-Assumptions!$D$10)),Assumptions!$F$10-SQRT((1-'Random Draws'!G1515)*(Assumptions!$F$10-Assumptions!$D$10)*(Assumptions!$F$10-Assumptions!$E$10)))</f>
        <v>0.0257072389786596</v>
      </c>
      <c r="J1515" s="19" t="n">
        <f aca="false">IF('Random Draws'!H1515&lt;(Assumptions!$E$11-Assumptions!$D$11)/(Assumptions!$F$11-Assumptions!$D$11),Assumptions!$D$11+SQRT('Random Draws'!H1515*(Assumptions!$F$11-Assumptions!$D$11)*(Assumptions!$E$11-Assumptions!$D$11)),Assumptions!$F$11-SQRT((1-'Random Draws'!H1515)*(Assumptions!$F$11-Assumptions!$D$11)*(Assumptions!$F$11-Assumptions!$E$11)))</f>
        <v>0.144006656086427</v>
      </c>
      <c r="K1515" s="19" t="n">
        <f aca="false">MAX(G1515,I1515+Assumptions!$D$21)</f>
        <v>0.10675418971165</v>
      </c>
      <c r="L1515" s="28" t="n">
        <f aca="false">(F1515-Assumptions!$D$15)*(1-H1515)+Assumptions!$D$15-J1515</f>
        <v>0.179475197460113</v>
      </c>
      <c r="M1515" s="21" t="n">
        <f aca="false">Assumptions!$D$14*(1+E1515)^1*L1515-Assumptions!$D$14*(1+E1515)^0*E1515*Assumptions!$D$16</f>
        <v>28.3013588894226</v>
      </c>
      <c r="N1515" s="21" t="n">
        <f aca="false">Assumptions!$D$14*(1+E1515)^2*L1515-Assumptions!$D$14*(1+E1515)^1*E1515*Assumptions!$D$16</f>
        <v>31.2752153620806</v>
      </c>
      <c r="O1515" s="21" t="n">
        <f aca="false">Assumptions!$D$14*(1+E1515)^3*L1515-Assumptions!$D$14*(1+E1515)^2*E1515*Assumptions!$D$16</f>
        <v>34.561559385408</v>
      </c>
      <c r="P1515" s="21" t="n">
        <f aca="false">Assumptions!$D$14*(1+E1515)^4*L1515-Assumptions!$D$14*(1+E1515)^3*E1515*Assumptions!$D$16</f>
        <v>38.1932265956304</v>
      </c>
      <c r="Q1515" s="21" t="n">
        <f aca="false">Assumptions!$D$14*(1+E1515)^5*L1515-Assumptions!$D$14*(1+E1515)^4*E1515*Assumptions!$D$16</f>
        <v>42.2065029392465</v>
      </c>
      <c r="R1515" s="21" t="n">
        <f aca="false">M1515/(1+K1515)+N1515/(1+K1515)^2+O1515/(1+K1515)^3+P1515/(1+K1515)^4+Q1515/(1+K1515)^5</f>
        <v>127.470827997409</v>
      </c>
      <c r="S1515" s="21" t="n">
        <f aca="false">Q1515*(1+I1515)/(K1515-I1515)</f>
        <v>534.153539463605</v>
      </c>
      <c r="T1515" s="21" t="n">
        <f aca="false">R1515+S1515/(1+K1515)^5</f>
        <v>449.140589413757</v>
      </c>
      <c r="U1515" s="8" t="n">
        <f aca="false">(T1515-Assumptions!$D$17)/Assumptions!$D$18</f>
        <v>10.5656235765503</v>
      </c>
    </row>
    <row r="1516" customFormat="false" ht="15" hidden="false" customHeight="false" outlineLevel="0" collapsed="false">
      <c r="B1516" s="2" t="n">
        <v>1511</v>
      </c>
      <c r="C1516" s="27" t="n">
        <f aca="false">NORMSDIST('Random Draws'!C1516)</f>
        <v>0.248711929807609</v>
      </c>
      <c r="D1516" s="27" t="n">
        <f aca="false">NORMSDIST(Assumptions!$D$22*'Random Draws'!C1516+SQRT(1-Assumptions!$D$22^2)*'Random Draws'!D1516)</f>
        <v>0.0890114151980271</v>
      </c>
      <c r="E1516" s="19" t="n">
        <f aca="false">IF(C1516&lt;(Assumptions!$E$6-Assumptions!$D$6)/(Assumptions!$F$6-Assumptions!$D$6),Assumptions!$D$6+SQRT(C1516*(Assumptions!$F$6-Assumptions!$D$6)*(Assumptions!$E$6-Assumptions!$D$6)),Assumptions!$F$6-SQRT((1-C1516)*(Assumptions!$F$6-Assumptions!$D$6)*(Assumptions!$F$6-Assumptions!$E$6)))</f>
        <v>0.0752641411215139</v>
      </c>
      <c r="F1516" s="19" t="n">
        <f aca="false">IF(D1516&lt;(Assumptions!$E$7-Assumptions!$D$7)/(Assumptions!$F$7-Assumptions!$D$7),Assumptions!$D$7+SQRT(D1516*(Assumptions!$F$7-Assumptions!$D$7)*(Assumptions!$E$7-Assumptions!$D$7)),Assumptions!$F$7-SQRT((1-D1516)*(Assumptions!$F$7-Assumptions!$D$7)*(Assumptions!$F$7-Assumptions!$E$7)))</f>
        <v>0.383109921920858</v>
      </c>
      <c r="G1516" s="19" t="n">
        <f aca="false">MIN(Assumptions!$D$24,MAX(Assumptions!$D$23,Assumptions!$D$8+Assumptions!$E$8*'Random Draws'!E1516))</f>
        <v>0.099228057077949</v>
      </c>
      <c r="H1516" s="19" t="n">
        <f aca="false">IF('Random Draws'!F1516&lt;(Assumptions!$E$9-Assumptions!$D$9)/(Assumptions!$F$9-Assumptions!$D$9),Assumptions!$D$9+SQRT('Random Draws'!F1516*(Assumptions!$F$9-Assumptions!$D$9)*(Assumptions!$E$9-Assumptions!$D$9)),Assumptions!$F$9-SQRT((1-'Random Draws'!F1516)*(Assumptions!$F$9-Assumptions!$D$9)*(Assumptions!$F$9-Assumptions!$E$9)))</f>
        <v>0.252365205803746</v>
      </c>
      <c r="I1516" s="19" t="n">
        <f aca="false">IF('Random Draws'!G1516&lt;(Assumptions!$E$10-Assumptions!$D$10)/(Assumptions!$F$10-Assumptions!$D$10),Assumptions!$D$10+SQRT('Random Draws'!G1516*(Assumptions!$F$10-Assumptions!$D$10)*(Assumptions!$E$10-Assumptions!$D$10)),Assumptions!$F$10-SQRT((1-'Random Draws'!G1516)*(Assumptions!$F$10-Assumptions!$D$10)*(Assumptions!$F$10-Assumptions!$E$10)))</f>
        <v>0.0195792180237911</v>
      </c>
      <c r="J1516" s="19" t="n">
        <f aca="false">IF('Random Draws'!H1516&lt;(Assumptions!$E$11-Assumptions!$D$11)/(Assumptions!$F$11-Assumptions!$D$11),Assumptions!$D$11+SQRT('Random Draws'!H1516*(Assumptions!$F$11-Assumptions!$D$11)*(Assumptions!$E$11-Assumptions!$D$11)),Assumptions!$F$11-SQRT((1-'Random Draws'!H1516)*(Assumptions!$F$11-Assumptions!$D$11)*(Assumptions!$F$11-Assumptions!$E$11)))</f>
        <v>0.137589258049048</v>
      </c>
      <c r="K1516" s="19" t="n">
        <f aca="false">MAX(G1516,I1516+Assumptions!$D$21)</f>
        <v>0.099228057077949</v>
      </c>
      <c r="L1516" s="28" t="n">
        <f aca="false">(F1516-Assumptions!$D$15)*(1-H1516)+Assumptions!$D$15-J1516</f>
        <v>0.181644526335283</v>
      </c>
      <c r="M1516" s="21" t="n">
        <f aca="false">Assumptions!$D$14*(1+E1516)^1*L1516-Assumptions!$D$14*(1+E1516)^0*E1516*Assumptions!$D$16</f>
        <v>27.9933985980245</v>
      </c>
      <c r="N1516" s="21" t="n">
        <f aca="false">Assumptions!$D$14*(1+E1516)^2*L1516-Assumptions!$D$14*(1+E1516)^1*E1516*Assumptions!$D$16</f>
        <v>30.1002977005771</v>
      </c>
      <c r="O1516" s="21" t="n">
        <f aca="false">Assumptions!$D$14*(1+E1516)^3*L1516-Assumptions!$D$14*(1+E1516)^2*E1516*Assumptions!$D$16</f>
        <v>32.3657707545129</v>
      </c>
      <c r="P1516" s="21" t="n">
        <f aca="false">Assumptions!$D$14*(1+E1516)^4*L1516-Assumptions!$D$14*(1+E1516)^3*E1516*Assumptions!$D$16</f>
        <v>34.8017526920871</v>
      </c>
      <c r="Q1516" s="21" t="n">
        <f aca="false">Assumptions!$D$14*(1+E1516)^5*L1516-Assumptions!$D$14*(1+E1516)^4*E1516*Assumptions!$D$16</f>
        <v>37.4210767179804</v>
      </c>
      <c r="R1516" s="21" t="n">
        <f aca="false">M1516/(1+K1516)+N1516/(1+K1516)^2+O1516/(1+K1516)^3+P1516/(1+K1516)^4+Q1516/(1+K1516)^5</f>
        <v>121.899947761388</v>
      </c>
      <c r="S1516" s="21" t="n">
        <f aca="false">Q1516*(1+I1516)/(K1516-I1516)</f>
        <v>479.024585804493</v>
      </c>
      <c r="T1516" s="21" t="n">
        <f aca="false">R1516+S1516/(1+K1516)^5</f>
        <v>420.382382994189</v>
      </c>
      <c r="U1516" s="8" t="n">
        <f aca="false">(T1516-Assumptions!$D$17)/Assumptions!$D$18</f>
        <v>9.41529531976758</v>
      </c>
    </row>
    <row r="1517" customFormat="false" ht="15" hidden="false" customHeight="false" outlineLevel="0" collapsed="false">
      <c r="B1517" s="2" t="n">
        <v>1512</v>
      </c>
      <c r="C1517" s="27" t="n">
        <f aca="false">NORMSDIST('Random Draws'!C1517)</f>
        <v>0.170560405460739</v>
      </c>
      <c r="D1517" s="27" t="n">
        <f aca="false">NORMSDIST(Assumptions!$D$22*'Random Draws'!C1517+SQRT(1-Assumptions!$D$22^2)*'Random Draws'!D1517)</f>
        <v>0.895209455515325</v>
      </c>
      <c r="E1517" s="19" t="n">
        <f aca="false">IF(C1517&lt;(Assumptions!$E$6-Assumptions!$D$6)/(Assumptions!$F$6-Assumptions!$D$6),Assumptions!$D$6+SQRT(C1517*(Assumptions!$F$6-Assumptions!$D$6)*(Assumptions!$E$6-Assumptions!$D$6)),Assumptions!$F$6-SQRT((1-C1517)*(Assumptions!$F$6-Assumptions!$D$6)*(Assumptions!$F$6-Assumptions!$E$6)))</f>
        <v>0.0692027743083375</v>
      </c>
      <c r="F1517" s="19" t="n">
        <f aca="false">IF(D1517&lt;(Assumptions!$E$7-Assumptions!$D$7)/(Assumptions!$F$7-Assumptions!$D$7),Assumptions!$D$7+SQRT(D1517*(Assumptions!$F$7-Assumptions!$D$7)*(Assumptions!$E$7-Assumptions!$D$7)),Assumptions!$F$7-SQRT((1-D1517)*(Assumptions!$F$7-Assumptions!$D$7)*(Assumptions!$F$7-Assumptions!$E$7)))</f>
        <v>0.439526549437413</v>
      </c>
      <c r="G1517" s="19" t="n">
        <f aca="false">MIN(Assumptions!$D$24,MAX(Assumptions!$D$23,Assumptions!$D$8+Assumptions!$E$8*'Random Draws'!E1517))</f>
        <v>0.089179461570185</v>
      </c>
      <c r="H1517" s="19" t="n">
        <f aca="false">IF('Random Draws'!F1517&lt;(Assumptions!$E$9-Assumptions!$D$9)/(Assumptions!$F$9-Assumptions!$D$9),Assumptions!$D$9+SQRT('Random Draws'!F1517*(Assumptions!$F$9-Assumptions!$D$9)*(Assumptions!$E$9-Assumptions!$D$9)),Assumptions!$F$9-SQRT((1-'Random Draws'!F1517)*(Assumptions!$F$9-Assumptions!$D$9)*(Assumptions!$F$9-Assumptions!$E$9)))</f>
        <v>0.271767140211952</v>
      </c>
      <c r="I1517" s="19" t="n">
        <f aca="false">IF('Random Draws'!G1517&lt;(Assumptions!$E$10-Assumptions!$D$10)/(Assumptions!$F$10-Assumptions!$D$10),Assumptions!$D$10+SQRT('Random Draws'!G1517*(Assumptions!$F$10-Assumptions!$D$10)*(Assumptions!$E$10-Assumptions!$D$10)),Assumptions!$F$10-SQRT((1-'Random Draws'!G1517)*(Assumptions!$F$10-Assumptions!$D$10)*(Assumptions!$F$10-Assumptions!$E$10)))</f>
        <v>0.0201190106737194</v>
      </c>
      <c r="J1517" s="19" t="n">
        <f aca="false">IF('Random Draws'!H1517&lt;(Assumptions!$E$11-Assumptions!$D$11)/(Assumptions!$F$11-Assumptions!$D$11),Assumptions!$D$11+SQRT('Random Draws'!H1517*(Assumptions!$F$11-Assumptions!$D$11)*(Assumptions!$E$11-Assumptions!$D$11)),Assumptions!$F$11-SQRT((1-'Random Draws'!H1517)*(Assumptions!$F$11-Assumptions!$D$11)*(Assumptions!$F$11-Assumptions!$E$11)))</f>
        <v>0.189243518188323</v>
      </c>
      <c r="K1517" s="19" t="n">
        <f aca="false">MAX(G1517,I1517+Assumptions!$D$21)</f>
        <v>0.089179461570185</v>
      </c>
      <c r="L1517" s="28" t="n">
        <f aca="false">(F1517-Assumptions!$D$15)*(1-H1517)+Assumptions!$D$15-J1517</f>
        <v>0.166163886088811</v>
      </c>
      <c r="M1517" s="21" t="n">
        <f aca="false">Assumptions!$D$14*(1+E1517)^1*L1517-Assumptions!$D$14*(1+E1517)^0*E1517*Assumptions!$D$16</f>
        <v>25.4600866911803</v>
      </c>
      <c r="N1517" s="21" t="n">
        <f aca="false">Assumptions!$D$14*(1+E1517)^2*L1517-Assumptions!$D$14*(1+E1517)^1*E1517*Assumptions!$D$16</f>
        <v>27.2219953243408</v>
      </c>
      <c r="O1517" s="21" t="n">
        <f aca="false">Assumptions!$D$14*(1+E1517)^3*L1517-Assumptions!$D$14*(1+E1517)^2*E1517*Assumptions!$D$16</f>
        <v>29.1058329229937</v>
      </c>
      <c r="P1517" s="21" t="n">
        <f aca="false">Assumptions!$D$14*(1+E1517)^4*L1517-Assumptions!$D$14*(1+E1517)^3*E1517*Assumptions!$D$16</f>
        <v>31.1200373098198</v>
      </c>
      <c r="Q1517" s="21" t="n">
        <f aca="false">Assumptions!$D$14*(1+E1517)^5*L1517-Assumptions!$D$14*(1+E1517)^4*E1517*Assumptions!$D$16</f>
        <v>33.2736302282383</v>
      </c>
      <c r="R1517" s="21" t="n">
        <f aca="false">M1517/(1+K1517)+N1517/(1+K1517)^2+O1517/(1+K1517)^3+P1517/(1+K1517)^4+Q1517/(1+K1517)^5</f>
        <v>112.667981709466</v>
      </c>
      <c r="S1517" s="21" t="n">
        <f aca="false">Q1517*(1+I1517)/(K1517-I1517)</f>
        <v>491.497844415186</v>
      </c>
      <c r="T1517" s="21" t="n">
        <f aca="false">R1517+S1517/(1+K1517)^5</f>
        <v>433.312929022269</v>
      </c>
      <c r="U1517" s="8" t="n">
        <f aca="false">(T1517-Assumptions!$D$17)/Assumptions!$D$18</f>
        <v>9.93251716089077</v>
      </c>
    </row>
    <row r="1518" customFormat="false" ht="15" hidden="false" customHeight="false" outlineLevel="0" collapsed="false">
      <c r="B1518" s="2" t="n">
        <v>1513</v>
      </c>
      <c r="C1518" s="27" t="n">
        <f aca="false">NORMSDIST('Random Draws'!C1518)</f>
        <v>0.637455217975331</v>
      </c>
      <c r="D1518" s="27" t="n">
        <f aca="false">NORMSDIST(Assumptions!$D$22*'Random Draws'!C1518+SQRT(1-Assumptions!$D$22^2)*'Random Draws'!D1518)</f>
        <v>0.619713284242643</v>
      </c>
      <c r="E1518" s="19" t="n">
        <f aca="false">IF(C1518&lt;(Assumptions!$E$6-Assumptions!$D$6)/(Assumptions!$F$6-Assumptions!$D$6),Assumptions!$D$6+SQRT(C1518*(Assumptions!$F$6-Assumptions!$D$6)*(Assumptions!$E$6-Assumptions!$D$6)),Assumptions!$F$6-SQRT((1-C1518)*(Assumptions!$F$6-Assumptions!$D$6)*(Assumptions!$F$6-Assumptions!$E$6)))</f>
        <v>0.0974239044753591</v>
      </c>
      <c r="F1518" s="19" t="n">
        <f aca="false">IF(D1518&lt;(Assumptions!$E$7-Assumptions!$D$7)/(Assumptions!$F$7-Assumptions!$D$7),Assumptions!$D$7+SQRT(D1518*(Assumptions!$F$7-Assumptions!$D$7)*(Assumptions!$E$7-Assumptions!$D$7)),Assumptions!$F$7-SQRT((1-D1518)*(Assumptions!$F$7-Assumptions!$D$7)*(Assumptions!$F$7-Assumptions!$E$7)))</f>
        <v>0.420998117186097</v>
      </c>
      <c r="G1518" s="19" t="n">
        <f aca="false">MIN(Assumptions!$D$24,MAX(Assumptions!$D$23,Assumptions!$D$8+Assumptions!$E$8*'Random Draws'!E1518))</f>
        <v>0.091671960455655</v>
      </c>
      <c r="H1518" s="19" t="n">
        <f aca="false">IF('Random Draws'!F1518&lt;(Assumptions!$E$9-Assumptions!$D$9)/(Assumptions!$F$9-Assumptions!$D$9),Assumptions!$D$9+SQRT('Random Draws'!F1518*(Assumptions!$F$9-Assumptions!$D$9)*(Assumptions!$E$9-Assumptions!$D$9)),Assumptions!$F$9-SQRT((1-'Random Draws'!F1518)*(Assumptions!$F$9-Assumptions!$D$9)*(Assumptions!$F$9-Assumptions!$E$9)))</f>
        <v>0.327912471025988</v>
      </c>
      <c r="I1518" s="19" t="n">
        <f aca="false">IF('Random Draws'!G1518&lt;(Assumptions!$E$10-Assumptions!$D$10)/(Assumptions!$F$10-Assumptions!$D$10),Assumptions!$D$10+SQRT('Random Draws'!G1518*(Assumptions!$F$10-Assumptions!$D$10)*(Assumptions!$E$10-Assumptions!$D$10)),Assumptions!$F$10-SQRT((1-'Random Draws'!G1518)*(Assumptions!$F$10-Assumptions!$D$10)*(Assumptions!$F$10-Assumptions!$E$10)))</f>
        <v>0.0210456149673454</v>
      </c>
      <c r="J1518" s="19" t="n">
        <f aca="false">IF('Random Draws'!H1518&lt;(Assumptions!$E$11-Assumptions!$D$11)/(Assumptions!$F$11-Assumptions!$D$11),Assumptions!$D$11+SQRT('Random Draws'!H1518*(Assumptions!$F$11-Assumptions!$D$11)*(Assumptions!$E$11-Assumptions!$D$11)),Assumptions!$F$11-SQRT((1-'Random Draws'!H1518)*(Assumptions!$F$11-Assumptions!$D$11)*(Assumptions!$F$11-Assumptions!$E$11)))</f>
        <v>0.175905679672071</v>
      </c>
      <c r="K1518" s="19" t="n">
        <f aca="false">MAX(G1518,I1518+Assumptions!$D$21)</f>
        <v>0.091671960455655</v>
      </c>
      <c r="L1518" s="28" t="n">
        <f aca="false">(F1518-Assumptions!$D$15)*(1-H1518)+Assumptions!$D$15-J1518</f>
        <v>0.149670525843623</v>
      </c>
      <c r="M1518" s="21" t="n">
        <f aca="false">Assumptions!$D$14*(1+E1518)^1*L1518-Assumptions!$D$14*(1+E1518)^0*E1518*Assumptions!$D$16</f>
        <v>23.3927478796795</v>
      </c>
      <c r="N1518" s="21" t="n">
        <f aca="false">Assumptions!$D$14*(1+E1518)^2*L1518-Assumptions!$D$14*(1+E1518)^1*E1518*Assumptions!$D$16</f>
        <v>25.6717607145256</v>
      </c>
      <c r="O1518" s="21" t="n">
        <f aca="false">Assumptions!$D$14*(1+E1518)^3*L1518-Assumptions!$D$14*(1+E1518)^2*E1518*Assumptions!$D$16</f>
        <v>28.1728038780918</v>
      </c>
      <c r="P1518" s="21" t="n">
        <f aca="false">Assumptions!$D$14*(1+E1518)^4*L1518-Assumptions!$D$14*(1+E1518)^3*E1518*Assumptions!$D$16</f>
        <v>30.917508431914</v>
      </c>
      <c r="Q1518" s="21" t="n">
        <f aca="false">Assumptions!$D$14*(1+E1518)^5*L1518-Assumptions!$D$14*(1+E1518)^4*E1518*Assumptions!$D$16</f>
        <v>33.9296128200009</v>
      </c>
      <c r="R1518" s="21" t="n">
        <f aca="false">M1518/(1+K1518)+N1518/(1+K1518)^2+O1518/(1+K1518)^3+P1518/(1+K1518)^4+Q1518/(1+K1518)^5</f>
        <v>108.276847546033</v>
      </c>
      <c r="S1518" s="21" t="n">
        <f aca="false">Q1518*(1+I1518)/(K1518-I1518)</f>
        <v>490.52067111608</v>
      </c>
      <c r="T1518" s="21" t="n">
        <f aca="false">R1518+S1518/(1+K1518)^5</f>
        <v>424.64775171909</v>
      </c>
      <c r="U1518" s="8" t="n">
        <f aca="false">(T1518-Assumptions!$D$17)/Assumptions!$D$18</f>
        <v>9.58591006876359</v>
      </c>
    </row>
    <row r="1519" customFormat="false" ht="15" hidden="false" customHeight="false" outlineLevel="0" collapsed="false">
      <c r="B1519" s="2" t="n">
        <v>1514</v>
      </c>
      <c r="C1519" s="27" t="n">
        <f aca="false">NORMSDIST('Random Draws'!C1519)</f>
        <v>0.55789469666559</v>
      </c>
      <c r="D1519" s="27" t="n">
        <f aca="false">NORMSDIST(Assumptions!$D$22*'Random Draws'!C1519+SQRT(1-Assumptions!$D$22^2)*'Random Draws'!D1519)</f>
        <v>0.730640564466119</v>
      </c>
      <c r="E1519" s="19" t="n">
        <f aca="false">IF(C1519&lt;(Assumptions!$E$6-Assumptions!$D$6)/(Assumptions!$F$6-Assumptions!$D$6),Assumptions!$D$6+SQRT(C1519*(Assumptions!$F$6-Assumptions!$D$6)*(Assumptions!$E$6-Assumptions!$D$6)),Assumptions!$F$6-SQRT((1-C1519)*(Assumptions!$F$6-Assumptions!$D$6)*(Assumptions!$F$6-Assumptions!$E$6)))</f>
        <v>0.0929837632655266</v>
      </c>
      <c r="F1519" s="19" t="n">
        <f aca="false">IF(D1519&lt;(Assumptions!$E$7-Assumptions!$D$7)/(Assumptions!$F$7-Assumptions!$D$7),Assumptions!$D$7+SQRT(D1519*(Assumptions!$F$7-Assumptions!$D$7)*(Assumptions!$E$7-Assumptions!$D$7)),Assumptions!$F$7-SQRT((1-D1519)*(Assumptions!$F$7-Assumptions!$D$7)*(Assumptions!$F$7-Assumptions!$E$7)))</f>
        <v>0.427175653210833</v>
      </c>
      <c r="G1519" s="19" t="n">
        <f aca="false">MIN(Assumptions!$D$24,MAX(Assumptions!$D$23,Assumptions!$D$8+Assumptions!$E$8*'Random Draws'!E1519))</f>
        <v>0.07421548693529</v>
      </c>
      <c r="H1519" s="19" t="n">
        <f aca="false">IF('Random Draws'!F1519&lt;(Assumptions!$E$9-Assumptions!$D$9)/(Assumptions!$F$9-Assumptions!$D$9),Assumptions!$D$9+SQRT('Random Draws'!F1519*(Assumptions!$F$9-Assumptions!$D$9)*(Assumptions!$E$9-Assumptions!$D$9)),Assumptions!$F$9-SQRT((1-'Random Draws'!F1519)*(Assumptions!$F$9-Assumptions!$D$9)*(Assumptions!$F$9-Assumptions!$E$9)))</f>
        <v>0.270674469762629</v>
      </c>
      <c r="I1519" s="19" t="n">
        <f aca="false">IF('Random Draws'!G1519&lt;(Assumptions!$E$10-Assumptions!$D$10)/(Assumptions!$F$10-Assumptions!$D$10),Assumptions!$D$10+SQRT('Random Draws'!G1519*(Assumptions!$F$10-Assumptions!$D$10)*(Assumptions!$E$10-Assumptions!$D$10)),Assumptions!$F$10-SQRT((1-'Random Draws'!G1519)*(Assumptions!$F$10-Assumptions!$D$10)*(Assumptions!$F$10-Assumptions!$E$10)))</f>
        <v>0.018879816589232</v>
      </c>
      <c r="J1519" s="19" t="n">
        <f aca="false">IF('Random Draws'!H1519&lt;(Assumptions!$E$11-Assumptions!$D$11)/(Assumptions!$F$11-Assumptions!$D$11),Assumptions!$D$11+SQRT('Random Draws'!H1519*(Assumptions!$F$11-Assumptions!$D$11)*(Assumptions!$E$11-Assumptions!$D$11)),Assumptions!$F$11-SQRT((1-'Random Draws'!H1519)*(Assumptions!$F$11-Assumptions!$D$11)*(Assumptions!$F$11-Assumptions!$E$11)))</f>
        <v>0.177127283583192</v>
      </c>
      <c r="K1519" s="19" t="n">
        <f aca="false">MAX(G1519,I1519+Assumptions!$D$21)</f>
        <v>0.07421548693529</v>
      </c>
      <c r="L1519" s="28" t="n">
        <f aca="false">(F1519-Assumptions!$D$15)*(1-H1519)+Assumptions!$D$15-J1519</f>
        <v>0.169610507268435</v>
      </c>
      <c r="M1519" s="21" t="n">
        <f aca="false">Assumptions!$D$14*(1+E1519)^1*L1519-Assumptions!$D$14*(1+E1519)^0*E1519*Assumptions!$D$16</f>
        <v>26.4758425557212</v>
      </c>
      <c r="N1519" s="21" t="n">
        <f aca="false">Assumptions!$D$14*(1+E1519)^2*L1519-Assumptions!$D$14*(1+E1519)^1*E1519*Assumptions!$D$16</f>
        <v>28.9376660321777</v>
      </c>
      <c r="O1519" s="21" t="n">
        <f aca="false">Assumptions!$D$14*(1+E1519)^3*L1519-Assumptions!$D$14*(1+E1519)^2*E1519*Assumptions!$D$16</f>
        <v>31.6283991199706</v>
      </c>
      <c r="P1519" s="21" t="n">
        <f aca="false">Assumptions!$D$14*(1+E1519)^4*L1519-Assumptions!$D$14*(1+E1519)^3*E1519*Assumptions!$D$16</f>
        <v>34.5693266962096</v>
      </c>
      <c r="Q1519" s="21" t="n">
        <f aca="false">Assumptions!$D$14*(1+E1519)^5*L1519-Assumptions!$D$14*(1+E1519)^4*E1519*Assumptions!$D$16</f>
        <v>37.7837127859786</v>
      </c>
      <c r="R1519" s="21" t="n">
        <f aca="false">M1519/(1+K1519)+N1519/(1+K1519)^2+O1519/(1+K1519)^3+P1519/(1+K1519)^4+Q1519/(1+K1519)^5</f>
        <v>127.615454141704</v>
      </c>
      <c r="S1519" s="21" t="n">
        <f aca="false">Q1519*(1+I1519)/(K1519-I1519)</f>
        <v>695.700659496583</v>
      </c>
      <c r="T1519" s="21" t="n">
        <f aca="false">R1519+S1519/(1+K1519)^5</f>
        <v>613.983874386842</v>
      </c>
      <c r="U1519" s="8" t="n">
        <f aca="false">(T1519-Assumptions!$D$17)/Assumptions!$D$18</f>
        <v>17.1593549754737</v>
      </c>
    </row>
    <row r="1520" customFormat="false" ht="15" hidden="false" customHeight="false" outlineLevel="0" collapsed="false">
      <c r="B1520" s="2" t="n">
        <v>1515</v>
      </c>
      <c r="C1520" s="27" t="n">
        <f aca="false">NORMSDIST('Random Draws'!C1520)</f>
        <v>0.173752968040627</v>
      </c>
      <c r="D1520" s="27" t="n">
        <f aca="false">NORMSDIST(Assumptions!$D$22*'Random Draws'!C1520+SQRT(1-Assumptions!$D$22^2)*'Random Draws'!D1520)</f>
        <v>0.00704023573033265</v>
      </c>
      <c r="E1520" s="19" t="n">
        <f aca="false">IF(C1520&lt;(Assumptions!$E$6-Assumptions!$D$6)/(Assumptions!$F$6-Assumptions!$D$6),Assumptions!$D$6+SQRT(C1520*(Assumptions!$F$6-Assumptions!$D$6)*(Assumptions!$E$6-Assumptions!$D$6)),Assumptions!$F$6-SQRT((1-C1520)*(Assumptions!$F$6-Assumptions!$D$6)*(Assumptions!$F$6-Assumptions!$E$6)))</f>
        <v>0.0694748170512242</v>
      </c>
      <c r="F1520" s="19" t="n">
        <f aca="false">IF(D1520&lt;(Assumptions!$E$7-Assumptions!$D$7)/(Assumptions!$F$7-Assumptions!$D$7),Assumptions!$D$7+SQRT(D1520*(Assumptions!$F$7-Assumptions!$D$7)*(Assumptions!$E$7-Assumptions!$D$7)),Assumptions!$F$7-SQRT((1-D1520)*(Assumptions!$F$7-Assumptions!$D$7)*(Assumptions!$F$7-Assumptions!$E$7)))</f>
        <v>0.366499339534291</v>
      </c>
      <c r="G1520" s="19" t="n">
        <f aca="false">MIN(Assumptions!$D$24,MAX(Assumptions!$D$23,Assumptions!$D$8+Assumptions!$E$8*'Random Draws'!E1520))</f>
        <v>0.078233471405911</v>
      </c>
      <c r="H1520" s="19" t="n">
        <f aca="false">IF('Random Draws'!F1520&lt;(Assumptions!$E$9-Assumptions!$D$9)/(Assumptions!$F$9-Assumptions!$D$9),Assumptions!$D$9+SQRT('Random Draws'!F1520*(Assumptions!$F$9-Assumptions!$D$9)*(Assumptions!$E$9-Assumptions!$D$9)),Assumptions!$F$9-SQRT((1-'Random Draws'!F1520)*(Assumptions!$F$9-Assumptions!$D$9)*(Assumptions!$F$9-Assumptions!$E$9)))</f>
        <v>0.293867276683222</v>
      </c>
      <c r="I1520" s="19" t="n">
        <f aca="false">IF('Random Draws'!G1520&lt;(Assumptions!$E$10-Assumptions!$D$10)/(Assumptions!$F$10-Assumptions!$D$10),Assumptions!$D$10+SQRT('Random Draws'!G1520*(Assumptions!$F$10-Assumptions!$D$10)*(Assumptions!$E$10-Assumptions!$D$10)),Assumptions!$F$10-SQRT((1-'Random Draws'!G1520)*(Assumptions!$F$10-Assumptions!$D$10)*(Assumptions!$F$10-Assumptions!$E$10)))</f>
        <v>0.0185262006796477</v>
      </c>
      <c r="J1520" s="19" t="n">
        <f aca="false">IF('Random Draws'!H1520&lt;(Assumptions!$E$11-Assumptions!$D$11)/(Assumptions!$F$11-Assumptions!$D$11),Assumptions!$D$11+SQRT('Random Draws'!H1520*(Assumptions!$F$11-Assumptions!$D$11)*(Assumptions!$E$11-Assumptions!$D$11)),Assumptions!$F$11-SQRT((1-'Random Draws'!H1520)*(Assumptions!$F$11-Assumptions!$D$11)*(Assumptions!$F$11-Assumptions!$E$11)))</f>
        <v>0.15577578605968</v>
      </c>
      <c r="K1520" s="19" t="n">
        <f aca="false">MAX(G1520,I1520+Assumptions!$D$21)</f>
        <v>0.078233471405911</v>
      </c>
      <c r="L1520" s="28" t="n">
        <f aca="false">(F1520-Assumptions!$D$15)*(1-H1520)+Assumptions!$D$15-J1520</f>
        <v>0.141224136628288</v>
      </c>
      <c r="M1520" s="21" t="n">
        <f aca="false">Assumptions!$D$14*(1+E1520)^1*L1520-Assumptions!$D$14*(1+E1520)^0*E1520*Assumptions!$D$16</f>
        <v>21.5979549099717</v>
      </c>
      <c r="N1520" s="21" t="n">
        <f aca="false">Assumptions!$D$14*(1+E1520)^2*L1520-Assumptions!$D$14*(1+E1520)^1*E1520*Assumptions!$D$16</f>
        <v>23.0984688760226</v>
      </c>
      <c r="O1520" s="21" t="n">
        <f aca="false">Assumptions!$D$14*(1+E1520)^3*L1520-Assumptions!$D$14*(1+E1520)^2*E1520*Assumptions!$D$16</f>
        <v>24.7032307753477</v>
      </c>
      <c r="P1520" s="21" t="n">
        <f aca="false">Assumptions!$D$14*(1+E1520)^4*L1520-Assumptions!$D$14*(1+E1520)^3*E1520*Assumptions!$D$16</f>
        <v>26.4194832140391</v>
      </c>
      <c r="Q1520" s="21" t="n">
        <f aca="false">Assumptions!$D$14*(1+E1520)^5*L1520-Assumptions!$D$14*(1+E1520)^4*E1520*Assumptions!$D$16</f>
        <v>28.2549719769224</v>
      </c>
      <c r="R1520" s="21" t="n">
        <f aca="false">M1520/(1+K1520)+N1520/(1+K1520)^2+O1520/(1+K1520)^3+P1520/(1+K1520)^4+Q1520/(1+K1520)^5</f>
        <v>98.5403777719352</v>
      </c>
      <c r="S1520" s="21" t="n">
        <f aca="false">Q1520*(1+I1520)/(K1520-I1520)</f>
        <v>481.992040632766</v>
      </c>
      <c r="T1520" s="21" t="n">
        <f aca="false">R1520+S1520/(1+K1520)^5</f>
        <v>429.272074914212</v>
      </c>
      <c r="U1520" s="8" t="n">
        <f aca="false">(T1520-Assumptions!$D$17)/Assumptions!$D$18</f>
        <v>9.77088299656847</v>
      </c>
    </row>
    <row r="1521" customFormat="false" ht="15" hidden="false" customHeight="false" outlineLevel="0" collapsed="false">
      <c r="B1521" s="2" t="n">
        <v>1516</v>
      </c>
      <c r="C1521" s="27" t="n">
        <f aca="false">NORMSDIST('Random Draws'!C1521)</f>
        <v>0.547985167347858</v>
      </c>
      <c r="D1521" s="27" t="n">
        <f aca="false">NORMSDIST(Assumptions!$D$22*'Random Draws'!C1521+SQRT(1-Assumptions!$D$22^2)*'Random Draws'!D1521)</f>
        <v>0.435347534012475</v>
      </c>
      <c r="E1521" s="19" t="n">
        <f aca="false">IF(C1521&lt;(Assumptions!$E$6-Assumptions!$D$6)/(Assumptions!$F$6-Assumptions!$D$6),Assumptions!$D$6+SQRT(C1521*(Assumptions!$F$6-Assumptions!$D$6)*(Assumptions!$E$6-Assumptions!$D$6)),Assumptions!$F$6-SQRT((1-C1521)*(Assumptions!$F$6-Assumptions!$D$6)*(Assumptions!$F$6-Assumptions!$E$6)))</f>
        <v>0.0924597626924233</v>
      </c>
      <c r="F1521" s="19" t="n">
        <f aca="false">IF(D1521&lt;(Assumptions!$E$7-Assumptions!$D$7)/(Assumptions!$F$7-Assumptions!$D$7),Assumptions!$D$7+SQRT(D1521*(Assumptions!$F$7-Assumptions!$D$7)*(Assumptions!$E$7-Assumptions!$D$7)),Assumptions!$F$7-SQRT((1-D1521)*(Assumptions!$F$7-Assumptions!$D$7)*(Assumptions!$F$7-Assumptions!$E$7)))</f>
        <v>0.411108562923202</v>
      </c>
      <c r="G1521" s="19" t="n">
        <f aca="false">MIN(Assumptions!$D$24,MAX(Assumptions!$D$23,Assumptions!$D$8+Assumptions!$E$8*'Random Draws'!E1521))</f>
        <v>0.081558405861424</v>
      </c>
      <c r="H1521" s="19" t="n">
        <f aca="false">IF('Random Draws'!F1521&lt;(Assumptions!$E$9-Assumptions!$D$9)/(Assumptions!$F$9-Assumptions!$D$9),Assumptions!$D$9+SQRT('Random Draws'!F1521*(Assumptions!$F$9-Assumptions!$D$9)*(Assumptions!$E$9-Assumptions!$D$9)),Assumptions!$F$9-SQRT((1-'Random Draws'!F1521)*(Assumptions!$F$9-Assumptions!$D$9)*(Assumptions!$F$9-Assumptions!$E$9)))</f>
        <v>0.265825151595765</v>
      </c>
      <c r="I1521" s="19" t="n">
        <f aca="false">IF('Random Draws'!G1521&lt;(Assumptions!$E$10-Assumptions!$D$10)/(Assumptions!$F$10-Assumptions!$D$10),Assumptions!$D$10+SQRT('Random Draws'!G1521*(Assumptions!$F$10-Assumptions!$D$10)*(Assumptions!$E$10-Assumptions!$D$10)),Assumptions!$F$10-SQRT((1-'Random Draws'!G1521)*(Assumptions!$F$10-Assumptions!$D$10)*(Assumptions!$F$10-Assumptions!$E$10)))</f>
        <v>0.0128943259990324</v>
      </c>
      <c r="J1521" s="19" t="n">
        <f aca="false">IF('Random Draws'!H1521&lt;(Assumptions!$E$11-Assumptions!$D$11)/(Assumptions!$F$11-Assumptions!$D$11),Assumptions!$D$11+SQRT('Random Draws'!H1521*(Assumptions!$F$11-Assumptions!$D$11)*(Assumptions!$E$11-Assumptions!$D$11)),Assumptions!$F$11-SQRT((1-'Random Draws'!H1521)*(Assumptions!$F$11-Assumptions!$D$11)*(Assumptions!$F$11-Assumptions!$E$11)))</f>
        <v>0.15897127411035</v>
      </c>
      <c r="K1521" s="19" t="n">
        <f aca="false">MAX(G1521,I1521+Assumptions!$D$21)</f>
        <v>0.081558405861424</v>
      </c>
      <c r="L1521" s="28" t="n">
        <f aca="false">(F1521-Assumptions!$D$15)*(1-H1521)+Assumptions!$D$15-J1521</f>
        <v>0.177411562458924</v>
      </c>
      <c r="M1521" s="21" t="n">
        <f aca="false">Assumptions!$D$14*(1+E1521)^1*L1521-Assumptions!$D$14*(1+E1521)^0*E1521*Assumptions!$D$16</f>
        <v>27.7009740785894</v>
      </c>
      <c r="N1521" s="21" t="n">
        <f aca="false">Assumptions!$D$14*(1+E1521)^2*L1521-Assumptions!$D$14*(1+E1521)^1*E1521*Assumptions!$D$16</f>
        <v>30.2621995682447</v>
      </c>
      <c r="O1521" s="21" t="n">
        <f aca="false">Assumptions!$D$14*(1+E1521)^3*L1521-Assumptions!$D$14*(1+E1521)^2*E1521*Assumptions!$D$16</f>
        <v>33.0602353588754</v>
      </c>
      <c r="P1521" s="21" t="n">
        <f aca="false">Assumptions!$D$14*(1+E1521)^4*L1521-Assumptions!$D$14*(1+E1521)^3*E1521*Assumptions!$D$16</f>
        <v>36.1169768747127</v>
      </c>
      <c r="Q1521" s="21" t="n">
        <f aca="false">Assumptions!$D$14*(1+E1521)^5*L1521-Assumptions!$D$14*(1+E1521)^4*E1521*Assumptions!$D$16</f>
        <v>39.4563439857164</v>
      </c>
      <c r="R1521" s="21" t="n">
        <f aca="false">M1521/(1+K1521)+N1521/(1+K1521)^2+O1521/(1+K1521)^3+P1521/(1+K1521)^4+Q1521/(1+K1521)^5</f>
        <v>130.668135376996</v>
      </c>
      <c r="S1521" s="21" t="n">
        <f aca="false">Q1521*(1+I1521)/(K1521-I1521)</f>
        <v>582.038047082135</v>
      </c>
      <c r="T1521" s="21" t="n">
        <f aca="false">R1521+S1521/(1+K1521)^5</f>
        <v>523.947799111373</v>
      </c>
      <c r="U1521" s="8" t="n">
        <f aca="false">(T1521-Assumptions!$D$17)/Assumptions!$D$18</f>
        <v>13.5579119644549</v>
      </c>
    </row>
    <row r="1522" customFormat="false" ht="15" hidden="false" customHeight="false" outlineLevel="0" collapsed="false">
      <c r="B1522" s="2" t="n">
        <v>1517</v>
      </c>
      <c r="C1522" s="27" t="n">
        <f aca="false">NORMSDIST('Random Draws'!C1522)</f>
        <v>0.895467145260004</v>
      </c>
      <c r="D1522" s="27" t="n">
        <f aca="false">NORMSDIST(Assumptions!$D$22*'Random Draws'!C1522+SQRT(1-Assumptions!$D$22^2)*'Random Draws'!D1522)</f>
        <v>0.230698798692089</v>
      </c>
      <c r="E1522" s="19" t="n">
        <f aca="false">IF(C1522&lt;(Assumptions!$E$6-Assumptions!$D$6)/(Assumptions!$F$6-Assumptions!$D$6),Assumptions!$D$6+SQRT(C1522*(Assumptions!$F$6-Assumptions!$D$6)*(Assumptions!$E$6-Assumptions!$D$6)),Assumptions!$F$6-SQRT((1-C1522)*(Assumptions!$F$6-Assumptions!$D$6)*(Assumptions!$F$6-Assumptions!$E$6)))</f>
        <v>0.117138148069328</v>
      </c>
      <c r="F1522" s="19" t="n">
        <f aca="false">IF(D1522&lt;(Assumptions!$E$7-Assumptions!$D$7)/(Assumptions!$F$7-Assumptions!$D$7),Assumptions!$D$7+SQRT(D1522*(Assumptions!$F$7-Assumptions!$D$7)*(Assumptions!$E$7-Assumptions!$D$7)),Assumptions!$F$7-SQRT((1-D1522)*(Assumptions!$F$7-Assumptions!$D$7)*(Assumptions!$F$7-Assumptions!$E$7)))</f>
        <v>0.397204741527829</v>
      </c>
      <c r="G1522" s="19" t="n">
        <f aca="false">MIN(Assumptions!$D$24,MAX(Assumptions!$D$23,Assumptions!$D$8+Assumptions!$E$8*'Random Draws'!E1522))</f>
        <v>0.055</v>
      </c>
      <c r="H1522" s="19" t="n">
        <f aca="false">IF('Random Draws'!F1522&lt;(Assumptions!$E$9-Assumptions!$D$9)/(Assumptions!$F$9-Assumptions!$D$9),Assumptions!$D$9+SQRT('Random Draws'!F1522*(Assumptions!$F$9-Assumptions!$D$9)*(Assumptions!$E$9-Assumptions!$D$9)),Assumptions!$F$9-SQRT((1-'Random Draws'!F1522)*(Assumptions!$F$9-Assumptions!$D$9)*(Assumptions!$F$9-Assumptions!$E$9)))</f>
        <v>0.260145920002704</v>
      </c>
      <c r="I1522" s="19" t="n">
        <f aca="false">IF('Random Draws'!G1522&lt;(Assumptions!$E$10-Assumptions!$D$10)/(Assumptions!$F$10-Assumptions!$D$10),Assumptions!$D$10+SQRT('Random Draws'!G1522*(Assumptions!$F$10-Assumptions!$D$10)*(Assumptions!$E$10-Assumptions!$D$10)),Assumptions!$F$10-SQRT((1-'Random Draws'!G1522)*(Assumptions!$F$10-Assumptions!$D$10)*(Assumptions!$F$10-Assumptions!$E$10)))</f>
        <v>0.0210857952860575</v>
      </c>
      <c r="J1522" s="19" t="n">
        <f aca="false">IF('Random Draws'!H1522&lt;(Assumptions!$E$11-Assumptions!$D$11)/(Assumptions!$F$11-Assumptions!$D$11),Assumptions!$D$11+SQRT('Random Draws'!H1522*(Assumptions!$F$11-Assumptions!$D$11)*(Assumptions!$E$11-Assumptions!$D$11)),Assumptions!$F$11-SQRT((1-'Random Draws'!H1522)*(Assumptions!$F$11-Assumptions!$D$11)*(Assumptions!$F$11-Assumptions!$E$11)))</f>
        <v>0.159854381039178</v>
      </c>
      <c r="K1522" s="19" t="n">
        <f aca="false">MAX(G1522,I1522+Assumptions!$D$21)</f>
        <v>0.055</v>
      </c>
      <c r="L1522" s="28" t="n">
        <f aca="false">(F1522-Assumptions!$D$15)*(1-H1522)+Assumptions!$D$15-J1522</f>
        <v>0.167838137174809</v>
      </c>
      <c r="M1522" s="21" t="n">
        <f aca="false">Assumptions!$D$14*(1+E1522)^1*L1522-Assumptions!$D$14*(1+E1522)^0*E1522*Assumptions!$D$16</f>
        <v>26.6777149880348</v>
      </c>
      <c r="N1522" s="21" t="n">
        <f aca="false">Assumptions!$D$14*(1+E1522)^2*L1522-Assumptions!$D$14*(1+E1522)^1*E1522*Assumptions!$D$16</f>
        <v>29.8026931164545</v>
      </c>
      <c r="O1522" s="21" t="n">
        <f aca="false">Assumptions!$D$14*(1+E1522)^3*L1522-Assumptions!$D$14*(1+E1522)^2*E1522*Assumptions!$D$16</f>
        <v>33.2937253955945</v>
      </c>
      <c r="P1522" s="21" t="n">
        <f aca="false">Assumptions!$D$14*(1+E1522)^4*L1522-Assumptions!$D$14*(1+E1522)^3*E1522*Assumptions!$D$16</f>
        <v>37.1936907307632</v>
      </c>
      <c r="Q1522" s="21" t="n">
        <f aca="false">Assumptions!$D$14*(1+E1522)^5*L1522-Assumptions!$D$14*(1+E1522)^4*E1522*Assumptions!$D$16</f>
        <v>41.5504907828281</v>
      </c>
      <c r="R1522" s="21" t="n">
        <f aca="false">M1522/(1+K1522)+N1522/(1+K1522)^2+O1522/(1+K1522)^3+P1522/(1+K1522)^4+Q1522/(1+K1522)^5</f>
        <v>142.231704561649</v>
      </c>
      <c r="S1522" s="21" t="n">
        <f aca="false">Q1522*(1+I1522)/(K1522-I1522)</f>
        <v>1250.99840268606</v>
      </c>
      <c r="T1522" s="21" t="n">
        <f aca="false">R1522+S1522/(1+K1522)^5</f>
        <v>1099.41355905691</v>
      </c>
      <c r="U1522" s="8" t="n">
        <f aca="false">(T1522-Assumptions!$D$17)/Assumptions!$D$18</f>
        <v>36.5765423622762</v>
      </c>
    </row>
    <row r="1523" customFormat="false" ht="15" hidden="false" customHeight="false" outlineLevel="0" collapsed="false">
      <c r="B1523" s="2" t="n">
        <v>1518</v>
      </c>
      <c r="C1523" s="27" t="n">
        <f aca="false">NORMSDIST('Random Draws'!C1523)</f>
        <v>0.947178192762099</v>
      </c>
      <c r="D1523" s="27" t="n">
        <f aca="false">NORMSDIST(Assumptions!$D$22*'Random Draws'!C1523+SQRT(1-Assumptions!$D$22^2)*'Random Draws'!D1523)</f>
        <v>0.99804887324572</v>
      </c>
      <c r="E1523" s="19" t="n">
        <f aca="false">IF(C1523&lt;(Assumptions!$E$6-Assumptions!$D$6)/(Assumptions!$F$6-Assumptions!$D$6),Assumptions!$D$6+SQRT(C1523*(Assumptions!$F$6-Assumptions!$D$6)*(Assumptions!$E$6-Assumptions!$D$6)),Assumptions!$F$6-SQRT((1-C1523)*(Assumptions!$F$6-Assumptions!$D$6)*(Assumptions!$F$6-Assumptions!$E$6)))</f>
        <v>0.123748568180326</v>
      </c>
      <c r="F1523" s="19" t="n">
        <f aca="false">IF(D1523&lt;(Assumptions!$E$7-Assumptions!$D$7)/(Assumptions!$F$7-Assumptions!$D$7),Assumptions!$D$7+SQRT(D1523*(Assumptions!$F$7-Assumptions!$D$7)*(Assumptions!$E$7-Assumptions!$D$7)),Assumptions!$F$7-SQRT((1-D1523)*(Assumptions!$F$7-Assumptions!$D$7)*(Assumptions!$F$7-Assumptions!$E$7)))</f>
        <v>0.457206345222273</v>
      </c>
      <c r="G1523" s="19" t="n">
        <f aca="false">MIN(Assumptions!$D$24,MAX(Assumptions!$D$23,Assumptions!$D$8+Assumptions!$E$8*'Random Draws'!E1523))</f>
        <v>0.076079467199447</v>
      </c>
      <c r="H1523" s="19" t="n">
        <f aca="false">IF('Random Draws'!F1523&lt;(Assumptions!$E$9-Assumptions!$D$9)/(Assumptions!$F$9-Assumptions!$D$9),Assumptions!$D$9+SQRT('Random Draws'!F1523*(Assumptions!$F$9-Assumptions!$D$9)*(Assumptions!$E$9-Assumptions!$D$9)),Assumptions!$F$9-SQRT((1-'Random Draws'!F1523)*(Assumptions!$F$9-Assumptions!$D$9)*(Assumptions!$F$9-Assumptions!$E$9)))</f>
        <v>0.261860967616423</v>
      </c>
      <c r="I1523" s="19" t="n">
        <f aca="false">IF('Random Draws'!G1523&lt;(Assumptions!$E$10-Assumptions!$D$10)/(Assumptions!$F$10-Assumptions!$D$10),Assumptions!$D$10+SQRT('Random Draws'!G1523*(Assumptions!$F$10-Assumptions!$D$10)*(Assumptions!$E$10-Assumptions!$D$10)),Assumptions!$F$10-SQRT((1-'Random Draws'!G1523)*(Assumptions!$F$10-Assumptions!$D$10)*(Assumptions!$F$10-Assumptions!$E$10)))</f>
        <v>0.0196088787629346</v>
      </c>
      <c r="J1523" s="19" t="n">
        <f aca="false">IF('Random Draws'!H1523&lt;(Assumptions!$E$11-Assumptions!$D$11)/(Assumptions!$F$11-Assumptions!$D$11),Assumptions!$D$11+SQRT('Random Draws'!H1523*(Assumptions!$F$11-Assumptions!$D$11)*(Assumptions!$E$11-Assumptions!$D$11)),Assumptions!$F$11-SQRT((1-'Random Draws'!H1523)*(Assumptions!$F$11-Assumptions!$D$11)*(Assumptions!$F$11-Assumptions!$E$11)))</f>
        <v>0.12509352902809</v>
      </c>
      <c r="K1523" s="19" t="n">
        <f aca="false">MAX(G1523,I1523+Assumptions!$D$21)</f>
        <v>0.076079467199447</v>
      </c>
      <c r="L1523" s="28" t="n">
        <f aca="false">(F1523-Assumptions!$D$15)*(1-H1523)+Assumptions!$D$15-J1523</f>
        <v>0.246430246024045</v>
      </c>
      <c r="M1523" s="21" t="n">
        <f aca="false">Assumptions!$D$14*(1+E1523)^1*L1523-Assumptions!$D$14*(1+E1523)^0*E1523*Assumptions!$D$16</f>
        <v>39.6159109666632</v>
      </c>
      <c r="N1523" s="21" t="n">
        <f aca="false">Assumptions!$D$14*(1+E1523)^2*L1523-Assumptions!$D$14*(1+E1523)^1*E1523*Assumptions!$D$16</f>
        <v>44.518323225947</v>
      </c>
      <c r="O1523" s="21" t="n">
        <f aca="false">Assumptions!$D$14*(1+E1523)^3*L1523-Assumptions!$D$14*(1+E1523)^2*E1523*Assumptions!$D$16</f>
        <v>50.027401982947</v>
      </c>
      <c r="P1523" s="21" t="n">
        <f aca="false">Assumptions!$D$14*(1+E1523)^4*L1523-Assumptions!$D$14*(1+E1523)^3*E1523*Assumptions!$D$16</f>
        <v>56.2182213481183</v>
      </c>
      <c r="Q1523" s="21" t="n">
        <f aca="false">Assumptions!$D$14*(1+E1523)^5*L1523-Assumptions!$D$14*(1+E1523)^4*E1523*Assumptions!$D$16</f>
        <v>63.1751457455925</v>
      </c>
      <c r="R1523" s="21" t="n">
        <f aca="false">M1523/(1+K1523)+N1523/(1+K1523)^2+O1523/(1+K1523)^3+P1523/(1+K1523)^4+Q1523/(1+K1523)^5</f>
        <v>201.122455651248</v>
      </c>
      <c r="S1523" s="21" t="n">
        <f aca="false">Q1523*(1+I1523)/(K1523-I1523)</f>
        <v>1140.66350825734</v>
      </c>
      <c r="T1523" s="21" t="n">
        <f aca="false">R1523+S1523/(1+K1523)^5</f>
        <v>991.684254439848</v>
      </c>
      <c r="U1523" s="8" t="n">
        <f aca="false">(T1523-Assumptions!$D$17)/Assumptions!$D$18</f>
        <v>32.2673701775939</v>
      </c>
    </row>
    <row r="1524" customFormat="false" ht="15" hidden="false" customHeight="false" outlineLevel="0" collapsed="false">
      <c r="B1524" s="2" t="n">
        <v>1519</v>
      </c>
      <c r="C1524" s="27" t="n">
        <f aca="false">NORMSDIST('Random Draws'!C1524)</f>
        <v>0.674932959600084</v>
      </c>
      <c r="D1524" s="27" t="n">
        <f aca="false">NORMSDIST(Assumptions!$D$22*'Random Draws'!C1524+SQRT(1-Assumptions!$D$22^2)*'Random Draws'!D1524)</f>
        <v>0.66999771790709</v>
      </c>
      <c r="E1524" s="19" t="n">
        <f aca="false">IF(C1524&lt;(Assumptions!$E$6-Assumptions!$D$6)/(Assumptions!$F$6-Assumptions!$D$6),Assumptions!$D$6+SQRT(C1524*(Assumptions!$F$6-Assumptions!$D$6)*(Assumptions!$E$6-Assumptions!$D$6)),Assumptions!$F$6-SQRT((1-C1524)*(Assumptions!$F$6-Assumptions!$D$6)*(Assumptions!$F$6-Assumptions!$E$6)))</f>
        <v>0.0996845538037891</v>
      </c>
      <c r="F1524" s="19" t="n">
        <f aca="false">IF(D1524&lt;(Assumptions!$E$7-Assumptions!$D$7)/(Assumptions!$F$7-Assumptions!$D$7),Assumptions!$D$7+SQRT(D1524*(Assumptions!$F$7-Assumptions!$D$7)*(Assumptions!$E$7-Assumptions!$D$7)),Assumptions!$F$7-SQRT((1-D1524)*(Assumptions!$F$7-Assumptions!$D$7)*(Assumptions!$F$7-Assumptions!$E$7)))</f>
        <v>0.423668070125967</v>
      </c>
      <c r="G1524" s="19" t="n">
        <f aca="false">MIN(Assumptions!$D$24,MAX(Assumptions!$D$23,Assumptions!$D$8+Assumptions!$E$8*'Random Draws'!E1524))</f>
        <v>0.093338882492149</v>
      </c>
      <c r="H1524" s="19" t="n">
        <f aca="false">IF('Random Draws'!F1524&lt;(Assumptions!$E$9-Assumptions!$D$9)/(Assumptions!$F$9-Assumptions!$D$9),Assumptions!$D$9+SQRT('Random Draws'!F1524*(Assumptions!$F$9-Assumptions!$D$9)*(Assumptions!$E$9-Assumptions!$D$9)),Assumptions!$F$9-SQRT((1-'Random Draws'!F1524)*(Assumptions!$F$9-Assumptions!$D$9)*(Assumptions!$F$9-Assumptions!$E$9)))</f>
        <v>0.256741060674438</v>
      </c>
      <c r="I1524" s="19" t="n">
        <f aca="false">IF('Random Draws'!G1524&lt;(Assumptions!$E$10-Assumptions!$D$10)/(Assumptions!$F$10-Assumptions!$D$10),Assumptions!$D$10+SQRT('Random Draws'!G1524*(Assumptions!$F$10-Assumptions!$D$10)*(Assumptions!$E$10-Assumptions!$D$10)),Assumptions!$F$10-SQRT((1-'Random Draws'!G1524)*(Assumptions!$F$10-Assumptions!$D$10)*(Assumptions!$F$10-Assumptions!$E$10)))</f>
        <v>0.0177312475053723</v>
      </c>
      <c r="J1524" s="19" t="n">
        <f aca="false">IF('Random Draws'!H1524&lt;(Assumptions!$E$11-Assumptions!$D$11)/(Assumptions!$F$11-Assumptions!$D$11),Assumptions!$D$11+SQRT('Random Draws'!H1524*(Assumptions!$F$11-Assumptions!$D$11)*(Assumptions!$E$11-Assumptions!$D$11)),Assumptions!$F$11-SQRT((1-'Random Draws'!H1524)*(Assumptions!$F$11-Assumptions!$D$11)*(Assumptions!$F$11-Assumptions!$E$11)))</f>
        <v>0.165670657763893</v>
      </c>
      <c r="K1524" s="19" t="n">
        <f aca="false">MAX(G1524,I1524+Assumptions!$D$21)</f>
        <v>0.093338882492149</v>
      </c>
      <c r="L1524" s="28" t="n">
        <f aca="false">(F1524-Assumptions!$D$15)*(1-H1524)+Assumptions!$D$15-J1524</f>
        <v>0.182600760551718</v>
      </c>
      <c r="M1524" s="21" t="n">
        <f aca="false">Assumptions!$D$14*(1+E1524)^1*L1524-Assumptions!$D$14*(1+E1524)^0*E1524*Assumptions!$D$16</f>
        <v>28.682841395228</v>
      </c>
      <c r="N1524" s="21" t="n">
        <f aca="false">Assumptions!$D$14*(1+E1524)^2*L1524-Assumptions!$D$14*(1+E1524)^1*E1524*Assumptions!$D$16</f>
        <v>31.5420776415362</v>
      </c>
      <c r="O1524" s="21" t="n">
        <f aca="false">Assumptions!$D$14*(1+E1524)^3*L1524-Assumptions!$D$14*(1+E1524)^2*E1524*Assumptions!$D$16</f>
        <v>34.6863355772772</v>
      </c>
      <c r="P1524" s="21" t="n">
        <f aca="false">Assumptions!$D$14*(1+E1524)^4*L1524-Assumptions!$D$14*(1+E1524)^3*E1524*Assumptions!$D$16</f>
        <v>38.1440274623866</v>
      </c>
      <c r="Q1524" s="21" t="n">
        <f aca="false">Assumptions!$D$14*(1+E1524)^5*L1524-Assumptions!$D$14*(1+E1524)^4*E1524*Assumptions!$D$16</f>
        <v>41.9463978202541</v>
      </c>
      <c r="R1524" s="21" t="n">
        <f aca="false">M1524/(1+K1524)+N1524/(1+K1524)^2+O1524/(1+K1524)^3+P1524/(1+K1524)^4+Q1524/(1+K1524)^5</f>
        <v>132.702343048964</v>
      </c>
      <c r="S1524" s="21" t="n">
        <f aca="false">Q1524*(1+I1524)/(K1524-I1524)</f>
        <v>564.627630389841</v>
      </c>
      <c r="T1524" s="21" t="n">
        <f aca="false">R1524+S1524/(1+K1524)^5</f>
        <v>494.102353395506</v>
      </c>
      <c r="U1524" s="8" t="n">
        <f aca="false">(T1524-Assumptions!$D$17)/Assumptions!$D$18</f>
        <v>12.3640941358202</v>
      </c>
    </row>
    <row r="1525" customFormat="false" ht="15" hidden="false" customHeight="false" outlineLevel="0" collapsed="false">
      <c r="B1525" s="2" t="n">
        <v>1520</v>
      </c>
      <c r="C1525" s="27" t="n">
        <f aca="false">NORMSDIST('Random Draws'!C1525)</f>
        <v>0.874074358278272</v>
      </c>
      <c r="D1525" s="27" t="n">
        <f aca="false">NORMSDIST(Assumptions!$D$22*'Random Draws'!C1525+SQRT(1-Assumptions!$D$22^2)*'Random Draws'!D1525)</f>
        <v>0.752464706238113</v>
      </c>
      <c r="E1525" s="19" t="n">
        <f aca="false">IF(C1525&lt;(Assumptions!$E$6-Assumptions!$D$6)/(Assumptions!$F$6-Assumptions!$D$6),Assumptions!$D$6+SQRT(C1525*(Assumptions!$F$6-Assumptions!$D$6)*(Assumptions!$E$6-Assumptions!$D$6)),Assumptions!$F$6-SQRT((1-C1525)*(Assumptions!$F$6-Assumptions!$D$6)*(Assumptions!$F$6-Assumptions!$E$6)))</f>
        <v>0.114907606558787</v>
      </c>
      <c r="F1525" s="19" t="n">
        <f aca="false">IF(D1525&lt;(Assumptions!$E$7-Assumptions!$D$7)/(Assumptions!$F$7-Assumptions!$D$7),Assumptions!$D$7+SQRT(D1525*(Assumptions!$F$7-Assumptions!$D$7)*(Assumptions!$E$7-Assumptions!$D$7)),Assumptions!$F$7-SQRT((1-D1525)*(Assumptions!$F$7-Assumptions!$D$7)*(Assumptions!$F$7-Assumptions!$E$7)))</f>
        <v>0.428533491216095</v>
      </c>
      <c r="G1525" s="19" t="n">
        <f aca="false">MIN(Assumptions!$D$24,MAX(Assumptions!$D$23,Assumptions!$D$8+Assumptions!$E$8*'Random Draws'!E1525))</f>
        <v>0.081284758391394</v>
      </c>
      <c r="H1525" s="19" t="n">
        <f aca="false">IF('Random Draws'!F1525&lt;(Assumptions!$E$9-Assumptions!$D$9)/(Assumptions!$F$9-Assumptions!$D$9),Assumptions!$D$9+SQRT('Random Draws'!F1525*(Assumptions!$F$9-Assumptions!$D$9)*(Assumptions!$E$9-Assumptions!$D$9)),Assumptions!$F$9-SQRT((1-'Random Draws'!F1525)*(Assumptions!$F$9-Assumptions!$D$9)*(Assumptions!$F$9-Assumptions!$E$9)))</f>
        <v>0.313282822825217</v>
      </c>
      <c r="I1525" s="19" t="n">
        <f aca="false">IF('Random Draws'!G1525&lt;(Assumptions!$E$10-Assumptions!$D$10)/(Assumptions!$F$10-Assumptions!$D$10),Assumptions!$D$10+SQRT('Random Draws'!G1525*(Assumptions!$F$10-Assumptions!$D$10)*(Assumptions!$E$10-Assumptions!$D$10)),Assumptions!$F$10-SQRT((1-'Random Draws'!G1525)*(Assumptions!$F$10-Assumptions!$D$10)*(Assumptions!$F$10-Assumptions!$E$10)))</f>
        <v>0.0199194462882575</v>
      </c>
      <c r="J1525" s="19" t="n">
        <f aca="false">IF('Random Draws'!H1525&lt;(Assumptions!$E$11-Assumptions!$D$11)/(Assumptions!$F$11-Assumptions!$D$11),Assumptions!$D$11+SQRT('Random Draws'!H1525*(Assumptions!$F$11-Assumptions!$D$11)*(Assumptions!$E$11-Assumptions!$D$11)),Assumptions!$F$11-SQRT((1-'Random Draws'!H1525)*(Assumptions!$F$11-Assumptions!$D$11)*(Assumptions!$F$11-Assumptions!$E$11)))</f>
        <v>0.134857166909206</v>
      </c>
      <c r="K1525" s="19" t="n">
        <f aca="false">MAX(G1525,I1525+Assumptions!$D$21)</f>
        <v>0.081284758391394</v>
      </c>
      <c r="L1525" s="28" t="n">
        <f aca="false">(F1525-Assumptions!$D$15)*(1-H1525)+Assumptions!$D$15-J1525</f>
        <v>0.200150909470844</v>
      </c>
      <c r="M1525" s="21" t="n">
        <f aca="false">Assumptions!$D$14*(1+E1525)^1*L1525-Assumptions!$D$14*(1+E1525)^0*E1525*Assumptions!$D$16</f>
        <v>31.8568687686312</v>
      </c>
      <c r="N1525" s="21" t="n">
        <f aca="false">Assumptions!$D$14*(1+E1525)^2*L1525-Assumptions!$D$14*(1+E1525)^1*E1525*Assumptions!$D$16</f>
        <v>35.517465311292</v>
      </c>
      <c r="O1525" s="21" t="n">
        <f aca="false">Assumptions!$D$14*(1+E1525)^3*L1525-Assumptions!$D$14*(1+E1525)^2*E1525*Assumptions!$D$16</f>
        <v>39.5986922412473</v>
      </c>
      <c r="P1525" s="21" t="n">
        <f aca="false">Assumptions!$D$14*(1+E1525)^4*L1525-Assumptions!$D$14*(1+E1525)^3*E1525*Assumptions!$D$16</f>
        <v>44.1488831895471</v>
      </c>
      <c r="Q1525" s="21" t="n">
        <f aca="false">Assumptions!$D$14*(1+E1525)^5*L1525-Assumptions!$D$14*(1+E1525)^4*E1525*Assumptions!$D$16</f>
        <v>49.2219256891014</v>
      </c>
      <c r="R1525" s="21" t="n">
        <f aca="false">M1525/(1+K1525)+N1525/(1+K1525)^2+O1525/(1+K1525)^3+P1525/(1+K1525)^4+Q1525/(1+K1525)^5</f>
        <v>156.760901309314</v>
      </c>
      <c r="S1525" s="21" t="n">
        <f aca="false">Q1525*(1+I1525)/(K1525-I1525)</f>
        <v>818.090831342876</v>
      </c>
      <c r="T1525" s="21" t="n">
        <f aca="false">R1525+S1525/(1+K1525)^5</f>
        <v>710.239864762007</v>
      </c>
      <c r="U1525" s="8" t="n">
        <f aca="false">(T1525-Assumptions!$D$17)/Assumptions!$D$18</f>
        <v>21.0095945904803</v>
      </c>
    </row>
    <row r="1526" customFormat="false" ht="15" hidden="false" customHeight="false" outlineLevel="0" collapsed="false">
      <c r="B1526" s="2" t="n">
        <v>1521</v>
      </c>
      <c r="C1526" s="27" t="n">
        <f aca="false">NORMSDIST('Random Draws'!C1526)</f>
        <v>0.327390442923772</v>
      </c>
      <c r="D1526" s="27" t="n">
        <f aca="false">NORMSDIST(Assumptions!$D$22*'Random Draws'!C1526+SQRT(1-Assumptions!$D$22^2)*'Random Draws'!D1526)</f>
        <v>0.129388060300112</v>
      </c>
      <c r="E1526" s="19" t="n">
        <f aca="false">IF(C1526&lt;(Assumptions!$E$6-Assumptions!$D$6)/(Assumptions!$F$6-Assumptions!$D$6),Assumptions!$D$6+SQRT(C1526*(Assumptions!$F$6-Assumptions!$D$6)*(Assumptions!$E$6-Assumptions!$D$6)),Assumptions!$F$6-SQRT((1-C1526)*(Assumptions!$F$6-Assumptions!$D$6)*(Assumptions!$F$6-Assumptions!$E$6)))</f>
        <v>0.0804592661156732</v>
      </c>
      <c r="F1526" s="19" t="n">
        <f aca="false">IF(D1526&lt;(Assumptions!$E$7-Assumptions!$D$7)/(Assumptions!$F$7-Assumptions!$D$7),Assumptions!$D$7+SQRT(D1526*(Assumptions!$F$7-Assumptions!$D$7)*(Assumptions!$E$7-Assumptions!$D$7)),Assumptions!$F$7-SQRT((1-D1526)*(Assumptions!$F$7-Assumptions!$D$7)*(Assumptions!$F$7-Assumptions!$E$7)))</f>
        <v>0.387862669681864</v>
      </c>
      <c r="G1526" s="19" t="n">
        <f aca="false">MIN(Assumptions!$D$24,MAX(Assumptions!$D$23,Assumptions!$D$8+Assumptions!$E$8*'Random Draws'!E1526))</f>
        <v>0.081416902093007</v>
      </c>
      <c r="H1526" s="19" t="n">
        <f aca="false">IF('Random Draws'!F1526&lt;(Assumptions!$E$9-Assumptions!$D$9)/(Assumptions!$F$9-Assumptions!$D$9),Assumptions!$D$9+SQRT('Random Draws'!F1526*(Assumptions!$F$9-Assumptions!$D$9)*(Assumptions!$E$9-Assumptions!$D$9)),Assumptions!$F$9-SQRT((1-'Random Draws'!F1526)*(Assumptions!$F$9-Assumptions!$D$9)*(Assumptions!$F$9-Assumptions!$E$9)))</f>
        <v>0.253578423164514</v>
      </c>
      <c r="I1526" s="19" t="n">
        <f aca="false">IF('Random Draws'!G1526&lt;(Assumptions!$E$10-Assumptions!$D$10)/(Assumptions!$F$10-Assumptions!$D$10),Assumptions!$D$10+SQRT('Random Draws'!G1526*(Assumptions!$F$10-Assumptions!$D$10)*(Assumptions!$E$10-Assumptions!$D$10)),Assumptions!$F$10-SQRT((1-'Random Draws'!G1526)*(Assumptions!$F$10-Assumptions!$D$10)*(Assumptions!$F$10-Assumptions!$E$10)))</f>
        <v>0.0181712859919079</v>
      </c>
      <c r="J1526" s="19" t="n">
        <f aca="false">IF('Random Draws'!H1526&lt;(Assumptions!$E$11-Assumptions!$D$11)/(Assumptions!$F$11-Assumptions!$D$11),Assumptions!$D$11+SQRT('Random Draws'!H1526*(Assumptions!$F$11-Assumptions!$D$11)*(Assumptions!$E$11-Assumptions!$D$11)),Assumptions!$F$11-SQRT((1-'Random Draws'!H1526)*(Assumptions!$F$11-Assumptions!$D$11)*(Assumptions!$F$11-Assumptions!$E$11)))</f>
        <v>0.163358436762833</v>
      </c>
      <c r="K1526" s="19" t="n">
        <f aca="false">MAX(G1526,I1526+Assumptions!$D$21)</f>
        <v>0.081416902093007</v>
      </c>
      <c r="L1526" s="28" t="n">
        <f aca="false">(F1526-Assumptions!$D$15)*(1-H1526)+Assumptions!$D$15-J1526</f>
        <v>0.159115823748112</v>
      </c>
      <c r="M1526" s="21" t="n">
        <f aca="false">Assumptions!$D$14*(1+E1526)^1*L1526-Assumptions!$D$14*(1+E1526)^0*E1526*Assumptions!$D$16</f>
        <v>24.5781362847669</v>
      </c>
      <c r="N1526" s="21" t="n">
        <f aca="false">Assumptions!$D$14*(1+E1526)^2*L1526-Assumptions!$D$14*(1+E1526)^1*E1526*Assumptions!$D$16</f>
        <v>26.5556750927302</v>
      </c>
      <c r="O1526" s="21" t="n">
        <f aca="false">Assumptions!$D$14*(1+E1526)^3*L1526-Assumptions!$D$14*(1+E1526)^2*E1526*Assumptions!$D$16</f>
        <v>28.6923252218975</v>
      </c>
      <c r="P1526" s="21" t="n">
        <f aca="false">Assumptions!$D$14*(1+E1526)^4*L1526-Assumptions!$D$14*(1+E1526)^3*E1526*Assumptions!$D$16</f>
        <v>31.0008886524036</v>
      </c>
      <c r="Q1526" s="21" t="n">
        <f aca="false">Assumptions!$D$14*(1+E1526)^5*L1526-Assumptions!$D$14*(1+E1526)^4*E1526*Assumptions!$D$16</f>
        <v>33.4951974023097</v>
      </c>
      <c r="R1526" s="21" t="n">
        <f aca="false">M1526/(1+K1526)+N1526/(1+K1526)^2+O1526/(1+K1526)^3+P1526/(1+K1526)^4+Q1526/(1+K1526)^5</f>
        <v>113.43749579987</v>
      </c>
      <c r="S1526" s="21" t="n">
        <f aca="false">Q1526*(1+I1526)/(K1526-I1526)</f>
        <v>539.228650396052</v>
      </c>
      <c r="T1526" s="21" t="n">
        <f aca="false">R1526+S1526/(1+K1526)^5</f>
        <v>478.029544910404</v>
      </c>
      <c r="U1526" s="8" t="n">
        <f aca="false">(T1526-Assumptions!$D$17)/Assumptions!$D$18</f>
        <v>11.7211817964162</v>
      </c>
    </row>
    <row r="1527" customFormat="false" ht="15" hidden="false" customHeight="false" outlineLevel="0" collapsed="false">
      <c r="B1527" s="2" t="n">
        <v>1522</v>
      </c>
      <c r="C1527" s="27" t="n">
        <f aca="false">NORMSDIST('Random Draws'!C1527)</f>
        <v>0.405209585886888</v>
      </c>
      <c r="D1527" s="27" t="n">
        <f aca="false">NORMSDIST(Assumptions!$D$22*'Random Draws'!C1527+SQRT(1-Assumptions!$D$22^2)*'Random Draws'!D1527)</f>
        <v>0.0419243923903564</v>
      </c>
      <c r="E1527" s="19" t="n">
        <f aca="false">IF(C1527&lt;(Assumptions!$E$6-Assumptions!$D$6)/(Assumptions!$F$6-Assumptions!$D$6),Assumptions!$D$6+SQRT(C1527*(Assumptions!$F$6-Assumptions!$D$6)*(Assumptions!$E$6-Assumptions!$D$6)),Assumptions!$F$6-SQRT((1-C1527)*(Assumptions!$F$6-Assumptions!$D$6)*(Assumptions!$F$6-Assumptions!$E$6)))</f>
        <v>0.0850116421543854</v>
      </c>
      <c r="F1527" s="19" t="n">
        <f aca="false">IF(D1527&lt;(Assumptions!$E$7-Assumptions!$D$7)/(Assumptions!$F$7-Assumptions!$D$7),Assumptions!$D$7+SQRT(D1527*(Assumptions!$F$7-Assumptions!$D$7)*(Assumptions!$E$7-Assumptions!$D$7)),Assumptions!$F$7-SQRT((1-D1527)*(Assumptions!$F$7-Assumptions!$D$7)*(Assumptions!$F$7-Assumptions!$E$7)))</f>
        <v>0.375860212934956</v>
      </c>
      <c r="G1527" s="19" t="n">
        <f aca="false">MIN(Assumptions!$D$24,MAX(Assumptions!$D$23,Assumptions!$D$8+Assumptions!$E$8*'Random Draws'!E1527))</f>
        <v>0.09014699928457</v>
      </c>
      <c r="H1527" s="19" t="n">
        <f aca="false">IF('Random Draws'!F1527&lt;(Assumptions!$E$9-Assumptions!$D$9)/(Assumptions!$F$9-Assumptions!$D$9),Assumptions!$D$9+SQRT('Random Draws'!F1527*(Assumptions!$F$9-Assumptions!$D$9)*(Assumptions!$E$9-Assumptions!$D$9)),Assumptions!$F$9-SQRT((1-'Random Draws'!F1527)*(Assumptions!$F$9-Assumptions!$D$9)*(Assumptions!$F$9-Assumptions!$E$9)))</f>
        <v>0.301109085236063</v>
      </c>
      <c r="I1527" s="19" t="n">
        <f aca="false">IF('Random Draws'!G1527&lt;(Assumptions!$E$10-Assumptions!$D$10)/(Assumptions!$F$10-Assumptions!$D$10),Assumptions!$D$10+SQRT('Random Draws'!G1527*(Assumptions!$F$10-Assumptions!$D$10)*(Assumptions!$E$10-Assumptions!$D$10)),Assumptions!$F$10-SQRT((1-'Random Draws'!G1527)*(Assumptions!$F$10-Assumptions!$D$10)*(Assumptions!$F$10-Assumptions!$E$10)))</f>
        <v>0.0173801228136563</v>
      </c>
      <c r="J1527" s="19" t="n">
        <f aca="false">IF('Random Draws'!H1527&lt;(Assumptions!$E$11-Assumptions!$D$11)/(Assumptions!$F$11-Assumptions!$D$11),Assumptions!$D$11+SQRT('Random Draws'!H1527*(Assumptions!$F$11-Assumptions!$D$11)*(Assumptions!$E$11-Assumptions!$D$11)),Assumptions!$F$11-SQRT((1-'Random Draws'!H1527)*(Assumptions!$F$11-Assumptions!$D$11)*(Assumptions!$F$11-Assumptions!$E$11)))</f>
        <v>0.17578427475506</v>
      </c>
      <c r="K1527" s="19" t="n">
        <f aca="false">MAX(G1527,I1527+Assumptions!$D$21)</f>
        <v>0.09014699928457</v>
      </c>
      <c r="L1527" s="28" t="n">
        <f aca="false">(F1527-Assumptions!$D$15)*(1-H1527)+Assumptions!$D$15-J1527</f>
        <v>0.126045194367107</v>
      </c>
      <c r="M1527" s="21" t="n">
        <f aca="false">Assumptions!$D$14*(1+E1527)^1*L1527-Assumptions!$D$14*(1+E1527)^0*E1527*Assumptions!$D$16</f>
        <v>19.4604723388874</v>
      </c>
      <c r="N1527" s="21" t="n">
        <f aca="false">Assumptions!$D$14*(1+E1527)^2*L1527-Assumptions!$D$14*(1+E1527)^1*E1527*Assumptions!$D$16</f>
        <v>21.1148390495162</v>
      </c>
      <c r="O1527" s="21" t="n">
        <f aca="false">Assumptions!$D$14*(1+E1527)^3*L1527-Assumptions!$D$14*(1+E1527)^2*E1527*Assumptions!$D$16</f>
        <v>22.9098461909411</v>
      </c>
      <c r="P1527" s="21" t="n">
        <f aca="false">Assumptions!$D$14*(1+E1527)^4*L1527-Assumptions!$D$14*(1+E1527)^3*E1527*Assumptions!$D$16</f>
        <v>24.8574498371374</v>
      </c>
      <c r="Q1527" s="21" t="n">
        <f aca="false">Assumptions!$D$14*(1+E1527)^5*L1527-Assumptions!$D$14*(1+E1527)^4*E1527*Assumptions!$D$16</f>
        <v>26.9706224675627</v>
      </c>
      <c r="R1527" s="21" t="n">
        <f aca="false">M1527/(1+K1527)+N1527/(1+K1527)^2+O1527/(1+K1527)^3+P1527/(1+K1527)^4+Q1527/(1+K1527)^5</f>
        <v>88.4192180006292</v>
      </c>
      <c r="S1527" s="21" t="n">
        <f aca="false">Q1527*(1+I1527)/(K1527-I1527)</f>
        <v>377.086066204556</v>
      </c>
      <c r="T1527" s="21" t="n">
        <f aca="false">R1527+S1527/(1+K1527)^5</f>
        <v>333.334094993589</v>
      </c>
      <c r="U1527" s="8" t="n">
        <f aca="false">(T1527-Assumptions!$D$17)/Assumptions!$D$18</f>
        <v>5.93336379974356</v>
      </c>
    </row>
    <row r="1528" customFormat="false" ht="15" hidden="false" customHeight="false" outlineLevel="0" collapsed="false">
      <c r="B1528" s="2" t="n">
        <v>1523</v>
      </c>
      <c r="C1528" s="27" t="n">
        <f aca="false">NORMSDIST('Random Draws'!C1528)</f>
        <v>0.0810629550567061</v>
      </c>
      <c r="D1528" s="27" t="n">
        <f aca="false">NORMSDIST(Assumptions!$D$22*'Random Draws'!C1528+SQRT(1-Assumptions!$D$22^2)*'Random Draws'!D1528)</f>
        <v>0.00114620003860239</v>
      </c>
      <c r="E1528" s="19" t="n">
        <f aca="false">IF(C1528&lt;(Assumptions!$E$6-Assumptions!$D$6)/(Assumptions!$F$6-Assumptions!$D$6),Assumptions!$D$6+SQRT(C1528*(Assumptions!$F$6-Assumptions!$D$6)*(Assumptions!$E$6-Assumptions!$D$6)),Assumptions!$F$6-SQRT((1-C1528)*(Assumptions!$F$6-Assumptions!$D$6)*(Assumptions!$F$6-Assumptions!$E$6)))</f>
        <v>0.060132430933286</v>
      </c>
      <c r="F1528" s="19" t="n">
        <f aca="false">IF(D1528&lt;(Assumptions!$E$7-Assumptions!$D$7)/(Assumptions!$F$7-Assumptions!$D$7),Assumptions!$D$7+SQRT(D1528*(Assumptions!$F$7-Assumptions!$D$7)*(Assumptions!$E$7-Assumptions!$D$7)),Assumptions!$F$7-SQRT((1-D1528)*(Assumptions!$F$7-Assumptions!$D$7)*(Assumptions!$F$7-Assumptions!$E$7)))</f>
        <v>0.362622441654568</v>
      </c>
      <c r="G1528" s="19" t="n">
        <f aca="false">MIN(Assumptions!$D$24,MAX(Assumptions!$D$23,Assumptions!$D$8+Assumptions!$E$8*'Random Draws'!E1528))</f>
        <v>0.121772280995219</v>
      </c>
      <c r="H1528" s="19" t="n">
        <f aca="false">IF('Random Draws'!F1528&lt;(Assumptions!$E$9-Assumptions!$D$9)/(Assumptions!$F$9-Assumptions!$D$9),Assumptions!$D$9+SQRT('Random Draws'!F1528*(Assumptions!$F$9-Assumptions!$D$9)*(Assumptions!$E$9-Assumptions!$D$9)),Assumptions!$F$9-SQRT((1-'Random Draws'!F1528)*(Assumptions!$F$9-Assumptions!$D$9)*(Assumptions!$F$9-Assumptions!$E$9)))</f>
        <v>0.27677604043847</v>
      </c>
      <c r="I1528" s="19" t="n">
        <f aca="false">IF('Random Draws'!G1528&lt;(Assumptions!$E$10-Assumptions!$D$10)/(Assumptions!$F$10-Assumptions!$D$10),Assumptions!$D$10+SQRT('Random Draws'!G1528*(Assumptions!$F$10-Assumptions!$D$10)*(Assumptions!$E$10-Assumptions!$D$10)),Assumptions!$F$10-SQRT((1-'Random Draws'!G1528)*(Assumptions!$F$10-Assumptions!$D$10)*(Assumptions!$F$10-Assumptions!$E$10)))</f>
        <v>0.0185325655872706</v>
      </c>
      <c r="J1528" s="19" t="n">
        <f aca="false">IF('Random Draws'!H1528&lt;(Assumptions!$E$11-Assumptions!$D$11)/(Assumptions!$F$11-Assumptions!$D$11),Assumptions!$D$11+SQRT('Random Draws'!H1528*(Assumptions!$F$11-Assumptions!$D$11)*(Assumptions!$E$11-Assumptions!$D$11)),Assumptions!$F$11-SQRT((1-'Random Draws'!H1528)*(Assumptions!$F$11-Assumptions!$D$11)*(Assumptions!$F$11-Assumptions!$E$11)))</f>
        <v>0.157300234377816</v>
      </c>
      <c r="K1528" s="19" t="n">
        <f aca="false">MAX(G1528,I1528+Assumptions!$D$21)</f>
        <v>0.121772280995219</v>
      </c>
      <c r="L1528" s="28" t="n">
        <f aca="false">(F1528-Assumptions!$D$15)*(1-H1528)+Assumptions!$D$15-J1528</f>
        <v>0.140937888958472</v>
      </c>
      <c r="M1528" s="21" t="n">
        <f aca="false">Assumptions!$D$14*(1+E1528)^1*L1528-Assumptions!$D$14*(1+E1528)^0*E1528*Assumptions!$D$16</f>
        <v>21.403283816102</v>
      </c>
      <c r="N1528" s="21" t="n">
        <f aca="false">Assumptions!$D$14*(1+E1528)^2*L1528-Assumptions!$D$14*(1+E1528)^1*E1528*Assumptions!$D$16</f>
        <v>22.6903153019193</v>
      </c>
      <c r="O1528" s="21" t="n">
        <f aca="false">Assumptions!$D$14*(1+E1528)^3*L1528-Assumptions!$D$14*(1+E1528)^2*E1528*Assumptions!$D$16</f>
        <v>24.0547391196664</v>
      </c>
      <c r="P1528" s="21" t="n">
        <f aca="false">Assumptions!$D$14*(1+E1528)^4*L1528-Assumptions!$D$14*(1+E1528)^3*E1528*Assumptions!$D$16</f>
        <v>25.501209058398</v>
      </c>
      <c r="Q1528" s="21" t="n">
        <f aca="false">Assumptions!$D$14*(1+E1528)^5*L1528-Assumptions!$D$14*(1+E1528)^4*E1528*Assumptions!$D$16</f>
        <v>27.0346587508174</v>
      </c>
      <c r="R1528" s="21" t="n">
        <f aca="false">M1528/(1+K1528)+N1528/(1+K1528)^2+O1528/(1+K1528)^3+P1528/(1+K1528)^4+Q1528/(1+K1528)^5</f>
        <v>85.4757155602031</v>
      </c>
      <c r="S1528" s="21" t="n">
        <f aca="false">Q1528*(1+I1528)/(K1528-I1528)</f>
        <v>266.715965153914</v>
      </c>
      <c r="T1528" s="21" t="n">
        <f aca="false">R1528+S1528/(1+K1528)^5</f>
        <v>235.625768844952</v>
      </c>
      <c r="U1528" s="8" t="n">
        <f aca="false">(T1528-Assumptions!$D$17)/Assumptions!$D$18</f>
        <v>2.0250307537981</v>
      </c>
    </row>
    <row r="1529" customFormat="false" ht="15" hidden="false" customHeight="false" outlineLevel="0" collapsed="false">
      <c r="B1529" s="2" t="n">
        <v>1524</v>
      </c>
      <c r="C1529" s="27" t="n">
        <f aca="false">NORMSDIST('Random Draws'!C1529)</f>
        <v>0.960661428646322</v>
      </c>
      <c r="D1529" s="27" t="n">
        <f aca="false">NORMSDIST(Assumptions!$D$22*'Random Draws'!C1529+SQRT(1-Assumptions!$D$22^2)*'Random Draws'!D1529)</f>
        <v>0.581686600884732</v>
      </c>
      <c r="E1529" s="19" t="n">
        <f aca="false">IF(C1529&lt;(Assumptions!$E$6-Assumptions!$D$6)/(Assumptions!$F$6-Assumptions!$D$6),Assumptions!$D$6+SQRT(C1529*(Assumptions!$F$6-Assumptions!$D$6)*(Assumptions!$E$6-Assumptions!$D$6)),Assumptions!$F$6-SQRT((1-C1529)*(Assumptions!$F$6-Assumptions!$D$6)*(Assumptions!$F$6-Assumptions!$E$6)))</f>
        <v>0.125975276945038</v>
      </c>
      <c r="F1529" s="19" t="n">
        <f aca="false">IF(D1529&lt;(Assumptions!$E$7-Assumptions!$D$7)/(Assumptions!$F$7-Assumptions!$D$7),Assumptions!$D$7+SQRT(D1529*(Assumptions!$F$7-Assumptions!$D$7)*(Assumptions!$E$7-Assumptions!$D$7)),Assumptions!$F$7-SQRT((1-D1529)*(Assumptions!$F$7-Assumptions!$D$7)*(Assumptions!$F$7-Assumptions!$E$7)))</f>
        <v>0.41907723423882</v>
      </c>
      <c r="G1529" s="19" t="n">
        <f aca="false">MIN(Assumptions!$D$24,MAX(Assumptions!$D$23,Assumptions!$D$8+Assumptions!$E$8*'Random Draws'!E1529))</f>
        <v>0.071821206382483</v>
      </c>
      <c r="H1529" s="19" t="n">
        <f aca="false">IF('Random Draws'!F1529&lt;(Assumptions!$E$9-Assumptions!$D$9)/(Assumptions!$F$9-Assumptions!$D$9),Assumptions!$D$9+SQRT('Random Draws'!F1529*(Assumptions!$F$9-Assumptions!$D$9)*(Assumptions!$E$9-Assumptions!$D$9)),Assumptions!$F$9-SQRT((1-'Random Draws'!F1529)*(Assumptions!$F$9-Assumptions!$D$9)*(Assumptions!$F$9-Assumptions!$E$9)))</f>
        <v>0.271813221005264</v>
      </c>
      <c r="I1529" s="19" t="n">
        <f aca="false">IF('Random Draws'!G1529&lt;(Assumptions!$E$10-Assumptions!$D$10)/(Assumptions!$F$10-Assumptions!$D$10),Assumptions!$D$10+SQRT('Random Draws'!G1529*(Assumptions!$F$10-Assumptions!$D$10)*(Assumptions!$E$10-Assumptions!$D$10)),Assumptions!$F$10-SQRT((1-'Random Draws'!G1529)*(Assumptions!$F$10-Assumptions!$D$10)*(Assumptions!$F$10-Assumptions!$E$10)))</f>
        <v>0.0144547991958673</v>
      </c>
      <c r="J1529" s="19" t="n">
        <f aca="false">IF('Random Draws'!H1529&lt;(Assumptions!$E$11-Assumptions!$D$11)/(Assumptions!$F$11-Assumptions!$D$11),Assumptions!$D$11+SQRT('Random Draws'!H1529*(Assumptions!$F$11-Assumptions!$D$11)*(Assumptions!$E$11-Assumptions!$D$11)),Assumptions!$F$11-SQRT((1-'Random Draws'!H1529)*(Assumptions!$F$11-Assumptions!$D$11)*(Assumptions!$F$11-Assumptions!$E$11)))</f>
        <v>0.187116612589272</v>
      </c>
      <c r="K1529" s="19" t="n">
        <f aca="false">MAX(G1529,I1529+Assumptions!$D$21)</f>
        <v>0.071821206382483</v>
      </c>
      <c r="L1529" s="28" t="n">
        <f aca="false">(F1529-Assumptions!$D$15)*(1-H1529)+Assumptions!$D$15-J1529</f>
        <v>0.153385607491801</v>
      </c>
      <c r="M1529" s="21" t="n">
        <f aca="false">Assumptions!$D$14*(1+E1529)^1*L1529-Assumptions!$D$14*(1+E1529)^0*E1529*Assumptions!$D$16</f>
        <v>24.4947258171588</v>
      </c>
      <c r="N1529" s="21" t="n">
        <f aca="false">Assumptions!$D$14*(1+E1529)^2*L1529-Assumptions!$D$14*(1+E1529)^1*E1529*Assumptions!$D$16</f>
        <v>27.5804556856681</v>
      </c>
      <c r="O1529" s="21" t="n">
        <f aca="false">Assumptions!$D$14*(1+E1529)^3*L1529-Assumptions!$D$14*(1+E1529)^2*E1529*Assumptions!$D$16</f>
        <v>31.0549112289405</v>
      </c>
      <c r="P1529" s="21" t="n">
        <f aca="false">Assumptions!$D$14*(1+E1529)^4*L1529-Assumptions!$D$14*(1+E1529)^3*E1529*Assumptions!$D$16</f>
        <v>34.9670622715098</v>
      </c>
      <c r="Q1529" s="21" t="n">
        <f aca="false">Assumptions!$D$14*(1+E1529)^5*L1529-Assumptions!$D$14*(1+E1529)^4*E1529*Assumptions!$D$16</f>
        <v>39.3720476251176</v>
      </c>
      <c r="R1529" s="21" t="n">
        <f aca="false">M1529/(1+K1529)+N1529/(1+K1529)^2+O1529/(1+K1529)^3+P1529/(1+K1529)^4+Q1529/(1+K1529)^5</f>
        <v>126.411864990992</v>
      </c>
      <c r="S1529" s="21" t="n">
        <f aca="false">Q1529*(1+I1529)/(K1529-I1529)</f>
        <v>696.246542641904</v>
      </c>
      <c r="T1529" s="21" t="n">
        <f aca="false">R1529+S1529/(1+K1529)^5</f>
        <v>618.622875308216</v>
      </c>
      <c r="U1529" s="8" t="n">
        <f aca="false">(T1529-Assumptions!$D$17)/Assumptions!$D$18</f>
        <v>17.3449150123286</v>
      </c>
    </row>
    <row r="1530" customFormat="false" ht="15" hidden="false" customHeight="false" outlineLevel="0" collapsed="false">
      <c r="B1530" s="2" t="n">
        <v>1525</v>
      </c>
      <c r="C1530" s="27" t="n">
        <f aca="false">NORMSDIST('Random Draws'!C1530)</f>
        <v>0.140382227644418</v>
      </c>
      <c r="D1530" s="27" t="n">
        <f aca="false">NORMSDIST(Assumptions!$D$22*'Random Draws'!C1530+SQRT(1-Assumptions!$D$22^2)*'Random Draws'!D1530)</f>
        <v>0.943626196837914</v>
      </c>
      <c r="E1530" s="19" t="n">
        <f aca="false">IF(C1530&lt;(Assumptions!$E$6-Assumptions!$D$6)/(Assumptions!$F$6-Assumptions!$D$6),Assumptions!$D$6+SQRT(C1530*(Assumptions!$F$6-Assumptions!$D$6)*(Assumptions!$E$6-Assumptions!$D$6)),Assumptions!$F$6-SQRT((1-C1530)*(Assumptions!$F$6-Assumptions!$D$6)*(Assumptions!$F$6-Assumptions!$E$6)))</f>
        <v>0.066493605610073</v>
      </c>
      <c r="F1530" s="19" t="n">
        <f aca="false">IF(D1530&lt;(Assumptions!$E$7-Assumptions!$D$7)/(Assumptions!$F$7-Assumptions!$D$7),Assumptions!$D$7+SQRT(D1530*(Assumptions!$F$7-Assumptions!$D$7)*(Assumptions!$E$7-Assumptions!$D$7)),Assumptions!$F$7-SQRT((1-D1530)*(Assumptions!$F$7-Assumptions!$D$7)*(Assumptions!$F$7-Assumptions!$E$7)))</f>
        <v>0.444983501984539</v>
      </c>
      <c r="G1530" s="19" t="n">
        <f aca="false">MIN(Assumptions!$D$24,MAX(Assumptions!$D$23,Assumptions!$D$8+Assumptions!$E$8*'Random Draws'!E1530))</f>
        <v>0.077687456399671</v>
      </c>
      <c r="H1530" s="19" t="n">
        <f aca="false">IF('Random Draws'!F1530&lt;(Assumptions!$E$9-Assumptions!$D$9)/(Assumptions!$F$9-Assumptions!$D$9),Assumptions!$D$9+SQRT('Random Draws'!F1530*(Assumptions!$F$9-Assumptions!$D$9)*(Assumptions!$E$9-Assumptions!$D$9)),Assumptions!$F$9-SQRT((1-'Random Draws'!F1530)*(Assumptions!$F$9-Assumptions!$D$9)*(Assumptions!$F$9-Assumptions!$E$9)))</f>
        <v>0.323532142660808</v>
      </c>
      <c r="I1530" s="19" t="n">
        <f aca="false">IF('Random Draws'!G1530&lt;(Assumptions!$E$10-Assumptions!$D$10)/(Assumptions!$F$10-Assumptions!$D$10),Assumptions!$D$10+SQRT('Random Draws'!G1530*(Assumptions!$F$10-Assumptions!$D$10)*(Assumptions!$E$10-Assumptions!$D$10)),Assumptions!$F$10-SQRT((1-'Random Draws'!G1530)*(Assumptions!$F$10-Assumptions!$D$10)*(Assumptions!$F$10-Assumptions!$E$10)))</f>
        <v>0.0224736272123062</v>
      </c>
      <c r="J1530" s="19" t="n">
        <f aca="false">IF('Random Draws'!H1530&lt;(Assumptions!$E$11-Assumptions!$D$11)/(Assumptions!$F$11-Assumptions!$D$11),Assumptions!$D$11+SQRT('Random Draws'!H1530*(Assumptions!$F$11-Assumptions!$D$11)*(Assumptions!$E$11-Assumptions!$D$11)),Assumptions!$F$11-SQRT((1-'Random Draws'!H1530)*(Assumptions!$F$11-Assumptions!$D$11)*(Assumptions!$F$11-Assumptions!$E$11)))</f>
        <v>0.152967414722419</v>
      </c>
      <c r="K1530" s="19" t="n">
        <f aca="false">MAX(G1530,I1530+Assumptions!$D$21)</f>
        <v>0.077687456399671</v>
      </c>
      <c r="L1530" s="28" t="n">
        <f aca="false">(F1530-Assumptions!$D$15)*(1-H1530)+Assumptions!$D$15-J1530</f>
        <v>0.190108799962257</v>
      </c>
      <c r="M1530" s="21" t="n">
        <f aca="false">Assumptions!$D$14*(1+E1530)^1*L1530-Assumptions!$D$14*(1+E1530)^0*E1530*Assumptions!$D$16</f>
        <v>29.1094766474391</v>
      </c>
      <c r="N1530" s="21" t="n">
        <f aca="false">Assumptions!$D$14*(1+E1530)^2*L1530-Assumptions!$D$14*(1+E1530)^1*E1530*Assumptions!$D$16</f>
        <v>31.0450707071495</v>
      </c>
      <c r="O1530" s="21" t="n">
        <f aca="false">Assumptions!$D$14*(1+E1530)^3*L1530-Assumptions!$D$14*(1+E1530)^2*E1530*Assumptions!$D$16</f>
        <v>33.1093693948876</v>
      </c>
      <c r="P1530" s="21" t="n">
        <f aca="false">Assumptions!$D$14*(1+E1530)^4*L1530-Assumptions!$D$14*(1+E1530)^3*E1530*Assumptions!$D$16</f>
        <v>35.3109307454294</v>
      </c>
      <c r="Q1530" s="21" t="n">
        <f aca="false">Assumptions!$D$14*(1+E1530)^5*L1530-Assumptions!$D$14*(1+E1530)^4*E1530*Assumptions!$D$16</f>
        <v>37.6588818481406</v>
      </c>
      <c r="R1530" s="21" t="n">
        <f aca="false">M1530/(1+K1530)+N1530/(1+K1530)^2+O1530/(1+K1530)^3+P1530/(1+K1530)^4+Q1530/(1+K1530)^5</f>
        <v>132.278656419466</v>
      </c>
      <c r="S1530" s="21" t="n">
        <f aca="false">Q1530*(1+I1530)/(K1530-I1530)</f>
        <v>697.383501321071</v>
      </c>
      <c r="T1530" s="21" t="n">
        <f aca="false">R1530+S1530/(1+K1530)^5</f>
        <v>612.020421609042</v>
      </c>
      <c r="U1530" s="8" t="n">
        <f aca="false">(T1530-Assumptions!$D$17)/Assumptions!$D$18</f>
        <v>17.0808168643617</v>
      </c>
    </row>
    <row r="1531" customFormat="false" ht="15" hidden="false" customHeight="false" outlineLevel="0" collapsed="false">
      <c r="B1531" s="2" t="n">
        <v>1526</v>
      </c>
      <c r="C1531" s="27" t="n">
        <f aca="false">NORMSDIST('Random Draws'!C1531)</f>
        <v>0.911380696900659</v>
      </c>
      <c r="D1531" s="27" t="n">
        <f aca="false">NORMSDIST(Assumptions!$D$22*'Random Draws'!C1531+SQRT(1-Assumptions!$D$22^2)*'Random Draws'!D1531)</f>
        <v>0.952720825292725</v>
      </c>
      <c r="E1531" s="19" t="n">
        <f aca="false">IF(C1531&lt;(Assumptions!$E$6-Assumptions!$D$6)/(Assumptions!$F$6-Assumptions!$D$6),Assumptions!$D$6+SQRT(C1531*(Assumptions!$F$6-Assumptions!$D$6)*(Assumptions!$E$6-Assumptions!$D$6)),Assumptions!$F$6-SQRT((1-C1531)*(Assumptions!$F$6-Assumptions!$D$6)*(Assumptions!$F$6-Assumptions!$E$6)))</f>
        <v>0.118950142150202</v>
      </c>
      <c r="F1531" s="19" t="n">
        <f aca="false">IF(D1531&lt;(Assumptions!$E$7-Assumptions!$D$7)/(Assumptions!$F$7-Assumptions!$D$7),Assumptions!$D$7+SQRT(D1531*(Assumptions!$F$7-Assumptions!$D$7)*(Assumptions!$E$7-Assumptions!$D$7)),Assumptions!$F$7-SQRT((1-D1531)*(Assumptions!$F$7-Assumptions!$D$7)*(Assumptions!$F$7-Assumptions!$E$7)))</f>
        <v>0.446248029274715</v>
      </c>
      <c r="G1531" s="19" t="n">
        <f aca="false">MIN(Assumptions!$D$24,MAX(Assumptions!$D$23,Assumptions!$D$8+Assumptions!$E$8*'Random Draws'!E1531))</f>
        <v>0.090361329221336</v>
      </c>
      <c r="H1531" s="19" t="n">
        <f aca="false">IF('Random Draws'!F1531&lt;(Assumptions!$E$9-Assumptions!$D$9)/(Assumptions!$F$9-Assumptions!$D$9),Assumptions!$D$9+SQRT('Random Draws'!F1531*(Assumptions!$F$9-Assumptions!$D$9)*(Assumptions!$E$9-Assumptions!$D$9)),Assumptions!$F$9-SQRT((1-'Random Draws'!F1531)*(Assumptions!$F$9-Assumptions!$D$9)*(Assumptions!$F$9-Assumptions!$E$9)))</f>
        <v>0.292651818248452</v>
      </c>
      <c r="I1531" s="19" t="n">
        <f aca="false">IF('Random Draws'!G1531&lt;(Assumptions!$E$10-Assumptions!$D$10)/(Assumptions!$F$10-Assumptions!$D$10),Assumptions!$D$10+SQRT('Random Draws'!G1531*(Assumptions!$F$10-Assumptions!$D$10)*(Assumptions!$E$10-Assumptions!$D$10)),Assumptions!$F$10-SQRT((1-'Random Draws'!G1531)*(Assumptions!$F$10-Assumptions!$D$10)*(Assumptions!$F$10-Assumptions!$E$10)))</f>
        <v>0.0201344080700318</v>
      </c>
      <c r="J1531" s="19" t="n">
        <f aca="false">IF('Random Draws'!H1531&lt;(Assumptions!$E$11-Assumptions!$D$11)/(Assumptions!$F$11-Assumptions!$D$11),Assumptions!$D$11+SQRT('Random Draws'!H1531*(Assumptions!$F$11-Assumptions!$D$11)*(Assumptions!$E$11-Assumptions!$D$11)),Assumptions!$F$11-SQRT((1-'Random Draws'!H1531)*(Assumptions!$F$11-Assumptions!$D$11)*(Assumptions!$F$11-Assumptions!$E$11)))</f>
        <v>0.191791673799497</v>
      </c>
      <c r="K1531" s="19" t="n">
        <f aca="false">MAX(G1531,I1531+Assumptions!$D$21)</f>
        <v>0.090361329221336</v>
      </c>
      <c r="L1531" s="28" t="n">
        <f aca="false">(F1531-Assumptions!$D$15)*(1-H1531)+Assumptions!$D$15-J1531</f>
        <v>0.161905794690483</v>
      </c>
      <c r="M1531" s="21" t="n">
        <f aca="false">Assumptions!$D$14*(1+E1531)^1*L1531-Assumptions!$D$14*(1+E1531)^0*E1531*Assumptions!$D$16</f>
        <v>25.751421119306</v>
      </c>
      <c r="N1531" s="21" t="n">
        <f aca="false">Assumptions!$D$14*(1+E1531)^2*L1531-Assumptions!$D$14*(1+E1531)^1*E1531*Assumptions!$D$16</f>
        <v>28.8145563220171</v>
      </c>
      <c r="O1531" s="21" t="n">
        <f aca="false">Assumptions!$D$14*(1+E1531)^3*L1531-Assumptions!$D$14*(1+E1531)^2*E1531*Assumptions!$D$16</f>
        <v>32.2420518925161</v>
      </c>
      <c r="P1531" s="21" t="n">
        <f aca="false">Assumptions!$D$14*(1+E1531)^4*L1531-Assumptions!$D$14*(1+E1531)^3*E1531*Assumptions!$D$16</f>
        <v>36.077248548345</v>
      </c>
      <c r="Q1531" s="21" t="n">
        <f aca="false">Assumptions!$D$14*(1+E1531)^5*L1531-Assumptions!$D$14*(1+E1531)^4*E1531*Assumptions!$D$16</f>
        <v>40.3686423915588</v>
      </c>
      <c r="R1531" s="21" t="n">
        <f aca="false">M1531/(1+K1531)+N1531/(1+K1531)^2+O1531/(1+K1531)^3+P1531/(1+K1531)^4+Q1531/(1+K1531)^5</f>
        <v>124.443504204873</v>
      </c>
      <c r="S1531" s="21" t="n">
        <f aca="false">Q1531*(1+I1531)/(K1531-I1531)</f>
        <v>586.405333390283</v>
      </c>
      <c r="T1531" s="21" t="n">
        <f aca="false">R1531+S1531/(1+K1531)^5</f>
        <v>504.93566154647</v>
      </c>
      <c r="U1531" s="8" t="n">
        <f aca="false">(T1531-Assumptions!$D$17)/Assumptions!$D$18</f>
        <v>12.7974264618588</v>
      </c>
    </row>
    <row r="1532" customFormat="false" ht="15" hidden="false" customHeight="false" outlineLevel="0" collapsed="false">
      <c r="B1532" s="2" t="n">
        <v>1527</v>
      </c>
      <c r="C1532" s="27" t="n">
        <f aca="false">NORMSDIST('Random Draws'!C1532)</f>
        <v>0.901949408703325</v>
      </c>
      <c r="D1532" s="27" t="n">
        <f aca="false">NORMSDIST(Assumptions!$D$22*'Random Draws'!C1532+SQRT(1-Assumptions!$D$22^2)*'Random Draws'!D1532)</f>
        <v>0.631168722884478</v>
      </c>
      <c r="E1532" s="19" t="n">
        <f aca="false">IF(C1532&lt;(Assumptions!$E$6-Assumptions!$D$6)/(Assumptions!$F$6-Assumptions!$D$6),Assumptions!$D$6+SQRT(C1532*(Assumptions!$F$6-Assumptions!$D$6)*(Assumptions!$E$6-Assumptions!$D$6)),Assumptions!$F$6-SQRT((1-C1532)*(Assumptions!$F$6-Assumptions!$D$6)*(Assumptions!$F$6-Assumptions!$E$6)))</f>
        <v>0.117858343411493</v>
      </c>
      <c r="F1532" s="19" t="n">
        <f aca="false">IF(D1532&lt;(Assumptions!$E$7-Assumptions!$D$7)/(Assumptions!$F$7-Assumptions!$D$7),Assumptions!$D$7+SQRT(D1532*(Assumptions!$F$7-Assumptions!$D$7)*(Assumptions!$E$7-Assumptions!$D$7)),Assumptions!$F$7-SQRT((1-D1532)*(Assumptions!$F$7-Assumptions!$D$7)*(Assumptions!$F$7-Assumptions!$E$7)))</f>
        <v>0.421590038942195</v>
      </c>
      <c r="G1532" s="19" t="n">
        <f aca="false">MIN(Assumptions!$D$24,MAX(Assumptions!$D$23,Assumptions!$D$8+Assumptions!$E$8*'Random Draws'!E1532))</f>
        <v>0.086346858401273</v>
      </c>
      <c r="H1532" s="19" t="n">
        <f aca="false">IF('Random Draws'!F1532&lt;(Assumptions!$E$9-Assumptions!$D$9)/(Assumptions!$F$9-Assumptions!$D$9),Assumptions!$D$9+SQRT('Random Draws'!F1532*(Assumptions!$F$9-Assumptions!$D$9)*(Assumptions!$E$9-Assumptions!$D$9)),Assumptions!$F$9-SQRT((1-'Random Draws'!F1532)*(Assumptions!$F$9-Assumptions!$D$9)*(Assumptions!$F$9-Assumptions!$E$9)))</f>
        <v>0.318488910706358</v>
      </c>
      <c r="I1532" s="19" t="n">
        <f aca="false">IF('Random Draws'!G1532&lt;(Assumptions!$E$10-Assumptions!$D$10)/(Assumptions!$F$10-Assumptions!$D$10),Assumptions!$D$10+SQRT('Random Draws'!G1532*(Assumptions!$F$10-Assumptions!$D$10)*(Assumptions!$E$10-Assumptions!$D$10)),Assumptions!$F$10-SQRT((1-'Random Draws'!G1532)*(Assumptions!$F$10-Assumptions!$D$10)*(Assumptions!$F$10-Assumptions!$E$10)))</f>
        <v>0.0118920818203899</v>
      </c>
      <c r="J1532" s="19" t="n">
        <f aca="false">IF('Random Draws'!H1532&lt;(Assumptions!$E$11-Assumptions!$D$11)/(Assumptions!$F$11-Assumptions!$D$11),Assumptions!$D$11+SQRT('Random Draws'!H1532*(Assumptions!$F$11-Assumptions!$D$11)*(Assumptions!$E$11-Assumptions!$D$11)),Assumptions!$F$11-SQRT((1-'Random Draws'!H1532)*(Assumptions!$F$11-Assumptions!$D$11)*(Assumptions!$F$11-Assumptions!$E$11)))</f>
        <v>0.170549501864653</v>
      </c>
      <c r="K1532" s="19" t="n">
        <f aca="false">MAX(G1532,I1532+Assumptions!$D$21)</f>
        <v>0.086346858401273</v>
      </c>
      <c r="L1532" s="28" t="n">
        <f aca="false">(F1532-Assumptions!$D$15)*(1-H1532)+Assumptions!$D$15-J1532</f>
        <v>0.158172343202018</v>
      </c>
      <c r="M1532" s="21" t="n">
        <f aca="false">Assumptions!$D$14*(1+E1532)^1*L1532-Assumptions!$D$14*(1+E1532)^0*E1532*Assumptions!$D$16</f>
        <v>25.1253858702318</v>
      </c>
      <c r="N1532" s="21" t="n">
        <f aca="false">Assumptions!$D$14*(1+E1532)^2*L1532-Assumptions!$D$14*(1+E1532)^1*E1532*Assumptions!$D$16</f>
        <v>28.0866222264718</v>
      </c>
      <c r="O1532" s="21" t="n">
        <f aca="false">Assumptions!$D$14*(1+E1532)^3*L1532-Assumptions!$D$14*(1+E1532)^2*E1532*Assumptions!$D$16</f>
        <v>31.3968649941082</v>
      </c>
      <c r="P1532" s="21" t="n">
        <f aca="false">Assumptions!$D$14*(1+E1532)^4*L1532-Assumptions!$D$14*(1+E1532)^3*E1532*Assumptions!$D$16</f>
        <v>35.0972474906281</v>
      </c>
      <c r="Q1532" s="21" t="n">
        <f aca="false">Assumptions!$D$14*(1+E1532)^5*L1532-Assumptions!$D$14*(1+E1532)^4*E1532*Assumptions!$D$16</f>
        <v>39.2337509381767</v>
      </c>
      <c r="R1532" s="21" t="n">
        <f aca="false">M1532/(1+K1532)+N1532/(1+K1532)^2+O1532/(1+K1532)^3+P1532/(1+K1532)^4+Q1532/(1+K1532)^5</f>
        <v>122.547872950882</v>
      </c>
      <c r="S1532" s="21" t="n">
        <f aca="false">Q1532*(1+I1532)/(K1532-I1532)</f>
        <v>533.213901613502</v>
      </c>
      <c r="T1532" s="21" t="n">
        <f aca="false">R1532+S1532/(1+K1532)^5</f>
        <v>474.966536335465</v>
      </c>
      <c r="U1532" s="8" t="n">
        <f aca="false">(T1532-Assumptions!$D$17)/Assumptions!$D$18</f>
        <v>11.5986614534186</v>
      </c>
    </row>
    <row r="1533" customFormat="false" ht="15" hidden="false" customHeight="false" outlineLevel="0" collapsed="false">
      <c r="B1533" s="2" t="n">
        <v>1528</v>
      </c>
      <c r="C1533" s="27" t="n">
        <f aca="false">NORMSDIST('Random Draws'!C1533)</f>
        <v>0.606098034147105</v>
      </c>
      <c r="D1533" s="27" t="n">
        <f aca="false">NORMSDIST(Assumptions!$D$22*'Random Draws'!C1533+SQRT(1-Assumptions!$D$22^2)*'Random Draws'!D1533)</f>
        <v>0.199572405757911</v>
      </c>
      <c r="E1533" s="19" t="n">
        <f aca="false">IF(C1533&lt;(Assumptions!$E$6-Assumptions!$D$6)/(Assumptions!$F$6-Assumptions!$D$6),Assumptions!$D$6+SQRT(C1533*(Assumptions!$F$6-Assumptions!$D$6)*(Assumptions!$E$6-Assumptions!$D$6)),Assumptions!$F$6-SQRT((1-C1533)*(Assumptions!$F$6-Assumptions!$D$6)*(Assumptions!$F$6-Assumptions!$E$6)))</f>
        <v>0.0956208401469285</v>
      </c>
      <c r="F1533" s="19" t="n">
        <f aca="false">IF(D1533&lt;(Assumptions!$E$7-Assumptions!$D$7)/(Assumptions!$F$7-Assumptions!$D$7),Assumptions!$D$7+SQRT(D1533*(Assumptions!$F$7-Assumptions!$D$7)*(Assumptions!$E$7-Assumptions!$D$7)),Assumptions!$F$7-SQRT((1-D1533)*(Assumptions!$F$7-Assumptions!$D$7)*(Assumptions!$F$7-Assumptions!$E$7)))</f>
        <v>0.394603965589907</v>
      </c>
      <c r="G1533" s="19" t="n">
        <f aca="false">MIN(Assumptions!$D$24,MAX(Assumptions!$D$23,Assumptions!$D$8+Assumptions!$E$8*'Random Draws'!E1533))</f>
        <v>0.103457763069163</v>
      </c>
      <c r="H1533" s="19" t="n">
        <f aca="false">IF('Random Draws'!F1533&lt;(Assumptions!$E$9-Assumptions!$D$9)/(Assumptions!$F$9-Assumptions!$D$9),Assumptions!$D$9+SQRT('Random Draws'!F1533*(Assumptions!$F$9-Assumptions!$D$9)*(Assumptions!$E$9-Assumptions!$D$9)),Assumptions!$F$9-SQRT((1-'Random Draws'!F1533)*(Assumptions!$F$9-Assumptions!$D$9)*(Assumptions!$F$9-Assumptions!$E$9)))</f>
        <v>0.263478472746325</v>
      </c>
      <c r="I1533" s="19" t="n">
        <f aca="false">IF('Random Draws'!G1533&lt;(Assumptions!$E$10-Assumptions!$D$10)/(Assumptions!$F$10-Assumptions!$D$10),Assumptions!$D$10+SQRT('Random Draws'!G1533*(Assumptions!$F$10-Assumptions!$D$10)*(Assumptions!$E$10-Assumptions!$D$10)),Assumptions!$F$10-SQRT((1-'Random Draws'!G1533)*(Assumptions!$F$10-Assumptions!$D$10)*(Assumptions!$F$10-Assumptions!$E$10)))</f>
        <v>0.023063865809559</v>
      </c>
      <c r="J1533" s="19" t="n">
        <f aca="false">IF('Random Draws'!H1533&lt;(Assumptions!$E$11-Assumptions!$D$11)/(Assumptions!$F$11-Assumptions!$D$11),Assumptions!$D$11+SQRT('Random Draws'!H1533*(Assumptions!$F$11-Assumptions!$D$11)*(Assumptions!$E$11-Assumptions!$D$11)),Assumptions!$F$11-SQRT((1-'Random Draws'!H1533)*(Assumptions!$F$11-Assumptions!$D$11)*(Assumptions!$F$11-Assumptions!$E$11)))</f>
        <v>0.166136872790452</v>
      </c>
      <c r="K1533" s="19" t="n">
        <f aca="false">MAX(G1533,I1533+Assumptions!$D$21)</f>
        <v>0.103457763069163</v>
      </c>
      <c r="L1533" s="28" t="n">
        <f aca="false">(F1533-Assumptions!$D$15)*(1-H1533)+Assumptions!$D$15-J1533</f>
        <v>0.158749644063206</v>
      </c>
      <c r="M1533" s="21" t="n">
        <f aca="false">Assumptions!$D$14*(1+E1533)^1*L1533-Assumptions!$D$14*(1+E1533)^0*E1533*Assumptions!$D$16</f>
        <v>24.8038150135864</v>
      </c>
      <c r="N1533" s="21" t="n">
        <f aca="false">Assumptions!$D$14*(1+E1533)^2*L1533-Assumptions!$D$14*(1+E1533)^1*E1533*Assumptions!$D$16</f>
        <v>27.1755766440345</v>
      </c>
      <c r="O1533" s="21" t="n">
        <f aca="false">Assumptions!$D$14*(1+E1533)^3*L1533-Assumptions!$D$14*(1+E1533)^2*E1533*Assumptions!$D$16</f>
        <v>29.7741281142143</v>
      </c>
      <c r="P1533" s="21" t="n">
        <f aca="false">Assumptions!$D$14*(1+E1533)^4*L1533-Assumptions!$D$14*(1+E1533)^3*E1533*Assumptions!$D$16</f>
        <v>32.6211552591378</v>
      </c>
      <c r="Q1533" s="21" t="n">
        <f aca="false">Assumptions!$D$14*(1+E1533)^5*L1533-Assumptions!$D$14*(1+E1533)^4*E1533*Assumptions!$D$16</f>
        <v>35.7404175315799</v>
      </c>
      <c r="R1533" s="21" t="n">
        <f aca="false">M1533/(1+K1533)+N1533/(1+K1533)^2+O1533/(1+K1533)^3+P1533/(1+K1533)^4+Q1533/(1+K1533)^5</f>
        <v>110.806178307805</v>
      </c>
      <c r="S1533" s="21" t="n">
        <f aca="false">Q1533*(1+I1533)/(K1533-I1533)</f>
        <v>454.819718559394</v>
      </c>
      <c r="T1533" s="21" t="n">
        <f aca="false">R1533+S1533/(1+K1533)^5</f>
        <v>388.816367474824</v>
      </c>
      <c r="U1533" s="8" t="n">
        <f aca="false">(T1533-Assumptions!$D$17)/Assumptions!$D$18</f>
        <v>8.15265469899296</v>
      </c>
    </row>
    <row r="1534" customFormat="false" ht="15" hidden="false" customHeight="false" outlineLevel="0" collapsed="false">
      <c r="B1534" s="2" t="n">
        <v>1529</v>
      </c>
      <c r="C1534" s="27" t="n">
        <f aca="false">NORMSDIST('Random Draws'!C1534)</f>
        <v>0.548735744147596</v>
      </c>
      <c r="D1534" s="27" t="n">
        <f aca="false">NORMSDIST(Assumptions!$D$22*'Random Draws'!C1534+SQRT(1-Assumptions!$D$22^2)*'Random Draws'!D1534)</f>
        <v>0.400322771925455</v>
      </c>
      <c r="E1534" s="19" t="n">
        <f aca="false">IF(C1534&lt;(Assumptions!$E$6-Assumptions!$D$6)/(Assumptions!$F$6-Assumptions!$D$6),Assumptions!$D$6+SQRT(C1534*(Assumptions!$F$6-Assumptions!$D$6)*(Assumptions!$E$6-Assumptions!$D$6)),Assumptions!$F$6-SQRT((1-C1534)*(Assumptions!$F$6-Assumptions!$D$6)*(Assumptions!$F$6-Assumptions!$E$6)))</f>
        <v>0.0924992496979046</v>
      </c>
      <c r="F1534" s="19" t="n">
        <f aca="false">IF(D1534&lt;(Assumptions!$E$7-Assumptions!$D$7)/(Assumptions!$F$7-Assumptions!$D$7),Assumptions!$D$7+SQRT(D1534*(Assumptions!$F$7-Assumptions!$D$7)*(Assumptions!$E$7-Assumptions!$D$7)),Assumptions!$F$7-SQRT((1-D1534)*(Assumptions!$F$7-Assumptions!$D$7)*(Assumptions!$F$7-Assumptions!$E$7)))</f>
        <v>0.409009556532912</v>
      </c>
      <c r="G1534" s="19" t="n">
        <f aca="false">MIN(Assumptions!$D$24,MAX(Assumptions!$D$23,Assumptions!$D$8+Assumptions!$E$8*'Random Draws'!E1534))</f>
        <v>0.098560662653703</v>
      </c>
      <c r="H1534" s="19" t="n">
        <f aca="false">IF('Random Draws'!F1534&lt;(Assumptions!$E$9-Assumptions!$D$9)/(Assumptions!$F$9-Assumptions!$D$9),Assumptions!$D$9+SQRT('Random Draws'!F1534*(Assumptions!$F$9-Assumptions!$D$9)*(Assumptions!$E$9-Assumptions!$D$9)),Assumptions!$F$9-SQRT((1-'Random Draws'!F1534)*(Assumptions!$F$9-Assumptions!$D$9)*(Assumptions!$F$9-Assumptions!$E$9)))</f>
        <v>0.27507165294034</v>
      </c>
      <c r="I1534" s="19" t="n">
        <f aca="false">IF('Random Draws'!G1534&lt;(Assumptions!$E$10-Assumptions!$D$10)/(Assumptions!$F$10-Assumptions!$D$10),Assumptions!$D$10+SQRT('Random Draws'!G1534*(Assumptions!$F$10-Assumptions!$D$10)*(Assumptions!$E$10-Assumptions!$D$10)),Assumptions!$F$10-SQRT((1-'Random Draws'!G1534)*(Assumptions!$F$10-Assumptions!$D$10)*(Assumptions!$F$10-Assumptions!$E$10)))</f>
        <v>0.0201680098579738</v>
      </c>
      <c r="J1534" s="19" t="n">
        <f aca="false">IF('Random Draws'!H1534&lt;(Assumptions!$E$11-Assumptions!$D$11)/(Assumptions!$F$11-Assumptions!$D$11),Assumptions!$D$11+SQRT('Random Draws'!H1534*(Assumptions!$F$11-Assumptions!$D$11)*(Assumptions!$E$11-Assumptions!$D$11)),Assumptions!$F$11-SQRT((1-'Random Draws'!H1534)*(Assumptions!$F$11-Assumptions!$D$11)*(Assumptions!$F$11-Assumptions!$E$11)))</f>
        <v>0.180049814313022</v>
      </c>
      <c r="K1534" s="19" t="n">
        <f aca="false">MAX(G1534,I1534+Assumptions!$D$21)</f>
        <v>0.098560662653703</v>
      </c>
      <c r="L1534" s="28" t="n">
        <f aca="false">(F1534-Assumptions!$D$15)*(1-H1534)+Assumptions!$D$15-J1534</f>
        <v>0.152212122318231</v>
      </c>
      <c r="M1534" s="21" t="n">
        <f aca="false">Assumptions!$D$14*(1+E1534)^1*L1534-Assumptions!$D$14*(1+E1534)^0*E1534*Assumptions!$D$16</f>
        <v>23.7099145308151</v>
      </c>
      <c r="N1534" s="21" t="n">
        <f aca="false">Assumptions!$D$14*(1+E1534)^2*L1534-Assumptions!$D$14*(1+E1534)^1*E1534*Assumptions!$D$16</f>
        <v>25.9030638353169</v>
      </c>
      <c r="O1534" s="21" t="n">
        <f aca="false">Assumptions!$D$14*(1+E1534)^3*L1534-Assumptions!$D$14*(1+E1534)^2*E1534*Assumptions!$D$16</f>
        <v>28.2990778049606</v>
      </c>
      <c r="P1534" s="21" t="n">
        <f aca="false">Assumptions!$D$14*(1+E1534)^4*L1534-Assumptions!$D$14*(1+E1534)^3*E1534*Assumptions!$D$16</f>
        <v>30.9167212690621</v>
      </c>
      <c r="Q1534" s="21" t="n">
        <f aca="false">Assumptions!$D$14*(1+E1534)^5*L1534-Assumptions!$D$14*(1+E1534)^4*E1534*Assumptions!$D$16</f>
        <v>33.7764947895696</v>
      </c>
      <c r="R1534" s="21" t="n">
        <f aca="false">M1534/(1+K1534)+N1534/(1+K1534)^2+O1534/(1+K1534)^3+P1534/(1+K1534)^4+Q1534/(1+K1534)^5</f>
        <v>106.729248436203</v>
      </c>
      <c r="S1534" s="21" t="n">
        <f aca="false">Q1534*(1+I1534)/(K1534-I1534)</f>
        <v>439.552665212661</v>
      </c>
      <c r="T1534" s="21" t="n">
        <f aca="false">R1534+S1534/(1+K1534)^5</f>
        <v>381.449514966075</v>
      </c>
      <c r="U1534" s="8" t="n">
        <f aca="false">(T1534-Assumptions!$D$17)/Assumptions!$D$18</f>
        <v>7.85798059864301</v>
      </c>
    </row>
    <row r="1535" customFormat="false" ht="15" hidden="false" customHeight="false" outlineLevel="0" collapsed="false">
      <c r="B1535" s="2" t="n">
        <v>1530</v>
      </c>
      <c r="C1535" s="27" t="n">
        <f aca="false">NORMSDIST('Random Draws'!C1535)</f>
        <v>0.758352973392682</v>
      </c>
      <c r="D1535" s="27" t="n">
        <f aca="false">NORMSDIST(Assumptions!$D$22*'Random Draws'!C1535+SQRT(1-Assumptions!$D$22^2)*'Random Draws'!D1535)</f>
        <v>0.818337733344401</v>
      </c>
      <c r="E1535" s="19" t="n">
        <f aca="false">IF(C1535&lt;(Assumptions!$E$6-Assumptions!$D$6)/(Assumptions!$F$6-Assumptions!$D$6),Assumptions!$D$6+SQRT(C1535*(Assumptions!$F$6-Assumptions!$D$6)*(Assumptions!$E$6-Assumptions!$D$6)),Assumptions!$F$6-SQRT((1-C1535)*(Assumptions!$F$6-Assumptions!$D$6)*(Assumptions!$F$6-Assumptions!$E$6)))</f>
        <v>0.105240323174164</v>
      </c>
      <c r="F1535" s="19" t="n">
        <f aca="false">IF(D1535&lt;(Assumptions!$E$7-Assumptions!$D$7)/(Assumptions!$F$7-Assumptions!$D$7),Assumptions!$D$7+SQRT(D1535*(Assumptions!$F$7-Assumptions!$D$7)*(Assumptions!$E$7-Assumptions!$D$7)),Assumptions!$F$7-SQRT((1-D1535)*(Assumptions!$F$7-Assumptions!$D$7)*(Assumptions!$F$7-Assumptions!$E$7)))</f>
        <v>0.433043570959372</v>
      </c>
      <c r="G1535" s="19" t="n">
        <f aca="false">MIN(Assumptions!$D$24,MAX(Assumptions!$D$23,Assumptions!$D$8+Assumptions!$E$8*'Random Draws'!E1535))</f>
        <v>0.087701106932326</v>
      </c>
      <c r="H1535" s="19" t="n">
        <f aca="false">IF('Random Draws'!F1535&lt;(Assumptions!$E$9-Assumptions!$D$9)/(Assumptions!$F$9-Assumptions!$D$9),Assumptions!$D$9+SQRT('Random Draws'!F1535*(Assumptions!$F$9-Assumptions!$D$9)*(Assumptions!$E$9-Assumptions!$D$9)),Assumptions!$F$9-SQRT((1-'Random Draws'!F1535)*(Assumptions!$F$9-Assumptions!$D$9)*(Assumptions!$F$9-Assumptions!$E$9)))</f>
        <v>0.245600839131737</v>
      </c>
      <c r="I1535" s="19" t="n">
        <f aca="false">IF('Random Draws'!G1535&lt;(Assumptions!$E$10-Assumptions!$D$10)/(Assumptions!$F$10-Assumptions!$D$10),Assumptions!$D$10+SQRT('Random Draws'!G1535*(Assumptions!$F$10-Assumptions!$D$10)*(Assumptions!$E$10-Assumptions!$D$10)),Assumptions!$F$10-SQRT((1-'Random Draws'!G1535)*(Assumptions!$F$10-Assumptions!$D$10)*(Assumptions!$F$10-Assumptions!$E$10)))</f>
        <v>0.0247581798206426</v>
      </c>
      <c r="J1535" s="19" t="n">
        <f aca="false">IF('Random Draws'!H1535&lt;(Assumptions!$E$11-Assumptions!$D$11)/(Assumptions!$F$11-Assumptions!$D$11),Assumptions!$D$11+SQRT('Random Draws'!H1535*(Assumptions!$F$11-Assumptions!$D$11)*(Assumptions!$E$11-Assumptions!$D$11)),Assumptions!$F$11-SQRT((1-'Random Draws'!H1535)*(Assumptions!$F$11-Assumptions!$D$11)*(Assumptions!$F$11-Assumptions!$E$11)))</f>
        <v>0.177110951424052</v>
      </c>
      <c r="K1535" s="19" t="n">
        <f aca="false">MAX(G1535,I1535+Assumptions!$D$21)</f>
        <v>0.087701106932326</v>
      </c>
      <c r="L1535" s="28" t="n">
        <f aca="false">(F1535-Assumptions!$D$15)*(1-H1535)+Assumptions!$D$15-J1535</f>
        <v>0.18150486421422</v>
      </c>
      <c r="M1535" s="21" t="n">
        <f aca="false">Assumptions!$D$14*(1+E1535)^1*L1535-Assumptions!$D$14*(1+E1535)^0*E1535*Assumptions!$D$16</f>
        <v>28.6301463375544</v>
      </c>
      <c r="N1535" s="21" t="n">
        <f aca="false">Assumptions!$D$14*(1+E1535)^2*L1535-Assumptions!$D$14*(1+E1535)^1*E1535*Assumptions!$D$16</f>
        <v>31.6431921906423</v>
      </c>
      <c r="O1535" s="21" t="n">
        <f aca="false">Assumptions!$D$14*(1+E1535)^3*L1535-Assumptions!$D$14*(1+E1535)^2*E1535*Assumptions!$D$16</f>
        <v>34.9733319630476</v>
      </c>
      <c r="P1535" s="21" t="n">
        <f aca="false">Assumptions!$D$14*(1+E1535)^4*L1535-Assumptions!$D$14*(1+E1535)^3*E1535*Assumptions!$D$16</f>
        <v>38.6539367213161</v>
      </c>
      <c r="Q1535" s="21" t="n">
        <f aca="false">Assumptions!$D$14*(1+E1535)^5*L1535-Assumptions!$D$14*(1+E1535)^4*E1535*Assumptions!$D$16</f>
        <v>42.721889513821</v>
      </c>
      <c r="R1535" s="21" t="n">
        <f aca="false">M1535/(1+K1535)+N1535/(1+K1535)^2+O1535/(1+K1535)^3+P1535/(1+K1535)^4+Q1535/(1+K1535)^5</f>
        <v>135.921896726446</v>
      </c>
      <c r="S1535" s="21" t="n">
        <f aca="false">Q1535*(1+I1535)/(K1535-I1535)</f>
        <v>695.544483639935</v>
      </c>
      <c r="T1535" s="21" t="n">
        <f aca="false">R1535+S1535/(1+K1535)^5</f>
        <v>592.775503618524</v>
      </c>
      <c r="U1535" s="8" t="n">
        <f aca="false">(T1535-Assumptions!$D$17)/Assumptions!$D$18</f>
        <v>16.3110201447409</v>
      </c>
    </row>
    <row r="1536" customFormat="false" ht="15" hidden="false" customHeight="false" outlineLevel="0" collapsed="false">
      <c r="B1536" s="2" t="n">
        <v>1531</v>
      </c>
      <c r="C1536" s="27" t="n">
        <f aca="false">NORMSDIST('Random Draws'!C1536)</f>
        <v>0.857844251576037</v>
      </c>
      <c r="D1536" s="27" t="n">
        <f aca="false">NORMSDIST(Assumptions!$D$22*'Random Draws'!C1536+SQRT(1-Assumptions!$D$22^2)*'Random Draws'!D1536)</f>
        <v>0.79656068133353</v>
      </c>
      <c r="E1536" s="19" t="n">
        <f aca="false">IF(C1536&lt;(Assumptions!$E$6-Assumptions!$D$6)/(Assumptions!$F$6-Assumptions!$D$6),Assumptions!$D$6+SQRT(C1536*(Assumptions!$F$6-Assumptions!$D$6)*(Assumptions!$E$6-Assumptions!$D$6)),Assumptions!$F$6-SQRT((1-C1536)*(Assumptions!$F$6-Assumptions!$D$6)*(Assumptions!$F$6-Assumptions!$E$6)))</f>
        <v>0.113339565980281</v>
      </c>
      <c r="F1536" s="19" t="n">
        <f aca="false">IF(D1536&lt;(Assumptions!$E$7-Assumptions!$D$7)/(Assumptions!$F$7-Assumptions!$D$7),Assumptions!$D$7+SQRT(D1536*(Assumptions!$F$7-Assumptions!$D$7)*(Assumptions!$E$7-Assumptions!$D$7)),Assumptions!$F$7-SQRT((1-D1536)*(Assumptions!$F$7-Assumptions!$D$7)*(Assumptions!$F$7-Assumptions!$E$7)))</f>
        <v>0.431473568841058</v>
      </c>
      <c r="G1536" s="19" t="n">
        <f aca="false">MIN(Assumptions!$D$24,MAX(Assumptions!$D$23,Assumptions!$D$8+Assumptions!$E$8*'Random Draws'!E1536))</f>
        <v>0.084983947456339</v>
      </c>
      <c r="H1536" s="19" t="n">
        <f aca="false">IF('Random Draws'!F1536&lt;(Assumptions!$E$9-Assumptions!$D$9)/(Assumptions!$F$9-Assumptions!$D$9),Assumptions!$D$9+SQRT('Random Draws'!F1536*(Assumptions!$F$9-Assumptions!$D$9)*(Assumptions!$E$9-Assumptions!$D$9)),Assumptions!$F$9-SQRT((1-'Random Draws'!F1536)*(Assumptions!$F$9-Assumptions!$D$9)*(Assumptions!$F$9-Assumptions!$E$9)))</f>
        <v>0.252695744956843</v>
      </c>
      <c r="I1536" s="19" t="n">
        <f aca="false">IF('Random Draws'!G1536&lt;(Assumptions!$E$10-Assumptions!$D$10)/(Assumptions!$F$10-Assumptions!$D$10),Assumptions!$D$10+SQRT('Random Draws'!G1536*(Assumptions!$F$10-Assumptions!$D$10)*(Assumptions!$E$10-Assumptions!$D$10)),Assumptions!$F$10-SQRT((1-'Random Draws'!G1536)*(Assumptions!$F$10-Assumptions!$D$10)*(Assumptions!$F$10-Assumptions!$E$10)))</f>
        <v>0.0187711725503079</v>
      </c>
      <c r="J1536" s="19" t="n">
        <f aca="false">IF('Random Draws'!H1536&lt;(Assumptions!$E$11-Assumptions!$D$11)/(Assumptions!$F$11-Assumptions!$D$11),Assumptions!$D$11+SQRT('Random Draws'!H1536*(Assumptions!$F$11-Assumptions!$D$11)*(Assumptions!$E$11-Assumptions!$D$11)),Assumptions!$F$11-SQRT((1-'Random Draws'!H1536)*(Assumptions!$F$11-Assumptions!$D$11)*(Assumptions!$F$11-Assumptions!$E$11)))</f>
        <v>0.168456810765029</v>
      </c>
      <c r="K1536" s="19" t="n">
        <f aca="false">MAX(G1536,I1536+Assumptions!$D$21)</f>
        <v>0.084983947456339</v>
      </c>
      <c r="L1536" s="28" t="n">
        <f aca="false">(F1536-Assumptions!$D$15)*(1-H1536)+Assumptions!$D$15-J1536</f>
        <v>0.186835670012939</v>
      </c>
      <c r="M1536" s="21" t="n">
        <f aca="false">Assumptions!$D$14*(1+E1536)^1*L1536-Assumptions!$D$14*(1+E1536)^0*E1536*Assumptions!$D$16</f>
        <v>29.6686467334527</v>
      </c>
      <c r="N1536" s="21" t="n">
        <f aca="false">Assumptions!$D$14*(1+E1536)^2*L1536-Assumptions!$D$14*(1+E1536)^1*E1536*Assumptions!$D$16</f>
        <v>33.0312782774445</v>
      </c>
      <c r="O1536" s="21" t="n">
        <f aca="false">Assumptions!$D$14*(1+E1536)^3*L1536-Assumptions!$D$14*(1+E1536)^2*E1536*Assumptions!$D$16</f>
        <v>36.7750290211839</v>
      </c>
      <c r="P1536" s="21" t="n">
        <f aca="false">Assumptions!$D$14*(1+E1536)^4*L1536-Assumptions!$D$14*(1+E1536)^3*E1536*Assumptions!$D$16</f>
        <v>40.9430948493571</v>
      </c>
      <c r="Q1536" s="21" t="n">
        <f aca="false">Assumptions!$D$14*(1+E1536)^5*L1536-Assumptions!$D$14*(1+E1536)^4*E1536*Assumptions!$D$16</f>
        <v>45.5835674494727</v>
      </c>
      <c r="R1536" s="21" t="n">
        <f aca="false">M1536/(1+K1536)+N1536/(1+K1536)^2+O1536/(1+K1536)^3+P1536/(1+K1536)^4+Q1536/(1+K1536)^5</f>
        <v>144.059568026742</v>
      </c>
      <c r="S1536" s="21" t="n">
        <f aca="false">Q1536*(1+I1536)/(K1536-I1536)</f>
        <v>701.363513694022</v>
      </c>
      <c r="T1536" s="21" t="n">
        <f aca="false">R1536+S1536/(1+K1536)^5</f>
        <v>610.53266912968</v>
      </c>
      <c r="U1536" s="8" t="n">
        <f aca="false">(T1536-Assumptions!$D$17)/Assumptions!$D$18</f>
        <v>17.0213067651872</v>
      </c>
    </row>
    <row r="1537" customFormat="false" ht="15" hidden="false" customHeight="false" outlineLevel="0" collapsed="false">
      <c r="B1537" s="2" t="n">
        <v>1532</v>
      </c>
      <c r="C1537" s="27" t="n">
        <f aca="false">NORMSDIST('Random Draws'!C1537)</f>
        <v>0.400499140076172</v>
      </c>
      <c r="D1537" s="27" t="n">
        <f aca="false">NORMSDIST(Assumptions!$D$22*'Random Draws'!C1537+SQRT(1-Assumptions!$D$22^2)*'Random Draws'!D1537)</f>
        <v>0.962250844226025</v>
      </c>
      <c r="E1537" s="19" t="n">
        <f aca="false">IF(C1537&lt;(Assumptions!$E$6-Assumptions!$D$6)/(Assumptions!$F$6-Assumptions!$D$6),Assumptions!$D$6+SQRT(C1537*(Assumptions!$F$6-Assumptions!$D$6)*(Assumptions!$E$6-Assumptions!$D$6)),Assumptions!$F$6-SQRT((1-C1537)*(Assumptions!$F$6-Assumptions!$D$6)*(Assumptions!$F$6-Assumptions!$E$6)))</f>
        <v>0.0847492536293161</v>
      </c>
      <c r="F1537" s="19" t="n">
        <f aca="false">IF(D1537&lt;(Assumptions!$E$7-Assumptions!$D$7)/(Assumptions!$F$7-Assumptions!$D$7),Assumptions!$D$7+SQRT(D1537*(Assumptions!$F$7-Assumptions!$D$7)*(Assumptions!$E$7-Assumptions!$D$7)),Assumptions!$F$7-SQRT((1-D1537)*(Assumptions!$F$7-Assumptions!$D$7)*(Assumptions!$F$7-Assumptions!$E$7)))</f>
        <v>0.447711931677603</v>
      </c>
      <c r="G1537" s="19" t="n">
        <f aca="false">MIN(Assumptions!$D$24,MAX(Assumptions!$D$23,Assumptions!$D$8+Assumptions!$E$8*'Random Draws'!E1537))</f>
        <v>0.071495011564424</v>
      </c>
      <c r="H1537" s="19" t="n">
        <f aca="false">IF('Random Draws'!F1537&lt;(Assumptions!$E$9-Assumptions!$D$9)/(Assumptions!$F$9-Assumptions!$D$9),Assumptions!$D$9+SQRT('Random Draws'!F1537*(Assumptions!$F$9-Assumptions!$D$9)*(Assumptions!$E$9-Assumptions!$D$9)),Assumptions!$F$9-SQRT((1-'Random Draws'!F1537)*(Assumptions!$F$9-Assumptions!$D$9)*(Assumptions!$F$9-Assumptions!$E$9)))</f>
        <v>0.267281565598778</v>
      </c>
      <c r="I1537" s="19" t="n">
        <f aca="false">IF('Random Draws'!G1537&lt;(Assumptions!$E$10-Assumptions!$D$10)/(Assumptions!$F$10-Assumptions!$D$10),Assumptions!$D$10+SQRT('Random Draws'!G1537*(Assumptions!$F$10-Assumptions!$D$10)*(Assumptions!$E$10-Assumptions!$D$10)),Assumptions!$F$10-SQRT((1-'Random Draws'!G1537)*(Assumptions!$F$10-Assumptions!$D$10)*(Assumptions!$F$10-Assumptions!$E$10)))</f>
        <v>0.0160114332050685</v>
      </c>
      <c r="J1537" s="19" t="n">
        <f aca="false">IF('Random Draws'!H1537&lt;(Assumptions!$E$11-Assumptions!$D$11)/(Assumptions!$F$11-Assumptions!$D$11),Assumptions!$D$11+SQRT('Random Draws'!H1537*(Assumptions!$F$11-Assumptions!$D$11)*(Assumptions!$E$11-Assumptions!$D$11)),Assumptions!$F$11-SQRT((1-'Random Draws'!H1537)*(Assumptions!$F$11-Assumptions!$D$11)*(Assumptions!$F$11-Assumptions!$E$11)))</f>
        <v>0.146547405938961</v>
      </c>
      <c r="K1537" s="19" t="n">
        <f aca="false">MAX(G1537,I1537+Assumptions!$D$21)</f>
        <v>0.071495011564424</v>
      </c>
      <c r="L1537" s="28" t="n">
        <f aca="false">(F1537-Assumptions!$D$15)*(1-H1537)+Assumptions!$D$15-J1537</f>
        <v>0.21624598323044</v>
      </c>
      <c r="M1537" s="21" t="n">
        <f aca="false">Assumptions!$D$14*(1+E1537)^1*L1537-Assumptions!$D$14*(1+E1537)^0*E1537*Assumptions!$D$16</f>
        <v>33.6443777385983</v>
      </c>
      <c r="N1537" s="21" t="n">
        <f aca="false">Assumptions!$D$14*(1+E1537)^2*L1537-Assumptions!$D$14*(1+E1537)^1*E1537*Assumptions!$D$16</f>
        <v>36.4957136407672</v>
      </c>
      <c r="O1537" s="21" t="n">
        <f aca="false">Assumptions!$D$14*(1+E1537)^3*L1537-Assumptions!$D$14*(1+E1537)^2*E1537*Assumptions!$D$16</f>
        <v>39.5886981324915</v>
      </c>
      <c r="P1537" s="21" t="n">
        <f aca="false">Assumptions!$D$14*(1+E1537)^4*L1537-Assumptions!$D$14*(1+E1537)^3*E1537*Assumptions!$D$16</f>
        <v>42.9438107513765</v>
      </c>
      <c r="Q1537" s="21" t="n">
        <f aca="false">Assumptions!$D$14*(1+E1537)^5*L1537-Assumptions!$D$14*(1+E1537)^4*E1537*Assumptions!$D$16</f>
        <v>46.5832666605542</v>
      </c>
      <c r="R1537" s="21" t="n">
        <f aca="false">M1537/(1+K1537)+N1537/(1+K1537)^2+O1537/(1+K1537)^3+P1537/(1+K1537)^4+Q1537/(1+K1537)^5</f>
        <v>160.92977426198</v>
      </c>
      <c r="S1537" s="21" t="n">
        <f aca="false">Q1537*(1+I1537)/(K1537-I1537)</f>
        <v>853.029543563732</v>
      </c>
      <c r="T1537" s="21" t="n">
        <f aca="false">R1537+S1537/(1+K1537)^5</f>
        <v>764.896906721108</v>
      </c>
      <c r="U1537" s="8" t="n">
        <f aca="false">(T1537-Assumptions!$D$17)/Assumptions!$D$18</f>
        <v>23.1958762688443</v>
      </c>
    </row>
    <row r="1538" customFormat="false" ht="15" hidden="false" customHeight="false" outlineLevel="0" collapsed="false">
      <c r="B1538" s="2" t="n">
        <v>1533</v>
      </c>
      <c r="C1538" s="27" t="n">
        <f aca="false">NORMSDIST('Random Draws'!C1538)</f>
        <v>0.972811183850723</v>
      </c>
      <c r="D1538" s="27" t="n">
        <f aca="false">NORMSDIST(Assumptions!$D$22*'Random Draws'!C1538+SQRT(1-Assumptions!$D$22^2)*'Random Draws'!D1538)</f>
        <v>0.912816061816694</v>
      </c>
      <c r="E1538" s="19" t="n">
        <f aca="false">IF(C1538&lt;(Assumptions!$E$6-Assumptions!$D$6)/(Assumptions!$F$6-Assumptions!$D$6),Assumptions!$D$6+SQRT(C1538*(Assumptions!$F$6-Assumptions!$D$6)*(Assumptions!$E$6-Assumptions!$D$6)),Assumptions!$F$6-SQRT((1-C1538)*(Assumptions!$F$6-Assumptions!$D$6)*(Assumptions!$F$6-Assumptions!$E$6)))</f>
        <v>0.128340493975027</v>
      </c>
      <c r="F1538" s="19" t="n">
        <f aca="false">IF(D1538&lt;(Assumptions!$E$7-Assumptions!$D$7)/(Assumptions!$F$7-Assumptions!$D$7),Assumptions!$D$7+SQRT(D1538*(Assumptions!$F$7-Assumptions!$D$7)*(Assumptions!$E$7-Assumptions!$D$7)),Assumptions!$F$7-SQRT((1-D1538)*(Assumptions!$F$7-Assumptions!$D$7)*(Assumptions!$F$7-Assumptions!$E$7)))</f>
        <v>0.441325532062915</v>
      </c>
      <c r="G1538" s="19" t="n">
        <f aca="false">MIN(Assumptions!$D$24,MAX(Assumptions!$D$23,Assumptions!$D$8+Assumptions!$E$8*'Random Draws'!E1538))</f>
        <v>0.101960843680066</v>
      </c>
      <c r="H1538" s="19" t="n">
        <f aca="false">IF('Random Draws'!F1538&lt;(Assumptions!$E$9-Assumptions!$D$9)/(Assumptions!$F$9-Assumptions!$D$9),Assumptions!$D$9+SQRT('Random Draws'!F1538*(Assumptions!$F$9-Assumptions!$D$9)*(Assumptions!$E$9-Assumptions!$D$9)),Assumptions!$F$9-SQRT((1-'Random Draws'!F1538)*(Assumptions!$F$9-Assumptions!$D$9)*(Assumptions!$F$9-Assumptions!$E$9)))</f>
        <v>0.338980325781163</v>
      </c>
      <c r="I1538" s="19" t="n">
        <f aca="false">IF('Random Draws'!G1538&lt;(Assumptions!$E$10-Assumptions!$D$10)/(Assumptions!$F$10-Assumptions!$D$10),Assumptions!$D$10+SQRT('Random Draws'!G1538*(Assumptions!$F$10-Assumptions!$D$10)*(Assumptions!$E$10-Assumptions!$D$10)),Assumptions!$F$10-SQRT((1-'Random Draws'!G1538)*(Assumptions!$F$10-Assumptions!$D$10)*(Assumptions!$F$10-Assumptions!$E$10)))</f>
        <v>0.0179893009683827</v>
      </c>
      <c r="J1538" s="19" t="n">
        <f aca="false">IF('Random Draws'!H1538&lt;(Assumptions!$E$11-Assumptions!$D$11)/(Assumptions!$F$11-Assumptions!$D$11),Assumptions!$D$11+SQRT('Random Draws'!H1538*(Assumptions!$F$11-Assumptions!$D$11)*(Assumptions!$E$11-Assumptions!$D$11)),Assumptions!$F$11-SQRT((1-'Random Draws'!H1538)*(Assumptions!$F$11-Assumptions!$D$11)*(Assumptions!$F$11-Assumptions!$E$11)))</f>
        <v>0.182141188799092</v>
      </c>
      <c r="K1538" s="19" t="n">
        <f aca="false">MAX(G1538,I1538+Assumptions!$D$21)</f>
        <v>0.101960843680066</v>
      </c>
      <c r="L1538" s="28" t="n">
        <f aca="false">(F1538-Assumptions!$D$15)*(1-H1538)+Assumptions!$D$15-J1538</f>
        <v>0.153651112981142</v>
      </c>
      <c r="M1538" s="21" t="n">
        <f aca="false">Assumptions!$D$14*(1+E1538)^1*L1538-Assumptions!$D$14*(1+E1538)^0*E1538*Assumptions!$D$16</f>
        <v>24.580480895747</v>
      </c>
      <c r="N1538" s="21" t="n">
        <f aca="false">Assumptions!$D$14*(1+E1538)^2*L1538-Assumptions!$D$14*(1+E1538)^1*E1538*Assumptions!$D$16</f>
        <v>27.7351519560509</v>
      </c>
      <c r="O1538" s="21" t="n">
        <f aca="false">Assumptions!$D$14*(1+E1538)^3*L1538-Assumptions!$D$14*(1+E1538)^2*E1538*Assumptions!$D$16</f>
        <v>31.2946950585629</v>
      </c>
      <c r="P1538" s="21" t="n">
        <f aca="false">Assumptions!$D$14*(1+E1538)^4*L1538-Assumptions!$D$14*(1+E1538)^3*E1538*Assumptions!$D$16</f>
        <v>35.3110716811767</v>
      </c>
      <c r="Q1538" s="21" t="n">
        <f aca="false">Assumptions!$D$14*(1+E1538)^5*L1538-Assumptions!$D$14*(1+E1538)^4*E1538*Assumptions!$D$16</f>
        <v>39.8429120635265</v>
      </c>
      <c r="R1538" s="21" t="n">
        <f aca="false">M1538/(1+K1538)+N1538/(1+K1538)^2+O1538/(1+K1538)^3+P1538/(1+K1538)^4+Q1538/(1+K1538)^5</f>
        <v>116.999838001455</v>
      </c>
      <c r="S1538" s="21" t="n">
        <f aca="false">Q1538*(1+I1538)/(K1538-I1538)</f>
        <v>483.016708879053</v>
      </c>
      <c r="T1538" s="21" t="n">
        <f aca="false">R1538+S1538/(1+K1538)^5</f>
        <v>414.256324421659</v>
      </c>
      <c r="U1538" s="8" t="n">
        <f aca="false">(T1538-Assumptions!$D$17)/Assumptions!$D$18</f>
        <v>9.17025297686638</v>
      </c>
    </row>
    <row r="1539" customFormat="false" ht="15" hidden="false" customHeight="false" outlineLevel="0" collapsed="false">
      <c r="B1539" s="2" t="n">
        <v>1534</v>
      </c>
      <c r="C1539" s="27" t="n">
        <f aca="false">NORMSDIST('Random Draws'!C1539)</f>
        <v>0.268276431464384</v>
      </c>
      <c r="D1539" s="27" t="n">
        <f aca="false">NORMSDIST(Assumptions!$D$22*'Random Draws'!C1539+SQRT(1-Assumptions!$D$22^2)*'Random Draws'!D1539)</f>
        <v>0.511884283819375</v>
      </c>
      <c r="E1539" s="19" t="n">
        <f aca="false">IF(C1539&lt;(Assumptions!$E$6-Assumptions!$D$6)/(Assumptions!$F$6-Assumptions!$D$6),Assumptions!$D$6+SQRT(C1539*(Assumptions!$F$6-Assumptions!$D$6)*(Assumptions!$E$6-Assumptions!$D$6)),Assumptions!$F$6-SQRT((1-C1539)*(Assumptions!$F$6-Assumptions!$D$6)*(Assumptions!$F$6-Assumptions!$E$6)))</f>
        <v>0.0766248844001168</v>
      </c>
      <c r="F1539" s="19" t="n">
        <f aca="false">IF(D1539&lt;(Assumptions!$E$7-Assumptions!$D$7)/(Assumptions!$F$7-Assumptions!$D$7),Assumptions!$D$7+SQRT(D1539*(Assumptions!$F$7-Assumptions!$D$7)*(Assumptions!$E$7-Assumptions!$D$7)),Assumptions!$F$7-SQRT((1-D1539)*(Assumptions!$F$7-Assumptions!$D$7)*(Assumptions!$F$7-Assumptions!$E$7)))</f>
        <v>0.41541936216627</v>
      </c>
      <c r="G1539" s="19" t="n">
        <f aca="false">MIN(Assumptions!$D$24,MAX(Assumptions!$D$23,Assumptions!$D$8+Assumptions!$E$8*'Random Draws'!E1539))</f>
        <v>0.073364161714071</v>
      </c>
      <c r="H1539" s="19" t="n">
        <f aca="false">IF('Random Draws'!F1539&lt;(Assumptions!$E$9-Assumptions!$D$9)/(Assumptions!$F$9-Assumptions!$D$9),Assumptions!$D$9+SQRT('Random Draws'!F1539*(Assumptions!$F$9-Assumptions!$D$9)*(Assumptions!$E$9-Assumptions!$D$9)),Assumptions!$F$9-SQRT((1-'Random Draws'!F1539)*(Assumptions!$F$9-Assumptions!$D$9)*(Assumptions!$F$9-Assumptions!$E$9)))</f>
        <v>0.302683127845297</v>
      </c>
      <c r="I1539" s="19" t="n">
        <f aca="false">IF('Random Draws'!G1539&lt;(Assumptions!$E$10-Assumptions!$D$10)/(Assumptions!$F$10-Assumptions!$D$10),Assumptions!$D$10+SQRT('Random Draws'!G1539*(Assumptions!$F$10-Assumptions!$D$10)*(Assumptions!$E$10-Assumptions!$D$10)),Assumptions!$F$10-SQRT((1-'Random Draws'!G1539)*(Assumptions!$F$10-Assumptions!$D$10)*(Assumptions!$F$10-Assumptions!$E$10)))</f>
        <v>0.0147818677636176</v>
      </c>
      <c r="J1539" s="19" t="n">
        <f aca="false">IF('Random Draws'!H1539&lt;(Assumptions!$E$11-Assumptions!$D$11)/(Assumptions!$F$11-Assumptions!$D$11),Assumptions!$D$11+SQRT('Random Draws'!H1539*(Assumptions!$F$11-Assumptions!$D$11)*(Assumptions!$E$11-Assumptions!$D$11)),Assumptions!$F$11-SQRT((1-'Random Draws'!H1539)*(Assumptions!$F$11-Assumptions!$D$11)*(Assumptions!$F$11-Assumptions!$E$11)))</f>
        <v>0.172611252034265</v>
      </c>
      <c r="K1539" s="19" t="n">
        <f aca="false">MAX(G1539,I1539+Assumptions!$D$21)</f>
        <v>0.073364161714071</v>
      </c>
      <c r="L1539" s="28" t="n">
        <f aca="false">(F1539-Assumptions!$D$15)*(1-H1539)+Assumptions!$D$15-J1539</f>
        <v>0.15641648484391</v>
      </c>
      <c r="M1539" s="21" t="n">
        <f aca="false">Assumptions!$D$14*(1+E1539)^1*L1539-Assumptions!$D$14*(1+E1539)^0*E1539*Assumptions!$D$16</f>
        <v>24.0849543402948</v>
      </c>
      <c r="N1539" s="21" t="n">
        <f aca="false">Assumptions!$D$14*(1+E1539)^2*L1539-Assumptions!$D$14*(1+E1539)^1*E1539*Assumptions!$D$16</f>
        <v>25.9304611824019</v>
      </c>
      <c r="O1539" s="21" t="n">
        <f aca="false">Assumptions!$D$14*(1+E1539)^3*L1539-Assumptions!$D$14*(1+E1539)^2*E1539*Assumptions!$D$16</f>
        <v>27.9173797729452</v>
      </c>
      <c r="P1539" s="21" t="n">
        <f aca="false">Assumptions!$D$14*(1+E1539)^4*L1539-Assumptions!$D$14*(1+E1539)^3*E1539*Assumptions!$D$16</f>
        <v>30.0565457708013</v>
      </c>
      <c r="Q1539" s="21" t="n">
        <f aca="false">Assumptions!$D$14*(1+E1539)^5*L1539-Assumptions!$D$14*(1+E1539)^4*E1539*Assumptions!$D$16</f>
        <v>32.3596251159558</v>
      </c>
      <c r="R1539" s="21" t="n">
        <f aca="false">M1539/(1+K1539)+N1539/(1+K1539)^2+O1539/(1+K1539)^3+P1539/(1+K1539)^4+Q1539/(1+K1539)^5</f>
        <v>112.877500139036</v>
      </c>
      <c r="S1539" s="21" t="n">
        <f aca="false">Q1539*(1+I1539)/(K1539-I1539)</f>
        <v>560.544126917821</v>
      </c>
      <c r="T1539" s="21" t="n">
        <f aca="false">R1539+S1539/(1+K1539)^5</f>
        <v>506.313733312301</v>
      </c>
      <c r="U1539" s="8" t="n">
        <f aca="false">(T1539-Assumptions!$D$17)/Assumptions!$D$18</f>
        <v>12.8525493324921</v>
      </c>
    </row>
    <row r="1540" customFormat="false" ht="15" hidden="false" customHeight="false" outlineLevel="0" collapsed="false">
      <c r="B1540" s="2" t="n">
        <v>1535</v>
      </c>
      <c r="C1540" s="27" t="n">
        <f aca="false">NORMSDIST('Random Draws'!C1540)</f>
        <v>0.613556450163571</v>
      </c>
      <c r="D1540" s="27" t="n">
        <f aca="false">NORMSDIST(Assumptions!$D$22*'Random Draws'!C1540+SQRT(1-Assumptions!$D$22^2)*'Random Draws'!D1540)</f>
        <v>0.214125625095867</v>
      </c>
      <c r="E1540" s="19" t="n">
        <f aca="false">IF(C1540&lt;(Assumptions!$E$6-Assumptions!$D$6)/(Assumptions!$F$6-Assumptions!$D$6),Assumptions!$D$6+SQRT(C1540*(Assumptions!$F$6-Assumptions!$D$6)*(Assumptions!$E$6-Assumptions!$D$6)),Assumptions!$F$6-SQRT((1-C1540)*(Assumptions!$F$6-Assumptions!$D$6)*(Assumptions!$F$6-Assumptions!$E$6)))</f>
        <v>0.0960430011354034</v>
      </c>
      <c r="F1540" s="19" t="n">
        <f aca="false">IF(D1540&lt;(Assumptions!$E$7-Assumptions!$D$7)/(Assumptions!$F$7-Assumptions!$D$7),Assumptions!$D$7+SQRT(D1540*(Assumptions!$F$7-Assumptions!$D$7)*(Assumptions!$E$7-Assumptions!$D$7)),Assumptions!$F$7-SQRT((1-D1540)*(Assumptions!$F$7-Assumptions!$D$7)*(Assumptions!$F$7-Assumptions!$E$7)))</f>
        <v>0.395843461754903</v>
      </c>
      <c r="G1540" s="19" t="n">
        <f aca="false">MIN(Assumptions!$D$24,MAX(Assumptions!$D$23,Assumptions!$D$8+Assumptions!$E$8*'Random Draws'!E1540))</f>
        <v>0.079998906206733</v>
      </c>
      <c r="H1540" s="19" t="n">
        <f aca="false">IF('Random Draws'!F1540&lt;(Assumptions!$E$9-Assumptions!$D$9)/(Assumptions!$F$9-Assumptions!$D$9),Assumptions!$D$9+SQRT('Random Draws'!F1540*(Assumptions!$F$9-Assumptions!$D$9)*(Assumptions!$E$9-Assumptions!$D$9)),Assumptions!$F$9-SQRT((1-'Random Draws'!F1540)*(Assumptions!$F$9-Assumptions!$D$9)*(Assumptions!$F$9-Assumptions!$E$9)))</f>
        <v>0.2811164654675</v>
      </c>
      <c r="I1540" s="19" t="n">
        <f aca="false">IF('Random Draws'!G1540&lt;(Assumptions!$E$10-Assumptions!$D$10)/(Assumptions!$F$10-Assumptions!$D$10),Assumptions!$D$10+SQRT('Random Draws'!G1540*(Assumptions!$F$10-Assumptions!$D$10)*(Assumptions!$E$10-Assumptions!$D$10)),Assumptions!$F$10-SQRT((1-'Random Draws'!G1540)*(Assumptions!$F$10-Assumptions!$D$10)*(Assumptions!$F$10-Assumptions!$E$10)))</f>
        <v>0.0240491560774709</v>
      </c>
      <c r="J1540" s="19" t="n">
        <f aca="false">IF('Random Draws'!H1540&lt;(Assumptions!$E$11-Assumptions!$D$11)/(Assumptions!$F$11-Assumptions!$D$11),Assumptions!$D$11+SQRT('Random Draws'!H1540*(Assumptions!$F$11-Assumptions!$D$11)*(Assumptions!$E$11-Assumptions!$D$11)),Assumptions!$F$11-SQRT((1-'Random Draws'!H1540)*(Assumptions!$F$11-Assumptions!$D$11)*(Assumptions!$F$11-Assumptions!$E$11)))</f>
        <v>0.124143890251925</v>
      </c>
      <c r="K1540" s="19" t="n">
        <f aca="false">MAX(G1540,I1540+Assumptions!$D$21)</f>
        <v>0.079998906206733</v>
      </c>
      <c r="L1540" s="28" t="n">
        <f aca="false">(F1540-Assumptions!$D$15)*(1-H1540)+Assumptions!$D$15-J1540</f>
        <v>0.196966597166795</v>
      </c>
      <c r="M1540" s="21" t="n">
        <f aca="false">Assumptions!$D$14*(1+E1540)^1*L1540-Assumptions!$D$14*(1+E1540)^0*E1540*Assumptions!$D$16</f>
        <v>30.8853726859687</v>
      </c>
      <c r="N1540" s="21" t="n">
        <f aca="false">Assumptions!$D$14*(1+E1540)^2*L1540-Assumptions!$D$14*(1+E1540)^1*E1540*Assumptions!$D$16</f>
        <v>33.8516965699146</v>
      </c>
      <c r="O1540" s="21" t="n">
        <f aca="false">Assumptions!$D$14*(1+E1540)^3*L1540-Assumptions!$D$14*(1+E1540)^2*E1540*Assumptions!$D$16</f>
        <v>37.1029151020142</v>
      </c>
      <c r="P1540" s="21" t="n">
        <f aca="false">Assumptions!$D$14*(1+E1540)^4*L1540-Assumptions!$D$14*(1+E1540)^3*E1540*Assumptions!$D$16</f>
        <v>40.6663904192837</v>
      </c>
      <c r="Q1540" s="21" t="n">
        <f aca="false">Assumptions!$D$14*(1+E1540)^5*L1540-Assumptions!$D$14*(1+E1540)^4*E1540*Assumptions!$D$16</f>
        <v>44.5721126004957</v>
      </c>
      <c r="R1540" s="21" t="n">
        <f aca="false">M1540/(1+K1540)+N1540/(1+K1540)^2+O1540/(1+K1540)^3+P1540/(1+K1540)^4+Q1540/(1+K1540)^5</f>
        <v>147.299924946199</v>
      </c>
      <c r="S1540" s="21" t="n">
        <f aca="false">Q1540*(1+I1540)/(K1540-I1540)</f>
        <v>815.804077545924</v>
      </c>
      <c r="T1540" s="21" t="n">
        <f aca="false">R1540+S1540/(1+K1540)^5</f>
        <v>702.5252837721</v>
      </c>
      <c r="U1540" s="8" t="n">
        <f aca="false">(T1540-Assumptions!$D$17)/Assumptions!$D$18</f>
        <v>20.701011350884</v>
      </c>
    </row>
    <row r="1541" customFormat="false" ht="15" hidden="false" customHeight="false" outlineLevel="0" collapsed="false">
      <c r="B1541" s="2" t="n">
        <v>1536</v>
      </c>
      <c r="C1541" s="27" t="n">
        <f aca="false">NORMSDIST('Random Draws'!C1541)</f>
        <v>0.0612333960833852</v>
      </c>
      <c r="D1541" s="27" t="n">
        <f aca="false">NORMSDIST(Assumptions!$D$22*'Random Draws'!C1541+SQRT(1-Assumptions!$D$22^2)*'Random Draws'!D1541)</f>
        <v>0.718840681426453</v>
      </c>
      <c r="E1541" s="19" t="n">
        <f aca="false">IF(C1541&lt;(Assumptions!$E$6-Assumptions!$D$6)/(Assumptions!$F$6-Assumptions!$D$6),Assumptions!$D$6+SQRT(C1541*(Assumptions!$F$6-Assumptions!$D$6)*(Assumptions!$E$6-Assumptions!$D$6)),Assumptions!$F$6-SQRT((1-C1541)*(Assumptions!$F$6-Assumptions!$D$6)*(Assumptions!$F$6-Assumptions!$E$6)))</f>
        <v>0.0574976278511382</v>
      </c>
      <c r="F1541" s="19" t="n">
        <f aca="false">IF(D1541&lt;(Assumptions!$E$7-Assumptions!$D$7)/(Assumptions!$F$7-Assumptions!$D$7),Assumptions!$D$7+SQRT(D1541*(Assumptions!$F$7-Assumptions!$D$7)*(Assumptions!$E$7-Assumptions!$D$7)),Assumptions!$F$7-SQRT((1-D1541)*(Assumptions!$F$7-Assumptions!$D$7)*(Assumptions!$F$7-Assumptions!$E$7)))</f>
        <v>0.426464387968994</v>
      </c>
      <c r="G1541" s="19" t="n">
        <f aca="false">MIN(Assumptions!$D$24,MAX(Assumptions!$D$23,Assumptions!$D$8+Assumptions!$E$8*'Random Draws'!E1541))</f>
        <v>0.078064093793419</v>
      </c>
      <c r="H1541" s="19" t="n">
        <f aca="false">IF('Random Draws'!F1541&lt;(Assumptions!$E$9-Assumptions!$D$9)/(Assumptions!$F$9-Assumptions!$D$9),Assumptions!$D$9+SQRT('Random Draws'!F1541*(Assumptions!$F$9-Assumptions!$D$9)*(Assumptions!$E$9-Assumptions!$D$9)),Assumptions!$F$9-SQRT((1-'Random Draws'!F1541)*(Assumptions!$F$9-Assumptions!$D$9)*(Assumptions!$F$9-Assumptions!$E$9)))</f>
        <v>0.258509612096184</v>
      </c>
      <c r="I1541" s="19" t="n">
        <f aca="false">IF('Random Draws'!G1541&lt;(Assumptions!$E$10-Assumptions!$D$10)/(Assumptions!$F$10-Assumptions!$D$10),Assumptions!$D$10+SQRT('Random Draws'!G1541*(Assumptions!$F$10-Assumptions!$D$10)*(Assumptions!$E$10-Assumptions!$D$10)),Assumptions!$F$10-SQRT((1-'Random Draws'!G1541)*(Assumptions!$F$10-Assumptions!$D$10)*(Assumptions!$F$10-Assumptions!$E$10)))</f>
        <v>0.0179514453526199</v>
      </c>
      <c r="J1541" s="19" t="n">
        <f aca="false">IF('Random Draws'!H1541&lt;(Assumptions!$E$11-Assumptions!$D$11)/(Assumptions!$F$11-Assumptions!$D$11),Assumptions!$D$11+SQRT('Random Draws'!H1541*(Assumptions!$F$11-Assumptions!$D$11)*(Assumptions!$E$11-Assumptions!$D$11)),Assumptions!$F$11-SQRT((1-'Random Draws'!H1541)*(Assumptions!$F$11-Assumptions!$D$11)*(Assumptions!$F$11-Assumptions!$E$11)))</f>
        <v>0.183064788582573</v>
      </c>
      <c r="K1541" s="19" t="n">
        <f aca="false">MAX(G1541,I1541+Assumptions!$D$21)</f>
        <v>0.078064093793419</v>
      </c>
      <c r="L1541" s="28" t="n">
        <f aca="false">(F1541-Assumptions!$D$15)*(1-H1541)+Assumptions!$D$15-J1541</f>
        <v>0.166760705452223</v>
      </c>
      <c r="M1541" s="21" t="n">
        <f aca="false">Assumptions!$D$14*(1+E1541)^1*L1541-Assumptions!$D$14*(1+E1541)^0*E1541*Assumptions!$D$16</f>
        <v>25.3204976318512</v>
      </c>
      <c r="N1541" s="21" t="n">
        <f aca="false">Assumptions!$D$14*(1+E1541)^2*L1541-Assumptions!$D$14*(1+E1541)^1*E1541*Assumptions!$D$16</f>
        <v>26.776366181693</v>
      </c>
      <c r="O1541" s="21" t="n">
        <f aca="false">Assumptions!$D$14*(1+E1541)^3*L1541-Assumptions!$D$14*(1+E1541)^2*E1541*Assumptions!$D$16</f>
        <v>28.3159437196138</v>
      </c>
      <c r="P1541" s="21" t="n">
        <f aca="false">Assumptions!$D$14*(1+E1541)^4*L1541-Assumptions!$D$14*(1+E1541)^3*E1541*Assumptions!$D$16</f>
        <v>29.944043313858</v>
      </c>
      <c r="Q1541" s="21" t="n">
        <f aca="false">Assumptions!$D$14*(1+E1541)^5*L1541-Assumptions!$D$14*(1+E1541)^4*E1541*Assumptions!$D$16</f>
        <v>31.6657547726765</v>
      </c>
      <c r="R1541" s="21" t="n">
        <f aca="false">M1541/(1+K1541)+N1541/(1+K1541)^2+O1541/(1+K1541)^3+P1541/(1+K1541)^4+Q1541/(1+K1541)^5</f>
        <v>113.039027705684</v>
      </c>
      <c r="S1541" s="21" t="n">
        <f aca="false">Q1541*(1+I1541)/(K1541-I1541)</f>
        <v>536.229922905043</v>
      </c>
      <c r="T1541" s="21" t="n">
        <f aca="false">R1541+S1541/(1+K1541)^5</f>
        <v>481.276632528033</v>
      </c>
      <c r="U1541" s="8" t="n">
        <f aca="false">(T1541-Assumptions!$D$17)/Assumptions!$D$18</f>
        <v>11.8510653011213</v>
      </c>
    </row>
    <row r="1542" customFormat="false" ht="15" hidden="false" customHeight="false" outlineLevel="0" collapsed="false">
      <c r="B1542" s="2" t="n">
        <v>1537</v>
      </c>
      <c r="C1542" s="27" t="n">
        <f aca="false">NORMSDIST('Random Draws'!C1542)</f>
        <v>0.650955684711931</v>
      </c>
      <c r="D1542" s="27" t="n">
        <f aca="false">NORMSDIST(Assumptions!$D$22*'Random Draws'!C1542+SQRT(1-Assumptions!$D$22^2)*'Random Draws'!D1542)</f>
        <v>0.783137900526712</v>
      </c>
      <c r="E1542" s="19" t="n">
        <f aca="false">IF(C1542&lt;(Assumptions!$E$6-Assumptions!$D$6)/(Assumptions!$F$6-Assumptions!$D$6),Assumptions!$D$6+SQRT(C1542*(Assumptions!$F$6-Assumptions!$D$6)*(Assumptions!$E$6-Assumptions!$D$6)),Assumptions!$F$6-SQRT((1-C1542)*(Assumptions!$F$6-Assumptions!$D$6)*(Assumptions!$F$6-Assumptions!$E$6)))</f>
        <v>0.0982241507992914</v>
      </c>
      <c r="F1542" s="19" t="n">
        <f aca="false">IF(D1542&lt;(Assumptions!$E$7-Assumptions!$D$7)/(Assumptions!$F$7-Assumptions!$D$7),Assumptions!$D$7+SQRT(D1542*(Assumptions!$F$7-Assumptions!$D$7)*(Assumptions!$E$7-Assumptions!$D$7)),Assumptions!$F$7-SQRT((1-D1542)*(Assumptions!$F$7-Assumptions!$D$7)*(Assumptions!$F$7-Assumptions!$E$7)))</f>
        <v>0.430547523060137</v>
      </c>
      <c r="G1542" s="19" t="n">
        <f aca="false">MIN(Assumptions!$D$24,MAX(Assumptions!$D$23,Assumptions!$D$8+Assumptions!$E$8*'Random Draws'!E1542))</f>
        <v>0.075414328603886</v>
      </c>
      <c r="H1542" s="19" t="n">
        <f aca="false">IF('Random Draws'!F1542&lt;(Assumptions!$E$9-Assumptions!$D$9)/(Assumptions!$F$9-Assumptions!$D$9),Assumptions!$D$9+SQRT('Random Draws'!F1542*(Assumptions!$F$9-Assumptions!$D$9)*(Assumptions!$E$9-Assumptions!$D$9)),Assumptions!$F$9-SQRT((1-'Random Draws'!F1542)*(Assumptions!$F$9-Assumptions!$D$9)*(Assumptions!$F$9-Assumptions!$E$9)))</f>
        <v>0.266509190056399</v>
      </c>
      <c r="I1542" s="19" t="n">
        <f aca="false">IF('Random Draws'!G1542&lt;(Assumptions!$E$10-Assumptions!$D$10)/(Assumptions!$F$10-Assumptions!$D$10),Assumptions!$D$10+SQRT('Random Draws'!G1542*(Assumptions!$F$10-Assumptions!$D$10)*(Assumptions!$E$10-Assumptions!$D$10)),Assumptions!$F$10-SQRT((1-'Random Draws'!G1542)*(Assumptions!$F$10-Assumptions!$D$10)*(Assumptions!$F$10-Assumptions!$E$10)))</f>
        <v>0.0144566813582306</v>
      </c>
      <c r="J1542" s="19" t="n">
        <f aca="false">IF('Random Draws'!H1542&lt;(Assumptions!$E$11-Assumptions!$D$11)/(Assumptions!$F$11-Assumptions!$D$11),Assumptions!$D$11+SQRT('Random Draws'!H1542*(Assumptions!$F$11-Assumptions!$D$11)*(Assumptions!$E$11-Assumptions!$D$11)),Assumptions!$F$11-SQRT((1-'Random Draws'!H1542)*(Assumptions!$F$11-Assumptions!$D$11)*(Assumptions!$F$11-Assumptions!$E$11)))</f>
        <v>0.16278947701765</v>
      </c>
      <c r="K1542" s="19" t="n">
        <f aca="false">MAX(G1542,I1542+Assumptions!$D$21)</f>
        <v>0.075414328603886</v>
      </c>
      <c r="L1542" s="28" t="n">
        <f aca="false">(F1542-Assumptions!$D$15)*(1-H1542)+Assumptions!$D$15-J1542</f>
        <v>0.187659369098273</v>
      </c>
      <c r="M1542" s="21" t="n">
        <f aca="false">Assumptions!$D$14*(1+E1542)^1*L1542-Assumptions!$D$14*(1+E1542)^0*E1542*Assumptions!$D$16</f>
        <v>29.4560723778079</v>
      </c>
      <c r="N1542" s="21" t="n">
        <f aca="false">Assumptions!$D$14*(1+E1542)^2*L1542-Assumptions!$D$14*(1+E1542)^1*E1542*Assumptions!$D$16</f>
        <v>32.3493700730006</v>
      </c>
      <c r="O1542" s="21" t="n">
        <f aca="false">Assumptions!$D$14*(1+E1542)^3*L1542-Assumptions!$D$14*(1+E1542)^2*E1542*Assumptions!$D$16</f>
        <v>35.5268594773131</v>
      </c>
      <c r="P1542" s="21" t="n">
        <f aca="false">Assumptions!$D$14*(1+E1542)^4*L1542-Assumptions!$D$14*(1+E1542)^3*E1542*Assumptions!$D$16</f>
        <v>39.0164550800379</v>
      </c>
      <c r="Q1542" s="21" t="n">
        <f aca="false">Assumptions!$D$14*(1+E1542)^5*L1542-Assumptions!$D$14*(1+E1542)^4*E1542*Assumptions!$D$16</f>
        <v>42.8488132474733</v>
      </c>
      <c r="R1542" s="21" t="n">
        <f aca="false">M1542/(1+K1542)+N1542/(1+K1542)^2+O1542/(1+K1542)^3+P1542/(1+K1542)^4+Q1542/(1+K1542)^5</f>
        <v>142.886323461946</v>
      </c>
      <c r="S1542" s="21" t="n">
        <f aca="false">Q1542*(1+I1542)/(K1542-I1542)</f>
        <v>713.089609774407</v>
      </c>
      <c r="T1542" s="21" t="n">
        <f aca="false">R1542+S1542/(1+K1542)^5</f>
        <v>638.638940345465</v>
      </c>
      <c r="U1542" s="8" t="n">
        <f aca="false">(T1542-Assumptions!$D$17)/Assumptions!$D$18</f>
        <v>18.1455576138186</v>
      </c>
    </row>
    <row r="1543" customFormat="false" ht="15" hidden="false" customHeight="false" outlineLevel="0" collapsed="false">
      <c r="B1543" s="2" t="n">
        <v>1538</v>
      </c>
      <c r="C1543" s="27" t="n">
        <f aca="false">NORMSDIST('Random Draws'!C1543)</f>
        <v>0.651316759332782</v>
      </c>
      <c r="D1543" s="27" t="n">
        <f aca="false">NORMSDIST(Assumptions!$D$22*'Random Draws'!C1543+SQRT(1-Assumptions!$D$22^2)*'Random Draws'!D1543)</f>
        <v>0.240967910324249</v>
      </c>
      <c r="E1543" s="19" t="n">
        <f aca="false">IF(C1543&lt;(Assumptions!$E$6-Assumptions!$D$6)/(Assumptions!$F$6-Assumptions!$D$6),Assumptions!$D$6+SQRT(C1543*(Assumptions!$F$6-Assumptions!$D$6)*(Assumptions!$E$6-Assumptions!$D$6)),Assumptions!$F$6-SQRT((1-C1543)*(Assumptions!$F$6-Assumptions!$D$6)*(Assumptions!$F$6-Assumptions!$E$6)))</f>
        <v>0.0982457642467727</v>
      </c>
      <c r="F1543" s="19" t="n">
        <f aca="false">IF(D1543&lt;(Assumptions!$E$7-Assumptions!$D$7)/(Assumptions!$F$7-Assumptions!$D$7),Assumptions!$D$7+SQRT(D1543*(Assumptions!$F$7-Assumptions!$D$7)*(Assumptions!$E$7-Assumptions!$D$7)),Assumptions!$F$7-SQRT((1-D1543)*(Assumptions!$F$7-Assumptions!$D$7)*(Assumptions!$F$7-Assumptions!$E$7)))</f>
        <v>0.398023774956539</v>
      </c>
      <c r="G1543" s="19" t="n">
        <f aca="false">MIN(Assumptions!$D$24,MAX(Assumptions!$D$23,Assumptions!$D$8+Assumptions!$E$8*'Random Draws'!E1543))</f>
        <v>0.07949284585531</v>
      </c>
      <c r="H1543" s="19" t="n">
        <f aca="false">IF('Random Draws'!F1543&lt;(Assumptions!$E$9-Assumptions!$D$9)/(Assumptions!$F$9-Assumptions!$D$9),Assumptions!$D$9+SQRT('Random Draws'!F1543*(Assumptions!$F$9-Assumptions!$D$9)*(Assumptions!$E$9-Assumptions!$D$9)),Assumptions!$F$9-SQRT((1-'Random Draws'!F1543)*(Assumptions!$F$9-Assumptions!$D$9)*(Assumptions!$F$9-Assumptions!$E$9)))</f>
        <v>0.32391693051399</v>
      </c>
      <c r="I1543" s="19" t="n">
        <f aca="false">IF('Random Draws'!G1543&lt;(Assumptions!$E$10-Assumptions!$D$10)/(Assumptions!$F$10-Assumptions!$D$10),Assumptions!$D$10+SQRT('Random Draws'!G1543*(Assumptions!$F$10-Assumptions!$D$10)*(Assumptions!$E$10-Assumptions!$D$10)),Assumptions!$F$10-SQRT((1-'Random Draws'!G1543)*(Assumptions!$F$10-Assumptions!$D$10)*(Assumptions!$F$10-Assumptions!$E$10)))</f>
        <v>0.0173569042708329</v>
      </c>
      <c r="J1543" s="19" t="n">
        <f aca="false">IF('Random Draws'!H1543&lt;(Assumptions!$E$11-Assumptions!$D$11)/(Assumptions!$F$11-Assumptions!$D$11),Assumptions!$D$11+SQRT('Random Draws'!H1543*(Assumptions!$F$11-Assumptions!$D$11)*(Assumptions!$E$11-Assumptions!$D$11)),Assumptions!$F$11-SQRT((1-'Random Draws'!H1543)*(Assumptions!$F$11-Assumptions!$D$11)*(Assumptions!$F$11-Assumptions!$E$11)))</f>
        <v>0.142411924686202</v>
      </c>
      <c r="K1543" s="19" t="n">
        <f aca="false">MAX(G1543,I1543+Assumptions!$D$21)</f>
        <v>0.07949284585531</v>
      </c>
      <c r="L1543" s="28" t="n">
        <f aca="false">(F1543-Assumptions!$D$15)*(1-H1543)+Assumptions!$D$15-J1543</f>
        <v>0.168794411781642</v>
      </c>
      <c r="M1543" s="21" t="n">
        <f aca="false">Assumptions!$D$14*(1+E1543)^1*L1543-Assumptions!$D$14*(1+E1543)^0*E1543*Assumptions!$D$16</f>
        <v>26.452404351845</v>
      </c>
      <c r="N1543" s="21" t="n">
        <f aca="false">Assumptions!$D$14*(1+E1543)^2*L1543-Assumptions!$D$14*(1+E1543)^1*E1543*Assumptions!$D$16</f>
        <v>29.0512410335567</v>
      </c>
      <c r="O1543" s="21" t="n">
        <f aca="false">Assumptions!$D$14*(1+E1543)^3*L1543-Assumptions!$D$14*(1+E1543)^2*E1543*Assumptions!$D$16</f>
        <v>31.9054024112157</v>
      </c>
      <c r="P1543" s="21" t="n">
        <f aca="false">Assumptions!$D$14*(1+E1543)^4*L1543-Assumptions!$D$14*(1+E1543)^3*E1543*Assumptions!$D$16</f>
        <v>35.0399730547064</v>
      </c>
      <c r="Q1543" s="21" t="n">
        <f aca="false">Assumptions!$D$14*(1+E1543)^5*L1543-Assumptions!$D$14*(1+E1543)^4*E1543*Assumptions!$D$16</f>
        <v>38.4825019866524</v>
      </c>
      <c r="R1543" s="21" t="n">
        <f aca="false">M1543/(1+K1543)+N1543/(1+K1543)^2+O1543/(1+K1543)^3+P1543/(1+K1543)^4+Q1543/(1+K1543)^5</f>
        <v>126.853875490996</v>
      </c>
      <c r="S1543" s="21" t="n">
        <f aca="false">Q1543*(1+I1543)/(K1543-I1543)</f>
        <v>630.077183855173</v>
      </c>
      <c r="T1543" s="21" t="n">
        <f aca="false">R1543+S1543/(1+K1543)^5</f>
        <v>556.682081334915</v>
      </c>
      <c r="U1543" s="8" t="n">
        <f aca="false">(T1543-Assumptions!$D$17)/Assumptions!$D$18</f>
        <v>14.8672832533966</v>
      </c>
    </row>
    <row r="1544" customFormat="false" ht="15" hidden="false" customHeight="false" outlineLevel="0" collapsed="false">
      <c r="B1544" s="2" t="n">
        <v>1539</v>
      </c>
      <c r="C1544" s="27" t="n">
        <f aca="false">NORMSDIST('Random Draws'!C1544)</f>
        <v>0.0176430799457515</v>
      </c>
      <c r="D1544" s="27" t="n">
        <f aca="false">NORMSDIST(Assumptions!$D$22*'Random Draws'!C1544+SQRT(1-Assumptions!$D$22^2)*'Random Draws'!D1544)</f>
        <v>0.0151085221481026</v>
      </c>
      <c r="E1544" s="19" t="n">
        <f aca="false">IF(C1544&lt;(Assumptions!$E$6-Assumptions!$D$6)/(Assumptions!$F$6-Assumptions!$D$6),Assumptions!$D$6+SQRT(C1544*(Assumptions!$F$6-Assumptions!$D$6)*(Assumptions!$E$6-Assumptions!$D$6)),Assumptions!$F$6-SQRT((1-C1544)*(Assumptions!$F$6-Assumptions!$D$6)*(Assumptions!$F$6-Assumptions!$E$6)))</f>
        <v>0.0493923053468655</v>
      </c>
      <c r="F1544" s="19" t="n">
        <f aca="false">IF(D1544&lt;(Assumptions!$E$7-Assumptions!$D$7)/(Assumptions!$F$7-Assumptions!$D$7),Assumptions!$D$7+SQRT(D1544*(Assumptions!$F$7-Assumptions!$D$7)*(Assumptions!$E$7-Assumptions!$D$7)),Assumptions!$F$7-SQRT((1-D1544)*(Assumptions!$F$7-Assumptions!$D$7)*(Assumptions!$F$7-Assumptions!$E$7)))</f>
        <v>0.369521088849949</v>
      </c>
      <c r="G1544" s="19" t="n">
        <f aca="false">MIN(Assumptions!$D$24,MAX(Assumptions!$D$23,Assumptions!$D$8+Assumptions!$E$8*'Random Draws'!E1544))</f>
        <v>0.104497854120118</v>
      </c>
      <c r="H1544" s="19" t="n">
        <f aca="false">IF('Random Draws'!F1544&lt;(Assumptions!$E$9-Assumptions!$D$9)/(Assumptions!$F$9-Assumptions!$D$9),Assumptions!$D$9+SQRT('Random Draws'!F1544*(Assumptions!$F$9-Assumptions!$D$9)*(Assumptions!$E$9-Assumptions!$D$9)),Assumptions!$F$9-SQRT((1-'Random Draws'!F1544)*(Assumptions!$F$9-Assumptions!$D$9)*(Assumptions!$F$9-Assumptions!$E$9)))</f>
        <v>0.30449180143268</v>
      </c>
      <c r="I1544" s="19" t="n">
        <f aca="false">IF('Random Draws'!G1544&lt;(Assumptions!$E$10-Assumptions!$D$10)/(Assumptions!$F$10-Assumptions!$D$10),Assumptions!$D$10+SQRT('Random Draws'!G1544*(Assumptions!$F$10-Assumptions!$D$10)*(Assumptions!$E$10-Assumptions!$D$10)),Assumptions!$F$10-SQRT((1-'Random Draws'!G1544)*(Assumptions!$F$10-Assumptions!$D$10)*(Assumptions!$F$10-Assumptions!$E$10)))</f>
        <v>0.0220009416357264</v>
      </c>
      <c r="J1544" s="19" t="n">
        <f aca="false">IF('Random Draws'!H1544&lt;(Assumptions!$E$11-Assumptions!$D$11)/(Assumptions!$F$11-Assumptions!$D$11),Assumptions!$D$11+SQRT('Random Draws'!H1544*(Assumptions!$F$11-Assumptions!$D$11)*(Assumptions!$E$11-Assumptions!$D$11)),Assumptions!$F$11-SQRT((1-'Random Draws'!H1544)*(Assumptions!$F$11-Assumptions!$D$11)*(Assumptions!$F$11-Assumptions!$E$11)))</f>
        <v>0.163369145834219</v>
      </c>
      <c r="K1544" s="19" t="n">
        <f aca="false">MAX(G1544,I1544+Assumptions!$D$21)</f>
        <v>0.104497854120118</v>
      </c>
      <c r="L1544" s="28" t="n">
        <f aca="false">(F1544-Assumptions!$D$15)*(1-H1544)+Assumptions!$D$15-J1544</f>
        <v>0.133219735190692</v>
      </c>
      <c r="M1544" s="21" t="n">
        <f aca="false">Assumptions!$D$14*(1+E1544)^1*L1544-Assumptions!$D$14*(1+E1544)^0*E1544*Assumptions!$D$16</f>
        <v>20.0561094010127</v>
      </c>
      <c r="N1544" s="21" t="n">
        <f aca="false">Assumptions!$D$14*(1+E1544)^2*L1544-Assumptions!$D$14*(1+E1544)^1*E1544*Assumptions!$D$16</f>
        <v>21.0467268806177</v>
      </c>
      <c r="O1544" s="21" t="n">
        <f aca="false">Assumptions!$D$14*(1+E1544)^3*L1544-Assumptions!$D$14*(1+E1544)^2*E1544*Assumptions!$D$16</f>
        <v>22.0862732412572</v>
      </c>
      <c r="P1544" s="21" t="n">
        <f aca="false">Assumptions!$D$14*(1+E1544)^4*L1544-Assumptions!$D$14*(1+E1544)^3*E1544*Assumptions!$D$16</f>
        <v>23.1771651931637</v>
      </c>
      <c r="Q1544" s="21" t="n">
        <f aca="false">Assumptions!$D$14*(1+E1544)^5*L1544-Assumptions!$D$14*(1+E1544)^4*E1544*Assumptions!$D$16</f>
        <v>24.3219388134592</v>
      </c>
      <c r="R1544" s="21" t="n">
        <f aca="false">M1544/(1+K1544)+N1544/(1+K1544)^2+O1544/(1+K1544)^3+P1544/(1+K1544)^4+Q1544/(1+K1544)^5</f>
        <v>82.174058899485</v>
      </c>
      <c r="S1544" s="21" t="n">
        <f aca="false">Q1544*(1+I1544)/(K1544-I1544)</f>
        <v>301.30878382224</v>
      </c>
      <c r="T1544" s="21" t="n">
        <f aca="false">R1544+S1544/(1+K1544)^5</f>
        <v>265.484587737881</v>
      </c>
      <c r="U1544" s="8" t="n">
        <f aca="false">(T1544-Assumptions!$D$17)/Assumptions!$D$18</f>
        <v>3.21938350951522</v>
      </c>
    </row>
    <row r="1545" customFormat="false" ht="15" hidden="false" customHeight="false" outlineLevel="0" collapsed="false">
      <c r="B1545" s="2" t="n">
        <v>1540</v>
      </c>
      <c r="C1545" s="27" t="n">
        <f aca="false">NORMSDIST('Random Draws'!C1545)</f>
        <v>0.442330866689351</v>
      </c>
      <c r="D1545" s="27" t="n">
        <f aca="false">NORMSDIST(Assumptions!$D$22*'Random Draws'!C1545+SQRT(1-Assumptions!$D$22^2)*'Random Draws'!D1545)</f>
        <v>0.77221939504215</v>
      </c>
      <c r="E1545" s="19" t="n">
        <f aca="false">IF(C1545&lt;(Assumptions!$E$6-Assumptions!$D$6)/(Assumptions!$F$6-Assumptions!$D$6),Assumptions!$D$6+SQRT(C1545*(Assumptions!$F$6-Assumptions!$D$6)*(Assumptions!$E$6-Assumptions!$D$6)),Assumptions!$F$6-SQRT((1-C1545)*(Assumptions!$F$6-Assumptions!$D$6)*(Assumptions!$F$6-Assumptions!$E$6)))</f>
        <v>0.0870282291123826</v>
      </c>
      <c r="F1545" s="19" t="n">
        <f aca="false">IF(D1545&lt;(Assumptions!$E$7-Assumptions!$D$7)/(Assumptions!$F$7-Assumptions!$D$7),Assumptions!$D$7+SQRT(D1545*(Assumptions!$F$7-Assumptions!$D$7)*(Assumptions!$E$7-Assumptions!$D$7)),Assumptions!$F$7-SQRT((1-D1545)*(Assumptions!$F$7-Assumptions!$D$7)*(Assumptions!$F$7-Assumptions!$E$7)))</f>
        <v>0.429815195547571</v>
      </c>
      <c r="G1545" s="19" t="n">
        <f aca="false">MIN(Assumptions!$D$24,MAX(Assumptions!$D$23,Assumptions!$D$8+Assumptions!$E$8*'Random Draws'!E1545))</f>
        <v>0.090746728775227</v>
      </c>
      <c r="H1545" s="19" t="n">
        <f aca="false">IF('Random Draws'!F1545&lt;(Assumptions!$E$9-Assumptions!$D$9)/(Assumptions!$F$9-Assumptions!$D$9),Assumptions!$D$9+SQRT('Random Draws'!F1545*(Assumptions!$F$9-Assumptions!$D$9)*(Assumptions!$E$9-Assumptions!$D$9)),Assumptions!$F$9-SQRT((1-'Random Draws'!F1545)*(Assumptions!$F$9-Assumptions!$D$9)*(Assumptions!$F$9-Assumptions!$E$9)))</f>
        <v>0.265727617199695</v>
      </c>
      <c r="I1545" s="19" t="n">
        <f aca="false">IF('Random Draws'!G1545&lt;(Assumptions!$E$10-Assumptions!$D$10)/(Assumptions!$F$10-Assumptions!$D$10),Assumptions!$D$10+SQRT('Random Draws'!G1545*(Assumptions!$F$10-Assumptions!$D$10)*(Assumptions!$E$10-Assumptions!$D$10)),Assumptions!$F$10-SQRT((1-'Random Draws'!G1545)*(Assumptions!$F$10-Assumptions!$D$10)*(Assumptions!$F$10-Assumptions!$E$10)))</f>
        <v>0.0180733026963304</v>
      </c>
      <c r="J1545" s="19" t="n">
        <f aca="false">IF('Random Draws'!H1545&lt;(Assumptions!$E$11-Assumptions!$D$11)/(Assumptions!$F$11-Assumptions!$D$11),Assumptions!$D$11+SQRT('Random Draws'!H1545*(Assumptions!$F$11-Assumptions!$D$11)*(Assumptions!$E$11-Assumptions!$D$11)),Assumptions!$F$11-SQRT((1-'Random Draws'!H1545)*(Assumptions!$F$11-Assumptions!$D$11)*(Assumptions!$F$11-Assumptions!$E$11)))</f>
        <v>0.165173516165251</v>
      </c>
      <c r="K1545" s="19" t="n">
        <f aca="false">MAX(G1545,I1545+Assumptions!$D$21)</f>
        <v>0.090746728775227</v>
      </c>
      <c r="L1545" s="28" t="n">
        <f aca="false">(F1545-Assumptions!$D$15)*(1-H1545)+Assumptions!$D$15-J1545</f>
        <v>0.184972501869203</v>
      </c>
      <c r="M1545" s="21" t="n">
        <f aca="false">Assumptions!$D$14*(1+E1545)^1*L1545-Assumptions!$D$14*(1+E1545)^0*E1545*Assumptions!$D$16</f>
        <v>28.7766252188593</v>
      </c>
      <c r="N1545" s="21" t="n">
        <f aca="false">Assumptions!$D$14*(1+E1545)^2*L1545-Assumptions!$D$14*(1+E1545)^1*E1545*Assumptions!$D$16</f>
        <v>31.2810039514874</v>
      </c>
      <c r="O1545" s="21" t="n">
        <f aca="false">Assumptions!$D$14*(1+E1545)^3*L1545-Assumptions!$D$14*(1+E1545)^2*E1545*Assumptions!$D$16</f>
        <v>34.0033343302428</v>
      </c>
      <c r="P1545" s="21" t="n">
        <f aca="false">Assumptions!$D$14*(1+E1545)^4*L1545-Assumptions!$D$14*(1+E1545)^3*E1545*Assumptions!$D$16</f>
        <v>36.9625843009201</v>
      </c>
      <c r="Q1545" s="21" t="n">
        <f aca="false">Assumptions!$D$14*(1+E1545)^5*L1545-Assumptions!$D$14*(1+E1545)^4*E1545*Assumptions!$D$16</f>
        <v>40.1793725560463</v>
      </c>
      <c r="R1545" s="21" t="n">
        <f aca="false">M1545/(1+K1545)+N1545/(1+K1545)^2+O1545/(1+K1545)^3+P1545/(1+K1545)^4+Q1545/(1+K1545)^5</f>
        <v>131.016145120951</v>
      </c>
      <c r="S1545" s="21" t="n">
        <f aca="false">Q1545*(1+I1545)/(K1545-I1545)</f>
        <v>562.868007268461</v>
      </c>
      <c r="T1545" s="21" t="n">
        <f aca="false">R1545+S1545/(1+K1545)^5</f>
        <v>495.591215819086</v>
      </c>
      <c r="U1545" s="8" t="n">
        <f aca="false">(T1545-Assumptions!$D$17)/Assumptions!$D$18</f>
        <v>12.4236486327634</v>
      </c>
    </row>
    <row r="1546" customFormat="false" ht="15" hidden="false" customHeight="false" outlineLevel="0" collapsed="false">
      <c r="B1546" s="2" t="n">
        <v>1541</v>
      </c>
      <c r="C1546" s="27" t="n">
        <f aca="false">NORMSDIST('Random Draws'!C1546)</f>
        <v>0.865288058694262</v>
      </c>
      <c r="D1546" s="27" t="n">
        <f aca="false">NORMSDIST(Assumptions!$D$22*'Random Draws'!C1546+SQRT(1-Assumptions!$D$22^2)*'Random Draws'!D1546)</f>
        <v>0.644029329892597</v>
      </c>
      <c r="E1546" s="19" t="n">
        <f aca="false">IF(C1546&lt;(Assumptions!$E$6-Assumptions!$D$6)/(Assumptions!$F$6-Assumptions!$D$6),Assumptions!$D$6+SQRT(C1546*(Assumptions!$F$6-Assumptions!$D$6)*(Assumptions!$E$6-Assumptions!$D$6)),Assumptions!$F$6-SQRT((1-C1546)*(Assumptions!$F$6-Assumptions!$D$6)*(Assumptions!$F$6-Assumptions!$E$6)))</f>
        <v>0.114046971149234</v>
      </c>
      <c r="F1546" s="19" t="n">
        <f aca="false">IF(D1546&lt;(Assumptions!$E$7-Assumptions!$D$7)/(Assumptions!$F$7-Assumptions!$D$7),Assumptions!$D$7+SQRT(D1546*(Assumptions!$F$7-Assumptions!$D$7)*(Assumptions!$E$7-Assumptions!$D$7)),Assumptions!$F$7-SQRT((1-D1546)*(Assumptions!$F$7-Assumptions!$D$7)*(Assumptions!$F$7-Assumptions!$E$7)))</f>
        <v>0.422265629984991</v>
      </c>
      <c r="G1546" s="19" t="n">
        <f aca="false">MIN(Assumptions!$D$24,MAX(Assumptions!$D$23,Assumptions!$D$8+Assumptions!$E$8*'Random Draws'!E1546))</f>
        <v>0.081998139123381</v>
      </c>
      <c r="H1546" s="19" t="n">
        <f aca="false">IF('Random Draws'!F1546&lt;(Assumptions!$E$9-Assumptions!$D$9)/(Assumptions!$F$9-Assumptions!$D$9),Assumptions!$D$9+SQRT('Random Draws'!F1546*(Assumptions!$F$9-Assumptions!$D$9)*(Assumptions!$E$9-Assumptions!$D$9)),Assumptions!$F$9-SQRT((1-'Random Draws'!F1546)*(Assumptions!$F$9-Assumptions!$D$9)*(Assumptions!$F$9-Assumptions!$E$9)))</f>
        <v>0.247209976739671</v>
      </c>
      <c r="I1546" s="19" t="n">
        <f aca="false">IF('Random Draws'!G1546&lt;(Assumptions!$E$10-Assumptions!$D$10)/(Assumptions!$F$10-Assumptions!$D$10),Assumptions!$D$10+SQRT('Random Draws'!G1546*(Assumptions!$F$10-Assumptions!$D$10)*(Assumptions!$E$10-Assumptions!$D$10)),Assumptions!$F$10-SQRT((1-'Random Draws'!G1546)*(Assumptions!$F$10-Assumptions!$D$10)*(Assumptions!$F$10-Assumptions!$E$10)))</f>
        <v>0.014160529777985</v>
      </c>
      <c r="J1546" s="19" t="n">
        <f aca="false">IF('Random Draws'!H1546&lt;(Assumptions!$E$11-Assumptions!$D$11)/(Assumptions!$F$11-Assumptions!$D$11),Assumptions!$D$11+SQRT('Random Draws'!H1546*(Assumptions!$F$11-Assumptions!$D$11)*(Assumptions!$E$11-Assumptions!$D$11)),Assumptions!$F$11-SQRT((1-'Random Draws'!H1546)*(Assumptions!$F$11-Assumptions!$D$11)*(Assumptions!$F$11-Assumptions!$E$11)))</f>
        <v>0.207365976057408</v>
      </c>
      <c r="K1546" s="19" t="n">
        <f aca="false">MAX(G1546,I1546+Assumptions!$D$21)</f>
        <v>0.081998139123381</v>
      </c>
      <c r="L1546" s="28" t="n">
        <f aca="false">(F1546-Assumptions!$D$15)*(1-H1546)+Assumptions!$D$15-J1546</f>
        <v>0.142648674337188</v>
      </c>
      <c r="M1546" s="21" t="n">
        <f aca="false">Assumptions!$D$14*(1+E1546)^1*L1546-Assumptions!$D$14*(1+E1546)^0*E1546*Assumptions!$D$16</f>
        <v>22.5469075951516</v>
      </c>
      <c r="N1546" s="21" t="n">
        <f aca="false">Assumptions!$D$14*(1+E1546)^2*L1546-Assumptions!$D$14*(1+E1546)^1*E1546*Assumptions!$D$16</f>
        <v>25.1183141151603</v>
      </c>
      <c r="O1546" s="21" t="n">
        <f aca="false">Assumptions!$D$14*(1+E1546)^3*L1546-Assumptions!$D$14*(1+E1546)^2*E1546*Assumptions!$D$16</f>
        <v>27.9829817603694</v>
      </c>
      <c r="P1546" s="21" t="n">
        <f aca="false">Assumptions!$D$14*(1+E1546)^4*L1546-Assumptions!$D$14*(1+E1546)^3*E1546*Assumptions!$D$16</f>
        <v>31.1743560738638</v>
      </c>
      <c r="Q1546" s="21" t="n">
        <f aca="false">Assumptions!$D$14*(1+E1546)^5*L1546-Assumptions!$D$14*(1+E1546)^4*E1546*Assumptions!$D$16</f>
        <v>34.7296969616156</v>
      </c>
      <c r="R1546" s="21" t="n">
        <f aca="false">M1546/(1+K1546)+N1546/(1+K1546)^2+O1546/(1+K1546)^3+P1546/(1+K1546)^4+Q1546/(1+K1546)^5</f>
        <v>110.548899403478</v>
      </c>
      <c r="S1546" s="21" t="n">
        <f aca="false">Q1546*(1+I1546)/(K1546-I1546)</f>
        <v>519.202964395316</v>
      </c>
      <c r="T1546" s="21" t="n">
        <f aca="false">R1546+S1546/(1+K1546)^5</f>
        <v>460.658962853335</v>
      </c>
      <c r="U1546" s="8" t="n">
        <f aca="false">(T1546-Assumptions!$D$17)/Assumptions!$D$18</f>
        <v>11.0263585141334</v>
      </c>
    </row>
    <row r="1547" customFormat="false" ht="15" hidden="false" customHeight="false" outlineLevel="0" collapsed="false">
      <c r="B1547" s="2" t="n">
        <v>1542</v>
      </c>
      <c r="C1547" s="27" t="n">
        <f aca="false">NORMSDIST('Random Draws'!C1547)</f>
        <v>0.234732994002324</v>
      </c>
      <c r="D1547" s="27" t="n">
        <f aca="false">NORMSDIST(Assumptions!$D$22*'Random Draws'!C1547+SQRT(1-Assumptions!$D$22^2)*'Random Draws'!D1547)</f>
        <v>0.047500968524565</v>
      </c>
      <c r="E1547" s="19" t="n">
        <f aca="false">IF(C1547&lt;(Assumptions!$E$6-Assumptions!$D$6)/(Assumptions!$F$6-Assumptions!$D$6),Assumptions!$D$6+SQRT(C1547*(Assumptions!$F$6-Assumptions!$D$6)*(Assumptions!$E$6-Assumptions!$D$6)),Assumptions!$F$6-SQRT((1-C1547)*(Assumptions!$F$6-Assumptions!$D$6)*(Assumptions!$F$6-Assumptions!$E$6)))</f>
        <v>0.0742587940536677</v>
      </c>
      <c r="F1547" s="19" t="n">
        <f aca="false">IF(D1547&lt;(Assumptions!$E$7-Assumptions!$D$7)/(Assumptions!$F$7-Assumptions!$D$7),Assumptions!$D$7+SQRT(D1547*(Assumptions!$F$7-Assumptions!$D$7)*(Assumptions!$E$7-Assumptions!$D$7)),Assumptions!$F$7-SQRT((1-D1547)*(Assumptions!$F$7-Assumptions!$D$7)*(Assumptions!$F$7-Assumptions!$E$7)))</f>
        <v>0.376882115126589</v>
      </c>
      <c r="G1547" s="19" t="n">
        <f aca="false">MIN(Assumptions!$D$24,MAX(Assumptions!$D$23,Assumptions!$D$8+Assumptions!$E$8*'Random Draws'!E1547))</f>
        <v>0.068405222532996</v>
      </c>
      <c r="H1547" s="19" t="n">
        <f aca="false">IF('Random Draws'!F1547&lt;(Assumptions!$E$9-Assumptions!$D$9)/(Assumptions!$F$9-Assumptions!$D$9),Assumptions!$D$9+SQRT('Random Draws'!F1547*(Assumptions!$F$9-Assumptions!$D$9)*(Assumptions!$E$9-Assumptions!$D$9)),Assumptions!$F$9-SQRT((1-'Random Draws'!F1547)*(Assumptions!$F$9-Assumptions!$D$9)*(Assumptions!$F$9-Assumptions!$E$9)))</f>
        <v>0.3266272267779</v>
      </c>
      <c r="I1547" s="19" t="n">
        <f aca="false">IF('Random Draws'!G1547&lt;(Assumptions!$E$10-Assumptions!$D$10)/(Assumptions!$F$10-Assumptions!$D$10),Assumptions!$D$10+SQRT('Random Draws'!G1547*(Assumptions!$F$10-Assumptions!$D$10)*(Assumptions!$E$10-Assumptions!$D$10)),Assumptions!$F$10-SQRT((1-'Random Draws'!G1547)*(Assumptions!$F$10-Assumptions!$D$10)*(Assumptions!$F$10-Assumptions!$E$10)))</f>
        <v>0.0194204197983861</v>
      </c>
      <c r="J1547" s="19" t="n">
        <f aca="false">IF('Random Draws'!H1547&lt;(Assumptions!$E$11-Assumptions!$D$11)/(Assumptions!$F$11-Assumptions!$D$11),Assumptions!$D$11+SQRT('Random Draws'!H1547*(Assumptions!$F$11-Assumptions!$D$11)*(Assumptions!$E$11-Assumptions!$D$11)),Assumptions!$F$11-SQRT((1-'Random Draws'!H1547)*(Assumptions!$F$11-Assumptions!$D$11)*(Assumptions!$F$11-Assumptions!$E$11)))</f>
        <v>0.175677541488158</v>
      </c>
      <c r="K1547" s="19" t="n">
        <f aca="false">MAX(G1547,I1547+Assumptions!$D$21)</f>
        <v>0.068405222532996</v>
      </c>
      <c r="L1547" s="28" t="n">
        <f aca="false">(F1547-Assumptions!$D$15)*(1-H1547)+Assumptions!$D$15-J1547</f>
        <v>0.120566153033571</v>
      </c>
      <c r="M1547" s="21" t="n">
        <f aca="false">Assumptions!$D$14*(1+E1547)^1*L1547-Assumptions!$D$14*(1+E1547)^0*E1547*Assumptions!$D$16</f>
        <v>18.457265519289</v>
      </c>
      <c r="N1547" s="21" t="n">
        <f aca="false">Assumptions!$D$14*(1+E1547)^2*L1547-Assumptions!$D$14*(1+E1547)^1*E1547*Assumptions!$D$16</f>
        <v>19.8278797982797</v>
      </c>
      <c r="O1547" s="21" t="n">
        <f aca="false">Assumptions!$D$14*(1+E1547)^3*L1547-Assumptions!$D$14*(1+E1547)^2*E1547*Assumptions!$D$16</f>
        <v>21.3002742407411</v>
      </c>
      <c r="P1547" s="21" t="n">
        <f aca="false">Assumptions!$D$14*(1+E1547)^4*L1547-Assumptions!$D$14*(1+E1547)^3*E1547*Assumptions!$D$16</f>
        <v>22.8820069188709</v>
      </c>
      <c r="Q1547" s="21" t="n">
        <f aca="false">Assumptions!$D$14*(1+E1547)^5*L1547-Assumptions!$D$14*(1+E1547)^4*E1547*Assumptions!$D$16</f>
        <v>24.5811971581939</v>
      </c>
      <c r="R1547" s="21" t="n">
        <f aca="false">M1547/(1+K1547)+N1547/(1+K1547)^2+O1547/(1+K1547)^3+P1547/(1+K1547)^4+Q1547/(1+K1547)^5</f>
        <v>87.3293359340389</v>
      </c>
      <c r="S1547" s="21" t="n">
        <f aca="false">Q1547*(1+I1547)/(K1547-I1547)</f>
        <v>511.558134916158</v>
      </c>
      <c r="T1547" s="21" t="n">
        <f aca="false">R1547+S1547/(1+K1547)^5</f>
        <v>454.793493170802</v>
      </c>
      <c r="U1547" s="8" t="n">
        <f aca="false">(T1547-Assumptions!$D$17)/Assumptions!$D$18</f>
        <v>10.7917397268321</v>
      </c>
    </row>
    <row r="1548" customFormat="false" ht="15" hidden="false" customHeight="false" outlineLevel="0" collapsed="false">
      <c r="B1548" s="2" t="n">
        <v>1543</v>
      </c>
      <c r="C1548" s="27" t="n">
        <f aca="false">NORMSDIST('Random Draws'!C1548)</f>
        <v>0.429840086046765</v>
      </c>
      <c r="D1548" s="27" t="n">
        <f aca="false">NORMSDIST(Assumptions!$D$22*'Random Draws'!C1548+SQRT(1-Assumptions!$D$22^2)*'Random Draws'!D1548)</f>
        <v>0.416053933536582</v>
      </c>
      <c r="E1548" s="19" t="n">
        <f aca="false">IF(C1548&lt;(Assumptions!$E$6-Assumptions!$D$6)/(Assumptions!$F$6-Assumptions!$D$6),Assumptions!$D$6+SQRT(C1548*(Assumptions!$F$6-Assumptions!$D$6)*(Assumptions!$E$6-Assumptions!$D$6)),Assumptions!$F$6-SQRT((1-C1548)*(Assumptions!$F$6-Assumptions!$D$6)*(Assumptions!$F$6-Assumptions!$E$6)))</f>
        <v>0.0863594696931903</v>
      </c>
      <c r="F1548" s="19" t="n">
        <f aca="false">IF(D1548&lt;(Assumptions!$E$7-Assumptions!$D$7)/(Assumptions!$F$7-Assumptions!$D$7),Assumptions!$D$7+SQRT(D1548*(Assumptions!$F$7-Assumptions!$D$7)*(Assumptions!$E$7-Assumptions!$D$7)),Assumptions!$F$7-SQRT((1-D1548)*(Assumptions!$F$7-Assumptions!$D$7)*(Assumptions!$F$7-Assumptions!$E$7)))</f>
        <v>0.40996322248634</v>
      </c>
      <c r="G1548" s="19" t="n">
        <f aca="false">MIN(Assumptions!$D$24,MAX(Assumptions!$D$23,Assumptions!$D$8+Assumptions!$E$8*'Random Draws'!E1548))</f>
        <v>0.086689386321722</v>
      </c>
      <c r="H1548" s="19" t="n">
        <f aca="false">IF('Random Draws'!F1548&lt;(Assumptions!$E$9-Assumptions!$D$9)/(Assumptions!$F$9-Assumptions!$D$9),Assumptions!$D$9+SQRT('Random Draws'!F1548*(Assumptions!$F$9-Assumptions!$D$9)*(Assumptions!$E$9-Assumptions!$D$9)),Assumptions!$F$9-SQRT((1-'Random Draws'!F1548)*(Assumptions!$F$9-Assumptions!$D$9)*(Assumptions!$F$9-Assumptions!$E$9)))</f>
        <v>0.296049414477656</v>
      </c>
      <c r="I1548" s="19" t="n">
        <f aca="false">IF('Random Draws'!G1548&lt;(Assumptions!$E$10-Assumptions!$D$10)/(Assumptions!$F$10-Assumptions!$D$10),Assumptions!$D$10+SQRT('Random Draws'!G1548*(Assumptions!$F$10-Assumptions!$D$10)*(Assumptions!$E$10-Assumptions!$D$10)),Assumptions!$F$10-SQRT((1-'Random Draws'!G1548)*(Assumptions!$F$10-Assumptions!$D$10)*(Assumptions!$F$10-Assumptions!$E$10)))</f>
        <v>0.019161601886795</v>
      </c>
      <c r="J1548" s="19" t="n">
        <f aca="false">IF('Random Draws'!H1548&lt;(Assumptions!$E$11-Assumptions!$D$11)/(Assumptions!$F$11-Assumptions!$D$11),Assumptions!$D$11+SQRT('Random Draws'!H1548*(Assumptions!$F$11-Assumptions!$D$11)*(Assumptions!$E$11-Assumptions!$D$11)),Assumptions!$F$11-SQRT((1-'Random Draws'!H1548)*(Assumptions!$F$11-Assumptions!$D$11)*(Assumptions!$F$11-Assumptions!$E$11)))</f>
        <v>0.184350900608823</v>
      </c>
      <c r="K1548" s="19" t="n">
        <f aca="false">MAX(G1548,I1548+Assumptions!$D$21)</f>
        <v>0.086689386321722</v>
      </c>
      <c r="L1548" s="28" t="n">
        <f aca="false">(F1548-Assumptions!$D$15)*(1-H1548)+Assumptions!$D$15-J1548</f>
        <v>0.142729373785158</v>
      </c>
      <c r="M1548" s="21" t="n">
        <f aca="false">Assumptions!$D$14*(1+E1548)^1*L1548-Assumptions!$D$14*(1+E1548)^0*E1548*Assumptions!$D$16</f>
        <v>22.107370294993</v>
      </c>
      <c r="N1548" s="21" t="n">
        <f aca="false">Assumptions!$D$14*(1+E1548)^2*L1548-Assumptions!$D$14*(1+E1548)^1*E1548*Assumptions!$D$16</f>
        <v>24.0165510699796</v>
      </c>
      <c r="O1548" s="21" t="n">
        <f aca="false">Assumptions!$D$14*(1+E1548)^3*L1548-Assumptions!$D$14*(1+E1548)^2*E1548*Assumptions!$D$16</f>
        <v>26.0906076842425</v>
      </c>
      <c r="P1548" s="21" t="n">
        <f aca="false">Assumptions!$D$14*(1+E1548)^4*L1548-Assumptions!$D$14*(1+E1548)^3*E1548*Assumptions!$D$16</f>
        <v>28.3437787278267</v>
      </c>
      <c r="Q1548" s="21" t="n">
        <f aca="false">Assumptions!$D$14*(1+E1548)^5*L1548-Assumptions!$D$14*(1+E1548)^4*E1548*Assumptions!$D$16</f>
        <v>30.7915324278629</v>
      </c>
      <c r="R1548" s="21" t="n">
        <f aca="false">M1548/(1+K1548)+N1548/(1+K1548)^2+O1548/(1+K1548)^3+P1548/(1+K1548)^4+Q1548/(1+K1548)^5</f>
        <v>101.657157716382</v>
      </c>
      <c r="S1548" s="21" t="n">
        <f aca="false">Q1548*(1+I1548)/(K1548-I1548)</f>
        <v>464.720526170538</v>
      </c>
      <c r="T1548" s="21" t="n">
        <f aca="false">R1548+S1548/(1+K1548)^5</f>
        <v>408.322522214785</v>
      </c>
      <c r="U1548" s="8" t="n">
        <f aca="false">(T1548-Assumptions!$D$17)/Assumptions!$D$18</f>
        <v>8.93290088859139</v>
      </c>
    </row>
    <row r="1549" customFormat="false" ht="15" hidden="false" customHeight="false" outlineLevel="0" collapsed="false">
      <c r="B1549" s="2" t="n">
        <v>1544</v>
      </c>
      <c r="C1549" s="27" t="n">
        <f aca="false">NORMSDIST('Random Draws'!C1549)</f>
        <v>0.929848169972418</v>
      </c>
      <c r="D1549" s="27" t="n">
        <f aca="false">NORMSDIST(Assumptions!$D$22*'Random Draws'!C1549+SQRT(1-Assumptions!$D$22^2)*'Random Draws'!D1549)</f>
        <v>0.795079821490826</v>
      </c>
      <c r="E1549" s="19" t="n">
        <f aca="false">IF(C1549&lt;(Assumptions!$E$6-Assumptions!$D$6)/(Assumptions!$F$6-Assumptions!$D$6),Assumptions!$D$6+SQRT(C1549*(Assumptions!$F$6-Assumptions!$D$6)*(Assumptions!$E$6-Assumptions!$D$6)),Assumptions!$F$6-SQRT((1-C1549)*(Assumptions!$F$6-Assumptions!$D$6)*(Assumptions!$F$6-Assumptions!$E$6)))</f>
        <v>0.121271434915138</v>
      </c>
      <c r="F1549" s="19" t="n">
        <f aca="false">IF(D1549&lt;(Assumptions!$E$7-Assumptions!$D$7)/(Assumptions!$F$7-Assumptions!$D$7),Assumptions!$D$7+SQRT(D1549*(Assumptions!$F$7-Assumptions!$D$7)*(Assumptions!$E$7-Assumptions!$D$7)),Assumptions!$F$7-SQRT((1-D1549)*(Assumptions!$F$7-Assumptions!$D$7)*(Assumptions!$F$7-Assumptions!$E$7)))</f>
        <v>0.431369933390984</v>
      </c>
      <c r="G1549" s="19" t="n">
        <f aca="false">MIN(Assumptions!$D$24,MAX(Assumptions!$D$23,Assumptions!$D$8+Assumptions!$E$8*'Random Draws'!E1549))</f>
        <v>0.08224429603525</v>
      </c>
      <c r="H1549" s="19" t="n">
        <f aca="false">IF('Random Draws'!F1549&lt;(Assumptions!$E$9-Assumptions!$D$9)/(Assumptions!$F$9-Assumptions!$D$9),Assumptions!$D$9+SQRT('Random Draws'!F1549*(Assumptions!$F$9-Assumptions!$D$9)*(Assumptions!$E$9-Assumptions!$D$9)),Assumptions!$F$9-SQRT((1-'Random Draws'!F1549)*(Assumptions!$F$9-Assumptions!$D$9)*(Assumptions!$F$9-Assumptions!$E$9)))</f>
        <v>0.273105100971564</v>
      </c>
      <c r="I1549" s="19" t="n">
        <f aca="false">IF('Random Draws'!G1549&lt;(Assumptions!$E$10-Assumptions!$D$10)/(Assumptions!$F$10-Assumptions!$D$10),Assumptions!$D$10+SQRT('Random Draws'!G1549*(Assumptions!$F$10-Assumptions!$D$10)*(Assumptions!$E$10-Assumptions!$D$10)),Assumptions!$F$10-SQRT((1-'Random Draws'!G1549)*(Assumptions!$F$10-Assumptions!$D$10)*(Assumptions!$F$10-Assumptions!$E$10)))</f>
        <v>0.0261859873063113</v>
      </c>
      <c r="J1549" s="19" t="n">
        <f aca="false">IF('Random Draws'!H1549&lt;(Assumptions!$E$11-Assumptions!$D$11)/(Assumptions!$F$11-Assumptions!$D$11),Assumptions!$D$11+SQRT('Random Draws'!H1549*(Assumptions!$F$11-Assumptions!$D$11)*(Assumptions!$E$11-Assumptions!$D$11)),Assumptions!$F$11-SQRT((1-'Random Draws'!H1549)*(Assumptions!$F$11-Assumptions!$D$11)*(Assumptions!$F$11-Assumptions!$E$11)))</f>
        <v>0.170304563121329</v>
      </c>
      <c r="K1549" s="19" t="n">
        <f aca="false">MAX(G1549,I1549+Assumptions!$D$21)</f>
        <v>0.08224429603525</v>
      </c>
      <c r="L1549" s="28" t="n">
        <f aca="false">(F1549-Assumptions!$D$15)*(1-H1549)+Assumptions!$D$15-J1549</f>
        <v>0.178759704181117</v>
      </c>
      <c r="M1549" s="21" t="n">
        <f aca="false">Assumptions!$D$14*(1+E1549)^1*L1549-Assumptions!$D$14*(1+E1549)^0*E1549*Assumptions!$D$16</f>
        <v>28.5360010098833</v>
      </c>
      <c r="N1549" s="21" t="n">
        <f aca="false">Assumptions!$D$14*(1+E1549)^2*L1549-Assumptions!$D$14*(1+E1549)^1*E1549*Assumptions!$D$16</f>
        <v>31.9966027990917</v>
      </c>
      <c r="O1549" s="21" t="n">
        <f aca="false">Assumptions!$D$14*(1+E1549)^3*L1549-Assumptions!$D$14*(1+E1549)^2*E1549*Assumptions!$D$16</f>
        <v>35.8768767329473</v>
      </c>
      <c r="P1549" s="21" t="n">
        <f aca="false">Assumptions!$D$14*(1+E1549)^4*L1549-Assumptions!$D$14*(1+E1549)^3*E1549*Assumptions!$D$16</f>
        <v>40.2277170546253</v>
      </c>
      <c r="Q1549" s="21" t="n">
        <f aca="false">Assumptions!$D$14*(1+E1549)^5*L1549-Assumptions!$D$14*(1+E1549)^4*E1549*Assumptions!$D$16</f>
        <v>45.1061900251999</v>
      </c>
      <c r="R1549" s="21" t="n">
        <f aca="false">M1549/(1+K1549)+N1549/(1+K1549)^2+O1549/(1+K1549)^3+P1549/(1+K1549)^4+Q1549/(1+K1549)^5</f>
        <v>141.694703868668</v>
      </c>
      <c r="S1549" s="21" t="n">
        <f aca="false">Q1549*(1+I1549)/(K1549-I1549)</f>
        <v>825.699904156067</v>
      </c>
      <c r="T1549" s="21" t="n">
        <f aca="false">R1549+S1549/(1+K1549)^5</f>
        <v>697.849525166451</v>
      </c>
      <c r="U1549" s="8" t="n">
        <f aca="false">(T1549-Assumptions!$D$17)/Assumptions!$D$18</f>
        <v>20.513981006658</v>
      </c>
    </row>
    <row r="1550" customFormat="false" ht="15" hidden="false" customHeight="false" outlineLevel="0" collapsed="false">
      <c r="B1550" s="2" t="n">
        <v>1545</v>
      </c>
      <c r="C1550" s="27" t="n">
        <f aca="false">NORMSDIST('Random Draws'!C1550)</f>
        <v>0.0734800232901985</v>
      </c>
      <c r="D1550" s="27" t="n">
        <f aca="false">NORMSDIST(Assumptions!$D$22*'Random Draws'!C1550+SQRT(1-Assumptions!$D$22^2)*'Random Draws'!D1550)</f>
        <v>0.0783267471000667</v>
      </c>
      <c r="E1550" s="19" t="n">
        <f aca="false">IF(C1550&lt;(Assumptions!$E$6-Assumptions!$D$6)/(Assumptions!$F$6-Assumptions!$D$6),Assumptions!$D$6+SQRT(C1550*(Assumptions!$F$6-Assumptions!$D$6)*(Assumptions!$E$6-Assumptions!$D$6)),Assumptions!$F$6-SQRT((1-C1550)*(Assumptions!$F$6-Assumptions!$D$6)*(Assumptions!$F$6-Assumptions!$E$6)))</f>
        <v>0.0591676841702641</v>
      </c>
      <c r="F1550" s="19" t="n">
        <f aca="false">IF(D1550&lt;(Assumptions!$E$7-Assumptions!$D$7)/(Assumptions!$F$7-Assumptions!$D$7),Assumptions!$D$7+SQRT(D1550*(Assumptions!$F$7-Assumptions!$D$7)*(Assumptions!$E$7-Assumptions!$D$7)),Assumptions!$F$7-SQRT((1-D1550)*(Assumptions!$F$7-Assumptions!$D$7)*(Assumptions!$F$7-Assumptions!$E$7)))</f>
        <v>0.381678571968661</v>
      </c>
      <c r="G1550" s="19" t="n">
        <f aca="false">MIN(Assumptions!$D$24,MAX(Assumptions!$D$23,Assumptions!$D$8+Assumptions!$E$8*'Random Draws'!E1550))</f>
        <v>0.08920713851305</v>
      </c>
      <c r="H1550" s="19" t="n">
        <f aca="false">IF('Random Draws'!F1550&lt;(Assumptions!$E$9-Assumptions!$D$9)/(Assumptions!$F$9-Assumptions!$D$9),Assumptions!$D$9+SQRT('Random Draws'!F1550*(Assumptions!$F$9-Assumptions!$D$9)*(Assumptions!$E$9-Assumptions!$D$9)),Assumptions!$F$9-SQRT((1-'Random Draws'!F1550)*(Assumptions!$F$9-Assumptions!$D$9)*(Assumptions!$F$9-Assumptions!$E$9)))</f>
        <v>0.265585431131139</v>
      </c>
      <c r="I1550" s="19" t="n">
        <f aca="false">IF('Random Draws'!G1550&lt;(Assumptions!$E$10-Assumptions!$D$10)/(Assumptions!$F$10-Assumptions!$D$10),Assumptions!$D$10+SQRT('Random Draws'!G1550*(Assumptions!$F$10-Assumptions!$D$10)*(Assumptions!$E$10-Assumptions!$D$10)),Assumptions!$F$10-SQRT((1-'Random Draws'!G1550)*(Assumptions!$F$10-Assumptions!$D$10)*(Assumptions!$F$10-Assumptions!$E$10)))</f>
        <v>0.0110632933683138</v>
      </c>
      <c r="J1550" s="19" t="n">
        <f aca="false">IF('Random Draws'!H1550&lt;(Assumptions!$E$11-Assumptions!$D$11)/(Assumptions!$F$11-Assumptions!$D$11),Assumptions!$D$11+SQRT('Random Draws'!H1550*(Assumptions!$F$11-Assumptions!$D$11)*(Assumptions!$E$11-Assumptions!$D$11)),Assumptions!$F$11-SQRT((1-'Random Draws'!H1550)*(Assumptions!$F$11-Assumptions!$D$11)*(Assumptions!$F$11-Assumptions!$E$11)))</f>
        <v>0.15898186832403</v>
      </c>
      <c r="K1550" s="19" t="n">
        <f aca="false">MAX(G1550,I1550+Assumptions!$D$21)</f>
        <v>0.08920713851305</v>
      </c>
      <c r="L1550" s="28" t="n">
        <f aca="false">(F1550-Assumptions!$D$15)*(1-H1550)+Assumptions!$D$15-J1550</f>
        <v>0.155854541601865</v>
      </c>
      <c r="M1550" s="21" t="n">
        <f aca="false">Assumptions!$D$14*(1+E1550)^1*L1550-Assumptions!$D$14*(1+E1550)^0*E1550*Assumptions!$D$16</f>
        <v>23.6786541887598</v>
      </c>
      <c r="N1550" s="21" t="n">
        <f aca="false">Assumptions!$D$14*(1+E1550)^2*L1550-Assumptions!$D$14*(1+E1550)^1*E1550*Assumptions!$D$16</f>
        <v>25.0796653213772</v>
      </c>
      <c r="O1550" s="21" t="n">
        <f aca="false">Assumptions!$D$14*(1+E1550)^3*L1550-Assumptions!$D$14*(1+E1550)^2*E1550*Assumptions!$D$16</f>
        <v>26.5635710382084</v>
      </c>
      <c r="P1550" s="21" t="n">
        <f aca="false">Assumptions!$D$14*(1+E1550)^4*L1550-Assumptions!$D$14*(1+E1550)^3*E1550*Assumptions!$D$16</f>
        <v>28.1352760198315</v>
      </c>
      <c r="Q1550" s="21" t="n">
        <f aca="false">Assumptions!$D$14*(1+E1550)^5*L1550-Assumptions!$D$14*(1+E1550)^4*E1550*Assumptions!$D$16</f>
        <v>29.7999751454161</v>
      </c>
      <c r="R1550" s="21" t="n">
        <f aca="false">M1550/(1+K1550)+N1550/(1+K1550)^2+O1550/(1+K1550)^3+P1550/(1+K1550)^4+Q1550/(1+K1550)^5</f>
        <v>102.864292717811</v>
      </c>
      <c r="S1550" s="21" t="n">
        <f aca="false">Q1550*(1+I1550)/(K1550-I1550)</f>
        <v>385.566655403414</v>
      </c>
      <c r="T1550" s="21" t="n">
        <f aca="false">R1550+S1550/(1+K1550)^5</f>
        <v>354.369553241782</v>
      </c>
      <c r="U1550" s="8" t="n">
        <f aca="false">(T1550-Assumptions!$D$17)/Assumptions!$D$18</f>
        <v>6.7747821296713</v>
      </c>
    </row>
    <row r="1551" customFormat="false" ht="15" hidden="false" customHeight="false" outlineLevel="0" collapsed="false">
      <c r="B1551" s="2" t="n">
        <v>1546</v>
      </c>
      <c r="C1551" s="27" t="n">
        <f aca="false">NORMSDIST('Random Draws'!C1551)</f>
        <v>0.646740082587217</v>
      </c>
      <c r="D1551" s="27" t="n">
        <f aca="false">NORMSDIST(Assumptions!$D$22*'Random Draws'!C1551+SQRT(1-Assumptions!$D$22^2)*'Random Draws'!D1551)</f>
        <v>0.517961504946972</v>
      </c>
      <c r="E1551" s="19" t="n">
        <f aca="false">IF(C1551&lt;(Assumptions!$E$6-Assumptions!$D$6)/(Assumptions!$F$6-Assumptions!$D$6),Assumptions!$D$6+SQRT(C1551*(Assumptions!$F$6-Assumptions!$D$6)*(Assumptions!$E$6-Assumptions!$D$6)),Assumptions!$F$6-SQRT((1-C1551)*(Assumptions!$F$6-Assumptions!$D$6)*(Assumptions!$F$6-Assumptions!$E$6)))</f>
        <v>0.0979726328797066</v>
      </c>
      <c r="F1551" s="19" t="n">
        <f aca="false">IF(D1551&lt;(Assumptions!$E$7-Assumptions!$D$7)/(Assumptions!$F$7-Assumptions!$D$7),Assumptions!$D$7+SQRT(D1551*(Assumptions!$F$7-Assumptions!$D$7)*(Assumptions!$E$7-Assumptions!$D$7)),Assumptions!$F$7-SQRT((1-D1551)*(Assumptions!$F$7-Assumptions!$D$7)*(Assumptions!$F$7-Assumptions!$E$7)))</f>
        <v>0.415747367917076</v>
      </c>
      <c r="G1551" s="19" t="n">
        <f aca="false">MIN(Assumptions!$D$24,MAX(Assumptions!$D$23,Assumptions!$D$8+Assumptions!$E$8*'Random Draws'!E1551))</f>
        <v>0.086839748339</v>
      </c>
      <c r="H1551" s="19" t="n">
        <f aca="false">IF('Random Draws'!F1551&lt;(Assumptions!$E$9-Assumptions!$D$9)/(Assumptions!$F$9-Assumptions!$D$9),Assumptions!$D$9+SQRT('Random Draws'!F1551*(Assumptions!$F$9-Assumptions!$D$9)*(Assumptions!$E$9-Assumptions!$D$9)),Assumptions!$F$9-SQRT((1-'Random Draws'!F1551)*(Assumptions!$F$9-Assumptions!$D$9)*(Assumptions!$F$9-Assumptions!$E$9)))</f>
        <v>0.309382913163875</v>
      </c>
      <c r="I1551" s="19" t="n">
        <f aca="false">IF('Random Draws'!G1551&lt;(Assumptions!$E$10-Assumptions!$D$10)/(Assumptions!$F$10-Assumptions!$D$10),Assumptions!$D$10+SQRT('Random Draws'!G1551*(Assumptions!$F$10-Assumptions!$D$10)*(Assumptions!$E$10-Assumptions!$D$10)),Assumptions!$F$10-SQRT((1-'Random Draws'!G1551)*(Assumptions!$F$10-Assumptions!$D$10)*(Assumptions!$F$10-Assumptions!$E$10)))</f>
        <v>0.0129236115802206</v>
      </c>
      <c r="J1551" s="19" t="n">
        <f aca="false">IF('Random Draws'!H1551&lt;(Assumptions!$E$11-Assumptions!$D$11)/(Assumptions!$F$11-Assumptions!$D$11),Assumptions!$D$11+SQRT('Random Draws'!H1551*(Assumptions!$F$11-Assumptions!$D$11)*(Assumptions!$E$11-Assumptions!$D$11)),Assumptions!$F$11-SQRT((1-'Random Draws'!H1551)*(Assumptions!$F$11-Assumptions!$D$11)*(Assumptions!$F$11-Assumptions!$E$11)))</f>
        <v>0.206176736274599</v>
      </c>
      <c r="K1551" s="19" t="n">
        <f aca="false">MAX(G1551,I1551+Assumptions!$D$21)</f>
        <v>0.086839748339</v>
      </c>
      <c r="L1551" s="28" t="n">
        <f aca="false">(F1551-Assumptions!$D$15)*(1-H1551)+Assumptions!$D$15-J1551</f>
        <v>0.121165278527383</v>
      </c>
      <c r="M1551" s="21" t="n">
        <f aca="false">Assumptions!$D$14*(1+E1551)^1*L1551-Assumptions!$D$14*(1+E1551)^0*E1551*Assumptions!$D$16</f>
        <v>18.8640622293287</v>
      </c>
      <c r="N1551" s="21" t="n">
        <f aca="false">Assumptions!$D$14*(1+E1551)^2*L1551-Assumptions!$D$14*(1+E1551)^1*E1551*Assumptions!$D$16</f>
        <v>20.7122240727427</v>
      </c>
      <c r="O1551" s="21" t="n">
        <f aca="false">Assumptions!$D$14*(1+E1551)^3*L1551-Assumptions!$D$14*(1+E1551)^2*E1551*Assumptions!$D$16</f>
        <v>22.7414551979437</v>
      </c>
      <c r="P1551" s="21" t="n">
        <f aca="false">Assumptions!$D$14*(1+E1551)^4*L1551-Assumptions!$D$14*(1+E1551)^3*E1551*Assumptions!$D$16</f>
        <v>24.9694954392022</v>
      </c>
      <c r="Q1551" s="21" t="n">
        <f aca="false">Assumptions!$D$14*(1+E1551)^5*L1551-Assumptions!$D$14*(1+E1551)^4*E1551*Assumptions!$D$16</f>
        <v>27.4158226490586</v>
      </c>
      <c r="R1551" s="21" t="n">
        <f aca="false">M1551/(1+K1551)+N1551/(1+K1551)^2+O1551/(1+K1551)^3+P1551/(1+K1551)^4+Q1551/(1+K1551)^5</f>
        <v>88.5802336157761</v>
      </c>
      <c r="S1551" s="21" t="n">
        <f aca="false">Q1551*(1+I1551)/(K1551-I1551)</f>
        <v>375.697855838345</v>
      </c>
      <c r="T1551" s="21" t="n">
        <f aca="false">R1551+S1551/(1+K1551)^5</f>
        <v>336.328800149236</v>
      </c>
      <c r="U1551" s="8" t="n">
        <f aca="false">(T1551-Assumptions!$D$17)/Assumptions!$D$18</f>
        <v>6.05315200596945</v>
      </c>
    </row>
    <row r="1552" customFormat="false" ht="15" hidden="false" customHeight="false" outlineLevel="0" collapsed="false">
      <c r="B1552" s="2" t="n">
        <v>1547</v>
      </c>
      <c r="C1552" s="27" t="n">
        <f aca="false">NORMSDIST('Random Draws'!C1552)</f>
        <v>0.852063460611498</v>
      </c>
      <c r="D1552" s="27" t="n">
        <f aca="false">NORMSDIST(Assumptions!$D$22*'Random Draws'!C1552+SQRT(1-Assumptions!$D$22^2)*'Random Draws'!D1552)</f>
        <v>0.768619061600787</v>
      </c>
      <c r="E1552" s="19" t="n">
        <f aca="false">IF(C1552&lt;(Assumptions!$E$6-Assumptions!$D$6)/(Assumptions!$F$6-Assumptions!$D$6),Assumptions!$D$6+SQRT(C1552*(Assumptions!$F$6-Assumptions!$D$6)*(Assumptions!$E$6-Assumptions!$D$6)),Assumptions!$F$6-SQRT((1-C1552)*(Assumptions!$F$6-Assumptions!$D$6)*(Assumptions!$F$6-Assumptions!$E$6)))</f>
        <v>0.112802891754039</v>
      </c>
      <c r="F1552" s="19" t="n">
        <f aca="false">IF(D1552&lt;(Assumptions!$E$7-Assumptions!$D$7)/(Assumptions!$F$7-Assumptions!$D$7),Assumptions!$D$7+SQRT(D1552*(Assumptions!$F$7-Assumptions!$D$7)*(Assumptions!$E$7-Assumptions!$D$7)),Assumptions!$F$7-SQRT((1-D1552)*(Assumptions!$F$7-Assumptions!$D$7)*(Assumptions!$F$7-Assumptions!$E$7)))</f>
        <v>0.429577578110925</v>
      </c>
      <c r="G1552" s="19" t="n">
        <f aca="false">MIN(Assumptions!$D$24,MAX(Assumptions!$D$23,Assumptions!$D$8+Assumptions!$E$8*'Random Draws'!E1552))</f>
        <v>0.084781404747795</v>
      </c>
      <c r="H1552" s="19" t="n">
        <f aca="false">IF('Random Draws'!F1552&lt;(Assumptions!$E$9-Assumptions!$D$9)/(Assumptions!$F$9-Assumptions!$D$9),Assumptions!$D$9+SQRT('Random Draws'!F1552*(Assumptions!$F$9-Assumptions!$D$9)*(Assumptions!$E$9-Assumptions!$D$9)),Assumptions!$F$9-SQRT((1-'Random Draws'!F1552)*(Assumptions!$F$9-Assumptions!$D$9)*(Assumptions!$F$9-Assumptions!$E$9)))</f>
        <v>0.302251560749658</v>
      </c>
      <c r="I1552" s="19" t="n">
        <f aca="false">IF('Random Draws'!G1552&lt;(Assumptions!$E$10-Assumptions!$D$10)/(Assumptions!$F$10-Assumptions!$D$10),Assumptions!$D$10+SQRT('Random Draws'!G1552*(Assumptions!$F$10-Assumptions!$D$10)*(Assumptions!$E$10-Assumptions!$D$10)),Assumptions!$F$10-SQRT((1-'Random Draws'!G1552)*(Assumptions!$F$10-Assumptions!$D$10)*(Assumptions!$F$10-Assumptions!$E$10)))</f>
        <v>0.0229440216653624</v>
      </c>
      <c r="J1552" s="19" t="n">
        <f aca="false">IF('Random Draws'!H1552&lt;(Assumptions!$E$11-Assumptions!$D$11)/(Assumptions!$F$11-Assumptions!$D$11),Assumptions!$D$11+SQRT('Random Draws'!H1552*(Assumptions!$F$11-Assumptions!$D$11)*(Assumptions!$E$11-Assumptions!$D$11)),Assumptions!$F$11-SQRT((1-'Random Draws'!H1552)*(Assumptions!$F$11-Assumptions!$D$11)*(Assumptions!$F$11-Assumptions!$E$11)))</f>
        <v>0.189666558620163</v>
      </c>
      <c r="K1552" s="19" t="n">
        <f aca="false">MAX(G1552,I1552+Assumptions!$D$21)</f>
        <v>0.084781404747795</v>
      </c>
      <c r="L1552" s="28" t="n">
        <f aca="false">(F1552-Assumptions!$D$15)*(1-H1552)+Assumptions!$D$15-J1552</f>
        <v>0.149363228941132</v>
      </c>
      <c r="M1552" s="21" t="n">
        <f aca="false">Assumptions!$D$14*(1+E1552)^1*L1552-Assumptions!$D$14*(1+E1552)^0*E1552*Assumptions!$D$16</f>
        <v>23.6100232185448</v>
      </c>
      <c r="N1552" s="21" t="n">
        <f aca="false">Assumptions!$D$14*(1+E1552)^2*L1552-Assumptions!$D$14*(1+E1552)^1*E1552*Assumptions!$D$16</f>
        <v>26.2733021119766</v>
      </c>
      <c r="O1552" s="21" t="n">
        <f aca="false">Assumptions!$D$14*(1+E1552)^3*L1552-Assumptions!$D$14*(1+E1552)^2*E1552*Assumptions!$D$16</f>
        <v>29.2370065661351</v>
      </c>
      <c r="P1552" s="21" t="n">
        <f aca="false">Assumptions!$D$14*(1+E1552)^4*L1552-Assumptions!$D$14*(1+E1552)^3*E1552*Assumptions!$D$16</f>
        <v>32.535025453027</v>
      </c>
      <c r="Q1552" s="21" t="n">
        <f aca="false">Assumptions!$D$14*(1+E1552)^5*L1552-Assumptions!$D$14*(1+E1552)^4*E1552*Assumptions!$D$16</f>
        <v>36.2050704074197</v>
      </c>
      <c r="R1552" s="21" t="n">
        <f aca="false">M1552/(1+K1552)+N1552/(1+K1552)^2+O1552/(1+K1552)^3+P1552/(1+K1552)^4+Q1552/(1+K1552)^5</f>
        <v>114.593148151266</v>
      </c>
      <c r="S1552" s="21" t="n">
        <f aca="false">Q1552*(1+I1552)/(K1552-I1552)</f>
        <v>598.921857315223</v>
      </c>
      <c r="T1552" s="21" t="n">
        <f aca="false">R1552+S1552/(1+K1552)^5</f>
        <v>513.304869268124</v>
      </c>
      <c r="U1552" s="8" t="n">
        <f aca="false">(T1552-Assumptions!$D$17)/Assumptions!$D$18</f>
        <v>13.1321947707249</v>
      </c>
    </row>
    <row r="1553" customFormat="false" ht="15" hidden="false" customHeight="false" outlineLevel="0" collapsed="false">
      <c r="B1553" s="2" t="n">
        <v>1548</v>
      </c>
      <c r="C1553" s="27" t="n">
        <f aca="false">NORMSDIST('Random Draws'!C1553)</f>
        <v>0.31490326755788</v>
      </c>
      <c r="D1553" s="27" t="n">
        <f aca="false">NORMSDIST(Assumptions!$D$22*'Random Draws'!C1553+SQRT(1-Assumptions!$D$22^2)*'Random Draws'!D1553)</f>
        <v>0.400402379621012</v>
      </c>
      <c r="E1553" s="19" t="n">
        <f aca="false">IF(C1553&lt;(Assumptions!$E$6-Assumptions!$D$6)/(Assumptions!$F$6-Assumptions!$D$6),Assumptions!$D$6+SQRT(C1553*(Assumptions!$F$6-Assumptions!$D$6)*(Assumptions!$E$6-Assumptions!$D$6)),Assumptions!$F$6-SQRT((1-C1553)*(Assumptions!$F$6-Assumptions!$D$6)*(Assumptions!$F$6-Assumptions!$E$6)))</f>
        <v>0.0796801756269979</v>
      </c>
      <c r="F1553" s="19" t="n">
        <f aca="false">IF(D1553&lt;(Assumptions!$E$7-Assumptions!$D$7)/(Assumptions!$F$7-Assumptions!$D$7),Assumptions!$D$7+SQRT(D1553*(Assumptions!$F$7-Assumptions!$D$7)*(Assumptions!$E$7-Assumptions!$D$7)),Assumptions!$F$7-SQRT((1-D1553)*(Assumptions!$F$7-Assumptions!$D$7)*(Assumptions!$F$7-Assumptions!$E$7)))</f>
        <v>0.409014429280836</v>
      </c>
      <c r="G1553" s="19" t="n">
        <f aca="false">MIN(Assumptions!$D$24,MAX(Assumptions!$D$23,Assumptions!$D$8+Assumptions!$E$8*'Random Draws'!E1553))</f>
        <v>0.071251648235809</v>
      </c>
      <c r="H1553" s="19" t="n">
        <f aca="false">IF('Random Draws'!F1553&lt;(Assumptions!$E$9-Assumptions!$D$9)/(Assumptions!$F$9-Assumptions!$D$9),Assumptions!$D$9+SQRT('Random Draws'!F1553*(Assumptions!$F$9-Assumptions!$D$9)*(Assumptions!$E$9-Assumptions!$D$9)),Assumptions!$F$9-SQRT((1-'Random Draws'!F1553)*(Assumptions!$F$9-Assumptions!$D$9)*(Assumptions!$F$9-Assumptions!$E$9)))</f>
        <v>0.267590858316259</v>
      </c>
      <c r="I1553" s="19" t="n">
        <f aca="false">IF('Random Draws'!G1553&lt;(Assumptions!$E$10-Assumptions!$D$10)/(Assumptions!$F$10-Assumptions!$D$10),Assumptions!$D$10+SQRT('Random Draws'!G1553*(Assumptions!$F$10-Assumptions!$D$10)*(Assumptions!$E$10-Assumptions!$D$10)),Assumptions!$F$10-SQRT((1-'Random Draws'!G1553)*(Assumptions!$F$10-Assumptions!$D$10)*(Assumptions!$F$10-Assumptions!$E$10)))</f>
        <v>0.0168455266245465</v>
      </c>
      <c r="J1553" s="19" t="n">
        <f aca="false">IF('Random Draws'!H1553&lt;(Assumptions!$E$11-Assumptions!$D$11)/(Assumptions!$F$11-Assumptions!$D$11),Assumptions!$D$11+SQRT('Random Draws'!H1553*(Assumptions!$F$11-Assumptions!$D$11)*(Assumptions!$E$11-Assumptions!$D$11)),Assumptions!$F$11-SQRT((1-'Random Draws'!H1553)*(Assumptions!$F$11-Assumptions!$D$11)*(Assumptions!$F$11-Assumptions!$E$11)))</f>
        <v>0.174188257580681</v>
      </c>
      <c r="K1553" s="19" t="n">
        <f aca="false">MAX(G1553,I1553+Assumptions!$D$21)</f>
        <v>0.071251648235809</v>
      </c>
      <c r="L1553" s="28" t="n">
        <f aca="false">(F1553-Assumptions!$D$15)*(1-H1553)+Assumptions!$D$15-J1553</f>
        <v>0.160164461086275</v>
      </c>
      <c r="M1553" s="21" t="n">
        <f aca="false">Assumptions!$D$14*(1+E1553)^1*L1553-Assumptions!$D$14*(1+E1553)^0*E1553*Assumptions!$D$16</f>
        <v>24.7277182898733</v>
      </c>
      <c r="N1553" s="21" t="n">
        <f aca="false">Assumptions!$D$14*(1+E1553)^2*L1553-Assumptions!$D$14*(1+E1553)^1*E1553*Assumptions!$D$16</f>
        <v>26.6980272260653</v>
      </c>
      <c r="O1553" s="21" t="n">
        <f aca="false">Assumptions!$D$14*(1+E1553)^3*L1553-Assumptions!$D$14*(1+E1553)^2*E1553*Assumptions!$D$16</f>
        <v>28.8253307243326</v>
      </c>
      <c r="P1553" s="21" t="n">
        <f aca="false">Assumptions!$D$14*(1+E1553)^4*L1553-Assumptions!$D$14*(1+E1553)^3*E1553*Assumptions!$D$16</f>
        <v>31.1221381389537</v>
      </c>
      <c r="Q1553" s="21" t="n">
        <f aca="false">Assumptions!$D$14*(1+E1553)^5*L1553-Assumptions!$D$14*(1+E1553)^4*E1553*Assumptions!$D$16</f>
        <v>33.6019555717532</v>
      </c>
      <c r="R1553" s="21" t="n">
        <f aca="false">M1553/(1+K1553)+N1553/(1+K1553)^2+O1553/(1+K1553)^3+P1553/(1+K1553)^4+Q1553/(1+K1553)^5</f>
        <v>117.245576939564</v>
      </c>
      <c r="S1553" s="21" t="n">
        <f aca="false">Q1553*(1+I1553)/(K1553-I1553)</f>
        <v>628.017531797395</v>
      </c>
      <c r="T1553" s="21" t="n">
        <f aca="false">R1553+S1553/(1+K1553)^5</f>
        <v>562.40364813469</v>
      </c>
      <c r="U1553" s="8" t="n">
        <f aca="false">(T1553-Assumptions!$D$17)/Assumptions!$D$18</f>
        <v>15.0961459253876</v>
      </c>
    </row>
    <row r="1554" customFormat="false" ht="15" hidden="false" customHeight="false" outlineLevel="0" collapsed="false">
      <c r="B1554" s="2" t="n">
        <v>1549</v>
      </c>
      <c r="C1554" s="27" t="n">
        <f aca="false">NORMSDIST('Random Draws'!C1554)</f>
        <v>0.688731638553737</v>
      </c>
      <c r="D1554" s="27" t="n">
        <f aca="false">NORMSDIST(Assumptions!$D$22*'Random Draws'!C1554+SQRT(1-Assumptions!$D$22^2)*'Random Draws'!D1554)</f>
        <v>0.142863430923689</v>
      </c>
      <c r="E1554" s="19" t="n">
        <f aca="false">IF(C1554&lt;(Assumptions!$E$6-Assumptions!$D$6)/(Assumptions!$F$6-Assumptions!$D$6),Assumptions!$D$6+SQRT(C1554*(Assumptions!$F$6-Assumptions!$D$6)*(Assumptions!$E$6-Assumptions!$D$6)),Assumptions!$F$6-SQRT((1-C1554)*(Assumptions!$F$6-Assumptions!$D$6)*(Assumptions!$F$6-Assumptions!$E$6)))</f>
        <v>0.100549501812635</v>
      </c>
      <c r="F1554" s="19" t="n">
        <f aca="false">IF(D1554&lt;(Assumptions!$E$7-Assumptions!$D$7)/(Assumptions!$F$7-Assumptions!$D$7),Assumptions!$D$7+SQRT(D1554*(Assumptions!$F$7-Assumptions!$D$7)*(Assumptions!$E$7-Assumptions!$D$7)),Assumptions!$F$7-SQRT((1-D1554)*(Assumptions!$F$7-Assumptions!$D$7)*(Assumptions!$F$7-Assumptions!$E$7)))</f>
        <v>0.389277646516449</v>
      </c>
      <c r="G1554" s="19" t="n">
        <f aca="false">MIN(Assumptions!$D$24,MAX(Assumptions!$D$23,Assumptions!$D$8+Assumptions!$E$8*'Random Draws'!E1554))</f>
        <v>0.078400437803795</v>
      </c>
      <c r="H1554" s="19" t="n">
        <f aca="false">IF('Random Draws'!F1554&lt;(Assumptions!$E$9-Assumptions!$D$9)/(Assumptions!$F$9-Assumptions!$D$9),Assumptions!$D$9+SQRT('Random Draws'!F1554*(Assumptions!$F$9-Assumptions!$D$9)*(Assumptions!$E$9-Assumptions!$D$9)),Assumptions!$F$9-SQRT((1-'Random Draws'!F1554)*(Assumptions!$F$9-Assumptions!$D$9)*(Assumptions!$F$9-Assumptions!$E$9)))</f>
        <v>0.305036845469938</v>
      </c>
      <c r="I1554" s="19" t="n">
        <f aca="false">IF('Random Draws'!G1554&lt;(Assumptions!$E$10-Assumptions!$D$10)/(Assumptions!$F$10-Assumptions!$D$10),Assumptions!$D$10+SQRT('Random Draws'!G1554*(Assumptions!$F$10-Assumptions!$D$10)*(Assumptions!$E$10-Assumptions!$D$10)),Assumptions!$F$10-SQRT((1-'Random Draws'!G1554)*(Assumptions!$F$10-Assumptions!$D$10)*(Assumptions!$F$10-Assumptions!$E$10)))</f>
        <v>0.0209105199794862</v>
      </c>
      <c r="J1554" s="19" t="n">
        <f aca="false">IF('Random Draws'!H1554&lt;(Assumptions!$E$11-Assumptions!$D$11)/(Assumptions!$F$11-Assumptions!$D$11),Assumptions!$D$11+SQRT('Random Draws'!H1554*(Assumptions!$F$11-Assumptions!$D$11)*(Assumptions!$E$11-Assumptions!$D$11)),Assumptions!$F$11-SQRT((1-'Random Draws'!H1554)*(Assumptions!$F$11-Assumptions!$D$11)*(Assumptions!$F$11-Assumptions!$E$11)))</f>
        <v>0.166990900633231</v>
      </c>
      <c r="K1554" s="19" t="n">
        <f aca="false">MAX(G1554,I1554+Assumptions!$D$21)</f>
        <v>0.078400437803795</v>
      </c>
      <c r="L1554" s="28" t="n">
        <f aca="false">(F1554-Assumptions!$D$15)*(1-H1554)+Assumptions!$D$15-J1554</f>
        <v>0.143197510488971</v>
      </c>
      <c r="M1554" s="21" t="n">
        <f aca="false">Assumptions!$D$14*(1+E1554)^1*L1554-Assumptions!$D$14*(1+E1554)^0*E1554*Assumptions!$D$16</f>
        <v>22.4140222473847</v>
      </c>
      <c r="N1554" s="21" t="n">
        <f aca="false">Assumptions!$D$14*(1+E1554)^2*L1554-Assumptions!$D$14*(1+E1554)^1*E1554*Assumptions!$D$16</f>
        <v>24.6677410179766</v>
      </c>
      <c r="O1554" s="21" t="n">
        <f aca="false">Assumptions!$D$14*(1+E1554)^3*L1554-Assumptions!$D$14*(1+E1554)^2*E1554*Assumptions!$D$16</f>
        <v>27.1480700881772</v>
      </c>
      <c r="P1554" s="21" t="n">
        <f aca="false">Assumptions!$D$14*(1+E1554)^4*L1554-Assumptions!$D$14*(1+E1554)^3*E1554*Assumptions!$D$16</f>
        <v>29.8777950107179</v>
      </c>
      <c r="Q1554" s="21" t="n">
        <f aca="false">Assumptions!$D$14*(1+E1554)^5*L1554-Assumptions!$D$14*(1+E1554)^4*E1554*Assumptions!$D$16</f>
        <v>32.8819924143056</v>
      </c>
      <c r="R1554" s="21" t="n">
        <f aca="false">M1554/(1+K1554)+N1554/(1+K1554)^2+O1554/(1+K1554)^3+P1554/(1+K1554)^4+Q1554/(1+K1554)^5</f>
        <v>108.280011754332</v>
      </c>
      <c r="S1554" s="21" t="n">
        <f aca="false">Q1554*(1+I1554)/(K1554-I1554)</f>
        <v>583.921029009645</v>
      </c>
      <c r="T1554" s="21" t="n">
        <f aca="false">R1554+S1554/(1+K1554)^5</f>
        <v>508.642922894362</v>
      </c>
      <c r="U1554" s="8" t="n">
        <f aca="false">(T1554-Assumptions!$D$17)/Assumptions!$D$18</f>
        <v>12.9457169157745</v>
      </c>
    </row>
    <row r="1555" customFormat="false" ht="15" hidden="false" customHeight="false" outlineLevel="0" collapsed="false">
      <c r="B1555" s="2" t="n">
        <v>1550</v>
      </c>
      <c r="C1555" s="27" t="n">
        <f aca="false">NORMSDIST('Random Draws'!C1555)</f>
        <v>0.928090536328891</v>
      </c>
      <c r="D1555" s="27" t="n">
        <f aca="false">NORMSDIST(Assumptions!$D$22*'Random Draws'!C1555+SQRT(1-Assumptions!$D$22^2)*'Random Draws'!D1555)</f>
        <v>0.0779985014642986</v>
      </c>
      <c r="E1555" s="19" t="n">
        <f aca="false">IF(C1555&lt;(Assumptions!$E$6-Assumptions!$D$6)/(Assumptions!$F$6-Assumptions!$D$6),Assumptions!$D$6+SQRT(C1555*(Assumptions!$F$6-Assumptions!$D$6)*(Assumptions!$E$6-Assumptions!$D$6)),Assumptions!$F$6-SQRT((1-C1555)*(Assumptions!$F$6-Assumptions!$D$6)*(Assumptions!$F$6-Assumptions!$E$6)))</f>
        <v>0.121038267000204</v>
      </c>
      <c r="F1555" s="19" t="n">
        <f aca="false">IF(D1555&lt;(Assumptions!$E$7-Assumptions!$D$7)/(Assumptions!$F$7-Assumptions!$D$7),Assumptions!$D$7+SQRT(D1555*(Assumptions!$F$7-Assumptions!$D$7)*(Assumptions!$E$7-Assumptions!$D$7)),Assumptions!$F$7-SQRT((1-D1555)*(Assumptions!$F$7-Assumptions!$D$7)*(Assumptions!$F$7-Assumptions!$E$7)))</f>
        <v>0.381633099842274</v>
      </c>
      <c r="G1555" s="19" t="n">
        <f aca="false">MIN(Assumptions!$D$24,MAX(Assumptions!$D$23,Assumptions!$D$8+Assumptions!$E$8*'Random Draws'!E1555))</f>
        <v>0.098528949857984</v>
      </c>
      <c r="H1555" s="19" t="n">
        <f aca="false">IF('Random Draws'!F1555&lt;(Assumptions!$E$9-Assumptions!$D$9)/(Assumptions!$F$9-Assumptions!$D$9),Assumptions!$D$9+SQRT('Random Draws'!F1555*(Assumptions!$F$9-Assumptions!$D$9)*(Assumptions!$E$9-Assumptions!$D$9)),Assumptions!$F$9-SQRT((1-'Random Draws'!F1555)*(Assumptions!$F$9-Assumptions!$D$9)*(Assumptions!$F$9-Assumptions!$E$9)))</f>
        <v>0.277655300703003</v>
      </c>
      <c r="I1555" s="19" t="n">
        <f aca="false">IF('Random Draws'!G1555&lt;(Assumptions!$E$10-Assumptions!$D$10)/(Assumptions!$F$10-Assumptions!$D$10),Assumptions!$D$10+SQRT('Random Draws'!G1555*(Assumptions!$F$10-Assumptions!$D$10)*(Assumptions!$E$10-Assumptions!$D$10)),Assumptions!$F$10-SQRT((1-'Random Draws'!G1555)*(Assumptions!$F$10-Assumptions!$D$10)*(Assumptions!$F$10-Assumptions!$E$10)))</f>
        <v>0.0209372265981151</v>
      </c>
      <c r="J1555" s="19" t="n">
        <f aca="false">IF('Random Draws'!H1555&lt;(Assumptions!$E$11-Assumptions!$D$11)/(Assumptions!$F$11-Assumptions!$D$11),Assumptions!$D$11+SQRT('Random Draws'!H1555*(Assumptions!$F$11-Assumptions!$D$11)*(Assumptions!$E$11-Assumptions!$D$11)),Assumptions!$F$11-SQRT((1-'Random Draws'!H1555)*(Assumptions!$F$11-Assumptions!$D$11)*(Assumptions!$F$11-Assumptions!$E$11)))</f>
        <v>0.164059255723006</v>
      </c>
      <c r="K1555" s="19" t="n">
        <f aca="false">MAX(G1555,I1555+Assumptions!$D$21)</f>
        <v>0.098528949857984</v>
      </c>
      <c r="L1555" s="28" t="n">
        <f aca="false">(F1555-Assumptions!$D$15)*(1-H1555)+Assumptions!$D$15-J1555</f>
        <v>0.147706580115732</v>
      </c>
      <c r="M1555" s="21" t="n">
        <f aca="false">Assumptions!$D$14*(1+E1555)^1*L1555-Assumptions!$D$14*(1+E1555)^0*E1555*Assumptions!$D$16</f>
        <v>23.4832691851819</v>
      </c>
      <c r="N1555" s="21" t="n">
        <f aca="false">Assumptions!$D$14*(1+E1555)^2*L1555-Assumptions!$D$14*(1+E1555)^1*E1555*Assumptions!$D$16</f>
        <v>26.3256433908556</v>
      </c>
      <c r="O1555" s="21" t="n">
        <f aca="false">Assumptions!$D$14*(1+E1555)^3*L1555-Assumptions!$D$14*(1+E1555)^2*E1555*Assumptions!$D$16</f>
        <v>29.5120536445501</v>
      </c>
      <c r="P1555" s="21" t="n">
        <f aca="false">Assumptions!$D$14*(1+E1555)^4*L1555-Assumptions!$D$14*(1+E1555)^3*E1555*Assumptions!$D$16</f>
        <v>33.0841414733035</v>
      </c>
      <c r="Q1555" s="21" t="n">
        <f aca="false">Assumptions!$D$14*(1+E1555)^5*L1555-Assumptions!$D$14*(1+E1555)^4*E1555*Assumptions!$D$16</f>
        <v>37.0885886224217</v>
      </c>
      <c r="R1555" s="21" t="n">
        <f aca="false">M1555/(1+K1555)+N1555/(1+K1555)^2+O1555/(1+K1555)^3+P1555/(1+K1555)^4+Q1555/(1+K1555)^5</f>
        <v>111.35598783213</v>
      </c>
      <c r="S1555" s="21" t="n">
        <f aca="false">Q1555*(1+I1555)/(K1555-I1555)</f>
        <v>488.004637811644</v>
      </c>
      <c r="T1555" s="21" t="n">
        <f aca="false">R1555+S1555/(1+K1555)^5</f>
        <v>416.402748064685</v>
      </c>
      <c r="U1555" s="8" t="n">
        <f aca="false">(T1555-Assumptions!$D$17)/Assumptions!$D$18</f>
        <v>9.25610992258741</v>
      </c>
    </row>
    <row r="1556" customFormat="false" ht="15" hidden="false" customHeight="false" outlineLevel="0" collapsed="false">
      <c r="B1556" s="2" t="n">
        <v>1551</v>
      </c>
      <c r="C1556" s="27" t="n">
        <f aca="false">NORMSDIST('Random Draws'!C1556)</f>
        <v>0.958072888377717</v>
      </c>
      <c r="D1556" s="27" t="n">
        <f aca="false">NORMSDIST(Assumptions!$D$22*'Random Draws'!C1556+SQRT(1-Assumptions!$D$22^2)*'Random Draws'!D1556)</f>
        <v>0.937886000389887</v>
      </c>
      <c r="E1556" s="19" t="n">
        <f aca="false">IF(C1556&lt;(Assumptions!$E$6-Assumptions!$D$6)/(Assumptions!$F$6-Assumptions!$D$6),Assumptions!$D$6+SQRT(C1556*(Assumptions!$F$6-Assumptions!$D$6)*(Assumptions!$E$6-Assumptions!$D$6)),Assumptions!$F$6-SQRT((1-C1556)*(Assumptions!$F$6-Assumptions!$D$6)*(Assumptions!$F$6-Assumptions!$E$6)))</f>
        <v>0.125521203153873</v>
      </c>
      <c r="F1556" s="19" t="n">
        <f aca="false">IF(D1556&lt;(Assumptions!$E$7-Assumptions!$D$7)/(Assumptions!$F$7-Assumptions!$D$7),Assumptions!$D$7+SQRT(D1556*(Assumptions!$F$7-Assumptions!$D$7)*(Assumptions!$E$7-Assumptions!$D$7)),Assumptions!$F$7-SQRT((1-D1556)*(Assumptions!$F$7-Assumptions!$D$7)*(Assumptions!$F$7-Assumptions!$E$7)))</f>
        <v>0.444237512936073</v>
      </c>
      <c r="G1556" s="19" t="n">
        <f aca="false">MIN(Assumptions!$D$24,MAX(Assumptions!$D$23,Assumptions!$D$8+Assumptions!$E$8*'Random Draws'!E1556))</f>
        <v>0.093158561175204</v>
      </c>
      <c r="H1556" s="19" t="n">
        <f aca="false">IF('Random Draws'!F1556&lt;(Assumptions!$E$9-Assumptions!$D$9)/(Assumptions!$F$9-Assumptions!$D$9),Assumptions!$D$9+SQRT('Random Draws'!F1556*(Assumptions!$F$9-Assumptions!$D$9)*(Assumptions!$E$9-Assumptions!$D$9)),Assumptions!$F$9-SQRT((1-'Random Draws'!F1556)*(Assumptions!$F$9-Assumptions!$D$9)*(Assumptions!$F$9-Assumptions!$E$9)))</f>
        <v>0.269117260509599</v>
      </c>
      <c r="I1556" s="19" t="n">
        <f aca="false">IF('Random Draws'!G1556&lt;(Assumptions!$E$10-Assumptions!$D$10)/(Assumptions!$F$10-Assumptions!$D$10),Assumptions!$D$10+SQRT('Random Draws'!G1556*(Assumptions!$F$10-Assumptions!$D$10)*(Assumptions!$E$10-Assumptions!$D$10)),Assumptions!$F$10-SQRT((1-'Random Draws'!G1556)*(Assumptions!$F$10-Assumptions!$D$10)*(Assumptions!$F$10-Assumptions!$E$10)))</f>
        <v>0.0217317841623931</v>
      </c>
      <c r="J1556" s="19" t="n">
        <f aca="false">IF('Random Draws'!H1556&lt;(Assumptions!$E$11-Assumptions!$D$11)/(Assumptions!$F$11-Assumptions!$D$11),Assumptions!$D$11+SQRT('Random Draws'!H1556*(Assumptions!$F$11-Assumptions!$D$11)*(Assumptions!$E$11-Assumptions!$D$11)),Assumptions!$F$11-SQRT((1-'Random Draws'!H1556)*(Assumptions!$F$11-Assumptions!$D$11)*(Assumptions!$F$11-Assumptions!$E$11)))</f>
        <v>0.146098127358951</v>
      </c>
      <c r="K1556" s="19" t="n">
        <f aca="false">MAX(G1556,I1556+Assumptions!$D$21)</f>
        <v>0.093158561175204</v>
      </c>
      <c r="L1556" s="28" t="n">
        <f aca="false">(F1556-Assumptions!$D$15)*(1-H1556)+Assumptions!$D$15-J1556</f>
        <v>0.213572646946417</v>
      </c>
      <c r="M1556" s="21" t="n">
        <f aca="false">Assumptions!$D$14*(1+E1556)^1*L1556-Assumptions!$D$14*(1+E1556)^0*E1556*Assumptions!$D$16</f>
        <v>34.3091614363045</v>
      </c>
      <c r="N1556" s="21" t="n">
        <f aca="false">Assumptions!$D$14*(1+E1556)^2*L1556-Assumptions!$D$14*(1+E1556)^1*E1556*Assumptions!$D$16</f>
        <v>38.6156886589899</v>
      </c>
      <c r="O1556" s="21" t="n">
        <f aca="false">Assumptions!$D$14*(1+E1556)^3*L1556-Assumptions!$D$14*(1+E1556)^2*E1556*Assumptions!$D$16</f>
        <v>43.4627763600817</v>
      </c>
      <c r="P1556" s="21" t="n">
        <f aca="false">Assumptions!$D$14*(1+E1556)^4*L1556-Assumptions!$D$14*(1+E1556)^3*E1556*Assumptions!$D$16</f>
        <v>48.9182763412069</v>
      </c>
      <c r="Q1556" s="21" t="n">
        <f aca="false">Assumptions!$D$14*(1+E1556)^5*L1556-Assumptions!$D$14*(1+E1556)^4*E1556*Assumptions!$D$16</f>
        <v>55.0585572437688</v>
      </c>
      <c r="R1556" s="21" t="n">
        <f aca="false">M1556/(1+K1556)+N1556/(1+K1556)^2+O1556/(1+K1556)^3+P1556/(1+K1556)^4+Q1556/(1+K1556)^5</f>
        <v>166.497448356847</v>
      </c>
      <c r="S1556" s="21" t="n">
        <f aca="false">Q1556*(1+I1556)/(K1556-I1556)</f>
        <v>787.590876681912</v>
      </c>
      <c r="T1556" s="21" t="n">
        <f aca="false">R1556+S1556/(1+K1556)^5</f>
        <v>671.024985412954</v>
      </c>
      <c r="U1556" s="8" t="n">
        <f aca="false">(T1556-Assumptions!$D$17)/Assumptions!$D$18</f>
        <v>19.4409994165182</v>
      </c>
    </row>
    <row r="1557" customFormat="false" ht="15" hidden="false" customHeight="false" outlineLevel="0" collapsed="false">
      <c r="B1557" s="2" t="n">
        <v>1552</v>
      </c>
      <c r="C1557" s="27" t="n">
        <f aca="false">NORMSDIST('Random Draws'!C1557)</f>
        <v>0.870694725280379</v>
      </c>
      <c r="D1557" s="27" t="n">
        <f aca="false">NORMSDIST(Assumptions!$D$22*'Random Draws'!C1557+SQRT(1-Assumptions!$D$22^2)*'Random Draws'!D1557)</f>
        <v>0.231453087292118</v>
      </c>
      <c r="E1557" s="19" t="n">
        <f aca="false">IF(C1557&lt;(Assumptions!$E$6-Assumptions!$D$6)/(Assumptions!$F$6-Assumptions!$D$6),Assumptions!$D$6+SQRT(C1557*(Assumptions!$F$6-Assumptions!$D$6)*(Assumptions!$E$6-Assumptions!$D$6)),Assumptions!$F$6-SQRT((1-C1557)*(Assumptions!$F$6-Assumptions!$D$6)*(Assumptions!$F$6-Assumptions!$E$6)))</f>
        <v>0.114573117108106</v>
      </c>
      <c r="F1557" s="19" t="n">
        <f aca="false">IF(D1557&lt;(Assumptions!$E$7-Assumptions!$D$7)/(Assumptions!$F$7-Assumptions!$D$7),Assumptions!$D$7+SQRT(D1557*(Assumptions!$F$7-Assumptions!$D$7)*(Assumptions!$E$7-Assumptions!$D$7)),Assumptions!$F$7-SQRT((1-D1557)*(Assumptions!$F$7-Assumptions!$D$7)*(Assumptions!$F$7-Assumptions!$E$7)))</f>
        <v>0.397265513866747</v>
      </c>
      <c r="G1557" s="19" t="n">
        <f aca="false">MIN(Assumptions!$D$24,MAX(Assumptions!$D$23,Assumptions!$D$8+Assumptions!$E$8*'Random Draws'!E1557))</f>
        <v>0.075671739512795</v>
      </c>
      <c r="H1557" s="19" t="n">
        <f aca="false">IF('Random Draws'!F1557&lt;(Assumptions!$E$9-Assumptions!$D$9)/(Assumptions!$F$9-Assumptions!$D$9),Assumptions!$D$9+SQRT('Random Draws'!F1557*(Assumptions!$F$9-Assumptions!$D$9)*(Assumptions!$E$9-Assumptions!$D$9)),Assumptions!$F$9-SQRT((1-'Random Draws'!F1557)*(Assumptions!$F$9-Assumptions!$D$9)*(Assumptions!$F$9-Assumptions!$E$9)))</f>
        <v>0.273641474612024</v>
      </c>
      <c r="I1557" s="19" t="n">
        <f aca="false">IF('Random Draws'!G1557&lt;(Assumptions!$E$10-Assumptions!$D$10)/(Assumptions!$F$10-Assumptions!$D$10),Assumptions!$D$10+SQRT('Random Draws'!G1557*(Assumptions!$F$10-Assumptions!$D$10)*(Assumptions!$E$10-Assumptions!$D$10)),Assumptions!$F$10-SQRT((1-'Random Draws'!G1557)*(Assumptions!$F$10-Assumptions!$D$10)*(Assumptions!$F$10-Assumptions!$E$10)))</f>
        <v>0.0157844299325301</v>
      </c>
      <c r="J1557" s="19" t="n">
        <f aca="false">IF('Random Draws'!H1557&lt;(Assumptions!$E$11-Assumptions!$D$11)/(Assumptions!$F$11-Assumptions!$D$11),Assumptions!$D$11+SQRT('Random Draws'!H1557*(Assumptions!$F$11-Assumptions!$D$11)*(Assumptions!$E$11-Assumptions!$D$11)),Assumptions!$F$11-SQRT((1-'Random Draws'!H1557)*(Assumptions!$F$11-Assumptions!$D$11)*(Assumptions!$F$11-Assumptions!$E$11)))</f>
        <v>0.174423385374273</v>
      </c>
      <c r="K1557" s="19" t="n">
        <f aca="false">MAX(G1557,I1557+Assumptions!$D$21)</f>
        <v>0.075671739512795</v>
      </c>
      <c r="L1557" s="28" t="n">
        <f aca="false">(F1557-Assumptions!$D$15)*(1-H1557)+Assumptions!$D$15-J1557</f>
        <v>0.149707199165037</v>
      </c>
      <c r="M1557" s="21" t="n">
        <f aca="false">Assumptions!$D$14*(1+E1557)^1*L1557-Assumptions!$D$14*(1+E1557)^0*E1557*Assumptions!$D$16</f>
        <v>23.6962517864801</v>
      </c>
      <c r="N1557" s="21" t="n">
        <f aca="false">Assumptions!$D$14*(1+E1557)^2*L1557-Assumptions!$D$14*(1+E1557)^1*E1557*Assumptions!$D$16</f>
        <v>26.4112052174356</v>
      </c>
      <c r="O1557" s="21" t="n">
        <f aca="false">Assumptions!$D$14*(1+E1557)^3*L1557-Assumptions!$D$14*(1+E1557)^2*E1557*Assumptions!$D$16</f>
        <v>29.4372193257791</v>
      </c>
      <c r="P1557" s="21" t="n">
        <f aca="false">Assumptions!$D$14*(1+E1557)^4*L1557-Assumptions!$D$14*(1+E1557)^3*E1557*Assumptions!$D$16</f>
        <v>32.8099333029286</v>
      </c>
      <c r="Q1557" s="21" t="n">
        <f aca="false">Assumptions!$D$14*(1+E1557)^5*L1557-Assumptions!$D$14*(1+E1557)^4*E1557*Assumptions!$D$16</f>
        <v>36.5690696335541</v>
      </c>
      <c r="R1557" s="21" t="n">
        <f aca="false">M1557/(1+K1557)+N1557/(1+K1557)^2+O1557/(1+K1557)^3+P1557/(1+K1557)^4+Q1557/(1+K1557)^5</f>
        <v>118.406484635438</v>
      </c>
      <c r="S1557" s="21" t="n">
        <f aca="false">Q1557*(1+I1557)/(K1557-I1557)</f>
        <v>620.269833646424</v>
      </c>
      <c r="T1557" s="21" t="n">
        <f aca="false">R1557+S1557/(1+K1557)^5</f>
        <v>549.113421070057</v>
      </c>
      <c r="U1557" s="8" t="n">
        <f aca="false">(T1557-Assumptions!$D$17)/Assumptions!$D$18</f>
        <v>14.5645368428023</v>
      </c>
    </row>
    <row r="1558" customFormat="false" ht="15" hidden="false" customHeight="false" outlineLevel="0" collapsed="false">
      <c r="B1558" s="2" t="n">
        <v>1553</v>
      </c>
      <c r="C1558" s="27" t="n">
        <f aca="false">NORMSDIST('Random Draws'!C1558)</f>
        <v>0.75268081287388</v>
      </c>
      <c r="D1558" s="27" t="n">
        <f aca="false">NORMSDIST(Assumptions!$D$22*'Random Draws'!C1558+SQRT(1-Assumptions!$D$22^2)*'Random Draws'!D1558)</f>
        <v>0.997572182830002</v>
      </c>
      <c r="E1558" s="19" t="n">
        <f aca="false">IF(C1558&lt;(Assumptions!$E$6-Assumptions!$D$6)/(Assumptions!$F$6-Assumptions!$D$6),Assumptions!$D$6+SQRT(C1558*(Assumptions!$F$6-Assumptions!$D$6)*(Assumptions!$E$6-Assumptions!$D$6)),Assumptions!$F$6-SQRT((1-C1558)*(Assumptions!$F$6-Assumptions!$D$6)*(Assumptions!$F$6-Assumptions!$E$6)))</f>
        <v>0.104834733960475</v>
      </c>
      <c r="F1558" s="19" t="n">
        <f aca="false">IF(D1558&lt;(Assumptions!$E$7-Assumptions!$D$7)/(Assumptions!$F$7-Assumptions!$D$7),Assumptions!$D$7+SQRT(D1558*(Assumptions!$F$7-Assumptions!$D$7)*(Assumptions!$E$7-Assumptions!$D$7)),Assumptions!$F$7-SQRT((1-D1558)*(Assumptions!$F$7-Assumptions!$D$7)*(Assumptions!$F$7-Assumptions!$E$7)))</f>
        <v>0.45688370914708</v>
      </c>
      <c r="G1558" s="19" t="n">
        <f aca="false">MIN(Assumptions!$D$24,MAX(Assumptions!$D$23,Assumptions!$D$8+Assumptions!$E$8*'Random Draws'!E1558))</f>
        <v>0.081649013386333</v>
      </c>
      <c r="H1558" s="19" t="n">
        <f aca="false">IF('Random Draws'!F1558&lt;(Assumptions!$E$9-Assumptions!$D$9)/(Assumptions!$F$9-Assumptions!$D$9),Assumptions!$D$9+SQRT('Random Draws'!F1558*(Assumptions!$F$9-Assumptions!$D$9)*(Assumptions!$E$9-Assumptions!$D$9)),Assumptions!$F$9-SQRT((1-'Random Draws'!F1558)*(Assumptions!$F$9-Assumptions!$D$9)*(Assumptions!$F$9-Assumptions!$E$9)))</f>
        <v>0.308497110722676</v>
      </c>
      <c r="I1558" s="19" t="n">
        <f aca="false">IF('Random Draws'!G1558&lt;(Assumptions!$E$10-Assumptions!$D$10)/(Assumptions!$F$10-Assumptions!$D$10),Assumptions!$D$10+SQRT('Random Draws'!G1558*(Assumptions!$F$10-Assumptions!$D$10)*(Assumptions!$E$10-Assumptions!$D$10)),Assumptions!$F$10-SQRT((1-'Random Draws'!G1558)*(Assumptions!$F$10-Assumptions!$D$10)*(Assumptions!$F$10-Assumptions!$E$10)))</f>
        <v>0.0127411001014739</v>
      </c>
      <c r="J1558" s="19" t="n">
        <f aca="false">IF('Random Draws'!H1558&lt;(Assumptions!$E$11-Assumptions!$D$11)/(Assumptions!$F$11-Assumptions!$D$11),Assumptions!$D$11+SQRT('Random Draws'!H1558*(Assumptions!$F$11-Assumptions!$D$11)*(Assumptions!$E$11-Assumptions!$D$11)),Assumptions!$F$11-SQRT((1-'Random Draws'!H1558)*(Assumptions!$F$11-Assumptions!$D$11)*(Assumptions!$F$11-Assumptions!$E$11)))</f>
        <v>0.156538826669449</v>
      </c>
      <c r="K1558" s="19" t="n">
        <f aca="false">MAX(G1558,I1558+Assumptions!$D$21)</f>
        <v>0.081649013386333</v>
      </c>
      <c r="L1558" s="28" t="n">
        <f aca="false">(F1558-Assumptions!$D$15)*(1-H1558)+Assumptions!$D$15-J1558</f>
        <v>0.199502202663446</v>
      </c>
      <c r="M1558" s="21" t="n">
        <f aca="false">Assumptions!$D$14*(1+E1558)^1*L1558-Assumptions!$D$14*(1+E1558)^0*E1558*Assumptions!$D$16</f>
        <v>31.5044285428805</v>
      </c>
      <c r="N1558" s="21" t="n">
        <f aca="false">Assumptions!$D$14*(1+E1558)^2*L1558-Assumptions!$D$14*(1+E1558)^1*E1558*Assumptions!$D$16</f>
        <v>34.8071869277501</v>
      </c>
      <c r="O1558" s="21" t="n">
        <f aca="false">Assumptions!$D$14*(1+E1558)^3*L1558-Assumptions!$D$14*(1+E1558)^2*E1558*Assumptions!$D$16</f>
        <v>38.4561891092333</v>
      </c>
      <c r="P1558" s="21" t="n">
        <f aca="false">Assumptions!$D$14*(1+E1558)^4*L1558-Assumptions!$D$14*(1+E1558)^3*E1558*Assumptions!$D$16</f>
        <v>42.4877334636335</v>
      </c>
      <c r="Q1558" s="21" t="n">
        <f aca="false">Assumptions!$D$14*(1+E1558)^5*L1558-Assumptions!$D$14*(1+E1558)^4*E1558*Assumptions!$D$16</f>
        <v>46.941923697877</v>
      </c>
      <c r="R1558" s="21" t="n">
        <f aca="false">M1558/(1+K1558)+N1558/(1+K1558)^2+O1558/(1+K1558)^3+P1558/(1+K1558)^4+Q1558/(1+K1558)^5</f>
        <v>152.01012288593</v>
      </c>
      <c r="S1558" s="21" t="n">
        <f aca="false">Q1558*(1+I1558)/(K1558-I1558)</f>
        <v>689.906473442916</v>
      </c>
      <c r="T1558" s="21" t="n">
        <f aca="false">R1558+S1558/(1+K1558)^5</f>
        <v>617.980627878796</v>
      </c>
      <c r="U1558" s="8" t="n">
        <f aca="false">(T1558-Assumptions!$D$17)/Assumptions!$D$18</f>
        <v>17.3192251151518</v>
      </c>
    </row>
    <row r="1559" customFormat="false" ht="15" hidden="false" customHeight="false" outlineLevel="0" collapsed="false">
      <c r="B1559" s="2" t="n">
        <v>1554</v>
      </c>
      <c r="C1559" s="27" t="n">
        <f aca="false">NORMSDIST('Random Draws'!C1559)</f>
        <v>0.780009500551645</v>
      </c>
      <c r="D1559" s="27" t="n">
        <f aca="false">NORMSDIST(Assumptions!$D$22*'Random Draws'!C1559+SQRT(1-Assumptions!$D$22^2)*'Random Draws'!D1559)</f>
        <v>0.952035299245362</v>
      </c>
      <c r="E1559" s="19" t="n">
        <f aca="false">IF(C1559&lt;(Assumptions!$E$6-Assumptions!$D$6)/(Assumptions!$F$6-Assumptions!$D$6),Assumptions!$D$6+SQRT(C1559*(Assumptions!$F$6-Assumptions!$D$6)*(Assumptions!$E$6-Assumptions!$D$6)),Assumptions!$F$6-SQRT((1-C1559)*(Assumptions!$F$6-Assumptions!$D$6)*(Assumptions!$F$6-Assumptions!$E$6)))</f>
        <v>0.106834468235203</v>
      </c>
      <c r="F1559" s="19" t="n">
        <f aca="false">IF(D1559&lt;(Assumptions!$E$7-Assumptions!$D$7)/(Assumptions!$F$7-Assumptions!$D$7),Assumptions!$D$7+SQRT(D1559*(Assumptions!$F$7-Assumptions!$D$7)*(Assumptions!$E$7-Assumptions!$D$7)),Assumptions!$F$7-SQRT((1-D1559)*(Assumptions!$F$7-Assumptions!$D$7)*(Assumptions!$F$7-Assumptions!$E$7)))</f>
        <v>0.446148689483715</v>
      </c>
      <c r="G1559" s="19" t="n">
        <f aca="false">MIN(Assumptions!$D$24,MAX(Assumptions!$D$23,Assumptions!$D$8+Assumptions!$E$8*'Random Draws'!E1559))</f>
        <v>0.079883950874857</v>
      </c>
      <c r="H1559" s="19" t="n">
        <f aca="false">IF('Random Draws'!F1559&lt;(Assumptions!$E$9-Assumptions!$D$9)/(Assumptions!$F$9-Assumptions!$D$9),Assumptions!$D$9+SQRT('Random Draws'!F1559*(Assumptions!$F$9-Assumptions!$D$9)*(Assumptions!$E$9-Assumptions!$D$9)),Assumptions!$F$9-SQRT((1-'Random Draws'!F1559)*(Assumptions!$F$9-Assumptions!$D$9)*(Assumptions!$F$9-Assumptions!$E$9)))</f>
        <v>0.259347206504997</v>
      </c>
      <c r="I1559" s="19" t="n">
        <f aca="false">IF('Random Draws'!G1559&lt;(Assumptions!$E$10-Assumptions!$D$10)/(Assumptions!$F$10-Assumptions!$D$10),Assumptions!$D$10+SQRT('Random Draws'!G1559*(Assumptions!$F$10-Assumptions!$D$10)*(Assumptions!$E$10-Assumptions!$D$10)),Assumptions!$F$10-SQRT((1-'Random Draws'!G1559)*(Assumptions!$F$10-Assumptions!$D$10)*(Assumptions!$F$10-Assumptions!$E$10)))</f>
        <v>0.0229731288928265</v>
      </c>
      <c r="J1559" s="19" t="n">
        <f aca="false">IF('Random Draws'!H1559&lt;(Assumptions!$E$11-Assumptions!$D$11)/(Assumptions!$F$11-Assumptions!$D$11),Assumptions!$D$11+SQRT('Random Draws'!H1559*(Assumptions!$F$11-Assumptions!$D$11)*(Assumptions!$E$11-Assumptions!$D$11)),Assumptions!$F$11-SQRT((1-'Random Draws'!H1559)*(Assumptions!$F$11-Assumptions!$D$11)*(Assumptions!$F$11-Assumptions!$E$11)))</f>
        <v>0.124410599345667</v>
      </c>
      <c r="K1559" s="19" t="n">
        <f aca="false">MAX(G1559,I1559+Assumptions!$D$21)</f>
        <v>0.079883950874857</v>
      </c>
      <c r="L1559" s="28" t="n">
        <f aca="false">(F1559-Assumptions!$D$15)*(1-H1559)+Assumptions!$D$15-J1559</f>
        <v>0.23974581068023</v>
      </c>
      <c r="M1559" s="21" t="n">
        <f aca="false">Assumptions!$D$14*(1+E1559)^1*L1559-Assumptions!$D$14*(1+E1559)^0*E1559*Assumptions!$D$16</f>
        <v>38.0123144601781</v>
      </c>
      <c r="N1559" s="21" t="n">
        <f aca="false">Assumptions!$D$14*(1+E1559)^2*L1559-Assumptions!$D$14*(1+E1559)^1*E1559*Assumptions!$D$16</f>
        <v>42.0733398619205</v>
      </c>
      <c r="O1559" s="21" t="n">
        <f aca="false">Assumptions!$D$14*(1+E1559)^3*L1559-Assumptions!$D$14*(1+E1559)^2*E1559*Assumptions!$D$16</f>
        <v>46.5682227529477</v>
      </c>
      <c r="P1559" s="21" t="n">
        <f aca="false">Assumptions!$D$14*(1+E1559)^4*L1559-Assumptions!$D$14*(1+E1559)^3*E1559*Assumptions!$D$16</f>
        <v>51.5433140674174</v>
      </c>
      <c r="Q1559" s="21" t="n">
        <f aca="false">Assumptions!$D$14*(1+E1559)^5*L1559-Assumptions!$D$14*(1+E1559)^4*E1559*Assumptions!$D$16</f>
        <v>57.04991661689</v>
      </c>
      <c r="R1559" s="21" t="n">
        <f aca="false">M1559/(1+K1559)+N1559/(1+K1559)^2+O1559/(1+K1559)^3+P1559/(1+K1559)^4+Q1559/(1+K1559)^5</f>
        <v>185.008751050557</v>
      </c>
      <c r="S1559" s="21" t="n">
        <f aca="false">Q1559*(1+I1559)/(K1559-I1559)</f>
        <v>1025.47335765212</v>
      </c>
      <c r="T1559" s="21" t="n">
        <f aca="false">R1559+S1559/(1+K1559)^5</f>
        <v>883.30377576216</v>
      </c>
      <c r="U1559" s="8" t="n">
        <f aca="false">(T1559-Assumptions!$D$17)/Assumptions!$D$18</f>
        <v>27.9321510304864</v>
      </c>
    </row>
    <row r="1560" customFormat="false" ht="15" hidden="false" customHeight="false" outlineLevel="0" collapsed="false">
      <c r="B1560" s="2" t="n">
        <v>1555</v>
      </c>
      <c r="C1560" s="27" t="n">
        <f aca="false">NORMSDIST('Random Draws'!C1560)</f>
        <v>0.791507754596858</v>
      </c>
      <c r="D1560" s="27" t="n">
        <f aca="false">NORMSDIST(Assumptions!$D$22*'Random Draws'!C1560+SQRT(1-Assumptions!$D$22^2)*'Random Draws'!D1560)</f>
        <v>0.81748876627703</v>
      </c>
      <c r="E1560" s="19" t="n">
        <f aca="false">IF(C1560&lt;(Assumptions!$E$6-Assumptions!$D$6)/(Assumptions!$F$6-Assumptions!$D$6),Assumptions!$D$6+SQRT(C1560*(Assumptions!$F$6-Assumptions!$D$6)*(Assumptions!$E$6-Assumptions!$D$6)),Assumptions!$F$6-SQRT((1-C1560)*(Assumptions!$F$6-Assumptions!$D$6)*(Assumptions!$F$6-Assumptions!$E$6)))</f>
        <v>0.107712831852023</v>
      </c>
      <c r="F1560" s="19" t="n">
        <f aca="false">IF(D1560&lt;(Assumptions!$E$7-Assumptions!$D$7)/(Assumptions!$F$7-Assumptions!$D$7),Assumptions!$D$7+SQRT(D1560*(Assumptions!$F$7-Assumptions!$D$7)*(Assumptions!$E$7-Assumptions!$D$7)),Assumptions!$F$7-SQRT((1-D1560)*(Assumptions!$F$7-Assumptions!$D$7)*(Assumptions!$F$7-Assumptions!$E$7)))</f>
        <v>0.432980656283102</v>
      </c>
      <c r="G1560" s="19" t="n">
        <f aca="false">MIN(Assumptions!$D$24,MAX(Assumptions!$D$23,Assumptions!$D$8+Assumptions!$E$8*'Random Draws'!E1560))</f>
        <v>0.090991394563429</v>
      </c>
      <c r="H1560" s="19" t="n">
        <f aca="false">IF('Random Draws'!F1560&lt;(Assumptions!$E$9-Assumptions!$D$9)/(Assumptions!$F$9-Assumptions!$D$9),Assumptions!$D$9+SQRT('Random Draws'!F1560*(Assumptions!$F$9-Assumptions!$D$9)*(Assumptions!$E$9-Assumptions!$D$9)),Assumptions!$F$9-SQRT((1-'Random Draws'!F1560)*(Assumptions!$F$9-Assumptions!$D$9)*(Assumptions!$F$9-Assumptions!$E$9)))</f>
        <v>0.275767421137278</v>
      </c>
      <c r="I1560" s="19" t="n">
        <f aca="false">IF('Random Draws'!G1560&lt;(Assumptions!$E$10-Assumptions!$D$10)/(Assumptions!$F$10-Assumptions!$D$10),Assumptions!$D$10+SQRT('Random Draws'!G1560*(Assumptions!$F$10-Assumptions!$D$10)*(Assumptions!$E$10-Assumptions!$D$10)),Assumptions!$F$10-SQRT((1-'Random Draws'!G1560)*(Assumptions!$F$10-Assumptions!$D$10)*(Assumptions!$F$10-Assumptions!$E$10)))</f>
        <v>0.0151361304862416</v>
      </c>
      <c r="J1560" s="19" t="n">
        <f aca="false">IF('Random Draws'!H1560&lt;(Assumptions!$E$11-Assumptions!$D$11)/(Assumptions!$F$11-Assumptions!$D$11),Assumptions!$D$11+SQRT('Random Draws'!H1560*(Assumptions!$F$11-Assumptions!$D$11)*(Assumptions!$E$11-Assumptions!$D$11)),Assumptions!$F$11-SQRT((1-'Random Draws'!H1560)*(Assumptions!$F$11-Assumptions!$D$11)*(Assumptions!$F$11-Assumptions!$E$11)))</f>
        <v>0.166939035648059</v>
      </c>
      <c r="K1560" s="19" t="n">
        <f aca="false">MAX(G1560,I1560+Assumptions!$D$21)</f>
        <v>0.090991394563429</v>
      </c>
      <c r="L1560" s="28" t="n">
        <f aca="false">(F1560-Assumptions!$D$15)*(1-H1560)+Assumptions!$D$15-J1560</f>
        <v>0.182489426397372</v>
      </c>
      <c r="M1560" s="21" t="n">
        <f aca="false">Assumptions!$D$14*(1+E1560)^1*L1560-Assumptions!$D$14*(1+E1560)^0*E1560*Assumptions!$D$16</f>
        <v>28.842601679608</v>
      </c>
      <c r="N1560" s="21" t="n">
        <f aca="false">Assumptions!$D$14*(1+E1560)^2*L1560-Assumptions!$D$14*(1+E1560)^1*E1560*Assumptions!$D$16</f>
        <v>31.9493199844985</v>
      </c>
      <c r="O1560" s="21" t="n">
        <f aca="false">Assumptions!$D$14*(1+E1560)^3*L1560-Assumptions!$D$14*(1+E1560)^2*E1560*Assumptions!$D$16</f>
        <v>35.3906717157753</v>
      </c>
      <c r="P1560" s="21" t="n">
        <f aca="false">Assumptions!$D$14*(1+E1560)^4*L1560-Assumptions!$D$14*(1+E1560)^3*E1560*Assumptions!$D$16</f>
        <v>39.2027011874268</v>
      </c>
      <c r="Q1560" s="21" t="n">
        <f aca="false">Assumptions!$D$14*(1+E1560)^5*L1560-Assumptions!$D$14*(1+E1560)^4*E1560*Assumptions!$D$16</f>
        <v>43.4253351485732</v>
      </c>
      <c r="R1560" s="21" t="n">
        <f aca="false">M1560/(1+K1560)+N1560/(1+K1560)^2+O1560/(1+K1560)^3+P1560/(1+K1560)^4+Q1560/(1+K1560)^5</f>
        <v>136.299828303841</v>
      </c>
      <c r="S1560" s="21" t="n">
        <f aca="false">Q1560*(1+I1560)/(K1560-I1560)</f>
        <v>581.141298815254</v>
      </c>
      <c r="T1560" s="21" t="n">
        <f aca="false">R1560+S1560/(1+K1560)^5</f>
        <v>512.288806939154</v>
      </c>
      <c r="U1560" s="8" t="n">
        <f aca="false">(T1560-Assumptions!$D$17)/Assumptions!$D$18</f>
        <v>13.0915522775662</v>
      </c>
    </row>
    <row r="1561" customFormat="false" ht="15" hidden="false" customHeight="false" outlineLevel="0" collapsed="false">
      <c r="B1561" s="2" t="n">
        <v>1556</v>
      </c>
      <c r="C1561" s="27" t="n">
        <f aca="false">NORMSDIST('Random Draws'!C1561)</f>
        <v>0.31565739794771</v>
      </c>
      <c r="D1561" s="27" t="n">
        <f aca="false">NORMSDIST(Assumptions!$D$22*'Random Draws'!C1561+SQRT(1-Assumptions!$D$22^2)*'Random Draws'!D1561)</f>
        <v>0.759341987307435</v>
      </c>
      <c r="E1561" s="19" t="n">
        <f aca="false">IF(C1561&lt;(Assumptions!$E$6-Assumptions!$D$6)/(Assumptions!$F$6-Assumptions!$D$6),Assumptions!$D$6+SQRT(C1561*(Assumptions!$F$6-Assumptions!$D$6)*(Assumptions!$E$6-Assumptions!$D$6)),Assumptions!$F$6-SQRT((1-C1561)*(Assumptions!$F$6-Assumptions!$D$6)*(Assumptions!$F$6-Assumptions!$E$6)))</f>
        <v>0.0797276602600575</v>
      </c>
      <c r="F1561" s="19" t="n">
        <f aca="false">IF(D1561&lt;(Assumptions!$E$7-Assumptions!$D$7)/(Assumptions!$F$7-Assumptions!$D$7),Assumptions!$D$7+SQRT(D1561*(Assumptions!$F$7-Assumptions!$D$7)*(Assumptions!$E$7-Assumptions!$D$7)),Assumptions!$F$7-SQRT((1-D1561)*(Assumptions!$F$7-Assumptions!$D$7)*(Assumptions!$F$7-Assumptions!$E$7)))</f>
        <v>0.428973687767151</v>
      </c>
      <c r="G1561" s="19" t="n">
        <f aca="false">MIN(Assumptions!$D$24,MAX(Assumptions!$D$23,Assumptions!$D$8+Assumptions!$E$8*'Random Draws'!E1561))</f>
        <v>0.101209755536183</v>
      </c>
      <c r="H1561" s="19" t="n">
        <f aca="false">IF('Random Draws'!F1561&lt;(Assumptions!$E$9-Assumptions!$D$9)/(Assumptions!$F$9-Assumptions!$D$9),Assumptions!$D$9+SQRT('Random Draws'!F1561*(Assumptions!$F$9-Assumptions!$D$9)*(Assumptions!$E$9-Assumptions!$D$9)),Assumptions!$F$9-SQRT((1-'Random Draws'!F1561)*(Assumptions!$F$9-Assumptions!$D$9)*(Assumptions!$F$9-Assumptions!$E$9)))</f>
        <v>0.266504272272875</v>
      </c>
      <c r="I1561" s="19" t="n">
        <f aca="false">IF('Random Draws'!G1561&lt;(Assumptions!$E$10-Assumptions!$D$10)/(Assumptions!$F$10-Assumptions!$D$10),Assumptions!$D$10+SQRT('Random Draws'!G1561*(Assumptions!$F$10-Assumptions!$D$10)*(Assumptions!$E$10-Assumptions!$D$10)),Assumptions!$F$10-SQRT((1-'Random Draws'!G1561)*(Assumptions!$F$10-Assumptions!$D$10)*(Assumptions!$F$10-Assumptions!$E$10)))</f>
        <v>0.0200497587406514</v>
      </c>
      <c r="J1561" s="19" t="n">
        <f aca="false">IF('Random Draws'!H1561&lt;(Assumptions!$E$11-Assumptions!$D$11)/(Assumptions!$F$11-Assumptions!$D$11),Assumptions!$D$11+SQRT('Random Draws'!H1561*(Assumptions!$F$11-Assumptions!$D$11)*(Assumptions!$E$11-Assumptions!$D$11)),Assumptions!$F$11-SQRT((1-'Random Draws'!H1561)*(Assumptions!$F$11-Assumptions!$D$11)*(Assumptions!$F$11-Assumptions!$E$11)))</f>
        <v>0.157077122492071</v>
      </c>
      <c r="K1561" s="19" t="n">
        <f aca="false">MAX(G1561,I1561+Assumptions!$D$21)</f>
        <v>0.101209755536183</v>
      </c>
      <c r="L1561" s="28" t="n">
        <f aca="false">(F1561-Assumptions!$D$15)*(1-H1561)+Assumptions!$D$15-J1561</f>
        <v>0.192218800187958</v>
      </c>
      <c r="M1561" s="21" t="n">
        <f aca="false">Assumptions!$D$14*(1+E1561)^1*L1561-Assumptions!$D$14*(1+E1561)^0*E1561*Assumptions!$D$16</f>
        <v>29.7470582086849</v>
      </c>
      <c r="N1561" s="21" t="n">
        <f aca="false">Assumptions!$D$14*(1+E1561)^2*L1561-Assumptions!$D$14*(1+E1561)^1*E1561*Assumptions!$D$16</f>
        <v>32.1187215592831</v>
      </c>
      <c r="O1561" s="21" t="n">
        <f aca="false">Assumptions!$D$14*(1+E1561)^3*L1561-Assumptions!$D$14*(1+E1561)^2*E1561*Assumptions!$D$16</f>
        <v>34.679472079749</v>
      </c>
      <c r="P1561" s="21" t="n">
        <f aca="false">Assumptions!$D$14*(1+E1561)^4*L1561-Assumptions!$D$14*(1+E1561)^3*E1561*Assumptions!$D$16</f>
        <v>37.4443852477214</v>
      </c>
      <c r="Q1561" s="21" t="n">
        <f aca="false">Assumptions!$D$14*(1+E1561)^5*L1561-Assumptions!$D$14*(1+E1561)^4*E1561*Assumptions!$D$16</f>
        <v>40.4297384733985</v>
      </c>
      <c r="R1561" s="21" t="n">
        <f aca="false">M1561/(1+K1561)+N1561/(1+K1561)^2+O1561/(1+K1561)^3+P1561/(1+K1561)^4+Q1561/(1+K1561)^5</f>
        <v>129.897523565912</v>
      </c>
      <c r="S1561" s="21" t="n">
        <f aca="false">Q1561*(1+I1561)/(K1561-I1561)</f>
        <v>508.136355397297</v>
      </c>
      <c r="T1561" s="21" t="n">
        <f aca="false">R1561+S1561/(1+K1561)^5</f>
        <v>443.680961996378</v>
      </c>
      <c r="U1561" s="8" t="n">
        <f aca="false">(T1561-Assumptions!$D$17)/Assumptions!$D$18</f>
        <v>10.3472384798551</v>
      </c>
    </row>
    <row r="1562" customFormat="false" ht="15" hidden="false" customHeight="false" outlineLevel="0" collapsed="false">
      <c r="B1562" s="2" t="n">
        <v>1557</v>
      </c>
      <c r="C1562" s="27" t="n">
        <f aca="false">NORMSDIST('Random Draws'!C1562)</f>
        <v>0.853427700415539</v>
      </c>
      <c r="D1562" s="27" t="n">
        <f aca="false">NORMSDIST(Assumptions!$D$22*'Random Draws'!C1562+SQRT(1-Assumptions!$D$22^2)*'Random Draws'!D1562)</f>
        <v>0.81003550835405</v>
      </c>
      <c r="E1562" s="19" t="n">
        <f aca="false">IF(C1562&lt;(Assumptions!$E$6-Assumptions!$D$6)/(Assumptions!$F$6-Assumptions!$D$6),Assumptions!$D$6+SQRT(C1562*(Assumptions!$F$6-Assumptions!$D$6)*(Assumptions!$E$6-Assumptions!$D$6)),Assumptions!$F$6-SQRT((1-C1562)*(Assumptions!$F$6-Assumptions!$D$6)*(Assumptions!$F$6-Assumptions!$E$6)))</f>
        <v>0.112928585224959</v>
      </c>
      <c r="F1562" s="19" t="n">
        <f aca="false">IF(D1562&lt;(Assumptions!$E$7-Assumptions!$D$7)/(Assumptions!$F$7-Assumptions!$D$7),Assumptions!$D$7+SQRT(D1562*(Assumptions!$F$7-Assumptions!$D$7)*(Assumptions!$E$7-Assumptions!$D$7)),Assumptions!$F$7-SQRT((1-D1562)*(Assumptions!$F$7-Assumptions!$D$7)*(Assumptions!$F$7-Assumptions!$E$7)))</f>
        <v>0.432434478662942</v>
      </c>
      <c r="G1562" s="19" t="n">
        <f aca="false">MIN(Assumptions!$D$24,MAX(Assumptions!$D$23,Assumptions!$D$8+Assumptions!$E$8*'Random Draws'!E1562))</f>
        <v>0.076550831067807</v>
      </c>
      <c r="H1562" s="19" t="n">
        <f aca="false">IF('Random Draws'!F1562&lt;(Assumptions!$E$9-Assumptions!$D$9)/(Assumptions!$F$9-Assumptions!$D$9),Assumptions!$D$9+SQRT('Random Draws'!F1562*(Assumptions!$F$9-Assumptions!$D$9)*(Assumptions!$E$9-Assumptions!$D$9)),Assumptions!$F$9-SQRT((1-'Random Draws'!F1562)*(Assumptions!$F$9-Assumptions!$D$9)*(Assumptions!$F$9-Assumptions!$E$9)))</f>
        <v>0.267654184211541</v>
      </c>
      <c r="I1562" s="19" t="n">
        <f aca="false">IF('Random Draws'!G1562&lt;(Assumptions!$E$10-Assumptions!$D$10)/(Assumptions!$F$10-Assumptions!$D$10),Assumptions!$D$10+SQRT('Random Draws'!G1562*(Assumptions!$F$10-Assumptions!$D$10)*(Assumptions!$E$10-Assumptions!$D$10)),Assumptions!$F$10-SQRT((1-'Random Draws'!G1562)*(Assumptions!$F$10-Assumptions!$D$10)*(Assumptions!$F$10-Assumptions!$E$10)))</f>
        <v>0.0215599318370341</v>
      </c>
      <c r="J1562" s="19" t="n">
        <f aca="false">IF('Random Draws'!H1562&lt;(Assumptions!$E$11-Assumptions!$D$11)/(Assumptions!$F$11-Assumptions!$D$11),Assumptions!$D$11+SQRT('Random Draws'!H1562*(Assumptions!$F$11-Assumptions!$D$11)*(Assumptions!$E$11-Assumptions!$D$11)),Assumptions!$F$11-SQRT((1-'Random Draws'!H1562)*(Assumptions!$F$11-Assumptions!$D$11)*(Assumptions!$F$11-Assumptions!$E$11)))</f>
        <v>0.196089910835423</v>
      </c>
      <c r="K1562" s="19" t="n">
        <f aca="false">MAX(G1562,I1562+Assumptions!$D$21)</f>
        <v>0.076550831067807</v>
      </c>
      <c r="L1562" s="28" t="n">
        <f aca="false">(F1562-Assumptions!$D$15)*(1-H1562)+Assumptions!$D$15-J1562</f>
        <v>0.155396714163546</v>
      </c>
      <c r="M1562" s="21" t="n">
        <f aca="false">Assumptions!$D$14*(1+E1562)^1*L1562-Assumptions!$D$14*(1+E1562)^0*E1562*Assumptions!$D$16</f>
        <v>24.5858502144546</v>
      </c>
      <c r="N1562" s="21" t="n">
        <f aca="false">Assumptions!$D$14*(1+E1562)^2*L1562-Assumptions!$D$14*(1+E1562)^1*E1562*Assumptions!$D$16</f>
        <v>27.3622954957258</v>
      </c>
      <c r="O1562" s="21" t="n">
        <f aca="false">Assumptions!$D$14*(1+E1562)^3*L1562-Assumptions!$D$14*(1+E1562)^2*E1562*Assumptions!$D$16</f>
        <v>30.4522808145653</v>
      </c>
      <c r="P1562" s="21" t="n">
        <f aca="false">Assumptions!$D$14*(1+E1562)^4*L1562-Assumptions!$D$14*(1+E1562)^3*E1562*Assumptions!$D$16</f>
        <v>33.8912138038274</v>
      </c>
      <c r="Q1562" s="21" t="n">
        <f aca="false">Assumptions!$D$14*(1+E1562)^5*L1562-Assumptions!$D$14*(1+E1562)^4*E1562*Assumptions!$D$16</f>
        <v>37.7185006302502</v>
      </c>
      <c r="R1562" s="21" t="n">
        <f aca="false">M1562/(1+K1562)+N1562/(1+K1562)^2+O1562/(1+K1562)^3+P1562/(1+K1562)^4+Q1562/(1+K1562)^5</f>
        <v>122.170325982188</v>
      </c>
      <c r="S1562" s="21" t="n">
        <f aca="false">Q1562*(1+I1562)/(K1562-I1562)</f>
        <v>700.692468605262</v>
      </c>
      <c r="T1562" s="21" t="n">
        <f aca="false">R1562+S1562/(1+K1562)^5</f>
        <v>606.738343861279</v>
      </c>
      <c r="U1562" s="8" t="n">
        <f aca="false">(T1562-Assumptions!$D$17)/Assumptions!$D$18</f>
        <v>16.8695337544512</v>
      </c>
    </row>
    <row r="1563" customFormat="false" ht="15" hidden="false" customHeight="false" outlineLevel="0" collapsed="false">
      <c r="B1563" s="2" t="n">
        <v>1558</v>
      </c>
      <c r="C1563" s="27" t="n">
        <f aca="false">NORMSDIST('Random Draws'!C1563)</f>
        <v>0.324390830157403</v>
      </c>
      <c r="D1563" s="27" t="n">
        <f aca="false">NORMSDIST(Assumptions!$D$22*'Random Draws'!C1563+SQRT(1-Assumptions!$D$22^2)*'Random Draws'!D1563)</f>
        <v>0.741023228707769</v>
      </c>
      <c r="E1563" s="19" t="n">
        <f aca="false">IF(C1563&lt;(Assumptions!$E$6-Assumptions!$D$6)/(Assumptions!$F$6-Assumptions!$D$6),Assumptions!$D$6+SQRT(C1563*(Assumptions!$F$6-Assumptions!$D$6)*(Assumptions!$E$6-Assumptions!$D$6)),Assumptions!$F$6-SQRT((1-C1563)*(Assumptions!$F$6-Assumptions!$D$6)*(Assumptions!$F$6-Assumptions!$E$6)))</f>
        <v>0.0802734919120135</v>
      </c>
      <c r="F1563" s="19" t="n">
        <f aca="false">IF(D1563&lt;(Assumptions!$E$7-Assumptions!$D$7)/(Assumptions!$F$7-Assumptions!$D$7),Assumptions!$D$7+SQRT(D1563*(Assumptions!$F$7-Assumptions!$D$7)*(Assumptions!$E$7-Assumptions!$D$7)),Assumptions!$F$7-SQRT((1-D1563)*(Assumptions!$F$7-Assumptions!$D$7)*(Assumptions!$F$7-Assumptions!$E$7)))</f>
        <v>0.427814489515173</v>
      </c>
      <c r="G1563" s="19" t="n">
        <f aca="false">MIN(Assumptions!$D$24,MAX(Assumptions!$D$23,Assumptions!$D$8+Assumptions!$E$8*'Random Draws'!E1563))</f>
        <v>0.088844351055699</v>
      </c>
      <c r="H1563" s="19" t="n">
        <f aca="false">IF('Random Draws'!F1563&lt;(Assumptions!$E$9-Assumptions!$D$9)/(Assumptions!$F$9-Assumptions!$D$9),Assumptions!$D$9+SQRT('Random Draws'!F1563*(Assumptions!$F$9-Assumptions!$D$9)*(Assumptions!$E$9-Assumptions!$D$9)),Assumptions!$F$9-SQRT((1-'Random Draws'!F1563)*(Assumptions!$F$9-Assumptions!$D$9)*(Assumptions!$F$9-Assumptions!$E$9)))</f>
        <v>0.293718998803178</v>
      </c>
      <c r="I1563" s="19" t="n">
        <f aca="false">IF('Random Draws'!G1563&lt;(Assumptions!$E$10-Assumptions!$D$10)/(Assumptions!$F$10-Assumptions!$D$10),Assumptions!$D$10+SQRT('Random Draws'!G1563*(Assumptions!$F$10-Assumptions!$D$10)*(Assumptions!$E$10-Assumptions!$D$10)),Assumptions!$F$10-SQRT((1-'Random Draws'!G1563)*(Assumptions!$F$10-Assumptions!$D$10)*(Assumptions!$F$10-Assumptions!$E$10)))</f>
        <v>0.0235906532068236</v>
      </c>
      <c r="J1563" s="19" t="n">
        <f aca="false">IF('Random Draws'!H1563&lt;(Assumptions!$E$11-Assumptions!$D$11)/(Assumptions!$F$11-Assumptions!$D$11),Assumptions!$D$11+SQRT('Random Draws'!H1563*(Assumptions!$F$11-Assumptions!$D$11)*(Assumptions!$E$11-Assumptions!$D$11)),Assumptions!$F$11-SQRT((1-'Random Draws'!H1563)*(Assumptions!$F$11-Assumptions!$D$11)*(Assumptions!$F$11-Assumptions!$E$11)))</f>
        <v>0.158377792432082</v>
      </c>
      <c r="K1563" s="19" t="n">
        <f aca="false">MAX(G1563,I1563+Assumptions!$D$21)</f>
        <v>0.088844351055699</v>
      </c>
      <c r="L1563" s="28" t="n">
        <f aca="false">(F1563-Assumptions!$D$15)*(1-H1563)+Assumptions!$D$15-J1563</f>
        <v>0.181962923393614</v>
      </c>
      <c r="M1563" s="21" t="n">
        <f aca="false">Assumptions!$D$14*(1+E1563)^1*L1563-Assumptions!$D$14*(1+E1563)^0*E1563*Assumptions!$D$16</f>
        <v>28.1534200948587</v>
      </c>
      <c r="N1563" s="21" t="n">
        <f aca="false">Assumptions!$D$14*(1+E1563)^2*L1563-Assumptions!$D$14*(1+E1563)^1*E1563*Assumptions!$D$16</f>
        <v>30.4133934351389</v>
      </c>
      <c r="O1563" s="21" t="n">
        <f aca="false">Assumptions!$D$14*(1+E1563)^3*L1563-Assumptions!$D$14*(1+E1563)^2*E1563*Assumptions!$D$16</f>
        <v>32.8547827270714</v>
      </c>
      <c r="P1563" s="21" t="n">
        <f aca="false">Assumptions!$D$14*(1+E1563)^4*L1563-Assumptions!$D$14*(1+E1563)^3*E1563*Assumptions!$D$16</f>
        <v>35.4921508625839</v>
      </c>
      <c r="Q1563" s="21" t="n">
        <f aca="false">Assumptions!$D$14*(1+E1563)^5*L1563-Assumptions!$D$14*(1+E1563)^4*E1563*Assumptions!$D$16</f>
        <v>38.3412297477915</v>
      </c>
      <c r="R1563" s="21" t="n">
        <f aca="false">M1563/(1+K1563)+N1563/(1+K1563)^2+O1563/(1+K1563)^3+P1563/(1+K1563)^4+Q1563/(1+K1563)^5</f>
        <v>127.261875428439</v>
      </c>
      <c r="S1563" s="21" t="n">
        <f aca="false">Q1563*(1+I1563)/(K1563-I1563)</f>
        <v>601.432956231632</v>
      </c>
      <c r="T1563" s="21" t="n">
        <f aca="false">R1563+S1563/(1+K1563)^5</f>
        <v>520.230801876281</v>
      </c>
      <c r="U1563" s="8" t="n">
        <f aca="false">(T1563-Assumptions!$D$17)/Assumptions!$D$18</f>
        <v>13.4092320750512</v>
      </c>
    </row>
    <row r="1564" customFormat="false" ht="15" hidden="false" customHeight="false" outlineLevel="0" collapsed="false">
      <c r="B1564" s="2" t="n">
        <v>1559</v>
      </c>
      <c r="C1564" s="27" t="n">
        <f aca="false">NORMSDIST('Random Draws'!C1564)</f>
        <v>0.812781885607839</v>
      </c>
      <c r="D1564" s="27" t="n">
        <f aca="false">NORMSDIST(Assumptions!$D$22*'Random Draws'!C1564+SQRT(1-Assumptions!$D$22^2)*'Random Draws'!D1564)</f>
        <v>0.322899967489151</v>
      </c>
      <c r="E1564" s="19" t="n">
        <f aca="false">IF(C1564&lt;(Assumptions!$E$6-Assumptions!$D$6)/(Assumptions!$F$6-Assumptions!$D$6),Assumptions!$D$6+SQRT(C1564*(Assumptions!$F$6-Assumptions!$D$6)*(Assumptions!$E$6-Assumptions!$D$6)),Assumptions!$F$6-SQRT((1-C1564)*(Assumptions!$F$6-Assumptions!$D$6)*(Assumptions!$F$6-Assumptions!$E$6)))</f>
        <v>0.109404402735674</v>
      </c>
      <c r="F1564" s="19" t="n">
        <f aca="false">IF(D1564&lt;(Assumptions!$E$7-Assumptions!$D$7)/(Assumptions!$F$7-Assumptions!$D$7),Assumptions!$D$7+SQRT(D1564*(Assumptions!$F$7-Assumptions!$D$7)*(Assumptions!$E$7-Assumptions!$D$7)),Assumptions!$F$7-SQRT((1-D1564)*(Assumptions!$F$7-Assumptions!$D$7)*(Assumptions!$F$7-Assumptions!$E$7)))</f>
        <v>0.404015903999974</v>
      </c>
      <c r="G1564" s="19" t="n">
        <f aca="false">MIN(Assumptions!$D$24,MAX(Assumptions!$D$23,Assumptions!$D$8+Assumptions!$E$8*'Random Draws'!E1564))</f>
        <v>0.084200522114904</v>
      </c>
      <c r="H1564" s="19" t="n">
        <f aca="false">IF('Random Draws'!F1564&lt;(Assumptions!$E$9-Assumptions!$D$9)/(Assumptions!$F$9-Assumptions!$D$9),Assumptions!$D$9+SQRT('Random Draws'!F1564*(Assumptions!$F$9-Assumptions!$D$9)*(Assumptions!$E$9-Assumptions!$D$9)),Assumptions!$F$9-SQRT((1-'Random Draws'!F1564)*(Assumptions!$F$9-Assumptions!$D$9)*(Assumptions!$F$9-Assumptions!$E$9)))</f>
        <v>0.316175784230164</v>
      </c>
      <c r="I1564" s="19" t="n">
        <f aca="false">IF('Random Draws'!G1564&lt;(Assumptions!$E$10-Assumptions!$D$10)/(Assumptions!$F$10-Assumptions!$D$10),Assumptions!$D$10+SQRT('Random Draws'!G1564*(Assumptions!$F$10-Assumptions!$D$10)*(Assumptions!$E$10-Assumptions!$D$10)),Assumptions!$F$10-SQRT((1-'Random Draws'!G1564)*(Assumptions!$F$10-Assumptions!$D$10)*(Assumptions!$F$10-Assumptions!$E$10)))</f>
        <v>0.0212927342277371</v>
      </c>
      <c r="J1564" s="19" t="n">
        <f aca="false">IF('Random Draws'!H1564&lt;(Assumptions!$E$11-Assumptions!$D$11)/(Assumptions!$F$11-Assumptions!$D$11),Assumptions!$D$11+SQRT('Random Draws'!H1564*(Assumptions!$F$11-Assumptions!$D$11)*(Assumptions!$E$11-Assumptions!$D$11)),Assumptions!$F$11-SQRT((1-'Random Draws'!H1564)*(Assumptions!$F$11-Assumptions!$D$11)*(Assumptions!$F$11-Assumptions!$E$11)))</f>
        <v>0.18989849816946</v>
      </c>
      <c r="K1564" s="19" t="n">
        <f aca="false">MAX(G1564,I1564+Assumptions!$D$21)</f>
        <v>0.084200522114904</v>
      </c>
      <c r="L1564" s="28" t="n">
        <f aca="false">(F1564-Assumptions!$D$15)*(1-H1564)+Assumptions!$D$15-J1564</f>
        <v>0.127480212491785</v>
      </c>
      <c r="M1564" s="21" t="n">
        <f aca="false">Assumptions!$D$14*(1+E1564)^1*L1564-Assumptions!$D$14*(1+E1564)^0*E1564*Assumptions!$D$16</f>
        <v>20.0310216531093</v>
      </c>
      <c r="N1564" s="21" t="n">
        <f aca="false">Assumptions!$D$14*(1+E1564)^2*L1564-Assumptions!$D$14*(1+E1564)^1*E1564*Assumptions!$D$16</f>
        <v>22.222503613253</v>
      </c>
      <c r="O1564" s="21" t="n">
        <f aca="false">Assumptions!$D$14*(1+E1564)^3*L1564-Assumptions!$D$14*(1+E1564)^2*E1564*Assumptions!$D$16</f>
        <v>24.6537433483523</v>
      </c>
      <c r="P1564" s="21" t="n">
        <f aca="false">Assumptions!$D$14*(1+E1564)^4*L1564-Assumptions!$D$14*(1+E1564)^3*E1564*Assumptions!$D$16</f>
        <v>27.3509714145774</v>
      </c>
      <c r="Q1564" s="21" t="n">
        <f aca="false">Assumptions!$D$14*(1+E1564)^5*L1564-Assumptions!$D$14*(1+E1564)^4*E1564*Assumptions!$D$16</f>
        <v>30.3432881064298</v>
      </c>
      <c r="R1564" s="21" t="n">
        <f aca="false">M1564/(1+K1564)+N1564/(1+K1564)^2+O1564/(1+K1564)^3+P1564/(1+K1564)^4+Q1564/(1+K1564)^5</f>
        <v>96.7728125534526</v>
      </c>
      <c r="S1564" s="21" t="n">
        <f aca="false">Q1564*(1+I1564)/(K1564-I1564)</f>
        <v>492.615949733585</v>
      </c>
      <c r="T1564" s="21" t="n">
        <f aca="false">R1564+S1564/(1+K1564)^5</f>
        <v>425.594465929112</v>
      </c>
      <c r="U1564" s="8" t="n">
        <f aca="false">(T1564-Assumptions!$D$17)/Assumptions!$D$18</f>
        <v>9.62377863716448</v>
      </c>
    </row>
    <row r="1565" customFormat="false" ht="15" hidden="false" customHeight="false" outlineLevel="0" collapsed="false">
      <c r="B1565" s="2" t="n">
        <v>1560</v>
      </c>
      <c r="C1565" s="27" t="n">
        <f aca="false">NORMSDIST('Random Draws'!C1565)</f>
        <v>0.111422481858748</v>
      </c>
      <c r="D1565" s="27" t="n">
        <f aca="false">NORMSDIST(Assumptions!$D$22*'Random Draws'!C1565+SQRT(1-Assumptions!$D$22^2)*'Random Draws'!D1565)</f>
        <v>0.87884456761956</v>
      </c>
      <c r="E1565" s="19" t="n">
        <f aca="false">IF(C1565&lt;(Assumptions!$E$6-Assumptions!$D$6)/(Assumptions!$F$6-Assumptions!$D$6),Assumptions!$D$6+SQRT(C1565*(Assumptions!$F$6-Assumptions!$D$6)*(Assumptions!$E$6-Assumptions!$D$6)),Assumptions!$F$6-SQRT((1-C1565)*(Assumptions!$F$6-Assumptions!$D$6)*(Assumptions!$F$6-Assumptions!$E$6)))</f>
        <v>0.0636032287895902</v>
      </c>
      <c r="F1565" s="19" t="n">
        <f aca="false">IF(D1565&lt;(Assumptions!$E$7-Assumptions!$D$7)/(Assumptions!$F$7-Assumptions!$D$7),Assumptions!$D$7+SQRT(D1565*(Assumptions!$F$7-Assumptions!$D$7)*(Assumptions!$E$7-Assumptions!$D$7)),Assumptions!$F$7-SQRT((1-D1565)*(Assumptions!$F$7-Assumptions!$D$7)*(Assumptions!$F$7-Assumptions!$E$7)))</f>
        <v>0.43798587431848</v>
      </c>
      <c r="G1565" s="19" t="n">
        <f aca="false">MIN(Assumptions!$D$24,MAX(Assumptions!$D$23,Assumptions!$D$8+Assumptions!$E$8*'Random Draws'!E1565))</f>
        <v>0.082948598597081</v>
      </c>
      <c r="H1565" s="19" t="n">
        <f aca="false">IF('Random Draws'!F1565&lt;(Assumptions!$E$9-Assumptions!$D$9)/(Assumptions!$F$9-Assumptions!$D$9),Assumptions!$D$9+SQRT('Random Draws'!F1565*(Assumptions!$F$9-Assumptions!$D$9)*(Assumptions!$E$9-Assumptions!$D$9)),Assumptions!$F$9-SQRT((1-'Random Draws'!F1565)*(Assumptions!$F$9-Assumptions!$D$9)*(Assumptions!$F$9-Assumptions!$E$9)))</f>
        <v>0.252555352294898</v>
      </c>
      <c r="I1565" s="19" t="n">
        <f aca="false">IF('Random Draws'!G1565&lt;(Assumptions!$E$10-Assumptions!$D$10)/(Assumptions!$F$10-Assumptions!$D$10),Assumptions!$D$10+SQRT('Random Draws'!G1565*(Assumptions!$F$10-Assumptions!$D$10)*(Assumptions!$E$10-Assumptions!$D$10)),Assumptions!$F$10-SQRT((1-'Random Draws'!G1565)*(Assumptions!$F$10-Assumptions!$D$10)*(Assumptions!$F$10-Assumptions!$E$10)))</f>
        <v>0.0200186642844296</v>
      </c>
      <c r="J1565" s="19" t="n">
        <f aca="false">IF('Random Draws'!H1565&lt;(Assumptions!$E$11-Assumptions!$D$11)/(Assumptions!$F$11-Assumptions!$D$11),Assumptions!$D$11+SQRT('Random Draws'!H1565*(Assumptions!$F$11-Assumptions!$D$11)*(Assumptions!$E$11-Assumptions!$D$11)),Assumptions!$F$11-SQRT((1-'Random Draws'!H1565)*(Assumptions!$F$11-Assumptions!$D$11)*(Assumptions!$F$11-Assumptions!$E$11)))</f>
        <v>0.163278603287155</v>
      </c>
      <c r="K1565" s="19" t="n">
        <f aca="false">MAX(G1565,I1565+Assumptions!$D$21)</f>
        <v>0.082948598597081</v>
      </c>
      <c r="L1565" s="28" t="n">
        <f aca="false">(F1565-Assumptions!$D$15)*(1-H1565)+Assumptions!$D$15-J1565</f>
        <v>0.19692379004097</v>
      </c>
      <c r="M1565" s="21" t="n">
        <f aca="false">Assumptions!$D$14*(1+E1565)^1*L1565-Assumptions!$D$14*(1+E1565)^0*E1565*Assumptions!$D$16</f>
        <v>30.0933988971588</v>
      </c>
      <c r="N1565" s="21" t="n">
        <f aca="false">Assumptions!$D$14*(1+E1565)^2*L1565-Assumptions!$D$14*(1+E1565)^1*E1565*Assumptions!$D$16</f>
        <v>32.0074362322712</v>
      </c>
      <c r="O1565" s="21" t="n">
        <f aca="false">Assumptions!$D$14*(1+E1565)^3*L1565-Assumptions!$D$14*(1+E1565)^2*E1565*Assumptions!$D$16</f>
        <v>34.0432125219205</v>
      </c>
      <c r="P1565" s="21" t="n">
        <f aca="false">Assumptions!$D$14*(1+E1565)^4*L1565-Assumptions!$D$14*(1+E1565)^3*E1565*Assumptions!$D$16</f>
        <v>36.2084707566849</v>
      </c>
      <c r="Q1565" s="21" t="n">
        <f aca="false">Assumptions!$D$14*(1+E1565)^5*L1565-Assumptions!$D$14*(1+E1565)^4*E1565*Assumptions!$D$16</f>
        <v>38.5114464063435</v>
      </c>
      <c r="R1565" s="21" t="n">
        <f aca="false">M1565/(1+K1565)+N1565/(1+K1565)^2+O1565/(1+K1565)^3+P1565/(1+K1565)^4+Q1565/(1+K1565)^5</f>
        <v>134.065830677895</v>
      </c>
      <c r="S1565" s="21" t="n">
        <f aca="false">Q1565*(1+I1565)/(K1565-I1565)</f>
        <v>624.224298851089</v>
      </c>
      <c r="T1565" s="21" t="n">
        <f aca="false">R1565+S1565/(1+K1565)^5</f>
        <v>553.150189293538</v>
      </c>
      <c r="U1565" s="8" t="n">
        <f aca="false">(T1565-Assumptions!$D$17)/Assumptions!$D$18</f>
        <v>14.7260075717415</v>
      </c>
    </row>
    <row r="1566" customFormat="false" ht="15" hidden="false" customHeight="false" outlineLevel="0" collapsed="false">
      <c r="B1566" s="2" t="n">
        <v>1561</v>
      </c>
      <c r="C1566" s="27" t="n">
        <f aca="false">NORMSDIST('Random Draws'!C1566)</f>
        <v>0.20337567164019</v>
      </c>
      <c r="D1566" s="27" t="n">
        <f aca="false">NORMSDIST(Assumptions!$D$22*'Random Draws'!C1566+SQRT(1-Assumptions!$D$22^2)*'Random Draws'!D1566)</f>
        <v>0.255232185900147</v>
      </c>
      <c r="E1566" s="19" t="n">
        <f aca="false">IF(C1566&lt;(Assumptions!$E$6-Assumptions!$D$6)/(Assumptions!$F$6-Assumptions!$D$6),Assumptions!$D$6+SQRT(C1566*(Assumptions!$F$6-Assumptions!$D$6)*(Assumptions!$E$6-Assumptions!$D$6)),Assumptions!$F$6-SQRT((1-C1566)*(Assumptions!$F$6-Assumptions!$D$6)*(Assumptions!$F$6-Assumptions!$E$6)))</f>
        <v>0.0718885301981912</v>
      </c>
      <c r="F1566" s="19" t="n">
        <f aca="false">IF(D1566&lt;(Assumptions!$E$7-Assumptions!$D$7)/(Assumptions!$F$7-Assumptions!$D$7),Assumptions!$D$7+SQRT(D1566*(Assumptions!$F$7-Assumptions!$D$7)*(Assumptions!$E$7-Assumptions!$D$7)),Assumptions!$F$7-SQRT((1-D1566)*(Assumptions!$F$7-Assumptions!$D$7)*(Assumptions!$F$7-Assumptions!$E$7)))</f>
        <v>0.399133018225034</v>
      </c>
      <c r="G1566" s="19" t="n">
        <f aca="false">MIN(Assumptions!$D$24,MAX(Assumptions!$D$23,Assumptions!$D$8+Assumptions!$E$8*'Random Draws'!E1566))</f>
        <v>0.09509074210562</v>
      </c>
      <c r="H1566" s="19" t="n">
        <f aca="false">IF('Random Draws'!F1566&lt;(Assumptions!$E$9-Assumptions!$D$9)/(Assumptions!$F$9-Assumptions!$D$9),Assumptions!$D$9+SQRT('Random Draws'!F1566*(Assumptions!$F$9-Assumptions!$D$9)*(Assumptions!$E$9-Assumptions!$D$9)),Assumptions!$F$9-SQRT((1-'Random Draws'!F1566)*(Assumptions!$F$9-Assumptions!$D$9)*(Assumptions!$F$9-Assumptions!$E$9)))</f>
        <v>0.276786011654033</v>
      </c>
      <c r="I1566" s="19" t="n">
        <f aca="false">IF('Random Draws'!G1566&lt;(Assumptions!$E$10-Assumptions!$D$10)/(Assumptions!$F$10-Assumptions!$D$10),Assumptions!$D$10+SQRT('Random Draws'!G1566*(Assumptions!$F$10-Assumptions!$D$10)*(Assumptions!$E$10-Assumptions!$D$10)),Assumptions!$F$10-SQRT((1-'Random Draws'!G1566)*(Assumptions!$F$10-Assumptions!$D$10)*(Assumptions!$F$10-Assumptions!$E$10)))</f>
        <v>0.0198025426150872</v>
      </c>
      <c r="J1566" s="19" t="n">
        <f aca="false">IF('Random Draws'!H1566&lt;(Assumptions!$E$11-Assumptions!$D$11)/(Assumptions!$F$11-Assumptions!$D$11),Assumptions!$D$11+SQRT('Random Draws'!H1566*(Assumptions!$F$11-Assumptions!$D$11)*(Assumptions!$E$11-Assumptions!$D$11)),Assumptions!$F$11-SQRT((1-'Random Draws'!H1566)*(Assumptions!$F$11-Assumptions!$D$11)*(Assumptions!$F$11-Assumptions!$E$11)))</f>
        <v>0.190675044462642</v>
      </c>
      <c r="K1566" s="19" t="n">
        <f aca="false">MAX(G1566,I1566+Assumptions!$D$21)</f>
        <v>0.09509074210562</v>
      </c>
      <c r="L1566" s="28" t="n">
        <f aca="false">(F1566-Assumptions!$D$15)*(1-H1566)+Assumptions!$D$15-J1566</f>
        <v>0.133965719043473</v>
      </c>
      <c r="M1566" s="21" t="n">
        <f aca="false">Assumptions!$D$14*(1+E1566)^1*L1566-Assumptions!$D$14*(1+E1566)^0*E1566*Assumptions!$D$16</f>
        <v>20.5087509575934</v>
      </c>
      <c r="N1566" s="21" t="n">
        <f aca="false">Assumptions!$D$14*(1+E1566)^2*L1566-Assumptions!$D$14*(1+E1566)^1*E1566*Assumptions!$D$16</f>
        <v>21.9830949201355</v>
      </c>
      <c r="O1566" s="21" t="n">
        <f aca="false">Assumptions!$D$14*(1+E1566)^3*L1566-Assumptions!$D$14*(1+E1566)^2*E1566*Assumptions!$D$16</f>
        <v>23.5634273031514</v>
      </c>
      <c r="P1566" s="21" t="n">
        <f aca="false">Assumptions!$D$14*(1+E1566)^4*L1566-Assumptions!$D$14*(1+E1566)^3*E1566*Assumptions!$D$16</f>
        <v>25.2573674584068</v>
      </c>
      <c r="Q1566" s="21" t="n">
        <f aca="false">Assumptions!$D$14*(1+E1566)^5*L1566-Assumptions!$D$14*(1+E1566)^4*E1566*Assumptions!$D$16</f>
        <v>27.0730824816673</v>
      </c>
      <c r="R1566" s="21" t="n">
        <f aca="false">M1566/(1+K1566)+N1566/(1+K1566)^2+O1566/(1+K1566)^3+P1566/(1+K1566)^4+Q1566/(1+K1566)^5</f>
        <v>89.7547191641945</v>
      </c>
      <c r="S1566" s="21" t="n">
        <f aca="false">Q1566*(1+I1566)/(K1566-I1566)</f>
        <v>366.713489471933</v>
      </c>
      <c r="T1566" s="21" t="n">
        <f aca="false">R1566+S1566/(1+K1566)^5</f>
        <v>322.604776074578</v>
      </c>
      <c r="U1566" s="8" t="n">
        <f aca="false">(T1566-Assumptions!$D$17)/Assumptions!$D$18</f>
        <v>5.50419104298312</v>
      </c>
    </row>
    <row r="1567" customFormat="false" ht="15" hidden="false" customHeight="false" outlineLevel="0" collapsed="false">
      <c r="B1567" s="2" t="n">
        <v>1562</v>
      </c>
      <c r="C1567" s="27" t="n">
        <f aca="false">NORMSDIST('Random Draws'!C1567)</f>
        <v>0.229424438067284</v>
      </c>
      <c r="D1567" s="27" t="n">
        <f aca="false">NORMSDIST(Assumptions!$D$22*'Random Draws'!C1567+SQRT(1-Assumptions!$D$22^2)*'Random Draws'!D1567)</f>
        <v>0.543249775576458</v>
      </c>
      <c r="E1567" s="19" t="n">
        <f aca="false">IF(C1567&lt;(Assumptions!$E$6-Assumptions!$D$6)/(Assumptions!$F$6-Assumptions!$D$6),Assumptions!$D$6+SQRT(C1567*(Assumptions!$F$6-Assumptions!$D$6)*(Assumptions!$E$6-Assumptions!$D$6)),Assumptions!$F$6-SQRT((1-C1567)*(Assumptions!$F$6-Assumptions!$D$6)*(Assumptions!$F$6-Assumptions!$E$6)))</f>
        <v>0.0738691923484517</v>
      </c>
      <c r="F1567" s="19" t="n">
        <f aca="false">IF(D1567&lt;(Assumptions!$E$7-Assumptions!$D$7)/(Assumptions!$F$7-Assumptions!$D$7),Assumptions!$D$7+SQRT(D1567*(Assumptions!$F$7-Assumptions!$D$7)*(Assumptions!$E$7-Assumptions!$D$7)),Assumptions!$F$7-SQRT((1-D1567)*(Assumptions!$F$7-Assumptions!$D$7)*(Assumptions!$F$7-Assumptions!$E$7)))</f>
        <v>0.417092019174826</v>
      </c>
      <c r="G1567" s="19" t="n">
        <f aca="false">MIN(Assumptions!$D$24,MAX(Assumptions!$D$23,Assumptions!$D$8+Assumptions!$E$8*'Random Draws'!E1567))</f>
        <v>0.091044706490823</v>
      </c>
      <c r="H1567" s="19" t="n">
        <f aca="false">IF('Random Draws'!F1567&lt;(Assumptions!$E$9-Assumptions!$D$9)/(Assumptions!$F$9-Assumptions!$D$9),Assumptions!$D$9+SQRT('Random Draws'!F1567*(Assumptions!$F$9-Assumptions!$D$9)*(Assumptions!$E$9-Assumptions!$D$9)),Assumptions!$F$9-SQRT((1-'Random Draws'!F1567)*(Assumptions!$F$9-Assumptions!$D$9)*(Assumptions!$F$9-Assumptions!$E$9)))</f>
        <v>0.263792289519356</v>
      </c>
      <c r="I1567" s="19" t="n">
        <f aca="false">IF('Random Draws'!G1567&lt;(Assumptions!$E$10-Assumptions!$D$10)/(Assumptions!$F$10-Assumptions!$D$10),Assumptions!$D$10+SQRT('Random Draws'!G1567*(Assumptions!$F$10-Assumptions!$D$10)*(Assumptions!$E$10-Assumptions!$D$10)),Assumptions!$F$10-SQRT((1-'Random Draws'!G1567)*(Assumptions!$F$10-Assumptions!$D$10)*(Assumptions!$F$10-Assumptions!$E$10)))</f>
        <v>0.0165776891245862</v>
      </c>
      <c r="J1567" s="19" t="n">
        <f aca="false">IF('Random Draws'!H1567&lt;(Assumptions!$E$11-Assumptions!$D$11)/(Assumptions!$F$11-Assumptions!$D$11),Assumptions!$D$11+SQRT('Random Draws'!H1567*(Assumptions!$F$11-Assumptions!$D$11)*(Assumptions!$E$11-Assumptions!$D$11)),Assumptions!$F$11-SQRT((1-'Random Draws'!H1567)*(Assumptions!$F$11-Assumptions!$D$11)*(Assumptions!$F$11-Assumptions!$E$11)))</f>
        <v>0.189374127068049</v>
      </c>
      <c r="K1567" s="19" t="n">
        <f aca="false">MAX(G1567,I1567+Assumptions!$D$21)</f>
        <v>0.091044706490823</v>
      </c>
      <c r="L1567" s="28" t="n">
        <f aca="false">(F1567-Assumptions!$D$15)*(1-H1567)+Assumptions!$D$15-J1567</f>
        <v>0.151985231065915</v>
      </c>
      <c r="M1567" s="21" t="n">
        <f aca="false">Assumptions!$D$14*(1+E1567)^1*L1567-Assumptions!$D$14*(1+E1567)^0*E1567*Assumptions!$D$16</f>
        <v>23.344446326663</v>
      </c>
      <c r="N1567" s="21" t="n">
        <f aca="false">Assumptions!$D$14*(1+E1567)^2*L1567-Assumptions!$D$14*(1+E1567)^1*E1567*Assumptions!$D$16</f>
        <v>25.0688817226354</v>
      </c>
      <c r="O1567" s="21" t="n">
        <f aca="false">Assumptions!$D$14*(1+E1567)^3*L1567-Assumptions!$D$14*(1+E1567)^2*E1567*Assumptions!$D$16</f>
        <v>26.9206997685653</v>
      </c>
      <c r="P1567" s="21" t="n">
        <f aca="false">Assumptions!$D$14*(1+E1567)^4*L1567-Assumptions!$D$14*(1+E1567)^3*E1567*Assumptions!$D$16</f>
        <v>28.9093101179244</v>
      </c>
      <c r="Q1567" s="21" t="n">
        <f aca="false">Assumptions!$D$14*(1+E1567)^5*L1567-Assumptions!$D$14*(1+E1567)^4*E1567*Assumptions!$D$16</f>
        <v>31.0448175076864</v>
      </c>
      <c r="R1567" s="21" t="n">
        <f aca="false">M1567/(1+K1567)+N1567/(1+K1567)^2+O1567/(1+K1567)^3+P1567/(1+K1567)^4+Q1567/(1+K1567)^5</f>
        <v>103.666407561799</v>
      </c>
      <c r="S1567" s="21" t="n">
        <f aca="false">Q1567*(1+I1567)/(K1567-I1567)</f>
        <v>423.804658189081</v>
      </c>
      <c r="T1567" s="21" t="n">
        <f aca="false">R1567+S1567/(1+K1567)^5</f>
        <v>377.794152329649</v>
      </c>
      <c r="U1567" s="8" t="n">
        <f aca="false">(T1567-Assumptions!$D$17)/Assumptions!$D$18</f>
        <v>7.71176609318595</v>
      </c>
    </row>
    <row r="1568" customFormat="false" ht="15" hidden="false" customHeight="false" outlineLevel="0" collapsed="false">
      <c r="B1568" s="2" t="n">
        <v>1563</v>
      </c>
      <c r="C1568" s="27" t="n">
        <f aca="false">NORMSDIST('Random Draws'!C1568)</f>
        <v>0.596592552452427</v>
      </c>
      <c r="D1568" s="27" t="n">
        <f aca="false">NORMSDIST(Assumptions!$D$22*'Random Draws'!C1568+SQRT(1-Assumptions!$D$22^2)*'Random Draws'!D1568)</f>
        <v>0.188277911032876</v>
      </c>
      <c r="E1568" s="19" t="n">
        <f aca="false">IF(C1568&lt;(Assumptions!$E$6-Assumptions!$D$6)/(Assumptions!$F$6-Assumptions!$D$6),Assumptions!$D$6+SQRT(C1568*(Assumptions!$F$6-Assumptions!$D$6)*(Assumptions!$E$6-Assumptions!$D$6)),Assumptions!$F$6-SQRT((1-C1568)*(Assumptions!$F$6-Assumptions!$D$6)*(Assumptions!$F$6-Assumptions!$E$6)))</f>
        <v>0.0950885622837805</v>
      </c>
      <c r="F1568" s="19" t="n">
        <f aca="false">IF(D1568&lt;(Assumptions!$E$7-Assumptions!$D$7)/(Assumptions!$F$7-Assumptions!$D$7),Assumptions!$D$7+SQRT(D1568*(Assumptions!$F$7-Assumptions!$D$7)*(Assumptions!$E$7-Assumptions!$D$7)),Assumptions!$F$7-SQRT((1-D1568)*(Assumptions!$F$7-Assumptions!$D$7)*(Assumptions!$F$7-Assumptions!$E$7)))</f>
        <v>0.393610526121994</v>
      </c>
      <c r="G1568" s="19" t="n">
        <f aca="false">MIN(Assumptions!$D$24,MAX(Assumptions!$D$23,Assumptions!$D$8+Assumptions!$E$8*'Random Draws'!E1568))</f>
        <v>0.07345333604326</v>
      </c>
      <c r="H1568" s="19" t="n">
        <f aca="false">IF('Random Draws'!F1568&lt;(Assumptions!$E$9-Assumptions!$D$9)/(Assumptions!$F$9-Assumptions!$D$9),Assumptions!$D$9+SQRT('Random Draws'!F1568*(Assumptions!$F$9-Assumptions!$D$9)*(Assumptions!$E$9-Assumptions!$D$9)),Assumptions!$F$9-SQRT((1-'Random Draws'!F1568)*(Assumptions!$F$9-Assumptions!$D$9)*(Assumptions!$F$9-Assumptions!$E$9)))</f>
        <v>0.284191382727738</v>
      </c>
      <c r="I1568" s="19" t="n">
        <f aca="false">IF('Random Draws'!G1568&lt;(Assumptions!$E$10-Assumptions!$D$10)/(Assumptions!$F$10-Assumptions!$D$10),Assumptions!$D$10+SQRT('Random Draws'!G1568*(Assumptions!$F$10-Assumptions!$D$10)*(Assumptions!$E$10-Assumptions!$D$10)),Assumptions!$F$10-SQRT((1-'Random Draws'!G1568)*(Assumptions!$F$10-Assumptions!$D$10)*(Assumptions!$F$10-Assumptions!$E$10)))</f>
        <v>0.0167104829371551</v>
      </c>
      <c r="J1568" s="19" t="n">
        <f aca="false">IF('Random Draws'!H1568&lt;(Assumptions!$E$11-Assumptions!$D$11)/(Assumptions!$F$11-Assumptions!$D$11),Assumptions!$D$11+SQRT('Random Draws'!H1568*(Assumptions!$F$11-Assumptions!$D$11)*(Assumptions!$E$11-Assumptions!$D$11)),Assumptions!$F$11-SQRT((1-'Random Draws'!H1568)*(Assumptions!$F$11-Assumptions!$D$11)*(Assumptions!$F$11-Assumptions!$E$11)))</f>
        <v>0.141072592811612</v>
      </c>
      <c r="K1568" s="19" t="n">
        <f aca="false">MAX(G1568,I1568+Assumptions!$D$21)</f>
        <v>0.07345333604326</v>
      </c>
      <c r="L1568" s="28" t="n">
        <f aca="false">(F1568-Assumptions!$D$15)*(1-H1568)+Assumptions!$D$15-J1568</f>
        <v>0.177622093390186</v>
      </c>
      <c r="M1568" s="21" t="n">
        <f aca="false">Assumptions!$D$14*(1+E1568)^1*L1568-Assumptions!$D$14*(1+E1568)^0*E1568*Assumptions!$D$16</f>
        <v>27.7905935717373</v>
      </c>
      <c r="N1568" s="21" t="n">
        <f aca="false">Assumptions!$D$14*(1+E1568)^2*L1568-Assumptions!$D$14*(1+E1568)^1*E1568*Assumptions!$D$16</f>
        <v>30.4331611594866</v>
      </c>
      <c r="O1568" s="21" t="n">
        <f aca="false">Assumptions!$D$14*(1+E1568)^3*L1568-Assumptions!$D$14*(1+E1568)^2*E1568*Assumptions!$D$16</f>
        <v>33.3270066998928</v>
      </c>
      <c r="P1568" s="21" t="n">
        <f aca="false">Assumptions!$D$14*(1+E1568)^4*L1568-Assumptions!$D$14*(1+E1568)^3*E1568*Assumptions!$D$16</f>
        <v>36.4960238522075</v>
      </c>
      <c r="Q1568" s="21" t="n">
        <f aca="false">Assumptions!$D$14*(1+E1568)^5*L1568-Assumptions!$D$14*(1+E1568)^4*E1568*Assumptions!$D$16</f>
        <v>39.9663782893885</v>
      </c>
      <c r="R1568" s="21" t="n">
        <f aca="false">M1568/(1+K1568)+N1568/(1+K1568)^2+O1568/(1+K1568)^3+P1568/(1+K1568)^4+Q1568/(1+K1568)^5</f>
        <v>134.76890948472</v>
      </c>
      <c r="S1568" s="21" t="n">
        <f aca="false">Q1568*(1+I1568)/(K1568-I1568)</f>
        <v>716.111960318073</v>
      </c>
      <c r="T1568" s="21" t="n">
        <f aca="false">R1568+S1568/(1+K1568)^5</f>
        <v>637.186778519287</v>
      </c>
      <c r="U1568" s="8" t="n">
        <f aca="false">(T1568-Assumptions!$D$17)/Assumptions!$D$18</f>
        <v>18.0874711407715</v>
      </c>
    </row>
    <row r="1569" customFormat="false" ht="15" hidden="false" customHeight="false" outlineLevel="0" collapsed="false">
      <c r="B1569" s="2" t="n">
        <v>1564</v>
      </c>
      <c r="C1569" s="27" t="n">
        <f aca="false">NORMSDIST('Random Draws'!C1569)</f>
        <v>0.202990019929451</v>
      </c>
      <c r="D1569" s="27" t="n">
        <f aca="false">NORMSDIST(Assumptions!$D$22*'Random Draws'!C1569+SQRT(1-Assumptions!$D$22^2)*'Random Draws'!D1569)</f>
        <v>0.0329456589743084</v>
      </c>
      <c r="E1569" s="19" t="n">
        <f aca="false">IF(C1569&lt;(Assumptions!$E$6-Assumptions!$D$6)/(Assumptions!$F$6-Assumptions!$D$6),Assumptions!$D$6+SQRT(C1569*(Assumptions!$F$6-Assumptions!$D$6)*(Assumptions!$E$6-Assumptions!$D$6)),Assumptions!$F$6-SQRT((1-C1569)*(Assumptions!$F$6-Assumptions!$D$6)*(Assumptions!$F$6-Assumptions!$E$6)))</f>
        <v>0.0718582814923727</v>
      </c>
      <c r="F1569" s="19" t="n">
        <f aca="false">IF(D1569&lt;(Assumptions!$E$7-Assumptions!$D$7)/(Assumptions!$F$7-Assumptions!$D$7),Assumptions!$D$7+SQRT(D1569*(Assumptions!$F$7-Assumptions!$D$7)*(Assumptions!$E$7-Assumptions!$D$7)),Assumptions!$F$7-SQRT((1-D1569)*(Assumptions!$F$7-Assumptions!$D$7)*(Assumptions!$F$7-Assumptions!$E$7)))</f>
        <v>0.374059656960461</v>
      </c>
      <c r="G1569" s="19" t="n">
        <f aca="false">MIN(Assumptions!$D$24,MAX(Assumptions!$D$23,Assumptions!$D$8+Assumptions!$E$8*'Random Draws'!E1569))</f>
        <v>0.060689332307645</v>
      </c>
      <c r="H1569" s="19" t="n">
        <f aca="false">IF('Random Draws'!F1569&lt;(Assumptions!$E$9-Assumptions!$D$9)/(Assumptions!$F$9-Assumptions!$D$9),Assumptions!$D$9+SQRT('Random Draws'!F1569*(Assumptions!$F$9-Assumptions!$D$9)*(Assumptions!$E$9-Assumptions!$D$9)),Assumptions!$F$9-SQRT((1-'Random Draws'!F1569)*(Assumptions!$F$9-Assumptions!$D$9)*(Assumptions!$F$9-Assumptions!$E$9)))</f>
        <v>0.26627053903621</v>
      </c>
      <c r="I1569" s="19" t="n">
        <f aca="false">IF('Random Draws'!G1569&lt;(Assumptions!$E$10-Assumptions!$D$10)/(Assumptions!$F$10-Assumptions!$D$10),Assumptions!$D$10+SQRT('Random Draws'!G1569*(Assumptions!$F$10-Assumptions!$D$10)*(Assumptions!$E$10-Assumptions!$D$10)),Assumptions!$F$10-SQRT((1-'Random Draws'!G1569)*(Assumptions!$F$10-Assumptions!$D$10)*(Assumptions!$F$10-Assumptions!$E$10)))</f>
        <v>0.0218311581989048</v>
      </c>
      <c r="J1569" s="19" t="n">
        <f aca="false">IF('Random Draws'!H1569&lt;(Assumptions!$E$11-Assumptions!$D$11)/(Assumptions!$F$11-Assumptions!$D$11),Assumptions!$D$11+SQRT('Random Draws'!H1569*(Assumptions!$F$11-Assumptions!$D$11)*(Assumptions!$E$11-Assumptions!$D$11)),Assumptions!$F$11-SQRT((1-'Random Draws'!H1569)*(Assumptions!$F$11-Assumptions!$D$11)*(Assumptions!$F$11-Assumptions!$E$11)))</f>
        <v>0.163822831573281</v>
      </c>
      <c r="K1569" s="19" t="n">
        <f aca="false">MAX(G1569,I1569+Assumptions!$D$21)</f>
        <v>0.060689332307645</v>
      </c>
      <c r="L1569" s="28" t="n">
        <f aca="false">(F1569-Assumptions!$D$15)*(1-H1569)+Assumptions!$D$15-J1569</f>
        <v>0.145250928971326</v>
      </c>
      <c r="M1569" s="21" t="n">
        <f aca="false">Assumptions!$D$14*(1+E1569)^1*L1569-Assumptions!$D$14*(1+E1569)^0*E1569*Assumptions!$D$16</f>
        <v>22.2622360868028</v>
      </c>
      <c r="N1569" s="21" t="n">
        <f aca="false">Assumptions!$D$14*(1+E1569)^2*L1569-Assumptions!$D$14*(1+E1569)^1*E1569*Assumptions!$D$16</f>
        <v>23.8619621141779</v>
      </c>
      <c r="O1569" s="21" t="n">
        <f aca="false">Assumptions!$D$14*(1+E1569)^3*L1569-Assumptions!$D$14*(1+E1569)^2*E1569*Assumptions!$D$16</f>
        <v>25.5766417047388</v>
      </c>
      <c r="P1569" s="21" t="n">
        <f aca="false">Assumptions!$D$14*(1+E1569)^4*L1569-Assumptions!$D$14*(1+E1569)^3*E1569*Assumptions!$D$16</f>
        <v>27.4145352239875</v>
      </c>
      <c r="Q1569" s="21" t="n">
        <f aca="false">Assumptions!$D$14*(1+E1569)^5*L1569-Assumptions!$D$14*(1+E1569)^4*E1569*Assumptions!$D$16</f>
        <v>29.3844966130954</v>
      </c>
      <c r="R1569" s="21" t="n">
        <f aca="false">M1569/(1+K1569)+N1569/(1+K1569)^2+O1569/(1+K1569)^3+P1569/(1+K1569)^4+Q1569/(1+K1569)^5</f>
        <v>107.175759923447</v>
      </c>
      <c r="S1569" s="21" t="n">
        <f aca="false">Q1569*(1+I1569)/(K1569-I1569)</f>
        <v>772.707284784579</v>
      </c>
      <c r="T1569" s="21" t="n">
        <f aca="false">R1569+S1569/(1+K1569)^5</f>
        <v>682.713757492778</v>
      </c>
      <c r="U1569" s="8" t="n">
        <f aca="false">(T1569-Assumptions!$D$17)/Assumptions!$D$18</f>
        <v>19.9085502997111</v>
      </c>
    </row>
    <row r="1570" customFormat="false" ht="15" hidden="false" customHeight="false" outlineLevel="0" collapsed="false">
      <c r="B1570" s="2" t="n">
        <v>1565</v>
      </c>
      <c r="C1570" s="27" t="n">
        <f aca="false">NORMSDIST('Random Draws'!C1570)</f>
        <v>0.452460347285533</v>
      </c>
      <c r="D1570" s="27" t="n">
        <f aca="false">NORMSDIST(Assumptions!$D$22*'Random Draws'!C1570+SQRT(1-Assumptions!$D$22^2)*'Random Draws'!D1570)</f>
        <v>0.167772224955532</v>
      </c>
      <c r="E1570" s="19" t="n">
        <f aca="false">IF(C1570&lt;(Assumptions!$E$6-Assumptions!$D$6)/(Assumptions!$F$6-Assumptions!$D$6),Assumptions!$D$6+SQRT(C1570*(Assumptions!$F$6-Assumptions!$D$6)*(Assumptions!$E$6-Assumptions!$D$6)),Assumptions!$F$6-SQRT((1-C1570)*(Assumptions!$F$6-Assumptions!$D$6)*(Assumptions!$F$6-Assumptions!$E$6)))</f>
        <v>0.087563659830039</v>
      </c>
      <c r="F1570" s="19" t="n">
        <f aca="false">IF(D1570&lt;(Assumptions!$E$7-Assumptions!$D$7)/(Assumptions!$F$7-Assumptions!$D$7),Assumptions!$D$7+SQRT(D1570*(Assumptions!$F$7-Assumptions!$D$7)*(Assumptions!$E$7-Assumptions!$D$7)),Assumptions!$F$7-SQRT((1-D1570)*(Assumptions!$F$7-Assumptions!$D$7)*(Assumptions!$F$7-Assumptions!$E$7)))</f>
        <v>0.391727485714018</v>
      </c>
      <c r="G1570" s="19" t="n">
        <f aca="false">MIN(Assumptions!$D$24,MAX(Assumptions!$D$23,Assumptions!$D$8+Assumptions!$E$8*'Random Draws'!E1570))</f>
        <v>0.08224712617025</v>
      </c>
      <c r="H1570" s="19" t="n">
        <f aca="false">IF('Random Draws'!F1570&lt;(Assumptions!$E$9-Assumptions!$D$9)/(Assumptions!$F$9-Assumptions!$D$9),Assumptions!$D$9+SQRT('Random Draws'!F1570*(Assumptions!$F$9-Assumptions!$D$9)*(Assumptions!$E$9-Assumptions!$D$9)),Assumptions!$F$9-SQRT((1-'Random Draws'!F1570)*(Assumptions!$F$9-Assumptions!$D$9)*(Assumptions!$F$9-Assumptions!$E$9)))</f>
        <v>0.303921875076929</v>
      </c>
      <c r="I1570" s="19" t="n">
        <f aca="false">IF('Random Draws'!G1570&lt;(Assumptions!$E$10-Assumptions!$D$10)/(Assumptions!$F$10-Assumptions!$D$10),Assumptions!$D$10+SQRT('Random Draws'!G1570*(Assumptions!$F$10-Assumptions!$D$10)*(Assumptions!$E$10-Assumptions!$D$10)),Assumptions!$F$10-SQRT((1-'Random Draws'!G1570)*(Assumptions!$F$10-Assumptions!$D$10)*(Assumptions!$F$10-Assumptions!$E$10)))</f>
        <v>0.0200596445131991</v>
      </c>
      <c r="J1570" s="19" t="n">
        <f aca="false">IF('Random Draws'!H1570&lt;(Assumptions!$E$11-Assumptions!$D$11)/(Assumptions!$F$11-Assumptions!$D$11),Assumptions!$D$11+SQRT('Random Draws'!H1570*(Assumptions!$F$11-Assumptions!$D$11)*(Assumptions!$E$11-Assumptions!$D$11)),Assumptions!$F$11-SQRT((1-'Random Draws'!H1570)*(Assumptions!$F$11-Assumptions!$D$11)*(Assumptions!$F$11-Assumptions!$E$11)))</f>
        <v>0.166162452172132</v>
      </c>
      <c r="K1570" s="19" t="n">
        <f aca="false">MAX(G1570,I1570+Assumptions!$D$21)</f>
        <v>0.08224712617025</v>
      </c>
      <c r="L1570" s="28" t="n">
        <f aca="false">(F1570-Assumptions!$D$15)*(1-H1570)+Assumptions!$D$15-J1570</f>
        <v>0.146020325324511</v>
      </c>
      <c r="M1570" s="21" t="n">
        <f aca="false">Assumptions!$D$14*(1+E1570)^1*L1570-Assumptions!$D$14*(1+E1570)^0*E1570*Assumptions!$D$16</f>
        <v>22.6460259955666</v>
      </c>
      <c r="N1570" s="21" t="n">
        <f aca="false">Assumptions!$D$14*(1+E1570)^2*L1570-Assumptions!$D$14*(1+E1570)^1*E1570*Assumptions!$D$16</f>
        <v>24.6289949123446</v>
      </c>
      <c r="O1570" s="21" t="n">
        <f aca="false">Assumptions!$D$14*(1+E1570)^3*L1570-Assumptions!$D$14*(1+E1570)^2*E1570*Assumptions!$D$16</f>
        <v>26.7855998448049</v>
      </c>
      <c r="P1570" s="21" t="n">
        <f aca="false">Assumptions!$D$14*(1+E1570)^4*L1570-Assumptions!$D$14*(1+E1570)^3*E1570*Assumptions!$D$16</f>
        <v>29.131044997959</v>
      </c>
      <c r="Q1570" s="21" t="n">
        <f aca="false">Assumptions!$D$14*(1+E1570)^5*L1570-Assumptions!$D$14*(1+E1570)^4*E1570*Assumptions!$D$16</f>
        <v>31.6818659126538</v>
      </c>
      <c r="R1570" s="21" t="n">
        <f aca="false">M1570/(1+K1570)+N1570/(1+K1570)^2+O1570/(1+K1570)^3+P1570/(1+K1570)^4+Q1570/(1+K1570)^5</f>
        <v>105.658024525252</v>
      </c>
      <c r="S1570" s="21" t="n">
        <f aca="false">Q1570*(1+I1570)/(K1570-I1570)</f>
        <v>519.676822718102</v>
      </c>
      <c r="T1570" s="21" t="n">
        <f aca="false">R1570+S1570/(1+K1570)^5</f>
        <v>455.684698879184</v>
      </c>
      <c r="U1570" s="8" t="n">
        <f aca="false">(T1570-Assumptions!$D$17)/Assumptions!$D$18</f>
        <v>10.8273879551674</v>
      </c>
    </row>
    <row r="1571" customFormat="false" ht="15" hidden="false" customHeight="false" outlineLevel="0" collapsed="false">
      <c r="B1571" s="2" t="n">
        <v>1566</v>
      </c>
      <c r="C1571" s="27" t="n">
        <f aca="false">NORMSDIST('Random Draws'!C1571)</f>
        <v>0.465072527605385</v>
      </c>
      <c r="D1571" s="27" t="n">
        <f aca="false">NORMSDIST(Assumptions!$D$22*'Random Draws'!C1571+SQRT(1-Assumptions!$D$22^2)*'Random Draws'!D1571)</f>
        <v>0.114518887063068</v>
      </c>
      <c r="E1571" s="19" t="n">
        <f aca="false">IF(C1571&lt;(Assumptions!$E$6-Assumptions!$D$6)/(Assumptions!$F$6-Assumptions!$D$6),Assumptions!$D$6+SQRT(C1571*(Assumptions!$F$6-Assumptions!$D$6)*(Assumptions!$E$6-Assumptions!$D$6)),Assumptions!$F$6-SQRT((1-C1571)*(Assumptions!$F$6-Assumptions!$D$6)*(Assumptions!$F$6-Assumptions!$E$6)))</f>
        <v>0.0882220140395123</v>
      </c>
      <c r="F1571" s="19" t="n">
        <f aca="false">IF(D1571&lt;(Assumptions!$E$7-Assumptions!$D$7)/(Assumptions!$F$7-Assumptions!$D$7),Assumptions!$D$7+SQRT(D1571*(Assumptions!$F$7-Assumptions!$D$7)*(Assumptions!$E$7-Assumptions!$D$7)),Assumptions!$F$7-SQRT((1-D1571)*(Assumptions!$F$7-Assumptions!$D$7)*(Assumptions!$F$7-Assumptions!$E$7)))</f>
        <v>0.386212846514227</v>
      </c>
      <c r="G1571" s="19" t="n">
        <f aca="false">MIN(Assumptions!$D$24,MAX(Assumptions!$D$23,Assumptions!$D$8+Assumptions!$E$8*'Random Draws'!E1571))</f>
        <v>0.080602935056839</v>
      </c>
      <c r="H1571" s="19" t="n">
        <f aca="false">IF('Random Draws'!F1571&lt;(Assumptions!$E$9-Assumptions!$D$9)/(Assumptions!$F$9-Assumptions!$D$9),Assumptions!$D$9+SQRT('Random Draws'!F1571*(Assumptions!$F$9-Assumptions!$D$9)*(Assumptions!$E$9-Assumptions!$D$9)),Assumptions!$F$9-SQRT((1-'Random Draws'!F1571)*(Assumptions!$F$9-Assumptions!$D$9)*(Assumptions!$F$9-Assumptions!$E$9)))</f>
        <v>0.336734852183342</v>
      </c>
      <c r="I1571" s="19" t="n">
        <f aca="false">IF('Random Draws'!G1571&lt;(Assumptions!$E$10-Assumptions!$D$10)/(Assumptions!$F$10-Assumptions!$D$10),Assumptions!$D$10+SQRT('Random Draws'!G1571*(Assumptions!$F$10-Assumptions!$D$10)*(Assumptions!$E$10-Assumptions!$D$10)),Assumptions!$F$10-SQRT((1-'Random Draws'!G1571)*(Assumptions!$F$10-Assumptions!$D$10)*(Assumptions!$F$10-Assumptions!$E$10)))</f>
        <v>0.0160212907796128</v>
      </c>
      <c r="J1571" s="19" t="n">
        <f aca="false">IF('Random Draws'!H1571&lt;(Assumptions!$E$11-Assumptions!$D$11)/(Assumptions!$F$11-Assumptions!$D$11),Assumptions!$D$11+SQRT('Random Draws'!H1571*(Assumptions!$F$11-Assumptions!$D$11)*(Assumptions!$E$11-Assumptions!$D$11)),Assumptions!$F$11-SQRT((1-'Random Draws'!H1571)*(Assumptions!$F$11-Assumptions!$D$11)*(Assumptions!$F$11-Assumptions!$E$11)))</f>
        <v>0.154974468705729</v>
      </c>
      <c r="K1571" s="19" t="n">
        <f aca="false">MAX(G1571,I1571+Assumptions!$D$21)</f>
        <v>0.080602935056839</v>
      </c>
      <c r="L1571" s="28" t="n">
        <f aca="false">(F1571-Assumptions!$D$15)*(1-H1571)+Assumptions!$D$15-J1571</f>
        <v>0.144962582810057</v>
      </c>
      <c r="M1571" s="21" t="n">
        <f aca="false">Assumptions!$D$14*(1+E1571)^1*L1571-Assumptions!$D$14*(1+E1571)^0*E1571*Assumptions!$D$16</f>
        <v>22.4901979436879</v>
      </c>
      <c r="N1571" s="21" t="n">
        <f aca="false">Assumptions!$D$14*(1+E1571)^2*L1571-Assumptions!$D$14*(1+E1571)^1*E1571*Assumptions!$D$16</f>
        <v>24.4743285024273</v>
      </c>
      <c r="O1571" s="21" t="n">
        <f aca="false">Assumptions!$D$14*(1+E1571)^3*L1571-Assumptions!$D$14*(1+E1571)^2*E1571*Assumptions!$D$16</f>
        <v>26.6335030551761</v>
      </c>
      <c r="P1571" s="21" t="n">
        <f aca="false">Assumptions!$D$14*(1+E1571)^4*L1571-Assumptions!$D$14*(1+E1571)^3*E1571*Assumptions!$D$16</f>
        <v>28.9831643356313</v>
      </c>
      <c r="Q1571" s="21" t="n">
        <f aca="false">Assumptions!$D$14*(1+E1571)^5*L1571-Assumptions!$D$14*(1+E1571)^4*E1571*Assumptions!$D$16</f>
        <v>31.5401174665588</v>
      </c>
      <c r="R1571" s="21" t="n">
        <f aca="false">M1571/(1+K1571)+N1571/(1+K1571)^2+O1571/(1+K1571)^3+P1571/(1+K1571)^4+Q1571/(1+K1571)^5</f>
        <v>105.541024788712</v>
      </c>
      <c r="S1571" s="21" t="n">
        <f aca="false">Q1571*(1+I1571)/(K1571-I1571)</f>
        <v>496.200293726712</v>
      </c>
      <c r="T1571" s="21" t="n">
        <f aca="false">R1571+S1571/(1+K1571)^5</f>
        <v>442.305523911602</v>
      </c>
      <c r="U1571" s="8" t="n">
        <f aca="false">(T1571-Assumptions!$D$17)/Assumptions!$D$18</f>
        <v>10.2922209564641</v>
      </c>
    </row>
    <row r="1572" customFormat="false" ht="15" hidden="false" customHeight="false" outlineLevel="0" collapsed="false">
      <c r="B1572" s="2" t="n">
        <v>1567</v>
      </c>
      <c r="C1572" s="27" t="n">
        <f aca="false">NORMSDIST('Random Draws'!C1572)</f>
        <v>0.0897536902870332</v>
      </c>
      <c r="D1572" s="27" t="n">
        <f aca="false">NORMSDIST(Assumptions!$D$22*'Random Draws'!C1572+SQRT(1-Assumptions!$D$22^2)*'Random Draws'!D1572)</f>
        <v>0.172288710219846</v>
      </c>
      <c r="E1572" s="19" t="n">
        <f aca="false">IF(C1572&lt;(Assumptions!$E$6-Assumptions!$D$6)/(Assumptions!$F$6-Assumptions!$D$6),Assumptions!$D$6+SQRT(C1572*(Assumptions!$F$6-Assumptions!$D$6)*(Assumptions!$E$6-Assumptions!$D$6)),Assumptions!$F$6-SQRT((1-C1572)*(Assumptions!$F$6-Assumptions!$D$6)*(Assumptions!$F$6-Assumptions!$E$6)))</f>
        <v>0.0611841556696312</v>
      </c>
      <c r="F1572" s="19" t="n">
        <f aca="false">IF(D1572&lt;(Assumptions!$E$7-Assumptions!$D$7)/(Assumptions!$F$7-Assumptions!$D$7),Assumptions!$D$7+SQRT(D1572*(Assumptions!$F$7-Assumptions!$D$7)*(Assumptions!$E$7-Assumptions!$D$7)),Assumptions!$F$7-SQRT((1-D1572)*(Assumptions!$F$7-Assumptions!$D$7)*(Assumptions!$F$7-Assumptions!$E$7)))</f>
        <v>0.392151706973644</v>
      </c>
      <c r="G1572" s="19" t="n">
        <f aca="false">MIN(Assumptions!$D$24,MAX(Assumptions!$D$23,Assumptions!$D$8+Assumptions!$E$8*'Random Draws'!E1572))</f>
        <v>0.087138558493786</v>
      </c>
      <c r="H1572" s="19" t="n">
        <f aca="false">IF('Random Draws'!F1572&lt;(Assumptions!$E$9-Assumptions!$D$9)/(Assumptions!$F$9-Assumptions!$D$9),Assumptions!$D$9+SQRT('Random Draws'!F1572*(Assumptions!$F$9-Assumptions!$D$9)*(Assumptions!$E$9-Assumptions!$D$9)),Assumptions!$F$9-SQRT((1-'Random Draws'!F1572)*(Assumptions!$F$9-Assumptions!$D$9)*(Assumptions!$F$9-Assumptions!$E$9)))</f>
        <v>0.26011484663772</v>
      </c>
      <c r="I1572" s="19" t="n">
        <f aca="false">IF('Random Draws'!G1572&lt;(Assumptions!$E$10-Assumptions!$D$10)/(Assumptions!$F$10-Assumptions!$D$10),Assumptions!$D$10+SQRT('Random Draws'!G1572*(Assumptions!$F$10-Assumptions!$D$10)*(Assumptions!$E$10-Assumptions!$D$10)),Assumptions!$F$10-SQRT((1-'Random Draws'!G1572)*(Assumptions!$F$10-Assumptions!$D$10)*(Assumptions!$F$10-Assumptions!$E$10)))</f>
        <v>0.020932492364374</v>
      </c>
      <c r="J1572" s="19" t="n">
        <f aca="false">IF('Random Draws'!H1572&lt;(Assumptions!$E$11-Assumptions!$D$11)/(Assumptions!$F$11-Assumptions!$D$11),Assumptions!$D$11+SQRT('Random Draws'!H1572*(Assumptions!$F$11-Assumptions!$D$11)*(Assumptions!$E$11-Assumptions!$D$11)),Assumptions!$F$11-SQRT((1-'Random Draws'!H1572)*(Assumptions!$F$11-Assumptions!$D$11)*(Assumptions!$F$11-Assumptions!$E$11)))</f>
        <v>0.176360315457785</v>
      </c>
      <c r="K1572" s="19" t="n">
        <f aca="false">MAX(G1572,I1572+Assumptions!$D$21)</f>
        <v>0.087138558493786</v>
      </c>
      <c r="L1572" s="28" t="n">
        <f aca="false">(F1572-Assumptions!$D$15)*(1-H1572)+Assumptions!$D$15-J1572</f>
        <v>0.147601840460593</v>
      </c>
      <c r="M1572" s="21" t="n">
        <f aca="false">Assumptions!$D$14*(1+E1572)^1*L1572-Assumptions!$D$14*(1+E1572)^0*E1572*Assumptions!$D$16</f>
        <v>22.4455954172835</v>
      </c>
      <c r="N1572" s="21" t="n">
        <f aca="false">Assumptions!$D$14*(1+E1572)^2*L1572-Assumptions!$D$14*(1+E1572)^1*E1572*Assumptions!$D$16</f>
        <v>23.8189102213921</v>
      </c>
      <c r="O1572" s="21" t="n">
        <f aca="false">Assumptions!$D$14*(1+E1572)^3*L1572-Assumptions!$D$14*(1+E1572)^2*E1572*Assumptions!$D$16</f>
        <v>25.2762501322587</v>
      </c>
      <c r="P1572" s="21" t="n">
        <f aca="false">Assumptions!$D$14*(1+E1572)^4*L1572-Assumptions!$D$14*(1+E1572)^3*E1572*Assumptions!$D$16</f>
        <v>26.8227561550954</v>
      </c>
      <c r="Q1572" s="21" t="n">
        <f aca="false">Assumptions!$D$14*(1+E1572)^5*L1572-Assumptions!$D$14*(1+E1572)^4*E1572*Assumptions!$D$16</f>
        <v>28.4638838431773</v>
      </c>
      <c r="R1572" s="21" t="n">
        <f aca="false">M1572/(1+K1572)+N1572/(1+K1572)^2+O1572/(1+K1572)^3+P1572/(1+K1572)^4+Q1572/(1+K1572)^5</f>
        <v>98.419577201642</v>
      </c>
      <c r="S1572" s="21" t="n">
        <f aca="false">Q1572*(1+I1572)/(K1572-I1572)</f>
        <v>438.928116006507</v>
      </c>
      <c r="T1572" s="21" t="n">
        <f aca="false">R1572+S1572/(1+K1572)^5</f>
        <v>387.466868128863</v>
      </c>
      <c r="U1572" s="8" t="n">
        <f aca="false">(T1572-Assumptions!$D$17)/Assumptions!$D$18</f>
        <v>8.09867472515451</v>
      </c>
    </row>
    <row r="1573" customFormat="false" ht="15" hidden="false" customHeight="false" outlineLevel="0" collapsed="false">
      <c r="B1573" s="2" t="n">
        <v>1568</v>
      </c>
      <c r="C1573" s="27" t="n">
        <f aca="false">NORMSDIST('Random Draws'!C1573)</f>
        <v>0.766102238651039</v>
      </c>
      <c r="D1573" s="27" t="n">
        <f aca="false">NORMSDIST(Assumptions!$D$22*'Random Draws'!C1573+SQRT(1-Assumptions!$D$22^2)*'Random Draws'!D1573)</f>
        <v>0.57655048263507</v>
      </c>
      <c r="E1573" s="19" t="n">
        <f aca="false">IF(C1573&lt;(Assumptions!$E$6-Assumptions!$D$6)/(Assumptions!$F$6-Assumptions!$D$6),Assumptions!$D$6+SQRT(C1573*(Assumptions!$F$6-Assumptions!$D$6)*(Assumptions!$E$6-Assumptions!$D$6)),Assumptions!$F$6-SQRT((1-C1573)*(Assumptions!$F$6-Assumptions!$D$6)*(Assumptions!$F$6-Assumptions!$E$6)))</f>
        <v>0.105802210499145</v>
      </c>
      <c r="F1573" s="19" t="n">
        <f aca="false">IF(D1573&lt;(Assumptions!$E$7-Assumptions!$D$7)/(Assumptions!$F$7-Assumptions!$D$7),Assumptions!$D$7+SQRT(D1573*(Assumptions!$F$7-Assumptions!$D$7)*(Assumptions!$E$7-Assumptions!$D$7)),Assumptions!$F$7-SQRT((1-D1573)*(Assumptions!$F$7-Assumptions!$D$7)*(Assumptions!$F$7-Assumptions!$E$7)))</f>
        <v>0.418815838817536</v>
      </c>
      <c r="G1573" s="19" t="n">
        <f aca="false">MIN(Assumptions!$D$24,MAX(Assumptions!$D$23,Assumptions!$D$8+Assumptions!$E$8*'Random Draws'!E1573))</f>
        <v>0.068863475084313</v>
      </c>
      <c r="H1573" s="19" t="n">
        <f aca="false">IF('Random Draws'!F1573&lt;(Assumptions!$E$9-Assumptions!$D$9)/(Assumptions!$F$9-Assumptions!$D$9),Assumptions!$D$9+SQRT('Random Draws'!F1573*(Assumptions!$F$9-Assumptions!$D$9)*(Assumptions!$E$9-Assumptions!$D$9)),Assumptions!$F$9-SQRT((1-'Random Draws'!F1573)*(Assumptions!$F$9-Assumptions!$D$9)*(Assumptions!$F$9-Assumptions!$E$9)))</f>
        <v>0.267718511355786</v>
      </c>
      <c r="I1573" s="19" t="n">
        <f aca="false">IF('Random Draws'!G1573&lt;(Assumptions!$E$10-Assumptions!$D$10)/(Assumptions!$F$10-Assumptions!$D$10),Assumptions!$D$10+SQRT('Random Draws'!G1573*(Assumptions!$F$10-Assumptions!$D$10)*(Assumptions!$E$10-Assumptions!$D$10)),Assumptions!$F$10-SQRT((1-'Random Draws'!G1573)*(Assumptions!$F$10-Assumptions!$D$10)*(Assumptions!$F$10-Assumptions!$E$10)))</f>
        <v>0.0195369452391594</v>
      </c>
      <c r="J1573" s="19" t="n">
        <f aca="false">IF('Random Draws'!H1573&lt;(Assumptions!$E$11-Assumptions!$D$11)/(Assumptions!$F$11-Assumptions!$D$11),Assumptions!$D$11+SQRT('Random Draws'!H1573*(Assumptions!$F$11-Assumptions!$D$11)*(Assumptions!$E$11-Assumptions!$D$11)),Assumptions!$F$11-SQRT((1-'Random Draws'!H1573)*(Assumptions!$F$11-Assumptions!$D$11)*(Assumptions!$F$11-Assumptions!$E$11)))</f>
        <v>0.151498892332271</v>
      </c>
      <c r="K1573" s="19" t="n">
        <f aca="false">MAX(G1573,I1573+Assumptions!$D$21)</f>
        <v>0.068863475084313</v>
      </c>
      <c r="L1573" s="28" t="n">
        <f aca="false">(F1573-Assumptions!$D$15)*(1-H1573)+Assumptions!$D$15-J1573</f>
        <v>0.189995600061062</v>
      </c>
      <c r="M1573" s="21" t="n">
        <f aca="false">Assumptions!$D$14*(1+E1573)^1*L1573-Assumptions!$D$14*(1+E1573)^0*E1573*Assumptions!$D$16</f>
        <v>30.0039057915606</v>
      </c>
      <c r="N1573" s="21" t="n">
        <f aca="false">Assumptions!$D$14*(1+E1573)^2*L1573-Assumptions!$D$14*(1+E1573)^1*E1573*Assumptions!$D$16</f>
        <v>33.1783853479158</v>
      </c>
      <c r="O1573" s="21" t="n">
        <f aca="false">Assumptions!$D$14*(1+E1573)^3*L1573-Assumptions!$D$14*(1+E1573)^2*E1573*Assumptions!$D$16</f>
        <v>36.6887318585177</v>
      </c>
      <c r="P1573" s="21" t="n">
        <f aca="false">Assumptions!$D$14*(1+E1573)^4*L1573-Assumptions!$D$14*(1+E1573)^3*E1573*Assumptions!$D$16</f>
        <v>40.5704807895593</v>
      </c>
      <c r="Q1573" s="21" t="n">
        <f aca="false">Assumptions!$D$14*(1+E1573)^5*L1573-Assumptions!$D$14*(1+E1573)^4*E1573*Assumptions!$D$16</f>
        <v>44.8629273381078</v>
      </c>
      <c r="R1573" s="21" t="n">
        <f aca="false">M1573/(1+K1573)+N1573/(1+K1573)^2+O1573/(1+K1573)^3+P1573/(1+K1573)^4+Q1573/(1+K1573)^5</f>
        <v>150.396309728815</v>
      </c>
      <c r="S1573" s="21" t="n">
        <f aca="false">Q1573*(1+I1573)/(K1573-I1573)</f>
        <v>927.278120645552</v>
      </c>
      <c r="T1573" s="21" t="n">
        <f aca="false">R1573+S1573/(1+K1573)^5</f>
        <v>815.05521661389</v>
      </c>
      <c r="U1573" s="8" t="n">
        <f aca="false">(T1573-Assumptions!$D$17)/Assumptions!$D$18</f>
        <v>25.2022086645556</v>
      </c>
    </row>
    <row r="1574" customFormat="false" ht="15" hidden="false" customHeight="false" outlineLevel="0" collapsed="false">
      <c r="B1574" s="2" t="n">
        <v>1569</v>
      </c>
      <c r="C1574" s="27" t="n">
        <f aca="false">NORMSDIST('Random Draws'!C1574)</f>
        <v>0.557831136839411</v>
      </c>
      <c r="D1574" s="27" t="n">
        <f aca="false">NORMSDIST(Assumptions!$D$22*'Random Draws'!C1574+SQRT(1-Assumptions!$D$22^2)*'Random Draws'!D1574)</f>
        <v>0.249009501692538</v>
      </c>
      <c r="E1574" s="19" t="n">
        <f aca="false">IF(C1574&lt;(Assumptions!$E$6-Assumptions!$D$6)/(Assumptions!$F$6-Assumptions!$D$6),Assumptions!$D$6+SQRT(C1574*(Assumptions!$F$6-Assumptions!$D$6)*(Assumptions!$E$6-Assumptions!$D$6)),Assumptions!$F$6-SQRT((1-C1574)*(Assumptions!$F$6-Assumptions!$D$6)*(Assumptions!$F$6-Assumptions!$E$6)))</f>
        <v>0.0929803837127211</v>
      </c>
      <c r="F1574" s="19" t="n">
        <f aca="false">IF(D1574&lt;(Assumptions!$E$7-Assumptions!$D$7)/(Assumptions!$F$7-Assumptions!$D$7),Assumptions!$D$7+SQRT(D1574*(Assumptions!$F$7-Assumptions!$D$7)*(Assumptions!$E$7-Assumptions!$D$7)),Assumptions!$F$7-SQRT((1-D1574)*(Assumptions!$F$7-Assumptions!$D$7)*(Assumptions!$F$7-Assumptions!$E$7)))</f>
        <v>0.398653033647506</v>
      </c>
      <c r="G1574" s="19" t="n">
        <f aca="false">MIN(Assumptions!$D$24,MAX(Assumptions!$D$23,Assumptions!$D$8+Assumptions!$E$8*'Random Draws'!E1574))</f>
        <v>0.076473256793909</v>
      </c>
      <c r="H1574" s="19" t="n">
        <f aca="false">IF('Random Draws'!F1574&lt;(Assumptions!$E$9-Assumptions!$D$9)/(Assumptions!$F$9-Assumptions!$D$9),Assumptions!$D$9+SQRT('Random Draws'!F1574*(Assumptions!$F$9-Assumptions!$D$9)*(Assumptions!$E$9-Assumptions!$D$9)),Assumptions!$F$9-SQRT((1-'Random Draws'!F1574)*(Assumptions!$F$9-Assumptions!$D$9)*(Assumptions!$F$9-Assumptions!$E$9)))</f>
        <v>0.271584780513305</v>
      </c>
      <c r="I1574" s="19" t="n">
        <f aca="false">IF('Random Draws'!G1574&lt;(Assumptions!$E$10-Assumptions!$D$10)/(Assumptions!$F$10-Assumptions!$D$10),Assumptions!$D$10+SQRT('Random Draws'!G1574*(Assumptions!$F$10-Assumptions!$D$10)*(Assumptions!$E$10-Assumptions!$D$10)),Assumptions!$F$10-SQRT((1-'Random Draws'!G1574)*(Assumptions!$F$10-Assumptions!$D$10)*(Assumptions!$F$10-Assumptions!$E$10)))</f>
        <v>0.0141094352172409</v>
      </c>
      <c r="J1574" s="19" t="n">
        <f aca="false">IF('Random Draws'!H1574&lt;(Assumptions!$E$11-Assumptions!$D$11)/(Assumptions!$F$11-Assumptions!$D$11),Assumptions!$D$11+SQRT('Random Draws'!H1574*(Assumptions!$F$11-Assumptions!$D$11)*(Assumptions!$E$11-Assumptions!$D$11)),Assumptions!$F$11-SQRT((1-'Random Draws'!H1574)*(Assumptions!$F$11-Assumptions!$D$11)*(Assumptions!$F$11-Assumptions!$E$11)))</f>
        <v>0.180062110022712</v>
      </c>
      <c r="K1574" s="19" t="n">
        <f aca="false">MAX(G1574,I1574+Assumptions!$D$21)</f>
        <v>0.076473256793909</v>
      </c>
      <c r="L1574" s="28" t="n">
        <f aca="false">(F1574-Assumptions!$D$15)*(1-H1574)+Assumptions!$D$15-J1574</f>
        <v>0.145628848447403</v>
      </c>
      <c r="M1574" s="21" t="n">
        <f aca="false">Assumptions!$D$14*(1+E1574)^1*L1574-Assumptions!$D$14*(1+E1574)^0*E1574*Assumptions!$D$16</f>
        <v>22.6751091559239</v>
      </c>
      <c r="N1574" s="21" t="n">
        <f aca="false">Assumptions!$D$14*(1+E1574)^2*L1574-Assumptions!$D$14*(1+E1574)^1*E1574*Assumptions!$D$16</f>
        <v>24.7834495059695</v>
      </c>
      <c r="O1574" s="21" t="n">
        <f aca="false">Assumptions!$D$14*(1+E1574)^3*L1574-Assumptions!$D$14*(1+E1574)^2*E1574*Assumptions!$D$16</f>
        <v>27.0878241507594</v>
      </c>
      <c r="P1574" s="21" t="n">
        <f aca="false">Assumptions!$D$14*(1+E1574)^4*L1574-Assumptions!$D$14*(1+E1574)^3*E1574*Assumptions!$D$16</f>
        <v>29.6064604342397</v>
      </c>
      <c r="Q1574" s="21" t="n">
        <f aca="false">Assumptions!$D$14*(1+E1574)^5*L1574-Assumptions!$D$14*(1+E1574)^4*E1574*Assumptions!$D$16</f>
        <v>32.3592804857909</v>
      </c>
      <c r="R1574" s="21" t="n">
        <f aca="false">M1574/(1+K1574)+N1574/(1+K1574)^2+O1574/(1+K1574)^3+P1574/(1+K1574)^4+Q1574/(1+K1574)^5</f>
        <v>108.601284978229</v>
      </c>
      <c r="S1574" s="21" t="n">
        <f aca="false">Q1574*(1+I1574)/(K1574-I1574)</f>
        <v>526.200140206913</v>
      </c>
      <c r="T1574" s="21" t="n">
        <f aca="false">R1574+S1574/(1+K1574)^5</f>
        <v>472.629238898788</v>
      </c>
      <c r="U1574" s="8" t="n">
        <f aca="false">(T1574-Assumptions!$D$17)/Assumptions!$D$18</f>
        <v>11.5051695559515</v>
      </c>
    </row>
    <row r="1575" customFormat="false" ht="15" hidden="false" customHeight="false" outlineLevel="0" collapsed="false">
      <c r="B1575" s="2" t="n">
        <v>1570</v>
      </c>
      <c r="C1575" s="27" t="n">
        <f aca="false">NORMSDIST('Random Draws'!C1575)</f>
        <v>0.491928448043348</v>
      </c>
      <c r="D1575" s="27" t="n">
        <f aca="false">NORMSDIST(Assumptions!$D$22*'Random Draws'!C1575+SQRT(1-Assumptions!$D$22^2)*'Random Draws'!D1575)</f>
        <v>0.464812568805856</v>
      </c>
      <c r="E1575" s="19" t="n">
        <f aca="false">IF(C1575&lt;(Assumptions!$E$6-Assumptions!$D$6)/(Assumptions!$F$6-Assumptions!$D$6),Assumptions!$D$6+SQRT(C1575*(Assumptions!$F$6-Assumptions!$D$6)*(Assumptions!$E$6-Assumptions!$D$6)),Assumptions!$F$6-SQRT((1-C1575)*(Assumptions!$F$6-Assumptions!$D$6)*(Assumptions!$F$6-Assumptions!$E$6)))</f>
        <v>0.0895947803727039</v>
      </c>
      <c r="F1575" s="19" t="n">
        <f aca="false">IF(D1575&lt;(Assumptions!$E$7-Assumptions!$D$7)/(Assumptions!$F$7-Assumptions!$D$7),Assumptions!$D$7+SQRT(D1575*(Assumptions!$F$7-Assumptions!$D$7)*(Assumptions!$E$7-Assumptions!$D$7)),Assumptions!$F$7-SQRT((1-D1575)*(Assumptions!$F$7-Assumptions!$D$7)*(Assumptions!$F$7-Assumptions!$E$7)))</f>
        <v>0.41280980413555</v>
      </c>
      <c r="G1575" s="19" t="n">
        <f aca="false">MIN(Assumptions!$D$24,MAX(Assumptions!$D$23,Assumptions!$D$8+Assumptions!$E$8*'Random Draws'!E1575))</f>
        <v>0.10065284308038</v>
      </c>
      <c r="H1575" s="19" t="n">
        <f aca="false">IF('Random Draws'!F1575&lt;(Assumptions!$E$9-Assumptions!$D$9)/(Assumptions!$F$9-Assumptions!$D$9),Assumptions!$D$9+SQRT('Random Draws'!F1575*(Assumptions!$F$9-Assumptions!$D$9)*(Assumptions!$E$9-Assumptions!$D$9)),Assumptions!$F$9-SQRT((1-'Random Draws'!F1575)*(Assumptions!$F$9-Assumptions!$D$9)*(Assumptions!$F$9-Assumptions!$E$9)))</f>
        <v>0.268065605664678</v>
      </c>
      <c r="I1575" s="19" t="n">
        <f aca="false">IF('Random Draws'!G1575&lt;(Assumptions!$E$10-Assumptions!$D$10)/(Assumptions!$F$10-Assumptions!$D$10),Assumptions!$D$10+SQRT('Random Draws'!G1575*(Assumptions!$F$10-Assumptions!$D$10)*(Assumptions!$E$10-Assumptions!$D$10)),Assumptions!$F$10-SQRT((1-'Random Draws'!G1575)*(Assumptions!$F$10-Assumptions!$D$10)*(Assumptions!$F$10-Assumptions!$E$10)))</f>
        <v>0.0169914591901244</v>
      </c>
      <c r="J1575" s="19" t="n">
        <f aca="false">IF('Random Draws'!H1575&lt;(Assumptions!$E$11-Assumptions!$D$11)/(Assumptions!$F$11-Assumptions!$D$11),Assumptions!$D$11+SQRT('Random Draws'!H1575*(Assumptions!$F$11-Assumptions!$D$11)*(Assumptions!$E$11-Assumptions!$D$11)),Assumptions!$F$11-SQRT((1-'Random Draws'!H1575)*(Assumptions!$F$11-Assumptions!$D$11)*(Assumptions!$F$11-Assumptions!$E$11)))</f>
        <v>0.197109080666299</v>
      </c>
      <c r="K1575" s="19" t="n">
        <f aca="false">MAX(G1575,I1575+Assumptions!$D$21)</f>
        <v>0.10065284308038</v>
      </c>
      <c r="L1575" s="28" t="n">
        <f aca="false">(F1575-Assumptions!$D$15)*(1-H1575)+Assumptions!$D$15-J1575</f>
        <v>0.139889142035745</v>
      </c>
      <c r="M1575" s="21" t="n">
        <f aca="false">Assumptions!$D$14*(1+E1575)^1*L1575-Assumptions!$D$14*(1+E1575)^0*E1575*Assumptions!$D$16</f>
        <v>21.7115221593585</v>
      </c>
      <c r="N1575" s="21" t="n">
        <f aca="false">Assumptions!$D$14*(1+E1575)^2*L1575-Assumptions!$D$14*(1+E1575)^1*E1575*Assumptions!$D$16</f>
        <v>23.6567612187834</v>
      </c>
      <c r="O1575" s="21" t="n">
        <f aca="false">Assumptions!$D$14*(1+E1575)^3*L1575-Assumptions!$D$14*(1+E1575)^2*E1575*Assumptions!$D$16</f>
        <v>25.7762835445097</v>
      </c>
      <c r="P1575" s="21" t="n">
        <f aca="false">Assumptions!$D$14*(1+E1575)^4*L1575-Assumptions!$D$14*(1+E1575)^3*E1575*Assumptions!$D$16</f>
        <v>28.0857040075046</v>
      </c>
      <c r="Q1575" s="21" t="n">
        <f aca="false">Assumptions!$D$14*(1+E1575)^5*L1575-Assumptions!$D$14*(1+E1575)^4*E1575*Assumptions!$D$16</f>
        <v>30.6020364896698</v>
      </c>
      <c r="R1575" s="21" t="n">
        <f aca="false">M1575/(1+K1575)+N1575/(1+K1575)^2+O1575/(1+K1575)^3+P1575/(1+K1575)^4+Q1575/(1+K1575)^5</f>
        <v>96.6681720042757</v>
      </c>
      <c r="S1575" s="21" t="n">
        <f aca="false">Q1575*(1+I1575)/(K1575-I1575)</f>
        <v>371.999700419056</v>
      </c>
      <c r="T1575" s="21" t="n">
        <f aca="false">R1575+S1575/(1+K1575)^5</f>
        <v>326.966503438677</v>
      </c>
      <c r="U1575" s="8" t="n">
        <f aca="false">(T1575-Assumptions!$D$17)/Assumptions!$D$18</f>
        <v>5.6786601375471</v>
      </c>
    </row>
    <row r="1576" customFormat="false" ht="15" hidden="false" customHeight="false" outlineLevel="0" collapsed="false">
      <c r="B1576" s="2" t="n">
        <v>1571</v>
      </c>
      <c r="C1576" s="27" t="n">
        <f aca="false">NORMSDIST('Random Draws'!C1576)</f>
        <v>0.0765577331041715</v>
      </c>
      <c r="D1576" s="27" t="n">
        <f aca="false">NORMSDIST(Assumptions!$D$22*'Random Draws'!C1576+SQRT(1-Assumptions!$D$22^2)*'Random Draws'!D1576)</f>
        <v>0.675322283362398</v>
      </c>
      <c r="E1576" s="19" t="n">
        <f aca="false">IF(C1576&lt;(Assumptions!$E$6-Assumptions!$D$6)/(Assumptions!$F$6-Assumptions!$D$6),Assumptions!$D$6+SQRT(C1576*(Assumptions!$F$6-Assumptions!$D$6)*(Assumptions!$E$6-Assumptions!$D$6)),Assumptions!$F$6-SQRT((1-C1576)*(Assumptions!$F$6-Assumptions!$D$6)*(Assumptions!$F$6-Assumptions!$E$6)))</f>
        <v>0.0595649857020356</v>
      </c>
      <c r="F1576" s="19" t="n">
        <f aca="false">IF(D1576&lt;(Assumptions!$E$7-Assumptions!$D$7)/(Assumptions!$F$7-Assumptions!$D$7),Assumptions!$D$7+SQRT(D1576*(Assumptions!$F$7-Assumptions!$D$7)*(Assumptions!$E$7-Assumptions!$D$7)),Assumptions!$F$7-SQRT((1-D1576)*(Assumptions!$F$7-Assumptions!$D$7)*(Assumptions!$F$7-Assumptions!$E$7)))</f>
        <v>0.423962368743903</v>
      </c>
      <c r="G1576" s="19" t="n">
        <f aca="false">MIN(Assumptions!$D$24,MAX(Assumptions!$D$23,Assumptions!$D$8+Assumptions!$E$8*'Random Draws'!E1576))</f>
        <v>0.072283393126744</v>
      </c>
      <c r="H1576" s="19" t="n">
        <f aca="false">IF('Random Draws'!F1576&lt;(Assumptions!$E$9-Assumptions!$D$9)/(Assumptions!$F$9-Assumptions!$D$9),Assumptions!$D$9+SQRT('Random Draws'!F1576*(Assumptions!$F$9-Assumptions!$D$9)*(Assumptions!$E$9-Assumptions!$D$9)),Assumptions!$F$9-SQRT((1-'Random Draws'!F1576)*(Assumptions!$F$9-Assumptions!$D$9)*(Assumptions!$F$9-Assumptions!$E$9)))</f>
        <v>0.293521676470535</v>
      </c>
      <c r="I1576" s="19" t="n">
        <f aca="false">IF('Random Draws'!G1576&lt;(Assumptions!$E$10-Assumptions!$D$10)/(Assumptions!$F$10-Assumptions!$D$10),Assumptions!$D$10+SQRT('Random Draws'!G1576*(Assumptions!$F$10-Assumptions!$D$10)*(Assumptions!$E$10-Assumptions!$D$10)),Assumptions!$F$10-SQRT((1-'Random Draws'!G1576)*(Assumptions!$F$10-Assumptions!$D$10)*(Assumptions!$F$10-Assumptions!$E$10)))</f>
        <v>0.0210298690971709</v>
      </c>
      <c r="J1576" s="19" t="n">
        <f aca="false">IF('Random Draws'!H1576&lt;(Assumptions!$E$11-Assumptions!$D$11)/(Assumptions!$F$11-Assumptions!$D$11),Assumptions!$D$11+SQRT('Random Draws'!H1576*(Assumptions!$F$11-Assumptions!$D$11)*(Assumptions!$E$11-Assumptions!$D$11)),Assumptions!$F$11-SQRT((1-'Random Draws'!H1576)*(Assumptions!$F$11-Assumptions!$D$11)*(Assumptions!$F$11-Assumptions!$E$11)))</f>
        <v>0.199992747239263</v>
      </c>
      <c r="K1576" s="19" t="n">
        <f aca="false">MAX(G1576,I1576+Assumptions!$D$21)</f>
        <v>0.072283393126744</v>
      </c>
      <c r="L1576" s="28" t="n">
        <f aca="false">(F1576-Assumptions!$D$15)*(1-H1576)+Assumptions!$D$15-J1576</f>
        <v>0.13768529421168</v>
      </c>
      <c r="M1576" s="21" t="n">
        <f aca="false">Assumptions!$D$14*(1+E1576)^1*L1576-Assumptions!$D$14*(1+E1576)^0*E1576*Assumptions!$D$16</f>
        <v>20.8944372471491</v>
      </c>
      <c r="N1576" s="21" t="n">
        <f aca="false">Assumptions!$D$14*(1+E1576)^2*L1576-Assumptions!$D$14*(1+E1576)^1*E1576*Assumptions!$D$16</f>
        <v>22.1390141030276</v>
      </c>
      <c r="O1576" s="21" t="n">
        <f aca="false">Assumptions!$D$14*(1+E1576)^3*L1576-Assumptions!$D$14*(1+E1576)^2*E1576*Assumptions!$D$16</f>
        <v>23.4577241615316</v>
      </c>
      <c r="P1576" s="21" t="n">
        <f aca="false">Assumptions!$D$14*(1+E1576)^4*L1576-Assumptions!$D$14*(1+E1576)^3*E1576*Assumptions!$D$16</f>
        <v>24.8549831658155</v>
      </c>
      <c r="Q1576" s="21" t="n">
        <f aca="false">Assumptions!$D$14*(1+E1576)^5*L1576-Assumptions!$D$14*(1+E1576)^4*E1576*Assumptions!$D$16</f>
        <v>26.3354698827116</v>
      </c>
      <c r="R1576" s="21" t="n">
        <f aca="false">M1576/(1+K1576)+N1576/(1+K1576)^2+O1576/(1+K1576)^3+P1576/(1+K1576)^4+Q1576/(1+K1576)^5</f>
        <v>95.1456568933161</v>
      </c>
      <c r="S1576" s="21" t="n">
        <f aca="false">Q1576*(1+I1576)/(K1576-I1576)</f>
        <v>524.633220370223</v>
      </c>
      <c r="T1576" s="21" t="n">
        <f aca="false">R1576+S1576/(1+K1576)^5</f>
        <v>465.236114476257</v>
      </c>
      <c r="U1576" s="8" t="n">
        <f aca="false">(T1576-Assumptions!$D$17)/Assumptions!$D$18</f>
        <v>11.2094445790503</v>
      </c>
    </row>
    <row r="1577" customFormat="false" ht="15" hidden="false" customHeight="false" outlineLevel="0" collapsed="false">
      <c r="B1577" s="2" t="n">
        <v>1572</v>
      </c>
      <c r="C1577" s="27" t="n">
        <f aca="false">NORMSDIST('Random Draws'!C1577)</f>
        <v>0.293737471481662</v>
      </c>
      <c r="D1577" s="27" t="n">
        <f aca="false">NORMSDIST(Assumptions!$D$22*'Random Draws'!C1577+SQRT(1-Assumptions!$D$22^2)*'Random Draws'!D1577)</f>
        <v>0.357574858490759</v>
      </c>
      <c r="E1577" s="19" t="n">
        <f aca="false">IF(C1577&lt;(Assumptions!$E$6-Assumptions!$D$6)/(Assumptions!$F$6-Assumptions!$D$6),Assumptions!$D$6+SQRT(C1577*(Assumptions!$F$6-Assumptions!$D$6)*(Assumptions!$E$6-Assumptions!$D$6)),Assumptions!$F$6-SQRT((1-C1577)*(Assumptions!$F$6-Assumptions!$D$6)*(Assumptions!$F$6-Assumptions!$E$6)))</f>
        <v>0.0783234570127528</v>
      </c>
      <c r="F1577" s="19" t="n">
        <f aca="false">IF(D1577&lt;(Assumptions!$E$7-Assumptions!$D$7)/(Assumptions!$F$7-Assumptions!$D$7),Assumptions!$D$7+SQRT(D1577*(Assumptions!$F$7-Assumptions!$D$7)*(Assumptions!$E$7-Assumptions!$D$7)),Assumptions!$F$7-SQRT((1-D1577)*(Assumptions!$F$7-Assumptions!$D$7)*(Assumptions!$F$7-Assumptions!$E$7)))</f>
        <v>0.40631899341463</v>
      </c>
      <c r="G1577" s="19" t="n">
        <f aca="false">MIN(Assumptions!$D$24,MAX(Assumptions!$D$23,Assumptions!$D$8+Assumptions!$E$8*'Random Draws'!E1577))</f>
        <v>0.071697919639904</v>
      </c>
      <c r="H1577" s="19" t="n">
        <f aca="false">IF('Random Draws'!F1577&lt;(Assumptions!$E$9-Assumptions!$D$9)/(Assumptions!$F$9-Assumptions!$D$9),Assumptions!$D$9+SQRT('Random Draws'!F1577*(Assumptions!$F$9-Assumptions!$D$9)*(Assumptions!$E$9-Assumptions!$D$9)),Assumptions!$F$9-SQRT((1-'Random Draws'!F1577)*(Assumptions!$F$9-Assumptions!$D$9)*(Assumptions!$F$9-Assumptions!$E$9)))</f>
        <v>0.312776003628192</v>
      </c>
      <c r="I1577" s="19" t="n">
        <f aca="false">IF('Random Draws'!G1577&lt;(Assumptions!$E$10-Assumptions!$D$10)/(Assumptions!$F$10-Assumptions!$D$10),Assumptions!$D$10+SQRT('Random Draws'!G1577*(Assumptions!$F$10-Assumptions!$D$10)*(Assumptions!$E$10-Assumptions!$D$10)),Assumptions!$F$10-SQRT((1-'Random Draws'!G1577)*(Assumptions!$F$10-Assumptions!$D$10)*(Assumptions!$F$10-Assumptions!$E$10)))</f>
        <v>0.0209204984670987</v>
      </c>
      <c r="J1577" s="19" t="n">
        <f aca="false">IF('Random Draws'!H1577&lt;(Assumptions!$E$11-Assumptions!$D$11)/(Assumptions!$F$11-Assumptions!$D$11),Assumptions!$D$11+SQRT('Random Draws'!H1577*(Assumptions!$F$11-Assumptions!$D$11)*(Assumptions!$E$11-Assumptions!$D$11)),Assumptions!$F$11-SQRT((1-'Random Draws'!H1577)*(Assumptions!$F$11-Assumptions!$D$11)*(Assumptions!$F$11-Assumptions!$E$11)))</f>
        <v>0.19646267890273</v>
      </c>
      <c r="K1577" s="19" t="n">
        <f aca="false">MAX(G1577,I1577+Assumptions!$D$21)</f>
        <v>0.071697919639904</v>
      </c>
      <c r="L1577" s="28" t="n">
        <f aca="false">(F1577-Assumptions!$D$15)*(1-H1577)+Assumptions!$D$15-J1577</f>
        <v>0.123430364025108</v>
      </c>
      <c r="M1577" s="21" t="n">
        <f aca="false">Assumptions!$D$14*(1+E1577)^1*L1577-Assumptions!$D$14*(1+E1577)^0*E1577*Assumptions!$D$16</f>
        <v>18.9584822031995</v>
      </c>
      <c r="N1577" s="21" t="n">
        <f aca="false">Assumptions!$D$14*(1+E1577)^2*L1577-Assumptions!$D$14*(1+E1577)^1*E1577*Assumptions!$D$16</f>
        <v>20.4433760690689</v>
      </c>
      <c r="O1577" s="21" t="n">
        <f aca="false">Assumptions!$D$14*(1+E1577)^3*L1577-Assumptions!$D$14*(1+E1577)^2*E1577*Assumptions!$D$16</f>
        <v>22.0445719558101</v>
      </c>
      <c r="P1577" s="21" t="n">
        <f aca="false">Assumptions!$D$14*(1+E1577)^4*L1577-Assumptions!$D$14*(1+E1577)^3*E1577*Assumptions!$D$16</f>
        <v>23.7711790397556</v>
      </c>
      <c r="Q1577" s="21" t="n">
        <f aca="false">Assumptions!$D$14*(1+E1577)^5*L1577-Assumptions!$D$14*(1+E1577)^4*E1577*Assumptions!$D$16</f>
        <v>25.6330199594183</v>
      </c>
      <c r="R1577" s="21" t="n">
        <f aca="false">M1577/(1+K1577)+N1577/(1+K1577)^2+O1577/(1+K1577)^3+P1577/(1+K1577)^4+Q1577/(1+K1577)^5</f>
        <v>89.5511172652226</v>
      </c>
      <c r="S1577" s="21" t="n">
        <f aca="false">Q1577*(1+I1577)/(K1577-I1577)</f>
        <v>515.372283778008</v>
      </c>
      <c r="T1577" s="21" t="n">
        <f aca="false">R1577+S1577/(1+K1577)^5</f>
        <v>454.102811185209</v>
      </c>
      <c r="U1577" s="8" t="n">
        <f aca="false">(T1577-Assumptions!$D$17)/Assumptions!$D$18</f>
        <v>10.7641124474083</v>
      </c>
    </row>
    <row r="1578" customFormat="false" ht="15" hidden="false" customHeight="false" outlineLevel="0" collapsed="false">
      <c r="B1578" s="2" t="n">
        <v>1573</v>
      </c>
      <c r="C1578" s="27" t="n">
        <f aca="false">NORMSDIST('Random Draws'!C1578)</f>
        <v>0.447881719993284</v>
      </c>
      <c r="D1578" s="27" t="n">
        <f aca="false">NORMSDIST(Assumptions!$D$22*'Random Draws'!C1578+SQRT(1-Assumptions!$D$22^2)*'Random Draws'!D1578)</f>
        <v>0.611608187043023</v>
      </c>
      <c r="E1578" s="19" t="n">
        <f aca="false">IF(C1578&lt;(Assumptions!$E$6-Assumptions!$D$6)/(Assumptions!$F$6-Assumptions!$D$6),Assumptions!$D$6+SQRT(C1578*(Assumptions!$F$6-Assumptions!$D$6)*(Assumptions!$E$6-Assumptions!$D$6)),Assumptions!$F$6-SQRT((1-C1578)*(Assumptions!$F$6-Assumptions!$D$6)*(Assumptions!$F$6-Assumptions!$E$6)))</f>
        <v>0.0873223900491768</v>
      </c>
      <c r="F1578" s="19" t="n">
        <f aca="false">IF(D1578&lt;(Assumptions!$E$7-Assumptions!$D$7)/(Assumptions!$F$7-Assumptions!$D$7),Assumptions!$D$7+SQRT(D1578*(Assumptions!$F$7-Assumptions!$D$7)*(Assumptions!$E$7-Assumptions!$D$7)),Assumptions!$F$7-SQRT((1-D1578)*(Assumptions!$F$7-Assumptions!$D$7)*(Assumptions!$F$7-Assumptions!$E$7)))</f>
        <v>0.420584682522807</v>
      </c>
      <c r="G1578" s="19" t="n">
        <f aca="false">MIN(Assumptions!$D$24,MAX(Assumptions!$D$23,Assumptions!$D$8+Assumptions!$E$8*'Random Draws'!E1578))</f>
        <v>0.085230013065414</v>
      </c>
      <c r="H1578" s="19" t="n">
        <f aca="false">IF('Random Draws'!F1578&lt;(Assumptions!$E$9-Assumptions!$D$9)/(Assumptions!$F$9-Assumptions!$D$9),Assumptions!$D$9+SQRT('Random Draws'!F1578*(Assumptions!$F$9-Assumptions!$D$9)*(Assumptions!$E$9-Assumptions!$D$9)),Assumptions!$F$9-SQRT((1-'Random Draws'!F1578)*(Assumptions!$F$9-Assumptions!$D$9)*(Assumptions!$F$9-Assumptions!$E$9)))</f>
        <v>0.256347432256498</v>
      </c>
      <c r="I1578" s="19" t="n">
        <f aca="false">IF('Random Draws'!G1578&lt;(Assumptions!$E$10-Assumptions!$D$10)/(Assumptions!$F$10-Assumptions!$D$10),Assumptions!$D$10+SQRT('Random Draws'!G1578*(Assumptions!$F$10-Assumptions!$D$10)*(Assumptions!$E$10-Assumptions!$D$10)),Assumptions!$F$10-SQRT((1-'Random Draws'!G1578)*(Assumptions!$F$10-Assumptions!$D$10)*(Assumptions!$F$10-Assumptions!$E$10)))</f>
        <v>0.0212353380372761</v>
      </c>
      <c r="J1578" s="19" t="n">
        <f aca="false">IF('Random Draws'!H1578&lt;(Assumptions!$E$11-Assumptions!$D$11)/(Assumptions!$F$11-Assumptions!$D$11),Assumptions!$D$11+SQRT('Random Draws'!H1578*(Assumptions!$F$11-Assumptions!$D$11)*(Assumptions!$E$11-Assumptions!$D$11)),Assumptions!$F$11-SQRT((1-'Random Draws'!H1578)*(Assumptions!$F$11-Assumptions!$D$11)*(Assumptions!$F$11-Assumptions!$E$11)))</f>
        <v>0.163193141830444</v>
      </c>
      <c r="K1578" s="19" t="n">
        <f aca="false">MAX(G1578,I1578+Assumptions!$D$21)</f>
        <v>0.085230013065414</v>
      </c>
      <c r="L1578" s="28" t="n">
        <f aca="false">(F1578-Assumptions!$D$15)*(1-H1578)+Assumptions!$D$15-J1578</f>
        <v>0.182900903474571</v>
      </c>
      <c r="M1578" s="21" t="n">
        <f aca="false">Assumptions!$D$14*(1+E1578)^1*L1578-Assumptions!$D$14*(1+E1578)^0*E1578*Assumptions!$D$16</f>
        <v>28.4566234919642</v>
      </c>
      <c r="N1578" s="21" t="n">
        <f aca="false">Assumptions!$D$14*(1+E1578)^2*L1578-Assumptions!$D$14*(1+E1578)^1*E1578*Assumptions!$D$16</f>
        <v>30.941523868012</v>
      </c>
      <c r="O1578" s="21" t="n">
        <f aca="false">Assumptions!$D$14*(1+E1578)^3*L1578-Assumptions!$D$14*(1+E1578)^2*E1578*Assumptions!$D$16</f>
        <v>33.6434116839305</v>
      </c>
      <c r="P1578" s="21" t="n">
        <f aca="false">Assumptions!$D$14*(1+E1578)^4*L1578-Assumptions!$D$14*(1+E1578)^3*E1578*Assumptions!$D$16</f>
        <v>36.5812348015797</v>
      </c>
      <c r="Q1578" s="21" t="n">
        <f aca="false">Assumptions!$D$14*(1+E1578)^5*L1578-Assumptions!$D$14*(1+E1578)^4*E1578*Assumptions!$D$16</f>
        <v>39.7755956554038</v>
      </c>
      <c r="R1578" s="21" t="n">
        <f aca="false">M1578/(1+K1578)+N1578/(1+K1578)^2+O1578/(1+K1578)^3+P1578/(1+K1578)^4+Q1578/(1+K1578)^5</f>
        <v>131.615263431703</v>
      </c>
      <c r="S1578" s="21" t="n">
        <f aca="false">Q1578*(1+I1578)/(K1578-I1578)</f>
        <v>634.744122958979</v>
      </c>
      <c r="T1578" s="21" t="n">
        <f aca="false">R1578+S1578/(1+K1578)^5</f>
        <v>553.301773588175</v>
      </c>
      <c r="U1578" s="8" t="n">
        <f aca="false">(T1578-Assumptions!$D$17)/Assumptions!$D$18</f>
        <v>14.732070943527</v>
      </c>
    </row>
    <row r="1579" customFormat="false" ht="15" hidden="false" customHeight="false" outlineLevel="0" collapsed="false">
      <c r="B1579" s="2" t="n">
        <v>1574</v>
      </c>
      <c r="C1579" s="27" t="n">
        <f aca="false">NORMSDIST('Random Draws'!C1579)</f>
        <v>0.87352603513923</v>
      </c>
      <c r="D1579" s="27" t="n">
        <f aca="false">NORMSDIST(Assumptions!$D$22*'Random Draws'!C1579+SQRT(1-Assumptions!$D$22^2)*'Random Draws'!D1579)</f>
        <v>0.440799051515658</v>
      </c>
      <c r="E1579" s="19" t="n">
        <f aca="false">IF(C1579&lt;(Assumptions!$E$6-Assumptions!$D$6)/(Assumptions!$F$6-Assumptions!$D$6),Assumptions!$D$6+SQRT(C1579*(Assumptions!$F$6-Assumptions!$D$6)*(Assumptions!$E$6-Assumptions!$D$6)),Assumptions!$F$6-SQRT((1-C1579)*(Assumptions!$F$6-Assumptions!$D$6)*(Assumptions!$F$6-Assumptions!$E$6)))</f>
        <v>0.114853035485295</v>
      </c>
      <c r="F1579" s="19" t="n">
        <f aca="false">IF(D1579&lt;(Assumptions!$E$7-Assumptions!$D$7)/(Assumptions!$F$7-Assumptions!$D$7),Assumptions!$D$7+SQRT(D1579*(Assumptions!$F$7-Assumptions!$D$7)*(Assumptions!$E$7-Assumptions!$D$7)),Assumptions!$F$7-SQRT((1-D1579)*(Assumptions!$F$7-Assumptions!$D$7)*(Assumptions!$F$7-Assumptions!$E$7)))</f>
        <v>0.411427563709493</v>
      </c>
      <c r="G1579" s="19" t="n">
        <f aca="false">MIN(Assumptions!$D$24,MAX(Assumptions!$D$23,Assumptions!$D$8+Assumptions!$E$8*'Random Draws'!E1579))</f>
        <v>0.083451794573177</v>
      </c>
      <c r="H1579" s="19" t="n">
        <f aca="false">IF('Random Draws'!F1579&lt;(Assumptions!$E$9-Assumptions!$D$9)/(Assumptions!$F$9-Assumptions!$D$9),Assumptions!$D$9+SQRT('Random Draws'!F1579*(Assumptions!$F$9-Assumptions!$D$9)*(Assumptions!$E$9-Assumptions!$D$9)),Assumptions!$F$9-SQRT((1-'Random Draws'!F1579)*(Assumptions!$F$9-Assumptions!$D$9)*(Assumptions!$F$9-Assumptions!$E$9)))</f>
        <v>0.31720025741651</v>
      </c>
      <c r="I1579" s="19" t="n">
        <f aca="false">IF('Random Draws'!G1579&lt;(Assumptions!$E$10-Assumptions!$D$10)/(Assumptions!$F$10-Assumptions!$D$10),Assumptions!$D$10+SQRT('Random Draws'!G1579*(Assumptions!$F$10-Assumptions!$D$10)*(Assumptions!$E$10-Assumptions!$D$10)),Assumptions!$F$10-SQRT((1-'Random Draws'!G1579)*(Assumptions!$F$10-Assumptions!$D$10)*(Assumptions!$F$10-Assumptions!$E$10)))</f>
        <v>0.014020536591781</v>
      </c>
      <c r="J1579" s="19" t="n">
        <f aca="false">IF('Random Draws'!H1579&lt;(Assumptions!$E$11-Assumptions!$D$11)/(Assumptions!$F$11-Assumptions!$D$11),Assumptions!$D$11+SQRT('Random Draws'!H1579*(Assumptions!$F$11-Assumptions!$D$11)*(Assumptions!$E$11-Assumptions!$D$11)),Assumptions!$F$11-SQRT((1-'Random Draws'!H1579)*(Assumptions!$F$11-Assumptions!$D$11)*(Assumptions!$F$11-Assumptions!$E$11)))</f>
        <v>0.127536567692259</v>
      </c>
      <c r="K1579" s="19" t="n">
        <f aca="false">MAX(G1579,I1579+Assumptions!$D$21)</f>
        <v>0.083451794573177</v>
      </c>
      <c r="L1579" s="28" t="n">
        <f aca="false">(F1579-Assumptions!$D$15)*(1-H1579)+Assumptions!$D$15-J1579</f>
        <v>0.194622100364482</v>
      </c>
      <c r="M1579" s="21" t="n">
        <f aca="false">Assumptions!$D$14*(1+E1579)^1*L1579-Assumptions!$D$14*(1+E1579)^0*E1579*Assumptions!$D$16</f>
        <v>30.9617700033995</v>
      </c>
      <c r="N1579" s="21" t="n">
        <f aca="false">Assumptions!$D$14*(1+E1579)^2*L1579-Assumptions!$D$14*(1+E1579)^1*E1579*Assumptions!$D$16</f>
        <v>34.5178232722875</v>
      </c>
      <c r="O1579" s="21" t="n">
        <f aca="false">Assumptions!$D$14*(1+E1579)^3*L1579-Assumptions!$D$14*(1+E1579)^2*E1579*Assumptions!$D$16</f>
        <v>38.4823000534547</v>
      </c>
      <c r="P1579" s="21" t="n">
        <f aca="false">Assumptions!$D$14*(1+E1579)^4*L1579-Assumptions!$D$14*(1+E1579)^3*E1579*Assumptions!$D$16</f>
        <v>42.9021090270499</v>
      </c>
      <c r="Q1579" s="21" t="n">
        <f aca="false">Assumptions!$D$14*(1+E1579)^5*L1579-Assumptions!$D$14*(1+E1579)^4*E1579*Assumptions!$D$16</f>
        <v>47.8295464775276</v>
      </c>
      <c r="R1579" s="21" t="n">
        <f aca="false">M1579/(1+K1579)+N1579/(1+K1579)^2+O1579/(1+K1579)^3+P1579/(1+K1579)^4+Q1579/(1+K1579)^5</f>
        <v>151.410741896284</v>
      </c>
      <c r="S1579" s="21" t="n">
        <f aca="false">Q1579*(1+I1579)/(K1579-I1579)</f>
        <v>698.534691638161</v>
      </c>
      <c r="T1579" s="21" t="n">
        <f aca="false">R1579+S1579/(1+K1579)^5</f>
        <v>619.296701757119</v>
      </c>
      <c r="U1579" s="8" t="n">
        <f aca="false">(T1579-Assumptions!$D$17)/Assumptions!$D$18</f>
        <v>17.3718680702848</v>
      </c>
    </row>
    <row r="1580" customFormat="false" ht="15" hidden="false" customHeight="false" outlineLevel="0" collapsed="false">
      <c r="B1580" s="2" t="n">
        <v>1575</v>
      </c>
      <c r="C1580" s="27" t="n">
        <f aca="false">NORMSDIST('Random Draws'!C1580)</f>
        <v>0.818521704080283</v>
      </c>
      <c r="D1580" s="27" t="n">
        <f aca="false">NORMSDIST(Assumptions!$D$22*'Random Draws'!C1580+SQRT(1-Assumptions!$D$22^2)*'Random Draws'!D1580)</f>
        <v>0.176220277408356</v>
      </c>
      <c r="E1580" s="19" t="n">
        <f aca="false">IF(C1580&lt;(Assumptions!$E$6-Assumptions!$D$6)/(Assumptions!$F$6-Assumptions!$D$6),Assumptions!$D$6+SQRT(C1580*(Assumptions!$F$6-Assumptions!$D$6)*(Assumptions!$E$6-Assumptions!$D$6)),Assumptions!$F$6-SQRT((1-C1580)*(Assumptions!$F$6-Assumptions!$D$6)*(Assumptions!$F$6-Assumptions!$E$6)))</f>
        <v>0.10987706057506</v>
      </c>
      <c r="F1580" s="19" t="n">
        <f aca="false">IF(D1580&lt;(Assumptions!$E$7-Assumptions!$D$7)/(Assumptions!$F$7-Assumptions!$D$7),Assumptions!$D$7+SQRT(D1580*(Assumptions!$F$7-Assumptions!$D$7)*(Assumptions!$E$7-Assumptions!$D$7)),Assumptions!$F$7-SQRT((1-D1580)*(Assumptions!$F$7-Assumptions!$D$7)*(Assumptions!$F$7-Assumptions!$E$7)))</f>
        <v>0.392516482965569</v>
      </c>
      <c r="G1580" s="19" t="n">
        <f aca="false">MIN(Assumptions!$D$24,MAX(Assumptions!$D$23,Assumptions!$D$8+Assumptions!$E$8*'Random Draws'!E1580))</f>
        <v>0.076503691006619</v>
      </c>
      <c r="H1580" s="19" t="n">
        <f aca="false">IF('Random Draws'!F1580&lt;(Assumptions!$E$9-Assumptions!$D$9)/(Assumptions!$F$9-Assumptions!$D$9),Assumptions!$D$9+SQRT('Random Draws'!F1580*(Assumptions!$F$9-Assumptions!$D$9)*(Assumptions!$E$9-Assumptions!$D$9)),Assumptions!$F$9-SQRT((1-'Random Draws'!F1580)*(Assumptions!$F$9-Assumptions!$D$9)*(Assumptions!$F$9-Assumptions!$E$9)))</f>
        <v>0.276693448993345</v>
      </c>
      <c r="I1580" s="19" t="n">
        <f aca="false">IF('Random Draws'!G1580&lt;(Assumptions!$E$10-Assumptions!$D$10)/(Assumptions!$F$10-Assumptions!$D$10),Assumptions!$D$10+SQRT('Random Draws'!G1580*(Assumptions!$F$10-Assumptions!$D$10)*(Assumptions!$E$10-Assumptions!$D$10)),Assumptions!$F$10-SQRT((1-'Random Draws'!G1580)*(Assumptions!$F$10-Assumptions!$D$10)*(Assumptions!$F$10-Assumptions!$E$10)))</f>
        <v>0.0145608816883636</v>
      </c>
      <c r="J1580" s="19" t="n">
        <f aca="false">IF('Random Draws'!H1580&lt;(Assumptions!$E$11-Assumptions!$D$11)/(Assumptions!$F$11-Assumptions!$D$11),Assumptions!$D$11+SQRT('Random Draws'!H1580*(Assumptions!$F$11-Assumptions!$D$11)*(Assumptions!$E$11-Assumptions!$D$11)),Assumptions!$F$11-SQRT((1-'Random Draws'!H1580)*(Assumptions!$F$11-Assumptions!$D$11)*(Assumptions!$F$11-Assumptions!$E$11)))</f>
        <v>0.166830723104767</v>
      </c>
      <c r="K1580" s="19" t="n">
        <f aca="false">MAX(G1580,I1580+Assumptions!$D$21)</f>
        <v>0.076503691006619</v>
      </c>
      <c r="L1580" s="28" t="n">
        <f aca="false">(F1580-Assumptions!$D$15)*(1-H1580)+Assumptions!$D$15-J1580</f>
        <v>0.153049168771456</v>
      </c>
      <c r="M1580" s="21" t="n">
        <f aca="false">Assumptions!$D$14*(1+E1580)^1*L1580-Assumptions!$D$14*(1+E1580)^0*E1580*Assumptions!$D$16</f>
        <v>24.1525702126289</v>
      </c>
      <c r="N1580" s="21" t="n">
        <f aca="false">Assumptions!$D$14*(1+E1580)^2*L1580-Assumptions!$D$14*(1+E1580)^1*E1580*Assumptions!$D$16</f>
        <v>26.8063836329254</v>
      </c>
      <c r="O1580" s="21" t="n">
        <f aca="false">Assumptions!$D$14*(1+E1580)^3*L1580-Assumptions!$D$14*(1+E1580)^2*E1580*Assumptions!$D$16</f>
        <v>29.7517902711586</v>
      </c>
      <c r="P1580" s="21" t="n">
        <f aca="false">Assumptions!$D$14*(1+E1580)^4*L1580-Assumptions!$D$14*(1+E1580)^3*E1580*Assumptions!$D$16</f>
        <v>33.0208295329992</v>
      </c>
      <c r="Q1580" s="21" t="n">
        <f aca="false">Assumptions!$D$14*(1+E1580)^5*L1580-Assumptions!$D$14*(1+E1580)^4*E1580*Assumptions!$D$16</f>
        <v>36.6490612198353</v>
      </c>
      <c r="R1580" s="21" t="n">
        <f aca="false">M1580/(1+K1580)+N1580/(1+K1580)^2+O1580/(1+K1580)^3+P1580/(1+K1580)^4+Q1580/(1+K1580)^5</f>
        <v>119.355180877245</v>
      </c>
      <c r="S1580" s="21" t="n">
        <f aca="false">Q1580*(1+I1580)/(K1580-I1580)</f>
        <v>600.274741709021</v>
      </c>
      <c r="T1580" s="21" t="n">
        <f aca="false">R1580+S1580/(1+K1580)^5</f>
        <v>534.569625427418</v>
      </c>
      <c r="U1580" s="8" t="n">
        <f aca="false">(T1580-Assumptions!$D$17)/Assumptions!$D$18</f>
        <v>13.9827850170967</v>
      </c>
    </row>
    <row r="1581" customFormat="false" ht="15" hidden="false" customHeight="false" outlineLevel="0" collapsed="false">
      <c r="B1581" s="2" t="n">
        <v>1576</v>
      </c>
      <c r="C1581" s="27" t="n">
        <f aca="false">NORMSDIST('Random Draws'!C1581)</f>
        <v>0.924835694424224</v>
      </c>
      <c r="D1581" s="27" t="n">
        <f aca="false">NORMSDIST(Assumptions!$D$22*'Random Draws'!C1581+SQRT(1-Assumptions!$D$22^2)*'Random Draws'!D1581)</f>
        <v>0.727455636477648</v>
      </c>
      <c r="E1581" s="19" t="n">
        <f aca="false">IF(C1581&lt;(Assumptions!$E$6-Assumptions!$D$6)/(Assumptions!$F$6-Assumptions!$D$6),Assumptions!$D$6+SQRT(C1581*(Assumptions!$F$6-Assumptions!$D$6)*(Assumptions!$E$6-Assumptions!$D$6)),Assumptions!$F$6-SQRT((1-C1581)*(Assumptions!$F$6-Assumptions!$D$6)*(Assumptions!$F$6-Assumptions!$E$6)))</f>
        <v>0.120613883115</v>
      </c>
      <c r="F1581" s="19" t="n">
        <f aca="false">IF(D1581&lt;(Assumptions!$E$7-Assumptions!$D$7)/(Assumptions!$F$7-Assumptions!$D$7),Assumptions!$D$7+SQRT(D1581*(Assumptions!$F$7-Assumptions!$D$7)*(Assumptions!$E$7-Assumptions!$D$7)),Assumptions!$F$7-SQRT((1-D1581)*(Assumptions!$F$7-Assumptions!$D$7)*(Assumptions!$F$7-Assumptions!$E$7)))</f>
        <v>0.42698216460624</v>
      </c>
      <c r="G1581" s="19" t="n">
        <f aca="false">MIN(Assumptions!$D$24,MAX(Assumptions!$D$23,Assumptions!$D$8+Assumptions!$E$8*'Random Draws'!E1581))</f>
        <v>0.071124782195222</v>
      </c>
      <c r="H1581" s="19" t="n">
        <f aca="false">IF('Random Draws'!F1581&lt;(Assumptions!$E$9-Assumptions!$D$9)/(Assumptions!$F$9-Assumptions!$D$9),Assumptions!$D$9+SQRT('Random Draws'!F1581*(Assumptions!$F$9-Assumptions!$D$9)*(Assumptions!$E$9-Assumptions!$D$9)),Assumptions!$F$9-SQRT((1-'Random Draws'!F1581)*(Assumptions!$F$9-Assumptions!$D$9)*(Assumptions!$F$9-Assumptions!$E$9)))</f>
        <v>0.262965864472838</v>
      </c>
      <c r="I1581" s="19" t="n">
        <f aca="false">IF('Random Draws'!G1581&lt;(Assumptions!$E$10-Assumptions!$D$10)/(Assumptions!$F$10-Assumptions!$D$10),Assumptions!$D$10+SQRT('Random Draws'!G1581*(Assumptions!$F$10-Assumptions!$D$10)*(Assumptions!$E$10-Assumptions!$D$10)),Assumptions!$F$10-SQRT((1-'Random Draws'!G1581)*(Assumptions!$F$10-Assumptions!$D$10)*(Assumptions!$F$10-Assumptions!$E$10)))</f>
        <v>0.0206827417573283</v>
      </c>
      <c r="J1581" s="19" t="n">
        <f aca="false">IF('Random Draws'!H1581&lt;(Assumptions!$E$11-Assumptions!$D$11)/(Assumptions!$F$11-Assumptions!$D$11),Assumptions!$D$11+SQRT('Random Draws'!H1581*(Assumptions!$F$11-Assumptions!$D$11)*(Assumptions!$E$11-Assumptions!$D$11)),Assumptions!$F$11-SQRT((1-'Random Draws'!H1581)*(Assumptions!$F$11-Assumptions!$D$11)*(Assumptions!$F$11-Assumptions!$E$11)))</f>
        <v>0.192396709743402</v>
      </c>
      <c r="K1581" s="19" t="n">
        <f aca="false">MAX(G1581,I1581+Assumptions!$D$21)</f>
        <v>0.071124782195222</v>
      </c>
      <c r="L1581" s="28" t="n">
        <f aca="false">(F1581-Assumptions!$D$15)*(1-H1581)+Assumptions!$D$15-J1581</f>
        <v>0.156489283214144</v>
      </c>
      <c r="M1581" s="21" t="n">
        <f aca="false">Assumptions!$D$14*(1+E1581)^1*L1581-Assumptions!$D$14*(1+E1581)^0*E1581*Assumptions!$D$16</f>
        <v>24.90311879108</v>
      </c>
      <c r="N1581" s="21" t="n">
        <f aca="false">Assumptions!$D$14*(1+E1581)^2*L1581-Assumptions!$D$14*(1+E1581)^1*E1581*Assumptions!$D$16</f>
        <v>27.9067806501463</v>
      </c>
      <c r="O1581" s="21" t="n">
        <f aca="false">Assumptions!$D$14*(1+E1581)^3*L1581-Assumptions!$D$14*(1+E1581)^2*E1581*Assumptions!$D$16</f>
        <v>31.272725829599</v>
      </c>
      <c r="P1581" s="21" t="n">
        <f aca="false">Assumptions!$D$14*(1+E1581)^4*L1581-Assumptions!$D$14*(1+E1581)^3*E1581*Assumptions!$D$16</f>
        <v>35.0446507274977</v>
      </c>
      <c r="Q1581" s="21" t="n">
        <f aca="false">Assumptions!$D$14*(1+E1581)^5*L1581-Assumptions!$D$14*(1+E1581)^4*E1581*Assumptions!$D$16</f>
        <v>39.2715221341501</v>
      </c>
      <c r="R1581" s="21" t="n">
        <f aca="false">M1581/(1+K1581)+N1581/(1+K1581)^2+O1581/(1+K1581)^3+P1581/(1+K1581)^4+Q1581/(1+K1581)^5</f>
        <v>127.497346852461</v>
      </c>
      <c r="S1581" s="21" t="n">
        <f aca="false">Q1581*(1+I1581)/(K1581-I1581)</f>
        <v>794.649949464688</v>
      </c>
      <c r="T1581" s="21" t="n">
        <f aca="false">R1581+S1581/(1+K1581)^5</f>
        <v>691.103236051567</v>
      </c>
      <c r="U1581" s="8" t="n">
        <f aca="false">(T1581-Assumptions!$D$17)/Assumptions!$D$18</f>
        <v>20.2441294420627</v>
      </c>
    </row>
    <row r="1582" customFormat="false" ht="15" hidden="false" customHeight="false" outlineLevel="0" collapsed="false">
      <c r="B1582" s="2" t="n">
        <v>1577</v>
      </c>
      <c r="C1582" s="27" t="n">
        <f aca="false">NORMSDIST('Random Draws'!C1582)</f>
        <v>0.409003825300113</v>
      </c>
      <c r="D1582" s="27" t="n">
        <f aca="false">NORMSDIST(Assumptions!$D$22*'Random Draws'!C1582+SQRT(1-Assumptions!$D$22^2)*'Random Draws'!D1582)</f>
        <v>0.847084364628364</v>
      </c>
      <c r="E1582" s="19" t="n">
        <f aca="false">IF(C1582&lt;(Assumptions!$E$6-Assumptions!$D$6)/(Assumptions!$F$6-Assumptions!$D$6),Assumptions!$D$6+SQRT(C1582*(Assumptions!$F$6-Assumptions!$D$6)*(Assumptions!$E$6-Assumptions!$D$6)),Assumptions!$F$6-SQRT((1-C1582)*(Assumptions!$F$6-Assumptions!$D$6)*(Assumptions!$F$6-Assumptions!$E$6)))</f>
        <v>0.0852218876928038</v>
      </c>
      <c r="F1582" s="19" t="n">
        <f aca="false">IF(D1582&lt;(Assumptions!$E$7-Assumptions!$D$7)/(Assumptions!$F$7-Assumptions!$D$7),Assumptions!$D$7+SQRT(D1582*(Assumptions!$F$7-Assumptions!$D$7)*(Assumptions!$E$7-Assumptions!$D$7)),Assumptions!$F$7-SQRT((1-D1582)*(Assumptions!$F$7-Assumptions!$D$7)*(Assumptions!$F$7-Assumptions!$E$7)))</f>
        <v>0.435268187662718</v>
      </c>
      <c r="G1582" s="19" t="n">
        <f aca="false">MIN(Assumptions!$D$24,MAX(Assumptions!$D$23,Assumptions!$D$8+Assumptions!$E$8*'Random Draws'!E1582))</f>
        <v>0.07044294626119</v>
      </c>
      <c r="H1582" s="19" t="n">
        <f aca="false">IF('Random Draws'!F1582&lt;(Assumptions!$E$9-Assumptions!$D$9)/(Assumptions!$F$9-Assumptions!$D$9),Assumptions!$D$9+SQRT('Random Draws'!F1582*(Assumptions!$F$9-Assumptions!$D$9)*(Assumptions!$E$9-Assumptions!$D$9)),Assumptions!$F$9-SQRT((1-'Random Draws'!F1582)*(Assumptions!$F$9-Assumptions!$D$9)*(Assumptions!$F$9-Assumptions!$E$9)))</f>
        <v>0.301430743223305</v>
      </c>
      <c r="I1582" s="19" t="n">
        <f aca="false">IF('Random Draws'!G1582&lt;(Assumptions!$E$10-Assumptions!$D$10)/(Assumptions!$F$10-Assumptions!$D$10),Assumptions!$D$10+SQRT('Random Draws'!G1582*(Assumptions!$F$10-Assumptions!$D$10)*(Assumptions!$E$10-Assumptions!$D$10)),Assumptions!$F$10-SQRT((1-'Random Draws'!G1582)*(Assumptions!$F$10-Assumptions!$D$10)*(Assumptions!$F$10-Assumptions!$E$10)))</f>
        <v>0.0174407683556253</v>
      </c>
      <c r="J1582" s="19" t="n">
        <f aca="false">IF('Random Draws'!H1582&lt;(Assumptions!$E$11-Assumptions!$D$11)/(Assumptions!$F$11-Assumptions!$D$11),Assumptions!$D$11+SQRT('Random Draws'!H1582*(Assumptions!$F$11-Assumptions!$D$11)*(Assumptions!$E$11-Assumptions!$D$11)),Assumptions!$F$11-SQRT((1-'Random Draws'!H1582)*(Assumptions!$F$11-Assumptions!$D$11)*(Assumptions!$F$11-Assumptions!$E$11)))</f>
        <v>0.16606755979511</v>
      </c>
      <c r="K1582" s="19" t="n">
        <f aca="false">MAX(G1582,I1582+Assumptions!$D$21)</f>
        <v>0.07044294626119</v>
      </c>
      <c r="L1582" s="28" t="n">
        <f aca="false">(F1582-Assumptions!$D$15)*(1-H1582)+Assumptions!$D$15-J1582</f>
        <v>0.177183411178003</v>
      </c>
      <c r="M1582" s="21" t="n">
        <f aca="false">Assumptions!$D$14*(1+E1582)^1*L1582-Assumptions!$D$14*(1+E1582)^0*E1582*Assumptions!$D$16</f>
        <v>27.5103656007705</v>
      </c>
      <c r="N1582" s="21" t="n">
        <f aca="false">Assumptions!$D$14*(1+E1582)^2*L1582-Assumptions!$D$14*(1+E1582)^1*E1582*Assumptions!$D$16</f>
        <v>29.8548508883873</v>
      </c>
      <c r="O1582" s="21" t="n">
        <f aca="false">Assumptions!$D$14*(1+E1582)^3*L1582-Assumptions!$D$14*(1+E1582)^2*E1582*Assumptions!$D$16</f>
        <v>32.3991376378829</v>
      </c>
      <c r="P1582" s="21" t="n">
        <f aca="false">Assumptions!$D$14*(1+E1582)^4*L1582-Assumptions!$D$14*(1+E1582)^3*E1582*Assumptions!$D$16</f>
        <v>35.1602533070022</v>
      </c>
      <c r="Q1582" s="21" t="n">
        <f aca="false">Assumptions!$D$14*(1+E1582)^5*L1582-Assumptions!$D$14*(1+E1582)^4*E1582*Assumptions!$D$16</f>
        <v>38.1566764655821</v>
      </c>
      <c r="R1582" s="21" t="n">
        <f aca="false">M1582/(1+K1582)+N1582/(1+K1582)^2+O1582/(1+K1582)^3+P1582/(1+K1582)^4+Q1582/(1+K1582)^5</f>
        <v>132.097479955116</v>
      </c>
      <c r="S1582" s="21" t="n">
        <f aca="false">Q1582*(1+I1582)/(K1582-I1582)</f>
        <v>732.463452543578</v>
      </c>
      <c r="T1582" s="21" t="n">
        <f aca="false">R1582+S1582/(1+K1582)^5</f>
        <v>653.254192888832</v>
      </c>
      <c r="U1582" s="8" t="n">
        <f aca="false">(T1582-Assumptions!$D$17)/Assumptions!$D$18</f>
        <v>18.7301677155533</v>
      </c>
    </row>
    <row r="1583" customFormat="false" ht="15" hidden="false" customHeight="false" outlineLevel="0" collapsed="false">
      <c r="B1583" s="2" t="n">
        <v>1578</v>
      </c>
      <c r="C1583" s="27" t="n">
        <f aca="false">NORMSDIST('Random Draws'!C1583)</f>
        <v>0.999507440831613</v>
      </c>
      <c r="D1583" s="27" t="n">
        <f aca="false">NORMSDIST(Assumptions!$D$22*'Random Draws'!C1583+SQRT(1-Assumptions!$D$22^2)*'Random Draws'!D1583)</f>
        <v>0.955020849644444</v>
      </c>
      <c r="E1583" s="19" t="n">
        <f aca="false">IF(C1583&lt;(Assumptions!$E$6-Assumptions!$D$6)/(Assumptions!$F$6-Assumptions!$D$6),Assumptions!$D$6+SQRT(C1583*(Assumptions!$F$6-Assumptions!$D$6)*(Assumptions!$E$6-Assumptions!$D$6)),Assumptions!$F$6-SQRT((1-C1583)*(Assumptions!$F$6-Assumptions!$D$6)*(Assumptions!$F$6-Assumptions!$E$6)))</f>
        <v>0.138430670257105</v>
      </c>
      <c r="F1583" s="19" t="n">
        <f aca="false">IF(D1583&lt;(Assumptions!$E$7-Assumptions!$D$7)/(Assumptions!$F$7-Assumptions!$D$7),Assumptions!$D$7+SQRT(D1583*(Assumptions!$F$7-Assumptions!$D$7)*(Assumptions!$E$7-Assumptions!$D$7)),Assumptions!$F$7-SQRT((1-D1583)*(Assumptions!$F$7-Assumptions!$D$7)*(Assumptions!$F$7-Assumptions!$E$7)))</f>
        <v>0.446586700576584</v>
      </c>
      <c r="G1583" s="19" t="n">
        <f aca="false">MIN(Assumptions!$D$24,MAX(Assumptions!$D$23,Assumptions!$D$8+Assumptions!$E$8*'Random Draws'!E1583))</f>
        <v>0.096864085810599</v>
      </c>
      <c r="H1583" s="19" t="n">
        <f aca="false">IF('Random Draws'!F1583&lt;(Assumptions!$E$9-Assumptions!$D$9)/(Assumptions!$F$9-Assumptions!$D$9),Assumptions!$D$9+SQRT('Random Draws'!F1583*(Assumptions!$F$9-Assumptions!$D$9)*(Assumptions!$E$9-Assumptions!$D$9)),Assumptions!$F$9-SQRT((1-'Random Draws'!F1583)*(Assumptions!$F$9-Assumptions!$D$9)*(Assumptions!$F$9-Assumptions!$E$9)))</f>
        <v>0.266460093458031</v>
      </c>
      <c r="I1583" s="19" t="n">
        <f aca="false">IF('Random Draws'!G1583&lt;(Assumptions!$E$10-Assumptions!$D$10)/(Assumptions!$F$10-Assumptions!$D$10),Assumptions!$D$10+SQRT('Random Draws'!G1583*(Assumptions!$F$10-Assumptions!$D$10)*(Assumptions!$E$10-Assumptions!$D$10)),Assumptions!$F$10-SQRT((1-'Random Draws'!G1583)*(Assumptions!$F$10-Assumptions!$D$10)*(Assumptions!$F$10-Assumptions!$E$10)))</f>
        <v>0.0238301695714286</v>
      </c>
      <c r="J1583" s="19" t="n">
        <f aca="false">IF('Random Draws'!H1583&lt;(Assumptions!$E$11-Assumptions!$D$11)/(Assumptions!$F$11-Assumptions!$D$11),Assumptions!$D$11+SQRT('Random Draws'!H1583*(Assumptions!$F$11-Assumptions!$D$11)*(Assumptions!$E$11-Assumptions!$D$11)),Assumptions!$F$11-SQRT((1-'Random Draws'!H1583)*(Assumptions!$F$11-Assumptions!$D$11)*(Assumptions!$F$11-Assumptions!$E$11)))</f>
        <v>0.191077399901115</v>
      </c>
      <c r="K1583" s="19" t="n">
        <f aca="false">MAX(G1583,I1583+Assumptions!$D$21)</f>
        <v>0.096864085810599</v>
      </c>
      <c r="L1583" s="28" t="n">
        <f aca="false">(F1583-Assumptions!$D$15)*(1-H1583)+Assumptions!$D$15-J1583</f>
        <v>0.171151578852262</v>
      </c>
      <c r="M1583" s="21" t="n">
        <f aca="false">Assumptions!$D$14*(1+E1583)^1*L1583-Assumptions!$D$14*(1+E1583)^0*E1583*Assumptions!$D$16</f>
        <v>27.6502365454913</v>
      </c>
      <c r="N1583" s="21" t="n">
        <f aca="false">Assumptions!$D$14*(1+E1583)^2*L1583-Assumptions!$D$14*(1+E1583)^1*E1583*Assumptions!$D$16</f>
        <v>31.4778773232511</v>
      </c>
      <c r="O1583" s="21" t="n">
        <f aca="false">Assumptions!$D$14*(1+E1583)^3*L1583-Assumptions!$D$14*(1+E1583)^2*E1583*Assumptions!$D$16</f>
        <v>35.8353809793797</v>
      </c>
      <c r="P1583" s="21" t="n">
        <f aca="false">Assumptions!$D$14*(1+E1583)^4*L1583-Assumptions!$D$14*(1+E1583)^3*E1583*Assumptions!$D$16</f>
        <v>40.796096787274</v>
      </c>
      <c r="Q1583" s="21" t="n">
        <f aca="false">Assumptions!$D$14*(1+E1583)^5*L1583-Assumptions!$D$14*(1+E1583)^4*E1583*Assumptions!$D$16</f>
        <v>46.4435278094101</v>
      </c>
      <c r="R1583" s="21" t="n">
        <f aca="false">M1583/(1+K1583)+N1583/(1+K1583)^2+O1583/(1+K1583)^3+P1583/(1+K1583)^4+Q1583/(1+K1583)^5</f>
        <v>135.964098172904</v>
      </c>
      <c r="S1583" s="21" t="n">
        <f aca="false">Q1583*(1+I1583)/(K1583-I1583)</f>
        <v>651.071274842864</v>
      </c>
      <c r="T1583" s="21" t="n">
        <f aca="false">R1583+S1583/(1+K1583)^5</f>
        <v>546.040190925988</v>
      </c>
      <c r="U1583" s="8" t="n">
        <f aca="false">(T1583-Assumptions!$D$17)/Assumptions!$D$18</f>
        <v>14.4416076370395</v>
      </c>
    </row>
    <row r="1584" customFormat="false" ht="15" hidden="false" customHeight="false" outlineLevel="0" collapsed="false">
      <c r="B1584" s="2" t="n">
        <v>1579</v>
      </c>
      <c r="C1584" s="27" t="n">
        <f aca="false">NORMSDIST('Random Draws'!C1584)</f>
        <v>0.764068274363836</v>
      </c>
      <c r="D1584" s="27" t="n">
        <f aca="false">NORMSDIST(Assumptions!$D$22*'Random Draws'!C1584+SQRT(1-Assumptions!$D$22^2)*'Random Draws'!D1584)</f>
        <v>0.97772892823719</v>
      </c>
      <c r="E1584" s="19" t="n">
        <f aca="false">IF(C1584&lt;(Assumptions!$E$6-Assumptions!$D$6)/(Assumptions!$F$6-Assumptions!$D$6),Assumptions!$D$6+SQRT(C1584*(Assumptions!$F$6-Assumptions!$D$6)*(Assumptions!$E$6-Assumptions!$D$6)),Assumptions!$F$6-SQRT((1-C1584)*(Assumptions!$F$6-Assumptions!$D$6)*(Assumptions!$F$6-Assumptions!$E$6)))</f>
        <v>0.10565384114372</v>
      </c>
      <c r="F1584" s="19" t="n">
        <f aca="false">IF(D1584&lt;(Assumptions!$E$7-Assumptions!$D$7)/(Assumptions!$F$7-Assumptions!$D$7),Assumptions!$D$7+SQRT(D1584*(Assumptions!$F$7-Assumptions!$D$7)*(Assumptions!$E$7-Assumptions!$D$7)),Assumptions!$F$7-SQRT((1-D1584)*(Assumptions!$F$7-Assumptions!$D$7)*(Assumptions!$F$7-Assumptions!$E$7)))</f>
        <v>0.450561552720323</v>
      </c>
      <c r="G1584" s="19" t="n">
        <f aca="false">MIN(Assumptions!$D$24,MAX(Assumptions!$D$23,Assumptions!$D$8+Assumptions!$E$8*'Random Draws'!E1584))</f>
        <v>0.077359826673896</v>
      </c>
      <c r="H1584" s="19" t="n">
        <f aca="false">IF('Random Draws'!F1584&lt;(Assumptions!$E$9-Assumptions!$D$9)/(Assumptions!$F$9-Assumptions!$D$9),Assumptions!$D$9+SQRT('Random Draws'!F1584*(Assumptions!$F$9-Assumptions!$D$9)*(Assumptions!$E$9-Assumptions!$D$9)),Assumptions!$F$9-SQRT((1-'Random Draws'!F1584)*(Assumptions!$F$9-Assumptions!$D$9)*(Assumptions!$F$9-Assumptions!$E$9)))</f>
        <v>0.281130972726049</v>
      </c>
      <c r="I1584" s="19" t="n">
        <f aca="false">IF('Random Draws'!G1584&lt;(Assumptions!$E$10-Assumptions!$D$10)/(Assumptions!$F$10-Assumptions!$D$10),Assumptions!$D$10+SQRT('Random Draws'!G1584*(Assumptions!$F$10-Assumptions!$D$10)*(Assumptions!$E$10-Assumptions!$D$10)),Assumptions!$F$10-SQRT((1-'Random Draws'!G1584)*(Assumptions!$F$10-Assumptions!$D$10)*(Assumptions!$F$10-Assumptions!$E$10)))</f>
        <v>0.0164045181900202</v>
      </c>
      <c r="J1584" s="19" t="n">
        <f aca="false">IF('Random Draws'!H1584&lt;(Assumptions!$E$11-Assumptions!$D$11)/(Assumptions!$F$11-Assumptions!$D$11),Assumptions!$D$11+SQRT('Random Draws'!H1584*(Assumptions!$F$11-Assumptions!$D$11)*(Assumptions!$E$11-Assumptions!$D$11)),Assumptions!$F$11-SQRT((1-'Random Draws'!H1584)*(Assumptions!$F$11-Assumptions!$D$11)*(Assumptions!$F$11-Assumptions!$E$11)))</f>
        <v>0.17346668096873</v>
      </c>
      <c r="K1584" s="19" t="n">
        <f aca="false">MAX(G1584,I1584+Assumptions!$D$21)</f>
        <v>0.077359826673896</v>
      </c>
      <c r="L1584" s="28" t="n">
        <f aca="false">(F1584-Assumptions!$D$15)*(1-H1584)+Assumptions!$D$15-J1584</f>
        <v>0.186975090616757</v>
      </c>
      <c r="M1584" s="21" t="n">
        <f aca="false">Assumptions!$D$14*(1+E1584)^1*L1584-Assumptions!$D$14*(1+E1584)^0*E1584*Assumptions!$D$16</f>
        <v>29.5162162261235</v>
      </c>
      <c r="N1584" s="21" t="n">
        <f aca="false">Assumptions!$D$14*(1+E1584)^2*L1584-Assumptions!$D$14*(1+E1584)^1*E1584*Assumptions!$D$16</f>
        <v>32.6347178464421</v>
      </c>
      <c r="O1584" s="21" t="n">
        <f aca="false">Assumptions!$D$14*(1+E1584)^3*L1584-Assumptions!$D$14*(1+E1584)^2*E1584*Assumptions!$D$16</f>
        <v>36.0827011415602</v>
      </c>
      <c r="P1584" s="21" t="n">
        <f aca="false">Assumptions!$D$14*(1+E1584)^4*L1584-Assumptions!$D$14*(1+E1584)^3*E1584*Assumptions!$D$16</f>
        <v>39.8949771160069</v>
      </c>
      <c r="Q1584" s="21" t="n">
        <f aca="false">Assumptions!$D$14*(1+E1584)^5*L1584-Assumptions!$D$14*(1+E1584)^4*E1584*Assumptions!$D$16</f>
        <v>44.1100346906539</v>
      </c>
      <c r="R1584" s="21" t="n">
        <f aca="false">M1584/(1+K1584)+N1584/(1+K1584)^2+O1584/(1+K1584)^3+P1584/(1+K1584)^4+Q1584/(1+K1584)^5</f>
        <v>144.370522330428</v>
      </c>
      <c r="S1584" s="21" t="n">
        <f aca="false">Q1584*(1+I1584)/(K1584-I1584)</f>
        <v>735.51655585434</v>
      </c>
      <c r="T1584" s="21" t="n">
        <f aca="false">R1584+S1584/(1+K1584)^5</f>
        <v>651.114465548249</v>
      </c>
      <c r="U1584" s="8" t="n">
        <f aca="false">(T1584-Assumptions!$D$17)/Assumptions!$D$18</f>
        <v>18.64457862193</v>
      </c>
    </row>
    <row r="1585" customFormat="false" ht="15" hidden="false" customHeight="false" outlineLevel="0" collapsed="false">
      <c r="B1585" s="2" t="n">
        <v>1580</v>
      </c>
      <c r="C1585" s="27" t="n">
        <f aca="false">NORMSDIST('Random Draws'!C1585)</f>
        <v>0.0356772038792627</v>
      </c>
      <c r="D1585" s="27" t="n">
        <f aca="false">NORMSDIST(Assumptions!$D$22*'Random Draws'!C1585+SQRT(1-Assumptions!$D$22^2)*'Random Draws'!D1585)</f>
        <v>0.572940546291449</v>
      </c>
      <c r="E1585" s="19" t="n">
        <f aca="false">IF(C1585&lt;(Assumptions!$E$6-Assumptions!$D$6)/(Assumptions!$F$6-Assumptions!$D$6),Assumptions!$D$6+SQRT(C1585*(Assumptions!$F$6-Assumptions!$D$6)*(Assumptions!$E$6-Assumptions!$D$6)),Assumptions!$F$6-SQRT((1-C1585)*(Assumptions!$F$6-Assumptions!$D$6)*(Assumptions!$F$6-Assumptions!$E$6)))</f>
        <v>0.0533561229178349</v>
      </c>
      <c r="F1585" s="19" t="n">
        <f aca="false">IF(D1585&lt;(Assumptions!$E$7-Assumptions!$D$7)/(Assumptions!$F$7-Assumptions!$D$7),Assumptions!$D$7+SQRT(D1585*(Assumptions!$F$7-Assumptions!$D$7)*(Assumptions!$E$7-Assumptions!$D$7)),Assumptions!$F$7-SQRT((1-D1585)*(Assumptions!$F$7-Assumptions!$D$7)*(Assumptions!$F$7-Assumptions!$E$7)))</f>
        <v>0.418631418861807</v>
      </c>
      <c r="G1585" s="19" t="n">
        <f aca="false">MIN(Assumptions!$D$24,MAX(Assumptions!$D$23,Assumptions!$D$8+Assumptions!$E$8*'Random Draws'!E1585))</f>
        <v>0.08412325724619</v>
      </c>
      <c r="H1585" s="19" t="n">
        <f aca="false">IF('Random Draws'!F1585&lt;(Assumptions!$E$9-Assumptions!$D$9)/(Assumptions!$F$9-Assumptions!$D$9),Assumptions!$D$9+SQRT('Random Draws'!F1585*(Assumptions!$F$9-Assumptions!$D$9)*(Assumptions!$E$9-Assumptions!$D$9)),Assumptions!$F$9-SQRT((1-'Random Draws'!F1585)*(Assumptions!$F$9-Assumptions!$D$9)*(Assumptions!$F$9-Assumptions!$E$9)))</f>
        <v>0.296122675302905</v>
      </c>
      <c r="I1585" s="19" t="n">
        <f aca="false">IF('Random Draws'!G1585&lt;(Assumptions!$E$10-Assumptions!$D$10)/(Assumptions!$F$10-Assumptions!$D$10),Assumptions!$D$10+SQRT('Random Draws'!G1585*(Assumptions!$F$10-Assumptions!$D$10)*(Assumptions!$E$10-Assumptions!$D$10)),Assumptions!$F$10-SQRT((1-'Random Draws'!G1585)*(Assumptions!$F$10-Assumptions!$D$10)*(Assumptions!$F$10-Assumptions!$E$10)))</f>
        <v>0.022211896960555</v>
      </c>
      <c r="J1585" s="19" t="n">
        <f aca="false">IF('Random Draws'!H1585&lt;(Assumptions!$E$11-Assumptions!$D$11)/(Assumptions!$F$11-Assumptions!$D$11),Assumptions!$D$11+SQRT('Random Draws'!H1585*(Assumptions!$F$11-Assumptions!$D$11)*(Assumptions!$E$11-Assumptions!$D$11)),Assumptions!$F$11-SQRT((1-'Random Draws'!H1585)*(Assumptions!$F$11-Assumptions!$D$11)*(Assumptions!$F$11-Assumptions!$E$11)))</f>
        <v>0.140870763359494</v>
      </c>
      <c r="K1585" s="19" t="n">
        <f aca="false">MAX(G1585,I1585+Assumptions!$D$21)</f>
        <v>0.08412325724619</v>
      </c>
      <c r="L1585" s="28" t="n">
        <f aca="false">(F1585-Assumptions!$D$15)*(1-H1585)+Assumptions!$D$15-J1585</f>
        <v>0.192290347572481</v>
      </c>
      <c r="M1585" s="21" t="n">
        <f aca="false">Assumptions!$D$14*(1+E1585)^1*L1585-Assumptions!$D$14*(1+E1585)^0*E1585*Assumptions!$D$16</f>
        <v>29.1376820393609</v>
      </c>
      <c r="N1585" s="21" t="n">
        <f aca="false">Assumptions!$D$14*(1+E1585)^2*L1585-Assumptions!$D$14*(1+E1585)^1*E1585*Assumptions!$D$16</f>
        <v>30.6923557837938</v>
      </c>
      <c r="O1585" s="21" t="n">
        <f aca="false">Assumptions!$D$14*(1+E1585)^3*L1585-Assumptions!$D$14*(1+E1585)^2*E1585*Assumptions!$D$16</f>
        <v>32.3299808916318</v>
      </c>
      <c r="P1585" s="21" t="n">
        <f aca="false">Assumptions!$D$14*(1+E1585)^4*L1585-Assumptions!$D$14*(1+E1585)^3*E1585*Assumptions!$D$16</f>
        <v>34.054983326017</v>
      </c>
      <c r="Q1585" s="21" t="n">
        <f aca="false">Assumptions!$D$14*(1+E1585)^5*L1585-Assumptions!$D$14*(1+E1585)^4*E1585*Assumptions!$D$16</f>
        <v>35.8720252023247</v>
      </c>
      <c r="R1585" s="21" t="n">
        <f aca="false">M1585/(1+K1585)+N1585/(1+K1585)^2+O1585/(1+K1585)^3+P1585/(1+K1585)^4+Q1585/(1+K1585)^5</f>
        <v>126.96949160985</v>
      </c>
      <c r="S1585" s="21" t="n">
        <f aca="false">Q1585*(1+I1585)/(K1585-I1585)</f>
        <v>592.279199822287</v>
      </c>
      <c r="T1585" s="21" t="n">
        <f aca="false">R1585+S1585/(1+K1585)^5</f>
        <v>522.457367869293</v>
      </c>
      <c r="U1585" s="8" t="n">
        <f aca="false">(T1585-Assumptions!$D$17)/Assumptions!$D$18</f>
        <v>13.4982947147717</v>
      </c>
    </row>
    <row r="1586" customFormat="false" ht="15" hidden="false" customHeight="false" outlineLevel="0" collapsed="false">
      <c r="B1586" s="2" t="n">
        <v>1581</v>
      </c>
      <c r="C1586" s="27" t="n">
        <f aca="false">NORMSDIST('Random Draws'!C1586)</f>
        <v>0.208545647495137</v>
      </c>
      <c r="D1586" s="27" t="n">
        <f aca="false">NORMSDIST(Assumptions!$D$22*'Random Draws'!C1586+SQRT(1-Assumptions!$D$22^2)*'Random Draws'!D1586)</f>
        <v>0.213762646552056</v>
      </c>
      <c r="E1586" s="19" t="n">
        <f aca="false">IF(C1586&lt;(Assumptions!$E$6-Assumptions!$D$6)/(Assumptions!$F$6-Assumptions!$D$6),Assumptions!$D$6+SQRT(C1586*(Assumptions!$F$6-Assumptions!$D$6)*(Assumptions!$E$6-Assumptions!$D$6)),Assumptions!$F$6-SQRT((1-C1586)*(Assumptions!$F$6-Assumptions!$D$6)*(Assumptions!$F$6-Assumptions!$E$6)))</f>
        <v>0.0722913028147779</v>
      </c>
      <c r="F1586" s="19" t="n">
        <f aca="false">IF(D1586&lt;(Assumptions!$E$7-Assumptions!$D$7)/(Assumptions!$F$7-Assumptions!$D$7),Assumptions!$D$7+SQRT(D1586*(Assumptions!$F$7-Assumptions!$D$7)*(Assumptions!$E$7-Assumptions!$D$7)),Assumptions!$F$7-SQRT((1-D1586)*(Assumptions!$F$7-Assumptions!$D$7)*(Assumptions!$F$7-Assumptions!$E$7)))</f>
        <v>0.395813068554821</v>
      </c>
      <c r="G1586" s="19" t="n">
        <f aca="false">MIN(Assumptions!$D$24,MAX(Assumptions!$D$23,Assumptions!$D$8+Assumptions!$E$8*'Random Draws'!E1586))</f>
        <v>0.091191756923649</v>
      </c>
      <c r="H1586" s="19" t="n">
        <f aca="false">IF('Random Draws'!F1586&lt;(Assumptions!$E$9-Assumptions!$D$9)/(Assumptions!$F$9-Assumptions!$D$9),Assumptions!$D$9+SQRT('Random Draws'!F1586*(Assumptions!$F$9-Assumptions!$D$9)*(Assumptions!$E$9-Assumptions!$D$9)),Assumptions!$F$9-SQRT((1-'Random Draws'!F1586)*(Assumptions!$F$9-Assumptions!$D$9)*(Assumptions!$F$9-Assumptions!$E$9)))</f>
        <v>0.322588362916788</v>
      </c>
      <c r="I1586" s="19" t="n">
        <f aca="false">IF('Random Draws'!G1586&lt;(Assumptions!$E$10-Assumptions!$D$10)/(Assumptions!$F$10-Assumptions!$D$10),Assumptions!$D$10+SQRT('Random Draws'!G1586*(Assumptions!$F$10-Assumptions!$D$10)*(Assumptions!$E$10-Assumptions!$D$10)),Assumptions!$F$10-SQRT((1-'Random Draws'!G1586)*(Assumptions!$F$10-Assumptions!$D$10)*(Assumptions!$F$10-Assumptions!$E$10)))</f>
        <v>0.0246789748382481</v>
      </c>
      <c r="J1586" s="19" t="n">
        <f aca="false">IF('Random Draws'!H1586&lt;(Assumptions!$E$11-Assumptions!$D$11)/(Assumptions!$F$11-Assumptions!$D$11),Assumptions!$D$11+SQRT('Random Draws'!H1586*(Assumptions!$F$11-Assumptions!$D$11)*(Assumptions!$E$11-Assumptions!$D$11)),Assumptions!$F$11-SQRT((1-'Random Draws'!H1586)*(Assumptions!$F$11-Assumptions!$D$11)*(Assumptions!$F$11-Assumptions!$E$11)))</f>
        <v>0.154775439523951</v>
      </c>
      <c r="K1586" s="19" t="n">
        <f aca="false">MAX(G1586,I1586+Assumptions!$D$21)</f>
        <v>0.091191756923649</v>
      </c>
      <c r="L1586" s="28" t="n">
        <f aca="false">(F1586-Assumptions!$D$15)*(1-H1586)+Assumptions!$D$15-J1586</f>
        <v>0.155289426403882</v>
      </c>
      <c r="M1586" s="21" t="n">
        <f aca="false">Assumptions!$D$14*(1+E1586)^1*L1586-Assumptions!$D$14*(1+E1586)^0*E1586*Assumptions!$D$16</f>
        <v>23.8302805287926</v>
      </c>
      <c r="N1586" s="21" t="n">
        <f aca="false">Assumptions!$D$14*(1+E1586)^2*L1586-Assumptions!$D$14*(1+E1586)^1*E1586*Assumptions!$D$16</f>
        <v>25.5530025546606</v>
      </c>
      <c r="O1586" s="21" t="n">
        <f aca="false">Assumptions!$D$14*(1+E1586)^3*L1586-Assumptions!$D$14*(1+E1586)^2*E1586*Assumptions!$D$16</f>
        <v>27.4002624001664</v>
      </c>
      <c r="P1586" s="21" t="n">
        <f aca="false">Assumptions!$D$14*(1+E1586)^4*L1586-Assumptions!$D$14*(1+E1586)^3*E1586*Assumptions!$D$16</f>
        <v>29.3810630665412</v>
      </c>
      <c r="Q1586" s="21" t="n">
        <f aca="false">Assumptions!$D$14*(1+E1586)^5*L1586-Assumptions!$D$14*(1+E1586)^4*E1586*Assumptions!$D$16</f>
        <v>31.5050583937046</v>
      </c>
      <c r="R1586" s="21" t="n">
        <f aca="false">M1586/(1+K1586)+N1586/(1+K1586)^2+O1586/(1+K1586)^3+P1586/(1+K1586)^4+Q1586/(1+K1586)^5</f>
        <v>105.476102991895</v>
      </c>
      <c r="S1586" s="21" t="n">
        <f aca="false">Q1586*(1+I1586)/(K1586-I1586)</f>
        <v>485.358902829087</v>
      </c>
      <c r="T1586" s="21" t="n">
        <f aca="false">R1586+S1586/(1+K1586)^5</f>
        <v>419.207235562016</v>
      </c>
      <c r="U1586" s="8" t="n">
        <f aca="false">(T1586-Assumptions!$D$17)/Assumptions!$D$18</f>
        <v>9.36828942248064</v>
      </c>
    </row>
    <row r="1587" customFormat="false" ht="15" hidden="false" customHeight="false" outlineLevel="0" collapsed="false">
      <c r="B1587" s="2" t="n">
        <v>1582</v>
      </c>
      <c r="C1587" s="27" t="n">
        <f aca="false">NORMSDIST('Random Draws'!C1587)</f>
        <v>0.125563021442149</v>
      </c>
      <c r="D1587" s="27" t="n">
        <f aca="false">NORMSDIST(Assumptions!$D$22*'Random Draws'!C1587+SQRT(1-Assumptions!$D$22^2)*'Random Draws'!D1587)</f>
        <v>0.260986600812583</v>
      </c>
      <c r="E1587" s="19" t="n">
        <f aca="false">IF(C1587&lt;(Assumptions!$E$6-Assumptions!$D$6)/(Assumptions!$F$6-Assumptions!$D$6),Assumptions!$D$6+SQRT(C1587*(Assumptions!$F$6-Assumptions!$D$6)*(Assumptions!$E$6-Assumptions!$D$6)),Assumptions!$F$6-SQRT((1-C1587)*(Assumptions!$F$6-Assumptions!$D$6)*(Assumptions!$F$6-Assumptions!$E$6)))</f>
        <v>0.0650562388879645</v>
      </c>
      <c r="F1587" s="19" t="n">
        <f aca="false">IF(D1587&lt;(Assumptions!$E$7-Assumptions!$D$7)/(Assumptions!$F$7-Assumptions!$D$7),Assumptions!$D$7+SQRT(D1587*(Assumptions!$F$7-Assumptions!$D$7)*(Assumptions!$E$7-Assumptions!$D$7)),Assumptions!$F$7-SQRT((1-D1587)*(Assumptions!$F$7-Assumptions!$D$7)*(Assumptions!$F$7-Assumptions!$E$7)))</f>
        <v>0.399571702072005</v>
      </c>
      <c r="G1587" s="19" t="n">
        <f aca="false">MIN(Assumptions!$D$24,MAX(Assumptions!$D$23,Assumptions!$D$8+Assumptions!$E$8*'Random Draws'!E1587))</f>
        <v>0.072862374823851</v>
      </c>
      <c r="H1587" s="19" t="n">
        <f aca="false">IF('Random Draws'!F1587&lt;(Assumptions!$E$9-Assumptions!$D$9)/(Assumptions!$F$9-Assumptions!$D$9),Assumptions!$D$9+SQRT('Random Draws'!F1587*(Assumptions!$F$9-Assumptions!$D$9)*(Assumptions!$E$9-Assumptions!$D$9)),Assumptions!$F$9-SQRT((1-'Random Draws'!F1587)*(Assumptions!$F$9-Assumptions!$D$9)*(Assumptions!$F$9-Assumptions!$E$9)))</f>
        <v>0.3280676439835</v>
      </c>
      <c r="I1587" s="19" t="n">
        <f aca="false">IF('Random Draws'!G1587&lt;(Assumptions!$E$10-Assumptions!$D$10)/(Assumptions!$F$10-Assumptions!$D$10),Assumptions!$D$10+SQRT('Random Draws'!G1587*(Assumptions!$F$10-Assumptions!$D$10)*(Assumptions!$E$10-Assumptions!$D$10)),Assumptions!$F$10-SQRT((1-'Random Draws'!G1587)*(Assumptions!$F$10-Assumptions!$D$10)*(Assumptions!$F$10-Assumptions!$E$10)))</f>
        <v>0.0148119336212172</v>
      </c>
      <c r="J1587" s="19" t="n">
        <f aca="false">IF('Random Draws'!H1587&lt;(Assumptions!$E$11-Assumptions!$D$11)/(Assumptions!$F$11-Assumptions!$D$11),Assumptions!$D$11+SQRT('Random Draws'!H1587*(Assumptions!$F$11-Assumptions!$D$11)*(Assumptions!$E$11-Assumptions!$D$11)),Assumptions!$F$11-SQRT((1-'Random Draws'!H1587)*(Assumptions!$F$11-Assumptions!$D$11)*(Assumptions!$F$11-Assumptions!$E$11)))</f>
        <v>0.15085832067712</v>
      </c>
      <c r="K1587" s="19" t="n">
        <f aca="false">MAX(G1587,I1587+Assumptions!$D$21)</f>
        <v>0.072862374823851</v>
      </c>
      <c r="L1587" s="28" t="n">
        <f aca="false">(F1587-Assumptions!$D$15)*(1-H1587)+Assumptions!$D$15-J1587</f>
        <v>0.1602756282115</v>
      </c>
      <c r="M1587" s="21" t="n">
        <f aca="false">Assumptions!$D$14*(1+E1587)^1*L1587-Assumptions!$D$14*(1+E1587)^0*E1587*Assumptions!$D$16</f>
        <v>24.4688762372475</v>
      </c>
      <c r="N1587" s="21" t="n">
        <f aca="false">Assumptions!$D$14*(1+E1587)^2*L1587-Assumptions!$D$14*(1+E1587)^1*E1587*Assumptions!$D$16</f>
        <v>26.0607292950579</v>
      </c>
      <c r="O1587" s="21" t="n">
        <f aca="false">Assumptions!$D$14*(1+E1587)^3*L1587-Assumptions!$D$14*(1+E1587)^2*E1587*Assumptions!$D$16</f>
        <v>27.7561423256717</v>
      </c>
      <c r="P1587" s="21" t="n">
        <f aca="false">Assumptions!$D$14*(1+E1587)^4*L1587-Assumptions!$D$14*(1+E1587)^3*E1587*Assumptions!$D$16</f>
        <v>29.561852551419</v>
      </c>
      <c r="Q1587" s="21" t="n">
        <f aca="false">Assumptions!$D$14*(1+E1587)^5*L1587-Assumptions!$D$14*(1+E1587)^4*E1587*Assumptions!$D$16</f>
        <v>31.4850354929749</v>
      </c>
      <c r="R1587" s="21" t="n">
        <f aca="false">M1587/(1+K1587)+N1587/(1+K1587)^2+O1587/(1+K1587)^3+P1587/(1+K1587)^4+Q1587/(1+K1587)^5</f>
        <v>112.388073060499</v>
      </c>
      <c r="S1587" s="21" t="n">
        <f aca="false">Q1587*(1+I1587)/(K1587-I1587)</f>
        <v>550.407354135816</v>
      </c>
      <c r="T1587" s="21" t="n">
        <f aca="false">R1587+S1587/(1+K1587)^5</f>
        <v>499.61375521871</v>
      </c>
      <c r="U1587" s="8" t="n">
        <f aca="false">(T1587-Assumptions!$D$17)/Assumptions!$D$18</f>
        <v>12.5845502087484</v>
      </c>
    </row>
    <row r="1588" customFormat="false" ht="15" hidden="false" customHeight="false" outlineLevel="0" collapsed="false">
      <c r="B1588" s="2" t="n">
        <v>1583</v>
      </c>
      <c r="C1588" s="27" t="n">
        <f aca="false">NORMSDIST('Random Draws'!C1588)</f>
        <v>0.687659421087596</v>
      </c>
      <c r="D1588" s="27" t="n">
        <f aca="false">NORMSDIST(Assumptions!$D$22*'Random Draws'!C1588+SQRT(1-Assumptions!$D$22^2)*'Random Draws'!D1588)</f>
        <v>0.268581051290296</v>
      </c>
      <c r="E1588" s="19" t="n">
        <f aca="false">IF(C1588&lt;(Assumptions!$E$6-Assumptions!$D$6)/(Assumptions!$F$6-Assumptions!$D$6),Assumptions!$D$6+SQRT(C1588*(Assumptions!$F$6-Assumptions!$D$6)*(Assumptions!$E$6-Assumptions!$D$6)),Assumptions!$F$6-SQRT((1-C1588)*(Assumptions!$F$6-Assumptions!$D$6)*(Assumptions!$F$6-Assumptions!$E$6)))</f>
        <v>0.100481613209013</v>
      </c>
      <c r="F1588" s="19" t="n">
        <f aca="false">IF(D1588&lt;(Assumptions!$E$7-Assumptions!$D$7)/(Assumptions!$F$7-Assumptions!$D$7),Assumptions!$D$7+SQRT(D1588*(Assumptions!$F$7-Assumptions!$D$7)*(Assumptions!$E$7-Assumptions!$D$7)),Assumptions!$F$7-SQRT((1-D1588)*(Assumptions!$F$7-Assumptions!$D$7)*(Assumptions!$F$7-Assumptions!$E$7)))</f>
        <v>0.400143322081534</v>
      </c>
      <c r="G1588" s="19" t="n">
        <f aca="false">MIN(Assumptions!$D$24,MAX(Assumptions!$D$23,Assumptions!$D$8+Assumptions!$E$8*'Random Draws'!E1588))</f>
        <v>0.100296560970196</v>
      </c>
      <c r="H1588" s="19" t="n">
        <f aca="false">IF('Random Draws'!F1588&lt;(Assumptions!$E$9-Assumptions!$D$9)/(Assumptions!$F$9-Assumptions!$D$9),Assumptions!$D$9+SQRT('Random Draws'!F1588*(Assumptions!$F$9-Assumptions!$D$9)*(Assumptions!$E$9-Assumptions!$D$9)),Assumptions!$F$9-SQRT((1-'Random Draws'!F1588)*(Assumptions!$F$9-Assumptions!$D$9)*(Assumptions!$F$9-Assumptions!$E$9)))</f>
        <v>0.268158216199662</v>
      </c>
      <c r="I1588" s="19" t="n">
        <f aca="false">IF('Random Draws'!G1588&lt;(Assumptions!$E$10-Assumptions!$D$10)/(Assumptions!$F$10-Assumptions!$D$10),Assumptions!$D$10+SQRT('Random Draws'!G1588*(Assumptions!$F$10-Assumptions!$D$10)*(Assumptions!$E$10-Assumptions!$D$10)),Assumptions!$F$10-SQRT((1-'Random Draws'!G1588)*(Assumptions!$F$10-Assumptions!$D$10)*(Assumptions!$F$10-Assumptions!$E$10)))</f>
        <v>0.0189711081878202</v>
      </c>
      <c r="J1588" s="19" t="n">
        <f aca="false">IF('Random Draws'!H1588&lt;(Assumptions!$E$11-Assumptions!$D$11)/(Assumptions!$F$11-Assumptions!$D$11),Assumptions!$D$11+SQRT('Random Draws'!H1588*(Assumptions!$F$11-Assumptions!$D$11)*(Assumptions!$E$11-Assumptions!$D$11)),Assumptions!$F$11-SQRT((1-'Random Draws'!H1588)*(Assumptions!$F$11-Assumptions!$D$11)*(Assumptions!$F$11-Assumptions!$E$11)))</f>
        <v>0.183825206526035</v>
      </c>
      <c r="K1588" s="19" t="n">
        <f aca="false">MAX(G1588,I1588+Assumptions!$D$21)</f>
        <v>0.100296560970196</v>
      </c>
      <c r="L1588" s="28" t="n">
        <f aca="false">(F1588-Assumptions!$D$15)*(1-H1588)+Assumptions!$D$15-J1588</f>
        <v>0.143876964187864</v>
      </c>
      <c r="M1588" s="21" t="n">
        <f aca="false">Assumptions!$D$14*(1+E1588)^1*L1588-Assumptions!$D$14*(1+E1588)^0*E1588*Assumptions!$D$16</f>
        <v>22.5213282622368</v>
      </c>
      <c r="N1588" s="21" t="n">
        <f aca="false">Assumptions!$D$14*(1+E1588)^2*L1588-Assumptions!$D$14*(1+E1588)^1*E1588*Assumptions!$D$16</f>
        <v>24.7843076576361</v>
      </c>
      <c r="O1588" s="21" t="n">
        <f aca="false">Assumptions!$D$14*(1+E1588)^3*L1588-Assumptions!$D$14*(1+E1588)^2*E1588*Assumptions!$D$16</f>
        <v>27.2746748733439</v>
      </c>
      <c r="P1588" s="21" t="n">
        <f aca="false">Assumptions!$D$14*(1+E1588)^4*L1588-Assumptions!$D$14*(1+E1588)^3*E1588*Assumptions!$D$16</f>
        <v>30.0152782043688</v>
      </c>
      <c r="Q1588" s="21" t="n">
        <f aca="false">Assumptions!$D$14*(1+E1588)^5*L1588-Assumptions!$D$14*(1+E1588)^4*E1588*Assumptions!$D$16</f>
        <v>33.0312617792611</v>
      </c>
      <c r="R1588" s="21" t="n">
        <f aca="false">M1588/(1+K1588)+N1588/(1+K1588)^2+O1588/(1+K1588)^3+P1588/(1+K1588)^4+Q1588/(1+K1588)^5</f>
        <v>102.376512788235</v>
      </c>
      <c r="S1588" s="21" t="n">
        <f aca="false">Q1588*(1+I1588)/(K1588-I1588)</f>
        <v>413.866757190066</v>
      </c>
      <c r="T1588" s="21" t="n">
        <f aca="false">R1588+S1588/(1+K1588)^5</f>
        <v>359.009078819396</v>
      </c>
      <c r="U1588" s="8" t="n">
        <f aca="false">(T1588-Assumptions!$D$17)/Assumptions!$D$18</f>
        <v>6.96036315277585</v>
      </c>
    </row>
    <row r="1589" customFormat="false" ht="15" hidden="false" customHeight="false" outlineLevel="0" collapsed="false">
      <c r="B1589" s="2" t="n">
        <v>1584</v>
      </c>
      <c r="C1589" s="27" t="n">
        <f aca="false">NORMSDIST('Random Draws'!C1589)</f>
        <v>0.495203698292364</v>
      </c>
      <c r="D1589" s="27" t="n">
        <f aca="false">NORMSDIST(Assumptions!$D$22*'Random Draws'!C1589+SQRT(1-Assumptions!$D$22^2)*'Random Draws'!D1589)</f>
        <v>0.112240414906041</v>
      </c>
      <c r="E1589" s="19" t="n">
        <f aca="false">IF(C1589&lt;(Assumptions!$E$6-Assumptions!$D$6)/(Assumptions!$F$6-Assumptions!$D$6),Assumptions!$D$6+SQRT(C1589*(Assumptions!$F$6-Assumptions!$D$6)*(Assumptions!$E$6-Assumptions!$D$6)),Assumptions!$F$6-SQRT((1-C1589)*(Assumptions!$F$6-Assumptions!$D$6)*(Assumptions!$F$6-Assumptions!$E$6)))</f>
        <v>0.0897596070268026</v>
      </c>
      <c r="F1589" s="19" t="n">
        <f aca="false">IF(D1589&lt;(Assumptions!$E$7-Assumptions!$D$7)/(Assumptions!$F$7-Assumptions!$D$7),Assumptions!$D$7+SQRT(D1589*(Assumptions!$F$7-Assumptions!$D$7)*(Assumptions!$E$7-Assumptions!$D$7)),Assumptions!$F$7-SQRT((1-D1589)*(Assumptions!$F$7-Assumptions!$D$7)*(Assumptions!$F$7-Assumptions!$E$7)))</f>
        <v>0.38595077049793</v>
      </c>
      <c r="G1589" s="19" t="n">
        <f aca="false">MIN(Assumptions!$D$24,MAX(Assumptions!$D$23,Assumptions!$D$8+Assumptions!$E$8*'Random Draws'!E1589))</f>
        <v>0.078921521674157</v>
      </c>
      <c r="H1589" s="19" t="n">
        <f aca="false">IF('Random Draws'!F1589&lt;(Assumptions!$E$9-Assumptions!$D$9)/(Assumptions!$F$9-Assumptions!$D$9),Assumptions!$D$9+SQRT('Random Draws'!F1589*(Assumptions!$F$9-Assumptions!$D$9)*(Assumptions!$E$9-Assumptions!$D$9)),Assumptions!$F$9-SQRT((1-'Random Draws'!F1589)*(Assumptions!$F$9-Assumptions!$D$9)*(Assumptions!$F$9-Assumptions!$E$9)))</f>
        <v>0.268714959795996</v>
      </c>
      <c r="I1589" s="19" t="n">
        <f aca="false">IF('Random Draws'!G1589&lt;(Assumptions!$E$10-Assumptions!$D$10)/(Assumptions!$F$10-Assumptions!$D$10),Assumptions!$D$10+SQRT('Random Draws'!G1589*(Assumptions!$F$10-Assumptions!$D$10)*(Assumptions!$E$10-Assumptions!$D$10)),Assumptions!$F$10-SQRT((1-'Random Draws'!G1589)*(Assumptions!$F$10-Assumptions!$D$10)*(Assumptions!$F$10-Assumptions!$E$10)))</f>
        <v>0.0213121874037251</v>
      </c>
      <c r="J1589" s="19" t="n">
        <f aca="false">IF('Random Draws'!H1589&lt;(Assumptions!$E$11-Assumptions!$D$11)/(Assumptions!$F$11-Assumptions!$D$11),Assumptions!$D$11+SQRT('Random Draws'!H1589*(Assumptions!$F$11-Assumptions!$D$11)*(Assumptions!$E$11-Assumptions!$D$11)),Assumptions!$F$11-SQRT((1-'Random Draws'!H1589)*(Assumptions!$F$11-Assumptions!$D$11)*(Assumptions!$F$11-Assumptions!$E$11)))</f>
        <v>0.19810139224083</v>
      </c>
      <c r="K1589" s="19" t="n">
        <f aca="false">MAX(G1589,I1589+Assumptions!$D$21)</f>
        <v>0.078921521674157</v>
      </c>
      <c r="L1589" s="28" t="n">
        <f aca="false">(F1589-Assumptions!$D$15)*(1-H1589)+Assumptions!$D$15-J1589</f>
        <v>0.119071577252995</v>
      </c>
      <c r="M1589" s="21" t="n">
        <f aca="false">Assumptions!$D$14*(1+E1589)^1*L1589-Assumptions!$D$14*(1+E1589)^0*E1589*Assumptions!$D$16</f>
        <v>18.4246580185498</v>
      </c>
      <c r="N1589" s="21" t="n">
        <f aca="false">Assumptions!$D$14*(1+E1589)^2*L1589-Assumptions!$D$14*(1+E1589)^1*E1589*Assumptions!$D$16</f>
        <v>20.078448081898</v>
      </c>
      <c r="O1589" s="21" t="n">
        <f aca="false">Assumptions!$D$14*(1+E1589)^3*L1589-Assumptions!$D$14*(1+E1589)^2*E1589*Assumptions!$D$16</f>
        <v>21.8806816914373</v>
      </c>
      <c r="P1589" s="21" t="n">
        <f aca="false">Assumptions!$D$14*(1+E1589)^4*L1589-Assumptions!$D$14*(1+E1589)^3*E1589*Assumptions!$D$16</f>
        <v>23.8446830815392</v>
      </c>
      <c r="Q1589" s="21" t="n">
        <f aca="false">Assumptions!$D$14*(1+E1589)^5*L1589-Assumptions!$D$14*(1+E1589)^4*E1589*Assumptions!$D$16</f>
        <v>25.9849724646168</v>
      </c>
      <c r="R1589" s="21" t="n">
        <f aca="false">M1589/(1+K1589)+N1589/(1+K1589)^2+O1589/(1+K1589)^3+P1589/(1+K1589)^4+Q1589/(1+K1589)^5</f>
        <v>87.1173528712075</v>
      </c>
      <c r="S1589" s="21" t="n">
        <f aca="false">Q1589*(1+I1589)/(K1589-I1589)</f>
        <v>460.667865781682</v>
      </c>
      <c r="T1589" s="21" t="n">
        <f aca="false">R1589+S1589/(1+K1589)^5</f>
        <v>402.210267626397</v>
      </c>
      <c r="U1589" s="8" t="n">
        <f aca="false">(T1589-Assumptions!$D$17)/Assumptions!$D$18</f>
        <v>8.68841070505589</v>
      </c>
    </row>
    <row r="1590" customFormat="false" ht="15" hidden="false" customHeight="false" outlineLevel="0" collapsed="false">
      <c r="B1590" s="2" t="n">
        <v>1585</v>
      </c>
      <c r="C1590" s="27" t="n">
        <f aca="false">NORMSDIST('Random Draws'!C1590)</f>
        <v>0.92747880977624</v>
      </c>
      <c r="D1590" s="27" t="n">
        <f aca="false">NORMSDIST(Assumptions!$D$22*'Random Draws'!C1590+SQRT(1-Assumptions!$D$22^2)*'Random Draws'!D1590)</f>
        <v>0.929980712980606</v>
      </c>
      <c r="E1590" s="19" t="n">
        <f aca="false">IF(C1590&lt;(Assumptions!$E$6-Assumptions!$D$6)/(Assumptions!$F$6-Assumptions!$D$6),Assumptions!$D$6+SQRT(C1590*(Assumptions!$F$6-Assumptions!$D$6)*(Assumptions!$E$6-Assumptions!$D$6)),Assumptions!$F$6-SQRT((1-C1590)*(Assumptions!$F$6-Assumptions!$D$6)*(Assumptions!$F$6-Assumptions!$E$6)))</f>
        <v>0.120957785025927</v>
      </c>
      <c r="F1590" s="19" t="n">
        <f aca="false">IF(D1590&lt;(Assumptions!$E$7-Assumptions!$D$7)/(Assumptions!$F$7-Assumptions!$D$7),Assumptions!$D$7+SQRT(D1590*(Assumptions!$F$7-Assumptions!$D$7)*(Assumptions!$E$7-Assumptions!$D$7)),Assumptions!$F$7-SQRT((1-D1590)*(Assumptions!$F$7-Assumptions!$D$7)*(Assumptions!$F$7-Assumptions!$E$7)))</f>
        <v>0.44326449438835</v>
      </c>
      <c r="G1590" s="19" t="n">
        <f aca="false">MIN(Assumptions!$D$24,MAX(Assumptions!$D$23,Assumptions!$D$8+Assumptions!$E$8*'Random Draws'!E1590))</f>
        <v>0.069575870587209</v>
      </c>
      <c r="H1590" s="19" t="n">
        <f aca="false">IF('Random Draws'!F1590&lt;(Assumptions!$E$9-Assumptions!$D$9)/(Assumptions!$F$9-Assumptions!$D$9),Assumptions!$D$9+SQRT('Random Draws'!F1590*(Assumptions!$F$9-Assumptions!$D$9)*(Assumptions!$E$9-Assumptions!$D$9)),Assumptions!$F$9-SQRT((1-'Random Draws'!F1590)*(Assumptions!$F$9-Assumptions!$D$9)*(Assumptions!$F$9-Assumptions!$E$9)))</f>
        <v>0.299363425944738</v>
      </c>
      <c r="I1590" s="19" t="n">
        <f aca="false">IF('Random Draws'!G1590&lt;(Assumptions!$E$10-Assumptions!$D$10)/(Assumptions!$F$10-Assumptions!$D$10),Assumptions!$D$10+SQRT('Random Draws'!G1590*(Assumptions!$F$10-Assumptions!$D$10)*(Assumptions!$E$10-Assumptions!$D$10)),Assumptions!$F$10-SQRT((1-'Random Draws'!G1590)*(Assumptions!$F$10-Assumptions!$D$10)*(Assumptions!$F$10-Assumptions!$E$10)))</f>
        <v>0.020535694743899</v>
      </c>
      <c r="J1590" s="19" t="n">
        <f aca="false">IF('Random Draws'!H1590&lt;(Assumptions!$E$11-Assumptions!$D$11)/(Assumptions!$F$11-Assumptions!$D$11),Assumptions!$D$11+SQRT('Random Draws'!H1590*(Assumptions!$F$11-Assumptions!$D$11)*(Assumptions!$E$11-Assumptions!$D$11)),Assumptions!$F$11-SQRT((1-'Random Draws'!H1590)*(Assumptions!$F$11-Assumptions!$D$11)*(Assumptions!$F$11-Assumptions!$E$11)))</f>
        <v>0.191105327658304</v>
      </c>
      <c r="K1590" s="19" t="n">
        <f aca="false">MAX(G1590,I1590+Assumptions!$D$21)</f>
        <v>0.069575870587209</v>
      </c>
      <c r="L1590" s="28" t="n">
        <f aca="false">(F1590-Assumptions!$D$15)*(1-H1590)+Assumptions!$D$15-J1590</f>
        <v>0.158379234463104</v>
      </c>
      <c r="M1590" s="21" t="n">
        <f aca="false">Assumptions!$D$14*(1+E1590)^1*L1590-Assumptions!$D$14*(1+E1590)^0*E1590*Assumptions!$D$16</f>
        <v>25.2166168345273</v>
      </c>
      <c r="N1590" s="21" t="n">
        <f aca="false">Assumptions!$D$14*(1+E1590)^2*L1590-Assumptions!$D$14*(1+E1590)^1*E1590*Assumptions!$D$16</f>
        <v>28.2667629526792</v>
      </c>
      <c r="O1590" s="21" t="n">
        <f aca="false">Assumptions!$D$14*(1+E1590)^3*L1590-Assumptions!$D$14*(1+E1590)^2*E1590*Assumptions!$D$16</f>
        <v>31.6858479892882</v>
      </c>
      <c r="P1590" s="21" t="n">
        <f aca="false">Assumptions!$D$14*(1+E1590)^4*L1590-Assumptions!$D$14*(1+E1590)^3*E1590*Assumptions!$D$16</f>
        <v>35.5184979787408</v>
      </c>
      <c r="Q1590" s="21" t="n">
        <f aca="false">Assumptions!$D$14*(1+E1590)^5*L1590-Assumptions!$D$14*(1+E1590)^4*E1590*Assumptions!$D$16</f>
        <v>39.8147368216972</v>
      </c>
      <c r="R1590" s="21" t="n">
        <f aca="false">M1590/(1+K1590)+N1590/(1+K1590)^2+O1590/(1+K1590)^3+P1590/(1+K1590)^4+Q1590/(1+K1590)^5</f>
        <v>129.764601982335</v>
      </c>
      <c r="S1590" s="21" t="n">
        <f aca="false">Q1590*(1+I1590)/(K1590-I1590)</f>
        <v>828.55249608407</v>
      </c>
      <c r="T1590" s="21" t="n">
        <f aca="false">R1590+S1590/(1+K1590)^5</f>
        <v>721.683282430606</v>
      </c>
      <c r="U1590" s="8" t="n">
        <f aca="false">(T1590-Assumptions!$D$17)/Assumptions!$D$18</f>
        <v>21.4673312972242</v>
      </c>
    </row>
    <row r="1591" customFormat="false" ht="15" hidden="false" customHeight="false" outlineLevel="0" collapsed="false">
      <c r="B1591" s="2" t="n">
        <v>1586</v>
      </c>
      <c r="C1591" s="27" t="n">
        <f aca="false">NORMSDIST('Random Draws'!C1591)</f>
        <v>0.961054159489198</v>
      </c>
      <c r="D1591" s="27" t="n">
        <f aca="false">NORMSDIST(Assumptions!$D$22*'Random Draws'!C1591+SQRT(1-Assumptions!$D$22^2)*'Random Draws'!D1591)</f>
        <v>0.893090139363646</v>
      </c>
      <c r="E1591" s="19" t="n">
        <f aca="false">IF(C1591&lt;(Assumptions!$E$6-Assumptions!$D$6)/(Assumptions!$F$6-Assumptions!$D$6),Assumptions!$D$6+SQRT(C1591*(Assumptions!$F$6-Assumptions!$D$6)*(Assumptions!$E$6-Assumptions!$D$6)),Assumptions!$F$6-SQRT((1-C1591)*(Assumptions!$F$6-Assumptions!$D$6)*(Assumptions!$F$6-Assumptions!$E$6)))</f>
        <v>0.126045459428773</v>
      </c>
      <c r="F1591" s="19" t="n">
        <f aca="false">IF(D1591&lt;(Assumptions!$E$7-Assumptions!$D$7)/(Assumptions!$F$7-Assumptions!$D$7),Assumptions!$D$7+SQRT(D1591*(Assumptions!$F$7-Assumptions!$D$7)*(Assumptions!$E$7-Assumptions!$D$7)),Assumptions!$F$7-SQRT((1-D1591)*(Assumptions!$F$7-Assumptions!$D$7)*(Assumptions!$F$7-Assumptions!$E$7)))</f>
        <v>0.439320555071632</v>
      </c>
      <c r="G1591" s="19" t="n">
        <f aca="false">MIN(Assumptions!$D$24,MAX(Assumptions!$D$23,Assumptions!$D$8+Assumptions!$E$8*'Random Draws'!E1591))</f>
        <v>0.063116312193624</v>
      </c>
      <c r="H1591" s="19" t="n">
        <f aca="false">IF('Random Draws'!F1591&lt;(Assumptions!$E$9-Assumptions!$D$9)/(Assumptions!$F$9-Assumptions!$D$9),Assumptions!$D$9+SQRT('Random Draws'!F1591*(Assumptions!$F$9-Assumptions!$D$9)*(Assumptions!$E$9-Assumptions!$D$9)),Assumptions!$F$9-SQRT((1-'Random Draws'!F1591)*(Assumptions!$F$9-Assumptions!$D$9)*(Assumptions!$F$9-Assumptions!$E$9)))</f>
        <v>0.263635483046431</v>
      </c>
      <c r="I1591" s="19" t="n">
        <f aca="false">IF('Random Draws'!G1591&lt;(Assumptions!$E$10-Assumptions!$D$10)/(Assumptions!$F$10-Assumptions!$D$10),Assumptions!$D$10+SQRT('Random Draws'!G1591*(Assumptions!$F$10-Assumptions!$D$10)*(Assumptions!$E$10-Assumptions!$D$10)),Assumptions!$F$10-SQRT((1-'Random Draws'!G1591)*(Assumptions!$F$10-Assumptions!$D$10)*(Assumptions!$F$10-Assumptions!$E$10)))</f>
        <v>0.0221312016947435</v>
      </c>
      <c r="J1591" s="19" t="n">
        <f aca="false">IF('Random Draws'!H1591&lt;(Assumptions!$E$11-Assumptions!$D$11)/(Assumptions!$F$11-Assumptions!$D$11),Assumptions!$D$11+SQRT('Random Draws'!H1591*(Assumptions!$F$11-Assumptions!$D$11)*(Assumptions!$E$11-Assumptions!$D$11)),Assumptions!$F$11-SQRT((1-'Random Draws'!H1591)*(Assumptions!$F$11-Assumptions!$D$11)*(Assumptions!$F$11-Assumptions!$E$11)))</f>
        <v>0.168986735319547</v>
      </c>
      <c r="K1591" s="19" t="n">
        <f aca="false">MAX(G1591,I1591+Assumptions!$D$21)</f>
        <v>0.063116312193624</v>
      </c>
      <c r="L1591" s="28" t="n">
        <f aca="false">(F1591-Assumptions!$D$15)*(1-H1591)+Assumptions!$D$15-J1591</f>
        <v>0.188785945799586</v>
      </c>
      <c r="M1591" s="21" t="n">
        <f aca="false">Assumptions!$D$14*(1+E1591)^1*L1591-Assumptions!$D$14*(1+E1591)^0*E1591*Assumptions!$D$16</f>
        <v>30.2760280268654</v>
      </c>
      <c r="N1591" s="21" t="n">
        <f aca="false">Assumptions!$D$14*(1+E1591)^2*L1591-Assumptions!$D$14*(1+E1591)^1*E1591*Assumptions!$D$16</f>
        <v>34.09218388919</v>
      </c>
      <c r="O1591" s="21" t="n">
        <f aca="false">Assumptions!$D$14*(1+E1591)^3*L1591-Assumptions!$D$14*(1+E1591)^2*E1591*Assumptions!$D$16</f>
        <v>38.3893488704332</v>
      </c>
      <c r="P1591" s="21" t="n">
        <f aca="false">Assumptions!$D$14*(1+E1591)^4*L1591-Assumptions!$D$14*(1+E1591)^3*E1591*Assumptions!$D$16</f>
        <v>43.2281519859784</v>
      </c>
      <c r="Q1591" s="21" t="n">
        <f aca="false">Assumptions!$D$14*(1+E1591)^5*L1591-Assumptions!$D$14*(1+E1591)^4*E1591*Assumptions!$D$16</f>
        <v>48.6768642633079</v>
      </c>
      <c r="R1591" s="21" t="n">
        <f aca="false">M1591/(1+K1591)+N1591/(1+K1591)^2+O1591/(1+K1591)^3+P1591/(1+K1591)^4+Q1591/(1+K1591)^5</f>
        <v>160.277895750792</v>
      </c>
      <c r="S1591" s="21" t="n">
        <f aca="false">Q1591*(1+I1591)/(K1591-I1591)</f>
        <v>1213.95651148838</v>
      </c>
      <c r="T1591" s="21" t="n">
        <f aca="false">R1591+S1591/(1+K1591)^5</f>
        <v>1054.19905950695</v>
      </c>
      <c r="U1591" s="8" t="n">
        <f aca="false">(T1591-Assumptions!$D$17)/Assumptions!$D$18</f>
        <v>34.7679623802778</v>
      </c>
    </row>
    <row r="1592" customFormat="false" ht="15" hidden="false" customHeight="false" outlineLevel="0" collapsed="false">
      <c r="B1592" s="2" t="n">
        <v>1587</v>
      </c>
      <c r="C1592" s="27" t="n">
        <f aca="false">NORMSDIST('Random Draws'!C1592)</f>
        <v>0.540045103124295</v>
      </c>
      <c r="D1592" s="27" t="n">
        <f aca="false">NORMSDIST(Assumptions!$D$22*'Random Draws'!C1592+SQRT(1-Assumptions!$D$22^2)*'Random Draws'!D1592)</f>
        <v>0.625982399206511</v>
      </c>
      <c r="E1592" s="19" t="n">
        <f aca="false">IF(C1592&lt;(Assumptions!$E$6-Assumptions!$D$6)/(Assumptions!$F$6-Assumptions!$D$6),Assumptions!$D$6+SQRT(C1592*(Assumptions!$F$6-Assumptions!$D$6)*(Assumptions!$E$6-Assumptions!$D$6)),Assumptions!$F$6-SQRT((1-C1592)*(Assumptions!$F$6-Assumptions!$D$6)*(Assumptions!$F$6-Assumptions!$E$6)))</f>
        <v>0.0920440359873923</v>
      </c>
      <c r="F1592" s="19" t="n">
        <f aca="false">IF(D1592&lt;(Assumptions!$E$7-Assumptions!$D$7)/(Assumptions!$F$7-Assumptions!$D$7),Assumptions!$D$7+SQRT(D1592*(Assumptions!$F$7-Assumptions!$D$7)*(Assumptions!$E$7-Assumptions!$D$7)),Assumptions!$F$7-SQRT((1-D1592)*(Assumptions!$F$7-Assumptions!$D$7)*(Assumptions!$F$7-Assumptions!$E$7)))</f>
        <v>0.421320930683715</v>
      </c>
      <c r="G1592" s="19" t="n">
        <f aca="false">MIN(Assumptions!$D$24,MAX(Assumptions!$D$23,Assumptions!$D$8+Assumptions!$E$8*'Random Draws'!E1592))</f>
        <v>0.076875255609336</v>
      </c>
      <c r="H1592" s="19" t="n">
        <f aca="false">IF('Random Draws'!F1592&lt;(Assumptions!$E$9-Assumptions!$D$9)/(Assumptions!$F$9-Assumptions!$D$9),Assumptions!$D$9+SQRT('Random Draws'!F1592*(Assumptions!$F$9-Assumptions!$D$9)*(Assumptions!$E$9-Assumptions!$D$9)),Assumptions!$F$9-SQRT((1-'Random Draws'!F1592)*(Assumptions!$F$9-Assumptions!$D$9)*(Assumptions!$F$9-Assumptions!$E$9)))</f>
        <v>0.275995913794726</v>
      </c>
      <c r="I1592" s="19" t="n">
        <f aca="false">IF('Random Draws'!G1592&lt;(Assumptions!$E$10-Assumptions!$D$10)/(Assumptions!$F$10-Assumptions!$D$10),Assumptions!$D$10+SQRT('Random Draws'!G1592*(Assumptions!$F$10-Assumptions!$D$10)*(Assumptions!$E$10-Assumptions!$D$10)),Assumptions!$F$10-SQRT((1-'Random Draws'!G1592)*(Assumptions!$F$10-Assumptions!$D$10)*(Assumptions!$F$10-Assumptions!$E$10)))</f>
        <v>0.0180956086546751</v>
      </c>
      <c r="J1592" s="19" t="n">
        <f aca="false">IF('Random Draws'!H1592&lt;(Assumptions!$E$11-Assumptions!$D$11)/(Assumptions!$F$11-Assumptions!$D$11),Assumptions!$D$11+SQRT('Random Draws'!H1592*(Assumptions!$F$11-Assumptions!$D$11)*(Assumptions!$E$11-Assumptions!$D$11)),Assumptions!$F$11-SQRT((1-'Random Draws'!H1592)*(Assumptions!$F$11-Assumptions!$D$11)*(Assumptions!$F$11-Assumptions!$E$11)))</f>
        <v>0.174361139937768</v>
      </c>
      <c r="K1592" s="19" t="n">
        <f aca="false">MAX(G1592,I1592+Assumptions!$D$21)</f>
        <v>0.076875255609336</v>
      </c>
      <c r="L1592" s="28" t="n">
        <f aca="false">(F1592-Assumptions!$D$15)*(1-H1592)+Assumptions!$D$15-J1592</f>
        <v>0.166556404274365</v>
      </c>
      <c r="M1592" s="21" t="n">
        <f aca="false">Assumptions!$D$14*(1+E1592)^1*L1592-Assumptions!$D$14*(1+E1592)^0*E1592*Assumptions!$D$16</f>
        <v>25.9732129952371</v>
      </c>
      <c r="N1592" s="21" t="n">
        <f aca="false">Assumptions!$D$14*(1+E1592)^2*L1592-Assumptions!$D$14*(1+E1592)^1*E1592*Assumptions!$D$16</f>
        <v>28.3638923468789</v>
      </c>
      <c r="O1592" s="21" t="n">
        <f aca="false">Assumptions!$D$14*(1+E1592)^3*L1592-Assumptions!$D$14*(1+E1592)^2*E1592*Assumptions!$D$16</f>
        <v>30.9746194747975</v>
      </c>
      <c r="P1592" s="21" t="n">
        <f aca="false">Assumptions!$D$14*(1+E1592)^4*L1592-Assumptions!$D$14*(1+E1592)^3*E1592*Assumptions!$D$16</f>
        <v>33.8256484644316</v>
      </c>
      <c r="Q1592" s="21" t="n">
        <f aca="false">Assumptions!$D$14*(1+E1592)^5*L1592-Assumptions!$D$14*(1+E1592)^4*E1592*Assumptions!$D$16</f>
        <v>36.9390976689886</v>
      </c>
      <c r="R1592" s="21" t="n">
        <f aca="false">M1592/(1+K1592)+N1592/(1+K1592)^2+O1592/(1+K1592)^3+P1592/(1+K1592)^4+Q1592/(1+K1592)^5</f>
        <v>124.040857048959</v>
      </c>
      <c r="S1592" s="21" t="n">
        <f aca="false">Q1592*(1+I1592)/(K1592-I1592)</f>
        <v>639.805359046671</v>
      </c>
      <c r="T1592" s="21" t="n">
        <f aca="false">R1592+S1592/(1+K1592)^5</f>
        <v>565.835946165085</v>
      </c>
      <c r="U1592" s="8" t="n">
        <f aca="false">(T1592-Assumptions!$D$17)/Assumptions!$D$18</f>
        <v>15.2334378466034</v>
      </c>
    </row>
    <row r="1593" customFormat="false" ht="15" hidden="false" customHeight="false" outlineLevel="0" collapsed="false">
      <c r="B1593" s="2" t="n">
        <v>1588</v>
      </c>
      <c r="C1593" s="27" t="n">
        <f aca="false">NORMSDIST('Random Draws'!C1593)</f>
        <v>0.73266230532977</v>
      </c>
      <c r="D1593" s="27" t="n">
        <f aca="false">NORMSDIST(Assumptions!$D$22*'Random Draws'!C1593+SQRT(1-Assumptions!$D$22^2)*'Random Draws'!D1593)</f>
        <v>0.349558457512864</v>
      </c>
      <c r="E1593" s="19" t="n">
        <f aca="false">IF(C1593&lt;(Assumptions!$E$6-Assumptions!$D$6)/(Assumptions!$F$6-Assumptions!$D$6),Assumptions!$D$6+SQRT(C1593*(Assumptions!$F$6-Assumptions!$D$6)*(Assumptions!$E$6-Assumptions!$D$6)),Assumptions!$F$6-SQRT((1-C1593)*(Assumptions!$F$6-Assumptions!$D$6)*(Assumptions!$F$6-Assumptions!$E$6)))</f>
        <v>0.103439249551587</v>
      </c>
      <c r="F1593" s="19" t="n">
        <f aca="false">IF(D1593&lt;(Assumptions!$E$7-Assumptions!$D$7)/(Assumptions!$F$7-Assumptions!$D$7),Assumptions!$D$7+SQRT(D1593*(Assumptions!$F$7-Assumptions!$D$7)*(Assumptions!$E$7-Assumptions!$D$7)),Assumptions!$F$7-SQRT((1-D1593)*(Assumptions!$F$7-Assumptions!$D$7)*(Assumptions!$F$7-Assumptions!$E$7)))</f>
        <v>0.405796842086297</v>
      </c>
      <c r="G1593" s="19" t="n">
        <f aca="false">MIN(Assumptions!$D$24,MAX(Assumptions!$D$23,Assumptions!$D$8+Assumptions!$E$8*'Random Draws'!E1593))</f>
        <v>0.106652709443354</v>
      </c>
      <c r="H1593" s="19" t="n">
        <f aca="false">IF('Random Draws'!F1593&lt;(Assumptions!$E$9-Assumptions!$D$9)/(Assumptions!$F$9-Assumptions!$D$9),Assumptions!$D$9+SQRT('Random Draws'!F1593*(Assumptions!$F$9-Assumptions!$D$9)*(Assumptions!$E$9-Assumptions!$D$9)),Assumptions!$F$9-SQRT((1-'Random Draws'!F1593)*(Assumptions!$F$9-Assumptions!$D$9)*(Assumptions!$F$9-Assumptions!$E$9)))</f>
        <v>0.292873037053757</v>
      </c>
      <c r="I1593" s="19" t="n">
        <f aca="false">IF('Random Draws'!G1593&lt;(Assumptions!$E$10-Assumptions!$D$10)/(Assumptions!$F$10-Assumptions!$D$10),Assumptions!$D$10+SQRT('Random Draws'!G1593*(Assumptions!$F$10-Assumptions!$D$10)*(Assumptions!$E$10-Assumptions!$D$10)),Assumptions!$F$10-SQRT((1-'Random Draws'!G1593)*(Assumptions!$F$10-Assumptions!$D$10)*(Assumptions!$F$10-Assumptions!$E$10)))</f>
        <v>0.0191288763641329</v>
      </c>
      <c r="J1593" s="19" t="n">
        <f aca="false">IF('Random Draws'!H1593&lt;(Assumptions!$E$11-Assumptions!$D$11)/(Assumptions!$F$11-Assumptions!$D$11),Assumptions!$D$11+SQRT('Random Draws'!H1593*(Assumptions!$F$11-Assumptions!$D$11)*(Assumptions!$E$11-Assumptions!$D$11)),Assumptions!$F$11-SQRT((1-'Random Draws'!H1593)*(Assumptions!$F$11-Assumptions!$D$11)*(Assumptions!$F$11-Assumptions!$E$11)))</f>
        <v>0.167381179344516</v>
      </c>
      <c r="K1593" s="19" t="n">
        <f aca="false">MAX(G1593,I1593+Assumptions!$D$21)</f>
        <v>0.106652709443354</v>
      </c>
      <c r="L1593" s="28" t="n">
        <f aca="false">(F1593-Assumptions!$D$15)*(1-H1593)+Assumptions!$D$15-J1593</f>
        <v>0.157642203990132</v>
      </c>
      <c r="M1593" s="21" t="n">
        <f aca="false">Assumptions!$D$14*(1+E1593)^1*L1593-Assumptions!$D$14*(1+E1593)^0*E1593*Assumptions!$D$16</f>
        <v>24.7725855783873</v>
      </c>
      <c r="N1593" s="21" t="n">
        <f aca="false">Assumptions!$D$14*(1+E1593)^2*L1593-Assumptions!$D$14*(1+E1593)^1*E1593*Assumptions!$D$16</f>
        <v>27.3350432400681</v>
      </c>
      <c r="O1593" s="21" t="n">
        <f aca="false">Assumptions!$D$14*(1+E1593)^3*L1593-Assumptions!$D$14*(1+E1593)^2*E1593*Assumptions!$D$16</f>
        <v>30.162559599281</v>
      </c>
      <c r="P1593" s="21" t="n">
        <f aca="false">Assumptions!$D$14*(1+E1593)^4*L1593-Assumptions!$D$14*(1+E1593)^3*E1593*Assumptions!$D$16</f>
        <v>33.2825521287856</v>
      </c>
      <c r="Q1593" s="21" t="n">
        <f aca="false">Assumptions!$D$14*(1+E1593)^5*L1593-Assumptions!$D$14*(1+E1593)^4*E1593*Assumptions!$D$16</f>
        <v>36.7252743441487</v>
      </c>
      <c r="R1593" s="21" t="n">
        <f aca="false">M1593/(1+K1593)+N1593/(1+K1593)^2+O1593/(1+K1593)^3+P1593/(1+K1593)^4+Q1593/(1+K1593)^5</f>
        <v>111.277616563669</v>
      </c>
      <c r="S1593" s="21" t="n">
        <f aca="false">Q1593*(1+I1593)/(K1593-I1593)</f>
        <v>427.629666797609</v>
      </c>
      <c r="T1593" s="21" t="n">
        <f aca="false">R1593+S1593/(1+K1593)^5</f>
        <v>368.916298402026</v>
      </c>
      <c r="U1593" s="8" t="n">
        <f aca="false">(T1593-Assumptions!$D$17)/Assumptions!$D$18</f>
        <v>7.35665193608104</v>
      </c>
    </row>
    <row r="1594" customFormat="false" ht="15" hidden="false" customHeight="false" outlineLevel="0" collapsed="false">
      <c r="B1594" s="2" t="n">
        <v>1589</v>
      </c>
      <c r="C1594" s="27" t="n">
        <f aca="false">NORMSDIST('Random Draws'!C1594)</f>
        <v>0.579878866234367</v>
      </c>
      <c r="D1594" s="27" t="n">
        <f aca="false">NORMSDIST(Assumptions!$D$22*'Random Draws'!C1594+SQRT(1-Assumptions!$D$22^2)*'Random Draws'!D1594)</f>
        <v>0.618552242459626</v>
      </c>
      <c r="E1594" s="19" t="n">
        <f aca="false">IF(C1594&lt;(Assumptions!$E$6-Assumptions!$D$6)/(Assumptions!$F$6-Assumptions!$D$6),Assumptions!$D$6+SQRT(C1594*(Assumptions!$F$6-Assumptions!$D$6)*(Assumptions!$E$6-Assumptions!$D$6)),Assumptions!$F$6-SQRT((1-C1594)*(Assumptions!$F$6-Assumptions!$D$6)*(Assumptions!$F$6-Assumptions!$E$6)))</f>
        <v>0.0941676351381672</v>
      </c>
      <c r="F1594" s="19" t="n">
        <f aca="false">IF(D1594&lt;(Assumptions!$E$7-Assumptions!$D$7)/(Assumptions!$F$7-Assumptions!$D$7),Assumptions!$D$7+SQRT(D1594*(Assumptions!$F$7-Assumptions!$D$7)*(Assumptions!$E$7-Assumptions!$D$7)),Assumptions!$F$7-SQRT((1-D1594)*(Assumptions!$F$7-Assumptions!$D$7)*(Assumptions!$F$7-Assumptions!$E$7)))</f>
        <v>0.420938624830128</v>
      </c>
      <c r="G1594" s="19" t="n">
        <f aca="false">MIN(Assumptions!$D$24,MAX(Assumptions!$D$23,Assumptions!$D$8+Assumptions!$E$8*'Random Draws'!E1594))</f>
        <v>0.086121541612785</v>
      </c>
      <c r="H1594" s="19" t="n">
        <f aca="false">IF('Random Draws'!F1594&lt;(Assumptions!$E$9-Assumptions!$D$9)/(Assumptions!$F$9-Assumptions!$D$9),Assumptions!$D$9+SQRT('Random Draws'!F1594*(Assumptions!$F$9-Assumptions!$D$9)*(Assumptions!$E$9-Assumptions!$D$9)),Assumptions!$F$9-SQRT((1-'Random Draws'!F1594)*(Assumptions!$F$9-Assumptions!$D$9)*(Assumptions!$F$9-Assumptions!$E$9)))</f>
        <v>0.293623615397959</v>
      </c>
      <c r="I1594" s="19" t="n">
        <f aca="false">IF('Random Draws'!G1594&lt;(Assumptions!$E$10-Assumptions!$D$10)/(Assumptions!$F$10-Assumptions!$D$10),Assumptions!$D$10+SQRT('Random Draws'!G1594*(Assumptions!$F$10-Assumptions!$D$10)*(Assumptions!$E$10-Assumptions!$D$10)),Assumptions!$F$10-SQRT((1-'Random Draws'!G1594)*(Assumptions!$F$10-Assumptions!$D$10)*(Assumptions!$F$10-Assumptions!$E$10)))</f>
        <v>0.0240554588921654</v>
      </c>
      <c r="J1594" s="19" t="n">
        <f aca="false">IF('Random Draws'!H1594&lt;(Assumptions!$E$11-Assumptions!$D$11)/(Assumptions!$F$11-Assumptions!$D$11),Assumptions!$D$11+SQRT('Random Draws'!H1594*(Assumptions!$F$11-Assumptions!$D$11)*(Assumptions!$E$11-Assumptions!$D$11)),Assumptions!$F$11-SQRT((1-'Random Draws'!H1594)*(Assumptions!$F$11-Assumptions!$D$11)*(Assumptions!$F$11-Assumptions!$E$11)))</f>
        <v>0.144333357753257</v>
      </c>
      <c r="K1594" s="19" t="n">
        <f aca="false">MAX(G1594,I1594+Assumptions!$D$21)</f>
        <v>0.086121541612785</v>
      </c>
      <c r="L1594" s="28" t="n">
        <f aca="false">(F1594-Assumptions!$D$15)*(1-H1594)+Assumptions!$D$15-J1594</f>
        <v>0.191178816195338</v>
      </c>
      <c r="M1594" s="21" t="n">
        <f aca="false">Assumptions!$D$14*(1+E1594)^1*L1594-Assumptions!$D$14*(1+E1594)^0*E1594*Assumptions!$D$16</f>
        <v>29.9217134018693</v>
      </c>
      <c r="N1594" s="21" t="n">
        <f aca="false">Assumptions!$D$14*(1+E1594)^2*L1594-Assumptions!$D$14*(1+E1594)^1*E1594*Assumptions!$D$16</f>
        <v>32.7393703922053</v>
      </c>
      <c r="O1594" s="21" t="n">
        <f aca="false">Assumptions!$D$14*(1+E1594)^3*L1594-Assumptions!$D$14*(1+E1594)^2*E1594*Assumptions!$D$16</f>
        <v>35.8223594779518</v>
      </c>
      <c r="P1594" s="21" t="n">
        <f aca="false">Assumptions!$D$14*(1+E1594)^4*L1594-Assumptions!$D$14*(1+E1594)^3*E1594*Assumptions!$D$16</f>
        <v>39.1956663550598</v>
      </c>
      <c r="Q1594" s="21" t="n">
        <f aca="false">Assumptions!$D$14*(1+E1594)^5*L1594-Assumptions!$D$14*(1+E1594)^4*E1594*Assumptions!$D$16</f>
        <v>42.8866295633804</v>
      </c>
      <c r="R1594" s="21" t="n">
        <f aca="false">M1594/(1+K1594)+N1594/(1+K1594)^2+O1594/(1+K1594)^3+P1594/(1+K1594)^4+Q1594/(1+K1594)^5</f>
        <v>139.801737289428</v>
      </c>
      <c r="S1594" s="21" t="n">
        <f aca="false">Q1594*(1+I1594)/(K1594-I1594)</f>
        <v>707.605268332414</v>
      </c>
      <c r="T1594" s="21" t="n">
        <f aca="false">R1594+S1594/(1+K1594)^5</f>
        <v>607.966713706771</v>
      </c>
      <c r="U1594" s="8" t="n">
        <f aca="false">(T1594-Assumptions!$D$17)/Assumptions!$D$18</f>
        <v>16.9186685482709</v>
      </c>
    </row>
    <row r="1595" customFormat="false" ht="15" hidden="false" customHeight="false" outlineLevel="0" collapsed="false">
      <c r="B1595" s="2" t="n">
        <v>1590</v>
      </c>
      <c r="C1595" s="27" t="n">
        <f aca="false">NORMSDIST('Random Draws'!C1595)</f>
        <v>0.46129343876764</v>
      </c>
      <c r="D1595" s="27" t="n">
        <f aca="false">NORMSDIST(Assumptions!$D$22*'Random Draws'!C1595+SQRT(1-Assumptions!$D$22^2)*'Random Draws'!D1595)</f>
        <v>0.640845916583156</v>
      </c>
      <c r="E1595" s="19" t="n">
        <f aca="false">IF(C1595&lt;(Assumptions!$E$6-Assumptions!$D$6)/(Assumptions!$F$6-Assumptions!$D$6),Assumptions!$D$6+SQRT(C1595*(Assumptions!$F$6-Assumptions!$D$6)*(Assumptions!$E$6-Assumptions!$D$6)),Assumptions!$F$6-SQRT((1-C1595)*(Assumptions!$F$6-Assumptions!$D$6)*(Assumptions!$F$6-Assumptions!$E$6)))</f>
        <v>0.088025693059426</v>
      </c>
      <c r="F1595" s="19" t="n">
        <f aca="false">IF(D1595&lt;(Assumptions!$E$7-Assumptions!$D$7)/(Assumptions!$F$7-Assumptions!$D$7),Assumptions!$D$7+SQRT(D1595*(Assumptions!$F$7-Assumptions!$D$7)*(Assumptions!$E$7-Assumptions!$D$7)),Assumptions!$F$7-SQRT((1-D1595)*(Assumptions!$F$7-Assumptions!$D$7)*(Assumptions!$F$7-Assumptions!$E$7)))</f>
        <v>0.422097278017702</v>
      </c>
      <c r="G1595" s="19" t="n">
        <f aca="false">MIN(Assumptions!$D$24,MAX(Assumptions!$D$23,Assumptions!$D$8+Assumptions!$E$8*'Random Draws'!E1595))</f>
        <v>0.094381396713238</v>
      </c>
      <c r="H1595" s="19" t="n">
        <f aca="false">IF('Random Draws'!F1595&lt;(Assumptions!$E$9-Assumptions!$D$9)/(Assumptions!$F$9-Assumptions!$D$9),Assumptions!$D$9+SQRT('Random Draws'!F1595*(Assumptions!$F$9-Assumptions!$D$9)*(Assumptions!$E$9-Assumptions!$D$9)),Assumptions!$F$9-SQRT((1-'Random Draws'!F1595)*(Assumptions!$F$9-Assumptions!$D$9)*(Assumptions!$F$9-Assumptions!$E$9)))</f>
        <v>0.319775935410544</v>
      </c>
      <c r="I1595" s="19" t="n">
        <f aca="false">IF('Random Draws'!G1595&lt;(Assumptions!$E$10-Assumptions!$D$10)/(Assumptions!$F$10-Assumptions!$D$10),Assumptions!$D$10+SQRT('Random Draws'!G1595*(Assumptions!$F$10-Assumptions!$D$10)*(Assumptions!$E$10-Assumptions!$D$10)),Assumptions!$F$10-SQRT((1-'Random Draws'!G1595)*(Assumptions!$F$10-Assumptions!$D$10)*(Assumptions!$F$10-Assumptions!$E$10)))</f>
        <v>0.0217482064450339</v>
      </c>
      <c r="J1595" s="19" t="n">
        <f aca="false">IF('Random Draws'!H1595&lt;(Assumptions!$E$11-Assumptions!$D$11)/(Assumptions!$F$11-Assumptions!$D$11),Assumptions!$D$11+SQRT('Random Draws'!H1595*(Assumptions!$F$11-Assumptions!$D$11)*(Assumptions!$E$11-Assumptions!$D$11)),Assumptions!$F$11-SQRT((1-'Random Draws'!H1595)*(Assumptions!$F$11-Assumptions!$D$11)*(Assumptions!$F$11-Assumptions!$E$11)))</f>
        <v>0.148371005393042</v>
      </c>
      <c r="K1595" s="19" t="n">
        <f aca="false">MAX(G1595,I1595+Assumptions!$D$21)</f>
        <v>0.094381396713238</v>
      </c>
      <c r="L1595" s="28" t="n">
        <f aca="false">(F1595-Assumptions!$D$15)*(1-H1595)+Assumptions!$D$15-J1595</f>
        <v>0.180320592315676</v>
      </c>
      <c r="M1595" s="21" t="n">
        <f aca="false">Assumptions!$D$14*(1+E1595)^1*L1595-Assumptions!$D$14*(1+E1595)^0*E1595*Assumptions!$D$16</f>
        <v>28.0651366621282</v>
      </c>
      <c r="N1595" s="21" t="n">
        <f aca="false">Assumptions!$D$14*(1+E1595)^2*L1595-Assumptions!$D$14*(1+E1595)^1*E1595*Assumptions!$D$16</f>
        <v>30.5355897676195</v>
      </c>
      <c r="O1595" s="21" t="n">
        <f aca="false">Assumptions!$D$14*(1+E1595)^3*L1595-Assumptions!$D$14*(1+E1595)^2*E1595*Assumptions!$D$16</f>
        <v>33.2235062198925</v>
      </c>
      <c r="P1595" s="21" t="n">
        <f aca="false">Assumptions!$D$14*(1+E1595)^4*L1595-Assumptions!$D$14*(1+E1595)^3*E1595*Assumptions!$D$16</f>
        <v>36.1480283807627</v>
      </c>
      <c r="Q1595" s="21" t="n">
        <f aca="false">Assumptions!$D$14*(1+E1595)^5*L1595-Assumptions!$D$14*(1+E1595)^4*E1595*Assumptions!$D$16</f>
        <v>39.3299836317112</v>
      </c>
      <c r="R1595" s="21" t="n">
        <f aca="false">M1595/(1+K1595)+N1595/(1+K1595)^2+O1595/(1+K1595)^3+P1595/(1+K1595)^4+Q1595/(1+K1595)^5</f>
        <v>126.743032905933</v>
      </c>
      <c r="S1595" s="21" t="n">
        <f aca="false">Q1595*(1+I1595)/(K1595-I1595)</f>
        <v>553.264149444981</v>
      </c>
      <c r="T1595" s="21" t="n">
        <f aca="false">R1595+S1595/(1+K1595)^5</f>
        <v>479.186139016153</v>
      </c>
      <c r="U1595" s="8" t="n">
        <f aca="false">(T1595-Assumptions!$D$17)/Assumptions!$D$18</f>
        <v>11.7674455606461</v>
      </c>
    </row>
    <row r="1596" customFormat="false" ht="15" hidden="false" customHeight="false" outlineLevel="0" collapsed="false">
      <c r="B1596" s="2" t="n">
        <v>1591</v>
      </c>
      <c r="C1596" s="27" t="n">
        <f aca="false">NORMSDIST('Random Draws'!C1596)</f>
        <v>0.680008800414196</v>
      </c>
      <c r="D1596" s="27" t="n">
        <f aca="false">NORMSDIST(Assumptions!$D$22*'Random Draws'!C1596+SQRT(1-Assumptions!$D$22^2)*'Random Draws'!D1596)</f>
        <v>0.720248075544372</v>
      </c>
      <c r="E1596" s="19" t="n">
        <f aca="false">IF(C1596&lt;(Assumptions!$E$6-Assumptions!$D$6)/(Assumptions!$F$6-Assumptions!$D$6),Assumptions!$D$6+SQRT(C1596*(Assumptions!$F$6-Assumptions!$D$6)*(Assumptions!$E$6-Assumptions!$D$6)),Assumptions!$F$6-SQRT((1-C1596)*(Assumptions!$F$6-Assumptions!$D$6)*(Assumptions!$F$6-Assumptions!$E$6)))</f>
        <v>0.100000550029669</v>
      </c>
      <c r="F1596" s="19" t="n">
        <f aca="false">IF(D1596&lt;(Assumptions!$E$7-Assumptions!$D$7)/(Assumptions!$F$7-Assumptions!$D$7),Assumptions!$D$7+SQRT(D1596*(Assumptions!$F$7-Assumptions!$D$7)*(Assumptions!$E$7-Assumptions!$D$7)),Assumptions!$F$7-SQRT((1-D1596)*(Assumptions!$F$7-Assumptions!$D$7)*(Assumptions!$F$7-Assumptions!$E$7)))</f>
        <v>0.426548427573244</v>
      </c>
      <c r="G1596" s="19" t="n">
        <f aca="false">MIN(Assumptions!$D$24,MAX(Assumptions!$D$23,Assumptions!$D$8+Assumptions!$E$8*'Random Draws'!E1596))</f>
        <v>0.069091701559152</v>
      </c>
      <c r="H1596" s="19" t="n">
        <f aca="false">IF('Random Draws'!F1596&lt;(Assumptions!$E$9-Assumptions!$D$9)/(Assumptions!$F$9-Assumptions!$D$9),Assumptions!$D$9+SQRT('Random Draws'!F1596*(Assumptions!$F$9-Assumptions!$D$9)*(Assumptions!$E$9-Assumptions!$D$9)),Assumptions!$F$9-SQRT((1-'Random Draws'!F1596)*(Assumptions!$F$9-Assumptions!$D$9)*(Assumptions!$F$9-Assumptions!$E$9)))</f>
        <v>0.299735123230518</v>
      </c>
      <c r="I1596" s="19" t="n">
        <f aca="false">IF('Random Draws'!G1596&lt;(Assumptions!$E$10-Assumptions!$D$10)/(Assumptions!$F$10-Assumptions!$D$10),Assumptions!$D$10+SQRT('Random Draws'!G1596*(Assumptions!$F$10-Assumptions!$D$10)*(Assumptions!$E$10-Assumptions!$D$10)),Assumptions!$F$10-SQRT((1-'Random Draws'!G1596)*(Assumptions!$F$10-Assumptions!$D$10)*(Assumptions!$F$10-Assumptions!$E$10)))</f>
        <v>0.0202683763087494</v>
      </c>
      <c r="J1596" s="19" t="n">
        <f aca="false">IF('Random Draws'!H1596&lt;(Assumptions!$E$11-Assumptions!$D$11)/(Assumptions!$F$11-Assumptions!$D$11),Assumptions!$D$11+SQRT('Random Draws'!H1596*(Assumptions!$F$11-Assumptions!$D$11)*(Assumptions!$E$11-Assumptions!$D$11)),Assumptions!$F$11-SQRT((1-'Random Draws'!H1596)*(Assumptions!$F$11-Assumptions!$D$11)*(Assumptions!$F$11-Assumptions!$E$11)))</f>
        <v>0.167022620068807</v>
      </c>
      <c r="K1596" s="19" t="n">
        <f aca="false">MAX(G1596,I1596+Assumptions!$D$21)</f>
        <v>0.069091701559152</v>
      </c>
      <c r="L1596" s="28" t="n">
        <f aca="false">(F1596-Assumptions!$D$15)*(1-H1596)+Assumptions!$D$15-J1596</f>
        <v>0.170639828021955</v>
      </c>
      <c r="M1596" s="21" t="n">
        <f aca="false">Assumptions!$D$14*(1+E1596)^1*L1596-Assumptions!$D$14*(1+E1596)^0*E1596*Assumptions!$D$16</f>
        <v>26.7820637861331</v>
      </c>
      <c r="N1596" s="21" t="n">
        <f aca="false">Assumptions!$D$14*(1+E1596)^2*L1596-Assumptions!$D$14*(1+E1596)^1*E1596*Assumptions!$D$16</f>
        <v>29.460284895676</v>
      </c>
      <c r="O1596" s="21" t="n">
        <f aca="false">Assumptions!$D$14*(1+E1596)^3*L1596-Assumptions!$D$14*(1+E1596)^2*E1596*Assumptions!$D$16</f>
        <v>32.4063295892744</v>
      </c>
      <c r="P1596" s="21" t="n">
        <f aca="false">Assumptions!$D$14*(1+E1596)^4*L1596-Assumptions!$D$14*(1+E1596)^3*E1596*Assumptions!$D$16</f>
        <v>35.6469803726446</v>
      </c>
      <c r="Q1596" s="21" t="n">
        <f aca="false">Assumptions!$D$14*(1+E1596)^5*L1596-Assumptions!$D$14*(1+E1596)^4*E1596*Assumptions!$D$16</f>
        <v>39.2116980168059</v>
      </c>
      <c r="R1596" s="21" t="n">
        <f aca="false">M1596/(1+K1596)+N1596/(1+K1596)^2+O1596/(1+K1596)^3+P1596/(1+K1596)^4+Q1596/(1+K1596)^5</f>
        <v>132.711237396814</v>
      </c>
      <c r="S1596" s="21" t="n">
        <f aca="false">Q1596*(1+I1596)/(K1596-I1596)</f>
        <v>819.412755332261</v>
      </c>
      <c r="T1596" s="21" t="n">
        <f aca="false">R1596+S1596/(1+K1596)^5</f>
        <v>719.427231703702</v>
      </c>
      <c r="U1596" s="8" t="n">
        <f aca="false">(T1596-Assumptions!$D$17)/Assumptions!$D$18</f>
        <v>21.3770892681481</v>
      </c>
    </row>
    <row r="1597" customFormat="false" ht="15" hidden="false" customHeight="false" outlineLevel="0" collapsed="false">
      <c r="B1597" s="2" t="n">
        <v>1592</v>
      </c>
      <c r="C1597" s="27" t="n">
        <f aca="false">NORMSDIST('Random Draws'!C1597)</f>
        <v>0.871246609701329</v>
      </c>
      <c r="D1597" s="27" t="n">
        <f aca="false">NORMSDIST(Assumptions!$D$22*'Random Draws'!C1597+SQRT(1-Assumptions!$D$22^2)*'Random Draws'!D1597)</f>
        <v>0.894831531961325</v>
      </c>
      <c r="E1597" s="19" t="n">
        <f aca="false">IF(C1597&lt;(Assumptions!$E$6-Assumptions!$D$6)/(Assumptions!$F$6-Assumptions!$D$6),Assumptions!$D$6+SQRT(C1597*(Assumptions!$F$6-Assumptions!$D$6)*(Assumptions!$E$6-Assumptions!$D$6)),Assumptions!$F$6-SQRT((1-C1597)*(Assumptions!$F$6-Assumptions!$D$6)*(Assumptions!$F$6-Assumptions!$E$6)))</f>
        <v>0.114627437033414</v>
      </c>
      <c r="F1597" s="19" t="n">
        <f aca="false">IF(D1597&lt;(Assumptions!$E$7-Assumptions!$D$7)/(Assumptions!$F$7-Assumptions!$D$7),Assumptions!$D$7+SQRT(D1597*(Assumptions!$F$7-Assumptions!$D$7)*(Assumptions!$E$7-Assumptions!$D$7)),Assumptions!$F$7-SQRT((1-D1597)*(Assumptions!$F$7-Assumptions!$D$7)*(Assumptions!$F$7-Assumptions!$E$7)))</f>
        <v>0.439489664260313</v>
      </c>
      <c r="G1597" s="19" t="n">
        <f aca="false">MIN(Assumptions!$D$24,MAX(Assumptions!$D$23,Assumptions!$D$8+Assumptions!$E$8*'Random Draws'!E1597))</f>
        <v>0.087815230643412</v>
      </c>
      <c r="H1597" s="19" t="n">
        <f aca="false">IF('Random Draws'!F1597&lt;(Assumptions!$E$9-Assumptions!$D$9)/(Assumptions!$F$9-Assumptions!$D$9),Assumptions!$D$9+SQRT('Random Draws'!F1597*(Assumptions!$F$9-Assumptions!$D$9)*(Assumptions!$E$9-Assumptions!$D$9)),Assumptions!$F$9-SQRT((1-'Random Draws'!F1597)*(Assumptions!$F$9-Assumptions!$D$9)*(Assumptions!$F$9-Assumptions!$E$9)))</f>
        <v>0.280887011251091</v>
      </c>
      <c r="I1597" s="19" t="n">
        <f aca="false">IF('Random Draws'!G1597&lt;(Assumptions!$E$10-Assumptions!$D$10)/(Assumptions!$F$10-Assumptions!$D$10),Assumptions!$D$10+SQRT('Random Draws'!G1597*(Assumptions!$F$10-Assumptions!$D$10)*(Assumptions!$E$10-Assumptions!$D$10)),Assumptions!$F$10-SQRT((1-'Random Draws'!G1597)*(Assumptions!$F$10-Assumptions!$D$10)*(Assumptions!$F$10-Assumptions!$E$10)))</f>
        <v>0.0117430999428174</v>
      </c>
      <c r="J1597" s="19" t="n">
        <f aca="false">IF('Random Draws'!H1597&lt;(Assumptions!$E$11-Assumptions!$D$11)/(Assumptions!$F$11-Assumptions!$D$11),Assumptions!$D$11+SQRT('Random Draws'!H1597*(Assumptions!$F$11-Assumptions!$D$11)*(Assumptions!$E$11-Assumptions!$D$11)),Assumptions!$F$11-SQRT((1-'Random Draws'!H1597)*(Assumptions!$F$11-Assumptions!$D$11)*(Assumptions!$F$11-Assumptions!$E$11)))</f>
        <v>0.136876797054773</v>
      </c>
      <c r="K1597" s="19" t="n">
        <f aca="false">MAX(G1597,I1597+Assumptions!$D$21)</f>
        <v>0.087815230643412</v>
      </c>
      <c r="L1597" s="28" t="n">
        <f aca="false">(F1597-Assumptions!$D$15)*(1-H1597)+Assumptions!$D$15-J1597</f>
        <v>0.215681240398357</v>
      </c>
      <c r="M1597" s="21" t="n">
        <f aca="false">Assumptions!$D$14*(1+E1597)^1*L1597-Assumptions!$D$14*(1+E1597)^0*E1597*Assumptions!$D$16</f>
        <v>34.3599837381088</v>
      </c>
      <c r="N1597" s="21" t="n">
        <f aca="false">Assumptions!$D$14*(1+E1597)^2*L1597-Assumptions!$D$14*(1+E1597)^1*E1597*Assumptions!$D$16</f>
        <v>38.298580610518</v>
      </c>
      <c r="O1597" s="21" t="n">
        <f aca="false">Assumptions!$D$14*(1+E1597)^3*L1597-Assumptions!$D$14*(1+E1597)^2*E1597*Assumptions!$D$16</f>
        <v>42.6886487479193</v>
      </c>
      <c r="P1597" s="21" t="n">
        <f aca="false">Assumptions!$D$14*(1+E1597)^4*L1597-Assumptions!$D$14*(1+E1597)^3*E1597*Assumptions!$D$16</f>
        <v>47.581939144313</v>
      </c>
      <c r="Q1597" s="21" t="n">
        <f aca="false">Assumptions!$D$14*(1+E1597)^5*L1597-Assumptions!$D$14*(1+E1597)^4*E1597*Assumptions!$D$16</f>
        <v>53.0361348775055</v>
      </c>
      <c r="R1597" s="21" t="n">
        <f aca="false">M1597/(1+K1597)+N1597/(1+K1597)^2+O1597/(1+K1597)^3+P1597/(1+K1597)^4+Q1597/(1+K1597)^5</f>
        <v>165.910722141697</v>
      </c>
      <c r="S1597" s="21" t="n">
        <f aca="false">Q1597*(1+I1597)/(K1597-I1597)</f>
        <v>705.369272764872</v>
      </c>
      <c r="T1597" s="21" t="n">
        <f aca="false">R1597+S1597/(1+K1597)^5</f>
        <v>628.974554134772</v>
      </c>
      <c r="U1597" s="8" t="n">
        <f aca="false">(T1597-Assumptions!$D$17)/Assumptions!$D$18</f>
        <v>17.7589821653909</v>
      </c>
    </row>
    <row r="1598" customFormat="false" ht="15" hidden="false" customHeight="false" outlineLevel="0" collapsed="false">
      <c r="B1598" s="2" t="n">
        <v>1593</v>
      </c>
      <c r="C1598" s="27" t="n">
        <f aca="false">NORMSDIST('Random Draws'!C1598)</f>
        <v>0.905260296594946</v>
      </c>
      <c r="D1598" s="27" t="n">
        <f aca="false">NORMSDIST(Assumptions!$D$22*'Random Draws'!C1598+SQRT(1-Assumptions!$D$22^2)*'Random Draws'!D1598)</f>
        <v>0.0863425719602121</v>
      </c>
      <c r="E1598" s="19" t="n">
        <f aca="false">IF(C1598&lt;(Assumptions!$E$6-Assumptions!$D$6)/(Assumptions!$F$6-Assumptions!$D$6),Assumptions!$D$6+SQRT(C1598*(Assumptions!$F$6-Assumptions!$D$6)*(Assumptions!$E$6-Assumptions!$D$6)),Assumptions!$F$6-SQRT((1-C1598)*(Assumptions!$F$6-Assumptions!$D$6)*(Assumptions!$F$6-Assumptions!$E$6)))</f>
        <v>0.11823538383005</v>
      </c>
      <c r="F1598" s="19" t="n">
        <f aca="false">IF(D1598&lt;(Assumptions!$E$7-Assumptions!$D$7)/(Assumptions!$F$7-Assumptions!$D$7),Assumptions!$D$7+SQRT(D1598*(Assumptions!$F$7-Assumptions!$D$7)*(Assumptions!$E$7-Assumptions!$D$7)),Assumptions!$F$7-SQRT((1-D1598)*(Assumptions!$F$7-Assumptions!$D$7)*(Assumptions!$F$7-Assumptions!$E$7)))</f>
        <v>0.382760831086788</v>
      </c>
      <c r="G1598" s="19" t="n">
        <f aca="false">MIN(Assumptions!$D$24,MAX(Assumptions!$D$23,Assumptions!$D$8+Assumptions!$E$8*'Random Draws'!E1598))</f>
        <v>0.075233954568</v>
      </c>
      <c r="H1598" s="19" t="n">
        <f aca="false">IF('Random Draws'!F1598&lt;(Assumptions!$E$9-Assumptions!$D$9)/(Assumptions!$F$9-Assumptions!$D$9),Assumptions!$D$9+SQRT('Random Draws'!F1598*(Assumptions!$F$9-Assumptions!$D$9)*(Assumptions!$E$9-Assumptions!$D$9)),Assumptions!$F$9-SQRT((1-'Random Draws'!F1598)*(Assumptions!$F$9-Assumptions!$D$9)*(Assumptions!$F$9-Assumptions!$E$9)))</f>
        <v>0.27132042962615</v>
      </c>
      <c r="I1598" s="19" t="n">
        <f aca="false">IF('Random Draws'!G1598&lt;(Assumptions!$E$10-Assumptions!$D$10)/(Assumptions!$F$10-Assumptions!$D$10),Assumptions!$D$10+SQRT('Random Draws'!G1598*(Assumptions!$F$10-Assumptions!$D$10)*(Assumptions!$E$10-Assumptions!$D$10)),Assumptions!$F$10-SQRT((1-'Random Draws'!G1598)*(Assumptions!$F$10-Assumptions!$D$10)*(Assumptions!$F$10-Assumptions!$E$10)))</f>
        <v>0.0185344875592724</v>
      </c>
      <c r="J1598" s="19" t="n">
        <f aca="false">IF('Random Draws'!H1598&lt;(Assumptions!$E$11-Assumptions!$D$11)/(Assumptions!$F$11-Assumptions!$D$11),Assumptions!$D$11+SQRT('Random Draws'!H1598*(Assumptions!$F$11-Assumptions!$D$11)*(Assumptions!$E$11-Assumptions!$D$11)),Assumptions!$F$11-SQRT((1-'Random Draws'!H1598)*(Assumptions!$F$11-Assumptions!$D$11)*(Assumptions!$F$11-Assumptions!$E$11)))</f>
        <v>0.131742557436777</v>
      </c>
      <c r="K1598" s="19" t="n">
        <f aca="false">MAX(G1598,I1598+Assumptions!$D$21)</f>
        <v>0.075233954568</v>
      </c>
      <c r="L1598" s="28" t="n">
        <f aca="false">(F1598-Assumptions!$D$15)*(1-H1598)+Assumptions!$D$15-J1598</f>
        <v>0.182439096366881</v>
      </c>
      <c r="M1598" s="21" t="n">
        <f aca="false">Assumptions!$D$14*(1+E1598)^1*L1598-Assumptions!$D$14*(1+E1598)^0*E1598*Assumptions!$D$16</f>
        <v>29.0671047582961</v>
      </c>
      <c r="N1598" s="21" t="n">
        <f aca="false">Assumptions!$D$14*(1+E1598)^2*L1598-Assumptions!$D$14*(1+E1598)^1*E1598*Assumptions!$D$16</f>
        <v>32.5038650462215</v>
      </c>
      <c r="O1598" s="21" t="n">
        <f aca="false">Assumptions!$D$14*(1+E1598)^3*L1598-Assumptions!$D$14*(1+E1598)^2*E1598*Assumptions!$D$16</f>
        <v>36.3469720059217</v>
      </c>
      <c r="P1598" s="21" t="n">
        <f aca="false">Assumptions!$D$14*(1+E1598)^4*L1598-Assumptions!$D$14*(1+E1598)^3*E1598*Assumptions!$D$16</f>
        <v>40.6444701921019</v>
      </c>
      <c r="Q1598" s="21" t="n">
        <f aca="false">Assumptions!$D$14*(1+E1598)^5*L1598-Assumptions!$D$14*(1+E1598)^4*E1598*Assumptions!$D$16</f>
        <v>45.4500847258341</v>
      </c>
      <c r="R1598" s="21" t="n">
        <f aca="false">M1598/(1+K1598)+N1598/(1+K1598)^2+O1598/(1+K1598)^3+P1598/(1+K1598)^4+Q1598/(1+K1598)^5</f>
        <v>146.418827717985</v>
      </c>
      <c r="S1598" s="21" t="n">
        <f aca="false">Q1598*(1+I1598)/(K1598-I1598)</f>
        <v>816.45350826009</v>
      </c>
      <c r="T1598" s="21" t="n">
        <f aca="false">R1598+S1598/(1+K1598)^5</f>
        <v>714.508125188259</v>
      </c>
      <c r="U1598" s="8" t="n">
        <f aca="false">(T1598-Assumptions!$D$17)/Assumptions!$D$18</f>
        <v>21.1803250075304</v>
      </c>
    </row>
    <row r="1599" customFormat="false" ht="15" hidden="false" customHeight="false" outlineLevel="0" collapsed="false">
      <c r="B1599" s="2" t="n">
        <v>1594</v>
      </c>
      <c r="C1599" s="27" t="n">
        <f aca="false">NORMSDIST('Random Draws'!C1599)</f>
        <v>0.566689636845727</v>
      </c>
      <c r="D1599" s="27" t="n">
        <f aca="false">NORMSDIST(Assumptions!$D$22*'Random Draws'!C1599+SQRT(1-Assumptions!$D$22^2)*'Random Draws'!D1599)</f>
        <v>0.0296714625668314</v>
      </c>
      <c r="E1599" s="19" t="n">
        <f aca="false">IF(C1599&lt;(Assumptions!$E$6-Assumptions!$D$6)/(Assumptions!$F$6-Assumptions!$D$6),Assumptions!$D$6+SQRT(C1599*(Assumptions!$F$6-Assumptions!$D$6)*(Assumptions!$E$6-Assumptions!$D$6)),Assumptions!$F$6-SQRT((1-C1599)*(Assumptions!$F$6-Assumptions!$D$6)*(Assumptions!$F$6-Assumptions!$E$6)))</f>
        <v>0.0934537669003026</v>
      </c>
      <c r="F1599" s="19" t="n">
        <f aca="false">IF(D1599&lt;(Assumptions!$E$7-Assumptions!$D$7)/(Assumptions!$F$7-Assumptions!$D$7),Assumptions!$D$7+SQRT(D1599*(Assumptions!$F$7-Assumptions!$D$7)*(Assumptions!$E$7-Assumptions!$D$7)),Assumptions!$F$7-SQRT((1-D1599)*(Assumptions!$F$7-Assumptions!$D$7)*(Assumptions!$F$7-Assumptions!$E$7)))</f>
        <v>0.373342742424292</v>
      </c>
      <c r="G1599" s="19" t="n">
        <f aca="false">MIN(Assumptions!$D$24,MAX(Assumptions!$D$23,Assumptions!$D$8+Assumptions!$E$8*'Random Draws'!E1599))</f>
        <v>0.084889715840685</v>
      </c>
      <c r="H1599" s="19" t="n">
        <f aca="false">IF('Random Draws'!F1599&lt;(Assumptions!$E$9-Assumptions!$D$9)/(Assumptions!$F$9-Assumptions!$D$9),Assumptions!$D$9+SQRT('Random Draws'!F1599*(Assumptions!$F$9-Assumptions!$D$9)*(Assumptions!$E$9-Assumptions!$D$9)),Assumptions!$F$9-SQRT((1-'Random Draws'!F1599)*(Assumptions!$F$9-Assumptions!$D$9)*(Assumptions!$F$9-Assumptions!$E$9)))</f>
        <v>0.260077530319104</v>
      </c>
      <c r="I1599" s="19" t="n">
        <f aca="false">IF('Random Draws'!G1599&lt;(Assumptions!$E$10-Assumptions!$D$10)/(Assumptions!$F$10-Assumptions!$D$10),Assumptions!$D$10+SQRT('Random Draws'!G1599*(Assumptions!$F$10-Assumptions!$D$10)*(Assumptions!$E$10-Assumptions!$D$10)),Assumptions!$F$10-SQRT((1-'Random Draws'!G1599)*(Assumptions!$F$10-Assumptions!$D$10)*(Assumptions!$F$10-Assumptions!$E$10)))</f>
        <v>0.019798548253221</v>
      </c>
      <c r="J1599" s="19" t="n">
        <f aca="false">IF('Random Draws'!H1599&lt;(Assumptions!$E$11-Assumptions!$D$11)/(Assumptions!$F$11-Assumptions!$D$11),Assumptions!$D$11+SQRT('Random Draws'!H1599*(Assumptions!$F$11-Assumptions!$D$11)*(Assumptions!$E$11-Assumptions!$D$11)),Assumptions!$F$11-SQRT((1-'Random Draws'!H1599)*(Assumptions!$F$11-Assumptions!$D$11)*(Assumptions!$F$11-Assumptions!$E$11)))</f>
        <v>0.158922227116443</v>
      </c>
      <c r="K1599" s="19" t="n">
        <f aca="false">MAX(G1599,I1599+Assumptions!$D$21)</f>
        <v>0.084889715840685</v>
      </c>
      <c r="L1599" s="28" t="n">
        <f aca="false">(F1599-Assumptions!$D$15)*(1-H1599)+Assumptions!$D$15-J1599</f>
        <v>0.151132535837061</v>
      </c>
      <c r="M1599" s="21" t="n">
        <f aca="false">Assumptions!$D$14*(1+E1599)^1*L1599-Assumptions!$D$14*(1+E1599)^0*E1599*Assumptions!$D$16</f>
        <v>23.5556600027569</v>
      </c>
      <c r="N1599" s="21" t="n">
        <f aca="false">Assumptions!$D$14*(1+E1599)^2*L1599-Assumptions!$D$14*(1+E1599)^1*E1599*Assumptions!$D$16</f>
        <v>25.7570251618373</v>
      </c>
      <c r="O1599" s="21" t="n">
        <f aca="false">Assumptions!$D$14*(1+E1599)^3*L1599-Assumptions!$D$14*(1+E1599)^2*E1599*Assumptions!$D$16</f>
        <v>28.1641161873569</v>
      </c>
      <c r="P1599" s="21" t="n">
        <f aca="false">Assumptions!$D$14*(1+E1599)^4*L1599-Assumptions!$D$14*(1+E1599)^3*E1599*Assumptions!$D$16</f>
        <v>30.7961589364832</v>
      </c>
      <c r="Q1599" s="21" t="n">
        <f aca="false">Assumptions!$D$14*(1+E1599)^5*L1599-Assumptions!$D$14*(1+E1599)^4*E1599*Assumptions!$D$16</f>
        <v>33.6741759951579</v>
      </c>
      <c r="R1599" s="21" t="n">
        <f aca="false">M1599/(1+K1599)+N1599/(1+K1599)^2+O1599/(1+K1599)^3+P1599/(1+K1599)^4+Q1599/(1+K1599)^5</f>
        <v>110.290017301517</v>
      </c>
      <c r="S1599" s="21" t="n">
        <f aca="false">Q1599*(1+I1599)/(K1599-I1599)</f>
        <v>527.581192138567</v>
      </c>
      <c r="T1599" s="21" t="n">
        <f aca="false">R1599+S1599/(1+K1599)^5</f>
        <v>461.33384645482</v>
      </c>
      <c r="U1599" s="8" t="n">
        <f aca="false">(T1599-Assumptions!$D$17)/Assumptions!$D$18</f>
        <v>11.0533538581928</v>
      </c>
    </row>
    <row r="1600" customFormat="false" ht="15" hidden="false" customHeight="false" outlineLevel="0" collapsed="false">
      <c r="B1600" s="2" t="n">
        <v>1595</v>
      </c>
      <c r="C1600" s="27" t="n">
        <f aca="false">NORMSDIST('Random Draws'!C1600)</f>
        <v>0.866836020660193</v>
      </c>
      <c r="D1600" s="27" t="n">
        <f aca="false">NORMSDIST(Assumptions!$D$22*'Random Draws'!C1600+SQRT(1-Assumptions!$D$22^2)*'Random Draws'!D1600)</f>
        <v>0.756739523614886</v>
      </c>
      <c r="E1600" s="19" t="n">
        <f aca="false">IF(C1600&lt;(Assumptions!$E$6-Assumptions!$D$6)/(Assumptions!$F$6-Assumptions!$D$6),Assumptions!$D$6+SQRT(C1600*(Assumptions!$F$6-Assumptions!$D$6)*(Assumptions!$E$6-Assumptions!$D$6)),Assumptions!$F$6-SQRT((1-C1600)*(Assumptions!$F$6-Assumptions!$D$6)*(Assumptions!$F$6-Assumptions!$E$6)))</f>
        <v>0.11419651386539</v>
      </c>
      <c r="F1600" s="19" t="n">
        <f aca="false">IF(D1600&lt;(Assumptions!$E$7-Assumptions!$D$7)/(Assumptions!$F$7-Assumptions!$D$7),Assumptions!$D$7+SQRT(D1600*(Assumptions!$F$7-Assumptions!$D$7)*(Assumptions!$E$7-Assumptions!$D$7)),Assumptions!$F$7-SQRT((1-D1600)*(Assumptions!$F$7-Assumptions!$D$7)*(Assumptions!$F$7-Assumptions!$E$7)))</f>
        <v>0.428806380371293</v>
      </c>
      <c r="G1600" s="19" t="n">
        <f aca="false">MIN(Assumptions!$D$24,MAX(Assumptions!$D$23,Assumptions!$D$8+Assumptions!$E$8*'Random Draws'!E1600))</f>
        <v>0.08467265156529</v>
      </c>
      <c r="H1600" s="19" t="n">
        <f aca="false">IF('Random Draws'!F1600&lt;(Assumptions!$E$9-Assumptions!$D$9)/(Assumptions!$F$9-Assumptions!$D$9),Assumptions!$D$9+SQRT('Random Draws'!F1600*(Assumptions!$F$9-Assumptions!$D$9)*(Assumptions!$E$9-Assumptions!$D$9)),Assumptions!$F$9-SQRT((1-'Random Draws'!F1600)*(Assumptions!$F$9-Assumptions!$D$9)*(Assumptions!$F$9-Assumptions!$E$9)))</f>
        <v>0.257932423788016</v>
      </c>
      <c r="I1600" s="19" t="n">
        <f aca="false">IF('Random Draws'!G1600&lt;(Assumptions!$E$10-Assumptions!$D$10)/(Assumptions!$F$10-Assumptions!$D$10),Assumptions!$D$10+SQRT('Random Draws'!G1600*(Assumptions!$F$10-Assumptions!$D$10)*(Assumptions!$E$10-Assumptions!$D$10)),Assumptions!$F$10-SQRT((1-'Random Draws'!G1600)*(Assumptions!$F$10-Assumptions!$D$10)*(Assumptions!$F$10-Assumptions!$E$10)))</f>
        <v>0.0205898710247162</v>
      </c>
      <c r="J1600" s="19" t="n">
        <f aca="false">IF('Random Draws'!H1600&lt;(Assumptions!$E$11-Assumptions!$D$11)/(Assumptions!$F$11-Assumptions!$D$11),Assumptions!$D$11+SQRT('Random Draws'!H1600*(Assumptions!$F$11-Assumptions!$D$11)*(Assumptions!$E$11-Assumptions!$D$11)),Assumptions!$F$11-SQRT((1-'Random Draws'!H1600)*(Assumptions!$F$11-Assumptions!$D$11)*(Assumptions!$F$11-Assumptions!$E$11)))</f>
        <v>0.155049904581382</v>
      </c>
      <c r="K1600" s="19" t="n">
        <f aca="false">MAX(G1600,I1600+Assumptions!$D$21)</f>
        <v>0.08467265156529</v>
      </c>
      <c r="L1600" s="28" t="n">
        <f aca="false">(F1600-Assumptions!$D$15)*(1-H1600)+Assumptions!$D$15-J1600</f>
        <v>0.196684621857419</v>
      </c>
      <c r="M1600" s="21" t="n">
        <f aca="false">Assumptions!$D$14*(1+E1600)^1*L1600-Assumptions!$D$14*(1+E1600)^0*E1600*Assumptions!$D$16</f>
        <v>31.2793165653336</v>
      </c>
      <c r="N1600" s="21" t="n">
        <f aca="false">Assumptions!$D$14*(1+E1600)^2*L1600-Assumptions!$D$14*(1+E1600)^1*E1600*Assumptions!$D$16</f>
        <v>34.8513054731866</v>
      </c>
      <c r="O1600" s="21" t="n">
        <f aca="false">Assumptions!$D$14*(1+E1600)^3*L1600-Assumptions!$D$14*(1+E1600)^2*E1600*Assumptions!$D$16</f>
        <v>38.8312030618823</v>
      </c>
      <c r="P1600" s="21" t="n">
        <f aca="false">Assumptions!$D$14*(1+E1600)^4*L1600-Assumptions!$D$14*(1+E1600)^3*E1600*Assumptions!$D$16</f>
        <v>43.2655910807482</v>
      </c>
      <c r="Q1600" s="21" t="n">
        <f aca="false">Assumptions!$D$14*(1+E1600)^5*L1600-Assumptions!$D$14*(1+E1600)^4*E1600*Assumptions!$D$16</f>
        <v>48.2063707524952</v>
      </c>
      <c r="R1600" s="21" t="n">
        <f aca="false">M1600/(1+K1600)+N1600/(1+K1600)^2+O1600/(1+K1600)^3+P1600/(1+K1600)^4+Q1600/(1+K1600)^5</f>
        <v>152.253732060003</v>
      </c>
      <c r="S1600" s="21" t="n">
        <f aca="false">Q1600*(1+I1600)/(K1600-I1600)</f>
        <v>767.740308610807</v>
      </c>
      <c r="T1600" s="21" t="n">
        <f aca="false">R1600+S1600/(1+K1600)^5</f>
        <v>663.606830677798</v>
      </c>
      <c r="U1600" s="8" t="n">
        <f aca="false">(T1600-Assumptions!$D$17)/Assumptions!$D$18</f>
        <v>19.1442732271119</v>
      </c>
    </row>
    <row r="1601" customFormat="false" ht="15" hidden="false" customHeight="false" outlineLevel="0" collapsed="false">
      <c r="B1601" s="2" t="n">
        <v>1596</v>
      </c>
      <c r="C1601" s="27" t="n">
        <f aca="false">NORMSDIST('Random Draws'!C1601)</f>
        <v>0.368363898798771</v>
      </c>
      <c r="D1601" s="27" t="n">
        <f aca="false">NORMSDIST(Assumptions!$D$22*'Random Draws'!C1601+SQRT(1-Assumptions!$D$22^2)*'Random Draws'!D1601)</f>
        <v>0.72444385362215</v>
      </c>
      <c r="E1601" s="19" t="n">
        <f aca="false">IF(C1601&lt;(Assumptions!$E$6-Assumptions!$D$6)/(Assumptions!$F$6-Assumptions!$D$6),Assumptions!$D$6+SQRT(C1601*(Assumptions!$F$6-Assumptions!$D$6)*(Assumptions!$E$6-Assumptions!$D$6)),Assumptions!$F$6-SQRT((1-C1601)*(Assumptions!$F$6-Assumptions!$D$6)*(Assumptions!$F$6-Assumptions!$E$6)))</f>
        <v>0.0829164245248116</v>
      </c>
      <c r="F1601" s="19" t="n">
        <f aca="false">IF(D1601&lt;(Assumptions!$E$7-Assumptions!$D$7)/(Assumptions!$F$7-Assumptions!$D$7),Assumptions!$D$7+SQRT(D1601*(Assumptions!$F$7-Assumptions!$D$7)*(Assumptions!$E$7-Assumptions!$D$7)),Assumptions!$F$7-SQRT((1-D1601)*(Assumptions!$F$7-Assumptions!$D$7)*(Assumptions!$F$7-Assumptions!$E$7)))</f>
        <v>0.426800232146724</v>
      </c>
      <c r="G1601" s="19" t="n">
        <f aca="false">MIN(Assumptions!$D$24,MAX(Assumptions!$D$23,Assumptions!$D$8+Assumptions!$E$8*'Random Draws'!E1601))</f>
        <v>0.079438504340258</v>
      </c>
      <c r="H1601" s="19" t="n">
        <f aca="false">IF('Random Draws'!F1601&lt;(Assumptions!$E$9-Assumptions!$D$9)/(Assumptions!$F$9-Assumptions!$D$9),Assumptions!$D$9+SQRT('Random Draws'!F1601*(Assumptions!$F$9-Assumptions!$D$9)*(Assumptions!$E$9-Assumptions!$D$9)),Assumptions!$F$9-SQRT((1-'Random Draws'!F1601)*(Assumptions!$F$9-Assumptions!$D$9)*(Assumptions!$F$9-Assumptions!$E$9)))</f>
        <v>0.294296378062776</v>
      </c>
      <c r="I1601" s="19" t="n">
        <f aca="false">IF('Random Draws'!G1601&lt;(Assumptions!$E$10-Assumptions!$D$10)/(Assumptions!$F$10-Assumptions!$D$10),Assumptions!$D$10+SQRT('Random Draws'!G1601*(Assumptions!$F$10-Assumptions!$D$10)*(Assumptions!$E$10-Assumptions!$D$10)),Assumptions!$F$10-SQRT((1-'Random Draws'!G1601)*(Assumptions!$F$10-Assumptions!$D$10)*(Assumptions!$F$10-Assumptions!$E$10)))</f>
        <v>0.0206437937956034</v>
      </c>
      <c r="J1601" s="19" t="n">
        <f aca="false">IF('Random Draws'!H1601&lt;(Assumptions!$E$11-Assumptions!$D$11)/(Assumptions!$F$11-Assumptions!$D$11),Assumptions!$D$11+SQRT('Random Draws'!H1601*(Assumptions!$F$11-Assumptions!$D$11)*(Assumptions!$E$11-Assumptions!$D$11)),Assumptions!$F$11-SQRT((1-'Random Draws'!H1601)*(Assumptions!$F$11-Assumptions!$D$11)*(Assumptions!$F$11-Assumptions!$E$11)))</f>
        <v>0.179326857186345</v>
      </c>
      <c r="K1601" s="19" t="n">
        <f aca="false">MAX(G1601,I1601+Assumptions!$D$21)</f>
        <v>0.079438504340258</v>
      </c>
      <c r="L1601" s="28" t="n">
        <f aca="false">(F1601-Assumptions!$D$15)*(1-H1601)+Assumptions!$D$15-J1601</f>
        <v>0.160126141631408</v>
      </c>
      <c r="M1601" s="21" t="n">
        <f aca="false">Assumptions!$D$14*(1+E1601)^1*L1601-Assumptions!$D$14*(1+E1601)^0*E1601*Assumptions!$D$16</f>
        <v>24.7827817247405</v>
      </c>
      <c r="N1601" s="21" t="n">
        <f aca="false">Assumptions!$D$14*(1+E1601)^2*L1601-Assumptions!$D$14*(1+E1601)^1*E1601*Assumptions!$D$16</f>
        <v>26.8376813751348</v>
      </c>
      <c r="O1601" s="21" t="n">
        <f aca="false">Assumptions!$D$14*(1+E1601)^3*L1601-Assumptions!$D$14*(1+E1601)^2*E1601*Assumptions!$D$16</f>
        <v>29.0629659572971</v>
      </c>
      <c r="P1601" s="21" t="n">
        <f aca="false">Assumptions!$D$14*(1+E1601)^4*L1601-Assumptions!$D$14*(1+E1601)^3*E1601*Assumptions!$D$16</f>
        <v>31.4727631805626</v>
      </c>
      <c r="Q1601" s="21" t="n">
        <f aca="false">Assumptions!$D$14*(1+E1601)^5*L1601-Assumptions!$D$14*(1+E1601)^4*E1601*Assumptions!$D$16</f>
        <v>34.0823721734109</v>
      </c>
      <c r="R1601" s="21" t="n">
        <f aca="false">M1601/(1+K1601)+N1601/(1+K1601)^2+O1601/(1+K1601)^3+P1601/(1+K1601)^4+Q1601/(1+K1601)^5</f>
        <v>115.536901064108</v>
      </c>
      <c r="S1601" s="21" t="n">
        <f aca="false">Q1601*(1+I1601)/(K1601-I1601)</f>
        <v>591.651210021757</v>
      </c>
      <c r="T1601" s="21" t="n">
        <f aca="false">R1601+S1601/(1+K1601)^5</f>
        <v>519.253149662157</v>
      </c>
      <c r="U1601" s="8" t="n">
        <f aca="false">(T1601-Assumptions!$D$17)/Assumptions!$D$18</f>
        <v>13.3701259864863</v>
      </c>
    </row>
    <row r="1602" customFormat="false" ht="15" hidden="false" customHeight="false" outlineLevel="0" collapsed="false">
      <c r="B1602" s="2" t="n">
        <v>1597</v>
      </c>
      <c r="C1602" s="27" t="n">
        <f aca="false">NORMSDIST('Random Draws'!C1602)</f>
        <v>0.736397806228934</v>
      </c>
      <c r="D1602" s="27" t="n">
        <f aca="false">NORMSDIST(Assumptions!$D$22*'Random Draws'!C1602+SQRT(1-Assumptions!$D$22^2)*'Random Draws'!D1602)</f>
        <v>0.818205277830404</v>
      </c>
      <c r="E1602" s="19" t="n">
        <f aca="false">IF(C1602&lt;(Assumptions!$E$6-Assumptions!$D$6)/(Assumptions!$F$6-Assumptions!$D$6),Assumptions!$D$6+SQRT(C1602*(Assumptions!$F$6-Assumptions!$D$6)*(Assumptions!$E$6-Assumptions!$D$6)),Assumptions!$F$6-SQRT((1-C1602)*(Assumptions!$F$6-Assumptions!$D$6)*(Assumptions!$F$6-Assumptions!$E$6)))</f>
        <v>0.103695579210579</v>
      </c>
      <c r="F1602" s="19" t="n">
        <f aca="false">IF(D1602&lt;(Assumptions!$E$7-Assumptions!$D$7)/(Assumptions!$F$7-Assumptions!$D$7),Assumptions!$D$7+SQRT(D1602*(Assumptions!$F$7-Assumptions!$D$7)*(Assumptions!$E$7-Assumptions!$D$7)),Assumptions!$F$7-SQRT((1-D1602)*(Assumptions!$F$7-Assumptions!$D$7)*(Assumptions!$F$7-Assumptions!$E$7)))</f>
        <v>0.433033745371699</v>
      </c>
      <c r="G1602" s="19" t="n">
        <f aca="false">MIN(Assumptions!$D$24,MAX(Assumptions!$D$23,Assumptions!$D$8+Assumptions!$E$8*'Random Draws'!E1602))</f>
        <v>0.086646813600729</v>
      </c>
      <c r="H1602" s="19" t="n">
        <f aca="false">IF('Random Draws'!F1602&lt;(Assumptions!$E$9-Assumptions!$D$9)/(Assumptions!$F$9-Assumptions!$D$9),Assumptions!$D$9+SQRT('Random Draws'!F1602*(Assumptions!$F$9-Assumptions!$D$9)*(Assumptions!$E$9-Assumptions!$D$9)),Assumptions!$F$9-SQRT((1-'Random Draws'!F1602)*(Assumptions!$F$9-Assumptions!$D$9)*(Assumptions!$F$9-Assumptions!$E$9)))</f>
        <v>0.300897705330318</v>
      </c>
      <c r="I1602" s="19" t="n">
        <f aca="false">IF('Random Draws'!G1602&lt;(Assumptions!$E$10-Assumptions!$D$10)/(Assumptions!$F$10-Assumptions!$D$10),Assumptions!$D$10+SQRT('Random Draws'!G1602*(Assumptions!$F$10-Assumptions!$D$10)*(Assumptions!$E$10-Assumptions!$D$10)),Assumptions!$F$10-SQRT((1-'Random Draws'!G1602)*(Assumptions!$F$10-Assumptions!$D$10)*(Assumptions!$F$10-Assumptions!$E$10)))</f>
        <v>0.0193705410542575</v>
      </c>
      <c r="J1602" s="19" t="n">
        <f aca="false">IF('Random Draws'!H1602&lt;(Assumptions!$E$11-Assumptions!$D$11)/(Assumptions!$F$11-Assumptions!$D$11),Assumptions!$D$11+SQRT('Random Draws'!H1602*(Assumptions!$F$11-Assumptions!$D$11)*(Assumptions!$E$11-Assumptions!$D$11)),Assumptions!$F$11-SQRT((1-'Random Draws'!H1602)*(Assumptions!$F$11-Assumptions!$D$11)*(Assumptions!$F$11-Assumptions!$E$11)))</f>
        <v>0.173465243173967</v>
      </c>
      <c r="K1602" s="19" t="n">
        <f aca="false">MAX(G1602,I1602+Assumptions!$D$21)</f>
        <v>0.086646813600729</v>
      </c>
      <c r="L1602" s="28" t="n">
        <f aca="false">(F1602-Assumptions!$D$15)*(1-H1602)+Assumptions!$D$15-J1602</f>
        <v>0.168386343577735</v>
      </c>
      <c r="M1602" s="21" t="n">
        <f aca="false">Assumptions!$D$14*(1+E1602)^1*L1602-Assumptions!$D$14*(1+E1602)^0*E1602*Assumptions!$D$16</f>
        <v>26.4967773663301</v>
      </c>
      <c r="N1602" s="21" t="n">
        <f aca="false">Assumptions!$D$14*(1+E1602)^2*L1602-Assumptions!$D$14*(1+E1602)^1*E1602*Assumptions!$D$16</f>
        <v>29.2443760425455</v>
      </c>
      <c r="O1602" s="21" t="n">
        <f aca="false">Assumptions!$D$14*(1+E1602)^3*L1602-Assumptions!$D$14*(1+E1602)^2*E1602*Assumptions!$D$16</f>
        <v>32.2768885549292</v>
      </c>
      <c r="P1602" s="21" t="n">
        <f aca="false">Assumptions!$D$14*(1+E1602)^4*L1602-Assumptions!$D$14*(1+E1602)^3*E1602*Assumptions!$D$16</f>
        <v>35.6238592087479</v>
      </c>
      <c r="Q1602" s="21" t="n">
        <f aca="false">Assumptions!$D$14*(1+E1602)^5*L1602-Assumptions!$D$14*(1+E1602)^4*E1602*Assumptions!$D$16</f>
        <v>39.3178959231152</v>
      </c>
      <c r="R1602" s="21" t="n">
        <f aca="false">M1602/(1+K1602)+N1602/(1+K1602)^2+O1602/(1+K1602)^3+P1602/(1+K1602)^4+Q1602/(1+K1602)^5</f>
        <v>125.806094197638</v>
      </c>
      <c r="S1602" s="21" t="n">
        <f aca="false">Q1602*(1+I1602)/(K1602-I1602)</f>
        <v>595.745027529219</v>
      </c>
      <c r="T1602" s="21" t="n">
        <f aca="false">R1602+S1602/(1+K1602)^5</f>
        <v>519.010496820946</v>
      </c>
      <c r="U1602" s="8" t="n">
        <f aca="false">(T1602-Assumptions!$D$17)/Assumptions!$D$18</f>
        <v>13.3604198728378</v>
      </c>
    </row>
    <row r="1603" customFormat="false" ht="15" hidden="false" customHeight="false" outlineLevel="0" collapsed="false">
      <c r="B1603" s="2" t="n">
        <v>1598</v>
      </c>
      <c r="C1603" s="27" t="n">
        <f aca="false">NORMSDIST('Random Draws'!C1603)</f>
        <v>0.933145693212027</v>
      </c>
      <c r="D1603" s="27" t="n">
        <f aca="false">NORMSDIST(Assumptions!$D$22*'Random Draws'!C1603+SQRT(1-Assumptions!$D$22^2)*'Random Draws'!D1603)</f>
        <v>0.148932835406556</v>
      </c>
      <c r="E1603" s="19" t="n">
        <f aca="false">IF(C1603&lt;(Assumptions!$E$6-Assumptions!$D$6)/(Assumptions!$F$6-Assumptions!$D$6),Assumptions!$D$6+SQRT(C1603*(Assumptions!$F$6-Assumptions!$D$6)*(Assumptions!$E$6-Assumptions!$D$6)),Assumptions!$F$6-SQRT((1-C1603)*(Assumptions!$F$6-Assumptions!$D$6)*(Assumptions!$F$6-Assumptions!$E$6)))</f>
        <v>0.121716905788684</v>
      </c>
      <c r="F1603" s="19" t="n">
        <f aca="false">IF(D1603&lt;(Assumptions!$E$7-Assumptions!$D$7)/(Assumptions!$F$7-Assumptions!$D$7),Assumptions!$D$7+SQRT(D1603*(Assumptions!$F$7-Assumptions!$D$7)*(Assumptions!$E$7-Assumptions!$D$7)),Assumptions!$F$7-SQRT((1-D1603)*(Assumptions!$F$7-Assumptions!$D$7)*(Assumptions!$F$7-Assumptions!$E$7)))</f>
        <v>0.389893093055743</v>
      </c>
      <c r="G1603" s="19" t="n">
        <f aca="false">MIN(Assumptions!$D$24,MAX(Assumptions!$D$23,Assumptions!$D$8+Assumptions!$E$8*'Random Draws'!E1603))</f>
        <v>0.067974548572818</v>
      </c>
      <c r="H1603" s="19" t="n">
        <f aca="false">IF('Random Draws'!F1603&lt;(Assumptions!$E$9-Assumptions!$D$9)/(Assumptions!$F$9-Assumptions!$D$9),Assumptions!$D$9+SQRT('Random Draws'!F1603*(Assumptions!$F$9-Assumptions!$D$9)*(Assumptions!$E$9-Assumptions!$D$9)),Assumptions!$F$9-SQRT((1-'Random Draws'!F1603)*(Assumptions!$F$9-Assumptions!$D$9)*(Assumptions!$F$9-Assumptions!$E$9)))</f>
        <v>0.322970902908649</v>
      </c>
      <c r="I1603" s="19" t="n">
        <f aca="false">IF('Random Draws'!G1603&lt;(Assumptions!$E$10-Assumptions!$D$10)/(Assumptions!$F$10-Assumptions!$D$10),Assumptions!$D$10+SQRT('Random Draws'!G1603*(Assumptions!$F$10-Assumptions!$D$10)*(Assumptions!$E$10-Assumptions!$D$10)),Assumptions!$F$10-SQRT((1-'Random Draws'!G1603)*(Assumptions!$F$10-Assumptions!$D$10)*(Assumptions!$F$10-Assumptions!$E$10)))</f>
        <v>0.0182485735799819</v>
      </c>
      <c r="J1603" s="19" t="n">
        <f aca="false">IF('Random Draws'!H1603&lt;(Assumptions!$E$11-Assumptions!$D$11)/(Assumptions!$F$11-Assumptions!$D$11),Assumptions!$D$11+SQRT('Random Draws'!H1603*(Assumptions!$F$11-Assumptions!$D$11)*(Assumptions!$E$11-Assumptions!$D$11)),Assumptions!$F$11-SQRT((1-'Random Draws'!H1603)*(Assumptions!$F$11-Assumptions!$D$11)*(Assumptions!$F$11-Assumptions!$E$11)))</f>
        <v>0.126299087934932</v>
      </c>
      <c r="K1603" s="19" t="n">
        <f aca="false">MAX(G1603,I1603+Assumptions!$D$21)</f>
        <v>0.067974548572818</v>
      </c>
      <c r="L1603" s="28" t="n">
        <f aca="false">(F1603-Assumptions!$D$15)*(1-H1603)+Assumptions!$D$15-J1603</f>
        <v>0.179656098196877</v>
      </c>
      <c r="M1603" s="21" t="n">
        <f aca="false">Assumptions!$D$14*(1+E1603)^1*L1603-Assumptions!$D$14*(1+E1603)^0*E1603*Assumptions!$D$16</f>
        <v>28.6914074332622</v>
      </c>
      <c r="N1603" s="21" t="n">
        <f aca="false">Assumptions!$D$14*(1+E1603)^2*L1603-Assumptions!$D$14*(1+E1603)^1*E1603*Assumptions!$D$16</f>
        <v>32.1836367687613</v>
      </c>
      <c r="O1603" s="21" t="n">
        <f aca="false">Assumptions!$D$14*(1+E1603)^3*L1603-Assumptions!$D$14*(1+E1603)^2*E1603*Assumptions!$D$16</f>
        <v>36.1009294532819</v>
      </c>
      <c r="P1603" s="21" t="n">
        <f aca="false">Assumptions!$D$14*(1+E1603)^4*L1603-Assumptions!$D$14*(1+E1603)^3*E1603*Assumptions!$D$16</f>
        <v>40.4950228824309</v>
      </c>
      <c r="Q1603" s="21" t="n">
        <f aca="false">Assumptions!$D$14*(1+E1603)^5*L1603-Assumptions!$D$14*(1+E1603)^4*E1603*Assumptions!$D$16</f>
        <v>45.4239517675223</v>
      </c>
      <c r="R1603" s="21" t="n">
        <f aca="false">M1603/(1+K1603)+N1603/(1+K1603)^2+O1603/(1+K1603)^3+P1603/(1+K1603)^4+Q1603/(1+K1603)^5</f>
        <v>148.542930385229</v>
      </c>
      <c r="S1603" s="21" t="n">
        <f aca="false">Q1603*(1+I1603)/(K1603-I1603)</f>
        <v>930.155197566443</v>
      </c>
      <c r="T1603" s="21" t="n">
        <f aca="false">R1603+S1603/(1+K1603)^5</f>
        <v>818.04342551309</v>
      </c>
      <c r="U1603" s="8" t="n">
        <f aca="false">(T1603-Assumptions!$D$17)/Assumptions!$D$18</f>
        <v>25.3217370205236</v>
      </c>
    </row>
    <row r="1604" customFormat="false" ht="15" hidden="false" customHeight="false" outlineLevel="0" collapsed="false">
      <c r="B1604" s="2" t="n">
        <v>1599</v>
      </c>
      <c r="C1604" s="27" t="n">
        <f aca="false">NORMSDIST('Random Draws'!C1604)</f>
        <v>0.578355080520881</v>
      </c>
      <c r="D1604" s="27" t="n">
        <f aca="false">NORMSDIST(Assumptions!$D$22*'Random Draws'!C1604+SQRT(1-Assumptions!$D$22^2)*'Random Draws'!D1604)</f>
        <v>0.749944119390521</v>
      </c>
      <c r="E1604" s="19" t="n">
        <f aca="false">IF(C1604&lt;(Assumptions!$E$6-Assumptions!$D$6)/(Assumptions!$F$6-Assumptions!$D$6),Assumptions!$D$6+SQRT(C1604*(Assumptions!$F$6-Assumptions!$D$6)*(Assumptions!$E$6-Assumptions!$D$6)),Assumptions!$F$6-SQRT((1-C1604)*(Assumptions!$F$6-Assumptions!$D$6)*(Assumptions!$F$6-Assumptions!$E$6)))</f>
        <v>0.0940845930280957</v>
      </c>
      <c r="F1604" s="19" t="n">
        <f aca="false">IF(D1604&lt;(Assumptions!$E$7-Assumptions!$D$7)/(Assumptions!$F$7-Assumptions!$D$7),Assumptions!$D$7+SQRT(D1604*(Assumptions!$F$7-Assumptions!$D$7)*(Assumptions!$E$7-Assumptions!$D$7)),Assumptions!$F$7-SQRT((1-D1604)*(Assumptions!$F$7-Assumptions!$D$7)*(Assumptions!$F$7-Assumptions!$E$7)))</f>
        <v>0.428373689395728</v>
      </c>
      <c r="G1604" s="19" t="n">
        <f aca="false">MIN(Assumptions!$D$24,MAX(Assumptions!$D$23,Assumptions!$D$8+Assumptions!$E$8*'Random Draws'!E1604))</f>
        <v>0.079473982883589</v>
      </c>
      <c r="H1604" s="19" t="n">
        <f aca="false">IF('Random Draws'!F1604&lt;(Assumptions!$E$9-Assumptions!$D$9)/(Assumptions!$F$9-Assumptions!$D$9),Assumptions!$D$9+SQRT('Random Draws'!F1604*(Assumptions!$F$9-Assumptions!$D$9)*(Assumptions!$E$9-Assumptions!$D$9)),Assumptions!$F$9-SQRT((1-'Random Draws'!F1604)*(Assumptions!$F$9-Assumptions!$D$9)*(Assumptions!$F$9-Assumptions!$E$9)))</f>
        <v>0.282087849633278</v>
      </c>
      <c r="I1604" s="19" t="n">
        <f aca="false">IF('Random Draws'!G1604&lt;(Assumptions!$E$10-Assumptions!$D$10)/(Assumptions!$F$10-Assumptions!$D$10),Assumptions!$D$10+SQRT('Random Draws'!G1604*(Assumptions!$F$10-Assumptions!$D$10)*(Assumptions!$E$10-Assumptions!$D$10)),Assumptions!$F$10-SQRT((1-'Random Draws'!G1604)*(Assumptions!$F$10-Assumptions!$D$10)*(Assumptions!$F$10-Assumptions!$E$10)))</f>
        <v>0.0142681535072939</v>
      </c>
      <c r="J1604" s="19" t="n">
        <f aca="false">IF('Random Draws'!H1604&lt;(Assumptions!$E$11-Assumptions!$D$11)/(Assumptions!$F$11-Assumptions!$D$11),Assumptions!$D$11+SQRT('Random Draws'!H1604*(Assumptions!$F$11-Assumptions!$D$11)*(Assumptions!$E$11-Assumptions!$D$11)),Assumptions!$F$11-SQRT((1-'Random Draws'!H1604)*(Assumptions!$F$11-Assumptions!$D$11)*(Assumptions!$F$11-Assumptions!$E$11)))</f>
        <v>0.190053598243729</v>
      </c>
      <c r="K1604" s="19" t="n">
        <f aca="false">MAX(G1604,I1604+Assumptions!$D$21)</f>
        <v>0.079473982883589</v>
      </c>
      <c r="L1604" s="28" t="n">
        <f aca="false">(F1604-Assumptions!$D$15)*(1-H1604)+Assumptions!$D$15-J1604</f>
        <v>0.15415249872321</v>
      </c>
      <c r="M1604" s="21" t="n">
        <f aca="false">Assumptions!$D$14*(1+E1604)^1*L1604-Assumptions!$D$14*(1+E1604)^0*E1604*Assumptions!$D$16</f>
        <v>24.0458337256557</v>
      </c>
      <c r="N1604" s="21" t="n">
        <f aca="false">Assumptions!$D$14*(1+E1604)^2*L1604-Assumptions!$D$14*(1+E1604)^1*E1604*Assumptions!$D$16</f>
        <v>26.3081762057553</v>
      </c>
      <c r="O1604" s="21" t="n">
        <f aca="false">Assumptions!$D$14*(1+E1604)^3*L1604-Assumptions!$D$14*(1+E1604)^2*E1604*Assumptions!$D$16</f>
        <v>28.7833702573852</v>
      </c>
      <c r="P1604" s="21" t="n">
        <f aca="false">Assumptions!$D$14*(1+E1604)^4*L1604-Assumptions!$D$14*(1+E1604)^3*E1604*Assumptions!$D$16</f>
        <v>31.4914419340283</v>
      </c>
      <c r="Q1604" s="21" t="n">
        <f aca="false">Assumptions!$D$14*(1+E1604)^5*L1604-Assumptions!$D$14*(1+E1604)^4*E1604*Assumptions!$D$16</f>
        <v>34.4543014322592</v>
      </c>
      <c r="R1604" s="21" t="n">
        <f aca="false">M1604/(1+K1604)+N1604/(1+K1604)^2+O1604/(1+K1604)^3+P1604/(1+K1604)^4+Q1604/(1+K1604)^5</f>
        <v>114.433611273408</v>
      </c>
      <c r="S1604" s="21" t="n">
        <f aca="false">Q1604*(1+I1604)/(K1604-I1604)</f>
        <v>535.932155580947</v>
      </c>
      <c r="T1604" s="21" t="n">
        <f aca="false">R1604+S1604/(1+K1604)^5</f>
        <v>480.069584449707</v>
      </c>
      <c r="U1604" s="8" t="n">
        <f aca="false">(T1604-Assumptions!$D$17)/Assumptions!$D$18</f>
        <v>11.8027833779883</v>
      </c>
    </row>
    <row r="1605" customFormat="false" ht="15" hidden="false" customHeight="false" outlineLevel="0" collapsed="false">
      <c r="B1605" s="2" t="n">
        <v>1600</v>
      </c>
      <c r="C1605" s="27" t="n">
        <f aca="false">NORMSDIST('Random Draws'!C1605)</f>
        <v>0.763375279157213</v>
      </c>
      <c r="D1605" s="27" t="n">
        <f aca="false">NORMSDIST(Assumptions!$D$22*'Random Draws'!C1605+SQRT(1-Assumptions!$D$22^2)*'Random Draws'!D1605)</f>
        <v>0.439702974190608</v>
      </c>
      <c r="E1605" s="19" t="n">
        <f aca="false">IF(C1605&lt;(Assumptions!$E$6-Assumptions!$D$6)/(Assumptions!$F$6-Assumptions!$D$6),Assumptions!$D$6+SQRT(C1605*(Assumptions!$F$6-Assumptions!$D$6)*(Assumptions!$E$6-Assumptions!$D$6)),Assumptions!$F$6-SQRT((1-C1605)*(Assumptions!$F$6-Assumptions!$D$6)*(Assumptions!$F$6-Assumptions!$E$6)))</f>
        <v>0.105603436156878</v>
      </c>
      <c r="F1605" s="19" t="n">
        <f aca="false">IF(D1605&lt;(Assumptions!$E$7-Assumptions!$D$7)/(Assumptions!$F$7-Assumptions!$D$7),Assumptions!$D$7+SQRT(D1605*(Assumptions!$F$7-Assumptions!$D$7)*(Assumptions!$E$7-Assumptions!$D$7)),Assumptions!$F$7-SQRT((1-D1605)*(Assumptions!$F$7-Assumptions!$D$7)*(Assumptions!$F$7-Assumptions!$E$7)))</f>
        <v>0.411363584815934</v>
      </c>
      <c r="G1605" s="19" t="n">
        <f aca="false">MIN(Assumptions!$D$24,MAX(Assumptions!$D$23,Assumptions!$D$8+Assumptions!$E$8*'Random Draws'!E1605))</f>
        <v>0.096135095228829</v>
      </c>
      <c r="H1605" s="19" t="n">
        <f aca="false">IF('Random Draws'!F1605&lt;(Assumptions!$E$9-Assumptions!$D$9)/(Assumptions!$F$9-Assumptions!$D$9),Assumptions!$D$9+SQRT('Random Draws'!F1605*(Assumptions!$F$9-Assumptions!$D$9)*(Assumptions!$E$9-Assumptions!$D$9)),Assumptions!$F$9-SQRT((1-'Random Draws'!F1605)*(Assumptions!$F$9-Assumptions!$D$9)*(Assumptions!$F$9-Assumptions!$E$9)))</f>
        <v>0.291097979940754</v>
      </c>
      <c r="I1605" s="19" t="n">
        <f aca="false">IF('Random Draws'!G1605&lt;(Assumptions!$E$10-Assumptions!$D$10)/(Assumptions!$F$10-Assumptions!$D$10),Assumptions!$D$10+SQRT('Random Draws'!G1605*(Assumptions!$F$10-Assumptions!$D$10)*(Assumptions!$E$10-Assumptions!$D$10)),Assumptions!$F$10-SQRT((1-'Random Draws'!G1605)*(Assumptions!$F$10-Assumptions!$D$10)*(Assumptions!$F$10-Assumptions!$E$10)))</f>
        <v>0.0150349228910357</v>
      </c>
      <c r="J1605" s="19" t="n">
        <f aca="false">IF('Random Draws'!H1605&lt;(Assumptions!$E$11-Assumptions!$D$11)/(Assumptions!$F$11-Assumptions!$D$11),Assumptions!$D$11+SQRT('Random Draws'!H1605*(Assumptions!$F$11-Assumptions!$D$11)*(Assumptions!$E$11-Assumptions!$D$11)),Assumptions!$F$11-SQRT((1-'Random Draws'!H1605)*(Assumptions!$F$11-Assumptions!$D$11)*(Assumptions!$F$11-Assumptions!$E$11)))</f>
        <v>0.152713193467468</v>
      </c>
      <c r="K1605" s="19" t="n">
        <f aca="false">MAX(G1605,I1605+Assumptions!$D$21)</f>
        <v>0.096135095228829</v>
      </c>
      <c r="L1605" s="28" t="n">
        <f aca="false">(F1605-Assumptions!$D$15)*(1-H1605)+Assumptions!$D$15-J1605</f>
        <v>0.176746020179658</v>
      </c>
      <c r="M1605" s="21" t="n">
        <f aca="false">Assumptions!$D$14*(1+E1605)^1*L1605-Assumptions!$D$14*(1+E1605)^0*E1605*Assumptions!$D$16</f>
        <v>27.8752211021817</v>
      </c>
      <c r="N1605" s="21" t="n">
        <f aca="false">Assumptions!$D$14*(1+E1605)^2*L1605-Assumptions!$D$14*(1+E1605)^1*E1605*Assumptions!$D$16</f>
        <v>30.8189402342048</v>
      </c>
      <c r="O1605" s="21" t="n">
        <f aca="false">Assumptions!$D$14*(1+E1605)^3*L1605-Assumptions!$D$14*(1+E1605)^2*E1605*Assumptions!$D$16</f>
        <v>34.0735262216503</v>
      </c>
      <c r="P1605" s="21" t="n">
        <f aca="false">Assumptions!$D$14*(1+E1605)^4*L1605-Assumptions!$D$14*(1+E1605)^3*E1605*Assumptions!$D$16</f>
        <v>37.6718076726381</v>
      </c>
      <c r="Q1605" s="21" t="n">
        <f aca="false">Assumptions!$D$14*(1+E1605)^5*L1605-Assumptions!$D$14*(1+E1605)^4*E1605*Assumptions!$D$16</f>
        <v>41.6500800091097</v>
      </c>
      <c r="R1605" s="21" t="n">
        <f aca="false">M1605/(1+K1605)+N1605/(1+K1605)^2+O1605/(1+K1605)^3+P1605/(1+K1605)^4+Q1605/(1+K1605)^5</f>
        <v>129.368029241903</v>
      </c>
      <c r="S1605" s="21" t="n">
        <f aca="false">Q1605*(1+I1605)/(K1605-I1605)</f>
        <v>521.284783148988</v>
      </c>
      <c r="T1605" s="21" t="n">
        <f aca="false">R1605+S1605/(1+K1605)^5</f>
        <v>458.791571776123</v>
      </c>
      <c r="U1605" s="8" t="n">
        <f aca="false">(T1605-Assumptions!$D$17)/Assumptions!$D$18</f>
        <v>10.9516628710449</v>
      </c>
    </row>
    <row r="1606" customFormat="false" ht="15" hidden="false" customHeight="false" outlineLevel="0" collapsed="false">
      <c r="B1606" s="2" t="n">
        <v>1601</v>
      </c>
      <c r="C1606" s="27" t="n">
        <f aca="false">NORMSDIST('Random Draws'!C1606)</f>
        <v>0.454459542020442</v>
      </c>
      <c r="D1606" s="27" t="n">
        <f aca="false">NORMSDIST(Assumptions!$D$22*'Random Draws'!C1606+SQRT(1-Assumptions!$D$22^2)*'Random Draws'!D1606)</f>
        <v>0.74917351858894</v>
      </c>
      <c r="E1606" s="19" t="n">
        <f aca="false">IF(C1606&lt;(Assumptions!$E$6-Assumptions!$D$6)/(Assumptions!$F$6-Assumptions!$D$6),Assumptions!$D$6+SQRT(C1606*(Assumptions!$F$6-Assumptions!$D$6)*(Assumptions!$E$6-Assumptions!$D$6)),Assumptions!$F$6-SQRT((1-C1606)*(Assumptions!$F$6-Assumptions!$D$6)*(Assumptions!$F$6-Assumptions!$E$6)))</f>
        <v>0.0876686239585559</v>
      </c>
      <c r="F1606" s="19" t="n">
        <f aca="false">IF(D1606&lt;(Assumptions!$E$7-Assumptions!$D$7)/(Assumptions!$F$7-Assumptions!$D$7),Assumptions!$D$7+SQRT(D1606*(Assumptions!$F$7-Assumptions!$D$7)*(Assumptions!$E$7-Assumptions!$D$7)),Assumptions!$F$7-SQRT((1-D1606)*(Assumptions!$F$7-Assumptions!$D$7)*(Assumptions!$F$7-Assumptions!$E$7)))</f>
        <v>0.428324995254235</v>
      </c>
      <c r="G1606" s="19" t="n">
        <f aca="false">MIN(Assumptions!$D$24,MAX(Assumptions!$D$23,Assumptions!$D$8+Assumptions!$E$8*'Random Draws'!E1606))</f>
        <v>0.085718852220625</v>
      </c>
      <c r="H1606" s="19" t="n">
        <f aca="false">IF('Random Draws'!F1606&lt;(Assumptions!$E$9-Assumptions!$D$9)/(Assumptions!$F$9-Assumptions!$D$9),Assumptions!$D$9+SQRT('Random Draws'!F1606*(Assumptions!$F$9-Assumptions!$D$9)*(Assumptions!$E$9-Assumptions!$D$9)),Assumptions!$F$9-SQRT((1-'Random Draws'!F1606)*(Assumptions!$F$9-Assumptions!$D$9)*(Assumptions!$F$9-Assumptions!$E$9)))</f>
        <v>0.344688933899479</v>
      </c>
      <c r="I1606" s="19" t="n">
        <f aca="false">IF('Random Draws'!G1606&lt;(Assumptions!$E$10-Assumptions!$D$10)/(Assumptions!$F$10-Assumptions!$D$10),Assumptions!$D$10+SQRT('Random Draws'!G1606*(Assumptions!$F$10-Assumptions!$D$10)*(Assumptions!$E$10-Assumptions!$D$10)),Assumptions!$F$10-SQRT((1-'Random Draws'!G1606)*(Assumptions!$F$10-Assumptions!$D$10)*(Assumptions!$F$10-Assumptions!$E$10)))</f>
        <v>0.019765944592638</v>
      </c>
      <c r="J1606" s="19" t="n">
        <f aca="false">IF('Random Draws'!H1606&lt;(Assumptions!$E$11-Assumptions!$D$11)/(Assumptions!$F$11-Assumptions!$D$11),Assumptions!$D$11+SQRT('Random Draws'!H1606*(Assumptions!$F$11-Assumptions!$D$11)*(Assumptions!$E$11-Assumptions!$D$11)),Assumptions!$F$11-SQRT((1-'Random Draws'!H1606)*(Assumptions!$F$11-Assumptions!$D$11)*(Assumptions!$F$11-Assumptions!$E$11)))</f>
        <v>0.154010873368145</v>
      </c>
      <c r="K1606" s="19" t="n">
        <f aca="false">MAX(G1606,I1606+Assumptions!$D$21)</f>
        <v>0.085718852220625</v>
      </c>
      <c r="L1606" s="28" t="n">
        <f aca="false">(F1606-Assumptions!$D$15)*(1-H1606)+Assumptions!$D$15-J1606</f>
        <v>0.17148479731634</v>
      </c>
      <c r="M1606" s="21" t="n">
        <f aca="false">Assumptions!$D$14*(1+E1606)^1*L1606-Assumptions!$D$14*(1+E1606)^0*E1606*Assumptions!$D$16</f>
        <v>26.6638433471773</v>
      </c>
      <c r="N1606" s="21" t="n">
        <f aca="false">Assumptions!$D$14*(1+E1606)^2*L1606-Assumptions!$D$14*(1+E1606)^1*E1606*Assumptions!$D$16</f>
        <v>29.0014258028708</v>
      </c>
      <c r="O1606" s="21" t="n">
        <f aca="false">Assumptions!$D$14*(1+E1606)^3*L1606-Assumptions!$D$14*(1+E1606)^2*E1606*Assumptions!$D$16</f>
        <v>31.5439408958446</v>
      </c>
      <c r="P1606" s="21" t="n">
        <f aca="false">Assumptions!$D$14*(1+E1606)^4*L1606-Assumptions!$D$14*(1+E1606)^3*E1606*Assumptions!$D$16</f>
        <v>34.3093547884134</v>
      </c>
      <c r="Q1606" s="21" t="n">
        <f aca="false">Assumptions!$D$14*(1+E1606)^5*L1606-Assumptions!$D$14*(1+E1606)^4*E1606*Assumptions!$D$16</f>
        <v>37.3172087116194</v>
      </c>
      <c r="R1606" s="21" t="n">
        <f aca="false">M1606/(1+K1606)+N1606/(1+K1606)^2+O1606/(1+K1606)^3+P1606/(1+K1606)^4+Q1606/(1+K1606)^5</f>
        <v>123.235325367472</v>
      </c>
      <c r="S1606" s="21" t="n">
        <f aca="false">Q1606*(1+I1606)/(K1606-I1606)</f>
        <v>576.999861871392</v>
      </c>
      <c r="T1606" s="21" t="n">
        <f aca="false">R1606+S1606/(1+K1606)^5</f>
        <v>505.697785885214</v>
      </c>
      <c r="U1606" s="8" t="n">
        <f aca="false">(T1606-Assumptions!$D$17)/Assumptions!$D$18</f>
        <v>12.8279114354086</v>
      </c>
    </row>
    <row r="1607" customFormat="false" ht="15" hidden="false" customHeight="false" outlineLevel="0" collapsed="false">
      <c r="B1607" s="2" t="n">
        <v>1602</v>
      </c>
      <c r="C1607" s="27" t="n">
        <f aca="false">NORMSDIST('Random Draws'!C1607)</f>
        <v>0.361788355726542</v>
      </c>
      <c r="D1607" s="27" t="n">
        <f aca="false">NORMSDIST(Assumptions!$D$22*'Random Draws'!C1607+SQRT(1-Assumptions!$D$22^2)*'Random Draws'!D1607)</f>
        <v>0.621472949629259</v>
      </c>
      <c r="E1607" s="19" t="n">
        <f aca="false">IF(C1607&lt;(Assumptions!$E$6-Assumptions!$D$6)/(Assumptions!$F$6-Assumptions!$D$6),Assumptions!$D$6+SQRT(C1607*(Assumptions!$F$6-Assumptions!$D$6)*(Assumptions!$E$6-Assumptions!$D$6)),Assumptions!$F$6-SQRT((1-C1607)*(Assumptions!$F$6-Assumptions!$D$6)*(Assumptions!$F$6-Assumptions!$E$6)))</f>
        <v>0.0825316561943303</v>
      </c>
      <c r="F1607" s="19" t="n">
        <f aca="false">IF(D1607&lt;(Assumptions!$E$7-Assumptions!$D$7)/(Assumptions!$F$7-Assumptions!$D$7),Assumptions!$D$7+SQRT(D1607*(Assumptions!$F$7-Assumptions!$D$7)*(Assumptions!$E$7-Assumptions!$D$7)),Assumptions!$F$7-SQRT((1-D1607)*(Assumptions!$F$7-Assumptions!$D$7)*(Assumptions!$F$7-Assumptions!$E$7)))</f>
        <v>0.421088456706487</v>
      </c>
      <c r="G1607" s="19" t="n">
        <f aca="false">MIN(Assumptions!$D$24,MAX(Assumptions!$D$23,Assumptions!$D$8+Assumptions!$E$8*'Random Draws'!E1607))</f>
        <v>0.101364554128109</v>
      </c>
      <c r="H1607" s="19" t="n">
        <f aca="false">IF('Random Draws'!F1607&lt;(Assumptions!$E$9-Assumptions!$D$9)/(Assumptions!$F$9-Assumptions!$D$9),Assumptions!$D$9+SQRT('Random Draws'!F1607*(Assumptions!$F$9-Assumptions!$D$9)*(Assumptions!$E$9-Assumptions!$D$9)),Assumptions!$F$9-SQRT((1-'Random Draws'!F1607)*(Assumptions!$F$9-Assumptions!$D$9)*(Assumptions!$F$9-Assumptions!$E$9)))</f>
        <v>0.30679357041553</v>
      </c>
      <c r="I1607" s="19" t="n">
        <f aca="false">IF('Random Draws'!G1607&lt;(Assumptions!$E$10-Assumptions!$D$10)/(Assumptions!$F$10-Assumptions!$D$10),Assumptions!$D$10+SQRT('Random Draws'!G1607*(Assumptions!$F$10-Assumptions!$D$10)*(Assumptions!$E$10-Assumptions!$D$10)),Assumptions!$F$10-SQRT((1-'Random Draws'!G1607)*(Assumptions!$F$10-Assumptions!$D$10)*(Assumptions!$F$10-Assumptions!$E$10)))</f>
        <v>0.0188675069489415</v>
      </c>
      <c r="J1607" s="19" t="n">
        <f aca="false">IF('Random Draws'!H1607&lt;(Assumptions!$E$11-Assumptions!$D$11)/(Assumptions!$F$11-Assumptions!$D$11),Assumptions!$D$11+SQRT('Random Draws'!H1607*(Assumptions!$F$11-Assumptions!$D$11)*(Assumptions!$E$11-Assumptions!$D$11)),Assumptions!$F$11-SQRT((1-'Random Draws'!H1607)*(Assumptions!$F$11-Assumptions!$D$11)*(Assumptions!$F$11-Assumptions!$E$11)))</f>
        <v>0.142996279961942</v>
      </c>
      <c r="K1607" s="19" t="n">
        <f aca="false">MAX(G1607,I1607+Assumptions!$D$21)</f>
        <v>0.101364554128109</v>
      </c>
      <c r="L1607" s="28" t="n">
        <f aca="false">(F1607-Assumptions!$D$15)*(1-H1607)+Assumptions!$D$15-J1607</f>
        <v>0.188788109804816</v>
      </c>
      <c r="M1607" s="21" t="n">
        <f aca="false">Assumptions!$D$14*(1+E1607)^1*L1607-Assumptions!$D$14*(1+E1607)^0*E1607*Assumptions!$D$16</f>
        <v>29.2745075461913</v>
      </c>
      <c r="N1607" s="21" t="n">
        <f aca="false">Assumptions!$D$14*(1+E1607)^2*L1607-Assumptions!$D$14*(1+E1607)^1*E1607*Assumptions!$D$16</f>
        <v>31.6905811382519</v>
      </c>
      <c r="O1607" s="21" t="n">
        <f aca="false">Assumptions!$D$14*(1+E1607)^3*L1607-Assumptions!$D$14*(1+E1607)^2*E1607*Assumptions!$D$16</f>
        <v>34.3060572853526</v>
      </c>
      <c r="P1607" s="21" t="n">
        <f aca="false">Assumptions!$D$14*(1+E1607)^4*L1607-Assumptions!$D$14*(1+E1607)^3*E1607*Assumptions!$D$16</f>
        <v>37.1373930106103</v>
      </c>
      <c r="Q1607" s="21" t="n">
        <f aca="false">Assumptions!$D$14*(1+E1607)^5*L1607-Assumptions!$D$14*(1+E1607)^4*E1607*Assumptions!$D$16</f>
        <v>40.2024035625157</v>
      </c>
      <c r="R1607" s="21" t="n">
        <f aca="false">M1607/(1+K1607)+N1607/(1+K1607)^2+O1607/(1+K1607)^3+P1607/(1+K1607)^4+Q1607/(1+K1607)^5</f>
        <v>128.433024804913</v>
      </c>
      <c r="S1607" s="21" t="n">
        <f aca="false">Q1607*(1+I1607)/(K1607-I1607)</f>
        <v>496.513803726047</v>
      </c>
      <c r="T1607" s="21" t="n">
        <f aca="false">R1607+S1607/(1+K1607)^5</f>
        <v>434.823916727944</v>
      </c>
      <c r="U1607" s="8" t="n">
        <f aca="false">(T1607-Assumptions!$D$17)/Assumptions!$D$18</f>
        <v>9.99295666911777</v>
      </c>
    </row>
    <row r="1608" customFormat="false" ht="15" hidden="false" customHeight="false" outlineLevel="0" collapsed="false">
      <c r="B1608" s="2" t="n">
        <v>1603</v>
      </c>
      <c r="C1608" s="27" t="n">
        <f aca="false">NORMSDIST('Random Draws'!C1608)</f>
        <v>0.196059410589159</v>
      </c>
      <c r="D1608" s="27" t="n">
        <f aca="false">NORMSDIST(Assumptions!$D$22*'Random Draws'!C1608+SQRT(1-Assumptions!$D$22^2)*'Random Draws'!D1608)</f>
        <v>0.322243723629952</v>
      </c>
      <c r="E1608" s="19" t="n">
        <f aca="false">IF(C1608&lt;(Assumptions!$E$6-Assumptions!$D$6)/(Assumptions!$F$6-Assumptions!$D$6),Assumptions!$D$6+SQRT(C1608*(Assumptions!$F$6-Assumptions!$D$6)*(Assumptions!$E$6-Assumptions!$D$6)),Assumptions!$F$6-SQRT((1-C1608)*(Assumptions!$F$6-Assumptions!$D$6)*(Assumptions!$F$6-Assumptions!$E$6)))</f>
        <v>0.0713096958296595</v>
      </c>
      <c r="F1608" s="19" t="n">
        <f aca="false">IF(D1608&lt;(Assumptions!$E$7-Assumptions!$D$7)/(Assumptions!$F$7-Assumptions!$D$7),Assumptions!$D$7+SQRT(D1608*(Assumptions!$F$7-Assumptions!$D$7)*(Assumptions!$E$7-Assumptions!$D$7)),Assumptions!$F$7-SQRT((1-D1608)*(Assumptions!$F$7-Assumptions!$D$7)*(Assumptions!$F$7-Assumptions!$E$7)))</f>
        <v>0.403971153518866</v>
      </c>
      <c r="G1608" s="19" t="n">
        <f aca="false">MIN(Assumptions!$D$24,MAX(Assumptions!$D$23,Assumptions!$D$8+Assumptions!$E$8*'Random Draws'!E1608))</f>
        <v>0.082976474558029</v>
      </c>
      <c r="H1608" s="19" t="n">
        <f aca="false">IF('Random Draws'!F1608&lt;(Assumptions!$E$9-Assumptions!$D$9)/(Assumptions!$F$9-Assumptions!$D$9),Assumptions!$D$9+SQRT('Random Draws'!F1608*(Assumptions!$F$9-Assumptions!$D$9)*(Assumptions!$E$9-Assumptions!$D$9)),Assumptions!$F$9-SQRT((1-'Random Draws'!F1608)*(Assumptions!$F$9-Assumptions!$D$9)*(Assumptions!$F$9-Assumptions!$E$9)))</f>
        <v>0.275751902564775</v>
      </c>
      <c r="I1608" s="19" t="n">
        <f aca="false">IF('Random Draws'!G1608&lt;(Assumptions!$E$10-Assumptions!$D$10)/(Assumptions!$F$10-Assumptions!$D$10),Assumptions!$D$10+SQRT('Random Draws'!G1608*(Assumptions!$F$10-Assumptions!$D$10)*(Assumptions!$E$10-Assumptions!$D$10)),Assumptions!$F$10-SQRT((1-'Random Draws'!G1608)*(Assumptions!$F$10-Assumptions!$D$10)*(Assumptions!$F$10-Assumptions!$E$10)))</f>
        <v>0.0216286787227613</v>
      </c>
      <c r="J1608" s="19" t="n">
        <f aca="false">IF('Random Draws'!H1608&lt;(Assumptions!$E$11-Assumptions!$D$11)/(Assumptions!$F$11-Assumptions!$D$11),Assumptions!$D$11+SQRT('Random Draws'!H1608*(Assumptions!$F$11-Assumptions!$D$11)*(Assumptions!$E$11-Assumptions!$D$11)),Assumptions!$F$11-SQRT((1-'Random Draws'!H1608)*(Assumptions!$F$11-Assumptions!$D$11)*(Assumptions!$F$11-Assumptions!$E$11)))</f>
        <v>0.155736339850242</v>
      </c>
      <c r="K1608" s="19" t="n">
        <f aca="false">MAX(G1608,I1608+Assumptions!$D$21)</f>
        <v>0.082976474558029</v>
      </c>
      <c r="L1608" s="28" t="n">
        <f aca="false">(F1608-Assumptions!$D$15)*(1-H1608)+Assumptions!$D$15-J1608</f>
        <v>0.172686746837931</v>
      </c>
      <c r="M1608" s="21" t="n">
        <f aca="false">Assumptions!$D$14*(1+E1608)^1*L1608-Assumptions!$D$14*(1+E1608)^0*E1608*Assumptions!$D$16</f>
        <v>26.5149458263107</v>
      </c>
      <c r="N1608" s="21" t="n">
        <f aca="false">Assumptions!$D$14*(1+E1608)^2*L1608-Assumptions!$D$14*(1+E1608)^1*E1608*Assumptions!$D$16</f>
        <v>28.4057185481249</v>
      </c>
      <c r="O1608" s="21" t="n">
        <f aca="false">Assumptions!$D$14*(1+E1608)^3*L1608-Assumptions!$D$14*(1+E1608)^2*E1608*Assumptions!$D$16</f>
        <v>30.4313216976146</v>
      </c>
      <c r="P1608" s="21" t="n">
        <f aca="false">Assumptions!$D$14*(1+E1608)^4*L1608-Assumptions!$D$14*(1+E1608)^3*E1608*Assumptions!$D$16</f>
        <v>32.601369991566</v>
      </c>
      <c r="Q1608" s="21" t="n">
        <f aca="false">Assumptions!$D$14*(1+E1608)^5*L1608-Assumptions!$D$14*(1+E1608)^4*E1608*Assumptions!$D$16</f>
        <v>34.9261637692947</v>
      </c>
      <c r="R1608" s="21" t="n">
        <f aca="false">M1608/(1+K1608)+N1608/(1+K1608)^2+O1608/(1+K1608)^3+P1608/(1+K1608)^4+Q1608/(1+K1608)^5</f>
        <v>119.807691714894</v>
      </c>
      <c r="S1608" s="21" t="n">
        <f aca="false">Q1608*(1+I1608)/(K1608-I1608)</f>
        <v>581.627588386259</v>
      </c>
      <c r="T1608" s="21" t="n">
        <f aca="false">R1608+S1608/(1+K1608)^5</f>
        <v>510.24371923542</v>
      </c>
      <c r="U1608" s="8" t="n">
        <f aca="false">(T1608-Assumptions!$D$17)/Assumptions!$D$18</f>
        <v>13.0097487694168</v>
      </c>
    </row>
    <row r="1609" customFormat="false" ht="15" hidden="false" customHeight="false" outlineLevel="0" collapsed="false">
      <c r="B1609" s="2" t="n">
        <v>1604</v>
      </c>
      <c r="C1609" s="27" t="n">
        <f aca="false">NORMSDIST('Random Draws'!C1609)</f>
        <v>0.71874251868614</v>
      </c>
      <c r="D1609" s="27" t="n">
        <f aca="false">NORMSDIST(Assumptions!$D$22*'Random Draws'!C1609+SQRT(1-Assumptions!$D$22^2)*'Random Draws'!D1609)</f>
        <v>0.77504701398007</v>
      </c>
      <c r="E1609" s="19" t="n">
        <f aca="false">IF(C1609&lt;(Assumptions!$E$6-Assumptions!$D$6)/(Assumptions!$F$6-Assumptions!$D$6),Assumptions!$D$6+SQRT(C1609*(Assumptions!$F$6-Assumptions!$D$6)*(Assumptions!$E$6-Assumptions!$D$6)),Assumptions!$F$6-SQRT((1-C1609)*(Assumptions!$F$6-Assumptions!$D$6)*(Assumptions!$F$6-Assumptions!$E$6)))</f>
        <v>0.102499501249059</v>
      </c>
      <c r="F1609" s="19" t="n">
        <f aca="false">IF(D1609&lt;(Assumptions!$E$7-Assumptions!$D$7)/(Assumptions!$F$7-Assumptions!$D$7),Assumptions!$D$7+SQRT(D1609*(Assumptions!$F$7-Assumptions!$D$7)*(Assumptions!$E$7-Assumptions!$D$7)),Assumptions!$F$7-SQRT((1-D1609)*(Assumptions!$F$7-Assumptions!$D$7)*(Assumptions!$F$7-Assumptions!$E$7)))</f>
        <v>0.430003134429082</v>
      </c>
      <c r="G1609" s="19" t="n">
        <f aca="false">MIN(Assumptions!$D$24,MAX(Assumptions!$D$23,Assumptions!$D$8+Assumptions!$E$8*'Random Draws'!E1609))</f>
        <v>0.076286416335324</v>
      </c>
      <c r="H1609" s="19" t="n">
        <f aca="false">IF('Random Draws'!F1609&lt;(Assumptions!$E$9-Assumptions!$D$9)/(Assumptions!$F$9-Assumptions!$D$9),Assumptions!$D$9+SQRT('Random Draws'!F1609*(Assumptions!$F$9-Assumptions!$D$9)*(Assumptions!$E$9-Assumptions!$D$9)),Assumptions!$F$9-SQRT((1-'Random Draws'!F1609)*(Assumptions!$F$9-Assumptions!$D$9)*(Assumptions!$F$9-Assumptions!$E$9)))</f>
        <v>0.306772009091151</v>
      </c>
      <c r="I1609" s="19" t="n">
        <f aca="false">IF('Random Draws'!G1609&lt;(Assumptions!$E$10-Assumptions!$D$10)/(Assumptions!$F$10-Assumptions!$D$10),Assumptions!$D$10+SQRT('Random Draws'!G1609*(Assumptions!$F$10-Assumptions!$D$10)*(Assumptions!$E$10-Assumptions!$D$10)),Assumptions!$F$10-SQRT((1-'Random Draws'!G1609)*(Assumptions!$F$10-Assumptions!$D$10)*(Assumptions!$F$10-Assumptions!$E$10)))</f>
        <v>0.0160550518681015</v>
      </c>
      <c r="J1609" s="19" t="n">
        <f aca="false">IF('Random Draws'!H1609&lt;(Assumptions!$E$11-Assumptions!$D$11)/(Assumptions!$F$11-Assumptions!$D$11),Assumptions!$D$11+SQRT('Random Draws'!H1609*(Assumptions!$F$11-Assumptions!$D$11)*(Assumptions!$E$11-Assumptions!$D$11)),Assumptions!$F$11-SQRT((1-'Random Draws'!H1609)*(Assumptions!$F$11-Assumptions!$D$11)*(Assumptions!$F$11-Assumptions!$E$11)))</f>
        <v>0.150970489622478</v>
      </c>
      <c r="K1609" s="19" t="n">
        <f aca="false">MAX(G1609,I1609+Assumptions!$D$21)</f>
        <v>0.076286416335324</v>
      </c>
      <c r="L1609" s="28" t="n">
        <f aca="false">(F1609-Assumptions!$D$15)*(1-H1609)+Assumptions!$D$15-J1609</f>
        <v>0.187000080524152</v>
      </c>
      <c r="M1609" s="21" t="n">
        <f aca="false">Assumptions!$D$14*(1+E1609)^1*L1609-Assumptions!$D$14*(1+E1609)^0*E1609*Assumptions!$D$16</f>
        <v>29.4484140187213</v>
      </c>
      <c r="N1609" s="21" t="n">
        <f aca="false">Assumptions!$D$14*(1+E1609)^2*L1609-Assumptions!$D$14*(1+E1609)^1*E1609*Assumptions!$D$16</f>
        <v>32.466861768216</v>
      </c>
      <c r="O1609" s="21" t="n">
        <f aca="false">Assumptions!$D$14*(1+E1609)^3*L1609-Assumptions!$D$14*(1+E1609)^2*E1609*Assumptions!$D$16</f>
        <v>35.7946989065803</v>
      </c>
      <c r="P1609" s="21" t="n">
        <f aca="false">Assumptions!$D$14*(1+E1609)^4*L1609-Assumptions!$D$14*(1+E1609)^3*E1609*Assumptions!$D$16</f>
        <v>39.463637691865</v>
      </c>
      <c r="Q1609" s="21" t="n">
        <f aca="false">Assumptions!$D$14*(1+E1609)^5*L1609-Assumptions!$D$14*(1+E1609)^4*E1609*Assumptions!$D$16</f>
        <v>43.5086408727548</v>
      </c>
      <c r="R1609" s="21" t="n">
        <f aca="false">M1609/(1+K1609)+N1609/(1+K1609)^2+O1609/(1+K1609)^3+P1609/(1+K1609)^4+Q1609/(1+K1609)^5</f>
        <v>143.633777763694</v>
      </c>
      <c r="S1609" s="21" t="n">
        <f aca="false">Q1609*(1+I1609)/(K1609-I1609)</f>
        <v>733.956050136216</v>
      </c>
      <c r="T1609" s="21" t="n">
        <f aca="false">R1609+S1609/(1+K1609)^5</f>
        <v>651.829212226809</v>
      </c>
      <c r="U1609" s="8" t="n">
        <f aca="false">(T1609-Assumptions!$D$17)/Assumptions!$D$18</f>
        <v>18.6731684890724</v>
      </c>
    </row>
    <row r="1610" customFormat="false" ht="15" hidden="false" customHeight="false" outlineLevel="0" collapsed="false">
      <c r="B1610" s="2" t="n">
        <v>1605</v>
      </c>
      <c r="C1610" s="27" t="n">
        <f aca="false">NORMSDIST('Random Draws'!C1610)</f>
        <v>0.857052348389081</v>
      </c>
      <c r="D1610" s="27" t="n">
        <f aca="false">NORMSDIST(Assumptions!$D$22*'Random Draws'!C1610+SQRT(1-Assumptions!$D$22^2)*'Random Draws'!D1610)</f>
        <v>0.497465272160481</v>
      </c>
      <c r="E1610" s="19" t="n">
        <f aca="false">IF(C1610&lt;(Assumptions!$E$6-Assumptions!$D$6)/(Assumptions!$F$6-Assumptions!$D$6),Assumptions!$D$6+SQRT(C1610*(Assumptions!$F$6-Assumptions!$D$6)*(Assumptions!$E$6-Assumptions!$D$6)),Assumptions!$F$6-SQRT((1-C1610)*(Assumptions!$F$6-Assumptions!$D$6)*(Assumptions!$F$6-Assumptions!$E$6)))</f>
        <v>0.113265410830638</v>
      </c>
      <c r="F1610" s="19" t="n">
        <f aca="false">IF(D1610&lt;(Assumptions!$E$7-Assumptions!$D$7)/(Assumptions!$F$7-Assumptions!$D$7),Assumptions!$D$7+SQRT(D1610*(Assumptions!$F$7-Assumptions!$D$7)*(Assumptions!$E$7-Assumptions!$D$7)),Assumptions!$F$7-SQRT((1-D1610)*(Assumptions!$F$7-Assumptions!$D$7)*(Assumptions!$F$7-Assumptions!$E$7)))</f>
        <v>0.414633246589992</v>
      </c>
      <c r="G1610" s="19" t="n">
        <f aca="false">MIN(Assumptions!$D$24,MAX(Assumptions!$D$23,Assumptions!$D$8+Assumptions!$E$8*'Random Draws'!E1610))</f>
        <v>0.073145201950587</v>
      </c>
      <c r="H1610" s="19" t="n">
        <f aca="false">IF('Random Draws'!F1610&lt;(Assumptions!$E$9-Assumptions!$D$9)/(Assumptions!$F$9-Assumptions!$D$9),Assumptions!$D$9+SQRT('Random Draws'!F1610*(Assumptions!$F$9-Assumptions!$D$9)*(Assumptions!$E$9-Assumptions!$D$9)),Assumptions!$F$9-SQRT((1-'Random Draws'!F1610)*(Assumptions!$F$9-Assumptions!$D$9)*(Assumptions!$F$9-Assumptions!$E$9)))</f>
        <v>0.300564803164088</v>
      </c>
      <c r="I1610" s="19" t="n">
        <f aca="false">IF('Random Draws'!G1610&lt;(Assumptions!$E$10-Assumptions!$D$10)/(Assumptions!$F$10-Assumptions!$D$10),Assumptions!$D$10+SQRT('Random Draws'!G1610*(Assumptions!$F$10-Assumptions!$D$10)*(Assumptions!$E$10-Assumptions!$D$10)),Assumptions!$F$10-SQRT((1-'Random Draws'!G1610)*(Assumptions!$F$10-Assumptions!$D$10)*(Assumptions!$F$10-Assumptions!$E$10)))</f>
        <v>0.0146073158914383</v>
      </c>
      <c r="J1610" s="19" t="n">
        <f aca="false">IF('Random Draws'!H1610&lt;(Assumptions!$E$11-Assumptions!$D$11)/(Assumptions!$F$11-Assumptions!$D$11),Assumptions!$D$11+SQRT('Random Draws'!H1610*(Assumptions!$F$11-Assumptions!$D$11)*(Assumptions!$E$11-Assumptions!$D$11)),Assumptions!$F$11-SQRT((1-'Random Draws'!H1610)*(Assumptions!$F$11-Assumptions!$D$11)*(Assumptions!$F$11-Assumptions!$E$11)))</f>
        <v>0.146325274471808</v>
      </c>
      <c r="K1610" s="19" t="n">
        <f aca="false">MAX(G1610,I1610+Assumptions!$D$21)</f>
        <v>0.073145201950587</v>
      </c>
      <c r="L1610" s="28" t="n">
        <f aca="false">(F1610-Assumptions!$D$15)*(1-H1610)+Assumptions!$D$15-J1610</f>
        <v>0.182757236382908</v>
      </c>
      <c r="M1610" s="21" t="n">
        <f aca="false">Assumptions!$D$14*(1+E1610)^1*L1610-Assumptions!$D$14*(1+E1610)^0*E1610*Assumptions!$D$16</f>
        <v>29.0086053902799</v>
      </c>
      <c r="N1610" s="21" t="n">
        <f aca="false">Assumptions!$D$14*(1+E1610)^2*L1610-Assumptions!$D$14*(1+E1610)^1*E1610*Assumptions!$D$16</f>
        <v>32.2942769974337</v>
      </c>
      <c r="O1610" s="21" t="n">
        <f aca="false">Assumptions!$D$14*(1+E1610)^3*L1610-Assumptions!$D$14*(1+E1610)^2*E1610*Assumptions!$D$16</f>
        <v>35.9521015490265</v>
      </c>
      <c r="P1610" s="21" t="n">
        <f aca="false">Assumptions!$D$14*(1+E1610)^4*L1610-Assumptions!$D$14*(1+E1610)^3*E1610*Assumptions!$D$16</f>
        <v>40.0242311012018</v>
      </c>
      <c r="Q1610" s="21" t="n">
        <f aca="false">Assumptions!$D$14*(1+E1610)^5*L1610-Assumptions!$D$14*(1+E1610)^4*E1610*Assumptions!$D$16</f>
        <v>44.5575920800598</v>
      </c>
      <c r="R1610" s="21" t="n">
        <f aca="false">M1610/(1+K1610)+N1610/(1+K1610)^2+O1610/(1+K1610)^3+P1610/(1+K1610)^4+Q1610/(1+K1610)^5</f>
        <v>145.647728800908</v>
      </c>
      <c r="S1610" s="21" t="n">
        <f aca="false">Q1610*(1+I1610)/(K1610-I1610)</f>
        <v>772.294012415393</v>
      </c>
      <c r="T1610" s="21" t="n">
        <f aca="false">R1610+S1610/(1+K1610)^5</f>
        <v>688.26076937034</v>
      </c>
      <c r="U1610" s="8" t="n">
        <f aca="false">(T1610-Assumptions!$D$17)/Assumptions!$D$18</f>
        <v>20.1304307748136</v>
      </c>
    </row>
    <row r="1611" customFormat="false" ht="15" hidden="false" customHeight="false" outlineLevel="0" collapsed="false">
      <c r="B1611" s="2" t="n">
        <v>1606</v>
      </c>
      <c r="C1611" s="27" t="n">
        <f aca="false">NORMSDIST('Random Draws'!C1611)</f>
        <v>0.887650201641675</v>
      </c>
      <c r="D1611" s="27" t="n">
        <f aca="false">NORMSDIST(Assumptions!$D$22*'Random Draws'!C1611+SQRT(1-Assumptions!$D$22^2)*'Random Draws'!D1611)</f>
        <v>0.969557855235818</v>
      </c>
      <c r="E1611" s="19" t="n">
        <f aca="false">IF(C1611&lt;(Assumptions!$E$6-Assumptions!$D$6)/(Assumptions!$F$6-Assumptions!$D$6),Assumptions!$D$6+SQRT(C1611*(Assumptions!$F$6-Assumptions!$D$6)*(Assumptions!$E$6-Assumptions!$D$6)),Assumptions!$F$6-SQRT((1-C1611)*(Assumptions!$F$6-Assumptions!$D$6)*(Assumptions!$F$6-Assumptions!$E$6)))</f>
        <v>0.11629875548011</v>
      </c>
      <c r="F1611" s="19" t="n">
        <f aca="false">IF(D1611&lt;(Assumptions!$E$7-Assumptions!$D$7)/(Assumptions!$F$7-Assumptions!$D$7),Assumptions!$D$7+SQRT(D1611*(Assumptions!$F$7-Assumptions!$D$7)*(Assumptions!$E$7-Assumptions!$D$7)),Assumptions!$F$7-SQRT((1-D1611)*(Assumptions!$F$7-Assumptions!$D$7)*(Assumptions!$F$7-Assumptions!$E$7)))</f>
        <v>0.448965119889336</v>
      </c>
      <c r="G1611" s="19" t="n">
        <f aca="false">MIN(Assumptions!$D$24,MAX(Assumptions!$D$23,Assumptions!$D$8+Assumptions!$E$8*'Random Draws'!E1611))</f>
        <v>0.075697442436481</v>
      </c>
      <c r="H1611" s="19" t="n">
        <f aca="false">IF('Random Draws'!F1611&lt;(Assumptions!$E$9-Assumptions!$D$9)/(Assumptions!$F$9-Assumptions!$D$9),Assumptions!$D$9+SQRT('Random Draws'!F1611*(Assumptions!$F$9-Assumptions!$D$9)*(Assumptions!$E$9-Assumptions!$D$9)),Assumptions!$F$9-SQRT((1-'Random Draws'!F1611)*(Assumptions!$F$9-Assumptions!$D$9)*(Assumptions!$F$9-Assumptions!$E$9)))</f>
        <v>0.289717856306046</v>
      </c>
      <c r="I1611" s="19" t="n">
        <f aca="false">IF('Random Draws'!G1611&lt;(Assumptions!$E$10-Assumptions!$D$10)/(Assumptions!$F$10-Assumptions!$D$10),Assumptions!$D$10+SQRT('Random Draws'!G1611*(Assumptions!$F$10-Assumptions!$D$10)*(Assumptions!$E$10-Assumptions!$D$10)),Assumptions!$F$10-SQRT((1-'Random Draws'!G1611)*(Assumptions!$F$10-Assumptions!$D$10)*(Assumptions!$F$10-Assumptions!$E$10)))</f>
        <v>0.0214694360471724</v>
      </c>
      <c r="J1611" s="19" t="n">
        <f aca="false">IF('Random Draws'!H1611&lt;(Assumptions!$E$11-Assumptions!$D$11)/(Assumptions!$F$11-Assumptions!$D$11),Assumptions!$D$11+SQRT('Random Draws'!H1611*(Assumptions!$F$11-Assumptions!$D$11)*(Assumptions!$E$11-Assumptions!$D$11)),Assumptions!$F$11-SQRT((1-'Random Draws'!H1611)*(Assumptions!$F$11-Assumptions!$D$11)*(Assumptions!$F$11-Assumptions!$E$11)))</f>
        <v>0.154480139811956</v>
      </c>
      <c r="K1611" s="19" t="n">
        <f aca="false">MAX(G1611,I1611+Assumptions!$D$21)</f>
        <v>0.075697442436481</v>
      </c>
      <c r="L1611" s="28" t="n">
        <f aca="false">(F1611-Assumptions!$D$15)*(1-H1611)+Assumptions!$D$15-J1611</f>
        <v>0.202075089306641</v>
      </c>
      <c r="M1611" s="21" t="n">
        <f aca="false">Assumptions!$D$14*(1+E1611)^1*L1611-Assumptions!$D$14*(1+E1611)^0*E1611*Assumptions!$D$16</f>
        <v>32.2026451661092</v>
      </c>
      <c r="N1611" s="21" t="n">
        <f aca="false">Assumptions!$D$14*(1+E1611)^2*L1611-Assumptions!$D$14*(1+E1611)^1*E1611*Assumptions!$D$16</f>
        <v>35.9477727220952</v>
      </c>
      <c r="O1611" s="21" t="n">
        <f aca="false">Assumptions!$D$14*(1+E1611)^3*L1611-Assumptions!$D$14*(1+E1611)^2*E1611*Assumptions!$D$16</f>
        <v>40.1284539519568</v>
      </c>
      <c r="P1611" s="21" t="n">
        <f aca="false">Assumptions!$D$14*(1+E1611)^4*L1611-Assumptions!$D$14*(1+E1611)^3*E1611*Assumptions!$D$16</f>
        <v>44.7953432059102</v>
      </c>
      <c r="Q1611" s="21" t="n">
        <f aca="false">Assumptions!$D$14*(1+E1611)^5*L1611-Assumptions!$D$14*(1+E1611)^4*E1611*Assumptions!$D$16</f>
        <v>50.004985872062</v>
      </c>
      <c r="R1611" s="21" t="n">
        <f aca="false">M1611/(1+K1611)+N1611/(1+K1611)^2+O1611/(1+K1611)^3+P1611/(1+K1611)^4+Q1611/(1+K1611)^5</f>
        <v>161.416520425122</v>
      </c>
      <c r="S1611" s="21" t="n">
        <f aca="false">Q1611*(1+I1611)/(K1611-I1611)</f>
        <v>941.922230214099</v>
      </c>
      <c r="T1611" s="21" t="n">
        <f aca="false">R1611+S1611/(1+K1611)^5</f>
        <v>815.396369158008</v>
      </c>
      <c r="U1611" s="8" t="n">
        <f aca="false">(T1611-Assumptions!$D$17)/Assumptions!$D$18</f>
        <v>25.2158547663203</v>
      </c>
    </row>
    <row r="1612" customFormat="false" ht="15" hidden="false" customHeight="false" outlineLevel="0" collapsed="false">
      <c r="B1612" s="2" t="n">
        <v>1607</v>
      </c>
      <c r="C1612" s="27" t="n">
        <f aca="false">NORMSDIST('Random Draws'!C1612)</f>
        <v>0.476286177779561</v>
      </c>
      <c r="D1612" s="27" t="n">
        <f aca="false">NORMSDIST(Assumptions!$D$22*'Random Draws'!C1612+SQRT(1-Assumptions!$D$22^2)*'Random Draws'!D1612)</f>
        <v>0.689774623318236</v>
      </c>
      <c r="E1612" s="19" t="n">
        <f aca="false">IF(C1612&lt;(Assumptions!$E$6-Assumptions!$D$6)/(Assumptions!$F$6-Assumptions!$D$6),Assumptions!$D$6+SQRT(C1612*(Assumptions!$F$6-Assumptions!$D$6)*(Assumptions!$E$6-Assumptions!$D$6)),Assumptions!$F$6-SQRT((1-C1612)*(Assumptions!$F$6-Assumptions!$D$6)*(Assumptions!$F$6-Assumptions!$E$6)))</f>
        <v>0.0887999066484538</v>
      </c>
      <c r="F1612" s="19" t="n">
        <f aca="false">IF(D1612&lt;(Assumptions!$E$7-Assumptions!$D$7)/(Assumptions!$F$7-Assumptions!$D$7),Assumptions!$D$7+SQRT(D1612*(Assumptions!$F$7-Assumptions!$D$7)*(Assumptions!$E$7-Assumptions!$D$7)),Assumptions!$F$7-SQRT((1-D1612)*(Assumptions!$F$7-Assumptions!$D$7)*(Assumptions!$F$7-Assumptions!$E$7)))</f>
        <v>0.424773568067046</v>
      </c>
      <c r="G1612" s="19" t="n">
        <f aca="false">MIN(Assumptions!$D$24,MAX(Assumptions!$D$23,Assumptions!$D$8+Assumptions!$E$8*'Random Draws'!E1612))</f>
        <v>0.092315922289984</v>
      </c>
      <c r="H1612" s="19" t="n">
        <f aca="false">IF('Random Draws'!F1612&lt;(Assumptions!$E$9-Assumptions!$D$9)/(Assumptions!$F$9-Assumptions!$D$9),Assumptions!$D$9+SQRT('Random Draws'!F1612*(Assumptions!$F$9-Assumptions!$D$9)*(Assumptions!$E$9-Assumptions!$D$9)),Assumptions!$F$9-SQRT((1-'Random Draws'!F1612)*(Assumptions!$F$9-Assumptions!$D$9)*(Assumptions!$F$9-Assumptions!$E$9)))</f>
        <v>0.292570549815932</v>
      </c>
      <c r="I1612" s="19" t="n">
        <f aca="false">IF('Random Draws'!G1612&lt;(Assumptions!$E$10-Assumptions!$D$10)/(Assumptions!$F$10-Assumptions!$D$10),Assumptions!$D$10+SQRT('Random Draws'!G1612*(Assumptions!$F$10-Assumptions!$D$10)*(Assumptions!$E$10-Assumptions!$D$10)),Assumptions!$F$10-SQRT((1-'Random Draws'!G1612)*(Assumptions!$F$10-Assumptions!$D$10)*(Assumptions!$F$10-Assumptions!$E$10)))</f>
        <v>0.024673129029333</v>
      </c>
      <c r="J1612" s="19" t="n">
        <f aca="false">IF('Random Draws'!H1612&lt;(Assumptions!$E$11-Assumptions!$D$11)/(Assumptions!$F$11-Assumptions!$D$11),Assumptions!$D$11+SQRT('Random Draws'!H1612*(Assumptions!$F$11-Assumptions!$D$11)*(Assumptions!$E$11-Assumptions!$D$11)),Assumptions!$F$11-SQRT((1-'Random Draws'!H1612)*(Assumptions!$F$11-Assumptions!$D$11)*(Assumptions!$F$11-Assumptions!$E$11)))</f>
        <v>0.177229822736748</v>
      </c>
      <c r="K1612" s="19" t="n">
        <f aca="false">MAX(G1612,I1612+Assumptions!$D$21)</f>
        <v>0.092315922289984</v>
      </c>
      <c r="L1612" s="28" t="n">
        <f aca="false">(F1612-Assumptions!$D$15)*(1-H1612)+Assumptions!$D$15-J1612</f>
        <v>0.161301680449718</v>
      </c>
      <c r="M1612" s="21" t="n">
        <f aca="false">Assumptions!$D$14*(1+E1612)^1*L1612-Assumptions!$D$14*(1+E1612)^0*E1612*Assumptions!$D$16</f>
        <v>25.0793823253836</v>
      </c>
      <c r="N1612" s="21" t="n">
        <f aca="false">Assumptions!$D$14*(1+E1612)^2*L1612-Assumptions!$D$14*(1+E1612)^1*E1612*Assumptions!$D$16</f>
        <v>27.3064291346785</v>
      </c>
      <c r="O1612" s="21" t="n">
        <f aca="false">Assumptions!$D$14*(1+E1612)^3*L1612-Assumptions!$D$14*(1+E1612)^2*E1612*Assumptions!$D$16</f>
        <v>29.7312374927406</v>
      </c>
      <c r="P1612" s="21" t="n">
        <f aca="false">Assumptions!$D$14*(1+E1612)^4*L1612-Assumptions!$D$14*(1+E1612)^3*E1612*Assumptions!$D$16</f>
        <v>32.3713686066389</v>
      </c>
      <c r="Q1612" s="21" t="n">
        <f aca="false">Assumptions!$D$14*(1+E1612)^5*L1612-Assumptions!$D$14*(1+E1612)^4*E1612*Assumptions!$D$16</f>
        <v>35.2459431169912</v>
      </c>
      <c r="R1612" s="21" t="n">
        <f aca="false">M1612/(1+K1612)+N1612/(1+K1612)^2+O1612/(1+K1612)^3+P1612/(1+K1612)^4+Q1612/(1+K1612)^5</f>
        <v>114.06245424512</v>
      </c>
      <c r="S1612" s="21" t="n">
        <f aca="false">Q1612*(1+I1612)/(K1612-I1612)</f>
        <v>533.916017928347</v>
      </c>
      <c r="T1612" s="21" t="n">
        <f aca="false">R1612+S1612/(1+K1612)^5</f>
        <v>457.40816709652</v>
      </c>
      <c r="U1612" s="8" t="n">
        <f aca="false">(T1612-Assumptions!$D$17)/Assumptions!$D$18</f>
        <v>10.8963266838608</v>
      </c>
    </row>
    <row r="1613" customFormat="false" ht="15" hidden="false" customHeight="false" outlineLevel="0" collapsed="false">
      <c r="B1613" s="2" t="n">
        <v>1608</v>
      </c>
      <c r="C1613" s="27" t="n">
        <f aca="false">NORMSDIST('Random Draws'!C1613)</f>
        <v>0.356358305658266</v>
      </c>
      <c r="D1613" s="27" t="n">
        <f aca="false">NORMSDIST(Assumptions!$D$22*'Random Draws'!C1613+SQRT(1-Assumptions!$D$22^2)*'Random Draws'!D1613)</f>
        <v>0.498462505452517</v>
      </c>
      <c r="E1613" s="19" t="n">
        <f aca="false">IF(C1613&lt;(Assumptions!$E$6-Assumptions!$D$6)/(Assumptions!$F$6-Assumptions!$D$6),Assumptions!$D$6+SQRT(C1613*(Assumptions!$F$6-Assumptions!$D$6)*(Assumptions!$E$6-Assumptions!$D$6)),Assumptions!$F$6-SQRT((1-C1613)*(Assumptions!$F$6-Assumptions!$D$6)*(Assumptions!$F$6-Assumptions!$E$6)))</f>
        <v>0.0822112725263209</v>
      </c>
      <c r="F1613" s="19" t="n">
        <f aca="false">IF(D1613&lt;(Assumptions!$E$7-Assumptions!$D$7)/(Assumptions!$F$7-Assumptions!$D$7),Assumptions!$D$7+SQRT(D1613*(Assumptions!$F$7-Assumptions!$D$7)*(Assumptions!$E$7-Assumptions!$D$7)),Assumptions!$F$7-SQRT((1-D1613)*(Assumptions!$F$7-Assumptions!$D$7)*(Assumptions!$F$7-Assumptions!$E$7)))</f>
        <v>0.414687978868441</v>
      </c>
      <c r="G1613" s="19" t="n">
        <f aca="false">MIN(Assumptions!$D$24,MAX(Assumptions!$D$23,Assumptions!$D$8+Assumptions!$E$8*'Random Draws'!E1613))</f>
        <v>0.068766497171402</v>
      </c>
      <c r="H1613" s="19" t="n">
        <f aca="false">IF('Random Draws'!F1613&lt;(Assumptions!$E$9-Assumptions!$D$9)/(Assumptions!$F$9-Assumptions!$D$9),Assumptions!$D$9+SQRT('Random Draws'!F1613*(Assumptions!$F$9-Assumptions!$D$9)*(Assumptions!$E$9-Assumptions!$D$9)),Assumptions!$F$9-SQRT((1-'Random Draws'!F1613)*(Assumptions!$F$9-Assumptions!$D$9)*(Assumptions!$F$9-Assumptions!$E$9)))</f>
        <v>0.266185065432841</v>
      </c>
      <c r="I1613" s="19" t="n">
        <f aca="false">IF('Random Draws'!G1613&lt;(Assumptions!$E$10-Assumptions!$D$10)/(Assumptions!$F$10-Assumptions!$D$10),Assumptions!$D$10+SQRT('Random Draws'!G1613*(Assumptions!$F$10-Assumptions!$D$10)*(Assumptions!$E$10-Assumptions!$D$10)),Assumptions!$F$10-SQRT((1-'Random Draws'!G1613)*(Assumptions!$F$10-Assumptions!$D$10)*(Assumptions!$F$10-Assumptions!$E$10)))</f>
        <v>0.0182396385360782</v>
      </c>
      <c r="J1613" s="19" t="n">
        <f aca="false">IF('Random Draws'!H1613&lt;(Assumptions!$E$11-Assumptions!$D$11)/(Assumptions!$F$11-Assumptions!$D$11),Assumptions!$D$11+SQRT('Random Draws'!H1613*(Assumptions!$F$11-Assumptions!$D$11)*(Assumptions!$E$11-Assumptions!$D$11)),Assumptions!$F$11-SQRT((1-'Random Draws'!H1613)*(Assumptions!$F$11-Assumptions!$D$11)*(Assumptions!$F$11-Assumptions!$E$11)))</f>
        <v>0.157142077588794</v>
      </c>
      <c r="K1613" s="19" t="n">
        <f aca="false">MAX(G1613,I1613+Assumptions!$D$21)</f>
        <v>0.068766497171402</v>
      </c>
      <c r="L1613" s="28" t="n">
        <f aca="false">(F1613-Assumptions!$D$15)*(1-H1613)+Assumptions!$D$15-J1613</f>
        <v>0.181766212996608</v>
      </c>
      <c r="M1613" s="21" t="n">
        <f aca="false">Assumptions!$D$14*(1+E1613)^1*L1613-Assumptions!$D$14*(1+E1613)^0*E1613*Assumptions!$D$16</f>
        <v>28.1652504415662</v>
      </c>
      <c r="N1613" s="21" t="n">
        <f aca="false">Assumptions!$D$14*(1+E1613)^2*L1613-Assumptions!$D$14*(1+E1613)^1*E1613*Assumptions!$D$16</f>
        <v>30.4807515213898</v>
      </c>
      <c r="O1613" s="21" t="n">
        <f aca="false">Assumptions!$D$14*(1+E1613)^3*L1613-Assumptions!$D$14*(1+E1613)^2*E1613*Assumptions!$D$16</f>
        <v>32.9866128915219</v>
      </c>
      <c r="P1613" s="21" t="n">
        <f aca="false">Assumptions!$D$14*(1+E1613)^4*L1613-Assumptions!$D$14*(1+E1613)^3*E1613*Assumptions!$D$16</f>
        <v>35.698484313667</v>
      </c>
      <c r="Q1613" s="21" t="n">
        <f aca="false">Assumptions!$D$14*(1+E1613)^5*L1613-Assumptions!$D$14*(1+E1613)^4*E1613*Assumptions!$D$16</f>
        <v>38.6333021363545</v>
      </c>
      <c r="R1613" s="21" t="n">
        <f aca="false">M1613/(1+K1613)+N1613/(1+K1613)^2+O1613/(1+K1613)^3+P1613/(1+K1613)^4+Q1613/(1+K1613)^5</f>
        <v>135.122323230921</v>
      </c>
      <c r="S1613" s="21" t="n">
        <f aca="false">Q1613*(1+I1613)/(K1613-I1613)</f>
        <v>778.555419142468</v>
      </c>
      <c r="T1613" s="21" t="n">
        <f aca="false">R1613+S1613/(1+K1613)^5</f>
        <v>693.432282279162</v>
      </c>
      <c r="U1613" s="8" t="n">
        <f aca="false">(T1613-Assumptions!$D$17)/Assumptions!$D$18</f>
        <v>20.3372912911665</v>
      </c>
    </row>
    <row r="1614" customFormat="false" ht="15" hidden="false" customHeight="false" outlineLevel="0" collapsed="false">
      <c r="B1614" s="2" t="n">
        <v>1609</v>
      </c>
      <c r="C1614" s="27" t="n">
        <f aca="false">NORMSDIST('Random Draws'!C1614)</f>
        <v>0.986582073492521</v>
      </c>
      <c r="D1614" s="27" t="n">
        <f aca="false">NORMSDIST(Assumptions!$D$22*'Random Draws'!C1614+SQRT(1-Assumptions!$D$22^2)*'Random Draws'!D1614)</f>
        <v>0.994809582146471</v>
      </c>
      <c r="E1614" s="19" t="n">
        <f aca="false">IF(C1614&lt;(Assumptions!$E$6-Assumptions!$D$6)/(Assumptions!$F$6-Assumptions!$D$6),Assumptions!$D$6+SQRT(C1614*(Assumptions!$F$6-Assumptions!$D$6)*(Assumptions!$E$6-Assumptions!$D$6)),Assumptions!$F$6-SQRT((1-C1614)*(Assumptions!$F$6-Assumptions!$D$6)*(Assumptions!$F$6-Assumptions!$E$6)))</f>
        <v>0.131809173879431</v>
      </c>
      <c r="F1614" s="19" t="n">
        <f aca="false">IF(D1614&lt;(Assumptions!$E$7-Assumptions!$D$7)/(Assumptions!$F$7-Assumptions!$D$7),Assumptions!$D$7+SQRT(D1614*(Assumptions!$F$7-Assumptions!$D$7)*(Assumptions!$E$7-Assumptions!$D$7)),Assumptions!$F$7-SQRT((1-D1614)*(Assumptions!$F$7-Assumptions!$D$7)*(Assumptions!$F$7-Assumptions!$E$7)))</f>
        <v>0.455443502286392</v>
      </c>
      <c r="G1614" s="19" t="n">
        <f aca="false">MIN(Assumptions!$D$24,MAX(Assumptions!$D$23,Assumptions!$D$8+Assumptions!$E$8*'Random Draws'!E1614))</f>
        <v>0.099755765316182</v>
      </c>
      <c r="H1614" s="19" t="n">
        <f aca="false">IF('Random Draws'!F1614&lt;(Assumptions!$E$9-Assumptions!$D$9)/(Assumptions!$F$9-Assumptions!$D$9),Assumptions!$D$9+SQRT('Random Draws'!F1614*(Assumptions!$F$9-Assumptions!$D$9)*(Assumptions!$E$9-Assumptions!$D$9)),Assumptions!$F$9-SQRT((1-'Random Draws'!F1614)*(Assumptions!$F$9-Assumptions!$D$9)*(Assumptions!$F$9-Assumptions!$E$9)))</f>
        <v>0.295725179689114</v>
      </c>
      <c r="I1614" s="19" t="n">
        <f aca="false">IF('Random Draws'!G1614&lt;(Assumptions!$E$10-Assumptions!$D$10)/(Assumptions!$F$10-Assumptions!$D$10),Assumptions!$D$10+SQRT('Random Draws'!G1614*(Assumptions!$F$10-Assumptions!$D$10)*(Assumptions!$E$10-Assumptions!$D$10)),Assumptions!$F$10-SQRT((1-'Random Draws'!G1614)*(Assumptions!$F$10-Assumptions!$D$10)*(Assumptions!$F$10-Assumptions!$E$10)))</f>
        <v>0.016726898486643</v>
      </c>
      <c r="J1614" s="19" t="n">
        <f aca="false">IF('Random Draws'!H1614&lt;(Assumptions!$E$11-Assumptions!$D$11)/(Assumptions!$F$11-Assumptions!$D$11),Assumptions!$D$11+SQRT('Random Draws'!H1614*(Assumptions!$F$11-Assumptions!$D$11)*(Assumptions!$E$11-Assumptions!$D$11)),Assumptions!$F$11-SQRT((1-'Random Draws'!H1614)*(Assumptions!$F$11-Assumptions!$D$11)*(Assumptions!$F$11-Assumptions!$E$11)))</f>
        <v>0.199777348878547</v>
      </c>
      <c r="K1614" s="19" t="n">
        <f aca="false">MAX(G1614,I1614+Assumptions!$D$21)</f>
        <v>0.099755765316182</v>
      </c>
      <c r="L1614" s="28" t="n">
        <f aca="false">(F1614-Assumptions!$D$15)*(1-H1614)+Assumptions!$D$15-J1614</f>
        <v>0.159424315215547</v>
      </c>
      <c r="M1614" s="21" t="n">
        <f aca="false">Assumptions!$D$14*(1+E1614)^1*L1614-Assumptions!$D$14*(1+E1614)^0*E1614*Assumptions!$D$16</f>
        <v>25.5901259561828</v>
      </c>
      <c r="N1614" s="21" t="n">
        <f aca="false">Assumptions!$D$14*(1+E1614)^2*L1614-Assumptions!$D$14*(1+E1614)^1*E1614*Assumptions!$D$16</f>
        <v>28.9631393179379</v>
      </c>
      <c r="O1614" s="21" t="n">
        <f aca="false">Assumptions!$D$14*(1+E1614)^3*L1614-Assumptions!$D$14*(1+E1614)^2*E1614*Assumptions!$D$16</f>
        <v>32.7807467843901</v>
      </c>
      <c r="P1614" s="21" t="n">
        <f aca="false">Assumptions!$D$14*(1+E1614)^4*L1614-Assumptions!$D$14*(1+E1614)^3*E1614*Assumptions!$D$16</f>
        <v>37.1015499371914</v>
      </c>
      <c r="Q1614" s="21" t="n">
        <f aca="false">Assumptions!$D$14*(1+E1614)^5*L1614-Assumptions!$D$14*(1+E1614)^4*E1614*Assumptions!$D$16</f>
        <v>41.9918745840591</v>
      </c>
      <c r="R1614" s="21" t="n">
        <f aca="false">M1614/(1+K1614)+N1614/(1+K1614)^2+O1614/(1+K1614)^3+P1614/(1+K1614)^4+Q1614/(1+K1614)^5</f>
        <v>123.327093149085</v>
      </c>
      <c r="S1614" s="21" t="n">
        <f aca="false">Q1614*(1+I1614)/(K1614-I1614)</f>
        <v>514.209937311842</v>
      </c>
      <c r="T1614" s="21" t="n">
        <f aca="false">R1614+S1614/(1+K1614)^5</f>
        <v>442.965699459679</v>
      </c>
      <c r="U1614" s="8" t="n">
        <f aca="false">(T1614-Assumptions!$D$17)/Assumptions!$D$18</f>
        <v>10.3186279783872</v>
      </c>
    </row>
    <row r="1615" customFormat="false" ht="15" hidden="false" customHeight="false" outlineLevel="0" collapsed="false">
      <c r="B1615" s="2" t="n">
        <v>1610</v>
      </c>
      <c r="C1615" s="27" t="n">
        <f aca="false">NORMSDIST('Random Draws'!C1615)</f>
        <v>0.206525675032823</v>
      </c>
      <c r="D1615" s="27" t="n">
        <f aca="false">NORMSDIST(Assumptions!$D$22*'Random Draws'!C1615+SQRT(1-Assumptions!$D$22^2)*'Random Draws'!D1615)</f>
        <v>0.683156741678196</v>
      </c>
      <c r="E1615" s="19" t="n">
        <f aca="false">IF(C1615&lt;(Assumptions!$E$6-Assumptions!$D$6)/(Assumptions!$F$6-Assumptions!$D$6),Assumptions!$D$6+SQRT(C1615*(Assumptions!$F$6-Assumptions!$D$6)*(Assumptions!$E$6-Assumptions!$D$6)),Assumptions!$F$6-SQRT((1-C1615)*(Assumptions!$F$6-Assumptions!$D$6)*(Assumptions!$F$6-Assumptions!$E$6)))</f>
        <v>0.0721345355523324</v>
      </c>
      <c r="F1615" s="19" t="n">
        <f aca="false">IF(D1615&lt;(Assumptions!$E$7-Assumptions!$D$7)/(Assumptions!$F$7-Assumptions!$D$7),Assumptions!$D$7+SQRT(D1615*(Assumptions!$F$7-Assumptions!$D$7)*(Assumptions!$E$7-Assumptions!$D$7)),Assumptions!$F$7-SQRT((1-D1615)*(Assumptions!$F$7-Assumptions!$D$7)*(Assumptions!$F$7-Assumptions!$E$7)))</f>
        <v>0.424399816948684</v>
      </c>
      <c r="G1615" s="19" t="n">
        <f aca="false">MIN(Assumptions!$D$24,MAX(Assumptions!$D$23,Assumptions!$D$8+Assumptions!$E$8*'Random Draws'!E1615))</f>
        <v>0.085788111483247</v>
      </c>
      <c r="H1615" s="19" t="n">
        <f aca="false">IF('Random Draws'!F1615&lt;(Assumptions!$E$9-Assumptions!$D$9)/(Assumptions!$F$9-Assumptions!$D$9),Assumptions!$D$9+SQRT('Random Draws'!F1615*(Assumptions!$F$9-Assumptions!$D$9)*(Assumptions!$E$9-Assumptions!$D$9)),Assumptions!$F$9-SQRT((1-'Random Draws'!F1615)*(Assumptions!$F$9-Assumptions!$D$9)*(Assumptions!$F$9-Assumptions!$E$9)))</f>
        <v>0.262404420191036</v>
      </c>
      <c r="I1615" s="19" t="n">
        <f aca="false">IF('Random Draws'!G1615&lt;(Assumptions!$E$10-Assumptions!$D$10)/(Assumptions!$F$10-Assumptions!$D$10),Assumptions!$D$10+SQRT('Random Draws'!G1615*(Assumptions!$F$10-Assumptions!$D$10)*(Assumptions!$E$10-Assumptions!$D$10)),Assumptions!$F$10-SQRT((1-'Random Draws'!G1615)*(Assumptions!$F$10-Assumptions!$D$10)*(Assumptions!$F$10-Assumptions!$E$10)))</f>
        <v>0.0243786240515099</v>
      </c>
      <c r="J1615" s="19" t="n">
        <f aca="false">IF('Random Draws'!H1615&lt;(Assumptions!$E$11-Assumptions!$D$11)/(Assumptions!$F$11-Assumptions!$D$11),Assumptions!$D$11+SQRT('Random Draws'!H1615*(Assumptions!$F$11-Assumptions!$D$11)*(Assumptions!$E$11-Assumptions!$D$11)),Assumptions!$F$11-SQRT((1-'Random Draws'!H1615)*(Assumptions!$F$11-Assumptions!$D$11)*(Assumptions!$F$11-Assumptions!$E$11)))</f>
        <v>0.185185731632246</v>
      </c>
      <c r="K1615" s="19" t="n">
        <f aca="false">MAX(G1615,I1615+Assumptions!$D$21)</f>
        <v>0.085788111483247</v>
      </c>
      <c r="L1615" s="28" t="n">
        <f aca="false">(F1615-Assumptions!$D$15)*(1-H1615)+Assumptions!$D$15-J1615</f>
        <v>0.161962272045671</v>
      </c>
      <c r="M1615" s="21" t="n">
        <f aca="false">Assumptions!$D$14*(1+E1615)^1*L1615-Assumptions!$D$14*(1+E1615)^0*E1615*Assumptions!$D$16</f>
        <v>24.8647898412669</v>
      </c>
      <c r="N1615" s="21" t="n">
        <f aca="false">Assumptions!$D$14*(1+E1615)^2*L1615-Assumptions!$D$14*(1+E1615)^1*E1615*Assumptions!$D$16</f>
        <v>26.658399908073</v>
      </c>
      <c r="O1615" s="21" t="n">
        <f aca="false">Assumptions!$D$14*(1+E1615)^3*L1615-Assumptions!$D$14*(1+E1615)^2*E1615*Assumptions!$D$16</f>
        <v>28.5813912040102</v>
      </c>
      <c r="P1615" s="21" t="n">
        <f aca="false">Assumptions!$D$14*(1+E1615)^4*L1615-Assumptions!$D$14*(1+E1615)^3*E1615*Assumptions!$D$16</f>
        <v>30.643096583951</v>
      </c>
      <c r="Q1615" s="21" t="n">
        <f aca="false">Assumptions!$D$14*(1+E1615)^5*L1615-Assumptions!$D$14*(1+E1615)^4*E1615*Assumptions!$D$16</f>
        <v>32.8535221239196</v>
      </c>
      <c r="R1615" s="21" t="n">
        <f aca="false">M1615/(1+K1615)+N1615/(1+K1615)^2+O1615/(1+K1615)^3+P1615/(1+K1615)^4+Q1615/(1+K1615)^5</f>
        <v>111.657440020071</v>
      </c>
      <c r="S1615" s="21" t="n">
        <f aca="false">Q1615*(1+I1615)/(K1615-I1615)</f>
        <v>548.033328334761</v>
      </c>
      <c r="T1615" s="21" t="n">
        <f aca="false">R1615+S1615/(1+K1615)^5</f>
        <v>474.803686686466</v>
      </c>
      <c r="U1615" s="8" t="n">
        <f aca="false">(T1615-Assumptions!$D$17)/Assumptions!$D$18</f>
        <v>11.5921474674586</v>
      </c>
    </row>
    <row r="1616" customFormat="false" ht="15" hidden="false" customHeight="false" outlineLevel="0" collapsed="false">
      <c r="B1616" s="2" t="n">
        <v>1611</v>
      </c>
      <c r="C1616" s="27" t="n">
        <f aca="false">NORMSDIST('Random Draws'!C1616)</f>
        <v>0.712128564534198</v>
      </c>
      <c r="D1616" s="27" t="n">
        <f aca="false">NORMSDIST(Assumptions!$D$22*'Random Draws'!C1616+SQRT(1-Assumptions!$D$22^2)*'Random Draws'!D1616)</f>
        <v>0.0376413574531107</v>
      </c>
      <c r="E1616" s="19" t="n">
        <f aca="false">IF(C1616&lt;(Assumptions!$E$6-Assumptions!$D$6)/(Assumptions!$F$6-Assumptions!$D$6),Assumptions!$D$6+SQRT(C1616*(Assumptions!$F$6-Assumptions!$D$6)*(Assumptions!$E$6-Assumptions!$D$6)),Assumptions!$F$6-SQRT((1-C1616)*(Assumptions!$F$6-Assumptions!$D$6)*(Assumptions!$F$6-Assumptions!$E$6)))</f>
        <v>0.102061138955828</v>
      </c>
      <c r="F1616" s="19" t="n">
        <f aca="false">IF(D1616&lt;(Assumptions!$E$7-Assumptions!$D$7)/(Assumptions!$F$7-Assumptions!$D$7),Assumptions!$D$7+SQRT(D1616*(Assumptions!$F$7-Assumptions!$D$7)*(Assumptions!$E$7-Assumptions!$D$7)),Assumptions!$F$7-SQRT((1-D1616)*(Assumptions!$F$7-Assumptions!$D$7)*(Assumptions!$F$7-Assumptions!$E$7)))</f>
        <v>0.375028244898146</v>
      </c>
      <c r="G1616" s="19" t="n">
        <f aca="false">MIN(Assumptions!$D$24,MAX(Assumptions!$D$23,Assumptions!$D$8+Assumptions!$E$8*'Random Draws'!E1616))</f>
        <v>0.089706975173175</v>
      </c>
      <c r="H1616" s="19" t="n">
        <f aca="false">IF('Random Draws'!F1616&lt;(Assumptions!$E$9-Assumptions!$D$9)/(Assumptions!$F$9-Assumptions!$D$9),Assumptions!$D$9+SQRT('Random Draws'!F1616*(Assumptions!$F$9-Assumptions!$D$9)*(Assumptions!$E$9-Assumptions!$D$9)),Assumptions!$F$9-SQRT((1-'Random Draws'!F1616)*(Assumptions!$F$9-Assumptions!$D$9)*(Assumptions!$F$9-Assumptions!$E$9)))</f>
        <v>0.243654416590511</v>
      </c>
      <c r="I1616" s="19" t="n">
        <f aca="false">IF('Random Draws'!G1616&lt;(Assumptions!$E$10-Assumptions!$D$10)/(Assumptions!$F$10-Assumptions!$D$10),Assumptions!$D$10+SQRT('Random Draws'!G1616*(Assumptions!$F$10-Assumptions!$D$10)*(Assumptions!$E$10-Assumptions!$D$10)),Assumptions!$F$10-SQRT((1-'Random Draws'!G1616)*(Assumptions!$F$10-Assumptions!$D$10)*(Assumptions!$F$10-Assumptions!$E$10)))</f>
        <v>0.0123710947052838</v>
      </c>
      <c r="J1616" s="19" t="n">
        <f aca="false">IF('Random Draws'!H1616&lt;(Assumptions!$E$11-Assumptions!$D$11)/(Assumptions!$F$11-Assumptions!$D$11),Assumptions!$D$11+SQRT('Random Draws'!H1616*(Assumptions!$F$11-Assumptions!$D$11)*(Assumptions!$E$11-Assumptions!$D$11)),Assumptions!$F$11-SQRT((1-'Random Draws'!H1616)*(Assumptions!$F$11-Assumptions!$D$11)*(Assumptions!$F$11-Assumptions!$E$11)))</f>
        <v>0.148132372849228</v>
      </c>
      <c r="K1616" s="19" t="n">
        <f aca="false">MAX(G1616,I1616+Assumptions!$D$21)</f>
        <v>0.089706975173175</v>
      </c>
      <c r="L1616" s="28" t="n">
        <f aca="false">(F1616-Assumptions!$D$15)*(1-H1616)+Assumptions!$D$15-J1616</f>
        <v>0.167193657990063</v>
      </c>
      <c r="M1616" s="21" t="n">
        <f aca="false">Assumptions!$D$14*(1+E1616)^1*L1616-Assumptions!$D$14*(1+E1616)^0*E1616*Assumptions!$D$16</f>
        <v>26.2733908523966</v>
      </c>
      <c r="N1616" s="21" t="n">
        <f aca="false">Assumptions!$D$14*(1+E1616)^2*L1616-Assumptions!$D$14*(1+E1616)^1*E1616*Assumptions!$D$16</f>
        <v>28.9548830470238</v>
      </c>
      <c r="O1616" s="21" t="n">
        <f aca="false">Assumptions!$D$14*(1+E1616)^3*L1616-Assumptions!$D$14*(1+E1616)^2*E1616*Assumptions!$D$16</f>
        <v>31.9100513891359</v>
      </c>
      <c r="P1616" s="21" t="n">
        <f aca="false">Assumptions!$D$14*(1+E1616)^4*L1616-Assumptions!$D$14*(1+E1616)^3*E1616*Assumptions!$D$16</f>
        <v>35.1668275780501</v>
      </c>
      <c r="Q1616" s="21" t="n">
        <f aca="false">Assumptions!$D$14*(1+E1616)^5*L1616-Assumptions!$D$14*(1+E1616)^4*E1616*Assumptions!$D$16</f>
        <v>38.7559940541291</v>
      </c>
      <c r="R1616" s="21" t="n">
        <f aca="false">M1616/(1+K1616)+N1616/(1+K1616)^2+O1616/(1+K1616)^3+P1616/(1+K1616)^4+Q1616/(1+K1616)^5</f>
        <v>123.317158163187</v>
      </c>
      <c r="S1616" s="21" t="n">
        <f aca="false">Q1616*(1+I1616)/(K1616-I1616)</f>
        <v>507.338222434283</v>
      </c>
      <c r="T1616" s="21" t="n">
        <f aca="false">R1616+S1616/(1+K1616)^5</f>
        <v>453.495763601905</v>
      </c>
      <c r="U1616" s="8" t="n">
        <f aca="false">(T1616-Assumptions!$D$17)/Assumptions!$D$18</f>
        <v>10.7398305440762</v>
      </c>
    </row>
    <row r="1617" customFormat="false" ht="15" hidden="false" customHeight="false" outlineLevel="0" collapsed="false">
      <c r="B1617" s="2" t="n">
        <v>1612</v>
      </c>
      <c r="C1617" s="27" t="n">
        <f aca="false">NORMSDIST('Random Draws'!C1617)</f>
        <v>0.758579107728436</v>
      </c>
      <c r="D1617" s="27" t="n">
        <f aca="false">NORMSDIST(Assumptions!$D$22*'Random Draws'!C1617+SQRT(1-Assumptions!$D$22^2)*'Random Draws'!D1617)</f>
        <v>0.730135957828952</v>
      </c>
      <c r="E1617" s="19" t="n">
        <f aca="false">IF(C1617&lt;(Assumptions!$E$6-Assumptions!$D$6)/(Assumptions!$F$6-Assumptions!$D$6),Assumptions!$D$6+SQRT(C1617*(Assumptions!$F$6-Assumptions!$D$6)*(Assumptions!$E$6-Assumptions!$D$6)),Assumptions!$F$6-SQRT((1-C1617)*(Assumptions!$F$6-Assumptions!$D$6)*(Assumptions!$F$6-Assumptions!$E$6)))</f>
        <v>0.105256591109135</v>
      </c>
      <c r="F1617" s="19" t="n">
        <f aca="false">IF(D1617&lt;(Assumptions!$E$7-Assumptions!$D$7)/(Assumptions!$F$7-Assumptions!$D$7),Assumptions!$D$7+SQRT(D1617*(Assumptions!$F$7-Assumptions!$D$7)*(Assumptions!$E$7-Assumptions!$D$7)),Assumptions!$F$7-SQRT((1-D1617)*(Assumptions!$F$7-Assumptions!$D$7)*(Assumptions!$F$7-Assumptions!$E$7)))</f>
        <v>0.427144921721533</v>
      </c>
      <c r="G1617" s="19" t="n">
        <f aca="false">MIN(Assumptions!$D$24,MAX(Assumptions!$D$23,Assumptions!$D$8+Assumptions!$E$8*'Random Draws'!E1617))</f>
        <v>0.08821527666933</v>
      </c>
      <c r="H1617" s="19" t="n">
        <f aca="false">IF('Random Draws'!F1617&lt;(Assumptions!$E$9-Assumptions!$D$9)/(Assumptions!$F$9-Assumptions!$D$9),Assumptions!$D$9+SQRT('Random Draws'!F1617*(Assumptions!$F$9-Assumptions!$D$9)*(Assumptions!$E$9-Assumptions!$D$9)),Assumptions!$F$9-SQRT((1-'Random Draws'!F1617)*(Assumptions!$F$9-Assumptions!$D$9)*(Assumptions!$F$9-Assumptions!$E$9)))</f>
        <v>0.267419511936236</v>
      </c>
      <c r="I1617" s="19" t="n">
        <f aca="false">IF('Random Draws'!G1617&lt;(Assumptions!$E$10-Assumptions!$D$10)/(Assumptions!$F$10-Assumptions!$D$10),Assumptions!$D$10+SQRT('Random Draws'!G1617*(Assumptions!$F$10-Assumptions!$D$10)*(Assumptions!$E$10-Assumptions!$D$10)),Assumptions!$F$10-SQRT((1-'Random Draws'!G1617)*(Assumptions!$F$10-Assumptions!$D$10)*(Assumptions!$F$10-Assumptions!$E$10)))</f>
        <v>0.0190457212036783</v>
      </c>
      <c r="J1617" s="19" t="n">
        <f aca="false">IF('Random Draws'!H1617&lt;(Assumptions!$E$11-Assumptions!$D$11)/(Assumptions!$F$11-Assumptions!$D$11),Assumptions!$D$11+SQRT('Random Draws'!H1617*(Assumptions!$F$11-Assumptions!$D$11)*(Assumptions!$E$11-Assumptions!$D$11)),Assumptions!$F$11-SQRT((1-'Random Draws'!H1617)*(Assumptions!$F$11-Assumptions!$D$11)*(Assumptions!$F$11-Assumptions!$E$11)))</f>
        <v>0.177207370891332</v>
      </c>
      <c r="K1617" s="19" t="n">
        <f aca="false">MAX(G1617,I1617+Assumptions!$D$21)</f>
        <v>0.08821527666933</v>
      </c>
      <c r="L1617" s="28" t="n">
        <f aca="false">(F1617-Assumptions!$D$15)*(1-H1617)+Assumptions!$D$15-J1617</f>
        <v>0.170475200889097</v>
      </c>
      <c r="M1617" s="21" t="n">
        <f aca="false">Assumptions!$D$14*(1+E1617)^1*L1617-Assumptions!$D$14*(1+E1617)^0*E1617*Assumptions!$D$16</f>
        <v>26.8628655421579</v>
      </c>
      <c r="N1617" s="21" t="n">
        <f aca="false">Assumptions!$D$14*(1+E1617)^2*L1617-Assumptions!$D$14*(1+E1617)^1*E1617*Assumptions!$D$16</f>
        <v>29.6903591965485</v>
      </c>
      <c r="O1617" s="21" t="n">
        <f aca="false">Assumptions!$D$14*(1+E1617)^3*L1617-Assumptions!$D$14*(1+E1617)^2*E1617*Assumptions!$D$16</f>
        <v>32.815465194383</v>
      </c>
      <c r="P1617" s="21" t="n">
        <f aca="false">Assumptions!$D$14*(1+E1617)^4*L1617-Assumptions!$D$14*(1+E1617)^3*E1617*Assumptions!$D$16</f>
        <v>36.2695091964042</v>
      </c>
      <c r="Q1617" s="21" t="n">
        <f aca="false">Assumptions!$D$14*(1+E1617)^5*L1617-Assumptions!$D$14*(1+E1617)^4*E1617*Assumptions!$D$16</f>
        <v>40.0871140956191</v>
      </c>
      <c r="R1617" s="21" t="n">
        <f aca="false">M1617/(1+K1617)+N1617/(1+K1617)^2+O1617/(1+K1617)^3+P1617/(1+K1617)^4+Q1617/(1+K1617)^5</f>
        <v>127.352937725251</v>
      </c>
      <c r="S1617" s="21" t="n">
        <f aca="false">Q1617*(1+I1617)/(K1617-I1617)</f>
        <v>590.586448323063</v>
      </c>
      <c r="T1617" s="21" t="n">
        <f aca="false">R1617+S1617/(1+K1617)^5</f>
        <v>514.351530275668</v>
      </c>
      <c r="U1617" s="8" t="n">
        <f aca="false">(T1617-Assumptions!$D$17)/Assumptions!$D$18</f>
        <v>13.1740612110267</v>
      </c>
    </row>
    <row r="1618" customFormat="false" ht="15" hidden="false" customHeight="false" outlineLevel="0" collapsed="false">
      <c r="B1618" s="2" t="n">
        <v>1613</v>
      </c>
      <c r="C1618" s="27" t="n">
        <f aca="false">NORMSDIST('Random Draws'!C1618)</f>
        <v>0.664455265337155</v>
      </c>
      <c r="D1618" s="27" t="n">
        <f aca="false">NORMSDIST(Assumptions!$D$22*'Random Draws'!C1618+SQRT(1-Assumptions!$D$22^2)*'Random Draws'!D1618)</f>
        <v>0.455449849361979</v>
      </c>
      <c r="E1618" s="19" t="n">
        <f aca="false">IF(C1618&lt;(Assumptions!$E$6-Assumptions!$D$6)/(Assumptions!$F$6-Assumptions!$D$6),Assumptions!$D$6+SQRT(C1618*(Assumptions!$F$6-Assumptions!$D$6)*(Assumptions!$E$6-Assumptions!$D$6)),Assumptions!$F$6-SQRT((1-C1618)*(Assumptions!$F$6-Assumptions!$D$6)*(Assumptions!$F$6-Assumptions!$E$6)))</f>
        <v>0.0990399746909963</v>
      </c>
      <c r="F1618" s="19" t="n">
        <f aca="false">IF(D1618&lt;(Assumptions!$E$7-Assumptions!$D$7)/(Assumptions!$F$7-Assumptions!$D$7),Assumptions!$D$7+SQRT(D1618*(Assumptions!$F$7-Assumptions!$D$7)*(Assumptions!$E$7-Assumptions!$D$7)),Assumptions!$F$7-SQRT((1-D1618)*(Assumptions!$F$7-Assumptions!$D$7)*(Assumptions!$F$7-Assumptions!$E$7)))</f>
        <v>0.412275224496619</v>
      </c>
      <c r="G1618" s="19" t="n">
        <f aca="false">MIN(Assumptions!$D$24,MAX(Assumptions!$D$23,Assumptions!$D$8+Assumptions!$E$8*'Random Draws'!E1618))</f>
        <v>0.091901116242053</v>
      </c>
      <c r="H1618" s="19" t="n">
        <f aca="false">IF('Random Draws'!F1618&lt;(Assumptions!$E$9-Assumptions!$D$9)/(Assumptions!$F$9-Assumptions!$D$9),Assumptions!$D$9+SQRT('Random Draws'!F1618*(Assumptions!$F$9-Assumptions!$D$9)*(Assumptions!$E$9-Assumptions!$D$9)),Assumptions!$F$9-SQRT((1-'Random Draws'!F1618)*(Assumptions!$F$9-Assumptions!$D$9)*(Assumptions!$F$9-Assumptions!$E$9)))</f>
        <v>0.262977690123453</v>
      </c>
      <c r="I1618" s="19" t="n">
        <f aca="false">IF('Random Draws'!G1618&lt;(Assumptions!$E$10-Assumptions!$D$10)/(Assumptions!$F$10-Assumptions!$D$10),Assumptions!$D$10+SQRT('Random Draws'!G1618*(Assumptions!$F$10-Assumptions!$D$10)*(Assumptions!$E$10-Assumptions!$D$10)),Assumptions!$F$10-SQRT((1-'Random Draws'!G1618)*(Assumptions!$F$10-Assumptions!$D$10)*(Assumptions!$F$10-Assumptions!$E$10)))</f>
        <v>0.0143944931795316</v>
      </c>
      <c r="J1618" s="19" t="n">
        <f aca="false">IF('Random Draws'!H1618&lt;(Assumptions!$E$11-Assumptions!$D$11)/(Assumptions!$F$11-Assumptions!$D$11),Assumptions!$D$11+SQRT('Random Draws'!H1618*(Assumptions!$F$11-Assumptions!$D$11)*(Assumptions!$E$11-Assumptions!$D$11)),Assumptions!$F$11-SQRT((1-'Random Draws'!H1618)*(Assumptions!$F$11-Assumptions!$D$11)*(Assumptions!$F$11-Assumptions!$E$11)))</f>
        <v>0.134543342479912</v>
      </c>
      <c r="K1618" s="19" t="n">
        <f aca="false">MAX(G1618,I1618+Assumptions!$D$21)</f>
        <v>0.091901116242053</v>
      </c>
      <c r="L1618" s="28" t="n">
        <f aca="false">(F1618-Assumptions!$D$15)*(1-H1618)+Assumptions!$D$15-J1618</f>
        <v>0.203499795499507</v>
      </c>
      <c r="M1618" s="21" t="n">
        <f aca="false">Assumptions!$D$14*(1+E1618)^1*L1618-Assumptions!$D$14*(1+E1618)^0*E1618*Assumptions!$D$16</f>
        <v>31.9990655739273</v>
      </c>
      <c r="N1618" s="21" t="n">
        <f aca="false">Assumptions!$D$14*(1+E1618)^2*L1618-Assumptions!$D$14*(1+E1618)^1*E1618*Assumptions!$D$16</f>
        <v>35.1682522185046</v>
      </c>
      <c r="O1618" s="21" t="n">
        <f aca="false">Assumptions!$D$14*(1+E1618)^3*L1618-Assumptions!$D$14*(1+E1618)^2*E1618*Assumptions!$D$16</f>
        <v>38.6513150281519</v>
      </c>
      <c r="P1618" s="21" t="n">
        <f aca="false">Assumptions!$D$14*(1+E1618)^4*L1618-Assumptions!$D$14*(1+E1618)^3*E1618*Assumptions!$D$16</f>
        <v>42.4793402903138</v>
      </c>
      <c r="Q1618" s="21" t="n">
        <f aca="false">Assumptions!$D$14*(1+E1618)^5*L1618-Assumptions!$D$14*(1+E1618)^4*E1618*Assumptions!$D$16</f>
        <v>46.6864930775567</v>
      </c>
      <c r="R1618" s="21" t="n">
        <f aca="false">M1618/(1+K1618)+N1618/(1+K1618)^2+O1618/(1+K1618)^3+P1618/(1+K1618)^4+Q1618/(1+K1618)^5</f>
        <v>148.457721984338</v>
      </c>
      <c r="S1618" s="21" t="n">
        <f aca="false">Q1618*(1+I1618)/(K1618-I1618)</f>
        <v>611.025479016621</v>
      </c>
      <c r="T1618" s="21" t="n">
        <f aca="false">R1618+S1618/(1+K1618)^5</f>
        <v>542.137194693373</v>
      </c>
      <c r="U1618" s="8" t="n">
        <f aca="false">(T1618-Assumptions!$D$17)/Assumptions!$D$18</f>
        <v>14.2854877877349</v>
      </c>
    </row>
    <row r="1619" customFormat="false" ht="15" hidden="false" customHeight="false" outlineLevel="0" collapsed="false">
      <c r="B1619" s="2" t="n">
        <v>1614</v>
      </c>
      <c r="C1619" s="27" t="n">
        <f aca="false">NORMSDIST('Random Draws'!C1619)</f>
        <v>0.468414152485104</v>
      </c>
      <c r="D1619" s="27" t="n">
        <f aca="false">NORMSDIST(Assumptions!$D$22*'Random Draws'!C1619+SQRT(1-Assumptions!$D$22^2)*'Random Draws'!D1619)</f>
        <v>0.51324075024526</v>
      </c>
      <c r="E1619" s="19" t="n">
        <f aca="false">IF(C1619&lt;(Assumptions!$E$6-Assumptions!$D$6)/(Assumptions!$F$6-Assumptions!$D$6),Assumptions!$D$6+SQRT(C1619*(Assumptions!$F$6-Assumptions!$D$6)*(Assumptions!$E$6-Assumptions!$D$6)),Assumptions!$F$6-SQRT((1-C1619)*(Assumptions!$F$6-Assumptions!$D$6)*(Assumptions!$F$6-Assumptions!$E$6)))</f>
        <v>0.0883949456289138</v>
      </c>
      <c r="F1619" s="19" t="n">
        <f aca="false">IF(D1619&lt;(Assumptions!$E$7-Assumptions!$D$7)/(Assumptions!$F$7-Assumptions!$D$7),Assumptions!$D$7+SQRT(D1619*(Assumptions!$F$7-Assumptions!$D$7)*(Assumptions!$E$7-Assumptions!$D$7)),Assumptions!$F$7-SQRT((1-D1619)*(Assumptions!$F$7-Assumptions!$D$7)*(Assumptions!$F$7-Assumptions!$E$7)))</f>
        <v>0.415492742782021</v>
      </c>
      <c r="G1619" s="19" t="n">
        <f aca="false">MIN(Assumptions!$D$24,MAX(Assumptions!$D$23,Assumptions!$D$8+Assumptions!$E$8*'Random Draws'!E1619))</f>
        <v>0.078587882363262</v>
      </c>
      <c r="H1619" s="19" t="n">
        <f aca="false">IF('Random Draws'!F1619&lt;(Assumptions!$E$9-Assumptions!$D$9)/(Assumptions!$F$9-Assumptions!$D$9),Assumptions!$D$9+SQRT('Random Draws'!F1619*(Assumptions!$F$9-Assumptions!$D$9)*(Assumptions!$E$9-Assumptions!$D$9)),Assumptions!$F$9-SQRT((1-'Random Draws'!F1619)*(Assumptions!$F$9-Assumptions!$D$9)*(Assumptions!$F$9-Assumptions!$E$9)))</f>
        <v>0.257163215115729</v>
      </c>
      <c r="I1619" s="19" t="n">
        <f aca="false">IF('Random Draws'!G1619&lt;(Assumptions!$E$10-Assumptions!$D$10)/(Assumptions!$F$10-Assumptions!$D$10),Assumptions!$D$10+SQRT('Random Draws'!G1619*(Assumptions!$F$10-Assumptions!$D$10)*(Assumptions!$E$10-Assumptions!$D$10)),Assumptions!$F$10-SQRT((1-'Random Draws'!G1619)*(Assumptions!$F$10-Assumptions!$D$10)*(Assumptions!$F$10-Assumptions!$E$10)))</f>
        <v>0.0219787626903395</v>
      </c>
      <c r="J1619" s="19" t="n">
        <f aca="false">IF('Random Draws'!H1619&lt;(Assumptions!$E$11-Assumptions!$D$11)/(Assumptions!$F$11-Assumptions!$D$11),Assumptions!$D$11+SQRT('Random Draws'!H1619*(Assumptions!$F$11-Assumptions!$D$11)*(Assumptions!$E$11-Assumptions!$D$11)),Assumptions!$F$11-SQRT((1-'Random Draws'!H1619)*(Assumptions!$F$11-Assumptions!$D$11)*(Assumptions!$F$11-Assumptions!$E$11)))</f>
        <v>0.196361186723188</v>
      </c>
      <c r="K1619" s="19" t="n">
        <f aca="false">MAX(G1619,I1619+Assumptions!$D$21)</f>
        <v>0.078587882363262</v>
      </c>
      <c r="L1619" s="28" t="n">
        <f aca="false">(F1619-Assumptions!$D$15)*(1-H1619)+Assumptions!$D$15-J1619</f>
        <v>0.145713324432801</v>
      </c>
      <c r="M1619" s="21" t="n">
        <f aca="false">Assumptions!$D$14*(1+E1619)^1*L1619-Assumptions!$D$14*(1+E1619)^0*E1619*Assumptions!$D$16</f>
        <v>22.611560630914</v>
      </c>
      <c r="N1619" s="21" t="n">
        <f aca="false">Assumptions!$D$14*(1+E1619)^2*L1619-Assumptions!$D$14*(1+E1619)^1*E1619*Assumptions!$D$16</f>
        <v>24.6103083034685</v>
      </c>
      <c r="O1619" s="21" t="n">
        <f aca="false">Assumptions!$D$14*(1+E1619)^3*L1619-Assumptions!$D$14*(1+E1619)^2*E1619*Assumptions!$D$16</f>
        <v>26.7857351678644</v>
      </c>
      <c r="P1619" s="21" t="n">
        <f aca="false">Assumptions!$D$14*(1+E1619)^4*L1619-Assumptions!$D$14*(1+E1619)^3*E1619*Assumptions!$D$16</f>
        <v>29.1534587716583</v>
      </c>
      <c r="Q1619" s="21" t="n">
        <f aca="false">Assumptions!$D$14*(1+E1619)^5*L1619-Assumptions!$D$14*(1+E1619)^4*E1619*Assumptions!$D$16</f>
        <v>31.7304771746738</v>
      </c>
      <c r="R1619" s="21" t="n">
        <f aca="false">M1619/(1+K1619)+N1619/(1+K1619)^2+O1619/(1+K1619)^3+P1619/(1+K1619)^4+Q1619/(1+K1619)^5</f>
        <v>106.743771869449</v>
      </c>
      <c r="S1619" s="21" t="n">
        <f aca="false">Q1619*(1+I1619)/(K1619-I1619)</f>
        <v>572.838333998298</v>
      </c>
      <c r="T1619" s="21" t="n">
        <f aca="false">R1619+S1619/(1+K1619)^5</f>
        <v>499.166713536296</v>
      </c>
      <c r="U1619" s="8" t="n">
        <f aca="false">(T1619-Assumptions!$D$17)/Assumptions!$D$18</f>
        <v>12.5666685414518</v>
      </c>
    </row>
    <row r="1620" customFormat="false" ht="15" hidden="false" customHeight="false" outlineLevel="0" collapsed="false">
      <c r="B1620" s="2" t="n">
        <v>1615</v>
      </c>
      <c r="C1620" s="27" t="n">
        <f aca="false">NORMSDIST('Random Draws'!C1620)</f>
        <v>0.296324405619179</v>
      </c>
      <c r="D1620" s="27" t="n">
        <f aca="false">NORMSDIST(Assumptions!$D$22*'Random Draws'!C1620+SQRT(1-Assumptions!$D$22^2)*'Random Draws'!D1620)</f>
        <v>0.0849054544447838</v>
      </c>
      <c r="E1620" s="19" t="n">
        <f aca="false">IF(C1620&lt;(Assumptions!$E$6-Assumptions!$D$6)/(Assumptions!$F$6-Assumptions!$D$6),Assumptions!$D$6+SQRT(C1620*(Assumptions!$F$6-Assumptions!$D$6)*(Assumptions!$E$6-Assumptions!$D$6)),Assumptions!$F$6-SQRT((1-C1620)*(Assumptions!$F$6-Assumptions!$D$6)*(Assumptions!$F$6-Assumptions!$E$6)))</f>
        <v>0.0784918436567527</v>
      </c>
      <c r="F1620" s="19" t="n">
        <f aca="false">IF(D1620&lt;(Assumptions!$E$7-Assumptions!$D$7)/(Assumptions!$F$7-Assumptions!$D$7),Assumptions!$D$7+SQRT(D1620*(Assumptions!$F$7-Assumptions!$D$7)*(Assumptions!$E$7-Assumptions!$D$7)),Assumptions!$F$7-SQRT((1-D1620)*(Assumptions!$F$7-Assumptions!$D$7)*(Assumptions!$F$7-Assumptions!$E$7)))</f>
        <v>0.382570616444145</v>
      </c>
      <c r="G1620" s="19" t="n">
        <f aca="false">MIN(Assumptions!$D$24,MAX(Assumptions!$D$23,Assumptions!$D$8+Assumptions!$E$8*'Random Draws'!E1620))</f>
        <v>0.079535574854975</v>
      </c>
      <c r="H1620" s="19" t="n">
        <f aca="false">IF('Random Draws'!F1620&lt;(Assumptions!$E$9-Assumptions!$D$9)/(Assumptions!$F$9-Assumptions!$D$9),Assumptions!$D$9+SQRT('Random Draws'!F1620*(Assumptions!$F$9-Assumptions!$D$9)*(Assumptions!$E$9-Assumptions!$D$9)),Assumptions!$F$9-SQRT((1-'Random Draws'!F1620)*(Assumptions!$F$9-Assumptions!$D$9)*(Assumptions!$F$9-Assumptions!$E$9)))</f>
        <v>0.26044013624694</v>
      </c>
      <c r="I1620" s="19" t="n">
        <f aca="false">IF('Random Draws'!G1620&lt;(Assumptions!$E$10-Assumptions!$D$10)/(Assumptions!$F$10-Assumptions!$D$10),Assumptions!$D$10+SQRT('Random Draws'!G1620*(Assumptions!$F$10-Assumptions!$D$10)*(Assumptions!$E$10-Assumptions!$D$10)),Assumptions!$F$10-SQRT((1-'Random Draws'!G1620)*(Assumptions!$F$10-Assumptions!$D$10)*(Assumptions!$F$10-Assumptions!$E$10)))</f>
        <v>0.0126373807127195</v>
      </c>
      <c r="J1620" s="19" t="n">
        <f aca="false">IF('Random Draws'!H1620&lt;(Assumptions!$E$11-Assumptions!$D$11)/(Assumptions!$F$11-Assumptions!$D$11),Assumptions!$D$11+SQRT('Random Draws'!H1620*(Assumptions!$F$11-Assumptions!$D$11)*(Assumptions!$E$11-Assumptions!$D$11)),Assumptions!$F$11-SQRT((1-'Random Draws'!H1620)*(Assumptions!$F$11-Assumptions!$D$11)*(Assumptions!$F$11-Assumptions!$E$11)))</f>
        <v>0.173030318103313</v>
      </c>
      <c r="K1620" s="19" t="n">
        <f aca="false">MAX(G1620,I1620+Assumptions!$D$21)</f>
        <v>0.079535574854975</v>
      </c>
      <c r="L1620" s="28" t="n">
        <f aca="false">(F1620-Assumptions!$D$15)*(1-H1620)+Assumptions!$D$15-J1620</f>
        <v>0.143760772582146</v>
      </c>
      <c r="M1620" s="21" t="n">
        <f aca="false">Assumptions!$D$14*(1+E1620)^1*L1620-Assumptions!$D$14*(1+E1620)^0*E1620*Assumptions!$D$16</f>
        <v>22.1400594769005</v>
      </c>
      <c r="N1620" s="21" t="n">
        <f aca="false">Assumptions!$D$14*(1+E1620)^2*L1620-Assumptions!$D$14*(1+E1620)^1*E1620*Assumptions!$D$16</f>
        <v>23.8778735639126</v>
      </c>
      <c r="O1620" s="21" t="n">
        <f aca="false">Assumptions!$D$14*(1+E1620)^3*L1620-Assumptions!$D$14*(1+E1620)^2*E1620*Assumptions!$D$16</f>
        <v>25.752091882547</v>
      </c>
      <c r="P1620" s="21" t="n">
        <f aca="false">Assumptions!$D$14*(1+E1620)^4*L1620-Assumptions!$D$14*(1+E1620)^3*E1620*Assumptions!$D$16</f>
        <v>27.7734210524262</v>
      </c>
      <c r="Q1620" s="21" t="n">
        <f aca="false">Assumptions!$D$14*(1+E1620)^5*L1620-Assumptions!$D$14*(1+E1620)^4*E1620*Assumptions!$D$16</f>
        <v>29.9534080754864</v>
      </c>
      <c r="R1620" s="21" t="n">
        <f aca="false">M1620/(1+K1620)+N1620/(1+K1620)^2+O1620/(1+K1620)^3+P1620/(1+K1620)^4+Q1620/(1+K1620)^5</f>
        <v>102.346276765505</v>
      </c>
      <c r="S1620" s="21" t="n">
        <f aca="false">Q1620*(1+I1620)/(K1620-I1620)</f>
        <v>453.404476546564</v>
      </c>
      <c r="T1620" s="21" t="n">
        <f aca="false">R1620+S1620/(1+K1620)^5</f>
        <v>411.59008353942</v>
      </c>
      <c r="U1620" s="8" t="n">
        <f aca="false">(T1620-Assumptions!$D$17)/Assumptions!$D$18</f>
        <v>9.06360334157678</v>
      </c>
    </row>
    <row r="1621" customFormat="false" ht="15" hidden="false" customHeight="false" outlineLevel="0" collapsed="false">
      <c r="B1621" s="2" t="n">
        <v>1616</v>
      </c>
      <c r="C1621" s="27" t="n">
        <f aca="false">NORMSDIST('Random Draws'!C1621)</f>
        <v>0.282487386403507</v>
      </c>
      <c r="D1621" s="27" t="n">
        <f aca="false">NORMSDIST(Assumptions!$D$22*'Random Draws'!C1621+SQRT(1-Assumptions!$D$22^2)*'Random Draws'!D1621)</f>
        <v>0.263694263691306</v>
      </c>
      <c r="E1621" s="19" t="n">
        <f aca="false">IF(C1621&lt;(Assumptions!$E$6-Assumptions!$D$6)/(Assumptions!$F$6-Assumptions!$D$6),Assumptions!$D$6+SQRT(C1621*(Assumptions!$F$6-Assumptions!$D$6)*(Assumptions!$E$6-Assumptions!$D$6)),Assumptions!$F$6-SQRT((1-C1621)*(Assumptions!$F$6-Assumptions!$D$6)*(Assumptions!$F$6-Assumptions!$E$6)))</f>
        <v>0.0775824018926084</v>
      </c>
      <c r="F1621" s="19" t="n">
        <f aca="false">IF(D1621&lt;(Assumptions!$E$7-Assumptions!$D$7)/(Assumptions!$F$7-Assumptions!$D$7),Assumptions!$D$7+SQRT(D1621*(Assumptions!$F$7-Assumptions!$D$7)*(Assumptions!$E$7-Assumptions!$D$7)),Assumptions!$F$7-SQRT((1-D1621)*(Assumptions!$F$7-Assumptions!$D$7)*(Assumptions!$F$7-Assumptions!$E$7)))</f>
        <v>0.399776445066746</v>
      </c>
      <c r="G1621" s="19" t="n">
        <f aca="false">MIN(Assumptions!$D$24,MAX(Assumptions!$D$23,Assumptions!$D$8+Assumptions!$E$8*'Random Draws'!E1621))</f>
        <v>0.086781945975458</v>
      </c>
      <c r="H1621" s="19" t="n">
        <f aca="false">IF('Random Draws'!F1621&lt;(Assumptions!$E$9-Assumptions!$D$9)/(Assumptions!$F$9-Assumptions!$D$9),Assumptions!$D$9+SQRT('Random Draws'!F1621*(Assumptions!$F$9-Assumptions!$D$9)*(Assumptions!$E$9-Assumptions!$D$9)),Assumptions!$F$9-SQRT((1-'Random Draws'!F1621)*(Assumptions!$F$9-Assumptions!$D$9)*(Assumptions!$F$9-Assumptions!$E$9)))</f>
        <v>0.278295089176992</v>
      </c>
      <c r="I1621" s="19" t="n">
        <f aca="false">IF('Random Draws'!G1621&lt;(Assumptions!$E$10-Assumptions!$D$10)/(Assumptions!$F$10-Assumptions!$D$10),Assumptions!$D$10+SQRT('Random Draws'!G1621*(Assumptions!$F$10-Assumptions!$D$10)*(Assumptions!$E$10-Assumptions!$D$10)),Assumptions!$F$10-SQRT((1-'Random Draws'!G1621)*(Assumptions!$F$10-Assumptions!$D$10)*(Assumptions!$F$10-Assumptions!$E$10)))</f>
        <v>0.0236098686094667</v>
      </c>
      <c r="J1621" s="19" t="n">
        <f aca="false">IF('Random Draws'!H1621&lt;(Assumptions!$E$11-Assumptions!$D$11)/(Assumptions!$F$11-Assumptions!$D$11),Assumptions!$D$11+SQRT('Random Draws'!H1621*(Assumptions!$F$11-Assumptions!$D$11)*(Assumptions!$E$11-Assumptions!$D$11)),Assumptions!$F$11-SQRT((1-'Random Draws'!H1621)*(Assumptions!$F$11-Assumptions!$D$11)*(Assumptions!$F$11-Assumptions!$E$11)))</f>
        <v>0.158685036457214</v>
      </c>
      <c r="K1621" s="19" t="n">
        <f aca="false">MAX(G1621,I1621+Assumptions!$D$21)</f>
        <v>0.086781945975458</v>
      </c>
      <c r="L1621" s="28" t="n">
        <f aca="false">(F1621-Assumptions!$D$15)*(1-H1621)+Assumptions!$D$15-J1621</f>
        <v>0.166013948771829</v>
      </c>
      <c r="M1621" s="21" t="n">
        <f aca="false">Assumptions!$D$14*(1+E1621)^1*L1621-Assumptions!$D$14*(1+E1621)^0*E1621*Assumptions!$D$16</f>
        <v>25.6021044532247</v>
      </c>
      <c r="N1621" s="21" t="n">
        <f aca="false">Assumptions!$D$14*(1+E1621)^2*L1621-Assumptions!$D$14*(1+E1621)^1*E1621*Assumptions!$D$16</f>
        <v>27.5883772102113</v>
      </c>
      <c r="O1621" s="21" t="n">
        <f aca="false">Assumptions!$D$14*(1+E1621)^3*L1621-Assumptions!$D$14*(1+E1621)^2*E1621*Assumptions!$D$16</f>
        <v>29.7287497784988</v>
      </c>
      <c r="P1621" s="21" t="n">
        <f aca="false">Assumptions!$D$14*(1+E1621)^4*L1621-Assumptions!$D$14*(1+E1621)^3*E1621*Assumptions!$D$16</f>
        <v>32.0351775915791</v>
      </c>
      <c r="Q1621" s="21" t="n">
        <f aca="false">Assumptions!$D$14*(1+E1621)^5*L1621-Assumptions!$D$14*(1+E1621)^4*E1621*Assumptions!$D$16</f>
        <v>34.52054361419</v>
      </c>
      <c r="R1621" s="21" t="n">
        <f aca="false">M1621/(1+K1621)+N1621/(1+K1621)^2+O1621/(1+K1621)^3+P1621/(1+K1621)^4+Q1621/(1+K1621)^5</f>
        <v>115.811260622855</v>
      </c>
      <c r="S1621" s="21" t="n">
        <f aca="false">Q1621*(1+I1621)/(K1621-I1621)</f>
        <v>559.354236659492</v>
      </c>
      <c r="T1621" s="21" t="n">
        <f aca="false">R1621+S1621/(1+K1621)^5</f>
        <v>484.767497527401</v>
      </c>
      <c r="U1621" s="8" t="n">
        <f aca="false">(T1621-Assumptions!$D$17)/Assumptions!$D$18</f>
        <v>11.990699901096</v>
      </c>
    </row>
    <row r="1622" customFormat="false" ht="15" hidden="false" customHeight="false" outlineLevel="0" collapsed="false">
      <c r="B1622" s="2" t="n">
        <v>1617</v>
      </c>
      <c r="C1622" s="27" t="n">
        <f aca="false">NORMSDIST('Random Draws'!C1622)</f>
        <v>0.845142598976671</v>
      </c>
      <c r="D1622" s="27" t="n">
        <f aca="false">NORMSDIST(Assumptions!$D$22*'Random Draws'!C1622+SQRT(1-Assumptions!$D$22^2)*'Random Draws'!D1622)</f>
        <v>0.861786769475281</v>
      </c>
      <c r="E1622" s="19" t="n">
        <f aca="false">IF(C1622&lt;(Assumptions!$E$6-Assumptions!$D$6)/(Assumptions!$F$6-Assumptions!$D$6),Assumptions!$D$6+SQRT(C1622*(Assumptions!$F$6-Assumptions!$D$6)*(Assumptions!$E$6-Assumptions!$D$6)),Assumptions!$F$6-SQRT((1-C1622)*(Assumptions!$F$6-Assumptions!$D$6)*(Assumptions!$F$6-Assumptions!$E$6)))</f>
        <v>0.112173986898647</v>
      </c>
      <c r="F1622" s="19" t="n">
        <f aca="false">IF(D1622&lt;(Assumptions!$E$7-Assumptions!$D$7)/(Assumptions!$F$7-Assumptions!$D$7),Assumptions!$D$7+SQRT(D1622*(Assumptions!$F$7-Assumptions!$D$7)*(Assumptions!$E$7-Assumptions!$D$7)),Assumptions!$F$7-SQRT((1-D1622)*(Assumptions!$F$7-Assumptions!$D$7)*(Assumptions!$F$7-Assumptions!$E$7)))</f>
        <v>0.436487175369623</v>
      </c>
      <c r="G1622" s="19" t="n">
        <f aca="false">MIN(Assumptions!$D$24,MAX(Assumptions!$D$23,Assumptions!$D$8+Assumptions!$E$8*'Random Draws'!E1622))</f>
        <v>0.093419681614388</v>
      </c>
      <c r="H1622" s="19" t="n">
        <f aca="false">IF('Random Draws'!F1622&lt;(Assumptions!$E$9-Assumptions!$D$9)/(Assumptions!$F$9-Assumptions!$D$9),Assumptions!$D$9+SQRT('Random Draws'!F1622*(Assumptions!$F$9-Assumptions!$D$9)*(Assumptions!$E$9-Assumptions!$D$9)),Assumptions!$F$9-SQRT((1-'Random Draws'!F1622)*(Assumptions!$F$9-Assumptions!$D$9)*(Assumptions!$F$9-Assumptions!$E$9)))</f>
        <v>0.262612969655112</v>
      </c>
      <c r="I1622" s="19" t="n">
        <f aca="false">IF('Random Draws'!G1622&lt;(Assumptions!$E$10-Assumptions!$D$10)/(Assumptions!$F$10-Assumptions!$D$10),Assumptions!$D$10+SQRT('Random Draws'!G1622*(Assumptions!$F$10-Assumptions!$D$10)*(Assumptions!$E$10-Assumptions!$D$10)),Assumptions!$F$10-SQRT((1-'Random Draws'!G1622)*(Assumptions!$F$10-Assumptions!$D$10)*(Assumptions!$F$10-Assumptions!$E$10)))</f>
        <v>0.0208157005407536</v>
      </c>
      <c r="J1622" s="19" t="n">
        <f aca="false">IF('Random Draws'!H1622&lt;(Assumptions!$E$11-Assumptions!$D$11)/(Assumptions!$F$11-Assumptions!$D$11),Assumptions!$D$11+SQRT('Random Draws'!H1622*(Assumptions!$F$11-Assumptions!$D$11)*(Assumptions!$E$11-Assumptions!$D$11)),Assumptions!$F$11-SQRT((1-'Random Draws'!H1622)*(Assumptions!$F$11-Assumptions!$D$11)*(Assumptions!$F$11-Assumptions!$E$11)))</f>
        <v>0.15592828722113</v>
      </c>
      <c r="K1622" s="19" t="n">
        <f aca="false">MAX(G1622,I1622+Assumptions!$D$21)</f>
        <v>0.093419681614388</v>
      </c>
      <c r="L1622" s="28" t="n">
        <f aca="false">(F1622-Assumptions!$D$15)*(1-H1622)+Assumptions!$D$15-J1622</f>
        <v>0.200071380863469</v>
      </c>
      <c r="M1622" s="21" t="n">
        <f aca="false">Assumptions!$D$14*(1+E1622)^1*L1622-Assumptions!$D$14*(1+E1622)^0*E1622*Assumptions!$D$16</f>
        <v>31.776600028281</v>
      </c>
      <c r="N1622" s="21" t="n">
        <f aca="false">Assumptions!$D$14*(1+E1622)^2*L1622-Assumptions!$D$14*(1+E1622)^1*E1622*Assumptions!$D$16</f>
        <v>35.341107943537</v>
      </c>
      <c r="O1622" s="21" t="n">
        <f aca="false">Assumptions!$D$14*(1+E1622)^3*L1622-Assumptions!$D$14*(1+E1622)^2*E1622*Assumptions!$D$16</f>
        <v>39.305460922979</v>
      </c>
      <c r="P1622" s="21" t="n">
        <f aca="false">Assumptions!$D$14*(1+E1622)^4*L1622-Assumptions!$D$14*(1+E1622)^3*E1622*Assumptions!$D$16</f>
        <v>43.7145111815985</v>
      </c>
      <c r="Q1622" s="21" t="n">
        <f aca="false">Assumptions!$D$14*(1+E1622)^5*L1622-Assumptions!$D$14*(1+E1622)^4*E1622*Assumptions!$D$16</f>
        <v>48.618142186164</v>
      </c>
      <c r="R1622" s="21" t="n">
        <f aca="false">M1622/(1+K1622)+N1622/(1+K1622)^2+O1622/(1+K1622)^3+P1622/(1+K1622)^4+Q1622/(1+K1622)^5</f>
        <v>150.379223085768</v>
      </c>
      <c r="S1622" s="21" t="n">
        <f aca="false">Q1622*(1+I1622)/(K1622-I1622)</f>
        <v>683.573574628427</v>
      </c>
      <c r="T1622" s="21" t="n">
        <f aca="false">R1622+S1622/(1+K1622)^5</f>
        <v>587.751076244124</v>
      </c>
      <c r="U1622" s="8" t="n">
        <f aca="false">(T1622-Assumptions!$D$17)/Assumptions!$D$18</f>
        <v>16.110043049765</v>
      </c>
    </row>
    <row r="1623" customFormat="false" ht="15" hidden="false" customHeight="false" outlineLevel="0" collapsed="false">
      <c r="B1623" s="2" t="n">
        <v>1618</v>
      </c>
      <c r="C1623" s="27" t="n">
        <f aca="false">NORMSDIST('Random Draws'!C1623)</f>
        <v>0.909735549539438</v>
      </c>
      <c r="D1623" s="27" t="n">
        <f aca="false">NORMSDIST(Assumptions!$D$22*'Random Draws'!C1623+SQRT(1-Assumptions!$D$22^2)*'Random Draws'!D1623)</f>
        <v>0.338952869788558</v>
      </c>
      <c r="E1623" s="19" t="n">
        <f aca="false">IF(C1623&lt;(Assumptions!$E$6-Assumptions!$D$6)/(Assumptions!$F$6-Assumptions!$D$6),Assumptions!$D$6+SQRT(C1623*(Assumptions!$F$6-Assumptions!$D$6)*(Assumptions!$E$6-Assumptions!$D$6)),Assumptions!$F$6-SQRT((1-C1623)*(Assumptions!$F$6-Assumptions!$D$6)*(Assumptions!$F$6-Assumptions!$E$6)))</f>
        <v>0.118755653639078</v>
      </c>
      <c r="F1623" s="19" t="n">
        <f aca="false">IF(D1623&lt;(Assumptions!$E$7-Assumptions!$D$7)/(Assumptions!$F$7-Assumptions!$D$7),Assumptions!$D$7+SQRT(D1623*(Assumptions!$F$7-Assumptions!$D$7)*(Assumptions!$E$7-Assumptions!$D$7)),Assumptions!$F$7-SQRT((1-D1623)*(Assumptions!$F$7-Assumptions!$D$7)*(Assumptions!$F$7-Assumptions!$E$7)))</f>
        <v>0.405096753971116</v>
      </c>
      <c r="G1623" s="19" t="n">
        <f aca="false">MIN(Assumptions!$D$24,MAX(Assumptions!$D$23,Assumptions!$D$8+Assumptions!$E$8*'Random Draws'!E1623))</f>
        <v>0.077653399059794</v>
      </c>
      <c r="H1623" s="19" t="n">
        <f aca="false">IF('Random Draws'!F1623&lt;(Assumptions!$E$9-Assumptions!$D$9)/(Assumptions!$F$9-Assumptions!$D$9),Assumptions!$D$9+SQRT('Random Draws'!F1623*(Assumptions!$F$9-Assumptions!$D$9)*(Assumptions!$E$9-Assumptions!$D$9)),Assumptions!$F$9-SQRT((1-'Random Draws'!F1623)*(Assumptions!$F$9-Assumptions!$D$9)*(Assumptions!$F$9-Assumptions!$E$9)))</f>
        <v>0.325226965577082</v>
      </c>
      <c r="I1623" s="19" t="n">
        <f aca="false">IF('Random Draws'!G1623&lt;(Assumptions!$E$10-Assumptions!$D$10)/(Assumptions!$F$10-Assumptions!$D$10),Assumptions!$D$10+SQRT('Random Draws'!G1623*(Assumptions!$F$10-Assumptions!$D$10)*(Assumptions!$E$10-Assumptions!$D$10)),Assumptions!$F$10-SQRT((1-'Random Draws'!G1623)*(Assumptions!$F$10-Assumptions!$D$10)*(Assumptions!$F$10-Assumptions!$E$10)))</f>
        <v>0.0166476472847486</v>
      </c>
      <c r="J1623" s="19" t="n">
        <f aca="false">IF('Random Draws'!H1623&lt;(Assumptions!$E$11-Assumptions!$D$11)/(Assumptions!$F$11-Assumptions!$D$11),Assumptions!$D$11+SQRT('Random Draws'!H1623*(Assumptions!$F$11-Assumptions!$D$11)*(Assumptions!$E$11-Assumptions!$D$11)),Assumptions!$F$11-SQRT((1-'Random Draws'!H1623)*(Assumptions!$F$11-Assumptions!$D$11)*(Assumptions!$F$11-Assumptions!$E$11)))</f>
        <v>0.133631681076815</v>
      </c>
      <c r="K1623" s="19" t="n">
        <f aca="false">MAX(G1623,I1623+Assumptions!$D$21)</f>
        <v>0.077653399059794</v>
      </c>
      <c r="L1623" s="28" t="n">
        <f aca="false">(F1623-Assumptions!$D$15)*(1-H1623)+Assumptions!$D$15-J1623</f>
        <v>0.18199619036017</v>
      </c>
      <c r="M1623" s="21" t="n">
        <f aca="false">Assumptions!$D$14*(1+E1623)^1*L1623-Assumptions!$D$14*(1+E1623)^0*E1623*Assumptions!$D$16</f>
        <v>29.006756608071</v>
      </c>
      <c r="N1623" s="21" t="n">
        <f aca="false">Assumptions!$D$14*(1+E1623)^2*L1623-Assumptions!$D$14*(1+E1623)^1*E1623*Assumptions!$D$16</f>
        <v>32.4514729490121</v>
      </c>
      <c r="O1623" s="21" t="n">
        <f aca="false">Assumptions!$D$14*(1+E1623)^3*L1623-Assumptions!$D$14*(1+E1623)^2*E1623*Assumptions!$D$16</f>
        <v>36.3052688306229</v>
      </c>
      <c r="P1623" s="21" t="n">
        <f aca="false">Assumptions!$D$14*(1+E1623)^4*L1623-Assumptions!$D$14*(1+E1623)^3*E1623*Assumptions!$D$16</f>
        <v>40.616724761146</v>
      </c>
      <c r="Q1623" s="21" t="n">
        <f aca="false">Assumptions!$D$14*(1+E1623)^5*L1623-Assumptions!$D$14*(1+E1623)^4*E1623*Assumptions!$D$16</f>
        <v>45.4401904588345</v>
      </c>
      <c r="R1623" s="21" t="n">
        <f aca="false">M1623/(1+K1623)+N1623/(1+K1623)^2+O1623/(1+K1623)^3+P1623/(1+K1623)^4+Q1623/(1+K1623)^5</f>
        <v>145.248164649421</v>
      </c>
      <c r="S1623" s="21" t="n">
        <f aca="false">Q1623*(1+I1623)/(K1623-I1623)</f>
        <v>757.250937460651</v>
      </c>
      <c r="T1623" s="21" t="n">
        <f aca="false">R1623+S1623/(1+K1623)^5</f>
        <v>666.256059545312</v>
      </c>
      <c r="U1623" s="8" t="n">
        <f aca="false">(T1623-Assumptions!$D$17)/Assumptions!$D$18</f>
        <v>19.2502423818125</v>
      </c>
    </row>
    <row r="1624" customFormat="false" ht="15" hidden="false" customHeight="false" outlineLevel="0" collapsed="false">
      <c r="B1624" s="2" t="n">
        <v>1619</v>
      </c>
      <c r="C1624" s="27" t="n">
        <f aca="false">NORMSDIST('Random Draws'!C1624)</f>
        <v>0.753891438316633</v>
      </c>
      <c r="D1624" s="27" t="n">
        <f aca="false">NORMSDIST(Assumptions!$D$22*'Random Draws'!C1624+SQRT(1-Assumptions!$D$22^2)*'Random Draws'!D1624)</f>
        <v>0.737729317554397</v>
      </c>
      <c r="E1624" s="19" t="n">
        <f aca="false">IF(C1624&lt;(Assumptions!$E$6-Assumptions!$D$6)/(Assumptions!$F$6-Assumptions!$D$6),Assumptions!$D$6+SQRT(C1624*(Assumptions!$F$6-Assumptions!$D$6)*(Assumptions!$E$6-Assumptions!$D$6)),Assumptions!$F$6-SQRT((1-C1624)*(Assumptions!$F$6-Assumptions!$D$6)*(Assumptions!$F$6-Assumptions!$E$6)))</f>
        <v>0.104920906391173</v>
      </c>
      <c r="F1624" s="19" t="n">
        <f aca="false">IF(D1624&lt;(Assumptions!$E$7-Assumptions!$D$7)/(Assumptions!$F$7-Assumptions!$D$7),Assumptions!$D$7+SQRT(D1624*(Assumptions!$F$7-Assumptions!$D$7)*(Assumptions!$E$7-Assumptions!$D$7)),Assumptions!$F$7-SQRT((1-D1624)*(Assumptions!$F$7-Assumptions!$D$7)*(Assumptions!$F$7-Assumptions!$E$7)))</f>
        <v>0.427610453387205</v>
      </c>
      <c r="G1624" s="19" t="n">
        <f aca="false">MIN(Assumptions!$D$24,MAX(Assumptions!$D$23,Assumptions!$D$8+Assumptions!$E$8*'Random Draws'!E1624))</f>
        <v>0.092904358371206</v>
      </c>
      <c r="H1624" s="19" t="n">
        <f aca="false">IF('Random Draws'!F1624&lt;(Assumptions!$E$9-Assumptions!$D$9)/(Assumptions!$F$9-Assumptions!$D$9),Assumptions!$D$9+SQRT('Random Draws'!F1624*(Assumptions!$F$9-Assumptions!$D$9)*(Assumptions!$E$9-Assumptions!$D$9)),Assumptions!$F$9-SQRT((1-'Random Draws'!F1624)*(Assumptions!$F$9-Assumptions!$D$9)*(Assumptions!$F$9-Assumptions!$E$9)))</f>
        <v>0.266113643064607</v>
      </c>
      <c r="I1624" s="19" t="n">
        <f aca="false">IF('Random Draws'!G1624&lt;(Assumptions!$E$10-Assumptions!$D$10)/(Assumptions!$F$10-Assumptions!$D$10),Assumptions!$D$10+SQRT('Random Draws'!G1624*(Assumptions!$F$10-Assumptions!$D$10)*(Assumptions!$E$10-Assumptions!$D$10)),Assumptions!$F$10-SQRT((1-'Random Draws'!G1624)*(Assumptions!$F$10-Assumptions!$D$10)*(Assumptions!$F$10-Assumptions!$E$10)))</f>
        <v>0.0200841090957319</v>
      </c>
      <c r="J1624" s="19" t="n">
        <f aca="false">IF('Random Draws'!H1624&lt;(Assumptions!$E$11-Assumptions!$D$11)/(Assumptions!$F$11-Assumptions!$D$11),Assumptions!$D$11+SQRT('Random Draws'!H1624*(Assumptions!$F$11-Assumptions!$D$11)*(Assumptions!$E$11-Assumptions!$D$11)),Assumptions!$F$11-SQRT((1-'Random Draws'!H1624)*(Assumptions!$F$11-Assumptions!$D$11)*(Assumptions!$F$11-Assumptions!$E$11)))</f>
        <v>0.136339264182331</v>
      </c>
      <c r="K1624" s="19" t="n">
        <f aca="false">MAX(G1624,I1624+Assumptions!$D$21)</f>
        <v>0.092904358371206</v>
      </c>
      <c r="L1624" s="28" t="n">
        <f aca="false">(F1624-Assumptions!$D$15)*(1-H1624)+Assumptions!$D$15-J1624</f>
        <v>0.212072987239896</v>
      </c>
      <c r="M1624" s="21" t="n">
        <f aca="false">Assumptions!$D$14*(1+E1624)^1*L1624-Assumptions!$D$14*(1+E1624)^0*E1624*Assumptions!$D$16</f>
        <v>33.5205562631159</v>
      </c>
      <c r="N1624" s="21" t="n">
        <f aca="false">Assumptions!$D$14*(1+E1624)^2*L1624-Assumptions!$D$14*(1+E1624)^1*E1624*Assumptions!$D$16</f>
        <v>37.0375634089783</v>
      </c>
      <c r="O1624" s="21" t="n">
        <f aca="false">Assumptions!$D$14*(1+E1624)^3*L1624-Assumptions!$D$14*(1+E1624)^2*E1624*Assumptions!$D$16</f>
        <v>40.9235781323688</v>
      </c>
      <c r="P1624" s="21" t="n">
        <f aca="false">Assumptions!$D$14*(1+E1624)^4*L1624-Assumptions!$D$14*(1+E1624)^3*E1624*Assumptions!$D$16</f>
        <v>45.217317042787</v>
      </c>
      <c r="Q1624" s="21" t="n">
        <f aca="false">Assumptions!$D$14*(1+E1624)^5*L1624-Assumptions!$D$14*(1+E1624)^4*E1624*Assumptions!$D$16</f>
        <v>49.9615589314932</v>
      </c>
      <c r="R1624" s="21" t="n">
        <f aca="false">M1624/(1+K1624)+N1624/(1+K1624)^2+O1624/(1+K1624)^3+P1624/(1+K1624)^4+Q1624/(1+K1624)^5</f>
        <v>156.764982856081</v>
      </c>
      <c r="S1624" s="21" t="n">
        <f aca="false">Q1624*(1+I1624)/(K1624-I1624)</f>
        <v>699.873906485393</v>
      </c>
      <c r="T1624" s="21" t="n">
        <f aca="false">R1624+S1624/(1+K1624)^5</f>
        <v>605.623026805471</v>
      </c>
      <c r="U1624" s="8" t="n">
        <f aca="false">(T1624-Assumptions!$D$17)/Assumptions!$D$18</f>
        <v>16.8249210722188</v>
      </c>
    </row>
    <row r="1625" customFormat="false" ht="15" hidden="false" customHeight="false" outlineLevel="0" collapsed="false">
      <c r="B1625" s="2" t="n">
        <v>1620</v>
      </c>
      <c r="C1625" s="27" t="n">
        <f aca="false">NORMSDIST('Random Draws'!C1625)</f>
        <v>0.00648721029600686</v>
      </c>
      <c r="D1625" s="27" t="n">
        <f aca="false">NORMSDIST(Assumptions!$D$22*'Random Draws'!C1625+SQRT(1-Assumptions!$D$22^2)*'Random Draws'!D1625)</f>
        <v>0.000311883715313528</v>
      </c>
      <c r="E1625" s="19" t="n">
        <f aca="false">IF(C1625&lt;(Assumptions!$E$6-Assumptions!$D$6)/(Assumptions!$F$6-Assumptions!$D$6),Assumptions!$D$6+SQRT(C1625*(Assumptions!$F$6-Assumptions!$D$6)*(Assumptions!$E$6-Assumptions!$D$6)),Assumptions!$F$6-SQRT((1-C1625)*(Assumptions!$F$6-Assumptions!$D$6)*(Assumptions!$F$6-Assumptions!$E$6)))</f>
        <v>0.0456952657075886</v>
      </c>
      <c r="F1625" s="19" t="n">
        <f aca="false">IF(D1625&lt;(Assumptions!$E$7-Assumptions!$D$7)/(Assumptions!$F$7-Assumptions!$D$7),Assumptions!$D$7+SQRT(D1625*(Assumptions!$F$7-Assumptions!$D$7)*(Assumptions!$E$7-Assumptions!$D$7)),Assumptions!$F$7-SQRT((1-D1625)*(Assumptions!$F$7-Assumptions!$D$7)*(Assumptions!$F$7-Assumptions!$E$7)))</f>
        <v>0.361367955515315</v>
      </c>
      <c r="G1625" s="19" t="n">
        <f aca="false">MIN(Assumptions!$D$24,MAX(Assumptions!$D$23,Assumptions!$D$8+Assumptions!$E$8*'Random Draws'!E1625))</f>
        <v>0.096172175861935</v>
      </c>
      <c r="H1625" s="19" t="n">
        <f aca="false">IF('Random Draws'!F1625&lt;(Assumptions!$E$9-Assumptions!$D$9)/(Assumptions!$F$9-Assumptions!$D$9),Assumptions!$D$9+SQRT('Random Draws'!F1625*(Assumptions!$F$9-Assumptions!$D$9)*(Assumptions!$E$9-Assumptions!$D$9)),Assumptions!$F$9-SQRT((1-'Random Draws'!F1625)*(Assumptions!$F$9-Assumptions!$D$9)*(Assumptions!$F$9-Assumptions!$E$9)))</f>
        <v>0.257808245097095</v>
      </c>
      <c r="I1625" s="19" t="n">
        <f aca="false">IF('Random Draws'!G1625&lt;(Assumptions!$E$10-Assumptions!$D$10)/(Assumptions!$F$10-Assumptions!$D$10),Assumptions!$D$10+SQRT('Random Draws'!G1625*(Assumptions!$F$10-Assumptions!$D$10)*(Assumptions!$E$10-Assumptions!$D$10)),Assumptions!$F$10-SQRT((1-'Random Draws'!G1625)*(Assumptions!$F$10-Assumptions!$D$10)*(Assumptions!$F$10-Assumptions!$E$10)))</f>
        <v>0.0199608274074559</v>
      </c>
      <c r="J1625" s="19" t="n">
        <f aca="false">IF('Random Draws'!H1625&lt;(Assumptions!$E$11-Assumptions!$D$11)/(Assumptions!$F$11-Assumptions!$D$11),Assumptions!$D$11+SQRT('Random Draws'!H1625*(Assumptions!$F$11-Assumptions!$D$11)*(Assumptions!$E$11-Assumptions!$D$11)),Assumptions!$F$11-SQRT((1-'Random Draws'!H1625)*(Assumptions!$F$11-Assumptions!$D$11)*(Assumptions!$F$11-Assumptions!$E$11)))</f>
        <v>0.198280561881439</v>
      </c>
      <c r="K1625" s="19" t="n">
        <f aca="false">MAX(G1625,I1625+Assumptions!$D$21)</f>
        <v>0.096172175861935</v>
      </c>
      <c r="L1625" s="28" t="n">
        <f aca="false">(F1625-Assumptions!$D$15)*(1-H1625)+Assumptions!$D$15-J1625</f>
        <v>0.10343882705077</v>
      </c>
      <c r="M1625" s="21" t="n">
        <f aca="false">Assumptions!$D$14*(1+E1625)^1*L1625-Assumptions!$D$14*(1+E1625)^0*E1625*Assumptions!$D$16</f>
        <v>15.4852218960858</v>
      </c>
      <c r="N1625" s="21" t="n">
        <f aca="false">Assumptions!$D$14*(1+E1625)^2*L1625-Assumptions!$D$14*(1+E1625)^1*E1625*Assumptions!$D$16</f>
        <v>16.1928232251684</v>
      </c>
      <c r="O1625" s="21" t="n">
        <f aca="false">Assumptions!$D$14*(1+E1625)^3*L1625-Assumptions!$D$14*(1+E1625)^2*E1625*Assumptions!$D$16</f>
        <v>16.9327585849984</v>
      </c>
      <c r="P1625" s="21" t="n">
        <f aca="false">Assumptions!$D$14*(1+E1625)^4*L1625-Assumptions!$D$14*(1+E1625)^3*E1625*Assumptions!$D$16</f>
        <v>17.7065054877024</v>
      </c>
      <c r="Q1625" s="21" t="n">
        <f aca="false">Assumptions!$D$14*(1+E1625)^5*L1625-Assumptions!$D$14*(1+E1625)^4*E1625*Assumptions!$D$16</f>
        <v>18.5156089607158</v>
      </c>
      <c r="R1625" s="21" t="n">
        <f aca="false">M1625/(1+K1625)+N1625/(1+K1625)^2+O1625/(1+K1625)^3+P1625/(1+K1625)^4+Q1625/(1+K1625)^5</f>
        <v>64.4207991115787</v>
      </c>
      <c r="S1625" s="21" t="n">
        <f aca="false">Q1625*(1+I1625)/(K1625-I1625)</f>
        <v>247.800310826474</v>
      </c>
      <c r="T1625" s="21" t="n">
        <f aca="false">R1625+S1625/(1+K1625)^5</f>
        <v>220.990591570914</v>
      </c>
      <c r="U1625" s="8" t="n">
        <f aca="false">(T1625-Assumptions!$D$17)/Assumptions!$D$18</f>
        <v>1.43962366283656</v>
      </c>
    </row>
    <row r="1626" customFormat="false" ht="15" hidden="false" customHeight="false" outlineLevel="0" collapsed="false">
      <c r="B1626" s="2" t="n">
        <v>1621</v>
      </c>
      <c r="C1626" s="27" t="n">
        <f aca="false">NORMSDIST('Random Draws'!C1626)</f>
        <v>0.0317755506087929</v>
      </c>
      <c r="D1626" s="27" t="n">
        <f aca="false">NORMSDIST(Assumptions!$D$22*'Random Draws'!C1626+SQRT(1-Assumptions!$D$22^2)*'Random Draws'!D1626)</f>
        <v>0.134133397824841</v>
      </c>
      <c r="E1626" s="19" t="n">
        <f aca="false">IF(C1626&lt;(Assumptions!$E$6-Assumptions!$D$6)/(Assumptions!$F$6-Assumptions!$D$6),Assumptions!$D$6+SQRT(C1626*(Assumptions!$F$6-Assumptions!$D$6)*(Assumptions!$E$6-Assumptions!$D$6)),Assumptions!$F$6-SQRT((1-C1626)*(Assumptions!$F$6-Assumptions!$D$6)*(Assumptions!$F$6-Assumptions!$E$6)))</f>
        <v>0.0526046718737127</v>
      </c>
      <c r="F1626" s="19" t="n">
        <f aca="false">IF(D1626&lt;(Assumptions!$E$7-Assumptions!$D$7)/(Assumptions!$F$7-Assumptions!$D$7),Assumptions!$D$7+SQRT(D1626*(Assumptions!$F$7-Assumptions!$D$7)*(Assumptions!$E$7-Assumptions!$D$7)),Assumptions!$F$7-SQRT((1-D1626)*(Assumptions!$F$7-Assumptions!$D$7)*(Assumptions!$F$7-Assumptions!$E$7)))</f>
        <v>0.388369003982323</v>
      </c>
      <c r="G1626" s="19" t="n">
        <f aca="false">MIN(Assumptions!$D$24,MAX(Assumptions!$D$23,Assumptions!$D$8+Assumptions!$E$8*'Random Draws'!E1626))</f>
        <v>0.072237308168</v>
      </c>
      <c r="H1626" s="19" t="n">
        <f aca="false">IF('Random Draws'!F1626&lt;(Assumptions!$E$9-Assumptions!$D$9)/(Assumptions!$F$9-Assumptions!$D$9),Assumptions!$D$9+SQRT('Random Draws'!F1626*(Assumptions!$F$9-Assumptions!$D$9)*(Assumptions!$E$9-Assumptions!$D$9)),Assumptions!$F$9-SQRT((1-'Random Draws'!F1626)*(Assumptions!$F$9-Assumptions!$D$9)*(Assumptions!$F$9-Assumptions!$E$9)))</f>
        <v>0.26083698524344</v>
      </c>
      <c r="I1626" s="19" t="n">
        <f aca="false">IF('Random Draws'!G1626&lt;(Assumptions!$E$10-Assumptions!$D$10)/(Assumptions!$F$10-Assumptions!$D$10),Assumptions!$D$10+SQRT('Random Draws'!G1626*(Assumptions!$F$10-Assumptions!$D$10)*(Assumptions!$E$10-Assumptions!$D$10)),Assumptions!$F$10-SQRT((1-'Random Draws'!G1626)*(Assumptions!$F$10-Assumptions!$D$10)*(Assumptions!$F$10-Assumptions!$E$10)))</f>
        <v>0.0197011573472447</v>
      </c>
      <c r="J1626" s="19" t="n">
        <f aca="false">IF('Random Draws'!H1626&lt;(Assumptions!$E$11-Assumptions!$D$11)/(Assumptions!$F$11-Assumptions!$D$11),Assumptions!$D$11+SQRT('Random Draws'!H1626*(Assumptions!$F$11-Assumptions!$D$11)*(Assumptions!$E$11-Assumptions!$D$11)),Assumptions!$F$11-SQRT((1-'Random Draws'!H1626)*(Assumptions!$F$11-Assumptions!$D$11)*(Assumptions!$F$11-Assumptions!$E$11)))</f>
        <v>0.19614921686531</v>
      </c>
      <c r="K1626" s="19" t="n">
        <f aca="false">MAX(G1626,I1626+Assumptions!$D$21)</f>
        <v>0.072237308168</v>
      </c>
      <c r="L1626" s="28" t="n">
        <f aca="false">(F1626-Assumptions!$D$15)*(1-H1626)+Assumptions!$D$15-J1626</f>
        <v>0.124827595037913</v>
      </c>
      <c r="M1626" s="21" t="n">
        <f aca="false">Assumptions!$D$14*(1+E1626)^1*L1626-Assumptions!$D$14*(1+E1626)^0*E1626*Assumptions!$D$16</f>
        <v>18.8233155861211</v>
      </c>
      <c r="N1626" s="21" t="n">
        <f aca="false">Assumptions!$D$14*(1+E1626)^2*L1626-Assumptions!$D$14*(1+E1626)^1*E1626*Assumptions!$D$16</f>
        <v>19.8135099261043</v>
      </c>
      <c r="O1626" s="21" t="n">
        <f aca="false">Assumptions!$D$14*(1+E1626)^3*L1626-Assumptions!$D$14*(1+E1626)^2*E1626*Assumptions!$D$16</f>
        <v>20.8557931144336</v>
      </c>
      <c r="P1626" s="21" t="n">
        <f aca="false">Assumptions!$D$14*(1+E1626)^4*L1626-Assumptions!$D$14*(1+E1626)^3*E1626*Assumptions!$D$16</f>
        <v>21.9529052678844</v>
      </c>
      <c r="Q1626" s="21" t="n">
        <f aca="false">Assumptions!$D$14*(1+E1626)^5*L1626-Assumptions!$D$14*(1+E1626)^4*E1626*Assumptions!$D$16</f>
        <v>23.1077306461762</v>
      </c>
      <c r="R1626" s="21" t="n">
        <f aca="false">M1626/(1+K1626)+N1626/(1+K1626)^2+O1626/(1+K1626)^3+P1626/(1+K1626)^4+Q1626/(1+K1626)^5</f>
        <v>84.6198539475149</v>
      </c>
      <c r="S1626" s="21" t="n">
        <f aca="false">Q1626*(1+I1626)/(K1626-I1626)</f>
        <v>448.5098225785</v>
      </c>
      <c r="T1626" s="21" t="n">
        <f aca="false">R1626+S1626/(1+K1626)^5</f>
        <v>401.078807218291</v>
      </c>
      <c r="U1626" s="8" t="n">
        <f aca="false">(T1626-Assumptions!$D$17)/Assumptions!$D$18</f>
        <v>8.64315228873165</v>
      </c>
    </row>
    <row r="1627" customFormat="false" ht="15" hidden="false" customHeight="false" outlineLevel="0" collapsed="false">
      <c r="B1627" s="2" t="n">
        <v>1622</v>
      </c>
      <c r="C1627" s="27" t="n">
        <f aca="false">NORMSDIST('Random Draws'!C1627)</f>
        <v>0.841216027228357</v>
      </c>
      <c r="D1627" s="27" t="n">
        <f aca="false">NORMSDIST(Assumptions!$D$22*'Random Draws'!C1627+SQRT(1-Assumptions!$D$22^2)*'Random Draws'!D1627)</f>
        <v>0.739897742994922</v>
      </c>
      <c r="E1627" s="19" t="n">
        <f aca="false">IF(C1627&lt;(Assumptions!$E$6-Assumptions!$D$6)/(Assumptions!$F$6-Assumptions!$D$6),Assumptions!$D$6+SQRT(C1627*(Assumptions!$F$6-Assumptions!$D$6)*(Assumptions!$E$6-Assumptions!$D$6)),Assumptions!$F$6-SQRT((1-C1627)*(Assumptions!$F$6-Assumptions!$D$6)*(Assumptions!$F$6-Assumptions!$E$6)))</f>
        <v>0.111823416391297</v>
      </c>
      <c r="F1627" s="19" t="n">
        <f aca="false">IF(D1627&lt;(Assumptions!$E$7-Assumptions!$D$7)/(Assumptions!$F$7-Assumptions!$D$7),Assumptions!$D$7+SQRT(D1627*(Assumptions!$F$7-Assumptions!$D$7)*(Assumptions!$E$7-Assumptions!$D$7)),Assumptions!$F$7-SQRT((1-D1627)*(Assumptions!$F$7-Assumptions!$D$7)*(Assumptions!$F$7-Assumptions!$E$7)))</f>
        <v>0.427744627919983</v>
      </c>
      <c r="G1627" s="19" t="n">
        <f aca="false">MIN(Assumptions!$D$24,MAX(Assumptions!$D$23,Assumptions!$D$8+Assumptions!$E$8*'Random Draws'!E1627))</f>
        <v>0.091374151093233</v>
      </c>
      <c r="H1627" s="19" t="n">
        <f aca="false">IF('Random Draws'!F1627&lt;(Assumptions!$E$9-Assumptions!$D$9)/(Assumptions!$F$9-Assumptions!$D$9),Assumptions!$D$9+SQRT('Random Draws'!F1627*(Assumptions!$F$9-Assumptions!$D$9)*(Assumptions!$E$9-Assumptions!$D$9)),Assumptions!$F$9-SQRT((1-'Random Draws'!F1627)*(Assumptions!$F$9-Assumptions!$D$9)*(Assumptions!$F$9-Assumptions!$E$9)))</f>
        <v>0.302612263097283</v>
      </c>
      <c r="I1627" s="19" t="n">
        <f aca="false">IF('Random Draws'!G1627&lt;(Assumptions!$E$10-Assumptions!$D$10)/(Assumptions!$F$10-Assumptions!$D$10),Assumptions!$D$10+SQRT('Random Draws'!G1627*(Assumptions!$F$10-Assumptions!$D$10)*(Assumptions!$E$10-Assumptions!$D$10)),Assumptions!$F$10-SQRT((1-'Random Draws'!G1627)*(Assumptions!$F$10-Assumptions!$D$10)*(Assumptions!$F$10-Assumptions!$E$10)))</f>
        <v>0.0198311228487556</v>
      </c>
      <c r="J1627" s="19" t="n">
        <f aca="false">IF('Random Draws'!H1627&lt;(Assumptions!$E$11-Assumptions!$D$11)/(Assumptions!$F$11-Assumptions!$D$11),Assumptions!$D$11+SQRT('Random Draws'!H1627*(Assumptions!$F$11-Assumptions!$D$11)*(Assumptions!$E$11-Assumptions!$D$11)),Assumptions!$F$11-SQRT((1-'Random Draws'!H1627)*(Assumptions!$F$11-Assumptions!$D$11)*(Assumptions!$F$11-Assumptions!$E$11)))</f>
        <v>0.153327168329278</v>
      </c>
      <c r="K1627" s="19" t="n">
        <f aca="false">MAX(G1627,I1627+Assumptions!$D$21)</f>
        <v>0.091374151093233</v>
      </c>
      <c r="L1627" s="28" t="n">
        <f aca="false">(F1627-Assumptions!$D$15)*(1-H1627)+Assumptions!$D$15-J1627</f>
        <v>0.184316283910781</v>
      </c>
      <c r="M1627" s="21" t="n">
        <f aca="false">Assumptions!$D$14*(1+E1627)^1*L1627-Assumptions!$D$14*(1+E1627)^0*E1627*Assumptions!$D$16</f>
        <v>29.2280064074616</v>
      </c>
      <c r="N1627" s="21" t="n">
        <f aca="false">Assumptions!$D$14*(1+E1627)^2*L1627-Assumptions!$D$14*(1+E1627)^1*E1627*Assumptions!$D$16</f>
        <v>32.4963819382507</v>
      </c>
      <c r="O1627" s="21" t="n">
        <f aca="false">Assumptions!$D$14*(1+E1627)^3*L1627-Assumptions!$D$14*(1+E1627)^2*E1627*Assumptions!$D$16</f>
        <v>36.1302383869424</v>
      </c>
      <c r="P1627" s="21" t="n">
        <f aca="false">Assumptions!$D$14*(1+E1627)^4*L1627-Assumptions!$D$14*(1+E1627)^3*E1627*Assumptions!$D$16</f>
        <v>40.1704450784023</v>
      </c>
      <c r="Q1627" s="21" t="n">
        <f aca="false">Assumptions!$D$14*(1+E1627)^5*L1627-Assumptions!$D$14*(1+E1627)^4*E1627*Assumptions!$D$16</f>
        <v>44.6624414850282</v>
      </c>
      <c r="R1627" s="21" t="n">
        <f aca="false">M1627/(1+K1627)+N1627/(1+K1627)^2+O1627/(1+K1627)^3+P1627/(1+K1627)^4+Q1627/(1+K1627)^5</f>
        <v>139.017506377932</v>
      </c>
      <c r="S1627" s="21" t="n">
        <f aca="false">Q1627*(1+I1627)/(K1627-I1627)</f>
        <v>636.653898590868</v>
      </c>
      <c r="T1627" s="21" t="n">
        <f aca="false">R1627+S1627/(1+K1627)^5</f>
        <v>550.200444761052</v>
      </c>
      <c r="U1627" s="8" t="n">
        <f aca="false">(T1627-Assumptions!$D$17)/Assumptions!$D$18</f>
        <v>14.6080177904421</v>
      </c>
    </row>
    <row r="1628" customFormat="false" ht="15" hidden="false" customHeight="false" outlineLevel="0" collapsed="false">
      <c r="B1628" s="2" t="n">
        <v>1623</v>
      </c>
      <c r="C1628" s="27" t="n">
        <f aca="false">NORMSDIST('Random Draws'!C1628)</f>
        <v>0.317095842352462</v>
      </c>
      <c r="D1628" s="27" t="n">
        <f aca="false">NORMSDIST(Assumptions!$D$22*'Random Draws'!C1628+SQRT(1-Assumptions!$D$22^2)*'Random Draws'!D1628)</f>
        <v>0.408419665758466</v>
      </c>
      <c r="E1628" s="19" t="n">
        <f aca="false">IF(C1628&lt;(Assumptions!$E$6-Assumptions!$D$6)/(Assumptions!$F$6-Assumptions!$D$6),Assumptions!$D$6+SQRT(C1628*(Assumptions!$F$6-Assumptions!$D$6)*(Assumptions!$E$6-Assumptions!$D$6)),Assumptions!$F$6-SQRT((1-C1628)*(Assumptions!$F$6-Assumptions!$D$6)*(Assumptions!$F$6-Assumptions!$E$6)))</f>
        <v>0.0798180764447796</v>
      </c>
      <c r="F1628" s="19" t="n">
        <f aca="false">IF(D1628&lt;(Assumptions!$E$7-Assumptions!$D$7)/(Assumptions!$F$7-Assumptions!$D$7),Assumptions!$D$7+SQRT(D1628*(Assumptions!$F$7-Assumptions!$D$7)*(Assumptions!$E$7-Assumptions!$D$7)),Assumptions!$F$7-SQRT((1-D1628)*(Assumptions!$F$7-Assumptions!$D$7)*(Assumptions!$F$7-Assumptions!$E$7)))</f>
        <v>0.409502706941649</v>
      </c>
      <c r="G1628" s="19" t="n">
        <f aca="false">MIN(Assumptions!$D$24,MAX(Assumptions!$D$23,Assumptions!$D$8+Assumptions!$E$8*'Random Draws'!E1628))</f>
        <v>0.081504709319338</v>
      </c>
      <c r="H1628" s="19" t="n">
        <f aca="false">IF('Random Draws'!F1628&lt;(Assumptions!$E$9-Assumptions!$D$9)/(Assumptions!$F$9-Assumptions!$D$9),Assumptions!$D$9+SQRT('Random Draws'!F1628*(Assumptions!$F$9-Assumptions!$D$9)*(Assumptions!$E$9-Assumptions!$D$9)),Assumptions!$F$9-SQRT((1-'Random Draws'!F1628)*(Assumptions!$F$9-Assumptions!$D$9)*(Assumptions!$F$9-Assumptions!$E$9)))</f>
        <v>0.294809724822151</v>
      </c>
      <c r="I1628" s="19" t="n">
        <f aca="false">IF('Random Draws'!G1628&lt;(Assumptions!$E$10-Assumptions!$D$10)/(Assumptions!$F$10-Assumptions!$D$10),Assumptions!$D$10+SQRT('Random Draws'!G1628*(Assumptions!$F$10-Assumptions!$D$10)*(Assumptions!$E$10-Assumptions!$D$10)),Assumptions!$F$10-SQRT((1-'Random Draws'!G1628)*(Assumptions!$F$10-Assumptions!$D$10)*(Assumptions!$F$10-Assumptions!$E$10)))</f>
        <v>0.0134247435824161</v>
      </c>
      <c r="J1628" s="19" t="n">
        <f aca="false">IF('Random Draws'!H1628&lt;(Assumptions!$E$11-Assumptions!$D$11)/(Assumptions!$F$11-Assumptions!$D$11),Assumptions!$D$11+SQRT('Random Draws'!H1628*(Assumptions!$F$11-Assumptions!$D$11)*(Assumptions!$E$11-Assumptions!$D$11)),Assumptions!$F$11-SQRT((1-'Random Draws'!H1628)*(Assumptions!$F$11-Assumptions!$D$11)*(Assumptions!$F$11-Assumptions!$E$11)))</f>
        <v>0.199138594293481</v>
      </c>
      <c r="K1628" s="19" t="n">
        <f aca="false">MAX(G1628,I1628+Assumptions!$D$21)</f>
        <v>0.081504709319338</v>
      </c>
      <c r="L1628" s="28" t="n">
        <f aca="false">(F1628-Assumptions!$D$15)*(1-H1628)+Assumptions!$D$15-J1628</f>
        <v>0.127963996527655</v>
      </c>
      <c r="M1628" s="21" t="n">
        <f aca="false">Assumptions!$D$14*(1+E1628)^1*L1628-Assumptions!$D$14*(1+E1628)^0*E1628*Assumptions!$D$16</f>
        <v>19.6885776722436</v>
      </c>
      <c r="N1628" s="21" t="n">
        <f aca="false">Assumptions!$D$14*(1+E1628)^2*L1628-Assumptions!$D$14*(1+E1628)^1*E1628*Assumptions!$D$16</f>
        <v>21.2600820699757</v>
      </c>
      <c r="O1628" s="21" t="n">
        <f aca="false">Assumptions!$D$14*(1+E1628)^3*L1628-Assumptions!$D$14*(1+E1628)^2*E1628*Assumptions!$D$16</f>
        <v>22.9570209258593</v>
      </c>
      <c r="P1628" s="21" t="n">
        <f aca="false">Assumptions!$D$14*(1+E1628)^4*L1628-Assumptions!$D$14*(1+E1628)^3*E1628*Assumptions!$D$16</f>
        <v>24.789406177064</v>
      </c>
      <c r="Q1628" s="21" t="n">
        <f aca="false">Assumptions!$D$14*(1+E1628)^5*L1628-Assumptions!$D$14*(1+E1628)^4*E1628*Assumptions!$D$16</f>
        <v>26.7680488943255</v>
      </c>
      <c r="R1628" s="21" t="n">
        <f aca="false">M1628/(1+K1628)+N1628/(1+K1628)^2+O1628/(1+K1628)^3+P1628/(1+K1628)^4+Q1628/(1+K1628)^5</f>
        <v>90.7405375476147</v>
      </c>
      <c r="S1628" s="21" t="n">
        <f aca="false">Q1628*(1+I1628)/(K1628-I1628)</f>
        <v>398.463818148213</v>
      </c>
      <c r="T1628" s="21" t="n">
        <f aca="false">R1628+S1628/(1+K1628)^5</f>
        <v>360.047026411108</v>
      </c>
      <c r="U1628" s="8" t="n">
        <f aca="false">(T1628-Assumptions!$D$17)/Assumptions!$D$18</f>
        <v>7.0018810564443</v>
      </c>
    </row>
    <row r="1629" customFormat="false" ht="15" hidden="false" customHeight="false" outlineLevel="0" collapsed="false">
      <c r="B1629" s="2" t="n">
        <v>1624</v>
      </c>
      <c r="C1629" s="27" t="n">
        <f aca="false">NORMSDIST('Random Draws'!C1629)</f>
        <v>0.59114841281823</v>
      </c>
      <c r="D1629" s="27" t="n">
        <f aca="false">NORMSDIST(Assumptions!$D$22*'Random Draws'!C1629+SQRT(1-Assumptions!$D$22^2)*'Random Draws'!D1629)</f>
        <v>0.178177722630343</v>
      </c>
      <c r="E1629" s="19" t="n">
        <f aca="false">IF(C1629&lt;(Assumptions!$E$6-Assumptions!$D$6)/(Assumptions!$F$6-Assumptions!$D$6),Assumptions!$D$6+SQRT(C1629*(Assumptions!$F$6-Assumptions!$D$6)*(Assumptions!$E$6-Assumptions!$D$6)),Assumptions!$F$6-SQRT((1-C1629)*(Assumptions!$F$6-Assumptions!$D$6)*(Assumptions!$F$6-Assumptions!$E$6)))</f>
        <v>0.0947865292649542</v>
      </c>
      <c r="F1629" s="19" t="n">
        <f aca="false">IF(D1629&lt;(Assumptions!$E$7-Assumptions!$D$7)/(Assumptions!$F$7-Assumptions!$D$7),Assumptions!$D$7+SQRT(D1629*(Assumptions!$F$7-Assumptions!$D$7)*(Assumptions!$E$7-Assumptions!$D$7)),Assumptions!$F$7-SQRT((1-D1629)*(Assumptions!$F$7-Assumptions!$D$7)*(Assumptions!$F$7-Assumptions!$E$7)))</f>
        <v>0.392696579878973</v>
      </c>
      <c r="G1629" s="19" t="n">
        <f aca="false">MIN(Assumptions!$D$24,MAX(Assumptions!$D$23,Assumptions!$D$8+Assumptions!$E$8*'Random Draws'!E1629))</f>
        <v>0.069958109235836</v>
      </c>
      <c r="H1629" s="19" t="n">
        <f aca="false">IF('Random Draws'!F1629&lt;(Assumptions!$E$9-Assumptions!$D$9)/(Assumptions!$F$9-Assumptions!$D$9),Assumptions!$D$9+SQRT('Random Draws'!F1629*(Assumptions!$F$9-Assumptions!$D$9)*(Assumptions!$E$9-Assumptions!$D$9)),Assumptions!$F$9-SQRT((1-'Random Draws'!F1629)*(Assumptions!$F$9-Assumptions!$D$9)*(Assumptions!$F$9-Assumptions!$E$9)))</f>
        <v>0.332965549918134</v>
      </c>
      <c r="I1629" s="19" t="n">
        <f aca="false">IF('Random Draws'!G1629&lt;(Assumptions!$E$10-Assumptions!$D$10)/(Assumptions!$F$10-Assumptions!$D$10),Assumptions!$D$10+SQRT('Random Draws'!G1629*(Assumptions!$F$10-Assumptions!$D$10)*(Assumptions!$E$10-Assumptions!$D$10)),Assumptions!$F$10-SQRT((1-'Random Draws'!G1629)*(Assumptions!$F$10-Assumptions!$D$10)*(Assumptions!$F$10-Assumptions!$E$10)))</f>
        <v>0.0149717854318167</v>
      </c>
      <c r="J1629" s="19" t="n">
        <f aca="false">IF('Random Draws'!H1629&lt;(Assumptions!$E$11-Assumptions!$D$11)/(Assumptions!$F$11-Assumptions!$D$11),Assumptions!$D$11+SQRT('Random Draws'!H1629*(Assumptions!$F$11-Assumptions!$D$11)*(Assumptions!$E$11-Assumptions!$D$11)),Assumptions!$F$11-SQRT((1-'Random Draws'!H1629)*(Assumptions!$F$11-Assumptions!$D$11)*(Assumptions!$F$11-Assumptions!$E$11)))</f>
        <v>0.165432423972472</v>
      </c>
      <c r="K1629" s="19" t="n">
        <f aca="false">MAX(G1629,I1629+Assumptions!$D$21)</f>
        <v>0.069958109235836</v>
      </c>
      <c r="L1629" s="28" t="n">
        <f aca="false">(F1629-Assumptions!$D$15)*(1-H1629)+Assumptions!$D$15-J1629</f>
        <v>0.139795244725485</v>
      </c>
      <c r="M1629" s="21" t="n">
        <f aca="false">Assumptions!$D$14*(1+E1629)^1*L1629-Assumptions!$D$14*(1+E1629)^0*E1629*Assumptions!$D$16</f>
        <v>21.7793414609075</v>
      </c>
      <c r="N1629" s="21" t="n">
        <f aca="false">Assumptions!$D$14*(1+E1629)^2*L1629-Assumptions!$D$14*(1+E1629)^1*E1629*Assumptions!$D$16</f>
        <v>23.8437296476633</v>
      </c>
      <c r="O1629" s="21" t="n">
        <f aca="false">Assumptions!$D$14*(1+E1629)^3*L1629-Assumptions!$D$14*(1+E1629)^2*E1629*Assumptions!$D$16</f>
        <v>26.1037940256971</v>
      </c>
      <c r="P1629" s="21" t="n">
        <f aca="false">Assumptions!$D$14*(1+E1629)^4*L1629-Assumptions!$D$14*(1+E1629)^3*E1629*Assumptions!$D$16</f>
        <v>28.5780820620402</v>
      </c>
      <c r="Q1629" s="21" t="n">
        <f aca="false">Assumptions!$D$14*(1+E1629)^5*L1629-Assumptions!$D$14*(1+E1629)^4*E1629*Assumptions!$D$16</f>
        <v>31.2868992737501</v>
      </c>
      <c r="R1629" s="21" t="n">
        <f aca="false">M1629/(1+K1629)+N1629/(1+K1629)^2+O1629/(1+K1629)^3+P1629/(1+K1629)^4+Q1629/(1+K1629)^5</f>
        <v>106.61095434289</v>
      </c>
      <c r="S1629" s="21" t="n">
        <f aca="false">Q1629*(1+I1629)/(K1629-I1629)</f>
        <v>577.513058150331</v>
      </c>
      <c r="T1629" s="21" t="n">
        <f aca="false">R1629+S1629/(1+K1629)^5</f>
        <v>518.450395042132</v>
      </c>
      <c r="U1629" s="8" t="n">
        <f aca="false">(T1629-Assumptions!$D$17)/Assumptions!$D$18</f>
        <v>13.3380158016853</v>
      </c>
    </row>
    <row r="1630" customFormat="false" ht="15" hidden="false" customHeight="false" outlineLevel="0" collapsed="false">
      <c r="B1630" s="2" t="n">
        <v>1625</v>
      </c>
      <c r="C1630" s="27" t="n">
        <f aca="false">NORMSDIST('Random Draws'!C1630)</f>
        <v>0.525642199741477</v>
      </c>
      <c r="D1630" s="27" t="n">
        <f aca="false">NORMSDIST(Assumptions!$D$22*'Random Draws'!C1630+SQRT(1-Assumptions!$D$22^2)*'Random Draws'!D1630)</f>
        <v>0.79561083477102</v>
      </c>
      <c r="E1630" s="19" t="n">
        <f aca="false">IF(C1630&lt;(Assumptions!$E$6-Assumptions!$D$6)/(Assumptions!$F$6-Assumptions!$D$6),Assumptions!$D$6+SQRT(C1630*(Assumptions!$F$6-Assumptions!$D$6)*(Assumptions!$E$6-Assumptions!$D$6)),Assumptions!$F$6-SQRT((1-C1630)*(Assumptions!$F$6-Assumptions!$D$6)*(Assumptions!$F$6-Assumptions!$E$6)))</f>
        <v>0.0912989835702312</v>
      </c>
      <c r="F1630" s="19" t="n">
        <f aca="false">IF(D1630&lt;(Assumptions!$E$7-Assumptions!$D$7)/(Assumptions!$F$7-Assumptions!$D$7),Assumptions!$D$7+SQRT(D1630*(Assumptions!$F$7-Assumptions!$D$7)*(Assumptions!$E$7-Assumptions!$D$7)),Assumptions!$F$7-SQRT((1-D1630)*(Assumptions!$F$7-Assumptions!$D$7)*(Assumptions!$F$7-Assumptions!$E$7)))</f>
        <v>0.431407052252069</v>
      </c>
      <c r="G1630" s="19" t="n">
        <f aca="false">MIN(Assumptions!$D$24,MAX(Assumptions!$D$23,Assumptions!$D$8+Assumptions!$E$8*'Random Draws'!E1630))</f>
        <v>0.077517476977773</v>
      </c>
      <c r="H1630" s="19" t="n">
        <f aca="false">IF('Random Draws'!F1630&lt;(Assumptions!$E$9-Assumptions!$D$9)/(Assumptions!$F$9-Assumptions!$D$9),Assumptions!$D$9+SQRT('Random Draws'!F1630*(Assumptions!$F$9-Assumptions!$D$9)*(Assumptions!$E$9-Assumptions!$D$9)),Assumptions!$F$9-SQRT((1-'Random Draws'!F1630)*(Assumptions!$F$9-Assumptions!$D$9)*(Assumptions!$F$9-Assumptions!$E$9)))</f>
        <v>0.334320096089829</v>
      </c>
      <c r="I1630" s="19" t="n">
        <f aca="false">IF('Random Draws'!G1630&lt;(Assumptions!$E$10-Assumptions!$D$10)/(Assumptions!$F$10-Assumptions!$D$10),Assumptions!$D$10+SQRT('Random Draws'!G1630*(Assumptions!$F$10-Assumptions!$D$10)*(Assumptions!$E$10-Assumptions!$D$10)),Assumptions!$F$10-SQRT((1-'Random Draws'!G1630)*(Assumptions!$F$10-Assumptions!$D$10)*(Assumptions!$F$10-Assumptions!$E$10)))</f>
        <v>0.0156813138086032</v>
      </c>
      <c r="J1630" s="19" t="n">
        <f aca="false">IF('Random Draws'!H1630&lt;(Assumptions!$E$11-Assumptions!$D$11)/(Assumptions!$F$11-Assumptions!$D$11),Assumptions!$D$11+SQRT('Random Draws'!H1630*(Assumptions!$F$11-Assumptions!$D$11)*(Assumptions!$E$11-Assumptions!$D$11)),Assumptions!$F$11-SQRT((1-'Random Draws'!H1630)*(Assumptions!$F$11-Assumptions!$D$11)*(Assumptions!$F$11-Assumptions!$E$11)))</f>
        <v>0.17879170502144</v>
      </c>
      <c r="K1630" s="19" t="n">
        <f aca="false">MAX(G1630,I1630+Assumptions!$D$21)</f>
        <v>0.077517476977773</v>
      </c>
      <c r="L1630" s="28" t="n">
        <f aca="false">(F1630-Assumptions!$D$15)*(1-H1630)+Assumptions!$D$15-J1630</f>
        <v>0.151848912559565</v>
      </c>
      <c r="M1630" s="21" t="n">
        <f aca="false">Assumptions!$D$14*(1+E1630)^1*L1630-Assumptions!$D$14*(1+E1630)^0*E1630*Assumptions!$D$16</f>
        <v>23.6311711916817</v>
      </c>
      <c r="N1630" s="21" t="n">
        <f aca="false">Assumptions!$D$14*(1+E1630)^2*L1630-Assumptions!$D$14*(1+E1630)^1*E1630*Assumptions!$D$16</f>
        <v>25.7886731020564</v>
      </c>
      <c r="O1630" s="21" t="n">
        <f aca="false">Assumptions!$D$14*(1+E1630)^3*L1630-Assumptions!$D$14*(1+E1630)^2*E1630*Assumptions!$D$16</f>
        <v>28.1431527438991</v>
      </c>
      <c r="P1630" s="21" t="n">
        <f aca="false">Assumptions!$D$14*(1+E1630)^4*L1630-Assumptions!$D$14*(1+E1630)^3*E1630*Assumptions!$D$16</f>
        <v>30.7125939838789</v>
      </c>
      <c r="Q1630" s="21" t="n">
        <f aca="false">Assumptions!$D$14*(1+E1630)^5*L1630-Assumptions!$D$14*(1+E1630)^4*E1630*Assumptions!$D$16</f>
        <v>33.5166225974122</v>
      </c>
      <c r="R1630" s="21" t="n">
        <f aca="false">M1630/(1+K1630)+N1630/(1+K1630)^2+O1630/(1+K1630)^3+P1630/(1+K1630)^4+Q1630/(1+K1630)^5</f>
        <v>112.49673725745</v>
      </c>
      <c r="S1630" s="21" t="n">
        <f aca="false">Q1630*(1+I1630)/(K1630-I1630)</f>
        <v>550.52263157135</v>
      </c>
      <c r="T1630" s="21" t="n">
        <f aca="false">R1630+S1630/(1+K1630)^5</f>
        <v>491.509262348388</v>
      </c>
      <c r="U1630" s="8" t="n">
        <f aca="false">(T1630-Assumptions!$D$17)/Assumptions!$D$18</f>
        <v>12.2603704939355</v>
      </c>
    </row>
    <row r="1631" customFormat="false" ht="15" hidden="false" customHeight="false" outlineLevel="0" collapsed="false">
      <c r="B1631" s="2" t="n">
        <v>1626</v>
      </c>
      <c r="C1631" s="27" t="n">
        <f aca="false">NORMSDIST('Random Draws'!C1631)</f>
        <v>0.433594958583737</v>
      </c>
      <c r="D1631" s="27" t="n">
        <f aca="false">NORMSDIST(Assumptions!$D$22*'Random Draws'!C1631+SQRT(1-Assumptions!$D$22^2)*'Random Draws'!D1631)</f>
        <v>0.424726228707536</v>
      </c>
      <c r="E1631" s="19" t="n">
        <f aca="false">IF(C1631&lt;(Assumptions!$E$6-Assumptions!$D$6)/(Assumptions!$F$6-Assumptions!$D$6),Assumptions!$D$6+SQRT(C1631*(Assumptions!$F$6-Assumptions!$D$6)*(Assumptions!$E$6-Assumptions!$D$6)),Assumptions!$F$6-SQRT((1-C1631)*(Assumptions!$F$6-Assumptions!$D$6)*(Assumptions!$F$6-Assumptions!$E$6)))</f>
        <v>0.0865615162222912</v>
      </c>
      <c r="F1631" s="19" t="n">
        <f aca="false">IF(D1631&lt;(Assumptions!$E$7-Assumptions!$D$7)/(Assumptions!$F$7-Assumptions!$D$7),Assumptions!$D$7+SQRT(D1631*(Assumptions!$F$7-Assumptions!$D$7)*(Assumptions!$E$7-Assumptions!$D$7)),Assumptions!$F$7-SQRT((1-D1631)*(Assumptions!$F$7-Assumptions!$D$7)*(Assumptions!$F$7-Assumptions!$E$7)))</f>
        <v>0.410481257633356</v>
      </c>
      <c r="G1631" s="19" t="n">
        <f aca="false">MIN(Assumptions!$D$24,MAX(Assumptions!$D$23,Assumptions!$D$8+Assumptions!$E$8*'Random Draws'!E1631))</f>
        <v>0.087613721050325</v>
      </c>
      <c r="H1631" s="19" t="n">
        <f aca="false">IF('Random Draws'!F1631&lt;(Assumptions!$E$9-Assumptions!$D$9)/(Assumptions!$F$9-Assumptions!$D$9),Assumptions!$D$9+SQRT('Random Draws'!F1631*(Assumptions!$F$9-Assumptions!$D$9)*(Assumptions!$E$9-Assumptions!$D$9)),Assumptions!$F$9-SQRT((1-'Random Draws'!F1631)*(Assumptions!$F$9-Assumptions!$D$9)*(Assumptions!$F$9-Assumptions!$E$9)))</f>
        <v>0.262667250269966</v>
      </c>
      <c r="I1631" s="19" t="n">
        <f aca="false">IF('Random Draws'!G1631&lt;(Assumptions!$E$10-Assumptions!$D$10)/(Assumptions!$F$10-Assumptions!$D$10),Assumptions!$D$10+SQRT('Random Draws'!G1631*(Assumptions!$F$10-Assumptions!$D$10)*(Assumptions!$E$10-Assumptions!$D$10)),Assumptions!$F$10-SQRT((1-'Random Draws'!G1631)*(Assumptions!$F$10-Assumptions!$D$10)*(Assumptions!$F$10-Assumptions!$E$10)))</f>
        <v>0.0201858645557647</v>
      </c>
      <c r="J1631" s="19" t="n">
        <f aca="false">IF('Random Draws'!H1631&lt;(Assumptions!$E$11-Assumptions!$D$11)/(Assumptions!$F$11-Assumptions!$D$11),Assumptions!$D$11+SQRT('Random Draws'!H1631*(Assumptions!$F$11-Assumptions!$D$11)*(Assumptions!$E$11-Assumptions!$D$11)),Assumptions!$F$11-SQRT((1-'Random Draws'!H1631)*(Assumptions!$F$11-Assumptions!$D$11)*(Assumptions!$F$11-Assumptions!$E$11)))</f>
        <v>0.175017245434567</v>
      </c>
      <c r="K1631" s="19" t="n">
        <f aca="false">MAX(G1631,I1631+Assumptions!$D$21)</f>
        <v>0.087613721050325</v>
      </c>
      <c r="L1631" s="28" t="n">
        <f aca="false">(F1631-Assumptions!$D$15)*(1-H1631)+Assumptions!$D$15-J1631</f>
        <v>0.161790771503973</v>
      </c>
      <c r="M1631" s="21" t="n">
        <f aca="false">Assumptions!$D$14*(1+E1631)^1*L1631-Assumptions!$D$14*(1+E1631)^0*E1631*Assumptions!$D$16</f>
        <v>25.1138231738721</v>
      </c>
      <c r="N1631" s="21" t="n">
        <f aca="false">Assumptions!$D$14*(1+E1631)^2*L1631-Assumptions!$D$14*(1+E1631)^1*E1631*Assumptions!$D$16</f>
        <v>27.287713785941</v>
      </c>
      <c r="O1631" s="21" t="n">
        <f aca="false">Assumptions!$D$14*(1+E1631)^3*L1631-Assumptions!$D$14*(1+E1631)^2*E1631*Assumptions!$D$16</f>
        <v>29.6497796654919</v>
      </c>
      <c r="P1631" s="21" t="n">
        <f aca="false">Assumptions!$D$14*(1+E1631)^4*L1631-Assumptions!$D$14*(1+E1631)^3*E1631*Assumptions!$D$16</f>
        <v>32.2163095489938</v>
      </c>
      <c r="Q1631" s="21" t="n">
        <f aca="false">Assumptions!$D$14*(1+E1631)^5*L1631-Assumptions!$D$14*(1+E1631)^4*E1631*Assumptions!$D$16</f>
        <v>35.0050021506414</v>
      </c>
      <c r="R1631" s="21" t="n">
        <f aca="false">M1631/(1+K1631)+N1631/(1+K1631)^2+O1631/(1+K1631)^3+P1631/(1+K1631)^4+Q1631/(1+K1631)^5</f>
        <v>115.230606539332</v>
      </c>
      <c r="S1631" s="21" t="n">
        <f aca="false">Q1631*(1+I1631)/(K1631-I1631)</f>
        <v>529.626926309151</v>
      </c>
      <c r="T1631" s="21" t="n">
        <f aca="false">R1631+S1631/(1+K1631)^5</f>
        <v>463.24456799238</v>
      </c>
      <c r="U1631" s="8" t="n">
        <f aca="false">(T1631-Assumptions!$D$17)/Assumptions!$D$18</f>
        <v>11.1297827196952</v>
      </c>
    </row>
    <row r="1632" customFormat="false" ht="15" hidden="false" customHeight="false" outlineLevel="0" collapsed="false">
      <c r="B1632" s="2" t="n">
        <v>1627</v>
      </c>
      <c r="C1632" s="27" t="n">
        <f aca="false">NORMSDIST('Random Draws'!C1632)</f>
        <v>0.653280406482178</v>
      </c>
      <c r="D1632" s="27" t="n">
        <f aca="false">NORMSDIST(Assumptions!$D$22*'Random Draws'!C1632+SQRT(1-Assumptions!$D$22^2)*'Random Draws'!D1632)</f>
        <v>0.756419114715431</v>
      </c>
      <c r="E1632" s="19" t="n">
        <f aca="false">IF(C1632&lt;(Assumptions!$E$6-Assumptions!$D$6)/(Assumptions!$F$6-Assumptions!$D$6),Assumptions!$D$6+SQRT(C1632*(Assumptions!$F$6-Assumptions!$D$6)*(Assumptions!$E$6-Assumptions!$D$6)),Assumptions!$F$6-SQRT((1-C1632)*(Assumptions!$F$6-Assumptions!$D$6)*(Assumptions!$F$6-Assumptions!$E$6)))</f>
        <v>0.0983635019773623</v>
      </c>
      <c r="F1632" s="19" t="n">
        <f aca="false">IF(D1632&lt;(Assumptions!$E$7-Assumptions!$D$7)/(Assumptions!$F$7-Assumptions!$D$7),Assumptions!$D$7+SQRT(D1632*(Assumptions!$F$7-Assumptions!$D$7)*(Assumptions!$E$7-Assumptions!$D$7)),Assumptions!$F$7-SQRT((1-D1632)*(Assumptions!$F$7-Assumptions!$D$7)*(Assumptions!$F$7-Assumptions!$E$7)))</f>
        <v>0.428785843898348</v>
      </c>
      <c r="G1632" s="19" t="n">
        <f aca="false">MIN(Assumptions!$D$24,MAX(Assumptions!$D$23,Assumptions!$D$8+Assumptions!$E$8*'Random Draws'!E1632))</f>
        <v>0.094254457256979</v>
      </c>
      <c r="H1632" s="19" t="n">
        <f aca="false">IF('Random Draws'!F1632&lt;(Assumptions!$E$9-Assumptions!$D$9)/(Assumptions!$F$9-Assumptions!$D$9),Assumptions!$D$9+SQRT('Random Draws'!F1632*(Assumptions!$F$9-Assumptions!$D$9)*(Assumptions!$E$9-Assumptions!$D$9)),Assumptions!$F$9-SQRT((1-'Random Draws'!F1632)*(Assumptions!$F$9-Assumptions!$D$9)*(Assumptions!$F$9-Assumptions!$E$9)))</f>
        <v>0.264498621063341</v>
      </c>
      <c r="I1632" s="19" t="n">
        <f aca="false">IF('Random Draws'!G1632&lt;(Assumptions!$E$10-Assumptions!$D$10)/(Assumptions!$F$10-Assumptions!$D$10),Assumptions!$D$10+SQRT('Random Draws'!G1632*(Assumptions!$F$10-Assumptions!$D$10)*(Assumptions!$E$10-Assumptions!$D$10)),Assumptions!$F$10-SQRT((1-'Random Draws'!G1632)*(Assumptions!$F$10-Assumptions!$D$10)*(Assumptions!$F$10-Assumptions!$E$10)))</f>
        <v>0.012454426195188</v>
      </c>
      <c r="J1632" s="19" t="n">
        <f aca="false">IF('Random Draws'!H1632&lt;(Assumptions!$E$11-Assumptions!$D$11)/(Assumptions!$F$11-Assumptions!$D$11),Assumptions!$D$11+SQRT('Random Draws'!H1632*(Assumptions!$F$11-Assumptions!$D$11)*(Assumptions!$E$11-Assumptions!$D$11)),Assumptions!$F$11-SQRT((1-'Random Draws'!H1632)*(Assumptions!$F$11-Assumptions!$D$11)*(Assumptions!$F$11-Assumptions!$E$11)))</f>
        <v>0.180426190363904</v>
      </c>
      <c r="K1632" s="19" t="n">
        <f aca="false">MAX(G1632,I1632+Assumptions!$D$21)</f>
        <v>0.094254457256979</v>
      </c>
      <c r="L1632" s="28" t="n">
        <f aca="false">(F1632-Assumptions!$D$15)*(1-H1632)+Assumptions!$D$15-J1632</f>
        <v>0.169331209830085</v>
      </c>
      <c r="M1632" s="21" t="n">
        <f aca="false">Assumptions!$D$14*(1+E1632)^1*L1632-Assumptions!$D$14*(1+E1632)^0*E1632*Assumptions!$D$16</f>
        <v>26.5402657567387</v>
      </c>
      <c r="N1632" s="21" t="n">
        <f aca="false">Assumptions!$D$14*(1+E1632)^2*L1632-Assumptions!$D$14*(1+E1632)^1*E1632*Assumptions!$D$16</f>
        <v>29.1508592399814</v>
      </c>
      <c r="O1632" s="21" t="n">
        <f aca="false">Assumptions!$D$14*(1+E1632)^3*L1632-Assumptions!$D$14*(1+E1632)^2*E1632*Assumptions!$D$16</f>
        <v>32.0182398404751</v>
      </c>
      <c r="P1632" s="21" t="n">
        <f aca="false">Assumptions!$D$14*(1+E1632)^4*L1632-Assumptions!$D$14*(1+E1632)^3*E1632*Assumptions!$D$16</f>
        <v>35.1676660383353</v>
      </c>
      <c r="Q1632" s="21" t="n">
        <f aca="false">Assumptions!$D$14*(1+E1632)^5*L1632-Assumptions!$D$14*(1+E1632)^4*E1632*Assumptions!$D$16</f>
        <v>38.6268808262363</v>
      </c>
      <c r="R1632" s="21" t="n">
        <f aca="false">M1632/(1+K1632)+N1632/(1+K1632)^2+O1632/(1+K1632)^3+P1632/(1+K1632)^4+Q1632/(1+K1632)^5</f>
        <v>122.185194886251</v>
      </c>
      <c r="S1632" s="21" t="n">
        <f aca="false">Q1632*(1+I1632)/(K1632-I1632)</f>
        <v>478.09219574862</v>
      </c>
      <c r="T1632" s="21" t="n">
        <f aca="false">R1632+S1632/(1+K1632)^5</f>
        <v>426.918577791856</v>
      </c>
      <c r="U1632" s="8" t="n">
        <f aca="false">(T1632-Assumptions!$D$17)/Assumptions!$D$18</f>
        <v>9.67674311167425</v>
      </c>
    </row>
    <row r="1633" customFormat="false" ht="15" hidden="false" customHeight="false" outlineLevel="0" collapsed="false">
      <c r="B1633" s="2" t="n">
        <v>1628</v>
      </c>
      <c r="C1633" s="27" t="n">
        <f aca="false">NORMSDIST('Random Draws'!C1633)</f>
        <v>0.3628872659716</v>
      </c>
      <c r="D1633" s="27" t="n">
        <f aca="false">NORMSDIST(Assumptions!$D$22*'Random Draws'!C1633+SQRT(1-Assumptions!$D$22^2)*'Random Draws'!D1633)</f>
        <v>0.198264260596758</v>
      </c>
      <c r="E1633" s="19" t="n">
        <f aca="false">IF(C1633&lt;(Assumptions!$E$6-Assumptions!$D$6)/(Assumptions!$F$6-Assumptions!$D$6),Assumptions!$D$6+SQRT(C1633*(Assumptions!$F$6-Assumptions!$D$6)*(Assumptions!$E$6-Assumptions!$D$6)),Assumptions!$F$6-SQRT((1-C1633)*(Assumptions!$F$6-Assumptions!$D$6)*(Assumptions!$F$6-Assumptions!$E$6)))</f>
        <v>0.0825962008852667</v>
      </c>
      <c r="F1633" s="19" t="n">
        <f aca="false">IF(D1633&lt;(Assumptions!$E$7-Assumptions!$D$7)/(Assumptions!$F$7-Assumptions!$D$7),Assumptions!$D$7+SQRT(D1633*(Assumptions!$F$7-Assumptions!$D$7)*(Assumptions!$E$7-Assumptions!$D$7)),Assumptions!$F$7-SQRT((1-D1633)*(Assumptions!$F$7-Assumptions!$D$7)*(Assumptions!$F$7-Assumptions!$E$7)))</f>
        <v>0.394490369142422</v>
      </c>
      <c r="G1633" s="19" t="n">
        <f aca="false">MIN(Assumptions!$D$24,MAX(Assumptions!$D$23,Assumptions!$D$8+Assumptions!$E$8*'Random Draws'!E1633))</f>
        <v>0.095480376148088</v>
      </c>
      <c r="H1633" s="19" t="n">
        <f aca="false">IF('Random Draws'!F1633&lt;(Assumptions!$E$9-Assumptions!$D$9)/(Assumptions!$F$9-Assumptions!$D$9),Assumptions!$D$9+SQRT('Random Draws'!F1633*(Assumptions!$F$9-Assumptions!$D$9)*(Assumptions!$E$9-Assumptions!$D$9)),Assumptions!$F$9-SQRT((1-'Random Draws'!F1633)*(Assumptions!$F$9-Assumptions!$D$9)*(Assumptions!$F$9-Assumptions!$E$9)))</f>
        <v>0.305671615552094</v>
      </c>
      <c r="I1633" s="19" t="n">
        <f aca="false">IF('Random Draws'!G1633&lt;(Assumptions!$E$10-Assumptions!$D$10)/(Assumptions!$F$10-Assumptions!$D$10),Assumptions!$D$10+SQRT('Random Draws'!G1633*(Assumptions!$F$10-Assumptions!$D$10)*(Assumptions!$E$10-Assumptions!$D$10)),Assumptions!$F$10-SQRT((1-'Random Draws'!G1633)*(Assumptions!$F$10-Assumptions!$D$10)*(Assumptions!$F$10-Assumptions!$E$10)))</f>
        <v>0.0175475268667922</v>
      </c>
      <c r="J1633" s="19" t="n">
        <f aca="false">IF('Random Draws'!H1633&lt;(Assumptions!$E$11-Assumptions!$D$11)/(Assumptions!$F$11-Assumptions!$D$11),Assumptions!$D$11+SQRT('Random Draws'!H1633*(Assumptions!$F$11-Assumptions!$D$11)*(Assumptions!$E$11-Assumptions!$D$11)),Assumptions!$F$11-SQRT((1-'Random Draws'!H1633)*(Assumptions!$F$11-Assumptions!$D$11)*(Assumptions!$F$11-Assumptions!$E$11)))</f>
        <v>0.15747976914534</v>
      </c>
      <c r="K1633" s="19" t="n">
        <f aca="false">MAX(G1633,I1633+Assumptions!$D$21)</f>
        <v>0.095480376148088</v>
      </c>
      <c r="L1633" s="28" t="n">
        <f aca="false">(F1633-Assumptions!$D$15)*(1-H1633)+Assumptions!$D$15-J1633</f>
        <v>0.156163401563348</v>
      </c>
      <c r="M1633" s="21" t="n">
        <f aca="false">Assumptions!$D$14*(1+E1633)^1*L1633-Assumptions!$D$14*(1+E1633)^0*E1633*Assumptions!$D$16</f>
        <v>24.1546827873702</v>
      </c>
      <c r="N1633" s="21" t="n">
        <f aca="false">Assumptions!$D$14*(1+E1633)^2*L1633-Assumptions!$D$14*(1+E1633)^1*E1633*Assumptions!$D$16</f>
        <v>26.1497678191958</v>
      </c>
      <c r="O1633" s="21" t="n">
        <f aca="false">Assumptions!$D$14*(1+E1633)^3*L1633-Assumptions!$D$14*(1+E1633)^2*E1633*Assumptions!$D$16</f>
        <v>28.3096392950931</v>
      </c>
      <c r="P1633" s="21" t="n">
        <f aca="false">Assumptions!$D$14*(1+E1633)^4*L1633-Assumptions!$D$14*(1+E1633)^3*E1633*Assumptions!$D$16</f>
        <v>30.6479079493001</v>
      </c>
      <c r="Q1633" s="21" t="n">
        <f aca="false">Assumptions!$D$14*(1+E1633)^5*L1633-Assumptions!$D$14*(1+E1633)^4*E1633*Assumptions!$D$16</f>
        <v>33.1793087109937</v>
      </c>
      <c r="R1633" s="21" t="n">
        <f aca="false">M1633/(1+K1633)+N1633/(1+K1633)^2+O1633/(1+K1633)^3+P1633/(1+K1633)^4+Q1633/(1+K1633)^5</f>
        <v>107.684034901693</v>
      </c>
      <c r="S1633" s="21" t="n">
        <f aca="false">Q1633*(1+I1633)/(K1633-I1633)</f>
        <v>433.213001107664</v>
      </c>
      <c r="T1633" s="21" t="n">
        <f aca="false">R1633+S1633/(1+K1633)^5</f>
        <v>382.270085411421</v>
      </c>
      <c r="U1633" s="8" t="n">
        <f aca="false">(T1633-Assumptions!$D$17)/Assumptions!$D$18</f>
        <v>7.89080341645684</v>
      </c>
    </row>
    <row r="1634" customFormat="false" ht="15" hidden="false" customHeight="false" outlineLevel="0" collapsed="false">
      <c r="B1634" s="2" t="n">
        <v>1629</v>
      </c>
      <c r="C1634" s="27" t="n">
        <f aca="false">NORMSDIST('Random Draws'!C1634)</f>
        <v>0.0839930638163436</v>
      </c>
      <c r="D1634" s="27" t="n">
        <f aca="false">NORMSDIST(Assumptions!$D$22*'Random Draws'!C1634+SQRT(1-Assumptions!$D$22^2)*'Random Draws'!D1634)</f>
        <v>0.0309503604276473</v>
      </c>
      <c r="E1634" s="19" t="n">
        <f aca="false">IF(C1634&lt;(Assumptions!$E$6-Assumptions!$D$6)/(Assumptions!$F$6-Assumptions!$D$6),Assumptions!$D$6+SQRT(C1634*(Assumptions!$F$6-Assumptions!$D$6)*(Assumptions!$E$6-Assumptions!$D$6)),Assumptions!$F$6-SQRT((1-C1634)*(Assumptions!$F$6-Assumptions!$D$6)*(Assumptions!$F$6-Assumptions!$E$6)))</f>
        <v>0.0604930553866845</v>
      </c>
      <c r="F1634" s="19" t="n">
        <f aca="false">IF(D1634&lt;(Assumptions!$E$7-Assumptions!$D$7)/(Assumptions!$F$7-Assumptions!$D$7),Assumptions!$D$7+SQRT(D1634*(Assumptions!$F$7-Assumptions!$D$7)*(Assumptions!$E$7-Assumptions!$D$7)),Assumptions!$F$7-SQRT((1-D1634)*(Assumptions!$F$7-Assumptions!$D$7)*(Assumptions!$F$7-Assumptions!$E$7)))</f>
        <v>0.373627258072183</v>
      </c>
      <c r="G1634" s="19" t="n">
        <f aca="false">MIN(Assumptions!$D$24,MAX(Assumptions!$D$23,Assumptions!$D$8+Assumptions!$E$8*'Random Draws'!E1634))</f>
        <v>0.085296894217411</v>
      </c>
      <c r="H1634" s="19" t="n">
        <f aca="false">IF('Random Draws'!F1634&lt;(Assumptions!$E$9-Assumptions!$D$9)/(Assumptions!$F$9-Assumptions!$D$9),Assumptions!$D$9+SQRT('Random Draws'!F1634*(Assumptions!$F$9-Assumptions!$D$9)*(Assumptions!$E$9-Assumptions!$D$9)),Assumptions!$F$9-SQRT((1-'Random Draws'!F1634)*(Assumptions!$F$9-Assumptions!$D$9)*(Assumptions!$F$9-Assumptions!$E$9)))</f>
        <v>0.306830181823659</v>
      </c>
      <c r="I1634" s="19" t="n">
        <f aca="false">IF('Random Draws'!G1634&lt;(Assumptions!$E$10-Assumptions!$D$10)/(Assumptions!$F$10-Assumptions!$D$10),Assumptions!$D$10+SQRT('Random Draws'!G1634*(Assumptions!$F$10-Assumptions!$D$10)*(Assumptions!$E$10-Assumptions!$D$10)),Assumptions!$F$10-SQRT((1-'Random Draws'!G1634)*(Assumptions!$F$10-Assumptions!$D$10)*(Assumptions!$F$10-Assumptions!$E$10)))</f>
        <v>0.0198268498761506</v>
      </c>
      <c r="J1634" s="19" t="n">
        <f aca="false">IF('Random Draws'!H1634&lt;(Assumptions!$E$11-Assumptions!$D$11)/(Assumptions!$F$11-Assumptions!$D$11),Assumptions!$D$11+SQRT('Random Draws'!H1634*(Assumptions!$F$11-Assumptions!$D$11)*(Assumptions!$E$11-Assumptions!$D$11)),Assumptions!$F$11-SQRT((1-'Random Draws'!H1634)*(Assumptions!$F$11-Assumptions!$D$11)*(Assumptions!$F$11-Assumptions!$E$11)))</f>
        <v>0.14640700497921</v>
      </c>
      <c r="K1634" s="19" t="n">
        <f aca="false">MAX(G1634,I1634+Assumptions!$D$21)</f>
        <v>0.085296894217411</v>
      </c>
      <c r="L1634" s="28" t="n">
        <f aca="false">(F1634-Assumptions!$D$15)*(1-H1634)+Assumptions!$D$15-J1634</f>
        <v>0.152468057201486</v>
      </c>
      <c r="M1634" s="21" t="n">
        <f aca="false">Assumptions!$D$14*(1+E1634)^1*L1634-Assumptions!$D$14*(1+E1634)^0*E1634*Assumptions!$D$16</f>
        <v>23.1820960044869</v>
      </c>
      <c r="N1634" s="21" t="n">
        <f aca="false">Assumptions!$D$14*(1+E1634)^2*L1634-Assumptions!$D$14*(1+E1634)^1*E1634*Assumptions!$D$16</f>
        <v>24.5844518220658</v>
      </c>
      <c r="O1634" s="21" t="n">
        <f aca="false">Assumptions!$D$14*(1+E1634)^3*L1634-Assumptions!$D$14*(1+E1634)^2*E1634*Assumptions!$D$16</f>
        <v>26.0716404277893</v>
      </c>
      <c r="P1634" s="21" t="n">
        <f aca="false">Assumptions!$D$14*(1+E1634)^4*L1634-Assumptions!$D$14*(1+E1634)^3*E1634*Assumptions!$D$16</f>
        <v>27.6487936162092</v>
      </c>
      <c r="Q1634" s="21" t="n">
        <f aca="false">Assumptions!$D$14*(1+E1634)^5*L1634-Assumptions!$D$14*(1+E1634)^4*E1634*Assumptions!$D$16</f>
        <v>29.3213536198096</v>
      </c>
      <c r="R1634" s="21" t="n">
        <f aca="false">M1634/(1+K1634)+N1634/(1+K1634)^2+O1634/(1+K1634)^3+P1634/(1+K1634)^4+Q1634/(1+K1634)^5</f>
        <v>102.029273151644</v>
      </c>
      <c r="S1634" s="21" t="n">
        <f aca="false">Q1634*(1+I1634)/(K1634-I1634)</f>
        <v>456.738711529325</v>
      </c>
      <c r="T1634" s="21" t="n">
        <f aca="false">R1634+S1634/(1+K1634)^5</f>
        <v>405.366017614372</v>
      </c>
      <c r="U1634" s="8" t="n">
        <f aca="false">(T1634-Assumptions!$D$17)/Assumptions!$D$18</f>
        <v>8.81464070457487</v>
      </c>
    </row>
    <row r="1635" customFormat="false" ht="15" hidden="false" customHeight="false" outlineLevel="0" collapsed="false">
      <c r="B1635" s="2" t="n">
        <v>1630</v>
      </c>
      <c r="C1635" s="27" t="n">
        <f aca="false">NORMSDIST('Random Draws'!C1635)</f>
        <v>0.923392840913769</v>
      </c>
      <c r="D1635" s="27" t="n">
        <f aca="false">NORMSDIST(Assumptions!$D$22*'Random Draws'!C1635+SQRT(1-Assumptions!$D$22^2)*'Random Draws'!D1635)</f>
        <v>0.157147875606499</v>
      </c>
      <c r="E1635" s="19" t="n">
        <f aca="false">IF(C1635&lt;(Assumptions!$E$6-Assumptions!$D$6)/(Assumptions!$F$6-Assumptions!$D$6),Assumptions!$D$6+SQRT(C1635*(Assumptions!$F$6-Assumptions!$D$6)*(Assumptions!$E$6-Assumptions!$D$6)),Assumptions!$F$6-SQRT((1-C1635)*(Assumptions!$F$6-Assumptions!$D$6)*(Assumptions!$F$6-Assumptions!$E$6)))</f>
        <v>0.120428699700042</v>
      </c>
      <c r="F1635" s="19" t="n">
        <f aca="false">IF(D1635&lt;(Assumptions!$E$7-Assumptions!$D$7)/(Assumptions!$F$7-Assumptions!$D$7),Assumptions!$D$7+SQRT(D1635*(Assumptions!$F$7-Assumptions!$D$7)*(Assumptions!$E$7-Assumptions!$D$7)),Assumptions!$F$7-SQRT((1-D1635)*(Assumptions!$F$7-Assumptions!$D$7)*(Assumptions!$F$7-Assumptions!$E$7)))</f>
        <v>0.390706469247359</v>
      </c>
      <c r="G1635" s="19" t="n">
        <f aca="false">MIN(Assumptions!$D$24,MAX(Assumptions!$D$23,Assumptions!$D$8+Assumptions!$E$8*'Random Draws'!E1635))</f>
        <v>0.100442085852138</v>
      </c>
      <c r="H1635" s="19" t="n">
        <f aca="false">IF('Random Draws'!F1635&lt;(Assumptions!$E$9-Assumptions!$D$9)/(Assumptions!$F$9-Assumptions!$D$9),Assumptions!$D$9+SQRT('Random Draws'!F1635*(Assumptions!$F$9-Assumptions!$D$9)*(Assumptions!$E$9-Assumptions!$D$9)),Assumptions!$F$9-SQRT((1-'Random Draws'!F1635)*(Assumptions!$F$9-Assumptions!$D$9)*(Assumptions!$F$9-Assumptions!$E$9)))</f>
        <v>0.297462930212965</v>
      </c>
      <c r="I1635" s="19" t="n">
        <f aca="false">IF('Random Draws'!G1635&lt;(Assumptions!$E$10-Assumptions!$D$10)/(Assumptions!$F$10-Assumptions!$D$10),Assumptions!$D$10+SQRT('Random Draws'!G1635*(Assumptions!$F$10-Assumptions!$D$10)*(Assumptions!$E$10-Assumptions!$D$10)),Assumptions!$F$10-SQRT((1-'Random Draws'!G1635)*(Assumptions!$F$10-Assumptions!$D$10)*(Assumptions!$F$10-Assumptions!$E$10)))</f>
        <v>0.0234637703509641</v>
      </c>
      <c r="J1635" s="19" t="n">
        <f aca="false">IF('Random Draws'!H1635&lt;(Assumptions!$E$11-Assumptions!$D$11)/(Assumptions!$F$11-Assumptions!$D$11),Assumptions!$D$11+SQRT('Random Draws'!H1635*(Assumptions!$F$11-Assumptions!$D$11)*(Assumptions!$E$11-Assumptions!$D$11)),Assumptions!$F$11-SQRT((1-'Random Draws'!H1635)*(Assumptions!$F$11-Assumptions!$D$11)*(Assumptions!$F$11-Assumptions!$E$11)))</f>
        <v>0.149419003196505</v>
      </c>
      <c r="K1635" s="19" t="n">
        <f aca="false">MAX(G1635,I1635+Assumptions!$D$21)</f>
        <v>0.100442085852138</v>
      </c>
      <c r="L1635" s="28" t="n">
        <f aca="false">(F1635-Assumptions!$D$15)*(1-H1635)+Assumptions!$D$15-J1635</f>
        <v>0.163736955783058</v>
      </c>
      <c r="M1635" s="21" t="n">
        <f aca="false">Assumptions!$D$14*(1+E1635)^1*L1635-Assumptions!$D$14*(1+E1635)^0*E1635*Assumptions!$D$16</f>
        <v>26.0771949031287</v>
      </c>
      <c r="N1635" s="21" t="n">
        <f aca="false">Assumptions!$D$14*(1+E1635)^2*L1635-Assumptions!$D$14*(1+E1635)^1*E1635*Assumptions!$D$16</f>
        <v>29.2176375771371</v>
      </c>
      <c r="O1635" s="21" t="n">
        <f aca="false">Assumptions!$D$14*(1+E1635)^3*L1635-Assumptions!$D$14*(1+E1635)^2*E1635*Assumptions!$D$16</f>
        <v>32.7362796788588</v>
      </c>
      <c r="P1635" s="21" t="n">
        <f aca="false">Assumptions!$D$14*(1+E1635)^4*L1635-Assumptions!$D$14*(1+E1635)^3*E1635*Assumptions!$D$16</f>
        <v>36.6786672736006</v>
      </c>
      <c r="Q1635" s="21" t="n">
        <f aca="false">Assumptions!$D$14*(1+E1635)^5*L1635-Assumptions!$D$14*(1+E1635)^4*E1635*Assumptions!$D$16</f>
        <v>41.0958314800908</v>
      </c>
      <c r="R1635" s="21" t="n">
        <f aca="false">M1635/(1+K1635)+N1635/(1+K1635)^2+O1635/(1+K1635)^3+P1635/(1+K1635)^4+Q1635/(1+K1635)^5</f>
        <v>122.867902499966</v>
      </c>
      <c r="S1635" s="21" t="n">
        <f aca="false">Q1635*(1+I1635)/(K1635-I1635)</f>
        <v>546.388867546474</v>
      </c>
      <c r="T1635" s="21" t="n">
        <f aca="false">R1635+S1635/(1+K1635)^5</f>
        <v>461.451476631143</v>
      </c>
      <c r="U1635" s="8" t="n">
        <f aca="false">(T1635-Assumptions!$D$17)/Assumptions!$D$18</f>
        <v>11.0580590652457</v>
      </c>
    </row>
    <row r="1636" customFormat="false" ht="15" hidden="false" customHeight="false" outlineLevel="0" collapsed="false">
      <c r="B1636" s="2" t="n">
        <v>1631</v>
      </c>
      <c r="C1636" s="27" t="n">
        <f aca="false">NORMSDIST('Random Draws'!C1636)</f>
        <v>0.827014211973715</v>
      </c>
      <c r="D1636" s="27" t="n">
        <f aca="false">NORMSDIST(Assumptions!$D$22*'Random Draws'!C1636+SQRT(1-Assumptions!$D$22^2)*'Random Draws'!D1636)</f>
        <v>0.183317190556752</v>
      </c>
      <c r="E1636" s="19" t="n">
        <f aca="false">IF(C1636&lt;(Assumptions!$E$6-Assumptions!$D$6)/(Assumptions!$F$6-Assumptions!$D$6),Assumptions!$D$6+SQRT(C1636*(Assumptions!$F$6-Assumptions!$D$6)*(Assumptions!$E$6-Assumptions!$D$6)),Assumptions!$F$6-SQRT((1-C1636)*(Assumptions!$F$6-Assumptions!$D$6)*(Assumptions!$F$6-Assumptions!$E$6)))</f>
        <v>0.110590325739114</v>
      </c>
      <c r="F1636" s="19" t="n">
        <f aca="false">IF(D1636&lt;(Assumptions!$E$7-Assumptions!$D$7)/(Assumptions!$F$7-Assumptions!$D$7),Assumptions!$D$7+SQRT(D1636*(Assumptions!$F$7-Assumptions!$D$7)*(Assumptions!$E$7-Assumptions!$D$7)),Assumptions!$F$7-SQRT((1-D1636)*(Assumptions!$F$7-Assumptions!$D$7)*(Assumptions!$F$7-Assumptions!$E$7)))</f>
        <v>0.393164787702328</v>
      </c>
      <c r="G1636" s="19" t="n">
        <f aca="false">MIN(Assumptions!$D$24,MAX(Assumptions!$D$23,Assumptions!$D$8+Assumptions!$E$8*'Random Draws'!E1636))</f>
        <v>0.088522133279643</v>
      </c>
      <c r="H1636" s="19" t="n">
        <f aca="false">IF('Random Draws'!F1636&lt;(Assumptions!$E$9-Assumptions!$D$9)/(Assumptions!$F$9-Assumptions!$D$9),Assumptions!$D$9+SQRT('Random Draws'!F1636*(Assumptions!$F$9-Assumptions!$D$9)*(Assumptions!$E$9-Assumptions!$D$9)),Assumptions!$F$9-SQRT((1-'Random Draws'!F1636)*(Assumptions!$F$9-Assumptions!$D$9)*(Assumptions!$F$9-Assumptions!$E$9)))</f>
        <v>0.274803906681048</v>
      </c>
      <c r="I1636" s="19" t="n">
        <f aca="false">IF('Random Draws'!G1636&lt;(Assumptions!$E$10-Assumptions!$D$10)/(Assumptions!$F$10-Assumptions!$D$10),Assumptions!$D$10+SQRT('Random Draws'!G1636*(Assumptions!$F$10-Assumptions!$D$10)*(Assumptions!$E$10-Assumptions!$D$10)),Assumptions!$F$10-SQRT((1-'Random Draws'!G1636)*(Assumptions!$F$10-Assumptions!$D$10)*(Assumptions!$F$10-Assumptions!$E$10)))</f>
        <v>0.019037448636937</v>
      </c>
      <c r="J1636" s="19" t="n">
        <f aca="false">IF('Random Draws'!H1636&lt;(Assumptions!$E$11-Assumptions!$D$11)/(Assumptions!$F$11-Assumptions!$D$11),Assumptions!$D$11+SQRT('Random Draws'!H1636*(Assumptions!$F$11-Assumptions!$D$11)*(Assumptions!$E$11-Assumptions!$D$11)),Assumptions!$F$11-SQRT((1-'Random Draws'!H1636)*(Assumptions!$F$11-Assumptions!$D$11)*(Assumptions!$F$11-Assumptions!$E$11)))</f>
        <v>0.167403430402982</v>
      </c>
      <c r="K1636" s="19" t="n">
        <f aca="false">MAX(G1636,I1636+Assumptions!$D$21)</f>
        <v>0.088522133279643</v>
      </c>
      <c r="L1636" s="28" t="n">
        <f aca="false">(F1636-Assumptions!$D$15)*(1-H1636)+Assumptions!$D$15-J1636</f>
        <v>0.153442645537858</v>
      </c>
      <c r="M1636" s="21" t="n">
        <f aca="false">Assumptions!$D$14*(1+E1636)^1*L1636-Assumptions!$D$14*(1+E1636)^0*E1636*Assumptions!$D$16</f>
        <v>24.2286601481082</v>
      </c>
      <c r="N1636" s="21" t="n">
        <f aca="false">Assumptions!$D$14*(1+E1636)^2*L1636-Assumptions!$D$14*(1+E1636)^1*E1636*Assumptions!$D$16</f>
        <v>26.9081155661098</v>
      </c>
      <c r="O1636" s="21" t="n">
        <f aca="false">Assumptions!$D$14*(1+E1636)^3*L1636-Assumptions!$D$14*(1+E1636)^2*E1636*Assumptions!$D$16</f>
        <v>29.8838928315916</v>
      </c>
      <c r="P1636" s="21" t="n">
        <f aca="false">Assumptions!$D$14*(1+E1636)^4*L1636-Assumptions!$D$14*(1+E1636)^3*E1636*Assumptions!$D$16</f>
        <v>33.1887622741901</v>
      </c>
      <c r="Q1636" s="21" t="n">
        <f aca="false">Assumptions!$D$14*(1+E1636)^5*L1636-Assumptions!$D$14*(1+E1636)^4*E1636*Assumptions!$D$16</f>
        <v>36.8591183049708</v>
      </c>
      <c r="R1636" s="21" t="n">
        <f aca="false">M1636/(1+K1636)+N1636/(1+K1636)^2+O1636/(1+K1636)^3+P1636/(1+K1636)^4+Q1636/(1+K1636)^5</f>
        <v>115.896498802364</v>
      </c>
      <c r="S1636" s="21" t="n">
        <f aca="false">Q1636*(1+I1636)/(K1636-I1636)</f>
        <v>540.562601235715</v>
      </c>
      <c r="T1636" s="21" t="n">
        <f aca="false">R1636+S1636/(1+K1636)^5</f>
        <v>469.61654672866</v>
      </c>
      <c r="U1636" s="8" t="n">
        <f aca="false">(T1636-Assumptions!$D$17)/Assumptions!$D$18</f>
        <v>11.3846618691464</v>
      </c>
    </row>
    <row r="1637" customFormat="false" ht="15" hidden="false" customHeight="false" outlineLevel="0" collapsed="false">
      <c r="B1637" s="2" t="n">
        <v>1632</v>
      </c>
      <c r="C1637" s="27" t="n">
        <f aca="false">NORMSDIST('Random Draws'!C1637)</f>
        <v>0.872265856977609</v>
      </c>
      <c r="D1637" s="27" t="n">
        <f aca="false">NORMSDIST(Assumptions!$D$22*'Random Draws'!C1637+SQRT(1-Assumptions!$D$22^2)*'Random Draws'!D1637)</f>
        <v>0.854799584374707</v>
      </c>
      <c r="E1637" s="19" t="n">
        <f aca="false">IF(C1637&lt;(Assumptions!$E$6-Assumptions!$D$6)/(Assumptions!$F$6-Assumptions!$D$6),Assumptions!$D$6+SQRT(C1637*(Assumptions!$F$6-Assumptions!$D$6)*(Assumptions!$E$6-Assumptions!$D$6)),Assumptions!$F$6-SQRT((1-C1637)*(Assumptions!$F$6-Assumptions!$D$6)*(Assumptions!$F$6-Assumptions!$E$6)))</f>
        <v>0.114728064674189</v>
      </c>
      <c r="F1637" s="19" t="n">
        <f aca="false">IF(D1637&lt;(Assumptions!$E$7-Assumptions!$D$7)/(Assumptions!$F$7-Assumptions!$D$7),Assumptions!$D$7+SQRT(D1637*(Assumptions!$F$7-Assumptions!$D$7)*(Assumptions!$E$7-Assumptions!$D$7)),Assumptions!$F$7-SQRT((1-D1637)*(Assumptions!$F$7-Assumptions!$D$7)*(Assumptions!$F$7-Assumptions!$E$7)))</f>
        <v>0.435900172977775</v>
      </c>
      <c r="G1637" s="19" t="n">
        <f aca="false">MIN(Assumptions!$D$24,MAX(Assumptions!$D$23,Assumptions!$D$8+Assumptions!$E$8*'Random Draws'!E1637))</f>
        <v>0.100305225212618</v>
      </c>
      <c r="H1637" s="19" t="n">
        <f aca="false">IF('Random Draws'!F1637&lt;(Assumptions!$E$9-Assumptions!$D$9)/(Assumptions!$F$9-Assumptions!$D$9),Assumptions!$D$9+SQRT('Random Draws'!F1637*(Assumptions!$F$9-Assumptions!$D$9)*(Assumptions!$E$9-Assumptions!$D$9)),Assumptions!$F$9-SQRT((1-'Random Draws'!F1637)*(Assumptions!$F$9-Assumptions!$D$9)*(Assumptions!$F$9-Assumptions!$E$9)))</f>
        <v>0.313630319241264</v>
      </c>
      <c r="I1637" s="19" t="n">
        <f aca="false">IF('Random Draws'!G1637&lt;(Assumptions!$E$10-Assumptions!$D$10)/(Assumptions!$F$10-Assumptions!$D$10),Assumptions!$D$10+SQRT('Random Draws'!G1637*(Assumptions!$F$10-Assumptions!$D$10)*(Assumptions!$E$10-Assumptions!$D$10)),Assumptions!$F$10-SQRT((1-'Random Draws'!G1637)*(Assumptions!$F$10-Assumptions!$D$10)*(Assumptions!$F$10-Assumptions!$E$10)))</f>
        <v>0.0192625002393779</v>
      </c>
      <c r="J1637" s="19" t="n">
        <f aca="false">IF('Random Draws'!H1637&lt;(Assumptions!$E$11-Assumptions!$D$11)/(Assumptions!$F$11-Assumptions!$D$11),Assumptions!$D$11+SQRT('Random Draws'!H1637*(Assumptions!$F$11-Assumptions!$D$11)*(Assumptions!$E$11-Assumptions!$D$11)),Assumptions!$F$11-SQRT((1-'Random Draws'!H1637)*(Assumptions!$F$11-Assumptions!$D$11)*(Assumptions!$F$11-Assumptions!$E$11)))</f>
        <v>0.150870005020408</v>
      </c>
      <c r="K1637" s="19" t="n">
        <f aca="false">MAX(G1637,I1637+Assumptions!$D$21)</f>
        <v>0.100305225212618</v>
      </c>
      <c r="L1637" s="28" t="n">
        <f aca="false">(F1637-Assumptions!$D$15)*(1-H1637)+Assumptions!$D$15-J1637</f>
        <v>0.18909059905039</v>
      </c>
      <c r="M1637" s="21" t="n">
        <f aca="false">Assumptions!$D$14*(1+E1637)^1*L1637-Assumptions!$D$14*(1+E1637)^0*E1637*Assumptions!$D$16</f>
        <v>30.0646995601583</v>
      </c>
      <c r="N1637" s="21" t="n">
        <f aca="false">Assumptions!$D$14*(1+E1637)^2*L1637-Assumptions!$D$14*(1+E1637)^1*E1637*Assumptions!$D$16</f>
        <v>33.5139643557062</v>
      </c>
      <c r="O1637" s="21" t="n">
        <f aca="false">Assumptions!$D$14*(1+E1637)^3*L1637-Assumptions!$D$14*(1+E1637)^2*E1637*Assumptions!$D$16</f>
        <v>37.3589566257962</v>
      </c>
      <c r="P1637" s="21" t="n">
        <f aca="false">Assumptions!$D$14*(1+E1637)^4*L1637-Assumptions!$D$14*(1+E1637)^3*E1637*Assumptions!$D$16</f>
        <v>41.6450774177207</v>
      </c>
      <c r="Q1637" s="21" t="n">
        <f aca="false">Assumptions!$D$14*(1+E1637)^5*L1637-Assumptions!$D$14*(1+E1637)^4*E1637*Assumptions!$D$16</f>
        <v>46.4229365530626</v>
      </c>
      <c r="R1637" s="21" t="n">
        <f aca="false">M1637/(1+K1637)+N1637/(1+K1637)^2+O1637/(1+K1637)^3+P1637/(1+K1637)^4+Q1637/(1+K1637)^5</f>
        <v>140.248707735423</v>
      </c>
      <c r="S1637" s="21" t="n">
        <f aca="false">Q1637*(1+I1637)/(K1637-I1637)</f>
        <v>583.854484102706</v>
      </c>
      <c r="T1637" s="21" t="n">
        <f aca="false">R1637+S1637/(1+K1637)^5</f>
        <v>502.273858557003</v>
      </c>
      <c r="U1637" s="8" t="n">
        <f aca="false">(T1637-Assumptions!$D$17)/Assumptions!$D$18</f>
        <v>12.6909543422801</v>
      </c>
    </row>
    <row r="1638" customFormat="false" ht="15" hidden="false" customHeight="false" outlineLevel="0" collapsed="false">
      <c r="B1638" s="2" t="n">
        <v>1633</v>
      </c>
      <c r="C1638" s="27" t="n">
        <f aca="false">NORMSDIST('Random Draws'!C1638)</f>
        <v>0.713810250539757</v>
      </c>
      <c r="D1638" s="27" t="n">
        <f aca="false">NORMSDIST(Assumptions!$D$22*'Random Draws'!C1638+SQRT(1-Assumptions!$D$22^2)*'Random Draws'!D1638)</f>
        <v>0.92025483207838</v>
      </c>
      <c r="E1638" s="19" t="n">
        <f aca="false">IF(C1638&lt;(Assumptions!$E$6-Assumptions!$D$6)/(Assumptions!$F$6-Assumptions!$D$6),Assumptions!$D$6+SQRT(C1638*(Assumptions!$F$6-Assumptions!$D$6)*(Assumptions!$E$6-Assumptions!$D$6)),Assumptions!$F$6-SQRT((1-C1638)*(Assumptions!$F$6-Assumptions!$D$6)*(Assumptions!$F$6-Assumptions!$E$6)))</f>
        <v>0.102172116801211</v>
      </c>
      <c r="F1638" s="19" t="n">
        <f aca="false">IF(D1638&lt;(Assumptions!$E$7-Assumptions!$D$7)/(Assumptions!$F$7-Assumptions!$D$7),Assumptions!$D$7+SQRT(D1638*(Assumptions!$F$7-Assumptions!$D$7)*(Assumptions!$E$7-Assumptions!$D$7)),Assumptions!$F$7-SQRT((1-D1638)*(Assumptions!$F$7-Assumptions!$D$7)*(Assumptions!$F$7-Assumptions!$E$7)))</f>
        <v>0.442139969997604</v>
      </c>
      <c r="G1638" s="19" t="n">
        <f aca="false">MIN(Assumptions!$D$24,MAX(Assumptions!$D$23,Assumptions!$D$8+Assumptions!$E$8*'Random Draws'!E1638))</f>
        <v>0.103171001704141</v>
      </c>
      <c r="H1638" s="19" t="n">
        <f aca="false">IF('Random Draws'!F1638&lt;(Assumptions!$E$9-Assumptions!$D$9)/(Assumptions!$F$9-Assumptions!$D$9),Assumptions!$D$9+SQRT('Random Draws'!F1638*(Assumptions!$F$9-Assumptions!$D$9)*(Assumptions!$E$9-Assumptions!$D$9)),Assumptions!$F$9-SQRT((1-'Random Draws'!F1638)*(Assumptions!$F$9-Assumptions!$D$9)*(Assumptions!$F$9-Assumptions!$E$9)))</f>
        <v>0.31370757305778</v>
      </c>
      <c r="I1638" s="19" t="n">
        <f aca="false">IF('Random Draws'!G1638&lt;(Assumptions!$E$10-Assumptions!$D$10)/(Assumptions!$F$10-Assumptions!$D$10),Assumptions!$D$10+SQRT('Random Draws'!G1638*(Assumptions!$F$10-Assumptions!$D$10)*(Assumptions!$E$10-Assumptions!$D$10)),Assumptions!$F$10-SQRT((1-'Random Draws'!G1638)*(Assumptions!$F$10-Assumptions!$D$10)*(Assumptions!$F$10-Assumptions!$E$10)))</f>
        <v>0.0198455966055872</v>
      </c>
      <c r="J1638" s="19" t="n">
        <f aca="false">IF('Random Draws'!H1638&lt;(Assumptions!$E$11-Assumptions!$D$11)/(Assumptions!$F$11-Assumptions!$D$11),Assumptions!$D$11+SQRT('Random Draws'!H1638*(Assumptions!$F$11-Assumptions!$D$11)*(Assumptions!$E$11-Assumptions!$D$11)),Assumptions!$F$11-SQRT((1-'Random Draws'!H1638)*(Assumptions!$F$11-Assumptions!$D$11)*(Assumptions!$F$11-Assumptions!$E$11)))</f>
        <v>0.159061273885064</v>
      </c>
      <c r="K1638" s="19" t="n">
        <f aca="false">MAX(G1638,I1638+Assumptions!$D$21)</f>
        <v>0.103171001704141</v>
      </c>
      <c r="L1638" s="28" t="n">
        <f aca="false">(F1638-Assumptions!$D$15)*(1-H1638)+Assumptions!$D$15-J1638</f>
        <v>0.185158023670263</v>
      </c>
      <c r="M1638" s="21" t="n">
        <f aca="false">Assumptions!$D$14*(1+E1638)^1*L1638-Assumptions!$D$14*(1+E1638)^0*E1638*Assumptions!$D$16</f>
        <v>29.1465728711653</v>
      </c>
      <c r="N1638" s="21" t="n">
        <f aca="false">Assumptions!$D$14*(1+E1638)^2*L1638-Assumptions!$D$14*(1+E1638)^1*E1638*Assumptions!$D$16</f>
        <v>32.124539918913</v>
      </c>
      <c r="O1638" s="21" t="n">
        <f aca="false">Assumptions!$D$14*(1+E1638)^3*L1638-Assumptions!$D$14*(1+E1638)^2*E1638*Assumptions!$D$16</f>
        <v>35.4067721636933</v>
      </c>
      <c r="P1638" s="21" t="n">
        <f aca="false">Assumptions!$D$14*(1+E1638)^4*L1638-Assumptions!$D$14*(1+E1638)^3*E1638*Assumptions!$D$16</f>
        <v>39.0243570247561</v>
      </c>
      <c r="Q1638" s="21" t="n">
        <f aca="false">Assumptions!$D$14*(1+E1638)^5*L1638-Assumptions!$D$14*(1+E1638)^4*E1638*Assumptions!$D$16</f>
        <v>43.0115581887816</v>
      </c>
      <c r="R1638" s="21" t="n">
        <f aca="false">M1638/(1+K1638)+N1638/(1+K1638)^2+O1638/(1+K1638)^3+P1638/(1+K1638)^4+Q1638/(1+K1638)^5</f>
        <v>131.864588896194</v>
      </c>
      <c r="S1638" s="21" t="n">
        <f aca="false">Q1638*(1+I1638)/(K1638-I1638)</f>
        <v>526.431862768528</v>
      </c>
      <c r="T1638" s="21" t="n">
        <f aca="false">R1638+S1638/(1+K1638)^5</f>
        <v>454.066402679122</v>
      </c>
      <c r="U1638" s="8" t="n">
        <f aca="false">(T1638-Assumptions!$D$17)/Assumptions!$D$18</f>
        <v>10.7626561071649</v>
      </c>
    </row>
    <row r="1639" customFormat="false" ht="15" hidden="false" customHeight="false" outlineLevel="0" collapsed="false">
      <c r="B1639" s="2" t="n">
        <v>1634</v>
      </c>
      <c r="C1639" s="27" t="n">
        <f aca="false">NORMSDIST('Random Draws'!C1639)</f>
        <v>0.112612933429659</v>
      </c>
      <c r="D1639" s="27" t="n">
        <f aca="false">NORMSDIST(Assumptions!$D$22*'Random Draws'!C1639+SQRT(1-Assumptions!$D$22^2)*'Random Draws'!D1639)</f>
        <v>0.483205678577541</v>
      </c>
      <c r="E1639" s="19" t="n">
        <f aca="false">IF(C1639&lt;(Assumptions!$E$6-Assumptions!$D$6)/(Assumptions!$F$6-Assumptions!$D$6),Assumptions!$D$6+SQRT(C1639*(Assumptions!$F$6-Assumptions!$D$6)*(Assumptions!$E$6-Assumptions!$D$6)),Assumptions!$F$6-SQRT((1-C1639)*(Assumptions!$F$6-Assumptions!$D$6)*(Assumptions!$F$6-Assumptions!$E$6)))</f>
        <v>0.0637289836939615</v>
      </c>
      <c r="F1639" s="19" t="n">
        <f aca="false">IF(D1639&lt;(Assumptions!$E$7-Assumptions!$D$7)/(Assumptions!$F$7-Assumptions!$D$7),Assumptions!$D$7+SQRT(D1639*(Assumptions!$F$7-Assumptions!$D$7)*(Assumptions!$E$7-Assumptions!$D$7)),Assumptions!$F$7-SQRT((1-D1639)*(Assumptions!$F$7-Assumptions!$D$7)*(Assumptions!$F$7-Assumptions!$E$7)))</f>
        <v>0.413844536133811</v>
      </c>
      <c r="G1639" s="19" t="n">
        <f aca="false">MIN(Assumptions!$D$24,MAX(Assumptions!$D$23,Assumptions!$D$8+Assumptions!$E$8*'Random Draws'!E1639))</f>
        <v>0.080995071290669</v>
      </c>
      <c r="H1639" s="19" t="n">
        <f aca="false">IF('Random Draws'!F1639&lt;(Assumptions!$E$9-Assumptions!$D$9)/(Assumptions!$F$9-Assumptions!$D$9),Assumptions!$D$9+SQRT('Random Draws'!F1639*(Assumptions!$F$9-Assumptions!$D$9)*(Assumptions!$E$9-Assumptions!$D$9)),Assumptions!$F$9-SQRT((1-'Random Draws'!F1639)*(Assumptions!$F$9-Assumptions!$D$9)*(Assumptions!$F$9-Assumptions!$E$9)))</f>
        <v>0.267961410192466</v>
      </c>
      <c r="I1639" s="19" t="n">
        <f aca="false">IF('Random Draws'!G1639&lt;(Assumptions!$E$10-Assumptions!$D$10)/(Assumptions!$F$10-Assumptions!$D$10),Assumptions!$D$10+SQRT('Random Draws'!G1639*(Assumptions!$F$10-Assumptions!$D$10)*(Assumptions!$E$10-Assumptions!$D$10)),Assumptions!$F$10-SQRT((1-'Random Draws'!G1639)*(Assumptions!$F$10-Assumptions!$D$10)*(Assumptions!$F$10-Assumptions!$E$10)))</f>
        <v>0.0211766423439036</v>
      </c>
      <c r="J1639" s="19" t="n">
        <f aca="false">IF('Random Draws'!H1639&lt;(Assumptions!$E$11-Assumptions!$D$11)/(Assumptions!$F$11-Assumptions!$D$11),Assumptions!$D$11+SQRT('Random Draws'!H1639*(Assumptions!$F$11-Assumptions!$D$11)*(Assumptions!$E$11-Assumptions!$D$11)),Assumptions!$F$11-SQRT((1-'Random Draws'!H1639)*(Assumptions!$F$11-Assumptions!$D$11)*(Assumptions!$F$11-Assumptions!$E$11)))</f>
        <v>0.18997996410202</v>
      </c>
      <c r="K1639" s="19" t="n">
        <f aca="false">MAX(G1639,I1639+Assumptions!$D$21)</f>
        <v>0.080995071290669</v>
      </c>
      <c r="L1639" s="28" t="n">
        <f aca="false">(F1639-Assumptions!$D$15)*(1-H1639)+Assumptions!$D$15-J1639</f>
        <v>0.147805189853948</v>
      </c>
      <c r="M1639" s="21" t="n">
        <f aca="false">Assumptions!$D$14*(1+E1639)^1*L1639-Assumptions!$D$14*(1+E1639)^0*E1639*Assumptions!$D$16</f>
        <v>22.5203552571961</v>
      </c>
      <c r="N1639" s="21" t="n">
        <f aca="false">Assumptions!$D$14*(1+E1639)^2*L1639-Assumptions!$D$14*(1+E1639)^1*E1639*Assumptions!$D$16</f>
        <v>23.9555546101642</v>
      </c>
      <c r="O1639" s="21" t="n">
        <f aca="false">Assumptions!$D$14*(1+E1639)^3*L1639-Assumptions!$D$14*(1+E1639)^2*E1639*Assumptions!$D$16</f>
        <v>25.4822177592952</v>
      </c>
      <c r="P1639" s="21" t="n">
        <f aca="false">Assumptions!$D$14*(1+E1639)^4*L1639-Assumptions!$D$14*(1+E1639)^3*E1639*Assumptions!$D$16</f>
        <v>27.1061735993633</v>
      </c>
      <c r="Q1639" s="21" t="n">
        <f aca="false">Assumptions!$D$14*(1+E1639)^5*L1639-Assumptions!$D$14*(1+E1639)^4*E1639*Assumptions!$D$16</f>
        <v>28.8336224946828</v>
      </c>
      <c r="R1639" s="21" t="n">
        <f aca="false">M1639/(1+K1639)+N1639/(1+K1639)^2+O1639/(1+K1639)^3+P1639/(1+K1639)^4+Q1639/(1+K1639)^5</f>
        <v>100.890127609987</v>
      </c>
      <c r="S1639" s="21" t="n">
        <f aca="false">Q1639*(1+I1639)/(K1639-I1639)</f>
        <v>492.22659846074</v>
      </c>
      <c r="T1639" s="21" t="n">
        <f aca="false">R1639+S1639/(1+K1639)^5</f>
        <v>434.35224911133</v>
      </c>
      <c r="U1639" s="8" t="n">
        <f aca="false">(T1639-Assumptions!$D$17)/Assumptions!$D$18</f>
        <v>9.9740899644532</v>
      </c>
    </row>
    <row r="1640" customFormat="false" ht="15" hidden="false" customHeight="false" outlineLevel="0" collapsed="false">
      <c r="B1640" s="2" t="n">
        <v>1635</v>
      </c>
      <c r="C1640" s="27" t="n">
        <f aca="false">NORMSDIST('Random Draws'!C1640)</f>
        <v>0.87720522544601</v>
      </c>
      <c r="D1640" s="27" t="n">
        <f aca="false">NORMSDIST(Assumptions!$D$22*'Random Draws'!C1640+SQRT(1-Assumptions!$D$22^2)*'Random Draws'!D1640)</f>
        <v>0.999842942613883</v>
      </c>
      <c r="E1640" s="19" t="n">
        <f aca="false">IF(C1640&lt;(Assumptions!$E$6-Assumptions!$D$6)/(Assumptions!$F$6-Assumptions!$D$6),Assumptions!$D$6+SQRT(C1640*(Assumptions!$F$6-Assumptions!$D$6)*(Assumptions!$E$6-Assumptions!$D$6)),Assumptions!$F$6-SQRT((1-C1640)*(Assumptions!$F$6-Assumptions!$D$6)*(Assumptions!$F$6-Assumptions!$E$6)))</f>
        <v>0.115221503823477</v>
      </c>
      <c r="F1640" s="19" t="n">
        <f aca="false">IF(D1640&lt;(Assumptions!$E$7-Assumptions!$D$7)/(Assumptions!$F$7-Assumptions!$D$7),Assumptions!$D$7+SQRT(D1640*(Assumptions!$F$7-Assumptions!$D$7)*(Assumptions!$E$7-Assumptions!$D$7)),Assumptions!$F$7-SQRT((1-D1640)*(Assumptions!$F$7-Assumptions!$D$7)*(Assumptions!$F$7-Assumptions!$E$7)))</f>
        <v>0.459207390673492</v>
      </c>
      <c r="G1640" s="19" t="n">
        <f aca="false">MIN(Assumptions!$D$24,MAX(Assumptions!$D$23,Assumptions!$D$8+Assumptions!$E$8*'Random Draws'!E1640))</f>
        <v>0.079765718609882</v>
      </c>
      <c r="H1640" s="19" t="n">
        <f aca="false">IF('Random Draws'!F1640&lt;(Assumptions!$E$9-Assumptions!$D$9)/(Assumptions!$F$9-Assumptions!$D$9),Assumptions!$D$9+SQRT('Random Draws'!F1640*(Assumptions!$F$9-Assumptions!$D$9)*(Assumptions!$E$9-Assumptions!$D$9)),Assumptions!$F$9-SQRT((1-'Random Draws'!F1640)*(Assumptions!$F$9-Assumptions!$D$9)*(Assumptions!$F$9-Assumptions!$E$9)))</f>
        <v>0.245256870221929</v>
      </c>
      <c r="I1640" s="19" t="n">
        <f aca="false">IF('Random Draws'!G1640&lt;(Assumptions!$E$10-Assumptions!$D$10)/(Assumptions!$F$10-Assumptions!$D$10),Assumptions!$D$10+SQRT('Random Draws'!G1640*(Assumptions!$F$10-Assumptions!$D$10)*(Assumptions!$E$10-Assumptions!$D$10)),Assumptions!$F$10-SQRT((1-'Random Draws'!G1640)*(Assumptions!$F$10-Assumptions!$D$10)*(Assumptions!$F$10-Assumptions!$E$10)))</f>
        <v>0.0157851003504736</v>
      </c>
      <c r="J1640" s="19" t="n">
        <f aca="false">IF('Random Draws'!H1640&lt;(Assumptions!$E$11-Assumptions!$D$11)/(Assumptions!$F$11-Assumptions!$D$11),Assumptions!$D$11+SQRT('Random Draws'!H1640*(Assumptions!$F$11-Assumptions!$D$11)*(Assumptions!$E$11-Assumptions!$D$11)),Assumptions!$F$11-SQRT((1-'Random Draws'!H1640)*(Assumptions!$F$11-Assumptions!$D$11)*(Assumptions!$F$11-Assumptions!$E$11)))</f>
        <v>0.18357838582218</v>
      </c>
      <c r="K1640" s="19" t="n">
        <f aca="false">MAX(G1640,I1640+Assumptions!$D$21)</f>
        <v>0.079765718609882</v>
      </c>
      <c r="L1640" s="28" t="n">
        <f aca="false">(F1640-Assumptions!$D$15)*(1-H1640)+Assumptions!$D$15-J1640</f>
        <v>0.194888630560804</v>
      </c>
      <c r="M1640" s="21" t="n">
        <f aca="false">Assumptions!$D$14*(1+E1640)^1*L1640-Assumptions!$D$14*(1+E1640)^0*E1640*Assumptions!$D$16</f>
        <v>31.0136652479249</v>
      </c>
      <c r="N1640" s="21" t="n">
        <f aca="false">Assumptions!$D$14*(1+E1640)^2*L1640-Assumptions!$D$14*(1+E1640)^1*E1640*Assumptions!$D$16</f>
        <v>34.5871063968687</v>
      </c>
      <c r="O1640" s="21" t="n">
        <f aca="false">Assumptions!$D$14*(1+E1640)^3*L1640-Assumptions!$D$14*(1+E1640)^2*E1640*Assumptions!$D$16</f>
        <v>38.5722848088185</v>
      </c>
      <c r="P1640" s="21" t="n">
        <f aca="false">Assumptions!$D$14*(1+E1640)^4*L1640-Assumptions!$D$14*(1+E1640)^3*E1640*Assumptions!$D$16</f>
        <v>43.0166414703981</v>
      </c>
      <c r="Q1640" s="21" t="n">
        <f aca="false">Assumptions!$D$14*(1+E1640)^5*L1640-Assumptions!$D$14*(1+E1640)^4*E1640*Assumptions!$D$16</f>
        <v>47.9730835900527</v>
      </c>
      <c r="R1640" s="21" t="n">
        <f aca="false">M1640/(1+K1640)+N1640/(1+K1640)^2+O1640/(1+K1640)^3+P1640/(1+K1640)^4+Q1640/(1+K1640)^5</f>
        <v>153.359261329793</v>
      </c>
      <c r="S1640" s="21" t="n">
        <f aca="false">Q1640*(1+I1640)/(K1640-I1640)</f>
        <v>761.64227315008</v>
      </c>
      <c r="T1640" s="21" t="n">
        <f aca="false">R1640+S1640/(1+K1640)^5</f>
        <v>672.282793625585</v>
      </c>
      <c r="U1640" s="8" t="n">
        <f aca="false">(T1640-Assumptions!$D$17)/Assumptions!$D$18</f>
        <v>19.4913117450234</v>
      </c>
    </row>
    <row r="1641" customFormat="false" ht="15" hidden="false" customHeight="false" outlineLevel="0" collapsed="false">
      <c r="B1641" s="2" t="n">
        <v>1636</v>
      </c>
      <c r="C1641" s="27" t="n">
        <f aca="false">NORMSDIST('Random Draws'!C1641)</f>
        <v>0.625321550246669</v>
      </c>
      <c r="D1641" s="27" t="n">
        <f aca="false">NORMSDIST(Assumptions!$D$22*'Random Draws'!C1641+SQRT(1-Assumptions!$D$22^2)*'Random Draws'!D1641)</f>
        <v>0.734372694773023</v>
      </c>
      <c r="E1641" s="19" t="n">
        <f aca="false">IF(C1641&lt;(Assumptions!$E$6-Assumptions!$D$6)/(Assumptions!$F$6-Assumptions!$D$6),Assumptions!$D$6+SQRT(C1641*(Assumptions!$F$6-Assumptions!$D$6)*(Assumptions!$E$6-Assumptions!$D$6)),Assumptions!$F$6-SQRT((1-C1641)*(Assumptions!$F$6-Assumptions!$D$6)*(Assumptions!$F$6-Assumptions!$E$6)))</f>
        <v>0.0967172985042909</v>
      </c>
      <c r="F1641" s="19" t="n">
        <f aca="false">IF(D1641&lt;(Assumptions!$E$7-Assumptions!$D$7)/(Assumptions!$F$7-Assumptions!$D$7),Assumptions!$D$7+SQRT(D1641*(Assumptions!$F$7-Assumptions!$D$7)*(Assumptions!$E$7-Assumptions!$D$7)),Assumptions!$F$7-SQRT((1-D1641)*(Assumptions!$F$7-Assumptions!$D$7)*(Assumptions!$F$7-Assumptions!$E$7)))</f>
        <v>0.427403846532023</v>
      </c>
      <c r="G1641" s="19" t="n">
        <f aca="false">MIN(Assumptions!$D$24,MAX(Assumptions!$D$23,Assumptions!$D$8+Assumptions!$E$8*'Random Draws'!E1641))</f>
        <v>0.076176939473082</v>
      </c>
      <c r="H1641" s="19" t="n">
        <f aca="false">IF('Random Draws'!F1641&lt;(Assumptions!$E$9-Assumptions!$D$9)/(Assumptions!$F$9-Assumptions!$D$9),Assumptions!$D$9+SQRT('Random Draws'!F1641*(Assumptions!$F$9-Assumptions!$D$9)*(Assumptions!$E$9-Assumptions!$D$9)),Assumptions!$F$9-SQRT((1-'Random Draws'!F1641)*(Assumptions!$F$9-Assumptions!$D$9)*(Assumptions!$F$9-Assumptions!$E$9)))</f>
        <v>0.313362894295284</v>
      </c>
      <c r="I1641" s="19" t="n">
        <f aca="false">IF('Random Draws'!G1641&lt;(Assumptions!$E$10-Assumptions!$D$10)/(Assumptions!$F$10-Assumptions!$D$10),Assumptions!$D$10+SQRT('Random Draws'!G1641*(Assumptions!$F$10-Assumptions!$D$10)*(Assumptions!$E$10-Assumptions!$D$10)),Assumptions!$F$10-SQRT((1-'Random Draws'!G1641)*(Assumptions!$F$10-Assumptions!$D$10)*(Assumptions!$F$10-Assumptions!$E$10)))</f>
        <v>0.0188153104470631</v>
      </c>
      <c r="J1641" s="19" t="n">
        <f aca="false">IF('Random Draws'!H1641&lt;(Assumptions!$E$11-Assumptions!$D$11)/(Assumptions!$F$11-Assumptions!$D$11),Assumptions!$D$11+SQRT('Random Draws'!H1641*(Assumptions!$F$11-Assumptions!$D$11)*(Assumptions!$E$11-Assumptions!$D$11)),Assumptions!$F$11-SQRT((1-'Random Draws'!H1641)*(Assumptions!$F$11-Assumptions!$D$11)*(Assumptions!$F$11-Assumptions!$E$11)))</f>
        <v>0.181861320227569</v>
      </c>
      <c r="K1641" s="19" t="n">
        <f aca="false">MAX(G1641,I1641+Assumptions!$D$21)</f>
        <v>0.076176939473082</v>
      </c>
      <c r="L1641" s="28" t="n">
        <f aca="false">(F1641-Assumptions!$D$15)*(1-H1641)+Assumptions!$D$15-J1641</f>
        <v>0.152347196180628</v>
      </c>
      <c r="M1641" s="21" t="n">
        <f aca="false">Assumptions!$D$14*(1+E1641)^1*L1641-Assumptions!$D$14*(1+E1641)^0*E1641*Assumptions!$D$16</f>
        <v>23.806141538845</v>
      </c>
      <c r="N1641" s="21" t="n">
        <f aca="false">Assumptions!$D$14*(1+E1641)^2*L1641-Assumptions!$D$14*(1+E1641)^1*E1641*Assumptions!$D$16</f>
        <v>26.1086072362929</v>
      </c>
      <c r="O1641" s="21" t="n">
        <f aca="false">Assumptions!$D$14*(1+E1641)^3*L1641-Assumptions!$D$14*(1+E1641)^2*E1641*Assumptions!$D$16</f>
        <v>28.6337611958967</v>
      </c>
      <c r="P1641" s="21" t="n">
        <f aca="false">Assumptions!$D$14*(1+E1641)^4*L1641-Assumptions!$D$14*(1+E1641)^3*E1641*Assumptions!$D$16</f>
        <v>31.4031412247808</v>
      </c>
      <c r="Q1641" s="21" t="n">
        <f aca="false">Assumptions!$D$14*(1+E1641)^5*L1641-Assumptions!$D$14*(1+E1641)^4*E1641*Assumptions!$D$16</f>
        <v>34.4403682085904</v>
      </c>
      <c r="R1641" s="21" t="n">
        <f aca="false">M1641/(1+K1641)+N1641/(1+K1641)^2+O1641/(1+K1641)^3+P1641/(1+K1641)^4+Q1641/(1+K1641)^5</f>
        <v>114.908614418255</v>
      </c>
      <c r="S1641" s="21" t="n">
        <f aca="false">Q1641*(1+I1641)/(K1641-I1641)</f>
        <v>611.704636429176</v>
      </c>
      <c r="T1641" s="21" t="n">
        <f aca="false">R1641+S1641/(1+K1641)^5</f>
        <v>538.671935867969</v>
      </c>
      <c r="U1641" s="8" t="n">
        <f aca="false">(T1641-Assumptions!$D$17)/Assumptions!$D$18</f>
        <v>14.1468774347188</v>
      </c>
    </row>
    <row r="1642" customFormat="false" ht="15" hidden="false" customHeight="false" outlineLevel="0" collapsed="false">
      <c r="B1642" s="2" t="n">
        <v>1637</v>
      </c>
      <c r="C1642" s="27" t="n">
        <f aca="false">NORMSDIST('Random Draws'!C1642)</f>
        <v>0.729448766348687</v>
      </c>
      <c r="D1642" s="27" t="n">
        <f aca="false">NORMSDIST(Assumptions!$D$22*'Random Draws'!C1642+SQRT(1-Assumptions!$D$22^2)*'Random Draws'!D1642)</f>
        <v>0.754914170022992</v>
      </c>
      <c r="E1642" s="19" t="n">
        <f aca="false">IF(C1642&lt;(Assumptions!$E$6-Assumptions!$D$6)/(Assumptions!$F$6-Assumptions!$D$6),Assumptions!$D$6+SQRT(C1642*(Assumptions!$F$6-Assumptions!$D$6)*(Assumptions!$E$6-Assumptions!$D$6)),Assumptions!$F$6-SQRT((1-C1642)*(Assumptions!$F$6-Assumptions!$D$6)*(Assumptions!$F$6-Assumptions!$E$6)))</f>
        <v>0.103220166282913</v>
      </c>
      <c r="F1642" s="19" t="n">
        <f aca="false">IF(D1642&lt;(Assumptions!$E$7-Assumptions!$D$7)/(Assumptions!$F$7-Assumptions!$D$7),Assumptions!$D$7+SQRT(D1642*(Assumptions!$F$7-Assumptions!$D$7)*(Assumptions!$E$7-Assumptions!$D$7)),Assumptions!$F$7-SQRT((1-D1642)*(Assumptions!$F$7-Assumptions!$D$7)*(Assumptions!$F$7-Assumptions!$E$7)))</f>
        <v>0.428689565319082</v>
      </c>
      <c r="G1642" s="19" t="n">
        <f aca="false">MIN(Assumptions!$D$24,MAX(Assumptions!$D$23,Assumptions!$D$8+Assumptions!$E$8*'Random Draws'!E1642))</f>
        <v>0.085022681607498</v>
      </c>
      <c r="H1642" s="19" t="n">
        <f aca="false">IF('Random Draws'!F1642&lt;(Assumptions!$E$9-Assumptions!$D$9)/(Assumptions!$F$9-Assumptions!$D$9),Assumptions!$D$9+SQRT('Random Draws'!F1642*(Assumptions!$F$9-Assumptions!$D$9)*(Assumptions!$E$9-Assumptions!$D$9)),Assumptions!$F$9-SQRT((1-'Random Draws'!F1642)*(Assumptions!$F$9-Assumptions!$D$9)*(Assumptions!$F$9-Assumptions!$E$9)))</f>
        <v>0.270645102585467</v>
      </c>
      <c r="I1642" s="19" t="n">
        <f aca="false">IF('Random Draws'!G1642&lt;(Assumptions!$E$10-Assumptions!$D$10)/(Assumptions!$F$10-Assumptions!$D$10),Assumptions!$D$10+SQRT('Random Draws'!G1642*(Assumptions!$F$10-Assumptions!$D$10)*(Assumptions!$E$10-Assumptions!$D$10)),Assumptions!$F$10-SQRT((1-'Random Draws'!G1642)*(Assumptions!$F$10-Assumptions!$D$10)*(Assumptions!$F$10-Assumptions!$E$10)))</f>
        <v>0.0104814578109502</v>
      </c>
      <c r="J1642" s="19" t="n">
        <f aca="false">IF('Random Draws'!H1642&lt;(Assumptions!$E$11-Assumptions!$D$11)/(Assumptions!$F$11-Assumptions!$D$11),Assumptions!$D$11+SQRT('Random Draws'!H1642*(Assumptions!$F$11-Assumptions!$D$11)*(Assumptions!$E$11-Assumptions!$D$11)),Assumptions!$F$11-SQRT((1-'Random Draws'!H1642)*(Assumptions!$F$11-Assumptions!$D$11)*(Assumptions!$F$11-Assumptions!$E$11)))</f>
        <v>0.153683276966827</v>
      </c>
      <c r="K1642" s="19" t="n">
        <f aca="false">MAX(G1642,I1642+Assumptions!$D$21)</f>
        <v>0.085022681607498</v>
      </c>
      <c r="L1642" s="28" t="n">
        <f aca="false">(F1642-Assumptions!$D$15)*(1-H1642)+Assumptions!$D$15-J1642</f>
        <v>0.194167420305263</v>
      </c>
      <c r="M1642" s="21" t="n">
        <f aca="false">Assumptions!$D$14*(1+E1642)^1*L1642-Assumptions!$D$14*(1+E1642)^0*E1642*Assumptions!$D$16</f>
        <v>30.6113572654744</v>
      </c>
      <c r="N1642" s="21" t="n">
        <f aca="false">Assumptions!$D$14*(1+E1642)^2*L1642-Assumptions!$D$14*(1+E1642)^1*E1642*Assumptions!$D$16</f>
        <v>33.7710666525623</v>
      </c>
      <c r="O1642" s="21" t="n">
        <f aca="false">Assumptions!$D$14*(1+E1642)^3*L1642-Assumptions!$D$14*(1+E1642)^2*E1642*Assumptions!$D$16</f>
        <v>37.2569217679911</v>
      </c>
      <c r="P1642" s="21" t="n">
        <f aca="false">Assumptions!$D$14*(1+E1642)^4*L1642-Assumptions!$D$14*(1+E1642)^3*E1642*Assumptions!$D$16</f>
        <v>41.1025874280726</v>
      </c>
      <c r="Q1642" s="21" t="n">
        <f aca="false">Assumptions!$D$14*(1+E1642)^5*L1642-Assumptions!$D$14*(1+E1642)^4*E1642*Assumptions!$D$16</f>
        <v>45.3452033370563</v>
      </c>
      <c r="R1642" s="21" t="n">
        <f aca="false">M1642/(1+K1642)+N1642/(1+K1642)^2+O1642/(1+K1642)^3+P1642/(1+K1642)^4+Q1642/(1+K1642)^5</f>
        <v>145.87492933207</v>
      </c>
      <c r="S1642" s="21" t="n">
        <f aca="false">Q1642*(1+I1642)/(K1642-I1642)</f>
        <v>614.699958479682</v>
      </c>
      <c r="T1642" s="21" t="n">
        <f aca="false">R1642+S1642/(1+K1642)^5</f>
        <v>554.635596517563</v>
      </c>
      <c r="U1642" s="8" t="n">
        <f aca="false">(T1642-Assumptions!$D$17)/Assumptions!$D$18</f>
        <v>14.7854238607025</v>
      </c>
    </row>
    <row r="1643" customFormat="false" ht="15" hidden="false" customHeight="false" outlineLevel="0" collapsed="false">
      <c r="B1643" s="2" t="n">
        <v>1638</v>
      </c>
      <c r="C1643" s="27" t="n">
        <f aca="false">NORMSDIST('Random Draws'!C1643)</f>
        <v>0.826443048550896</v>
      </c>
      <c r="D1643" s="27" t="n">
        <f aca="false">NORMSDIST(Assumptions!$D$22*'Random Draws'!C1643+SQRT(1-Assumptions!$D$22^2)*'Random Draws'!D1643)</f>
        <v>0.495135651129173</v>
      </c>
      <c r="E1643" s="19" t="n">
        <f aca="false">IF(C1643&lt;(Assumptions!$E$6-Assumptions!$D$6)/(Assumptions!$F$6-Assumptions!$D$6),Assumptions!$D$6+SQRT(C1643*(Assumptions!$F$6-Assumptions!$D$6)*(Assumptions!$E$6-Assumptions!$D$6)),Assumptions!$F$6-SQRT((1-C1643)*(Assumptions!$F$6-Assumptions!$D$6)*(Assumptions!$F$6-Assumptions!$E$6)))</f>
        <v>0.11054181340874</v>
      </c>
      <c r="F1643" s="19" t="n">
        <f aca="false">IF(D1643&lt;(Assumptions!$E$7-Assumptions!$D$7)/(Assumptions!$F$7-Assumptions!$D$7),Assumptions!$D$7+SQRT(D1643*(Assumptions!$F$7-Assumptions!$D$7)*(Assumptions!$E$7-Assumptions!$D$7)),Assumptions!$F$7-SQRT((1-D1643)*(Assumptions!$F$7-Assumptions!$D$7)*(Assumptions!$F$7-Assumptions!$E$7)))</f>
        <v>0.414505173211128</v>
      </c>
      <c r="G1643" s="19" t="n">
        <f aca="false">MIN(Assumptions!$D$24,MAX(Assumptions!$D$23,Assumptions!$D$8+Assumptions!$E$8*'Random Draws'!E1643))</f>
        <v>0.075909283351833</v>
      </c>
      <c r="H1643" s="19" t="n">
        <f aca="false">IF('Random Draws'!F1643&lt;(Assumptions!$E$9-Assumptions!$D$9)/(Assumptions!$F$9-Assumptions!$D$9),Assumptions!$D$9+SQRT('Random Draws'!F1643*(Assumptions!$F$9-Assumptions!$D$9)*(Assumptions!$E$9-Assumptions!$D$9)),Assumptions!$F$9-SQRT((1-'Random Draws'!F1643)*(Assumptions!$F$9-Assumptions!$D$9)*(Assumptions!$F$9-Assumptions!$E$9)))</f>
        <v>0.254701074835079</v>
      </c>
      <c r="I1643" s="19" t="n">
        <f aca="false">IF('Random Draws'!G1643&lt;(Assumptions!$E$10-Assumptions!$D$10)/(Assumptions!$F$10-Assumptions!$D$10),Assumptions!$D$10+SQRT('Random Draws'!G1643*(Assumptions!$F$10-Assumptions!$D$10)*(Assumptions!$E$10-Assumptions!$D$10)),Assumptions!$F$10-SQRT((1-'Random Draws'!G1643)*(Assumptions!$F$10-Assumptions!$D$10)*(Assumptions!$F$10-Assumptions!$E$10)))</f>
        <v>0.0193595862548339</v>
      </c>
      <c r="J1643" s="19" t="n">
        <f aca="false">IF('Random Draws'!H1643&lt;(Assumptions!$E$11-Assumptions!$D$11)/(Assumptions!$F$11-Assumptions!$D$11),Assumptions!$D$11+SQRT('Random Draws'!H1643*(Assumptions!$F$11-Assumptions!$D$11)*(Assumptions!$E$11-Assumptions!$D$11)),Assumptions!$F$11-SQRT((1-'Random Draws'!H1643)*(Assumptions!$F$11-Assumptions!$D$11)*(Assumptions!$F$11-Assumptions!$E$11)))</f>
        <v>0.173064696942813</v>
      </c>
      <c r="K1643" s="19" t="n">
        <f aca="false">MAX(G1643,I1643+Assumptions!$D$21)</f>
        <v>0.075909283351833</v>
      </c>
      <c r="L1643" s="28" t="n">
        <f aca="false">(F1643-Assumptions!$D$15)*(1-H1643)+Assumptions!$D$15-J1643</f>
        <v>0.1689767028553</v>
      </c>
      <c r="M1643" s="21" t="n">
        <f aca="false">Assumptions!$D$14*(1+E1643)^1*L1643-Assumptions!$D$14*(1+E1643)^0*E1643*Assumptions!$D$16</f>
        <v>26.7292187435214</v>
      </c>
      <c r="N1643" s="21" t="n">
        <f aca="false">Assumptions!$D$14*(1+E1643)^2*L1643-Assumptions!$D$14*(1+E1643)^1*E1643*Assumptions!$D$16</f>
        <v>29.6839150544292</v>
      </c>
      <c r="O1643" s="21" t="n">
        <f aca="false">Assumptions!$D$14*(1+E1643)^3*L1643-Assumptions!$D$14*(1+E1643)^2*E1643*Assumptions!$D$16</f>
        <v>32.9652288536167</v>
      </c>
      <c r="P1643" s="21" t="n">
        <f aca="false">Assumptions!$D$14*(1+E1643)^4*L1643-Assumptions!$D$14*(1+E1643)^3*E1643*Assumptions!$D$16</f>
        <v>36.6092650305296</v>
      </c>
      <c r="Q1643" s="21" t="n">
        <f aca="false">Assumptions!$D$14*(1+E1643)^5*L1643-Assumptions!$D$14*(1+E1643)^4*E1643*Assumptions!$D$16</f>
        <v>40.6561195745655</v>
      </c>
      <c r="R1643" s="21" t="n">
        <f aca="false">M1643/(1+K1643)+N1643/(1+K1643)^2+O1643/(1+K1643)^3+P1643/(1+K1643)^4+Q1643/(1+K1643)^5</f>
        <v>132.475314540628</v>
      </c>
      <c r="S1643" s="21" t="n">
        <f aca="false">Q1643*(1+I1643)/(K1643-I1643)</f>
        <v>732.863434390622</v>
      </c>
      <c r="T1643" s="21" t="n">
        <f aca="false">R1643+S1643/(1+K1643)^5</f>
        <v>640.804189034313</v>
      </c>
      <c r="U1643" s="8" t="n">
        <f aca="false">(T1643-Assumptions!$D$17)/Assumptions!$D$18</f>
        <v>18.2321675613725</v>
      </c>
    </row>
    <row r="1644" customFormat="false" ht="15" hidden="false" customHeight="false" outlineLevel="0" collapsed="false">
      <c r="B1644" s="2" t="n">
        <v>1639</v>
      </c>
      <c r="C1644" s="27" t="n">
        <f aca="false">NORMSDIST('Random Draws'!C1644)</f>
        <v>0.5568949979149</v>
      </c>
      <c r="D1644" s="27" t="n">
        <f aca="false">NORMSDIST(Assumptions!$D$22*'Random Draws'!C1644+SQRT(1-Assumptions!$D$22^2)*'Random Draws'!D1644)</f>
        <v>0.0594889442468371</v>
      </c>
      <c r="E1644" s="19" t="n">
        <f aca="false">IF(C1644&lt;(Assumptions!$E$6-Assumptions!$D$6)/(Assumptions!$F$6-Assumptions!$D$6),Assumptions!$D$6+SQRT(C1644*(Assumptions!$F$6-Assumptions!$D$6)*(Assumptions!$E$6-Assumptions!$D$6)),Assumptions!$F$6-SQRT((1-C1644)*(Assumptions!$F$6-Assumptions!$D$6)*(Assumptions!$F$6-Assumptions!$E$6)))</f>
        <v>0.0929306361799366</v>
      </c>
      <c r="F1644" s="19" t="n">
        <f aca="false">IF(D1644&lt;(Assumptions!$E$7-Assumptions!$D$7)/(Assumptions!$F$7-Assumptions!$D$7),Assumptions!$D$7+SQRT(D1644*(Assumptions!$F$7-Assumptions!$D$7)*(Assumptions!$E$7-Assumptions!$D$7)),Assumptions!$F$7-SQRT((1-D1644)*(Assumptions!$F$7-Assumptions!$D$7)*(Assumptions!$F$7-Assumptions!$E$7)))</f>
        <v>0.37889268814862</v>
      </c>
      <c r="G1644" s="19" t="n">
        <f aca="false">MIN(Assumptions!$D$24,MAX(Assumptions!$D$23,Assumptions!$D$8+Assumptions!$E$8*'Random Draws'!E1644))</f>
        <v>0.084952192135698</v>
      </c>
      <c r="H1644" s="19" t="n">
        <f aca="false">IF('Random Draws'!F1644&lt;(Assumptions!$E$9-Assumptions!$D$9)/(Assumptions!$F$9-Assumptions!$D$9),Assumptions!$D$9+SQRT('Random Draws'!F1644*(Assumptions!$F$9-Assumptions!$D$9)*(Assumptions!$E$9-Assumptions!$D$9)),Assumptions!$F$9-SQRT((1-'Random Draws'!F1644)*(Assumptions!$F$9-Assumptions!$D$9)*(Assumptions!$F$9-Assumptions!$E$9)))</f>
        <v>0.296571973740709</v>
      </c>
      <c r="I1644" s="19" t="n">
        <f aca="false">IF('Random Draws'!G1644&lt;(Assumptions!$E$10-Assumptions!$D$10)/(Assumptions!$F$10-Assumptions!$D$10),Assumptions!$D$10+SQRT('Random Draws'!G1644*(Assumptions!$F$10-Assumptions!$D$10)*(Assumptions!$E$10-Assumptions!$D$10)),Assumptions!$F$10-SQRT((1-'Random Draws'!G1644)*(Assumptions!$F$10-Assumptions!$D$10)*(Assumptions!$F$10-Assumptions!$E$10)))</f>
        <v>0.0241015090664835</v>
      </c>
      <c r="J1644" s="19" t="n">
        <f aca="false">IF('Random Draws'!H1644&lt;(Assumptions!$E$11-Assumptions!$D$11)/(Assumptions!$F$11-Assumptions!$D$11),Assumptions!$D$11+SQRT('Random Draws'!H1644*(Assumptions!$F$11-Assumptions!$D$11)*(Assumptions!$E$11-Assumptions!$D$11)),Assumptions!$F$11-SQRT((1-'Random Draws'!H1644)*(Assumptions!$F$11-Assumptions!$D$11)*(Assumptions!$F$11-Assumptions!$E$11)))</f>
        <v>0.194464575732524</v>
      </c>
      <c r="K1644" s="19" t="n">
        <f aca="false">MAX(G1644,I1644+Assumptions!$D$21)</f>
        <v>0.084952192135698</v>
      </c>
      <c r="L1644" s="28" t="n">
        <f aca="false">(F1644-Assumptions!$D$15)*(1-H1644)+Assumptions!$D$15-J1644</f>
        <v>0.110613516642229</v>
      </c>
      <c r="M1644" s="21" t="n">
        <f aca="false">Assumptions!$D$14*(1+E1644)^1*L1644-Assumptions!$D$14*(1+E1644)^0*E1644*Assumptions!$D$16</f>
        <v>17.1252223941316</v>
      </c>
      <c r="N1644" s="21" t="n">
        <f aca="false">Assumptions!$D$14*(1+E1644)^2*L1644-Assumptions!$D$14*(1+E1644)^1*E1644*Assumptions!$D$16</f>
        <v>18.7166802059411</v>
      </c>
      <c r="O1644" s="21" t="n">
        <f aca="false">Assumptions!$D$14*(1+E1644)^3*L1644-Assumptions!$D$14*(1+E1644)^2*E1644*Assumptions!$D$16</f>
        <v>20.4560332046556</v>
      </c>
      <c r="P1644" s="21" t="n">
        <f aca="false">Assumptions!$D$14*(1+E1644)^4*L1644-Assumptions!$D$14*(1+E1644)^3*E1644*Assumptions!$D$16</f>
        <v>22.3570253840822</v>
      </c>
      <c r="Q1644" s="21" t="n">
        <f aca="false">Assumptions!$D$14*(1+E1644)^5*L1644-Assumptions!$D$14*(1+E1644)^4*E1644*Assumptions!$D$16</f>
        <v>24.4346779761159</v>
      </c>
      <c r="R1644" s="21" t="n">
        <f aca="false">M1644/(1+K1644)+N1644/(1+K1644)^2+O1644/(1+K1644)^3+P1644/(1+K1644)^4+Q1644/(1+K1644)^5</f>
        <v>80.0908555725288</v>
      </c>
      <c r="S1644" s="21" t="n">
        <f aca="false">Q1644*(1+I1644)/(K1644-I1644)</f>
        <v>411.229411515905</v>
      </c>
      <c r="T1644" s="21" t="n">
        <f aca="false">R1644+S1644/(1+K1644)^5</f>
        <v>353.63735409034</v>
      </c>
      <c r="U1644" s="8" t="n">
        <f aca="false">(T1644-Assumptions!$D$17)/Assumptions!$D$18</f>
        <v>6.74549416361361</v>
      </c>
    </row>
    <row r="1645" customFormat="false" ht="15" hidden="false" customHeight="false" outlineLevel="0" collapsed="false">
      <c r="B1645" s="2" t="n">
        <v>1640</v>
      </c>
      <c r="C1645" s="27" t="n">
        <f aca="false">NORMSDIST('Random Draws'!C1645)</f>
        <v>0.309819766727749</v>
      </c>
      <c r="D1645" s="27" t="n">
        <f aca="false">NORMSDIST(Assumptions!$D$22*'Random Draws'!C1645+SQRT(1-Assumptions!$D$22^2)*'Random Draws'!D1645)</f>
        <v>0.431850444512764</v>
      </c>
      <c r="E1645" s="19" t="n">
        <f aca="false">IF(C1645&lt;(Assumptions!$E$6-Assumptions!$D$6)/(Assumptions!$F$6-Assumptions!$D$6),Assumptions!$D$6+SQRT(C1645*(Assumptions!$F$6-Assumptions!$D$6)*(Assumptions!$E$6-Assumptions!$D$6)),Assumptions!$F$6-SQRT((1-C1645)*(Assumptions!$F$6-Assumptions!$D$6)*(Assumptions!$F$6-Assumptions!$E$6)))</f>
        <v>0.0793585928818441</v>
      </c>
      <c r="F1645" s="19" t="n">
        <f aca="false">IF(D1645&lt;(Assumptions!$E$7-Assumptions!$D$7)/(Assumptions!$F$7-Assumptions!$D$7),Assumptions!$D$7+SQRT(D1645*(Assumptions!$F$7-Assumptions!$D$7)*(Assumptions!$E$7-Assumptions!$D$7)),Assumptions!$F$7-SQRT((1-D1645)*(Assumptions!$F$7-Assumptions!$D$7)*(Assumptions!$F$7-Assumptions!$E$7)))</f>
        <v>0.410902874840981</v>
      </c>
      <c r="G1645" s="19" t="n">
        <f aca="false">MIN(Assumptions!$D$24,MAX(Assumptions!$D$23,Assumptions!$D$8+Assumptions!$E$8*'Random Draws'!E1645))</f>
        <v>0.097687120574106</v>
      </c>
      <c r="H1645" s="19" t="n">
        <f aca="false">IF('Random Draws'!F1645&lt;(Assumptions!$E$9-Assumptions!$D$9)/(Assumptions!$F$9-Assumptions!$D$9),Assumptions!$D$9+SQRT('Random Draws'!F1645*(Assumptions!$F$9-Assumptions!$D$9)*(Assumptions!$E$9-Assumptions!$D$9)),Assumptions!$F$9-SQRT((1-'Random Draws'!F1645)*(Assumptions!$F$9-Assumptions!$D$9)*(Assumptions!$F$9-Assumptions!$E$9)))</f>
        <v>0.286759593339275</v>
      </c>
      <c r="I1645" s="19" t="n">
        <f aca="false">IF('Random Draws'!G1645&lt;(Assumptions!$E$10-Assumptions!$D$10)/(Assumptions!$F$10-Assumptions!$D$10),Assumptions!$D$10+SQRT('Random Draws'!G1645*(Assumptions!$F$10-Assumptions!$D$10)*(Assumptions!$E$10-Assumptions!$D$10)),Assumptions!$F$10-SQRT((1-'Random Draws'!G1645)*(Assumptions!$F$10-Assumptions!$D$10)*(Assumptions!$F$10-Assumptions!$E$10)))</f>
        <v>0.0188880925303732</v>
      </c>
      <c r="J1645" s="19" t="n">
        <f aca="false">IF('Random Draws'!H1645&lt;(Assumptions!$E$11-Assumptions!$D$11)/(Assumptions!$F$11-Assumptions!$D$11),Assumptions!$D$11+SQRT('Random Draws'!H1645*(Assumptions!$F$11-Assumptions!$D$11)*(Assumptions!$E$11-Assumptions!$D$11)),Assumptions!$F$11-SQRT((1-'Random Draws'!H1645)*(Assumptions!$F$11-Assumptions!$D$11)*(Assumptions!$F$11-Assumptions!$E$11)))</f>
        <v>0.155959670520849</v>
      </c>
      <c r="K1645" s="19" t="n">
        <f aca="false">MAX(G1645,I1645+Assumptions!$D$21)</f>
        <v>0.097687120574106</v>
      </c>
      <c r="L1645" s="28" t="n">
        <f aca="false">(F1645-Assumptions!$D$15)*(1-H1645)+Assumptions!$D$15-J1645</f>
        <v>0.174391610162899</v>
      </c>
      <c r="M1645" s="21" t="n">
        <f aca="false">Assumptions!$D$14*(1+E1645)^1*L1645-Assumptions!$D$14*(1+E1645)^0*E1645*Assumptions!$D$16</f>
        <v>26.9482971495588</v>
      </c>
      <c r="N1645" s="21" t="n">
        <f aca="false">Assumptions!$D$14*(1+E1645)^2*L1645-Assumptions!$D$14*(1+E1645)^1*E1645*Assumptions!$D$16</f>
        <v>29.0868760919096</v>
      </c>
      <c r="O1645" s="21" t="n">
        <f aca="false">Assumptions!$D$14*(1+E1645)^3*L1645-Assumptions!$D$14*(1+E1645)^2*E1645*Assumptions!$D$16</f>
        <v>31.3951696498921</v>
      </c>
      <c r="P1645" s="21" t="n">
        <f aca="false">Assumptions!$D$14*(1+E1645)^4*L1645-Assumptions!$D$14*(1+E1645)^3*E1645*Assumptions!$D$16</f>
        <v>33.8866461365943</v>
      </c>
      <c r="Q1645" s="21" t="n">
        <f aca="false">Assumptions!$D$14*(1+E1645)^5*L1645-Assumptions!$D$14*(1+E1645)^4*E1645*Assumptions!$D$16</f>
        <v>36.5758426914794</v>
      </c>
      <c r="R1645" s="21" t="n">
        <f aca="false">M1645/(1+K1645)+N1645/(1+K1645)^2+O1645/(1+K1645)^3+P1645/(1+K1645)^4+Q1645/(1+K1645)^5</f>
        <v>118.719008605515</v>
      </c>
      <c r="S1645" s="21" t="n">
        <f aca="false">Q1645*(1+I1645)/(K1645-I1645)</f>
        <v>472.93337897429</v>
      </c>
      <c r="T1645" s="21" t="n">
        <f aca="false">R1645+S1645/(1+K1645)^5</f>
        <v>415.480212478361</v>
      </c>
      <c r="U1645" s="8" t="n">
        <f aca="false">(T1645-Assumptions!$D$17)/Assumptions!$D$18</f>
        <v>9.21920849913445</v>
      </c>
    </row>
    <row r="1646" customFormat="false" ht="15" hidden="false" customHeight="false" outlineLevel="0" collapsed="false">
      <c r="B1646" s="2" t="n">
        <v>1641</v>
      </c>
      <c r="C1646" s="27" t="n">
        <f aca="false">NORMSDIST('Random Draws'!C1646)</f>
        <v>0.888530244899862</v>
      </c>
      <c r="D1646" s="27" t="n">
        <f aca="false">NORMSDIST(Assumptions!$D$22*'Random Draws'!C1646+SQRT(1-Assumptions!$D$22^2)*'Random Draws'!D1646)</f>
        <v>0.856128271370699</v>
      </c>
      <c r="E1646" s="19" t="n">
        <f aca="false">IF(C1646&lt;(Assumptions!$E$6-Assumptions!$D$6)/(Assumptions!$F$6-Assumptions!$D$6),Assumptions!$D$6+SQRT(C1646*(Assumptions!$F$6-Assumptions!$D$6)*(Assumptions!$E$6-Assumptions!$D$6)),Assumptions!$F$6-SQRT((1-C1646)*(Assumptions!$F$6-Assumptions!$D$6)*(Assumptions!$F$6-Assumptions!$E$6)))</f>
        <v>0.116391764667797</v>
      </c>
      <c r="F1646" s="19" t="n">
        <f aca="false">IF(D1646&lt;(Assumptions!$E$7-Assumptions!$D$7)/(Assumptions!$F$7-Assumptions!$D$7),Assumptions!$D$7+SQRT(D1646*(Assumptions!$F$7-Assumptions!$D$7)*(Assumptions!$E$7-Assumptions!$D$7)),Assumptions!$F$7-SQRT((1-D1646)*(Assumptions!$F$7-Assumptions!$D$7)*(Assumptions!$F$7-Assumptions!$E$7)))</f>
        <v>0.436010691662384</v>
      </c>
      <c r="G1646" s="19" t="n">
        <f aca="false">MIN(Assumptions!$D$24,MAX(Assumptions!$D$23,Assumptions!$D$8+Assumptions!$E$8*'Random Draws'!E1646))</f>
        <v>0.088626930450605</v>
      </c>
      <c r="H1646" s="19" t="n">
        <f aca="false">IF('Random Draws'!F1646&lt;(Assumptions!$E$9-Assumptions!$D$9)/(Assumptions!$F$9-Assumptions!$D$9),Assumptions!$D$9+SQRT('Random Draws'!F1646*(Assumptions!$F$9-Assumptions!$D$9)*(Assumptions!$E$9-Assumptions!$D$9)),Assumptions!$F$9-SQRT((1-'Random Draws'!F1646)*(Assumptions!$F$9-Assumptions!$D$9)*(Assumptions!$F$9-Assumptions!$E$9)))</f>
        <v>0.302621822153439</v>
      </c>
      <c r="I1646" s="19" t="n">
        <f aca="false">IF('Random Draws'!G1646&lt;(Assumptions!$E$10-Assumptions!$D$10)/(Assumptions!$F$10-Assumptions!$D$10),Assumptions!$D$10+SQRT('Random Draws'!G1646*(Assumptions!$F$10-Assumptions!$D$10)*(Assumptions!$E$10-Assumptions!$D$10)),Assumptions!$F$10-SQRT((1-'Random Draws'!G1646)*(Assumptions!$F$10-Assumptions!$D$10)*(Assumptions!$F$10-Assumptions!$E$10)))</f>
        <v>0.0182889338534594</v>
      </c>
      <c r="J1646" s="19" t="n">
        <f aca="false">IF('Random Draws'!H1646&lt;(Assumptions!$E$11-Assumptions!$D$11)/(Assumptions!$F$11-Assumptions!$D$11),Assumptions!$D$11+SQRT('Random Draws'!H1646*(Assumptions!$F$11-Assumptions!$D$11)*(Assumptions!$E$11-Assumptions!$D$11)),Assumptions!$F$11-SQRT((1-'Random Draws'!H1646)*(Assumptions!$F$11-Assumptions!$D$11)*(Assumptions!$F$11-Assumptions!$E$11)))</f>
        <v>0.202229576861481</v>
      </c>
      <c r="K1646" s="19" t="n">
        <f aca="false">MAX(G1646,I1646+Assumptions!$D$21)</f>
        <v>0.088626930450605</v>
      </c>
      <c r="L1646" s="28" t="n">
        <f aca="false">(F1646-Assumptions!$D$15)*(1-H1646)+Assumptions!$D$15-J1646</f>
        <v>0.141175601691598</v>
      </c>
      <c r="M1646" s="21" t="n">
        <f aca="false">Assumptions!$D$14*(1+E1646)^1*L1646-Assumptions!$D$14*(1+E1646)^0*E1646*Assumptions!$D$16</f>
        <v>22.3467512932707</v>
      </c>
      <c r="N1646" s="21" t="n">
        <f aca="false">Assumptions!$D$14*(1+E1646)^2*L1646-Assumptions!$D$14*(1+E1646)^1*E1646*Assumptions!$D$16</f>
        <v>24.9477291108868</v>
      </c>
      <c r="O1646" s="21" t="n">
        <f aca="false">Assumptions!$D$14*(1+E1646)^3*L1646-Assumptions!$D$14*(1+E1646)^2*E1646*Assumptions!$D$16</f>
        <v>27.8514393265571</v>
      </c>
      <c r="P1646" s="21" t="n">
        <f aca="false">Assumptions!$D$14*(1+E1646)^4*L1646-Assumptions!$D$14*(1+E1646)^3*E1646*Assumptions!$D$16</f>
        <v>31.0931174983131</v>
      </c>
      <c r="Q1646" s="21" t="n">
        <f aca="false">Assumptions!$D$14*(1+E1646)^5*L1646-Assumptions!$D$14*(1+E1646)^4*E1646*Assumptions!$D$16</f>
        <v>34.7121003129649</v>
      </c>
      <c r="R1646" s="21" t="n">
        <f aca="false">M1646/(1+K1646)+N1646/(1+K1646)^2+O1646/(1+K1646)^3+P1646/(1+K1646)^4+Q1646/(1+K1646)^5</f>
        <v>108.007980927843</v>
      </c>
      <c r="S1646" s="21" t="n">
        <f aca="false">Q1646*(1+I1646)/(K1646-I1646)</f>
        <v>502.529917392299</v>
      </c>
      <c r="T1646" s="21" t="n">
        <f aca="false">R1646+S1646/(1+K1646)^5</f>
        <v>436.682891550825</v>
      </c>
      <c r="U1646" s="8" t="n">
        <f aca="false">(T1646-Assumptions!$D$17)/Assumptions!$D$18</f>
        <v>10.067315662033</v>
      </c>
    </row>
    <row r="1647" customFormat="false" ht="15" hidden="false" customHeight="false" outlineLevel="0" collapsed="false">
      <c r="B1647" s="2" t="n">
        <v>1642</v>
      </c>
      <c r="C1647" s="27" t="n">
        <f aca="false">NORMSDIST('Random Draws'!C1647)</f>
        <v>0.423341590131229</v>
      </c>
      <c r="D1647" s="27" t="n">
        <f aca="false">NORMSDIST(Assumptions!$D$22*'Random Draws'!C1647+SQRT(1-Assumptions!$D$22^2)*'Random Draws'!D1647)</f>
        <v>0.262560801266155</v>
      </c>
      <c r="E1647" s="19" t="n">
        <f aca="false">IF(C1647&lt;(Assumptions!$E$6-Assumptions!$D$6)/(Assumptions!$F$6-Assumptions!$D$6),Assumptions!$D$6+SQRT(C1647*(Assumptions!$F$6-Assumptions!$D$6)*(Assumptions!$E$6-Assumptions!$D$6)),Assumptions!$F$6-SQRT((1-C1647)*(Assumptions!$F$6-Assumptions!$D$6)*(Assumptions!$F$6-Assumptions!$E$6)))</f>
        <v>0.0860076944722961</v>
      </c>
      <c r="F1647" s="19" t="n">
        <f aca="false">IF(D1647&lt;(Assumptions!$E$7-Assumptions!$D$7)/(Assumptions!$F$7-Assumptions!$D$7),Assumptions!$D$7+SQRT(D1647*(Assumptions!$F$7-Assumptions!$D$7)*(Assumptions!$E$7-Assumptions!$D$7)),Assumptions!$F$7-SQRT((1-D1647)*(Assumptions!$F$7-Assumptions!$D$7)*(Assumptions!$F$7-Assumptions!$E$7)))</f>
        <v>0.39969086554356</v>
      </c>
      <c r="G1647" s="19" t="n">
        <f aca="false">MIN(Assumptions!$D$24,MAX(Assumptions!$D$23,Assumptions!$D$8+Assumptions!$E$8*'Random Draws'!E1647))</f>
        <v>0.071014931611126</v>
      </c>
      <c r="H1647" s="19" t="n">
        <f aca="false">IF('Random Draws'!F1647&lt;(Assumptions!$E$9-Assumptions!$D$9)/(Assumptions!$F$9-Assumptions!$D$9),Assumptions!$D$9+SQRT('Random Draws'!F1647*(Assumptions!$F$9-Assumptions!$D$9)*(Assumptions!$E$9-Assumptions!$D$9)),Assumptions!$F$9-SQRT((1-'Random Draws'!F1647)*(Assumptions!$F$9-Assumptions!$D$9)*(Assumptions!$F$9-Assumptions!$E$9)))</f>
        <v>0.292848314375796</v>
      </c>
      <c r="I1647" s="19" t="n">
        <f aca="false">IF('Random Draws'!G1647&lt;(Assumptions!$E$10-Assumptions!$D$10)/(Assumptions!$F$10-Assumptions!$D$10),Assumptions!$D$10+SQRT('Random Draws'!G1647*(Assumptions!$F$10-Assumptions!$D$10)*(Assumptions!$E$10-Assumptions!$D$10)),Assumptions!$F$10-SQRT((1-'Random Draws'!G1647)*(Assumptions!$F$10-Assumptions!$D$10)*(Assumptions!$F$10-Assumptions!$E$10)))</f>
        <v>0.0234142483206583</v>
      </c>
      <c r="J1647" s="19" t="n">
        <f aca="false">IF('Random Draws'!H1647&lt;(Assumptions!$E$11-Assumptions!$D$11)/(Assumptions!$F$11-Assumptions!$D$11),Assumptions!$D$11+SQRT('Random Draws'!H1647*(Assumptions!$F$11-Assumptions!$D$11)*(Assumptions!$E$11-Assumptions!$D$11)),Assumptions!$F$11-SQRT((1-'Random Draws'!H1647)*(Assumptions!$F$11-Assumptions!$D$11)*(Assumptions!$F$11-Assumptions!$E$11)))</f>
        <v>0.146702770243628</v>
      </c>
      <c r="K1647" s="19" t="n">
        <f aca="false">MAX(G1647,I1647+Assumptions!$D$21)</f>
        <v>0.071014931611126</v>
      </c>
      <c r="L1647" s="28" t="n">
        <f aca="false">(F1647-Assumptions!$D$15)*(1-H1647)+Assumptions!$D$15-J1647</f>
        <v>0.174009579922951</v>
      </c>
      <c r="M1647" s="21" t="n">
        <f aca="false">Assumptions!$D$14*(1+E1647)^1*L1647-Assumptions!$D$14*(1+E1647)^0*E1647*Assumptions!$D$16</f>
        <v>27.0273492217369</v>
      </c>
      <c r="N1647" s="21" t="n">
        <f aca="false">Assumptions!$D$14*(1+E1647)^2*L1647-Assumptions!$D$14*(1+E1647)^1*E1647*Assumptions!$D$16</f>
        <v>29.3519092159961</v>
      </c>
      <c r="O1647" s="21" t="n">
        <f aca="false">Assumptions!$D$14*(1+E1647)^3*L1647-Assumptions!$D$14*(1+E1647)^2*E1647*Assumptions!$D$16</f>
        <v>31.876399256024</v>
      </c>
      <c r="P1647" s="21" t="n">
        <f aca="false">Assumptions!$D$14*(1+E1647)^4*L1647-Assumptions!$D$14*(1+E1647)^3*E1647*Assumptions!$D$16</f>
        <v>34.6180148641131</v>
      </c>
      <c r="Q1647" s="21" t="n">
        <f aca="false">Assumptions!$D$14*(1+E1647)^5*L1647-Assumptions!$D$14*(1+E1647)^4*E1647*Assumptions!$D$16</f>
        <v>37.5954305097831</v>
      </c>
      <c r="R1647" s="21" t="n">
        <f aca="false">M1647/(1+K1647)+N1647/(1+K1647)^2+O1647/(1+K1647)^3+P1647/(1+K1647)^4+Q1647/(1+K1647)^5</f>
        <v>129.75873732701</v>
      </c>
      <c r="S1647" s="21" t="n">
        <f aca="false">Q1647*(1+I1647)/(K1647-I1647)</f>
        <v>808.301406529729</v>
      </c>
      <c r="T1647" s="21" t="n">
        <f aca="false">R1647+S1647/(1+K1647)^5</f>
        <v>703.340991555464</v>
      </c>
      <c r="U1647" s="8" t="n">
        <f aca="false">(T1647-Assumptions!$D$17)/Assumptions!$D$18</f>
        <v>20.7336396622185</v>
      </c>
    </row>
    <row r="1648" customFormat="false" ht="15" hidden="false" customHeight="false" outlineLevel="0" collapsed="false">
      <c r="B1648" s="2" t="n">
        <v>1643</v>
      </c>
      <c r="C1648" s="27" t="n">
        <f aca="false">NORMSDIST('Random Draws'!C1648)</f>
        <v>0.321721013581698</v>
      </c>
      <c r="D1648" s="27" t="n">
        <f aca="false">NORMSDIST(Assumptions!$D$22*'Random Draws'!C1648+SQRT(1-Assumptions!$D$22^2)*'Random Draws'!D1648)</f>
        <v>0.220943616181793</v>
      </c>
      <c r="E1648" s="19" t="n">
        <f aca="false">IF(C1648&lt;(Assumptions!$E$6-Assumptions!$D$6)/(Assumptions!$F$6-Assumptions!$D$6),Assumptions!$D$6+SQRT(C1648*(Assumptions!$F$6-Assumptions!$D$6)*(Assumptions!$E$6-Assumptions!$D$6)),Assumptions!$F$6-SQRT((1-C1648)*(Assumptions!$F$6-Assumptions!$D$6)*(Assumptions!$F$6-Assumptions!$E$6)))</f>
        <v>0.080107419113033</v>
      </c>
      <c r="F1648" s="19" t="n">
        <f aca="false">IF(D1648&lt;(Assumptions!$E$7-Assumptions!$D$7)/(Assumptions!$F$7-Assumptions!$D$7),Assumptions!$D$7+SQRT(D1648*(Assumptions!$F$7-Assumptions!$D$7)*(Assumptions!$E$7-Assumptions!$D$7)),Assumptions!$F$7-SQRT((1-D1648)*(Assumptions!$F$7-Assumptions!$D$7)*(Assumptions!$F$7-Assumptions!$E$7)))</f>
        <v>0.396409637420479</v>
      </c>
      <c r="G1648" s="19" t="n">
        <f aca="false">MIN(Assumptions!$D$24,MAX(Assumptions!$D$23,Assumptions!$D$8+Assumptions!$E$8*'Random Draws'!E1648))</f>
        <v>0.095544546078825</v>
      </c>
      <c r="H1648" s="19" t="n">
        <f aca="false">IF('Random Draws'!F1648&lt;(Assumptions!$E$9-Assumptions!$D$9)/(Assumptions!$F$9-Assumptions!$D$9),Assumptions!$D$9+SQRT('Random Draws'!F1648*(Assumptions!$F$9-Assumptions!$D$9)*(Assumptions!$E$9-Assumptions!$D$9)),Assumptions!$F$9-SQRT((1-'Random Draws'!F1648)*(Assumptions!$F$9-Assumptions!$D$9)*(Assumptions!$F$9-Assumptions!$E$9)))</f>
        <v>0.283695931469877</v>
      </c>
      <c r="I1648" s="19" t="n">
        <f aca="false">IF('Random Draws'!G1648&lt;(Assumptions!$E$10-Assumptions!$D$10)/(Assumptions!$F$10-Assumptions!$D$10),Assumptions!$D$10+SQRT('Random Draws'!G1648*(Assumptions!$F$10-Assumptions!$D$10)*(Assumptions!$E$10-Assumptions!$D$10)),Assumptions!$F$10-SQRT((1-'Random Draws'!G1648)*(Assumptions!$F$10-Assumptions!$D$10)*(Assumptions!$F$10-Assumptions!$E$10)))</f>
        <v>0.018627751595368</v>
      </c>
      <c r="J1648" s="19" t="n">
        <f aca="false">IF('Random Draws'!H1648&lt;(Assumptions!$E$11-Assumptions!$D$11)/(Assumptions!$F$11-Assumptions!$D$11),Assumptions!$D$11+SQRT('Random Draws'!H1648*(Assumptions!$F$11-Assumptions!$D$11)*(Assumptions!$E$11-Assumptions!$D$11)),Assumptions!$F$11-SQRT((1-'Random Draws'!H1648)*(Assumptions!$F$11-Assumptions!$D$11)*(Assumptions!$F$11-Assumptions!$E$11)))</f>
        <v>0.156361938823996</v>
      </c>
      <c r="K1648" s="19" t="n">
        <f aca="false">MAX(G1648,I1648+Assumptions!$D$21)</f>
        <v>0.095544546078825</v>
      </c>
      <c r="L1648" s="28" t="n">
        <f aca="false">(F1648-Assumptions!$D$15)*(1-H1648)+Assumptions!$D$15-J1648</f>
        <v>0.164468368355929</v>
      </c>
      <c r="M1648" s="21" t="n">
        <f aca="false">Assumptions!$D$14*(1+E1648)^1*L1648-Assumptions!$D$14*(1+E1648)^0*E1648*Assumptions!$D$16</f>
        <v>25.4098409331031</v>
      </c>
      <c r="N1648" s="21" t="n">
        <f aca="false">Assumptions!$D$14*(1+E1648)^2*L1648-Assumptions!$D$14*(1+E1648)^1*E1648*Assumptions!$D$16</f>
        <v>27.4453577103267</v>
      </c>
      <c r="O1648" s="21" t="n">
        <f aca="false">Assumptions!$D$14*(1+E1648)^3*L1648-Assumptions!$D$14*(1+E1648)^2*E1648*Assumptions!$D$16</f>
        <v>29.6439344831349</v>
      </c>
      <c r="P1648" s="21" t="n">
        <f aca="false">Assumptions!$D$14*(1+E1648)^4*L1648-Assumptions!$D$14*(1+E1648)^3*E1648*Assumptions!$D$16</f>
        <v>32.0186335669347</v>
      </c>
      <c r="Q1648" s="21" t="n">
        <f aca="false">Assumptions!$D$14*(1+E1648)^5*L1648-Assumptions!$D$14*(1+E1648)^4*E1648*Assumptions!$D$16</f>
        <v>34.5835636655078</v>
      </c>
      <c r="R1648" s="21" t="n">
        <f aca="false">M1648/(1+K1648)+N1648/(1+K1648)^2+O1648/(1+K1648)^3+P1648/(1+K1648)^4+Q1648/(1+K1648)^5</f>
        <v>112.746529486726</v>
      </c>
      <c r="S1648" s="21" t="n">
        <f aca="false">Q1648*(1+I1648)/(K1648-I1648)</f>
        <v>457.998515608033</v>
      </c>
      <c r="T1648" s="21" t="n">
        <f aca="false">R1648+S1648/(1+K1648)^5</f>
        <v>402.957526121713</v>
      </c>
      <c r="U1648" s="8" t="n">
        <f aca="false">(T1648-Assumptions!$D$17)/Assumptions!$D$18</f>
        <v>8.71830104486853</v>
      </c>
    </row>
    <row r="1649" customFormat="false" ht="15" hidden="false" customHeight="false" outlineLevel="0" collapsed="false">
      <c r="B1649" s="2" t="n">
        <v>1644</v>
      </c>
      <c r="C1649" s="27" t="n">
        <f aca="false">NORMSDIST('Random Draws'!C1649)</f>
        <v>0.467280545684544</v>
      </c>
      <c r="D1649" s="27" t="n">
        <f aca="false">NORMSDIST(Assumptions!$D$22*'Random Draws'!C1649+SQRT(1-Assumptions!$D$22^2)*'Random Draws'!D1649)</f>
        <v>0.946817257439057</v>
      </c>
      <c r="E1649" s="19" t="n">
        <f aca="false">IF(C1649&lt;(Assumptions!$E$6-Assumptions!$D$6)/(Assumptions!$F$6-Assumptions!$D$6),Assumptions!$D$6+SQRT(C1649*(Assumptions!$F$6-Assumptions!$D$6)*(Assumptions!$E$6-Assumptions!$D$6)),Assumptions!$F$6-SQRT((1-C1649)*(Assumptions!$F$6-Assumptions!$D$6)*(Assumptions!$F$6-Assumptions!$E$6)))</f>
        <v>0.0883363499700042</v>
      </c>
      <c r="F1649" s="19" t="n">
        <f aca="false">IF(D1649&lt;(Assumptions!$E$7-Assumptions!$D$7)/(Assumptions!$F$7-Assumptions!$D$7),Assumptions!$D$7+SQRT(D1649*(Assumptions!$F$7-Assumptions!$D$7)*(Assumptions!$E$7-Assumptions!$D$7)),Assumptions!$F$7-SQRT((1-D1649)*(Assumptions!$F$7-Assumptions!$D$7)*(Assumptions!$F$7-Assumptions!$E$7)))</f>
        <v>0.445414700200415</v>
      </c>
      <c r="G1649" s="19" t="n">
        <f aca="false">MIN(Assumptions!$D$24,MAX(Assumptions!$D$23,Assumptions!$D$8+Assumptions!$E$8*'Random Draws'!E1649))</f>
        <v>0.082979898915735</v>
      </c>
      <c r="H1649" s="19" t="n">
        <f aca="false">IF('Random Draws'!F1649&lt;(Assumptions!$E$9-Assumptions!$D$9)/(Assumptions!$F$9-Assumptions!$D$9),Assumptions!$D$9+SQRT('Random Draws'!F1649*(Assumptions!$F$9-Assumptions!$D$9)*(Assumptions!$E$9-Assumptions!$D$9)),Assumptions!$F$9-SQRT((1-'Random Draws'!F1649)*(Assumptions!$F$9-Assumptions!$D$9)*(Assumptions!$F$9-Assumptions!$E$9)))</f>
        <v>0.313471558691098</v>
      </c>
      <c r="I1649" s="19" t="n">
        <f aca="false">IF('Random Draws'!G1649&lt;(Assumptions!$E$10-Assumptions!$D$10)/(Assumptions!$F$10-Assumptions!$D$10),Assumptions!$D$10+SQRT('Random Draws'!G1649*(Assumptions!$F$10-Assumptions!$D$10)*(Assumptions!$E$10-Assumptions!$D$10)),Assumptions!$F$10-SQRT((1-'Random Draws'!G1649)*(Assumptions!$F$10-Assumptions!$D$10)*(Assumptions!$F$10-Assumptions!$E$10)))</f>
        <v>0.0198560434304441</v>
      </c>
      <c r="J1649" s="19" t="n">
        <f aca="false">IF('Random Draws'!H1649&lt;(Assumptions!$E$11-Assumptions!$D$11)/(Assumptions!$F$11-Assumptions!$D$11),Assumptions!$D$11+SQRT('Random Draws'!H1649*(Assumptions!$F$11-Assumptions!$D$11)*(Assumptions!$E$11-Assumptions!$D$11)),Assumptions!$F$11-SQRT((1-'Random Draws'!H1649)*(Assumptions!$F$11-Assumptions!$D$11)*(Assumptions!$F$11-Assumptions!$E$11)))</f>
        <v>0.166783426335887</v>
      </c>
      <c r="K1649" s="19" t="n">
        <f aca="false">MAX(G1649,I1649+Assumptions!$D$21)</f>
        <v>0.082979898915735</v>
      </c>
      <c r="L1649" s="28" t="n">
        <f aca="false">(F1649-Assumptions!$D$15)*(1-H1649)+Assumptions!$D$15-J1649</f>
        <v>0.179757736158619</v>
      </c>
      <c r="M1649" s="21" t="n">
        <f aca="false">Assumptions!$D$14*(1+E1649)^1*L1649-Assumptions!$D$14*(1+E1649)^0*E1649*Assumptions!$D$16</f>
        <v>27.9830842528431</v>
      </c>
      <c r="N1649" s="21" t="n">
        <f aca="false">Assumptions!$D$14*(1+E1649)^2*L1649-Assumptions!$D$14*(1+E1649)^1*E1649*Assumptions!$D$16</f>
        <v>30.4550077766424</v>
      </c>
      <c r="O1649" s="21" t="n">
        <f aca="false">Assumptions!$D$14*(1+E1649)^3*L1649-Assumptions!$D$14*(1+E1649)^2*E1649*Assumptions!$D$16</f>
        <v>33.1452920019391</v>
      </c>
      <c r="P1649" s="21" t="n">
        <f aca="false">Assumptions!$D$14*(1+E1649)^4*L1649-Assumptions!$D$14*(1+E1649)^3*E1649*Assumptions!$D$16</f>
        <v>36.0732261160803</v>
      </c>
      <c r="Q1649" s="21" t="n">
        <f aca="false">Assumptions!$D$14*(1+E1649)^5*L1649-Assumptions!$D$14*(1+E1649)^4*E1649*Assumptions!$D$16</f>
        <v>39.2598032428175</v>
      </c>
      <c r="R1649" s="21" t="n">
        <f aca="false">M1649/(1+K1649)+N1649/(1+K1649)^2+O1649/(1+K1649)^3+P1649/(1+K1649)^4+Q1649/(1+K1649)^5</f>
        <v>130.479185856694</v>
      </c>
      <c r="S1649" s="21" t="n">
        <f aca="false">Q1649*(1+I1649)/(K1649-I1649)</f>
        <v>634.298195084226</v>
      </c>
      <c r="T1649" s="21" t="n">
        <f aca="false">R1649+S1649/(1+K1649)^5</f>
        <v>556.265302537367</v>
      </c>
      <c r="U1649" s="8" t="n">
        <f aca="false">(T1649-Assumptions!$D$17)/Assumptions!$D$18</f>
        <v>14.8506121014947</v>
      </c>
    </row>
    <row r="1650" customFormat="false" ht="15" hidden="false" customHeight="false" outlineLevel="0" collapsed="false">
      <c r="B1650" s="2" t="n">
        <v>1645</v>
      </c>
      <c r="C1650" s="27" t="n">
        <f aca="false">NORMSDIST('Random Draws'!C1650)</f>
        <v>0.620852490998007</v>
      </c>
      <c r="D1650" s="27" t="n">
        <f aca="false">NORMSDIST(Assumptions!$D$22*'Random Draws'!C1650+SQRT(1-Assumptions!$D$22^2)*'Random Draws'!D1650)</f>
        <v>0.697704079600797</v>
      </c>
      <c r="E1650" s="19" t="n">
        <f aca="false">IF(C1650&lt;(Assumptions!$E$6-Assumptions!$D$6)/(Assumptions!$F$6-Assumptions!$D$6),Assumptions!$D$6+SQRT(C1650*(Assumptions!$F$6-Assumptions!$D$6)*(Assumptions!$E$6-Assumptions!$D$6)),Assumptions!$F$6-SQRT((1-C1650)*(Assumptions!$F$6-Assumptions!$D$6)*(Assumptions!$F$6-Assumptions!$E$6)))</f>
        <v>0.0964599317293833</v>
      </c>
      <c r="F1650" s="19" t="n">
        <f aca="false">IF(D1650&lt;(Assumptions!$E$7-Assumptions!$D$7)/(Assumptions!$F$7-Assumptions!$D$7),Assumptions!$D$7+SQRT(D1650*(Assumptions!$F$7-Assumptions!$D$7)*(Assumptions!$E$7-Assumptions!$D$7)),Assumptions!$F$7-SQRT((1-D1650)*(Assumptions!$F$7-Assumptions!$D$7)*(Assumptions!$F$7-Assumptions!$E$7)))</f>
        <v>0.425226681469885</v>
      </c>
      <c r="G1650" s="19" t="n">
        <f aca="false">MIN(Assumptions!$D$24,MAX(Assumptions!$D$23,Assumptions!$D$8+Assumptions!$E$8*'Random Draws'!E1650))</f>
        <v>0.079378299501564</v>
      </c>
      <c r="H1650" s="19" t="n">
        <f aca="false">IF('Random Draws'!F1650&lt;(Assumptions!$E$9-Assumptions!$D$9)/(Assumptions!$F$9-Assumptions!$D$9),Assumptions!$D$9+SQRT('Random Draws'!F1650*(Assumptions!$F$9-Assumptions!$D$9)*(Assumptions!$E$9-Assumptions!$D$9)),Assumptions!$F$9-SQRT((1-'Random Draws'!F1650)*(Assumptions!$F$9-Assumptions!$D$9)*(Assumptions!$F$9-Assumptions!$E$9)))</f>
        <v>0.270328881001819</v>
      </c>
      <c r="I1650" s="19" t="n">
        <f aca="false">IF('Random Draws'!G1650&lt;(Assumptions!$E$10-Assumptions!$D$10)/(Assumptions!$F$10-Assumptions!$D$10),Assumptions!$D$10+SQRT('Random Draws'!G1650*(Assumptions!$F$10-Assumptions!$D$10)*(Assumptions!$E$10-Assumptions!$D$10)),Assumptions!$F$10-SQRT((1-'Random Draws'!G1650)*(Assumptions!$F$10-Assumptions!$D$10)*(Assumptions!$F$10-Assumptions!$E$10)))</f>
        <v>0.0211086637102989</v>
      </c>
      <c r="J1650" s="19" t="n">
        <f aca="false">IF('Random Draws'!H1650&lt;(Assumptions!$E$11-Assumptions!$D$11)/(Assumptions!$F$11-Assumptions!$D$11),Assumptions!$D$11+SQRT('Random Draws'!H1650*(Assumptions!$F$11-Assumptions!$D$11)*(Assumptions!$E$11-Assumptions!$D$11)),Assumptions!$F$11-SQRT((1-'Random Draws'!H1650)*(Assumptions!$F$11-Assumptions!$D$11)*(Assumptions!$F$11-Assumptions!$E$11)))</f>
        <v>0.165270637871176</v>
      </c>
      <c r="K1650" s="19" t="n">
        <f aca="false">MAX(G1650,I1650+Assumptions!$D$21)</f>
        <v>0.079378299501564</v>
      </c>
      <c r="L1650" s="28" t="n">
        <f aca="false">(F1650-Assumptions!$D$15)*(1-H1650)+Assumptions!$D$15-J1650</f>
        <v>0.180147745155075</v>
      </c>
      <c r="M1650" s="21" t="n">
        <f aca="false">Assumptions!$D$14*(1+E1650)^1*L1650-Assumptions!$D$14*(1+E1650)^0*E1650*Assumptions!$D$16</f>
        <v>28.2214930282979</v>
      </c>
      <c r="N1650" s="21" t="n">
        <f aca="false">Assumptions!$D$14*(1+E1650)^2*L1650-Assumptions!$D$14*(1+E1650)^1*E1650*Assumptions!$D$16</f>
        <v>30.9437363191088</v>
      </c>
      <c r="O1650" s="21" t="n">
        <f aca="false">Assumptions!$D$14*(1+E1650)^3*L1650-Assumptions!$D$14*(1+E1650)^2*E1650*Assumptions!$D$16</f>
        <v>33.9285670119021</v>
      </c>
      <c r="P1650" s="21" t="n">
        <f aca="false">Assumptions!$D$14*(1+E1650)^4*L1650-Assumptions!$D$14*(1+E1650)^3*E1650*Assumptions!$D$16</f>
        <v>37.2013142695459</v>
      </c>
      <c r="Q1650" s="21" t="n">
        <f aca="false">Assumptions!$D$14*(1+E1650)^5*L1650-Assumptions!$D$14*(1+E1650)^4*E1650*Assumptions!$D$16</f>
        <v>40.7897505042297</v>
      </c>
      <c r="R1650" s="21" t="n">
        <f aca="false">M1650/(1+K1650)+N1650/(1+K1650)^2+O1650/(1+K1650)^3+P1650/(1+K1650)^4+Q1650/(1+K1650)^5</f>
        <v>134.934044647975</v>
      </c>
      <c r="S1650" s="21" t="n">
        <f aca="false">Q1650*(1+I1650)/(K1650-I1650)</f>
        <v>714.793683963512</v>
      </c>
      <c r="T1650" s="21" t="n">
        <f aca="false">R1650+S1650/(1+K1650)^5</f>
        <v>622.813234424446</v>
      </c>
      <c r="U1650" s="8" t="n">
        <f aca="false">(T1650-Assumptions!$D$17)/Assumptions!$D$18</f>
        <v>17.5125293769778</v>
      </c>
    </row>
    <row r="1651" customFormat="false" ht="15" hidden="false" customHeight="false" outlineLevel="0" collapsed="false">
      <c r="B1651" s="2" t="n">
        <v>1646</v>
      </c>
      <c r="C1651" s="27" t="n">
        <f aca="false">NORMSDIST('Random Draws'!C1651)</f>
        <v>0.157023751355578</v>
      </c>
      <c r="D1651" s="27" t="n">
        <f aca="false">NORMSDIST(Assumptions!$D$22*'Random Draws'!C1651+SQRT(1-Assumptions!$D$22^2)*'Random Draws'!D1651)</f>
        <v>0.225254584472219</v>
      </c>
      <c r="E1651" s="19" t="n">
        <f aca="false">IF(C1651&lt;(Assumptions!$E$6-Assumptions!$D$6)/(Assumptions!$F$6-Assumptions!$D$6),Assumptions!$D$6+SQRT(C1651*(Assumptions!$F$6-Assumptions!$D$6)*(Assumptions!$E$6-Assumptions!$D$6)),Assumptions!$F$6-SQRT((1-C1651)*(Assumptions!$F$6-Assumptions!$D$6)*(Assumptions!$F$6-Assumptions!$E$6)))</f>
        <v>0.0680199706776772</v>
      </c>
      <c r="F1651" s="19" t="n">
        <f aca="false">IF(D1651&lt;(Assumptions!$E$7-Assumptions!$D$7)/(Assumptions!$F$7-Assumptions!$D$7),Assumptions!$D$7+SQRT(D1651*(Assumptions!$F$7-Assumptions!$D$7)*(Assumptions!$E$7-Assumptions!$D$7)),Assumptions!$F$7-SQRT((1-D1651)*(Assumptions!$F$7-Assumptions!$D$7)*(Assumptions!$F$7-Assumptions!$E$7)))</f>
        <v>0.396763127000207</v>
      </c>
      <c r="G1651" s="19" t="n">
        <f aca="false">MIN(Assumptions!$D$24,MAX(Assumptions!$D$23,Assumptions!$D$8+Assumptions!$E$8*'Random Draws'!E1651))</f>
        <v>0.084291515696627</v>
      </c>
      <c r="H1651" s="19" t="n">
        <f aca="false">IF('Random Draws'!F1651&lt;(Assumptions!$E$9-Assumptions!$D$9)/(Assumptions!$F$9-Assumptions!$D$9),Assumptions!$D$9+SQRT('Random Draws'!F1651*(Assumptions!$F$9-Assumptions!$D$9)*(Assumptions!$E$9-Assumptions!$D$9)),Assumptions!$F$9-SQRT((1-'Random Draws'!F1651)*(Assumptions!$F$9-Assumptions!$D$9)*(Assumptions!$F$9-Assumptions!$E$9)))</f>
        <v>0.290270553245656</v>
      </c>
      <c r="I1651" s="19" t="n">
        <f aca="false">IF('Random Draws'!G1651&lt;(Assumptions!$E$10-Assumptions!$D$10)/(Assumptions!$F$10-Assumptions!$D$10),Assumptions!$D$10+SQRT('Random Draws'!G1651*(Assumptions!$F$10-Assumptions!$D$10)*(Assumptions!$E$10-Assumptions!$D$10)),Assumptions!$F$10-SQRT((1-'Random Draws'!G1651)*(Assumptions!$F$10-Assumptions!$D$10)*(Assumptions!$F$10-Assumptions!$E$10)))</f>
        <v>0.0147759838843609</v>
      </c>
      <c r="J1651" s="19" t="n">
        <f aca="false">IF('Random Draws'!H1651&lt;(Assumptions!$E$11-Assumptions!$D$11)/(Assumptions!$F$11-Assumptions!$D$11),Assumptions!$D$11+SQRT('Random Draws'!H1651*(Assumptions!$F$11-Assumptions!$D$11)*(Assumptions!$E$11-Assumptions!$D$11)),Assumptions!$F$11-SQRT((1-'Random Draws'!H1651)*(Assumptions!$F$11-Assumptions!$D$11)*(Assumptions!$F$11-Assumptions!$E$11)))</f>
        <v>0.183010005245013</v>
      </c>
      <c r="K1651" s="19" t="n">
        <f aca="false">MAX(G1651,I1651+Assumptions!$D$21)</f>
        <v>0.084291515696627</v>
      </c>
      <c r="L1651" s="28" t="n">
        <f aca="false">(F1651-Assumptions!$D$15)*(1-H1651)+Assumptions!$D$15-J1651</f>
        <v>0.136319641295303</v>
      </c>
      <c r="M1651" s="21" t="n">
        <f aca="false">Assumptions!$D$14*(1+E1651)^1*L1651-Assumptions!$D$14*(1+E1651)^0*E1651*Assumptions!$D$16</f>
        <v>20.8149675259072</v>
      </c>
      <c r="N1651" s="21" t="n">
        <f aca="false">Assumptions!$D$14*(1+E1651)^2*L1651-Assumptions!$D$14*(1+E1651)^1*E1651*Assumptions!$D$16</f>
        <v>22.2308010066762</v>
      </c>
      <c r="O1651" s="21" t="n">
        <f aca="false">Assumptions!$D$14*(1+E1651)^3*L1651-Assumptions!$D$14*(1+E1651)^2*E1651*Assumptions!$D$16</f>
        <v>23.7429394392916</v>
      </c>
      <c r="P1651" s="21" t="n">
        <f aca="false">Assumptions!$D$14*(1+E1651)^4*L1651-Assumptions!$D$14*(1+E1651)^3*E1651*Assumptions!$D$16</f>
        <v>25.3579334837541</v>
      </c>
      <c r="Q1651" s="21" t="n">
        <f aca="false">Assumptions!$D$14*(1+E1651)^5*L1651-Assumptions!$D$14*(1+E1651)^4*E1651*Assumptions!$D$16</f>
        <v>27.0827793757656</v>
      </c>
      <c r="R1651" s="21" t="n">
        <f aca="false">M1651/(1+K1651)+N1651/(1+K1651)^2+O1651/(1+K1651)^3+P1651/(1+K1651)^4+Q1651/(1+K1651)^5</f>
        <v>93.1462973902575</v>
      </c>
      <c r="S1651" s="21" t="n">
        <f aca="false">Q1651*(1+I1651)/(K1651-I1651)</f>
        <v>395.349835797648</v>
      </c>
      <c r="T1651" s="21" t="n">
        <f aca="false">R1651+S1651/(1+K1651)^5</f>
        <v>356.932007463739</v>
      </c>
      <c r="U1651" s="8" t="n">
        <f aca="false">(T1651-Assumptions!$D$17)/Assumptions!$D$18</f>
        <v>6.87728029854956</v>
      </c>
    </row>
    <row r="1652" customFormat="false" ht="15" hidden="false" customHeight="false" outlineLevel="0" collapsed="false">
      <c r="B1652" s="2" t="n">
        <v>1647</v>
      </c>
      <c r="C1652" s="27" t="n">
        <f aca="false">NORMSDIST('Random Draws'!C1652)</f>
        <v>0.891233637025073</v>
      </c>
      <c r="D1652" s="27" t="n">
        <f aca="false">NORMSDIST(Assumptions!$D$22*'Random Draws'!C1652+SQRT(1-Assumptions!$D$22^2)*'Random Draws'!D1652)</f>
        <v>0.938702398795739</v>
      </c>
      <c r="E1652" s="19" t="n">
        <f aca="false">IF(C1652&lt;(Assumptions!$E$6-Assumptions!$D$6)/(Assumptions!$F$6-Assumptions!$D$6),Assumptions!$D$6+SQRT(C1652*(Assumptions!$F$6-Assumptions!$D$6)*(Assumptions!$E$6-Assumptions!$D$6)),Assumptions!$F$6-SQRT((1-C1652)*(Assumptions!$F$6-Assumptions!$D$6)*(Assumptions!$F$6-Assumptions!$E$6)))</f>
        <v>0.11667979813821</v>
      </c>
      <c r="F1652" s="19" t="n">
        <f aca="false">IF(D1652&lt;(Assumptions!$E$7-Assumptions!$D$7)/(Assumptions!$F$7-Assumptions!$D$7),Assumptions!$D$7+SQRT(D1652*(Assumptions!$F$7-Assumptions!$D$7)*(Assumptions!$E$7-Assumptions!$D$7)),Assumptions!$F$7-SQRT((1-D1652)*(Assumptions!$F$7-Assumptions!$D$7)*(Assumptions!$F$7-Assumptions!$E$7)))</f>
        <v>0.444341443079995</v>
      </c>
      <c r="G1652" s="19" t="n">
        <f aca="false">MIN(Assumptions!$D$24,MAX(Assumptions!$D$23,Assumptions!$D$8+Assumptions!$E$8*'Random Draws'!E1652))</f>
        <v>0.102200621162296</v>
      </c>
      <c r="H1652" s="19" t="n">
        <f aca="false">IF('Random Draws'!F1652&lt;(Assumptions!$E$9-Assumptions!$D$9)/(Assumptions!$F$9-Assumptions!$D$9),Assumptions!$D$9+SQRT('Random Draws'!F1652*(Assumptions!$F$9-Assumptions!$D$9)*(Assumptions!$E$9-Assumptions!$D$9)),Assumptions!$F$9-SQRT((1-'Random Draws'!F1652)*(Assumptions!$F$9-Assumptions!$D$9)*(Assumptions!$F$9-Assumptions!$E$9)))</f>
        <v>0.297412620070002</v>
      </c>
      <c r="I1652" s="19" t="n">
        <f aca="false">IF('Random Draws'!G1652&lt;(Assumptions!$E$10-Assumptions!$D$10)/(Assumptions!$F$10-Assumptions!$D$10),Assumptions!$D$10+SQRT('Random Draws'!G1652*(Assumptions!$F$10-Assumptions!$D$10)*(Assumptions!$E$10-Assumptions!$D$10)),Assumptions!$F$10-SQRT((1-'Random Draws'!G1652)*(Assumptions!$F$10-Assumptions!$D$10)*(Assumptions!$F$10-Assumptions!$E$10)))</f>
        <v>0.0202994756549484</v>
      </c>
      <c r="J1652" s="19" t="n">
        <f aca="false">IF('Random Draws'!H1652&lt;(Assumptions!$E$11-Assumptions!$D$11)/(Assumptions!$F$11-Assumptions!$D$11),Assumptions!$D$11+SQRT('Random Draws'!H1652*(Assumptions!$F$11-Assumptions!$D$11)*(Assumptions!$E$11-Assumptions!$D$11)),Assumptions!$F$11-SQRT((1-'Random Draws'!H1652)*(Assumptions!$F$11-Assumptions!$D$11)*(Assumptions!$F$11-Assumptions!$E$11)))</f>
        <v>0.194480792829635</v>
      </c>
      <c r="K1652" s="19" t="n">
        <f aca="false">MAX(G1652,I1652+Assumptions!$D$21)</f>
        <v>0.102200621162296</v>
      </c>
      <c r="L1652" s="28" t="n">
        <f aca="false">(F1652-Assumptions!$D$15)*(1-H1652)+Assumptions!$D$15-J1652</f>
        <v>0.156371538067353</v>
      </c>
      <c r="M1652" s="21" t="n">
        <f aca="false">Assumptions!$D$14*(1+E1652)^1*L1652-Assumptions!$D$14*(1+E1652)^0*E1652*Assumptions!$D$16</f>
        <v>24.8118988248227</v>
      </c>
      <c r="N1652" s="21" t="n">
        <f aca="false">Assumptions!$D$14*(1+E1652)^2*L1652-Assumptions!$D$14*(1+E1652)^1*E1652*Assumptions!$D$16</f>
        <v>27.7069461711287</v>
      </c>
      <c r="O1652" s="21" t="n">
        <f aca="false">Assumptions!$D$14*(1+E1652)^3*L1652-Assumptions!$D$14*(1+E1652)^2*E1652*Assumptions!$D$16</f>
        <v>30.9397870574022</v>
      </c>
      <c r="P1652" s="21" t="n">
        <f aca="false">Assumptions!$D$14*(1+E1652)^4*L1652-Assumptions!$D$14*(1+E1652)^3*E1652*Assumptions!$D$16</f>
        <v>34.5498351656991</v>
      </c>
      <c r="Q1652" s="21" t="n">
        <f aca="false">Assumptions!$D$14*(1+E1652)^5*L1652-Assumptions!$D$14*(1+E1652)^4*E1652*Assumptions!$D$16</f>
        <v>38.5811029585413</v>
      </c>
      <c r="R1652" s="21" t="n">
        <f aca="false">M1652/(1+K1652)+N1652/(1+K1652)^2+O1652/(1+K1652)^3+P1652/(1+K1652)^4+Q1652/(1+K1652)^5</f>
        <v>115.552498733135</v>
      </c>
      <c r="S1652" s="21" t="n">
        <f aca="false">Q1652*(1+I1652)/(K1652-I1652)</f>
        <v>480.631606248509</v>
      </c>
      <c r="T1652" s="21" t="n">
        <f aca="false">R1652+S1652/(1+K1652)^5</f>
        <v>411.019557719949</v>
      </c>
      <c r="U1652" s="8" t="n">
        <f aca="false">(T1652-Assumptions!$D$17)/Assumptions!$D$18</f>
        <v>9.04078230879795</v>
      </c>
    </row>
    <row r="1653" customFormat="false" ht="15" hidden="false" customHeight="false" outlineLevel="0" collapsed="false">
      <c r="B1653" s="2" t="n">
        <v>1648</v>
      </c>
      <c r="C1653" s="27" t="n">
        <f aca="false">NORMSDIST('Random Draws'!C1653)</f>
        <v>0.021181956213365</v>
      </c>
      <c r="D1653" s="27" t="n">
        <f aca="false">NORMSDIST(Assumptions!$D$22*'Random Draws'!C1653+SQRT(1-Assumptions!$D$22^2)*'Random Draws'!D1653)</f>
        <v>0.168418607217885</v>
      </c>
      <c r="E1653" s="19" t="n">
        <f aca="false">IF(C1653&lt;(Assumptions!$E$6-Assumptions!$D$6)/(Assumptions!$F$6-Assumptions!$D$6),Assumptions!$D$6+SQRT(C1653*(Assumptions!$F$6-Assumptions!$D$6)*(Assumptions!$E$6-Assumptions!$D$6)),Assumptions!$F$6-SQRT((1-C1653)*(Assumptions!$F$6-Assumptions!$D$6)*(Assumptions!$F$6-Assumptions!$E$6)))</f>
        <v>0.0502912477895941</v>
      </c>
      <c r="F1653" s="19" t="n">
        <f aca="false">IF(D1653&lt;(Assumptions!$E$7-Assumptions!$D$7)/(Assumptions!$F$7-Assumptions!$D$7),Assumptions!$D$7+SQRT(D1653*(Assumptions!$F$7-Assumptions!$D$7)*(Assumptions!$E$7-Assumptions!$D$7)),Assumptions!$F$7-SQRT((1-D1653)*(Assumptions!$F$7-Assumptions!$D$7)*(Assumptions!$F$7-Assumptions!$E$7)))</f>
        <v>0.391788545787867</v>
      </c>
      <c r="G1653" s="19" t="n">
        <f aca="false">MIN(Assumptions!$D$24,MAX(Assumptions!$D$23,Assumptions!$D$8+Assumptions!$E$8*'Random Draws'!E1653))</f>
        <v>0.086289464474859</v>
      </c>
      <c r="H1653" s="19" t="n">
        <f aca="false">IF('Random Draws'!F1653&lt;(Assumptions!$E$9-Assumptions!$D$9)/(Assumptions!$F$9-Assumptions!$D$9),Assumptions!$D$9+SQRT('Random Draws'!F1653*(Assumptions!$F$9-Assumptions!$D$9)*(Assumptions!$E$9-Assumptions!$D$9)),Assumptions!$F$9-SQRT((1-'Random Draws'!F1653)*(Assumptions!$F$9-Assumptions!$D$9)*(Assumptions!$F$9-Assumptions!$E$9)))</f>
        <v>0.312980547556331</v>
      </c>
      <c r="I1653" s="19" t="n">
        <f aca="false">IF('Random Draws'!G1653&lt;(Assumptions!$E$10-Assumptions!$D$10)/(Assumptions!$F$10-Assumptions!$D$10),Assumptions!$D$10+SQRT('Random Draws'!G1653*(Assumptions!$F$10-Assumptions!$D$10)*(Assumptions!$E$10-Assumptions!$D$10)),Assumptions!$F$10-SQRT((1-'Random Draws'!G1653)*(Assumptions!$F$10-Assumptions!$D$10)*(Assumptions!$F$10-Assumptions!$E$10)))</f>
        <v>0.0124428601693507</v>
      </c>
      <c r="J1653" s="19" t="n">
        <f aca="false">IF('Random Draws'!H1653&lt;(Assumptions!$E$11-Assumptions!$D$11)/(Assumptions!$F$11-Assumptions!$D$11),Assumptions!$D$11+SQRT('Random Draws'!H1653*(Assumptions!$F$11-Assumptions!$D$11)*(Assumptions!$E$11-Assumptions!$D$11)),Assumptions!$F$11-SQRT((1-'Random Draws'!H1653)*(Assumptions!$F$11-Assumptions!$D$11)*(Assumptions!$F$11-Assumptions!$E$11)))</f>
        <v>0.167553446039363</v>
      </c>
      <c r="K1653" s="19" t="n">
        <f aca="false">MAX(G1653,I1653+Assumptions!$D$21)</f>
        <v>0.086289464474859</v>
      </c>
      <c r="L1653" s="28" t="n">
        <f aca="false">(F1653-Assumptions!$D$15)*(1-H1653)+Assumptions!$D$15-J1653</f>
        <v>0.142300377343842</v>
      </c>
      <c r="M1653" s="21" t="n">
        <f aca="false">Assumptions!$D$14*(1+E1653)^1*L1653-Assumptions!$D$14*(1+E1653)^0*E1653*Assumptions!$D$16</f>
        <v>21.4524749999173</v>
      </c>
      <c r="N1653" s="21" t="n">
        <f aca="false">Assumptions!$D$14*(1+E1653)^2*L1653-Assumptions!$D$14*(1+E1653)^1*E1653*Assumptions!$D$16</f>
        <v>22.5313467358383</v>
      </c>
      <c r="O1653" s="21" t="n">
        <f aca="false">Assumptions!$D$14*(1+E1653)^3*L1653-Assumptions!$D$14*(1+E1653)^2*E1653*Assumptions!$D$16</f>
        <v>23.6644762775636</v>
      </c>
      <c r="P1653" s="21" t="n">
        <f aca="false">Assumptions!$D$14*(1+E1653)^4*L1653-Assumptions!$D$14*(1+E1653)^3*E1653*Assumptions!$D$16</f>
        <v>24.8545923178495</v>
      </c>
      <c r="Q1653" s="21" t="n">
        <f aca="false">Assumptions!$D$14*(1+E1653)^5*L1653-Assumptions!$D$14*(1+E1653)^4*E1653*Assumptions!$D$16</f>
        <v>26.1045607788158</v>
      </c>
      <c r="R1653" s="21" t="n">
        <f aca="false">M1653/(1+K1653)+N1653/(1+K1653)^2+O1653/(1+K1653)^3+P1653/(1+K1653)^4+Q1653/(1+K1653)^5</f>
        <v>92.4109230953783</v>
      </c>
      <c r="S1653" s="21" t="n">
        <f aca="false">Q1653*(1+I1653)/(K1653-I1653)</f>
        <v>357.895619262719</v>
      </c>
      <c r="T1653" s="21" t="n">
        <f aca="false">R1653+S1653/(1+K1653)^5</f>
        <v>329.018443945763</v>
      </c>
      <c r="U1653" s="8" t="n">
        <f aca="false">(T1653-Assumptions!$D$17)/Assumptions!$D$18</f>
        <v>5.76073775783051</v>
      </c>
    </row>
    <row r="1654" customFormat="false" ht="15" hidden="false" customHeight="false" outlineLevel="0" collapsed="false">
      <c r="B1654" s="2" t="n">
        <v>1649</v>
      </c>
      <c r="C1654" s="27" t="n">
        <f aca="false">NORMSDIST('Random Draws'!C1654)</f>
        <v>0.862969103399684</v>
      </c>
      <c r="D1654" s="27" t="n">
        <f aca="false">NORMSDIST(Assumptions!$D$22*'Random Draws'!C1654+SQRT(1-Assumptions!$D$22^2)*'Random Draws'!D1654)</f>
        <v>0.586225961837101</v>
      </c>
      <c r="E1654" s="19" t="n">
        <f aca="false">IF(C1654&lt;(Assumptions!$E$6-Assumptions!$D$6)/(Assumptions!$F$6-Assumptions!$D$6),Assumptions!$D$6+SQRT(C1654*(Assumptions!$F$6-Assumptions!$D$6)*(Assumptions!$E$6-Assumptions!$D$6)),Assumptions!$F$6-SQRT((1-C1654)*(Assumptions!$F$6-Assumptions!$D$6)*(Assumptions!$F$6-Assumptions!$E$6)))</f>
        <v>0.113824544263727</v>
      </c>
      <c r="F1654" s="19" t="n">
        <f aca="false">IF(D1654&lt;(Assumptions!$E$7-Assumptions!$D$7)/(Assumptions!$F$7-Assumptions!$D$7),Assumptions!$D$7+SQRT(D1654*(Assumptions!$F$7-Assumptions!$D$7)*(Assumptions!$E$7-Assumptions!$D$7)),Assumptions!$F$7-SQRT((1-D1654)*(Assumptions!$F$7-Assumptions!$D$7)*(Assumptions!$F$7-Assumptions!$E$7)))</f>
        <v>0.419307299475044</v>
      </c>
      <c r="G1654" s="19" t="n">
        <f aca="false">MIN(Assumptions!$D$24,MAX(Assumptions!$D$23,Assumptions!$D$8+Assumptions!$E$8*'Random Draws'!E1654))</f>
        <v>0.084250563373149</v>
      </c>
      <c r="H1654" s="19" t="n">
        <f aca="false">IF('Random Draws'!F1654&lt;(Assumptions!$E$9-Assumptions!$D$9)/(Assumptions!$F$9-Assumptions!$D$9),Assumptions!$D$9+SQRT('Random Draws'!F1654*(Assumptions!$F$9-Assumptions!$D$9)*(Assumptions!$E$9-Assumptions!$D$9)),Assumptions!$F$9-SQRT((1-'Random Draws'!F1654)*(Assumptions!$F$9-Assumptions!$D$9)*(Assumptions!$F$9-Assumptions!$E$9)))</f>
        <v>0.272838633580981</v>
      </c>
      <c r="I1654" s="19" t="n">
        <f aca="false">IF('Random Draws'!G1654&lt;(Assumptions!$E$10-Assumptions!$D$10)/(Assumptions!$F$10-Assumptions!$D$10),Assumptions!$D$10+SQRT('Random Draws'!G1654*(Assumptions!$F$10-Assumptions!$D$10)*(Assumptions!$E$10-Assumptions!$D$10)),Assumptions!$F$10-SQRT((1-'Random Draws'!G1654)*(Assumptions!$F$10-Assumptions!$D$10)*(Assumptions!$F$10-Assumptions!$E$10)))</f>
        <v>0.0212869195417088</v>
      </c>
      <c r="J1654" s="19" t="n">
        <f aca="false">IF('Random Draws'!H1654&lt;(Assumptions!$E$11-Assumptions!$D$11)/(Assumptions!$F$11-Assumptions!$D$11),Assumptions!$D$11+SQRT('Random Draws'!H1654*(Assumptions!$F$11-Assumptions!$D$11)*(Assumptions!$E$11-Assumptions!$D$11)),Assumptions!$F$11-SQRT((1-'Random Draws'!H1654)*(Assumptions!$F$11-Assumptions!$D$11)*(Assumptions!$F$11-Assumptions!$E$11)))</f>
        <v>0.1678347768406</v>
      </c>
      <c r="K1654" s="19" t="n">
        <f aca="false">MAX(G1654,I1654+Assumptions!$D$21)</f>
        <v>0.084250563373149</v>
      </c>
      <c r="L1654" s="28" t="n">
        <f aca="false">(F1654-Assumptions!$D$15)*(1-H1654)+Assumptions!$D$15-J1654</f>
        <v>0.17253831436067</v>
      </c>
      <c r="M1654" s="21" t="n">
        <f aca="false">Assumptions!$D$14*(1+E1654)^1*L1654-Assumptions!$D$14*(1+E1654)^0*E1654*Assumptions!$D$16</f>
        <v>27.3705875897694</v>
      </c>
      <c r="N1654" s="21" t="n">
        <f aca="false">Assumptions!$D$14*(1+E1654)^2*L1654-Assumptions!$D$14*(1+E1654)^1*E1654*Assumptions!$D$16</f>
        <v>30.4860322484054</v>
      </c>
      <c r="O1654" s="21" t="n">
        <f aca="false">Assumptions!$D$14*(1+E1654)^3*L1654-Assumptions!$D$14*(1+E1654)^2*E1654*Assumptions!$D$16</f>
        <v>33.9560909754894</v>
      </c>
      <c r="P1654" s="21" t="n">
        <f aca="false">Assumptions!$D$14*(1+E1654)^4*L1654-Assumptions!$D$14*(1+E1654)^3*E1654*Assumptions!$D$16</f>
        <v>37.8211275557521</v>
      </c>
      <c r="Q1654" s="21" t="n">
        <f aca="false">Assumptions!$D$14*(1+E1654)^5*L1654-Assumptions!$D$14*(1+E1654)^4*E1654*Assumptions!$D$16</f>
        <v>42.1261001633259</v>
      </c>
      <c r="R1654" s="21" t="n">
        <f aca="false">M1654/(1+K1654)+N1654/(1+K1654)^2+O1654/(1+K1654)^3+P1654/(1+K1654)^4+Q1654/(1+K1654)^5</f>
        <v>133.294792126652</v>
      </c>
      <c r="S1654" s="21" t="n">
        <f aca="false">Q1654*(1+I1654)/(K1654-I1654)</f>
        <v>683.296462054911</v>
      </c>
      <c r="T1654" s="21" t="n">
        <f aca="false">R1654+S1654/(1+K1654)^5</f>
        <v>589.290641576205</v>
      </c>
      <c r="U1654" s="8" t="n">
        <f aca="false">(T1654-Assumptions!$D$17)/Assumptions!$D$18</f>
        <v>16.1716256630482</v>
      </c>
    </row>
    <row r="1655" customFormat="false" ht="15" hidden="false" customHeight="false" outlineLevel="0" collapsed="false">
      <c r="B1655" s="2" t="n">
        <v>1650</v>
      </c>
      <c r="C1655" s="27" t="n">
        <f aca="false">NORMSDIST('Random Draws'!C1655)</f>
        <v>0.335643690668747</v>
      </c>
      <c r="D1655" s="27" t="n">
        <f aca="false">NORMSDIST(Assumptions!$D$22*'Random Draws'!C1655+SQRT(1-Assumptions!$D$22^2)*'Random Draws'!D1655)</f>
        <v>0.575968508391826</v>
      </c>
      <c r="E1655" s="19" t="n">
        <f aca="false">IF(C1655&lt;(Assumptions!$E$6-Assumptions!$D$6)/(Assumptions!$F$6-Assumptions!$D$6),Assumptions!$D$6+SQRT(C1655*(Assumptions!$F$6-Assumptions!$D$6)*(Assumptions!$E$6-Assumptions!$D$6)),Assumptions!$F$6-SQRT((1-C1655)*(Assumptions!$F$6-Assumptions!$D$6)*(Assumptions!$F$6-Assumptions!$E$6)))</f>
        <v>0.0809660646553185</v>
      </c>
      <c r="F1655" s="19" t="n">
        <f aca="false">IF(D1655&lt;(Assumptions!$E$7-Assumptions!$D$7)/(Assumptions!$F$7-Assumptions!$D$7),Assumptions!$D$7+SQRT(D1655*(Assumptions!$F$7-Assumptions!$D$7)*(Assumptions!$E$7-Assumptions!$D$7)),Assumptions!$F$7-SQRT((1-D1655)*(Assumptions!$F$7-Assumptions!$D$7)*(Assumptions!$F$7-Assumptions!$E$7)))</f>
        <v>0.41878614675543</v>
      </c>
      <c r="G1655" s="19" t="n">
        <f aca="false">MIN(Assumptions!$D$24,MAX(Assumptions!$D$23,Assumptions!$D$8+Assumptions!$E$8*'Random Draws'!E1655))</f>
        <v>0.087933746815373</v>
      </c>
      <c r="H1655" s="19" t="n">
        <f aca="false">IF('Random Draws'!F1655&lt;(Assumptions!$E$9-Assumptions!$D$9)/(Assumptions!$F$9-Assumptions!$D$9),Assumptions!$D$9+SQRT('Random Draws'!F1655*(Assumptions!$F$9-Assumptions!$D$9)*(Assumptions!$E$9-Assumptions!$D$9)),Assumptions!$F$9-SQRT((1-'Random Draws'!F1655)*(Assumptions!$F$9-Assumptions!$D$9)*(Assumptions!$F$9-Assumptions!$E$9)))</f>
        <v>0.297869546152939</v>
      </c>
      <c r="I1655" s="19" t="n">
        <f aca="false">IF('Random Draws'!G1655&lt;(Assumptions!$E$10-Assumptions!$D$10)/(Assumptions!$F$10-Assumptions!$D$10),Assumptions!$D$10+SQRT('Random Draws'!G1655*(Assumptions!$F$10-Assumptions!$D$10)*(Assumptions!$E$10-Assumptions!$D$10)),Assumptions!$F$10-SQRT((1-'Random Draws'!G1655)*(Assumptions!$F$10-Assumptions!$D$10)*(Assumptions!$F$10-Assumptions!$E$10)))</f>
        <v>0.0156212617737302</v>
      </c>
      <c r="J1655" s="19" t="n">
        <f aca="false">IF('Random Draws'!H1655&lt;(Assumptions!$E$11-Assumptions!$D$11)/(Assumptions!$F$11-Assumptions!$D$11),Assumptions!$D$11+SQRT('Random Draws'!H1655*(Assumptions!$F$11-Assumptions!$D$11)*(Assumptions!$E$11-Assumptions!$D$11)),Assumptions!$F$11-SQRT((1-'Random Draws'!H1655)*(Assumptions!$F$11-Assumptions!$D$11)*(Assumptions!$F$11-Assumptions!$E$11)))</f>
        <v>0.181135351596033</v>
      </c>
      <c r="K1655" s="19" t="n">
        <f aca="false">MAX(G1655,I1655+Assumptions!$D$21)</f>
        <v>0.087933746815373</v>
      </c>
      <c r="L1655" s="28" t="n">
        <f aca="false">(F1655-Assumptions!$D$15)*(1-H1655)+Assumptions!$D$15-J1655</f>
        <v>0.151630196690101</v>
      </c>
      <c r="M1655" s="21" t="n">
        <f aca="false">Assumptions!$D$14*(1+E1655)^1*L1655-Assumptions!$D$14*(1+E1655)^0*E1655*Assumptions!$D$16</f>
        <v>23.4143266836059</v>
      </c>
      <c r="N1655" s="21" t="n">
        <f aca="false">Assumptions!$D$14*(1+E1655)^2*L1655-Assumptions!$D$14*(1+E1655)^1*E1655*Assumptions!$D$16</f>
        <v>25.3100925717315</v>
      </c>
      <c r="O1655" s="21" t="n">
        <f aca="false">Assumptions!$D$14*(1+E1655)^3*L1655-Assumptions!$D$14*(1+E1655)^2*E1655*Assumptions!$D$16</f>
        <v>27.3593511633264</v>
      </c>
      <c r="P1655" s="21" t="n">
        <f aca="false">Assumptions!$D$14*(1+E1655)^4*L1655-Assumptions!$D$14*(1+E1655)^3*E1655*Assumptions!$D$16</f>
        <v>29.5745301585439</v>
      </c>
      <c r="Q1655" s="21" t="n">
        <f aca="false">Assumptions!$D$14*(1+E1655)^5*L1655-Assumptions!$D$14*(1+E1655)^4*E1655*Assumptions!$D$16</f>
        <v>31.9690634795112</v>
      </c>
      <c r="R1655" s="21" t="n">
        <f aca="false">M1655/(1+K1655)+N1655/(1+K1655)^2+O1655/(1+K1655)^3+P1655/(1+K1655)^4+Q1655/(1+K1655)^5</f>
        <v>106.239588818774</v>
      </c>
      <c r="S1655" s="21" t="n">
        <f aca="false">Q1655*(1+I1655)/(K1655-I1655)</f>
        <v>449.002140779534</v>
      </c>
      <c r="T1655" s="21" t="n">
        <f aca="false">R1655+S1655/(1+K1655)^5</f>
        <v>400.841913529301</v>
      </c>
      <c r="U1655" s="8" t="n">
        <f aca="false">(T1655-Assumptions!$D$17)/Assumptions!$D$18</f>
        <v>8.63367654117204</v>
      </c>
    </row>
    <row r="1656" customFormat="false" ht="15" hidden="false" customHeight="false" outlineLevel="0" collapsed="false">
      <c r="B1656" s="2" t="n">
        <v>1651</v>
      </c>
      <c r="C1656" s="27" t="n">
        <f aca="false">NORMSDIST('Random Draws'!C1656)</f>
        <v>0.478624215670165</v>
      </c>
      <c r="D1656" s="27" t="n">
        <f aca="false">NORMSDIST(Assumptions!$D$22*'Random Draws'!C1656+SQRT(1-Assumptions!$D$22^2)*'Random Draws'!D1656)</f>
        <v>0.941844033776288</v>
      </c>
      <c r="E1656" s="19" t="n">
        <f aca="false">IF(C1656&lt;(Assumptions!$E$6-Assumptions!$D$6)/(Assumptions!$F$6-Assumptions!$D$6),Assumptions!$D$6+SQRT(C1656*(Assumptions!$F$6-Assumptions!$D$6)*(Assumptions!$E$6-Assumptions!$D$6)),Assumptions!$F$6-SQRT((1-C1656)*(Assumptions!$F$6-Assumptions!$D$6)*(Assumptions!$F$6-Assumptions!$E$6)))</f>
        <v>0.088919536775718</v>
      </c>
      <c r="F1656" s="19" t="n">
        <f aca="false">IF(D1656&lt;(Assumptions!$E$7-Assumptions!$D$7)/(Assumptions!$F$7-Assumptions!$D$7),Assumptions!$D$7+SQRT(D1656*(Assumptions!$F$7-Assumptions!$D$7)*(Assumptions!$E$7-Assumptions!$D$7)),Assumptions!$F$7-SQRT((1-D1656)*(Assumptions!$F$7-Assumptions!$D$7)*(Assumptions!$F$7-Assumptions!$E$7)))</f>
        <v>0.444747988168938</v>
      </c>
      <c r="G1656" s="19" t="n">
        <f aca="false">MIN(Assumptions!$D$24,MAX(Assumptions!$D$23,Assumptions!$D$8+Assumptions!$E$8*'Random Draws'!E1656))</f>
        <v>0.115998585973047</v>
      </c>
      <c r="H1656" s="19" t="n">
        <f aca="false">IF('Random Draws'!F1656&lt;(Assumptions!$E$9-Assumptions!$D$9)/(Assumptions!$F$9-Assumptions!$D$9),Assumptions!$D$9+SQRT('Random Draws'!F1656*(Assumptions!$F$9-Assumptions!$D$9)*(Assumptions!$E$9-Assumptions!$D$9)),Assumptions!$F$9-SQRT((1-'Random Draws'!F1656)*(Assumptions!$F$9-Assumptions!$D$9)*(Assumptions!$F$9-Assumptions!$E$9)))</f>
        <v>0.26499275375736</v>
      </c>
      <c r="I1656" s="19" t="n">
        <f aca="false">IF('Random Draws'!G1656&lt;(Assumptions!$E$10-Assumptions!$D$10)/(Assumptions!$F$10-Assumptions!$D$10),Assumptions!$D$10+SQRT('Random Draws'!G1656*(Assumptions!$F$10-Assumptions!$D$10)*(Assumptions!$E$10-Assumptions!$D$10)),Assumptions!$F$10-SQRT((1-'Random Draws'!G1656)*(Assumptions!$F$10-Assumptions!$D$10)*(Assumptions!$F$10-Assumptions!$E$10)))</f>
        <v>0.0208738930648933</v>
      </c>
      <c r="J1656" s="19" t="n">
        <f aca="false">IF('Random Draws'!H1656&lt;(Assumptions!$E$11-Assumptions!$D$11)/(Assumptions!$F$11-Assumptions!$D$11),Assumptions!$D$11+SQRT('Random Draws'!H1656*(Assumptions!$F$11-Assumptions!$D$11)*(Assumptions!$E$11-Assumptions!$D$11)),Assumptions!$F$11-SQRT((1-'Random Draws'!H1656)*(Assumptions!$F$11-Assumptions!$D$11)*(Assumptions!$F$11-Assumptions!$E$11)))</f>
        <v>0.179499128574857</v>
      </c>
      <c r="K1656" s="19" t="n">
        <f aca="false">MAX(G1656,I1656+Assumptions!$D$21)</f>
        <v>0.115998585973047</v>
      </c>
      <c r="L1656" s="28" t="n">
        <f aca="false">(F1656-Assumptions!$D$15)*(1-H1656)+Assumptions!$D$15-J1656</f>
        <v>0.181842923469606</v>
      </c>
      <c r="M1656" s="21" t="n">
        <f aca="false">Assumptions!$D$14*(1+E1656)^1*L1656-Assumptions!$D$14*(1+E1656)^0*E1656*Assumptions!$D$16</f>
        <v>28.3249852536431</v>
      </c>
      <c r="N1656" s="21" t="n">
        <f aca="false">Assumptions!$D$14*(1+E1656)^2*L1656-Assumptions!$D$14*(1+E1656)^1*E1656*Assumptions!$D$16</f>
        <v>30.8436298215761</v>
      </c>
      <c r="O1656" s="21" t="n">
        <f aca="false">Assumptions!$D$14*(1+E1656)^3*L1656-Assumptions!$D$14*(1+E1656)^2*E1656*Assumptions!$D$16</f>
        <v>33.5862310977924</v>
      </c>
      <c r="P1656" s="21" t="n">
        <f aca="false">Assumptions!$D$14*(1+E1656)^4*L1656-Assumptions!$D$14*(1+E1656)^3*E1656*Assumptions!$D$16</f>
        <v>36.5727032090503</v>
      </c>
      <c r="Q1656" s="21" t="n">
        <f aca="false">Assumptions!$D$14*(1+E1656)^5*L1656-Assumptions!$D$14*(1+E1656)^4*E1656*Assumptions!$D$16</f>
        <v>39.8247310370349</v>
      </c>
      <c r="R1656" s="21" t="n">
        <f aca="false">M1656/(1+K1656)+N1656/(1+K1656)^2+O1656/(1+K1656)^3+P1656/(1+K1656)^4+Q1656/(1+K1656)^5</f>
        <v>120.893332791505</v>
      </c>
      <c r="S1656" s="21" t="n">
        <f aca="false">Q1656*(1+I1656)/(K1656-I1656)</f>
        <v>427.397208559664</v>
      </c>
      <c r="T1656" s="21" t="n">
        <f aca="false">R1656+S1656/(1+K1656)^5</f>
        <v>367.788994982882</v>
      </c>
      <c r="U1656" s="8" t="n">
        <f aca="false">(T1656-Assumptions!$D$17)/Assumptions!$D$18</f>
        <v>7.3115597993153</v>
      </c>
    </row>
    <row r="1657" customFormat="false" ht="15" hidden="false" customHeight="false" outlineLevel="0" collapsed="false">
      <c r="B1657" s="2" t="n">
        <v>1652</v>
      </c>
      <c r="C1657" s="27" t="n">
        <f aca="false">NORMSDIST('Random Draws'!C1657)</f>
        <v>0.391776247232674</v>
      </c>
      <c r="D1657" s="27" t="n">
        <f aca="false">NORMSDIST(Assumptions!$D$22*'Random Draws'!C1657+SQRT(1-Assumptions!$D$22^2)*'Random Draws'!D1657)</f>
        <v>0.835099557978791</v>
      </c>
      <c r="E1657" s="19" t="n">
        <f aca="false">IF(C1657&lt;(Assumptions!$E$6-Assumptions!$D$6)/(Assumptions!$F$6-Assumptions!$D$6),Assumptions!$D$6+SQRT(C1657*(Assumptions!$F$6-Assumptions!$D$6)*(Assumptions!$E$6-Assumptions!$D$6)),Assumptions!$F$6-SQRT((1-C1657)*(Assumptions!$F$6-Assumptions!$D$6)*(Assumptions!$F$6-Assumptions!$E$6)))</f>
        <v>0.0842592502892149</v>
      </c>
      <c r="F1657" s="19" t="n">
        <f aca="false">IF(D1657&lt;(Assumptions!$E$7-Assumptions!$D$7)/(Assumptions!$F$7-Assumptions!$D$7),Assumptions!$D$7+SQRT(D1657*(Assumptions!$F$7-Assumptions!$D$7)*(Assumptions!$E$7-Assumptions!$D$7)),Assumptions!$F$7-SQRT((1-D1657)*(Assumptions!$F$7-Assumptions!$D$7)*(Assumptions!$F$7-Assumptions!$E$7)))</f>
        <v>0.434317286590299</v>
      </c>
      <c r="G1657" s="19" t="n">
        <f aca="false">MIN(Assumptions!$D$24,MAX(Assumptions!$D$23,Assumptions!$D$8+Assumptions!$E$8*'Random Draws'!E1657))</f>
        <v>0.088503474014227</v>
      </c>
      <c r="H1657" s="19" t="n">
        <f aca="false">IF('Random Draws'!F1657&lt;(Assumptions!$E$9-Assumptions!$D$9)/(Assumptions!$F$9-Assumptions!$D$9),Assumptions!$D$9+SQRT('Random Draws'!F1657*(Assumptions!$F$9-Assumptions!$D$9)*(Assumptions!$E$9-Assumptions!$D$9)),Assumptions!$F$9-SQRT((1-'Random Draws'!F1657)*(Assumptions!$F$9-Assumptions!$D$9)*(Assumptions!$F$9-Assumptions!$E$9)))</f>
        <v>0.30081270404475</v>
      </c>
      <c r="I1657" s="19" t="n">
        <f aca="false">IF('Random Draws'!G1657&lt;(Assumptions!$E$10-Assumptions!$D$10)/(Assumptions!$F$10-Assumptions!$D$10),Assumptions!$D$10+SQRT('Random Draws'!G1657*(Assumptions!$F$10-Assumptions!$D$10)*(Assumptions!$E$10-Assumptions!$D$10)),Assumptions!$F$10-SQRT((1-'Random Draws'!G1657)*(Assumptions!$F$10-Assumptions!$D$10)*(Assumptions!$F$10-Assumptions!$E$10)))</f>
        <v>0.018631687690213</v>
      </c>
      <c r="J1657" s="19" t="n">
        <f aca="false">IF('Random Draws'!H1657&lt;(Assumptions!$E$11-Assumptions!$D$11)/(Assumptions!$F$11-Assumptions!$D$11),Assumptions!$D$11+SQRT('Random Draws'!H1657*(Assumptions!$F$11-Assumptions!$D$11)*(Assumptions!$E$11-Assumptions!$D$11)),Assumptions!$F$11-SQRT((1-'Random Draws'!H1657)*(Assumptions!$F$11-Assumptions!$D$11)*(Assumptions!$F$11-Assumptions!$E$11)))</f>
        <v>0.148200967263057</v>
      </c>
      <c r="K1657" s="19" t="n">
        <f aca="false">MAX(G1657,I1657+Assumptions!$D$21)</f>
        <v>0.088503474014227</v>
      </c>
      <c r="L1657" s="28" t="n">
        <f aca="false">(F1657-Assumptions!$D$15)*(1-H1657)+Assumptions!$D$15-J1657</f>
        <v>0.194573813460453</v>
      </c>
      <c r="M1657" s="21" t="n">
        <f aca="false">Assumptions!$D$14*(1+E1657)^1*L1657-Assumptions!$D$14*(1+E1657)^0*E1657*Assumptions!$D$16</f>
        <v>30.2238985419809</v>
      </c>
      <c r="N1657" s="21" t="n">
        <f aca="false">Assumptions!$D$14*(1+E1657)^2*L1657-Assumptions!$D$14*(1+E1657)^1*E1657*Assumptions!$D$16</f>
        <v>32.7705415739455</v>
      </c>
      <c r="O1657" s="21" t="n">
        <f aca="false">Assumptions!$D$14*(1+E1657)^3*L1657-Assumptions!$D$14*(1+E1657)^2*E1657*Assumptions!$D$16</f>
        <v>35.5317628385377</v>
      </c>
      <c r="P1657" s="21" t="n">
        <f aca="false">Assumptions!$D$14*(1+E1657)^4*L1657-Assumptions!$D$14*(1+E1657)^3*E1657*Assumptions!$D$16</f>
        <v>38.5256425367671</v>
      </c>
      <c r="Q1657" s="21" t="n">
        <f aca="false">Assumptions!$D$14*(1+E1657)^5*L1657-Assumptions!$D$14*(1+E1657)^4*E1657*Assumptions!$D$16</f>
        <v>41.7717842938254</v>
      </c>
      <c r="R1657" s="21" t="n">
        <f aca="false">M1657/(1+K1657)+N1657/(1+K1657)^2+O1657/(1+K1657)^3+P1657/(1+K1657)^4+Q1657/(1+K1657)^5</f>
        <v>137.753908251718</v>
      </c>
      <c r="S1657" s="21" t="n">
        <f aca="false">Q1657*(1+I1657)/(K1657-I1657)</f>
        <v>608.973455118708</v>
      </c>
      <c r="T1657" s="21" t="n">
        <f aca="false">R1657+S1657/(1+K1657)^5</f>
        <v>536.273122246333</v>
      </c>
      <c r="U1657" s="8" t="n">
        <f aca="false">(T1657-Assumptions!$D$17)/Assumptions!$D$18</f>
        <v>14.0509248898533</v>
      </c>
    </row>
    <row r="1658" customFormat="false" ht="15" hidden="false" customHeight="false" outlineLevel="0" collapsed="false">
      <c r="B1658" s="2" t="n">
        <v>1653</v>
      </c>
      <c r="C1658" s="27" t="n">
        <f aca="false">NORMSDIST('Random Draws'!C1658)</f>
        <v>0.340880308706304</v>
      </c>
      <c r="D1658" s="27" t="n">
        <f aca="false">NORMSDIST(Assumptions!$D$22*'Random Draws'!C1658+SQRT(1-Assumptions!$D$22^2)*'Random Draws'!D1658)</f>
        <v>0.439520871212172</v>
      </c>
      <c r="E1658" s="19" t="n">
        <f aca="false">IF(C1658&lt;(Assumptions!$E$6-Assumptions!$D$6)/(Assumptions!$F$6-Assumptions!$D$6),Assumptions!$D$6+SQRT(C1658*(Assumptions!$F$6-Assumptions!$D$6)*(Assumptions!$E$6-Assumptions!$D$6)),Assumptions!$F$6-SQRT((1-C1658)*(Assumptions!$F$6-Assumptions!$D$6)*(Assumptions!$F$6-Assumptions!$E$6)))</f>
        <v>0.0812843983065216</v>
      </c>
      <c r="F1658" s="19" t="n">
        <f aca="false">IF(D1658&lt;(Assumptions!$E$7-Assumptions!$D$7)/(Assumptions!$F$7-Assumptions!$D$7),Assumptions!$D$7+SQRT(D1658*(Assumptions!$F$7-Assumptions!$D$7)*(Assumptions!$E$7-Assumptions!$D$7)),Assumptions!$F$7-SQRT((1-D1658)*(Assumptions!$F$7-Assumptions!$D$7)*(Assumptions!$F$7-Assumptions!$E$7)))</f>
        <v>0.41135294760063</v>
      </c>
      <c r="G1658" s="19" t="n">
        <f aca="false">MIN(Assumptions!$D$24,MAX(Assumptions!$D$23,Assumptions!$D$8+Assumptions!$E$8*'Random Draws'!E1658))</f>
        <v>0.083978917816197</v>
      </c>
      <c r="H1658" s="19" t="n">
        <f aca="false">IF('Random Draws'!F1658&lt;(Assumptions!$E$9-Assumptions!$D$9)/(Assumptions!$F$9-Assumptions!$D$9),Assumptions!$D$9+SQRT('Random Draws'!F1658*(Assumptions!$F$9-Assumptions!$D$9)*(Assumptions!$E$9-Assumptions!$D$9)),Assumptions!$F$9-SQRT((1-'Random Draws'!F1658)*(Assumptions!$F$9-Assumptions!$D$9)*(Assumptions!$F$9-Assumptions!$E$9)))</f>
        <v>0.272942560717988</v>
      </c>
      <c r="I1658" s="19" t="n">
        <f aca="false">IF('Random Draws'!G1658&lt;(Assumptions!$E$10-Assumptions!$D$10)/(Assumptions!$F$10-Assumptions!$D$10),Assumptions!$D$10+SQRT('Random Draws'!G1658*(Assumptions!$F$10-Assumptions!$D$10)*(Assumptions!$E$10-Assumptions!$D$10)),Assumptions!$F$10-SQRT((1-'Random Draws'!G1658)*(Assumptions!$F$10-Assumptions!$D$10)*(Assumptions!$F$10-Assumptions!$E$10)))</f>
        <v>0.0162819608754055</v>
      </c>
      <c r="J1658" s="19" t="n">
        <f aca="false">IF('Random Draws'!H1658&lt;(Assumptions!$E$11-Assumptions!$D$11)/(Assumptions!$F$11-Assumptions!$D$11),Assumptions!$D$11+SQRT('Random Draws'!H1658*(Assumptions!$F$11-Assumptions!$D$11)*(Assumptions!$E$11-Assumptions!$D$11)),Assumptions!$F$11-SQRT((1-'Random Draws'!H1658)*(Assumptions!$F$11-Assumptions!$D$11)*(Assumptions!$F$11-Assumptions!$E$11)))</f>
        <v>0.135806503512542</v>
      </c>
      <c r="K1658" s="19" t="n">
        <f aca="false">MAX(G1658,I1658+Assumptions!$D$21)</f>
        <v>0.083978917816197</v>
      </c>
      <c r="L1658" s="28" t="n">
        <f aca="false">(F1658-Assumptions!$D$15)*(1-H1658)+Assumptions!$D$15-J1658</f>
        <v>0.198753250104418</v>
      </c>
      <c r="M1658" s="21" t="n">
        <f aca="false">Assumptions!$D$14*(1+E1658)^1*L1658-Assumptions!$D$14*(1+E1658)^0*E1658*Assumptions!$D$16</f>
        <v>30.8081871927067</v>
      </c>
      <c r="N1658" s="21" t="n">
        <f aca="false">Assumptions!$D$14*(1+E1658)^2*L1658-Assumptions!$D$14*(1+E1658)^1*E1658*Assumptions!$D$16</f>
        <v>33.3124121515806</v>
      </c>
      <c r="O1658" s="21" t="n">
        <f aca="false">Assumptions!$D$14*(1+E1658)^3*L1658-Assumptions!$D$14*(1+E1658)^2*E1658*Assumptions!$D$16</f>
        <v>36.0201915294606</v>
      </c>
      <c r="P1658" s="21" t="n">
        <f aca="false">Assumptions!$D$14*(1+E1658)^4*L1658-Assumptions!$D$14*(1+E1658)^3*E1658*Assumptions!$D$16</f>
        <v>38.9480711248185</v>
      </c>
      <c r="Q1658" s="21" t="n">
        <f aca="false">Assumptions!$D$14*(1+E1658)^5*L1658-Assumptions!$D$14*(1+E1658)^4*E1658*Assumptions!$D$16</f>
        <v>42.113941651399</v>
      </c>
      <c r="R1658" s="21" t="n">
        <f aca="false">M1658/(1+K1658)+N1658/(1+K1658)^2+O1658/(1+K1658)^3+P1658/(1+K1658)^4+Q1658/(1+K1658)^5</f>
        <v>141.402212571323</v>
      </c>
      <c r="S1658" s="21" t="n">
        <f aca="false">Q1658*(1+I1658)/(K1658-I1658)</f>
        <v>632.22397483995</v>
      </c>
      <c r="T1658" s="21" t="n">
        <f aca="false">R1658+S1658/(1+K1658)^5</f>
        <v>563.843913090148</v>
      </c>
      <c r="U1658" s="8" t="n">
        <f aca="false">(T1658-Assumptions!$D$17)/Assumptions!$D$18</f>
        <v>15.1537565236059</v>
      </c>
    </row>
    <row r="1659" customFormat="false" ht="15" hidden="false" customHeight="false" outlineLevel="0" collapsed="false">
      <c r="B1659" s="2" t="n">
        <v>1654</v>
      </c>
      <c r="C1659" s="27" t="n">
        <f aca="false">NORMSDIST('Random Draws'!C1659)</f>
        <v>0.233801230606479</v>
      </c>
      <c r="D1659" s="27" t="n">
        <f aca="false">NORMSDIST(Assumptions!$D$22*'Random Draws'!C1659+SQRT(1-Assumptions!$D$22^2)*'Random Draws'!D1659)</f>
        <v>0.253653623476891</v>
      </c>
      <c r="E1659" s="19" t="n">
        <f aca="false">IF(C1659&lt;(Assumptions!$E$6-Assumptions!$D$6)/(Assumptions!$F$6-Assumptions!$D$6),Assumptions!$D$6+SQRT(C1659*(Assumptions!$F$6-Assumptions!$D$6)*(Assumptions!$E$6-Assumptions!$D$6)),Assumptions!$F$6-SQRT((1-C1659)*(Assumptions!$F$6-Assumptions!$D$6)*(Assumptions!$F$6-Assumptions!$E$6)))</f>
        <v>0.0741907319756743</v>
      </c>
      <c r="F1659" s="19" t="n">
        <f aca="false">IF(D1659&lt;(Assumptions!$E$7-Assumptions!$D$7)/(Assumptions!$F$7-Assumptions!$D$7),Assumptions!$D$7+SQRT(D1659*(Assumptions!$F$7-Assumptions!$D$7)*(Assumptions!$E$7-Assumptions!$D$7)),Assumptions!$F$7-SQRT((1-D1659)*(Assumptions!$F$7-Assumptions!$D$7)*(Assumptions!$F$7-Assumptions!$E$7)))</f>
        <v>0.399011815400739</v>
      </c>
      <c r="G1659" s="19" t="n">
        <f aca="false">MIN(Assumptions!$D$24,MAX(Assumptions!$D$23,Assumptions!$D$8+Assumptions!$E$8*'Random Draws'!E1659))</f>
        <v>0.067622930996189</v>
      </c>
      <c r="H1659" s="19" t="n">
        <f aca="false">IF('Random Draws'!F1659&lt;(Assumptions!$E$9-Assumptions!$D$9)/(Assumptions!$F$9-Assumptions!$D$9),Assumptions!$D$9+SQRT('Random Draws'!F1659*(Assumptions!$F$9-Assumptions!$D$9)*(Assumptions!$E$9-Assumptions!$D$9)),Assumptions!$F$9-SQRT((1-'Random Draws'!F1659)*(Assumptions!$F$9-Assumptions!$D$9)*(Assumptions!$F$9-Assumptions!$E$9)))</f>
        <v>0.262700842364348</v>
      </c>
      <c r="I1659" s="19" t="n">
        <f aca="false">IF('Random Draws'!G1659&lt;(Assumptions!$E$10-Assumptions!$D$10)/(Assumptions!$F$10-Assumptions!$D$10),Assumptions!$D$10+SQRT('Random Draws'!G1659*(Assumptions!$F$10-Assumptions!$D$10)*(Assumptions!$E$10-Assumptions!$D$10)),Assumptions!$F$10-SQRT((1-'Random Draws'!G1659)*(Assumptions!$F$10-Assumptions!$D$10)*(Assumptions!$F$10-Assumptions!$E$10)))</f>
        <v>0.022598589285988</v>
      </c>
      <c r="J1659" s="19" t="n">
        <f aca="false">IF('Random Draws'!H1659&lt;(Assumptions!$E$11-Assumptions!$D$11)/(Assumptions!$F$11-Assumptions!$D$11),Assumptions!$D$11+SQRT('Random Draws'!H1659*(Assumptions!$F$11-Assumptions!$D$11)*(Assumptions!$E$11-Assumptions!$D$11)),Assumptions!$F$11-SQRT((1-'Random Draws'!H1659)*(Assumptions!$F$11-Assumptions!$D$11)*(Assumptions!$F$11-Assumptions!$E$11)))</f>
        <v>0.203592014326371</v>
      </c>
      <c r="K1659" s="19" t="n">
        <f aca="false">MAX(G1659,I1659+Assumptions!$D$21)</f>
        <v>0.067622930996189</v>
      </c>
      <c r="L1659" s="28" t="n">
        <f aca="false">(F1659-Assumptions!$D$15)*(1-H1659)+Assumptions!$D$15-J1659</f>
        <v>0.124750170562631</v>
      </c>
      <c r="M1659" s="21" t="n">
        <f aca="false">Assumptions!$D$14*(1+E1659)^1*L1659-Assumptions!$D$14*(1+E1659)^0*E1659*Assumptions!$D$16</f>
        <v>19.1080644853665</v>
      </c>
      <c r="N1659" s="21" t="n">
        <f aca="false">Assumptions!$D$14*(1+E1659)^2*L1659-Assumptions!$D$14*(1+E1659)^1*E1659*Assumptions!$D$16</f>
        <v>20.5257057761742</v>
      </c>
      <c r="O1659" s="21" t="n">
        <f aca="false">Assumptions!$D$14*(1+E1659)^3*L1659-Assumptions!$D$14*(1+E1659)^2*E1659*Assumptions!$D$16</f>
        <v>22.0485229120259</v>
      </c>
      <c r="P1659" s="21" t="n">
        <f aca="false">Assumptions!$D$14*(1+E1659)^4*L1659-Assumptions!$D$14*(1+E1659)^3*E1659*Assumptions!$D$16</f>
        <v>23.6843189658515</v>
      </c>
      <c r="Q1659" s="21" t="n">
        <f aca="false">Assumptions!$D$14*(1+E1659)^5*L1659-Assumptions!$D$14*(1+E1659)^4*E1659*Assumptions!$D$16</f>
        <v>25.4414759262734</v>
      </c>
      <c r="R1659" s="21" t="n">
        <f aca="false">M1659/(1+K1659)+N1659/(1+K1659)^2+O1659/(1+K1659)^3+P1659/(1+K1659)^4+Q1659/(1+K1659)^5</f>
        <v>90.5966543604989</v>
      </c>
      <c r="S1659" s="21" t="n">
        <f aca="false">Q1659*(1+I1659)/(K1659-I1659)</f>
        <v>577.830044890276</v>
      </c>
      <c r="T1659" s="21" t="n">
        <f aca="false">R1659+S1659/(1+K1659)^5</f>
        <v>507.188393249119</v>
      </c>
      <c r="U1659" s="8" t="n">
        <f aca="false">(T1659-Assumptions!$D$17)/Assumptions!$D$18</f>
        <v>12.8875357299648</v>
      </c>
    </row>
    <row r="1660" customFormat="false" ht="15" hidden="false" customHeight="false" outlineLevel="0" collapsed="false">
      <c r="B1660" s="2" t="n">
        <v>1655</v>
      </c>
      <c r="C1660" s="27" t="n">
        <f aca="false">NORMSDIST('Random Draws'!C1660)</f>
        <v>0.632505083168348</v>
      </c>
      <c r="D1660" s="27" t="n">
        <f aca="false">NORMSDIST(Assumptions!$D$22*'Random Draws'!C1660+SQRT(1-Assumptions!$D$22^2)*'Random Draws'!D1660)</f>
        <v>0.525329748043123</v>
      </c>
      <c r="E1660" s="19" t="n">
        <f aca="false">IF(C1660&lt;(Assumptions!$E$6-Assumptions!$D$6)/(Assumptions!$F$6-Assumptions!$D$6),Assumptions!$D$6+SQRT(C1660*(Assumptions!$F$6-Assumptions!$D$6)*(Assumptions!$E$6-Assumptions!$D$6)),Assumptions!$F$6-SQRT((1-C1660)*(Assumptions!$F$6-Assumptions!$D$6)*(Assumptions!$F$6-Assumptions!$E$6)))</f>
        <v>0.0971342259587178</v>
      </c>
      <c r="F1660" s="19" t="n">
        <f aca="false">IF(D1660&lt;(Assumptions!$E$7-Assumptions!$D$7)/(Assumptions!$F$7-Assumptions!$D$7),Assumptions!$D$7+SQRT(D1660*(Assumptions!$F$7-Assumptions!$D$7)*(Assumptions!$E$7-Assumptions!$D$7)),Assumptions!$F$7-SQRT((1-D1660)*(Assumptions!$F$7-Assumptions!$D$7)*(Assumptions!$F$7-Assumptions!$E$7)))</f>
        <v>0.416142483809133</v>
      </c>
      <c r="G1660" s="19" t="n">
        <f aca="false">MIN(Assumptions!$D$24,MAX(Assumptions!$D$23,Assumptions!$D$8+Assumptions!$E$8*'Random Draws'!E1660))</f>
        <v>0.097708793608401</v>
      </c>
      <c r="H1660" s="19" t="n">
        <f aca="false">IF('Random Draws'!F1660&lt;(Assumptions!$E$9-Assumptions!$D$9)/(Assumptions!$F$9-Assumptions!$D$9),Assumptions!$D$9+SQRT('Random Draws'!F1660*(Assumptions!$F$9-Assumptions!$D$9)*(Assumptions!$E$9-Assumptions!$D$9)),Assumptions!$F$9-SQRT((1-'Random Draws'!F1660)*(Assumptions!$F$9-Assumptions!$D$9)*(Assumptions!$F$9-Assumptions!$E$9)))</f>
        <v>0.271022046609275</v>
      </c>
      <c r="I1660" s="19" t="n">
        <f aca="false">IF('Random Draws'!G1660&lt;(Assumptions!$E$10-Assumptions!$D$10)/(Assumptions!$F$10-Assumptions!$D$10),Assumptions!$D$10+SQRT('Random Draws'!G1660*(Assumptions!$F$10-Assumptions!$D$10)*(Assumptions!$E$10-Assumptions!$D$10)),Assumptions!$F$10-SQRT((1-'Random Draws'!G1660)*(Assumptions!$F$10-Assumptions!$D$10)*(Assumptions!$F$10-Assumptions!$E$10)))</f>
        <v>0.0217067666302201</v>
      </c>
      <c r="J1660" s="19" t="n">
        <f aca="false">IF('Random Draws'!H1660&lt;(Assumptions!$E$11-Assumptions!$D$11)/(Assumptions!$F$11-Assumptions!$D$11),Assumptions!$D$11+SQRT('Random Draws'!H1660*(Assumptions!$F$11-Assumptions!$D$11)*(Assumptions!$E$11-Assumptions!$D$11)),Assumptions!$F$11-SQRT((1-'Random Draws'!H1660)*(Assumptions!$F$11-Assumptions!$D$11)*(Assumptions!$F$11-Assumptions!$E$11)))</f>
        <v>0.168139230282457</v>
      </c>
      <c r="K1660" s="19" t="n">
        <f aca="false">MAX(G1660,I1660+Assumptions!$D$21)</f>
        <v>0.097708793608401</v>
      </c>
      <c r="L1660" s="28" t="n">
        <f aca="false">(F1660-Assumptions!$D$15)*(1-H1660)+Assumptions!$D$15-J1660</f>
        <v>0.170452331942863</v>
      </c>
      <c r="M1660" s="21" t="n">
        <f aca="false">Assumptions!$D$14*(1+E1660)^1*L1660-Assumptions!$D$14*(1+E1660)^0*E1660*Assumptions!$D$16</f>
        <v>26.6937837710834</v>
      </c>
      <c r="N1660" s="21" t="n">
        <f aca="false">Assumptions!$D$14*(1+E1660)^2*L1660-Assumptions!$D$14*(1+E1660)^1*E1660*Assumptions!$D$16</f>
        <v>29.2866637955969</v>
      </c>
      <c r="O1660" s="21" t="n">
        <f aca="false">Assumptions!$D$14*(1+E1660)^3*L1660-Assumptions!$D$14*(1+E1660)^2*E1660*Assumptions!$D$16</f>
        <v>32.1314012142954</v>
      </c>
      <c r="P1660" s="21" t="n">
        <f aca="false">Assumptions!$D$14*(1+E1660)^4*L1660-Assumptions!$D$14*(1+E1660)^3*E1660*Assumptions!$D$16</f>
        <v>35.252460000215</v>
      </c>
      <c r="Q1660" s="21" t="n">
        <f aca="false">Assumptions!$D$14*(1+E1660)^5*L1660-Assumptions!$D$14*(1+E1660)^4*E1660*Assumptions!$D$16</f>
        <v>38.6766804154766</v>
      </c>
      <c r="R1660" s="21" t="n">
        <f aca="false">M1660/(1+K1660)+N1660/(1+K1660)^2+O1660/(1+K1660)^3+P1660/(1+K1660)^4+Q1660/(1+K1660)^5</f>
        <v>121.461421233657</v>
      </c>
      <c r="S1660" s="21" t="n">
        <f aca="false">Q1660*(1+I1660)/(K1660-I1660)</f>
        <v>519.936476202556</v>
      </c>
      <c r="T1660" s="21" t="n">
        <f aca="false">R1660+S1660/(1+K1660)^5</f>
        <v>447.684415779042</v>
      </c>
      <c r="U1660" s="8" t="n">
        <f aca="false">(T1660-Assumptions!$D$17)/Assumptions!$D$18</f>
        <v>10.5073766311617</v>
      </c>
    </row>
    <row r="1661" customFormat="false" ht="15" hidden="false" customHeight="false" outlineLevel="0" collapsed="false">
      <c r="B1661" s="2" t="n">
        <v>1656</v>
      </c>
      <c r="C1661" s="27" t="n">
        <f aca="false">NORMSDIST('Random Draws'!C1661)</f>
        <v>0.158117229017689</v>
      </c>
      <c r="D1661" s="27" t="n">
        <f aca="false">NORMSDIST(Assumptions!$D$22*'Random Draws'!C1661+SQRT(1-Assumptions!$D$22^2)*'Random Draws'!D1661)</f>
        <v>0.82416589170514</v>
      </c>
      <c r="E1661" s="19" t="n">
        <f aca="false">IF(C1661&lt;(Assumptions!$E$6-Assumptions!$D$6)/(Assumptions!$F$6-Assumptions!$D$6),Assumptions!$D$6+SQRT(C1661*(Assumptions!$F$6-Assumptions!$D$6)*(Assumptions!$E$6-Assumptions!$D$6)),Assumptions!$F$6-SQRT((1-C1661)*(Assumptions!$F$6-Assumptions!$D$6)*(Assumptions!$F$6-Assumptions!$E$6)))</f>
        <v>0.068117363764913</v>
      </c>
      <c r="F1661" s="19" t="n">
        <f aca="false">IF(D1661&lt;(Assumptions!$E$7-Assumptions!$D$7)/(Assumptions!$F$7-Assumptions!$D$7),Assumptions!$D$7+SQRT(D1661*(Assumptions!$F$7-Assumptions!$D$7)*(Assumptions!$E$7-Assumptions!$D$7)),Assumptions!$F$7-SQRT((1-D1661)*(Assumptions!$F$7-Assumptions!$D$7)*(Assumptions!$F$7-Assumptions!$E$7)))</f>
        <v>0.433479509182908</v>
      </c>
      <c r="G1661" s="19" t="n">
        <f aca="false">MIN(Assumptions!$D$24,MAX(Assumptions!$D$23,Assumptions!$D$8+Assumptions!$E$8*'Random Draws'!E1661))</f>
        <v>0.077852172235868</v>
      </c>
      <c r="H1661" s="19" t="n">
        <f aca="false">IF('Random Draws'!F1661&lt;(Assumptions!$E$9-Assumptions!$D$9)/(Assumptions!$F$9-Assumptions!$D$9),Assumptions!$D$9+SQRT('Random Draws'!F1661*(Assumptions!$F$9-Assumptions!$D$9)*(Assumptions!$E$9-Assumptions!$D$9)),Assumptions!$F$9-SQRT((1-'Random Draws'!F1661)*(Assumptions!$F$9-Assumptions!$D$9)*(Assumptions!$F$9-Assumptions!$E$9)))</f>
        <v>0.318308873795201</v>
      </c>
      <c r="I1661" s="19" t="n">
        <f aca="false">IF('Random Draws'!G1661&lt;(Assumptions!$E$10-Assumptions!$D$10)/(Assumptions!$F$10-Assumptions!$D$10),Assumptions!$D$10+SQRT('Random Draws'!G1661*(Assumptions!$F$10-Assumptions!$D$10)*(Assumptions!$E$10-Assumptions!$D$10)),Assumptions!$F$10-SQRT((1-'Random Draws'!G1661)*(Assumptions!$F$10-Assumptions!$D$10)*(Assumptions!$F$10-Assumptions!$E$10)))</f>
        <v>0.024221006537558</v>
      </c>
      <c r="J1661" s="19" t="n">
        <f aca="false">IF('Random Draws'!H1661&lt;(Assumptions!$E$11-Assumptions!$D$11)/(Assumptions!$F$11-Assumptions!$D$11),Assumptions!$D$11+SQRT('Random Draws'!H1661*(Assumptions!$F$11-Assumptions!$D$11)*(Assumptions!$E$11-Assumptions!$D$11)),Assumptions!$F$11-SQRT((1-'Random Draws'!H1661)*(Assumptions!$F$11-Assumptions!$D$11)*(Assumptions!$F$11-Assumptions!$E$11)))</f>
        <v>0.137612366706834</v>
      </c>
      <c r="K1661" s="19" t="n">
        <f aca="false">MAX(G1661,I1661+Assumptions!$D$21)</f>
        <v>0.077852172235868</v>
      </c>
      <c r="L1661" s="28" t="n">
        <f aca="false">(F1661-Assumptions!$D$15)*(1-H1661)+Assumptions!$D$15-J1661</f>
        <v>0.199266921688142</v>
      </c>
      <c r="M1661" s="21" t="n">
        <f aca="false">Assumptions!$D$14*(1+E1661)^1*L1661-Assumptions!$D$14*(1+E1661)^0*E1661*Assumptions!$D$16</f>
        <v>30.5655560340904</v>
      </c>
      <c r="N1661" s="21" t="n">
        <f aca="false">Assumptions!$D$14*(1+E1661)^2*L1661-Assumptions!$D$14*(1+E1661)^1*E1661*Assumptions!$D$16</f>
        <v>32.6476011331414</v>
      </c>
      <c r="O1661" s="21" t="n">
        <f aca="false">Assumptions!$D$14*(1+E1661)^3*L1661-Assumptions!$D$14*(1+E1661)^2*E1661*Assumptions!$D$16</f>
        <v>34.8714696555793</v>
      </c>
      <c r="P1661" s="21" t="n">
        <f aca="false">Assumptions!$D$14*(1+E1661)^4*L1661-Assumptions!$D$14*(1+E1661)^3*E1661*Assumptions!$D$16</f>
        <v>37.2468222391256</v>
      </c>
      <c r="Q1661" s="21" t="n">
        <f aca="false">Assumptions!$D$14*(1+E1661)^5*L1661-Assumptions!$D$14*(1+E1661)^4*E1661*Assumptions!$D$16</f>
        <v>39.7839775786751</v>
      </c>
      <c r="R1661" s="21" t="n">
        <f aca="false">M1661/(1+K1661)+N1661/(1+K1661)^2+O1661/(1+K1661)^3+P1661/(1+K1661)^4+Q1661/(1+K1661)^5</f>
        <v>139.251024594765</v>
      </c>
      <c r="S1661" s="21" t="n">
        <f aca="false">Q1661*(1+I1661)/(K1661-I1661)</f>
        <v>759.7743779972</v>
      </c>
      <c r="T1661" s="21" t="n">
        <f aca="false">R1661+S1661/(1+K1661)^5</f>
        <v>661.513276633875</v>
      </c>
      <c r="U1661" s="8" t="n">
        <f aca="false">(T1661-Assumptions!$D$17)/Assumptions!$D$18</f>
        <v>19.060531065355</v>
      </c>
    </row>
    <row r="1662" customFormat="false" ht="15" hidden="false" customHeight="false" outlineLevel="0" collapsed="false">
      <c r="B1662" s="2" t="n">
        <v>1657</v>
      </c>
      <c r="C1662" s="27" t="n">
        <f aca="false">NORMSDIST('Random Draws'!C1662)</f>
        <v>0.845894169448316</v>
      </c>
      <c r="D1662" s="27" t="n">
        <f aca="false">NORMSDIST(Assumptions!$D$22*'Random Draws'!C1662+SQRT(1-Assumptions!$D$22^2)*'Random Draws'!D1662)</f>
        <v>0.359718799493105</v>
      </c>
      <c r="E1662" s="19" t="n">
        <f aca="false">IF(C1662&lt;(Assumptions!$E$6-Assumptions!$D$6)/(Assumptions!$F$6-Assumptions!$D$6),Assumptions!$D$6+SQRT(C1662*(Assumptions!$F$6-Assumptions!$D$6)*(Assumptions!$E$6-Assumptions!$D$6)),Assumptions!$F$6-SQRT((1-C1662)*(Assumptions!$F$6-Assumptions!$D$6)*(Assumptions!$F$6-Assumptions!$E$6)))</f>
        <v>0.112241593115627</v>
      </c>
      <c r="F1662" s="19" t="n">
        <f aca="false">IF(D1662&lt;(Assumptions!$E$7-Assumptions!$D$7)/(Assumptions!$F$7-Assumptions!$D$7),Assumptions!$D$7+SQRT(D1662*(Assumptions!$F$7-Assumptions!$D$7)*(Assumptions!$E$7-Assumptions!$D$7)),Assumptions!$F$7-SQRT((1-D1662)*(Assumptions!$F$7-Assumptions!$D$7)*(Assumptions!$F$7-Assumptions!$E$7)))</f>
        <v>0.40645764519386</v>
      </c>
      <c r="G1662" s="19" t="n">
        <f aca="false">MIN(Assumptions!$D$24,MAX(Assumptions!$D$23,Assumptions!$D$8+Assumptions!$E$8*'Random Draws'!E1662))</f>
        <v>0.068357647721349</v>
      </c>
      <c r="H1662" s="19" t="n">
        <f aca="false">IF('Random Draws'!F1662&lt;(Assumptions!$E$9-Assumptions!$D$9)/(Assumptions!$F$9-Assumptions!$D$9),Assumptions!$D$9+SQRT('Random Draws'!F1662*(Assumptions!$F$9-Assumptions!$D$9)*(Assumptions!$E$9-Assumptions!$D$9)),Assumptions!$F$9-SQRT((1-'Random Draws'!F1662)*(Assumptions!$F$9-Assumptions!$D$9)*(Assumptions!$F$9-Assumptions!$E$9)))</f>
        <v>0.292024368628856</v>
      </c>
      <c r="I1662" s="19" t="n">
        <f aca="false">IF('Random Draws'!G1662&lt;(Assumptions!$E$10-Assumptions!$D$10)/(Assumptions!$F$10-Assumptions!$D$10),Assumptions!$D$10+SQRT('Random Draws'!G1662*(Assumptions!$F$10-Assumptions!$D$10)*(Assumptions!$E$10-Assumptions!$D$10)),Assumptions!$F$10-SQRT((1-'Random Draws'!G1662)*(Assumptions!$F$10-Assumptions!$D$10)*(Assumptions!$F$10-Assumptions!$E$10)))</f>
        <v>0.0118756932118086</v>
      </c>
      <c r="J1662" s="19" t="n">
        <f aca="false">IF('Random Draws'!H1662&lt;(Assumptions!$E$11-Assumptions!$D$11)/(Assumptions!$F$11-Assumptions!$D$11),Assumptions!$D$11+SQRT('Random Draws'!H1662*(Assumptions!$F$11-Assumptions!$D$11)*(Assumptions!$E$11-Assumptions!$D$11)),Assumptions!$F$11-SQRT((1-'Random Draws'!H1662)*(Assumptions!$F$11-Assumptions!$D$11)*(Assumptions!$F$11-Assumptions!$E$11)))</f>
        <v>0.160542861204663</v>
      </c>
      <c r="K1662" s="19" t="n">
        <f aca="false">MAX(G1662,I1662+Assumptions!$D$21)</f>
        <v>0.068357647721349</v>
      </c>
      <c r="L1662" s="28" t="n">
        <f aca="false">(F1662-Assumptions!$D$15)*(1-H1662)+Assumptions!$D$15-J1662</f>
        <v>0.16518241469884</v>
      </c>
      <c r="M1662" s="21" t="n">
        <f aca="false">Assumptions!$D$14*(1+E1662)^1*L1662-Assumptions!$D$14*(1+E1662)^0*E1662*Assumptions!$D$16</f>
        <v>26.1515481214491</v>
      </c>
      <c r="N1662" s="21" t="n">
        <f aca="false">Assumptions!$D$14*(1+E1662)^2*L1662-Assumptions!$D$14*(1+E1662)^1*E1662*Assumptions!$D$16</f>
        <v>29.0868395450405</v>
      </c>
      <c r="O1662" s="21" t="n">
        <f aca="false">Assumptions!$D$14*(1+E1662)^3*L1662-Assumptions!$D$14*(1+E1662)^2*E1662*Assumptions!$D$16</f>
        <v>32.3515927542744</v>
      </c>
      <c r="P1662" s="21" t="n">
        <f aca="false">Assumptions!$D$14*(1+E1662)^4*L1662-Assumptions!$D$14*(1+E1662)^3*E1662*Assumptions!$D$16</f>
        <v>35.9827870648422</v>
      </c>
      <c r="Q1662" s="21" t="n">
        <f aca="false">Assumptions!$D$14*(1+E1662)^5*L1662-Assumptions!$D$14*(1+E1662)^4*E1662*Assumptions!$D$16</f>
        <v>40.0215524097404</v>
      </c>
      <c r="R1662" s="21" t="n">
        <f aca="false">M1662/(1+K1662)+N1662/(1+K1662)^2+O1662/(1+K1662)^3+P1662/(1+K1662)^4+Q1662/(1+K1662)^5</f>
        <v>132.86763026792</v>
      </c>
      <c r="S1662" s="21" t="n">
        <f aca="false">Q1662*(1+I1662)/(K1662-I1662)</f>
        <v>716.987158813325</v>
      </c>
      <c r="T1662" s="21" t="n">
        <f aca="false">R1662+S1662/(1+K1662)^5</f>
        <v>648.010937136359</v>
      </c>
      <c r="U1662" s="8" t="n">
        <f aca="false">(T1662-Assumptions!$D$17)/Assumptions!$D$18</f>
        <v>18.5204374854544</v>
      </c>
    </row>
    <row r="1663" customFormat="false" ht="15" hidden="false" customHeight="false" outlineLevel="0" collapsed="false">
      <c r="B1663" s="2" t="n">
        <v>1658</v>
      </c>
      <c r="C1663" s="27" t="n">
        <f aca="false">NORMSDIST('Random Draws'!C1663)</f>
        <v>0.0352379615464205</v>
      </c>
      <c r="D1663" s="27" t="n">
        <f aca="false">NORMSDIST(Assumptions!$D$22*'Random Draws'!C1663+SQRT(1-Assumptions!$D$22^2)*'Random Draws'!D1663)</f>
        <v>0.228461083841051</v>
      </c>
      <c r="E1663" s="19" t="n">
        <f aca="false">IF(C1663&lt;(Assumptions!$E$6-Assumptions!$D$6)/(Assumptions!$F$6-Assumptions!$D$6),Assumptions!$D$6+SQRT(C1663*(Assumptions!$F$6-Assumptions!$D$6)*(Assumptions!$E$6-Assumptions!$D$6)),Assumptions!$F$6-SQRT((1-C1663)*(Assumptions!$F$6-Assumptions!$D$6)*(Assumptions!$F$6-Assumptions!$E$6)))</f>
        <v>0.0532736508818073</v>
      </c>
      <c r="F1663" s="19" t="n">
        <f aca="false">IF(D1663&lt;(Assumptions!$E$7-Assumptions!$D$7)/(Assumptions!$F$7-Assumptions!$D$7),Assumptions!$D$7+SQRT(D1663*(Assumptions!$F$7-Assumptions!$D$7)*(Assumptions!$E$7-Assumptions!$D$7)),Assumptions!$F$7-SQRT((1-D1663)*(Assumptions!$F$7-Assumptions!$D$7)*(Assumptions!$F$7-Assumptions!$E$7)))</f>
        <v>0.397023863966992</v>
      </c>
      <c r="G1663" s="19" t="n">
        <f aca="false">MIN(Assumptions!$D$24,MAX(Assumptions!$D$23,Assumptions!$D$8+Assumptions!$E$8*'Random Draws'!E1663))</f>
        <v>0.090348195077445</v>
      </c>
      <c r="H1663" s="19" t="n">
        <f aca="false">IF('Random Draws'!F1663&lt;(Assumptions!$E$9-Assumptions!$D$9)/(Assumptions!$F$9-Assumptions!$D$9),Assumptions!$D$9+SQRT('Random Draws'!F1663*(Assumptions!$F$9-Assumptions!$D$9)*(Assumptions!$E$9-Assumptions!$D$9)),Assumptions!$F$9-SQRT((1-'Random Draws'!F1663)*(Assumptions!$F$9-Assumptions!$D$9)*(Assumptions!$F$9-Assumptions!$E$9)))</f>
        <v>0.30606190296547</v>
      </c>
      <c r="I1663" s="19" t="n">
        <f aca="false">IF('Random Draws'!G1663&lt;(Assumptions!$E$10-Assumptions!$D$10)/(Assumptions!$F$10-Assumptions!$D$10),Assumptions!$D$10+SQRT('Random Draws'!G1663*(Assumptions!$F$10-Assumptions!$D$10)*(Assumptions!$E$10-Assumptions!$D$10)),Assumptions!$F$10-SQRT((1-'Random Draws'!G1663)*(Assumptions!$F$10-Assumptions!$D$10)*(Assumptions!$F$10-Assumptions!$E$10)))</f>
        <v>0.0220037611853503</v>
      </c>
      <c r="J1663" s="19" t="n">
        <f aca="false">IF('Random Draws'!H1663&lt;(Assumptions!$E$11-Assumptions!$D$11)/(Assumptions!$F$11-Assumptions!$D$11),Assumptions!$D$11+SQRT('Random Draws'!H1663*(Assumptions!$F$11-Assumptions!$D$11)*(Assumptions!$E$11-Assumptions!$D$11)),Assumptions!$F$11-SQRT((1-'Random Draws'!H1663)*(Assumptions!$F$11-Assumptions!$D$11)*(Assumptions!$F$11-Assumptions!$E$11)))</f>
        <v>0.166169953776539</v>
      </c>
      <c r="K1663" s="19" t="n">
        <f aca="false">MAX(G1663,I1663+Assumptions!$D$21)</f>
        <v>0.090348195077445</v>
      </c>
      <c r="L1663" s="28" t="n">
        <f aca="false">(F1663-Assumptions!$D$15)*(1-H1663)+Assumptions!$D$15-J1663</f>
        <v>0.149128078247523</v>
      </c>
      <c r="M1663" s="21" t="n">
        <f aca="false">Assumptions!$D$14*(1+E1663)^1*L1663-Assumptions!$D$14*(1+E1663)^0*E1663*Assumptions!$D$16</f>
        <v>22.5437975552538</v>
      </c>
      <c r="N1663" s="21" t="n">
        <f aca="false">Assumptions!$D$14*(1+E1663)^2*L1663-Assumptions!$D$14*(1+E1663)^1*E1663*Assumptions!$D$16</f>
        <v>23.7447879557625</v>
      </c>
      <c r="O1663" s="21" t="n">
        <f aca="false">Assumptions!$D$14*(1+E1663)^3*L1663-Assumptions!$D$14*(1+E1663)^2*E1663*Assumptions!$D$16</f>
        <v>25.0097594995804</v>
      </c>
      <c r="P1663" s="21" t="n">
        <f aca="false">Assumptions!$D$14*(1+E1663)^4*L1663-Assumptions!$D$14*(1+E1663)^3*E1663*Assumptions!$D$16</f>
        <v>26.342120695799</v>
      </c>
      <c r="Q1663" s="21" t="n">
        <f aca="false">Assumptions!$D$14*(1+E1663)^5*L1663-Assumptions!$D$14*(1+E1663)^4*E1663*Assumptions!$D$16</f>
        <v>27.7454616372334</v>
      </c>
      <c r="R1663" s="21" t="n">
        <f aca="false">M1663/(1+K1663)+N1663/(1+K1663)^2+O1663/(1+K1663)^3+P1663/(1+K1663)^4+Q1663/(1+K1663)^5</f>
        <v>96.5836242812211</v>
      </c>
      <c r="S1663" s="21" t="n">
        <f aca="false">Q1663*(1+I1663)/(K1663-I1663)</f>
        <v>414.897959266823</v>
      </c>
      <c r="T1663" s="21" t="n">
        <f aca="false">R1663+S1663/(1+K1663)^5</f>
        <v>365.808542497293</v>
      </c>
      <c r="U1663" s="8" t="n">
        <f aca="false">(T1663-Assumptions!$D$17)/Assumptions!$D$18</f>
        <v>7.23234169989171</v>
      </c>
    </row>
    <row r="1664" customFormat="false" ht="15" hidden="false" customHeight="false" outlineLevel="0" collapsed="false">
      <c r="B1664" s="2" t="n">
        <v>1659</v>
      </c>
      <c r="C1664" s="27" t="n">
        <f aca="false">NORMSDIST('Random Draws'!C1664)</f>
        <v>0.370570296895681</v>
      </c>
      <c r="D1664" s="27" t="n">
        <f aca="false">NORMSDIST(Assumptions!$D$22*'Random Draws'!C1664+SQRT(1-Assumptions!$D$22^2)*'Random Draws'!D1664)</f>
        <v>0.624524847207175</v>
      </c>
      <c r="E1664" s="19" t="n">
        <f aca="false">IF(C1664&lt;(Assumptions!$E$6-Assumptions!$D$6)/(Assumptions!$F$6-Assumptions!$D$6),Assumptions!$D$6+SQRT(C1664*(Assumptions!$F$6-Assumptions!$D$6)*(Assumptions!$E$6-Assumptions!$D$6)),Assumptions!$F$6-SQRT((1-C1664)*(Assumptions!$F$6-Assumptions!$D$6)*(Assumptions!$F$6-Assumptions!$E$6)))</f>
        <v>0.0830447614057554</v>
      </c>
      <c r="F1664" s="19" t="n">
        <f aca="false">IF(D1664&lt;(Assumptions!$E$7-Assumptions!$D$7)/(Assumptions!$F$7-Assumptions!$D$7),Assumptions!$D$7+SQRT(D1664*(Assumptions!$F$7-Assumptions!$D$7)*(Assumptions!$E$7-Assumptions!$D$7)),Assumptions!$F$7-SQRT((1-D1664)*(Assumptions!$F$7-Assumptions!$D$7)*(Assumptions!$F$7-Assumptions!$E$7)))</f>
        <v>0.421245637520773</v>
      </c>
      <c r="G1664" s="19" t="n">
        <f aca="false">MIN(Assumptions!$D$24,MAX(Assumptions!$D$23,Assumptions!$D$8+Assumptions!$E$8*'Random Draws'!E1664))</f>
        <v>0.091779846653305</v>
      </c>
      <c r="H1664" s="19" t="n">
        <f aca="false">IF('Random Draws'!F1664&lt;(Assumptions!$E$9-Assumptions!$D$9)/(Assumptions!$F$9-Assumptions!$D$9),Assumptions!$D$9+SQRT('Random Draws'!F1664*(Assumptions!$F$9-Assumptions!$D$9)*(Assumptions!$E$9-Assumptions!$D$9)),Assumptions!$F$9-SQRT((1-'Random Draws'!F1664)*(Assumptions!$F$9-Assumptions!$D$9)*(Assumptions!$F$9-Assumptions!$E$9)))</f>
        <v>0.257244156979713</v>
      </c>
      <c r="I1664" s="19" t="n">
        <f aca="false">IF('Random Draws'!G1664&lt;(Assumptions!$E$10-Assumptions!$D$10)/(Assumptions!$F$10-Assumptions!$D$10),Assumptions!$D$10+SQRT('Random Draws'!G1664*(Assumptions!$F$10-Assumptions!$D$10)*(Assumptions!$E$10-Assumptions!$D$10)),Assumptions!$F$10-SQRT((1-'Random Draws'!G1664)*(Assumptions!$F$10-Assumptions!$D$10)*(Assumptions!$F$10-Assumptions!$E$10)))</f>
        <v>0.0176391897245716</v>
      </c>
      <c r="J1664" s="19" t="n">
        <f aca="false">IF('Random Draws'!H1664&lt;(Assumptions!$E$11-Assumptions!$D$11)/(Assumptions!$F$11-Assumptions!$D$11),Assumptions!$D$11+SQRT('Random Draws'!H1664*(Assumptions!$F$11-Assumptions!$D$11)*(Assumptions!$E$11-Assumptions!$D$11)),Assumptions!$F$11-SQRT((1-'Random Draws'!H1664)*(Assumptions!$F$11-Assumptions!$D$11)*(Assumptions!$F$11-Assumptions!$E$11)))</f>
        <v>0.175145238826831</v>
      </c>
      <c r="K1664" s="19" t="n">
        <f aca="false">MAX(G1664,I1664+Assumptions!$D$21)</f>
        <v>0.091779846653305</v>
      </c>
      <c r="L1664" s="28" t="n">
        <f aca="false">(F1664-Assumptions!$D$15)*(1-H1664)+Assumptions!$D$15-J1664</f>
        <v>0.171179160195891</v>
      </c>
      <c r="M1664" s="21" t="n">
        <f aca="false">Assumptions!$D$14*(1+E1664)^1*L1664-Assumptions!$D$14*(1+E1664)^0*E1664*Assumptions!$D$16</f>
        <v>26.5209857311245</v>
      </c>
      <c r="N1664" s="21" t="n">
        <f aca="false">Assumptions!$D$14*(1+E1664)^2*L1664-Assumptions!$D$14*(1+E1664)^1*E1664*Assumptions!$D$16</f>
        <v>28.7234146634112</v>
      </c>
      <c r="O1664" s="21" t="n">
        <f aca="false">Assumptions!$D$14*(1+E1664)^3*L1664-Assumptions!$D$14*(1+E1664)^2*E1664*Assumptions!$D$16</f>
        <v>31.1087437808927</v>
      </c>
      <c r="P1664" s="21" t="n">
        <f aca="false">Assumptions!$D$14*(1+E1664)^4*L1664-Assumptions!$D$14*(1+E1664)^3*E1664*Assumptions!$D$16</f>
        <v>33.6921619858098</v>
      </c>
      <c r="Q1664" s="21" t="n">
        <f aca="false">Assumptions!$D$14*(1+E1664)^5*L1664-Assumptions!$D$14*(1+E1664)^4*E1664*Assumptions!$D$16</f>
        <v>36.4901195391654</v>
      </c>
      <c r="R1664" s="21" t="n">
        <f aca="false">M1664/(1+K1664)+N1664/(1+K1664)^2+O1664/(1+K1664)^3+P1664/(1+K1664)^4+Q1664/(1+K1664)^5</f>
        <v>119.529549379307</v>
      </c>
      <c r="S1664" s="21" t="n">
        <f aca="false">Q1664*(1+I1664)/(K1664-I1664)</f>
        <v>500.855768198592</v>
      </c>
      <c r="T1664" s="21" t="n">
        <f aca="false">R1664+S1664/(1+K1664)^5</f>
        <v>442.406700880316</v>
      </c>
      <c r="U1664" s="8" t="n">
        <f aca="false">(T1664-Assumptions!$D$17)/Assumptions!$D$18</f>
        <v>10.2962680352127</v>
      </c>
    </row>
    <row r="1665" customFormat="false" ht="15" hidden="false" customHeight="false" outlineLevel="0" collapsed="false">
      <c r="B1665" s="2" t="n">
        <v>1660</v>
      </c>
      <c r="C1665" s="27" t="n">
        <f aca="false">NORMSDIST('Random Draws'!C1665)</f>
        <v>0.316655923552766</v>
      </c>
      <c r="D1665" s="27" t="n">
        <f aca="false">NORMSDIST(Assumptions!$D$22*'Random Draws'!C1665+SQRT(1-Assumptions!$D$22^2)*'Random Draws'!D1665)</f>
        <v>0.217078299936301</v>
      </c>
      <c r="E1665" s="19" t="n">
        <f aca="false">IF(C1665&lt;(Assumptions!$E$6-Assumptions!$D$6)/(Assumptions!$F$6-Assumptions!$D$6),Assumptions!$D$6+SQRT(C1665*(Assumptions!$F$6-Assumptions!$D$6)*(Assumptions!$E$6-Assumptions!$D$6)),Assumptions!$F$6-SQRT((1-C1665)*(Assumptions!$F$6-Assumptions!$D$6)*(Assumptions!$F$6-Assumptions!$E$6)))</f>
        <v>0.0797904463126996</v>
      </c>
      <c r="F1665" s="19" t="n">
        <f aca="false">IF(D1665&lt;(Assumptions!$E$7-Assumptions!$D$7)/(Assumptions!$F$7-Assumptions!$D$7),Assumptions!$D$7+SQRT(D1665*(Assumptions!$F$7-Assumptions!$D$7)*(Assumptions!$E$7-Assumptions!$D$7)),Assumptions!$F$7-SQRT((1-D1665)*(Assumptions!$F$7-Assumptions!$D$7)*(Assumptions!$F$7-Assumptions!$E$7)))</f>
        <v>0.39608974646098</v>
      </c>
      <c r="G1665" s="19" t="n">
        <f aca="false">MIN(Assumptions!$D$24,MAX(Assumptions!$D$23,Assumptions!$D$8+Assumptions!$E$8*'Random Draws'!E1665))</f>
        <v>0.087734884117295</v>
      </c>
      <c r="H1665" s="19" t="n">
        <f aca="false">IF('Random Draws'!F1665&lt;(Assumptions!$E$9-Assumptions!$D$9)/(Assumptions!$F$9-Assumptions!$D$9),Assumptions!$D$9+SQRT('Random Draws'!F1665*(Assumptions!$F$9-Assumptions!$D$9)*(Assumptions!$E$9-Assumptions!$D$9)),Assumptions!$F$9-SQRT((1-'Random Draws'!F1665)*(Assumptions!$F$9-Assumptions!$D$9)*(Assumptions!$F$9-Assumptions!$E$9)))</f>
        <v>0.279974069500647</v>
      </c>
      <c r="I1665" s="19" t="n">
        <f aca="false">IF('Random Draws'!G1665&lt;(Assumptions!$E$10-Assumptions!$D$10)/(Assumptions!$F$10-Assumptions!$D$10),Assumptions!$D$10+SQRT('Random Draws'!G1665*(Assumptions!$F$10-Assumptions!$D$10)*(Assumptions!$E$10-Assumptions!$D$10)),Assumptions!$F$10-SQRT((1-'Random Draws'!G1665)*(Assumptions!$F$10-Assumptions!$D$10)*(Assumptions!$F$10-Assumptions!$E$10)))</f>
        <v>0.02559088151546</v>
      </c>
      <c r="J1665" s="19" t="n">
        <f aca="false">IF('Random Draws'!H1665&lt;(Assumptions!$E$11-Assumptions!$D$11)/(Assumptions!$F$11-Assumptions!$D$11),Assumptions!$D$11+SQRT('Random Draws'!H1665*(Assumptions!$F$11-Assumptions!$D$11)*(Assumptions!$E$11-Assumptions!$D$11)),Assumptions!$F$11-SQRT((1-'Random Draws'!H1665)*(Assumptions!$F$11-Assumptions!$D$11)*(Assumptions!$F$11-Assumptions!$E$11)))</f>
        <v>0.206370427807961</v>
      </c>
      <c r="K1665" s="19" t="n">
        <f aca="false">MAX(G1665,I1665+Assumptions!$D$21)</f>
        <v>0.087734884117295</v>
      </c>
      <c r="L1665" s="28" t="n">
        <f aca="false">(F1665-Assumptions!$D$15)*(1-H1665)+Assumptions!$D$15-J1665</f>
        <v>0.115221089483943</v>
      </c>
      <c r="M1665" s="21" t="n">
        <f aca="false">Assumptions!$D$14*(1+E1665)^1*L1665-Assumptions!$D$14*(1+E1665)^0*E1665*Assumptions!$D$16</f>
        <v>17.6930331461225</v>
      </c>
      <c r="N1665" s="21" t="n">
        <f aca="false">Assumptions!$D$14*(1+E1665)^2*L1665-Assumptions!$D$14*(1+E1665)^1*E1665*Assumptions!$D$16</f>
        <v>19.1047681574771</v>
      </c>
      <c r="O1665" s="21" t="n">
        <f aca="false">Assumptions!$D$14*(1+E1665)^3*L1665-Assumptions!$D$14*(1+E1665)^2*E1665*Assumptions!$D$16</f>
        <v>20.6291461354628</v>
      </c>
      <c r="P1665" s="21" t="n">
        <f aca="false">Assumptions!$D$14*(1+E1665)^4*L1665-Assumptions!$D$14*(1+E1665)^3*E1665*Assumptions!$D$16</f>
        <v>22.2751549126613</v>
      </c>
      <c r="Q1665" s="21" t="n">
        <f aca="false">Assumptions!$D$14*(1+E1665)^5*L1665-Assumptions!$D$14*(1+E1665)^4*E1665*Assumptions!$D$16</f>
        <v>24.052499464827</v>
      </c>
      <c r="R1665" s="21" t="n">
        <f aca="false">M1665/(1+K1665)+N1665/(1+K1665)^2+O1665/(1+K1665)^3+P1665/(1+K1665)^4+Q1665/(1+K1665)^5</f>
        <v>80.1503500099558</v>
      </c>
      <c r="S1665" s="21" t="n">
        <f aca="false">Q1665*(1+I1665)/(K1665-I1665)</f>
        <v>396.949393279886</v>
      </c>
      <c r="T1665" s="21" t="n">
        <f aca="false">R1665+S1665/(1+K1665)^5</f>
        <v>340.837640804644</v>
      </c>
      <c r="U1665" s="8" t="n">
        <f aca="false">(T1665-Assumptions!$D$17)/Assumptions!$D$18</f>
        <v>6.23350563218578</v>
      </c>
    </row>
    <row r="1666" customFormat="false" ht="15" hidden="false" customHeight="false" outlineLevel="0" collapsed="false">
      <c r="B1666" s="2" t="n">
        <v>1661</v>
      </c>
      <c r="C1666" s="27" t="n">
        <f aca="false">NORMSDIST('Random Draws'!C1666)</f>
        <v>0.913488080962456</v>
      </c>
      <c r="D1666" s="27" t="n">
        <f aca="false">NORMSDIST(Assumptions!$D$22*'Random Draws'!C1666+SQRT(1-Assumptions!$D$22^2)*'Random Draws'!D1666)</f>
        <v>0.893002747538415</v>
      </c>
      <c r="E1666" s="19" t="n">
        <f aca="false">IF(C1666&lt;(Assumptions!$E$6-Assumptions!$D$6)/(Assumptions!$F$6-Assumptions!$D$6),Assumptions!$D$6+SQRT(C1666*(Assumptions!$F$6-Assumptions!$D$6)*(Assumptions!$E$6-Assumptions!$D$6)),Assumptions!$F$6-SQRT((1-C1666)*(Assumptions!$F$6-Assumptions!$D$6)*(Assumptions!$F$6-Assumptions!$E$6)))</f>
        <v>0.119201932897797</v>
      </c>
      <c r="F1666" s="19" t="n">
        <f aca="false">IF(D1666&lt;(Assumptions!$E$7-Assumptions!$D$7)/(Assumptions!$F$7-Assumptions!$D$7),Assumptions!$D$7+SQRT(D1666*(Assumptions!$F$7-Assumptions!$D$7)*(Assumptions!$E$7-Assumptions!$D$7)),Assumptions!$F$7-SQRT((1-D1666)*(Assumptions!$F$7-Assumptions!$D$7)*(Assumptions!$F$7-Assumptions!$E$7)))</f>
        <v>0.439312104750692</v>
      </c>
      <c r="G1666" s="19" t="n">
        <f aca="false">MIN(Assumptions!$D$24,MAX(Assumptions!$D$23,Assumptions!$D$8+Assumptions!$E$8*'Random Draws'!E1666))</f>
        <v>0.09885156428546</v>
      </c>
      <c r="H1666" s="19" t="n">
        <f aca="false">IF('Random Draws'!F1666&lt;(Assumptions!$E$9-Assumptions!$D$9)/(Assumptions!$F$9-Assumptions!$D$9),Assumptions!$D$9+SQRT('Random Draws'!F1666*(Assumptions!$F$9-Assumptions!$D$9)*(Assumptions!$E$9-Assumptions!$D$9)),Assumptions!$F$9-SQRT((1-'Random Draws'!F1666)*(Assumptions!$F$9-Assumptions!$D$9)*(Assumptions!$F$9-Assumptions!$E$9)))</f>
        <v>0.264637559374524</v>
      </c>
      <c r="I1666" s="19" t="n">
        <f aca="false">IF('Random Draws'!G1666&lt;(Assumptions!$E$10-Assumptions!$D$10)/(Assumptions!$F$10-Assumptions!$D$10),Assumptions!$D$10+SQRT('Random Draws'!G1666*(Assumptions!$F$10-Assumptions!$D$10)*(Assumptions!$E$10-Assumptions!$D$10)),Assumptions!$F$10-SQRT((1-'Random Draws'!G1666)*(Assumptions!$F$10-Assumptions!$D$10)*(Assumptions!$F$10-Assumptions!$E$10)))</f>
        <v>0.0211733392964436</v>
      </c>
      <c r="J1666" s="19" t="n">
        <f aca="false">IF('Random Draws'!H1666&lt;(Assumptions!$E$11-Assumptions!$D$11)/(Assumptions!$F$11-Assumptions!$D$11),Assumptions!$D$11+SQRT('Random Draws'!H1666*(Assumptions!$F$11-Assumptions!$D$11)*(Assumptions!$E$11-Assumptions!$D$11)),Assumptions!$F$11-SQRT((1-'Random Draws'!H1666)*(Assumptions!$F$11-Assumptions!$D$11)*(Assumptions!$F$11-Assumptions!$E$11)))</f>
        <v>0.127393708406476</v>
      </c>
      <c r="K1666" s="19" t="n">
        <f aca="false">MAX(G1666,I1666+Assumptions!$D$21)</f>
        <v>0.09885156428546</v>
      </c>
      <c r="L1666" s="28" t="n">
        <f aca="false">(F1666-Assumptions!$D$15)*(1-H1666)+Assumptions!$D$15-J1666</f>
        <v>0.230062795857995</v>
      </c>
      <c r="M1666" s="21" t="n">
        <f aca="false">Assumptions!$D$14*(1+E1666)^1*L1666-Assumptions!$D$14*(1+E1666)^0*E1666*Assumptions!$D$16</f>
        <v>36.8170468346549</v>
      </c>
      <c r="N1666" s="21" t="n">
        <f aca="false">Assumptions!$D$14*(1+E1666)^2*L1666-Assumptions!$D$14*(1+E1666)^1*E1666*Assumptions!$D$16</f>
        <v>41.2057099809345</v>
      </c>
      <c r="O1666" s="21" t="n">
        <f aca="false">Assumptions!$D$14*(1+E1666)^3*L1666-Assumptions!$D$14*(1+E1666)^2*E1666*Assumptions!$D$16</f>
        <v>46.1175102570879</v>
      </c>
      <c r="P1666" s="21" t="n">
        <f aca="false">Assumptions!$D$14*(1+E1666)^4*L1666-Assumptions!$D$14*(1+E1666)^3*E1666*Assumptions!$D$16</f>
        <v>51.6148066201668</v>
      </c>
      <c r="Q1666" s="21" t="n">
        <f aca="false">Assumptions!$D$14*(1+E1666)^5*L1666-Assumptions!$D$14*(1+E1666)^4*E1666*Assumptions!$D$16</f>
        <v>57.7673913354367</v>
      </c>
      <c r="R1666" s="21" t="n">
        <f aca="false">M1666/(1+K1666)+N1666/(1+K1666)^2+O1666/(1+K1666)^3+P1666/(1+K1666)^4+Q1666/(1+K1666)^5</f>
        <v>173.846117254041</v>
      </c>
      <c r="S1666" s="21" t="n">
        <f aca="false">Q1666*(1+I1666)/(K1666-I1666)</f>
        <v>759.421574331719</v>
      </c>
      <c r="T1666" s="21" t="n">
        <f aca="false">R1666+S1666/(1+K1666)^5</f>
        <v>647.856415315096</v>
      </c>
      <c r="U1666" s="8" t="n">
        <f aca="false">(T1666-Assumptions!$D$17)/Assumptions!$D$18</f>
        <v>18.5142566126039</v>
      </c>
    </row>
    <row r="1667" customFormat="false" ht="15" hidden="false" customHeight="false" outlineLevel="0" collapsed="false">
      <c r="B1667" s="2" t="n">
        <v>1662</v>
      </c>
      <c r="C1667" s="27" t="n">
        <f aca="false">NORMSDIST('Random Draws'!C1667)</f>
        <v>0.637035523532267</v>
      </c>
      <c r="D1667" s="27" t="n">
        <f aca="false">NORMSDIST(Assumptions!$D$22*'Random Draws'!C1667+SQRT(1-Assumptions!$D$22^2)*'Random Draws'!D1667)</f>
        <v>0.480769318286459</v>
      </c>
      <c r="E1667" s="19" t="n">
        <f aca="false">IF(C1667&lt;(Assumptions!$E$6-Assumptions!$D$6)/(Assumptions!$F$6-Assumptions!$D$6),Assumptions!$D$6+SQRT(C1667*(Assumptions!$F$6-Assumptions!$D$6)*(Assumptions!$E$6-Assumptions!$D$6)),Assumptions!$F$6-SQRT((1-C1667)*(Assumptions!$F$6-Assumptions!$D$6)*(Assumptions!$F$6-Assumptions!$E$6)))</f>
        <v>0.0973992678192186</v>
      </c>
      <c r="F1667" s="19" t="n">
        <f aca="false">IF(D1667&lt;(Assumptions!$E$7-Assumptions!$D$7)/(Assumptions!$F$7-Assumptions!$D$7),Assumptions!$D$7+SQRT(D1667*(Assumptions!$F$7-Assumptions!$D$7)*(Assumptions!$E$7-Assumptions!$D$7)),Assumptions!$F$7-SQRT((1-D1667)*(Assumptions!$F$7-Assumptions!$D$7)*(Assumptions!$F$7-Assumptions!$E$7)))</f>
        <v>0.413708620441404</v>
      </c>
      <c r="G1667" s="19" t="n">
        <f aca="false">MIN(Assumptions!$D$24,MAX(Assumptions!$D$23,Assumptions!$D$8+Assumptions!$E$8*'Random Draws'!E1667))</f>
        <v>0.057129951892791</v>
      </c>
      <c r="H1667" s="19" t="n">
        <f aca="false">IF('Random Draws'!F1667&lt;(Assumptions!$E$9-Assumptions!$D$9)/(Assumptions!$F$9-Assumptions!$D$9),Assumptions!$D$9+SQRT('Random Draws'!F1667*(Assumptions!$F$9-Assumptions!$D$9)*(Assumptions!$E$9-Assumptions!$D$9)),Assumptions!$F$9-SQRT((1-'Random Draws'!F1667)*(Assumptions!$F$9-Assumptions!$D$9)*(Assumptions!$F$9-Assumptions!$E$9)))</f>
        <v>0.26057949496023</v>
      </c>
      <c r="I1667" s="19" t="n">
        <f aca="false">IF('Random Draws'!G1667&lt;(Assumptions!$E$10-Assumptions!$D$10)/(Assumptions!$F$10-Assumptions!$D$10),Assumptions!$D$10+SQRT('Random Draws'!G1667*(Assumptions!$F$10-Assumptions!$D$10)*(Assumptions!$E$10-Assumptions!$D$10)),Assumptions!$F$10-SQRT((1-'Random Draws'!G1667)*(Assumptions!$F$10-Assumptions!$D$10)*(Assumptions!$F$10-Assumptions!$E$10)))</f>
        <v>0.0197729619404227</v>
      </c>
      <c r="J1667" s="19" t="n">
        <f aca="false">IF('Random Draws'!H1667&lt;(Assumptions!$E$11-Assumptions!$D$11)/(Assumptions!$F$11-Assumptions!$D$11),Assumptions!$D$11+SQRT('Random Draws'!H1667*(Assumptions!$F$11-Assumptions!$D$11)*(Assumptions!$E$11-Assumptions!$D$11)),Assumptions!$F$11-SQRT((1-'Random Draws'!H1667)*(Assumptions!$F$11-Assumptions!$D$11)*(Assumptions!$F$11-Assumptions!$E$11)))</f>
        <v>0.147200958181946</v>
      </c>
      <c r="K1667" s="19" t="n">
        <f aca="false">MAX(G1667,I1667+Assumptions!$D$21)</f>
        <v>0.057129951892791</v>
      </c>
      <c r="L1667" s="28" t="n">
        <f aca="false">(F1667-Assumptions!$D$15)*(1-H1667)+Assumptions!$D$15-J1667</f>
        <v>0.192579013228973</v>
      </c>
      <c r="M1667" s="21" t="n">
        <f aca="false">Assumptions!$D$14*(1+E1667)^1*L1667-Assumptions!$D$14*(1+E1667)^0*E1667*Assumptions!$D$16</f>
        <v>30.2200430616356</v>
      </c>
      <c r="N1667" s="21" t="n">
        <f aca="false">Assumptions!$D$14*(1+E1667)^2*L1667-Assumptions!$D$14*(1+E1667)^1*E1667*Assumptions!$D$16</f>
        <v>33.1634531293042</v>
      </c>
      <c r="O1667" s="21" t="n">
        <f aca="false">Assumptions!$D$14*(1+E1667)^3*L1667-Assumptions!$D$14*(1+E1667)^2*E1667*Assumptions!$D$16</f>
        <v>36.3935491824554</v>
      </c>
      <c r="P1667" s="21" t="n">
        <f aca="false">Assumptions!$D$14*(1+E1667)^4*L1667-Assumptions!$D$14*(1+E1667)^3*E1667*Assumptions!$D$16</f>
        <v>39.9382542261692</v>
      </c>
      <c r="Q1667" s="21" t="n">
        <f aca="false">Assumptions!$D$14*(1+E1667)^5*L1667-Assumptions!$D$14*(1+E1667)^4*E1667*Assumptions!$D$16</f>
        <v>43.8282109457759</v>
      </c>
      <c r="R1667" s="21" t="n">
        <f aca="false">M1667/(1+K1667)+N1667/(1+K1667)^2+O1667/(1+K1667)^3+P1667/(1+K1667)^4+Q1667/(1+K1667)^5</f>
        <v>154.246777106828</v>
      </c>
      <c r="S1667" s="21" t="n">
        <f aca="false">Q1667*(1+I1667)/(K1667-I1667)</f>
        <v>1196.42467312573</v>
      </c>
      <c r="T1667" s="21" t="n">
        <f aca="false">R1667+S1667/(1+K1667)^5</f>
        <v>1060.48728520661</v>
      </c>
      <c r="U1667" s="8" t="n">
        <f aca="false">(T1667-Assumptions!$D$17)/Assumptions!$D$18</f>
        <v>35.0194914082643</v>
      </c>
    </row>
    <row r="1668" customFormat="false" ht="15" hidden="false" customHeight="false" outlineLevel="0" collapsed="false">
      <c r="B1668" s="2" t="n">
        <v>1663</v>
      </c>
      <c r="C1668" s="27" t="n">
        <f aca="false">NORMSDIST('Random Draws'!C1668)</f>
        <v>0.151321344062297</v>
      </c>
      <c r="D1668" s="27" t="n">
        <f aca="false">NORMSDIST(Assumptions!$D$22*'Random Draws'!C1668+SQRT(1-Assumptions!$D$22^2)*'Random Draws'!D1668)</f>
        <v>0.814096079631863</v>
      </c>
      <c r="E1668" s="19" t="n">
        <f aca="false">IF(C1668&lt;(Assumptions!$E$6-Assumptions!$D$6)/(Assumptions!$F$6-Assumptions!$D$6),Assumptions!$D$6+SQRT(C1668*(Assumptions!$F$6-Assumptions!$D$6)*(Assumptions!$E$6-Assumptions!$D$6)),Assumptions!$F$6-SQRT((1-C1668)*(Assumptions!$F$6-Assumptions!$D$6)*(Assumptions!$F$6-Assumptions!$E$6)))</f>
        <v>0.0675064850591908</v>
      </c>
      <c r="F1668" s="19" t="n">
        <f aca="false">IF(D1668&lt;(Assumptions!$E$7-Assumptions!$D$7)/(Assumptions!$F$7-Assumptions!$D$7),Assumptions!$D$7+SQRT(D1668*(Assumptions!$F$7-Assumptions!$D$7)*(Assumptions!$E$7-Assumptions!$D$7)),Assumptions!$F$7-SQRT((1-D1668)*(Assumptions!$F$7-Assumptions!$D$7)*(Assumptions!$F$7-Assumptions!$E$7)))</f>
        <v>0.432730682416449</v>
      </c>
      <c r="G1668" s="19" t="n">
        <f aca="false">MIN(Assumptions!$D$24,MAX(Assumptions!$D$23,Assumptions!$D$8+Assumptions!$E$8*'Random Draws'!E1668))</f>
        <v>0.083734110004872</v>
      </c>
      <c r="H1668" s="19" t="n">
        <f aca="false">IF('Random Draws'!F1668&lt;(Assumptions!$E$9-Assumptions!$D$9)/(Assumptions!$F$9-Assumptions!$D$9),Assumptions!$D$9+SQRT('Random Draws'!F1668*(Assumptions!$F$9-Assumptions!$D$9)*(Assumptions!$E$9-Assumptions!$D$9)),Assumptions!$F$9-SQRT((1-'Random Draws'!F1668)*(Assumptions!$F$9-Assumptions!$D$9)*(Assumptions!$F$9-Assumptions!$E$9)))</f>
        <v>0.286559048432342</v>
      </c>
      <c r="I1668" s="19" t="n">
        <f aca="false">IF('Random Draws'!G1668&lt;(Assumptions!$E$10-Assumptions!$D$10)/(Assumptions!$F$10-Assumptions!$D$10),Assumptions!$D$10+SQRT('Random Draws'!G1668*(Assumptions!$F$10-Assumptions!$D$10)*(Assumptions!$E$10-Assumptions!$D$10)),Assumptions!$F$10-SQRT((1-'Random Draws'!G1668)*(Assumptions!$F$10-Assumptions!$D$10)*(Assumptions!$F$10-Assumptions!$E$10)))</f>
        <v>0.0220383090147733</v>
      </c>
      <c r="J1668" s="19" t="n">
        <f aca="false">IF('Random Draws'!H1668&lt;(Assumptions!$E$11-Assumptions!$D$11)/(Assumptions!$F$11-Assumptions!$D$11),Assumptions!$D$11+SQRT('Random Draws'!H1668*(Assumptions!$F$11-Assumptions!$D$11)*(Assumptions!$E$11-Assumptions!$D$11)),Assumptions!$F$11-SQRT((1-'Random Draws'!H1668)*(Assumptions!$F$11-Assumptions!$D$11)*(Assumptions!$F$11-Assumptions!$E$11)))</f>
        <v>0.163674875345917</v>
      </c>
      <c r="K1668" s="19" t="n">
        <f aca="false">MAX(G1668,I1668+Assumptions!$D$21)</f>
        <v>0.083734110004872</v>
      </c>
      <c r="L1668" s="28" t="n">
        <f aca="false">(F1668-Assumptions!$D$15)*(1-H1668)+Assumptions!$D$15-J1668</f>
        <v>0.182305590786001</v>
      </c>
      <c r="M1668" s="21" t="n">
        <f aca="false">Assumptions!$D$14*(1+E1668)^1*L1668-Assumptions!$D$14*(1+E1668)^0*E1668*Assumptions!$D$16</f>
        <v>27.92514485185</v>
      </c>
      <c r="N1668" s="21" t="n">
        <f aca="false">Assumptions!$D$14*(1+E1668)^2*L1668-Assumptions!$D$14*(1+E1668)^1*E1668*Assumptions!$D$16</f>
        <v>29.8102732255671</v>
      </c>
      <c r="O1668" s="21" t="n">
        <f aca="false">Assumptions!$D$14*(1+E1668)^3*L1668-Assumptions!$D$14*(1+E1668)^2*E1668*Assumptions!$D$16</f>
        <v>31.8226599896793</v>
      </c>
      <c r="P1668" s="21" t="n">
        <f aca="false">Assumptions!$D$14*(1+E1668)^4*L1668-Assumptions!$D$14*(1+E1668)^3*E1668*Assumptions!$D$16</f>
        <v>33.9708959108163</v>
      </c>
      <c r="Q1668" s="21" t="n">
        <f aca="false">Assumptions!$D$14*(1+E1668)^5*L1668-Assumptions!$D$14*(1+E1668)^4*E1668*Assumptions!$D$16</f>
        <v>36.2641516880671</v>
      </c>
      <c r="R1668" s="21" t="n">
        <f aca="false">M1668/(1+K1668)+N1668/(1+K1668)^2+O1668/(1+K1668)^3+P1668/(1+K1668)^4+Q1668/(1+K1668)^5</f>
        <v>125.036584890873</v>
      </c>
      <c r="S1668" s="21" t="n">
        <f aca="false">Q1668*(1+I1668)/(K1668-I1668)</f>
        <v>600.743513729168</v>
      </c>
      <c r="T1668" s="21" t="n">
        <f aca="false">R1668+S1668/(1+K1668)^5</f>
        <v>526.897136871628</v>
      </c>
      <c r="U1668" s="8" t="n">
        <f aca="false">(T1668-Assumptions!$D$17)/Assumptions!$D$18</f>
        <v>13.6758854748651</v>
      </c>
    </row>
    <row r="1669" customFormat="false" ht="15" hidden="false" customHeight="false" outlineLevel="0" collapsed="false">
      <c r="B1669" s="2" t="n">
        <v>1664</v>
      </c>
      <c r="C1669" s="27" t="n">
        <f aca="false">NORMSDIST('Random Draws'!C1669)</f>
        <v>0.339441848736404</v>
      </c>
      <c r="D1669" s="27" t="n">
        <f aca="false">NORMSDIST(Assumptions!$D$22*'Random Draws'!C1669+SQRT(1-Assumptions!$D$22^2)*'Random Draws'!D1669)</f>
        <v>0.917341357380229</v>
      </c>
      <c r="E1669" s="19" t="n">
        <f aca="false">IF(C1669&lt;(Assumptions!$E$6-Assumptions!$D$6)/(Assumptions!$F$6-Assumptions!$D$6),Assumptions!$D$6+SQRT(C1669*(Assumptions!$F$6-Assumptions!$D$6)*(Assumptions!$E$6-Assumptions!$D$6)),Assumptions!$F$6-SQRT((1-C1669)*(Assumptions!$F$6-Assumptions!$D$6)*(Assumptions!$F$6-Assumptions!$E$6)))</f>
        <v>0.0811971994640658</v>
      </c>
      <c r="F1669" s="19" t="n">
        <f aca="false">IF(D1669&lt;(Assumptions!$E$7-Assumptions!$D$7)/(Assumptions!$F$7-Assumptions!$D$7),Assumptions!$D$7+SQRT(D1669*(Assumptions!$F$7-Assumptions!$D$7)*(Assumptions!$E$7-Assumptions!$D$7)),Assumptions!$F$7-SQRT((1-D1669)*(Assumptions!$F$7-Assumptions!$D$7)*(Assumptions!$F$7-Assumptions!$E$7)))</f>
        <v>0.441816640286265</v>
      </c>
      <c r="G1669" s="19" t="n">
        <f aca="false">MIN(Assumptions!$D$24,MAX(Assumptions!$D$23,Assumptions!$D$8+Assumptions!$E$8*'Random Draws'!E1669))</f>
        <v>0.093044917342638</v>
      </c>
      <c r="H1669" s="19" t="n">
        <f aca="false">IF('Random Draws'!F1669&lt;(Assumptions!$E$9-Assumptions!$D$9)/(Assumptions!$F$9-Assumptions!$D$9),Assumptions!$D$9+SQRT('Random Draws'!F1669*(Assumptions!$F$9-Assumptions!$D$9)*(Assumptions!$E$9-Assumptions!$D$9)),Assumptions!$F$9-SQRT((1-'Random Draws'!F1669)*(Assumptions!$F$9-Assumptions!$D$9)*(Assumptions!$F$9-Assumptions!$E$9)))</f>
        <v>0.289353668611275</v>
      </c>
      <c r="I1669" s="19" t="n">
        <f aca="false">IF('Random Draws'!G1669&lt;(Assumptions!$E$10-Assumptions!$D$10)/(Assumptions!$F$10-Assumptions!$D$10),Assumptions!$D$10+SQRT('Random Draws'!G1669*(Assumptions!$F$10-Assumptions!$D$10)*(Assumptions!$E$10-Assumptions!$D$10)),Assumptions!$F$10-SQRT((1-'Random Draws'!G1669)*(Assumptions!$F$10-Assumptions!$D$10)*(Assumptions!$F$10-Assumptions!$E$10)))</f>
        <v>0.0204804720472198</v>
      </c>
      <c r="J1669" s="19" t="n">
        <f aca="false">IF('Random Draws'!H1669&lt;(Assumptions!$E$11-Assumptions!$D$11)/(Assumptions!$F$11-Assumptions!$D$11),Assumptions!$D$11+SQRT('Random Draws'!H1669*(Assumptions!$F$11-Assumptions!$D$11)*(Assumptions!$E$11-Assumptions!$D$11)),Assumptions!$F$11-SQRT((1-'Random Draws'!H1669)*(Assumptions!$F$11-Assumptions!$D$11)*(Assumptions!$F$11-Assumptions!$E$11)))</f>
        <v>0.131994278478508</v>
      </c>
      <c r="K1669" s="19" t="n">
        <f aca="false">MAX(G1669,I1669+Assumptions!$D$21)</f>
        <v>0.093044917342638</v>
      </c>
      <c r="L1669" s="28" t="n">
        <f aca="false">(F1669-Assumptions!$D$15)*(1-H1669)+Assumptions!$D$15-J1669</f>
        <v>0.219597073006884</v>
      </c>
      <c r="M1669" s="21" t="n">
        <f aca="false">Assumptions!$D$14*(1+E1669)^1*L1669-Assumptions!$D$14*(1+E1669)^0*E1669*Assumptions!$D$16</f>
        <v>34.0738145324359</v>
      </c>
      <c r="N1669" s="21" t="n">
        <f aca="false">Assumptions!$D$14*(1+E1669)^2*L1669-Assumptions!$D$14*(1+E1669)^1*E1669*Assumptions!$D$16</f>
        <v>36.8405128475277</v>
      </c>
      <c r="O1669" s="21" t="n">
        <f aca="false">Assumptions!$D$14*(1+E1669)^3*L1669-Assumptions!$D$14*(1+E1669)^2*E1669*Assumptions!$D$16</f>
        <v>39.8318593175668</v>
      </c>
      <c r="P1669" s="21" t="n">
        <f aca="false">Assumptions!$D$14*(1+E1669)^4*L1669-Assumptions!$D$14*(1+E1669)^3*E1669*Assumptions!$D$16</f>
        <v>43.0660947435999</v>
      </c>
      <c r="Q1669" s="21" t="n">
        <f aca="false">Assumptions!$D$14*(1+E1669)^5*L1669-Assumptions!$D$14*(1+E1669)^4*E1669*Assumptions!$D$16</f>
        <v>46.5629410286343</v>
      </c>
      <c r="R1669" s="21" t="n">
        <f aca="false">M1669/(1+K1669)+N1669/(1+K1669)^2+O1669/(1+K1669)^3+P1669/(1+K1669)^4+Q1669/(1+K1669)^5</f>
        <v>152.523983051434</v>
      </c>
      <c r="S1669" s="21" t="n">
        <f aca="false">Q1669*(1+I1669)/(K1669-I1669)</f>
        <v>654.818924713917</v>
      </c>
      <c r="T1669" s="21" t="n">
        <f aca="false">R1669+S1669/(1+K1669)^5</f>
        <v>572.216452519721</v>
      </c>
      <c r="U1669" s="8" t="n">
        <f aca="false">(T1669-Assumptions!$D$17)/Assumptions!$D$18</f>
        <v>15.4886581007888</v>
      </c>
    </row>
    <row r="1670" customFormat="false" ht="15" hidden="false" customHeight="false" outlineLevel="0" collapsed="false">
      <c r="B1670" s="2" t="n">
        <v>1665</v>
      </c>
      <c r="C1670" s="27" t="n">
        <f aca="false">NORMSDIST('Random Draws'!C1670)</f>
        <v>0.614324339663709</v>
      </c>
      <c r="D1670" s="27" t="n">
        <f aca="false">NORMSDIST(Assumptions!$D$22*'Random Draws'!C1670+SQRT(1-Assumptions!$D$22^2)*'Random Draws'!D1670)</f>
        <v>0.946855862094481</v>
      </c>
      <c r="E1670" s="19" t="n">
        <f aca="false">IF(C1670&lt;(Assumptions!$E$6-Assumptions!$D$6)/(Assumptions!$F$6-Assumptions!$D$6),Assumptions!$D$6+SQRT(C1670*(Assumptions!$F$6-Assumptions!$D$6)*(Assumptions!$E$6-Assumptions!$D$6)),Assumptions!$F$6-SQRT((1-C1670)*(Assumptions!$F$6-Assumptions!$D$6)*(Assumptions!$F$6-Assumptions!$E$6)))</f>
        <v>0.096086695618737</v>
      </c>
      <c r="F1670" s="19" t="n">
        <f aca="false">IF(D1670&lt;(Assumptions!$E$7-Assumptions!$D$7)/(Assumptions!$F$7-Assumptions!$D$7),Assumptions!$D$7+SQRT(D1670*(Assumptions!$F$7-Assumptions!$D$7)*(Assumptions!$E$7-Assumptions!$D$7)),Assumptions!$F$7-SQRT((1-D1670)*(Assumptions!$F$7-Assumptions!$D$7)*(Assumptions!$F$7-Assumptions!$E$7)))</f>
        <v>0.445419994800341</v>
      </c>
      <c r="G1670" s="19" t="n">
        <f aca="false">MIN(Assumptions!$D$24,MAX(Assumptions!$D$23,Assumptions!$D$8+Assumptions!$E$8*'Random Draws'!E1670))</f>
        <v>0.072824432260973</v>
      </c>
      <c r="H1670" s="19" t="n">
        <f aca="false">IF('Random Draws'!F1670&lt;(Assumptions!$E$9-Assumptions!$D$9)/(Assumptions!$F$9-Assumptions!$D$9),Assumptions!$D$9+SQRT('Random Draws'!F1670*(Assumptions!$F$9-Assumptions!$D$9)*(Assumptions!$E$9-Assumptions!$D$9)),Assumptions!$F$9-SQRT((1-'Random Draws'!F1670)*(Assumptions!$F$9-Assumptions!$D$9)*(Assumptions!$F$9-Assumptions!$E$9)))</f>
        <v>0.255768798685975</v>
      </c>
      <c r="I1670" s="19" t="n">
        <f aca="false">IF('Random Draws'!G1670&lt;(Assumptions!$E$10-Assumptions!$D$10)/(Assumptions!$F$10-Assumptions!$D$10),Assumptions!$D$10+SQRT('Random Draws'!G1670*(Assumptions!$F$10-Assumptions!$D$10)*(Assumptions!$E$10-Assumptions!$D$10)),Assumptions!$F$10-SQRT((1-'Random Draws'!G1670)*(Assumptions!$F$10-Assumptions!$D$10)*(Assumptions!$F$10-Assumptions!$E$10)))</f>
        <v>0.0153396064860671</v>
      </c>
      <c r="J1670" s="19" t="n">
        <f aca="false">IF('Random Draws'!H1670&lt;(Assumptions!$E$11-Assumptions!$D$11)/(Assumptions!$F$11-Assumptions!$D$11),Assumptions!$D$11+SQRT('Random Draws'!H1670*(Assumptions!$F$11-Assumptions!$D$11)*(Assumptions!$E$11-Assumptions!$D$11)),Assumptions!$F$11-SQRT((1-'Random Draws'!H1670)*(Assumptions!$F$11-Assumptions!$D$11)*(Assumptions!$F$11-Assumptions!$E$11)))</f>
        <v>0.137734666461143</v>
      </c>
      <c r="K1670" s="19" t="n">
        <f aca="false">MAX(G1670,I1670+Assumptions!$D$21)</f>
        <v>0.072824432260973</v>
      </c>
      <c r="L1670" s="28" t="n">
        <f aca="false">(F1670-Assumptions!$D$15)*(1-H1670)+Assumptions!$D$15-J1670</f>
        <v>0.227010735187578</v>
      </c>
      <c r="M1670" s="21" t="n">
        <f aca="false">Assumptions!$D$14*(1+E1670)^1*L1670-Assumptions!$D$14*(1+E1670)^0*E1670*Assumptions!$D$16</f>
        <v>35.6614226313098</v>
      </c>
      <c r="N1670" s="21" t="n">
        <f aca="false">Assumptions!$D$14*(1+E1670)^2*L1670-Assumptions!$D$14*(1+E1670)^1*E1670*Assumptions!$D$16</f>
        <v>39.0880108930156</v>
      </c>
      <c r="O1670" s="21" t="n">
        <f aca="false">Assumptions!$D$14*(1+E1670)^3*L1670-Assumptions!$D$14*(1+E1670)^2*E1670*Assumptions!$D$16</f>
        <v>42.8438486980346</v>
      </c>
      <c r="P1670" s="21" t="n">
        <f aca="false">Assumptions!$D$14*(1+E1670)^4*L1670-Assumptions!$D$14*(1+E1670)^3*E1670*Assumptions!$D$16</f>
        <v>46.9605725470179</v>
      </c>
      <c r="Q1670" s="21" t="n">
        <f aca="false">Assumptions!$D$14*(1+E1670)^5*L1670-Assumptions!$D$14*(1+E1670)^4*E1670*Assumptions!$D$16</f>
        <v>51.4728587874248</v>
      </c>
      <c r="R1670" s="21" t="n">
        <f aca="false">M1670/(1+K1670)+N1670/(1+K1670)^2+O1670/(1+K1670)^3+P1670/(1+K1670)^4+Q1670/(1+K1670)^5</f>
        <v>173.56907224553</v>
      </c>
      <c r="S1670" s="21" t="n">
        <f aca="false">Q1670*(1+I1670)/(K1670-I1670)</f>
        <v>909.151788866535</v>
      </c>
      <c r="T1670" s="21" t="n">
        <f aca="false">R1670+S1670/(1+K1670)^5</f>
        <v>813.293773548249</v>
      </c>
      <c r="U1670" s="8" t="n">
        <f aca="false">(T1670-Assumptions!$D$17)/Assumptions!$D$18</f>
        <v>25.13175094193</v>
      </c>
    </row>
    <row r="1671" customFormat="false" ht="15" hidden="false" customHeight="false" outlineLevel="0" collapsed="false">
      <c r="B1671" s="2" t="n">
        <v>1666</v>
      </c>
      <c r="C1671" s="27" t="n">
        <f aca="false">NORMSDIST('Random Draws'!C1671)</f>
        <v>0.778335834846759</v>
      </c>
      <c r="D1671" s="27" t="n">
        <f aca="false">NORMSDIST(Assumptions!$D$22*'Random Draws'!C1671+SQRT(1-Assumptions!$D$22^2)*'Random Draws'!D1671)</f>
        <v>0.642044086939803</v>
      </c>
      <c r="E1671" s="19" t="n">
        <f aca="false">IF(C1671&lt;(Assumptions!$E$6-Assumptions!$D$6)/(Assumptions!$F$6-Assumptions!$D$6),Assumptions!$D$6+SQRT(C1671*(Assumptions!$F$6-Assumptions!$D$6)*(Assumptions!$E$6-Assumptions!$D$6)),Assumptions!$F$6-SQRT((1-C1671)*(Assumptions!$F$6-Assumptions!$D$6)*(Assumptions!$F$6-Assumptions!$E$6)))</f>
        <v>0.106708547256597</v>
      </c>
      <c r="F1671" s="19" t="n">
        <f aca="false">IF(D1671&lt;(Assumptions!$E$7-Assumptions!$D$7)/(Assumptions!$F$7-Assumptions!$D$7),Assumptions!$D$7+SQRT(D1671*(Assumptions!$F$7-Assumptions!$D$7)*(Assumptions!$E$7-Assumptions!$D$7)),Assumptions!$F$7-SQRT((1-D1671)*(Assumptions!$F$7-Assumptions!$D$7)*(Assumptions!$F$7-Assumptions!$E$7)))</f>
        <v>0.422160554282062</v>
      </c>
      <c r="G1671" s="19" t="n">
        <f aca="false">MIN(Assumptions!$D$24,MAX(Assumptions!$D$23,Assumptions!$D$8+Assumptions!$E$8*'Random Draws'!E1671))</f>
        <v>0.103762606184443</v>
      </c>
      <c r="H1671" s="19" t="n">
        <f aca="false">IF('Random Draws'!F1671&lt;(Assumptions!$E$9-Assumptions!$D$9)/(Assumptions!$F$9-Assumptions!$D$9),Assumptions!$D$9+SQRT('Random Draws'!F1671*(Assumptions!$F$9-Assumptions!$D$9)*(Assumptions!$E$9-Assumptions!$D$9)),Assumptions!$F$9-SQRT((1-'Random Draws'!F1671)*(Assumptions!$F$9-Assumptions!$D$9)*(Assumptions!$F$9-Assumptions!$E$9)))</f>
        <v>0.265583813116345</v>
      </c>
      <c r="I1671" s="19" t="n">
        <f aca="false">IF('Random Draws'!G1671&lt;(Assumptions!$E$10-Assumptions!$D$10)/(Assumptions!$F$10-Assumptions!$D$10),Assumptions!$D$10+SQRT('Random Draws'!G1671*(Assumptions!$F$10-Assumptions!$D$10)*(Assumptions!$E$10-Assumptions!$D$10)),Assumptions!$F$10-SQRT((1-'Random Draws'!G1671)*(Assumptions!$F$10-Assumptions!$D$10)*(Assumptions!$F$10-Assumptions!$E$10)))</f>
        <v>0.0251380284609939</v>
      </c>
      <c r="J1671" s="19" t="n">
        <f aca="false">IF('Random Draws'!H1671&lt;(Assumptions!$E$11-Assumptions!$D$11)/(Assumptions!$F$11-Assumptions!$D$11),Assumptions!$D$11+SQRT('Random Draws'!H1671*(Assumptions!$F$11-Assumptions!$D$11)*(Assumptions!$E$11-Assumptions!$D$11)),Assumptions!$F$11-SQRT((1-'Random Draws'!H1671)*(Assumptions!$F$11-Assumptions!$D$11)*(Assumptions!$F$11-Assumptions!$E$11)))</f>
        <v>0.163784213162244</v>
      </c>
      <c r="K1671" s="19" t="n">
        <f aca="false">MAX(G1671,I1671+Assumptions!$D$21)</f>
        <v>0.103762606184443</v>
      </c>
      <c r="L1671" s="28" t="n">
        <f aca="false">(F1671-Assumptions!$D$15)*(1-H1671)+Assumptions!$D$15-J1671</f>
        <v>0.180783227071403</v>
      </c>
      <c r="M1671" s="21" t="n">
        <f aca="false">Assumptions!$D$14*(1+E1671)^1*L1671-Assumptions!$D$14*(1+E1671)^0*E1671*Assumptions!$D$16</f>
        <v>28.5465974965138</v>
      </c>
      <c r="N1671" s="21" t="n">
        <f aca="false">Assumptions!$D$14*(1+E1671)^2*L1671-Assumptions!$D$14*(1+E1671)^1*E1671*Assumptions!$D$16</f>
        <v>31.5927634444856</v>
      </c>
      <c r="O1671" s="21" t="n">
        <f aca="false">Assumptions!$D$14*(1+E1671)^3*L1671-Assumptions!$D$14*(1+E1671)^2*E1671*Assumptions!$D$16</f>
        <v>34.963981335468</v>
      </c>
      <c r="P1671" s="21" t="n">
        <f aca="false">Assumptions!$D$14*(1+E1671)^4*L1671-Assumptions!$D$14*(1+E1671)^3*E1671*Assumptions!$D$16</f>
        <v>38.6949369900826</v>
      </c>
      <c r="Q1671" s="21" t="n">
        <f aca="false">Assumptions!$D$14*(1+E1671)^5*L1671-Assumptions!$D$14*(1+E1671)^4*E1671*Assumptions!$D$16</f>
        <v>42.8240175024799</v>
      </c>
      <c r="R1671" s="21" t="n">
        <f aca="false">M1671/(1+K1671)+N1671/(1+K1671)^2+O1671/(1+K1671)^3+P1671/(1+K1671)^4+Q1671/(1+K1671)^5</f>
        <v>130.007060640597</v>
      </c>
      <c r="S1671" s="21" t="n">
        <f aca="false">Q1671*(1+I1671)/(K1671-I1671)</f>
        <v>558.356307205683</v>
      </c>
      <c r="T1671" s="21" t="n">
        <f aca="false">R1671+S1671/(1+K1671)^5</f>
        <v>470.833315694861</v>
      </c>
      <c r="U1671" s="8" t="n">
        <f aca="false">(T1671-Assumptions!$D$17)/Assumptions!$D$18</f>
        <v>11.4333326277944</v>
      </c>
    </row>
    <row r="1672" customFormat="false" ht="15" hidden="false" customHeight="false" outlineLevel="0" collapsed="false">
      <c r="B1672" s="2" t="n">
        <v>1667</v>
      </c>
      <c r="C1672" s="27" t="n">
        <f aca="false">NORMSDIST('Random Draws'!C1672)</f>
        <v>0.702606575217528</v>
      </c>
      <c r="D1672" s="27" t="n">
        <f aca="false">NORMSDIST(Assumptions!$D$22*'Random Draws'!C1672+SQRT(1-Assumptions!$D$22^2)*'Random Draws'!D1672)</f>
        <v>0.799877236416804</v>
      </c>
      <c r="E1672" s="19" t="n">
        <f aca="false">IF(C1672&lt;(Assumptions!$E$6-Assumptions!$D$6)/(Assumptions!$F$6-Assumptions!$D$6),Assumptions!$D$6+SQRT(C1672*(Assumptions!$F$6-Assumptions!$D$6)*(Assumptions!$E$6-Assumptions!$D$6)),Assumptions!$F$6-SQRT((1-C1672)*(Assumptions!$F$6-Assumptions!$D$6)*(Assumptions!$F$6-Assumptions!$E$6)))</f>
        <v>0.101438787312737</v>
      </c>
      <c r="F1672" s="19" t="n">
        <f aca="false">IF(D1672&lt;(Assumptions!$E$7-Assumptions!$D$7)/(Assumptions!$F$7-Assumptions!$D$7),Assumptions!$D$7+SQRT(D1672*(Assumptions!$F$7-Assumptions!$D$7)*(Assumptions!$E$7-Assumptions!$D$7)),Assumptions!$F$7-SQRT((1-D1672)*(Assumptions!$F$7-Assumptions!$D$7)*(Assumptions!$F$7-Assumptions!$E$7)))</f>
        <v>0.431707049388005</v>
      </c>
      <c r="G1672" s="19" t="n">
        <f aca="false">MIN(Assumptions!$D$24,MAX(Assumptions!$D$23,Assumptions!$D$8+Assumptions!$E$8*'Random Draws'!E1672))</f>
        <v>0.092261244342319</v>
      </c>
      <c r="H1672" s="19" t="n">
        <f aca="false">IF('Random Draws'!F1672&lt;(Assumptions!$E$9-Assumptions!$D$9)/(Assumptions!$F$9-Assumptions!$D$9),Assumptions!$D$9+SQRT('Random Draws'!F1672*(Assumptions!$F$9-Assumptions!$D$9)*(Assumptions!$E$9-Assumptions!$D$9)),Assumptions!$F$9-SQRT((1-'Random Draws'!F1672)*(Assumptions!$F$9-Assumptions!$D$9)*(Assumptions!$F$9-Assumptions!$E$9)))</f>
        <v>0.262728630266583</v>
      </c>
      <c r="I1672" s="19" t="n">
        <f aca="false">IF('Random Draws'!G1672&lt;(Assumptions!$E$10-Assumptions!$D$10)/(Assumptions!$F$10-Assumptions!$D$10),Assumptions!$D$10+SQRT('Random Draws'!G1672*(Assumptions!$F$10-Assumptions!$D$10)*(Assumptions!$E$10-Assumptions!$D$10)),Assumptions!$F$10-SQRT((1-'Random Draws'!G1672)*(Assumptions!$F$10-Assumptions!$D$10)*(Assumptions!$F$10-Assumptions!$E$10)))</f>
        <v>0.0161960549677577</v>
      </c>
      <c r="J1672" s="19" t="n">
        <f aca="false">IF('Random Draws'!H1672&lt;(Assumptions!$E$11-Assumptions!$D$11)/(Assumptions!$F$11-Assumptions!$D$11),Assumptions!$D$11+SQRT('Random Draws'!H1672*(Assumptions!$F$11-Assumptions!$D$11)*(Assumptions!$E$11-Assumptions!$D$11)),Assumptions!$F$11-SQRT((1-'Random Draws'!H1672)*(Assumptions!$F$11-Assumptions!$D$11)*(Assumptions!$F$11-Assumptions!$E$11)))</f>
        <v>0.166495529511507</v>
      </c>
      <c r="K1672" s="19" t="n">
        <f aca="false">MAX(G1672,I1672+Assumptions!$D$21)</f>
        <v>0.092261244342319</v>
      </c>
      <c r="L1672" s="28" t="n">
        <f aca="false">(F1672-Assumptions!$D$15)*(1-H1672)+Assumptions!$D$15-J1672</f>
        <v>0.185944440049015</v>
      </c>
      <c r="M1672" s="21" t="n">
        <f aca="false">Assumptions!$D$14*(1+E1672)^1*L1672-Assumptions!$D$14*(1+E1672)^0*E1672*Assumptions!$D$16</f>
        <v>29.2556719656839</v>
      </c>
      <c r="N1672" s="21" t="n">
        <f aca="false">Assumptions!$D$14*(1+E1672)^2*L1672-Assumptions!$D$14*(1+E1672)^1*E1672*Assumptions!$D$16</f>
        <v>32.2233318519021</v>
      </c>
      <c r="O1672" s="21" t="n">
        <f aca="false">Assumptions!$D$14*(1+E1672)^3*L1672-Assumptions!$D$14*(1+E1672)^2*E1672*Assumptions!$D$16</f>
        <v>35.4920275581349</v>
      </c>
      <c r="P1672" s="21" t="n">
        <f aca="false">Assumptions!$D$14*(1+E1672)^4*L1672-Assumptions!$D$14*(1+E1672)^3*E1672*Assumptions!$D$16</f>
        <v>39.0922957929024</v>
      </c>
      <c r="Q1672" s="21" t="n">
        <f aca="false">Assumptions!$D$14*(1+E1672)^5*L1672-Assumptions!$D$14*(1+E1672)^4*E1672*Assumptions!$D$16</f>
        <v>43.0577708714052</v>
      </c>
      <c r="R1672" s="21" t="n">
        <f aca="false">M1672/(1+K1672)+N1672/(1+K1672)^2+O1672/(1+K1672)^3+P1672/(1+K1672)^4+Q1672/(1+K1672)^5</f>
        <v>136.192015272233</v>
      </c>
      <c r="S1672" s="21" t="n">
        <f aca="false">Q1672*(1+I1672)/(K1672-I1672)</f>
        <v>575.232077314209</v>
      </c>
      <c r="T1672" s="21" t="n">
        <f aca="false">R1672+S1672/(1+K1672)^5</f>
        <v>506.199470539482</v>
      </c>
      <c r="U1672" s="8" t="n">
        <f aca="false">(T1672-Assumptions!$D$17)/Assumptions!$D$18</f>
        <v>12.8479788215793</v>
      </c>
    </row>
    <row r="1673" customFormat="false" ht="15" hidden="false" customHeight="false" outlineLevel="0" collapsed="false">
      <c r="B1673" s="2" t="n">
        <v>1668</v>
      </c>
      <c r="C1673" s="27" t="n">
        <f aca="false">NORMSDIST('Random Draws'!C1673)</f>
        <v>0.550380596036111</v>
      </c>
      <c r="D1673" s="27" t="n">
        <f aca="false">NORMSDIST(Assumptions!$D$22*'Random Draws'!C1673+SQRT(1-Assumptions!$D$22^2)*'Random Draws'!D1673)</f>
        <v>0.629112909169901</v>
      </c>
      <c r="E1673" s="19" t="n">
        <f aca="false">IF(C1673&lt;(Assumptions!$E$6-Assumptions!$D$6)/(Assumptions!$F$6-Assumptions!$D$6),Assumptions!$D$6+SQRT(C1673*(Assumptions!$F$6-Assumptions!$D$6)*(Assumptions!$E$6-Assumptions!$D$6)),Assumptions!$F$6-SQRT((1-C1673)*(Assumptions!$F$6-Assumptions!$D$6)*(Assumptions!$F$6-Assumptions!$E$6)))</f>
        <v>0.0925858985130009</v>
      </c>
      <c r="F1673" s="19" t="n">
        <f aca="false">IF(D1673&lt;(Assumptions!$E$7-Assumptions!$D$7)/(Assumptions!$F$7-Assumptions!$D$7),Assumptions!$D$7+SQRT(D1673*(Assumptions!$F$7-Assumptions!$D$7)*(Assumptions!$E$7-Assumptions!$D$7)),Assumptions!$F$7-SQRT((1-D1673)*(Assumptions!$F$7-Assumptions!$D$7)*(Assumptions!$F$7-Assumptions!$E$7)))</f>
        <v>0.421483141829578</v>
      </c>
      <c r="G1673" s="19" t="n">
        <f aca="false">MIN(Assumptions!$D$24,MAX(Assumptions!$D$23,Assumptions!$D$8+Assumptions!$E$8*'Random Draws'!E1673))</f>
        <v>0.076641178062204</v>
      </c>
      <c r="H1673" s="19" t="n">
        <f aca="false">IF('Random Draws'!F1673&lt;(Assumptions!$E$9-Assumptions!$D$9)/(Assumptions!$F$9-Assumptions!$D$9),Assumptions!$D$9+SQRT('Random Draws'!F1673*(Assumptions!$F$9-Assumptions!$D$9)*(Assumptions!$E$9-Assumptions!$D$9)),Assumptions!$F$9-SQRT((1-'Random Draws'!F1673)*(Assumptions!$F$9-Assumptions!$D$9)*(Assumptions!$F$9-Assumptions!$E$9)))</f>
        <v>0.289727310392669</v>
      </c>
      <c r="I1673" s="19" t="n">
        <f aca="false">IF('Random Draws'!G1673&lt;(Assumptions!$E$10-Assumptions!$D$10)/(Assumptions!$F$10-Assumptions!$D$10),Assumptions!$D$10+SQRT('Random Draws'!G1673*(Assumptions!$F$10-Assumptions!$D$10)*(Assumptions!$E$10-Assumptions!$D$10)),Assumptions!$F$10-SQRT((1-'Random Draws'!G1673)*(Assumptions!$F$10-Assumptions!$D$10)*(Assumptions!$F$10-Assumptions!$E$10)))</f>
        <v>0.022494766350327</v>
      </c>
      <c r="J1673" s="19" t="n">
        <f aca="false">IF('Random Draws'!H1673&lt;(Assumptions!$E$11-Assumptions!$D$11)/(Assumptions!$F$11-Assumptions!$D$11),Assumptions!$D$11+SQRT('Random Draws'!H1673*(Assumptions!$F$11-Assumptions!$D$11)*(Assumptions!$E$11-Assumptions!$D$11)),Assumptions!$F$11-SQRT((1-'Random Draws'!H1673)*(Assumptions!$F$11-Assumptions!$D$11)*(Assumptions!$F$11-Assumptions!$E$11)))</f>
        <v>0.179741044792916</v>
      </c>
      <c r="K1673" s="19" t="n">
        <f aca="false">MAX(G1673,I1673+Assumptions!$D$21)</f>
        <v>0.076641178062204</v>
      </c>
      <c r="L1673" s="28" t="n">
        <f aca="false">(F1673-Assumptions!$D$15)*(1-H1673)+Assumptions!$D$15-J1673</f>
        <v>0.157291470329574</v>
      </c>
      <c r="M1673" s="21" t="n">
        <f aca="false">Assumptions!$D$14*(1+E1673)^1*L1673-Assumptions!$D$14*(1+E1673)^0*E1673*Assumptions!$D$16</f>
        <v>24.5161454950464</v>
      </c>
      <c r="N1673" s="21" t="n">
        <f aca="false">Assumptions!$D$14*(1+E1673)^2*L1673-Assumptions!$D$14*(1+E1673)^1*E1673*Assumptions!$D$16</f>
        <v>26.7859948537807</v>
      </c>
      <c r="O1673" s="21" t="n">
        <f aca="false">Assumptions!$D$14*(1+E1673)^3*L1673-Assumptions!$D$14*(1+E1673)^2*E1673*Assumptions!$D$16</f>
        <v>29.2660002548826</v>
      </c>
      <c r="P1673" s="21" t="n">
        <f aca="false">Assumptions!$D$14*(1+E1673)^4*L1673-Assumptions!$D$14*(1+E1673)^3*E1673*Assumptions!$D$16</f>
        <v>31.9756191843626</v>
      </c>
      <c r="Q1673" s="21" t="n">
        <f aca="false">Assumptions!$D$14*(1+E1673)^5*L1673-Assumptions!$D$14*(1+E1673)^4*E1673*Assumptions!$D$16</f>
        <v>34.9361106170564</v>
      </c>
      <c r="R1673" s="21" t="n">
        <f aca="false">M1673/(1+K1673)+N1673/(1+K1673)^2+O1673/(1+K1673)^3+P1673/(1+K1673)^4+Q1673/(1+K1673)^5</f>
        <v>117.277385130396</v>
      </c>
      <c r="S1673" s="21" t="n">
        <f aca="false">Q1673*(1+I1673)/(K1673-I1673)</f>
        <v>659.729594874348</v>
      </c>
      <c r="T1673" s="21" t="n">
        <f aca="false">R1673+S1673/(1+K1673)^5</f>
        <v>573.325889474723</v>
      </c>
      <c r="U1673" s="8" t="n">
        <f aca="false">(T1673-Assumptions!$D$17)/Assumptions!$D$18</f>
        <v>15.5330355789889</v>
      </c>
    </row>
    <row r="1674" customFormat="false" ht="15" hidden="false" customHeight="false" outlineLevel="0" collapsed="false">
      <c r="B1674" s="2" t="n">
        <v>1669</v>
      </c>
      <c r="C1674" s="27" t="n">
        <f aca="false">NORMSDIST('Random Draws'!C1674)</f>
        <v>0.803475379690849</v>
      </c>
      <c r="D1674" s="27" t="n">
        <f aca="false">NORMSDIST(Assumptions!$D$22*'Random Draws'!C1674+SQRT(1-Assumptions!$D$22^2)*'Random Draws'!D1674)</f>
        <v>0.937963312564301</v>
      </c>
      <c r="E1674" s="19" t="n">
        <f aca="false">IF(C1674&lt;(Assumptions!$E$6-Assumptions!$D$6)/(Assumptions!$F$6-Assumptions!$D$6),Assumptions!$D$6+SQRT(C1674*(Assumptions!$F$6-Assumptions!$D$6)*(Assumptions!$E$6-Assumptions!$D$6)),Assumptions!$F$6-SQRT((1-C1674)*(Assumptions!$F$6-Assumptions!$D$6)*(Assumptions!$F$6-Assumptions!$E$6)))</f>
        <v>0.108653180359951</v>
      </c>
      <c r="F1674" s="19" t="n">
        <f aca="false">IF(D1674&lt;(Assumptions!$E$7-Assumptions!$D$7)/(Assumptions!$F$7-Assumptions!$D$7),Assumptions!$D$7+SQRT(D1674*(Assumptions!$F$7-Assumptions!$D$7)*(Assumptions!$E$7-Assumptions!$D$7)),Assumptions!$F$7-SQRT((1-D1674)*(Assumptions!$F$7-Assumptions!$D$7)*(Assumptions!$F$7-Assumptions!$E$7)))</f>
        <v>0.444247325632046</v>
      </c>
      <c r="G1674" s="19" t="n">
        <f aca="false">MIN(Assumptions!$D$24,MAX(Assumptions!$D$23,Assumptions!$D$8+Assumptions!$E$8*'Random Draws'!E1674))</f>
        <v>0.107423635239148</v>
      </c>
      <c r="H1674" s="19" t="n">
        <f aca="false">IF('Random Draws'!F1674&lt;(Assumptions!$E$9-Assumptions!$D$9)/(Assumptions!$F$9-Assumptions!$D$9),Assumptions!$D$9+SQRT('Random Draws'!F1674*(Assumptions!$F$9-Assumptions!$D$9)*(Assumptions!$E$9-Assumptions!$D$9)),Assumptions!$F$9-SQRT((1-'Random Draws'!F1674)*(Assumptions!$F$9-Assumptions!$D$9)*(Assumptions!$F$9-Assumptions!$E$9)))</f>
        <v>0.265926945028829</v>
      </c>
      <c r="I1674" s="19" t="n">
        <f aca="false">IF('Random Draws'!G1674&lt;(Assumptions!$E$10-Assumptions!$D$10)/(Assumptions!$F$10-Assumptions!$D$10),Assumptions!$D$10+SQRT('Random Draws'!G1674*(Assumptions!$F$10-Assumptions!$D$10)*(Assumptions!$E$10-Assumptions!$D$10)),Assumptions!$F$10-SQRT((1-'Random Draws'!G1674)*(Assumptions!$F$10-Assumptions!$D$10)*(Assumptions!$F$10-Assumptions!$E$10)))</f>
        <v>0.021710278479354</v>
      </c>
      <c r="J1674" s="19" t="n">
        <f aca="false">IF('Random Draws'!H1674&lt;(Assumptions!$E$11-Assumptions!$D$11)/(Assumptions!$F$11-Assumptions!$D$11),Assumptions!$D$11+SQRT('Random Draws'!H1674*(Assumptions!$F$11-Assumptions!$D$11)*(Assumptions!$E$11-Assumptions!$D$11)),Assumptions!$F$11-SQRT((1-'Random Draws'!H1674)*(Assumptions!$F$11-Assumptions!$D$11)*(Assumptions!$F$11-Assumptions!$E$11)))</f>
        <v>0.178845271269756</v>
      </c>
      <c r="K1674" s="19" t="n">
        <f aca="false">MAX(G1674,I1674+Assumptions!$D$21)</f>
        <v>0.107423635239148</v>
      </c>
      <c r="L1674" s="28" t="n">
        <f aca="false">(F1674-Assumptions!$D$15)*(1-H1674)+Assumptions!$D$15-J1674</f>
        <v>0.181835223073481</v>
      </c>
      <c r="M1674" s="21" t="n">
        <f aca="false">Assumptions!$D$14*(1+E1674)^1*L1674-Assumptions!$D$14*(1+E1674)^0*E1674*Assumptions!$D$16</f>
        <v>28.7582274279062</v>
      </c>
      <c r="N1674" s="21" t="n">
        <f aca="false">Assumptions!$D$14*(1+E1674)^2*L1674-Assumptions!$D$14*(1+E1674)^1*E1674*Assumptions!$D$16</f>
        <v>31.882900299463</v>
      </c>
      <c r="O1674" s="21" t="n">
        <f aca="false">Assumptions!$D$14*(1+E1674)^3*L1674-Assumptions!$D$14*(1+E1674)^2*E1674*Assumptions!$D$16</f>
        <v>35.3470788160989</v>
      </c>
      <c r="P1674" s="21" t="n">
        <f aca="false">Assumptions!$D$14*(1+E1674)^4*L1674-Assumptions!$D$14*(1+E1674)^3*E1674*Assumptions!$D$16</f>
        <v>39.1876513459019</v>
      </c>
      <c r="Q1674" s="21" t="n">
        <f aca="false">Assumptions!$D$14*(1+E1674)^5*L1674-Assumptions!$D$14*(1+E1674)^4*E1674*Assumptions!$D$16</f>
        <v>43.445514295471</v>
      </c>
      <c r="R1674" s="21" t="n">
        <f aca="false">M1674/(1+K1674)+N1674/(1+K1674)^2+O1674/(1+K1674)^3+P1674/(1+K1674)^4+Q1674/(1+K1674)^5</f>
        <v>130.131579962278</v>
      </c>
      <c r="S1674" s="21" t="n">
        <f aca="false">Q1674*(1+I1674)/(K1674-I1674)</f>
        <v>517.874111894846</v>
      </c>
      <c r="T1674" s="21" t="n">
        <f aca="false">R1674+S1674/(1+K1674)^5</f>
        <v>441.056306054454</v>
      </c>
      <c r="U1674" s="8" t="n">
        <f aca="false">(T1674-Assumptions!$D$17)/Assumptions!$D$18</f>
        <v>10.2422522421782</v>
      </c>
    </row>
    <row r="1675" customFormat="false" ht="15" hidden="false" customHeight="false" outlineLevel="0" collapsed="false">
      <c r="B1675" s="2" t="n">
        <v>1670</v>
      </c>
      <c r="C1675" s="27" t="n">
        <f aca="false">NORMSDIST('Random Draws'!C1675)</f>
        <v>0.773490399538959</v>
      </c>
      <c r="D1675" s="27" t="n">
        <f aca="false">NORMSDIST(Assumptions!$D$22*'Random Draws'!C1675+SQRT(1-Assumptions!$D$22^2)*'Random Draws'!D1675)</f>
        <v>0.836553978389844</v>
      </c>
      <c r="E1675" s="19" t="n">
        <f aca="false">IF(C1675&lt;(Assumptions!$E$6-Assumptions!$D$6)/(Assumptions!$F$6-Assumptions!$D$6),Assumptions!$D$6+SQRT(C1675*(Assumptions!$F$6-Assumptions!$D$6)*(Assumptions!$E$6-Assumptions!$D$6)),Assumptions!$F$6-SQRT((1-C1675)*(Assumptions!$F$6-Assumptions!$D$6)*(Assumptions!$F$6-Assumptions!$E$6)))</f>
        <v>0.106346649463906</v>
      </c>
      <c r="F1675" s="19" t="n">
        <f aca="false">IF(D1675&lt;(Assumptions!$E$7-Assumptions!$D$7)/(Assumptions!$F$7-Assumptions!$D$7),Assumptions!$D$7+SQRT(D1675*(Assumptions!$F$7-Assumptions!$D$7)*(Assumptions!$E$7-Assumptions!$D$7)),Assumptions!$F$7-SQRT((1-D1675)*(Assumptions!$F$7-Assumptions!$D$7)*(Assumptions!$F$7-Assumptions!$E$7)))</f>
        <v>0.434430798087531</v>
      </c>
      <c r="G1675" s="19" t="n">
        <f aca="false">MIN(Assumptions!$D$24,MAX(Assumptions!$D$23,Assumptions!$D$8+Assumptions!$E$8*'Random Draws'!E1675))</f>
        <v>0.10557924882266</v>
      </c>
      <c r="H1675" s="19" t="n">
        <f aca="false">IF('Random Draws'!F1675&lt;(Assumptions!$E$9-Assumptions!$D$9)/(Assumptions!$F$9-Assumptions!$D$9),Assumptions!$D$9+SQRT('Random Draws'!F1675*(Assumptions!$F$9-Assumptions!$D$9)*(Assumptions!$E$9-Assumptions!$D$9)),Assumptions!$F$9-SQRT((1-'Random Draws'!F1675)*(Assumptions!$F$9-Assumptions!$D$9)*(Assumptions!$F$9-Assumptions!$E$9)))</f>
        <v>0.305664043753594</v>
      </c>
      <c r="I1675" s="19" t="n">
        <f aca="false">IF('Random Draws'!G1675&lt;(Assumptions!$E$10-Assumptions!$D$10)/(Assumptions!$F$10-Assumptions!$D$10),Assumptions!$D$10+SQRT('Random Draws'!G1675*(Assumptions!$F$10-Assumptions!$D$10)*(Assumptions!$E$10-Assumptions!$D$10)),Assumptions!$F$10-SQRT((1-'Random Draws'!G1675)*(Assumptions!$F$10-Assumptions!$D$10)*(Assumptions!$F$10-Assumptions!$E$10)))</f>
        <v>0.0235352732707545</v>
      </c>
      <c r="J1675" s="19" t="n">
        <f aca="false">IF('Random Draws'!H1675&lt;(Assumptions!$E$11-Assumptions!$D$11)/(Assumptions!$F$11-Assumptions!$D$11),Assumptions!$D$11+SQRT('Random Draws'!H1675*(Assumptions!$F$11-Assumptions!$D$11)*(Assumptions!$E$11-Assumptions!$D$11)),Assumptions!$F$11-SQRT((1-'Random Draws'!H1675)*(Assumptions!$F$11-Assumptions!$D$11)*(Assumptions!$F$11-Assumptions!$E$11)))</f>
        <v>0.16339152362893</v>
      </c>
      <c r="K1675" s="19" t="n">
        <f aca="false">MAX(G1675,I1675+Assumptions!$D$21)</f>
        <v>0.10557924882266</v>
      </c>
      <c r="L1675" s="28" t="n">
        <f aca="false">(F1675-Assumptions!$D$15)*(1-H1675)+Assumptions!$D$15-J1675</f>
        <v>0.177985725672032</v>
      </c>
      <c r="M1675" s="21" t="n">
        <f aca="false">Assumptions!$D$14*(1+E1675)^1*L1675-Assumptions!$D$14*(1+E1675)^0*E1675*Assumptions!$D$16</f>
        <v>28.0899092060319</v>
      </c>
      <c r="N1675" s="21" t="n">
        <f aca="false">Assumptions!$D$14*(1+E1675)^2*L1675-Assumptions!$D$14*(1+E1675)^1*E1675*Assumptions!$D$16</f>
        <v>31.0771769338388</v>
      </c>
      <c r="O1675" s="21" t="n">
        <f aca="false">Assumptions!$D$14*(1+E1675)^3*L1675-Assumptions!$D$14*(1+E1675)^2*E1675*Assumptions!$D$16</f>
        <v>34.3821305755495</v>
      </c>
      <c r="P1675" s="21" t="n">
        <f aca="false">Assumptions!$D$14*(1+E1675)^4*L1675-Assumptions!$D$14*(1+E1675)^3*E1675*Assumptions!$D$16</f>
        <v>38.0385549636898</v>
      </c>
      <c r="Q1675" s="21" t="n">
        <f aca="false">Assumptions!$D$14*(1+E1675)^5*L1675-Assumptions!$D$14*(1+E1675)^4*E1675*Assumptions!$D$16</f>
        <v>42.0838278345268</v>
      </c>
      <c r="R1675" s="21" t="n">
        <f aca="false">M1675/(1+K1675)+N1675/(1+K1675)^2+O1675/(1+K1675)^3+P1675/(1+K1675)^4+Q1675/(1+K1675)^5</f>
        <v>127.213547303853</v>
      </c>
      <c r="S1675" s="21" t="n">
        <f aca="false">Q1675*(1+I1675)/(K1675-I1675)</f>
        <v>525.014566068177</v>
      </c>
      <c r="T1675" s="21" t="n">
        <f aca="false">R1675+S1675/(1+K1675)^5</f>
        <v>445.063359840277</v>
      </c>
      <c r="U1675" s="8" t="n">
        <f aca="false">(T1675-Assumptions!$D$17)/Assumptions!$D$18</f>
        <v>10.4025343936111</v>
      </c>
    </row>
    <row r="1676" customFormat="false" ht="15" hidden="false" customHeight="false" outlineLevel="0" collapsed="false">
      <c r="B1676" s="2" t="n">
        <v>1671</v>
      </c>
      <c r="C1676" s="27" t="n">
        <f aca="false">NORMSDIST('Random Draws'!C1676)</f>
        <v>0.245507122435494</v>
      </c>
      <c r="D1676" s="27" t="n">
        <f aca="false">NORMSDIST(Assumptions!$D$22*'Random Draws'!C1676+SQRT(1-Assumptions!$D$22^2)*'Random Draws'!D1676)</f>
        <v>0.460610789498991</v>
      </c>
      <c r="E1676" s="19" t="n">
        <f aca="false">IF(C1676&lt;(Assumptions!$E$6-Assumptions!$D$6)/(Assumptions!$F$6-Assumptions!$D$6),Assumptions!$D$6+SQRT(C1676*(Assumptions!$F$6-Assumptions!$D$6)*(Assumptions!$E$6-Assumptions!$D$6)),Assumptions!$F$6-SQRT((1-C1676)*(Assumptions!$F$6-Assumptions!$D$6)*(Assumptions!$F$6-Assumptions!$E$6)))</f>
        <v>0.0750362043060813</v>
      </c>
      <c r="F1676" s="19" t="n">
        <f aca="false">IF(D1676&lt;(Assumptions!$E$7-Assumptions!$D$7)/(Assumptions!$F$7-Assumptions!$D$7),Assumptions!$D$7+SQRT(D1676*(Assumptions!$F$7-Assumptions!$D$7)*(Assumptions!$E$7-Assumptions!$D$7)),Assumptions!$F$7-SQRT((1-D1676)*(Assumptions!$F$7-Assumptions!$D$7)*(Assumptions!$F$7-Assumptions!$E$7)))</f>
        <v>0.412570569114229</v>
      </c>
      <c r="G1676" s="19" t="n">
        <f aca="false">MIN(Assumptions!$D$24,MAX(Assumptions!$D$23,Assumptions!$D$8+Assumptions!$E$8*'Random Draws'!E1676))</f>
        <v>0.088292753717143</v>
      </c>
      <c r="H1676" s="19" t="n">
        <f aca="false">IF('Random Draws'!F1676&lt;(Assumptions!$E$9-Assumptions!$D$9)/(Assumptions!$F$9-Assumptions!$D$9),Assumptions!$D$9+SQRT('Random Draws'!F1676*(Assumptions!$F$9-Assumptions!$D$9)*(Assumptions!$E$9-Assumptions!$D$9)),Assumptions!$F$9-SQRT((1-'Random Draws'!F1676)*(Assumptions!$F$9-Assumptions!$D$9)*(Assumptions!$F$9-Assumptions!$E$9)))</f>
        <v>0.270005086452751</v>
      </c>
      <c r="I1676" s="19" t="n">
        <f aca="false">IF('Random Draws'!G1676&lt;(Assumptions!$E$10-Assumptions!$D$10)/(Assumptions!$F$10-Assumptions!$D$10),Assumptions!$D$10+SQRT('Random Draws'!G1676*(Assumptions!$F$10-Assumptions!$D$10)*(Assumptions!$E$10-Assumptions!$D$10)),Assumptions!$F$10-SQRT((1-'Random Draws'!G1676)*(Assumptions!$F$10-Assumptions!$D$10)*(Assumptions!$F$10-Assumptions!$E$10)))</f>
        <v>0.0140034602533715</v>
      </c>
      <c r="J1676" s="19" t="n">
        <f aca="false">IF('Random Draws'!H1676&lt;(Assumptions!$E$11-Assumptions!$D$11)/(Assumptions!$F$11-Assumptions!$D$11),Assumptions!$D$11+SQRT('Random Draws'!H1676*(Assumptions!$F$11-Assumptions!$D$11)*(Assumptions!$E$11-Assumptions!$D$11)),Assumptions!$F$11-SQRT((1-'Random Draws'!H1676)*(Assumptions!$F$11-Assumptions!$D$11)*(Assumptions!$F$11-Assumptions!$E$11)))</f>
        <v>0.139379727338226</v>
      </c>
      <c r="K1676" s="19" t="n">
        <f aca="false">MAX(G1676,I1676+Assumptions!$D$21)</f>
        <v>0.088292753717143</v>
      </c>
      <c r="L1676" s="28" t="n">
        <f aca="false">(F1676-Assumptions!$D$15)*(1-H1676)+Assumptions!$D$15-J1676</f>
        <v>0.196895350833312</v>
      </c>
      <c r="M1676" s="21" t="n">
        <f aca="false">Assumptions!$D$14*(1+E1676)^1*L1676-Assumptions!$D$14*(1+E1676)^0*E1676*Assumptions!$D$16</f>
        <v>30.3656889490455</v>
      </c>
      <c r="N1676" s="21" t="n">
        <f aca="false">Assumptions!$D$14*(1+E1676)^2*L1676-Assumptions!$D$14*(1+E1676)^1*E1676*Assumptions!$D$16</f>
        <v>32.644214988921</v>
      </c>
      <c r="O1676" s="21" t="n">
        <f aca="false">Assumptions!$D$14*(1+E1676)^3*L1676-Assumptions!$D$14*(1+E1676)^2*E1676*Assumptions!$D$16</f>
        <v>35.0937129742413</v>
      </c>
      <c r="P1676" s="21" t="n">
        <f aca="false">Assumptions!$D$14*(1+E1676)^4*L1676-Assumptions!$D$14*(1+E1676)^3*E1676*Assumptions!$D$16</f>
        <v>37.7270119908355</v>
      </c>
      <c r="Q1676" s="21" t="n">
        <f aca="false">Assumptions!$D$14*(1+E1676)^5*L1676-Assumptions!$D$14*(1+E1676)^4*E1676*Assumptions!$D$16</f>
        <v>40.5579037704378</v>
      </c>
      <c r="R1676" s="21" t="n">
        <f aca="false">M1676/(1+K1676)+N1676/(1+K1676)^2+O1676/(1+K1676)^3+P1676/(1+K1676)^4+Q1676/(1+K1676)^5</f>
        <v>136.153040137911</v>
      </c>
      <c r="S1676" s="21" t="n">
        <f aca="false">Q1676*(1+I1676)/(K1676-I1676)</f>
        <v>553.590602983765</v>
      </c>
      <c r="T1676" s="21" t="n">
        <f aca="false">R1676+S1676/(1+K1676)^5</f>
        <v>498.779944142737</v>
      </c>
      <c r="U1676" s="8" t="n">
        <f aca="false">(T1676-Assumptions!$D$17)/Assumptions!$D$18</f>
        <v>12.5511977657095</v>
      </c>
    </row>
    <row r="1677" customFormat="false" ht="15" hidden="false" customHeight="false" outlineLevel="0" collapsed="false">
      <c r="B1677" s="2" t="n">
        <v>1672</v>
      </c>
      <c r="C1677" s="27" t="n">
        <f aca="false">NORMSDIST('Random Draws'!C1677)</f>
        <v>0.922043214681135</v>
      </c>
      <c r="D1677" s="27" t="n">
        <f aca="false">NORMSDIST(Assumptions!$D$22*'Random Draws'!C1677+SQRT(1-Assumptions!$D$22^2)*'Random Draws'!D1677)</f>
        <v>0.918952144956402</v>
      </c>
      <c r="E1677" s="19" t="n">
        <f aca="false">IF(C1677&lt;(Assumptions!$E$6-Assumptions!$D$6)/(Assumptions!$F$6-Assumptions!$D$6),Assumptions!$D$6+SQRT(C1677*(Assumptions!$F$6-Assumptions!$D$6)*(Assumptions!$E$6-Assumptions!$D$6)),Assumptions!$F$6-SQRT((1-C1677)*(Assumptions!$F$6-Assumptions!$D$6)*(Assumptions!$F$6-Assumptions!$E$6)))</f>
        <v>0.120257053750913</v>
      </c>
      <c r="F1677" s="19" t="n">
        <f aca="false">IF(D1677&lt;(Assumptions!$E$7-Assumptions!$D$7)/(Assumptions!$F$7-Assumptions!$D$7),Assumptions!$D$7+SQRT(D1677*(Assumptions!$F$7-Assumptions!$D$7)*(Assumptions!$E$7-Assumptions!$D$7)),Assumptions!$F$7-SQRT((1-D1677)*(Assumptions!$F$7-Assumptions!$D$7)*(Assumptions!$F$7-Assumptions!$E$7)))</f>
        <v>0.44199468355806</v>
      </c>
      <c r="G1677" s="19" t="n">
        <f aca="false">MIN(Assumptions!$D$24,MAX(Assumptions!$D$23,Assumptions!$D$8+Assumptions!$E$8*'Random Draws'!E1677))</f>
        <v>0.088352397254844</v>
      </c>
      <c r="H1677" s="19" t="n">
        <f aca="false">IF('Random Draws'!F1677&lt;(Assumptions!$E$9-Assumptions!$D$9)/(Assumptions!$F$9-Assumptions!$D$9),Assumptions!$D$9+SQRT('Random Draws'!F1677*(Assumptions!$F$9-Assumptions!$D$9)*(Assumptions!$E$9-Assumptions!$D$9)),Assumptions!$F$9-SQRT((1-'Random Draws'!F1677)*(Assumptions!$F$9-Assumptions!$D$9)*(Assumptions!$F$9-Assumptions!$E$9)))</f>
        <v>0.295847281253747</v>
      </c>
      <c r="I1677" s="19" t="n">
        <f aca="false">IF('Random Draws'!G1677&lt;(Assumptions!$E$10-Assumptions!$D$10)/(Assumptions!$F$10-Assumptions!$D$10),Assumptions!$D$10+SQRT('Random Draws'!G1677*(Assumptions!$F$10-Assumptions!$D$10)*(Assumptions!$E$10-Assumptions!$D$10)),Assumptions!$F$10-SQRT((1-'Random Draws'!G1677)*(Assumptions!$F$10-Assumptions!$D$10)*(Assumptions!$F$10-Assumptions!$E$10)))</f>
        <v>0.0221949168229753</v>
      </c>
      <c r="J1677" s="19" t="n">
        <f aca="false">IF('Random Draws'!H1677&lt;(Assumptions!$E$11-Assumptions!$D$11)/(Assumptions!$F$11-Assumptions!$D$11),Assumptions!$D$11+SQRT('Random Draws'!H1677*(Assumptions!$F$11-Assumptions!$D$11)*(Assumptions!$E$11-Assumptions!$D$11)),Assumptions!$F$11-SQRT((1-'Random Draws'!H1677)*(Assumptions!$F$11-Assumptions!$D$11)*(Assumptions!$F$11-Assumptions!$E$11)))</f>
        <v>0.187320254783949</v>
      </c>
      <c r="K1677" s="19" t="n">
        <f aca="false">MAX(G1677,I1677+Assumptions!$D$21)</f>
        <v>0.088352397254844</v>
      </c>
      <c r="L1677" s="28" t="n">
        <f aca="false">(F1677-Assumptions!$D$15)*(1-H1677)+Assumptions!$D$15-J1677</f>
        <v>0.162371649877836</v>
      </c>
      <c r="M1677" s="21" t="n">
        <f aca="false">Assumptions!$D$14*(1+E1677)^1*L1677-Assumptions!$D$14*(1+E1677)^0*E1677*Assumptions!$D$16</f>
        <v>25.8520898013823</v>
      </c>
      <c r="N1677" s="21" t="n">
        <f aca="false">Assumptions!$D$14*(1+E1677)^2*L1677-Assumptions!$D$14*(1+E1677)^1*E1677*Assumptions!$D$16</f>
        <v>28.9609859542006</v>
      </c>
      <c r="O1677" s="21" t="n">
        <f aca="false">Assumptions!$D$14*(1+E1677)^3*L1677-Assumptions!$D$14*(1+E1677)^2*E1677*Assumptions!$D$16</f>
        <v>32.4437487987743</v>
      </c>
      <c r="P1677" s="21" t="n">
        <f aca="false">Assumptions!$D$14*(1+E1677)^4*L1677-Assumptions!$D$14*(1+E1677)^3*E1677*Assumptions!$D$16</f>
        <v>36.3453384419497</v>
      </c>
      <c r="Q1677" s="21" t="n">
        <f aca="false">Assumptions!$D$14*(1+E1677)^5*L1677-Assumptions!$D$14*(1+E1677)^4*E1677*Assumptions!$D$16</f>
        <v>40.7161217605584</v>
      </c>
      <c r="R1677" s="21" t="n">
        <f aca="false">M1677/(1+K1677)+N1677/(1+K1677)^2+O1677/(1+K1677)^3+P1677/(1+K1677)^4+Q1677/(1+K1677)^5</f>
        <v>125.937454312958</v>
      </c>
      <c r="S1677" s="21" t="n">
        <f aca="false">Q1677*(1+I1677)/(K1677-I1677)</f>
        <v>629.102142716116</v>
      </c>
      <c r="T1677" s="21" t="n">
        <f aca="false">R1677+S1677/(1+K1677)^5</f>
        <v>537.914931131032</v>
      </c>
      <c r="U1677" s="8" t="n">
        <f aca="false">(T1677-Assumptions!$D$17)/Assumptions!$D$18</f>
        <v>14.1165972452413</v>
      </c>
    </row>
    <row r="1678" customFormat="false" ht="15" hidden="false" customHeight="false" outlineLevel="0" collapsed="false">
      <c r="B1678" s="2" t="n">
        <v>1673</v>
      </c>
      <c r="C1678" s="27" t="n">
        <f aca="false">NORMSDIST('Random Draws'!C1678)</f>
        <v>0.565295269218923</v>
      </c>
      <c r="D1678" s="27" t="n">
        <f aca="false">NORMSDIST(Assumptions!$D$22*'Random Draws'!C1678+SQRT(1-Assumptions!$D$22^2)*'Random Draws'!D1678)</f>
        <v>0.317322509773456</v>
      </c>
      <c r="E1678" s="19" t="n">
        <f aca="false">IF(C1678&lt;(Assumptions!$E$6-Assumptions!$D$6)/(Assumptions!$F$6-Assumptions!$D$6),Assumptions!$D$6+SQRT(C1678*(Assumptions!$F$6-Assumptions!$D$6)*(Assumptions!$E$6-Assumptions!$D$6)),Assumptions!$F$6-SQRT((1-C1678)*(Assumptions!$F$6-Assumptions!$D$6)*(Assumptions!$F$6-Assumptions!$E$6)))</f>
        <v>0.0933789355129531</v>
      </c>
      <c r="F1678" s="19" t="n">
        <f aca="false">IF(D1678&lt;(Assumptions!$E$7-Assumptions!$D$7)/(Assumptions!$F$7-Assumptions!$D$7),Assumptions!$D$7+SQRT(D1678*(Assumptions!$F$7-Assumptions!$D$7)*(Assumptions!$E$7-Assumptions!$D$7)),Assumptions!$F$7-SQRT((1-D1678)*(Assumptions!$F$7-Assumptions!$D$7)*(Assumptions!$F$7-Assumptions!$E$7)))</f>
        <v>0.403634104306617</v>
      </c>
      <c r="G1678" s="19" t="n">
        <f aca="false">MIN(Assumptions!$D$24,MAX(Assumptions!$D$23,Assumptions!$D$8+Assumptions!$E$8*'Random Draws'!E1678))</f>
        <v>0.075784656543802</v>
      </c>
      <c r="H1678" s="19" t="n">
        <f aca="false">IF('Random Draws'!F1678&lt;(Assumptions!$E$9-Assumptions!$D$9)/(Assumptions!$F$9-Assumptions!$D$9),Assumptions!$D$9+SQRT('Random Draws'!F1678*(Assumptions!$F$9-Assumptions!$D$9)*(Assumptions!$E$9-Assumptions!$D$9)),Assumptions!$F$9-SQRT((1-'Random Draws'!F1678)*(Assumptions!$F$9-Assumptions!$D$9)*(Assumptions!$F$9-Assumptions!$E$9)))</f>
        <v>0.286432468777896</v>
      </c>
      <c r="I1678" s="19" t="n">
        <f aca="false">IF('Random Draws'!G1678&lt;(Assumptions!$E$10-Assumptions!$D$10)/(Assumptions!$F$10-Assumptions!$D$10),Assumptions!$D$10+SQRT('Random Draws'!G1678*(Assumptions!$F$10-Assumptions!$D$10)*(Assumptions!$E$10-Assumptions!$D$10)),Assumptions!$F$10-SQRT((1-'Random Draws'!G1678)*(Assumptions!$F$10-Assumptions!$D$10)*(Assumptions!$F$10-Assumptions!$E$10)))</f>
        <v>0.0242520079769292</v>
      </c>
      <c r="J1678" s="19" t="n">
        <f aca="false">IF('Random Draws'!H1678&lt;(Assumptions!$E$11-Assumptions!$D$11)/(Assumptions!$F$11-Assumptions!$D$11),Assumptions!$D$11+SQRT('Random Draws'!H1678*(Assumptions!$F$11-Assumptions!$D$11)*(Assumptions!$E$11-Assumptions!$D$11)),Assumptions!$F$11-SQRT((1-'Random Draws'!H1678)*(Assumptions!$F$11-Assumptions!$D$11)*(Assumptions!$F$11-Assumptions!$E$11)))</f>
        <v>0.14914618910266</v>
      </c>
      <c r="K1678" s="19" t="n">
        <f aca="false">MAX(G1678,I1678+Assumptions!$D$21)</f>
        <v>0.075784656543802</v>
      </c>
      <c r="L1678" s="28" t="n">
        <f aca="false">(F1678-Assumptions!$D$15)*(1-H1678)+Assumptions!$D$15-J1678</f>
        <v>0.176110223165585</v>
      </c>
      <c r="M1678" s="21" t="n">
        <f aca="false">Assumptions!$D$14*(1+E1678)^1*L1678-Assumptions!$D$14*(1+E1678)^0*E1678*Assumptions!$D$16</f>
        <v>27.5143068394903</v>
      </c>
      <c r="N1678" s="21" t="n">
        <f aca="false">Assumptions!$D$14*(1+E1678)^2*L1678-Assumptions!$D$14*(1+E1678)^1*E1678*Assumptions!$D$16</f>
        <v>30.0835635235387</v>
      </c>
      <c r="O1678" s="21" t="n">
        <f aca="false">Assumptions!$D$14*(1+E1678)^3*L1678-Assumptions!$D$14*(1+E1678)^2*E1678*Assumptions!$D$16</f>
        <v>32.8927346618031</v>
      </c>
      <c r="P1678" s="21" t="n">
        <f aca="false">Assumptions!$D$14*(1+E1678)^4*L1678-Assumptions!$D$14*(1+E1678)^3*E1678*Assumptions!$D$16</f>
        <v>35.9642232106322</v>
      </c>
      <c r="Q1678" s="21" t="n">
        <f aca="false">Assumptions!$D$14*(1+E1678)^5*L1678-Assumptions!$D$14*(1+E1678)^4*E1678*Assumptions!$D$16</f>
        <v>39.3225240905913</v>
      </c>
      <c r="R1678" s="21" t="n">
        <f aca="false">M1678/(1+K1678)+N1678/(1+K1678)^2+O1678/(1+K1678)^3+P1678/(1+K1678)^4+Q1678/(1+K1678)^5</f>
        <v>132.132069024306</v>
      </c>
      <c r="S1678" s="21" t="n">
        <f aca="false">Q1678*(1+I1678)/(K1678-I1678)</f>
        <v>781.566160067318</v>
      </c>
      <c r="T1678" s="21" t="n">
        <f aca="false">R1678+S1678/(1+K1678)^5</f>
        <v>674.556220201057</v>
      </c>
      <c r="U1678" s="8" t="n">
        <f aca="false">(T1678-Assumptions!$D$17)/Assumptions!$D$18</f>
        <v>19.5822488080423</v>
      </c>
    </row>
    <row r="1679" customFormat="false" ht="15" hidden="false" customHeight="false" outlineLevel="0" collapsed="false">
      <c r="B1679" s="2" t="n">
        <v>1674</v>
      </c>
      <c r="C1679" s="27" t="n">
        <f aca="false">NORMSDIST('Random Draws'!C1679)</f>
        <v>0.997372506601426</v>
      </c>
      <c r="D1679" s="27" t="n">
        <f aca="false">NORMSDIST(Assumptions!$D$22*'Random Draws'!C1679+SQRT(1-Assumptions!$D$22^2)*'Random Draws'!D1679)</f>
        <v>0.395190002602723</v>
      </c>
      <c r="E1679" s="19" t="n">
        <f aca="false">IF(C1679&lt;(Assumptions!$E$6-Assumptions!$D$6)/(Assumptions!$F$6-Assumptions!$D$6),Assumptions!$D$6+SQRT(C1679*(Assumptions!$F$6-Assumptions!$D$6)*(Assumptions!$E$6-Assumptions!$D$6)),Assumptions!$F$6-SQRT((1-C1679)*(Assumptions!$F$6-Assumptions!$D$6)*(Assumptions!$F$6-Assumptions!$E$6)))</f>
        <v>0.136375435613364</v>
      </c>
      <c r="F1679" s="19" t="n">
        <f aca="false">IF(D1679&lt;(Assumptions!$E$7-Assumptions!$D$7)/(Assumptions!$F$7-Assumptions!$D$7),Assumptions!$D$7+SQRT(D1679*(Assumptions!$F$7-Assumptions!$D$7)*(Assumptions!$E$7-Assumptions!$D$7)),Assumptions!$F$7-SQRT((1-D1679)*(Assumptions!$F$7-Assumptions!$D$7)*(Assumptions!$F$7-Assumptions!$E$7)))</f>
        <v>0.408694353015687</v>
      </c>
      <c r="G1679" s="19" t="n">
        <f aca="false">MIN(Assumptions!$D$24,MAX(Assumptions!$D$23,Assumptions!$D$8+Assumptions!$E$8*'Random Draws'!E1679))</f>
        <v>0.084654878870108</v>
      </c>
      <c r="H1679" s="19" t="n">
        <f aca="false">IF('Random Draws'!F1679&lt;(Assumptions!$E$9-Assumptions!$D$9)/(Assumptions!$F$9-Assumptions!$D$9),Assumptions!$D$9+SQRT('Random Draws'!F1679*(Assumptions!$F$9-Assumptions!$D$9)*(Assumptions!$E$9-Assumptions!$D$9)),Assumptions!$F$9-SQRT((1-'Random Draws'!F1679)*(Assumptions!$F$9-Assumptions!$D$9)*(Assumptions!$F$9-Assumptions!$E$9)))</f>
        <v>0.29788097365827</v>
      </c>
      <c r="I1679" s="19" t="n">
        <f aca="false">IF('Random Draws'!G1679&lt;(Assumptions!$E$10-Assumptions!$D$10)/(Assumptions!$F$10-Assumptions!$D$10),Assumptions!$D$10+SQRT('Random Draws'!G1679*(Assumptions!$F$10-Assumptions!$D$10)*(Assumptions!$E$10-Assumptions!$D$10)),Assumptions!$F$10-SQRT((1-'Random Draws'!G1679)*(Assumptions!$F$10-Assumptions!$D$10)*(Assumptions!$F$10-Assumptions!$E$10)))</f>
        <v>0.0218501843620433</v>
      </c>
      <c r="J1679" s="19" t="n">
        <f aca="false">IF('Random Draws'!H1679&lt;(Assumptions!$E$11-Assumptions!$D$11)/(Assumptions!$F$11-Assumptions!$D$11),Assumptions!$D$11+SQRT('Random Draws'!H1679*(Assumptions!$F$11-Assumptions!$D$11)*(Assumptions!$E$11-Assumptions!$D$11)),Assumptions!$F$11-SQRT((1-'Random Draws'!H1679)*(Assumptions!$F$11-Assumptions!$D$11)*(Assumptions!$F$11-Assumptions!$E$11)))</f>
        <v>0.18952965181597</v>
      </c>
      <c r="K1679" s="19" t="n">
        <f aca="false">MAX(G1679,I1679+Assumptions!$D$21)</f>
        <v>0.084654878870108</v>
      </c>
      <c r="L1679" s="28" t="n">
        <f aca="false">(F1679-Assumptions!$D$15)*(1-H1679)+Assumptions!$D$15-J1679</f>
        <v>0.136146955970342</v>
      </c>
      <c r="M1679" s="21" t="n">
        <f aca="false">Assumptions!$D$14*(1+E1679)^1*L1679-Assumptions!$D$14*(1+E1679)^0*E1679*Assumptions!$D$16</f>
        <v>21.8403050328254</v>
      </c>
      <c r="N1679" s="21" t="n">
        <f aca="false">Assumptions!$D$14*(1+E1679)^2*L1679-Assumptions!$D$14*(1+E1679)^1*E1679*Assumptions!$D$16</f>
        <v>24.8187861456057</v>
      </c>
      <c r="O1679" s="21" t="n">
        <f aca="false">Assumptions!$D$14*(1+E1679)^3*L1679-Assumptions!$D$14*(1+E1679)^2*E1679*Assumptions!$D$16</f>
        <v>28.2034589176076</v>
      </c>
      <c r="P1679" s="21" t="n">
        <f aca="false">Assumptions!$D$14*(1+E1679)^4*L1679-Assumptions!$D$14*(1+E1679)^3*E1679*Assumptions!$D$16</f>
        <v>32.0497179133</v>
      </c>
      <c r="Q1679" s="21" t="n">
        <f aca="false">Assumptions!$D$14*(1+E1679)^5*L1679-Assumptions!$D$14*(1+E1679)^4*E1679*Assumptions!$D$16</f>
        <v>36.4205121550117</v>
      </c>
      <c r="R1679" s="21" t="n">
        <f aca="false">M1679/(1+K1679)+N1679/(1+K1679)^2+O1679/(1+K1679)^3+P1679/(1+K1679)^4+Q1679/(1+K1679)^5</f>
        <v>110.748939877687</v>
      </c>
      <c r="S1679" s="21" t="n">
        <f aca="false">Q1679*(1+I1679)/(K1679-I1679)</f>
        <v>592.572057736541</v>
      </c>
      <c r="T1679" s="21" t="n">
        <f aca="false">R1679+S1679/(1+K1679)^5</f>
        <v>505.463637740216</v>
      </c>
      <c r="U1679" s="8" t="n">
        <f aca="false">(T1679-Assumptions!$D$17)/Assumptions!$D$18</f>
        <v>12.8185455096086</v>
      </c>
    </row>
    <row r="1680" customFormat="false" ht="15" hidden="false" customHeight="false" outlineLevel="0" collapsed="false">
      <c r="B1680" s="2" t="n">
        <v>1675</v>
      </c>
      <c r="C1680" s="27" t="n">
        <f aca="false">NORMSDIST('Random Draws'!C1680)</f>
        <v>0.154610482147987</v>
      </c>
      <c r="D1680" s="27" t="n">
        <f aca="false">NORMSDIST(Assumptions!$D$22*'Random Draws'!C1680+SQRT(1-Assumptions!$D$22^2)*'Random Draws'!D1680)</f>
        <v>0.196982923036005</v>
      </c>
      <c r="E1680" s="19" t="n">
        <f aca="false">IF(C1680&lt;(Assumptions!$E$6-Assumptions!$D$6)/(Assumptions!$F$6-Assumptions!$D$6),Assumptions!$D$6+SQRT(C1680*(Assumptions!$F$6-Assumptions!$D$6)*(Assumptions!$E$6-Assumptions!$D$6)),Assumptions!$F$6-SQRT((1-C1680)*(Assumptions!$F$6-Assumptions!$D$6)*(Assumptions!$F$6-Assumptions!$E$6)))</f>
        <v>0.0678038200745857</v>
      </c>
      <c r="F1680" s="19" t="n">
        <f aca="false">IF(D1680&lt;(Assumptions!$E$7-Assumptions!$D$7)/(Assumptions!$F$7-Assumptions!$D$7),Assumptions!$D$7+SQRT(D1680*(Assumptions!$F$7-Assumptions!$D$7)*(Assumptions!$E$7-Assumptions!$D$7)),Assumptions!$F$7-SQRT((1-D1680)*(Assumptions!$F$7-Assumptions!$D$7)*(Assumptions!$F$7-Assumptions!$E$7)))</f>
        <v>0.394378736716407</v>
      </c>
      <c r="G1680" s="19" t="n">
        <f aca="false">MIN(Assumptions!$D$24,MAX(Assumptions!$D$23,Assumptions!$D$8+Assumptions!$E$8*'Random Draws'!E1680))</f>
        <v>0.085177639117458</v>
      </c>
      <c r="H1680" s="19" t="n">
        <f aca="false">IF('Random Draws'!F1680&lt;(Assumptions!$E$9-Assumptions!$D$9)/(Assumptions!$F$9-Assumptions!$D$9),Assumptions!$D$9+SQRT('Random Draws'!F1680*(Assumptions!$F$9-Assumptions!$D$9)*(Assumptions!$E$9-Assumptions!$D$9)),Assumptions!$F$9-SQRT((1-'Random Draws'!F1680)*(Assumptions!$F$9-Assumptions!$D$9)*(Assumptions!$F$9-Assumptions!$E$9)))</f>
        <v>0.251535752172286</v>
      </c>
      <c r="I1680" s="19" t="n">
        <f aca="false">IF('Random Draws'!G1680&lt;(Assumptions!$E$10-Assumptions!$D$10)/(Assumptions!$F$10-Assumptions!$D$10),Assumptions!$D$10+SQRT('Random Draws'!G1680*(Assumptions!$F$10-Assumptions!$D$10)*(Assumptions!$E$10-Assumptions!$D$10)),Assumptions!$F$10-SQRT((1-'Random Draws'!G1680)*(Assumptions!$F$10-Assumptions!$D$10)*(Assumptions!$F$10-Assumptions!$E$10)))</f>
        <v>0.0222466305193012</v>
      </c>
      <c r="J1680" s="19" t="n">
        <f aca="false">IF('Random Draws'!H1680&lt;(Assumptions!$E$11-Assumptions!$D$11)/(Assumptions!$F$11-Assumptions!$D$11),Assumptions!$D$11+SQRT('Random Draws'!H1680*(Assumptions!$F$11-Assumptions!$D$11)*(Assumptions!$E$11-Assumptions!$D$11)),Assumptions!$F$11-SQRT((1-'Random Draws'!H1680)*(Assumptions!$F$11-Assumptions!$D$11)*(Assumptions!$F$11-Assumptions!$E$11)))</f>
        <v>0.192871393747301</v>
      </c>
      <c r="K1680" s="19" t="n">
        <f aca="false">MAX(G1680,I1680+Assumptions!$D$21)</f>
        <v>0.085177639117458</v>
      </c>
      <c r="L1680" s="28" t="n">
        <f aca="false">(F1680-Assumptions!$D$15)*(1-H1680)+Assumptions!$D$15-J1680</f>
        <v>0.135006638570786</v>
      </c>
      <c r="M1680" s="21" t="n">
        <f aca="false">Assumptions!$D$14*(1+E1680)^1*L1680-Assumptions!$D$14*(1+E1680)^0*E1680*Assumptions!$D$16</f>
        <v>20.6083410208661</v>
      </c>
      <c r="N1680" s="21" t="n">
        <f aca="false">Assumptions!$D$14*(1+E1680)^2*L1680-Assumptions!$D$14*(1+E1680)^1*E1680*Assumptions!$D$16</f>
        <v>22.0056652674806</v>
      </c>
      <c r="O1680" s="21" t="n">
        <f aca="false">Assumptions!$D$14*(1+E1680)^3*L1680-Assumptions!$D$14*(1+E1680)^2*E1680*Assumptions!$D$16</f>
        <v>23.4977334358985</v>
      </c>
      <c r="P1680" s="21" t="n">
        <f aca="false">Assumptions!$D$14*(1+E1680)^4*L1680-Assumptions!$D$14*(1+E1680)^3*E1680*Assumptions!$D$16</f>
        <v>25.0909695259467</v>
      </c>
      <c r="Q1680" s="21" t="n">
        <f aca="false">Assumptions!$D$14*(1+E1680)^5*L1680-Assumptions!$D$14*(1+E1680)^4*E1680*Assumptions!$D$16</f>
        <v>26.7922331091809</v>
      </c>
      <c r="R1680" s="21" t="n">
        <f aca="false">M1680/(1+K1680)+N1680/(1+K1680)^2+O1680/(1+K1680)^3+P1680/(1+K1680)^4+Q1680/(1+K1680)^5</f>
        <v>91.9616152584594</v>
      </c>
      <c r="S1680" s="21" t="n">
        <f aca="false">Q1680*(1+I1680)/(K1680-I1680)</f>
        <v>435.211045080088</v>
      </c>
      <c r="T1680" s="21" t="n">
        <f aca="false">R1680+S1680/(1+K1680)^5</f>
        <v>381.159909808863</v>
      </c>
      <c r="U1680" s="8" t="n">
        <f aca="false">(T1680-Assumptions!$D$17)/Assumptions!$D$18</f>
        <v>7.8463963923545</v>
      </c>
    </row>
    <row r="1681" customFormat="false" ht="15" hidden="false" customHeight="false" outlineLevel="0" collapsed="false">
      <c r="B1681" s="2" t="n">
        <v>1676</v>
      </c>
      <c r="C1681" s="27" t="n">
        <f aca="false">NORMSDIST('Random Draws'!C1681)</f>
        <v>0.268915916605516</v>
      </c>
      <c r="D1681" s="27" t="n">
        <f aca="false">NORMSDIST(Assumptions!$D$22*'Random Draws'!C1681+SQRT(1-Assumptions!$D$22^2)*'Random Draws'!D1681)</f>
        <v>0.210656106044921</v>
      </c>
      <c r="E1681" s="19" t="n">
        <f aca="false">IF(C1681&lt;(Assumptions!$E$6-Assumptions!$D$6)/(Assumptions!$F$6-Assumptions!$D$6),Assumptions!$D$6+SQRT(C1681*(Assumptions!$F$6-Assumptions!$D$6)*(Assumptions!$E$6-Assumptions!$D$6)),Assumptions!$F$6-SQRT((1-C1681)*(Assumptions!$F$6-Assumptions!$D$6)*(Assumptions!$F$6-Assumptions!$E$6)))</f>
        <v>0.0766685094192221</v>
      </c>
      <c r="F1681" s="19" t="n">
        <f aca="false">IF(D1681&lt;(Assumptions!$E$7-Assumptions!$D$7)/(Assumptions!$F$7-Assumptions!$D$7),Assumptions!$D$7+SQRT(D1681*(Assumptions!$F$7-Assumptions!$D$7)*(Assumptions!$E$7-Assumptions!$D$7)),Assumptions!$F$7-SQRT((1-D1681)*(Assumptions!$F$7-Assumptions!$D$7)*(Assumptions!$F$7-Assumptions!$E$7)))</f>
        <v>0.395551886536013</v>
      </c>
      <c r="G1681" s="19" t="n">
        <f aca="false">MIN(Assumptions!$D$24,MAX(Assumptions!$D$23,Assumptions!$D$8+Assumptions!$E$8*'Random Draws'!E1681))</f>
        <v>0.080263651348548</v>
      </c>
      <c r="H1681" s="19" t="n">
        <f aca="false">IF('Random Draws'!F1681&lt;(Assumptions!$E$9-Assumptions!$D$9)/(Assumptions!$F$9-Assumptions!$D$9),Assumptions!$D$9+SQRT('Random Draws'!F1681*(Assumptions!$F$9-Assumptions!$D$9)*(Assumptions!$E$9-Assumptions!$D$9)),Assumptions!$F$9-SQRT((1-'Random Draws'!F1681)*(Assumptions!$F$9-Assumptions!$D$9)*(Assumptions!$F$9-Assumptions!$E$9)))</f>
        <v>0.269858559074888</v>
      </c>
      <c r="I1681" s="19" t="n">
        <f aca="false">IF('Random Draws'!G1681&lt;(Assumptions!$E$10-Assumptions!$D$10)/(Assumptions!$F$10-Assumptions!$D$10),Assumptions!$D$10+SQRT('Random Draws'!G1681*(Assumptions!$F$10-Assumptions!$D$10)*(Assumptions!$E$10-Assumptions!$D$10)),Assumptions!$F$10-SQRT((1-'Random Draws'!G1681)*(Assumptions!$F$10-Assumptions!$D$10)*(Assumptions!$F$10-Assumptions!$E$10)))</f>
        <v>0.0118140784962068</v>
      </c>
      <c r="J1681" s="19" t="n">
        <f aca="false">IF('Random Draws'!H1681&lt;(Assumptions!$E$11-Assumptions!$D$11)/(Assumptions!$F$11-Assumptions!$D$11),Assumptions!$D$11+SQRT('Random Draws'!H1681*(Assumptions!$F$11-Assumptions!$D$11)*(Assumptions!$E$11-Assumptions!$D$11)),Assumptions!$F$11-SQRT((1-'Random Draws'!H1681)*(Assumptions!$F$11-Assumptions!$D$11)*(Assumptions!$F$11-Assumptions!$E$11)))</f>
        <v>0.182806185863588</v>
      </c>
      <c r="K1681" s="19" t="n">
        <f aca="false">MAX(G1681,I1681+Assumptions!$D$21)</f>
        <v>0.080263651348548</v>
      </c>
      <c r="L1681" s="28" t="n">
        <f aca="false">(F1681-Assumptions!$D$15)*(1-H1681)+Assumptions!$D$15-J1681</f>
        <v>0.141084251212199</v>
      </c>
      <c r="M1681" s="21" t="n">
        <f aca="false">Assumptions!$D$14*(1+E1681)^1*L1681-Assumptions!$D$14*(1+E1681)^0*E1681*Assumptions!$D$16</f>
        <v>21.6921327000253</v>
      </c>
      <c r="N1681" s="21" t="n">
        <f aca="false">Assumptions!$D$14*(1+E1681)^2*L1681-Assumptions!$D$14*(1+E1681)^1*E1681*Assumptions!$D$16</f>
        <v>23.3552361802603</v>
      </c>
      <c r="O1681" s="21" t="n">
        <f aca="false">Assumptions!$D$14*(1+E1681)^3*L1681-Assumptions!$D$14*(1+E1681)^2*E1681*Assumptions!$D$16</f>
        <v>25.1458473253347</v>
      </c>
      <c r="P1681" s="21" t="n">
        <f aca="false">Assumptions!$D$14*(1+E1681)^4*L1681-Assumptions!$D$14*(1+E1681)^3*E1681*Assumptions!$D$16</f>
        <v>27.0737419578514</v>
      </c>
      <c r="Q1681" s="21" t="n">
        <f aca="false">Assumptions!$D$14*(1+E1681)^5*L1681-Assumptions!$D$14*(1+E1681)^4*E1681*Assumptions!$D$16</f>
        <v>29.1494453981606</v>
      </c>
      <c r="R1681" s="21" t="n">
        <f aca="false">M1681/(1+K1681)+N1681/(1+K1681)^2+O1681/(1+K1681)^3+P1681/(1+K1681)^4+Q1681/(1+K1681)^5</f>
        <v>99.7359698607241</v>
      </c>
      <c r="S1681" s="21" t="n">
        <f aca="false">Q1681*(1+I1681)/(K1681-I1681)</f>
        <v>430.88390482493</v>
      </c>
      <c r="T1681" s="21" t="n">
        <f aca="false">R1681+S1681/(1+K1681)^5</f>
        <v>392.630631167992</v>
      </c>
      <c r="U1681" s="8" t="n">
        <f aca="false">(T1681-Assumptions!$D$17)/Assumptions!$D$18</f>
        <v>8.30522524671967</v>
      </c>
    </row>
    <row r="1682" customFormat="false" ht="15" hidden="false" customHeight="false" outlineLevel="0" collapsed="false">
      <c r="B1682" s="2" t="n">
        <v>1677</v>
      </c>
      <c r="C1682" s="27" t="n">
        <f aca="false">NORMSDIST('Random Draws'!C1682)</f>
        <v>0.468461000350101</v>
      </c>
      <c r="D1682" s="27" t="n">
        <f aca="false">NORMSDIST(Assumptions!$D$22*'Random Draws'!C1682+SQRT(1-Assumptions!$D$22^2)*'Random Draws'!D1682)</f>
        <v>0.74606998706102</v>
      </c>
      <c r="E1682" s="19" t="n">
        <f aca="false">IF(C1682&lt;(Assumptions!$E$6-Assumptions!$D$6)/(Assumptions!$F$6-Assumptions!$D$6),Assumptions!$D$6+SQRT(C1682*(Assumptions!$F$6-Assumptions!$D$6)*(Assumptions!$E$6-Assumptions!$D$6)),Assumptions!$F$6-SQRT((1-C1682)*(Assumptions!$F$6-Assumptions!$D$6)*(Assumptions!$F$6-Assumptions!$E$6)))</f>
        <v>0.0883973656488709</v>
      </c>
      <c r="F1682" s="19" t="n">
        <f aca="false">IF(D1682&lt;(Assumptions!$E$7-Assumptions!$D$7)/(Assumptions!$F$7-Assumptions!$D$7),Assumptions!$D$7+SQRT(D1682*(Assumptions!$F$7-Assumptions!$D$7)*(Assumptions!$E$7-Assumptions!$D$7)),Assumptions!$F$7-SQRT((1-D1682)*(Assumptions!$F$7-Assumptions!$D$7)*(Assumptions!$F$7-Assumptions!$E$7)))</f>
        <v>0.428129636780295</v>
      </c>
      <c r="G1682" s="19" t="n">
        <f aca="false">MIN(Assumptions!$D$24,MAX(Assumptions!$D$23,Assumptions!$D$8+Assumptions!$E$8*'Random Draws'!E1682))</f>
        <v>0.077649312065278</v>
      </c>
      <c r="H1682" s="19" t="n">
        <f aca="false">IF('Random Draws'!F1682&lt;(Assumptions!$E$9-Assumptions!$D$9)/(Assumptions!$F$9-Assumptions!$D$9),Assumptions!$D$9+SQRT('Random Draws'!F1682*(Assumptions!$F$9-Assumptions!$D$9)*(Assumptions!$E$9-Assumptions!$D$9)),Assumptions!$F$9-SQRT((1-'Random Draws'!F1682)*(Assumptions!$F$9-Assumptions!$D$9)*(Assumptions!$F$9-Assumptions!$E$9)))</f>
        <v>0.278815351242266</v>
      </c>
      <c r="I1682" s="19" t="n">
        <f aca="false">IF('Random Draws'!G1682&lt;(Assumptions!$E$10-Assumptions!$D$10)/(Assumptions!$F$10-Assumptions!$D$10),Assumptions!$D$10+SQRT('Random Draws'!G1682*(Assumptions!$F$10-Assumptions!$D$10)*(Assumptions!$E$10-Assumptions!$D$10)),Assumptions!$F$10-SQRT((1-'Random Draws'!G1682)*(Assumptions!$F$10-Assumptions!$D$10)*(Assumptions!$F$10-Assumptions!$E$10)))</f>
        <v>0.0144532362419986</v>
      </c>
      <c r="J1682" s="19" t="n">
        <f aca="false">IF('Random Draws'!H1682&lt;(Assumptions!$E$11-Assumptions!$D$11)/(Assumptions!$F$11-Assumptions!$D$11),Assumptions!$D$11+SQRT('Random Draws'!H1682*(Assumptions!$F$11-Assumptions!$D$11)*(Assumptions!$E$11-Assumptions!$D$11)),Assumptions!$F$11-SQRT((1-'Random Draws'!H1682)*(Assumptions!$F$11-Assumptions!$D$11)*(Assumptions!$F$11-Assumptions!$E$11)))</f>
        <v>0.215440724733908</v>
      </c>
      <c r="K1682" s="19" t="n">
        <f aca="false">MAX(G1682,I1682+Assumptions!$D$21)</f>
        <v>0.077649312065278</v>
      </c>
      <c r="L1682" s="28" t="n">
        <f aca="false">(F1682-Assumptions!$D$15)*(1-H1682)+Assumptions!$D$15-J1682</f>
        <v>0.12956579265176</v>
      </c>
      <c r="M1682" s="21" t="n">
        <f aca="false">Assumptions!$D$14*(1+E1682)^1*L1682-Assumptions!$D$14*(1+E1682)^0*E1682*Assumptions!$D$16</f>
        <v>20.063236232483</v>
      </c>
      <c r="N1682" s="21" t="n">
        <f aca="false">Assumptions!$D$14*(1+E1682)^2*L1682-Assumptions!$D$14*(1+E1682)^1*E1682*Assumptions!$D$16</f>
        <v>21.8367734618255</v>
      </c>
      <c r="O1682" s="21" t="n">
        <f aca="false">Assumptions!$D$14*(1+E1682)^3*L1682-Assumptions!$D$14*(1+E1682)^2*E1682*Assumptions!$D$16</f>
        <v>23.767086710122</v>
      </c>
      <c r="P1682" s="21" t="n">
        <f aca="false">Assumptions!$D$14*(1+E1682)^4*L1682-Assumptions!$D$14*(1+E1682)^3*E1682*Assumptions!$D$16</f>
        <v>25.8680345644451</v>
      </c>
      <c r="Q1682" s="21" t="n">
        <f aca="false">Assumptions!$D$14*(1+E1682)^5*L1682-Assumptions!$D$14*(1+E1682)^4*E1682*Assumptions!$D$16</f>
        <v>28.154700674456</v>
      </c>
      <c r="R1682" s="21" t="n">
        <f aca="false">M1682/(1+K1682)+N1682/(1+K1682)^2+O1682/(1+K1682)^3+P1682/(1+K1682)^4+Q1682/(1+K1682)^5</f>
        <v>94.9634227814742</v>
      </c>
      <c r="S1682" s="21" t="n">
        <f aca="false">Q1682*(1+I1682)/(K1682-I1682)</f>
        <v>451.95254361198</v>
      </c>
      <c r="T1682" s="21" t="n">
        <f aca="false">R1682+S1682/(1+K1682)^5</f>
        <v>405.924158320308</v>
      </c>
      <c r="U1682" s="8" t="n">
        <f aca="false">(T1682-Assumptions!$D$17)/Assumptions!$D$18</f>
        <v>8.83696633281232</v>
      </c>
    </row>
    <row r="1683" customFormat="false" ht="15" hidden="false" customHeight="false" outlineLevel="0" collapsed="false">
      <c r="B1683" s="2" t="n">
        <v>1678</v>
      </c>
      <c r="C1683" s="27" t="n">
        <f aca="false">NORMSDIST('Random Draws'!C1683)</f>
        <v>0.404824517322364</v>
      </c>
      <c r="D1683" s="27" t="n">
        <f aca="false">NORMSDIST(Assumptions!$D$22*'Random Draws'!C1683+SQRT(1-Assumptions!$D$22^2)*'Random Draws'!D1683)</f>
        <v>0.720300663032636</v>
      </c>
      <c r="E1683" s="19" t="n">
        <f aca="false">IF(C1683&lt;(Assumptions!$E$6-Assumptions!$D$6)/(Assumptions!$F$6-Assumptions!$D$6),Assumptions!$D$6+SQRT(C1683*(Assumptions!$F$6-Assumptions!$D$6)*(Assumptions!$E$6-Assumptions!$D$6)),Assumptions!$F$6-SQRT((1-C1683)*(Assumptions!$F$6-Assumptions!$D$6)*(Assumptions!$F$6-Assumptions!$E$6)))</f>
        <v>0.0849902499060832</v>
      </c>
      <c r="F1683" s="19" t="n">
        <f aca="false">IF(D1683&lt;(Assumptions!$E$7-Assumptions!$D$7)/(Assumptions!$F$7-Assumptions!$D$7),Assumptions!$D$7+SQRT(D1683*(Assumptions!$F$7-Assumptions!$D$7)*(Assumptions!$E$7-Assumptions!$D$7)),Assumptions!$F$7-SQRT((1-D1683)*(Assumptions!$F$7-Assumptions!$D$7)*(Assumptions!$F$7-Assumptions!$E$7)))</f>
        <v>0.426551571817656</v>
      </c>
      <c r="G1683" s="19" t="n">
        <f aca="false">MIN(Assumptions!$D$24,MAX(Assumptions!$D$23,Assumptions!$D$8+Assumptions!$E$8*'Random Draws'!E1683))</f>
        <v>0.074900601549309</v>
      </c>
      <c r="H1683" s="19" t="n">
        <f aca="false">IF('Random Draws'!F1683&lt;(Assumptions!$E$9-Assumptions!$D$9)/(Assumptions!$F$9-Assumptions!$D$9),Assumptions!$D$9+SQRT('Random Draws'!F1683*(Assumptions!$F$9-Assumptions!$D$9)*(Assumptions!$E$9-Assumptions!$D$9)),Assumptions!$F$9-SQRT((1-'Random Draws'!F1683)*(Assumptions!$F$9-Assumptions!$D$9)*(Assumptions!$F$9-Assumptions!$E$9)))</f>
        <v>0.315597289986972</v>
      </c>
      <c r="I1683" s="19" t="n">
        <f aca="false">IF('Random Draws'!G1683&lt;(Assumptions!$E$10-Assumptions!$D$10)/(Assumptions!$F$10-Assumptions!$D$10),Assumptions!$D$10+SQRT('Random Draws'!G1683*(Assumptions!$F$10-Assumptions!$D$10)*(Assumptions!$E$10-Assumptions!$D$10)),Assumptions!$F$10-SQRT((1-'Random Draws'!G1683)*(Assumptions!$F$10-Assumptions!$D$10)*(Assumptions!$F$10-Assumptions!$E$10)))</f>
        <v>0.0138864660696834</v>
      </c>
      <c r="J1683" s="19" t="n">
        <f aca="false">IF('Random Draws'!H1683&lt;(Assumptions!$E$11-Assumptions!$D$11)/(Assumptions!$F$11-Assumptions!$D$11),Assumptions!$D$11+SQRT('Random Draws'!H1683*(Assumptions!$F$11-Assumptions!$D$11)*(Assumptions!$E$11-Assumptions!$D$11)),Assumptions!$F$11-SQRT((1-'Random Draws'!H1683)*(Assumptions!$F$11-Assumptions!$D$11)*(Assumptions!$F$11-Assumptions!$E$11)))</f>
        <v>0.136825585289552</v>
      </c>
      <c r="K1683" s="19" t="n">
        <f aca="false">MAX(G1683,I1683+Assumptions!$D$21)</f>
        <v>0.074900601549309</v>
      </c>
      <c r="L1683" s="28" t="n">
        <f aca="false">(F1683-Assumptions!$D$15)*(1-H1683)+Assumptions!$D$15-J1683</f>
        <v>0.196135114121074</v>
      </c>
      <c r="M1683" s="21" t="n">
        <f aca="false">Assumptions!$D$14*(1+E1683)^1*L1683-Assumptions!$D$14*(1+E1683)^0*E1683*Assumptions!$D$16</f>
        <v>30.486971953318</v>
      </c>
      <c r="N1683" s="21" t="n">
        <f aca="false">Assumptions!$D$14*(1+E1683)^2*L1683-Assumptions!$D$14*(1+E1683)^1*E1683*Assumptions!$D$16</f>
        <v>33.0780673185103</v>
      </c>
      <c r="O1683" s="21" t="n">
        <f aca="false">Assumptions!$D$14*(1+E1683)^3*L1683-Assumptions!$D$14*(1+E1683)^2*E1683*Assumptions!$D$16</f>
        <v>35.8893805263207</v>
      </c>
      <c r="P1683" s="21" t="n">
        <f aca="false">Assumptions!$D$14*(1+E1683)^4*L1683-Assumptions!$D$14*(1+E1683)^3*E1683*Assumptions!$D$16</f>
        <v>38.9396279462272</v>
      </c>
      <c r="Q1683" s="21" t="n">
        <f aca="false">Assumptions!$D$14*(1+E1683)^5*L1683-Assumptions!$D$14*(1+E1683)^4*E1683*Assumptions!$D$16</f>
        <v>42.249116656627</v>
      </c>
      <c r="R1683" s="21" t="n">
        <f aca="false">M1683/(1+K1683)+N1683/(1+K1683)^2+O1683/(1+K1683)^3+P1683/(1+K1683)^4+Q1683/(1+K1683)^5</f>
        <v>144.500369205837</v>
      </c>
      <c r="S1683" s="21" t="n">
        <f aca="false">Q1683*(1+I1683)/(K1683-I1683)</f>
        <v>702.063665162598</v>
      </c>
      <c r="T1683" s="21" t="n">
        <f aca="false">R1683+S1683/(1+K1683)^5</f>
        <v>633.755025226777</v>
      </c>
      <c r="U1683" s="8" t="n">
        <f aca="false">(T1683-Assumptions!$D$17)/Assumptions!$D$18</f>
        <v>17.9502010090711</v>
      </c>
    </row>
    <row r="1684" customFormat="false" ht="15" hidden="false" customHeight="false" outlineLevel="0" collapsed="false">
      <c r="B1684" s="2" t="n">
        <v>1679</v>
      </c>
      <c r="C1684" s="27" t="n">
        <f aca="false">NORMSDIST('Random Draws'!C1684)</f>
        <v>0.945653791951836</v>
      </c>
      <c r="D1684" s="27" t="n">
        <f aca="false">NORMSDIST(Assumptions!$D$22*'Random Draws'!C1684+SQRT(1-Assumptions!$D$22^2)*'Random Draws'!D1684)</f>
        <v>0.925679849432466</v>
      </c>
      <c r="E1684" s="19" t="n">
        <f aca="false">IF(C1684&lt;(Assumptions!$E$6-Assumptions!$D$6)/(Assumptions!$F$6-Assumptions!$D$6),Assumptions!$D$6+SQRT(C1684*(Assumptions!$F$6-Assumptions!$D$6)*(Assumptions!$E$6-Assumptions!$D$6)),Assumptions!$F$6-SQRT((1-C1684)*(Assumptions!$F$6-Assumptions!$D$6)*(Assumptions!$F$6-Assumptions!$E$6)))</f>
        <v>0.123515733554664</v>
      </c>
      <c r="F1684" s="19" t="n">
        <f aca="false">IF(D1684&lt;(Assumptions!$E$7-Assumptions!$D$7)/(Assumptions!$F$7-Assumptions!$D$7),Assumptions!$D$7+SQRT(D1684*(Assumptions!$F$7-Assumptions!$D$7)*(Assumptions!$E$7-Assumptions!$D$7)),Assumptions!$F$7-SQRT((1-D1684)*(Assumptions!$F$7-Assumptions!$D$7)*(Assumptions!$F$7-Assumptions!$E$7)))</f>
        <v>0.442758172884809</v>
      </c>
      <c r="G1684" s="19" t="n">
        <f aca="false">MIN(Assumptions!$D$24,MAX(Assumptions!$D$23,Assumptions!$D$8+Assumptions!$E$8*'Random Draws'!E1684))</f>
        <v>0.070890249063928</v>
      </c>
      <c r="H1684" s="19" t="n">
        <f aca="false">IF('Random Draws'!F1684&lt;(Assumptions!$E$9-Assumptions!$D$9)/(Assumptions!$F$9-Assumptions!$D$9),Assumptions!$D$9+SQRT('Random Draws'!F1684*(Assumptions!$F$9-Assumptions!$D$9)*(Assumptions!$E$9-Assumptions!$D$9)),Assumptions!$F$9-SQRT((1-'Random Draws'!F1684)*(Assumptions!$F$9-Assumptions!$D$9)*(Assumptions!$F$9-Assumptions!$E$9)))</f>
        <v>0.30189340641532</v>
      </c>
      <c r="I1684" s="19" t="n">
        <f aca="false">IF('Random Draws'!G1684&lt;(Assumptions!$E$10-Assumptions!$D$10)/(Assumptions!$F$10-Assumptions!$D$10),Assumptions!$D$10+SQRT('Random Draws'!G1684*(Assumptions!$F$10-Assumptions!$D$10)*(Assumptions!$E$10-Assumptions!$D$10)),Assumptions!$F$10-SQRT((1-'Random Draws'!G1684)*(Assumptions!$F$10-Assumptions!$D$10)*(Assumptions!$F$10-Assumptions!$E$10)))</f>
        <v>0.0201969370989392</v>
      </c>
      <c r="J1684" s="19" t="n">
        <f aca="false">IF('Random Draws'!H1684&lt;(Assumptions!$E$11-Assumptions!$D$11)/(Assumptions!$F$11-Assumptions!$D$11),Assumptions!$D$11+SQRT('Random Draws'!H1684*(Assumptions!$F$11-Assumptions!$D$11)*(Assumptions!$E$11-Assumptions!$D$11)),Assumptions!$F$11-SQRT((1-'Random Draws'!H1684)*(Assumptions!$F$11-Assumptions!$D$11)*(Assumptions!$F$11-Assumptions!$E$11)))</f>
        <v>0.178982486820408</v>
      </c>
      <c r="K1684" s="19" t="n">
        <f aca="false">MAX(G1684,I1684+Assumptions!$D$21)</f>
        <v>0.070890249063928</v>
      </c>
      <c r="L1684" s="28" t="n">
        <f aca="false">(F1684-Assumptions!$D$15)*(1-H1684)+Assumptions!$D$15-J1684</f>
        <v>0.169356055867974</v>
      </c>
      <c r="M1684" s="21" t="n">
        <f aca="false">Assumptions!$D$14*(1+E1684)^1*L1684-Assumptions!$D$14*(1+E1684)^0*E1684*Assumptions!$D$16</f>
        <v>27.0524645933999</v>
      </c>
      <c r="N1684" s="21" t="n">
        <f aca="false">Assumptions!$D$14*(1+E1684)^2*L1684-Assumptions!$D$14*(1+E1684)^1*E1684*Assumptions!$D$16</f>
        <v>30.3938696021152</v>
      </c>
      <c r="O1684" s="21" t="n">
        <f aca="false">Assumptions!$D$14*(1+E1684)^3*L1684-Assumptions!$D$14*(1+E1684)^2*E1684*Assumptions!$D$16</f>
        <v>34.1479907015853</v>
      </c>
      <c r="P1684" s="21" t="n">
        <f aca="false">Assumptions!$D$14*(1+E1684)^4*L1684-Assumptions!$D$14*(1+E1684)^3*E1684*Assumptions!$D$16</f>
        <v>38.3658048225095</v>
      </c>
      <c r="Q1684" s="21" t="n">
        <f aca="false">Assumptions!$D$14*(1+E1684)^5*L1684-Assumptions!$D$14*(1+E1684)^4*E1684*Assumptions!$D$16</f>
        <v>43.1045853485768</v>
      </c>
      <c r="R1684" s="21" t="n">
        <f aca="false">M1684/(1+K1684)+N1684/(1+K1684)^2+O1684/(1+K1684)^3+P1684/(1+K1684)^4+Q1684/(1+K1684)^5</f>
        <v>139.347517797322</v>
      </c>
      <c r="S1684" s="21" t="n">
        <f aca="false">Q1684*(1+I1684)/(K1684-I1684)</f>
        <v>867.47470707594</v>
      </c>
      <c r="T1684" s="21" t="n">
        <f aca="false">R1684+S1684/(1+K1684)^5</f>
        <v>755.278429058303</v>
      </c>
      <c r="U1684" s="8" t="n">
        <f aca="false">(T1684-Assumptions!$D$17)/Assumptions!$D$18</f>
        <v>22.8111371623321</v>
      </c>
    </row>
    <row r="1685" customFormat="false" ht="15" hidden="false" customHeight="false" outlineLevel="0" collapsed="false">
      <c r="B1685" s="2" t="n">
        <v>1680</v>
      </c>
      <c r="C1685" s="27" t="n">
        <f aca="false">NORMSDIST('Random Draws'!C1685)</f>
        <v>0.804809402131694</v>
      </c>
      <c r="D1685" s="27" t="n">
        <f aca="false">NORMSDIST(Assumptions!$D$22*'Random Draws'!C1685+SQRT(1-Assumptions!$D$22^2)*'Random Draws'!D1685)</f>
        <v>0.951629528618785</v>
      </c>
      <c r="E1685" s="19" t="n">
        <f aca="false">IF(C1685&lt;(Assumptions!$E$6-Assumptions!$D$6)/(Assumptions!$F$6-Assumptions!$D$6),Assumptions!$D$6+SQRT(C1685*(Assumptions!$F$6-Assumptions!$D$6)*(Assumptions!$E$6-Assumptions!$D$6)),Assumptions!$F$6-SQRT((1-C1685)*(Assumptions!$F$6-Assumptions!$D$6)*(Assumptions!$F$6-Assumptions!$E$6)))</f>
        <v>0.108759753692688</v>
      </c>
      <c r="F1685" s="19" t="n">
        <f aca="false">IF(D1685&lt;(Assumptions!$E$7-Assumptions!$D$7)/(Assumptions!$F$7-Assumptions!$D$7),Assumptions!$D$7+SQRT(D1685*(Assumptions!$F$7-Assumptions!$D$7)*(Assumptions!$E$7-Assumptions!$D$7)),Assumptions!$F$7-SQRT((1-D1685)*(Assumptions!$F$7-Assumptions!$D$7)*(Assumptions!$F$7-Assumptions!$E$7)))</f>
        <v>0.446090223383359</v>
      </c>
      <c r="G1685" s="19" t="n">
        <f aca="false">MIN(Assumptions!$D$24,MAX(Assumptions!$D$23,Assumptions!$D$8+Assumptions!$E$8*'Random Draws'!E1685))</f>
        <v>0.076714848065787</v>
      </c>
      <c r="H1685" s="19" t="n">
        <f aca="false">IF('Random Draws'!F1685&lt;(Assumptions!$E$9-Assumptions!$D$9)/(Assumptions!$F$9-Assumptions!$D$9),Assumptions!$D$9+SQRT('Random Draws'!F1685*(Assumptions!$F$9-Assumptions!$D$9)*(Assumptions!$E$9-Assumptions!$D$9)),Assumptions!$F$9-SQRT((1-'Random Draws'!F1685)*(Assumptions!$F$9-Assumptions!$D$9)*(Assumptions!$F$9-Assumptions!$E$9)))</f>
        <v>0.272261531402347</v>
      </c>
      <c r="I1685" s="19" t="n">
        <f aca="false">IF('Random Draws'!G1685&lt;(Assumptions!$E$10-Assumptions!$D$10)/(Assumptions!$F$10-Assumptions!$D$10),Assumptions!$D$10+SQRT('Random Draws'!G1685*(Assumptions!$F$10-Assumptions!$D$10)*(Assumptions!$E$10-Assumptions!$D$10)),Assumptions!$F$10-SQRT((1-'Random Draws'!G1685)*(Assumptions!$F$10-Assumptions!$D$10)*(Assumptions!$F$10-Assumptions!$E$10)))</f>
        <v>0.0142055894046138</v>
      </c>
      <c r="J1685" s="19" t="n">
        <f aca="false">IF('Random Draws'!H1685&lt;(Assumptions!$E$11-Assumptions!$D$11)/(Assumptions!$F$11-Assumptions!$D$11),Assumptions!$D$11+SQRT('Random Draws'!H1685*(Assumptions!$F$11-Assumptions!$D$11)*(Assumptions!$E$11-Assumptions!$D$11)),Assumptions!$F$11-SQRT((1-'Random Draws'!H1685)*(Assumptions!$F$11-Assumptions!$D$11)*(Assumptions!$F$11-Assumptions!$E$11)))</f>
        <v>0.167375915544724</v>
      </c>
      <c r="K1685" s="19" t="n">
        <f aca="false">MAX(G1685,I1685+Assumptions!$D$21)</f>
        <v>0.076714848065787</v>
      </c>
      <c r="L1685" s="28" t="n">
        <f aca="false">(F1685-Assumptions!$D$15)*(1-H1685)+Assumptions!$D$15-J1685</f>
        <v>0.192655099558971</v>
      </c>
      <c r="M1685" s="21" t="n">
        <f aca="false">Assumptions!$D$14*(1+E1685)^1*L1685-Assumptions!$D$14*(1+E1685)^0*E1685*Assumptions!$D$16</f>
        <v>30.5000870779604</v>
      </c>
      <c r="N1685" s="21" t="n">
        <f aca="false">Assumptions!$D$14*(1+E1685)^2*L1685-Assumptions!$D$14*(1+E1685)^1*E1685*Assumptions!$D$16</f>
        <v>33.8172690361649</v>
      </c>
      <c r="O1685" s="21" t="n">
        <f aca="false">Assumptions!$D$14*(1+E1685)^3*L1685-Assumptions!$D$14*(1+E1685)^2*E1685*Assumptions!$D$16</f>
        <v>37.4952268870976</v>
      </c>
      <c r="P1685" s="21" t="n">
        <f aca="false">Assumptions!$D$14*(1+E1685)^4*L1685-Assumptions!$D$14*(1+E1685)^3*E1685*Assumptions!$D$16</f>
        <v>41.5731985279897</v>
      </c>
      <c r="Q1685" s="21" t="n">
        <f aca="false">Assumptions!$D$14*(1+E1685)^5*L1685-Assumptions!$D$14*(1+E1685)^4*E1685*Assumptions!$D$16</f>
        <v>46.0946893601111</v>
      </c>
      <c r="R1685" s="21" t="n">
        <f aca="false">M1685/(1+K1685)+N1685/(1+K1685)^2+O1685/(1+K1685)^3+P1685/(1+K1685)^4+Q1685/(1+K1685)^5</f>
        <v>150.320202063713</v>
      </c>
      <c r="S1685" s="21" t="n">
        <f aca="false">Q1685*(1+I1685)/(K1685-I1685)</f>
        <v>747.881075414704</v>
      </c>
      <c r="T1685" s="21" t="n">
        <f aca="false">R1685+S1685/(1+K1685)^5</f>
        <v>667.127970827731</v>
      </c>
      <c r="U1685" s="8" t="n">
        <f aca="false">(T1685-Assumptions!$D$17)/Assumptions!$D$18</f>
        <v>19.2851188331093</v>
      </c>
    </row>
    <row r="1686" customFormat="false" ht="15" hidden="false" customHeight="false" outlineLevel="0" collapsed="false">
      <c r="B1686" s="2" t="n">
        <v>1681</v>
      </c>
      <c r="C1686" s="27" t="n">
        <f aca="false">NORMSDIST('Random Draws'!C1686)</f>
        <v>0.872840758899079</v>
      </c>
      <c r="D1686" s="27" t="n">
        <f aca="false">NORMSDIST(Assumptions!$D$22*'Random Draws'!C1686+SQRT(1-Assumptions!$D$22^2)*'Random Draws'!D1686)</f>
        <v>0.542613767186897</v>
      </c>
      <c r="E1686" s="19" t="n">
        <f aca="false">IF(C1686&lt;(Assumptions!$E$6-Assumptions!$D$6)/(Assumptions!$F$6-Assumptions!$D$6),Assumptions!$D$6+SQRT(C1686*(Assumptions!$F$6-Assumptions!$D$6)*(Assumptions!$E$6-Assumptions!$D$6)),Assumptions!$F$6-SQRT((1-C1686)*(Assumptions!$F$6-Assumptions!$D$6)*(Assumptions!$F$6-Assumptions!$E$6)))</f>
        <v>0.114785000386583</v>
      </c>
      <c r="F1686" s="19" t="n">
        <f aca="false">IF(D1686&lt;(Assumptions!$E$7-Assumptions!$D$7)/(Assumptions!$F$7-Assumptions!$D$7),Assumptions!$D$7+SQRT(D1686*(Assumptions!$F$7-Assumptions!$D$7)*(Assumptions!$E$7-Assumptions!$D$7)),Assumptions!$F$7-SQRT((1-D1686)*(Assumptions!$F$7-Assumptions!$D$7)*(Assumptions!$F$7-Assumptions!$E$7)))</f>
        <v>0.417058589214258</v>
      </c>
      <c r="G1686" s="19" t="n">
        <f aca="false">MIN(Assumptions!$D$24,MAX(Assumptions!$D$23,Assumptions!$D$8+Assumptions!$E$8*'Random Draws'!E1686))</f>
        <v>0.110049272133391</v>
      </c>
      <c r="H1686" s="19" t="n">
        <f aca="false">IF('Random Draws'!F1686&lt;(Assumptions!$E$9-Assumptions!$D$9)/(Assumptions!$F$9-Assumptions!$D$9),Assumptions!$D$9+SQRT('Random Draws'!F1686*(Assumptions!$F$9-Assumptions!$D$9)*(Assumptions!$E$9-Assumptions!$D$9)),Assumptions!$F$9-SQRT((1-'Random Draws'!F1686)*(Assumptions!$F$9-Assumptions!$D$9)*(Assumptions!$F$9-Assumptions!$E$9)))</f>
        <v>0.332418677224441</v>
      </c>
      <c r="I1686" s="19" t="n">
        <f aca="false">IF('Random Draws'!G1686&lt;(Assumptions!$E$10-Assumptions!$D$10)/(Assumptions!$F$10-Assumptions!$D$10),Assumptions!$D$10+SQRT('Random Draws'!G1686*(Assumptions!$F$10-Assumptions!$D$10)*(Assumptions!$E$10-Assumptions!$D$10)),Assumptions!$F$10-SQRT((1-'Random Draws'!G1686)*(Assumptions!$F$10-Assumptions!$D$10)*(Assumptions!$F$10-Assumptions!$E$10)))</f>
        <v>0.0165277920621792</v>
      </c>
      <c r="J1686" s="19" t="n">
        <f aca="false">IF('Random Draws'!H1686&lt;(Assumptions!$E$11-Assumptions!$D$11)/(Assumptions!$F$11-Assumptions!$D$11),Assumptions!$D$11+SQRT('Random Draws'!H1686*(Assumptions!$F$11-Assumptions!$D$11)*(Assumptions!$E$11-Assumptions!$D$11)),Assumptions!$F$11-SQRT((1-'Random Draws'!H1686)*(Assumptions!$F$11-Assumptions!$D$11)*(Assumptions!$F$11-Assumptions!$E$11)))</f>
        <v>0.139696718601838</v>
      </c>
      <c r="K1686" s="19" t="n">
        <f aca="false">MAX(G1686,I1686+Assumptions!$D$21)</f>
        <v>0.110049272133391</v>
      </c>
      <c r="L1686" s="28" t="n">
        <f aca="false">(F1686-Assumptions!$D$15)*(1-H1686)+Assumptions!$D$15-J1686</f>
        <v>0.181938234099902</v>
      </c>
      <c r="M1686" s="21" t="n">
        <f aca="false">Assumptions!$D$14*(1+E1686)^1*L1686-Assumptions!$D$14*(1+E1686)^0*E1686*Assumptions!$D$16</f>
        <v>28.9098773321704</v>
      </c>
      <c r="N1686" s="21" t="n">
        <f aca="false">Assumptions!$D$14*(1+E1686)^2*L1686-Assumptions!$D$14*(1+E1686)^1*E1686*Assumptions!$D$16</f>
        <v>32.2282976129196</v>
      </c>
      <c r="O1686" s="21" t="n">
        <f aca="false">Assumptions!$D$14*(1+E1686)^3*L1686-Assumptions!$D$14*(1+E1686)^2*E1686*Assumptions!$D$16</f>
        <v>35.9276227668775</v>
      </c>
      <c r="P1686" s="21" t="n">
        <f aca="false">Assumptions!$D$14*(1+E1686)^4*L1686-Assumptions!$D$14*(1+E1686)^3*E1686*Assumptions!$D$16</f>
        <v>40.0515749600626</v>
      </c>
      <c r="Q1686" s="21" t="n">
        <f aca="false">Assumptions!$D$14*(1+E1686)^5*L1686-Assumptions!$D$14*(1+E1686)^4*E1686*Assumptions!$D$16</f>
        <v>44.6488950073367</v>
      </c>
      <c r="R1686" s="21" t="n">
        <f aca="false">M1686/(1+K1686)+N1686/(1+K1686)^2+O1686/(1+K1686)^3+P1686/(1+K1686)^4+Q1686/(1+K1686)^5</f>
        <v>131.334730755583</v>
      </c>
      <c r="S1686" s="21" t="n">
        <f aca="false">Q1686*(1+I1686)/(K1686-I1686)</f>
        <v>485.309285367001</v>
      </c>
      <c r="T1686" s="21" t="n">
        <f aca="false">R1686+S1686/(1+K1686)^5</f>
        <v>419.278256930548</v>
      </c>
      <c r="U1686" s="8" t="n">
        <f aca="false">(T1686-Assumptions!$D$17)/Assumptions!$D$18</f>
        <v>9.37113027722192</v>
      </c>
    </row>
    <row r="1687" customFormat="false" ht="15" hidden="false" customHeight="false" outlineLevel="0" collapsed="false">
      <c r="B1687" s="2" t="n">
        <v>1682</v>
      </c>
      <c r="C1687" s="27" t="n">
        <f aca="false">NORMSDIST('Random Draws'!C1687)</f>
        <v>0.861102684547819</v>
      </c>
      <c r="D1687" s="27" t="n">
        <f aca="false">NORMSDIST(Assumptions!$D$22*'Random Draws'!C1687+SQRT(1-Assumptions!$D$22^2)*'Random Draws'!D1687)</f>
        <v>0.967069637218638</v>
      </c>
      <c r="E1687" s="19" t="n">
        <f aca="false">IF(C1687&lt;(Assumptions!$E$6-Assumptions!$D$6)/(Assumptions!$F$6-Assumptions!$D$6),Assumptions!$D$6+SQRT(C1687*(Assumptions!$F$6-Assumptions!$D$6)*(Assumptions!$E$6-Assumptions!$D$6)),Assumptions!$F$6-SQRT((1-C1687)*(Assumptions!$F$6-Assumptions!$D$6)*(Assumptions!$F$6-Assumptions!$E$6)))</f>
        <v>0.113646886763403</v>
      </c>
      <c r="F1687" s="19" t="n">
        <f aca="false">IF(D1687&lt;(Assumptions!$E$7-Assumptions!$D$7)/(Assumptions!$F$7-Assumptions!$D$7),Assumptions!$D$7+SQRT(D1687*(Assumptions!$F$7-Assumptions!$D$7)*(Assumptions!$E$7-Assumptions!$D$7)),Assumptions!$F$7-SQRT((1-D1687)*(Assumptions!$F$7-Assumptions!$D$7)*(Assumptions!$F$7-Assumptions!$E$7)))</f>
        <v>0.448523003392636</v>
      </c>
      <c r="G1687" s="19" t="n">
        <f aca="false">MIN(Assumptions!$D$24,MAX(Assumptions!$D$23,Assumptions!$D$8+Assumptions!$E$8*'Random Draws'!E1687))</f>
        <v>0.074382542019101</v>
      </c>
      <c r="H1687" s="19" t="n">
        <f aca="false">IF('Random Draws'!F1687&lt;(Assumptions!$E$9-Assumptions!$D$9)/(Assumptions!$F$9-Assumptions!$D$9),Assumptions!$D$9+SQRT('Random Draws'!F1687*(Assumptions!$F$9-Assumptions!$D$9)*(Assumptions!$E$9-Assumptions!$D$9)),Assumptions!$F$9-SQRT((1-'Random Draws'!F1687)*(Assumptions!$F$9-Assumptions!$D$9)*(Assumptions!$F$9-Assumptions!$E$9)))</f>
        <v>0.301450497465738</v>
      </c>
      <c r="I1687" s="19" t="n">
        <f aca="false">IF('Random Draws'!G1687&lt;(Assumptions!$E$10-Assumptions!$D$10)/(Assumptions!$F$10-Assumptions!$D$10),Assumptions!$D$10+SQRT('Random Draws'!G1687*(Assumptions!$F$10-Assumptions!$D$10)*(Assumptions!$E$10-Assumptions!$D$10)),Assumptions!$F$10-SQRT((1-'Random Draws'!G1687)*(Assumptions!$F$10-Assumptions!$D$10)*(Assumptions!$F$10-Assumptions!$E$10)))</f>
        <v>0.0219760910362045</v>
      </c>
      <c r="J1687" s="19" t="n">
        <f aca="false">IF('Random Draws'!H1687&lt;(Assumptions!$E$11-Assumptions!$D$11)/(Assumptions!$F$11-Assumptions!$D$11),Assumptions!$D$11+SQRT('Random Draws'!H1687*(Assumptions!$F$11-Assumptions!$D$11)*(Assumptions!$E$11-Assumptions!$D$11)),Assumptions!$F$11-SQRT((1-'Random Draws'!H1687)*(Assumptions!$F$11-Assumptions!$D$11)*(Assumptions!$F$11-Assumptions!$E$11)))</f>
        <v>0.168593440322581</v>
      </c>
      <c r="K1687" s="19" t="n">
        <f aca="false">MAX(G1687,I1687+Assumptions!$D$21)</f>
        <v>0.074382542019101</v>
      </c>
      <c r="L1687" s="28" t="n">
        <f aca="false">(F1687-Assumptions!$D$15)*(1-H1687)+Assumptions!$D$15-J1687</f>
        <v>0.183910645243063</v>
      </c>
      <c r="M1687" s="21" t="n">
        <f aca="false">Assumptions!$D$14*(1+E1687)^1*L1687-Assumptions!$D$14*(1+E1687)^0*E1687*Assumptions!$D$16</f>
        <v>29.2033060826292</v>
      </c>
      <c r="N1687" s="21" t="n">
        <f aca="false">Assumptions!$D$14*(1+E1687)^2*L1687-Assumptions!$D$14*(1+E1687)^1*E1687*Assumptions!$D$16</f>
        <v>32.5221709021188</v>
      </c>
      <c r="O1687" s="21" t="n">
        <f aca="false">Assumptions!$D$14*(1+E1687)^3*L1687-Assumptions!$D$14*(1+E1687)^2*E1687*Assumptions!$D$16</f>
        <v>36.2182143759319</v>
      </c>
      <c r="P1687" s="21" t="n">
        <f aca="false">Assumptions!$D$14*(1+E1687)^4*L1687-Assumptions!$D$14*(1+E1687)^3*E1687*Assumptions!$D$16</f>
        <v>40.3343016838861</v>
      </c>
      <c r="Q1687" s="21" t="n">
        <f aca="false">Assumptions!$D$14*(1+E1687)^5*L1687-Assumptions!$D$14*(1+E1687)^4*E1687*Assumptions!$D$16</f>
        <v>44.9181695000356</v>
      </c>
      <c r="R1687" s="21" t="n">
        <f aca="false">M1687/(1+K1687)+N1687/(1+K1687)^2+O1687/(1+K1687)^3+P1687/(1+K1687)^4+Q1687/(1+K1687)^5</f>
        <v>146.210846300339</v>
      </c>
      <c r="S1687" s="21" t="n">
        <f aca="false">Q1687*(1+I1687)/(K1687-I1687)</f>
        <v>875.94741527393</v>
      </c>
      <c r="T1687" s="21" t="n">
        <f aca="false">R1687+S1687/(1+K1687)^5</f>
        <v>758.114888049643</v>
      </c>
      <c r="U1687" s="8" t="n">
        <f aca="false">(T1687-Assumptions!$D$17)/Assumptions!$D$18</f>
        <v>22.9245955219857</v>
      </c>
    </row>
    <row r="1688" customFormat="false" ht="15" hidden="false" customHeight="false" outlineLevel="0" collapsed="false">
      <c r="B1688" s="2" t="n">
        <v>1683</v>
      </c>
      <c r="C1688" s="27" t="n">
        <f aca="false">NORMSDIST('Random Draws'!C1688)</f>
        <v>0.790393145843896</v>
      </c>
      <c r="D1688" s="27" t="n">
        <f aca="false">NORMSDIST(Assumptions!$D$22*'Random Draws'!C1688+SQRT(1-Assumptions!$D$22^2)*'Random Draws'!D1688)</f>
        <v>0.732313257222396</v>
      </c>
      <c r="E1688" s="19" t="n">
        <f aca="false">IF(C1688&lt;(Assumptions!$E$6-Assumptions!$D$6)/(Assumptions!$F$6-Assumptions!$D$6),Assumptions!$D$6+SQRT(C1688*(Assumptions!$F$6-Assumptions!$D$6)*(Assumptions!$E$6-Assumptions!$D$6)),Assumptions!$F$6-SQRT((1-C1688)*(Assumptions!$F$6-Assumptions!$D$6)*(Assumptions!$F$6-Assumptions!$E$6)))</f>
        <v>0.107626642577877</v>
      </c>
      <c r="F1688" s="19" t="n">
        <f aca="false">IF(D1688&lt;(Assumptions!$E$7-Assumptions!$D$7)/(Assumptions!$F$7-Assumptions!$D$7),Assumptions!$D$7+SQRT(D1688*(Assumptions!$F$7-Assumptions!$D$7)*(Assumptions!$E$7-Assumptions!$D$7)),Assumptions!$F$7-SQRT((1-D1688)*(Assumptions!$F$7-Assumptions!$D$7)*(Assumptions!$F$7-Assumptions!$E$7)))</f>
        <v>0.427277729737831</v>
      </c>
      <c r="G1688" s="19" t="n">
        <f aca="false">MIN(Assumptions!$D$24,MAX(Assumptions!$D$23,Assumptions!$D$8+Assumptions!$E$8*'Random Draws'!E1688))</f>
        <v>0.062909633940282</v>
      </c>
      <c r="H1688" s="19" t="n">
        <f aca="false">IF('Random Draws'!F1688&lt;(Assumptions!$E$9-Assumptions!$D$9)/(Assumptions!$F$9-Assumptions!$D$9),Assumptions!$D$9+SQRT('Random Draws'!F1688*(Assumptions!$F$9-Assumptions!$D$9)*(Assumptions!$E$9-Assumptions!$D$9)),Assumptions!$F$9-SQRT((1-'Random Draws'!F1688)*(Assumptions!$F$9-Assumptions!$D$9)*(Assumptions!$F$9-Assumptions!$E$9)))</f>
        <v>0.25808467149909</v>
      </c>
      <c r="I1688" s="19" t="n">
        <f aca="false">IF('Random Draws'!G1688&lt;(Assumptions!$E$10-Assumptions!$D$10)/(Assumptions!$F$10-Assumptions!$D$10),Assumptions!$D$10+SQRT('Random Draws'!G1688*(Assumptions!$F$10-Assumptions!$D$10)*(Assumptions!$E$10-Assumptions!$D$10)),Assumptions!$F$10-SQRT((1-'Random Draws'!G1688)*(Assumptions!$F$10-Assumptions!$D$10)*(Assumptions!$F$10-Assumptions!$E$10)))</f>
        <v>0.0150039204345318</v>
      </c>
      <c r="J1688" s="19" t="n">
        <f aca="false">IF('Random Draws'!H1688&lt;(Assumptions!$E$11-Assumptions!$D$11)/(Assumptions!$F$11-Assumptions!$D$11),Assumptions!$D$11+SQRT('Random Draws'!H1688*(Assumptions!$F$11-Assumptions!$D$11)*(Assumptions!$E$11-Assumptions!$D$11)),Assumptions!$F$11-SQRT((1-'Random Draws'!H1688)*(Assumptions!$F$11-Assumptions!$D$11)*(Assumptions!$F$11-Assumptions!$E$11)))</f>
        <v>0.16473806290849</v>
      </c>
      <c r="K1688" s="19" t="n">
        <f aca="false">MAX(G1688,I1688+Assumptions!$D$21)</f>
        <v>0.062909633940282</v>
      </c>
      <c r="L1688" s="28" t="n">
        <f aca="false">(F1688-Assumptions!$D$15)*(1-H1688)+Assumptions!$D$15-J1688</f>
        <v>0.185816841605958</v>
      </c>
      <c r="M1688" s="21" t="n">
        <f aca="false">Assumptions!$D$14*(1+E1688)^1*L1688-Assumptions!$D$14*(1+E1688)^0*E1688*Assumptions!$D$16</f>
        <v>29.3750983431389</v>
      </c>
      <c r="N1688" s="21" t="n">
        <f aca="false">Assumptions!$D$14*(1+E1688)^2*L1688-Assumptions!$D$14*(1+E1688)^1*E1688*Assumptions!$D$16</f>
        <v>32.5366415532059</v>
      </c>
      <c r="O1688" s="21" t="n">
        <f aca="false">Assumptions!$D$14*(1+E1688)^3*L1688-Assumptions!$D$14*(1+E1688)^2*E1688*Assumptions!$D$16</f>
        <v>36.0384510443373</v>
      </c>
      <c r="P1688" s="21" t="n">
        <f aca="false">Assumptions!$D$14*(1+E1688)^4*L1688-Assumptions!$D$14*(1+E1688)^3*E1688*Assumptions!$D$16</f>
        <v>39.9171485339465</v>
      </c>
      <c r="Q1688" s="21" t="n">
        <f aca="false">Assumptions!$D$14*(1+E1688)^5*L1688-Assumptions!$D$14*(1+E1688)^4*E1688*Assumptions!$D$16</f>
        <v>44.2132972119376</v>
      </c>
      <c r="R1688" s="21" t="n">
        <f aca="false">M1688/(1+K1688)+N1688/(1+K1688)^2+O1688/(1+K1688)^3+P1688/(1+K1688)^4+Q1688/(1+K1688)^5</f>
        <v>150.308779213815</v>
      </c>
      <c r="S1688" s="21" t="n">
        <f aca="false">Q1688*(1+I1688)/(K1688-I1688)</f>
        <v>936.770725689477</v>
      </c>
      <c r="T1688" s="21" t="n">
        <f aca="false">R1688+S1688/(1+K1688)^5</f>
        <v>840.789558013532</v>
      </c>
      <c r="U1688" s="8" t="n">
        <f aca="false">(T1688-Assumptions!$D$17)/Assumptions!$D$18</f>
        <v>26.2315823205413</v>
      </c>
    </row>
    <row r="1689" customFormat="false" ht="15" hidden="false" customHeight="false" outlineLevel="0" collapsed="false">
      <c r="B1689" s="2" t="n">
        <v>1684</v>
      </c>
      <c r="C1689" s="27" t="n">
        <f aca="false">NORMSDIST('Random Draws'!C1689)</f>
        <v>0.527917542899518</v>
      </c>
      <c r="D1689" s="27" t="n">
        <f aca="false">NORMSDIST(Assumptions!$D$22*'Random Draws'!C1689+SQRT(1-Assumptions!$D$22^2)*'Random Draws'!D1689)</f>
        <v>0.585301427171436</v>
      </c>
      <c r="E1689" s="19" t="n">
        <f aca="false">IF(C1689&lt;(Assumptions!$E$6-Assumptions!$D$6)/(Assumptions!$F$6-Assumptions!$D$6),Assumptions!$D$6+SQRT(C1689*(Assumptions!$F$6-Assumptions!$D$6)*(Assumptions!$E$6-Assumptions!$D$6)),Assumptions!$F$6-SQRT((1-C1689)*(Assumptions!$F$6-Assumptions!$D$6)*(Assumptions!$F$6-Assumptions!$E$6)))</f>
        <v>0.0914159255979656</v>
      </c>
      <c r="F1689" s="19" t="n">
        <f aca="false">IF(D1689&lt;(Assumptions!$E$7-Assumptions!$D$7)/(Assumptions!$F$7-Assumptions!$D$7),Assumptions!$D$7+SQRT(D1689*(Assumptions!$F$7-Assumptions!$D$7)*(Assumptions!$E$7-Assumptions!$D$7)),Assumptions!$F$7-SQRT((1-D1689)*(Assumptions!$F$7-Assumptions!$D$7)*(Assumptions!$F$7-Assumptions!$E$7)))</f>
        <v>0.419260514366892</v>
      </c>
      <c r="G1689" s="19" t="n">
        <f aca="false">MIN(Assumptions!$D$24,MAX(Assumptions!$D$23,Assumptions!$D$8+Assumptions!$E$8*'Random Draws'!E1689))</f>
        <v>0.081213174303665</v>
      </c>
      <c r="H1689" s="19" t="n">
        <f aca="false">IF('Random Draws'!F1689&lt;(Assumptions!$E$9-Assumptions!$D$9)/(Assumptions!$F$9-Assumptions!$D$9),Assumptions!$D$9+SQRT('Random Draws'!F1689*(Assumptions!$F$9-Assumptions!$D$9)*(Assumptions!$E$9-Assumptions!$D$9)),Assumptions!$F$9-SQRT((1-'Random Draws'!F1689)*(Assumptions!$F$9-Assumptions!$D$9)*(Assumptions!$F$9-Assumptions!$E$9)))</f>
        <v>0.300718039624628</v>
      </c>
      <c r="I1689" s="19" t="n">
        <f aca="false">IF('Random Draws'!G1689&lt;(Assumptions!$E$10-Assumptions!$D$10)/(Assumptions!$F$10-Assumptions!$D$10),Assumptions!$D$10+SQRT('Random Draws'!G1689*(Assumptions!$F$10-Assumptions!$D$10)*(Assumptions!$E$10-Assumptions!$D$10)),Assumptions!$F$10-SQRT((1-'Random Draws'!G1689)*(Assumptions!$F$10-Assumptions!$D$10)*(Assumptions!$F$10-Assumptions!$E$10)))</f>
        <v>0.0216578956009462</v>
      </c>
      <c r="J1689" s="19" t="n">
        <f aca="false">IF('Random Draws'!H1689&lt;(Assumptions!$E$11-Assumptions!$D$11)/(Assumptions!$F$11-Assumptions!$D$11),Assumptions!$D$11+SQRT('Random Draws'!H1689*(Assumptions!$F$11-Assumptions!$D$11)*(Assumptions!$E$11-Assumptions!$D$11)),Assumptions!$F$11-SQRT((1-'Random Draws'!H1689)*(Assumptions!$F$11-Assumptions!$D$11)*(Assumptions!$F$11-Assumptions!$E$11)))</f>
        <v>0.162328917433171</v>
      </c>
      <c r="K1689" s="19" t="n">
        <f aca="false">MAX(G1689,I1689+Assumptions!$D$21)</f>
        <v>0.081213174303665</v>
      </c>
      <c r="L1689" s="28" t="n">
        <f aca="false">(F1689-Assumptions!$D$15)*(1-H1689)+Assumptions!$D$15-J1689</f>
        <v>0.169945742112498</v>
      </c>
      <c r="M1689" s="21" t="n">
        <f aca="false">Assumptions!$D$14*(1+E1689)^1*L1689-Assumptions!$D$14*(1+E1689)^0*E1689*Assumptions!$D$16</f>
        <v>26.4971566908748</v>
      </c>
      <c r="N1689" s="21" t="n">
        <f aca="false">Assumptions!$D$14*(1+E1689)^2*L1689-Assumptions!$D$14*(1+E1689)^1*E1689*Assumptions!$D$16</f>
        <v>28.9194187954855</v>
      </c>
      <c r="O1689" s="21" t="n">
        <f aca="false">Assumptions!$D$14*(1+E1689)^3*L1689-Assumptions!$D$14*(1+E1689)^2*E1689*Assumptions!$D$16</f>
        <v>31.56311423243</v>
      </c>
      <c r="P1689" s="21" t="n">
        <f aca="false">Assumptions!$D$14*(1+E1689)^4*L1689-Assumptions!$D$14*(1+E1689)^3*E1689*Assumptions!$D$16</f>
        <v>34.4484855347419</v>
      </c>
      <c r="Q1689" s="21" t="n">
        <f aca="false">Assumptions!$D$14*(1+E1689)^5*L1689-Assumptions!$D$14*(1+E1689)^4*E1689*Assumptions!$D$16</f>
        <v>37.5976257253485</v>
      </c>
      <c r="R1689" s="21" t="n">
        <f aca="false">M1689/(1+K1689)+N1689/(1+K1689)^2+O1689/(1+K1689)^3+P1689/(1+K1689)^4+Q1689/(1+K1689)^5</f>
        <v>124.868867936057</v>
      </c>
      <c r="S1689" s="21" t="n">
        <f aca="false">Q1689*(1+I1689)/(K1689-I1689)</f>
        <v>644.979118809798</v>
      </c>
      <c r="T1689" s="21" t="n">
        <f aca="false">R1689+S1689/(1+K1689)^5</f>
        <v>561.373654565171</v>
      </c>
      <c r="U1689" s="8" t="n">
        <f aca="false">(T1689-Assumptions!$D$17)/Assumptions!$D$18</f>
        <v>15.0549461826068</v>
      </c>
    </row>
    <row r="1690" customFormat="false" ht="15" hidden="false" customHeight="false" outlineLevel="0" collapsed="false">
      <c r="B1690" s="2" t="n">
        <v>1685</v>
      </c>
      <c r="C1690" s="27" t="n">
        <f aca="false">NORMSDIST('Random Draws'!C1690)</f>
        <v>0.0628279865252542</v>
      </c>
      <c r="D1690" s="27" t="n">
        <f aca="false">NORMSDIST(Assumptions!$D$22*'Random Draws'!C1690+SQRT(1-Assumptions!$D$22^2)*'Random Draws'!D1690)</f>
        <v>0.0708105787441234</v>
      </c>
      <c r="E1690" s="19" t="n">
        <f aca="false">IF(C1690&lt;(Assumptions!$E$6-Assumptions!$D$6)/(Assumptions!$F$6-Assumptions!$D$6),Assumptions!$D$6+SQRT(C1690*(Assumptions!$F$6-Assumptions!$D$6)*(Assumptions!$E$6-Assumptions!$D$6)),Assumptions!$F$6-SQRT((1-C1690)*(Assumptions!$F$6-Assumptions!$D$6)*(Assumptions!$F$6-Assumptions!$E$6)))</f>
        <v>0.0577239931343439</v>
      </c>
      <c r="F1690" s="19" t="n">
        <f aca="false">IF(D1690&lt;(Assumptions!$E$7-Assumptions!$D$7)/(Assumptions!$F$7-Assumptions!$D$7),Assumptions!$D$7+SQRT(D1690*(Assumptions!$F$7-Assumptions!$D$7)*(Assumptions!$E$7-Assumptions!$D$7)),Assumptions!$F$7-SQRT((1-D1690)*(Assumptions!$F$7-Assumptions!$D$7)*(Assumptions!$F$7-Assumptions!$E$7)))</f>
        <v>0.380612216583006</v>
      </c>
      <c r="G1690" s="19" t="n">
        <f aca="false">MIN(Assumptions!$D$24,MAX(Assumptions!$D$23,Assumptions!$D$8+Assumptions!$E$8*'Random Draws'!E1690))</f>
        <v>0.07556945197618</v>
      </c>
      <c r="H1690" s="19" t="n">
        <f aca="false">IF('Random Draws'!F1690&lt;(Assumptions!$E$9-Assumptions!$D$9)/(Assumptions!$F$9-Assumptions!$D$9),Assumptions!$D$9+SQRT('Random Draws'!F1690*(Assumptions!$F$9-Assumptions!$D$9)*(Assumptions!$E$9-Assumptions!$D$9)),Assumptions!$F$9-SQRT((1-'Random Draws'!F1690)*(Assumptions!$F$9-Assumptions!$D$9)*(Assumptions!$F$9-Assumptions!$E$9)))</f>
        <v>0.277943728828743</v>
      </c>
      <c r="I1690" s="19" t="n">
        <f aca="false">IF('Random Draws'!G1690&lt;(Assumptions!$E$10-Assumptions!$D$10)/(Assumptions!$F$10-Assumptions!$D$10),Assumptions!$D$10+SQRT('Random Draws'!G1690*(Assumptions!$F$10-Assumptions!$D$10)*(Assumptions!$E$10-Assumptions!$D$10)),Assumptions!$F$10-SQRT((1-'Random Draws'!G1690)*(Assumptions!$F$10-Assumptions!$D$10)*(Assumptions!$F$10-Assumptions!$E$10)))</f>
        <v>0.0246807297067071</v>
      </c>
      <c r="J1690" s="19" t="n">
        <f aca="false">IF('Random Draws'!H1690&lt;(Assumptions!$E$11-Assumptions!$D$11)/(Assumptions!$F$11-Assumptions!$D$11),Assumptions!$D$11+SQRT('Random Draws'!H1690*(Assumptions!$F$11-Assumptions!$D$11)*(Assumptions!$E$11-Assumptions!$D$11)),Assumptions!$F$11-SQRT((1-'Random Draws'!H1690)*(Assumptions!$F$11-Assumptions!$D$11)*(Assumptions!$F$11-Assumptions!$E$11)))</f>
        <v>0.136241752671433</v>
      </c>
      <c r="K1690" s="19" t="n">
        <f aca="false">MAX(G1690,I1690+Assumptions!$D$21)</f>
        <v>0.07556945197618</v>
      </c>
      <c r="L1690" s="28" t="n">
        <f aca="false">(F1690-Assumptions!$D$15)*(1-H1690)+Assumptions!$D$15-J1690</f>
        <v>0.174714369944456</v>
      </c>
      <c r="M1690" s="21" t="n">
        <f aca="false">Assumptions!$D$14*(1+E1690)^1*L1690-Assumptions!$D$14*(1+E1690)^0*E1690*Assumptions!$D$16</f>
        <v>26.5448398800277</v>
      </c>
      <c r="N1690" s="21" t="n">
        <f aca="false">Assumptions!$D$14*(1+E1690)^2*L1690-Assumptions!$D$14*(1+E1690)^1*E1690*Assumptions!$D$16</f>
        <v>28.0771140350147</v>
      </c>
      <c r="O1690" s="21" t="n">
        <f aca="false">Assumptions!$D$14*(1+E1690)^3*L1690-Assumptions!$D$14*(1+E1690)^2*E1690*Assumptions!$D$16</f>
        <v>29.697837172804</v>
      </c>
      <c r="P1690" s="21" t="n">
        <f aca="false">Assumptions!$D$14*(1+E1690)^4*L1690-Assumptions!$D$14*(1+E1690)^3*E1690*Assumptions!$D$16</f>
        <v>31.4121149218718</v>
      </c>
      <c r="Q1690" s="21" t="n">
        <f aca="false">Assumptions!$D$14*(1+E1690)^5*L1690-Assumptions!$D$14*(1+E1690)^4*E1690*Assumptions!$D$16</f>
        <v>33.2253476279572</v>
      </c>
      <c r="R1690" s="21" t="n">
        <f aca="false">M1690/(1+K1690)+N1690/(1+K1690)^2+O1690/(1+K1690)^3+P1690/(1+K1690)^4+Q1690/(1+K1690)^5</f>
        <v>119.371598509127</v>
      </c>
      <c r="S1690" s="21" t="n">
        <f aca="false">Q1690*(1+I1690)/(K1690-I1690)</f>
        <v>669.016079277693</v>
      </c>
      <c r="T1690" s="21" t="n">
        <f aca="false">R1690+S1690/(1+K1690)^5</f>
        <v>584.148205074053</v>
      </c>
      <c r="U1690" s="8" t="n">
        <f aca="false">(T1690-Assumptions!$D$17)/Assumptions!$D$18</f>
        <v>15.9659282029621</v>
      </c>
    </row>
    <row r="1691" customFormat="false" ht="15" hidden="false" customHeight="false" outlineLevel="0" collapsed="false">
      <c r="B1691" s="2" t="n">
        <v>1686</v>
      </c>
      <c r="C1691" s="27" t="n">
        <f aca="false">NORMSDIST('Random Draws'!C1691)</f>
        <v>0.792128155415585</v>
      </c>
      <c r="D1691" s="27" t="n">
        <f aca="false">NORMSDIST(Assumptions!$D$22*'Random Draws'!C1691+SQRT(1-Assumptions!$D$22^2)*'Random Draws'!D1691)</f>
        <v>0.0511711995480991</v>
      </c>
      <c r="E1691" s="19" t="n">
        <f aca="false">IF(C1691&lt;(Assumptions!$E$6-Assumptions!$D$6)/(Assumptions!$F$6-Assumptions!$D$6),Assumptions!$D$6+SQRT(C1691*(Assumptions!$F$6-Assumptions!$D$6)*(Assumptions!$E$6-Assumptions!$D$6)),Assumptions!$F$6-SQRT((1-C1691)*(Assumptions!$F$6-Assumptions!$D$6)*(Assumptions!$F$6-Assumptions!$E$6)))</f>
        <v>0.107760905364417</v>
      </c>
      <c r="F1691" s="19" t="n">
        <f aca="false">IF(D1691&lt;(Assumptions!$E$7-Assumptions!$D$7)/(Assumptions!$F$7-Assumptions!$D$7),Assumptions!$D$7+SQRT(D1691*(Assumptions!$F$7-Assumptions!$D$7)*(Assumptions!$E$7-Assumptions!$D$7)),Assumptions!$F$7-SQRT((1-D1691)*(Assumptions!$F$7-Assumptions!$D$7)*(Assumptions!$F$7-Assumptions!$E$7)))</f>
        <v>0.377522191566371</v>
      </c>
      <c r="G1691" s="19" t="n">
        <f aca="false">MIN(Assumptions!$D$24,MAX(Assumptions!$D$23,Assumptions!$D$8+Assumptions!$E$8*'Random Draws'!E1691))</f>
        <v>0.088149662831524</v>
      </c>
      <c r="H1691" s="19" t="n">
        <f aca="false">IF('Random Draws'!F1691&lt;(Assumptions!$E$9-Assumptions!$D$9)/(Assumptions!$F$9-Assumptions!$D$9),Assumptions!$D$9+SQRT('Random Draws'!F1691*(Assumptions!$F$9-Assumptions!$D$9)*(Assumptions!$E$9-Assumptions!$D$9)),Assumptions!$F$9-SQRT((1-'Random Draws'!F1691)*(Assumptions!$F$9-Assumptions!$D$9)*(Assumptions!$F$9-Assumptions!$E$9)))</f>
        <v>0.275168193073563</v>
      </c>
      <c r="I1691" s="19" t="n">
        <f aca="false">IF('Random Draws'!G1691&lt;(Assumptions!$E$10-Assumptions!$D$10)/(Assumptions!$F$10-Assumptions!$D$10),Assumptions!$D$10+SQRT('Random Draws'!G1691*(Assumptions!$F$10-Assumptions!$D$10)*(Assumptions!$E$10-Assumptions!$D$10)),Assumptions!$F$10-SQRT((1-'Random Draws'!G1691)*(Assumptions!$F$10-Assumptions!$D$10)*(Assumptions!$F$10-Assumptions!$E$10)))</f>
        <v>0.0167819015928886</v>
      </c>
      <c r="J1691" s="19" t="n">
        <f aca="false">IF('Random Draws'!H1691&lt;(Assumptions!$E$11-Assumptions!$D$11)/(Assumptions!$F$11-Assumptions!$D$11),Assumptions!$D$11+SQRT('Random Draws'!H1691*(Assumptions!$F$11-Assumptions!$D$11)*(Assumptions!$E$11-Assumptions!$D$11)),Assumptions!$F$11-SQRT((1-'Random Draws'!H1691)*(Assumptions!$F$11-Assumptions!$D$11)*(Assumptions!$F$11-Assumptions!$E$11)))</f>
        <v>0.177711597031503</v>
      </c>
      <c r="K1691" s="19" t="n">
        <f aca="false">MAX(G1691,I1691+Assumptions!$D$21)</f>
        <v>0.088149662831524</v>
      </c>
      <c r="L1691" s="28" t="n">
        <f aca="false">(F1691-Assumptions!$D$15)*(1-H1691)+Assumptions!$D$15-J1691</f>
        <v>0.131700360335941</v>
      </c>
      <c r="M1691" s="21" t="n">
        <f aca="false">Assumptions!$D$14*(1+E1691)^1*L1691-Assumptions!$D$14*(1+E1691)^0*E1691*Assumptions!$D$16</f>
        <v>20.6856540700363</v>
      </c>
      <c r="N1691" s="21" t="n">
        <f aca="false">Assumptions!$D$14*(1+E1691)^2*L1691-Assumptions!$D$14*(1+E1691)^1*E1691*Assumptions!$D$16</f>
        <v>22.9147588806786</v>
      </c>
      <c r="O1691" s="21" t="n">
        <f aca="false">Assumptions!$D$14*(1+E1691)^3*L1691-Assumptions!$D$14*(1+E1691)^2*E1691*Assumptions!$D$16</f>
        <v>25.3840740438678</v>
      </c>
      <c r="P1691" s="21" t="n">
        <f aca="false">Assumptions!$D$14*(1+E1691)^4*L1691-Assumptions!$D$14*(1+E1691)^3*E1691*Assumptions!$D$16</f>
        <v>28.1194848446724</v>
      </c>
      <c r="Q1691" s="21" t="n">
        <f aca="false">Assumptions!$D$14*(1+E1691)^5*L1691-Assumptions!$D$14*(1+E1691)^4*E1691*Assumptions!$D$16</f>
        <v>31.1496659899153</v>
      </c>
      <c r="R1691" s="21" t="n">
        <f aca="false">M1691/(1+K1691)+N1691/(1+K1691)^2+O1691/(1+K1691)^3+P1691/(1+K1691)^4+Q1691/(1+K1691)^5</f>
        <v>98.5380556463209</v>
      </c>
      <c r="S1691" s="21" t="n">
        <f aca="false">Q1691*(1+I1691)/(K1691-I1691)</f>
        <v>443.791651433552</v>
      </c>
      <c r="T1691" s="21" t="n">
        <f aca="false">R1691+S1691/(1+K1691)^5</f>
        <v>389.43286302689</v>
      </c>
      <c r="U1691" s="8" t="n">
        <f aca="false">(T1691-Assumptions!$D$17)/Assumptions!$D$18</f>
        <v>8.1773145210756</v>
      </c>
    </row>
    <row r="1692" customFormat="false" ht="15" hidden="false" customHeight="false" outlineLevel="0" collapsed="false">
      <c r="B1692" s="2" t="n">
        <v>1687</v>
      </c>
      <c r="C1692" s="27" t="n">
        <f aca="false">NORMSDIST('Random Draws'!C1692)</f>
        <v>0.971903959081147</v>
      </c>
      <c r="D1692" s="27" t="n">
        <f aca="false">NORMSDIST(Assumptions!$D$22*'Random Draws'!C1692+SQRT(1-Assumptions!$D$22^2)*'Random Draws'!D1692)</f>
        <v>0.0602034833773324</v>
      </c>
      <c r="E1692" s="19" t="n">
        <f aca="false">IF(C1692&lt;(Assumptions!$E$6-Assumptions!$D$6)/(Assumptions!$F$6-Assumptions!$D$6),Assumptions!$D$6+SQRT(C1692*(Assumptions!$F$6-Assumptions!$D$6)*(Assumptions!$E$6-Assumptions!$D$6)),Assumptions!$F$6-SQRT((1-C1692)*(Assumptions!$F$6-Assumptions!$D$6)*(Assumptions!$F$6-Assumptions!$E$6)))</f>
        <v>0.128147565457077</v>
      </c>
      <c r="F1692" s="19" t="n">
        <f aca="false">IF(D1692&lt;(Assumptions!$E$7-Assumptions!$D$7)/(Assumptions!$F$7-Assumptions!$D$7),Assumptions!$D$7+SQRT(D1692*(Assumptions!$F$7-Assumptions!$D$7)*(Assumptions!$E$7-Assumptions!$D$7)),Assumptions!$F$7-SQRT((1-D1692)*(Assumptions!$F$7-Assumptions!$D$7)*(Assumptions!$F$7-Assumptions!$E$7)))</f>
        <v>0.379005812275827</v>
      </c>
      <c r="G1692" s="19" t="n">
        <f aca="false">MIN(Assumptions!$D$24,MAX(Assumptions!$D$23,Assumptions!$D$8+Assumptions!$E$8*'Random Draws'!E1692))</f>
        <v>0.085138964256574</v>
      </c>
      <c r="H1692" s="19" t="n">
        <f aca="false">IF('Random Draws'!F1692&lt;(Assumptions!$E$9-Assumptions!$D$9)/(Assumptions!$F$9-Assumptions!$D$9),Assumptions!$D$9+SQRT('Random Draws'!F1692*(Assumptions!$F$9-Assumptions!$D$9)*(Assumptions!$E$9-Assumptions!$D$9)),Assumptions!$F$9-SQRT((1-'Random Draws'!F1692)*(Assumptions!$F$9-Assumptions!$D$9)*(Assumptions!$F$9-Assumptions!$E$9)))</f>
        <v>0.258445646264818</v>
      </c>
      <c r="I1692" s="19" t="n">
        <f aca="false">IF('Random Draws'!G1692&lt;(Assumptions!$E$10-Assumptions!$D$10)/(Assumptions!$F$10-Assumptions!$D$10),Assumptions!$D$10+SQRT('Random Draws'!G1692*(Assumptions!$F$10-Assumptions!$D$10)*(Assumptions!$E$10-Assumptions!$D$10)),Assumptions!$F$10-SQRT((1-'Random Draws'!G1692)*(Assumptions!$F$10-Assumptions!$D$10)*(Assumptions!$F$10-Assumptions!$E$10)))</f>
        <v>0.0134356858018778</v>
      </c>
      <c r="J1692" s="19" t="n">
        <f aca="false">IF('Random Draws'!H1692&lt;(Assumptions!$E$11-Assumptions!$D$11)/(Assumptions!$F$11-Assumptions!$D$11),Assumptions!$D$11+SQRT('Random Draws'!H1692*(Assumptions!$F$11-Assumptions!$D$11)*(Assumptions!$E$11-Assumptions!$D$11)),Assumptions!$F$11-SQRT((1-'Random Draws'!H1692)*(Assumptions!$F$11-Assumptions!$D$11)*(Assumptions!$F$11-Assumptions!$E$11)))</f>
        <v>0.182412551624113</v>
      </c>
      <c r="K1692" s="19" t="n">
        <f aca="false">MAX(G1692,I1692+Assumptions!$D$21)</f>
        <v>0.085138964256574</v>
      </c>
      <c r="L1692" s="28" t="n">
        <f aca="false">(F1692-Assumptions!$D$15)*(1-H1692)+Assumptions!$D$15-J1692</f>
        <v>0.132238792574393</v>
      </c>
      <c r="M1692" s="21" t="n">
        <f aca="false">Assumptions!$D$14*(1+E1692)^1*L1692-Assumptions!$D$14*(1+E1692)^0*E1692*Assumptions!$D$16</f>
        <v>21.0743645160205</v>
      </c>
      <c r="N1692" s="21" t="n">
        <f aca="false">Assumptions!$D$14*(1+E1692)^2*L1692-Assumptions!$D$14*(1+E1692)^1*E1692*Assumptions!$D$16</f>
        <v>23.7749930223035</v>
      </c>
      <c r="O1692" s="21" t="n">
        <f aca="false">Assumptions!$D$14*(1+E1692)^3*L1692-Assumptions!$D$14*(1+E1692)^2*E1692*Assumptions!$D$16</f>
        <v>26.8217004968707</v>
      </c>
      <c r="P1692" s="21" t="n">
        <f aca="false">Assumptions!$D$14*(1+E1692)^4*L1692-Assumptions!$D$14*(1+E1692)^3*E1692*Assumptions!$D$16</f>
        <v>30.2588361169636</v>
      </c>
      <c r="Q1692" s="21" t="n">
        <f aca="false">Assumptions!$D$14*(1+E1692)^5*L1692-Assumptions!$D$14*(1+E1692)^4*E1692*Assumptions!$D$16</f>
        <v>34.1364322989171</v>
      </c>
      <c r="R1692" s="21" t="n">
        <f aca="false">M1692/(1+K1692)+N1692/(1+K1692)^2+O1692/(1+K1692)^3+P1692/(1+K1692)^4+Q1692/(1+K1692)^5</f>
        <v>105.112932606376</v>
      </c>
      <c r="S1692" s="21" t="n">
        <f aca="false">Q1692*(1+I1692)/(K1692-I1692)</f>
        <v>482.475549559989</v>
      </c>
      <c r="T1692" s="21" t="n">
        <f aca="false">R1692+S1692/(1+K1692)^5</f>
        <v>425.775687412195</v>
      </c>
      <c r="U1692" s="8" t="n">
        <f aca="false">(T1692-Assumptions!$D$17)/Assumptions!$D$18</f>
        <v>9.63102749648778</v>
      </c>
    </row>
    <row r="1693" customFormat="false" ht="15" hidden="false" customHeight="false" outlineLevel="0" collapsed="false">
      <c r="B1693" s="2" t="n">
        <v>1688</v>
      </c>
      <c r="C1693" s="27" t="n">
        <f aca="false">NORMSDIST('Random Draws'!C1693)</f>
        <v>0.233688351603988</v>
      </c>
      <c r="D1693" s="27" t="n">
        <f aca="false">NORMSDIST(Assumptions!$D$22*'Random Draws'!C1693+SQRT(1-Assumptions!$D$22^2)*'Random Draws'!D1693)</f>
        <v>0.0600428476947172</v>
      </c>
      <c r="E1693" s="19" t="n">
        <f aca="false">IF(C1693&lt;(Assumptions!$E$6-Assumptions!$D$6)/(Assumptions!$F$6-Assumptions!$D$6),Assumptions!$D$6+SQRT(C1693*(Assumptions!$F$6-Assumptions!$D$6)*(Assumptions!$E$6-Assumptions!$D$6)),Assumptions!$F$6-SQRT((1-C1693)*(Assumptions!$F$6-Assumptions!$D$6)*(Assumptions!$F$6-Assumptions!$E$6)))</f>
        <v>0.074182477353462</v>
      </c>
      <c r="F1693" s="19" t="n">
        <f aca="false">IF(D1693&lt;(Assumptions!$E$7-Assumptions!$D$7)/(Assumptions!$F$7-Assumptions!$D$7),Assumptions!$D$7+SQRT(D1693*(Assumptions!$F$7-Assumptions!$D$7)*(Assumptions!$E$7-Assumptions!$D$7)),Assumptions!$F$7-SQRT((1-D1693)*(Assumptions!$F$7-Assumptions!$D$7)*(Assumptions!$F$7-Assumptions!$E$7)))</f>
        <v>0.37898043956731</v>
      </c>
      <c r="G1693" s="19" t="n">
        <f aca="false">MIN(Assumptions!$D$24,MAX(Assumptions!$D$23,Assumptions!$D$8+Assumptions!$E$8*'Random Draws'!E1693))</f>
        <v>0.091697709879806</v>
      </c>
      <c r="H1693" s="19" t="n">
        <f aca="false">IF('Random Draws'!F1693&lt;(Assumptions!$E$9-Assumptions!$D$9)/(Assumptions!$F$9-Assumptions!$D$9),Assumptions!$D$9+SQRT('Random Draws'!F1693*(Assumptions!$F$9-Assumptions!$D$9)*(Assumptions!$E$9-Assumptions!$D$9)),Assumptions!$F$9-SQRT((1-'Random Draws'!F1693)*(Assumptions!$F$9-Assumptions!$D$9)*(Assumptions!$F$9-Assumptions!$E$9)))</f>
        <v>0.298913207666724</v>
      </c>
      <c r="I1693" s="19" t="n">
        <f aca="false">IF('Random Draws'!G1693&lt;(Assumptions!$E$10-Assumptions!$D$10)/(Assumptions!$F$10-Assumptions!$D$10),Assumptions!$D$10+SQRT('Random Draws'!G1693*(Assumptions!$F$10-Assumptions!$D$10)*(Assumptions!$E$10-Assumptions!$D$10)),Assumptions!$F$10-SQRT((1-'Random Draws'!G1693)*(Assumptions!$F$10-Assumptions!$D$10)*(Assumptions!$F$10-Assumptions!$E$10)))</f>
        <v>0.0114847184830886</v>
      </c>
      <c r="J1693" s="19" t="n">
        <f aca="false">IF('Random Draws'!H1693&lt;(Assumptions!$E$11-Assumptions!$D$11)/(Assumptions!$F$11-Assumptions!$D$11),Assumptions!$D$11+SQRT('Random Draws'!H1693*(Assumptions!$F$11-Assumptions!$D$11)*(Assumptions!$E$11-Assumptions!$D$11)),Assumptions!$F$11-SQRT((1-'Random Draws'!H1693)*(Assumptions!$F$11-Assumptions!$D$11)*(Assumptions!$F$11-Assumptions!$E$11)))</f>
        <v>0.195734419377027</v>
      </c>
      <c r="K1693" s="19" t="n">
        <f aca="false">MAX(G1693,I1693+Assumptions!$D$21)</f>
        <v>0.091697709879806</v>
      </c>
      <c r="L1693" s="28" t="n">
        <f aca="false">(F1693-Assumptions!$D$15)*(1-H1693)+Assumptions!$D$15-J1693</f>
        <v>0.108822478352947</v>
      </c>
      <c r="M1693" s="21" t="n">
        <f aca="false">Assumptions!$D$14*(1+E1693)^1*L1693-Assumptions!$D$14*(1+E1693)^0*E1693*Assumptions!$D$16</f>
        <v>16.6271101349048</v>
      </c>
      <c r="N1693" s="21" t="n">
        <f aca="false">Assumptions!$D$14*(1+E1693)^2*L1693-Assumptions!$D$14*(1+E1693)^1*E1693*Assumptions!$D$16</f>
        <v>17.8605503559408</v>
      </c>
      <c r="O1693" s="21" t="n">
        <f aca="false">Assumptions!$D$14*(1+E1693)^3*L1693-Assumptions!$D$14*(1+E1693)^2*E1693*Assumptions!$D$16</f>
        <v>19.1854902282408</v>
      </c>
      <c r="P1693" s="21" t="n">
        <f aca="false">Assumptions!$D$14*(1+E1693)^4*L1693-Assumptions!$D$14*(1+E1693)^3*E1693*Assumptions!$D$16</f>
        <v>20.6087174226123</v>
      </c>
      <c r="Q1693" s="21" t="n">
        <f aca="false">Assumptions!$D$14*(1+E1693)^5*L1693-Assumptions!$D$14*(1+E1693)^4*E1693*Assumptions!$D$16</f>
        <v>22.1375231360992</v>
      </c>
      <c r="R1693" s="21" t="n">
        <f aca="false">M1693/(1+K1693)+N1693/(1+K1693)^2+O1693/(1+K1693)^3+P1693/(1+K1693)^4+Q1693/(1+K1693)^5</f>
        <v>73.7478414651755</v>
      </c>
      <c r="S1693" s="21" t="n">
        <f aca="false">Q1693*(1+I1693)/(K1693-I1693)</f>
        <v>279.153862327425</v>
      </c>
      <c r="T1693" s="21" t="n">
        <f aca="false">R1693+S1693/(1+K1693)^5</f>
        <v>253.772354466686</v>
      </c>
      <c r="U1693" s="8" t="n">
        <f aca="false">(T1693-Assumptions!$D$17)/Assumptions!$D$18</f>
        <v>2.75089417866743</v>
      </c>
    </row>
    <row r="1694" customFormat="false" ht="15" hidden="false" customHeight="false" outlineLevel="0" collapsed="false">
      <c r="B1694" s="2" t="n">
        <v>1689</v>
      </c>
      <c r="C1694" s="27" t="n">
        <f aca="false">NORMSDIST('Random Draws'!C1694)</f>
        <v>0.968441476068291</v>
      </c>
      <c r="D1694" s="27" t="n">
        <f aca="false">NORMSDIST(Assumptions!$D$22*'Random Draws'!C1694+SQRT(1-Assumptions!$D$22^2)*'Random Draws'!D1694)</f>
        <v>0.875136018079941</v>
      </c>
      <c r="E1694" s="19" t="n">
        <f aca="false">IF(C1694&lt;(Assumptions!$E$6-Assumptions!$D$6)/(Assumptions!$F$6-Assumptions!$D$6),Assumptions!$D$6+SQRT(C1694*(Assumptions!$F$6-Assumptions!$D$6)*(Assumptions!$E$6-Assumptions!$D$6)),Assumptions!$F$6-SQRT((1-C1694)*(Assumptions!$F$6-Assumptions!$D$6)*(Assumptions!$F$6-Assumptions!$E$6)))</f>
        <v>0.127438446765684</v>
      </c>
      <c r="F1694" s="19" t="n">
        <f aca="false">IF(D1694&lt;(Assumptions!$E$7-Assumptions!$D$7)/(Assumptions!$F$7-Assumptions!$D$7),Assumptions!$D$7+SQRT(D1694*(Assumptions!$F$7-Assumptions!$D$7)*(Assumptions!$E$7-Assumptions!$D$7)),Assumptions!$F$7-SQRT((1-D1694)*(Assumptions!$F$7-Assumptions!$D$7)*(Assumptions!$F$7-Assumptions!$E$7)))</f>
        <v>0.437651489363266</v>
      </c>
      <c r="G1694" s="19" t="n">
        <f aca="false">MIN(Assumptions!$D$24,MAX(Assumptions!$D$23,Assumptions!$D$8+Assumptions!$E$8*'Random Draws'!E1694))</f>
        <v>0.100655227309788</v>
      </c>
      <c r="H1694" s="19" t="n">
        <f aca="false">IF('Random Draws'!F1694&lt;(Assumptions!$E$9-Assumptions!$D$9)/(Assumptions!$F$9-Assumptions!$D$9),Assumptions!$D$9+SQRT('Random Draws'!F1694*(Assumptions!$F$9-Assumptions!$D$9)*(Assumptions!$E$9-Assumptions!$D$9)),Assumptions!$F$9-SQRT((1-'Random Draws'!F1694)*(Assumptions!$F$9-Assumptions!$D$9)*(Assumptions!$F$9-Assumptions!$E$9)))</f>
        <v>0.271279078590074</v>
      </c>
      <c r="I1694" s="19" t="n">
        <f aca="false">IF('Random Draws'!G1694&lt;(Assumptions!$E$10-Assumptions!$D$10)/(Assumptions!$F$10-Assumptions!$D$10),Assumptions!$D$10+SQRT('Random Draws'!G1694*(Assumptions!$F$10-Assumptions!$D$10)*(Assumptions!$E$10-Assumptions!$D$10)),Assumptions!$F$10-SQRT((1-'Random Draws'!G1694)*(Assumptions!$F$10-Assumptions!$D$10)*(Assumptions!$F$10-Assumptions!$E$10)))</f>
        <v>0.0232687820246278</v>
      </c>
      <c r="J1694" s="19" t="n">
        <f aca="false">IF('Random Draws'!H1694&lt;(Assumptions!$E$11-Assumptions!$D$11)/(Assumptions!$F$11-Assumptions!$D$11),Assumptions!$D$11+SQRT('Random Draws'!H1694*(Assumptions!$F$11-Assumptions!$D$11)*(Assumptions!$E$11-Assumptions!$D$11)),Assumptions!$F$11-SQRT((1-'Random Draws'!H1694)*(Assumptions!$F$11-Assumptions!$D$11)*(Assumptions!$F$11-Assumptions!$E$11)))</f>
        <v>0.169158392371307</v>
      </c>
      <c r="K1694" s="19" t="n">
        <f aca="false">MAX(G1694,I1694+Assumptions!$D$21)</f>
        <v>0.100655227309788</v>
      </c>
      <c r="L1694" s="28" t="n">
        <f aca="false">(F1694-Assumptions!$D$15)*(1-H1694)+Assumptions!$D$15-J1694</f>
        <v>0.185033684430628</v>
      </c>
      <c r="M1694" s="21" t="n">
        <f aca="false">Assumptions!$D$14*(1+E1694)^1*L1694-Assumptions!$D$14*(1+E1694)^0*E1694*Assumptions!$D$16</f>
        <v>29.6946857737701</v>
      </c>
      <c r="N1694" s="21" t="n">
        <f aca="false">Assumptions!$D$14*(1+E1694)^2*L1694-Assumptions!$D$14*(1+E1694)^1*E1694*Assumptions!$D$16</f>
        <v>33.4789304059745</v>
      </c>
      <c r="O1694" s="21" t="n">
        <f aca="false">Assumptions!$D$14*(1+E1694)^3*L1694-Assumptions!$D$14*(1+E1694)^2*E1694*Assumptions!$D$16</f>
        <v>37.7454332962883</v>
      </c>
      <c r="P1694" s="21" t="n">
        <f aca="false">Assumptions!$D$14*(1+E1694)^4*L1694-Assumptions!$D$14*(1+E1694)^3*E1694*Assumptions!$D$16</f>
        <v>42.555652688065</v>
      </c>
      <c r="Q1694" s="21" t="n">
        <f aca="false">Assumptions!$D$14*(1+E1694)^5*L1694-Assumptions!$D$14*(1+E1694)^4*E1694*Assumptions!$D$16</f>
        <v>47.978878967732</v>
      </c>
      <c r="R1694" s="21" t="n">
        <f aca="false">M1694/(1+K1694)+N1694/(1+K1694)^2+O1694/(1+K1694)^3+P1694/(1+K1694)^4+Q1694/(1+K1694)^5</f>
        <v>141.622262314826</v>
      </c>
      <c r="S1694" s="21" t="n">
        <f aca="false">Q1694*(1+I1694)/(K1694-I1694)</f>
        <v>634.417162634976</v>
      </c>
      <c r="T1694" s="21" t="n">
        <f aca="false">R1694+S1694/(1+K1694)^5</f>
        <v>534.374276285486</v>
      </c>
      <c r="U1694" s="8" t="n">
        <f aca="false">(T1694-Assumptions!$D$17)/Assumptions!$D$18</f>
        <v>13.9749710514194</v>
      </c>
    </row>
    <row r="1695" customFormat="false" ht="15" hidden="false" customHeight="false" outlineLevel="0" collapsed="false">
      <c r="B1695" s="2" t="n">
        <v>1690</v>
      </c>
      <c r="C1695" s="27" t="n">
        <f aca="false">NORMSDIST('Random Draws'!C1695)</f>
        <v>0.412860107334107</v>
      </c>
      <c r="D1695" s="27" t="n">
        <f aca="false">NORMSDIST(Assumptions!$D$22*'Random Draws'!C1695+SQRT(1-Assumptions!$D$22^2)*'Random Draws'!D1695)</f>
        <v>0.0714570210124419</v>
      </c>
      <c r="E1695" s="19" t="n">
        <f aca="false">IF(C1695&lt;(Assumptions!$E$6-Assumptions!$D$6)/(Assumptions!$F$6-Assumptions!$D$6),Assumptions!$D$6+SQRT(C1695*(Assumptions!$F$6-Assumptions!$D$6)*(Assumptions!$E$6-Assumptions!$D$6)),Assumptions!$F$6-SQRT((1-C1695)*(Assumptions!$F$6-Assumptions!$D$6)*(Assumptions!$F$6-Assumptions!$E$6)))</f>
        <v>0.0854345742433066</v>
      </c>
      <c r="F1695" s="19" t="n">
        <f aca="false">IF(D1695&lt;(Assumptions!$E$7-Assumptions!$D$7)/(Assumptions!$F$7-Assumptions!$D$7),Assumptions!$D$7+SQRT(D1695*(Assumptions!$F$7-Assumptions!$D$7)*(Assumptions!$E$7-Assumptions!$D$7)),Assumptions!$F$7-SQRT((1-D1695)*(Assumptions!$F$7-Assumptions!$D$7)*(Assumptions!$F$7-Assumptions!$E$7)))</f>
        <v>0.380706089106218</v>
      </c>
      <c r="G1695" s="19" t="n">
        <f aca="false">MIN(Assumptions!$D$24,MAX(Assumptions!$D$23,Assumptions!$D$8+Assumptions!$E$8*'Random Draws'!E1695))</f>
        <v>0.083429143242629</v>
      </c>
      <c r="H1695" s="19" t="n">
        <f aca="false">IF('Random Draws'!F1695&lt;(Assumptions!$E$9-Assumptions!$D$9)/(Assumptions!$F$9-Assumptions!$D$9),Assumptions!$D$9+SQRT('Random Draws'!F1695*(Assumptions!$F$9-Assumptions!$D$9)*(Assumptions!$E$9-Assumptions!$D$9)),Assumptions!$F$9-SQRT((1-'Random Draws'!F1695)*(Assumptions!$F$9-Assumptions!$D$9)*(Assumptions!$F$9-Assumptions!$E$9)))</f>
        <v>0.260166482118366</v>
      </c>
      <c r="I1695" s="19" t="n">
        <f aca="false">IF('Random Draws'!G1695&lt;(Assumptions!$E$10-Assumptions!$D$10)/(Assumptions!$F$10-Assumptions!$D$10),Assumptions!$D$10+SQRT('Random Draws'!G1695*(Assumptions!$F$10-Assumptions!$D$10)*(Assumptions!$E$10-Assumptions!$D$10)),Assumptions!$F$10-SQRT((1-'Random Draws'!G1695)*(Assumptions!$F$10-Assumptions!$D$10)*(Assumptions!$F$10-Assumptions!$E$10)))</f>
        <v>0.0172036558822257</v>
      </c>
      <c r="J1695" s="19" t="n">
        <f aca="false">IF('Random Draws'!H1695&lt;(Assumptions!$E$11-Assumptions!$D$11)/(Assumptions!$F$11-Assumptions!$D$11),Assumptions!$D$11+SQRT('Random Draws'!H1695*(Assumptions!$F$11-Assumptions!$D$11)*(Assumptions!$E$11-Assumptions!$D$11)),Assumptions!$F$11-SQRT((1-'Random Draws'!H1695)*(Assumptions!$F$11-Assumptions!$D$11)*(Assumptions!$F$11-Assumptions!$E$11)))</f>
        <v>0.201750980369565</v>
      </c>
      <c r="K1695" s="19" t="n">
        <f aca="false">MAX(G1695,I1695+Assumptions!$D$21)</f>
        <v>0.083429143242629</v>
      </c>
      <c r="L1695" s="28" t="n">
        <f aca="false">(F1695-Assumptions!$D$15)*(1-H1695)+Assumptions!$D$15-J1695</f>
        <v>0.113729787488235</v>
      </c>
      <c r="M1695" s="21" t="n">
        <f aca="false">Assumptions!$D$14*(1+E1695)^1*L1695-Assumptions!$D$14*(1+E1695)^0*E1695*Assumptions!$D$16</f>
        <v>17.5280649038973</v>
      </c>
      <c r="N1695" s="21" t="n">
        <f aca="false">Assumptions!$D$14*(1+E1695)^2*L1695-Assumptions!$D$14*(1+E1695)^1*E1695*Assumptions!$D$16</f>
        <v>19.0255676662708</v>
      </c>
      <c r="O1695" s="21" t="n">
        <f aca="false">Assumptions!$D$14*(1+E1695)^3*L1695-Assumptions!$D$14*(1+E1695)^2*E1695*Assumptions!$D$16</f>
        <v>20.6510089395759</v>
      </c>
      <c r="P1695" s="21" t="n">
        <f aca="false">Assumptions!$D$14*(1+E1695)^4*L1695-Assumptions!$D$14*(1+E1695)^3*E1695*Assumptions!$D$16</f>
        <v>22.4153190960233</v>
      </c>
      <c r="Q1695" s="21" t="n">
        <f aca="false">Assumptions!$D$14*(1+E1695)^5*L1695-Assumptions!$D$14*(1+E1695)^4*E1695*Assumptions!$D$16</f>
        <v>24.3303623395199</v>
      </c>
      <c r="R1695" s="21" t="n">
        <f aca="false">M1695/(1+K1695)+N1695/(1+K1695)^2+O1695/(1+K1695)^3+P1695/(1+K1695)^4+Q1695/(1+K1695)^5</f>
        <v>81.1916231402908</v>
      </c>
      <c r="S1695" s="21" t="n">
        <f aca="false">Q1695*(1+I1695)/(K1695-I1695)</f>
        <v>373.70708026675</v>
      </c>
      <c r="T1695" s="21" t="n">
        <f aca="false">R1695+S1695/(1+K1695)^5</f>
        <v>331.530764577723</v>
      </c>
      <c r="U1695" s="8" t="n">
        <f aca="false">(T1695-Assumptions!$D$17)/Assumptions!$D$18</f>
        <v>5.86123058310893</v>
      </c>
    </row>
    <row r="1696" customFormat="false" ht="15" hidden="false" customHeight="false" outlineLevel="0" collapsed="false">
      <c r="B1696" s="2" t="n">
        <v>1691</v>
      </c>
      <c r="C1696" s="27" t="n">
        <f aca="false">NORMSDIST('Random Draws'!C1696)</f>
        <v>0.940433527284288</v>
      </c>
      <c r="D1696" s="27" t="n">
        <f aca="false">NORMSDIST(Assumptions!$D$22*'Random Draws'!C1696+SQRT(1-Assumptions!$D$22^2)*'Random Draws'!D1696)</f>
        <v>0.310184280638987</v>
      </c>
      <c r="E1696" s="19" t="n">
        <f aca="false">IF(C1696&lt;(Assumptions!$E$6-Assumptions!$D$6)/(Assumptions!$F$6-Assumptions!$D$6),Assumptions!$D$6+SQRT(C1696*(Assumptions!$F$6-Assumptions!$D$6)*(Assumptions!$E$6-Assumptions!$D$6)),Assumptions!$F$6-SQRT((1-C1696)*(Assumptions!$F$6-Assumptions!$D$6)*(Assumptions!$F$6-Assumptions!$E$6)))</f>
        <v>0.122742179639985</v>
      </c>
      <c r="F1696" s="19" t="n">
        <f aca="false">IF(D1696&lt;(Assumptions!$E$7-Assumptions!$D$7)/(Assumptions!$F$7-Assumptions!$D$7),Assumptions!$D$7+SQRT(D1696*(Assumptions!$F$7-Assumptions!$D$7)*(Assumptions!$E$7-Assumptions!$D$7)),Assumptions!$F$7-SQRT((1-D1696)*(Assumptions!$F$7-Assumptions!$D$7)*(Assumptions!$F$7-Assumptions!$E$7)))</f>
        <v>0.403140534116234</v>
      </c>
      <c r="G1696" s="19" t="n">
        <f aca="false">MIN(Assumptions!$D$24,MAX(Assumptions!$D$23,Assumptions!$D$8+Assumptions!$E$8*'Random Draws'!E1696))</f>
        <v>0.096553375657021</v>
      </c>
      <c r="H1696" s="19" t="n">
        <f aca="false">IF('Random Draws'!F1696&lt;(Assumptions!$E$9-Assumptions!$D$9)/(Assumptions!$F$9-Assumptions!$D$9),Assumptions!$D$9+SQRT('Random Draws'!F1696*(Assumptions!$F$9-Assumptions!$D$9)*(Assumptions!$E$9-Assumptions!$D$9)),Assumptions!$F$9-SQRT((1-'Random Draws'!F1696)*(Assumptions!$F$9-Assumptions!$D$9)*(Assumptions!$F$9-Assumptions!$E$9)))</f>
        <v>0.261202970739408</v>
      </c>
      <c r="I1696" s="19" t="n">
        <f aca="false">IF('Random Draws'!G1696&lt;(Assumptions!$E$10-Assumptions!$D$10)/(Assumptions!$F$10-Assumptions!$D$10),Assumptions!$D$10+SQRT('Random Draws'!G1696*(Assumptions!$F$10-Assumptions!$D$10)*(Assumptions!$E$10-Assumptions!$D$10)),Assumptions!$F$10-SQRT((1-'Random Draws'!G1696)*(Assumptions!$F$10-Assumptions!$D$10)*(Assumptions!$F$10-Assumptions!$E$10)))</f>
        <v>0.0262059213417527</v>
      </c>
      <c r="J1696" s="19" t="n">
        <f aca="false">IF('Random Draws'!H1696&lt;(Assumptions!$E$11-Assumptions!$D$11)/(Assumptions!$F$11-Assumptions!$D$11),Assumptions!$D$11+SQRT('Random Draws'!H1696*(Assumptions!$F$11-Assumptions!$D$11)*(Assumptions!$E$11-Assumptions!$D$11)),Assumptions!$F$11-SQRT((1-'Random Draws'!H1696)*(Assumptions!$F$11-Assumptions!$D$11)*(Assumptions!$F$11-Assumptions!$E$11)))</f>
        <v>0.159306033646096</v>
      </c>
      <c r="K1696" s="19" t="n">
        <f aca="false">MAX(G1696,I1696+Assumptions!$D$21)</f>
        <v>0.096553375657021</v>
      </c>
      <c r="L1696" s="28" t="n">
        <f aca="false">(F1696-Assumptions!$D$15)*(1-H1696)+Assumptions!$D$15-J1696</f>
        <v>0.172489381529629</v>
      </c>
      <c r="M1696" s="21" t="n">
        <f aca="false">Assumptions!$D$14*(1+E1696)^1*L1696-Assumptions!$D$14*(1+E1696)^0*E1696*Assumptions!$D$16</f>
        <v>27.5469316251487</v>
      </c>
      <c r="N1696" s="21" t="n">
        <f aca="false">Assumptions!$D$14*(1+E1696)^2*L1696-Assumptions!$D$14*(1+E1696)^1*E1696*Assumptions!$D$16</f>
        <v>30.9281020552131</v>
      </c>
      <c r="O1696" s="21" t="n">
        <f aca="false">Assumptions!$D$14*(1+E1696)^3*L1696-Assumptions!$D$14*(1+E1696)^2*E1696*Assumptions!$D$16</f>
        <v>34.7242847135979</v>
      </c>
      <c r="P1696" s="21" t="n">
        <f aca="false">Assumptions!$D$14*(1+E1696)^4*L1696-Assumptions!$D$14*(1+E1696)^3*E1696*Assumptions!$D$16</f>
        <v>38.9864191057843</v>
      </c>
      <c r="Q1696" s="21" t="n">
        <f aca="false">Assumptions!$D$14*(1+E1696)^5*L1696-Assumptions!$D$14*(1+E1696)^4*E1696*Assumptions!$D$16</f>
        <v>43.7716971631861</v>
      </c>
      <c r="R1696" s="21" t="n">
        <f aca="false">M1696/(1+K1696)+N1696/(1+K1696)^2+O1696/(1+K1696)^3+P1696/(1+K1696)^4+Q1696/(1+K1696)^5</f>
        <v>131.751595386542</v>
      </c>
      <c r="S1696" s="21" t="n">
        <f aca="false">Q1696*(1+I1696)/(K1696-I1696)</f>
        <v>638.527367525371</v>
      </c>
      <c r="T1696" s="21" t="n">
        <f aca="false">R1696+S1696/(1+K1696)^5</f>
        <v>534.497038380439</v>
      </c>
      <c r="U1696" s="8" t="n">
        <f aca="false">(T1696-Assumptions!$D$17)/Assumptions!$D$18</f>
        <v>13.9798815352176</v>
      </c>
    </row>
    <row r="1697" customFormat="false" ht="15" hidden="false" customHeight="false" outlineLevel="0" collapsed="false">
      <c r="B1697" s="2" t="n">
        <v>1692</v>
      </c>
      <c r="C1697" s="27" t="n">
        <f aca="false">NORMSDIST('Random Draws'!C1697)</f>
        <v>0.608333444449646</v>
      </c>
      <c r="D1697" s="27" t="n">
        <f aca="false">NORMSDIST(Assumptions!$D$22*'Random Draws'!C1697+SQRT(1-Assumptions!$D$22^2)*'Random Draws'!D1697)</f>
        <v>0.713910621733911</v>
      </c>
      <c r="E1697" s="19" t="n">
        <f aca="false">IF(C1697&lt;(Assumptions!$E$6-Assumptions!$D$6)/(Assumptions!$F$6-Assumptions!$D$6),Assumptions!$D$6+SQRT(C1697*(Assumptions!$F$6-Assumptions!$D$6)*(Assumptions!$E$6-Assumptions!$D$6)),Assumptions!$F$6-SQRT((1-C1697)*(Assumptions!$F$6-Assumptions!$D$6)*(Assumptions!$F$6-Assumptions!$E$6)))</f>
        <v>0.0957469461194849</v>
      </c>
      <c r="F1697" s="19" t="n">
        <f aca="false">IF(D1697&lt;(Assumptions!$E$7-Assumptions!$D$7)/(Assumptions!$F$7-Assumptions!$D$7),Assumptions!$D$7+SQRT(D1697*(Assumptions!$F$7-Assumptions!$D$7)*(Assumptions!$E$7-Assumptions!$D$7)),Assumptions!$F$7-SQRT((1-D1697)*(Assumptions!$F$7-Assumptions!$D$7)*(Assumptions!$F$7-Assumptions!$E$7)))</f>
        <v>0.426171646314602</v>
      </c>
      <c r="G1697" s="19" t="n">
        <f aca="false">MIN(Assumptions!$D$24,MAX(Assumptions!$D$23,Assumptions!$D$8+Assumptions!$E$8*'Random Draws'!E1697))</f>
        <v>0.094737918745335</v>
      </c>
      <c r="H1697" s="19" t="n">
        <f aca="false">IF('Random Draws'!F1697&lt;(Assumptions!$E$9-Assumptions!$D$9)/(Assumptions!$F$9-Assumptions!$D$9),Assumptions!$D$9+SQRT('Random Draws'!F1697*(Assumptions!$F$9-Assumptions!$D$9)*(Assumptions!$E$9-Assumptions!$D$9)),Assumptions!$F$9-SQRT((1-'Random Draws'!F1697)*(Assumptions!$F$9-Assumptions!$D$9)*(Assumptions!$F$9-Assumptions!$E$9)))</f>
        <v>0.273234066552721</v>
      </c>
      <c r="I1697" s="19" t="n">
        <f aca="false">IF('Random Draws'!G1697&lt;(Assumptions!$E$10-Assumptions!$D$10)/(Assumptions!$F$10-Assumptions!$D$10),Assumptions!$D$10+SQRT('Random Draws'!G1697*(Assumptions!$F$10-Assumptions!$D$10)*(Assumptions!$E$10-Assumptions!$D$10)),Assumptions!$F$10-SQRT((1-'Random Draws'!G1697)*(Assumptions!$F$10-Assumptions!$D$10)*(Assumptions!$F$10-Assumptions!$E$10)))</f>
        <v>0.0191809235106755</v>
      </c>
      <c r="J1697" s="19" t="n">
        <f aca="false">IF('Random Draws'!H1697&lt;(Assumptions!$E$11-Assumptions!$D$11)/(Assumptions!$F$11-Assumptions!$D$11),Assumptions!$D$11+SQRT('Random Draws'!H1697*(Assumptions!$F$11-Assumptions!$D$11)*(Assumptions!$E$11-Assumptions!$D$11)),Assumptions!$F$11-SQRT((1-'Random Draws'!H1697)*(Assumptions!$F$11-Assumptions!$D$11)*(Assumptions!$F$11-Assumptions!$E$11)))</f>
        <v>0.155496511033847</v>
      </c>
      <c r="K1697" s="19" t="n">
        <f aca="false">MAX(G1697,I1697+Assumptions!$D$21)</f>
        <v>0.094737918745335</v>
      </c>
      <c r="L1697" s="28" t="n">
        <f aca="false">(F1697-Assumptions!$D$15)*(1-H1697)+Assumptions!$D$15-J1697</f>
        <v>0.189750951960603</v>
      </c>
      <c r="M1697" s="21" t="n">
        <f aca="false">Assumptions!$D$14*(1+E1697)^1*L1697-Assumptions!$D$14*(1+E1697)^0*E1697*Assumptions!$D$16</f>
        <v>29.7317595738241</v>
      </c>
      <c r="N1697" s="21" t="n">
        <f aca="false">Assumptions!$D$14*(1+E1697)^2*L1697-Assumptions!$D$14*(1+E1697)^1*E1697*Assumptions!$D$16</f>
        <v>32.5784847557765</v>
      </c>
      <c r="O1697" s="21" t="n">
        <f aca="false">Assumptions!$D$14*(1+E1697)^3*L1697-Assumptions!$D$14*(1+E1697)^2*E1697*Assumptions!$D$16</f>
        <v>35.6977751803423</v>
      </c>
      <c r="P1697" s="21" t="n">
        <f aca="false">Assumptions!$D$14*(1+E1697)^4*L1697-Assumptions!$D$14*(1+E1697)^3*E1697*Assumptions!$D$16</f>
        <v>39.11572813712</v>
      </c>
      <c r="Q1697" s="21" t="n">
        <f aca="false">Assumptions!$D$14*(1+E1697)^5*L1697-Assumptions!$D$14*(1+E1697)^4*E1697*Assumptions!$D$16</f>
        <v>42.8609396514892</v>
      </c>
      <c r="R1697" s="21" t="n">
        <f aca="false">M1697/(1+K1697)+N1697/(1+K1697)^2+O1697/(1+K1697)^3+P1697/(1+K1697)^4+Q1697/(1+K1697)^5</f>
        <v>136.044515921707</v>
      </c>
      <c r="S1697" s="21" t="n">
        <f aca="false">Q1697*(1+I1697)/(K1697-I1697)</f>
        <v>578.14702557814</v>
      </c>
      <c r="T1697" s="21" t="n">
        <f aca="false">R1697+S1697/(1+K1697)^5</f>
        <v>503.739317593394</v>
      </c>
      <c r="U1697" s="8" t="n">
        <f aca="false">(T1697-Assumptions!$D$17)/Assumptions!$D$18</f>
        <v>12.7495727037358</v>
      </c>
    </row>
    <row r="1698" customFormat="false" ht="15" hidden="false" customHeight="false" outlineLevel="0" collapsed="false">
      <c r="B1698" s="2" t="n">
        <v>1693</v>
      </c>
      <c r="C1698" s="27" t="n">
        <f aca="false">NORMSDIST('Random Draws'!C1698)</f>
        <v>0.655013658998989</v>
      </c>
      <c r="D1698" s="27" t="n">
        <f aca="false">NORMSDIST(Assumptions!$D$22*'Random Draws'!C1698+SQRT(1-Assumptions!$D$22^2)*'Random Draws'!D1698)</f>
        <v>0.488924883606564</v>
      </c>
      <c r="E1698" s="19" t="n">
        <f aca="false">IF(C1698&lt;(Assumptions!$E$6-Assumptions!$D$6)/(Assumptions!$F$6-Assumptions!$D$6),Assumptions!$D$6+SQRT(C1698*(Assumptions!$F$6-Assumptions!$D$6)*(Assumptions!$E$6-Assumptions!$D$6)),Assumptions!$F$6-SQRT((1-C1698)*(Assumptions!$F$6-Assumptions!$D$6)*(Assumptions!$F$6-Assumptions!$E$6)))</f>
        <v>0.0984677028686703</v>
      </c>
      <c r="F1698" s="19" t="n">
        <f aca="false">IF(D1698&lt;(Assumptions!$E$7-Assumptions!$D$7)/(Assumptions!$F$7-Assumptions!$D$7),Assumptions!$D$7+SQRT(D1698*(Assumptions!$F$7-Assumptions!$D$7)*(Assumptions!$E$7-Assumptions!$D$7)),Assumptions!$F$7-SQRT((1-D1698)*(Assumptions!$F$7-Assumptions!$D$7)*(Assumptions!$F$7-Assumptions!$E$7)))</f>
        <v>0.414162249783769</v>
      </c>
      <c r="G1698" s="19" t="n">
        <f aca="false">MIN(Assumptions!$D$24,MAX(Assumptions!$D$23,Assumptions!$D$8+Assumptions!$E$8*'Random Draws'!E1698))</f>
        <v>0.074179759941823</v>
      </c>
      <c r="H1698" s="19" t="n">
        <f aca="false">IF('Random Draws'!F1698&lt;(Assumptions!$E$9-Assumptions!$D$9)/(Assumptions!$F$9-Assumptions!$D$9),Assumptions!$D$9+SQRT('Random Draws'!F1698*(Assumptions!$F$9-Assumptions!$D$9)*(Assumptions!$E$9-Assumptions!$D$9)),Assumptions!$F$9-SQRT((1-'Random Draws'!F1698)*(Assumptions!$F$9-Assumptions!$D$9)*(Assumptions!$F$9-Assumptions!$E$9)))</f>
        <v>0.28030842214029</v>
      </c>
      <c r="I1698" s="19" t="n">
        <f aca="false">IF('Random Draws'!G1698&lt;(Assumptions!$E$10-Assumptions!$D$10)/(Assumptions!$F$10-Assumptions!$D$10),Assumptions!$D$10+SQRT('Random Draws'!G1698*(Assumptions!$F$10-Assumptions!$D$10)*(Assumptions!$E$10-Assumptions!$D$10)),Assumptions!$F$10-SQRT((1-'Random Draws'!G1698)*(Assumptions!$F$10-Assumptions!$D$10)*(Assumptions!$F$10-Assumptions!$E$10)))</f>
        <v>0.0220040214037228</v>
      </c>
      <c r="J1698" s="19" t="n">
        <f aca="false">IF('Random Draws'!H1698&lt;(Assumptions!$E$11-Assumptions!$D$11)/(Assumptions!$F$11-Assumptions!$D$11),Assumptions!$D$11+SQRT('Random Draws'!H1698*(Assumptions!$F$11-Assumptions!$D$11)*(Assumptions!$E$11-Assumptions!$D$11)),Assumptions!$F$11-SQRT((1-'Random Draws'!H1698)*(Assumptions!$F$11-Assumptions!$D$11)*(Assumptions!$F$11-Assumptions!$E$11)))</f>
        <v>0.168083771800775</v>
      </c>
      <c r="K1698" s="19" t="n">
        <f aca="false">MAX(G1698,I1698+Assumptions!$D$21)</f>
        <v>0.074179759941823</v>
      </c>
      <c r="L1698" s="28" t="n">
        <f aca="false">(F1698-Assumptions!$D$15)*(1-H1698)+Assumptions!$D$15-J1698</f>
        <v>0.166425406114271</v>
      </c>
      <c r="M1698" s="21" t="n">
        <f aca="false">Assumptions!$D$14*(1+E1698)^1*L1698-Assumptions!$D$14*(1+E1698)^0*E1698*Assumptions!$D$16</f>
        <v>26.0795408577539</v>
      </c>
      <c r="N1698" s="21" t="n">
        <f aca="false">Assumptions!$D$14*(1+E1698)^2*L1698-Assumptions!$D$14*(1+E1698)^1*E1698*Assumptions!$D$16</f>
        <v>28.6475333378866</v>
      </c>
      <c r="O1698" s="21" t="n">
        <f aca="false">Assumptions!$D$14*(1+E1698)^3*L1698-Assumptions!$D$14*(1+E1698)^2*E1698*Assumptions!$D$16</f>
        <v>31.4683901385219</v>
      </c>
      <c r="P1698" s="21" t="n">
        <f aca="false">Assumptions!$D$14*(1+E1698)^4*L1698-Assumptions!$D$14*(1+E1698)^3*E1698*Assumptions!$D$16</f>
        <v>34.5670102284373</v>
      </c>
      <c r="Q1698" s="21" t="n">
        <f aca="false">Assumptions!$D$14*(1+E1698)^5*L1698-Assumptions!$D$14*(1+E1698)^4*E1698*Assumptions!$D$16</f>
        <v>37.9707443206693</v>
      </c>
      <c r="R1698" s="21" t="n">
        <f aca="false">M1698/(1+K1698)+N1698/(1+K1698)^2+O1698/(1+K1698)^3+P1698/(1+K1698)^4+Q1698/(1+K1698)^5</f>
        <v>127.007896544295</v>
      </c>
      <c r="S1698" s="21" t="n">
        <f aca="false">Q1698*(1+I1698)/(K1698-I1698)</f>
        <v>743.760500161951</v>
      </c>
      <c r="T1698" s="21" t="n">
        <f aca="false">R1698+S1698/(1+K1698)^5</f>
        <v>647.061709659773</v>
      </c>
      <c r="U1698" s="8" t="n">
        <f aca="false">(T1698-Assumptions!$D$17)/Assumptions!$D$18</f>
        <v>18.4824683863909</v>
      </c>
    </row>
    <row r="1699" customFormat="false" ht="15" hidden="false" customHeight="false" outlineLevel="0" collapsed="false">
      <c r="B1699" s="2" t="n">
        <v>1694</v>
      </c>
      <c r="C1699" s="27" t="n">
        <f aca="false">NORMSDIST('Random Draws'!C1699)</f>
        <v>0.833221064541898</v>
      </c>
      <c r="D1699" s="27" t="n">
        <f aca="false">NORMSDIST(Assumptions!$D$22*'Random Draws'!C1699+SQRT(1-Assumptions!$D$22^2)*'Random Draws'!D1699)</f>
        <v>0.568411089298305</v>
      </c>
      <c r="E1699" s="19" t="n">
        <f aca="false">IF(C1699&lt;(Assumptions!$E$6-Assumptions!$D$6)/(Assumptions!$F$6-Assumptions!$D$6),Assumptions!$D$6+SQRT(C1699*(Assumptions!$F$6-Assumptions!$D$6)*(Assumptions!$E$6-Assumptions!$D$6)),Assumptions!$F$6-SQRT((1-C1699)*(Assumptions!$F$6-Assumptions!$D$6)*(Assumptions!$F$6-Assumptions!$E$6)))</f>
        <v>0.111122765414768</v>
      </c>
      <c r="F1699" s="19" t="n">
        <f aca="false">IF(D1699&lt;(Assumptions!$E$7-Assumptions!$D$7)/(Assumptions!$F$7-Assumptions!$D$7),Assumptions!$D$7+SQRT(D1699*(Assumptions!$F$7-Assumptions!$D$7)*(Assumptions!$E$7-Assumptions!$D$7)),Assumptions!$F$7-SQRT((1-D1699)*(Assumptions!$F$7-Assumptions!$D$7)*(Assumptions!$F$7-Assumptions!$E$7)))</f>
        <v>0.418399199787239</v>
      </c>
      <c r="G1699" s="19" t="n">
        <f aca="false">MIN(Assumptions!$D$24,MAX(Assumptions!$D$23,Assumptions!$D$8+Assumptions!$E$8*'Random Draws'!E1699))</f>
        <v>0.075641435297359</v>
      </c>
      <c r="H1699" s="19" t="n">
        <f aca="false">IF('Random Draws'!F1699&lt;(Assumptions!$E$9-Assumptions!$D$9)/(Assumptions!$F$9-Assumptions!$D$9),Assumptions!$D$9+SQRT('Random Draws'!F1699*(Assumptions!$F$9-Assumptions!$D$9)*(Assumptions!$E$9-Assumptions!$D$9)),Assumptions!$F$9-SQRT((1-'Random Draws'!F1699)*(Assumptions!$F$9-Assumptions!$D$9)*(Assumptions!$F$9-Assumptions!$E$9)))</f>
        <v>0.253538230337382</v>
      </c>
      <c r="I1699" s="19" t="n">
        <f aca="false">IF('Random Draws'!G1699&lt;(Assumptions!$E$10-Assumptions!$D$10)/(Assumptions!$F$10-Assumptions!$D$10),Assumptions!$D$10+SQRT('Random Draws'!G1699*(Assumptions!$F$10-Assumptions!$D$10)*(Assumptions!$E$10-Assumptions!$D$10)),Assumptions!$F$10-SQRT((1-'Random Draws'!G1699)*(Assumptions!$F$10-Assumptions!$D$10)*(Assumptions!$F$10-Assumptions!$E$10)))</f>
        <v>0.0192346675755181</v>
      </c>
      <c r="J1699" s="19" t="n">
        <f aca="false">IF('Random Draws'!H1699&lt;(Assumptions!$E$11-Assumptions!$D$11)/(Assumptions!$F$11-Assumptions!$D$11),Assumptions!$D$11+SQRT('Random Draws'!H1699*(Assumptions!$F$11-Assumptions!$D$11)*(Assumptions!$E$11-Assumptions!$D$11)),Assumptions!$F$11-SQRT((1-'Random Draws'!H1699)*(Assumptions!$F$11-Assumptions!$D$11)*(Assumptions!$F$11-Assumptions!$E$11)))</f>
        <v>0.170371246182984</v>
      </c>
      <c r="K1699" s="19" t="n">
        <f aca="false">MAX(G1699,I1699+Assumptions!$D$21)</f>
        <v>0.075641435297359</v>
      </c>
      <c r="L1699" s="28" t="n">
        <f aca="false">(F1699-Assumptions!$D$15)*(1-H1699)+Assumptions!$D$15-J1699</f>
        <v>0.174907730859481</v>
      </c>
      <c r="M1699" s="21" t="n">
        <f aca="false">Assumptions!$D$14*(1+E1699)^1*L1699-Assumptions!$D$14*(1+E1699)^0*E1699*Assumptions!$D$16</f>
        <v>27.6964904031721</v>
      </c>
      <c r="N1699" s="21" t="n">
        <f aca="false">Assumptions!$D$14*(1+E1699)^2*L1699-Assumptions!$D$14*(1+E1699)^1*E1699*Assumptions!$D$16</f>
        <v>30.7742010090561</v>
      </c>
      <c r="O1699" s="21" t="n">
        <f aca="false">Assumptions!$D$14*(1+E1699)^3*L1699-Assumptions!$D$14*(1+E1699)^2*E1699*Assumptions!$D$16</f>
        <v>34.1939153286124</v>
      </c>
      <c r="P1699" s="21" t="n">
        <f aca="false">Assumptions!$D$14*(1+E1699)^4*L1699-Assumptions!$D$14*(1+E1699)^3*E1699*Assumptions!$D$16</f>
        <v>37.9936377602863</v>
      </c>
      <c r="Q1699" s="21" t="n">
        <f aca="false">Assumptions!$D$14*(1+E1699)^5*L1699-Assumptions!$D$14*(1+E1699)^4*E1699*Assumptions!$D$16</f>
        <v>42.2155958563762</v>
      </c>
      <c r="R1699" s="21" t="n">
        <f aca="false">M1699/(1+K1699)+N1699/(1+K1699)^2+O1699/(1+K1699)^3+P1699/(1+K1699)^4+Q1699/(1+K1699)^5</f>
        <v>137.522444247872</v>
      </c>
      <c r="S1699" s="21" t="n">
        <f aca="false">Q1699*(1+I1699)/(K1699-I1699)</f>
        <v>762.809154769483</v>
      </c>
      <c r="T1699" s="21" t="n">
        <f aca="false">R1699+S1699/(1+K1699)^5</f>
        <v>667.281365248734</v>
      </c>
      <c r="U1699" s="8" t="n">
        <f aca="false">(T1699-Assumptions!$D$17)/Assumptions!$D$18</f>
        <v>19.2912546099494</v>
      </c>
    </row>
    <row r="1700" customFormat="false" ht="15" hidden="false" customHeight="false" outlineLevel="0" collapsed="false">
      <c r="B1700" s="2" t="n">
        <v>1695</v>
      </c>
      <c r="C1700" s="27" t="n">
        <f aca="false">NORMSDIST('Random Draws'!C1700)</f>
        <v>0.538349652894125</v>
      </c>
      <c r="D1700" s="27" t="n">
        <f aca="false">NORMSDIST(Assumptions!$D$22*'Random Draws'!C1700+SQRT(1-Assumptions!$D$22^2)*'Random Draws'!D1700)</f>
        <v>0.537960009937757</v>
      </c>
      <c r="E1700" s="19" t="n">
        <f aca="false">IF(C1700&lt;(Assumptions!$E$6-Assumptions!$D$6)/(Assumptions!$F$6-Assumptions!$D$6),Assumptions!$D$6+SQRT(C1700*(Assumptions!$F$6-Assumptions!$D$6)*(Assumptions!$E$6-Assumptions!$D$6)),Assumptions!$F$6-SQRT((1-C1700)*(Assumptions!$F$6-Assumptions!$D$6)*(Assumptions!$F$6-Assumptions!$E$6)))</f>
        <v>0.0919557315017767</v>
      </c>
      <c r="F1700" s="19" t="n">
        <f aca="false">IF(D1700&lt;(Assumptions!$E$7-Assumptions!$D$7)/(Assumptions!$F$7-Assumptions!$D$7),Assumptions!$D$7+SQRT(D1700*(Assumptions!$F$7-Assumptions!$D$7)*(Assumptions!$E$7-Assumptions!$D$7)),Assumptions!$F$7-SQRT((1-D1700)*(Assumptions!$F$7-Assumptions!$D$7)*(Assumptions!$F$7-Assumptions!$E$7)))</f>
        <v>0.416813379230834</v>
      </c>
      <c r="G1700" s="19" t="n">
        <f aca="false">MIN(Assumptions!$D$24,MAX(Assumptions!$D$23,Assumptions!$D$8+Assumptions!$E$8*'Random Draws'!E1700))</f>
        <v>0.069808287215202</v>
      </c>
      <c r="H1700" s="19" t="n">
        <f aca="false">IF('Random Draws'!F1700&lt;(Assumptions!$E$9-Assumptions!$D$9)/(Assumptions!$F$9-Assumptions!$D$9),Assumptions!$D$9+SQRT('Random Draws'!F1700*(Assumptions!$F$9-Assumptions!$D$9)*(Assumptions!$E$9-Assumptions!$D$9)),Assumptions!$F$9-SQRT((1-'Random Draws'!F1700)*(Assumptions!$F$9-Assumptions!$D$9)*(Assumptions!$F$9-Assumptions!$E$9)))</f>
        <v>0.258480320977034</v>
      </c>
      <c r="I1700" s="19" t="n">
        <f aca="false">IF('Random Draws'!G1700&lt;(Assumptions!$E$10-Assumptions!$D$10)/(Assumptions!$F$10-Assumptions!$D$10),Assumptions!$D$10+SQRT('Random Draws'!G1700*(Assumptions!$F$10-Assumptions!$D$10)*(Assumptions!$E$10-Assumptions!$D$10)),Assumptions!$F$10-SQRT((1-'Random Draws'!G1700)*(Assumptions!$F$10-Assumptions!$D$10)*(Assumptions!$F$10-Assumptions!$E$10)))</f>
        <v>0.0220671140352663</v>
      </c>
      <c r="J1700" s="19" t="n">
        <f aca="false">IF('Random Draws'!H1700&lt;(Assumptions!$E$11-Assumptions!$D$11)/(Assumptions!$F$11-Assumptions!$D$11),Assumptions!$D$11+SQRT('Random Draws'!H1700*(Assumptions!$F$11-Assumptions!$D$11)*(Assumptions!$E$11-Assumptions!$D$11)),Assumptions!$F$11-SQRT((1-'Random Draws'!H1700)*(Assumptions!$F$11-Assumptions!$D$11)*(Assumptions!$F$11-Assumptions!$E$11)))</f>
        <v>0.140894041390406</v>
      </c>
      <c r="K1700" s="19" t="n">
        <f aca="false">MAX(G1700,I1700+Assumptions!$D$21)</f>
        <v>0.069808287215202</v>
      </c>
      <c r="L1700" s="28" t="n">
        <f aca="false">(F1700-Assumptions!$D$15)*(1-H1700)+Assumptions!$D$15-J1700</f>
        <v>0.201783723516334</v>
      </c>
      <c r="M1700" s="21" t="n">
        <f aca="false">Assumptions!$D$14*(1+E1700)^1*L1700-Assumptions!$D$14*(1+E1700)^0*E1700*Assumptions!$D$16</f>
        <v>31.5491321134948</v>
      </c>
      <c r="N1700" s="21" t="n">
        <f aca="false">Assumptions!$D$14*(1+E1700)^2*L1700-Assumptions!$D$14*(1+E1700)^1*E1700*Assumptions!$D$16</f>
        <v>34.4502556352374</v>
      </c>
      <c r="O1700" s="21" t="n">
        <f aca="false">Assumptions!$D$14*(1+E1700)^3*L1700-Assumptions!$D$14*(1+E1700)^2*E1700*Assumptions!$D$16</f>
        <v>37.6181540925988</v>
      </c>
      <c r="P1700" s="21" t="n">
        <f aca="false">Assumptions!$D$14*(1+E1700)^4*L1700-Assumptions!$D$14*(1+E1700)^3*E1700*Assumptions!$D$16</f>
        <v>41.0773589699303</v>
      </c>
      <c r="Q1700" s="21" t="n">
        <f aca="false">Assumptions!$D$14*(1+E1700)^5*L1700-Assumptions!$D$14*(1+E1700)^4*E1700*Assumptions!$D$16</f>
        <v>44.8546575621713</v>
      </c>
      <c r="R1700" s="21" t="n">
        <f aca="false">M1700/(1+K1700)+N1700/(1+K1700)^2+O1700/(1+K1700)^3+P1700/(1+K1700)^4+Q1700/(1+K1700)^5</f>
        <v>153.685164116895</v>
      </c>
      <c r="S1700" s="21" t="n">
        <f aca="false">Q1700*(1+I1700)/(K1700-I1700)</f>
        <v>960.271131855548</v>
      </c>
      <c r="T1700" s="21" t="n">
        <f aca="false">R1700+S1700/(1+K1700)^5</f>
        <v>838.958895043773</v>
      </c>
      <c r="U1700" s="8" t="n">
        <f aca="false">(T1700-Assumptions!$D$17)/Assumptions!$D$18</f>
        <v>26.1583558017509</v>
      </c>
    </row>
    <row r="1701" customFormat="false" ht="15" hidden="false" customHeight="false" outlineLevel="0" collapsed="false">
      <c r="B1701" s="2" t="n">
        <v>1696</v>
      </c>
      <c r="C1701" s="27" t="n">
        <f aca="false">NORMSDIST('Random Draws'!C1701)</f>
        <v>0.130290551927042</v>
      </c>
      <c r="D1701" s="27" t="n">
        <f aca="false">NORMSDIST(Assumptions!$D$22*'Random Draws'!C1701+SQRT(1-Assumptions!$D$22^2)*'Random Draws'!D1701)</f>
        <v>0.0238837300506349</v>
      </c>
      <c r="E1701" s="19" t="n">
        <f aca="false">IF(C1701&lt;(Assumptions!$E$6-Assumptions!$D$6)/(Assumptions!$F$6-Assumptions!$D$6),Assumptions!$D$6+SQRT(C1701*(Assumptions!$F$6-Assumptions!$D$6)*(Assumptions!$E$6-Assumptions!$D$6)),Assumptions!$F$6-SQRT((1-C1701)*(Assumptions!$F$6-Assumptions!$D$6)*(Assumptions!$F$6-Assumptions!$E$6)))</f>
        <v>0.0655235726267937</v>
      </c>
      <c r="F1701" s="19" t="n">
        <f aca="false">IF(D1701&lt;(Assumptions!$E$7-Assumptions!$D$7)/(Assumptions!$F$7-Assumptions!$D$7),Assumptions!$D$7+SQRT(D1701*(Assumptions!$F$7-Assumptions!$D$7)*(Assumptions!$E$7-Assumptions!$D$7)),Assumptions!$F$7-SQRT((1-D1701)*(Assumptions!$F$7-Assumptions!$D$7)*(Assumptions!$F$7-Assumptions!$E$7)))</f>
        <v>0.371970897222172</v>
      </c>
      <c r="G1701" s="19" t="n">
        <f aca="false">MIN(Assumptions!$D$24,MAX(Assumptions!$D$23,Assumptions!$D$8+Assumptions!$E$8*'Random Draws'!E1701))</f>
        <v>0.099005356199593</v>
      </c>
      <c r="H1701" s="19" t="n">
        <f aca="false">IF('Random Draws'!F1701&lt;(Assumptions!$E$9-Assumptions!$D$9)/(Assumptions!$F$9-Assumptions!$D$9),Assumptions!$D$9+SQRT('Random Draws'!F1701*(Assumptions!$F$9-Assumptions!$D$9)*(Assumptions!$E$9-Assumptions!$D$9)),Assumptions!$F$9-SQRT((1-'Random Draws'!F1701)*(Assumptions!$F$9-Assumptions!$D$9)*(Assumptions!$F$9-Assumptions!$E$9)))</f>
        <v>0.310429063002</v>
      </c>
      <c r="I1701" s="19" t="n">
        <f aca="false">IF('Random Draws'!G1701&lt;(Assumptions!$E$10-Assumptions!$D$10)/(Assumptions!$F$10-Assumptions!$D$10),Assumptions!$D$10+SQRT('Random Draws'!G1701*(Assumptions!$F$10-Assumptions!$D$10)*(Assumptions!$E$10-Assumptions!$D$10)),Assumptions!$F$10-SQRT((1-'Random Draws'!G1701)*(Assumptions!$F$10-Assumptions!$D$10)*(Assumptions!$F$10-Assumptions!$E$10)))</f>
        <v>0.01968503874508</v>
      </c>
      <c r="J1701" s="19" t="n">
        <f aca="false">IF('Random Draws'!H1701&lt;(Assumptions!$E$11-Assumptions!$D$11)/(Assumptions!$F$11-Assumptions!$D$11),Assumptions!$D$11+SQRT('Random Draws'!H1701*(Assumptions!$F$11-Assumptions!$D$11)*(Assumptions!$E$11-Assumptions!$D$11)),Assumptions!$F$11-SQRT((1-'Random Draws'!H1701)*(Assumptions!$F$11-Assumptions!$D$11)*(Assumptions!$F$11-Assumptions!$E$11)))</f>
        <v>0.130580411301079</v>
      </c>
      <c r="K1701" s="19" t="n">
        <f aca="false">MAX(G1701,I1701+Assumptions!$D$21)</f>
        <v>0.099005356199593</v>
      </c>
      <c r="L1701" s="28" t="n">
        <f aca="false">(F1701-Assumptions!$D$15)*(1-H1701)+Assumptions!$D$15-J1701</f>
        <v>0.166275687022661</v>
      </c>
      <c r="M1701" s="21" t="n">
        <f aca="false">Assumptions!$D$14*(1+E1701)^1*L1701-Assumptions!$D$14*(1+E1701)^0*E1701*Assumptions!$D$16</f>
        <v>25.4047187502907</v>
      </c>
      <c r="N1701" s="21" t="n">
        <f aca="false">Assumptions!$D$14*(1+E1701)^2*L1701-Assumptions!$D$14*(1+E1701)^1*E1701*Assumptions!$D$16</f>
        <v>27.0693266843887</v>
      </c>
      <c r="O1701" s="21" t="n">
        <f aca="false">Assumptions!$D$14*(1+E1701)^3*L1701-Assumptions!$D$14*(1+E1701)^2*E1701*Assumptions!$D$16</f>
        <v>28.8430056773516</v>
      </c>
      <c r="P1701" s="21" t="n">
        <f aca="false">Assumptions!$D$14*(1+E1701)^4*L1701-Assumptions!$D$14*(1+E1701)^3*E1701*Assumptions!$D$16</f>
        <v>30.7329024546266</v>
      </c>
      <c r="Q1701" s="21" t="n">
        <f aca="false">Assumptions!$D$14*(1+E1701)^5*L1701-Assumptions!$D$14*(1+E1701)^4*E1701*Assumptions!$D$16</f>
        <v>32.7466320206445</v>
      </c>
      <c r="R1701" s="21" t="n">
        <f aca="false">M1701/(1+K1701)+N1701/(1+K1701)^2+O1701/(1+K1701)^3+P1701/(1+K1701)^4+Q1701/(1+K1701)^5</f>
        <v>108.749364912488</v>
      </c>
      <c r="S1701" s="21" t="n">
        <f aca="false">Q1701*(1+I1701)/(K1701-I1701)</f>
        <v>420.967184856392</v>
      </c>
      <c r="T1701" s="21" t="n">
        <f aca="false">R1701+S1701/(1+K1701)^5</f>
        <v>371.321839967539</v>
      </c>
      <c r="U1701" s="8" t="n">
        <f aca="false">(T1701-Assumptions!$D$17)/Assumptions!$D$18</f>
        <v>7.45287359870155</v>
      </c>
    </row>
    <row r="1702" customFormat="false" ht="15" hidden="false" customHeight="false" outlineLevel="0" collapsed="false">
      <c r="B1702" s="2" t="n">
        <v>1697</v>
      </c>
      <c r="C1702" s="27" t="n">
        <f aca="false">NORMSDIST('Random Draws'!C1702)</f>
        <v>0.590612125045018</v>
      </c>
      <c r="D1702" s="27" t="n">
        <f aca="false">NORMSDIST(Assumptions!$D$22*'Random Draws'!C1702+SQRT(1-Assumptions!$D$22^2)*'Random Draws'!D1702)</f>
        <v>0.86042211925743</v>
      </c>
      <c r="E1702" s="19" t="n">
        <f aca="false">IF(C1702&lt;(Assumptions!$E$6-Assumptions!$D$6)/(Assumptions!$F$6-Assumptions!$D$6),Assumptions!$D$6+SQRT(C1702*(Assumptions!$F$6-Assumptions!$D$6)*(Assumptions!$E$6-Assumptions!$D$6)),Assumptions!$F$6-SQRT((1-C1702)*(Assumptions!$F$6-Assumptions!$D$6)*(Assumptions!$F$6-Assumptions!$E$6)))</f>
        <v>0.0947568858855305</v>
      </c>
      <c r="F1702" s="19" t="n">
        <f aca="false">IF(D1702&lt;(Assumptions!$E$7-Assumptions!$D$7)/(Assumptions!$F$7-Assumptions!$D$7),Assumptions!$D$7+SQRT(D1702*(Assumptions!$F$7-Assumptions!$D$7)*(Assumptions!$E$7-Assumptions!$D$7)),Assumptions!$F$7-SQRT((1-D1702)*(Assumptions!$F$7-Assumptions!$D$7)*(Assumptions!$F$7-Assumptions!$E$7)))</f>
        <v>0.436371383388563</v>
      </c>
      <c r="G1702" s="19" t="n">
        <f aca="false">MIN(Assumptions!$D$24,MAX(Assumptions!$D$23,Assumptions!$D$8+Assumptions!$E$8*'Random Draws'!E1702))</f>
        <v>0.095141598215826</v>
      </c>
      <c r="H1702" s="19" t="n">
        <f aca="false">IF('Random Draws'!F1702&lt;(Assumptions!$E$9-Assumptions!$D$9)/(Assumptions!$F$9-Assumptions!$D$9),Assumptions!$D$9+SQRT('Random Draws'!F1702*(Assumptions!$F$9-Assumptions!$D$9)*(Assumptions!$E$9-Assumptions!$D$9)),Assumptions!$F$9-SQRT((1-'Random Draws'!F1702)*(Assumptions!$F$9-Assumptions!$D$9)*(Assumptions!$F$9-Assumptions!$E$9)))</f>
        <v>0.272594949841767</v>
      </c>
      <c r="I1702" s="19" t="n">
        <f aca="false">IF('Random Draws'!G1702&lt;(Assumptions!$E$10-Assumptions!$D$10)/(Assumptions!$F$10-Assumptions!$D$10),Assumptions!$D$10+SQRT('Random Draws'!G1702*(Assumptions!$F$10-Assumptions!$D$10)*(Assumptions!$E$10-Assumptions!$D$10)),Assumptions!$F$10-SQRT((1-'Random Draws'!G1702)*(Assumptions!$F$10-Assumptions!$D$10)*(Assumptions!$F$10-Assumptions!$E$10)))</f>
        <v>0.0261772221063421</v>
      </c>
      <c r="J1702" s="19" t="n">
        <f aca="false">IF('Random Draws'!H1702&lt;(Assumptions!$E$11-Assumptions!$D$11)/(Assumptions!$F$11-Assumptions!$D$11),Assumptions!$D$11+SQRT('Random Draws'!H1702*(Assumptions!$F$11-Assumptions!$D$11)*(Assumptions!$E$11-Assumptions!$D$11)),Assumptions!$F$11-SQRT((1-'Random Draws'!H1702)*(Assumptions!$F$11-Assumptions!$D$11)*(Assumptions!$F$11-Assumptions!$E$11)))</f>
        <v>0.13148377991987</v>
      </c>
      <c r="K1702" s="19" t="n">
        <f aca="false">MAX(G1702,I1702+Assumptions!$D$21)</f>
        <v>0.095141598215826</v>
      </c>
      <c r="L1702" s="28" t="n">
        <f aca="false">(F1702-Assumptions!$D$15)*(1-H1702)+Assumptions!$D$15-J1702</f>
        <v>0.221372311580935</v>
      </c>
      <c r="M1702" s="21" t="n">
        <f aca="false">Assumptions!$D$14*(1+E1702)^1*L1702-Assumptions!$D$14*(1+E1702)^0*E1702*Assumptions!$D$16</f>
        <v>34.7283926013037</v>
      </c>
      <c r="N1702" s="21" t="n">
        <f aca="false">Assumptions!$D$14*(1+E1702)^2*L1702-Assumptions!$D$14*(1+E1702)^1*E1702*Assumptions!$D$16</f>
        <v>38.0191469360134</v>
      </c>
      <c r="O1702" s="21" t="n">
        <f aca="false">Assumptions!$D$14*(1+E1702)^3*L1702-Assumptions!$D$14*(1+E1702)^2*E1702*Assumptions!$D$16</f>
        <v>41.6217229036944</v>
      </c>
      <c r="P1702" s="21" t="n">
        <f aca="false">Assumptions!$D$14*(1+E1702)^4*L1702-Assumptions!$D$14*(1+E1702)^3*E1702*Assumptions!$D$16</f>
        <v>45.565667751239</v>
      </c>
      <c r="Q1702" s="21" t="n">
        <f aca="false">Assumptions!$D$14*(1+E1702)^5*L1702-Assumptions!$D$14*(1+E1702)^4*E1702*Assumptions!$D$16</f>
        <v>49.8833285306411</v>
      </c>
      <c r="R1702" s="21" t="n">
        <f aca="false">M1702/(1+K1702)+N1702/(1+K1702)^2+O1702/(1+K1702)^3+P1702/(1+K1702)^4+Q1702/(1+K1702)^5</f>
        <v>158.445272059475</v>
      </c>
      <c r="S1702" s="21" t="n">
        <f aca="false">Q1702*(1+I1702)/(K1702-I1702)</f>
        <v>742.254746417577</v>
      </c>
      <c r="T1702" s="21" t="n">
        <f aca="false">R1702+S1702/(1+K1702)^5</f>
        <v>629.641282983929</v>
      </c>
      <c r="U1702" s="8" t="n">
        <f aca="false">(T1702-Assumptions!$D$17)/Assumptions!$D$18</f>
        <v>17.7856513193572</v>
      </c>
    </row>
    <row r="1703" customFormat="false" ht="15" hidden="false" customHeight="false" outlineLevel="0" collapsed="false">
      <c r="B1703" s="2" t="n">
        <v>1698</v>
      </c>
      <c r="C1703" s="27" t="n">
        <f aca="false">NORMSDIST('Random Draws'!C1703)</f>
        <v>0.347601261078817</v>
      </c>
      <c r="D1703" s="27" t="n">
        <f aca="false">NORMSDIST(Assumptions!$D$22*'Random Draws'!C1703+SQRT(1-Assumptions!$D$22^2)*'Random Draws'!D1703)</f>
        <v>0.289202481335844</v>
      </c>
      <c r="E1703" s="19" t="n">
        <f aca="false">IF(C1703&lt;(Assumptions!$E$6-Assumptions!$D$6)/(Assumptions!$F$6-Assumptions!$D$6),Assumptions!$D$6+SQRT(C1703*(Assumptions!$F$6-Assumptions!$D$6)*(Assumptions!$E$6-Assumptions!$D$6)),Assumptions!$F$6-SQRT((1-C1703)*(Assumptions!$F$6-Assumptions!$D$6)*(Assumptions!$F$6-Assumptions!$E$6)))</f>
        <v>0.081689402794884</v>
      </c>
      <c r="F1703" s="19" t="n">
        <f aca="false">IF(D1703&lt;(Assumptions!$E$7-Assumptions!$D$7)/(Assumptions!$F$7-Assumptions!$D$7),Assumptions!$D$7+SQRT(D1703*(Assumptions!$F$7-Assumptions!$D$7)*(Assumptions!$E$7-Assumptions!$D$7)),Assumptions!$F$7-SQRT((1-D1703)*(Assumptions!$F$7-Assumptions!$D$7)*(Assumptions!$F$7-Assumptions!$E$7)))</f>
        <v>0.401655910601199</v>
      </c>
      <c r="G1703" s="19" t="n">
        <f aca="false">MIN(Assumptions!$D$24,MAX(Assumptions!$D$23,Assumptions!$D$8+Assumptions!$E$8*'Random Draws'!E1703))</f>
        <v>0.094216783144129</v>
      </c>
      <c r="H1703" s="19" t="n">
        <f aca="false">IF('Random Draws'!F1703&lt;(Assumptions!$E$9-Assumptions!$D$9)/(Assumptions!$F$9-Assumptions!$D$9),Assumptions!$D$9+SQRT('Random Draws'!F1703*(Assumptions!$F$9-Assumptions!$D$9)*(Assumptions!$E$9-Assumptions!$D$9)),Assumptions!$F$9-SQRT((1-'Random Draws'!F1703)*(Assumptions!$F$9-Assumptions!$D$9)*(Assumptions!$F$9-Assumptions!$E$9)))</f>
        <v>0.258578358736772</v>
      </c>
      <c r="I1703" s="19" t="n">
        <f aca="false">IF('Random Draws'!G1703&lt;(Assumptions!$E$10-Assumptions!$D$10)/(Assumptions!$F$10-Assumptions!$D$10),Assumptions!$D$10+SQRT('Random Draws'!G1703*(Assumptions!$F$10-Assumptions!$D$10)*(Assumptions!$E$10-Assumptions!$D$10)),Assumptions!$F$10-SQRT((1-'Random Draws'!G1703)*(Assumptions!$F$10-Assumptions!$D$10)*(Assumptions!$F$10-Assumptions!$E$10)))</f>
        <v>0.0178772732987135</v>
      </c>
      <c r="J1703" s="19" t="n">
        <f aca="false">IF('Random Draws'!H1703&lt;(Assumptions!$E$11-Assumptions!$D$11)/(Assumptions!$F$11-Assumptions!$D$11),Assumptions!$D$11+SQRT('Random Draws'!H1703*(Assumptions!$F$11-Assumptions!$D$11)*(Assumptions!$E$11-Assumptions!$D$11)),Assumptions!$F$11-SQRT((1-'Random Draws'!H1703)*(Assumptions!$F$11-Assumptions!$D$11)*(Assumptions!$F$11-Assumptions!$E$11)))</f>
        <v>0.16361447197688</v>
      </c>
      <c r="K1703" s="19" t="n">
        <f aca="false">MAX(G1703,I1703+Assumptions!$D$21)</f>
        <v>0.094216783144129</v>
      </c>
      <c r="L1703" s="28" t="n">
        <f aca="false">(F1703-Assumptions!$D$15)*(1-H1703)+Assumptions!$D$15-J1703</f>
        <v>0.167797099119917</v>
      </c>
      <c r="M1703" s="21" t="n">
        <f aca="false">Assumptions!$D$14*(1+E1703)^1*L1703-Assumptions!$D$14*(1+E1703)^0*E1703*Assumptions!$D$16</f>
        <v>25.9627809688141</v>
      </c>
      <c r="N1703" s="21" t="n">
        <f aca="false">Assumptions!$D$14*(1+E1703)^2*L1703-Assumptions!$D$14*(1+E1703)^1*E1703*Assumptions!$D$16</f>
        <v>28.0836650410509</v>
      </c>
      <c r="O1703" s="21" t="n">
        <f aca="false">Assumptions!$D$14*(1+E1703)^3*L1703-Assumptions!$D$14*(1+E1703)^2*E1703*Assumptions!$D$16</f>
        <v>30.3778028665459</v>
      </c>
      <c r="P1703" s="21" t="n">
        <f aca="false">Assumptions!$D$14*(1+E1703)^4*L1703-Assumptions!$D$14*(1+E1703)^3*E1703*Assumptions!$D$16</f>
        <v>32.8593474409348</v>
      </c>
      <c r="Q1703" s="21" t="n">
        <f aca="false">Assumptions!$D$14*(1+E1703)^5*L1703-Assumptions!$D$14*(1+E1703)^4*E1703*Assumptions!$D$16</f>
        <v>35.5436079096143</v>
      </c>
      <c r="R1703" s="21" t="n">
        <f aca="false">M1703/(1+K1703)+N1703/(1+K1703)^2+O1703/(1+K1703)^3+P1703/(1+K1703)^4+Q1703/(1+K1703)^5</f>
        <v>115.95082151358</v>
      </c>
      <c r="S1703" s="21" t="n">
        <f aca="false">Q1703*(1+I1703)/(K1703-I1703)</f>
        <v>473.922753440492</v>
      </c>
      <c r="T1703" s="21" t="n">
        <f aca="false">R1703+S1703/(1+K1703)^5</f>
        <v>418.078630662025</v>
      </c>
      <c r="U1703" s="8" t="n">
        <f aca="false">(T1703-Assumptions!$D$17)/Assumptions!$D$18</f>
        <v>9.323145226481</v>
      </c>
    </row>
    <row r="1704" customFormat="false" ht="15" hidden="false" customHeight="false" outlineLevel="0" collapsed="false">
      <c r="B1704" s="2" t="n">
        <v>1699</v>
      </c>
      <c r="C1704" s="27" t="n">
        <f aca="false">NORMSDIST('Random Draws'!C1704)</f>
        <v>0.114252697817027</v>
      </c>
      <c r="D1704" s="27" t="n">
        <f aca="false">NORMSDIST(Assumptions!$D$22*'Random Draws'!C1704+SQRT(1-Assumptions!$D$22^2)*'Random Draws'!D1704)</f>
        <v>0.202219012314517</v>
      </c>
      <c r="E1704" s="19" t="n">
        <f aca="false">IF(C1704&lt;(Assumptions!$E$6-Assumptions!$D$6)/(Assumptions!$F$6-Assumptions!$D$6),Assumptions!$D$6+SQRT(C1704*(Assumptions!$F$6-Assumptions!$D$6)*(Assumptions!$E$6-Assumptions!$D$6)),Assumptions!$F$6-SQRT((1-C1704)*(Assumptions!$F$6-Assumptions!$D$6)*(Assumptions!$F$6-Assumptions!$E$6)))</f>
        <v>0.063901118992322</v>
      </c>
      <c r="F1704" s="19" t="n">
        <f aca="false">IF(D1704&lt;(Assumptions!$E$7-Assumptions!$D$7)/(Assumptions!$F$7-Assumptions!$D$7),Assumptions!$D$7+SQRT(D1704*(Assumptions!$F$7-Assumptions!$D$7)*(Assumptions!$E$7-Assumptions!$D$7)),Assumptions!$F$7-SQRT((1-D1704)*(Assumptions!$F$7-Assumptions!$D$7)*(Assumptions!$F$7-Assumptions!$E$7)))</f>
        <v>0.394832658151326</v>
      </c>
      <c r="G1704" s="19" t="n">
        <f aca="false">MIN(Assumptions!$D$24,MAX(Assumptions!$D$23,Assumptions!$D$8+Assumptions!$E$8*'Random Draws'!E1704))</f>
        <v>0.076404013139869</v>
      </c>
      <c r="H1704" s="19" t="n">
        <f aca="false">IF('Random Draws'!F1704&lt;(Assumptions!$E$9-Assumptions!$D$9)/(Assumptions!$F$9-Assumptions!$D$9),Assumptions!$D$9+SQRT('Random Draws'!F1704*(Assumptions!$F$9-Assumptions!$D$9)*(Assumptions!$E$9-Assumptions!$D$9)),Assumptions!$F$9-SQRT((1-'Random Draws'!F1704)*(Assumptions!$F$9-Assumptions!$D$9)*(Assumptions!$F$9-Assumptions!$E$9)))</f>
        <v>0.262923514625847</v>
      </c>
      <c r="I1704" s="19" t="n">
        <f aca="false">IF('Random Draws'!G1704&lt;(Assumptions!$E$10-Assumptions!$D$10)/(Assumptions!$F$10-Assumptions!$D$10),Assumptions!$D$10+SQRT('Random Draws'!G1704*(Assumptions!$F$10-Assumptions!$D$10)*(Assumptions!$E$10-Assumptions!$D$10)),Assumptions!$F$10-SQRT((1-'Random Draws'!G1704)*(Assumptions!$F$10-Assumptions!$D$10)*(Assumptions!$F$10-Assumptions!$E$10)))</f>
        <v>0.0247122222788101</v>
      </c>
      <c r="J1704" s="19" t="n">
        <f aca="false">IF('Random Draws'!H1704&lt;(Assumptions!$E$11-Assumptions!$D$11)/(Assumptions!$F$11-Assumptions!$D$11),Assumptions!$D$11+SQRT('Random Draws'!H1704*(Assumptions!$F$11-Assumptions!$D$11)*(Assumptions!$E$11-Assumptions!$D$11)),Assumptions!$F$11-SQRT((1-'Random Draws'!H1704)*(Assumptions!$F$11-Assumptions!$D$11)*(Assumptions!$F$11-Assumptions!$E$11)))</f>
        <v>0.142478038105582</v>
      </c>
      <c r="K1704" s="19" t="n">
        <f aca="false">MAX(G1704,I1704+Assumptions!$D$21)</f>
        <v>0.076404013139869</v>
      </c>
      <c r="L1704" s="28" t="n">
        <f aca="false">(F1704-Assumptions!$D$15)*(1-H1704)+Assumptions!$D$15-J1704</f>
        <v>0.182723886776891</v>
      </c>
      <c r="M1704" s="21" t="n">
        <f aca="false">Assumptions!$D$14*(1+E1704)^1*L1704-Assumptions!$D$14*(1+E1704)^0*E1704*Assumptions!$D$16</f>
        <v>27.9100515356248</v>
      </c>
      <c r="N1704" s="21" t="n">
        <f aca="false">Assumptions!$D$14*(1+E1704)^2*L1704-Assumptions!$D$14*(1+E1704)^1*E1704*Assumptions!$D$16</f>
        <v>29.6935350598846</v>
      </c>
      <c r="O1704" s="21" t="n">
        <f aca="false">Assumptions!$D$14*(1+E1704)^3*L1704-Assumptions!$D$14*(1+E1704)^2*E1704*Assumptions!$D$16</f>
        <v>31.5909851770489</v>
      </c>
      <c r="P1704" s="21" t="n">
        <f aca="false">Assumptions!$D$14*(1+E1704)^4*L1704-Assumptions!$D$14*(1+E1704)^3*E1704*Assumptions!$D$16</f>
        <v>33.6096844799322</v>
      </c>
      <c r="Q1704" s="21" t="n">
        <f aca="false">Assumptions!$D$14*(1+E1704)^5*L1704-Assumptions!$D$14*(1+E1704)^4*E1704*Assumptions!$D$16</f>
        <v>35.7573809271787</v>
      </c>
      <c r="R1704" s="21" t="n">
        <f aca="false">M1704/(1+K1704)+N1704/(1+K1704)^2+O1704/(1+K1704)^3+P1704/(1+K1704)^4+Q1704/(1+K1704)^5</f>
        <v>126.667888084788</v>
      </c>
      <c r="S1704" s="21" t="n">
        <f aca="false">Q1704*(1+I1704)/(K1704-I1704)</f>
        <v>708.836445060412</v>
      </c>
      <c r="T1704" s="21" t="n">
        <f aca="false">R1704+S1704/(1+K1704)^5</f>
        <v>617.202320495224</v>
      </c>
      <c r="U1704" s="8" t="n">
        <f aca="false">(T1704-Assumptions!$D$17)/Assumptions!$D$18</f>
        <v>17.288092819809</v>
      </c>
    </row>
    <row r="1705" customFormat="false" ht="15" hidden="false" customHeight="false" outlineLevel="0" collapsed="false">
      <c r="B1705" s="2" t="n">
        <v>1700</v>
      </c>
      <c r="C1705" s="27" t="n">
        <f aca="false">NORMSDIST('Random Draws'!C1705)</f>
        <v>0.919370729644575</v>
      </c>
      <c r="D1705" s="27" t="n">
        <f aca="false">NORMSDIST(Assumptions!$D$22*'Random Draws'!C1705+SQRT(1-Assumptions!$D$22^2)*'Random Draws'!D1705)</f>
        <v>0.692839723926011</v>
      </c>
      <c r="E1705" s="19" t="n">
        <f aca="false">IF(C1705&lt;(Assumptions!$E$6-Assumptions!$D$6)/(Assumptions!$F$6-Assumptions!$D$6),Assumptions!$D$6+SQRT(C1705*(Assumptions!$F$6-Assumptions!$D$6)*(Assumptions!$E$6-Assumptions!$D$6)),Assumptions!$F$6-SQRT((1-C1705)*(Assumptions!$F$6-Assumptions!$D$6)*(Assumptions!$F$6-Assumptions!$E$6)))</f>
        <v>0.119921495280347</v>
      </c>
      <c r="F1705" s="19" t="n">
        <f aca="false">IF(D1705&lt;(Assumptions!$E$7-Assumptions!$D$7)/(Assumptions!$F$7-Assumptions!$D$7),Assumptions!$D$7+SQRT(D1705*(Assumptions!$F$7-Assumptions!$D$7)*(Assumptions!$E$7-Assumptions!$D$7)),Assumptions!$F$7-SQRT((1-D1705)*(Assumptions!$F$7-Assumptions!$D$7)*(Assumptions!$F$7-Assumptions!$E$7)))</f>
        <v>0.42494802281902</v>
      </c>
      <c r="G1705" s="19" t="n">
        <f aca="false">MIN(Assumptions!$D$24,MAX(Assumptions!$D$23,Assumptions!$D$8+Assumptions!$E$8*'Random Draws'!E1705))</f>
        <v>0.073405215708723</v>
      </c>
      <c r="H1705" s="19" t="n">
        <f aca="false">IF('Random Draws'!F1705&lt;(Assumptions!$E$9-Assumptions!$D$9)/(Assumptions!$F$9-Assumptions!$D$9),Assumptions!$D$9+SQRT('Random Draws'!F1705*(Assumptions!$F$9-Assumptions!$D$9)*(Assumptions!$E$9-Assumptions!$D$9)),Assumptions!$F$9-SQRT((1-'Random Draws'!F1705)*(Assumptions!$F$9-Assumptions!$D$9)*(Assumptions!$F$9-Assumptions!$E$9)))</f>
        <v>0.267590194473651</v>
      </c>
      <c r="I1705" s="19" t="n">
        <f aca="false">IF('Random Draws'!G1705&lt;(Assumptions!$E$10-Assumptions!$D$10)/(Assumptions!$F$10-Assumptions!$D$10),Assumptions!$D$10+SQRT('Random Draws'!G1705*(Assumptions!$F$10-Assumptions!$D$10)*(Assumptions!$E$10-Assumptions!$D$10)),Assumptions!$F$10-SQRT((1-'Random Draws'!G1705)*(Assumptions!$F$10-Assumptions!$D$10)*(Assumptions!$F$10-Assumptions!$E$10)))</f>
        <v>0.0226190001031615</v>
      </c>
      <c r="J1705" s="19" t="n">
        <f aca="false">IF('Random Draws'!H1705&lt;(Assumptions!$E$11-Assumptions!$D$11)/(Assumptions!$F$11-Assumptions!$D$11),Assumptions!$D$11+SQRT('Random Draws'!H1705*(Assumptions!$F$11-Assumptions!$D$11)*(Assumptions!$E$11-Assumptions!$D$11)),Assumptions!$F$11-SQRT((1-'Random Draws'!H1705)*(Assumptions!$F$11-Assumptions!$D$11)*(Assumptions!$F$11-Assumptions!$E$11)))</f>
        <v>0.163977889581827</v>
      </c>
      <c r="K1705" s="19" t="n">
        <f aca="false">MAX(G1705,I1705+Assumptions!$D$21)</f>
        <v>0.073405215708723</v>
      </c>
      <c r="L1705" s="28" t="n">
        <f aca="false">(F1705-Assumptions!$D$15)*(1-H1705)+Assumptions!$D$15-J1705</f>
        <v>0.182044934451433</v>
      </c>
      <c r="M1705" s="21" t="n">
        <f aca="false">Assumptions!$D$14*(1+E1705)^1*L1705-Assumptions!$D$14*(1+E1705)^0*E1705*Assumptions!$D$16</f>
        <v>29.0403665993944</v>
      </c>
      <c r="N1705" s="21" t="n">
        <f aca="false">Assumptions!$D$14*(1+E1705)^2*L1705-Assumptions!$D$14*(1+E1705)^1*E1705*Assumptions!$D$16</f>
        <v>32.5229307854832</v>
      </c>
      <c r="O1705" s="21" t="n">
        <f aca="false">Assumptions!$D$14*(1+E1705)^3*L1705-Assumptions!$D$14*(1+E1705)^2*E1705*Assumptions!$D$16</f>
        <v>36.4231292761776</v>
      </c>
      <c r="P1705" s="21" t="n">
        <f aca="false">Assumptions!$D$14*(1+E1705)^4*L1705-Assumptions!$D$14*(1+E1705)^3*E1705*Assumptions!$D$16</f>
        <v>40.7910454017662</v>
      </c>
      <c r="Q1705" s="21" t="n">
        <f aca="false">Assumptions!$D$14*(1+E1705)^5*L1705-Assumptions!$D$14*(1+E1705)^4*E1705*Assumptions!$D$16</f>
        <v>45.6827685603945</v>
      </c>
      <c r="R1705" s="21" t="n">
        <f aca="false">M1705/(1+K1705)+N1705/(1+K1705)^2+O1705/(1+K1705)^3+P1705/(1+K1705)^4+Q1705/(1+K1705)^5</f>
        <v>147.51542653905</v>
      </c>
      <c r="S1705" s="21" t="n">
        <f aca="false">Q1705*(1+I1705)/(K1705-I1705)</f>
        <v>919.857220116613</v>
      </c>
      <c r="T1705" s="21" t="n">
        <f aca="false">R1705+S1705/(1+K1705)^5</f>
        <v>793.023852416711</v>
      </c>
      <c r="U1705" s="8" t="n">
        <f aca="false">(T1705-Assumptions!$D$17)/Assumptions!$D$18</f>
        <v>24.3209540966685</v>
      </c>
    </row>
    <row r="1706" customFormat="false" ht="15" hidden="false" customHeight="false" outlineLevel="0" collapsed="false">
      <c r="B1706" s="2" t="n">
        <v>1701</v>
      </c>
      <c r="C1706" s="27" t="n">
        <f aca="false">NORMSDIST('Random Draws'!C1706)</f>
        <v>0.549635287050959</v>
      </c>
      <c r="D1706" s="27" t="n">
        <f aca="false">NORMSDIST(Assumptions!$D$22*'Random Draws'!C1706+SQRT(1-Assumptions!$D$22^2)*'Random Draws'!D1706)</f>
        <v>0.784397967543358</v>
      </c>
      <c r="E1706" s="19" t="n">
        <f aca="false">IF(C1706&lt;(Assumptions!$E$6-Assumptions!$D$6)/(Assumptions!$F$6-Assumptions!$D$6),Assumptions!$D$6+SQRT(C1706*(Assumptions!$F$6-Assumptions!$D$6)*(Assumptions!$E$6-Assumptions!$D$6)),Assumptions!$F$6-SQRT((1-C1706)*(Assumptions!$F$6-Assumptions!$D$6)*(Assumptions!$F$6-Assumptions!$E$6)))</f>
        <v>0.0925466169304527</v>
      </c>
      <c r="F1706" s="19" t="n">
        <f aca="false">IF(D1706&lt;(Assumptions!$E$7-Assumptions!$D$7)/(Assumptions!$F$7-Assumptions!$D$7),Assumptions!$D$7+SQRT(D1706*(Assumptions!$F$7-Assumptions!$D$7)*(Assumptions!$E$7-Assumptions!$D$7)),Assumptions!$F$7-SQRT((1-D1706)*(Assumptions!$F$7-Assumptions!$D$7)*(Assumptions!$F$7-Assumptions!$E$7)))</f>
        <v>0.430633213832178</v>
      </c>
      <c r="G1706" s="19" t="n">
        <f aca="false">MIN(Assumptions!$D$24,MAX(Assumptions!$D$23,Assumptions!$D$8+Assumptions!$E$8*'Random Draws'!E1706))</f>
        <v>0.090222146489626</v>
      </c>
      <c r="H1706" s="19" t="n">
        <f aca="false">IF('Random Draws'!F1706&lt;(Assumptions!$E$9-Assumptions!$D$9)/(Assumptions!$F$9-Assumptions!$D$9),Assumptions!$D$9+SQRT('Random Draws'!F1706*(Assumptions!$F$9-Assumptions!$D$9)*(Assumptions!$E$9-Assumptions!$D$9)),Assumptions!$F$9-SQRT((1-'Random Draws'!F1706)*(Assumptions!$F$9-Assumptions!$D$9)*(Assumptions!$F$9-Assumptions!$E$9)))</f>
        <v>0.330165801888102</v>
      </c>
      <c r="I1706" s="19" t="n">
        <f aca="false">IF('Random Draws'!G1706&lt;(Assumptions!$E$10-Assumptions!$D$10)/(Assumptions!$F$10-Assumptions!$D$10),Assumptions!$D$10+SQRT('Random Draws'!G1706*(Assumptions!$F$10-Assumptions!$D$10)*(Assumptions!$E$10-Assumptions!$D$10)),Assumptions!$F$10-SQRT((1-'Random Draws'!G1706)*(Assumptions!$F$10-Assumptions!$D$10)*(Assumptions!$F$10-Assumptions!$E$10)))</f>
        <v>0.0171714039678295</v>
      </c>
      <c r="J1706" s="19" t="n">
        <f aca="false">IF('Random Draws'!H1706&lt;(Assumptions!$E$11-Assumptions!$D$11)/(Assumptions!$F$11-Assumptions!$D$11),Assumptions!$D$11+SQRT('Random Draws'!H1706*(Assumptions!$F$11-Assumptions!$D$11)*(Assumptions!$E$11-Assumptions!$D$11)),Assumptions!$F$11-SQRT((1-'Random Draws'!H1706)*(Assumptions!$F$11-Assumptions!$D$11)*(Assumptions!$F$11-Assumptions!$E$11)))</f>
        <v>0.178462913043113</v>
      </c>
      <c r="K1706" s="19" t="n">
        <f aca="false">MAX(G1706,I1706+Assumptions!$D$21)</f>
        <v>0.090222146489626</v>
      </c>
      <c r="L1706" s="28" t="n">
        <f aca="false">(F1706-Assumptions!$D$15)*(1-H1706)+Assumptions!$D$15-J1706</f>
        <v>0.152911494669967</v>
      </c>
      <c r="M1706" s="21" t="n">
        <f aca="false">Assumptions!$D$14*(1+E1706)^1*L1706-Assumptions!$D$14*(1+E1706)^0*E1706*Assumptions!$D$16</f>
        <v>23.821547964113</v>
      </c>
      <c r="N1706" s="21" t="n">
        <f aca="false">Assumptions!$D$14*(1+E1706)^2*L1706-Assumptions!$D$14*(1+E1706)^1*E1706*Assumptions!$D$16</f>
        <v>26.0261516382381</v>
      </c>
      <c r="O1706" s="21" t="n">
        <f aca="false">Assumptions!$D$14*(1+E1706)^3*L1706-Assumptions!$D$14*(1+E1706)^2*E1706*Assumptions!$D$16</f>
        <v>28.434783924076</v>
      </c>
      <c r="P1706" s="21" t="n">
        <f aca="false">Assumptions!$D$14*(1+E1706)^4*L1706-Assumptions!$D$14*(1+E1706)^3*E1706*Assumptions!$D$16</f>
        <v>31.0663269793977</v>
      </c>
      <c r="Q1706" s="21" t="n">
        <f aca="false">Assumptions!$D$14*(1+E1706)^5*L1706-Assumptions!$D$14*(1+E1706)^4*E1706*Assumptions!$D$16</f>
        <v>33.9414104417962</v>
      </c>
      <c r="R1706" s="21" t="n">
        <f aca="false">M1706/(1+K1706)+N1706/(1+K1706)^2+O1706/(1+K1706)^3+P1706/(1+K1706)^4+Q1706/(1+K1706)^5</f>
        <v>109.717753568665</v>
      </c>
      <c r="S1706" s="21" t="n">
        <f aca="false">Q1706*(1+I1706)/(K1706-I1706)</f>
        <v>472.606176472867</v>
      </c>
      <c r="T1706" s="21" t="n">
        <f aca="false">R1706+S1706/(1+K1706)^5</f>
        <v>416.566528316885</v>
      </c>
      <c r="U1706" s="8" t="n">
        <f aca="false">(T1706-Assumptions!$D$17)/Assumptions!$D$18</f>
        <v>9.26266113267541</v>
      </c>
    </row>
    <row r="1707" customFormat="false" ht="15" hidden="false" customHeight="false" outlineLevel="0" collapsed="false">
      <c r="B1707" s="2" t="n">
        <v>1702</v>
      </c>
      <c r="C1707" s="27" t="n">
        <f aca="false">NORMSDIST('Random Draws'!C1707)</f>
        <v>0.128433878065015</v>
      </c>
      <c r="D1707" s="27" t="n">
        <f aca="false">NORMSDIST(Assumptions!$D$22*'Random Draws'!C1707+SQRT(1-Assumptions!$D$22^2)*'Random Draws'!D1707)</f>
        <v>0.0227010925413179</v>
      </c>
      <c r="E1707" s="19" t="n">
        <f aca="false">IF(C1707&lt;(Assumptions!$E$6-Assumptions!$D$6)/(Assumptions!$F$6-Assumptions!$D$6),Assumptions!$D$6+SQRT(C1707*(Assumptions!$F$6-Assumptions!$D$6)*(Assumptions!$E$6-Assumptions!$D$6)),Assumptions!$F$6-SQRT((1-C1707)*(Assumptions!$F$6-Assumptions!$D$6)*(Assumptions!$F$6-Assumptions!$E$6)))</f>
        <v>0.0653410613496175</v>
      </c>
      <c r="F1707" s="19" t="n">
        <f aca="false">IF(D1707&lt;(Assumptions!$E$7-Assumptions!$D$7)/(Assumptions!$F$7-Assumptions!$D$7),Assumptions!$D$7+SQRT(D1707*(Assumptions!$F$7-Assumptions!$D$7)*(Assumptions!$E$7-Assumptions!$D$7)),Assumptions!$F$7-SQRT((1-D1707)*(Assumptions!$F$7-Assumptions!$D$7)*(Assumptions!$F$7-Assumptions!$E$7)))</f>
        <v>0.371670756412843</v>
      </c>
      <c r="G1707" s="19" t="n">
        <f aca="false">MIN(Assumptions!$D$24,MAX(Assumptions!$D$23,Assumptions!$D$8+Assumptions!$E$8*'Random Draws'!E1707))</f>
        <v>0.081369973321711</v>
      </c>
      <c r="H1707" s="19" t="n">
        <f aca="false">IF('Random Draws'!F1707&lt;(Assumptions!$E$9-Assumptions!$D$9)/(Assumptions!$F$9-Assumptions!$D$9),Assumptions!$D$9+SQRT('Random Draws'!F1707*(Assumptions!$F$9-Assumptions!$D$9)*(Assumptions!$E$9-Assumptions!$D$9)),Assumptions!$F$9-SQRT((1-'Random Draws'!F1707)*(Assumptions!$F$9-Assumptions!$D$9)*(Assumptions!$F$9-Assumptions!$E$9)))</f>
        <v>0.297553117524888</v>
      </c>
      <c r="I1707" s="19" t="n">
        <f aca="false">IF('Random Draws'!G1707&lt;(Assumptions!$E$10-Assumptions!$D$10)/(Assumptions!$F$10-Assumptions!$D$10),Assumptions!$D$10+SQRT('Random Draws'!G1707*(Assumptions!$F$10-Assumptions!$D$10)*(Assumptions!$E$10-Assumptions!$D$10)),Assumptions!$F$10-SQRT((1-'Random Draws'!G1707)*(Assumptions!$F$10-Assumptions!$D$10)*(Assumptions!$F$10-Assumptions!$E$10)))</f>
        <v>0.0206351801880066</v>
      </c>
      <c r="J1707" s="19" t="n">
        <f aca="false">IF('Random Draws'!H1707&lt;(Assumptions!$E$11-Assumptions!$D$11)/(Assumptions!$F$11-Assumptions!$D$11),Assumptions!$D$11+SQRT('Random Draws'!H1707*(Assumptions!$F$11-Assumptions!$D$11)*(Assumptions!$E$11-Assumptions!$D$11)),Assumptions!$F$11-SQRT((1-'Random Draws'!H1707)*(Assumptions!$F$11-Assumptions!$D$11)*(Assumptions!$F$11-Assumptions!$E$11)))</f>
        <v>0.137382218545284</v>
      </c>
      <c r="K1707" s="19" t="n">
        <f aca="false">MAX(G1707,I1707+Assumptions!$D$21)</f>
        <v>0.081369973321711</v>
      </c>
      <c r="L1707" s="28" t="n">
        <f aca="false">(F1707-Assumptions!$D$15)*(1-H1707)+Assumptions!$D$15-J1707</f>
        <v>0.16237865088232</v>
      </c>
      <c r="M1707" s="21" t="n">
        <f aca="false">Assumptions!$D$14*(1+E1707)^1*L1707-Assumptions!$D$14*(1+E1707)^0*E1707*Assumptions!$D$16</f>
        <v>24.7991198024952</v>
      </c>
      <c r="N1707" s="21" t="n">
        <f aca="false">Assumptions!$D$14*(1+E1707)^2*L1707-Assumptions!$D$14*(1+E1707)^1*E1707*Assumptions!$D$16</f>
        <v>26.4195206109265</v>
      </c>
      <c r="O1707" s="21" t="n">
        <f aca="false">Assumptions!$D$14*(1+E1707)^3*L1707-Assumptions!$D$14*(1+E1707)^2*E1707*Assumptions!$D$16</f>
        <v>28.1458001279926</v>
      </c>
      <c r="P1707" s="21" t="n">
        <f aca="false">Assumptions!$D$14*(1+E1707)^4*L1707-Assumptions!$D$14*(1+E1707)^3*E1707*Assumptions!$D$16</f>
        <v>29.9848765808898</v>
      </c>
      <c r="Q1707" s="21" t="n">
        <f aca="false">Assumptions!$D$14*(1+E1707)^5*L1707-Assumptions!$D$14*(1+E1707)^4*E1707*Assumptions!$D$16</f>
        <v>31.9441202411224</v>
      </c>
      <c r="R1707" s="21" t="n">
        <f aca="false">M1707/(1+K1707)+N1707/(1+K1707)^2+O1707/(1+K1707)^3+P1707/(1+K1707)^4+Q1707/(1+K1707)^5</f>
        <v>111.315985376165</v>
      </c>
      <c r="S1707" s="21" t="n">
        <f aca="false">Q1707*(1+I1707)/(K1707-I1707)</f>
        <v>536.814093471446</v>
      </c>
      <c r="T1707" s="21" t="n">
        <f aca="false">R1707+S1707/(1+K1707)^5</f>
        <v>474.354229506771</v>
      </c>
      <c r="U1707" s="8" t="n">
        <f aca="false">(T1707-Assumptions!$D$17)/Assumptions!$D$18</f>
        <v>11.5741691802708</v>
      </c>
    </row>
    <row r="1708" customFormat="false" ht="15" hidden="false" customHeight="false" outlineLevel="0" collapsed="false">
      <c r="B1708" s="2" t="n">
        <v>1703</v>
      </c>
      <c r="C1708" s="27" t="n">
        <f aca="false">NORMSDIST('Random Draws'!C1708)</f>
        <v>0.925798171314525</v>
      </c>
      <c r="D1708" s="27" t="n">
        <f aca="false">NORMSDIST(Assumptions!$D$22*'Random Draws'!C1708+SQRT(1-Assumptions!$D$22^2)*'Random Draws'!D1708)</f>
        <v>0.613994419068198</v>
      </c>
      <c r="E1708" s="19" t="n">
        <f aca="false">IF(C1708&lt;(Assumptions!$E$6-Assumptions!$D$6)/(Assumptions!$F$6-Assumptions!$D$6),Assumptions!$D$6+SQRT(C1708*(Assumptions!$F$6-Assumptions!$D$6)*(Assumptions!$E$6-Assumptions!$D$6)),Assumptions!$F$6-SQRT((1-C1708)*(Assumptions!$F$6-Assumptions!$D$6)*(Assumptions!$F$6-Assumptions!$E$6)))</f>
        <v>0.120738402365656</v>
      </c>
      <c r="F1708" s="19" t="n">
        <f aca="false">IF(D1708&lt;(Assumptions!$E$7-Assumptions!$D$7)/(Assumptions!$F$7-Assumptions!$D$7),Assumptions!$D$7+SQRT(D1708*(Assumptions!$F$7-Assumptions!$D$7)*(Assumptions!$E$7-Assumptions!$D$7)),Assumptions!$F$7-SQRT((1-D1708)*(Assumptions!$F$7-Assumptions!$D$7)*(Assumptions!$F$7-Assumptions!$E$7)))</f>
        <v>0.4207059505303</v>
      </c>
      <c r="G1708" s="19" t="n">
        <f aca="false">MIN(Assumptions!$D$24,MAX(Assumptions!$D$23,Assumptions!$D$8+Assumptions!$E$8*'Random Draws'!E1708))</f>
        <v>0.085345855994913</v>
      </c>
      <c r="H1708" s="19" t="n">
        <f aca="false">IF('Random Draws'!F1708&lt;(Assumptions!$E$9-Assumptions!$D$9)/(Assumptions!$F$9-Assumptions!$D$9),Assumptions!$D$9+SQRT('Random Draws'!F1708*(Assumptions!$F$9-Assumptions!$D$9)*(Assumptions!$E$9-Assumptions!$D$9)),Assumptions!$F$9-SQRT((1-'Random Draws'!F1708)*(Assumptions!$F$9-Assumptions!$D$9)*(Assumptions!$F$9-Assumptions!$E$9)))</f>
        <v>0.297649715714798</v>
      </c>
      <c r="I1708" s="19" t="n">
        <f aca="false">IF('Random Draws'!G1708&lt;(Assumptions!$E$10-Assumptions!$D$10)/(Assumptions!$F$10-Assumptions!$D$10),Assumptions!$D$10+SQRT('Random Draws'!G1708*(Assumptions!$F$10-Assumptions!$D$10)*(Assumptions!$E$10-Assumptions!$D$10)),Assumptions!$F$10-SQRT((1-'Random Draws'!G1708)*(Assumptions!$F$10-Assumptions!$D$10)*(Assumptions!$F$10-Assumptions!$E$10)))</f>
        <v>0.0209608682674246</v>
      </c>
      <c r="J1708" s="19" t="n">
        <f aca="false">IF('Random Draws'!H1708&lt;(Assumptions!$E$11-Assumptions!$D$11)/(Assumptions!$F$11-Assumptions!$D$11),Assumptions!$D$11+SQRT('Random Draws'!H1708*(Assumptions!$F$11-Assumptions!$D$11)*(Assumptions!$E$11-Assumptions!$D$11)),Assumptions!$F$11-SQRT((1-'Random Draws'!H1708)*(Assumptions!$F$11-Assumptions!$D$11)*(Assumptions!$F$11-Assumptions!$E$11)))</f>
        <v>0.145553796397718</v>
      </c>
      <c r="K1708" s="19" t="n">
        <f aca="false">MAX(G1708,I1708+Assumptions!$D$21)</f>
        <v>0.085345855994913</v>
      </c>
      <c r="L1708" s="28" t="n">
        <f aca="false">(F1708-Assumptions!$D$15)*(1-H1708)+Assumptions!$D$15-J1708</f>
        <v>0.188623610600639</v>
      </c>
      <c r="M1708" s="21" t="n">
        <f aca="false">Assumptions!$D$14*(1+E1708)^1*L1708-Assumptions!$D$14*(1+E1708)^0*E1708*Assumptions!$D$16</f>
        <v>30.1274579286946</v>
      </c>
      <c r="N1708" s="21" t="n">
        <f aca="false">Assumptions!$D$14*(1+E1708)^2*L1708-Assumptions!$D$14*(1+E1708)^1*E1708*Assumptions!$D$16</f>
        <v>33.7649990663437</v>
      </c>
      <c r="O1708" s="21" t="n">
        <f aca="false">Assumptions!$D$14*(1+E1708)^3*L1708-Assumptions!$D$14*(1+E1708)^2*E1708*Assumptions!$D$16</f>
        <v>37.8417311094919</v>
      </c>
      <c r="P1708" s="21" t="n">
        <f aca="false">Assumptions!$D$14*(1+E1708)^4*L1708-Assumptions!$D$14*(1+E1708)^3*E1708*Assumptions!$D$16</f>
        <v>42.4106812664027</v>
      </c>
      <c r="Q1708" s="21" t="n">
        <f aca="false">Assumptions!$D$14*(1+E1708)^5*L1708-Assumptions!$D$14*(1+E1708)^4*E1708*Assumptions!$D$16</f>
        <v>47.5312791657472</v>
      </c>
      <c r="R1708" s="21" t="n">
        <f aca="false">M1708/(1+K1708)+N1708/(1+K1708)^2+O1708/(1+K1708)^3+P1708/(1+K1708)^4+Q1708/(1+K1708)^5</f>
        <v>148.143854164394</v>
      </c>
      <c r="S1708" s="21" t="n">
        <f aca="false">Q1708*(1+I1708)/(K1708-I1708)</f>
        <v>753.709486632461</v>
      </c>
      <c r="T1708" s="21" t="n">
        <f aca="false">R1708+S1708/(1+K1708)^5</f>
        <v>648.596765005992</v>
      </c>
      <c r="U1708" s="8" t="n">
        <f aca="false">(T1708-Assumptions!$D$17)/Assumptions!$D$18</f>
        <v>18.5438706002397</v>
      </c>
    </row>
    <row r="1709" customFormat="false" ht="15" hidden="false" customHeight="false" outlineLevel="0" collapsed="false">
      <c r="B1709" s="2" t="n">
        <v>1704</v>
      </c>
      <c r="C1709" s="27" t="n">
        <f aca="false">NORMSDIST('Random Draws'!C1709)</f>
        <v>0.579080132438206</v>
      </c>
      <c r="D1709" s="27" t="n">
        <f aca="false">NORMSDIST(Assumptions!$D$22*'Random Draws'!C1709+SQRT(1-Assumptions!$D$22^2)*'Random Draws'!D1709)</f>
        <v>0.704883588282569</v>
      </c>
      <c r="E1709" s="19" t="n">
        <f aca="false">IF(C1709&lt;(Assumptions!$E$6-Assumptions!$D$6)/(Assumptions!$F$6-Assumptions!$D$6),Assumptions!$D$6+SQRT(C1709*(Assumptions!$F$6-Assumptions!$D$6)*(Assumptions!$E$6-Assumptions!$D$6)),Assumptions!$F$6-SQRT((1-C1709)*(Assumptions!$F$6-Assumptions!$D$6)*(Assumptions!$F$6-Assumptions!$E$6)))</f>
        <v>0.0941240876078854</v>
      </c>
      <c r="F1709" s="19" t="n">
        <f aca="false">IF(D1709&lt;(Assumptions!$E$7-Assumptions!$D$7)/(Assumptions!$F$7-Assumptions!$D$7),Assumptions!$D$7+SQRT(D1709*(Assumptions!$F$7-Assumptions!$D$7)*(Assumptions!$E$7-Assumptions!$D$7)),Assumptions!$F$7-SQRT((1-D1709)*(Assumptions!$F$7-Assumptions!$D$7)*(Assumptions!$F$7-Assumptions!$E$7)))</f>
        <v>0.425642094841657</v>
      </c>
      <c r="G1709" s="19" t="n">
        <f aca="false">MIN(Assumptions!$D$24,MAX(Assumptions!$D$23,Assumptions!$D$8+Assumptions!$E$8*'Random Draws'!E1709))</f>
        <v>0.08427025732227</v>
      </c>
      <c r="H1709" s="19" t="n">
        <f aca="false">IF('Random Draws'!F1709&lt;(Assumptions!$E$9-Assumptions!$D$9)/(Assumptions!$F$9-Assumptions!$D$9),Assumptions!$D$9+SQRT('Random Draws'!F1709*(Assumptions!$F$9-Assumptions!$D$9)*(Assumptions!$E$9-Assumptions!$D$9)),Assumptions!$F$9-SQRT((1-'Random Draws'!F1709)*(Assumptions!$F$9-Assumptions!$D$9)*(Assumptions!$F$9-Assumptions!$E$9)))</f>
        <v>0.290894797833572</v>
      </c>
      <c r="I1709" s="19" t="n">
        <f aca="false">IF('Random Draws'!G1709&lt;(Assumptions!$E$10-Assumptions!$D$10)/(Assumptions!$F$10-Assumptions!$D$10),Assumptions!$D$10+SQRT('Random Draws'!G1709*(Assumptions!$F$10-Assumptions!$D$10)*(Assumptions!$E$10-Assumptions!$D$10)),Assumptions!$F$10-SQRT((1-'Random Draws'!G1709)*(Assumptions!$F$10-Assumptions!$D$10)*(Assumptions!$F$10-Assumptions!$E$10)))</f>
        <v>0.0195521374721682</v>
      </c>
      <c r="J1709" s="19" t="n">
        <f aca="false">IF('Random Draws'!H1709&lt;(Assumptions!$E$11-Assumptions!$D$11)/(Assumptions!$F$11-Assumptions!$D$11),Assumptions!$D$11+SQRT('Random Draws'!H1709*(Assumptions!$F$11-Assumptions!$D$11)*(Assumptions!$E$11-Assumptions!$D$11)),Assumptions!$F$11-SQRT((1-'Random Draws'!H1709)*(Assumptions!$F$11-Assumptions!$D$11)*(Assumptions!$F$11-Assumptions!$E$11)))</f>
        <v>0.138141723290471</v>
      </c>
      <c r="K1709" s="19" t="n">
        <f aca="false">MAX(G1709,I1709+Assumptions!$D$21)</f>
        <v>0.08427025732227</v>
      </c>
      <c r="L1709" s="28" t="n">
        <f aca="false">(F1709-Assumptions!$D$15)*(1-H1709)+Assumptions!$D$15-J1709</f>
        <v>0.201499624141129</v>
      </c>
      <c r="M1709" s="21" t="n">
        <f aca="false">Assumptions!$D$14*(1+E1709)^1*L1709-Assumptions!$D$14*(1+E1709)^0*E1709*Assumptions!$D$16</f>
        <v>31.5580711193336</v>
      </c>
      <c r="N1709" s="21" t="n">
        <f aca="false">Assumptions!$D$14*(1+E1709)^2*L1709-Assumptions!$D$14*(1+E1709)^1*E1709*Assumptions!$D$16</f>
        <v>34.5284457701056</v>
      </c>
      <c r="O1709" s="21" t="n">
        <f aca="false">Assumptions!$D$14*(1+E1709)^3*L1709-Assumptions!$D$14*(1+E1709)^2*E1709*Assumptions!$D$16</f>
        <v>37.7784042247352</v>
      </c>
      <c r="P1709" s="21" t="n">
        <f aca="false">Assumptions!$D$14*(1+E1709)^4*L1709-Assumptions!$D$14*(1+E1709)^3*E1709*Assumptions!$D$16</f>
        <v>41.3342620536703</v>
      </c>
      <c r="Q1709" s="21" t="n">
        <f aca="false">Assumptions!$D$14*(1+E1709)^5*L1709-Assumptions!$D$14*(1+E1709)^4*E1709*Assumptions!$D$16</f>
        <v>45.2248117564172</v>
      </c>
      <c r="R1709" s="21" t="n">
        <f aca="false">M1709/(1+K1709)+N1709/(1+K1709)^2+O1709/(1+K1709)^3+P1709/(1+K1709)^4+Q1709/(1+K1709)^5</f>
        <v>148.196014553112</v>
      </c>
      <c r="S1709" s="21" t="n">
        <f aca="false">Q1709*(1+I1709)/(K1709-I1709)</f>
        <v>712.459719161002</v>
      </c>
      <c r="T1709" s="21" t="n">
        <f aca="false">R1709+S1709/(1+K1709)^5</f>
        <v>623.610698471404</v>
      </c>
      <c r="U1709" s="8" t="n">
        <f aca="false">(T1709-Assumptions!$D$17)/Assumptions!$D$18</f>
        <v>17.5444279388562</v>
      </c>
    </row>
    <row r="1710" customFormat="false" ht="15" hidden="false" customHeight="false" outlineLevel="0" collapsed="false">
      <c r="B1710" s="2" t="n">
        <v>1705</v>
      </c>
      <c r="C1710" s="27" t="n">
        <f aca="false">NORMSDIST('Random Draws'!C1710)</f>
        <v>0.661812700443046</v>
      </c>
      <c r="D1710" s="27" t="n">
        <f aca="false">NORMSDIST(Assumptions!$D$22*'Random Draws'!C1710+SQRT(1-Assumptions!$D$22^2)*'Random Draws'!D1710)</f>
        <v>0.603099154117791</v>
      </c>
      <c r="E1710" s="19" t="n">
        <f aca="false">IF(C1710&lt;(Assumptions!$E$6-Assumptions!$D$6)/(Assumptions!$F$6-Assumptions!$D$6),Assumptions!$D$6+SQRT(C1710*(Assumptions!$F$6-Assumptions!$D$6)*(Assumptions!$E$6-Assumptions!$D$6)),Assumptions!$F$6-SQRT((1-C1710)*(Assumptions!$F$6-Assumptions!$D$6)*(Assumptions!$F$6-Assumptions!$E$6)))</f>
        <v>0.098879001741388</v>
      </c>
      <c r="F1710" s="19" t="n">
        <f aca="false">IF(D1710&lt;(Assumptions!$E$7-Assumptions!$D$7)/(Assumptions!$F$7-Assumptions!$D$7),Assumptions!$D$7+SQRT(D1710*(Assumptions!$F$7-Assumptions!$D$7)*(Assumptions!$E$7-Assumptions!$D$7)),Assumptions!$F$7-SQRT((1-D1710)*(Assumptions!$F$7-Assumptions!$D$7)*(Assumptions!$F$7-Assumptions!$E$7)))</f>
        <v>0.420155259022942</v>
      </c>
      <c r="G1710" s="19" t="n">
        <f aca="false">MIN(Assumptions!$D$24,MAX(Assumptions!$D$23,Assumptions!$D$8+Assumptions!$E$8*'Random Draws'!E1710))</f>
        <v>0.099936087068914</v>
      </c>
      <c r="H1710" s="19" t="n">
        <f aca="false">IF('Random Draws'!F1710&lt;(Assumptions!$E$9-Assumptions!$D$9)/(Assumptions!$F$9-Assumptions!$D$9),Assumptions!$D$9+SQRT('Random Draws'!F1710*(Assumptions!$F$9-Assumptions!$D$9)*(Assumptions!$E$9-Assumptions!$D$9)),Assumptions!$F$9-SQRT((1-'Random Draws'!F1710)*(Assumptions!$F$9-Assumptions!$D$9)*(Assumptions!$F$9-Assumptions!$E$9)))</f>
        <v>0.262260525527392</v>
      </c>
      <c r="I1710" s="19" t="n">
        <f aca="false">IF('Random Draws'!G1710&lt;(Assumptions!$E$10-Assumptions!$D$10)/(Assumptions!$F$10-Assumptions!$D$10),Assumptions!$D$10+SQRT('Random Draws'!G1710*(Assumptions!$F$10-Assumptions!$D$10)*(Assumptions!$E$10-Assumptions!$D$10)),Assumptions!$F$10-SQRT((1-'Random Draws'!G1710)*(Assumptions!$F$10-Assumptions!$D$10)*(Assumptions!$F$10-Assumptions!$E$10)))</f>
        <v>0.0205459564683524</v>
      </c>
      <c r="J1710" s="19" t="n">
        <f aca="false">IF('Random Draws'!H1710&lt;(Assumptions!$E$11-Assumptions!$D$11)/(Assumptions!$F$11-Assumptions!$D$11),Assumptions!$D$11+SQRT('Random Draws'!H1710*(Assumptions!$F$11-Assumptions!$D$11)*(Assumptions!$E$11-Assumptions!$D$11)),Assumptions!$F$11-SQRT((1-'Random Draws'!H1710)*(Assumptions!$F$11-Assumptions!$D$11)*(Assumptions!$F$11-Assumptions!$E$11)))</f>
        <v>0.195435530646888</v>
      </c>
      <c r="K1710" s="19" t="n">
        <f aca="false">MAX(G1710,I1710+Assumptions!$D$21)</f>
        <v>0.099936087068914</v>
      </c>
      <c r="L1710" s="28" t="n">
        <f aca="false">(F1710-Assumptions!$D$15)*(1-H1710)+Assumptions!$D$15-J1710</f>
        <v>0.148623457660161</v>
      </c>
      <c r="M1710" s="21" t="n">
        <f aca="false">Assumptions!$D$14*(1+E1710)^1*L1710-Assumptions!$D$14*(1+E1710)^0*E1710*Assumptions!$D$16</f>
        <v>23.2511598768229</v>
      </c>
      <c r="N1710" s="21" t="n">
        <f aca="false">Assumptions!$D$14*(1+E1710)^2*L1710-Assumptions!$D$14*(1+E1710)^1*E1710*Assumptions!$D$16</f>
        <v>25.5502113547726</v>
      </c>
      <c r="O1710" s="21" t="n">
        <f aca="false">Assumptions!$D$14*(1+E1710)^3*L1710-Assumptions!$D$14*(1+E1710)^2*E1710*Assumptions!$D$16</f>
        <v>28.076590747814</v>
      </c>
      <c r="P1710" s="21" t="n">
        <f aca="false">Assumptions!$D$14*(1+E1710)^4*L1710-Assumptions!$D$14*(1+E1710)^3*E1710*Assumptions!$D$16</f>
        <v>30.8527760132593</v>
      </c>
      <c r="Q1710" s="21" t="n">
        <f aca="false">Assumptions!$D$14*(1+E1710)^5*L1710-Assumptions!$D$14*(1+E1710)^4*E1710*Assumptions!$D$16</f>
        <v>33.9034677064011</v>
      </c>
      <c r="R1710" s="21" t="n">
        <f aca="false">M1710/(1+K1710)+N1710/(1+K1710)^2+O1710/(1+K1710)^3+P1710/(1+K1710)^4+Q1710/(1+K1710)^5</f>
        <v>105.490275176081</v>
      </c>
      <c r="S1710" s="21" t="n">
        <f aca="false">Q1710*(1+I1710)/(K1710-I1710)</f>
        <v>435.8230250572</v>
      </c>
      <c r="T1710" s="21" t="n">
        <f aca="false">R1710+S1710/(1+K1710)^5</f>
        <v>376.180714555561</v>
      </c>
      <c r="U1710" s="8" t="n">
        <f aca="false">(T1710-Assumptions!$D$17)/Assumptions!$D$18</f>
        <v>7.64722858222242</v>
      </c>
    </row>
    <row r="1711" customFormat="false" ht="15" hidden="false" customHeight="false" outlineLevel="0" collapsed="false">
      <c r="B1711" s="2" t="n">
        <v>1706</v>
      </c>
      <c r="C1711" s="27" t="n">
        <f aca="false">NORMSDIST('Random Draws'!C1711)</f>
        <v>0.341239887199946</v>
      </c>
      <c r="D1711" s="27" t="n">
        <f aca="false">NORMSDIST(Assumptions!$D$22*'Random Draws'!C1711+SQRT(1-Assumptions!$D$22^2)*'Random Draws'!D1711)</f>
        <v>0.091446378158429</v>
      </c>
      <c r="E1711" s="19" t="n">
        <f aca="false">IF(C1711&lt;(Assumptions!$E$6-Assumptions!$D$6)/(Assumptions!$F$6-Assumptions!$D$6),Assumptions!$D$6+SQRT(C1711*(Assumptions!$F$6-Assumptions!$D$6)*(Assumptions!$E$6-Assumptions!$D$6)),Assumptions!$F$6-SQRT((1-C1711)*(Assumptions!$F$6-Assumptions!$D$6)*(Assumptions!$F$6-Assumptions!$E$6)))</f>
        <v>0.0813061670456087</v>
      </c>
      <c r="F1711" s="19" t="n">
        <f aca="false">IF(D1711&lt;(Assumptions!$E$7-Assumptions!$D$7)/(Assumptions!$F$7-Assumptions!$D$7),Assumptions!$D$7+SQRT(D1711*(Assumptions!$F$7-Assumptions!$D$7)*(Assumptions!$E$7-Assumptions!$D$7)),Assumptions!$F$7-SQRT((1-D1711)*(Assumptions!$F$7-Assumptions!$D$7)*(Assumptions!$F$7-Assumptions!$E$7)))</f>
        <v>0.383423882448274</v>
      </c>
      <c r="G1711" s="19" t="n">
        <f aca="false">MIN(Assumptions!$D$24,MAX(Assumptions!$D$23,Assumptions!$D$8+Assumptions!$E$8*'Random Draws'!E1711))</f>
        <v>0.078807295857144</v>
      </c>
      <c r="H1711" s="19" t="n">
        <f aca="false">IF('Random Draws'!F1711&lt;(Assumptions!$E$9-Assumptions!$D$9)/(Assumptions!$F$9-Assumptions!$D$9),Assumptions!$D$9+SQRT('Random Draws'!F1711*(Assumptions!$F$9-Assumptions!$D$9)*(Assumptions!$E$9-Assumptions!$D$9)),Assumptions!$F$9-SQRT((1-'Random Draws'!F1711)*(Assumptions!$F$9-Assumptions!$D$9)*(Assumptions!$F$9-Assumptions!$E$9)))</f>
        <v>0.274223156738196</v>
      </c>
      <c r="I1711" s="19" t="n">
        <f aca="false">IF('Random Draws'!G1711&lt;(Assumptions!$E$10-Assumptions!$D$10)/(Assumptions!$F$10-Assumptions!$D$10),Assumptions!$D$10+SQRT('Random Draws'!G1711*(Assumptions!$F$10-Assumptions!$D$10)*(Assumptions!$E$10-Assumptions!$D$10)),Assumptions!$F$10-SQRT((1-'Random Draws'!G1711)*(Assumptions!$F$10-Assumptions!$D$10)*(Assumptions!$F$10-Assumptions!$E$10)))</f>
        <v>0.0179506048375029</v>
      </c>
      <c r="J1711" s="19" t="n">
        <f aca="false">IF('Random Draws'!H1711&lt;(Assumptions!$E$11-Assumptions!$D$11)/(Assumptions!$F$11-Assumptions!$D$11),Assumptions!$D$11+SQRT('Random Draws'!H1711*(Assumptions!$F$11-Assumptions!$D$11)*(Assumptions!$E$11-Assumptions!$D$11)),Assumptions!$F$11-SQRT((1-'Random Draws'!H1711)*(Assumptions!$F$11-Assumptions!$D$11)*(Assumptions!$F$11-Assumptions!$E$11)))</f>
        <v>0.140283212334539</v>
      </c>
      <c r="K1711" s="19" t="n">
        <f aca="false">MAX(G1711,I1711+Assumptions!$D$21)</f>
        <v>0.078807295857144</v>
      </c>
      <c r="L1711" s="28" t="n">
        <f aca="false">(F1711-Assumptions!$D$15)*(1-H1711)+Assumptions!$D$15-J1711</f>
        <v>0.17364597307592</v>
      </c>
      <c r="M1711" s="21" t="n">
        <f aca="false">Assumptions!$D$14*(1+E1711)^1*L1711-Assumptions!$D$14*(1+E1711)^0*E1711*Assumptions!$D$16</f>
        <v>26.8721651009476</v>
      </c>
      <c r="N1711" s="21" t="n">
        <f aca="false">Assumptions!$D$14*(1+E1711)^2*L1711-Assumptions!$D$14*(1+E1711)^1*E1711*Assumptions!$D$16</f>
        <v>29.0570378455225</v>
      </c>
      <c r="O1711" s="21" t="n">
        <f aca="false">Assumptions!$D$14*(1+E1711)^3*L1711-Assumptions!$D$14*(1+E1711)^2*E1711*Assumptions!$D$16</f>
        <v>31.4195542184411</v>
      </c>
      <c r="P1711" s="21" t="n">
        <f aca="false">Assumptions!$D$14*(1+E1711)^4*L1711-Assumptions!$D$14*(1+E1711)^3*E1711*Assumptions!$D$16</f>
        <v>33.9741577422242</v>
      </c>
      <c r="Q1711" s="21" t="n">
        <f aca="false">Assumptions!$D$14*(1+E1711)^5*L1711-Assumptions!$D$14*(1+E1711)^4*E1711*Assumptions!$D$16</f>
        <v>36.7364662868474</v>
      </c>
      <c r="R1711" s="21" t="n">
        <f aca="false">M1711/(1+K1711)+N1711/(1+K1711)^2+O1711/(1+K1711)^3+P1711/(1+K1711)^4+Q1711/(1+K1711)^5</f>
        <v>125.124029918243</v>
      </c>
      <c r="S1711" s="21" t="n">
        <f aca="false">Q1711*(1+I1711)/(K1711-I1711)</f>
        <v>614.491314754849</v>
      </c>
      <c r="T1711" s="21" t="n">
        <f aca="false">R1711+S1711/(1+K1711)^5</f>
        <v>545.653440574296</v>
      </c>
      <c r="U1711" s="8" t="n">
        <f aca="false">(T1711-Assumptions!$D$17)/Assumptions!$D$18</f>
        <v>14.4261376229719</v>
      </c>
    </row>
    <row r="1712" customFormat="false" ht="15" hidden="false" customHeight="false" outlineLevel="0" collapsed="false">
      <c r="B1712" s="2" t="n">
        <v>1707</v>
      </c>
      <c r="C1712" s="27" t="n">
        <f aca="false">NORMSDIST('Random Draws'!C1712)</f>
        <v>0.782414739800068</v>
      </c>
      <c r="D1712" s="27" t="n">
        <f aca="false">NORMSDIST(Assumptions!$D$22*'Random Draws'!C1712+SQRT(1-Assumptions!$D$22^2)*'Random Draws'!D1712)</f>
        <v>0.759394436146307</v>
      </c>
      <c r="E1712" s="19" t="n">
        <f aca="false">IF(C1712&lt;(Assumptions!$E$6-Assumptions!$D$6)/(Assumptions!$F$6-Assumptions!$D$6),Assumptions!$D$6+SQRT(C1712*(Assumptions!$F$6-Assumptions!$D$6)*(Assumptions!$E$6-Assumptions!$D$6)),Assumptions!$F$6-SQRT((1-C1712)*(Assumptions!$F$6-Assumptions!$D$6)*(Assumptions!$F$6-Assumptions!$E$6)))</f>
        <v>0.107016272178547</v>
      </c>
      <c r="F1712" s="19" t="n">
        <f aca="false">IF(D1712&lt;(Assumptions!$E$7-Assumptions!$D$7)/(Assumptions!$F$7-Assumptions!$D$7),Assumptions!$D$7+SQRT(D1712*(Assumptions!$F$7-Assumptions!$D$7)*(Assumptions!$E$7-Assumptions!$D$7)),Assumptions!$F$7-SQRT((1-D1712)*(Assumptions!$F$7-Assumptions!$D$7)*(Assumptions!$F$7-Assumptions!$E$7)))</f>
        <v>0.428977068877768</v>
      </c>
      <c r="G1712" s="19" t="n">
        <f aca="false">MIN(Assumptions!$D$24,MAX(Assumptions!$D$23,Assumptions!$D$8+Assumptions!$E$8*'Random Draws'!E1712))</f>
        <v>0.081149499701003</v>
      </c>
      <c r="H1712" s="19" t="n">
        <f aca="false">IF('Random Draws'!F1712&lt;(Assumptions!$E$9-Assumptions!$D$9)/(Assumptions!$F$9-Assumptions!$D$9),Assumptions!$D$9+SQRT('Random Draws'!F1712*(Assumptions!$F$9-Assumptions!$D$9)*(Assumptions!$E$9-Assumptions!$D$9)),Assumptions!$F$9-SQRT((1-'Random Draws'!F1712)*(Assumptions!$F$9-Assumptions!$D$9)*(Assumptions!$F$9-Assumptions!$E$9)))</f>
        <v>0.333421093921395</v>
      </c>
      <c r="I1712" s="19" t="n">
        <f aca="false">IF('Random Draws'!G1712&lt;(Assumptions!$E$10-Assumptions!$D$10)/(Assumptions!$F$10-Assumptions!$D$10),Assumptions!$D$10+SQRT('Random Draws'!G1712*(Assumptions!$F$10-Assumptions!$D$10)*(Assumptions!$E$10-Assumptions!$D$10)),Assumptions!$F$10-SQRT((1-'Random Draws'!G1712)*(Assumptions!$F$10-Assumptions!$D$10)*(Assumptions!$F$10-Assumptions!$E$10)))</f>
        <v>0.0230846205800924</v>
      </c>
      <c r="J1712" s="19" t="n">
        <f aca="false">IF('Random Draws'!H1712&lt;(Assumptions!$E$11-Assumptions!$D$11)/(Assumptions!$F$11-Assumptions!$D$11),Assumptions!$D$11+SQRT('Random Draws'!H1712*(Assumptions!$F$11-Assumptions!$D$11)*(Assumptions!$E$11-Assumptions!$D$11)),Assumptions!$F$11-SQRT((1-'Random Draws'!H1712)*(Assumptions!$F$11-Assumptions!$D$11)*(Assumptions!$F$11-Assumptions!$E$11)))</f>
        <v>0.159995943326042</v>
      </c>
      <c r="K1712" s="19" t="n">
        <f aca="false">MAX(G1712,I1712+Assumptions!$D$21)</f>
        <v>0.081149499701003</v>
      </c>
      <c r="L1712" s="28" t="n">
        <f aca="false">(F1712-Assumptions!$D$15)*(1-H1712)+Assumptions!$D$15-J1712</f>
        <v>0.169295864189088</v>
      </c>
      <c r="M1712" s="21" t="n">
        <f aca="false">Assumptions!$D$14*(1+E1712)^1*L1712-Assumptions!$D$14*(1+E1712)^0*E1712*Assumptions!$D$16</f>
        <v>26.7094043041515</v>
      </c>
      <c r="N1712" s="21" t="n">
        <f aca="false">Assumptions!$D$14*(1+E1712)^2*L1712-Assumptions!$D$14*(1+E1712)^1*E1712*Assumptions!$D$16</f>
        <v>29.5677451848914</v>
      </c>
      <c r="O1712" s="21" t="n">
        <f aca="false">Assumptions!$D$14*(1+E1712)^3*L1712-Assumptions!$D$14*(1+E1712)^2*E1712*Assumptions!$D$16</f>
        <v>32.7319750513037</v>
      </c>
      <c r="P1712" s="21" t="n">
        <f aca="false">Assumptions!$D$14*(1+E1712)^4*L1712-Assumptions!$D$14*(1+E1712)^3*E1712*Assumptions!$D$16</f>
        <v>36.2348290023354</v>
      </c>
      <c r="Q1712" s="21" t="n">
        <f aca="false">Assumptions!$D$14*(1+E1712)^5*L1712-Assumptions!$D$14*(1+E1712)^4*E1712*Assumptions!$D$16</f>
        <v>40.1125453251925</v>
      </c>
      <c r="R1712" s="21" t="n">
        <f aca="false">M1712/(1+K1712)+N1712/(1+K1712)^2+O1712/(1+K1712)^3+P1712/(1+K1712)^4+Q1712/(1+K1712)^5</f>
        <v>129.576936821481</v>
      </c>
      <c r="S1712" s="21" t="n">
        <f aca="false">Q1712*(1+I1712)/(K1712-I1712)</f>
        <v>706.770234190453</v>
      </c>
      <c r="T1712" s="21" t="n">
        <f aca="false">R1712+S1712/(1+K1712)^5</f>
        <v>608.041185465005</v>
      </c>
      <c r="U1712" s="8" t="n">
        <f aca="false">(T1712-Assumptions!$D$17)/Assumptions!$D$18</f>
        <v>16.9216474186002</v>
      </c>
    </row>
    <row r="1713" customFormat="false" ht="15" hidden="false" customHeight="false" outlineLevel="0" collapsed="false">
      <c r="B1713" s="2" t="n">
        <v>1708</v>
      </c>
      <c r="C1713" s="27" t="n">
        <f aca="false">NORMSDIST('Random Draws'!C1713)</f>
        <v>0.878470480563533</v>
      </c>
      <c r="D1713" s="27" t="n">
        <f aca="false">NORMSDIST(Assumptions!$D$22*'Random Draws'!C1713+SQRT(1-Assumptions!$D$22^2)*'Random Draws'!D1713)</f>
        <v>0.442149792584192</v>
      </c>
      <c r="E1713" s="19" t="n">
        <f aca="false">IF(C1713&lt;(Assumptions!$E$6-Assumptions!$D$6)/(Assumptions!$F$6-Assumptions!$D$6),Assumptions!$D$6+SQRT(C1713*(Assumptions!$F$6-Assumptions!$D$6)*(Assumptions!$E$6-Assumptions!$D$6)),Assumptions!$F$6-SQRT((1-C1713)*(Assumptions!$F$6-Assumptions!$D$6)*(Assumptions!$F$6-Assumptions!$E$6)))</f>
        <v>0.115349490934621</v>
      </c>
      <c r="F1713" s="19" t="n">
        <f aca="false">IF(D1713&lt;(Assumptions!$E$7-Assumptions!$D$7)/(Assumptions!$F$7-Assumptions!$D$7),Assumptions!$D$7+SQRT(D1713*(Assumptions!$F$7-Assumptions!$D$7)*(Assumptions!$E$7-Assumptions!$D$7)),Assumptions!$F$7-SQRT((1-D1713)*(Assumptions!$F$7-Assumptions!$D$7)*(Assumptions!$F$7-Assumptions!$E$7)))</f>
        <v>0.411506298212016</v>
      </c>
      <c r="G1713" s="19" t="n">
        <f aca="false">MIN(Assumptions!$D$24,MAX(Assumptions!$D$23,Assumptions!$D$8+Assumptions!$E$8*'Random Draws'!E1713))</f>
        <v>0.096926894120339</v>
      </c>
      <c r="H1713" s="19" t="n">
        <f aca="false">IF('Random Draws'!F1713&lt;(Assumptions!$E$9-Assumptions!$D$9)/(Assumptions!$F$9-Assumptions!$D$9),Assumptions!$D$9+SQRT('Random Draws'!F1713*(Assumptions!$F$9-Assumptions!$D$9)*(Assumptions!$E$9-Assumptions!$D$9)),Assumptions!$F$9-SQRT((1-'Random Draws'!F1713)*(Assumptions!$F$9-Assumptions!$D$9)*(Assumptions!$F$9-Assumptions!$E$9)))</f>
        <v>0.248421749490444</v>
      </c>
      <c r="I1713" s="19" t="n">
        <f aca="false">IF('Random Draws'!G1713&lt;(Assumptions!$E$10-Assumptions!$D$10)/(Assumptions!$F$10-Assumptions!$D$10),Assumptions!$D$10+SQRT('Random Draws'!G1713*(Assumptions!$F$10-Assumptions!$D$10)*(Assumptions!$E$10-Assumptions!$D$10)),Assumptions!$F$10-SQRT((1-'Random Draws'!G1713)*(Assumptions!$F$10-Assumptions!$D$10)*(Assumptions!$F$10-Assumptions!$E$10)))</f>
        <v>0.020204411954523</v>
      </c>
      <c r="J1713" s="19" t="n">
        <f aca="false">IF('Random Draws'!H1713&lt;(Assumptions!$E$11-Assumptions!$D$11)/(Assumptions!$F$11-Assumptions!$D$11),Assumptions!$D$11+SQRT('Random Draws'!H1713*(Assumptions!$F$11-Assumptions!$D$11)*(Assumptions!$E$11-Assumptions!$D$11)),Assumptions!$F$11-SQRT((1-'Random Draws'!H1713)*(Assumptions!$F$11-Assumptions!$D$11)*(Assumptions!$F$11-Assumptions!$E$11)))</f>
        <v>0.131985256291294</v>
      </c>
      <c r="K1713" s="19" t="n">
        <f aca="false">MAX(G1713,I1713+Assumptions!$D$21)</f>
        <v>0.096926894120339</v>
      </c>
      <c r="L1713" s="28" t="n">
        <f aca="false">(F1713-Assumptions!$D$15)*(1-H1713)+Assumptions!$D$15-J1713</f>
        <v>0.209588754826315</v>
      </c>
      <c r="M1713" s="21" t="n">
        <f aca="false">Assumptions!$D$14*(1+E1713)^1*L1713-Assumptions!$D$14*(1+E1713)^0*E1713*Assumptions!$D$16</f>
        <v>33.3941128096013</v>
      </c>
      <c r="N1713" s="21" t="n">
        <f aca="false">Assumptions!$D$14*(1+E1713)^2*L1713-Assumptions!$D$14*(1+E1713)^1*E1713*Assumptions!$D$16</f>
        <v>37.2461067224021</v>
      </c>
      <c r="O1713" s="21" t="n">
        <f aca="false">Assumptions!$D$14*(1+E1713)^3*L1713-Assumptions!$D$14*(1+E1713)^2*E1713*Assumptions!$D$16</f>
        <v>41.5424261721277</v>
      </c>
      <c r="P1713" s="21" t="n">
        <f aca="false">Assumptions!$D$14*(1+E1713)^4*L1713-Assumptions!$D$14*(1+E1713)^3*E1713*Assumptions!$D$16</f>
        <v>46.3343238832718</v>
      </c>
      <c r="Q1713" s="21" t="n">
        <f aca="false">Assumptions!$D$14*(1+E1713)^5*L1713-Assumptions!$D$14*(1+E1713)^4*E1713*Assumptions!$D$16</f>
        <v>51.678964556007</v>
      </c>
      <c r="R1713" s="21" t="n">
        <f aca="false">M1713/(1+K1713)+N1713/(1+K1713)^2+O1713/(1+K1713)^3+P1713/(1+K1713)^4+Q1713/(1+K1713)^5</f>
        <v>157.416144984242</v>
      </c>
      <c r="S1713" s="21" t="n">
        <f aca="false">Q1713*(1+I1713)/(K1713-I1713)</f>
        <v>687.192412927052</v>
      </c>
      <c r="T1713" s="21" t="n">
        <f aca="false">R1713+S1713/(1+K1713)^5</f>
        <v>590.119172016279</v>
      </c>
      <c r="U1713" s="8" t="n">
        <f aca="false">(T1713-Assumptions!$D$17)/Assumptions!$D$18</f>
        <v>16.2047668806512</v>
      </c>
    </row>
    <row r="1714" customFormat="false" ht="15" hidden="false" customHeight="false" outlineLevel="0" collapsed="false">
      <c r="B1714" s="2" t="n">
        <v>1709</v>
      </c>
      <c r="C1714" s="27" t="n">
        <f aca="false">NORMSDIST('Random Draws'!C1714)</f>
        <v>0.223898151125879</v>
      </c>
      <c r="D1714" s="27" t="n">
        <f aca="false">NORMSDIST(Assumptions!$D$22*'Random Draws'!C1714+SQRT(1-Assumptions!$D$22^2)*'Random Draws'!D1714)</f>
        <v>0.406072439411308</v>
      </c>
      <c r="E1714" s="19" t="n">
        <f aca="false">IF(C1714&lt;(Assumptions!$E$6-Assumptions!$D$6)/(Assumptions!$F$6-Assumptions!$D$6),Assumptions!$D$6+SQRT(C1714*(Assumptions!$F$6-Assumptions!$D$6)*(Assumptions!$E$6-Assumptions!$D$6)),Assumptions!$F$6-SQRT((1-C1714)*(Assumptions!$F$6-Assumptions!$D$6)*(Assumptions!$F$6-Assumptions!$E$6)))</f>
        <v>0.0734587919033158</v>
      </c>
      <c r="F1714" s="19" t="n">
        <f aca="false">IF(D1714&lt;(Assumptions!$E$7-Assumptions!$D$7)/(Assumptions!$F$7-Assumptions!$D$7),Assumptions!$D$7+SQRT(D1714*(Assumptions!$F$7-Assumptions!$D$7)*(Assumptions!$E$7-Assumptions!$D$7)),Assumptions!$F$7-SQRT((1-D1714)*(Assumptions!$F$7-Assumptions!$D$7)*(Assumptions!$F$7-Assumptions!$E$7)))</f>
        <v>0.409360253610246</v>
      </c>
      <c r="G1714" s="19" t="n">
        <f aca="false">MIN(Assumptions!$D$24,MAX(Assumptions!$D$23,Assumptions!$D$8+Assumptions!$E$8*'Random Draws'!E1714))</f>
        <v>0.075845241963367</v>
      </c>
      <c r="H1714" s="19" t="n">
        <f aca="false">IF('Random Draws'!F1714&lt;(Assumptions!$E$9-Assumptions!$D$9)/(Assumptions!$F$9-Assumptions!$D$9),Assumptions!$D$9+SQRT('Random Draws'!F1714*(Assumptions!$F$9-Assumptions!$D$9)*(Assumptions!$E$9-Assumptions!$D$9)),Assumptions!$F$9-SQRT((1-'Random Draws'!F1714)*(Assumptions!$F$9-Assumptions!$D$9)*(Assumptions!$F$9-Assumptions!$E$9)))</f>
        <v>0.310498812761722</v>
      </c>
      <c r="I1714" s="19" t="n">
        <f aca="false">IF('Random Draws'!G1714&lt;(Assumptions!$E$10-Assumptions!$D$10)/(Assumptions!$F$10-Assumptions!$D$10),Assumptions!$D$10+SQRT('Random Draws'!G1714*(Assumptions!$F$10-Assumptions!$D$10)*(Assumptions!$E$10-Assumptions!$D$10)),Assumptions!$F$10-SQRT((1-'Random Draws'!G1714)*(Assumptions!$F$10-Assumptions!$D$10)*(Assumptions!$F$10-Assumptions!$E$10)))</f>
        <v>0.0171891247966894</v>
      </c>
      <c r="J1714" s="19" t="n">
        <f aca="false">IF('Random Draws'!H1714&lt;(Assumptions!$E$11-Assumptions!$D$11)/(Assumptions!$F$11-Assumptions!$D$11),Assumptions!$D$11+SQRT('Random Draws'!H1714*(Assumptions!$F$11-Assumptions!$D$11)*(Assumptions!$E$11-Assumptions!$D$11)),Assumptions!$F$11-SQRT((1-'Random Draws'!H1714)*(Assumptions!$F$11-Assumptions!$D$11)*(Assumptions!$F$11-Assumptions!$E$11)))</f>
        <v>0.182831900480789</v>
      </c>
      <c r="K1714" s="19" t="n">
        <f aca="false">MAX(G1714,I1714+Assumptions!$D$21)</f>
        <v>0.075845241963367</v>
      </c>
      <c r="L1714" s="28" t="n">
        <f aca="false">(F1714-Assumptions!$D$15)*(1-H1714)+Assumptions!$D$15-J1714</f>
        <v>0.139787326050663</v>
      </c>
      <c r="M1714" s="21" t="n">
        <f aca="false">Assumptions!$D$14*(1+E1714)^1*L1714-Assumptions!$D$14*(1+E1714)^0*E1714*Assumptions!$D$16</f>
        <v>21.4385647063528</v>
      </c>
      <c r="N1714" s="21" t="n">
        <f aca="false">Assumptions!$D$14*(1+E1714)^2*L1714-Assumptions!$D$14*(1+E1714)^1*E1714*Assumptions!$D$16</f>
        <v>23.0134157698225</v>
      </c>
      <c r="O1714" s="21" t="n">
        <f aca="false">Assumptions!$D$14*(1+E1714)^3*L1714-Assumptions!$D$14*(1+E1714)^2*E1714*Assumptions!$D$16</f>
        <v>24.7039534898424</v>
      </c>
      <c r="P1714" s="21" t="n">
        <f aca="false">Assumptions!$D$14*(1+E1714)^4*L1714-Assumptions!$D$14*(1+E1714)^3*E1714*Assumptions!$D$16</f>
        <v>26.5186760684419</v>
      </c>
      <c r="Q1714" s="21" t="n">
        <f aca="false">Assumptions!$D$14*(1+E1714)^5*L1714-Assumptions!$D$14*(1+E1714)^4*E1714*Assumptions!$D$16</f>
        <v>28.4667059753051</v>
      </c>
      <c r="R1714" s="21" t="n">
        <f aca="false">M1714/(1+K1714)+N1714/(1+K1714)^2+O1714/(1+K1714)^3+P1714/(1+K1714)^4+Q1714/(1+K1714)^5</f>
        <v>99.1948663343821</v>
      </c>
      <c r="S1714" s="21" t="n">
        <f aca="false">Q1714*(1+I1714)/(K1714-I1714)</f>
        <v>493.657356394451</v>
      </c>
      <c r="T1714" s="21" t="n">
        <f aca="false">R1714+S1714/(1+K1714)^5</f>
        <v>441.70750042299</v>
      </c>
      <c r="U1714" s="8" t="n">
        <f aca="false">(T1714-Assumptions!$D$17)/Assumptions!$D$18</f>
        <v>10.2683000169196</v>
      </c>
    </row>
    <row r="1715" customFormat="false" ht="15" hidden="false" customHeight="false" outlineLevel="0" collapsed="false">
      <c r="B1715" s="2" t="n">
        <v>1710</v>
      </c>
      <c r="C1715" s="27" t="n">
        <f aca="false">NORMSDIST('Random Draws'!C1715)</f>
        <v>0.689743345274339</v>
      </c>
      <c r="D1715" s="27" t="n">
        <f aca="false">NORMSDIST(Assumptions!$D$22*'Random Draws'!C1715+SQRT(1-Assumptions!$D$22^2)*'Random Draws'!D1715)</f>
        <v>0.256418375664629</v>
      </c>
      <c r="E1715" s="19" t="n">
        <f aca="false">IF(C1715&lt;(Assumptions!$E$6-Assumptions!$D$6)/(Assumptions!$F$6-Assumptions!$D$6),Assumptions!$D$6+SQRT(C1715*(Assumptions!$F$6-Assumptions!$D$6)*(Assumptions!$E$6-Assumptions!$D$6)),Assumptions!$F$6-SQRT((1-C1715)*(Assumptions!$F$6-Assumptions!$D$6)*(Assumptions!$F$6-Assumptions!$E$6)))</f>
        <v>0.100613666410437</v>
      </c>
      <c r="F1715" s="19" t="n">
        <f aca="false">IF(D1715&lt;(Assumptions!$E$7-Assumptions!$D$7)/(Assumptions!$F$7-Assumptions!$D$7),Assumptions!$D$7+SQRT(D1715*(Assumptions!$F$7-Assumptions!$D$7)*(Assumptions!$E$7-Assumptions!$D$7)),Assumptions!$F$7-SQRT((1-D1715)*(Assumptions!$F$7-Assumptions!$D$7)*(Assumptions!$F$7-Assumptions!$E$7)))</f>
        <v>0.399223848026268</v>
      </c>
      <c r="G1715" s="19" t="n">
        <f aca="false">MIN(Assumptions!$D$24,MAX(Assumptions!$D$23,Assumptions!$D$8+Assumptions!$E$8*'Random Draws'!E1715))</f>
        <v>0.068506891426619</v>
      </c>
      <c r="H1715" s="19" t="n">
        <f aca="false">IF('Random Draws'!F1715&lt;(Assumptions!$E$9-Assumptions!$D$9)/(Assumptions!$F$9-Assumptions!$D$9),Assumptions!$D$9+SQRT('Random Draws'!F1715*(Assumptions!$F$9-Assumptions!$D$9)*(Assumptions!$E$9-Assumptions!$D$9)),Assumptions!$F$9-SQRT((1-'Random Draws'!F1715)*(Assumptions!$F$9-Assumptions!$D$9)*(Assumptions!$F$9-Assumptions!$E$9)))</f>
        <v>0.290767803946754</v>
      </c>
      <c r="I1715" s="19" t="n">
        <f aca="false">IF('Random Draws'!G1715&lt;(Assumptions!$E$10-Assumptions!$D$10)/(Assumptions!$F$10-Assumptions!$D$10),Assumptions!$D$10+SQRT('Random Draws'!G1715*(Assumptions!$F$10-Assumptions!$D$10)*(Assumptions!$E$10-Assumptions!$D$10)),Assumptions!$F$10-SQRT((1-'Random Draws'!G1715)*(Assumptions!$F$10-Assumptions!$D$10)*(Assumptions!$F$10-Assumptions!$E$10)))</f>
        <v>0.0143381061208089</v>
      </c>
      <c r="J1715" s="19" t="n">
        <f aca="false">IF('Random Draws'!H1715&lt;(Assumptions!$E$11-Assumptions!$D$11)/(Assumptions!$F$11-Assumptions!$D$11),Assumptions!$D$11+SQRT('Random Draws'!H1715*(Assumptions!$F$11-Assumptions!$D$11)*(Assumptions!$E$11-Assumptions!$D$11)),Assumptions!$F$11-SQRT((1-'Random Draws'!H1715)*(Assumptions!$F$11-Assumptions!$D$11)*(Assumptions!$F$11-Assumptions!$E$11)))</f>
        <v>0.168716722878135</v>
      </c>
      <c r="K1715" s="19" t="n">
        <f aca="false">MAX(G1715,I1715+Assumptions!$D$21)</f>
        <v>0.068506891426619</v>
      </c>
      <c r="L1715" s="28" t="n">
        <f aca="false">(F1715-Assumptions!$D$15)*(1-H1715)+Assumptions!$D$15-J1715</f>
        <v>0.152225498087441</v>
      </c>
      <c r="M1715" s="21" t="n">
        <f aca="false">Assumptions!$D$14*(1+E1715)^1*L1715-Assumptions!$D$14*(1+E1715)^0*E1715*Assumptions!$D$16</f>
        <v>23.8558427689347</v>
      </c>
      <c r="N1715" s="21" t="n">
        <f aca="false">Assumptions!$D$14*(1+E1715)^2*L1715-Assumptions!$D$14*(1+E1715)^1*E1715*Assumptions!$D$16</f>
        <v>26.2560665752281</v>
      </c>
      <c r="O1715" s="21" t="n">
        <f aca="false">Assumptions!$D$14*(1+E1715)^3*L1715-Assumptions!$D$14*(1+E1715)^2*E1715*Assumptions!$D$16</f>
        <v>28.8977856988783</v>
      </c>
      <c r="P1715" s="21" t="n">
        <f aca="false">Assumptions!$D$14*(1+E1715)^4*L1715-Assumptions!$D$14*(1+E1715)^3*E1715*Assumptions!$D$16</f>
        <v>31.8052978691856</v>
      </c>
      <c r="Q1715" s="21" t="n">
        <f aca="false">Assumptions!$D$14*(1+E1715)^5*L1715-Assumptions!$D$14*(1+E1715)^4*E1715*Assumptions!$D$16</f>
        <v>35.0053454990804</v>
      </c>
      <c r="R1715" s="21" t="n">
        <f aca="false">M1715/(1+K1715)+N1715/(1+K1715)^2+O1715/(1+K1715)^3+P1715/(1+K1715)^4+Q1715/(1+K1715)^5</f>
        <v>118.544981303349</v>
      </c>
      <c r="S1715" s="21" t="n">
        <f aca="false">Q1715*(1+I1715)/(K1715-I1715)</f>
        <v>655.492931162947</v>
      </c>
      <c r="T1715" s="21" t="n">
        <f aca="false">R1715+S1715/(1+K1715)^5</f>
        <v>589.176896618443</v>
      </c>
      <c r="U1715" s="8" t="n">
        <f aca="false">(T1715-Assumptions!$D$17)/Assumptions!$D$18</f>
        <v>16.1670758647377</v>
      </c>
    </row>
    <row r="1716" customFormat="false" ht="15" hidden="false" customHeight="false" outlineLevel="0" collapsed="false">
      <c r="B1716" s="2" t="n">
        <v>1711</v>
      </c>
      <c r="C1716" s="27" t="n">
        <f aca="false">NORMSDIST('Random Draws'!C1716)</f>
        <v>0.0655127606829488</v>
      </c>
      <c r="D1716" s="27" t="n">
        <f aca="false">NORMSDIST(Assumptions!$D$22*'Random Draws'!C1716+SQRT(1-Assumptions!$D$22^2)*'Random Draws'!D1716)</f>
        <v>0.574068731540161</v>
      </c>
      <c r="E1716" s="19" t="n">
        <f aca="false">IF(C1716&lt;(Assumptions!$E$6-Assumptions!$D$6)/(Assumptions!$F$6-Assumptions!$D$6),Assumptions!$D$6+SQRT(C1716*(Assumptions!$F$6-Assumptions!$D$6)*(Assumptions!$E$6-Assumptions!$D$6)),Assumptions!$F$6-SQRT((1-C1716)*(Assumptions!$F$6-Assumptions!$D$6)*(Assumptions!$F$6-Assumptions!$E$6)))</f>
        <v>0.0580987238062451</v>
      </c>
      <c r="F1716" s="19" t="n">
        <f aca="false">IF(D1716&lt;(Assumptions!$E$7-Assumptions!$D$7)/(Assumptions!$F$7-Assumptions!$D$7),Assumptions!$D$7+SQRT(D1716*(Assumptions!$F$7-Assumptions!$D$7)*(Assumptions!$E$7-Assumptions!$D$7)),Assumptions!$F$7-SQRT((1-D1716)*(Assumptions!$F$7-Assumptions!$D$7)*(Assumptions!$F$7-Assumptions!$E$7)))</f>
        <v>0.418689116446246</v>
      </c>
      <c r="G1716" s="19" t="n">
        <f aca="false">MIN(Assumptions!$D$24,MAX(Assumptions!$D$23,Assumptions!$D$8+Assumptions!$E$8*'Random Draws'!E1716))</f>
        <v>0.083467913034162</v>
      </c>
      <c r="H1716" s="19" t="n">
        <f aca="false">IF('Random Draws'!F1716&lt;(Assumptions!$E$9-Assumptions!$D$9)/(Assumptions!$F$9-Assumptions!$D$9),Assumptions!$D$9+SQRT('Random Draws'!F1716*(Assumptions!$F$9-Assumptions!$D$9)*(Assumptions!$E$9-Assumptions!$D$9)),Assumptions!$F$9-SQRT((1-'Random Draws'!F1716)*(Assumptions!$F$9-Assumptions!$D$9)*(Assumptions!$F$9-Assumptions!$E$9)))</f>
        <v>0.256527095928904</v>
      </c>
      <c r="I1716" s="19" t="n">
        <f aca="false">IF('Random Draws'!G1716&lt;(Assumptions!$E$10-Assumptions!$D$10)/(Assumptions!$F$10-Assumptions!$D$10),Assumptions!$D$10+SQRT('Random Draws'!G1716*(Assumptions!$F$10-Assumptions!$D$10)*(Assumptions!$E$10-Assumptions!$D$10)),Assumptions!$F$10-SQRT((1-'Random Draws'!G1716)*(Assumptions!$F$10-Assumptions!$D$10)*(Assumptions!$F$10-Assumptions!$E$10)))</f>
        <v>0.0199741055718821</v>
      </c>
      <c r="J1716" s="19" t="n">
        <f aca="false">IF('Random Draws'!H1716&lt;(Assumptions!$E$11-Assumptions!$D$11)/(Assumptions!$F$11-Assumptions!$D$11),Assumptions!$D$11+SQRT('Random Draws'!H1716*(Assumptions!$F$11-Assumptions!$D$11)*(Assumptions!$E$11-Assumptions!$D$11)),Assumptions!$F$11-SQRT((1-'Random Draws'!H1716)*(Assumptions!$F$11-Assumptions!$D$11)*(Assumptions!$F$11-Assumptions!$E$11)))</f>
        <v>0.155295807739504</v>
      </c>
      <c r="K1716" s="19" t="n">
        <f aca="false">MAX(G1716,I1716+Assumptions!$D$21)</f>
        <v>0.083467913034162</v>
      </c>
      <c r="L1716" s="28" t="n">
        <f aca="false">(F1716-Assumptions!$D$15)*(1-H1716)+Assumptions!$D$15-J1716</f>
        <v>0.189336728038505</v>
      </c>
      <c r="M1716" s="21" t="n">
        <f aca="false">Assumptions!$D$14*(1+E1716)^1*L1716-Assumptions!$D$14*(1+E1716)^0*E1716*Assumptions!$D$16</f>
        <v>28.7961283459858</v>
      </c>
      <c r="N1716" s="21" t="n">
        <f aca="false">Assumptions!$D$14*(1+E1716)^2*L1716-Assumptions!$D$14*(1+E1716)^1*E1716*Assumptions!$D$16</f>
        <v>30.4691466534484</v>
      </c>
      <c r="O1716" s="21" t="n">
        <f aca="false">Assumptions!$D$14*(1+E1716)^3*L1716-Assumptions!$D$14*(1+E1716)^2*E1716*Assumptions!$D$16</f>
        <v>32.239365189479</v>
      </c>
      <c r="P1716" s="21" t="n">
        <f aca="false">Assumptions!$D$14*(1+E1716)^4*L1716-Assumptions!$D$14*(1+E1716)^3*E1716*Assumptions!$D$16</f>
        <v>34.1124311633113</v>
      </c>
      <c r="Q1716" s="21" t="n">
        <f aca="false">Assumptions!$D$14*(1+E1716)^5*L1716-Assumptions!$D$14*(1+E1716)^4*E1716*Assumptions!$D$16</f>
        <v>36.094319879828</v>
      </c>
      <c r="R1716" s="21" t="n">
        <f aca="false">M1716/(1+K1716)+N1716/(1+K1716)^2+O1716/(1+K1716)^3+P1716/(1+K1716)^4+Q1716/(1+K1716)^5</f>
        <v>126.809588872559</v>
      </c>
      <c r="S1716" s="21" t="n">
        <f aca="false">Q1716*(1+I1716)/(K1716-I1716)</f>
        <v>579.82460191136</v>
      </c>
      <c r="T1716" s="21" t="n">
        <f aca="false">R1716+S1716/(1+K1716)^5</f>
        <v>515.153381369316</v>
      </c>
      <c r="U1716" s="8" t="n">
        <f aca="false">(T1716-Assumptions!$D$17)/Assumptions!$D$18</f>
        <v>13.2061352547727</v>
      </c>
    </row>
    <row r="1717" customFormat="false" ht="15" hidden="false" customHeight="false" outlineLevel="0" collapsed="false">
      <c r="B1717" s="2" t="n">
        <v>1712</v>
      </c>
      <c r="C1717" s="27" t="n">
        <f aca="false">NORMSDIST('Random Draws'!C1717)</f>
        <v>0.926054701299033</v>
      </c>
      <c r="D1717" s="27" t="n">
        <f aca="false">NORMSDIST(Assumptions!$D$22*'Random Draws'!C1717+SQRT(1-Assumptions!$D$22^2)*'Random Draws'!D1717)</f>
        <v>0.944750376259078</v>
      </c>
      <c r="E1717" s="19" t="n">
        <f aca="false">IF(C1717&lt;(Assumptions!$E$6-Assumptions!$D$6)/(Assumptions!$F$6-Assumptions!$D$6),Assumptions!$D$6+SQRT(C1717*(Assumptions!$F$6-Assumptions!$D$6)*(Assumptions!$E$6-Assumptions!$D$6)),Assumptions!$F$6-SQRT((1-C1717)*(Assumptions!$F$6-Assumptions!$D$6)*(Assumptions!$F$6-Assumptions!$E$6)))</f>
        <v>0.120771726715463</v>
      </c>
      <c r="F1717" s="19" t="n">
        <f aca="false">IF(D1717&lt;(Assumptions!$E$7-Assumptions!$D$7)/(Assumptions!$F$7-Assumptions!$D$7),Assumptions!$D$7+SQRT(D1717*(Assumptions!$F$7-Assumptions!$D$7)*(Assumptions!$E$7-Assumptions!$D$7)),Assumptions!$F$7-SQRT((1-D1717)*(Assumptions!$F$7-Assumptions!$D$7)*(Assumptions!$F$7-Assumptions!$E$7)))</f>
        <v>0.445133981872617</v>
      </c>
      <c r="G1717" s="19" t="n">
        <f aca="false">MIN(Assumptions!$D$24,MAX(Assumptions!$D$23,Assumptions!$D$8+Assumptions!$E$8*'Random Draws'!E1717))</f>
        <v>0.074136723610452</v>
      </c>
      <c r="H1717" s="19" t="n">
        <f aca="false">IF('Random Draws'!F1717&lt;(Assumptions!$E$9-Assumptions!$D$9)/(Assumptions!$F$9-Assumptions!$D$9),Assumptions!$D$9+SQRT('Random Draws'!F1717*(Assumptions!$F$9-Assumptions!$D$9)*(Assumptions!$E$9-Assumptions!$D$9)),Assumptions!$F$9-SQRT((1-'Random Draws'!F1717)*(Assumptions!$F$9-Assumptions!$D$9)*(Assumptions!$F$9-Assumptions!$E$9)))</f>
        <v>0.279454752761516</v>
      </c>
      <c r="I1717" s="19" t="n">
        <f aca="false">IF('Random Draws'!G1717&lt;(Assumptions!$E$10-Assumptions!$D$10)/(Assumptions!$F$10-Assumptions!$D$10),Assumptions!$D$10+SQRT('Random Draws'!G1717*(Assumptions!$F$10-Assumptions!$D$10)*(Assumptions!$E$10-Assumptions!$D$10)),Assumptions!$F$10-SQRT((1-'Random Draws'!G1717)*(Assumptions!$F$10-Assumptions!$D$10)*(Assumptions!$F$10-Assumptions!$E$10)))</f>
        <v>0.0178192143589126</v>
      </c>
      <c r="J1717" s="19" t="n">
        <f aca="false">IF('Random Draws'!H1717&lt;(Assumptions!$E$11-Assumptions!$D$11)/(Assumptions!$F$11-Assumptions!$D$11),Assumptions!$D$11+SQRT('Random Draws'!H1717*(Assumptions!$F$11-Assumptions!$D$11)*(Assumptions!$E$11-Assumptions!$D$11)),Assumptions!$F$11-SQRT((1-'Random Draws'!H1717)*(Assumptions!$F$11-Assumptions!$D$11)*(Assumptions!$F$11-Assumptions!$E$11)))</f>
        <v>0.183213253025363</v>
      </c>
      <c r="K1717" s="19" t="n">
        <f aca="false">MAX(G1717,I1717+Assumptions!$D$21)</f>
        <v>0.074136723610452</v>
      </c>
      <c r="L1717" s="28" t="n">
        <f aca="false">(F1717-Assumptions!$D$15)*(1-H1717)+Assumptions!$D$15-J1717</f>
        <v>0.17385503985629</v>
      </c>
      <c r="M1717" s="21" t="n">
        <f aca="false">Assumptions!$D$14*(1+E1717)^1*L1717-Assumptions!$D$14*(1+E1717)^0*E1717*Assumptions!$D$16</f>
        <v>27.7281559053861</v>
      </c>
      <c r="N1717" s="21" t="n">
        <f aca="false">Assumptions!$D$14*(1+E1717)^2*L1717-Assumptions!$D$14*(1+E1717)^1*E1717*Assumptions!$D$16</f>
        <v>31.0769331727152</v>
      </c>
      <c r="O1717" s="21" t="n">
        <f aca="false">Assumptions!$D$14*(1+E1717)^3*L1717-Assumptions!$D$14*(1+E1717)^2*E1717*Assumptions!$D$16</f>
        <v>34.830148053005</v>
      </c>
      <c r="P1717" s="21" t="n">
        <f aca="false">Assumptions!$D$14*(1+E1717)^4*L1717-Assumptions!$D$14*(1+E1717)^3*E1717*Assumptions!$D$16</f>
        <v>39.0366451751217</v>
      </c>
      <c r="Q1717" s="21" t="n">
        <f aca="false">Assumptions!$D$14*(1+E1717)^5*L1717-Assumptions!$D$14*(1+E1717)^4*E1717*Assumptions!$D$16</f>
        <v>43.7511682181</v>
      </c>
      <c r="R1717" s="21" t="n">
        <f aca="false">M1717/(1+K1717)+N1717/(1+K1717)^2+O1717/(1+K1717)^3+P1717/(1+K1717)^4+Q1717/(1+K1717)^5</f>
        <v>140.776698236039</v>
      </c>
      <c r="S1717" s="21" t="n">
        <f aca="false">Q1717*(1+I1717)/(K1717-I1717)</f>
        <v>790.7093238825</v>
      </c>
      <c r="T1717" s="21" t="n">
        <f aca="false">R1717+S1717/(1+K1717)^5</f>
        <v>693.768936172646</v>
      </c>
      <c r="U1717" s="8" t="n">
        <f aca="false">(T1717-Assumptions!$D$17)/Assumptions!$D$18</f>
        <v>20.3507574469058</v>
      </c>
    </row>
    <row r="1718" customFormat="false" ht="15" hidden="false" customHeight="false" outlineLevel="0" collapsed="false">
      <c r="B1718" s="2" t="n">
        <v>1713</v>
      </c>
      <c r="C1718" s="27" t="n">
        <f aca="false">NORMSDIST('Random Draws'!C1718)</f>
        <v>0.462113527833344</v>
      </c>
      <c r="D1718" s="27" t="n">
        <f aca="false">NORMSDIST(Assumptions!$D$22*'Random Draws'!C1718+SQRT(1-Assumptions!$D$22^2)*'Random Draws'!D1718)</f>
        <v>0.152954537855808</v>
      </c>
      <c r="E1718" s="19" t="n">
        <f aca="false">IF(C1718&lt;(Assumptions!$E$6-Assumptions!$D$6)/(Assumptions!$F$6-Assumptions!$D$6),Assumptions!$D$6+SQRT(C1718*(Assumptions!$F$6-Assumptions!$D$6)*(Assumptions!$E$6-Assumptions!$D$6)),Assumptions!$F$6-SQRT((1-C1718)*(Assumptions!$F$6-Assumptions!$D$6)*(Assumptions!$F$6-Assumptions!$E$6)))</f>
        <v>0.0880683642239542</v>
      </c>
      <c r="F1718" s="19" t="n">
        <f aca="false">IF(D1718&lt;(Assumptions!$E$7-Assumptions!$D$7)/(Assumptions!$F$7-Assumptions!$D$7),Assumptions!$D$7+SQRT(D1718*(Assumptions!$F$7-Assumptions!$D$7)*(Assumptions!$E$7-Assumptions!$D$7)),Assumptions!$F$7-SQRT((1-D1718)*(Assumptions!$F$7-Assumptions!$D$7)*(Assumptions!$F$7-Assumptions!$E$7)))</f>
        <v>0.390294013057613</v>
      </c>
      <c r="G1718" s="19" t="n">
        <f aca="false">MIN(Assumptions!$D$24,MAX(Assumptions!$D$23,Assumptions!$D$8+Assumptions!$E$8*'Random Draws'!E1718))</f>
        <v>0.093273300273183</v>
      </c>
      <c r="H1718" s="19" t="n">
        <f aca="false">IF('Random Draws'!F1718&lt;(Assumptions!$E$9-Assumptions!$D$9)/(Assumptions!$F$9-Assumptions!$D$9),Assumptions!$D$9+SQRT('Random Draws'!F1718*(Assumptions!$F$9-Assumptions!$D$9)*(Assumptions!$E$9-Assumptions!$D$9)),Assumptions!$F$9-SQRT((1-'Random Draws'!F1718)*(Assumptions!$F$9-Assumptions!$D$9)*(Assumptions!$F$9-Assumptions!$E$9)))</f>
        <v>0.26392361349495</v>
      </c>
      <c r="I1718" s="19" t="n">
        <f aca="false">IF('Random Draws'!G1718&lt;(Assumptions!$E$10-Assumptions!$D$10)/(Assumptions!$F$10-Assumptions!$D$10),Assumptions!$D$10+SQRT('Random Draws'!G1718*(Assumptions!$F$10-Assumptions!$D$10)*(Assumptions!$E$10-Assumptions!$D$10)),Assumptions!$F$10-SQRT((1-'Random Draws'!G1718)*(Assumptions!$F$10-Assumptions!$D$10)*(Assumptions!$F$10-Assumptions!$E$10)))</f>
        <v>0.0242123326990944</v>
      </c>
      <c r="J1718" s="19" t="n">
        <f aca="false">IF('Random Draws'!H1718&lt;(Assumptions!$E$11-Assumptions!$D$11)/(Assumptions!$F$11-Assumptions!$D$11),Assumptions!$D$11+SQRT('Random Draws'!H1718*(Assumptions!$F$11-Assumptions!$D$11)*(Assumptions!$E$11-Assumptions!$D$11)),Assumptions!$F$11-SQRT((1-'Random Draws'!H1718)*(Assumptions!$F$11-Assumptions!$D$11)*(Assumptions!$F$11-Assumptions!$E$11)))</f>
        <v>0.154946961669135</v>
      </c>
      <c r="K1718" s="19" t="n">
        <f aca="false">MAX(G1718,I1718+Assumptions!$D$21)</f>
        <v>0.093273300273183</v>
      </c>
      <c r="L1718" s="28" t="n">
        <f aca="false">(F1718-Assumptions!$D$15)*(1-H1718)+Assumptions!$D$15-J1718</f>
        <v>0.166649314891211</v>
      </c>
      <c r="M1718" s="21" t="n">
        <f aca="false">Assumptions!$D$14*(1+E1718)^1*L1718-Assumptions!$D$14*(1+E1718)^0*E1718*Assumptions!$D$16</f>
        <v>25.9091504962706</v>
      </c>
      <c r="N1718" s="21" t="n">
        <f aca="false">Assumptions!$D$14*(1+E1718)^2*L1718-Assumptions!$D$14*(1+E1718)^1*E1718*Assumptions!$D$16</f>
        <v>28.1909269989094</v>
      </c>
      <c r="O1718" s="21" t="n">
        <f aca="false">Assumptions!$D$14*(1+E1718)^3*L1718-Assumptions!$D$14*(1+E1718)^2*E1718*Assumptions!$D$16</f>
        <v>30.6736558256603</v>
      </c>
      <c r="P1718" s="21" t="n">
        <f aca="false">Assumptions!$D$14*(1+E1718)^4*L1718-Assumptions!$D$14*(1+E1718)^3*E1718*Assumptions!$D$16</f>
        <v>33.3750345189947</v>
      </c>
      <c r="Q1718" s="21" t="n">
        <f aca="false">Assumptions!$D$14*(1+E1718)^5*L1718-Assumptions!$D$14*(1+E1718)^4*E1718*Assumptions!$D$16</f>
        <v>36.3143192150006</v>
      </c>
      <c r="R1718" s="21" t="n">
        <f aca="false">M1718/(1+K1718)+N1718/(1+K1718)^2+O1718/(1+K1718)^3+P1718/(1+K1718)^4+Q1718/(1+K1718)^5</f>
        <v>117.370568832916</v>
      </c>
      <c r="S1718" s="21" t="n">
        <f aca="false">Q1718*(1+I1718)/(K1718-I1718)</f>
        <v>538.561432022713</v>
      </c>
      <c r="T1718" s="21" t="n">
        <f aca="false">R1718+S1718/(1+K1718)^5</f>
        <v>462.189847665818</v>
      </c>
      <c r="U1718" s="8" t="n">
        <f aca="false">(T1718-Assumptions!$D$17)/Assumptions!$D$18</f>
        <v>11.0875939066327</v>
      </c>
    </row>
    <row r="1719" customFormat="false" ht="15" hidden="false" customHeight="false" outlineLevel="0" collapsed="false">
      <c r="B1719" s="2" t="n">
        <v>1714</v>
      </c>
      <c r="C1719" s="27" t="n">
        <f aca="false">NORMSDIST('Random Draws'!C1719)</f>
        <v>0.195302319586433</v>
      </c>
      <c r="D1719" s="27" t="n">
        <f aca="false">NORMSDIST(Assumptions!$D$22*'Random Draws'!C1719+SQRT(1-Assumptions!$D$22^2)*'Random Draws'!D1719)</f>
        <v>0.1744981034162</v>
      </c>
      <c r="E1719" s="19" t="n">
        <f aca="false">IF(C1719&lt;(Assumptions!$E$6-Assumptions!$D$6)/(Assumptions!$F$6-Assumptions!$D$6),Assumptions!$D$6+SQRT(C1719*(Assumptions!$F$6-Assumptions!$D$6)*(Assumptions!$E$6-Assumptions!$D$6)),Assumptions!$F$6-SQRT((1-C1719)*(Assumptions!$F$6-Assumptions!$D$6)*(Assumptions!$F$6-Assumptions!$E$6)))</f>
        <v>0.0712491855563015</v>
      </c>
      <c r="F1719" s="19" t="n">
        <f aca="false">IF(D1719&lt;(Assumptions!$E$7-Assumptions!$D$7)/(Assumptions!$F$7-Assumptions!$D$7),Assumptions!$D$7+SQRT(D1719*(Assumptions!$F$7-Assumptions!$D$7)*(Assumptions!$E$7-Assumptions!$D$7)),Assumptions!$F$7-SQRT((1-D1719)*(Assumptions!$F$7-Assumptions!$D$7)*(Assumptions!$F$7-Assumptions!$E$7)))</f>
        <v>0.392357203533328</v>
      </c>
      <c r="G1719" s="19" t="n">
        <f aca="false">MIN(Assumptions!$D$24,MAX(Assumptions!$D$23,Assumptions!$D$8+Assumptions!$E$8*'Random Draws'!E1719))</f>
        <v>0.077689557076876</v>
      </c>
      <c r="H1719" s="19" t="n">
        <f aca="false">IF('Random Draws'!F1719&lt;(Assumptions!$E$9-Assumptions!$D$9)/(Assumptions!$F$9-Assumptions!$D$9),Assumptions!$D$9+SQRT('Random Draws'!F1719*(Assumptions!$F$9-Assumptions!$D$9)*(Assumptions!$E$9-Assumptions!$D$9)),Assumptions!$F$9-SQRT((1-'Random Draws'!F1719)*(Assumptions!$F$9-Assumptions!$D$9)*(Assumptions!$F$9-Assumptions!$E$9)))</f>
        <v>0.320658745830272</v>
      </c>
      <c r="I1719" s="19" t="n">
        <f aca="false">IF('Random Draws'!G1719&lt;(Assumptions!$E$10-Assumptions!$D$10)/(Assumptions!$F$10-Assumptions!$D$10),Assumptions!$D$10+SQRT('Random Draws'!G1719*(Assumptions!$F$10-Assumptions!$D$10)*(Assumptions!$E$10-Assumptions!$D$10)),Assumptions!$F$10-SQRT((1-'Random Draws'!G1719)*(Assumptions!$F$10-Assumptions!$D$10)*(Assumptions!$F$10-Assumptions!$E$10)))</f>
        <v>0.0229722288219975</v>
      </c>
      <c r="J1719" s="19" t="n">
        <f aca="false">IF('Random Draws'!H1719&lt;(Assumptions!$E$11-Assumptions!$D$11)/(Assumptions!$F$11-Assumptions!$D$11),Assumptions!$D$11+SQRT('Random Draws'!H1719*(Assumptions!$F$11-Assumptions!$D$11)*(Assumptions!$E$11-Assumptions!$D$11)),Assumptions!$F$11-SQRT((1-'Random Draws'!H1719)*(Assumptions!$F$11-Assumptions!$D$11)*(Assumptions!$F$11-Assumptions!$E$11)))</f>
        <v>0.191585823851077</v>
      </c>
      <c r="K1719" s="19" t="n">
        <f aca="false">MAX(G1719,I1719+Assumptions!$D$21)</f>
        <v>0.077689557076876</v>
      </c>
      <c r="L1719" s="28" t="n">
        <f aca="false">(F1719-Assumptions!$D$15)*(1-H1719)+Assumptions!$D$15-J1719</f>
        <v>0.116644247837716</v>
      </c>
      <c r="M1719" s="21" t="n">
        <f aca="false">Assumptions!$D$14*(1+E1719)^1*L1719-Assumptions!$D$14*(1+E1719)^0*E1719*Assumptions!$D$16</f>
        <v>17.8085490897473</v>
      </c>
      <c r="N1719" s="21" t="n">
        <f aca="false">Assumptions!$D$14*(1+E1719)^2*L1719-Assumptions!$D$14*(1+E1719)^1*E1719*Assumptions!$D$16</f>
        <v>19.0773937083312</v>
      </c>
      <c r="O1719" s="21" t="n">
        <f aca="false">Assumptions!$D$14*(1+E1719)^3*L1719-Assumptions!$D$14*(1+E1719)^2*E1719*Assumptions!$D$16</f>
        <v>20.4366424725867</v>
      </c>
      <c r="P1719" s="21" t="n">
        <f aca="false">Assumptions!$D$14*(1+E1719)^4*L1719-Assumptions!$D$14*(1+E1719)^3*E1719*Assumptions!$D$16</f>
        <v>21.8927366042639</v>
      </c>
      <c r="Q1719" s="21" t="n">
        <f aca="false">Assumptions!$D$14*(1+E1719)^5*L1719-Assumptions!$D$14*(1+E1719)^4*E1719*Assumptions!$D$16</f>
        <v>23.4525762569163</v>
      </c>
      <c r="R1719" s="21" t="n">
        <f aca="false">M1719/(1+K1719)+N1719/(1+K1719)^2+O1719/(1+K1719)^3+P1719/(1+K1719)^4+Q1719/(1+K1719)^5</f>
        <v>81.6420932800156</v>
      </c>
      <c r="S1719" s="21" t="n">
        <f aca="false">Q1719*(1+I1719)/(K1719-I1719)</f>
        <v>438.459533210423</v>
      </c>
      <c r="T1719" s="21" t="n">
        <f aca="false">R1719+S1719/(1+K1719)^5</f>
        <v>383.262794009492</v>
      </c>
      <c r="U1719" s="8" t="n">
        <f aca="false">(T1719-Assumptions!$D$17)/Assumptions!$D$18</f>
        <v>7.9305117603797</v>
      </c>
    </row>
    <row r="1720" customFormat="false" ht="15" hidden="false" customHeight="false" outlineLevel="0" collapsed="false">
      <c r="B1720" s="2" t="n">
        <v>1715</v>
      </c>
      <c r="C1720" s="27" t="n">
        <f aca="false">NORMSDIST('Random Draws'!C1720)</f>
        <v>0.791449669095005</v>
      </c>
      <c r="D1720" s="27" t="n">
        <f aca="false">NORMSDIST(Assumptions!$D$22*'Random Draws'!C1720+SQRT(1-Assumptions!$D$22^2)*'Random Draws'!D1720)</f>
        <v>0.986340795343622</v>
      </c>
      <c r="E1720" s="19" t="n">
        <f aca="false">IF(C1720&lt;(Assumptions!$E$6-Assumptions!$D$6)/(Assumptions!$F$6-Assumptions!$D$6),Assumptions!$D$6+SQRT(C1720*(Assumptions!$F$6-Assumptions!$D$6)*(Assumptions!$E$6-Assumptions!$D$6)),Assumptions!$F$6-SQRT((1-C1720)*(Assumptions!$F$6-Assumptions!$D$6)*(Assumptions!$F$6-Assumptions!$E$6)))</f>
        <v>0.107708334596603</v>
      </c>
      <c r="F1720" s="19" t="n">
        <f aca="false">IF(D1720&lt;(Assumptions!$E$7-Assumptions!$D$7)/(Assumptions!$F$7-Assumptions!$D$7),Assumptions!$D$7+SQRT(D1720*(Assumptions!$F$7-Assumptions!$D$7)*(Assumptions!$E$7-Assumptions!$D$7)),Assumptions!$F$7-SQRT((1-D1720)*(Assumptions!$F$7-Assumptions!$D$7)*(Assumptions!$F$7-Assumptions!$E$7)))</f>
        <v>0.452608327751752</v>
      </c>
      <c r="G1720" s="19" t="n">
        <f aca="false">MIN(Assumptions!$D$24,MAX(Assumptions!$D$23,Assumptions!$D$8+Assumptions!$E$8*'Random Draws'!E1720))</f>
        <v>0.07371917561704</v>
      </c>
      <c r="H1720" s="19" t="n">
        <f aca="false">IF('Random Draws'!F1720&lt;(Assumptions!$E$9-Assumptions!$D$9)/(Assumptions!$F$9-Assumptions!$D$9),Assumptions!$D$9+SQRT('Random Draws'!F1720*(Assumptions!$F$9-Assumptions!$D$9)*(Assumptions!$E$9-Assumptions!$D$9)),Assumptions!$F$9-SQRT((1-'Random Draws'!F1720)*(Assumptions!$F$9-Assumptions!$D$9)*(Assumptions!$F$9-Assumptions!$E$9)))</f>
        <v>0.267972561004091</v>
      </c>
      <c r="I1720" s="19" t="n">
        <f aca="false">IF('Random Draws'!G1720&lt;(Assumptions!$E$10-Assumptions!$D$10)/(Assumptions!$F$10-Assumptions!$D$10),Assumptions!$D$10+SQRT('Random Draws'!G1720*(Assumptions!$F$10-Assumptions!$D$10)*(Assumptions!$E$10-Assumptions!$D$10)),Assumptions!$F$10-SQRT((1-'Random Draws'!G1720)*(Assumptions!$F$10-Assumptions!$D$10)*(Assumptions!$F$10-Assumptions!$E$10)))</f>
        <v>0.0235529860835017</v>
      </c>
      <c r="J1720" s="19" t="n">
        <f aca="false">IF('Random Draws'!H1720&lt;(Assumptions!$E$11-Assumptions!$D$11)/(Assumptions!$F$11-Assumptions!$D$11),Assumptions!$D$11+SQRT('Random Draws'!H1720*(Assumptions!$F$11-Assumptions!$D$11)*(Assumptions!$E$11-Assumptions!$D$11)),Assumptions!$F$11-SQRT((1-'Random Draws'!H1720)*(Assumptions!$F$11-Assumptions!$D$11)*(Assumptions!$F$11-Assumptions!$E$11)))</f>
        <v>0.156466911498508</v>
      </c>
      <c r="K1720" s="19" t="n">
        <f aca="false">MAX(G1720,I1720+Assumptions!$D$21)</f>
        <v>0.07371917561704</v>
      </c>
      <c r="L1720" s="28" t="n">
        <f aca="false">(F1720-Assumptions!$D$15)*(1-H1720)+Assumptions!$D$15-J1720</f>
        <v>0.20969123646436</v>
      </c>
      <c r="M1720" s="21" t="n">
        <f aca="false">Assumptions!$D$14*(1+E1720)^1*L1720-Assumptions!$D$14*(1+E1720)^0*E1720*Assumptions!$D$16</f>
        <v>33.2115946414034</v>
      </c>
      <c r="N1720" s="21" t="n">
        <f aca="false">Assumptions!$D$14*(1+E1720)^2*L1720-Assumptions!$D$14*(1+E1720)^1*E1720*Assumptions!$D$16</f>
        <v>36.7887601895264</v>
      </c>
      <c r="O1720" s="21" t="n">
        <f aca="false">Assumptions!$D$14*(1+E1720)^3*L1720-Assumptions!$D$14*(1+E1720)^2*E1720*Assumptions!$D$16</f>
        <v>40.7512162814141</v>
      </c>
      <c r="P1720" s="21" t="n">
        <f aca="false">Assumptions!$D$14*(1+E1720)^4*L1720-Assumptions!$D$14*(1+E1720)^3*E1720*Assumptions!$D$16</f>
        <v>45.1404619198712</v>
      </c>
      <c r="Q1720" s="21" t="n">
        <f aca="false">Assumptions!$D$14*(1+E1720)^5*L1720-Assumptions!$D$14*(1+E1720)^4*E1720*Assumptions!$D$16</f>
        <v>50.0024658961819</v>
      </c>
      <c r="R1720" s="21" t="n">
        <f aca="false">M1720/(1+K1720)+N1720/(1+K1720)^2+O1720/(1+K1720)^3+P1720/(1+K1720)^4+Q1720/(1+K1720)^5</f>
        <v>164.763181852</v>
      </c>
      <c r="S1720" s="21" t="n">
        <f aca="false">Q1720*(1+I1720)/(K1720-I1720)</f>
        <v>1020.21249282566</v>
      </c>
      <c r="T1720" s="21" t="n">
        <f aca="false">R1720+S1720/(1+K1720)^5</f>
        <v>879.64967373856</v>
      </c>
      <c r="U1720" s="8" t="n">
        <f aca="false">(T1720-Assumptions!$D$17)/Assumptions!$D$18</f>
        <v>27.7859869495424</v>
      </c>
    </row>
    <row r="1721" customFormat="false" ht="15" hidden="false" customHeight="false" outlineLevel="0" collapsed="false">
      <c r="B1721" s="2" t="n">
        <v>1716</v>
      </c>
      <c r="C1721" s="27" t="n">
        <f aca="false">NORMSDIST('Random Draws'!C1721)</f>
        <v>0.891285159151408</v>
      </c>
      <c r="D1721" s="27" t="n">
        <f aca="false">NORMSDIST(Assumptions!$D$22*'Random Draws'!C1721+SQRT(1-Assumptions!$D$22^2)*'Random Draws'!D1721)</f>
        <v>0.519166179847566</v>
      </c>
      <c r="E1721" s="19" t="n">
        <f aca="false">IF(C1721&lt;(Assumptions!$E$6-Assumptions!$D$6)/(Assumptions!$F$6-Assumptions!$D$6),Assumptions!$D$6+SQRT(C1721*(Assumptions!$F$6-Assumptions!$D$6)*(Assumptions!$E$6-Assumptions!$D$6)),Assumptions!$F$6-SQRT((1-C1721)*(Assumptions!$F$6-Assumptions!$D$6)*(Assumptions!$F$6-Assumptions!$E$6)))</f>
        <v>0.11668532212869</v>
      </c>
      <c r="F1721" s="19" t="n">
        <f aca="false">IF(D1721&lt;(Assumptions!$E$7-Assumptions!$D$7)/(Assumptions!$F$7-Assumptions!$D$7),Assumptions!$D$7+SQRT(D1721*(Assumptions!$F$7-Assumptions!$D$7)*(Assumptions!$E$7-Assumptions!$D$7)),Assumptions!$F$7-SQRT((1-D1721)*(Assumptions!$F$7-Assumptions!$D$7)*(Assumptions!$F$7-Assumptions!$E$7)))</f>
        <v>0.415812158882141</v>
      </c>
      <c r="G1721" s="19" t="n">
        <f aca="false">MIN(Assumptions!$D$24,MAX(Assumptions!$D$23,Assumptions!$D$8+Assumptions!$E$8*'Random Draws'!E1721))</f>
        <v>0.083866473478169</v>
      </c>
      <c r="H1721" s="19" t="n">
        <f aca="false">IF('Random Draws'!F1721&lt;(Assumptions!$E$9-Assumptions!$D$9)/(Assumptions!$F$9-Assumptions!$D$9),Assumptions!$D$9+SQRT('Random Draws'!F1721*(Assumptions!$F$9-Assumptions!$D$9)*(Assumptions!$E$9-Assumptions!$D$9)),Assumptions!$F$9-SQRT((1-'Random Draws'!F1721)*(Assumptions!$F$9-Assumptions!$D$9)*(Assumptions!$F$9-Assumptions!$E$9)))</f>
        <v>0.261468217484411</v>
      </c>
      <c r="I1721" s="19" t="n">
        <f aca="false">IF('Random Draws'!G1721&lt;(Assumptions!$E$10-Assumptions!$D$10)/(Assumptions!$F$10-Assumptions!$D$10),Assumptions!$D$10+SQRT('Random Draws'!G1721*(Assumptions!$F$10-Assumptions!$D$10)*(Assumptions!$E$10-Assumptions!$D$10)),Assumptions!$F$10-SQRT((1-'Random Draws'!G1721)*(Assumptions!$F$10-Assumptions!$D$10)*(Assumptions!$F$10-Assumptions!$E$10)))</f>
        <v>0.0195813598285303</v>
      </c>
      <c r="J1721" s="19" t="n">
        <f aca="false">IF('Random Draws'!H1721&lt;(Assumptions!$E$11-Assumptions!$D$11)/(Assumptions!$F$11-Assumptions!$D$11),Assumptions!$D$11+SQRT('Random Draws'!H1721*(Assumptions!$F$11-Assumptions!$D$11)*(Assumptions!$E$11-Assumptions!$D$11)),Assumptions!$F$11-SQRT((1-'Random Draws'!H1721)*(Assumptions!$F$11-Assumptions!$D$11)*(Assumptions!$F$11-Assumptions!$E$11)))</f>
        <v>0.166954885783326</v>
      </c>
      <c r="K1721" s="19" t="n">
        <f aca="false">MAX(G1721,I1721+Assumptions!$D$21)</f>
        <v>0.083866473478169</v>
      </c>
      <c r="L1721" s="28" t="n">
        <f aca="false">(F1721-Assumptions!$D$15)*(1-H1721)+Assumptions!$D$15-J1721</f>
        <v>0.174126477380531</v>
      </c>
      <c r="M1721" s="21" t="n">
        <f aca="false">Assumptions!$D$14*(1+E1721)^1*L1721-Assumptions!$D$14*(1+E1721)^0*E1721*Assumptions!$D$16</f>
        <v>27.686868664038</v>
      </c>
      <c r="N1721" s="21" t="n">
        <f aca="false">Assumptions!$D$14*(1+E1721)^2*L1721-Assumptions!$D$14*(1+E1721)^1*E1721*Assumptions!$D$16</f>
        <v>30.917519852836</v>
      </c>
      <c r="O1721" s="21" t="n">
        <f aca="false">Assumptions!$D$14*(1+E1721)^3*L1721-Assumptions!$D$14*(1+E1721)^2*E1721*Assumptions!$D$16</f>
        <v>34.5251406162843</v>
      </c>
      <c r="P1721" s="21" t="n">
        <f aca="false">Assumptions!$D$14*(1+E1721)^4*L1721-Assumptions!$D$14*(1+E1721)^3*E1721*Assumptions!$D$16</f>
        <v>38.5537177706337</v>
      </c>
      <c r="Q1721" s="21" t="n">
        <f aca="false">Assumptions!$D$14*(1+E1721)^5*L1721-Assumptions!$D$14*(1+E1721)^4*E1721*Assumptions!$D$16</f>
        <v>43.0523707479587</v>
      </c>
      <c r="R1721" s="21" t="n">
        <f aca="false">M1721/(1+K1721)+N1721/(1+K1721)^2+O1721/(1+K1721)^3+P1721/(1+K1721)^4+Q1721/(1+K1721)^5</f>
        <v>135.695200382767</v>
      </c>
      <c r="S1721" s="21" t="n">
        <f aca="false">Q1721*(1+I1721)/(K1721-I1721)</f>
        <v>682.823630837472</v>
      </c>
      <c r="T1721" s="21" t="n">
        <f aca="false">R1721+S1721/(1+K1721)^5</f>
        <v>592.183477202976</v>
      </c>
      <c r="U1721" s="8" t="n">
        <f aca="false">(T1721-Assumptions!$D$17)/Assumptions!$D$18</f>
        <v>16.2873390881191</v>
      </c>
    </row>
    <row r="1722" customFormat="false" ht="15" hidden="false" customHeight="false" outlineLevel="0" collapsed="false">
      <c r="B1722" s="2" t="n">
        <v>1717</v>
      </c>
      <c r="C1722" s="27" t="n">
        <f aca="false">NORMSDIST('Random Draws'!C1722)</f>
        <v>0.86602860998281</v>
      </c>
      <c r="D1722" s="27" t="n">
        <f aca="false">NORMSDIST(Assumptions!$D$22*'Random Draws'!C1722+SQRT(1-Assumptions!$D$22^2)*'Random Draws'!D1722)</f>
        <v>0.546030605546889</v>
      </c>
      <c r="E1722" s="19" t="n">
        <f aca="false">IF(C1722&lt;(Assumptions!$E$6-Assumptions!$D$6)/(Assumptions!$F$6-Assumptions!$D$6),Assumptions!$D$6+SQRT(C1722*(Assumptions!$F$6-Assumptions!$D$6)*(Assumptions!$E$6-Assumptions!$D$6)),Assumptions!$F$6-SQRT((1-C1722)*(Assumptions!$F$6-Assumptions!$D$6)*(Assumptions!$F$6-Assumptions!$E$6)))</f>
        <v>0.114118405186582</v>
      </c>
      <c r="F1722" s="19" t="n">
        <f aca="false">IF(D1722&lt;(Assumptions!$E$7-Assumptions!$D$7)/(Assumptions!$F$7-Assumptions!$D$7),Assumptions!$D$7+SQRT(D1722*(Assumptions!$F$7-Assumptions!$D$7)*(Assumptions!$E$7-Assumptions!$D$7)),Assumptions!$F$7-SQRT((1-D1722)*(Assumptions!$F$7-Assumptions!$D$7)*(Assumptions!$F$7-Assumptions!$E$7)))</f>
        <v>0.417237956229073</v>
      </c>
      <c r="G1722" s="19" t="n">
        <f aca="false">MIN(Assumptions!$D$24,MAX(Assumptions!$D$23,Assumptions!$D$8+Assumptions!$E$8*'Random Draws'!E1722))</f>
        <v>0.102578104022853</v>
      </c>
      <c r="H1722" s="19" t="n">
        <f aca="false">IF('Random Draws'!F1722&lt;(Assumptions!$E$9-Assumptions!$D$9)/(Assumptions!$F$9-Assumptions!$D$9),Assumptions!$D$9+SQRT('Random Draws'!F1722*(Assumptions!$F$9-Assumptions!$D$9)*(Assumptions!$E$9-Assumptions!$D$9)),Assumptions!$F$9-SQRT((1-'Random Draws'!F1722)*(Assumptions!$F$9-Assumptions!$D$9)*(Assumptions!$F$9-Assumptions!$E$9)))</f>
        <v>0.305843058106078</v>
      </c>
      <c r="I1722" s="19" t="n">
        <f aca="false">IF('Random Draws'!G1722&lt;(Assumptions!$E$10-Assumptions!$D$10)/(Assumptions!$F$10-Assumptions!$D$10),Assumptions!$D$10+SQRT('Random Draws'!G1722*(Assumptions!$F$10-Assumptions!$D$10)*(Assumptions!$E$10-Assumptions!$D$10)),Assumptions!$F$10-SQRT((1-'Random Draws'!G1722)*(Assumptions!$F$10-Assumptions!$D$10)*(Assumptions!$F$10-Assumptions!$E$10)))</f>
        <v>0.0215691947998954</v>
      </c>
      <c r="J1722" s="19" t="n">
        <f aca="false">IF('Random Draws'!H1722&lt;(Assumptions!$E$11-Assumptions!$D$11)/(Assumptions!$F$11-Assumptions!$D$11),Assumptions!$D$11+SQRT('Random Draws'!H1722*(Assumptions!$F$11-Assumptions!$D$11)*(Assumptions!$E$11-Assumptions!$D$11)),Assumptions!$F$11-SQRT((1-'Random Draws'!H1722)*(Assumptions!$F$11-Assumptions!$D$11)*(Assumptions!$F$11-Assumptions!$E$11)))</f>
        <v>0.172035412997713</v>
      </c>
      <c r="K1722" s="19" t="n">
        <f aca="false">MAX(G1722,I1722+Assumptions!$D$21)</f>
        <v>0.102578104022853</v>
      </c>
      <c r="L1722" s="28" t="n">
        <f aca="false">(F1722-Assumptions!$D$15)*(1-H1722)+Assumptions!$D$15-J1722</f>
        <v>0.157352808294121</v>
      </c>
      <c r="M1722" s="21" t="n">
        <f aca="false">Assumptions!$D$14*(1+E1722)^1*L1722-Assumptions!$D$14*(1+E1722)^0*E1722*Assumptions!$D$16</f>
        <v>24.9234856125384</v>
      </c>
      <c r="N1722" s="21" t="n">
        <f aca="false">Assumptions!$D$14*(1+E1722)^2*L1722-Assumptions!$D$14*(1+E1722)^1*E1722*Assumptions!$D$16</f>
        <v>27.7677140423321</v>
      </c>
      <c r="O1722" s="21" t="n">
        <f aca="false">Assumptions!$D$14*(1+E1722)^3*L1722-Assumptions!$D$14*(1+E1722)^2*E1722*Assumptions!$D$16</f>
        <v>30.93652128452</v>
      </c>
      <c r="P1722" s="21" t="n">
        <f aca="false">Assumptions!$D$14*(1+E1722)^4*L1722-Assumptions!$D$14*(1+E1722)^3*E1722*Assumptions!$D$16</f>
        <v>34.4669477555302</v>
      </c>
      <c r="Q1722" s="21" t="n">
        <f aca="false">Assumptions!$D$14*(1+E1722)^5*L1722-Assumptions!$D$14*(1+E1722)^4*E1722*Assumptions!$D$16</f>
        <v>38.4002608650406</v>
      </c>
      <c r="R1722" s="21" t="n">
        <f aca="false">M1722/(1+K1722)+N1722/(1+K1722)^2+O1722/(1+K1722)^3+P1722/(1+K1722)^4+Q1722/(1+K1722)^5</f>
        <v>115.414526314571</v>
      </c>
      <c r="S1722" s="21" t="n">
        <f aca="false">Q1722*(1+I1722)/(K1722-I1722)</f>
        <v>484.249497348969</v>
      </c>
      <c r="T1722" s="21" t="n">
        <f aca="false">R1722+S1722/(1+K1722)^5</f>
        <v>412.596430072259</v>
      </c>
      <c r="U1722" s="8" t="n">
        <f aca="false">(T1722-Assumptions!$D$17)/Assumptions!$D$18</f>
        <v>9.10385720289034</v>
      </c>
    </row>
    <row r="1723" customFormat="false" ht="15" hidden="false" customHeight="false" outlineLevel="0" collapsed="false">
      <c r="B1723" s="2" t="n">
        <v>1718</v>
      </c>
      <c r="C1723" s="27" t="n">
        <f aca="false">NORMSDIST('Random Draws'!C1723)</f>
        <v>0.14843782707352</v>
      </c>
      <c r="D1723" s="27" t="n">
        <f aca="false">NORMSDIST(Assumptions!$D$22*'Random Draws'!C1723+SQRT(1-Assumptions!$D$22^2)*'Random Draws'!D1723)</f>
        <v>0.285916702687326</v>
      </c>
      <c r="E1723" s="19" t="n">
        <f aca="false">IF(C1723&lt;(Assumptions!$E$6-Assumptions!$D$6)/(Assumptions!$F$6-Assumptions!$D$6),Assumptions!$D$6+SQRT(C1723*(Assumptions!$F$6-Assumptions!$D$6)*(Assumptions!$E$6-Assumptions!$D$6)),Assumptions!$F$6-SQRT((1-C1723)*(Assumptions!$F$6-Assumptions!$D$6)*(Assumptions!$F$6-Assumptions!$E$6)))</f>
        <v>0.0672431484114373</v>
      </c>
      <c r="F1723" s="19" t="n">
        <f aca="false">IF(D1723&lt;(Assumptions!$E$7-Assumptions!$D$7)/(Assumptions!$F$7-Assumptions!$D$7),Assumptions!$D$7+SQRT(D1723*(Assumptions!$F$7-Assumptions!$D$7)*(Assumptions!$E$7-Assumptions!$D$7)),Assumptions!$F$7-SQRT((1-D1723)*(Assumptions!$F$7-Assumptions!$D$7)*(Assumptions!$F$7-Assumptions!$E$7)))</f>
        <v>0.401418597466886</v>
      </c>
      <c r="G1723" s="19" t="n">
        <f aca="false">MIN(Assumptions!$D$24,MAX(Assumptions!$D$23,Assumptions!$D$8+Assumptions!$E$8*'Random Draws'!E1723))</f>
        <v>0.08620288068593</v>
      </c>
      <c r="H1723" s="19" t="n">
        <f aca="false">IF('Random Draws'!F1723&lt;(Assumptions!$E$9-Assumptions!$D$9)/(Assumptions!$F$9-Assumptions!$D$9),Assumptions!$D$9+SQRT('Random Draws'!F1723*(Assumptions!$F$9-Assumptions!$D$9)*(Assumptions!$E$9-Assumptions!$D$9)),Assumptions!$F$9-SQRT((1-'Random Draws'!F1723)*(Assumptions!$F$9-Assumptions!$D$9)*(Assumptions!$F$9-Assumptions!$E$9)))</f>
        <v>0.271858926265622</v>
      </c>
      <c r="I1723" s="19" t="n">
        <f aca="false">IF('Random Draws'!G1723&lt;(Assumptions!$E$10-Assumptions!$D$10)/(Assumptions!$F$10-Assumptions!$D$10),Assumptions!$D$10+SQRT('Random Draws'!G1723*(Assumptions!$F$10-Assumptions!$D$10)*(Assumptions!$E$10-Assumptions!$D$10)),Assumptions!$F$10-SQRT((1-'Random Draws'!G1723)*(Assumptions!$F$10-Assumptions!$D$10)*(Assumptions!$F$10-Assumptions!$E$10)))</f>
        <v>0.0251433257717097</v>
      </c>
      <c r="J1723" s="19" t="n">
        <f aca="false">IF('Random Draws'!H1723&lt;(Assumptions!$E$11-Assumptions!$D$11)/(Assumptions!$F$11-Assumptions!$D$11),Assumptions!$D$11+SQRT('Random Draws'!H1723*(Assumptions!$F$11-Assumptions!$D$11)*(Assumptions!$E$11-Assumptions!$D$11)),Assumptions!$F$11-SQRT((1-'Random Draws'!H1723)*(Assumptions!$F$11-Assumptions!$D$11)*(Assumptions!$F$11-Assumptions!$E$11)))</f>
        <v>0.170016743214512</v>
      </c>
      <c r="K1723" s="19" t="n">
        <f aca="false">MAX(G1723,I1723+Assumptions!$D$21)</f>
        <v>0.08620288068593</v>
      </c>
      <c r="L1723" s="28" t="n">
        <f aca="false">(F1723-Assumptions!$D$15)*(1-H1723)+Assumptions!$D$15-J1723</f>
        <v>0.157614285776505</v>
      </c>
      <c r="M1723" s="21" t="n">
        <f aca="false">Assumptions!$D$14*(1+E1723)^1*L1723-Assumptions!$D$14*(1+E1723)^0*E1723*Assumptions!$D$16</f>
        <v>24.0983434594872</v>
      </c>
      <c r="N1723" s="21" t="n">
        <f aca="false">Assumptions!$D$14*(1+E1723)^2*L1723-Assumptions!$D$14*(1+E1723)^1*E1723*Assumptions!$D$16</f>
        <v>25.7187919452033</v>
      </c>
      <c r="O1723" s="21" t="n">
        <f aca="false">Assumptions!$D$14*(1+E1723)^3*L1723-Assumptions!$D$14*(1+E1723)^2*E1723*Assumptions!$D$16</f>
        <v>27.4482044889374</v>
      </c>
      <c r="P1723" s="21" t="n">
        <f aca="false">Assumptions!$D$14*(1+E1723)^4*L1723-Assumptions!$D$14*(1+E1723)^3*E1723*Assumptions!$D$16</f>
        <v>29.2939081770145</v>
      </c>
      <c r="Q1723" s="21" t="n">
        <f aca="false">Assumptions!$D$14*(1+E1723)^5*L1723-Assumptions!$D$14*(1+E1723)^4*E1723*Assumptions!$D$16</f>
        <v>31.2637227921125</v>
      </c>
      <c r="R1723" s="21" t="n">
        <f aca="false">M1723/(1+K1723)+N1723/(1+K1723)^2+O1723/(1+K1723)^3+P1723/(1+K1723)^4+Q1723/(1+K1723)^5</f>
        <v>107.123746412019</v>
      </c>
      <c r="S1723" s="21" t="n">
        <f aca="false">Q1723*(1+I1723)/(K1723-I1723)</f>
        <v>524.894044906425</v>
      </c>
      <c r="T1723" s="21" t="n">
        <f aca="false">R1723+S1723/(1+K1723)^5</f>
        <v>454.273526436424</v>
      </c>
      <c r="U1723" s="8" t="n">
        <f aca="false">(T1723-Assumptions!$D$17)/Assumptions!$D$18</f>
        <v>10.7709410574569</v>
      </c>
    </row>
    <row r="1724" customFormat="false" ht="15" hidden="false" customHeight="false" outlineLevel="0" collapsed="false">
      <c r="B1724" s="2" t="n">
        <v>1719</v>
      </c>
      <c r="C1724" s="27" t="n">
        <f aca="false">NORMSDIST('Random Draws'!C1724)</f>
        <v>0.124136099891119</v>
      </c>
      <c r="D1724" s="27" t="n">
        <f aca="false">NORMSDIST(Assumptions!$D$22*'Random Draws'!C1724+SQRT(1-Assumptions!$D$22^2)*'Random Draws'!D1724)</f>
        <v>0.907901398316419</v>
      </c>
      <c r="E1724" s="19" t="n">
        <f aca="false">IF(C1724&lt;(Assumptions!$E$6-Assumptions!$D$6)/(Assumptions!$F$6-Assumptions!$D$6),Assumptions!$D$6+SQRT(C1724*(Assumptions!$F$6-Assumptions!$D$6)*(Assumptions!$E$6-Assumptions!$D$6)),Assumptions!$F$6-SQRT((1-C1724)*(Assumptions!$F$6-Assumptions!$D$6)*(Assumptions!$F$6-Assumptions!$E$6)))</f>
        <v>0.0649134602063943</v>
      </c>
      <c r="F1724" s="19" t="n">
        <f aca="false">IF(D1724&lt;(Assumptions!$E$7-Assumptions!$D$7)/(Assumptions!$F$7-Assumptions!$D$7),Assumptions!$D$7+SQRT(D1724*(Assumptions!$F$7-Assumptions!$D$7)*(Assumptions!$E$7-Assumptions!$D$7)),Assumptions!$F$7-SQRT((1-D1724)*(Assumptions!$F$7-Assumptions!$D$7)*(Assumptions!$F$7-Assumptions!$E$7)))</f>
        <v>0.440806396723535</v>
      </c>
      <c r="G1724" s="19" t="n">
        <f aca="false">MIN(Assumptions!$D$24,MAX(Assumptions!$D$23,Assumptions!$D$8+Assumptions!$E$8*'Random Draws'!E1724))</f>
        <v>0.078520613394946</v>
      </c>
      <c r="H1724" s="19" t="n">
        <f aca="false">IF('Random Draws'!F1724&lt;(Assumptions!$E$9-Assumptions!$D$9)/(Assumptions!$F$9-Assumptions!$D$9),Assumptions!$D$9+SQRT('Random Draws'!F1724*(Assumptions!$F$9-Assumptions!$D$9)*(Assumptions!$E$9-Assumptions!$D$9)),Assumptions!$F$9-SQRT((1-'Random Draws'!F1724)*(Assumptions!$F$9-Assumptions!$D$9)*(Assumptions!$F$9-Assumptions!$E$9)))</f>
        <v>0.328515901014285</v>
      </c>
      <c r="I1724" s="19" t="n">
        <f aca="false">IF('Random Draws'!G1724&lt;(Assumptions!$E$10-Assumptions!$D$10)/(Assumptions!$F$10-Assumptions!$D$10),Assumptions!$D$10+SQRT('Random Draws'!G1724*(Assumptions!$F$10-Assumptions!$D$10)*(Assumptions!$E$10-Assumptions!$D$10)),Assumptions!$F$10-SQRT((1-'Random Draws'!G1724)*(Assumptions!$F$10-Assumptions!$D$10)*(Assumptions!$F$10-Assumptions!$E$10)))</f>
        <v>0.0179533529101757</v>
      </c>
      <c r="J1724" s="19" t="n">
        <f aca="false">IF('Random Draws'!H1724&lt;(Assumptions!$E$11-Assumptions!$D$11)/(Assumptions!$F$11-Assumptions!$D$11),Assumptions!$D$11+SQRT('Random Draws'!H1724*(Assumptions!$F$11-Assumptions!$D$11)*(Assumptions!$E$11-Assumptions!$D$11)),Assumptions!$F$11-SQRT((1-'Random Draws'!H1724)*(Assumptions!$F$11-Assumptions!$D$11)*(Assumptions!$F$11-Assumptions!$E$11)))</f>
        <v>0.149588201271656</v>
      </c>
      <c r="K1724" s="19" t="n">
        <f aca="false">MAX(G1724,I1724+Assumptions!$D$21)</f>
        <v>0.078520613394946</v>
      </c>
      <c r="L1724" s="28" t="n">
        <f aca="false">(F1724-Assumptions!$D$15)*(1-H1724)+Assumptions!$D$15-J1724</f>
        <v>0.189113351991244</v>
      </c>
      <c r="M1724" s="21" t="n">
        <f aca="false">Assumptions!$D$14*(1+E1724)^1*L1724-Assumptions!$D$14*(1+E1724)^0*E1724*Assumptions!$D$16</f>
        <v>28.9190827839349</v>
      </c>
      <c r="N1724" s="21" t="n">
        <f aca="false">Assumptions!$D$14*(1+E1724)^2*L1724-Assumptions!$D$14*(1+E1724)^1*E1724*Assumptions!$D$16</f>
        <v>30.7963205134353</v>
      </c>
      <c r="O1724" s="21" t="n">
        <f aca="false">Assumptions!$D$14*(1+E1724)^3*L1724-Assumptions!$D$14*(1+E1724)^2*E1724*Assumptions!$D$16</f>
        <v>32.7954162395875</v>
      </c>
      <c r="P1724" s="21" t="n">
        <f aca="false">Assumptions!$D$14*(1+E1724)^4*L1724-Assumptions!$D$14*(1+E1724)^3*E1724*Assumptions!$D$16</f>
        <v>34.9242801866081</v>
      </c>
      <c r="Q1724" s="21" t="n">
        <f aca="false">Assumptions!$D$14*(1+E1724)^5*L1724-Assumptions!$D$14*(1+E1724)^4*E1724*Assumptions!$D$16</f>
        <v>37.1913360587385</v>
      </c>
      <c r="R1724" s="21" t="n">
        <f aca="false">M1724/(1+K1724)+N1724/(1+K1724)^2+O1724/(1+K1724)^3+P1724/(1+K1724)^4+Q1724/(1+K1724)^5</f>
        <v>130.727757314899</v>
      </c>
      <c r="S1724" s="21" t="n">
        <f aca="false">Q1724*(1+I1724)/(K1724-I1724)</f>
        <v>625.074420358201</v>
      </c>
      <c r="T1724" s="21" t="n">
        <f aca="false">R1724+S1724/(1+K1724)^5</f>
        <v>559.068590027119</v>
      </c>
      <c r="U1724" s="8" t="n">
        <f aca="false">(T1724-Assumptions!$D$17)/Assumptions!$D$18</f>
        <v>14.9627436010848</v>
      </c>
    </row>
    <row r="1725" customFormat="false" ht="15" hidden="false" customHeight="false" outlineLevel="0" collapsed="false">
      <c r="B1725" s="2" t="n">
        <v>1720</v>
      </c>
      <c r="C1725" s="27" t="n">
        <f aca="false">NORMSDIST('Random Draws'!C1725)</f>
        <v>0.631046913183022</v>
      </c>
      <c r="D1725" s="27" t="n">
        <f aca="false">NORMSDIST(Assumptions!$D$22*'Random Draws'!C1725+SQRT(1-Assumptions!$D$22^2)*'Random Draws'!D1725)</f>
        <v>0.998079155436933</v>
      </c>
      <c r="E1725" s="19" t="n">
        <f aca="false">IF(C1725&lt;(Assumptions!$E$6-Assumptions!$D$6)/(Assumptions!$F$6-Assumptions!$D$6),Assumptions!$D$6+SQRT(C1725*(Assumptions!$F$6-Assumptions!$D$6)*(Assumptions!$E$6-Assumptions!$D$6)),Assumptions!$F$6-SQRT((1-C1725)*(Assumptions!$F$6-Assumptions!$D$6)*(Assumptions!$F$6-Assumptions!$E$6)))</f>
        <v>0.0970492673626527</v>
      </c>
      <c r="F1725" s="19" t="n">
        <f aca="false">IF(D1725&lt;(Assumptions!$E$7-Assumptions!$D$7)/(Assumptions!$F$7-Assumptions!$D$7),Assumptions!$D$7+SQRT(D1725*(Assumptions!$F$7-Assumptions!$D$7)*(Assumptions!$E$7-Assumptions!$D$7)),Assumptions!$F$7-SQRT((1-D1725)*(Assumptions!$F$7-Assumptions!$D$7)*(Assumptions!$F$7-Assumptions!$E$7)))</f>
        <v>0.45722810926401</v>
      </c>
      <c r="G1725" s="19" t="n">
        <f aca="false">MIN(Assumptions!$D$24,MAX(Assumptions!$D$23,Assumptions!$D$8+Assumptions!$E$8*'Random Draws'!E1725))</f>
        <v>0.088813212112358</v>
      </c>
      <c r="H1725" s="19" t="n">
        <f aca="false">IF('Random Draws'!F1725&lt;(Assumptions!$E$9-Assumptions!$D$9)/(Assumptions!$F$9-Assumptions!$D$9),Assumptions!$D$9+SQRT('Random Draws'!F1725*(Assumptions!$F$9-Assumptions!$D$9)*(Assumptions!$E$9-Assumptions!$D$9)),Assumptions!$F$9-SQRT((1-'Random Draws'!F1725)*(Assumptions!$F$9-Assumptions!$D$9)*(Assumptions!$F$9-Assumptions!$E$9)))</f>
        <v>0.299651116578029</v>
      </c>
      <c r="I1725" s="19" t="n">
        <f aca="false">IF('Random Draws'!G1725&lt;(Assumptions!$E$10-Assumptions!$D$10)/(Assumptions!$F$10-Assumptions!$D$10),Assumptions!$D$10+SQRT('Random Draws'!G1725*(Assumptions!$F$10-Assumptions!$D$10)*(Assumptions!$E$10-Assumptions!$D$10)),Assumptions!$F$10-SQRT((1-'Random Draws'!G1725)*(Assumptions!$F$10-Assumptions!$D$10)*(Assumptions!$F$10-Assumptions!$E$10)))</f>
        <v>0.0200108351493349</v>
      </c>
      <c r="J1725" s="19" t="n">
        <f aca="false">IF('Random Draws'!H1725&lt;(Assumptions!$E$11-Assumptions!$D$11)/(Assumptions!$F$11-Assumptions!$D$11),Assumptions!$D$11+SQRT('Random Draws'!H1725*(Assumptions!$F$11-Assumptions!$D$11)*(Assumptions!$E$11-Assumptions!$D$11)),Assumptions!$F$11-SQRT((1-'Random Draws'!H1725)*(Assumptions!$F$11-Assumptions!$D$11)*(Assumptions!$F$11-Assumptions!$E$11)))</f>
        <v>0.186856799066656</v>
      </c>
      <c r="K1725" s="19" t="n">
        <f aca="false">MAX(G1725,I1725+Assumptions!$D$21)</f>
        <v>0.088813212112358</v>
      </c>
      <c r="L1725" s="28" t="n">
        <f aca="false">(F1725-Assumptions!$D$15)*(1-H1725)+Assumptions!$D$15-J1725</f>
        <v>0.172317041880676</v>
      </c>
      <c r="M1725" s="21" t="n">
        <f aca="false">Assumptions!$D$14*(1+E1725)^1*L1725-Assumptions!$D$14*(1+E1725)^0*E1725*Assumptions!$D$16</f>
        <v>26.9886769466202</v>
      </c>
      <c r="N1725" s="21" t="n">
        <f aca="false">Assumptions!$D$14*(1+E1725)^2*L1725-Assumptions!$D$14*(1+E1725)^1*E1725*Assumptions!$D$16</f>
        <v>29.607908271377</v>
      </c>
      <c r="O1725" s="21" t="n">
        <f aca="false">Assumptions!$D$14*(1+E1725)^3*L1725-Assumptions!$D$14*(1+E1725)^2*E1725*Assumptions!$D$16</f>
        <v>32.4813340772547</v>
      </c>
      <c r="P1725" s="21" t="n">
        <f aca="false">Assumptions!$D$14*(1+E1725)^4*L1725-Assumptions!$D$14*(1+E1725)^3*E1725*Assumptions!$D$16</f>
        <v>35.6336237524139</v>
      </c>
      <c r="Q1725" s="21" t="n">
        <f aca="false">Assumptions!$D$14*(1+E1725)^5*L1725-Assumptions!$D$14*(1+E1725)^4*E1725*Assumptions!$D$16</f>
        <v>39.0918408310621</v>
      </c>
      <c r="R1725" s="21" t="n">
        <f aca="false">M1725/(1+K1725)+N1725/(1+K1725)^2+O1725/(1+K1725)^3+P1725/(1+K1725)^4+Q1725/(1+K1725)^5</f>
        <v>125.825417090833</v>
      </c>
      <c r="S1725" s="21" t="n">
        <f aca="false">Q1725*(1+I1725)/(K1725-I1725)</f>
        <v>579.545401971305</v>
      </c>
      <c r="T1725" s="21" t="n">
        <f aca="false">R1725+S1725/(1+K1725)^5</f>
        <v>504.54743435706</v>
      </c>
      <c r="U1725" s="8" t="n">
        <f aca="false">(T1725-Assumptions!$D$17)/Assumptions!$D$18</f>
        <v>12.7818973742824</v>
      </c>
    </row>
    <row r="1726" customFormat="false" ht="15" hidden="false" customHeight="false" outlineLevel="0" collapsed="false">
      <c r="B1726" s="2" t="n">
        <v>1721</v>
      </c>
      <c r="C1726" s="27" t="n">
        <f aca="false">NORMSDIST('Random Draws'!C1726)</f>
        <v>0.610947492942592</v>
      </c>
      <c r="D1726" s="27" t="n">
        <f aca="false">NORMSDIST(Assumptions!$D$22*'Random Draws'!C1726+SQRT(1-Assumptions!$D$22^2)*'Random Draws'!D1726)</f>
        <v>0.627321321355702</v>
      </c>
      <c r="E1726" s="19" t="n">
        <f aca="false">IF(C1726&lt;(Assumptions!$E$6-Assumptions!$D$6)/(Assumptions!$F$6-Assumptions!$D$6),Assumptions!$D$6+SQRT(C1726*(Assumptions!$F$6-Assumptions!$D$6)*(Assumptions!$E$6-Assumptions!$D$6)),Assumptions!$F$6-SQRT((1-C1726)*(Assumptions!$F$6-Assumptions!$D$6)*(Assumptions!$F$6-Assumptions!$E$6)))</f>
        <v>0.0958948695128669</v>
      </c>
      <c r="F1726" s="19" t="n">
        <f aca="false">IF(D1726&lt;(Assumptions!$E$7-Assumptions!$D$7)/(Assumptions!$F$7-Assumptions!$D$7),Assumptions!$D$7+SQRT(D1726*(Assumptions!$F$7-Assumptions!$D$7)*(Assumptions!$E$7-Assumptions!$D$7)),Assumptions!$F$7-SQRT((1-D1726)*(Assumptions!$F$7-Assumptions!$D$7)*(Assumptions!$F$7-Assumptions!$E$7)))</f>
        <v>0.421390225142107</v>
      </c>
      <c r="G1726" s="19" t="n">
        <f aca="false">MIN(Assumptions!$D$24,MAX(Assumptions!$D$23,Assumptions!$D$8+Assumptions!$E$8*'Random Draws'!E1726))</f>
        <v>0.084800937937911</v>
      </c>
      <c r="H1726" s="19" t="n">
        <f aca="false">IF('Random Draws'!F1726&lt;(Assumptions!$E$9-Assumptions!$D$9)/(Assumptions!$F$9-Assumptions!$D$9),Assumptions!$D$9+SQRT('Random Draws'!F1726*(Assumptions!$F$9-Assumptions!$D$9)*(Assumptions!$E$9-Assumptions!$D$9)),Assumptions!$F$9-SQRT((1-'Random Draws'!F1726)*(Assumptions!$F$9-Assumptions!$D$9)*(Assumptions!$F$9-Assumptions!$E$9)))</f>
        <v>0.25665070404882</v>
      </c>
      <c r="I1726" s="19" t="n">
        <f aca="false">IF('Random Draws'!G1726&lt;(Assumptions!$E$10-Assumptions!$D$10)/(Assumptions!$F$10-Assumptions!$D$10),Assumptions!$D$10+SQRT('Random Draws'!G1726*(Assumptions!$F$10-Assumptions!$D$10)*(Assumptions!$E$10-Assumptions!$D$10)),Assumptions!$F$10-SQRT((1-'Random Draws'!G1726)*(Assumptions!$F$10-Assumptions!$D$10)*(Assumptions!$F$10-Assumptions!$E$10)))</f>
        <v>0.0258795345157699</v>
      </c>
      <c r="J1726" s="19" t="n">
        <f aca="false">IF('Random Draws'!H1726&lt;(Assumptions!$E$11-Assumptions!$D$11)/(Assumptions!$F$11-Assumptions!$D$11),Assumptions!$D$11+SQRT('Random Draws'!H1726*(Assumptions!$F$11-Assumptions!$D$11)*(Assumptions!$E$11-Assumptions!$D$11)),Assumptions!$F$11-SQRT((1-'Random Draws'!H1726)*(Assumptions!$F$11-Assumptions!$D$11)*(Assumptions!$F$11-Assumptions!$E$11)))</f>
        <v>0.1579385755682</v>
      </c>
      <c r="K1726" s="19" t="n">
        <f aca="false">MAX(G1726,I1726+Assumptions!$D$21)</f>
        <v>0.084800937937911</v>
      </c>
      <c r="L1726" s="28" t="n">
        <f aca="false">(F1726-Assumptions!$D$15)*(1-H1726)+Assumptions!$D$15-J1726</f>
        <v>0.188666143138241</v>
      </c>
      <c r="M1726" s="21" t="n">
        <f aca="false">Assumptions!$D$14*(1+E1726)^1*L1726-Assumptions!$D$14*(1+E1726)^0*E1726*Assumptions!$D$16</f>
        <v>29.562804773436</v>
      </c>
      <c r="N1726" s="21" t="n">
        <f aca="false">Assumptions!$D$14*(1+E1726)^2*L1726-Assumptions!$D$14*(1+E1726)^1*E1726*Assumptions!$D$16</f>
        <v>32.397726079619</v>
      </c>
      <c r="O1726" s="21" t="n">
        <f aca="false">Assumptions!$D$14*(1+E1726)^3*L1726-Assumptions!$D$14*(1+E1726)^2*E1726*Assumptions!$D$16</f>
        <v>35.5045017945376</v>
      </c>
      <c r="P1726" s="21" t="n">
        <f aca="false">Assumptions!$D$14*(1+E1726)^4*L1726-Assumptions!$D$14*(1+E1726)^3*E1726*Assumptions!$D$16</f>
        <v>38.9092013612442</v>
      </c>
      <c r="Q1726" s="21" t="n">
        <f aca="false">Assumptions!$D$14*(1+E1726)^5*L1726-Assumptions!$D$14*(1+E1726)^4*E1726*Assumptions!$D$16</f>
        <v>42.6403941486305</v>
      </c>
      <c r="R1726" s="21" t="n">
        <f aca="false">M1726/(1+K1726)+N1726/(1+K1726)^2+O1726/(1+K1726)^3+P1726/(1+K1726)^4+Q1726/(1+K1726)^5</f>
        <v>139.07473171951</v>
      </c>
      <c r="S1726" s="21" t="n">
        <f aca="false">Q1726*(1+I1726)/(K1726-I1726)</f>
        <v>742.411164027505</v>
      </c>
      <c r="T1726" s="21" t="n">
        <f aca="false">R1726+S1726/(1+K1726)^5</f>
        <v>633.265051151667</v>
      </c>
      <c r="U1726" s="8" t="n">
        <f aca="false">(T1726-Assumptions!$D$17)/Assumptions!$D$18</f>
        <v>17.9306020460667</v>
      </c>
    </row>
    <row r="1727" customFormat="false" ht="15" hidden="false" customHeight="false" outlineLevel="0" collapsed="false">
      <c r="B1727" s="2" t="n">
        <v>1722</v>
      </c>
      <c r="C1727" s="27" t="n">
        <f aca="false">NORMSDIST('Random Draws'!C1727)</f>
        <v>0.378849831904384</v>
      </c>
      <c r="D1727" s="27" t="n">
        <f aca="false">NORMSDIST(Assumptions!$D$22*'Random Draws'!C1727+SQRT(1-Assumptions!$D$22^2)*'Random Draws'!D1727)</f>
        <v>0.824238432649896</v>
      </c>
      <c r="E1727" s="19" t="n">
        <f aca="false">IF(C1727&lt;(Assumptions!$E$6-Assumptions!$D$6)/(Assumptions!$F$6-Assumptions!$D$6),Assumptions!$D$6+SQRT(C1727*(Assumptions!$F$6-Assumptions!$D$6)*(Assumptions!$E$6-Assumptions!$D$6)),Assumptions!$F$6-SQRT((1-C1727)*(Assumptions!$F$6-Assumptions!$D$6)*(Assumptions!$F$6-Assumptions!$E$6)))</f>
        <v>0.083522972779004</v>
      </c>
      <c r="F1727" s="19" t="n">
        <f aca="false">IF(D1727&lt;(Assumptions!$E$7-Assumptions!$D$7)/(Assumptions!$F$7-Assumptions!$D$7),Assumptions!$D$7+SQRT(D1727*(Assumptions!$F$7-Assumptions!$D$7)*(Assumptions!$E$7-Assumptions!$D$7)),Assumptions!$F$7-SQRT((1-D1727)*(Assumptions!$F$7-Assumptions!$D$7)*(Assumptions!$F$7-Assumptions!$E$7)))</f>
        <v>0.433484980305487</v>
      </c>
      <c r="G1727" s="19" t="n">
        <f aca="false">MIN(Assumptions!$D$24,MAX(Assumptions!$D$23,Assumptions!$D$8+Assumptions!$E$8*'Random Draws'!E1727))</f>
        <v>0.069632668138657</v>
      </c>
      <c r="H1727" s="19" t="n">
        <f aca="false">IF('Random Draws'!F1727&lt;(Assumptions!$E$9-Assumptions!$D$9)/(Assumptions!$F$9-Assumptions!$D$9),Assumptions!$D$9+SQRT('Random Draws'!F1727*(Assumptions!$F$9-Assumptions!$D$9)*(Assumptions!$E$9-Assumptions!$D$9)),Assumptions!$F$9-SQRT((1-'Random Draws'!F1727)*(Assumptions!$F$9-Assumptions!$D$9)*(Assumptions!$F$9-Assumptions!$E$9)))</f>
        <v>0.302275117532436</v>
      </c>
      <c r="I1727" s="19" t="n">
        <f aca="false">IF('Random Draws'!G1727&lt;(Assumptions!$E$10-Assumptions!$D$10)/(Assumptions!$F$10-Assumptions!$D$10),Assumptions!$D$10+SQRT('Random Draws'!G1727*(Assumptions!$F$10-Assumptions!$D$10)*(Assumptions!$E$10-Assumptions!$D$10)),Assumptions!$F$10-SQRT((1-'Random Draws'!G1727)*(Assumptions!$F$10-Assumptions!$D$10)*(Assumptions!$F$10-Assumptions!$E$10)))</f>
        <v>0.0158944122639221</v>
      </c>
      <c r="J1727" s="19" t="n">
        <f aca="false">IF('Random Draws'!H1727&lt;(Assumptions!$E$11-Assumptions!$D$11)/(Assumptions!$F$11-Assumptions!$D$11),Assumptions!$D$11+SQRT('Random Draws'!H1727*(Assumptions!$F$11-Assumptions!$D$11)*(Assumptions!$E$11-Assumptions!$D$11)),Assumptions!$F$11-SQRT((1-'Random Draws'!H1727)*(Assumptions!$F$11-Assumptions!$D$11)*(Assumptions!$F$11-Assumptions!$E$11)))</f>
        <v>0.158817717458965</v>
      </c>
      <c r="K1727" s="19" t="n">
        <f aca="false">MAX(G1727,I1727+Assumptions!$D$21)</f>
        <v>0.069632668138657</v>
      </c>
      <c r="L1727" s="28" t="n">
        <f aca="false">(F1727-Assumptions!$D$15)*(1-H1727)+Assumptions!$D$15-J1727</f>
        <v>0.182931304755352</v>
      </c>
      <c r="M1727" s="21" t="n">
        <f aca="false">Assumptions!$D$14*(1+E1727)^1*L1727-Assumptions!$D$14*(1+E1727)^0*E1727*Assumptions!$D$16</f>
        <v>28.3771643841262</v>
      </c>
      <c r="N1727" s="21" t="n">
        <f aca="false">Assumptions!$D$14*(1+E1727)^2*L1727-Assumptions!$D$14*(1+E1727)^1*E1727*Assumptions!$D$16</f>
        <v>30.7473095125269</v>
      </c>
      <c r="O1727" s="21" t="n">
        <f aca="false">Assumptions!$D$14*(1+E1727)^3*L1727-Assumptions!$D$14*(1+E1727)^2*E1727*Assumptions!$D$16</f>
        <v>33.3154162079693</v>
      </c>
      <c r="P1727" s="21" t="n">
        <f aca="false">Assumptions!$D$14*(1+E1727)^4*L1727-Assumptions!$D$14*(1+E1727)^3*E1727*Assumptions!$D$16</f>
        <v>36.0980188090287</v>
      </c>
      <c r="Q1727" s="21" t="n">
        <f aca="false">Assumptions!$D$14*(1+E1727)^5*L1727-Assumptions!$D$14*(1+E1727)^4*E1727*Assumptions!$D$16</f>
        <v>39.1130326513912</v>
      </c>
      <c r="R1727" s="21" t="n">
        <f aca="false">M1727/(1+K1727)+N1727/(1+K1727)^2+O1727/(1+K1727)^3+P1727/(1+K1727)^4+Q1727/(1+K1727)^5</f>
        <v>136.139317209236</v>
      </c>
      <c r="S1727" s="21" t="n">
        <f aca="false">Q1727*(1+I1727)/(K1727-I1727)</f>
        <v>739.412001198311</v>
      </c>
      <c r="T1727" s="21" t="n">
        <f aca="false">R1727+S1727/(1+K1727)^5</f>
        <v>664.235712419229</v>
      </c>
      <c r="U1727" s="8" t="n">
        <f aca="false">(T1727-Assumptions!$D$17)/Assumptions!$D$18</f>
        <v>19.1694284967691</v>
      </c>
    </row>
    <row r="1728" customFormat="false" ht="15" hidden="false" customHeight="false" outlineLevel="0" collapsed="false">
      <c r="B1728" s="2" t="n">
        <v>1723</v>
      </c>
      <c r="C1728" s="27" t="n">
        <f aca="false">NORMSDIST('Random Draws'!C1728)</f>
        <v>0.936509485137867</v>
      </c>
      <c r="D1728" s="27" t="n">
        <f aca="false">NORMSDIST(Assumptions!$D$22*'Random Draws'!C1728+SQRT(1-Assumptions!$D$22^2)*'Random Draws'!D1728)</f>
        <v>0.108240924846696</v>
      </c>
      <c r="E1728" s="19" t="n">
        <f aca="false">IF(C1728&lt;(Assumptions!$E$6-Assumptions!$D$6)/(Assumptions!$F$6-Assumptions!$D$6),Assumptions!$D$6+SQRT(C1728*(Assumptions!$F$6-Assumptions!$D$6)*(Assumptions!$E$6-Assumptions!$D$6)),Assumptions!$F$6-SQRT((1-C1728)*(Assumptions!$F$6-Assumptions!$D$6)*(Assumptions!$F$6-Assumptions!$E$6)))</f>
        <v>0.122182801165428</v>
      </c>
      <c r="F1728" s="19" t="n">
        <f aca="false">IF(D1728&lt;(Assumptions!$E$7-Assumptions!$D$7)/(Assumptions!$F$7-Assumptions!$D$7),Assumptions!$D$7+SQRT(D1728*(Assumptions!$F$7-Assumptions!$D$7)*(Assumptions!$E$7-Assumptions!$D$7)),Assumptions!$F$7-SQRT((1-D1728)*(Assumptions!$F$7-Assumptions!$D$7)*(Assumptions!$F$7-Assumptions!$E$7)))</f>
        <v>0.385484221571007</v>
      </c>
      <c r="G1728" s="19" t="n">
        <f aca="false">MIN(Assumptions!$D$24,MAX(Assumptions!$D$23,Assumptions!$D$8+Assumptions!$E$8*'Random Draws'!E1728))</f>
        <v>0.087884214071574</v>
      </c>
      <c r="H1728" s="19" t="n">
        <f aca="false">IF('Random Draws'!F1728&lt;(Assumptions!$E$9-Assumptions!$D$9)/(Assumptions!$F$9-Assumptions!$D$9),Assumptions!$D$9+SQRT('Random Draws'!F1728*(Assumptions!$F$9-Assumptions!$D$9)*(Assumptions!$E$9-Assumptions!$D$9)),Assumptions!$F$9-SQRT((1-'Random Draws'!F1728)*(Assumptions!$F$9-Assumptions!$D$9)*(Assumptions!$F$9-Assumptions!$E$9)))</f>
        <v>0.329633697921945</v>
      </c>
      <c r="I1728" s="19" t="n">
        <f aca="false">IF('Random Draws'!G1728&lt;(Assumptions!$E$10-Assumptions!$D$10)/(Assumptions!$F$10-Assumptions!$D$10),Assumptions!$D$10+SQRT('Random Draws'!G1728*(Assumptions!$F$10-Assumptions!$D$10)*(Assumptions!$E$10-Assumptions!$D$10)),Assumptions!$F$10-SQRT((1-'Random Draws'!G1728)*(Assumptions!$F$10-Assumptions!$D$10)*(Assumptions!$F$10-Assumptions!$E$10)))</f>
        <v>0.0183539533549691</v>
      </c>
      <c r="J1728" s="19" t="n">
        <f aca="false">IF('Random Draws'!H1728&lt;(Assumptions!$E$11-Assumptions!$D$11)/(Assumptions!$F$11-Assumptions!$D$11),Assumptions!$D$11+SQRT('Random Draws'!H1728*(Assumptions!$F$11-Assumptions!$D$11)*(Assumptions!$E$11-Assumptions!$D$11)),Assumptions!$F$11-SQRT((1-'Random Draws'!H1728)*(Assumptions!$F$11-Assumptions!$D$11)*(Assumptions!$F$11-Assumptions!$E$11)))</f>
        <v>0.16045468723268</v>
      </c>
      <c r="K1728" s="19" t="n">
        <f aca="false">MAX(G1728,I1728+Assumptions!$D$21)</f>
        <v>0.087884214071574</v>
      </c>
      <c r="L1728" s="28" t="n">
        <f aca="false">(F1728-Assumptions!$D$15)*(1-H1728)+Assumptions!$D$15-J1728</f>
        <v>0.140813325621167</v>
      </c>
      <c r="M1728" s="21" t="n">
        <f aca="false">Assumptions!$D$14*(1+E1728)^1*L1728-Assumptions!$D$14*(1+E1728)^0*E1728*Assumptions!$D$16</f>
        <v>22.3811571820426</v>
      </c>
      <c r="N1728" s="21" t="n">
        <f aca="false">Assumptions!$D$14*(1+E1728)^2*L1728-Assumptions!$D$14*(1+E1728)^1*E1728*Assumptions!$D$16</f>
        <v>25.1157496598683</v>
      </c>
      <c r="O1728" s="21" t="n">
        <f aca="false">Assumptions!$D$14*(1+E1728)^3*L1728-Assumptions!$D$14*(1+E1728)^2*E1728*Assumptions!$D$16</f>
        <v>28.1844623066806</v>
      </c>
      <c r="P1728" s="21" t="n">
        <f aca="false">Assumptions!$D$14*(1+E1728)^4*L1728-Assumptions!$D$14*(1+E1728)^3*E1728*Assumptions!$D$16</f>
        <v>31.6281188606523</v>
      </c>
      <c r="Q1728" s="21" t="n">
        <f aca="false">Assumptions!$D$14*(1+E1728)^5*L1728-Assumptions!$D$14*(1+E1728)^4*E1728*Assumptions!$D$16</f>
        <v>35.4925310186399</v>
      </c>
      <c r="R1728" s="21" t="n">
        <f aca="false">M1728/(1+K1728)+N1728/(1+K1728)^2+O1728/(1+K1728)^3+P1728/(1+K1728)^4+Q1728/(1+K1728)^5</f>
        <v>109.559516714002</v>
      </c>
      <c r="S1728" s="21" t="n">
        <f aca="false">Q1728*(1+I1728)/(K1728-I1728)</f>
        <v>519.830630647615</v>
      </c>
      <c r="T1728" s="21" t="n">
        <f aca="false">R1728+S1728/(1+K1728)^5</f>
        <v>450.711964666147</v>
      </c>
      <c r="U1728" s="8" t="n">
        <f aca="false">(T1728-Assumptions!$D$17)/Assumptions!$D$18</f>
        <v>10.6284785866459</v>
      </c>
    </row>
    <row r="1729" customFormat="false" ht="15" hidden="false" customHeight="false" outlineLevel="0" collapsed="false">
      <c r="B1729" s="2" t="n">
        <v>1724</v>
      </c>
      <c r="C1729" s="27" t="n">
        <f aca="false">NORMSDIST('Random Draws'!C1729)</f>
        <v>0.160865610667161</v>
      </c>
      <c r="D1729" s="27" t="n">
        <f aca="false">NORMSDIST(Assumptions!$D$22*'Random Draws'!C1729+SQRT(1-Assumptions!$D$22^2)*'Random Draws'!D1729)</f>
        <v>0.323903198805392</v>
      </c>
      <c r="E1729" s="19" t="n">
        <f aca="false">IF(C1729&lt;(Assumptions!$E$6-Assumptions!$D$6)/(Assumptions!$F$6-Assumptions!$D$6),Assumptions!$D$6+SQRT(C1729*(Assumptions!$F$6-Assumptions!$D$6)*(Assumptions!$E$6-Assumptions!$D$6)),Assumptions!$F$6-SQRT((1-C1729)*(Assumptions!$F$6-Assumptions!$D$6)*(Assumptions!$F$6-Assumptions!$E$6)))</f>
        <v>0.0683606779421051</v>
      </c>
      <c r="F1729" s="19" t="n">
        <f aca="false">IF(D1729&lt;(Assumptions!$E$7-Assumptions!$D$7)/(Assumptions!$F$7-Assumptions!$D$7),Assumptions!$D$7+SQRT(D1729*(Assumptions!$F$7-Assumptions!$D$7)*(Assumptions!$E$7-Assumptions!$D$7)),Assumptions!$F$7-SQRT((1-D1729)*(Assumptions!$F$7-Assumptions!$D$7)*(Assumptions!$F$7-Assumptions!$E$7)))</f>
        <v>0.404084228391028</v>
      </c>
      <c r="G1729" s="19" t="n">
        <f aca="false">MIN(Assumptions!$D$24,MAX(Assumptions!$D$23,Assumptions!$D$8+Assumptions!$E$8*'Random Draws'!E1729))</f>
        <v>0.119109204416397</v>
      </c>
      <c r="H1729" s="19" t="n">
        <f aca="false">IF('Random Draws'!F1729&lt;(Assumptions!$E$9-Assumptions!$D$9)/(Assumptions!$F$9-Assumptions!$D$9),Assumptions!$D$9+SQRT('Random Draws'!F1729*(Assumptions!$F$9-Assumptions!$D$9)*(Assumptions!$E$9-Assumptions!$D$9)),Assumptions!$F$9-SQRT((1-'Random Draws'!F1729)*(Assumptions!$F$9-Assumptions!$D$9)*(Assumptions!$F$9-Assumptions!$E$9)))</f>
        <v>0.296067831916074</v>
      </c>
      <c r="I1729" s="19" t="n">
        <f aca="false">IF('Random Draws'!G1729&lt;(Assumptions!$E$10-Assumptions!$D$10)/(Assumptions!$F$10-Assumptions!$D$10),Assumptions!$D$10+SQRT('Random Draws'!G1729*(Assumptions!$F$10-Assumptions!$D$10)*(Assumptions!$E$10-Assumptions!$D$10)),Assumptions!$F$10-SQRT((1-'Random Draws'!G1729)*(Assumptions!$F$10-Assumptions!$D$10)*(Assumptions!$F$10-Assumptions!$E$10)))</f>
        <v>0.0166337916847626</v>
      </c>
      <c r="J1729" s="19" t="n">
        <f aca="false">IF('Random Draws'!H1729&lt;(Assumptions!$E$11-Assumptions!$D$11)/(Assumptions!$F$11-Assumptions!$D$11),Assumptions!$D$11+SQRT('Random Draws'!H1729*(Assumptions!$F$11-Assumptions!$D$11)*(Assumptions!$E$11-Assumptions!$D$11)),Assumptions!$F$11-SQRT((1-'Random Draws'!H1729)*(Assumptions!$F$11-Assumptions!$D$11)*(Assumptions!$F$11-Assumptions!$E$11)))</f>
        <v>0.171575785851663</v>
      </c>
      <c r="K1729" s="19" t="n">
        <f aca="false">MAX(G1729,I1729+Assumptions!$D$21)</f>
        <v>0.119109204416397</v>
      </c>
      <c r="L1729" s="28" t="n">
        <f aca="false">(F1729-Assumptions!$D$15)*(1-H1729)+Assumptions!$D$15-J1729</f>
        <v>0.151360919277244</v>
      </c>
      <c r="M1729" s="21" t="n">
        <f aca="false">Assumptions!$D$14*(1+E1729)^1*L1729-Assumptions!$D$14*(1+E1729)^0*E1729*Assumptions!$D$16</f>
        <v>23.1502989292334</v>
      </c>
      <c r="N1729" s="21" t="n">
        <f aca="false">Assumptions!$D$14*(1+E1729)^2*L1729-Assumptions!$D$14*(1+E1729)^1*E1729*Assumptions!$D$16</f>
        <v>24.7328690585982</v>
      </c>
      <c r="O1729" s="21" t="n">
        <f aca="false">Assumptions!$D$14*(1+E1729)^3*L1729-Assumptions!$D$14*(1+E1729)^2*E1729*Assumptions!$D$16</f>
        <v>26.4236247548973</v>
      </c>
      <c r="P1729" s="21" t="n">
        <f aca="false">Assumptions!$D$14*(1+E1729)^4*L1729-Assumptions!$D$14*(1+E1729)^3*E1729*Assumptions!$D$16</f>
        <v>28.2299616568299</v>
      </c>
      <c r="Q1729" s="21" t="n">
        <f aca="false">Assumptions!$D$14*(1+E1729)^5*L1729-Assumptions!$D$14*(1+E1729)^4*E1729*Assumptions!$D$16</f>
        <v>30.1597809739704</v>
      </c>
      <c r="R1729" s="21" t="n">
        <f aca="false">M1729/(1+K1729)+N1729/(1+K1729)^2+O1729/(1+K1729)^3+P1729/(1+K1729)^4+Q1729/(1+K1729)^5</f>
        <v>94.4669478892382</v>
      </c>
      <c r="S1729" s="21" t="n">
        <f aca="false">Q1729*(1+I1729)/(K1729-I1729)</f>
        <v>299.207894563417</v>
      </c>
      <c r="T1729" s="21" t="n">
        <f aca="false">R1729+S1729/(1+K1729)^5</f>
        <v>264.922326440373</v>
      </c>
      <c r="U1729" s="8" t="n">
        <f aca="false">(T1729-Assumptions!$D$17)/Assumptions!$D$18</f>
        <v>3.19689305761492</v>
      </c>
    </row>
    <row r="1730" customFormat="false" ht="15" hidden="false" customHeight="false" outlineLevel="0" collapsed="false">
      <c r="B1730" s="2" t="n">
        <v>1725</v>
      </c>
      <c r="C1730" s="27" t="n">
        <f aca="false">NORMSDIST('Random Draws'!C1730)</f>
        <v>0.957250155310787</v>
      </c>
      <c r="D1730" s="27" t="n">
        <f aca="false">NORMSDIST(Assumptions!$D$22*'Random Draws'!C1730+SQRT(1-Assumptions!$D$22^2)*'Random Draws'!D1730)</f>
        <v>0.866002738762917</v>
      </c>
      <c r="E1730" s="19" t="n">
        <f aca="false">IF(C1730&lt;(Assumptions!$E$6-Assumptions!$D$6)/(Assumptions!$F$6-Assumptions!$D$6),Assumptions!$D$6+SQRT(C1730*(Assumptions!$F$6-Assumptions!$D$6)*(Assumptions!$E$6-Assumptions!$D$6)),Assumptions!$F$6-SQRT((1-C1730)*(Assumptions!$F$6-Assumptions!$D$6)*(Assumptions!$F$6-Assumptions!$E$6)))</f>
        <v>0.125379835040395</v>
      </c>
      <c r="F1730" s="19" t="n">
        <f aca="false">IF(D1730&lt;(Assumptions!$E$7-Assumptions!$D$7)/(Assumptions!$F$7-Assumptions!$D$7),Assumptions!$D$7+SQRT(D1730*(Assumptions!$F$7-Assumptions!$D$7)*(Assumptions!$E$7-Assumptions!$D$7)),Assumptions!$F$7-SQRT((1-D1730)*(Assumptions!$F$7-Assumptions!$D$7)*(Assumptions!$F$7-Assumptions!$E$7)))</f>
        <v>0.436848562788709</v>
      </c>
      <c r="G1730" s="19" t="n">
        <f aca="false">MIN(Assumptions!$D$24,MAX(Assumptions!$D$23,Assumptions!$D$8+Assumptions!$E$8*'Random Draws'!E1730))</f>
        <v>0.088170831037396</v>
      </c>
      <c r="H1730" s="19" t="n">
        <f aca="false">IF('Random Draws'!F1730&lt;(Assumptions!$E$9-Assumptions!$D$9)/(Assumptions!$F$9-Assumptions!$D$9),Assumptions!$D$9+SQRT('Random Draws'!F1730*(Assumptions!$F$9-Assumptions!$D$9)*(Assumptions!$E$9-Assumptions!$D$9)),Assumptions!$F$9-SQRT((1-'Random Draws'!F1730)*(Assumptions!$F$9-Assumptions!$D$9)*(Assumptions!$F$9-Assumptions!$E$9)))</f>
        <v>0.2998548325527</v>
      </c>
      <c r="I1730" s="19" t="n">
        <f aca="false">IF('Random Draws'!G1730&lt;(Assumptions!$E$10-Assumptions!$D$10)/(Assumptions!$F$10-Assumptions!$D$10),Assumptions!$D$10+SQRT('Random Draws'!G1730*(Assumptions!$F$10-Assumptions!$D$10)*(Assumptions!$E$10-Assumptions!$D$10)),Assumptions!$F$10-SQRT((1-'Random Draws'!G1730)*(Assumptions!$F$10-Assumptions!$D$10)*(Assumptions!$F$10-Assumptions!$E$10)))</f>
        <v>0.0212956712169567</v>
      </c>
      <c r="J1730" s="19" t="n">
        <f aca="false">IF('Random Draws'!H1730&lt;(Assumptions!$E$11-Assumptions!$D$11)/(Assumptions!$F$11-Assumptions!$D$11),Assumptions!$D$11+SQRT('Random Draws'!H1730*(Assumptions!$F$11-Assumptions!$D$11)*(Assumptions!$E$11-Assumptions!$D$11)),Assumptions!$F$11-SQRT((1-'Random Draws'!H1730)*(Assumptions!$F$11-Assumptions!$D$11)*(Assumptions!$F$11-Assumptions!$E$11)))</f>
        <v>0.144150496063063</v>
      </c>
      <c r="K1730" s="19" t="n">
        <f aca="false">MAX(G1730,I1730+Assumptions!$D$21)</f>
        <v>0.088170831037396</v>
      </c>
      <c r="L1730" s="28" t="n">
        <f aca="false">(F1730-Assumptions!$D$15)*(1-H1730)+Assumptions!$D$15-J1730</f>
        <v>0.200688042311602</v>
      </c>
      <c r="M1730" s="21" t="n">
        <f aca="false">Assumptions!$D$14*(1+E1730)^1*L1730-Assumptions!$D$14*(1+E1730)^0*E1730*Assumptions!$D$16</f>
        <v>32.2028877304998</v>
      </c>
      <c r="N1730" s="21" t="n">
        <f aca="false">Assumptions!$D$14*(1+E1730)^2*L1730-Assumptions!$D$14*(1+E1730)^1*E1730*Assumptions!$D$16</f>
        <v>36.2404804819742</v>
      </c>
      <c r="O1730" s="21" t="n">
        <f aca="false">Assumptions!$D$14*(1+E1730)^3*L1730-Assumptions!$D$14*(1+E1730)^2*E1730*Assumptions!$D$16</f>
        <v>40.7843059465888</v>
      </c>
      <c r="P1730" s="21" t="n">
        <f aca="false">Assumptions!$D$14*(1+E1730)^4*L1730-Assumptions!$D$14*(1+E1730)^3*E1730*Assumptions!$D$16</f>
        <v>45.8978354984091</v>
      </c>
      <c r="Q1730" s="21" t="n">
        <f aca="false">Assumptions!$D$14*(1+E1730)^5*L1730-Assumptions!$D$14*(1+E1730)^4*E1730*Assumptions!$D$16</f>
        <v>51.6524985419108</v>
      </c>
      <c r="R1730" s="21" t="n">
        <f aca="false">M1730/(1+K1730)+N1730/(1+K1730)^2+O1730/(1+K1730)^3+P1730/(1+K1730)^4+Q1730/(1+K1730)^5</f>
        <v>158.439212899253</v>
      </c>
      <c r="S1730" s="21" t="n">
        <f aca="false">Q1730*(1+I1730)/(K1730-I1730)</f>
        <v>788.820143533634</v>
      </c>
      <c r="T1730" s="21" t="n">
        <f aca="false">R1730+S1730/(1+K1730)^5</f>
        <v>675.44165094285</v>
      </c>
      <c r="U1730" s="8" t="n">
        <f aca="false">(T1730-Assumptions!$D$17)/Assumptions!$D$18</f>
        <v>19.617666037714</v>
      </c>
    </row>
    <row r="1731" customFormat="false" ht="15" hidden="false" customHeight="false" outlineLevel="0" collapsed="false">
      <c r="B1731" s="2" t="n">
        <v>1726</v>
      </c>
      <c r="C1731" s="27" t="n">
        <f aca="false">NORMSDIST('Random Draws'!C1731)</f>
        <v>0.720311661287683</v>
      </c>
      <c r="D1731" s="27" t="n">
        <f aca="false">NORMSDIST(Assumptions!$D$22*'Random Draws'!C1731+SQRT(1-Assumptions!$D$22^2)*'Random Draws'!D1731)</f>
        <v>0.504193901868065</v>
      </c>
      <c r="E1731" s="19" t="n">
        <f aca="false">IF(C1731&lt;(Assumptions!$E$6-Assumptions!$D$6)/(Assumptions!$F$6-Assumptions!$D$6),Assumptions!$D$6+SQRT(C1731*(Assumptions!$F$6-Assumptions!$D$6)*(Assumptions!$E$6-Assumptions!$D$6)),Assumptions!$F$6-SQRT((1-C1731)*(Assumptions!$F$6-Assumptions!$D$6)*(Assumptions!$F$6-Assumptions!$E$6)))</f>
        <v>0.102604255675791</v>
      </c>
      <c r="F1731" s="19" t="n">
        <f aca="false">IF(D1731&lt;(Assumptions!$E$7-Assumptions!$D$7)/(Assumptions!$F$7-Assumptions!$D$7),Assumptions!$D$7+SQRT(D1731*(Assumptions!$F$7-Assumptions!$D$7)*(Assumptions!$E$7-Assumptions!$D$7)),Assumptions!$F$7-SQRT((1-D1731)*(Assumptions!$F$7-Assumptions!$D$7)*(Assumptions!$F$7-Assumptions!$E$7)))</f>
        <v>0.415001485536378</v>
      </c>
      <c r="G1731" s="19" t="n">
        <f aca="false">MIN(Assumptions!$D$24,MAX(Assumptions!$D$23,Assumptions!$D$8+Assumptions!$E$8*'Random Draws'!E1731))</f>
        <v>0.096479687122706</v>
      </c>
      <c r="H1731" s="19" t="n">
        <f aca="false">IF('Random Draws'!F1731&lt;(Assumptions!$E$9-Assumptions!$D$9)/(Assumptions!$F$9-Assumptions!$D$9),Assumptions!$D$9+SQRT('Random Draws'!F1731*(Assumptions!$F$9-Assumptions!$D$9)*(Assumptions!$E$9-Assumptions!$D$9)),Assumptions!$F$9-SQRT((1-'Random Draws'!F1731)*(Assumptions!$F$9-Assumptions!$D$9)*(Assumptions!$F$9-Assumptions!$E$9)))</f>
        <v>0.27375552487666</v>
      </c>
      <c r="I1731" s="19" t="n">
        <f aca="false">IF('Random Draws'!G1731&lt;(Assumptions!$E$10-Assumptions!$D$10)/(Assumptions!$F$10-Assumptions!$D$10),Assumptions!$D$10+SQRT('Random Draws'!G1731*(Assumptions!$F$10-Assumptions!$D$10)*(Assumptions!$E$10-Assumptions!$D$10)),Assumptions!$F$10-SQRT((1-'Random Draws'!G1731)*(Assumptions!$F$10-Assumptions!$D$10)*(Assumptions!$F$10-Assumptions!$E$10)))</f>
        <v>0.0148165430715063</v>
      </c>
      <c r="J1731" s="19" t="n">
        <f aca="false">IF('Random Draws'!H1731&lt;(Assumptions!$E$11-Assumptions!$D$11)/(Assumptions!$F$11-Assumptions!$D$11),Assumptions!$D$11+SQRT('Random Draws'!H1731*(Assumptions!$F$11-Assumptions!$D$11)*(Assumptions!$E$11-Assumptions!$D$11)),Assumptions!$F$11-SQRT((1-'Random Draws'!H1731)*(Assumptions!$F$11-Assumptions!$D$11)*(Assumptions!$F$11-Assumptions!$E$11)))</f>
        <v>0.126304946613573</v>
      </c>
      <c r="K1731" s="19" t="n">
        <f aca="false">MAX(G1731,I1731+Assumptions!$D$21)</f>
        <v>0.096479687122706</v>
      </c>
      <c r="L1731" s="28" t="n">
        <f aca="false">(F1731-Assumptions!$D$15)*(1-H1731)+Assumptions!$D$15-J1731</f>
        <v>0.210675807659166</v>
      </c>
      <c r="M1731" s="21" t="n">
        <f aca="false">Assumptions!$D$14*(1+E1731)^1*L1731-Assumptions!$D$14*(1+E1731)^0*E1731*Assumptions!$D$16</f>
        <v>33.2360175912853</v>
      </c>
      <c r="N1731" s="21" t="n">
        <f aca="false">Assumptions!$D$14*(1+E1731)^2*L1731-Assumptions!$D$14*(1+E1731)^1*E1731*Assumptions!$D$16</f>
        <v>36.6461744378667</v>
      </c>
      <c r="O1731" s="21" t="n">
        <f aca="false">Assumptions!$D$14*(1+E1731)^3*L1731-Assumptions!$D$14*(1+E1731)^2*E1731*Assumptions!$D$16</f>
        <v>40.4062278894292</v>
      </c>
      <c r="P1731" s="21" t="n">
        <f aca="false">Assumptions!$D$14*(1+E1731)^4*L1731-Assumptions!$D$14*(1+E1731)^3*E1731*Assumptions!$D$16</f>
        <v>44.5520788266905</v>
      </c>
      <c r="Q1731" s="21" t="n">
        <f aca="false">Assumptions!$D$14*(1+E1731)^5*L1731-Assumptions!$D$14*(1+E1731)^4*E1731*Assumptions!$D$16</f>
        <v>49.1233117135123</v>
      </c>
      <c r="R1731" s="21" t="n">
        <f aca="false">M1731/(1+K1731)+N1731/(1+K1731)^2+O1731/(1+K1731)^3+P1731/(1+K1731)^4+Q1731/(1+K1731)^5</f>
        <v>153.260421649111</v>
      </c>
      <c r="S1731" s="21" t="n">
        <f aca="false">Q1731*(1+I1731)/(K1731-I1731)</f>
        <v>610.448568402849</v>
      </c>
      <c r="T1731" s="21" t="n">
        <f aca="false">R1731+S1731/(1+K1731)^5</f>
        <v>538.424810590757</v>
      </c>
      <c r="U1731" s="8" t="n">
        <f aca="false">(T1731-Assumptions!$D$17)/Assumptions!$D$18</f>
        <v>14.1369924236303</v>
      </c>
    </row>
    <row r="1732" customFormat="false" ht="15" hidden="false" customHeight="false" outlineLevel="0" collapsed="false">
      <c r="B1732" s="2" t="n">
        <v>1727</v>
      </c>
      <c r="C1732" s="27" t="n">
        <f aca="false">NORMSDIST('Random Draws'!C1732)</f>
        <v>0.576426047695182</v>
      </c>
      <c r="D1732" s="27" t="n">
        <f aca="false">NORMSDIST(Assumptions!$D$22*'Random Draws'!C1732+SQRT(1-Assumptions!$D$22^2)*'Random Draws'!D1732)</f>
        <v>0.324057069912909</v>
      </c>
      <c r="E1732" s="19" t="n">
        <f aca="false">IF(C1732&lt;(Assumptions!$E$6-Assumptions!$D$6)/(Assumptions!$F$6-Assumptions!$D$6),Assumptions!$D$6+SQRT(C1732*(Assumptions!$F$6-Assumptions!$D$6)*(Assumptions!$E$6-Assumptions!$D$6)),Assumptions!$F$6-SQRT((1-C1732)*(Assumptions!$F$6-Assumptions!$D$6)*(Assumptions!$F$6-Assumptions!$E$6)))</f>
        <v>0.093979680992804</v>
      </c>
      <c r="F1732" s="19" t="n">
        <f aca="false">IF(D1732&lt;(Assumptions!$E$7-Assumptions!$D$7)/(Assumptions!$F$7-Assumptions!$D$7),Assumptions!$D$7+SQRT(D1732*(Assumptions!$F$7-Assumptions!$D$7)*(Assumptions!$E$7-Assumptions!$D$7)),Assumptions!$F$7-SQRT((1-D1732)*(Assumptions!$F$7-Assumptions!$D$7)*(Assumptions!$F$7-Assumptions!$E$7)))</f>
        <v>0.404094698314848</v>
      </c>
      <c r="G1732" s="19" t="n">
        <f aca="false">MIN(Assumptions!$D$24,MAX(Assumptions!$D$23,Assumptions!$D$8+Assumptions!$E$8*'Random Draws'!E1732))</f>
        <v>0.097377893997117</v>
      </c>
      <c r="H1732" s="19" t="n">
        <f aca="false">IF('Random Draws'!F1732&lt;(Assumptions!$E$9-Assumptions!$D$9)/(Assumptions!$F$9-Assumptions!$D$9),Assumptions!$D$9+SQRT('Random Draws'!F1732*(Assumptions!$F$9-Assumptions!$D$9)*(Assumptions!$E$9-Assumptions!$D$9)),Assumptions!$F$9-SQRT((1-'Random Draws'!F1732)*(Assumptions!$F$9-Assumptions!$D$9)*(Assumptions!$F$9-Assumptions!$E$9)))</f>
        <v>0.255406671958493</v>
      </c>
      <c r="I1732" s="19" t="n">
        <f aca="false">IF('Random Draws'!G1732&lt;(Assumptions!$E$10-Assumptions!$D$10)/(Assumptions!$F$10-Assumptions!$D$10),Assumptions!$D$10+SQRT('Random Draws'!G1732*(Assumptions!$F$10-Assumptions!$D$10)*(Assumptions!$E$10-Assumptions!$D$10)),Assumptions!$F$10-SQRT((1-'Random Draws'!G1732)*(Assumptions!$F$10-Assumptions!$D$10)*(Assumptions!$F$10-Assumptions!$E$10)))</f>
        <v>0.0186200243706993</v>
      </c>
      <c r="J1732" s="19" t="n">
        <f aca="false">IF('Random Draws'!H1732&lt;(Assumptions!$E$11-Assumptions!$D$11)/(Assumptions!$F$11-Assumptions!$D$11),Assumptions!$D$11+SQRT('Random Draws'!H1732*(Assumptions!$F$11-Assumptions!$D$11)*(Assumptions!$E$11-Assumptions!$D$11)),Assumptions!$F$11-SQRT((1-'Random Draws'!H1732)*(Assumptions!$F$11-Assumptions!$D$11)*(Assumptions!$F$11-Assumptions!$E$11)))</f>
        <v>0.143800216369605</v>
      </c>
      <c r="K1732" s="19" t="n">
        <f aca="false">MAX(G1732,I1732+Assumptions!$D$21)</f>
        <v>0.097377893997117</v>
      </c>
      <c r="L1732" s="28" t="n">
        <f aca="false">(F1732-Assumptions!$D$15)*(1-H1732)+Assumptions!$D$15-J1732</f>
        <v>0.190288867247181</v>
      </c>
      <c r="M1732" s="21" t="n">
        <f aca="false">Assumptions!$D$14*(1+E1732)^1*L1732-Assumptions!$D$14*(1+E1732)^0*E1732*Assumptions!$D$16</f>
        <v>29.7761507593765</v>
      </c>
      <c r="N1732" s="21" t="n">
        <f aca="false">Assumptions!$D$14*(1+E1732)^2*L1732-Assumptions!$D$14*(1+E1732)^1*E1732*Assumptions!$D$16</f>
        <v>32.5745039089363</v>
      </c>
      <c r="O1732" s="21" t="n">
        <f aca="false">Assumptions!$D$14*(1+E1732)^3*L1732-Assumptions!$D$14*(1+E1732)^2*E1732*Assumptions!$D$16</f>
        <v>35.635845394797</v>
      </c>
      <c r="P1732" s="21" t="n">
        <f aca="false">Assumptions!$D$14*(1+E1732)^4*L1732-Assumptions!$D$14*(1+E1732)^3*E1732*Assumptions!$D$16</f>
        <v>38.9848907769089</v>
      </c>
      <c r="Q1732" s="21" t="n">
        <f aca="false">Assumptions!$D$14*(1+E1732)^5*L1732-Assumptions!$D$14*(1+E1732)^4*E1732*Assumptions!$D$16</f>
        <v>42.6486783756621</v>
      </c>
      <c r="R1732" s="21" t="n">
        <f aca="false">M1732/(1+K1732)+N1732/(1+K1732)^2+O1732/(1+K1732)^3+P1732/(1+K1732)^4+Q1732/(1+K1732)^5</f>
        <v>134.831891125461</v>
      </c>
      <c r="S1732" s="21" t="n">
        <f aca="false">Q1732*(1+I1732)/(K1732-I1732)</f>
        <v>551.599453012922</v>
      </c>
      <c r="T1732" s="21" t="n">
        <f aca="false">R1732+S1732/(1+K1732)^5</f>
        <v>481.443249288619</v>
      </c>
      <c r="U1732" s="8" t="n">
        <f aca="false">(T1732-Assumptions!$D$17)/Assumptions!$D$18</f>
        <v>11.8577299715447</v>
      </c>
    </row>
    <row r="1733" customFormat="false" ht="15" hidden="false" customHeight="false" outlineLevel="0" collapsed="false">
      <c r="B1733" s="2" t="n">
        <v>1728</v>
      </c>
      <c r="C1733" s="27" t="n">
        <f aca="false">NORMSDIST('Random Draws'!C1733)</f>
        <v>0.809186996867454</v>
      </c>
      <c r="D1733" s="27" t="n">
        <f aca="false">NORMSDIST(Assumptions!$D$22*'Random Draws'!C1733+SQRT(1-Assumptions!$D$22^2)*'Random Draws'!D1733)</f>
        <v>0.850243434802164</v>
      </c>
      <c r="E1733" s="19" t="n">
        <f aca="false">IF(C1733&lt;(Assumptions!$E$6-Assumptions!$D$6)/(Assumptions!$F$6-Assumptions!$D$6),Assumptions!$D$6+SQRT(C1733*(Assumptions!$F$6-Assumptions!$D$6)*(Assumptions!$E$6-Assumptions!$D$6)),Assumptions!$F$6-SQRT((1-C1733)*(Assumptions!$F$6-Assumptions!$D$6)*(Assumptions!$F$6-Assumptions!$E$6)))</f>
        <v>0.10911205711507</v>
      </c>
      <c r="F1733" s="19" t="n">
        <f aca="false">IF(D1733&lt;(Assumptions!$E$7-Assumptions!$D$7)/(Assumptions!$F$7-Assumptions!$D$7),Assumptions!$D$7+SQRT(D1733*(Assumptions!$F$7-Assumptions!$D$7)*(Assumptions!$E$7-Assumptions!$D$7)),Assumptions!$F$7-SQRT((1-D1733)*(Assumptions!$F$7-Assumptions!$D$7)*(Assumptions!$F$7-Assumptions!$E$7)))</f>
        <v>0.435524987011416</v>
      </c>
      <c r="G1733" s="19" t="n">
        <f aca="false">MIN(Assumptions!$D$24,MAX(Assumptions!$D$23,Assumptions!$D$8+Assumptions!$E$8*'Random Draws'!E1733))</f>
        <v>0.07522792002333</v>
      </c>
      <c r="H1733" s="19" t="n">
        <f aca="false">IF('Random Draws'!F1733&lt;(Assumptions!$E$9-Assumptions!$D$9)/(Assumptions!$F$9-Assumptions!$D$9),Assumptions!$D$9+SQRT('Random Draws'!F1733*(Assumptions!$F$9-Assumptions!$D$9)*(Assumptions!$E$9-Assumptions!$D$9)),Assumptions!$F$9-SQRT((1-'Random Draws'!F1733)*(Assumptions!$F$9-Assumptions!$D$9)*(Assumptions!$F$9-Assumptions!$E$9)))</f>
        <v>0.291863568430616</v>
      </c>
      <c r="I1733" s="19" t="n">
        <f aca="false">IF('Random Draws'!G1733&lt;(Assumptions!$E$10-Assumptions!$D$10)/(Assumptions!$F$10-Assumptions!$D$10),Assumptions!$D$10+SQRT('Random Draws'!G1733*(Assumptions!$F$10-Assumptions!$D$10)*(Assumptions!$E$10-Assumptions!$D$10)),Assumptions!$F$10-SQRT((1-'Random Draws'!G1733)*(Assumptions!$F$10-Assumptions!$D$10)*(Assumptions!$F$10-Assumptions!$E$10)))</f>
        <v>0.0140306887262073</v>
      </c>
      <c r="J1733" s="19" t="n">
        <f aca="false">IF('Random Draws'!H1733&lt;(Assumptions!$E$11-Assumptions!$D$11)/(Assumptions!$F$11-Assumptions!$D$11),Assumptions!$D$11+SQRT('Random Draws'!H1733*(Assumptions!$F$11-Assumptions!$D$11)*(Assumptions!$E$11-Assumptions!$D$11)),Assumptions!$F$11-SQRT((1-'Random Draws'!H1733)*(Assumptions!$F$11-Assumptions!$D$11)*(Assumptions!$F$11-Assumptions!$E$11)))</f>
        <v>0.141062371485566</v>
      </c>
      <c r="K1733" s="19" t="n">
        <f aca="false">MAX(G1733,I1733+Assumptions!$D$21)</f>
        <v>0.07522792002333</v>
      </c>
      <c r="L1733" s="28" t="n">
        <f aca="false">(F1733-Assumptions!$D$15)*(1-H1733)+Assumptions!$D$15-J1733</f>
        <v>0.20529100257198</v>
      </c>
      <c r="M1733" s="21" t="n">
        <f aca="false">Assumptions!$D$14*(1+E1733)^1*L1733-Assumptions!$D$14*(1+E1733)^0*E1733*Assumptions!$D$16</f>
        <v>32.540517846174</v>
      </c>
      <c r="N1733" s="21" t="n">
        <f aca="false">Assumptions!$D$14*(1+E1733)^2*L1733-Assumptions!$D$14*(1+E1733)^1*E1733*Assumptions!$D$16</f>
        <v>36.0910806879596</v>
      </c>
      <c r="O1733" s="21" t="n">
        <f aca="false">Assumptions!$D$14*(1+E1733)^3*L1733-Assumptions!$D$14*(1+E1733)^2*E1733*Assumptions!$D$16</f>
        <v>40.0290527453289</v>
      </c>
      <c r="P1733" s="21" t="n">
        <f aca="false">Assumptions!$D$14*(1+E1733)^4*L1733-Assumptions!$D$14*(1+E1733)^3*E1733*Assumptions!$D$16</f>
        <v>44.3967050347393</v>
      </c>
      <c r="Q1733" s="21" t="n">
        <f aca="false">Assumptions!$D$14*(1+E1733)^5*L1733-Assumptions!$D$14*(1+E1733)^4*E1733*Assumptions!$D$16</f>
        <v>49.2409208502107</v>
      </c>
      <c r="R1733" s="21" t="n">
        <f aca="false">M1733/(1+K1733)+N1733/(1+K1733)^2+O1733/(1+K1733)^3+P1733/(1+K1733)^4+Q1733/(1+K1733)^5</f>
        <v>161.161654725829</v>
      </c>
      <c r="S1733" s="21" t="n">
        <f aca="false">Q1733*(1+I1733)/(K1733-I1733)</f>
        <v>815.916077000684</v>
      </c>
      <c r="T1733" s="21" t="n">
        <f aca="false">R1733+S1733/(1+K1733)^5</f>
        <v>728.89293813956</v>
      </c>
      <c r="U1733" s="8" t="n">
        <f aca="false">(T1733-Assumptions!$D$17)/Assumptions!$D$18</f>
        <v>21.7557175255824</v>
      </c>
    </row>
    <row r="1734" customFormat="false" ht="15" hidden="false" customHeight="false" outlineLevel="0" collapsed="false">
      <c r="B1734" s="2" t="n">
        <v>1729</v>
      </c>
      <c r="C1734" s="27" t="n">
        <f aca="false">NORMSDIST('Random Draws'!C1734)</f>
        <v>0.960860045443843</v>
      </c>
      <c r="D1734" s="27" t="n">
        <f aca="false">NORMSDIST(Assumptions!$D$22*'Random Draws'!C1734+SQRT(1-Assumptions!$D$22^2)*'Random Draws'!D1734)</f>
        <v>0.552447734923928</v>
      </c>
      <c r="E1734" s="19" t="n">
        <f aca="false">IF(C1734&lt;(Assumptions!$E$6-Assumptions!$D$6)/(Assumptions!$F$6-Assumptions!$D$6),Assumptions!$D$6+SQRT(C1734*(Assumptions!$F$6-Assumptions!$D$6)*(Assumptions!$E$6-Assumptions!$D$6)),Assumptions!$F$6-SQRT((1-C1734)*(Assumptions!$F$6-Assumptions!$D$6)*(Assumptions!$F$6-Assumptions!$E$6)))</f>
        <v>0.126010726509901</v>
      </c>
      <c r="F1734" s="19" t="n">
        <f aca="false">IF(D1734&lt;(Assumptions!$E$7-Assumptions!$D$7)/(Assumptions!$F$7-Assumptions!$D$7),Assumptions!$D$7+SQRT(D1734*(Assumptions!$F$7-Assumptions!$D$7)*(Assumptions!$E$7-Assumptions!$D$7)),Assumptions!$F$7-SQRT((1-D1734)*(Assumptions!$F$7-Assumptions!$D$7)*(Assumptions!$F$7-Assumptions!$E$7)))</f>
        <v>0.417573313345191</v>
      </c>
      <c r="G1734" s="19" t="n">
        <f aca="false">MIN(Assumptions!$D$24,MAX(Assumptions!$D$23,Assumptions!$D$8+Assumptions!$E$8*'Random Draws'!E1734))</f>
        <v>0.075050332395673</v>
      </c>
      <c r="H1734" s="19" t="n">
        <f aca="false">IF('Random Draws'!F1734&lt;(Assumptions!$E$9-Assumptions!$D$9)/(Assumptions!$F$9-Assumptions!$D$9),Assumptions!$D$9+SQRT('Random Draws'!F1734*(Assumptions!$F$9-Assumptions!$D$9)*(Assumptions!$E$9-Assumptions!$D$9)),Assumptions!$F$9-SQRT((1-'Random Draws'!F1734)*(Assumptions!$F$9-Assumptions!$D$9)*(Assumptions!$F$9-Assumptions!$E$9)))</f>
        <v>0.290905751800902</v>
      </c>
      <c r="I1734" s="19" t="n">
        <f aca="false">IF('Random Draws'!G1734&lt;(Assumptions!$E$10-Assumptions!$D$10)/(Assumptions!$F$10-Assumptions!$D$10),Assumptions!$D$10+SQRT('Random Draws'!G1734*(Assumptions!$F$10-Assumptions!$D$10)*(Assumptions!$E$10-Assumptions!$D$10)),Assumptions!$F$10-SQRT((1-'Random Draws'!G1734)*(Assumptions!$F$10-Assumptions!$D$10)*(Assumptions!$F$10-Assumptions!$E$10)))</f>
        <v>0.0184931421213515</v>
      </c>
      <c r="J1734" s="19" t="n">
        <f aca="false">IF('Random Draws'!H1734&lt;(Assumptions!$E$11-Assumptions!$D$11)/(Assumptions!$F$11-Assumptions!$D$11),Assumptions!$D$11+SQRT('Random Draws'!H1734*(Assumptions!$F$11-Assumptions!$D$11)*(Assumptions!$E$11-Assumptions!$D$11)),Assumptions!$F$11-SQRT((1-'Random Draws'!H1734)*(Assumptions!$F$11-Assumptions!$D$11)*(Assumptions!$F$11-Assumptions!$E$11)))</f>
        <v>0.124671170972679</v>
      </c>
      <c r="K1734" s="19" t="n">
        <f aca="false">MAX(G1734,I1734+Assumptions!$D$21)</f>
        <v>0.075050332395673</v>
      </c>
      <c r="L1734" s="28" t="n">
        <f aca="false">(F1734-Assumptions!$D$15)*(1-H1734)+Assumptions!$D$15-J1734</f>
        <v>0.209245411455953</v>
      </c>
      <c r="M1734" s="21" t="n">
        <f aca="false">Assumptions!$D$14*(1+E1734)^1*L1734-Assumptions!$D$14*(1+E1734)^0*E1734*Assumptions!$D$16</f>
        <v>33.6156771166771</v>
      </c>
      <c r="N1734" s="21" t="n">
        <f aca="false">Assumptions!$D$14*(1+E1734)^2*L1734-Assumptions!$D$14*(1+E1734)^1*E1734*Assumptions!$D$16</f>
        <v>37.8516130122719</v>
      </c>
      <c r="O1734" s="21" t="n">
        <f aca="false">Assumptions!$D$14*(1+E1734)^3*L1734-Assumptions!$D$14*(1+E1734)^2*E1734*Assumptions!$D$16</f>
        <v>42.6213222675199</v>
      </c>
      <c r="P1734" s="21" t="n">
        <f aca="false">Assumptions!$D$14*(1+E1734)^4*L1734-Assumptions!$D$14*(1+E1734)^3*E1734*Assumptions!$D$16</f>
        <v>47.9920660512627</v>
      </c>
      <c r="Q1734" s="21" t="n">
        <f aca="false">Assumptions!$D$14*(1+E1734)^5*L1734-Assumptions!$D$14*(1+E1734)^4*E1734*Assumptions!$D$16</f>
        <v>54.0395811610934</v>
      </c>
      <c r="R1734" s="21" t="n">
        <f aca="false">M1734/(1+K1734)+N1734/(1+K1734)^2+O1734/(1+K1734)^3+P1734/(1+K1734)^4+Q1734/(1+K1734)^5</f>
        <v>171.886447604852</v>
      </c>
      <c r="S1734" s="21" t="n">
        <f aca="false">Q1734*(1+I1734)/(K1734-I1734)</f>
        <v>973.155535993326</v>
      </c>
      <c r="T1734" s="21" t="n">
        <f aca="false">R1734+S1734/(1+K1734)^5</f>
        <v>849.587669283865</v>
      </c>
      <c r="U1734" s="8" t="n">
        <f aca="false">(T1734-Assumptions!$D$17)/Assumptions!$D$18</f>
        <v>26.5835067713546</v>
      </c>
    </row>
    <row r="1735" customFormat="false" ht="15" hidden="false" customHeight="false" outlineLevel="0" collapsed="false">
      <c r="B1735" s="2" t="n">
        <v>1730</v>
      </c>
      <c r="C1735" s="27" t="n">
        <f aca="false">NORMSDIST('Random Draws'!C1735)</f>
        <v>0.82662077599657</v>
      </c>
      <c r="D1735" s="27" t="n">
        <f aca="false">NORMSDIST(Assumptions!$D$22*'Random Draws'!C1735+SQRT(1-Assumptions!$D$22^2)*'Random Draws'!D1735)</f>
        <v>0.693626314991632</v>
      </c>
      <c r="E1735" s="19" t="n">
        <f aca="false">IF(C1735&lt;(Assumptions!$E$6-Assumptions!$D$6)/(Assumptions!$F$6-Assumptions!$D$6),Assumptions!$D$6+SQRT(C1735*(Assumptions!$F$6-Assumptions!$D$6)*(Assumptions!$E$6-Assumptions!$D$6)),Assumptions!$F$6-SQRT((1-C1735)*(Assumptions!$F$6-Assumptions!$D$6)*(Assumptions!$F$6-Assumptions!$E$6)))</f>
        <v>0.11055690029876</v>
      </c>
      <c r="F1735" s="19" t="n">
        <f aca="false">IF(D1735&lt;(Assumptions!$E$7-Assumptions!$D$7)/(Assumptions!$F$7-Assumptions!$D$7),Assumptions!$D$7+SQRT(D1735*(Assumptions!$F$7-Assumptions!$D$7)*(Assumptions!$E$7-Assumptions!$D$7)),Assumptions!$F$7-SQRT((1-D1735)*(Assumptions!$F$7-Assumptions!$D$7)*(Assumptions!$F$7-Assumptions!$E$7)))</f>
        <v>0.424992932998701</v>
      </c>
      <c r="G1735" s="19" t="n">
        <f aca="false">MIN(Assumptions!$D$24,MAX(Assumptions!$D$23,Assumptions!$D$8+Assumptions!$E$8*'Random Draws'!E1735))</f>
        <v>0.0677238638227</v>
      </c>
      <c r="H1735" s="19" t="n">
        <f aca="false">IF('Random Draws'!F1735&lt;(Assumptions!$E$9-Assumptions!$D$9)/(Assumptions!$F$9-Assumptions!$D$9),Assumptions!$D$9+SQRT('Random Draws'!F1735*(Assumptions!$F$9-Assumptions!$D$9)*(Assumptions!$E$9-Assumptions!$D$9)),Assumptions!$F$9-SQRT((1-'Random Draws'!F1735)*(Assumptions!$F$9-Assumptions!$D$9)*(Assumptions!$F$9-Assumptions!$E$9)))</f>
        <v>0.271542575209941</v>
      </c>
      <c r="I1735" s="19" t="n">
        <f aca="false">IF('Random Draws'!G1735&lt;(Assumptions!$E$10-Assumptions!$D$10)/(Assumptions!$F$10-Assumptions!$D$10),Assumptions!$D$10+SQRT('Random Draws'!G1735*(Assumptions!$F$10-Assumptions!$D$10)*(Assumptions!$E$10-Assumptions!$D$10)),Assumptions!$F$10-SQRT((1-'Random Draws'!G1735)*(Assumptions!$F$10-Assumptions!$D$10)*(Assumptions!$F$10-Assumptions!$E$10)))</f>
        <v>0.0187190246100596</v>
      </c>
      <c r="J1735" s="19" t="n">
        <f aca="false">IF('Random Draws'!H1735&lt;(Assumptions!$E$11-Assumptions!$D$11)/(Assumptions!$F$11-Assumptions!$D$11),Assumptions!$D$11+SQRT('Random Draws'!H1735*(Assumptions!$F$11-Assumptions!$D$11)*(Assumptions!$E$11-Assumptions!$D$11)),Assumptions!$F$11-SQRT((1-'Random Draws'!H1735)*(Assumptions!$F$11-Assumptions!$D$11)*(Assumptions!$F$11-Assumptions!$E$11)))</f>
        <v>0.194332364702568</v>
      </c>
      <c r="K1735" s="19" t="n">
        <f aca="false">MAX(G1735,I1735+Assumptions!$D$21)</f>
        <v>0.0677238638227</v>
      </c>
      <c r="L1735" s="28" t="n">
        <f aca="false">(F1735-Assumptions!$D$15)*(1-H1735)+Assumptions!$D$15-J1735</f>
        <v>0.150557427600932</v>
      </c>
      <c r="M1735" s="21" t="n">
        <f aca="false">Assumptions!$D$14*(1+E1735)^1*L1735-Assumptions!$D$14*(1+E1735)^0*E1735*Assumptions!$D$16</f>
        <v>23.7634530501501</v>
      </c>
      <c r="N1735" s="21" t="n">
        <f aca="false">Assumptions!$D$14*(1+E1735)^2*L1735-Assumptions!$D$14*(1+E1735)^1*E1735*Assumptions!$D$16</f>
        <v>26.3906667597698</v>
      </c>
      <c r="O1735" s="21" t="n">
        <f aca="false">Assumptions!$D$14*(1+E1735)^3*L1735-Assumptions!$D$14*(1+E1735)^2*E1735*Assumptions!$D$16</f>
        <v>29.3083370735475</v>
      </c>
      <c r="P1735" s="21" t="n">
        <f aca="false">Assumptions!$D$14*(1+E1735)^4*L1735-Assumptions!$D$14*(1+E1735)^3*E1735*Assumptions!$D$16</f>
        <v>32.5485759733101</v>
      </c>
      <c r="Q1735" s="21" t="n">
        <f aca="false">Assumptions!$D$14*(1+E1735)^5*L1735-Assumptions!$D$14*(1+E1735)^4*E1735*Assumptions!$D$16</f>
        <v>36.147045642058</v>
      </c>
      <c r="R1735" s="21" t="n">
        <f aca="false">M1735/(1+K1735)+N1735/(1+K1735)^2+O1735/(1+K1735)^3+P1735/(1+K1735)^4+Q1735/(1+K1735)^5</f>
        <v>120.574641793969</v>
      </c>
      <c r="S1735" s="21" t="n">
        <f aca="false">Q1735*(1+I1735)/(K1735-I1735)</f>
        <v>751.429525546004</v>
      </c>
      <c r="T1735" s="21" t="n">
        <f aca="false">R1735+S1735/(1+K1735)^5</f>
        <v>662.068466998049</v>
      </c>
      <c r="U1735" s="8" t="n">
        <f aca="false">(T1735-Assumptions!$D$17)/Assumptions!$D$18</f>
        <v>19.082738679922</v>
      </c>
    </row>
    <row r="1736" customFormat="false" ht="15" hidden="false" customHeight="false" outlineLevel="0" collapsed="false">
      <c r="B1736" s="2" t="n">
        <v>1731</v>
      </c>
      <c r="C1736" s="27" t="n">
        <f aca="false">NORMSDIST('Random Draws'!C1736)</f>
        <v>0.233173415138731</v>
      </c>
      <c r="D1736" s="27" t="n">
        <f aca="false">NORMSDIST(Assumptions!$D$22*'Random Draws'!C1736+SQRT(1-Assumptions!$D$22^2)*'Random Draws'!D1736)</f>
        <v>0.820081004847742</v>
      </c>
      <c r="E1736" s="19" t="n">
        <f aca="false">IF(C1736&lt;(Assumptions!$E$6-Assumptions!$D$6)/(Assumptions!$F$6-Assumptions!$D$6),Assumptions!$D$6+SQRT(C1736*(Assumptions!$F$6-Assumptions!$D$6)*(Assumptions!$E$6-Assumptions!$D$6)),Assumptions!$F$6-SQRT((1-C1736)*(Assumptions!$F$6-Assumptions!$D$6)*(Assumptions!$F$6-Assumptions!$E$6)))</f>
        <v>0.0741447957336642</v>
      </c>
      <c r="F1736" s="19" t="n">
        <f aca="false">IF(D1736&lt;(Assumptions!$E$7-Assumptions!$D$7)/(Assumptions!$F$7-Assumptions!$D$7),Assumptions!$D$7+SQRT(D1736*(Assumptions!$F$7-Assumptions!$D$7)*(Assumptions!$E$7-Assumptions!$D$7)),Assumptions!$F$7-SQRT((1-D1736)*(Assumptions!$F$7-Assumptions!$D$7)*(Assumptions!$F$7-Assumptions!$E$7)))</f>
        <v>0.433173222694311</v>
      </c>
      <c r="G1736" s="19" t="n">
        <f aca="false">MIN(Assumptions!$D$24,MAX(Assumptions!$D$23,Assumptions!$D$8+Assumptions!$E$8*'Random Draws'!E1736))</f>
        <v>0.075017419344579</v>
      </c>
      <c r="H1736" s="19" t="n">
        <f aca="false">IF('Random Draws'!F1736&lt;(Assumptions!$E$9-Assumptions!$D$9)/(Assumptions!$F$9-Assumptions!$D$9),Assumptions!$D$9+SQRT('Random Draws'!F1736*(Assumptions!$F$9-Assumptions!$D$9)*(Assumptions!$E$9-Assumptions!$D$9)),Assumptions!$F$9-SQRT((1-'Random Draws'!F1736)*(Assumptions!$F$9-Assumptions!$D$9)*(Assumptions!$F$9-Assumptions!$E$9)))</f>
        <v>0.262518327844536</v>
      </c>
      <c r="I1736" s="19" t="n">
        <f aca="false">IF('Random Draws'!G1736&lt;(Assumptions!$E$10-Assumptions!$D$10)/(Assumptions!$F$10-Assumptions!$D$10),Assumptions!$D$10+SQRT('Random Draws'!G1736*(Assumptions!$F$10-Assumptions!$D$10)*(Assumptions!$E$10-Assumptions!$D$10)),Assumptions!$F$10-SQRT((1-'Random Draws'!G1736)*(Assumptions!$F$10-Assumptions!$D$10)*(Assumptions!$F$10-Assumptions!$E$10)))</f>
        <v>0.0129679598247281</v>
      </c>
      <c r="J1736" s="19" t="n">
        <f aca="false">IF('Random Draws'!H1736&lt;(Assumptions!$E$11-Assumptions!$D$11)/(Assumptions!$F$11-Assumptions!$D$11),Assumptions!$D$11+SQRT('Random Draws'!H1736*(Assumptions!$F$11-Assumptions!$D$11)*(Assumptions!$E$11-Assumptions!$D$11)),Assumptions!$F$11-SQRT((1-'Random Draws'!H1736)*(Assumptions!$F$11-Assumptions!$D$11)*(Assumptions!$F$11-Assumptions!$E$11)))</f>
        <v>0.158888021462245</v>
      </c>
      <c r="K1736" s="19" t="n">
        <f aca="false">MAX(G1736,I1736+Assumptions!$D$21)</f>
        <v>0.075017419344579</v>
      </c>
      <c r="L1736" s="28" t="n">
        <f aca="false">(F1736-Assumptions!$D$15)*(1-H1736)+Assumptions!$D$15-J1736</f>
        <v>0.194696673763117</v>
      </c>
      <c r="M1736" s="21" t="n">
        <f aca="false">Assumptions!$D$14*(1+E1736)^1*L1736-Assumptions!$D$14*(1+E1736)^0*E1736*Assumptions!$D$16</f>
        <v>30.0016708746081</v>
      </c>
      <c r="N1736" s="21" t="n">
        <f aca="false">Assumptions!$D$14*(1+E1736)^2*L1736-Assumptions!$D$14*(1+E1736)^1*E1736*Assumptions!$D$16</f>
        <v>32.2261386332745</v>
      </c>
      <c r="O1736" s="21" t="n">
        <f aca="false">Assumptions!$D$14*(1+E1736)^3*L1736-Assumptions!$D$14*(1+E1736)^2*E1736*Assumptions!$D$16</f>
        <v>34.6155390995234</v>
      </c>
      <c r="P1736" s="21" t="n">
        <f aca="false">Assumptions!$D$14*(1+E1736)^4*L1736-Assumptions!$D$14*(1+E1736)^3*E1736*Assumptions!$D$16</f>
        <v>37.1821011752682</v>
      </c>
      <c r="Q1736" s="21" t="n">
        <f aca="false">Assumptions!$D$14*(1+E1736)^5*L1736-Assumptions!$D$14*(1+E1736)^4*E1736*Assumptions!$D$16</f>
        <v>39.9389604718569</v>
      </c>
      <c r="R1736" s="21" t="n">
        <f aca="false">M1736/(1+K1736)+N1736/(1+K1736)^2+O1736/(1+K1736)^3+P1736/(1+K1736)^4+Q1736/(1+K1736)^5</f>
        <v>139.314039749731</v>
      </c>
      <c r="S1736" s="21" t="n">
        <f aca="false">Q1736*(1+I1736)/(K1736-I1736)</f>
        <v>652.010309513725</v>
      </c>
      <c r="T1736" s="21" t="n">
        <f aca="false">R1736+S1736/(1+K1736)^5</f>
        <v>593.440654597868</v>
      </c>
      <c r="U1736" s="8" t="n">
        <f aca="false">(T1736-Assumptions!$D$17)/Assumptions!$D$18</f>
        <v>16.3376261839147</v>
      </c>
    </row>
    <row r="1737" customFormat="false" ht="15" hidden="false" customHeight="false" outlineLevel="0" collapsed="false">
      <c r="B1737" s="2" t="n">
        <v>1732</v>
      </c>
      <c r="C1737" s="27" t="n">
        <f aca="false">NORMSDIST('Random Draws'!C1737)</f>
        <v>0.287143065113372</v>
      </c>
      <c r="D1737" s="27" t="n">
        <f aca="false">NORMSDIST(Assumptions!$D$22*'Random Draws'!C1737+SQRT(1-Assumptions!$D$22^2)*'Random Draws'!D1737)</f>
        <v>0.169623147676051</v>
      </c>
      <c r="E1737" s="19" t="n">
        <f aca="false">IF(C1737&lt;(Assumptions!$E$6-Assumptions!$D$6)/(Assumptions!$F$6-Assumptions!$D$6),Assumptions!$D$6+SQRT(C1737*(Assumptions!$F$6-Assumptions!$D$6)*(Assumptions!$E$6-Assumptions!$D$6)),Assumptions!$F$6-SQRT((1-C1737)*(Assumptions!$F$6-Assumptions!$D$6)*(Assumptions!$F$6-Assumptions!$E$6)))</f>
        <v>0.077890834321335</v>
      </c>
      <c r="F1737" s="19" t="n">
        <f aca="false">IF(D1737&lt;(Assumptions!$E$7-Assumptions!$D$7)/(Assumptions!$F$7-Assumptions!$D$7),Assumptions!$D$7+SQRT(D1737*(Assumptions!$F$7-Assumptions!$D$7)*(Assumptions!$E$7-Assumptions!$D$7)),Assumptions!$F$7-SQRT((1-D1737)*(Assumptions!$F$7-Assumptions!$D$7)*(Assumptions!$F$7-Assumptions!$E$7)))</f>
        <v>0.39190202009366</v>
      </c>
      <c r="G1737" s="19" t="n">
        <f aca="false">MIN(Assumptions!$D$24,MAX(Assumptions!$D$23,Assumptions!$D$8+Assumptions!$E$8*'Random Draws'!E1737))</f>
        <v>0.064724334979114</v>
      </c>
      <c r="H1737" s="19" t="n">
        <f aca="false">IF('Random Draws'!F1737&lt;(Assumptions!$E$9-Assumptions!$D$9)/(Assumptions!$F$9-Assumptions!$D$9),Assumptions!$D$9+SQRT('Random Draws'!F1737*(Assumptions!$F$9-Assumptions!$D$9)*(Assumptions!$E$9-Assumptions!$D$9)),Assumptions!$F$9-SQRT((1-'Random Draws'!F1737)*(Assumptions!$F$9-Assumptions!$D$9)*(Assumptions!$F$9-Assumptions!$E$9)))</f>
        <v>0.277169358080921</v>
      </c>
      <c r="I1737" s="19" t="n">
        <f aca="false">IF('Random Draws'!G1737&lt;(Assumptions!$E$10-Assumptions!$D$10)/(Assumptions!$F$10-Assumptions!$D$10),Assumptions!$D$10+SQRT('Random Draws'!G1737*(Assumptions!$F$10-Assumptions!$D$10)*(Assumptions!$E$10-Assumptions!$D$10)),Assumptions!$F$10-SQRT((1-'Random Draws'!G1737)*(Assumptions!$F$10-Assumptions!$D$10)*(Assumptions!$F$10-Assumptions!$E$10)))</f>
        <v>0.012363381059896</v>
      </c>
      <c r="J1737" s="19" t="n">
        <f aca="false">IF('Random Draws'!H1737&lt;(Assumptions!$E$11-Assumptions!$D$11)/(Assumptions!$F$11-Assumptions!$D$11),Assumptions!$D$11+SQRT('Random Draws'!H1737*(Assumptions!$F$11-Assumptions!$D$11)*(Assumptions!$E$11-Assumptions!$D$11)),Assumptions!$F$11-SQRT((1-'Random Draws'!H1737)*(Assumptions!$F$11-Assumptions!$D$11)*(Assumptions!$F$11-Assumptions!$E$11)))</f>
        <v>0.205298188558344</v>
      </c>
      <c r="K1737" s="19" t="n">
        <f aca="false">MAX(G1737,I1737+Assumptions!$D$21)</f>
        <v>0.064724334979114</v>
      </c>
      <c r="L1737" s="28" t="n">
        <f aca="false">(F1737-Assumptions!$D$15)*(1-H1737)+Assumptions!$D$15-J1737</f>
        <v>0.11401261674586</v>
      </c>
      <c r="M1737" s="21" t="n">
        <f aca="false">Assumptions!$D$14*(1+E1737)^1*L1737-Assumptions!$D$14*(1+E1737)^0*E1737*Assumptions!$D$16</f>
        <v>17.4806822858684</v>
      </c>
      <c r="N1737" s="21" t="n">
        <f aca="false">Assumptions!$D$14*(1+E1737)^2*L1737-Assumptions!$D$14*(1+E1737)^1*E1737*Assumptions!$D$16</f>
        <v>18.8422672136209</v>
      </c>
      <c r="O1737" s="21" t="n">
        <f aca="false">Assumptions!$D$14*(1+E1737)^3*L1737-Assumptions!$D$14*(1+E1737)^2*E1737*Assumptions!$D$16</f>
        <v>20.3099071273954</v>
      </c>
      <c r="P1737" s="21" t="n">
        <f aca="false">Assumptions!$D$14*(1+E1737)^4*L1737-Assumptions!$D$14*(1+E1737)^3*E1737*Assumptions!$D$16</f>
        <v>21.891862738537</v>
      </c>
      <c r="Q1737" s="21" t="n">
        <f aca="false">Assumptions!$D$14*(1+E1737)^5*L1737-Assumptions!$D$14*(1+E1737)^4*E1737*Assumptions!$D$16</f>
        <v>23.5970381920898</v>
      </c>
      <c r="R1737" s="21" t="n">
        <f aca="false">M1737/(1+K1737)+N1737/(1+K1737)^2+O1737/(1+K1737)^3+P1737/(1+K1737)^4+Q1737/(1+K1737)^5</f>
        <v>84.1457139091276</v>
      </c>
      <c r="S1737" s="21" t="n">
        <f aca="false">Q1737*(1+I1737)/(K1737-I1737)</f>
        <v>456.232661536284</v>
      </c>
      <c r="T1737" s="21" t="n">
        <f aca="false">R1737+S1737/(1+K1737)^5</f>
        <v>417.572488817724</v>
      </c>
      <c r="U1737" s="8" t="n">
        <f aca="false">(T1737-Assumptions!$D$17)/Assumptions!$D$18</f>
        <v>9.30289955270895</v>
      </c>
    </row>
    <row r="1738" customFormat="false" ht="15" hidden="false" customHeight="false" outlineLevel="0" collapsed="false">
      <c r="B1738" s="2" t="n">
        <v>1733</v>
      </c>
      <c r="C1738" s="27" t="n">
        <f aca="false">NORMSDIST('Random Draws'!C1738)</f>
        <v>0.486859580138362</v>
      </c>
      <c r="D1738" s="27" t="n">
        <f aca="false">NORMSDIST(Assumptions!$D$22*'Random Draws'!C1738+SQRT(1-Assumptions!$D$22^2)*'Random Draws'!D1738)</f>
        <v>0.586190033843741</v>
      </c>
      <c r="E1738" s="19" t="n">
        <f aca="false">IF(C1738&lt;(Assumptions!$E$6-Assumptions!$D$6)/(Assumptions!$F$6-Assumptions!$D$6),Assumptions!$D$6+SQRT(C1738*(Assumptions!$F$6-Assumptions!$D$6)*(Assumptions!$E$6-Assumptions!$D$6)),Assumptions!$F$6-SQRT((1-C1738)*(Assumptions!$F$6-Assumptions!$D$6)*(Assumptions!$F$6-Assumptions!$E$6)))</f>
        <v>0.08933860456774</v>
      </c>
      <c r="F1738" s="19" t="n">
        <f aca="false">IF(D1738&lt;(Assumptions!$E$7-Assumptions!$D$7)/(Assumptions!$F$7-Assumptions!$D$7),Assumptions!$D$7+SQRT(D1738*(Assumptions!$F$7-Assumptions!$D$7)*(Assumptions!$E$7-Assumptions!$D$7)),Assumptions!$F$7-SQRT((1-D1738)*(Assumptions!$F$7-Assumptions!$D$7)*(Assumptions!$F$7-Assumptions!$E$7)))</f>
        <v>0.419305482065847</v>
      </c>
      <c r="G1738" s="19" t="n">
        <f aca="false">MIN(Assumptions!$D$24,MAX(Assumptions!$D$23,Assumptions!$D$8+Assumptions!$E$8*'Random Draws'!E1738))</f>
        <v>0.090016116540809</v>
      </c>
      <c r="H1738" s="19" t="n">
        <f aca="false">IF('Random Draws'!F1738&lt;(Assumptions!$E$9-Assumptions!$D$9)/(Assumptions!$F$9-Assumptions!$D$9),Assumptions!$D$9+SQRT('Random Draws'!F1738*(Assumptions!$F$9-Assumptions!$D$9)*(Assumptions!$E$9-Assumptions!$D$9)),Assumptions!$F$9-SQRT((1-'Random Draws'!F1738)*(Assumptions!$F$9-Assumptions!$D$9)*(Assumptions!$F$9-Assumptions!$E$9)))</f>
        <v>0.260533692247594</v>
      </c>
      <c r="I1738" s="19" t="n">
        <f aca="false">IF('Random Draws'!G1738&lt;(Assumptions!$E$10-Assumptions!$D$10)/(Assumptions!$F$10-Assumptions!$D$10),Assumptions!$D$10+SQRT('Random Draws'!G1738*(Assumptions!$F$10-Assumptions!$D$10)*(Assumptions!$E$10-Assumptions!$D$10)),Assumptions!$F$10-SQRT((1-'Random Draws'!G1738)*(Assumptions!$F$10-Assumptions!$D$10)*(Assumptions!$F$10-Assumptions!$E$10)))</f>
        <v>0.0152955519858486</v>
      </c>
      <c r="J1738" s="19" t="n">
        <f aca="false">IF('Random Draws'!H1738&lt;(Assumptions!$E$11-Assumptions!$D$11)/(Assumptions!$F$11-Assumptions!$D$11),Assumptions!$D$11+SQRT('Random Draws'!H1738*(Assumptions!$F$11-Assumptions!$D$11)*(Assumptions!$E$11-Assumptions!$D$11)),Assumptions!$F$11-SQRT((1-'Random Draws'!H1738)*(Assumptions!$F$11-Assumptions!$D$11)*(Assumptions!$F$11-Assumptions!$E$11)))</f>
        <v>0.152990457641263</v>
      </c>
      <c r="K1738" s="19" t="n">
        <f aca="false">MAX(G1738,I1738+Assumptions!$D$21)</f>
        <v>0.090016116540809</v>
      </c>
      <c r="L1738" s="28" t="n">
        <f aca="false">(F1738-Assumptions!$D$15)*(1-H1738)+Assumptions!$D$15-J1738</f>
        <v>0.190941198994498</v>
      </c>
      <c r="M1738" s="21" t="n">
        <f aca="false">Assumptions!$D$14*(1+E1738)^1*L1738-Assumptions!$D$14*(1+E1738)^0*E1738*Assumptions!$D$16</f>
        <v>29.7713218638682</v>
      </c>
      <c r="N1738" s="21" t="n">
        <f aca="false">Assumptions!$D$14*(1+E1738)^2*L1738-Assumptions!$D$14*(1+E1738)^1*E1738*Assumptions!$D$16</f>
        <v>32.4310502153232</v>
      </c>
      <c r="O1738" s="21" t="n">
        <f aca="false">Assumptions!$D$14*(1+E1738)^3*L1738-Assumptions!$D$14*(1+E1738)^2*E1738*Assumptions!$D$16</f>
        <v>35.3283949862265</v>
      </c>
      <c r="P1738" s="21" t="n">
        <f aca="false">Assumptions!$D$14*(1+E1738)^4*L1738-Assumptions!$D$14*(1+E1738)^3*E1738*Assumptions!$D$16</f>
        <v>38.4845844959139</v>
      </c>
      <c r="Q1738" s="21" t="n">
        <f aca="false">Assumptions!$D$14*(1+E1738)^5*L1738-Assumptions!$D$14*(1+E1738)^4*E1738*Assumptions!$D$16</f>
        <v>41.9227435721482</v>
      </c>
      <c r="R1738" s="21" t="n">
        <f aca="false">M1738/(1+K1738)+N1738/(1+K1738)^2+O1738/(1+K1738)^3+P1738/(1+K1738)^4+Q1738/(1+K1738)^5</f>
        <v>136.394017476044</v>
      </c>
      <c r="S1738" s="21" t="n">
        <f aca="false">Q1738*(1+I1738)/(K1738-I1738)</f>
        <v>569.642043383353</v>
      </c>
      <c r="T1738" s="21" t="n">
        <f aca="false">R1738+S1738/(1+K1738)^5</f>
        <v>506.594891004342</v>
      </c>
      <c r="U1738" s="8" t="n">
        <f aca="false">(T1738-Assumptions!$D$17)/Assumptions!$D$18</f>
        <v>12.8637956401737</v>
      </c>
    </row>
    <row r="1739" customFormat="false" ht="15" hidden="false" customHeight="false" outlineLevel="0" collapsed="false">
      <c r="B1739" s="2" t="n">
        <v>1734</v>
      </c>
      <c r="C1739" s="27" t="n">
        <f aca="false">NORMSDIST('Random Draws'!C1739)</f>
        <v>0.717994109951228</v>
      </c>
      <c r="D1739" s="27" t="n">
        <f aca="false">NORMSDIST(Assumptions!$D$22*'Random Draws'!C1739+SQRT(1-Assumptions!$D$22^2)*'Random Draws'!D1739)</f>
        <v>0.897439967996615</v>
      </c>
      <c r="E1739" s="19" t="n">
        <f aca="false">IF(C1739&lt;(Assumptions!$E$6-Assumptions!$D$6)/(Assumptions!$F$6-Assumptions!$D$6),Assumptions!$D$6+SQRT(C1739*(Assumptions!$F$6-Assumptions!$D$6)*(Assumptions!$E$6-Assumptions!$D$6)),Assumptions!$F$6-SQRT((1-C1739)*(Assumptions!$F$6-Assumptions!$D$6)*(Assumptions!$F$6-Assumptions!$E$6)))</f>
        <v>0.102449641143607</v>
      </c>
      <c r="F1739" s="19" t="n">
        <f aca="false">IF(D1739&lt;(Assumptions!$E$7-Assumptions!$D$7)/(Assumptions!$F$7-Assumptions!$D$7),Assumptions!$D$7+SQRT(D1739*(Assumptions!$F$7-Assumptions!$D$7)*(Assumptions!$E$7-Assumptions!$D$7)),Assumptions!$F$7-SQRT((1-D1739)*(Assumptions!$F$7-Assumptions!$D$7)*(Assumptions!$F$7-Assumptions!$E$7)))</f>
        <v>0.439745614597981</v>
      </c>
      <c r="G1739" s="19" t="n">
        <f aca="false">MIN(Assumptions!$D$24,MAX(Assumptions!$D$23,Assumptions!$D$8+Assumptions!$E$8*'Random Draws'!E1739))</f>
        <v>0.078854214286174</v>
      </c>
      <c r="H1739" s="19" t="n">
        <f aca="false">IF('Random Draws'!F1739&lt;(Assumptions!$E$9-Assumptions!$D$9)/(Assumptions!$F$9-Assumptions!$D$9),Assumptions!$D$9+SQRT('Random Draws'!F1739*(Assumptions!$F$9-Assumptions!$D$9)*(Assumptions!$E$9-Assumptions!$D$9)),Assumptions!$F$9-SQRT((1-'Random Draws'!F1739)*(Assumptions!$F$9-Assumptions!$D$9)*(Assumptions!$F$9-Assumptions!$E$9)))</f>
        <v>0.276878071924666</v>
      </c>
      <c r="I1739" s="19" t="n">
        <f aca="false">IF('Random Draws'!G1739&lt;(Assumptions!$E$10-Assumptions!$D$10)/(Assumptions!$F$10-Assumptions!$D$10),Assumptions!$D$10+SQRT('Random Draws'!G1739*(Assumptions!$F$10-Assumptions!$D$10)*(Assumptions!$E$10-Assumptions!$D$10)),Assumptions!$F$10-SQRT((1-'Random Draws'!G1739)*(Assumptions!$F$10-Assumptions!$D$10)*(Assumptions!$F$10-Assumptions!$E$10)))</f>
        <v>0.0249540974661049</v>
      </c>
      <c r="J1739" s="19" t="n">
        <f aca="false">IF('Random Draws'!H1739&lt;(Assumptions!$E$11-Assumptions!$D$11)/(Assumptions!$F$11-Assumptions!$D$11),Assumptions!$D$11+SQRT('Random Draws'!H1739*(Assumptions!$F$11-Assumptions!$D$11)*(Assumptions!$E$11-Assumptions!$D$11)),Assumptions!$F$11-SQRT((1-'Random Draws'!H1739)*(Assumptions!$F$11-Assumptions!$D$11)*(Assumptions!$F$11-Assumptions!$E$11)))</f>
        <v>0.195608315631716</v>
      </c>
      <c r="K1739" s="19" t="n">
        <f aca="false">MAX(G1739,I1739+Assumptions!$D$21)</f>
        <v>0.078854214286174</v>
      </c>
      <c r="L1739" s="28" t="n">
        <f aca="false">(F1739-Assumptions!$D$15)*(1-H1739)+Assumptions!$D$15-J1739</f>
        <v>0.158375530409255</v>
      </c>
      <c r="M1739" s="21" t="n">
        <f aca="false">Assumptions!$D$14*(1+E1739)^1*L1739-Assumptions!$D$14*(1+E1739)^0*E1739*Assumptions!$D$16</f>
        <v>24.871495827539</v>
      </c>
      <c r="N1739" s="21" t="n">
        <f aca="false">Assumptions!$D$14*(1+E1739)^2*L1739-Assumptions!$D$14*(1+E1739)^1*E1739*Assumptions!$D$16</f>
        <v>27.4195716497751</v>
      </c>
      <c r="O1739" s="21" t="n">
        <f aca="false">Assumptions!$D$14*(1+E1739)^3*L1739-Assumptions!$D$14*(1+E1739)^2*E1739*Assumptions!$D$16</f>
        <v>30.228696925606</v>
      </c>
      <c r="P1739" s="21" t="n">
        <f aca="false">Assumptions!$D$14*(1+E1739)^4*L1739-Assumptions!$D$14*(1+E1739)^3*E1739*Assumptions!$D$16</f>
        <v>33.3256160778732</v>
      </c>
      <c r="Q1739" s="21" t="n">
        <f aca="false">Assumptions!$D$14*(1+E1739)^5*L1739-Assumptions!$D$14*(1+E1739)^4*E1739*Assumptions!$D$16</f>
        <v>36.739813485941</v>
      </c>
      <c r="R1739" s="21" t="n">
        <f aca="false">M1739/(1+K1739)+N1739/(1+K1739)^2+O1739/(1+K1739)^3+P1739/(1+K1739)^4+Q1739/(1+K1739)^5</f>
        <v>120.421603589498</v>
      </c>
      <c r="S1739" s="21" t="n">
        <f aca="false">Q1739*(1+I1739)/(K1739-I1739)</f>
        <v>698.637119809258</v>
      </c>
      <c r="T1739" s="21" t="n">
        <f aca="false">R1739+S1739/(1+K1739)^5</f>
        <v>598.432553107076</v>
      </c>
      <c r="U1739" s="8" t="n">
        <f aca="false">(T1739-Assumptions!$D$17)/Assumptions!$D$18</f>
        <v>16.537302124283</v>
      </c>
    </row>
    <row r="1740" customFormat="false" ht="15" hidden="false" customHeight="false" outlineLevel="0" collapsed="false">
      <c r="B1740" s="2" t="n">
        <v>1735</v>
      </c>
      <c r="C1740" s="27" t="n">
        <f aca="false">NORMSDIST('Random Draws'!C1740)</f>
        <v>0.630155969645609</v>
      </c>
      <c r="D1740" s="27" t="n">
        <f aca="false">NORMSDIST(Assumptions!$D$22*'Random Draws'!C1740+SQRT(1-Assumptions!$D$22^2)*'Random Draws'!D1740)</f>
        <v>0.49381004172128</v>
      </c>
      <c r="E1740" s="19" t="n">
        <f aca="false">IF(C1740&lt;(Assumptions!$E$6-Assumptions!$D$6)/(Assumptions!$F$6-Assumptions!$D$6),Assumptions!$D$6+SQRT(C1740*(Assumptions!$F$6-Assumptions!$D$6)*(Assumptions!$E$6-Assumptions!$D$6)),Assumptions!$F$6-SQRT((1-C1740)*(Assumptions!$F$6-Assumptions!$D$6)*(Assumptions!$F$6-Assumptions!$E$6)))</f>
        <v>0.0969974401718693</v>
      </c>
      <c r="F1740" s="19" t="n">
        <f aca="false">IF(D1740&lt;(Assumptions!$E$7-Assumptions!$D$7)/(Assumptions!$F$7-Assumptions!$D$7),Assumptions!$D$7+SQRT(D1740*(Assumptions!$F$7-Assumptions!$D$7)*(Assumptions!$E$7-Assumptions!$D$7)),Assumptions!$F$7-SQRT((1-D1740)*(Assumptions!$F$7-Assumptions!$D$7)*(Assumptions!$F$7-Assumptions!$E$7)))</f>
        <v>0.414432161911205</v>
      </c>
      <c r="G1740" s="19" t="n">
        <f aca="false">MIN(Assumptions!$D$24,MAX(Assumptions!$D$23,Assumptions!$D$8+Assumptions!$E$8*'Random Draws'!E1740))</f>
        <v>0.077199438415679</v>
      </c>
      <c r="H1740" s="19" t="n">
        <f aca="false">IF('Random Draws'!F1740&lt;(Assumptions!$E$9-Assumptions!$D$9)/(Assumptions!$F$9-Assumptions!$D$9),Assumptions!$D$9+SQRT('Random Draws'!F1740*(Assumptions!$F$9-Assumptions!$D$9)*(Assumptions!$E$9-Assumptions!$D$9)),Assumptions!$F$9-SQRT((1-'Random Draws'!F1740)*(Assumptions!$F$9-Assumptions!$D$9)*(Assumptions!$F$9-Assumptions!$E$9)))</f>
        <v>0.273260678548811</v>
      </c>
      <c r="I1740" s="19" t="n">
        <f aca="false">IF('Random Draws'!G1740&lt;(Assumptions!$E$10-Assumptions!$D$10)/(Assumptions!$F$10-Assumptions!$D$10),Assumptions!$D$10+SQRT('Random Draws'!G1740*(Assumptions!$F$10-Assumptions!$D$10)*(Assumptions!$E$10-Assumptions!$D$10)),Assumptions!$F$10-SQRT((1-'Random Draws'!G1740)*(Assumptions!$F$10-Assumptions!$D$10)*(Assumptions!$F$10-Assumptions!$E$10)))</f>
        <v>0.0220302502457356</v>
      </c>
      <c r="J1740" s="19" t="n">
        <f aca="false">IF('Random Draws'!H1740&lt;(Assumptions!$E$11-Assumptions!$D$11)/(Assumptions!$F$11-Assumptions!$D$11),Assumptions!$D$11+SQRT('Random Draws'!H1740*(Assumptions!$F$11-Assumptions!$D$11)*(Assumptions!$E$11-Assumptions!$D$11)),Assumptions!$F$11-SQRT((1-'Random Draws'!H1740)*(Assumptions!$F$11-Assumptions!$D$11)*(Assumptions!$F$11-Assumptions!$E$11)))</f>
        <v>0.160336183981478</v>
      </c>
      <c r="K1740" s="19" t="n">
        <f aca="false">MAX(G1740,I1740+Assumptions!$D$21)</f>
        <v>0.077199438415679</v>
      </c>
      <c r="L1740" s="28" t="n">
        <f aca="false">(F1740-Assumptions!$D$15)*(1-H1740)+Assumptions!$D$15-J1740</f>
        <v>0.176371852364766</v>
      </c>
      <c r="M1740" s="21" t="n">
        <f aca="false">Assumptions!$D$14*(1+E1740)^1*L1740-Assumptions!$D$14*(1+E1740)^0*E1740*Assumptions!$D$16</f>
        <v>27.6325843668176</v>
      </c>
      <c r="N1740" s="21" t="n">
        <f aca="false">Assumptions!$D$14*(1+E1740)^2*L1740-Assumptions!$D$14*(1+E1740)^1*E1740*Assumptions!$D$16</f>
        <v>30.3128743157321</v>
      </c>
      <c r="O1740" s="21" t="n">
        <f aca="false">Assumptions!$D$14*(1+E1740)^3*L1740-Assumptions!$D$14*(1+E1740)^2*E1740*Assumptions!$D$16</f>
        <v>33.2531455286098</v>
      </c>
      <c r="P1740" s="21" t="n">
        <f aca="false">Assumptions!$D$14*(1+E1740)^4*L1740-Assumptions!$D$14*(1+E1740)^3*E1740*Assumptions!$D$16</f>
        <v>36.4786155225476</v>
      </c>
      <c r="Q1740" s="21" t="n">
        <f aca="false">Assumptions!$D$14*(1+E1740)^5*L1740-Assumptions!$D$14*(1+E1740)^4*E1740*Assumptions!$D$16</f>
        <v>40.0169478492485</v>
      </c>
      <c r="R1740" s="21" t="n">
        <f aca="false">M1740/(1+K1740)+N1740/(1+K1740)^2+O1740/(1+K1740)^3+P1740/(1+K1740)^4+Q1740/(1+K1740)^5</f>
        <v>133.063340490433</v>
      </c>
      <c r="S1740" s="21" t="n">
        <f aca="false">Q1740*(1+I1740)/(K1740-I1740)</f>
        <v>741.329219825639</v>
      </c>
      <c r="T1740" s="21" t="n">
        <f aca="false">R1740+S1740/(1+K1740)^5</f>
        <v>644.192345740632</v>
      </c>
      <c r="U1740" s="8" t="n">
        <f aca="false">(T1740-Assumptions!$D$17)/Assumptions!$D$18</f>
        <v>18.3676938296253</v>
      </c>
    </row>
    <row r="1741" customFormat="false" ht="15" hidden="false" customHeight="false" outlineLevel="0" collapsed="false">
      <c r="B1741" s="2" t="n">
        <v>1736</v>
      </c>
      <c r="C1741" s="27" t="n">
        <f aca="false">NORMSDIST('Random Draws'!C1741)</f>
        <v>0.376877570594238</v>
      </c>
      <c r="D1741" s="27" t="n">
        <f aca="false">NORMSDIST(Assumptions!$D$22*'Random Draws'!C1741+SQRT(1-Assumptions!$D$22^2)*'Random Draws'!D1741)</f>
        <v>0.743593435898331</v>
      </c>
      <c r="E1741" s="19" t="n">
        <f aca="false">IF(C1741&lt;(Assumptions!$E$6-Assumptions!$D$6)/(Assumptions!$F$6-Assumptions!$D$6),Assumptions!$D$6+SQRT(C1741*(Assumptions!$F$6-Assumptions!$D$6)*(Assumptions!$E$6-Assumptions!$D$6)),Assumptions!$F$6-SQRT((1-C1741)*(Assumptions!$F$6-Assumptions!$D$6)*(Assumptions!$F$6-Assumptions!$E$6)))</f>
        <v>0.0834095364288907</v>
      </c>
      <c r="F1741" s="19" t="n">
        <f aca="false">IF(D1741&lt;(Assumptions!$E$7-Assumptions!$D$7)/(Assumptions!$F$7-Assumptions!$D$7),Assumptions!$D$7+SQRT(D1741*(Assumptions!$F$7-Assumptions!$D$7)*(Assumptions!$E$7-Assumptions!$D$7)),Assumptions!$F$7-SQRT((1-D1741)*(Assumptions!$F$7-Assumptions!$D$7)*(Assumptions!$F$7-Assumptions!$E$7)))</f>
        <v>0.42797459982441</v>
      </c>
      <c r="G1741" s="19" t="n">
        <f aca="false">MIN(Assumptions!$D$24,MAX(Assumptions!$D$23,Assumptions!$D$8+Assumptions!$E$8*'Random Draws'!E1741))</f>
        <v>0.083070197919937</v>
      </c>
      <c r="H1741" s="19" t="n">
        <f aca="false">IF('Random Draws'!F1741&lt;(Assumptions!$E$9-Assumptions!$D$9)/(Assumptions!$F$9-Assumptions!$D$9),Assumptions!$D$9+SQRT('Random Draws'!F1741*(Assumptions!$F$9-Assumptions!$D$9)*(Assumptions!$E$9-Assumptions!$D$9)),Assumptions!$F$9-SQRT((1-'Random Draws'!F1741)*(Assumptions!$F$9-Assumptions!$D$9)*(Assumptions!$F$9-Assumptions!$E$9)))</f>
        <v>0.264245996031817</v>
      </c>
      <c r="I1741" s="19" t="n">
        <f aca="false">IF('Random Draws'!G1741&lt;(Assumptions!$E$10-Assumptions!$D$10)/(Assumptions!$F$10-Assumptions!$D$10),Assumptions!$D$10+SQRT('Random Draws'!G1741*(Assumptions!$F$10-Assumptions!$D$10)*(Assumptions!$E$10-Assumptions!$D$10)),Assumptions!$F$10-SQRT((1-'Random Draws'!G1741)*(Assumptions!$F$10-Assumptions!$D$10)*(Assumptions!$F$10-Assumptions!$E$10)))</f>
        <v>0.0192342779857104</v>
      </c>
      <c r="J1741" s="19" t="n">
        <f aca="false">IF('Random Draws'!H1741&lt;(Assumptions!$E$11-Assumptions!$D$11)/(Assumptions!$F$11-Assumptions!$D$11),Assumptions!$D$11+SQRT('Random Draws'!H1741*(Assumptions!$F$11-Assumptions!$D$11)*(Assumptions!$E$11-Assumptions!$D$11)),Assumptions!$F$11-SQRT((1-'Random Draws'!H1741)*(Assumptions!$F$11-Assumptions!$D$11)*(Assumptions!$F$11-Assumptions!$E$11)))</f>
        <v>0.186560060139887</v>
      </c>
      <c r="K1741" s="19" t="n">
        <f aca="false">MAX(G1741,I1741+Assumptions!$D$21)</f>
        <v>0.083070197919937</v>
      </c>
      <c r="L1741" s="28" t="n">
        <f aca="false">(F1741-Assumptions!$D$15)*(1-H1741)+Assumptions!$D$15-J1741</f>
        <v>0.16267594476174</v>
      </c>
      <c r="M1741" s="21" t="n">
        <f aca="false">Assumptions!$D$14*(1+E1741)^1*L1741-Assumptions!$D$14*(1+E1741)^0*E1741*Assumptions!$D$16</f>
        <v>25.1926456523894</v>
      </c>
      <c r="N1741" s="21" t="n">
        <f aca="false">Assumptions!$D$14*(1+E1741)^2*L1741-Assumptions!$D$14*(1+E1741)^1*E1741*Assumptions!$D$16</f>
        <v>27.2939525476725</v>
      </c>
      <c r="O1741" s="21" t="n">
        <f aca="false">Assumptions!$D$14*(1+E1741)^3*L1741-Assumptions!$D$14*(1+E1741)^2*E1741*Assumptions!$D$16</f>
        <v>29.570528476986</v>
      </c>
      <c r="P1741" s="21" t="n">
        <f aca="false">Assumptions!$D$14*(1+E1741)^4*L1741-Assumptions!$D$14*(1+E1741)^3*E1741*Assumptions!$D$16</f>
        <v>32.0369925492087</v>
      </c>
      <c r="Q1741" s="21" t="n">
        <f aca="false">Assumptions!$D$14*(1+E1741)^5*L1741-Assumptions!$D$14*(1+E1741)^4*E1741*Assumptions!$D$16</f>
        <v>34.709183246314</v>
      </c>
      <c r="R1741" s="21" t="n">
        <f aca="false">M1741/(1+K1741)+N1741/(1+K1741)^2+O1741/(1+K1741)^3+P1741/(1+K1741)^4+Q1741/(1+K1741)^5</f>
        <v>116.374898627432</v>
      </c>
      <c r="S1741" s="21" t="n">
        <f aca="false">Q1741*(1+I1741)/(K1741-I1741)</f>
        <v>554.183120756794</v>
      </c>
      <c r="T1741" s="21" t="n">
        <f aca="false">R1741+S1741/(1+K1741)^5</f>
        <v>488.227021209806</v>
      </c>
      <c r="U1741" s="8" t="n">
        <f aca="false">(T1741-Assumptions!$D$17)/Assumptions!$D$18</f>
        <v>12.1290808483922</v>
      </c>
    </row>
    <row r="1742" customFormat="false" ht="15" hidden="false" customHeight="false" outlineLevel="0" collapsed="false">
      <c r="B1742" s="2" t="n">
        <v>1737</v>
      </c>
      <c r="C1742" s="27" t="n">
        <f aca="false">NORMSDIST('Random Draws'!C1742)</f>
        <v>0.0977624719860384</v>
      </c>
      <c r="D1742" s="27" t="n">
        <f aca="false">NORMSDIST(Assumptions!$D$22*'Random Draws'!C1742+SQRT(1-Assumptions!$D$22^2)*'Random Draws'!D1742)</f>
        <v>0.820463441483506</v>
      </c>
      <c r="E1742" s="19" t="n">
        <f aca="false">IF(C1742&lt;(Assumptions!$E$6-Assumptions!$D$6)/(Assumptions!$F$6-Assumptions!$D$6),Assumptions!$D$6+SQRT(C1742*(Assumptions!$F$6-Assumptions!$D$6)*(Assumptions!$E$6-Assumptions!$D$6)),Assumptions!$F$6-SQRT((1-C1742)*(Assumptions!$F$6-Assumptions!$D$6)*(Assumptions!$F$6-Assumptions!$E$6)))</f>
        <v>0.0621091012917801</v>
      </c>
      <c r="F1742" s="19" t="n">
        <f aca="false">IF(D1742&lt;(Assumptions!$E$7-Assumptions!$D$7)/(Assumptions!$F$7-Assumptions!$D$7),Assumptions!$D$7+SQRT(D1742*(Assumptions!$F$7-Assumptions!$D$7)*(Assumptions!$E$7-Assumptions!$D$7)),Assumptions!$F$7-SQRT((1-D1742)*(Assumptions!$F$7-Assumptions!$D$7)*(Assumptions!$F$7-Assumptions!$E$7)))</f>
        <v>0.433201749421539</v>
      </c>
      <c r="G1742" s="19" t="n">
        <f aca="false">MIN(Assumptions!$D$24,MAX(Assumptions!$D$23,Assumptions!$D$8+Assumptions!$E$8*'Random Draws'!E1742))</f>
        <v>0.1087885954207</v>
      </c>
      <c r="H1742" s="19" t="n">
        <f aca="false">IF('Random Draws'!F1742&lt;(Assumptions!$E$9-Assumptions!$D$9)/(Assumptions!$F$9-Assumptions!$D$9),Assumptions!$D$9+SQRT('Random Draws'!F1742*(Assumptions!$F$9-Assumptions!$D$9)*(Assumptions!$E$9-Assumptions!$D$9)),Assumptions!$F$9-SQRT((1-'Random Draws'!F1742)*(Assumptions!$F$9-Assumptions!$D$9)*(Assumptions!$F$9-Assumptions!$E$9)))</f>
        <v>0.316158194434778</v>
      </c>
      <c r="I1742" s="19" t="n">
        <f aca="false">IF('Random Draws'!G1742&lt;(Assumptions!$E$10-Assumptions!$D$10)/(Assumptions!$F$10-Assumptions!$D$10),Assumptions!$D$10+SQRT('Random Draws'!G1742*(Assumptions!$F$10-Assumptions!$D$10)*(Assumptions!$E$10-Assumptions!$D$10)),Assumptions!$F$10-SQRT((1-'Random Draws'!G1742)*(Assumptions!$F$10-Assumptions!$D$10)*(Assumptions!$F$10-Assumptions!$E$10)))</f>
        <v>0.0230331043804149</v>
      </c>
      <c r="J1742" s="19" t="n">
        <f aca="false">IF('Random Draws'!H1742&lt;(Assumptions!$E$11-Assumptions!$D$11)/(Assumptions!$F$11-Assumptions!$D$11),Assumptions!$D$11+SQRT('Random Draws'!H1742*(Assumptions!$F$11-Assumptions!$D$11)*(Assumptions!$E$11-Assumptions!$D$11)),Assumptions!$F$11-SQRT((1-'Random Draws'!H1742)*(Assumptions!$F$11-Assumptions!$D$11)*(Assumptions!$F$11-Assumptions!$E$11)))</f>
        <v>0.197188660674875</v>
      </c>
      <c r="K1742" s="19" t="n">
        <f aca="false">MAX(G1742,I1742+Assumptions!$D$21)</f>
        <v>0.1087885954207</v>
      </c>
      <c r="L1742" s="28" t="n">
        <f aca="false">(F1742-Assumptions!$D$15)*(1-H1742)+Assumptions!$D$15-J1742</f>
        <v>0.140153371100085</v>
      </c>
      <c r="M1742" s="21" t="n">
        <f aca="false">Assumptions!$D$14*(1+E1742)^1*L1742-Assumptions!$D$14*(1+E1742)^0*E1742*Assumptions!$D$16</f>
        <v>21.3142602075888</v>
      </c>
      <c r="N1742" s="21" t="n">
        <f aca="false">Assumptions!$D$14*(1+E1742)^2*L1742-Assumptions!$D$14*(1+E1742)^1*E1742*Assumptions!$D$16</f>
        <v>22.6380697537812</v>
      </c>
      <c r="O1742" s="21" t="n">
        <f aca="false">Assumptions!$D$14*(1+E1742)^3*L1742-Assumptions!$D$14*(1+E1742)^2*E1742*Assumptions!$D$16</f>
        <v>24.0440999211692</v>
      </c>
      <c r="P1742" s="21" t="n">
        <f aca="false">Assumptions!$D$14*(1+E1742)^4*L1742-Assumptions!$D$14*(1+E1742)^3*E1742*Assumptions!$D$16</f>
        <v>25.5374573586428</v>
      </c>
      <c r="Q1742" s="21" t="n">
        <f aca="false">Assumptions!$D$14*(1+E1742)^5*L1742-Assumptions!$D$14*(1+E1742)^4*E1742*Assumptions!$D$16</f>
        <v>27.1235658844653</v>
      </c>
      <c r="R1742" s="21" t="n">
        <f aca="false">M1742/(1+K1742)+N1742/(1+K1742)^2+O1742/(1+K1742)^3+P1742/(1+K1742)^4+Q1742/(1+K1742)^5</f>
        <v>88.3558669645674</v>
      </c>
      <c r="S1742" s="21" t="n">
        <f aca="false">Q1742*(1+I1742)/(K1742-I1742)</f>
        <v>323.574682764232</v>
      </c>
      <c r="T1742" s="21" t="n">
        <f aca="false">R1742+S1742/(1+K1742)^5</f>
        <v>281.432973817626</v>
      </c>
      <c r="U1742" s="8" t="n">
        <f aca="false">(T1742-Assumptions!$D$17)/Assumptions!$D$18</f>
        <v>3.85731895270505</v>
      </c>
    </row>
    <row r="1743" customFormat="false" ht="15" hidden="false" customHeight="false" outlineLevel="0" collapsed="false">
      <c r="B1743" s="2" t="n">
        <v>1738</v>
      </c>
      <c r="C1743" s="27" t="n">
        <f aca="false">NORMSDIST('Random Draws'!C1743)</f>
        <v>0.259396693647525</v>
      </c>
      <c r="D1743" s="27" t="n">
        <f aca="false">NORMSDIST(Assumptions!$D$22*'Random Draws'!C1743+SQRT(1-Assumptions!$D$22^2)*'Random Draws'!D1743)</f>
        <v>0.263229864233275</v>
      </c>
      <c r="E1743" s="19" t="n">
        <f aca="false">IF(C1743&lt;(Assumptions!$E$6-Assumptions!$D$6)/(Assumptions!$F$6-Assumptions!$D$6),Assumptions!$D$6+SQRT(C1743*(Assumptions!$F$6-Assumptions!$D$6)*(Assumptions!$E$6-Assumptions!$D$6)),Assumptions!$F$6-SQRT((1-C1743)*(Assumptions!$F$6-Assumptions!$D$6)*(Assumptions!$F$6-Assumptions!$E$6)))</f>
        <v>0.0760136566907281</v>
      </c>
      <c r="F1743" s="19" t="n">
        <f aca="false">IF(D1743&lt;(Assumptions!$E$7-Assumptions!$D$7)/(Assumptions!$F$7-Assumptions!$D$7),Assumptions!$D$7+SQRT(D1743*(Assumptions!$F$7-Assumptions!$D$7)*(Assumptions!$E$7-Assumptions!$D$7)),Assumptions!$F$7-SQRT((1-D1743)*(Assumptions!$F$7-Assumptions!$D$7)*(Assumptions!$F$7-Assumptions!$E$7)))</f>
        <v>0.399741403918327</v>
      </c>
      <c r="G1743" s="19" t="n">
        <f aca="false">MIN(Assumptions!$D$24,MAX(Assumptions!$D$23,Assumptions!$D$8+Assumptions!$E$8*'Random Draws'!E1743))</f>
        <v>0.081461720791404</v>
      </c>
      <c r="H1743" s="19" t="n">
        <f aca="false">IF('Random Draws'!F1743&lt;(Assumptions!$E$9-Assumptions!$D$9)/(Assumptions!$F$9-Assumptions!$D$9),Assumptions!$D$9+SQRT('Random Draws'!F1743*(Assumptions!$F$9-Assumptions!$D$9)*(Assumptions!$E$9-Assumptions!$D$9)),Assumptions!$F$9-SQRT((1-'Random Draws'!F1743)*(Assumptions!$F$9-Assumptions!$D$9)*(Assumptions!$F$9-Assumptions!$E$9)))</f>
        <v>0.262980900919795</v>
      </c>
      <c r="I1743" s="19" t="n">
        <f aca="false">IF('Random Draws'!G1743&lt;(Assumptions!$E$10-Assumptions!$D$10)/(Assumptions!$F$10-Assumptions!$D$10),Assumptions!$D$10+SQRT('Random Draws'!G1743*(Assumptions!$F$10-Assumptions!$D$10)*(Assumptions!$E$10-Assumptions!$D$10)),Assumptions!$F$10-SQRT((1-'Random Draws'!G1743)*(Assumptions!$F$10-Assumptions!$D$10)*(Assumptions!$F$10-Assumptions!$E$10)))</f>
        <v>0.0114100513839928</v>
      </c>
      <c r="J1743" s="19" t="n">
        <f aca="false">IF('Random Draws'!H1743&lt;(Assumptions!$E$11-Assumptions!$D$11)/(Assumptions!$F$11-Assumptions!$D$11),Assumptions!$D$11+SQRT('Random Draws'!H1743*(Assumptions!$F$11-Assumptions!$D$11)*(Assumptions!$E$11-Assumptions!$D$11)),Assumptions!$F$11-SQRT((1-'Random Draws'!H1743)*(Assumptions!$F$11-Assumptions!$D$11)*(Assumptions!$F$11-Assumptions!$E$11)))</f>
        <v>0.135617017574684</v>
      </c>
      <c r="K1743" s="19" t="n">
        <f aca="false">MAX(G1743,I1743+Assumptions!$D$21)</f>
        <v>0.081461720791404</v>
      </c>
      <c r="L1743" s="28" t="n">
        <f aca="false">(F1743-Assumptions!$D$15)*(1-H1743)+Assumptions!$D$15-J1743</f>
        <v>0.193187548925831</v>
      </c>
      <c r="M1743" s="21" t="n">
        <f aca="false">Assumptions!$D$14*(1+E1743)^1*L1743-Assumptions!$D$14*(1+E1743)^0*E1743*Assumptions!$D$16</f>
        <v>29.8108445306817</v>
      </c>
      <c r="N1743" s="21" t="n">
        <f aca="false">Assumptions!$D$14*(1+E1743)^2*L1743-Assumptions!$D$14*(1+E1743)^1*E1743*Assumptions!$D$16</f>
        <v>32.0768758324976</v>
      </c>
      <c r="O1743" s="21" t="n">
        <f aca="false">Assumptions!$D$14*(1+E1743)^3*L1743-Assumptions!$D$14*(1+E1743)^2*E1743*Assumptions!$D$16</f>
        <v>34.5151564597402</v>
      </c>
      <c r="P1743" s="21" t="n">
        <f aca="false">Assumptions!$D$14*(1+E1743)^4*L1743-Assumptions!$D$14*(1+E1743)^3*E1743*Assumptions!$D$16</f>
        <v>37.1387797134976</v>
      </c>
      <c r="Q1743" s="21" t="n">
        <f aca="false">Assumptions!$D$14*(1+E1743)^5*L1743-Assumptions!$D$14*(1+E1743)^4*E1743*Assumptions!$D$16</f>
        <v>39.961834164552</v>
      </c>
      <c r="R1743" s="21" t="n">
        <f aca="false">M1743/(1+K1743)+N1743/(1+K1743)^2+O1743/(1+K1743)^3+P1743/(1+K1743)^4+Q1743/(1+K1743)^5</f>
        <v>136.444951907131</v>
      </c>
      <c r="S1743" s="21" t="n">
        <f aca="false">Q1743*(1+I1743)/(K1743-I1743)</f>
        <v>576.971271172762</v>
      </c>
      <c r="T1743" s="21" t="n">
        <f aca="false">R1743+S1743/(1+K1743)^5</f>
        <v>526.475326285826</v>
      </c>
      <c r="U1743" s="8" t="n">
        <f aca="false">(T1743-Assumptions!$D$17)/Assumptions!$D$18</f>
        <v>13.6590130514331</v>
      </c>
    </row>
    <row r="1744" customFormat="false" ht="15" hidden="false" customHeight="false" outlineLevel="0" collapsed="false">
      <c r="B1744" s="2" t="n">
        <v>1739</v>
      </c>
      <c r="C1744" s="27" t="n">
        <f aca="false">NORMSDIST('Random Draws'!C1744)</f>
        <v>0.560992177029007</v>
      </c>
      <c r="D1744" s="27" t="n">
        <f aca="false">NORMSDIST(Assumptions!$D$22*'Random Draws'!C1744+SQRT(1-Assumptions!$D$22^2)*'Random Draws'!D1744)</f>
        <v>0.758595396242051</v>
      </c>
      <c r="E1744" s="19" t="n">
        <f aca="false">IF(C1744&lt;(Assumptions!$E$6-Assumptions!$D$6)/(Assumptions!$F$6-Assumptions!$D$6),Assumptions!$D$6+SQRT(C1744*(Assumptions!$F$6-Assumptions!$D$6)*(Assumptions!$E$6-Assumptions!$D$6)),Assumptions!$F$6-SQRT((1-C1744)*(Assumptions!$F$6-Assumptions!$D$6)*(Assumptions!$F$6-Assumptions!$E$6)))</f>
        <v>0.0931487554609809</v>
      </c>
      <c r="F1744" s="19" t="n">
        <f aca="false">IF(D1744&lt;(Assumptions!$E$7-Assumptions!$D$7)/(Assumptions!$F$7-Assumptions!$D$7),Assumptions!$D$7+SQRT(D1744*(Assumptions!$F$7-Assumptions!$D$7)*(Assumptions!$E$7-Assumptions!$D$7)),Assumptions!$F$7-SQRT((1-D1744)*(Assumptions!$F$7-Assumptions!$D$7)*(Assumptions!$F$7-Assumptions!$E$7)))</f>
        <v>0.428925598718048</v>
      </c>
      <c r="G1744" s="19" t="n">
        <f aca="false">MIN(Assumptions!$D$24,MAX(Assumptions!$D$23,Assumptions!$D$8+Assumptions!$E$8*'Random Draws'!E1744))</f>
        <v>0.07579077125018</v>
      </c>
      <c r="H1744" s="19" t="n">
        <f aca="false">IF('Random Draws'!F1744&lt;(Assumptions!$E$9-Assumptions!$D$9)/(Assumptions!$F$9-Assumptions!$D$9),Assumptions!$D$9+SQRT('Random Draws'!F1744*(Assumptions!$F$9-Assumptions!$D$9)*(Assumptions!$E$9-Assumptions!$D$9)),Assumptions!$F$9-SQRT((1-'Random Draws'!F1744)*(Assumptions!$F$9-Assumptions!$D$9)*(Assumptions!$F$9-Assumptions!$E$9)))</f>
        <v>0.292656507047525</v>
      </c>
      <c r="I1744" s="19" t="n">
        <f aca="false">IF('Random Draws'!G1744&lt;(Assumptions!$E$10-Assumptions!$D$10)/(Assumptions!$F$10-Assumptions!$D$10),Assumptions!$D$10+SQRT('Random Draws'!G1744*(Assumptions!$F$10-Assumptions!$D$10)*(Assumptions!$E$10-Assumptions!$D$10)),Assumptions!$F$10-SQRT((1-'Random Draws'!G1744)*(Assumptions!$F$10-Assumptions!$D$10)*(Assumptions!$F$10-Assumptions!$E$10)))</f>
        <v>0.0227906642119854</v>
      </c>
      <c r="J1744" s="19" t="n">
        <f aca="false">IF('Random Draws'!H1744&lt;(Assumptions!$E$11-Assumptions!$D$11)/(Assumptions!$F$11-Assumptions!$D$11),Assumptions!$D$11+SQRT('Random Draws'!H1744*(Assumptions!$F$11-Assumptions!$D$11)*(Assumptions!$E$11-Assumptions!$D$11)),Assumptions!$F$11-SQRT((1-'Random Draws'!H1744)*(Assumptions!$F$11-Assumptions!$D$11)*(Assumptions!$F$11-Assumptions!$E$11)))</f>
        <v>0.168404341788131</v>
      </c>
      <c r="K1744" s="19" t="n">
        <f aca="false">MAX(G1744,I1744+Assumptions!$D$21)</f>
        <v>0.07579077125018</v>
      </c>
      <c r="L1744" s="28" t="n">
        <f aca="false">(F1744-Assumptions!$D$15)*(1-H1744)+Assumptions!$D$15-J1744</f>
        <v>0.173038735342003</v>
      </c>
      <c r="M1744" s="21" t="n">
        <f aca="false">Assumptions!$D$14*(1+E1744)^1*L1744-Assumptions!$D$14*(1+E1744)^0*E1744*Assumptions!$D$16</f>
        <v>27.0225792506643</v>
      </c>
      <c r="N1744" s="21" t="n">
        <f aca="false">Assumptions!$D$14*(1+E1744)^2*L1744-Assumptions!$D$14*(1+E1744)^1*E1744*Assumptions!$D$16</f>
        <v>29.5396988772094</v>
      </c>
      <c r="O1744" s="21" t="n">
        <f aca="false">Assumptions!$D$14*(1+E1744)^3*L1744-Assumptions!$D$14*(1+E1744)^2*E1744*Assumptions!$D$16</f>
        <v>32.2912850643136</v>
      </c>
      <c r="P1744" s="21" t="n">
        <f aca="false">Assumptions!$D$14*(1+E1744)^4*L1744-Assumptions!$D$14*(1+E1744)^3*E1744*Assumptions!$D$16</f>
        <v>35.2991780802902</v>
      </c>
      <c r="Q1744" s="21" t="n">
        <f aca="false">Assumptions!$D$14*(1+E1744)^5*L1744-Assumptions!$D$14*(1+E1744)^4*E1744*Assumptions!$D$16</f>
        <v>38.5872525872648</v>
      </c>
      <c r="R1744" s="21" t="n">
        <f aca="false">M1744/(1+K1744)+N1744/(1+K1744)^2+O1744/(1+K1744)^3+P1744/(1+K1744)^4+Q1744/(1+K1744)^5</f>
        <v>129.712894549998</v>
      </c>
      <c r="S1744" s="21" t="n">
        <f aca="false">Q1744*(1+I1744)/(K1744-I1744)</f>
        <v>744.65286787822</v>
      </c>
      <c r="T1744" s="21" t="n">
        <f aca="false">R1744+S1744/(1+K1744)^5</f>
        <v>646.503719655249</v>
      </c>
      <c r="U1744" s="8" t="n">
        <f aca="false">(T1744-Assumptions!$D$17)/Assumptions!$D$18</f>
        <v>18.4601487862099</v>
      </c>
    </row>
    <row r="1745" customFormat="false" ht="15" hidden="false" customHeight="false" outlineLevel="0" collapsed="false">
      <c r="B1745" s="2" t="n">
        <v>1740</v>
      </c>
      <c r="C1745" s="27" t="n">
        <f aca="false">NORMSDIST('Random Draws'!C1745)</f>
        <v>0.437855348386308</v>
      </c>
      <c r="D1745" s="27" t="n">
        <f aca="false">NORMSDIST(Assumptions!$D$22*'Random Draws'!C1745+SQRT(1-Assumptions!$D$22^2)*'Random Draws'!D1745)</f>
        <v>0.437030998397345</v>
      </c>
      <c r="E1745" s="19" t="n">
        <f aca="false">IF(C1745&lt;(Assumptions!$E$6-Assumptions!$D$6)/(Assumptions!$F$6-Assumptions!$D$6),Assumptions!$D$6+SQRT(C1745*(Assumptions!$F$6-Assumptions!$D$6)*(Assumptions!$E$6-Assumptions!$D$6)),Assumptions!$F$6-SQRT((1-C1745)*(Assumptions!$F$6-Assumptions!$D$6)*(Assumptions!$F$6-Assumptions!$E$6)))</f>
        <v>0.0867897076495626</v>
      </c>
      <c r="F1745" s="19" t="n">
        <f aca="false">IF(D1745&lt;(Assumptions!$E$7-Assumptions!$D$7)/(Assumptions!$F$7-Assumptions!$D$7),Assumptions!$D$7+SQRT(D1745*(Assumptions!$F$7-Assumptions!$D$7)*(Assumptions!$E$7-Assumptions!$D$7)),Assumptions!$F$7-SQRT((1-D1745)*(Assumptions!$F$7-Assumptions!$D$7)*(Assumptions!$F$7-Assumptions!$E$7)))</f>
        <v>0.411207284544136</v>
      </c>
      <c r="G1745" s="19" t="n">
        <f aca="false">MIN(Assumptions!$D$24,MAX(Assumptions!$D$23,Assumptions!$D$8+Assumptions!$E$8*'Random Draws'!E1745))</f>
        <v>0.101593155420611</v>
      </c>
      <c r="H1745" s="19" t="n">
        <f aca="false">IF('Random Draws'!F1745&lt;(Assumptions!$E$9-Assumptions!$D$9)/(Assumptions!$F$9-Assumptions!$D$9),Assumptions!$D$9+SQRT('Random Draws'!F1745*(Assumptions!$F$9-Assumptions!$D$9)*(Assumptions!$E$9-Assumptions!$D$9)),Assumptions!$F$9-SQRT((1-'Random Draws'!F1745)*(Assumptions!$F$9-Assumptions!$D$9)*(Assumptions!$F$9-Assumptions!$E$9)))</f>
        <v>0.322205115524784</v>
      </c>
      <c r="I1745" s="19" t="n">
        <f aca="false">IF('Random Draws'!G1745&lt;(Assumptions!$E$10-Assumptions!$D$10)/(Assumptions!$F$10-Assumptions!$D$10),Assumptions!$D$10+SQRT('Random Draws'!G1745*(Assumptions!$F$10-Assumptions!$D$10)*(Assumptions!$E$10-Assumptions!$D$10)),Assumptions!$F$10-SQRT((1-'Random Draws'!G1745)*(Assumptions!$F$10-Assumptions!$D$10)*(Assumptions!$F$10-Assumptions!$E$10)))</f>
        <v>0.0240155076480443</v>
      </c>
      <c r="J1745" s="19" t="n">
        <f aca="false">IF('Random Draws'!H1745&lt;(Assumptions!$E$11-Assumptions!$D$11)/(Assumptions!$F$11-Assumptions!$D$11),Assumptions!$D$11+SQRT('Random Draws'!H1745*(Assumptions!$F$11-Assumptions!$D$11)*(Assumptions!$E$11-Assumptions!$D$11)),Assumptions!$F$11-SQRT((1-'Random Draws'!H1745)*(Assumptions!$F$11-Assumptions!$D$11)*(Assumptions!$F$11-Assumptions!$E$11)))</f>
        <v>0.161058705995593</v>
      </c>
      <c r="K1745" s="19" t="n">
        <f aca="false">MAX(G1745,I1745+Assumptions!$D$21)</f>
        <v>0.101593155420611</v>
      </c>
      <c r="L1745" s="28" t="n">
        <f aca="false">(F1745-Assumptions!$D$15)*(1-H1745)+Assumptions!$D$15-J1745</f>
        <v>0.159542152945589</v>
      </c>
      <c r="M1745" s="21" t="n">
        <f aca="false">Assumptions!$D$14*(1+E1745)^1*L1745-Assumptions!$D$14*(1+E1745)^0*E1745*Assumptions!$D$16</f>
        <v>24.7638363865646</v>
      </c>
      <c r="N1745" s="21" t="n">
        <f aca="false">Assumptions!$D$14*(1+E1745)^2*L1745-Assumptions!$D$14*(1+E1745)^1*E1745*Assumptions!$D$16</f>
        <v>26.9130825068361</v>
      </c>
      <c r="O1745" s="21" t="n">
        <f aca="false">Assumptions!$D$14*(1+E1745)^3*L1745-Assumptions!$D$14*(1+E1745)^2*E1745*Assumptions!$D$16</f>
        <v>29.248861069553</v>
      </c>
      <c r="P1745" s="21" t="n">
        <f aca="false">Assumptions!$D$14*(1+E1745)^4*L1745-Assumptions!$D$14*(1+E1745)^3*E1745*Assumptions!$D$16</f>
        <v>31.7873611708622</v>
      </c>
      <c r="Q1745" s="21" t="n">
        <f aca="false">Assumptions!$D$14*(1+E1745)^5*L1745-Assumptions!$D$14*(1+E1745)^4*E1745*Assumptions!$D$16</f>
        <v>34.5461769538324</v>
      </c>
      <c r="R1745" s="21" t="n">
        <f aca="false">M1745/(1+K1745)+N1745/(1+K1745)^2+O1745/(1+K1745)^3+P1745/(1+K1745)^4+Q1745/(1+K1745)^5</f>
        <v>109.419510788206</v>
      </c>
      <c r="S1745" s="21" t="n">
        <f aca="false">Q1745*(1+I1745)/(K1745-I1745)</f>
        <v>456.005330741513</v>
      </c>
      <c r="T1745" s="21" t="n">
        <f aca="false">R1745+S1745/(1+K1745)^5</f>
        <v>390.521407159283</v>
      </c>
      <c r="U1745" s="8" t="n">
        <f aca="false">(T1745-Assumptions!$D$17)/Assumptions!$D$18</f>
        <v>8.22085628637131</v>
      </c>
    </row>
    <row r="1746" customFormat="false" ht="15" hidden="false" customHeight="false" outlineLevel="0" collapsed="false">
      <c r="B1746" s="2" t="n">
        <v>1741</v>
      </c>
      <c r="C1746" s="27" t="n">
        <f aca="false">NORMSDIST('Random Draws'!C1746)</f>
        <v>0.307737670695285</v>
      </c>
      <c r="D1746" s="27" t="n">
        <f aca="false">NORMSDIST(Assumptions!$D$22*'Random Draws'!C1746+SQRT(1-Assumptions!$D$22^2)*'Random Draws'!D1746)</f>
        <v>0.205244312865574</v>
      </c>
      <c r="E1746" s="19" t="n">
        <f aca="false">IF(C1746&lt;(Assumptions!$E$6-Assumptions!$D$6)/(Assumptions!$F$6-Assumptions!$D$6),Assumptions!$D$6+SQRT(C1746*(Assumptions!$F$6-Assumptions!$D$6)*(Assumptions!$E$6-Assumptions!$D$6)),Assumptions!$F$6-SQRT((1-C1746)*(Assumptions!$F$6-Assumptions!$D$6)*(Assumptions!$F$6-Assumptions!$E$6)))</f>
        <v>0.0792261182565447</v>
      </c>
      <c r="F1746" s="19" t="n">
        <f aca="false">IF(D1746&lt;(Assumptions!$E$7-Assumptions!$D$7)/(Assumptions!$F$7-Assumptions!$D$7),Assumptions!$D$7+SQRT(D1746*(Assumptions!$F$7-Assumptions!$D$7)*(Assumptions!$E$7-Assumptions!$D$7)),Assumptions!$F$7-SQRT((1-D1746)*(Assumptions!$F$7-Assumptions!$D$7)*(Assumptions!$F$7-Assumptions!$E$7)))</f>
        <v>0.39509224810686</v>
      </c>
      <c r="G1746" s="19" t="n">
        <f aca="false">MIN(Assumptions!$D$24,MAX(Assumptions!$D$23,Assumptions!$D$8+Assumptions!$E$8*'Random Draws'!E1746))</f>
        <v>0.071132008853089</v>
      </c>
      <c r="H1746" s="19" t="n">
        <f aca="false">IF('Random Draws'!F1746&lt;(Assumptions!$E$9-Assumptions!$D$9)/(Assumptions!$F$9-Assumptions!$D$9),Assumptions!$D$9+SQRT('Random Draws'!F1746*(Assumptions!$F$9-Assumptions!$D$9)*(Assumptions!$E$9-Assumptions!$D$9)),Assumptions!$F$9-SQRT((1-'Random Draws'!F1746)*(Assumptions!$F$9-Assumptions!$D$9)*(Assumptions!$F$9-Assumptions!$E$9)))</f>
        <v>0.271240768152084</v>
      </c>
      <c r="I1746" s="19" t="n">
        <f aca="false">IF('Random Draws'!G1746&lt;(Assumptions!$E$10-Assumptions!$D$10)/(Assumptions!$F$10-Assumptions!$D$10),Assumptions!$D$10+SQRT('Random Draws'!G1746*(Assumptions!$F$10-Assumptions!$D$10)*(Assumptions!$E$10-Assumptions!$D$10)),Assumptions!$F$10-SQRT((1-'Random Draws'!G1746)*(Assumptions!$F$10-Assumptions!$D$10)*(Assumptions!$F$10-Assumptions!$E$10)))</f>
        <v>0.0223950062386491</v>
      </c>
      <c r="J1746" s="19" t="n">
        <f aca="false">IF('Random Draws'!H1746&lt;(Assumptions!$E$11-Assumptions!$D$11)/(Assumptions!$F$11-Assumptions!$D$11),Assumptions!$D$11+SQRT('Random Draws'!H1746*(Assumptions!$F$11-Assumptions!$D$11)*(Assumptions!$E$11-Assumptions!$D$11)),Assumptions!$F$11-SQRT((1-'Random Draws'!H1746)*(Assumptions!$F$11-Assumptions!$D$11)*(Assumptions!$F$11-Assumptions!$E$11)))</f>
        <v>0.142668963100063</v>
      </c>
      <c r="K1746" s="19" t="n">
        <f aca="false">MAX(G1746,I1746+Assumptions!$D$21)</f>
        <v>0.071132008853089</v>
      </c>
      <c r="L1746" s="28" t="n">
        <f aca="false">(F1746-Assumptions!$D$15)*(1-H1746)+Assumptions!$D$15-J1746</f>
        <v>0.18051945999913</v>
      </c>
      <c r="M1746" s="21" t="n">
        <f aca="false">Assumptions!$D$14*(1+E1746)^1*L1746-Assumptions!$D$14*(1+E1746)^0*E1746*Assumptions!$D$16</f>
        <v>27.9044572178552</v>
      </c>
      <c r="N1746" s="21" t="n">
        <f aca="false">Assumptions!$D$14*(1+E1746)^2*L1746-Assumptions!$D$14*(1+E1746)^1*E1746*Assumptions!$D$16</f>
        <v>30.1152190452817</v>
      </c>
      <c r="O1746" s="21" t="n">
        <f aca="false">Assumptions!$D$14*(1+E1746)^3*L1746-Assumptions!$D$14*(1+E1746)^2*E1746*Assumptions!$D$16</f>
        <v>32.5011309506849</v>
      </c>
      <c r="P1746" s="21" t="n">
        <f aca="false">Assumptions!$D$14*(1+E1746)^4*L1746-Assumptions!$D$14*(1+E1746)^3*E1746*Assumptions!$D$16</f>
        <v>35.0760693948553</v>
      </c>
      <c r="Q1746" s="21" t="n">
        <f aca="false">Assumptions!$D$14*(1+E1746)^5*L1746-Assumptions!$D$14*(1+E1746)^4*E1746*Assumptions!$D$16</f>
        <v>37.8550102167069</v>
      </c>
      <c r="R1746" s="21" t="n">
        <f aca="false">M1746/(1+K1746)+N1746/(1+K1746)^2+O1746/(1+K1746)^3+P1746/(1+K1746)^4+Q1746/(1+K1746)^5</f>
        <v>132.240382797022</v>
      </c>
      <c r="S1746" s="21" t="n">
        <f aca="false">Q1746*(1+I1746)/(K1746-I1746)</f>
        <v>794.114765588954</v>
      </c>
      <c r="T1746" s="21" t="n">
        <f aca="false">R1746+S1746/(1+K1746)^5</f>
        <v>695.447693080564</v>
      </c>
      <c r="U1746" s="8" t="n">
        <f aca="false">(T1746-Assumptions!$D$17)/Assumptions!$D$18</f>
        <v>20.4179077232226</v>
      </c>
    </row>
    <row r="1747" customFormat="false" ht="15" hidden="false" customHeight="false" outlineLevel="0" collapsed="false">
      <c r="B1747" s="2" t="n">
        <v>1742</v>
      </c>
      <c r="C1747" s="27" t="n">
        <f aca="false">NORMSDIST('Random Draws'!C1747)</f>
        <v>0.00649687642765454</v>
      </c>
      <c r="D1747" s="27" t="n">
        <f aca="false">NORMSDIST(Assumptions!$D$22*'Random Draws'!C1747+SQRT(1-Assumptions!$D$22^2)*'Random Draws'!D1747)</f>
        <v>0.0964888285993987</v>
      </c>
      <c r="E1747" s="19" t="n">
        <f aca="false">IF(C1747&lt;(Assumptions!$E$6-Assumptions!$D$6)/(Assumptions!$F$6-Assumptions!$D$6),Assumptions!$D$6+SQRT(C1747*(Assumptions!$F$6-Assumptions!$D$6)*(Assumptions!$E$6-Assumptions!$D$6)),Assumptions!$F$6-SQRT((1-C1747)*(Assumptions!$F$6-Assumptions!$D$6)*(Assumptions!$F$6-Assumptions!$E$6)))</f>
        <v>0.0456995071838075</v>
      </c>
      <c r="F1747" s="19" t="n">
        <f aca="false">IF(D1747&lt;(Assumptions!$E$7-Assumptions!$D$7)/(Assumptions!$F$7-Assumptions!$D$7),Assumptions!$D$7+SQRT(D1747*(Assumptions!$F$7-Assumptions!$D$7)*(Assumptions!$E$7-Assumptions!$D$7)),Assumptions!$F$7-SQRT((1-D1747)*(Assumptions!$F$7-Assumptions!$D$7)*(Assumptions!$F$7-Assumptions!$E$7)))</f>
        <v>0.384061025988025</v>
      </c>
      <c r="G1747" s="19" t="n">
        <f aca="false">MIN(Assumptions!$D$24,MAX(Assumptions!$D$23,Assumptions!$D$8+Assumptions!$E$8*'Random Draws'!E1747))</f>
        <v>0.102139137585691</v>
      </c>
      <c r="H1747" s="19" t="n">
        <f aca="false">IF('Random Draws'!F1747&lt;(Assumptions!$E$9-Assumptions!$D$9)/(Assumptions!$F$9-Assumptions!$D$9),Assumptions!$D$9+SQRT('Random Draws'!F1747*(Assumptions!$F$9-Assumptions!$D$9)*(Assumptions!$E$9-Assumptions!$D$9)),Assumptions!$F$9-SQRT((1-'Random Draws'!F1747)*(Assumptions!$F$9-Assumptions!$D$9)*(Assumptions!$F$9-Assumptions!$E$9)))</f>
        <v>0.30110060055959</v>
      </c>
      <c r="I1747" s="19" t="n">
        <f aca="false">IF('Random Draws'!G1747&lt;(Assumptions!$E$10-Assumptions!$D$10)/(Assumptions!$F$10-Assumptions!$D$10),Assumptions!$D$10+SQRT('Random Draws'!G1747*(Assumptions!$F$10-Assumptions!$D$10)*(Assumptions!$E$10-Assumptions!$D$10)),Assumptions!$F$10-SQRT((1-'Random Draws'!G1747)*(Assumptions!$F$10-Assumptions!$D$10)*(Assumptions!$F$10-Assumptions!$E$10)))</f>
        <v>0.0234026417250006</v>
      </c>
      <c r="J1747" s="19" t="n">
        <f aca="false">IF('Random Draws'!H1747&lt;(Assumptions!$E$11-Assumptions!$D$11)/(Assumptions!$F$11-Assumptions!$D$11),Assumptions!$D$11+SQRT('Random Draws'!H1747*(Assumptions!$F$11-Assumptions!$D$11)*(Assumptions!$E$11-Assumptions!$D$11)),Assumptions!$F$11-SQRT((1-'Random Draws'!H1747)*(Assumptions!$F$11-Assumptions!$D$11)*(Assumptions!$F$11-Assumptions!$E$11)))</f>
        <v>0.15110032139313</v>
      </c>
      <c r="K1747" s="19" t="n">
        <f aca="false">MAX(G1747,I1747+Assumptions!$D$21)</f>
        <v>0.102139137585691</v>
      </c>
      <c r="L1747" s="28" t="n">
        <f aca="false">(F1747-Assumptions!$D$15)*(1-H1747)+Assumptions!$D$15-J1747</f>
        <v>0.156462777091114</v>
      </c>
      <c r="M1747" s="21" t="n">
        <f aca="false">Assumptions!$D$14*(1+E1747)^1*L1747-Assumptions!$D$14*(1+E1747)^0*E1747*Assumptions!$D$16</f>
        <v>23.5250992337847</v>
      </c>
      <c r="N1747" s="21" t="n">
        <f aca="false">Assumptions!$D$14*(1+E1747)^2*L1747-Assumptions!$D$14*(1+E1747)^1*E1747*Assumptions!$D$16</f>
        <v>24.6001846752189</v>
      </c>
      <c r="O1747" s="21" t="n">
        <f aca="false">Assumptions!$D$14*(1+E1747)^3*L1747-Assumptions!$D$14*(1+E1747)^2*E1747*Assumptions!$D$16</f>
        <v>25.724400991507</v>
      </c>
      <c r="P1747" s="21" t="n">
        <f aca="false">Assumptions!$D$14*(1+E1747)^4*L1747-Assumptions!$D$14*(1+E1747)^3*E1747*Assumptions!$D$16</f>
        <v>26.8999934394175</v>
      </c>
      <c r="Q1747" s="21" t="n">
        <f aca="false">Assumptions!$D$14*(1+E1747)^5*L1747-Assumptions!$D$14*(1+E1747)^4*E1747*Assumptions!$D$16</f>
        <v>28.1293098828466</v>
      </c>
      <c r="R1747" s="21" t="n">
        <f aca="false">M1747/(1+K1747)+N1747/(1+K1747)^2+O1747/(1+K1747)^3+P1747/(1+K1747)^4+Q1747/(1+K1747)^5</f>
        <v>96.3397157869073</v>
      </c>
      <c r="S1747" s="21" t="n">
        <f aca="false">Q1747*(1+I1747)/(K1747-I1747)</f>
        <v>365.619649811959</v>
      </c>
      <c r="T1747" s="21" t="n">
        <f aca="false">R1747+S1747/(1+K1747)^5</f>
        <v>321.166166704484</v>
      </c>
      <c r="U1747" s="8" t="n">
        <f aca="false">(T1747-Assumptions!$D$17)/Assumptions!$D$18</f>
        <v>5.44664666817937</v>
      </c>
    </row>
    <row r="1748" customFormat="false" ht="15" hidden="false" customHeight="false" outlineLevel="0" collapsed="false">
      <c r="B1748" s="2" t="n">
        <v>1743</v>
      </c>
      <c r="C1748" s="27" t="n">
        <f aca="false">NORMSDIST('Random Draws'!C1748)</f>
        <v>0.353663823626187</v>
      </c>
      <c r="D1748" s="27" t="n">
        <f aca="false">NORMSDIST(Assumptions!$D$22*'Random Draws'!C1748+SQRT(1-Assumptions!$D$22^2)*'Random Draws'!D1748)</f>
        <v>0.817643077995908</v>
      </c>
      <c r="E1748" s="19" t="n">
        <f aca="false">IF(C1748&lt;(Assumptions!$E$6-Assumptions!$D$6)/(Assumptions!$F$6-Assumptions!$D$6),Assumptions!$D$6+SQRT(C1748*(Assumptions!$F$6-Assumptions!$D$6)*(Assumptions!$E$6-Assumptions!$D$6)),Assumptions!$F$6-SQRT((1-C1748)*(Assumptions!$F$6-Assumptions!$D$6)*(Assumptions!$F$6-Assumptions!$E$6)))</f>
        <v>0.0820513866374337</v>
      </c>
      <c r="F1748" s="19" t="n">
        <f aca="false">IF(D1748&lt;(Assumptions!$E$7-Assumptions!$D$7)/(Assumptions!$F$7-Assumptions!$D$7),Assumptions!$D$7+SQRT(D1748*(Assumptions!$F$7-Assumptions!$D$7)*(Assumptions!$E$7-Assumptions!$D$7)),Assumptions!$F$7-SQRT((1-D1748)*(Assumptions!$F$7-Assumptions!$D$7)*(Assumptions!$F$7-Assumptions!$E$7)))</f>
        <v>0.432992081012852</v>
      </c>
      <c r="G1748" s="19" t="n">
        <f aca="false">MIN(Assumptions!$D$24,MAX(Assumptions!$D$23,Assumptions!$D$8+Assumptions!$E$8*'Random Draws'!E1748))</f>
        <v>0.077960079236597</v>
      </c>
      <c r="H1748" s="19" t="n">
        <f aca="false">IF('Random Draws'!F1748&lt;(Assumptions!$E$9-Assumptions!$D$9)/(Assumptions!$F$9-Assumptions!$D$9),Assumptions!$D$9+SQRT('Random Draws'!F1748*(Assumptions!$F$9-Assumptions!$D$9)*(Assumptions!$E$9-Assumptions!$D$9)),Assumptions!$F$9-SQRT((1-'Random Draws'!F1748)*(Assumptions!$F$9-Assumptions!$D$9)*(Assumptions!$F$9-Assumptions!$E$9)))</f>
        <v>0.314170072359547</v>
      </c>
      <c r="I1748" s="19" t="n">
        <f aca="false">IF('Random Draws'!G1748&lt;(Assumptions!$E$10-Assumptions!$D$10)/(Assumptions!$F$10-Assumptions!$D$10),Assumptions!$D$10+SQRT('Random Draws'!G1748*(Assumptions!$F$10-Assumptions!$D$10)*(Assumptions!$E$10-Assumptions!$D$10)),Assumptions!$F$10-SQRT((1-'Random Draws'!G1748)*(Assumptions!$F$10-Assumptions!$D$10)*(Assumptions!$F$10-Assumptions!$E$10)))</f>
        <v>0.0202220627263626</v>
      </c>
      <c r="J1748" s="19" t="n">
        <f aca="false">IF('Random Draws'!H1748&lt;(Assumptions!$E$11-Assumptions!$D$11)/(Assumptions!$F$11-Assumptions!$D$11),Assumptions!$D$11+SQRT('Random Draws'!H1748*(Assumptions!$F$11-Assumptions!$D$11)*(Assumptions!$E$11-Assumptions!$D$11)),Assumptions!$F$11-SQRT((1-'Random Draws'!H1748)*(Assumptions!$F$11-Assumptions!$D$11)*(Assumptions!$F$11-Assumptions!$E$11)))</f>
        <v>0.17176453791997</v>
      </c>
      <c r="K1748" s="19" t="n">
        <f aca="false">MAX(G1748,I1748+Assumptions!$D$21)</f>
        <v>0.077960079236597</v>
      </c>
      <c r="L1748" s="28" t="n">
        <f aca="false">(F1748-Assumptions!$D$15)*(1-H1748)+Assumptions!$D$15-J1748</f>
        <v>0.166036499076704</v>
      </c>
      <c r="M1748" s="21" t="n">
        <f aca="false">Assumptions!$D$14*(1+E1748)^1*L1748-Assumptions!$D$14*(1+E1748)^0*E1748*Assumptions!$D$16</f>
        <v>25.6937799565912</v>
      </c>
      <c r="N1748" s="21" t="n">
        <f aca="false">Assumptions!$D$14*(1+E1748)^2*L1748-Assumptions!$D$14*(1+E1748)^1*E1748*Assumptions!$D$16</f>
        <v>27.8019902299866</v>
      </c>
      <c r="O1748" s="21" t="n">
        <f aca="false">Assumptions!$D$14*(1+E1748)^3*L1748-Assumptions!$D$14*(1+E1748)^2*E1748*Assumptions!$D$16</f>
        <v>30.0831820796374</v>
      </c>
      <c r="P1748" s="21" t="n">
        <f aca="false">Assumptions!$D$14*(1+E1748)^4*L1748-Assumptions!$D$14*(1+E1748)^3*E1748*Assumptions!$D$16</f>
        <v>32.5515488837381</v>
      </c>
      <c r="Q1748" s="21" t="n">
        <f aca="false">Assumptions!$D$14*(1+E1748)^5*L1748-Assumptions!$D$14*(1+E1748)^4*E1748*Assumptions!$D$16</f>
        <v>35.222448606845</v>
      </c>
      <c r="R1748" s="21" t="n">
        <f aca="false">M1748/(1+K1748)+N1748/(1+K1748)^2+O1748/(1+K1748)^3+P1748/(1+K1748)^4+Q1748/(1+K1748)^5</f>
        <v>120.085888605267</v>
      </c>
      <c r="S1748" s="21" t="n">
        <f aca="false">Q1748*(1+I1748)/(K1748-I1748)</f>
        <v>622.375366247281</v>
      </c>
      <c r="T1748" s="21" t="n">
        <f aca="false">R1748+S1748/(1+K1748)^5</f>
        <v>547.687178468297</v>
      </c>
      <c r="U1748" s="8" t="n">
        <f aca="false">(T1748-Assumptions!$D$17)/Assumptions!$D$18</f>
        <v>14.5074871387319</v>
      </c>
    </row>
    <row r="1749" customFormat="false" ht="15" hidden="false" customHeight="false" outlineLevel="0" collapsed="false">
      <c r="B1749" s="2" t="n">
        <v>1744</v>
      </c>
      <c r="C1749" s="27" t="n">
        <f aca="false">NORMSDIST('Random Draws'!C1749)</f>
        <v>0.195058710070539</v>
      </c>
      <c r="D1749" s="27" t="n">
        <f aca="false">NORMSDIST(Assumptions!$D$22*'Random Draws'!C1749+SQRT(1-Assumptions!$D$22^2)*'Random Draws'!D1749)</f>
        <v>0.28611179740654</v>
      </c>
      <c r="E1749" s="19" t="n">
        <f aca="false">IF(C1749&lt;(Assumptions!$E$6-Assumptions!$D$6)/(Assumptions!$F$6-Assumptions!$D$6),Assumptions!$D$6+SQRT(C1749*(Assumptions!$F$6-Assumptions!$D$6)*(Assumptions!$E$6-Assumptions!$D$6)),Assumptions!$F$6-SQRT((1-C1749)*(Assumptions!$F$6-Assumptions!$D$6)*(Assumptions!$F$6-Assumptions!$E$6)))</f>
        <v>0.0712296902058393</v>
      </c>
      <c r="F1749" s="19" t="n">
        <f aca="false">IF(D1749&lt;(Assumptions!$E$7-Assumptions!$D$7)/(Assumptions!$F$7-Assumptions!$D$7),Assumptions!$D$7+SQRT(D1749*(Assumptions!$F$7-Assumptions!$D$7)*(Assumptions!$E$7-Assumptions!$D$7)),Assumptions!$F$7-SQRT((1-D1749)*(Assumptions!$F$7-Assumptions!$D$7)*(Assumptions!$F$7-Assumptions!$E$7)))</f>
        <v>0.401432726007822</v>
      </c>
      <c r="G1749" s="19" t="n">
        <f aca="false">MIN(Assumptions!$D$24,MAX(Assumptions!$D$23,Assumptions!$D$8+Assumptions!$E$8*'Random Draws'!E1749))</f>
        <v>0.076447115808951</v>
      </c>
      <c r="H1749" s="19" t="n">
        <f aca="false">IF('Random Draws'!F1749&lt;(Assumptions!$E$9-Assumptions!$D$9)/(Assumptions!$F$9-Assumptions!$D$9),Assumptions!$D$9+SQRT('Random Draws'!F1749*(Assumptions!$F$9-Assumptions!$D$9)*(Assumptions!$E$9-Assumptions!$D$9)),Assumptions!$F$9-SQRT((1-'Random Draws'!F1749)*(Assumptions!$F$9-Assumptions!$D$9)*(Assumptions!$F$9-Assumptions!$E$9)))</f>
        <v>0.282052449633069</v>
      </c>
      <c r="I1749" s="19" t="n">
        <f aca="false">IF('Random Draws'!G1749&lt;(Assumptions!$E$10-Assumptions!$D$10)/(Assumptions!$F$10-Assumptions!$D$10),Assumptions!$D$10+SQRT('Random Draws'!G1749*(Assumptions!$F$10-Assumptions!$D$10)*(Assumptions!$E$10-Assumptions!$D$10)),Assumptions!$F$10-SQRT((1-'Random Draws'!G1749)*(Assumptions!$F$10-Assumptions!$D$10)*(Assumptions!$F$10-Assumptions!$E$10)))</f>
        <v>0.014710283647449</v>
      </c>
      <c r="J1749" s="19" t="n">
        <f aca="false">IF('Random Draws'!H1749&lt;(Assumptions!$E$11-Assumptions!$D$11)/(Assumptions!$F$11-Assumptions!$D$11),Assumptions!$D$11+SQRT('Random Draws'!H1749*(Assumptions!$F$11-Assumptions!$D$11)*(Assumptions!$E$11-Assumptions!$D$11)),Assumptions!$F$11-SQRT((1-'Random Draws'!H1749)*(Assumptions!$F$11-Assumptions!$D$11)*(Assumptions!$F$11-Assumptions!$E$11)))</f>
        <v>0.145528278880489</v>
      </c>
      <c r="K1749" s="19" t="n">
        <f aca="false">MAX(G1749,I1749+Assumptions!$D$21)</f>
        <v>0.076447115808951</v>
      </c>
      <c r="L1749" s="28" t="n">
        <f aca="false">(F1749-Assumptions!$D$15)*(1-H1749)+Assumptions!$D$15-J1749</f>
        <v>0.179346181846245</v>
      </c>
      <c r="M1749" s="21" t="n">
        <f aca="false">Assumptions!$D$14*(1+E1749)^1*L1749-Assumptions!$D$14*(1+E1749)^0*E1749*Assumptions!$D$16</f>
        <v>27.5476892963239</v>
      </c>
      <c r="N1749" s="21" t="n">
        <f aca="false">Assumptions!$D$14*(1+E1749)^2*L1749-Assumptions!$D$14*(1+E1749)^1*E1749*Assumptions!$D$16</f>
        <v>29.5099026707877</v>
      </c>
      <c r="O1749" s="21" t="n">
        <f aca="false">Assumptions!$D$14*(1+E1749)^3*L1749-Assumptions!$D$14*(1+E1749)^2*E1749*Assumptions!$D$16</f>
        <v>31.6118838960324</v>
      </c>
      <c r="P1749" s="21" t="n">
        <f aca="false">Assumptions!$D$14*(1+E1749)^4*L1749-Assumptions!$D$14*(1+E1749)^3*E1749*Assumptions!$D$16</f>
        <v>33.8635885927698</v>
      </c>
      <c r="Q1749" s="21" t="n">
        <f aca="false">Assumptions!$D$14*(1+E1749)^5*L1749-Assumptions!$D$14*(1+E1749)^4*E1749*Assumptions!$D$16</f>
        <v>36.2756815174908</v>
      </c>
      <c r="R1749" s="21" t="n">
        <f aca="false">M1749/(1+K1749)+N1749/(1+K1749)^2+O1749/(1+K1749)^3+P1749/(1+K1749)^4+Q1749/(1+K1749)^5</f>
        <v>126.72215195953</v>
      </c>
      <c r="S1749" s="21" t="n">
        <f aca="false">Q1749*(1+I1749)/(K1749-I1749)</f>
        <v>596.229281506141</v>
      </c>
      <c r="T1749" s="21" t="n">
        <f aca="false">R1749+S1749/(1+K1749)^5</f>
        <v>539.246710873943</v>
      </c>
      <c r="U1749" s="8" t="n">
        <f aca="false">(T1749-Assumptions!$D$17)/Assumptions!$D$18</f>
        <v>14.1698684349577</v>
      </c>
    </row>
    <row r="1750" customFormat="false" ht="15" hidden="false" customHeight="false" outlineLevel="0" collapsed="false">
      <c r="B1750" s="2" t="n">
        <v>1745</v>
      </c>
      <c r="C1750" s="27" t="n">
        <f aca="false">NORMSDIST('Random Draws'!C1750)</f>
        <v>0.0714215699512246</v>
      </c>
      <c r="D1750" s="27" t="n">
        <f aca="false">NORMSDIST(Assumptions!$D$22*'Random Draws'!C1750+SQRT(1-Assumptions!$D$22^2)*'Random Draws'!D1750)</f>
        <v>0.205395874549399</v>
      </c>
      <c r="E1750" s="19" t="n">
        <f aca="false">IF(C1750&lt;(Assumptions!$E$6-Assumptions!$D$6)/(Assumptions!$F$6-Assumptions!$D$6),Assumptions!$D$6+SQRT(C1750*(Assumptions!$F$6-Assumptions!$D$6)*(Assumptions!$E$6-Assumptions!$D$6)),Assumptions!$F$6-SQRT((1-C1750)*(Assumptions!$F$6-Assumptions!$D$6)*(Assumptions!$F$6-Assumptions!$E$6)))</f>
        <v>0.0588972974193699</v>
      </c>
      <c r="F1750" s="19" t="n">
        <f aca="false">IF(D1750&lt;(Assumptions!$E$7-Assumptions!$D$7)/(Assumptions!$F$7-Assumptions!$D$7),Assumptions!$D$7+SQRT(D1750*(Assumptions!$F$7-Assumptions!$D$7)*(Assumptions!$E$7-Assumptions!$D$7)),Assumptions!$F$7-SQRT((1-D1750)*(Assumptions!$F$7-Assumptions!$D$7)*(Assumptions!$F$7-Assumptions!$E$7)))</f>
        <v>0.395105202567374</v>
      </c>
      <c r="G1750" s="19" t="n">
        <f aca="false">MIN(Assumptions!$D$24,MAX(Assumptions!$D$23,Assumptions!$D$8+Assumptions!$E$8*'Random Draws'!E1750))</f>
        <v>0.101326822895438</v>
      </c>
      <c r="H1750" s="19" t="n">
        <f aca="false">IF('Random Draws'!F1750&lt;(Assumptions!$E$9-Assumptions!$D$9)/(Assumptions!$F$9-Assumptions!$D$9),Assumptions!$D$9+SQRT('Random Draws'!F1750*(Assumptions!$F$9-Assumptions!$D$9)*(Assumptions!$E$9-Assumptions!$D$9)),Assumptions!$F$9-SQRT((1-'Random Draws'!F1750)*(Assumptions!$F$9-Assumptions!$D$9)*(Assumptions!$F$9-Assumptions!$E$9)))</f>
        <v>0.262817552826874</v>
      </c>
      <c r="I1750" s="19" t="n">
        <f aca="false">IF('Random Draws'!G1750&lt;(Assumptions!$E$10-Assumptions!$D$10)/(Assumptions!$F$10-Assumptions!$D$10),Assumptions!$D$10+SQRT('Random Draws'!G1750*(Assumptions!$F$10-Assumptions!$D$10)*(Assumptions!$E$10-Assumptions!$D$10)),Assumptions!$F$10-SQRT((1-'Random Draws'!G1750)*(Assumptions!$F$10-Assumptions!$D$10)*(Assumptions!$F$10-Assumptions!$E$10)))</f>
        <v>0.0190573836143737</v>
      </c>
      <c r="J1750" s="19" t="n">
        <f aca="false">IF('Random Draws'!H1750&lt;(Assumptions!$E$11-Assumptions!$D$11)/(Assumptions!$F$11-Assumptions!$D$11),Assumptions!$D$11+SQRT('Random Draws'!H1750*(Assumptions!$F$11-Assumptions!$D$11)*(Assumptions!$E$11-Assumptions!$D$11)),Assumptions!$F$11-SQRT((1-'Random Draws'!H1750)*(Assumptions!$F$11-Assumptions!$D$11)*(Assumptions!$F$11-Assumptions!$E$11)))</f>
        <v>0.140721250896025</v>
      </c>
      <c r="K1750" s="19" t="n">
        <f aca="false">MAX(G1750,I1750+Assumptions!$D$21)</f>
        <v>0.101326822895438</v>
      </c>
      <c r="L1750" s="28" t="n">
        <f aca="false">(F1750-Assumptions!$D$15)*(1-H1750)+Assumptions!$D$15-J1750</f>
        <v>0.18470965109092</v>
      </c>
      <c r="M1750" s="21" t="n">
        <f aca="false">Assumptions!$D$14*(1+E1750)^1*L1750-Assumptions!$D$14*(1+E1750)^0*E1750*Assumptions!$D$16</f>
        <v>28.1041365566059</v>
      </c>
      <c r="N1750" s="21" t="n">
        <f aca="false">Assumptions!$D$14*(1+E1750)^2*L1750-Assumptions!$D$14*(1+E1750)^1*E1750*Assumptions!$D$16</f>
        <v>29.759394246095</v>
      </c>
      <c r="O1750" s="21" t="n">
        <f aca="false">Assumptions!$D$14*(1+E1750)^3*L1750-Assumptions!$D$14*(1+E1750)^2*E1750*Assumptions!$D$16</f>
        <v>31.5121421400275</v>
      </c>
      <c r="P1750" s="21" t="n">
        <f aca="false">Assumptions!$D$14*(1+E1750)^4*L1750-Assumptions!$D$14*(1+E1750)^3*E1750*Assumptions!$D$16</f>
        <v>33.3681221479701</v>
      </c>
      <c r="Q1750" s="21" t="n">
        <f aca="false">Assumptions!$D$14*(1+E1750)^5*L1750-Assumptions!$D$14*(1+E1750)^4*E1750*Assumptions!$D$16</f>
        <v>35.333414362445</v>
      </c>
      <c r="R1750" s="21" t="n">
        <f aca="false">M1750/(1+K1750)+N1750/(1+K1750)^2+O1750/(1+K1750)^3+P1750/(1+K1750)^4+Q1750/(1+K1750)^5</f>
        <v>118.132500453618</v>
      </c>
      <c r="S1750" s="21" t="n">
        <f aca="false">Q1750*(1+I1750)/(K1750-I1750)</f>
        <v>437.668921886566</v>
      </c>
      <c r="T1750" s="21" t="n">
        <f aca="false">R1750+S1750/(1+K1750)^5</f>
        <v>388.257404782584</v>
      </c>
      <c r="U1750" s="8" t="n">
        <f aca="false">(T1750-Assumptions!$D$17)/Assumptions!$D$18</f>
        <v>8.13029619130334</v>
      </c>
    </row>
    <row r="1751" customFormat="false" ht="15" hidden="false" customHeight="false" outlineLevel="0" collapsed="false">
      <c r="B1751" s="2" t="n">
        <v>1746</v>
      </c>
      <c r="C1751" s="27" t="n">
        <f aca="false">NORMSDIST('Random Draws'!C1751)</f>
        <v>0.474793552618014</v>
      </c>
      <c r="D1751" s="27" t="n">
        <f aca="false">NORMSDIST(Assumptions!$D$22*'Random Draws'!C1751+SQRT(1-Assumptions!$D$22^2)*'Random Draws'!D1751)</f>
        <v>0.743056654822073</v>
      </c>
      <c r="E1751" s="19" t="n">
        <f aca="false">IF(C1751&lt;(Assumptions!$E$6-Assumptions!$D$6)/(Assumptions!$F$6-Assumptions!$D$6),Assumptions!$D$6+SQRT(C1751*(Assumptions!$F$6-Assumptions!$D$6)*(Assumptions!$E$6-Assumptions!$D$6)),Assumptions!$F$6-SQRT((1-C1751)*(Assumptions!$F$6-Assumptions!$D$6)*(Assumptions!$F$6-Assumptions!$E$6)))</f>
        <v>0.0887233800458268</v>
      </c>
      <c r="F1751" s="19" t="n">
        <f aca="false">IF(D1751&lt;(Assumptions!$E$7-Assumptions!$D$7)/(Assumptions!$F$7-Assumptions!$D$7),Assumptions!$D$7+SQRT(D1751*(Assumptions!$F$7-Assumptions!$D$7)*(Assumptions!$E$7-Assumptions!$D$7)),Assumptions!$F$7-SQRT((1-D1751)*(Assumptions!$F$7-Assumptions!$D$7)*(Assumptions!$F$7-Assumptions!$E$7)))</f>
        <v>0.427941095141728</v>
      </c>
      <c r="G1751" s="19" t="n">
        <f aca="false">MIN(Assumptions!$D$24,MAX(Assumptions!$D$23,Assumptions!$D$8+Assumptions!$E$8*'Random Draws'!E1751))</f>
        <v>0.100952895589158</v>
      </c>
      <c r="H1751" s="19" t="n">
        <f aca="false">IF('Random Draws'!F1751&lt;(Assumptions!$E$9-Assumptions!$D$9)/(Assumptions!$F$9-Assumptions!$D$9),Assumptions!$D$9+SQRT('Random Draws'!F1751*(Assumptions!$F$9-Assumptions!$D$9)*(Assumptions!$E$9-Assumptions!$D$9)),Assumptions!$F$9-SQRT((1-'Random Draws'!F1751)*(Assumptions!$F$9-Assumptions!$D$9)*(Assumptions!$F$9-Assumptions!$E$9)))</f>
        <v>0.271047593199992</v>
      </c>
      <c r="I1751" s="19" t="n">
        <f aca="false">IF('Random Draws'!G1751&lt;(Assumptions!$E$10-Assumptions!$D$10)/(Assumptions!$F$10-Assumptions!$D$10),Assumptions!$D$10+SQRT('Random Draws'!G1751*(Assumptions!$F$10-Assumptions!$D$10)*(Assumptions!$E$10-Assumptions!$D$10)),Assumptions!$F$10-SQRT((1-'Random Draws'!G1751)*(Assumptions!$F$10-Assumptions!$D$10)*(Assumptions!$F$10-Assumptions!$E$10)))</f>
        <v>0.0188236364170236</v>
      </c>
      <c r="J1751" s="19" t="n">
        <f aca="false">IF('Random Draws'!H1751&lt;(Assumptions!$E$11-Assumptions!$D$11)/(Assumptions!$F$11-Assumptions!$D$11),Assumptions!$D$11+SQRT('Random Draws'!H1751*(Assumptions!$F$11-Assumptions!$D$11)*(Assumptions!$E$11-Assumptions!$D$11)),Assumptions!$F$11-SQRT((1-'Random Draws'!H1751)*(Assumptions!$F$11-Assumptions!$D$11)*(Assumptions!$F$11-Assumptions!$E$11)))</f>
        <v>0.196454180009819</v>
      </c>
      <c r="K1751" s="19" t="n">
        <f aca="false">MAX(G1751,I1751+Assumptions!$D$21)</f>
        <v>0.100952895589158</v>
      </c>
      <c r="L1751" s="28" t="n">
        <f aca="false">(F1751-Assumptions!$D$15)*(1-H1751)+Assumptions!$D$15-J1751</f>
        <v>0.150730698378374</v>
      </c>
      <c r="M1751" s="21" t="n">
        <f aca="false">Assumptions!$D$14*(1+E1751)^1*L1751-Assumptions!$D$14*(1+E1751)^0*E1751*Assumptions!$D$16</f>
        <v>23.4091384320005</v>
      </c>
      <c r="N1751" s="21" t="n">
        <f aca="false">Assumptions!$D$14*(1+E1751)^2*L1751-Assumptions!$D$14*(1+E1751)^1*E1751*Assumptions!$D$16</f>
        <v>25.4860763176482</v>
      </c>
      <c r="O1751" s="21" t="n">
        <f aca="false">Assumptions!$D$14*(1+E1751)^3*L1751-Assumptions!$D$14*(1+E1751)^2*E1751*Assumptions!$D$16</f>
        <v>27.7472871526559</v>
      </c>
      <c r="P1751" s="21" t="n">
        <f aca="false">Assumptions!$D$14*(1+E1751)^4*L1751-Assumptions!$D$14*(1+E1751)^3*E1751*Assumptions!$D$16</f>
        <v>30.2091202559416</v>
      </c>
      <c r="Q1751" s="21" t="n">
        <f aca="false">Assumptions!$D$14*(1+E1751)^5*L1751-Assumptions!$D$14*(1+E1751)^4*E1751*Assumptions!$D$16</f>
        <v>32.8893755132596</v>
      </c>
      <c r="R1751" s="21" t="n">
        <f aca="false">M1751/(1+K1751)+N1751/(1+K1751)^2+O1751/(1+K1751)^3+P1751/(1+K1751)^4+Q1751/(1+K1751)^5</f>
        <v>103.977292989523</v>
      </c>
      <c r="S1751" s="21" t="n">
        <f aca="false">Q1751*(1+I1751)/(K1751-I1751)</f>
        <v>407.996778464468</v>
      </c>
      <c r="T1751" s="21" t="n">
        <f aca="false">R1751+S1751/(1+K1751)^5</f>
        <v>356.216762170686</v>
      </c>
      <c r="U1751" s="8" t="n">
        <f aca="false">(T1751-Assumptions!$D$17)/Assumptions!$D$18</f>
        <v>6.84867048682746</v>
      </c>
    </row>
    <row r="1752" customFormat="false" ht="15" hidden="false" customHeight="false" outlineLevel="0" collapsed="false">
      <c r="B1752" s="2" t="n">
        <v>1747</v>
      </c>
      <c r="C1752" s="27" t="n">
        <f aca="false">NORMSDIST('Random Draws'!C1752)</f>
        <v>0.49358871524956</v>
      </c>
      <c r="D1752" s="27" t="n">
        <f aca="false">NORMSDIST(Assumptions!$D$22*'Random Draws'!C1752+SQRT(1-Assumptions!$D$22^2)*'Random Draws'!D1752)</f>
        <v>0.985463631638335</v>
      </c>
      <c r="E1752" s="19" t="n">
        <f aca="false">IF(C1752&lt;(Assumptions!$E$6-Assumptions!$D$6)/(Assumptions!$F$6-Assumptions!$D$6),Assumptions!$D$6+SQRT(C1752*(Assumptions!$F$6-Assumptions!$D$6)*(Assumptions!$E$6-Assumptions!$D$6)),Assumptions!$F$6-SQRT((1-C1752)*(Assumptions!$F$6-Assumptions!$D$6)*(Assumptions!$F$6-Assumptions!$E$6)))</f>
        <v>0.0896784015065682</v>
      </c>
      <c r="F1752" s="19" t="n">
        <f aca="false">IF(D1752&lt;(Assumptions!$E$7-Assumptions!$D$7)/(Assumptions!$F$7-Assumptions!$D$7),Assumptions!$D$7+SQRT(D1752*(Assumptions!$F$7-Assumptions!$D$7)*(Assumptions!$E$7-Assumptions!$D$7)),Assumptions!$F$7-SQRT((1-D1752)*(Assumptions!$F$7-Assumptions!$D$7)*(Assumptions!$F$7-Assumptions!$E$7)))</f>
        <v>0.452374682075699</v>
      </c>
      <c r="G1752" s="19" t="n">
        <f aca="false">MIN(Assumptions!$D$24,MAX(Assumptions!$D$23,Assumptions!$D$8+Assumptions!$E$8*'Random Draws'!E1752))</f>
        <v>0.067295326466431</v>
      </c>
      <c r="H1752" s="19" t="n">
        <f aca="false">IF('Random Draws'!F1752&lt;(Assumptions!$E$9-Assumptions!$D$9)/(Assumptions!$F$9-Assumptions!$D$9),Assumptions!$D$9+SQRT('Random Draws'!F1752*(Assumptions!$F$9-Assumptions!$D$9)*(Assumptions!$E$9-Assumptions!$D$9)),Assumptions!$F$9-SQRT((1-'Random Draws'!F1752)*(Assumptions!$F$9-Assumptions!$D$9)*(Assumptions!$F$9-Assumptions!$E$9)))</f>
        <v>0.29132553827153</v>
      </c>
      <c r="I1752" s="19" t="n">
        <f aca="false">IF('Random Draws'!G1752&lt;(Assumptions!$E$10-Assumptions!$D$10)/(Assumptions!$F$10-Assumptions!$D$10),Assumptions!$D$10+SQRT('Random Draws'!G1752*(Assumptions!$F$10-Assumptions!$D$10)*(Assumptions!$E$10-Assumptions!$D$10)),Assumptions!$F$10-SQRT((1-'Random Draws'!G1752)*(Assumptions!$F$10-Assumptions!$D$10)*(Assumptions!$F$10-Assumptions!$E$10)))</f>
        <v>0.021340933585724</v>
      </c>
      <c r="J1752" s="19" t="n">
        <f aca="false">IF('Random Draws'!H1752&lt;(Assumptions!$E$11-Assumptions!$D$11)/(Assumptions!$F$11-Assumptions!$D$11),Assumptions!$D$11+SQRT('Random Draws'!H1752*(Assumptions!$F$11-Assumptions!$D$11)*(Assumptions!$E$11-Assumptions!$D$11)),Assumptions!$F$11-SQRT((1-'Random Draws'!H1752)*(Assumptions!$F$11-Assumptions!$D$11)*(Assumptions!$F$11-Assumptions!$E$11)))</f>
        <v>0.136442219479377</v>
      </c>
      <c r="K1752" s="19" t="n">
        <f aca="false">MAX(G1752,I1752+Assumptions!$D$21)</f>
        <v>0.067295326466431</v>
      </c>
      <c r="L1752" s="28" t="n">
        <f aca="false">(F1752-Assumptions!$D$15)*(1-H1752)+Assumptions!$D$15-J1752</f>
        <v>0.222016484815506</v>
      </c>
      <c r="M1752" s="21" t="n">
        <f aca="false">Assumptions!$D$14*(1+E1752)^1*L1752-Assumptions!$D$14*(1+E1752)^0*E1752*Assumptions!$D$16</f>
        <v>34.6892513543173</v>
      </c>
      <c r="N1752" s="21" t="n">
        <f aca="false">Assumptions!$D$14*(1+E1752)^2*L1752-Assumptions!$D$14*(1+E1752)^1*E1752*Assumptions!$D$16</f>
        <v>37.800127965232</v>
      </c>
      <c r="O1752" s="21" t="n">
        <f aca="false">Assumptions!$D$14*(1+E1752)^3*L1752-Assumptions!$D$14*(1+E1752)^2*E1752*Assumptions!$D$16</f>
        <v>41.1899830178977</v>
      </c>
      <c r="P1752" s="21" t="n">
        <f aca="false">Assumptions!$D$14*(1+E1752)^4*L1752-Assumptions!$D$14*(1+E1752)^3*E1752*Assumptions!$D$16</f>
        <v>44.8838348530255</v>
      </c>
      <c r="Q1752" s="21" t="n">
        <f aca="false">Assumptions!$D$14*(1+E1752)^5*L1752-Assumptions!$D$14*(1+E1752)^4*E1752*Assumptions!$D$16</f>
        <v>48.9089454161296</v>
      </c>
      <c r="R1752" s="21" t="n">
        <f aca="false">M1752/(1+K1752)+N1752/(1+K1752)^2+O1752/(1+K1752)^3+P1752/(1+K1752)^4+Q1752/(1+K1752)^5</f>
        <v>169.470790692622</v>
      </c>
      <c r="S1752" s="21" t="n">
        <f aca="false">Q1752*(1+I1752)/(K1752-I1752)</f>
        <v>1087.00615633581</v>
      </c>
      <c r="T1752" s="21" t="n">
        <f aca="false">R1752+S1752/(1+K1752)^5</f>
        <v>954.361096548941</v>
      </c>
      <c r="U1752" s="8" t="n">
        <f aca="false">(T1752-Assumptions!$D$17)/Assumptions!$D$18</f>
        <v>30.7744438619576</v>
      </c>
    </row>
    <row r="1753" customFormat="false" ht="15" hidden="false" customHeight="false" outlineLevel="0" collapsed="false">
      <c r="B1753" s="2" t="n">
        <v>1748</v>
      </c>
      <c r="C1753" s="27" t="n">
        <f aca="false">NORMSDIST('Random Draws'!C1753)</f>
        <v>0.996730420977079</v>
      </c>
      <c r="D1753" s="27" t="n">
        <f aca="false">NORMSDIST(Assumptions!$D$22*'Random Draws'!C1753+SQRT(1-Assumptions!$D$22^2)*'Random Draws'!D1753)</f>
        <v>0.896987421108262</v>
      </c>
      <c r="E1753" s="19" t="n">
        <f aca="false">IF(C1753&lt;(Assumptions!$E$6-Assumptions!$D$6)/(Assumptions!$F$6-Assumptions!$D$6),Assumptions!$D$6+SQRT(C1753*(Assumptions!$F$6-Assumptions!$D$6)*(Assumptions!$E$6-Assumptions!$D$6)),Assumptions!$F$6-SQRT((1-C1753)*(Assumptions!$F$6-Assumptions!$D$6)*(Assumptions!$F$6-Assumptions!$E$6)))</f>
        <v>0.135956746963817</v>
      </c>
      <c r="F1753" s="19" t="n">
        <f aca="false">IF(D1753&lt;(Assumptions!$E$7-Assumptions!$D$7)/(Assumptions!$F$7-Assumptions!$D$7),Assumptions!$D$7+SQRT(D1753*(Assumptions!$F$7-Assumptions!$D$7)*(Assumptions!$E$7-Assumptions!$D$7)),Assumptions!$F$7-SQRT((1-D1753)*(Assumptions!$F$7-Assumptions!$D$7)*(Assumptions!$F$7-Assumptions!$E$7)))</f>
        <v>0.439700977472623</v>
      </c>
      <c r="G1753" s="19" t="n">
        <f aca="false">MIN(Assumptions!$D$24,MAX(Assumptions!$D$23,Assumptions!$D$8+Assumptions!$E$8*'Random Draws'!E1753))</f>
        <v>0.085869051961382</v>
      </c>
      <c r="H1753" s="19" t="n">
        <f aca="false">IF('Random Draws'!F1753&lt;(Assumptions!$E$9-Assumptions!$D$9)/(Assumptions!$F$9-Assumptions!$D$9),Assumptions!$D$9+SQRT('Random Draws'!F1753*(Assumptions!$F$9-Assumptions!$D$9)*(Assumptions!$E$9-Assumptions!$D$9)),Assumptions!$F$9-SQRT((1-'Random Draws'!F1753)*(Assumptions!$F$9-Assumptions!$D$9)*(Assumptions!$F$9-Assumptions!$E$9)))</f>
        <v>0.328949428537154</v>
      </c>
      <c r="I1753" s="19" t="n">
        <f aca="false">IF('Random Draws'!G1753&lt;(Assumptions!$E$10-Assumptions!$D$10)/(Assumptions!$F$10-Assumptions!$D$10),Assumptions!$D$10+SQRT('Random Draws'!G1753*(Assumptions!$F$10-Assumptions!$D$10)*(Assumptions!$E$10-Assumptions!$D$10)),Assumptions!$F$10-SQRT((1-'Random Draws'!G1753)*(Assumptions!$F$10-Assumptions!$D$10)*(Assumptions!$F$10-Assumptions!$E$10)))</f>
        <v>0.0193914461304862</v>
      </c>
      <c r="J1753" s="19" t="n">
        <f aca="false">IF('Random Draws'!H1753&lt;(Assumptions!$E$11-Assumptions!$D$11)/(Assumptions!$F$11-Assumptions!$D$11),Assumptions!$D$11+SQRT('Random Draws'!H1753*(Assumptions!$F$11-Assumptions!$D$11)*(Assumptions!$E$11-Assumptions!$D$11)),Assumptions!$F$11-SQRT((1-'Random Draws'!H1753)*(Assumptions!$F$11-Assumptions!$D$11)*(Assumptions!$F$11-Assumptions!$E$11)))</f>
        <v>0.155608958845437</v>
      </c>
      <c r="K1753" s="19" t="n">
        <f aca="false">MAX(G1753,I1753+Assumptions!$D$21)</f>
        <v>0.085869051961382</v>
      </c>
      <c r="L1753" s="28" t="n">
        <f aca="false">(F1753-Assumptions!$D$15)*(1-H1753)+Assumptions!$D$15-J1753</f>
        <v>0.182216059070169</v>
      </c>
      <c r="M1753" s="21" t="n">
        <f aca="false">Assumptions!$D$14*(1+E1753)^1*L1753-Assumptions!$D$14*(1+E1753)^0*E1753*Assumptions!$D$16</f>
        <v>29.4220745980652</v>
      </c>
      <c r="N1753" s="21" t="n">
        <f aca="false">Assumptions!$D$14*(1+E1753)^2*L1753-Assumptions!$D$14*(1+E1753)^1*E1753*Assumptions!$D$16</f>
        <v>33.4222041493449</v>
      </c>
      <c r="O1753" s="21" t="n">
        <f aca="false">Assumptions!$D$14*(1+E1753)^3*L1753-Assumptions!$D$14*(1+E1753)^2*E1753*Assumptions!$D$16</f>
        <v>37.9661783018504</v>
      </c>
      <c r="P1753" s="21" t="n">
        <f aca="false">Assumptions!$D$14*(1+E1753)^4*L1753-Assumptions!$D$14*(1+E1753)^3*E1753*Assumptions!$D$16</f>
        <v>43.1279363984183</v>
      </c>
      <c r="Q1753" s="21" t="n">
        <f aca="false">Assumptions!$D$14*(1+E1753)^5*L1753-Assumptions!$D$14*(1+E1753)^4*E1753*Assumptions!$D$16</f>
        <v>48.9914703344096</v>
      </c>
      <c r="R1753" s="21" t="n">
        <f aca="false">M1753/(1+K1753)+N1753/(1+K1753)^2+O1753/(1+K1753)^3+P1753/(1+K1753)^4+Q1753/(1+K1753)^5</f>
        <v>148.565264285958</v>
      </c>
      <c r="S1753" s="21" t="n">
        <f aca="false">Q1753*(1+I1753)/(K1753-I1753)</f>
        <v>751.252774043829</v>
      </c>
      <c r="T1753" s="21" t="n">
        <f aca="false">R1753+S1753/(1+K1753)^5</f>
        <v>646.186391488258</v>
      </c>
      <c r="U1753" s="8" t="n">
        <f aca="false">(T1753-Assumptions!$D$17)/Assumptions!$D$18</f>
        <v>18.4474556595303</v>
      </c>
    </row>
    <row r="1754" customFormat="false" ht="15" hidden="false" customHeight="false" outlineLevel="0" collapsed="false">
      <c r="B1754" s="2" t="n">
        <v>1749</v>
      </c>
      <c r="C1754" s="27" t="n">
        <f aca="false">NORMSDIST('Random Draws'!C1754)</f>
        <v>0.260587171854778</v>
      </c>
      <c r="D1754" s="27" t="n">
        <f aca="false">NORMSDIST(Assumptions!$D$22*'Random Draws'!C1754+SQRT(1-Assumptions!$D$22^2)*'Random Draws'!D1754)</f>
        <v>0.988006126966032</v>
      </c>
      <c r="E1754" s="19" t="n">
        <f aca="false">IF(C1754&lt;(Assumptions!$E$6-Assumptions!$D$6)/(Assumptions!$F$6-Assumptions!$D$6),Assumptions!$D$6+SQRT(C1754*(Assumptions!$F$6-Assumptions!$D$6)*(Assumptions!$E$6-Assumptions!$D$6)),Assumptions!$F$6-SQRT((1-C1754)*(Assumptions!$F$6-Assumptions!$D$6)*(Assumptions!$F$6-Assumptions!$E$6)))</f>
        <v>0.076096202837333</v>
      </c>
      <c r="F1754" s="19" t="n">
        <f aca="false">IF(D1754&lt;(Assumptions!$E$7-Assumptions!$D$7)/(Assumptions!$F$7-Assumptions!$D$7),Assumptions!$D$7+SQRT(D1754*(Assumptions!$F$7-Assumptions!$D$7)*(Assumptions!$E$7-Assumptions!$D$7)),Assumptions!$F$7-SQRT((1-D1754)*(Assumptions!$F$7-Assumptions!$D$7)*(Assumptions!$F$7-Assumptions!$E$7)))</f>
        <v>0.453073565698292</v>
      </c>
      <c r="G1754" s="19" t="n">
        <f aca="false">MIN(Assumptions!$D$24,MAX(Assumptions!$D$23,Assumptions!$D$8+Assumptions!$E$8*'Random Draws'!E1754))</f>
        <v>0.086714809591781</v>
      </c>
      <c r="H1754" s="19" t="n">
        <f aca="false">IF('Random Draws'!F1754&lt;(Assumptions!$E$9-Assumptions!$D$9)/(Assumptions!$F$9-Assumptions!$D$9),Assumptions!$D$9+SQRT('Random Draws'!F1754*(Assumptions!$F$9-Assumptions!$D$9)*(Assumptions!$E$9-Assumptions!$D$9)),Assumptions!$F$9-SQRT((1-'Random Draws'!F1754)*(Assumptions!$F$9-Assumptions!$D$9)*(Assumptions!$F$9-Assumptions!$E$9)))</f>
        <v>0.248748597177274</v>
      </c>
      <c r="I1754" s="19" t="n">
        <f aca="false">IF('Random Draws'!G1754&lt;(Assumptions!$E$10-Assumptions!$D$10)/(Assumptions!$F$10-Assumptions!$D$10),Assumptions!$D$10+SQRT('Random Draws'!G1754*(Assumptions!$F$10-Assumptions!$D$10)*(Assumptions!$E$10-Assumptions!$D$10)),Assumptions!$F$10-SQRT((1-'Random Draws'!G1754)*(Assumptions!$F$10-Assumptions!$D$10)*(Assumptions!$F$10-Assumptions!$E$10)))</f>
        <v>0.0181472108225638</v>
      </c>
      <c r="J1754" s="19" t="n">
        <f aca="false">IF('Random Draws'!H1754&lt;(Assumptions!$E$11-Assumptions!$D$11)/(Assumptions!$F$11-Assumptions!$D$11),Assumptions!$D$11+SQRT('Random Draws'!H1754*(Assumptions!$F$11-Assumptions!$D$11)*(Assumptions!$E$11-Assumptions!$D$11)),Assumptions!$F$11-SQRT((1-'Random Draws'!H1754)*(Assumptions!$F$11-Assumptions!$D$11)*(Assumptions!$F$11-Assumptions!$E$11)))</f>
        <v>0.142758718116361</v>
      </c>
      <c r="K1754" s="19" t="n">
        <f aca="false">MAX(G1754,I1754+Assumptions!$D$21)</f>
        <v>0.086714809591781</v>
      </c>
      <c r="L1754" s="28" t="n">
        <f aca="false">(F1754-Assumptions!$D$15)*(1-H1754)+Assumptions!$D$15-J1754</f>
        <v>0.229950751329421</v>
      </c>
      <c r="M1754" s="21" t="n">
        <f aca="false">Assumptions!$D$14*(1+E1754)^1*L1754-Assumptions!$D$14*(1+E1754)^0*E1754*Assumptions!$D$16</f>
        <v>35.5491054177089</v>
      </c>
      <c r="N1754" s="21" t="n">
        <f aca="false">Assumptions!$D$14*(1+E1754)^2*L1754-Assumptions!$D$14*(1+E1754)^1*E1754*Assumptions!$D$16</f>
        <v>38.2542573542607</v>
      </c>
      <c r="O1754" s="21" t="n">
        <f aca="false">Assumptions!$D$14*(1+E1754)^3*L1754-Assumptions!$D$14*(1+E1754)^2*E1754*Assumptions!$D$16</f>
        <v>41.165261081282</v>
      </c>
      <c r="P1754" s="21" t="n">
        <f aca="false">Assumptions!$D$14*(1+E1754)^4*L1754-Assumptions!$D$14*(1+E1754)^3*E1754*Assumptions!$D$16</f>
        <v>44.297781138375</v>
      </c>
      <c r="Q1754" s="21" t="n">
        <f aca="false">Assumptions!$D$14*(1+E1754)^5*L1754-Assumptions!$D$14*(1+E1754)^4*E1754*Assumptions!$D$16</f>
        <v>47.6686740771246</v>
      </c>
      <c r="R1754" s="21" t="n">
        <f aca="false">M1754/(1+K1754)+N1754/(1+K1754)^2+O1754/(1+K1754)^3+P1754/(1+K1754)^4+Q1754/(1+K1754)^5</f>
        <v>160.39690919113</v>
      </c>
      <c r="S1754" s="21" t="n">
        <f aca="false">Q1754*(1+I1754)/(K1754-I1754)</f>
        <v>707.823059672654</v>
      </c>
      <c r="T1754" s="21" t="n">
        <f aca="false">R1754+S1754/(1+K1754)^5</f>
        <v>627.429060399953</v>
      </c>
      <c r="U1754" s="8" t="n">
        <f aca="false">(T1754-Assumptions!$D$17)/Assumptions!$D$18</f>
        <v>17.6971624159981</v>
      </c>
    </row>
    <row r="1755" customFormat="false" ht="15" hidden="false" customHeight="false" outlineLevel="0" collapsed="false">
      <c r="B1755" s="2" t="n">
        <v>1750</v>
      </c>
      <c r="C1755" s="27" t="n">
        <f aca="false">NORMSDIST('Random Draws'!C1755)</f>
        <v>0.860326408070501</v>
      </c>
      <c r="D1755" s="27" t="n">
        <f aca="false">NORMSDIST(Assumptions!$D$22*'Random Draws'!C1755+SQRT(1-Assumptions!$D$22^2)*'Random Draws'!D1755)</f>
        <v>0.491290411798604</v>
      </c>
      <c r="E1755" s="19" t="n">
        <f aca="false">IF(C1755&lt;(Assumptions!$E$6-Assumptions!$D$6)/(Assumptions!$F$6-Assumptions!$D$6),Assumptions!$D$6+SQRT(C1755*(Assumptions!$F$6-Assumptions!$D$6)*(Assumptions!$E$6-Assumptions!$D$6)),Assumptions!$F$6-SQRT((1-C1755)*(Assumptions!$F$6-Assumptions!$D$6)*(Assumptions!$F$6-Assumptions!$E$6)))</f>
        <v>0.113573347551241</v>
      </c>
      <c r="F1755" s="19" t="n">
        <f aca="false">IF(D1755&lt;(Assumptions!$E$7-Assumptions!$D$7)/(Assumptions!$F$7-Assumptions!$D$7),Assumptions!$D$7+SQRT(D1755*(Assumptions!$F$7-Assumptions!$D$7)*(Assumptions!$E$7-Assumptions!$D$7)),Assumptions!$F$7-SQRT((1-D1755)*(Assumptions!$F$7-Assumptions!$D$7)*(Assumptions!$F$7-Assumptions!$E$7)))</f>
        <v>0.414293116237619</v>
      </c>
      <c r="G1755" s="19" t="n">
        <f aca="false">MIN(Assumptions!$D$24,MAX(Assumptions!$D$23,Assumptions!$D$8+Assumptions!$E$8*'Random Draws'!E1755))</f>
        <v>0.103861956987896</v>
      </c>
      <c r="H1755" s="19" t="n">
        <f aca="false">IF('Random Draws'!F1755&lt;(Assumptions!$E$9-Assumptions!$D$9)/(Assumptions!$F$9-Assumptions!$D$9),Assumptions!$D$9+SQRT('Random Draws'!F1755*(Assumptions!$F$9-Assumptions!$D$9)*(Assumptions!$E$9-Assumptions!$D$9)),Assumptions!$F$9-SQRT((1-'Random Draws'!F1755)*(Assumptions!$F$9-Assumptions!$D$9)*(Assumptions!$F$9-Assumptions!$E$9)))</f>
        <v>0.294856875201578</v>
      </c>
      <c r="I1755" s="19" t="n">
        <f aca="false">IF('Random Draws'!G1755&lt;(Assumptions!$E$10-Assumptions!$D$10)/(Assumptions!$F$10-Assumptions!$D$10),Assumptions!$D$10+SQRT('Random Draws'!G1755*(Assumptions!$F$10-Assumptions!$D$10)*(Assumptions!$E$10-Assumptions!$D$10)),Assumptions!$F$10-SQRT((1-'Random Draws'!G1755)*(Assumptions!$F$10-Assumptions!$D$10)*(Assumptions!$F$10-Assumptions!$E$10)))</f>
        <v>0.0213162802588976</v>
      </c>
      <c r="J1755" s="19" t="n">
        <f aca="false">IF('Random Draws'!H1755&lt;(Assumptions!$E$11-Assumptions!$D$11)/(Assumptions!$F$11-Assumptions!$D$11),Assumptions!$D$11+SQRT('Random Draws'!H1755*(Assumptions!$F$11-Assumptions!$D$11)*(Assumptions!$E$11-Assumptions!$D$11)),Assumptions!$F$11-SQRT((1-'Random Draws'!H1755)*(Assumptions!$F$11-Assumptions!$D$11)*(Assumptions!$F$11-Assumptions!$E$11)))</f>
        <v>0.187614528742475</v>
      </c>
      <c r="K1755" s="19" t="n">
        <f aca="false">MAX(G1755,I1755+Assumptions!$D$21)</f>
        <v>0.103861956987896</v>
      </c>
      <c r="L1755" s="28" t="n">
        <f aca="false">(F1755-Assumptions!$D$15)*(1-H1755)+Assumptions!$D$15-J1755</f>
        <v>0.142852807600001</v>
      </c>
      <c r="M1755" s="21" t="n">
        <f aca="false">Assumptions!$D$14*(1+E1755)^1*L1755-Assumptions!$D$14*(1+E1755)^0*E1755*Assumptions!$D$16</f>
        <v>22.572132417255</v>
      </c>
      <c r="N1755" s="21" t="n">
        <f aca="false">Assumptions!$D$14*(1+E1755)^2*L1755-Assumptions!$D$14*(1+E1755)^1*E1755*Assumptions!$D$16</f>
        <v>25.1357250572525</v>
      </c>
      <c r="O1755" s="21" t="n">
        <f aca="false">Assumptions!$D$14*(1+E1755)^3*L1755-Assumptions!$D$14*(1+E1755)^2*E1755*Assumptions!$D$16</f>
        <v>27.9904734951323</v>
      </c>
      <c r="P1755" s="21" t="n">
        <f aca="false">Assumptions!$D$14*(1+E1755)^4*L1755-Assumptions!$D$14*(1+E1755)^3*E1755*Assumptions!$D$16</f>
        <v>31.1694452695188</v>
      </c>
      <c r="Q1755" s="21" t="n">
        <f aca="false">Assumptions!$D$14*(1+E1755)^5*L1755-Assumptions!$D$14*(1+E1755)^4*E1755*Assumptions!$D$16</f>
        <v>34.7094635100932</v>
      </c>
      <c r="R1755" s="21" t="n">
        <f aca="false">M1755/(1+K1755)+N1755/(1+K1755)^2+O1755/(1+K1755)^3+P1755/(1+K1755)^4+Q1755/(1+K1755)^5</f>
        <v>104.056513547977</v>
      </c>
      <c r="S1755" s="21" t="n">
        <f aca="false">Q1755*(1+I1755)/(K1755-I1755)</f>
        <v>429.451202856962</v>
      </c>
      <c r="T1755" s="21" t="n">
        <f aca="false">R1755+S1755/(1+K1755)^5</f>
        <v>366.079861929221</v>
      </c>
      <c r="U1755" s="8" t="n">
        <f aca="false">(T1755-Assumptions!$D$17)/Assumptions!$D$18</f>
        <v>7.24319447716882</v>
      </c>
    </row>
    <row r="1756" customFormat="false" ht="15" hidden="false" customHeight="false" outlineLevel="0" collapsed="false">
      <c r="B1756" s="2" t="n">
        <v>1751</v>
      </c>
      <c r="C1756" s="27" t="n">
        <f aca="false">NORMSDIST('Random Draws'!C1756)</f>
        <v>0.879007759072079</v>
      </c>
      <c r="D1756" s="27" t="n">
        <f aca="false">NORMSDIST(Assumptions!$D$22*'Random Draws'!C1756+SQRT(1-Assumptions!$D$22^2)*'Random Draws'!D1756)</f>
        <v>0.860258784121174</v>
      </c>
      <c r="E1756" s="19" t="n">
        <f aca="false">IF(C1756&lt;(Assumptions!$E$6-Assumptions!$D$6)/(Assumptions!$F$6-Assumptions!$D$6),Assumptions!$D$6+SQRT(C1756*(Assumptions!$F$6-Assumptions!$D$6)*(Assumptions!$E$6-Assumptions!$D$6)),Assumptions!$F$6-SQRT((1-C1756)*(Assumptions!$F$6-Assumptions!$D$6)*(Assumptions!$F$6-Assumptions!$E$6)))</f>
        <v>0.115404040887991</v>
      </c>
      <c r="F1756" s="19" t="n">
        <f aca="false">IF(D1756&lt;(Assumptions!$E$7-Assumptions!$D$7)/(Assumptions!$F$7-Assumptions!$D$7),Assumptions!$D$7+SQRT(D1756*(Assumptions!$F$7-Assumptions!$D$7)*(Assumptions!$E$7-Assumptions!$D$7)),Assumptions!$F$7-SQRT((1-D1756)*(Assumptions!$F$7-Assumptions!$D$7)*(Assumptions!$F$7-Assumptions!$E$7)))</f>
        <v>0.436357562234082</v>
      </c>
      <c r="G1756" s="19" t="n">
        <f aca="false">MIN(Assumptions!$D$24,MAX(Assumptions!$D$23,Assumptions!$D$8+Assumptions!$E$8*'Random Draws'!E1756))</f>
        <v>0.064405456413889</v>
      </c>
      <c r="H1756" s="19" t="n">
        <f aca="false">IF('Random Draws'!F1756&lt;(Assumptions!$E$9-Assumptions!$D$9)/(Assumptions!$F$9-Assumptions!$D$9),Assumptions!$D$9+SQRT('Random Draws'!F1756*(Assumptions!$F$9-Assumptions!$D$9)*(Assumptions!$E$9-Assumptions!$D$9)),Assumptions!$F$9-SQRT((1-'Random Draws'!F1756)*(Assumptions!$F$9-Assumptions!$D$9)*(Assumptions!$F$9-Assumptions!$E$9)))</f>
        <v>0.276750729270203</v>
      </c>
      <c r="I1756" s="19" t="n">
        <f aca="false">IF('Random Draws'!G1756&lt;(Assumptions!$E$10-Assumptions!$D$10)/(Assumptions!$F$10-Assumptions!$D$10),Assumptions!$D$10+SQRT('Random Draws'!G1756*(Assumptions!$F$10-Assumptions!$D$10)*(Assumptions!$E$10-Assumptions!$D$10)),Assumptions!$F$10-SQRT((1-'Random Draws'!G1756)*(Assumptions!$F$10-Assumptions!$D$10)*(Assumptions!$F$10-Assumptions!$E$10)))</f>
        <v>0.0200304155291124</v>
      </c>
      <c r="J1756" s="19" t="n">
        <f aca="false">IF('Random Draws'!H1756&lt;(Assumptions!$E$11-Assumptions!$D$11)/(Assumptions!$F$11-Assumptions!$D$11),Assumptions!$D$11+SQRT('Random Draws'!H1756*(Assumptions!$F$11-Assumptions!$D$11)*(Assumptions!$E$11-Assumptions!$D$11)),Assumptions!$F$11-SQRT((1-'Random Draws'!H1756)*(Assumptions!$F$11-Assumptions!$D$11)*(Assumptions!$F$11-Assumptions!$E$11)))</f>
        <v>0.156593086331</v>
      </c>
      <c r="K1756" s="19" t="n">
        <f aca="false">MAX(G1756,I1756+Assumptions!$D$21)</f>
        <v>0.064405456413889</v>
      </c>
      <c r="L1756" s="28" t="n">
        <f aca="false">(F1756-Assumptions!$D$15)*(1-H1756)+Assumptions!$D$15-J1756</f>
        <v>0.194979797137359</v>
      </c>
      <c r="M1756" s="21" t="n">
        <f aca="false">Assumptions!$D$14*(1+E1756)^1*L1756-Assumptions!$D$14*(1+E1756)^0*E1756*Assumptions!$D$16</f>
        <v>31.0327741968242</v>
      </c>
      <c r="N1756" s="21" t="n">
        <f aca="false">Assumptions!$D$14*(1+E1756)^2*L1756-Assumptions!$D$14*(1+E1756)^1*E1756*Assumptions!$D$16</f>
        <v>34.6140817391023</v>
      </c>
      <c r="O1756" s="21" t="n">
        <f aca="false">Assumptions!$D$14*(1+E1756)^3*L1756-Assumptions!$D$14*(1+E1756)^2*E1756*Assumptions!$D$16</f>
        <v>38.6086866434219</v>
      </c>
      <c r="P1756" s="21" t="n">
        <f aca="false">Assumptions!$D$14*(1+E1756)^4*L1756-Assumptions!$D$14*(1+E1756)^3*E1756*Assumptions!$D$16</f>
        <v>43.064285095451</v>
      </c>
      <c r="Q1756" s="21" t="n">
        <f aca="false">Assumptions!$D$14*(1+E1756)^5*L1756-Assumptions!$D$14*(1+E1756)^4*E1756*Assumptions!$D$16</f>
        <v>48.0340776134185</v>
      </c>
      <c r="R1756" s="21" t="n">
        <f aca="false">M1756/(1+K1756)+N1756/(1+K1756)^2+O1756/(1+K1756)^3+P1756/(1+K1756)^4+Q1756/(1+K1756)^5</f>
        <v>160.429609867667</v>
      </c>
      <c r="S1756" s="21" t="n">
        <f aca="false">Q1756*(1+I1756)/(K1756-I1756)</f>
        <v>1104.13915504429</v>
      </c>
      <c r="T1756" s="21" t="n">
        <f aca="false">R1756+S1756/(1+K1756)^5</f>
        <v>968.572860490265</v>
      </c>
      <c r="U1756" s="8" t="n">
        <f aca="false">(T1756-Assumptions!$D$17)/Assumptions!$D$18</f>
        <v>31.3429144196106</v>
      </c>
    </row>
    <row r="1757" customFormat="false" ht="15" hidden="false" customHeight="false" outlineLevel="0" collapsed="false">
      <c r="B1757" s="2" t="n">
        <v>1752</v>
      </c>
      <c r="C1757" s="27" t="n">
        <f aca="false">NORMSDIST('Random Draws'!C1757)</f>
        <v>0.24802634128847</v>
      </c>
      <c r="D1757" s="27" t="n">
        <f aca="false">NORMSDIST(Assumptions!$D$22*'Random Draws'!C1757+SQRT(1-Assumptions!$D$22^2)*'Random Draws'!D1757)</f>
        <v>0.217061382735102</v>
      </c>
      <c r="E1757" s="19" t="n">
        <f aca="false">IF(C1757&lt;(Assumptions!$E$6-Assumptions!$D$6)/(Assumptions!$F$6-Assumptions!$D$6),Assumptions!$D$6+SQRT(C1757*(Assumptions!$F$6-Assumptions!$D$6)*(Assumptions!$E$6-Assumptions!$D$6)),Assumptions!$F$6-SQRT((1-C1757)*(Assumptions!$F$6-Assumptions!$D$6)*(Assumptions!$F$6-Assumptions!$E$6)))</f>
        <v>0.0752155037794769</v>
      </c>
      <c r="F1757" s="19" t="n">
        <f aca="false">IF(D1757&lt;(Assumptions!$E$7-Assumptions!$D$7)/(Assumptions!$F$7-Assumptions!$D$7),Assumptions!$D$7+SQRT(D1757*(Assumptions!$F$7-Assumptions!$D$7)*(Assumptions!$E$7-Assumptions!$D$7)),Assumptions!$F$7-SQRT((1-D1757)*(Assumptions!$F$7-Assumptions!$D$7)*(Assumptions!$F$7-Assumptions!$E$7)))</f>
        <v>0.396088340172563</v>
      </c>
      <c r="G1757" s="19" t="n">
        <f aca="false">MIN(Assumptions!$D$24,MAX(Assumptions!$D$23,Assumptions!$D$8+Assumptions!$E$8*'Random Draws'!E1757))</f>
        <v>0.08248561739498</v>
      </c>
      <c r="H1757" s="19" t="n">
        <f aca="false">IF('Random Draws'!F1757&lt;(Assumptions!$E$9-Assumptions!$D$9)/(Assumptions!$F$9-Assumptions!$D$9),Assumptions!$D$9+SQRT('Random Draws'!F1757*(Assumptions!$F$9-Assumptions!$D$9)*(Assumptions!$E$9-Assumptions!$D$9)),Assumptions!$F$9-SQRT((1-'Random Draws'!F1757)*(Assumptions!$F$9-Assumptions!$D$9)*(Assumptions!$F$9-Assumptions!$E$9)))</f>
        <v>0.27934306663798</v>
      </c>
      <c r="I1757" s="19" t="n">
        <f aca="false">IF('Random Draws'!G1757&lt;(Assumptions!$E$10-Assumptions!$D$10)/(Assumptions!$F$10-Assumptions!$D$10),Assumptions!$D$10+SQRT('Random Draws'!G1757*(Assumptions!$F$10-Assumptions!$D$10)*(Assumptions!$E$10-Assumptions!$D$10)),Assumptions!$F$10-SQRT((1-'Random Draws'!G1757)*(Assumptions!$F$10-Assumptions!$D$10)*(Assumptions!$F$10-Assumptions!$E$10)))</f>
        <v>0.0170601794765218</v>
      </c>
      <c r="J1757" s="19" t="n">
        <f aca="false">IF('Random Draws'!H1757&lt;(Assumptions!$E$11-Assumptions!$D$11)/(Assumptions!$F$11-Assumptions!$D$11),Assumptions!$D$11+SQRT('Random Draws'!H1757*(Assumptions!$F$11-Assumptions!$D$11)*(Assumptions!$E$11-Assumptions!$D$11)),Assumptions!$F$11-SQRT((1-'Random Draws'!H1757)*(Assumptions!$F$11-Assumptions!$D$11)*(Assumptions!$F$11-Assumptions!$E$11)))</f>
        <v>0.168226061952523</v>
      </c>
      <c r="K1757" s="19" t="n">
        <f aca="false">MAX(G1757,I1757+Assumptions!$D$21)</f>
        <v>0.08248561739498</v>
      </c>
      <c r="L1757" s="28" t="n">
        <f aca="false">(F1757-Assumptions!$D$15)*(1-H1757)+Assumptions!$D$15-J1757</f>
        <v>0.153532345279626</v>
      </c>
      <c r="M1757" s="21" t="n">
        <f aca="false">Assumptions!$D$14*(1+E1757)^1*L1757-Assumptions!$D$14*(1+E1757)^0*E1757*Assumptions!$D$16</f>
        <v>23.6094644651196</v>
      </c>
      <c r="N1757" s="21" t="n">
        <f aca="false">Assumptions!$D$14*(1+E1757)^2*L1757-Assumptions!$D$14*(1+E1757)^1*E1757*Assumptions!$D$16</f>
        <v>25.3852622288272</v>
      </c>
      <c r="O1757" s="21" t="n">
        <f aca="false">Assumptions!$D$14*(1+E1757)^3*L1757-Assumptions!$D$14*(1+E1757)^2*E1757*Assumptions!$D$16</f>
        <v>27.2946275159426</v>
      </c>
      <c r="P1757" s="21" t="n">
        <f aca="false">Assumptions!$D$14*(1+E1757)^4*L1757-Assumptions!$D$14*(1+E1757)^3*E1757*Assumptions!$D$16</f>
        <v>29.3476066750274</v>
      </c>
      <c r="Q1757" s="21" t="n">
        <f aca="false">Assumptions!$D$14*(1+E1757)^5*L1757-Assumptions!$D$14*(1+E1757)^4*E1757*Assumptions!$D$16</f>
        <v>31.5550016958115</v>
      </c>
      <c r="R1757" s="21" t="n">
        <f aca="false">M1757/(1+K1757)+N1757/(1+K1757)^2+O1757/(1+K1757)^3+P1757/(1+K1757)^4+Q1757/(1+K1757)^5</f>
        <v>107.597082035553</v>
      </c>
      <c r="S1757" s="21" t="n">
        <f aca="false">Q1757*(1+I1757)/(K1757-I1757)</f>
        <v>490.532990059966</v>
      </c>
      <c r="T1757" s="21" t="n">
        <f aca="false">R1757+S1757/(1+K1757)^5</f>
        <v>437.630218547045</v>
      </c>
      <c r="U1757" s="8" t="n">
        <f aca="false">(T1757-Assumptions!$D$17)/Assumptions!$D$18</f>
        <v>10.1052087418818</v>
      </c>
    </row>
    <row r="1758" customFormat="false" ht="15" hidden="false" customHeight="false" outlineLevel="0" collapsed="false">
      <c r="B1758" s="2" t="n">
        <v>1753</v>
      </c>
      <c r="C1758" s="27" t="n">
        <f aca="false">NORMSDIST('Random Draws'!C1758)</f>
        <v>0.283659996411493</v>
      </c>
      <c r="D1758" s="27" t="n">
        <f aca="false">NORMSDIST(Assumptions!$D$22*'Random Draws'!C1758+SQRT(1-Assumptions!$D$22^2)*'Random Draws'!D1758)</f>
        <v>0.610662460405992</v>
      </c>
      <c r="E1758" s="19" t="n">
        <f aca="false">IF(C1758&lt;(Assumptions!$E$6-Assumptions!$D$6)/(Assumptions!$F$6-Assumptions!$D$6),Assumptions!$D$6+SQRT(C1758*(Assumptions!$F$6-Assumptions!$D$6)*(Assumptions!$E$6-Assumptions!$D$6)),Assumptions!$F$6-SQRT((1-C1758)*(Assumptions!$F$6-Assumptions!$D$6)*(Assumptions!$F$6-Assumptions!$E$6)))</f>
        <v>0.0776603237115331</v>
      </c>
      <c r="F1758" s="19" t="n">
        <f aca="false">IF(D1758&lt;(Assumptions!$E$7-Assumptions!$D$7)/(Assumptions!$F$7-Assumptions!$D$7),Assumptions!$D$7+SQRT(D1758*(Assumptions!$F$7-Assumptions!$D$7)*(Assumptions!$E$7-Assumptions!$D$7)),Assumptions!$F$7-SQRT((1-D1758)*(Assumptions!$F$7-Assumptions!$D$7)*(Assumptions!$F$7-Assumptions!$E$7)))</f>
        <v>0.420536723927479</v>
      </c>
      <c r="G1758" s="19" t="n">
        <f aca="false">MIN(Assumptions!$D$24,MAX(Assumptions!$D$23,Assumptions!$D$8+Assumptions!$E$8*'Random Draws'!E1758))</f>
        <v>0.098527161445314</v>
      </c>
      <c r="H1758" s="19" t="n">
        <f aca="false">IF('Random Draws'!F1758&lt;(Assumptions!$E$9-Assumptions!$D$9)/(Assumptions!$F$9-Assumptions!$D$9),Assumptions!$D$9+SQRT('Random Draws'!F1758*(Assumptions!$F$9-Assumptions!$D$9)*(Assumptions!$E$9-Assumptions!$D$9)),Assumptions!$F$9-SQRT((1-'Random Draws'!F1758)*(Assumptions!$F$9-Assumptions!$D$9)*(Assumptions!$F$9-Assumptions!$E$9)))</f>
        <v>0.309794301882367</v>
      </c>
      <c r="I1758" s="19" t="n">
        <f aca="false">IF('Random Draws'!G1758&lt;(Assumptions!$E$10-Assumptions!$D$10)/(Assumptions!$F$10-Assumptions!$D$10),Assumptions!$D$10+SQRT('Random Draws'!G1758*(Assumptions!$F$10-Assumptions!$D$10)*(Assumptions!$E$10-Assumptions!$D$10)),Assumptions!$F$10-SQRT((1-'Random Draws'!G1758)*(Assumptions!$F$10-Assumptions!$D$10)*(Assumptions!$F$10-Assumptions!$E$10)))</f>
        <v>0.0232431322129917</v>
      </c>
      <c r="J1758" s="19" t="n">
        <f aca="false">IF('Random Draws'!H1758&lt;(Assumptions!$E$11-Assumptions!$D$11)/(Assumptions!$F$11-Assumptions!$D$11),Assumptions!$D$11+SQRT('Random Draws'!H1758*(Assumptions!$F$11-Assumptions!$D$11)*(Assumptions!$E$11-Assumptions!$D$11)),Assumptions!$F$11-SQRT((1-'Random Draws'!H1758)*(Assumptions!$F$11-Assumptions!$D$11)*(Assumptions!$F$11-Assumptions!$E$11)))</f>
        <v>0.158661832276704</v>
      </c>
      <c r="K1758" s="19" t="n">
        <f aca="false">MAX(G1758,I1758+Assumptions!$D$21)</f>
        <v>0.098527161445314</v>
      </c>
      <c r="L1758" s="28" t="n">
        <f aca="false">(F1758-Assumptions!$D$15)*(1-H1758)+Assumptions!$D$15-J1758</f>
        <v>0.171868270090471</v>
      </c>
      <c r="M1758" s="21" t="n">
        <f aca="false">Assumptions!$D$14*(1+E1758)^1*L1758-Assumptions!$D$14*(1+E1758)^0*E1758*Assumptions!$D$16</f>
        <v>26.5184418511634</v>
      </c>
      <c r="N1758" s="21" t="n">
        <f aca="false">Assumptions!$D$14*(1+E1758)^2*L1758-Assumptions!$D$14*(1+E1758)^1*E1758*Assumptions!$D$16</f>
        <v>28.5778726296502</v>
      </c>
      <c r="O1758" s="21" t="n">
        <f aca="false">Assumptions!$D$14*(1+E1758)^3*L1758-Assumptions!$D$14*(1+E1758)^2*E1758*Assumptions!$D$16</f>
        <v>30.7972394690558</v>
      </c>
      <c r="P1758" s="21" t="n">
        <f aca="false">Assumptions!$D$14*(1+E1758)^4*L1758-Assumptions!$D$14*(1+E1758)^3*E1758*Assumptions!$D$16</f>
        <v>33.1889630556443</v>
      </c>
      <c r="Q1758" s="21" t="n">
        <f aca="false">Assumptions!$D$14*(1+E1758)^5*L1758-Assumptions!$D$14*(1+E1758)^4*E1758*Assumptions!$D$16</f>
        <v>35.7664286701958</v>
      </c>
      <c r="R1758" s="21" t="n">
        <f aca="false">M1758/(1+K1758)+N1758/(1+K1758)^2+O1758/(1+K1758)^3+P1758/(1+K1758)^4+Q1758/(1+K1758)^5</f>
        <v>116.200799208336</v>
      </c>
      <c r="S1758" s="21" t="n">
        <f aca="false">Q1758*(1+I1758)/(K1758-I1758)</f>
        <v>486.129035251621</v>
      </c>
      <c r="T1758" s="21" t="n">
        <f aca="false">R1758+S1758/(1+K1758)^5</f>
        <v>420.077612822341</v>
      </c>
      <c r="U1758" s="8" t="n">
        <f aca="false">(T1758-Assumptions!$D$17)/Assumptions!$D$18</f>
        <v>9.40310451289363</v>
      </c>
    </row>
    <row r="1759" customFormat="false" ht="15" hidden="false" customHeight="false" outlineLevel="0" collapsed="false">
      <c r="B1759" s="2" t="n">
        <v>1754</v>
      </c>
      <c r="C1759" s="27" t="n">
        <f aca="false">NORMSDIST('Random Draws'!C1759)</f>
        <v>0.959998328383333</v>
      </c>
      <c r="D1759" s="27" t="n">
        <f aca="false">NORMSDIST(Assumptions!$D$22*'Random Draws'!C1759+SQRT(1-Assumptions!$D$22^2)*'Random Draws'!D1759)</f>
        <v>0.755368132560534</v>
      </c>
      <c r="E1759" s="19" t="n">
        <f aca="false">IF(C1759&lt;(Assumptions!$E$6-Assumptions!$D$6)/(Assumptions!$F$6-Assumptions!$D$6),Assumptions!$D$6+SQRT(C1759*(Assumptions!$F$6-Assumptions!$D$6)*(Assumptions!$E$6-Assumptions!$D$6)),Assumptions!$F$6-SQRT((1-C1759)*(Assumptions!$F$6-Assumptions!$D$6)*(Assumptions!$F$6-Assumptions!$E$6)))</f>
        <v>0.125857568876486</v>
      </c>
      <c r="F1759" s="19" t="n">
        <f aca="false">IF(D1759&lt;(Assumptions!$E$7-Assumptions!$D$7)/(Assumptions!$F$7-Assumptions!$D$7),Assumptions!$D$7+SQRT(D1759*(Assumptions!$F$7-Assumptions!$D$7)*(Assumptions!$E$7-Assumptions!$D$7)),Assumptions!$F$7-SQRT((1-D1759)*(Assumptions!$F$7-Assumptions!$D$7)*(Assumptions!$F$7-Assumptions!$E$7)))</f>
        <v>0.428718576283074</v>
      </c>
      <c r="G1759" s="19" t="n">
        <f aca="false">MIN(Assumptions!$D$24,MAX(Assumptions!$D$23,Assumptions!$D$8+Assumptions!$E$8*'Random Draws'!E1759))</f>
        <v>0.086185488687702</v>
      </c>
      <c r="H1759" s="19" t="n">
        <f aca="false">IF('Random Draws'!F1759&lt;(Assumptions!$E$9-Assumptions!$D$9)/(Assumptions!$F$9-Assumptions!$D$9),Assumptions!$D$9+SQRT('Random Draws'!F1759*(Assumptions!$F$9-Assumptions!$D$9)*(Assumptions!$E$9-Assumptions!$D$9)),Assumptions!$F$9-SQRT((1-'Random Draws'!F1759)*(Assumptions!$F$9-Assumptions!$D$9)*(Assumptions!$F$9-Assumptions!$E$9)))</f>
        <v>0.313889025008923</v>
      </c>
      <c r="I1759" s="19" t="n">
        <f aca="false">IF('Random Draws'!G1759&lt;(Assumptions!$E$10-Assumptions!$D$10)/(Assumptions!$F$10-Assumptions!$D$10),Assumptions!$D$10+SQRT('Random Draws'!G1759*(Assumptions!$F$10-Assumptions!$D$10)*(Assumptions!$E$10-Assumptions!$D$10)),Assumptions!$F$10-SQRT((1-'Random Draws'!G1759)*(Assumptions!$F$10-Assumptions!$D$10)*(Assumptions!$F$10-Assumptions!$E$10)))</f>
        <v>0.0188986179735437</v>
      </c>
      <c r="J1759" s="19" t="n">
        <f aca="false">IF('Random Draws'!H1759&lt;(Assumptions!$E$11-Assumptions!$D$11)/(Assumptions!$F$11-Assumptions!$D$11),Assumptions!$D$11+SQRT('Random Draws'!H1759*(Assumptions!$F$11-Assumptions!$D$11)*(Assumptions!$E$11-Assumptions!$D$11)),Assumptions!$F$11-SQRT((1-'Random Draws'!H1759)*(Assumptions!$F$11-Assumptions!$D$11)*(Assumptions!$F$11-Assumptions!$E$11)))</f>
        <v>0.136514473711263</v>
      </c>
      <c r="K1759" s="19" t="n">
        <f aca="false">MAX(G1759,I1759+Assumptions!$D$21)</f>
        <v>0.086185488687702</v>
      </c>
      <c r="L1759" s="28" t="n">
        <f aca="false">(F1759-Assumptions!$D$15)*(1-H1759)+Assumptions!$D$15-J1759</f>
        <v>0.198439619910263</v>
      </c>
      <c r="M1759" s="21" t="n">
        <f aca="false">Assumptions!$D$14*(1+E1759)^1*L1759-Assumptions!$D$14*(1+E1759)^0*E1759*Assumptions!$D$16</f>
        <v>31.847658041324</v>
      </c>
      <c r="N1759" s="21" t="n">
        <f aca="false">Assumptions!$D$14*(1+E1759)^2*L1759-Assumptions!$D$14*(1+E1759)^1*E1759*Assumptions!$D$16</f>
        <v>35.8559268568147</v>
      </c>
      <c r="O1759" s="21" t="n">
        <f aca="false">Assumptions!$D$14*(1+E1759)^3*L1759-Assumptions!$D$14*(1+E1759)^2*E1759*Assumptions!$D$16</f>
        <v>40.3686666408265</v>
      </c>
      <c r="P1759" s="21" t="n">
        <f aca="false">Assumptions!$D$14*(1+E1759)^4*L1759-Assumptions!$D$14*(1+E1759)^3*E1759*Assumptions!$D$16</f>
        <v>45.4493688830262</v>
      </c>
      <c r="Q1759" s="21" t="n">
        <f aca="false">Assumptions!$D$14*(1+E1759)^5*L1759-Assumptions!$D$14*(1+E1759)^4*E1759*Assumptions!$D$16</f>
        <v>51.1695159576145</v>
      </c>
      <c r="R1759" s="21" t="n">
        <f aca="false">M1759/(1+K1759)+N1759/(1+K1759)^2+O1759/(1+K1759)^3+P1759/(1+K1759)^4+Q1759/(1+K1759)^5</f>
        <v>157.710695406458</v>
      </c>
      <c r="S1759" s="21" t="n">
        <f aca="false">Q1759*(1+I1759)/(K1759-I1759)</f>
        <v>774.839854168136</v>
      </c>
      <c r="T1759" s="21" t="n">
        <f aca="false">R1759+S1759/(1+K1759)^5</f>
        <v>670.208452243099</v>
      </c>
      <c r="U1759" s="8" t="n">
        <f aca="false">(T1759-Assumptions!$D$17)/Assumptions!$D$18</f>
        <v>19.408338089724</v>
      </c>
    </row>
    <row r="1760" customFormat="false" ht="15" hidden="false" customHeight="false" outlineLevel="0" collapsed="false">
      <c r="B1760" s="2" t="n">
        <v>1755</v>
      </c>
      <c r="C1760" s="27" t="n">
        <f aca="false">NORMSDIST('Random Draws'!C1760)</f>
        <v>0.522050858031818</v>
      </c>
      <c r="D1760" s="27" t="n">
        <f aca="false">NORMSDIST(Assumptions!$D$22*'Random Draws'!C1760+SQRT(1-Assumptions!$D$22^2)*'Random Draws'!D1760)</f>
        <v>0.593290017589573</v>
      </c>
      <c r="E1760" s="19" t="n">
        <f aca="false">IF(C1760&lt;(Assumptions!$E$6-Assumptions!$D$6)/(Assumptions!$F$6-Assumptions!$D$6),Assumptions!$D$6+SQRT(C1760*(Assumptions!$F$6-Assumptions!$D$6)*(Assumptions!$E$6-Assumptions!$D$6)),Assumptions!$F$6-SQRT((1-C1760)*(Assumptions!$F$6-Assumptions!$D$6)*(Assumptions!$F$6-Assumptions!$E$6)))</f>
        <v>0.0911149745848393</v>
      </c>
      <c r="F1760" s="19" t="n">
        <f aca="false">IF(D1760&lt;(Assumptions!$E$7-Assumptions!$D$7)/(Assumptions!$F$7-Assumptions!$D$7),Assumptions!$D$7+SQRT(D1760*(Assumptions!$F$7-Assumptions!$D$7)*(Assumptions!$E$7-Assumptions!$D$7)),Assumptions!$F$7-SQRT((1-D1760)*(Assumptions!$F$7-Assumptions!$D$7)*(Assumptions!$F$7-Assumptions!$E$7)))</f>
        <v>0.41966355760041</v>
      </c>
      <c r="G1760" s="19" t="n">
        <f aca="false">MIN(Assumptions!$D$24,MAX(Assumptions!$D$23,Assumptions!$D$8+Assumptions!$E$8*'Random Draws'!E1760))</f>
        <v>0.088210763384246</v>
      </c>
      <c r="H1760" s="19" t="n">
        <f aca="false">IF('Random Draws'!F1760&lt;(Assumptions!$E$9-Assumptions!$D$9)/(Assumptions!$F$9-Assumptions!$D$9),Assumptions!$D$9+SQRT('Random Draws'!F1760*(Assumptions!$F$9-Assumptions!$D$9)*(Assumptions!$E$9-Assumptions!$D$9)),Assumptions!$F$9-SQRT((1-'Random Draws'!F1760)*(Assumptions!$F$9-Assumptions!$D$9)*(Assumptions!$F$9-Assumptions!$E$9)))</f>
        <v>0.295744139843808</v>
      </c>
      <c r="I1760" s="19" t="n">
        <f aca="false">IF('Random Draws'!G1760&lt;(Assumptions!$E$10-Assumptions!$D$10)/(Assumptions!$F$10-Assumptions!$D$10),Assumptions!$D$10+SQRT('Random Draws'!G1760*(Assumptions!$F$10-Assumptions!$D$10)*(Assumptions!$E$10-Assumptions!$D$10)),Assumptions!$F$10-SQRT((1-'Random Draws'!G1760)*(Assumptions!$F$10-Assumptions!$D$10)*(Assumptions!$F$10-Assumptions!$E$10)))</f>
        <v>0.0204760573107571</v>
      </c>
      <c r="J1760" s="19" t="n">
        <f aca="false">IF('Random Draws'!H1760&lt;(Assumptions!$E$11-Assumptions!$D$11)/(Assumptions!$F$11-Assumptions!$D$11),Assumptions!$D$11+SQRT('Random Draws'!H1760*(Assumptions!$F$11-Assumptions!$D$11)*(Assumptions!$E$11-Assumptions!$D$11)),Assumptions!$F$11-SQRT((1-'Random Draws'!H1760)*(Assumptions!$F$11-Assumptions!$D$11)*(Assumptions!$F$11-Assumptions!$E$11)))</f>
        <v>0.188457942039715</v>
      </c>
      <c r="K1760" s="19" t="n">
        <f aca="false">MAX(G1760,I1760+Assumptions!$D$21)</f>
        <v>0.088210763384246</v>
      </c>
      <c r="L1760" s="28" t="n">
        <f aca="false">(F1760-Assumptions!$D$15)*(1-H1760)+Assumptions!$D$15-J1760</f>
        <v>0.145539315874065</v>
      </c>
      <c r="M1760" s="21" t="n">
        <f aca="false">Assumptions!$D$14*(1+E1760)^1*L1760-Assumptions!$D$14*(1+E1760)^0*E1760*Assumptions!$D$16</f>
        <v>22.6296682670046</v>
      </c>
      <c r="N1760" s="21" t="n">
        <f aca="false">Assumptions!$D$14*(1+E1760)^2*L1760-Assumptions!$D$14*(1+E1760)^1*E1760*Assumptions!$D$16</f>
        <v>24.6915699160161</v>
      </c>
      <c r="O1760" s="21" t="n">
        <f aca="false">Assumptions!$D$14*(1+E1760)^3*L1760-Assumptions!$D$14*(1+E1760)^2*E1760*Assumptions!$D$16</f>
        <v>26.9413416813736</v>
      </c>
      <c r="P1760" s="21" t="n">
        <f aca="false">Assumptions!$D$14*(1+E1760)^4*L1760-Assumptions!$D$14*(1+E1760)^3*E1760*Assumptions!$D$16</f>
        <v>29.3961013439535</v>
      </c>
      <c r="Q1760" s="21" t="n">
        <f aca="false">Assumptions!$D$14*(1+E1760)^5*L1760-Assumptions!$D$14*(1+E1760)^4*E1760*Assumptions!$D$16</f>
        <v>32.0745263708011</v>
      </c>
      <c r="R1760" s="21" t="n">
        <f aca="false">M1760/(1+K1760)+N1760/(1+K1760)^2+O1760/(1+K1760)^3+P1760/(1+K1760)^4+Q1760/(1+K1760)^5</f>
        <v>104.532962280263</v>
      </c>
      <c r="S1760" s="21" t="n">
        <f aca="false">Q1760*(1+I1760)/(K1760-I1760)</f>
        <v>483.227699777322</v>
      </c>
      <c r="T1760" s="21" t="n">
        <f aca="false">R1760+S1760/(1+K1760)^5</f>
        <v>421.188243292144</v>
      </c>
      <c r="U1760" s="8" t="n">
        <f aca="false">(T1760-Assumptions!$D$17)/Assumptions!$D$18</f>
        <v>9.44752973168576</v>
      </c>
    </row>
    <row r="1761" customFormat="false" ht="15" hidden="false" customHeight="false" outlineLevel="0" collapsed="false">
      <c r="B1761" s="2" t="n">
        <v>1756</v>
      </c>
      <c r="C1761" s="27" t="n">
        <f aca="false">NORMSDIST('Random Draws'!C1761)</f>
        <v>0.829130285541397</v>
      </c>
      <c r="D1761" s="27" t="n">
        <f aca="false">NORMSDIST(Assumptions!$D$22*'Random Draws'!C1761+SQRT(1-Assumptions!$D$22^2)*'Random Draws'!D1761)</f>
        <v>0.847066978741748</v>
      </c>
      <c r="E1761" s="19" t="n">
        <f aca="false">IF(C1761&lt;(Assumptions!$E$6-Assumptions!$D$6)/(Assumptions!$F$6-Assumptions!$D$6),Assumptions!$D$6+SQRT(C1761*(Assumptions!$F$6-Assumptions!$D$6)*(Assumptions!$E$6-Assumptions!$D$6)),Assumptions!$F$6-SQRT((1-C1761)*(Assumptions!$F$6-Assumptions!$D$6)*(Assumptions!$F$6-Assumptions!$E$6)))</f>
        <v>0.110770758266883</v>
      </c>
      <c r="F1761" s="19" t="n">
        <f aca="false">IF(D1761&lt;(Assumptions!$E$7-Assumptions!$D$7)/(Assumptions!$F$7-Assumptions!$D$7),Assumptions!$D$7+SQRT(D1761*(Assumptions!$F$7-Assumptions!$D$7)*(Assumptions!$E$7-Assumptions!$D$7)),Assumptions!$F$7-SQRT((1-D1761)*(Assumptions!$F$7-Assumptions!$D$7)*(Assumptions!$F$7-Assumptions!$E$7)))</f>
        <v>0.435266781749376</v>
      </c>
      <c r="G1761" s="19" t="n">
        <f aca="false">MIN(Assumptions!$D$24,MAX(Assumptions!$D$23,Assumptions!$D$8+Assumptions!$E$8*'Random Draws'!E1761))</f>
        <v>0.092037354083166</v>
      </c>
      <c r="H1761" s="19" t="n">
        <f aca="false">IF('Random Draws'!F1761&lt;(Assumptions!$E$9-Assumptions!$D$9)/(Assumptions!$F$9-Assumptions!$D$9),Assumptions!$D$9+SQRT('Random Draws'!F1761*(Assumptions!$F$9-Assumptions!$D$9)*(Assumptions!$E$9-Assumptions!$D$9)),Assumptions!$F$9-SQRT((1-'Random Draws'!F1761)*(Assumptions!$F$9-Assumptions!$D$9)*(Assumptions!$F$9-Assumptions!$E$9)))</f>
        <v>0.264289619334804</v>
      </c>
      <c r="I1761" s="19" t="n">
        <f aca="false">IF('Random Draws'!G1761&lt;(Assumptions!$E$10-Assumptions!$D$10)/(Assumptions!$F$10-Assumptions!$D$10),Assumptions!$D$10+SQRT('Random Draws'!G1761*(Assumptions!$F$10-Assumptions!$D$10)*(Assumptions!$E$10-Assumptions!$D$10)),Assumptions!$F$10-SQRT((1-'Random Draws'!G1761)*(Assumptions!$F$10-Assumptions!$D$10)*(Assumptions!$F$10-Assumptions!$E$10)))</f>
        <v>0.0163254508510046</v>
      </c>
      <c r="J1761" s="19" t="n">
        <f aca="false">IF('Random Draws'!H1761&lt;(Assumptions!$E$11-Assumptions!$D$11)/(Assumptions!$F$11-Assumptions!$D$11),Assumptions!$D$11+SQRT('Random Draws'!H1761*(Assumptions!$F$11-Assumptions!$D$11)*(Assumptions!$E$11-Assumptions!$D$11)),Assumptions!$F$11-SQRT((1-'Random Draws'!H1761)*(Assumptions!$F$11-Assumptions!$D$11)*(Assumptions!$F$11-Assumptions!$E$11)))</f>
        <v>0.156601776422518</v>
      </c>
      <c r="K1761" s="19" t="n">
        <f aca="false">MAX(G1761,I1761+Assumptions!$D$21)</f>
        <v>0.092037354083166</v>
      </c>
      <c r="L1761" s="28" t="n">
        <f aca="false">(F1761-Assumptions!$D$15)*(1-H1761)+Assumptions!$D$15-J1761</f>
        <v>0.197986163782755</v>
      </c>
      <c r="M1761" s="21" t="n">
        <f aca="false">Assumptions!$D$14*(1+E1761)^1*L1761-Assumptions!$D$14*(1+E1761)^0*E1761*Assumptions!$D$16</f>
        <v>31.4061471858807</v>
      </c>
      <c r="N1761" s="21" t="n">
        <f aca="false">Assumptions!$D$14*(1+E1761)^2*L1761-Assumptions!$D$14*(1+E1761)^1*E1761*Assumptions!$D$16</f>
        <v>34.885029923902</v>
      </c>
      <c r="O1761" s="21" t="n">
        <f aca="false">Assumptions!$D$14*(1+E1761)^3*L1761-Assumptions!$D$14*(1+E1761)^2*E1761*Assumptions!$D$16</f>
        <v>38.7492711407355</v>
      </c>
      <c r="P1761" s="21" t="n">
        <f aca="false">Assumptions!$D$14*(1+E1761)^4*L1761-Assumptions!$D$14*(1+E1761)^3*E1761*Assumptions!$D$16</f>
        <v>43.0415572872838</v>
      </c>
      <c r="Q1761" s="21" t="n">
        <f aca="false">Assumptions!$D$14*(1+E1761)^5*L1761-Assumptions!$D$14*(1+E1761)^4*E1761*Assumptions!$D$16</f>
        <v>47.8093032249837</v>
      </c>
      <c r="R1761" s="21" t="n">
        <f aca="false">M1761/(1+K1761)+N1761/(1+K1761)^2+O1761/(1+K1761)^3+P1761/(1+K1761)^4+Q1761/(1+K1761)^5</f>
        <v>148.814996121239</v>
      </c>
      <c r="S1761" s="21" t="n">
        <f aca="false">Q1761*(1+I1761)/(K1761-I1761)</f>
        <v>641.772423894948</v>
      </c>
      <c r="T1761" s="21" t="n">
        <f aca="false">R1761+S1761/(1+K1761)^5</f>
        <v>562.046650445098</v>
      </c>
      <c r="U1761" s="8" t="n">
        <f aca="false">(T1761-Assumptions!$D$17)/Assumptions!$D$18</f>
        <v>15.0818660178039</v>
      </c>
    </row>
    <row r="1762" customFormat="false" ht="15" hidden="false" customHeight="false" outlineLevel="0" collapsed="false">
      <c r="B1762" s="2" t="n">
        <v>1757</v>
      </c>
      <c r="C1762" s="27" t="n">
        <f aca="false">NORMSDIST('Random Draws'!C1762)</f>
        <v>0.372787725701268</v>
      </c>
      <c r="D1762" s="27" t="n">
        <f aca="false">NORMSDIST(Assumptions!$D$22*'Random Draws'!C1762+SQRT(1-Assumptions!$D$22^2)*'Random Draws'!D1762)</f>
        <v>0.865690367322928</v>
      </c>
      <c r="E1762" s="19" t="n">
        <f aca="false">IF(C1762&lt;(Assumptions!$E$6-Assumptions!$D$6)/(Assumptions!$F$6-Assumptions!$D$6),Assumptions!$D$6+SQRT(C1762*(Assumptions!$F$6-Assumptions!$D$6)*(Assumptions!$E$6-Assumptions!$D$6)),Assumptions!$F$6-SQRT((1-C1762)*(Assumptions!$F$6-Assumptions!$D$6)*(Assumptions!$F$6-Assumptions!$E$6)))</f>
        <v>0.0831733555391093</v>
      </c>
      <c r="F1762" s="19" t="n">
        <f aca="false">IF(D1762&lt;(Assumptions!$E$7-Assumptions!$D$7)/(Assumptions!$F$7-Assumptions!$D$7),Assumptions!$D$7+SQRT(D1762*(Assumptions!$F$7-Assumptions!$D$7)*(Assumptions!$E$7-Assumptions!$D$7)),Assumptions!$F$7-SQRT((1-D1762)*(Assumptions!$F$7-Assumptions!$D$7)*(Assumptions!$F$7-Assumptions!$E$7)))</f>
        <v>0.436821593438972</v>
      </c>
      <c r="G1762" s="19" t="n">
        <f aca="false">MIN(Assumptions!$D$24,MAX(Assumptions!$D$23,Assumptions!$D$8+Assumptions!$E$8*'Random Draws'!E1762))</f>
        <v>0.066947878705958</v>
      </c>
      <c r="H1762" s="19" t="n">
        <f aca="false">IF('Random Draws'!F1762&lt;(Assumptions!$E$9-Assumptions!$D$9)/(Assumptions!$F$9-Assumptions!$D$9),Assumptions!$D$9+SQRT('Random Draws'!F1762*(Assumptions!$F$9-Assumptions!$D$9)*(Assumptions!$E$9-Assumptions!$D$9)),Assumptions!$F$9-SQRT((1-'Random Draws'!F1762)*(Assumptions!$F$9-Assumptions!$D$9)*(Assumptions!$F$9-Assumptions!$E$9)))</f>
        <v>0.264987124871469</v>
      </c>
      <c r="I1762" s="19" t="n">
        <f aca="false">IF('Random Draws'!G1762&lt;(Assumptions!$E$10-Assumptions!$D$10)/(Assumptions!$F$10-Assumptions!$D$10),Assumptions!$D$10+SQRT('Random Draws'!G1762*(Assumptions!$F$10-Assumptions!$D$10)*(Assumptions!$E$10-Assumptions!$D$10)),Assumptions!$F$10-SQRT((1-'Random Draws'!G1762)*(Assumptions!$F$10-Assumptions!$D$10)*(Assumptions!$F$10-Assumptions!$E$10)))</f>
        <v>0.0182987064131752</v>
      </c>
      <c r="J1762" s="19" t="n">
        <f aca="false">IF('Random Draws'!H1762&lt;(Assumptions!$E$11-Assumptions!$D$11)/(Assumptions!$F$11-Assumptions!$D$11),Assumptions!$D$11+SQRT('Random Draws'!H1762*(Assumptions!$F$11-Assumptions!$D$11)*(Assumptions!$E$11-Assumptions!$D$11)),Assumptions!$F$11-SQRT((1-'Random Draws'!H1762)*(Assumptions!$F$11-Assumptions!$D$11)*(Assumptions!$F$11-Assumptions!$E$11)))</f>
        <v>0.151346786347056</v>
      </c>
      <c r="K1762" s="19" t="n">
        <f aca="false">MAX(G1762,I1762+Assumptions!$D$21)</f>
        <v>0.066947878705958</v>
      </c>
      <c r="L1762" s="28" t="n">
        <f aca="false">(F1762-Assumptions!$D$15)*(1-H1762)+Assumptions!$D$15-J1762</f>
        <v>0.20417103519804</v>
      </c>
      <c r="M1762" s="21" t="n">
        <f aca="false">Assumptions!$D$14*(1+E1762)^1*L1762-Assumptions!$D$14*(1+E1762)^0*E1762*Assumptions!$D$16</f>
        <v>31.7053265718113</v>
      </c>
      <c r="N1762" s="21" t="n">
        <f aca="false">Assumptions!$D$14*(1+E1762)^2*L1762-Assumptions!$D$14*(1+E1762)^1*E1762*Assumptions!$D$16</f>
        <v>34.3423649712521</v>
      </c>
      <c r="O1762" s="21" t="n">
        <f aca="false">Assumptions!$D$14*(1+E1762)^3*L1762-Assumptions!$D$14*(1+E1762)^2*E1762*Assumptions!$D$16</f>
        <v>37.1987347030599</v>
      </c>
      <c r="P1762" s="21" t="n">
        <f aca="false">Assumptions!$D$14*(1+E1762)^4*L1762-Assumptions!$D$14*(1+E1762)^3*E1762*Assumptions!$D$16</f>
        <v>40.2926782901225</v>
      </c>
      <c r="Q1762" s="21" t="n">
        <f aca="false">Assumptions!$D$14*(1+E1762)^5*L1762-Assumptions!$D$14*(1+E1762)^4*E1762*Assumptions!$D$16</f>
        <v>43.6439555471698</v>
      </c>
      <c r="R1762" s="21" t="n">
        <f aca="false">M1762/(1+K1762)+N1762/(1+K1762)^2+O1762/(1+K1762)^3+P1762/(1+K1762)^4+Q1762/(1+K1762)^5</f>
        <v>153.167803637826</v>
      </c>
      <c r="S1762" s="21" t="n">
        <f aca="false">Q1762*(1+I1762)/(K1762-I1762)</f>
        <v>913.53216060842</v>
      </c>
      <c r="T1762" s="21" t="n">
        <f aca="false">R1762+S1762/(1+K1762)^5</f>
        <v>813.873147857396</v>
      </c>
      <c r="U1762" s="8" t="n">
        <f aca="false">(T1762-Assumptions!$D$17)/Assumptions!$D$18</f>
        <v>25.1549259142958</v>
      </c>
    </row>
    <row r="1763" customFormat="false" ht="15" hidden="false" customHeight="false" outlineLevel="0" collapsed="false">
      <c r="B1763" s="2" t="n">
        <v>1758</v>
      </c>
      <c r="C1763" s="27" t="n">
        <f aca="false">NORMSDIST('Random Draws'!C1763)</f>
        <v>0.550805879944441</v>
      </c>
      <c r="D1763" s="27" t="n">
        <f aca="false">NORMSDIST(Assumptions!$D$22*'Random Draws'!C1763+SQRT(1-Assumptions!$D$22^2)*'Random Draws'!D1763)</f>
        <v>0.21089409621117</v>
      </c>
      <c r="E1763" s="19" t="n">
        <f aca="false">IF(C1763&lt;(Assumptions!$E$6-Assumptions!$D$6)/(Assumptions!$F$6-Assumptions!$D$6),Assumptions!$D$6+SQRT(C1763*(Assumptions!$F$6-Assumptions!$D$6)*(Assumptions!$E$6-Assumptions!$D$6)),Assumptions!$F$6-SQRT((1-C1763)*(Assumptions!$F$6-Assumptions!$D$6)*(Assumptions!$F$6-Assumptions!$E$6)))</f>
        <v>0.0926083277328411</v>
      </c>
      <c r="F1763" s="19" t="n">
        <f aca="false">IF(D1763&lt;(Assumptions!$E$7-Assumptions!$D$7)/(Assumptions!$F$7-Assumptions!$D$7),Assumptions!$D$7+SQRT(D1763*(Assumptions!$F$7-Assumptions!$D$7)*(Assumptions!$E$7-Assumptions!$D$7)),Assumptions!$F$7-SQRT((1-D1763)*(Assumptions!$F$7-Assumptions!$D$7)*(Assumptions!$F$7-Assumptions!$E$7)))</f>
        <v>0.395571963359745</v>
      </c>
      <c r="G1763" s="19" t="n">
        <f aca="false">MIN(Assumptions!$D$24,MAX(Assumptions!$D$23,Assumptions!$D$8+Assumptions!$E$8*'Random Draws'!E1763))</f>
        <v>0.08571768864651</v>
      </c>
      <c r="H1763" s="19" t="n">
        <f aca="false">IF('Random Draws'!F1763&lt;(Assumptions!$E$9-Assumptions!$D$9)/(Assumptions!$F$9-Assumptions!$D$9),Assumptions!$D$9+SQRT('Random Draws'!F1763*(Assumptions!$F$9-Assumptions!$D$9)*(Assumptions!$E$9-Assumptions!$D$9)),Assumptions!$F$9-SQRT((1-'Random Draws'!F1763)*(Assumptions!$F$9-Assumptions!$D$9)*(Assumptions!$F$9-Assumptions!$E$9)))</f>
        <v>0.336455165552939</v>
      </c>
      <c r="I1763" s="19" t="n">
        <f aca="false">IF('Random Draws'!G1763&lt;(Assumptions!$E$10-Assumptions!$D$10)/(Assumptions!$F$10-Assumptions!$D$10),Assumptions!$D$10+SQRT('Random Draws'!G1763*(Assumptions!$F$10-Assumptions!$D$10)*(Assumptions!$E$10-Assumptions!$D$10)),Assumptions!$F$10-SQRT((1-'Random Draws'!G1763)*(Assumptions!$F$10-Assumptions!$D$10)*(Assumptions!$F$10-Assumptions!$E$10)))</f>
        <v>0.0169296420383686</v>
      </c>
      <c r="J1763" s="19" t="n">
        <f aca="false">IF('Random Draws'!H1763&lt;(Assumptions!$E$11-Assumptions!$D$11)/(Assumptions!$F$11-Assumptions!$D$11),Assumptions!$D$11+SQRT('Random Draws'!H1763*(Assumptions!$F$11-Assumptions!$D$11)*(Assumptions!$E$11-Assumptions!$D$11)),Assumptions!$F$11-SQRT((1-'Random Draws'!H1763)*(Assumptions!$F$11-Assumptions!$D$11)*(Assumptions!$F$11-Assumptions!$E$11)))</f>
        <v>0.154268941158139</v>
      </c>
      <c r="K1763" s="19" t="n">
        <f aca="false">MAX(G1763,I1763+Assumptions!$D$21)</f>
        <v>0.08571768864651</v>
      </c>
      <c r="L1763" s="28" t="n">
        <f aca="false">(F1763-Assumptions!$D$15)*(1-H1763)+Assumptions!$D$15-J1763</f>
        <v>0.151949963303184</v>
      </c>
      <c r="M1763" s="21" t="n">
        <f aca="false">Assumptions!$D$14*(1+E1763)^1*L1763-Assumptions!$D$14*(1+E1763)^0*E1763*Assumptions!$D$16</f>
        <v>23.6703140934071</v>
      </c>
      <c r="N1763" s="21" t="n">
        <f aca="false">Assumptions!$D$14*(1+E1763)^2*L1763-Assumptions!$D$14*(1+E1763)^1*E1763*Assumptions!$D$16</f>
        <v>25.8623822985086</v>
      </c>
      <c r="O1763" s="21" t="n">
        <f aca="false">Assumptions!$D$14*(1+E1763)^3*L1763-Assumptions!$D$14*(1+E1763)^2*E1763*Assumptions!$D$16</f>
        <v>28.2574542743609</v>
      </c>
      <c r="P1763" s="21" t="n">
        <f aca="false">Assumptions!$D$14*(1+E1763)^4*L1763-Assumptions!$D$14*(1+E1763)^3*E1763*Assumptions!$D$16</f>
        <v>30.8743298606967</v>
      </c>
      <c r="Q1763" s="21" t="n">
        <f aca="false">Assumptions!$D$14*(1+E1763)^5*L1763-Assumptions!$D$14*(1+E1763)^4*E1763*Assumptions!$D$16</f>
        <v>33.7335499189679</v>
      </c>
      <c r="R1763" s="21" t="n">
        <f aca="false">M1763/(1+K1763)+N1763/(1+K1763)^2+O1763/(1+K1763)^3+P1763/(1+K1763)^4+Q1763/(1+K1763)^5</f>
        <v>110.400154235012</v>
      </c>
      <c r="S1763" s="21" t="n">
        <f aca="false">Q1763*(1+I1763)/(K1763-I1763)</f>
        <v>498.700697800007</v>
      </c>
      <c r="T1763" s="21" t="n">
        <f aca="false">R1763+S1763/(1+K1763)^5</f>
        <v>440.964042734051</v>
      </c>
      <c r="U1763" s="8" t="n">
        <f aca="false">(T1763-Assumptions!$D$17)/Assumptions!$D$18</f>
        <v>10.238561709362</v>
      </c>
    </row>
    <row r="1764" customFormat="false" ht="15" hidden="false" customHeight="false" outlineLevel="0" collapsed="false">
      <c r="B1764" s="2" t="n">
        <v>1759</v>
      </c>
      <c r="C1764" s="27" t="n">
        <f aca="false">NORMSDIST('Random Draws'!C1764)</f>
        <v>0.824091999169677</v>
      </c>
      <c r="D1764" s="27" t="n">
        <f aca="false">NORMSDIST(Assumptions!$D$22*'Random Draws'!C1764+SQRT(1-Assumptions!$D$22^2)*'Random Draws'!D1764)</f>
        <v>0.368922966037041</v>
      </c>
      <c r="E1764" s="19" t="n">
        <f aca="false">IF(C1764&lt;(Assumptions!$E$6-Assumptions!$D$6)/(Assumptions!$F$6-Assumptions!$D$6),Assumptions!$D$6+SQRT(C1764*(Assumptions!$F$6-Assumptions!$D$6)*(Assumptions!$E$6-Assumptions!$D$6)),Assumptions!$F$6-SQRT((1-C1764)*(Assumptions!$F$6-Assumptions!$D$6)*(Assumptions!$F$6-Assumptions!$E$6)))</f>
        <v>0.110342960293522</v>
      </c>
      <c r="F1764" s="19" t="n">
        <f aca="false">IF(D1764&lt;(Assumptions!$E$7-Assumptions!$D$7)/(Assumptions!$F$7-Assumptions!$D$7),Assumptions!$D$7+SQRT(D1764*(Assumptions!$F$7-Assumptions!$D$7)*(Assumptions!$E$7-Assumptions!$D$7)),Assumptions!$F$7-SQRT((1-D1764)*(Assumptions!$F$7-Assumptions!$D$7)*(Assumptions!$F$7-Assumptions!$E$7)))</f>
        <v>0.407048249661621</v>
      </c>
      <c r="G1764" s="19" t="n">
        <f aca="false">MIN(Assumptions!$D$24,MAX(Assumptions!$D$23,Assumptions!$D$8+Assumptions!$E$8*'Random Draws'!E1764))</f>
        <v>0.073194912260291</v>
      </c>
      <c r="H1764" s="19" t="n">
        <f aca="false">IF('Random Draws'!F1764&lt;(Assumptions!$E$9-Assumptions!$D$9)/(Assumptions!$F$9-Assumptions!$D$9),Assumptions!$D$9+SQRT('Random Draws'!F1764*(Assumptions!$F$9-Assumptions!$D$9)*(Assumptions!$E$9-Assumptions!$D$9)),Assumptions!$F$9-SQRT((1-'Random Draws'!F1764)*(Assumptions!$F$9-Assumptions!$D$9)*(Assumptions!$F$9-Assumptions!$E$9)))</f>
        <v>0.270863132825649</v>
      </c>
      <c r="I1764" s="19" t="n">
        <f aca="false">IF('Random Draws'!G1764&lt;(Assumptions!$E$10-Assumptions!$D$10)/(Assumptions!$F$10-Assumptions!$D$10),Assumptions!$D$10+SQRT('Random Draws'!G1764*(Assumptions!$F$10-Assumptions!$D$10)*(Assumptions!$E$10-Assumptions!$D$10)),Assumptions!$F$10-SQRT((1-'Random Draws'!G1764)*(Assumptions!$F$10-Assumptions!$D$10)*(Assumptions!$F$10-Assumptions!$E$10)))</f>
        <v>0.0172315320132701</v>
      </c>
      <c r="J1764" s="19" t="n">
        <f aca="false">IF('Random Draws'!H1764&lt;(Assumptions!$E$11-Assumptions!$D$11)/(Assumptions!$F$11-Assumptions!$D$11),Assumptions!$D$11+SQRT('Random Draws'!H1764*(Assumptions!$F$11-Assumptions!$D$11)*(Assumptions!$E$11-Assumptions!$D$11)),Assumptions!$F$11-SQRT((1-'Random Draws'!H1764)*(Assumptions!$F$11-Assumptions!$D$11)*(Assumptions!$F$11-Assumptions!$E$11)))</f>
        <v>0.13937367828266</v>
      </c>
      <c r="K1764" s="19" t="n">
        <f aca="false">MAX(G1764,I1764+Assumptions!$D$21)</f>
        <v>0.073194912260291</v>
      </c>
      <c r="L1764" s="28" t="n">
        <f aca="false">(F1764-Assumptions!$D$15)*(1-H1764)+Assumptions!$D$15-J1764</f>
        <v>0.192632414531752</v>
      </c>
      <c r="M1764" s="21" t="n">
        <f aca="false">Assumptions!$D$14*(1+E1764)^1*L1764-Assumptions!$D$14*(1+E1764)^0*E1764*Assumptions!$D$16</f>
        <v>30.533774705676</v>
      </c>
      <c r="N1764" s="21" t="n">
        <f aca="false">Assumptions!$D$14*(1+E1764)^2*L1764-Assumptions!$D$14*(1+E1764)^1*E1764*Assumptions!$D$16</f>
        <v>33.9029617956358</v>
      </c>
      <c r="O1764" s="21" t="n">
        <f aca="false">Assumptions!$D$14*(1+E1764)^3*L1764-Assumptions!$D$14*(1+E1764)^2*E1764*Assumptions!$D$16</f>
        <v>37.6439149628844</v>
      </c>
      <c r="P1764" s="21" t="n">
        <f aca="false">Assumptions!$D$14*(1+E1764)^4*L1764-Assumptions!$D$14*(1+E1764)^3*E1764*Assumptions!$D$16</f>
        <v>41.7976559769267</v>
      </c>
      <c r="Q1764" s="21" t="n">
        <f aca="false">Assumptions!$D$14*(1+E1764)^5*L1764-Assumptions!$D$14*(1+E1764)^4*E1764*Assumptions!$D$16</f>
        <v>46.409733070751</v>
      </c>
      <c r="R1764" s="21" t="n">
        <f aca="false">M1764/(1+K1764)+N1764/(1+K1764)^2+O1764/(1+K1764)^3+P1764/(1+K1764)^4+Q1764/(1+K1764)^5</f>
        <v>152.451514475271</v>
      </c>
      <c r="S1764" s="21" t="n">
        <f aca="false">Q1764*(1+I1764)/(K1764-I1764)</f>
        <v>843.577419082008</v>
      </c>
      <c r="T1764" s="21" t="n">
        <f aca="false">R1764+S1764/(1+K1764)^5</f>
        <v>745.010953331952</v>
      </c>
      <c r="U1764" s="8" t="n">
        <f aca="false">(T1764-Assumptions!$D$17)/Assumptions!$D$18</f>
        <v>22.4004381332781</v>
      </c>
    </row>
    <row r="1765" customFormat="false" ht="15" hidden="false" customHeight="false" outlineLevel="0" collapsed="false">
      <c r="B1765" s="2" t="n">
        <v>1760</v>
      </c>
      <c r="C1765" s="27" t="n">
        <f aca="false">NORMSDIST('Random Draws'!C1765)</f>
        <v>0.419664654708428</v>
      </c>
      <c r="D1765" s="27" t="n">
        <f aca="false">NORMSDIST(Assumptions!$D$22*'Random Draws'!C1765+SQRT(1-Assumptions!$D$22^2)*'Random Draws'!D1765)</f>
        <v>0.653149144023973</v>
      </c>
      <c r="E1765" s="19" t="n">
        <f aca="false">IF(C1765&lt;(Assumptions!$E$6-Assumptions!$D$6)/(Assumptions!$F$6-Assumptions!$D$6),Assumptions!$D$6+SQRT(C1765*(Assumptions!$F$6-Assumptions!$D$6)*(Assumptions!$E$6-Assumptions!$D$6)),Assumptions!$F$6-SQRT((1-C1765)*(Assumptions!$F$6-Assumptions!$D$6)*(Assumptions!$F$6-Assumptions!$E$6)))</f>
        <v>0.0858074587108054</v>
      </c>
      <c r="F1765" s="19" t="n">
        <f aca="false">IF(D1765&lt;(Assumptions!$E$7-Assumptions!$D$7)/(Assumptions!$F$7-Assumptions!$D$7),Assumptions!$D$7+SQRT(D1765*(Assumptions!$F$7-Assumptions!$D$7)*(Assumptions!$E$7-Assumptions!$D$7)),Assumptions!$F$7-SQRT((1-D1765)*(Assumptions!$F$7-Assumptions!$D$7)*(Assumptions!$F$7-Assumptions!$E$7)))</f>
        <v>0.422752135310811</v>
      </c>
      <c r="G1765" s="19" t="n">
        <f aca="false">MIN(Assumptions!$D$24,MAX(Assumptions!$D$23,Assumptions!$D$8+Assumptions!$E$8*'Random Draws'!E1765))</f>
        <v>0.08919172839239</v>
      </c>
      <c r="H1765" s="19" t="n">
        <f aca="false">IF('Random Draws'!F1765&lt;(Assumptions!$E$9-Assumptions!$D$9)/(Assumptions!$F$9-Assumptions!$D$9),Assumptions!$D$9+SQRT('Random Draws'!F1765*(Assumptions!$F$9-Assumptions!$D$9)*(Assumptions!$E$9-Assumptions!$D$9)),Assumptions!$F$9-SQRT((1-'Random Draws'!F1765)*(Assumptions!$F$9-Assumptions!$D$9)*(Assumptions!$F$9-Assumptions!$E$9)))</f>
        <v>0.318252117842697</v>
      </c>
      <c r="I1765" s="19" t="n">
        <f aca="false">IF('Random Draws'!G1765&lt;(Assumptions!$E$10-Assumptions!$D$10)/(Assumptions!$F$10-Assumptions!$D$10),Assumptions!$D$10+SQRT('Random Draws'!G1765*(Assumptions!$F$10-Assumptions!$D$10)*(Assumptions!$E$10-Assumptions!$D$10)),Assumptions!$F$10-SQRT((1-'Random Draws'!G1765)*(Assumptions!$F$10-Assumptions!$D$10)*(Assumptions!$F$10-Assumptions!$E$10)))</f>
        <v>0.0196541709306224</v>
      </c>
      <c r="J1765" s="19" t="n">
        <f aca="false">IF('Random Draws'!H1765&lt;(Assumptions!$E$11-Assumptions!$D$11)/(Assumptions!$F$11-Assumptions!$D$11),Assumptions!$D$11+SQRT('Random Draws'!H1765*(Assumptions!$F$11-Assumptions!$D$11)*(Assumptions!$E$11-Assumptions!$D$11)),Assumptions!$F$11-SQRT((1-'Random Draws'!H1765)*(Assumptions!$F$11-Assumptions!$D$11)*(Assumptions!$F$11-Assumptions!$E$11)))</f>
        <v>0.178645825036884</v>
      </c>
      <c r="K1765" s="19" t="n">
        <f aca="false">MAX(G1765,I1765+Assumptions!$D$21)</f>
        <v>0.08919172839239</v>
      </c>
      <c r="L1765" s="28" t="n">
        <f aca="false">(F1765-Assumptions!$D$15)*(1-H1765)+Assumptions!$D$15-J1765</f>
        <v>0.15093732320829</v>
      </c>
      <c r="M1765" s="21" t="n">
        <f aca="false">Assumptions!$D$14*(1+E1765)^1*L1765-Assumptions!$D$14*(1+E1765)^0*E1765*Assumptions!$D$16</f>
        <v>23.3906238985317</v>
      </c>
      <c r="N1765" s="21" t="n">
        <f aca="false">Assumptions!$D$14*(1+E1765)^2*L1765-Assumptions!$D$14*(1+E1765)^1*E1765*Assumptions!$D$16</f>
        <v>25.3977138929249</v>
      </c>
      <c r="O1765" s="21" t="n">
        <f aca="false">Assumptions!$D$14*(1+E1765)^3*L1765-Assumptions!$D$14*(1+E1765)^2*E1765*Assumptions!$D$16</f>
        <v>27.5770271791409</v>
      </c>
      <c r="P1765" s="21" t="n">
        <f aca="false">Assumptions!$D$14*(1+E1765)^4*L1765-Assumptions!$D$14*(1+E1765)^3*E1765*Assumptions!$D$16</f>
        <v>29.9433418001818</v>
      </c>
      <c r="Q1765" s="21" t="n">
        <f aca="false">Assumptions!$D$14*(1+E1765)^5*L1765-Assumptions!$D$14*(1+E1765)^4*E1765*Assumptions!$D$16</f>
        <v>32.5127038653644</v>
      </c>
      <c r="R1765" s="21" t="n">
        <f aca="false">M1765/(1+K1765)+N1765/(1+K1765)^2+O1765/(1+K1765)^3+P1765/(1+K1765)^4+Q1765/(1+K1765)^5</f>
        <v>106.710868299952</v>
      </c>
      <c r="S1765" s="21" t="n">
        <f aca="false">Q1765*(1+I1765)/(K1765-I1765)</f>
        <v>476.745449720148</v>
      </c>
      <c r="T1765" s="21" t="n">
        <f aca="false">R1765+S1765/(1+K1765)^5</f>
        <v>417.714087154901</v>
      </c>
      <c r="U1765" s="8" t="n">
        <f aca="false">(T1765-Assumptions!$D$17)/Assumptions!$D$18</f>
        <v>9.30856348619605</v>
      </c>
    </row>
    <row r="1766" customFormat="false" ht="15" hidden="false" customHeight="false" outlineLevel="0" collapsed="false">
      <c r="B1766" s="2" t="n">
        <v>1761</v>
      </c>
      <c r="C1766" s="27" t="n">
        <f aca="false">NORMSDIST('Random Draws'!C1766)</f>
        <v>0.804854191518165</v>
      </c>
      <c r="D1766" s="27" t="n">
        <f aca="false">NORMSDIST(Assumptions!$D$22*'Random Draws'!C1766+SQRT(1-Assumptions!$D$22^2)*'Random Draws'!D1766)</f>
        <v>0.870542094820661</v>
      </c>
      <c r="E1766" s="19" t="n">
        <f aca="false">IF(C1766&lt;(Assumptions!$E$6-Assumptions!$D$6)/(Assumptions!$F$6-Assumptions!$D$6),Assumptions!$D$6+SQRT(C1766*(Assumptions!$F$6-Assumptions!$D$6)*(Assumptions!$E$6-Assumptions!$D$6)),Assumptions!$F$6-SQRT((1-C1766)*(Assumptions!$F$6-Assumptions!$D$6)*(Assumptions!$F$6-Assumptions!$E$6)))</f>
        <v>0.108763338167961</v>
      </c>
      <c r="F1766" s="19" t="n">
        <f aca="false">IF(D1766&lt;(Assumptions!$E$7-Assumptions!$D$7)/(Assumptions!$F$7-Assumptions!$D$7),Assumptions!$D$7+SQRT(D1766*(Assumptions!$F$7-Assumptions!$D$7)*(Assumptions!$E$7-Assumptions!$D$7)),Assumptions!$F$7-SQRT((1-D1766)*(Assumptions!$F$7-Assumptions!$D$7)*(Assumptions!$F$7-Assumptions!$E$7)))</f>
        <v>0.437244086027642</v>
      </c>
      <c r="G1766" s="19" t="n">
        <f aca="false">MIN(Assumptions!$D$24,MAX(Assumptions!$D$23,Assumptions!$D$8+Assumptions!$E$8*'Random Draws'!E1766))</f>
        <v>0.082789612508094</v>
      </c>
      <c r="H1766" s="19" t="n">
        <f aca="false">IF('Random Draws'!F1766&lt;(Assumptions!$E$9-Assumptions!$D$9)/(Assumptions!$F$9-Assumptions!$D$9),Assumptions!$D$9+SQRT('Random Draws'!F1766*(Assumptions!$F$9-Assumptions!$D$9)*(Assumptions!$E$9-Assumptions!$D$9)),Assumptions!$F$9-SQRT((1-'Random Draws'!F1766)*(Assumptions!$F$9-Assumptions!$D$9)*(Assumptions!$F$9-Assumptions!$E$9)))</f>
        <v>0.2687664753501</v>
      </c>
      <c r="I1766" s="19" t="n">
        <f aca="false">IF('Random Draws'!G1766&lt;(Assumptions!$E$10-Assumptions!$D$10)/(Assumptions!$F$10-Assumptions!$D$10),Assumptions!$D$10+SQRT('Random Draws'!G1766*(Assumptions!$F$10-Assumptions!$D$10)*(Assumptions!$E$10-Assumptions!$D$10)),Assumptions!$F$10-SQRT((1-'Random Draws'!G1766)*(Assumptions!$F$10-Assumptions!$D$10)*(Assumptions!$F$10-Assumptions!$E$10)))</f>
        <v>0.0136893609570798</v>
      </c>
      <c r="J1766" s="19" t="n">
        <f aca="false">IF('Random Draws'!H1766&lt;(Assumptions!$E$11-Assumptions!$D$11)/(Assumptions!$F$11-Assumptions!$D$11),Assumptions!$D$11+SQRT('Random Draws'!H1766*(Assumptions!$F$11-Assumptions!$D$11)*(Assumptions!$E$11-Assumptions!$D$11)),Assumptions!$F$11-SQRT((1-'Random Draws'!H1766)*(Assumptions!$F$11-Assumptions!$D$11)*(Assumptions!$F$11-Assumptions!$E$11)))</f>
        <v>0.178626174937601</v>
      </c>
      <c r="K1766" s="19" t="n">
        <f aca="false">MAX(G1766,I1766+Assumptions!$D$21)</f>
        <v>0.082789612508094</v>
      </c>
      <c r="L1766" s="28" t="n">
        <f aca="false">(F1766-Assumptions!$D$15)*(1-H1766)+Assumptions!$D$15-J1766</f>
        <v>0.176041001016229</v>
      </c>
      <c r="M1766" s="21" t="n">
        <f aca="false">Assumptions!$D$14*(1+E1766)^1*L1766-Assumptions!$D$14*(1+E1766)^0*E1766*Assumptions!$D$16</f>
        <v>27.829111630441</v>
      </c>
      <c r="N1766" s="21" t="n">
        <f aca="false">Assumptions!$D$14*(1+E1766)^2*L1766-Assumptions!$D$14*(1+E1766)^1*E1766*Assumptions!$D$16</f>
        <v>30.8558987096165</v>
      </c>
      <c r="O1766" s="21" t="n">
        <f aca="false">Assumptions!$D$14*(1+E1766)^3*L1766-Assumptions!$D$14*(1+E1766)^2*E1766*Assumptions!$D$16</f>
        <v>34.2118892554469</v>
      </c>
      <c r="P1766" s="21" t="n">
        <f aca="false">Assumptions!$D$14*(1+E1766)^4*L1766-Assumptions!$D$14*(1+E1766)^3*E1766*Assumptions!$D$16</f>
        <v>37.9328885359019</v>
      </c>
      <c r="Q1766" s="21" t="n">
        <f aca="false">Assumptions!$D$14*(1+E1766)^5*L1766-Assumptions!$D$14*(1+E1766)^4*E1766*Assumptions!$D$16</f>
        <v>42.0585961194198</v>
      </c>
      <c r="R1766" s="21" t="n">
        <f aca="false">M1766/(1+K1766)+N1766/(1+K1766)^2+O1766/(1+K1766)^3+P1766/(1+K1766)^4+Q1766/(1+K1766)^5</f>
        <v>134.821397109663</v>
      </c>
      <c r="S1766" s="21" t="n">
        <f aca="false">Q1766*(1+I1766)/(K1766-I1766)</f>
        <v>616.992709376335</v>
      </c>
      <c r="T1766" s="21" t="n">
        <f aca="false">R1766+S1766/(1+K1766)^5</f>
        <v>549.354892275852</v>
      </c>
      <c r="U1766" s="8" t="n">
        <f aca="false">(T1766-Assumptions!$D$17)/Assumptions!$D$18</f>
        <v>14.5741956910341</v>
      </c>
    </row>
    <row r="1767" customFormat="false" ht="15" hidden="false" customHeight="false" outlineLevel="0" collapsed="false">
      <c r="B1767" s="2" t="n">
        <v>1762</v>
      </c>
      <c r="C1767" s="27" t="n">
        <f aca="false">NORMSDIST('Random Draws'!C1767)</f>
        <v>0.726391255097833</v>
      </c>
      <c r="D1767" s="27" t="n">
        <f aca="false">NORMSDIST(Assumptions!$D$22*'Random Draws'!C1767+SQRT(1-Assumptions!$D$22^2)*'Random Draws'!D1767)</f>
        <v>0.848847489918763</v>
      </c>
      <c r="E1767" s="19" t="n">
        <f aca="false">IF(C1767&lt;(Assumptions!$E$6-Assumptions!$D$6)/(Assumptions!$F$6-Assumptions!$D$6),Assumptions!$D$6+SQRT(C1767*(Assumptions!$F$6-Assumptions!$D$6)*(Assumptions!$E$6-Assumptions!$D$6)),Assumptions!$F$6-SQRT((1-C1767)*(Assumptions!$F$6-Assumptions!$D$6)*(Assumptions!$F$6-Assumptions!$E$6)))</f>
        <v>0.103012924899219</v>
      </c>
      <c r="F1767" s="19" t="n">
        <f aca="false">IF(D1767&lt;(Assumptions!$E$7-Assumptions!$D$7)/(Assumptions!$F$7-Assumptions!$D$7),Assumptions!$D$7+SQRT(D1767*(Assumptions!$F$7-Assumptions!$D$7)*(Assumptions!$E$7-Assumptions!$D$7)),Assumptions!$F$7-SQRT((1-D1767)*(Assumptions!$F$7-Assumptions!$D$7)*(Assumptions!$F$7-Assumptions!$E$7)))</f>
        <v>0.435411180582937</v>
      </c>
      <c r="G1767" s="19" t="n">
        <f aca="false">MIN(Assumptions!$D$24,MAX(Assumptions!$D$23,Assumptions!$D$8+Assumptions!$E$8*'Random Draws'!E1767))</f>
        <v>0.077692779326522</v>
      </c>
      <c r="H1767" s="19" t="n">
        <f aca="false">IF('Random Draws'!F1767&lt;(Assumptions!$E$9-Assumptions!$D$9)/(Assumptions!$F$9-Assumptions!$D$9),Assumptions!$D$9+SQRT('Random Draws'!F1767*(Assumptions!$F$9-Assumptions!$D$9)*(Assumptions!$E$9-Assumptions!$D$9)),Assumptions!$F$9-SQRT((1-'Random Draws'!F1767)*(Assumptions!$F$9-Assumptions!$D$9)*(Assumptions!$F$9-Assumptions!$E$9)))</f>
        <v>0.338255216044554</v>
      </c>
      <c r="I1767" s="19" t="n">
        <f aca="false">IF('Random Draws'!G1767&lt;(Assumptions!$E$10-Assumptions!$D$10)/(Assumptions!$F$10-Assumptions!$D$10),Assumptions!$D$10+SQRT('Random Draws'!G1767*(Assumptions!$F$10-Assumptions!$D$10)*(Assumptions!$E$10-Assumptions!$D$10)),Assumptions!$F$10-SQRT((1-'Random Draws'!G1767)*(Assumptions!$F$10-Assumptions!$D$10)*(Assumptions!$F$10-Assumptions!$E$10)))</f>
        <v>0.0206548617320626</v>
      </c>
      <c r="J1767" s="19" t="n">
        <f aca="false">IF('Random Draws'!H1767&lt;(Assumptions!$E$11-Assumptions!$D$11)/(Assumptions!$F$11-Assumptions!$D$11),Assumptions!$D$11+SQRT('Random Draws'!H1767*(Assumptions!$F$11-Assumptions!$D$11)*(Assumptions!$E$11-Assumptions!$D$11)),Assumptions!$F$11-SQRT((1-'Random Draws'!H1767)*(Assumptions!$F$11-Assumptions!$D$11)*(Assumptions!$F$11-Assumptions!$E$11)))</f>
        <v>0.155747473523146</v>
      </c>
      <c r="K1767" s="19" t="n">
        <f aca="false">MAX(G1767,I1767+Assumptions!$D$21)</f>
        <v>0.077692779326522</v>
      </c>
      <c r="L1767" s="28" t="n">
        <f aca="false">(F1767-Assumptions!$D$15)*(1-H1767)+Assumptions!$D$15-J1767</f>
        <v>0.176356782189288</v>
      </c>
      <c r="M1767" s="21" t="n">
        <f aca="false">Assumptions!$D$14*(1+E1767)^1*L1767-Assumptions!$D$14*(1+E1767)^0*E1767*Assumptions!$D$16</f>
        <v>27.7578462482094</v>
      </c>
      <c r="N1767" s="21" t="n">
        <f aca="false">Assumptions!$D$14*(1+E1767)^2*L1767-Assumptions!$D$14*(1+E1767)^1*E1767*Assumptions!$D$16</f>
        <v>30.6172631791402</v>
      </c>
      <c r="O1767" s="21" t="n">
        <f aca="false">Assumptions!$D$14*(1+E1767)^3*L1767-Assumptions!$D$14*(1+E1767)^2*E1767*Assumptions!$D$16</f>
        <v>33.7712370116326</v>
      </c>
      <c r="P1767" s="21" t="n">
        <f aca="false">Assumptions!$D$14*(1+E1767)^4*L1767-Assumptions!$D$14*(1+E1767)^3*E1767*Assumptions!$D$16</f>
        <v>37.2501109136656</v>
      </c>
      <c r="Q1767" s="21" t="n">
        <f aca="false">Assumptions!$D$14*(1+E1767)^5*L1767-Assumptions!$D$14*(1+E1767)^4*E1767*Assumptions!$D$16</f>
        <v>41.0873537917026</v>
      </c>
      <c r="R1767" s="21" t="n">
        <f aca="false">M1767/(1+K1767)+N1767/(1+K1767)^2+O1767/(1+K1767)^3+P1767/(1+K1767)^4+Q1767/(1+K1767)^5</f>
        <v>134.979012127638</v>
      </c>
      <c r="S1767" s="21" t="n">
        <f aca="false">Q1767*(1+I1767)/(K1767-I1767)</f>
        <v>735.23033749886</v>
      </c>
      <c r="T1767" s="21" t="n">
        <f aca="false">R1767+S1767/(1+K1767)^5</f>
        <v>640.743757897974</v>
      </c>
      <c r="U1767" s="8" t="n">
        <f aca="false">(T1767-Assumptions!$D$17)/Assumptions!$D$18</f>
        <v>18.229750315919</v>
      </c>
    </row>
    <row r="1768" customFormat="false" ht="15" hidden="false" customHeight="false" outlineLevel="0" collapsed="false">
      <c r="B1768" s="2" t="n">
        <v>1763</v>
      </c>
      <c r="C1768" s="27" t="n">
        <f aca="false">NORMSDIST('Random Draws'!C1768)</f>
        <v>0.958290046488928</v>
      </c>
      <c r="D1768" s="27" t="n">
        <f aca="false">NORMSDIST(Assumptions!$D$22*'Random Draws'!C1768+SQRT(1-Assumptions!$D$22^2)*'Random Draws'!D1768)</f>
        <v>0.76063703624167</v>
      </c>
      <c r="E1768" s="19" t="n">
        <f aca="false">IF(C1768&lt;(Assumptions!$E$6-Assumptions!$D$6)/(Assumptions!$F$6-Assumptions!$D$6),Assumptions!$D$6+SQRT(C1768*(Assumptions!$F$6-Assumptions!$D$6)*(Assumptions!$E$6-Assumptions!$D$6)),Assumptions!$F$6-SQRT((1-C1768)*(Assumptions!$F$6-Assumptions!$D$6)*(Assumptions!$F$6-Assumptions!$E$6)))</f>
        <v>0.125558747715127</v>
      </c>
      <c r="F1768" s="19" t="n">
        <f aca="false">IF(D1768&lt;(Assumptions!$E$7-Assumptions!$D$7)/(Assumptions!$F$7-Assumptions!$D$7),Assumptions!$D$7+SQRT(D1768*(Assumptions!$F$7-Assumptions!$D$7)*(Assumptions!$E$7-Assumptions!$D$7)),Assumptions!$F$7-SQRT((1-D1768)*(Assumptions!$F$7-Assumptions!$D$7)*(Assumptions!$F$7-Assumptions!$E$7)))</f>
        <v>0.429057281065922</v>
      </c>
      <c r="G1768" s="19" t="n">
        <f aca="false">MIN(Assumptions!$D$24,MAX(Assumptions!$D$23,Assumptions!$D$8+Assumptions!$E$8*'Random Draws'!E1768))</f>
        <v>0.075176784071947</v>
      </c>
      <c r="H1768" s="19" t="n">
        <f aca="false">IF('Random Draws'!F1768&lt;(Assumptions!$E$9-Assumptions!$D$9)/(Assumptions!$F$9-Assumptions!$D$9),Assumptions!$D$9+SQRT('Random Draws'!F1768*(Assumptions!$F$9-Assumptions!$D$9)*(Assumptions!$E$9-Assumptions!$D$9)),Assumptions!$F$9-SQRT((1-'Random Draws'!F1768)*(Assumptions!$F$9-Assumptions!$D$9)*(Assumptions!$F$9-Assumptions!$E$9)))</f>
        <v>0.322892647531074</v>
      </c>
      <c r="I1768" s="19" t="n">
        <f aca="false">IF('Random Draws'!G1768&lt;(Assumptions!$E$10-Assumptions!$D$10)/(Assumptions!$F$10-Assumptions!$D$10),Assumptions!$D$10+SQRT('Random Draws'!G1768*(Assumptions!$F$10-Assumptions!$D$10)*(Assumptions!$E$10-Assumptions!$D$10)),Assumptions!$F$10-SQRT((1-'Random Draws'!G1768)*(Assumptions!$F$10-Assumptions!$D$10)*(Assumptions!$F$10-Assumptions!$E$10)))</f>
        <v>0.0212623736343667</v>
      </c>
      <c r="J1768" s="19" t="n">
        <f aca="false">IF('Random Draws'!H1768&lt;(Assumptions!$E$11-Assumptions!$D$11)/(Assumptions!$F$11-Assumptions!$D$11),Assumptions!$D$11+SQRT('Random Draws'!H1768*(Assumptions!$F$11-Assumptions!$D$11)*(Assumptions!$E$11-Assumptions!$D$11)),Assumptions!$F$11-SQRT((1-'Random Draws'!H1768)*(Assumptions!$F$11-Assumptions!$D$11)*(Assumptions!$F$11-Assumptions!$E$11)))</f>
        <v>0.163476935514659</v>
      </c>
      <c r="K1768" s="19" t="n">
        <f aca="false">MAX(G1768,I1768+Assumptions!$D$21)</f>
        <v>0.075176784071947</v>
      </c>
      <c r="L1768" s="28" t="n">
        <f aca="false">(F1768-Assumptions!$D$15)*(1-H1768)+Assumptions!$D$15-J1768</f>
        <v>0.169016948304443</v>
      </c>
      <c r="M1768" s="21" t="n">
        <f aca="false">Assumptions!$D$14*(1+E1768)^1*L1768-Assumptions!$D$14*(1+E1768)^0*E1768*Assumptions!$D$16</f>
        <v>27.0384026254855</v>
      </c>
      <c r="N1768" s="21" t="n">
        <f aca="false">Assumptions!$D$14*(1+E1768)^2*L1768-Assumptions!$D$14*(1+E1768)^1*E1768*Assumptions!$D$16</f>
        <v>30.4333105993588</v>
      </c>
      <c r="O1768" s="21" t="n">
        <f aca="false">Assumptions!$D$14*(1+E1768)^3*L1768-Assumptions!$D$14*(1+E1768)^2*E1768*Assumptions!$D$16</f>
        <v>34.2544789670398</v>
      </c>
      <c r="P1768" s="21" t="n">
        <f aca="false">Assumptions!$D$14*(1+E1768)^4*L1768-Assumptions!$D$14*(1+E1768)^3*E1768*Assumptions!$D$16</f>
        <v>38.5554284497755</v>
      </c>
      <c r="Q1768" s="21" t="n">
        <f aca="false">Assumptions!$D$14*(1+E1768)^5*L1768-Assumptions!$D$14*(1+E1768)^4*E1768*Assumptions!$D$16</f>
        <v>43.3963997635495</v>
      </c>
      <c r="R1768" s="21" t="n">
        <f aca="false">M1768/(1+K1768)+N1768/(1+K1768)^2+O1768/(1+K1768)^3+P1768/(1+K1768)^4+Q1768/(1+K1768)^5</f>
        <v>138.08868565907</v>
      </c>
      <c r="S1768" s="21" t="n">
        <f aca="false">Q1768*(1+I1768)/(K1768-I1768)</f>
        <v>822.027169916272</v>
      </c>
      <c r="T1768" s="21" t="n">
        <f aca="false">R1768+S1768/(1+K1768)^5</f>
        <v>710.208225992949</v>
      </c>
      <c r="U1768" s="8" t="n">
        <f aca="false">(T1768-Assumptions!$D$17)/Assumptions!$D$18</f>
        <v>21.008329039718</v>
      </c>
    </row>
    <row r="1769" customFormat="false" ht="15" hidden="false" customHeight="false" outlineLevel="0" collapsed="false">
      <c r="B1769" s="2" t="n">
        <v>1764</v>
      </c>
      <c r="C1769" s="27" t="n">
        <f aca="false">NORMSDIST('Random Draws'!C1769)</f>
        <v>0.558617317554545</v>
      </c>
      <c r="D1769" s="27" t="n">
        <f aca="false">NORMSDIST(Assumptions!$D$22*'Random Draws'!C1769+SQRT(1-Assumptions!$D$22^2)*'Random Draws'!D1769)</f>
        <v>0.676950046748978</v>
      </c>
      <c r="E1769" s="19" t="n">
        <f aca="false">IF(C1769&lt;(Assumptions!$E$6-Assumptions!$D$6)/(Assumptions!$F$6-Assumptions!$D$6),Assumptions!$D$6+SQRT(C1769*(Assumptions!$F$6-Assumptions!$D$6)*(Assumptions!$E$6-Assumptions!$D$6)),Assumptions!$F$6-SQRT((1-C1769)*(Assumptions!$F$6-Assumptions!$D$6)*(Assumptions!$F$6-Assumptions!$E$6)))</f>
        <v>0.0930222029866526</v>
      </c>
      <c r="F1769" s="19" t="n">
        <f aca="false">IF(D1769&lt;(Assumptions!$E$7-Assumptions!$D$7)/(Assumptions!$F$7-Assumptions!$D$7),Assumptions!$D$7+SQRT(D1769*(Assumptions!$F$7-Assumptions!$D$7)*(Assumptions!$E$7-Assumptions!$D$7)),Assumptions!$F$7-SQRT((1-D1769)*(Assumptions!$F$7-Assumptions!$D$7)*(Assumptions!$F$7-Assumptions!$E$7)))</f>
        <v>0.424052819122995</v>
      </c>
      <c r="G1769" s="19" t="n">
        <f aca="false">MIN(Assumptions!$D$24,MAX(Assumptions!$D$23,Assumptions!$D$8+Assumptions!$E$8*'Random Draws'!E1769))</f>
        <v>0.08281396378148</v>
      </c>
      <c r="H1769" s="19" t="n">
        <f aca="false">IF('Random Draws'!F1769&lt;(Assumptions!$E$9-Assumptions!$D$9)/(Assumptions!$F$9-Assumptions!$D$9),Assumptions!$D$9+SQRT('Random Draws'!F1769*(Assumptions!$F$9-Assumptions!$D$9)*(Assumptions!$E$9-Assumptions!$D$9)),Assumptions!$F$9-SQRT((1-'Random Draws'!F1769)*(Assumptions!$F$9-Assumptions!$D$9)*(Assumptions!$F$9-Assumptions!$E$9)))</f>
        <v>0.264796386395792</v>
      </c>
      <c r="I1769" s="19" t="n">
        <f aca="false">IF('Random Draws'!G1769&lt;(Assumptions!$E$10-Assumptions!$D$10)/(Assumptions!$F$10-Assumptions!$D$10),Assumptions!$D$10+SQRT('Random Draws'!G1769*(Assumptions!$F$10-Assumptions!$D$10)*(Assumptions!$E$10-Assumptions!$D$10)),Assumptions!$F$10-SQRT((1-'Random Draws'!G1769)*(Assumptions!$F$10-Assumptions!$D$10)*(Assumptions!$F$10-Assumptions!$E$10)))</f>
        <v>0.0174825418344654</v>
      </c>
      <c r="J1769" s="19" t="n">
        <f aca="false">IF('Random Draws'!H1769&lt;(Assumptions!$E$11-Assumptions!$D$11)/(Assumptions!$F$11-Assumptions!$D$11),Assumptions!$D$11+SQRT('Random Draws'!H1769*(Assumptions!$F$11-Assumptions!$D$11)*(Assumptions!$E$11-Assumptions!$D$11)),Assumptions!$F$11-SQRT((1-'Random Draws'!H1769)*(Assumptions!$F$11-Assumptions!$D$11)*(Assumptions!$F$11-Assumptions!$E$11)))</f>
        <v>0.173105358535479</v>
      </c>
      <c r="K1769" s="19" t="n">
        <f aca="false">MAX(G1769,I1769+Assumptions!$D$21)</f>
        <v>0.08281396378148</v>
      </c>
      <c r="L1769" s="28" t="n">
        <f aca="false">(F1769-Assumptions!$D$15)*(1-H1769)+Assumptions!$D$15-J1769</f>
        <v>0.173083336674252</v>
      </c>
      <c r="M1769" s="21" t="n">
        <f aca="false">Assumptions!$D$14*(1+E1769)^1*L1769-Assumptions!$D$14*(1+E1769)^0*E1769*Assumptions!$D$16</f>
        <v>27.0270232600439</v>
      </c>
      <c r="N1769" s="21" t="n">
        <f aca="false">Assumptions!$D$14*(1+E1769)^2*L1769-Assumptions!$D$14*(1+E1769)^1*E1769*Assumptions!$D$16</f>
        <v>29.5411365038647</v>
      </c>
      <c r="O1769" s="21" t="n">
        <f aca="false">Assumptions!$D$14*(1+E1769)^3*L1769-Assumptions!$D$14*(1+E1769)^2*E1769*Assumptions!$D$16</f>
        <v>32.2891181001836</v>
      </c>
      <c r="P1769" s="21" t="n">
        <f aca="false">Assumptions!$D$14*(1+E1769)^4*L1769-Assumptions!$D$14*(1+E1769)^3*E1769*Assumptions!$D$16</f>
        <v>35.2927229983589</v>
      </c>
      <c r="Q1769" s="21" t="n">
        <f aca="false">Assumptions!$D$14*(1+E1769)^5*L1769-Assumptions!$D$14*(1+E1769)^4*E1769*Assumptions!$D$16</f>
        <v>38.5757298410639</v>
      </c>
      <c r="R1769" s="21" t="n">
        <f aca="false">M1769/(1+K1769)+N1769/(1+K1769)^2+O1769/(1+K1769)^3+P1769/(1+K1769)^4+Q1769/(1+K1769)^5</f>
        <v>127.175332665437</v>
      </c>
      <c r="S1769" s="21" t="n">
        <f aca="false">Q1769*(1+I1769)/(K1769-I1769)</f>
        <v>600.784897711826</v>
      </c>
      <c r="T1769" s="21" t="n">
        <f aca="false">R1769+S1769/(1+K1769)^5</f>
        <v>530.774041692246</v>
      </c>
      <c r="U1769" s="8" t="n">
        <f aca="false">(T1769-Assumptions!$D$17)/Assumptions!$D$18</f>
        <v>13.8309616676899</v>
      </c>
    </row>
    <row r="1770" customFormat="false" ht="15" hidden="false" customHeight="false" outlineLevel="0" collapsed="false">
      <c r="B1770" s="2" t="n">
        <v>1765</v>
      </c>
      <c r="C1770" s="27" t="n">
        <f aca="false">NORMSDIST('Random Draws'!C1770)</f>
        <v>0.0158224371042353</v>
      </c>
      <c r="D1770" s="27" t="n">
        <f aca="false">NORMSDIST(Assumptions!$D$22*'Random Draws'!C1770+SQRT(1-Assumptions!$D$22^2)*'Random Draws'!D1770)</f>
        <v>0.0785493953332909</v>
      </c>
      <c r="E1770" s="19" t="n">
        <f aca="false">IF(C1770&lt;(Assumptions!$E$6-Assumptions!$D$6)/(Assumptions!$F$6-Assumptions!$D$6),Assumptions!$D$6+SQRT(C1770*(Assumptions!$F$6-Assumptions!$D$6)*(Assumptions!$E$6-Assumptions!$D$6)),Assumptions!$F$6-SQRT((1-C1770)*(Assumptions!$F$6-Assumptions!$D$6)*(Assumptions!$F$6-Assumptions!$E$6)))</f>
        <v>0.0488945031070418</v>
      </c>
      <c r="F1770" s="19" t="n">
        <f aca="false">IF(D1770&lt;(Assumptions!$E$7-Assumptions!$D$7)/(Assumptions!$F$7-Assumptions!$D$7),Assumptions!$D$7+SQRT(D1770*(Assumptions!$F$7-Assumptions!$D$7)*(Assumptions!$E$7-Assumptions!$D$7)),Assumptions!$F$7-SQRT((1-D1770)*(Assumptions!$F$7-Assumptions!$D$7)*(Assumptions!$F$7-Assumptions!$E$7)))</f>
        <v>0.381709361390878</v>
      </c>
      <c r="G1770" s="19" t="n">
        <f aca="false">MIN(Assumptions!$D$24,MAX(Assumptions!$D$23,Assumptions!$D$8+Assumptions!$E$8*'Random Draws'!E1770))</f>
        <v>0.086684910281109</v>
      </c>
      <c r="H1770" s="19" t="n">
        <f aca="false">IF('Random Draws'!F1770&lt;(Assumptions!$E$9-Assumptions!$D$9)/(Assumptions!$F$9-Assumptions!$D$9),Assumptions!$D$9+SQRT('Random Draws'!F1770*(Assumptions!$F$9-Assumptions!$D$9)*(Assumptions!$E$9-Assumptions!$D$9)),Assumptions!$F$9-SQRT((1-'Random Draws'!F1770)*(Assumptions!$F$9-Assumptions!$D$9)*(Assumptions!$F$9-Assumptions!$E$9)))</f>
        <v>0.298851818045955</v>
      </c>
      <c r="I1770" s="19" t="n">
        <f aca="false">IF('Random Draws'!G1770&lt;(Assumptions!$E$10-Assumptions!$D$10)/(Assumptions!$F$10-Assumptions!$D$10),Assumptions!$D$10+SQRT('Random Draws'!G1770*(Assumptions!$F$10-Assumptions!$D$10)*(Assumptions!$E$10-Assumptions!$D$10)),Assumptions!$F$10-SQRT((1-'Random Draws'!G1770)*(Assumptions!$F$10-Assumptions!$D$10)*(Assumptions!$F$10-Assumptions!$E$10)))</f>
        <v>0.0152304758506445</v>
      </c>
      <c r="J1770" s="19" t="n">
        <f aca="false">IF('Random Draws'!H1770&lt;(Assumptions!$E$11-Assumptions!$D$11)/(Assumptions!$F$11-Assumptions!$D$11),Assumptions!$D$11+SQRT('Random Draws'!H1770*(Assumptions!$F$11-Assumptions!$D$11)*(Assumptions!$E$11-Assumptions!$D$11)),Assumptions!$F$11-SQRT((1-'Random Draws'!H1770)*(Assumptions!$F$11-Assumptions!$D$11)*(Assumptions!$F$11-Assumptions!$E$11)))</f>
        <v>0.151872128611186</v>
      </c>
      <c r="K1770" s="19" t="n">
        <f aca="false">MAX(G1770,I1770+Assumptions!$D$21)</f>
        <v>0.086684910281109</v>
      </c>
      <c r="L1770" s="28" t="n">
        <f aca="false">(F1770-Assumptions!$D$15)*(1-H1770)+Assumptions!$D$15-J1770</f>
        <v>0.154613432508842</v>
      </c>
      <c r="M1770" s="21" t="n">
        <f aca="false">Assumptions!$D$14*(1+E1770)^1*L1770-Assumptions!$D$14*(1+E1770)^0*E1770*Assumptions!$D$16</f>
        <v>23.3024199339145</v>
      </c>
      <c r="N1770" s="21" t="n">
        <f aca="false">Assumptions!$D$14*(1+E1770)^2*L1770-Assumptions!$D$14*(1+E1770)^1*E1770*Assumptions!$D$16</f>
        <v>24.4417801777749</v>
      </c>
      <c r="O1770" s="21" t="n">
        <f aca="false">Assumptions!$D$14*(1+E1770)^3*L1770-Assumptions!$D$14*(1+E1770)^2*E1770*Assumptions!$D$16</f>
        <v>25.6368488746187</v>
      </c>
      <c r="P1770" s="21" t="n">
        <f aca="false">Assumptions!$D$14*(1+E1770)^4*L1770-Assumptions!$D$14*(1+E1770)^3*E1770*Assumptions!$D$16</f>
        <v>26.8903498615735</v>
      </c>
      <c r="Q1770" s="21" t="n">
        <f aca="false">Assumptions!$D$14*(1+E1770)^5*L1770-Assumptions!$D$14*(1+E1770)^4*E1770*Assumptions!$D$16</f>
        <v>28.2051401564297</v>
      </c>
      <c r="R1770" s="21" t="n">
        <f aca="false">M1770/(1+K1770)+N1770/(1+K1770)^2+O1770/(1+K1770)^3+P1770/(1+K1770)^4+Q1770/(1+K1770)^5</f>
        <v>100.015584063994</v>
      </c>
      <c r="S1770" s="21" t="n">
        <f aca="false">Q1770*(1+I1770)/(K1770-I1770)</f>
        <v>400.740948979338</v>
      </c>
      <c r="T1770" s="21" t="n">
        <f aca="false">R1770+S1770/(1+K1770)^5</f>
        <v>364.466782728407</v>
      </c>
      <c r="U1770" s="8" t="n">
        <f aca="false">(T1770-Assumptions!$D$17)/Assumptions!$D$18</f>
        <v>7.17867130913629</v>
      </c>
    </row>
    <row r="1771" customFormat="false" ht="15" hidden="false" customHeight="false" outlineLevel="0" collapsed="false">
      <c r="B1771" s="2" t="n">
        <v>1766</v>
      </c>
      <c r="C1771" s="27" t="n">
        <f aca="false">NORMSDIST('Random Draws'!C1771)</f>
        <v>0.791136841335247</v>
      </c>
      <c r="D1771" s="27" t="n">
        <f aca="false">NORMSDIST(Assumptions!$D$22*'Random Draws'!C1771+SQRT(1-Assumptions!$D$22^2)*'Random Draws'!D1771)</f>
        <v>0.272730887836581</v>
      </c>
      <c r="E1771" s="19" t="n">
        <f aca="false">IF(C1771&lt;(Assumptions!$E$6-Assumptions!$D$6)/(Assumptions!$F$6-Assumptions!$D$6),Assumptions!$D$6+SQRT(C1771*(Assumptions!$F$6-Assumptions!$D$6)*(Assumptions!$E$6-Assumptions!$D$6)),Assumptions!$F$6-SQRT((1-C1771)*(Assumptions!$F$6-Assumptions!$D$6)*(Assumptions!$F$6-Assumptions!$E$6)))</f>
        <v>0.107684124747676</v>
      </c>
      <c r="F1771" s="19" t="n">
        <f aca="false">IF(D1771&lt;(Assumptions!$E$7-Assumptions!$D$7)/(Assumptions!$F$7-Assumptions!$D$7),Assumptions!$D$7+SQRT(D1771*(Assumptions!$F$7-Assumptions!$D$7)*(Assumptions!$E$7-Assumptions!$D$7)),Assumptions!$F$7-SQRT((1-D1771)*(Assumptions!$F$7-Assumptions!$D$7)*(Assumptions!$F$7-Assumptions!$E$7)))</f>
        <v>0.400452259850588</v>
      </c>
      <c r="G1771" s="19" t="n">
        <f aca="false">MIN(Assumptions!$D$24,MAX(Assumptions!$D$23,Assumptions!$D$8+Assumptions!$E$8*'Random Draws'!E1771))</f>
        <v>0.091094425387391</v>
      </c>
      <c r="H1771" s="19" t="n">
        <f aca="false">IF('Random Draws'!F1771&lt;(Assumptions!$E$9-Assumptions!$D$9)/(Assumptions!$F$9-Assumptions!$D$9),Assumptions!$D$9+SQRT('Random Draws'!F1771*(Assumptions!$F$9-Assumptions!$D$9)*(Assumptions!$E$9-Assumptions!$D$9)),Assumptions!$F$9-SQRT((1-'Random Draws'!F1771)*(Assumptions!$F$9-Assumptions!$D$9)*(Assumptions!$F$9-Assumptions!$E$9)))</f>
        <v>0.276088905485059</v>
      </c>
      <c r="I1771" s="19" t="n">
        <f aca="false">IF('Random Draws'!G1771&lt;(Assumptions!$E$10-Assumptions!$D$10)/(Assumptions!$F$10-Assumptions!$D$10),Assumptions!$D$10+SQRT('Random Draws'!G1771*(Assumptions!$F$10-Assumptions!$D$10)*(Assumptions!$E$10-Assumptions!$D$10)),Assumptions!$F$10-SQRT((1-'Random Draws'!G1771)*(Assumptions!$F$10-Assumptions!$D$10)*(Assumptions!$F$10-Assumptions!$E$10)))</f>
        <v>0.0190763794821931</v>
      </c>
      <c r="J1771" s="19" t="n">
        <f aca="false">IF('Random Draws'!H1771&lt;(Assumptions!$E$11-Assumptions!$D$11)/(Assumptions!$F$11-Assumptions!$D$11),Assumptions!$D$11+SQRT('Random Draws'!H1771*(Assumptions!$F$11-Assumptions!$D$11)*(Assumptions!$E$11-Assumptions!$D$11)),Assumptions!$F$11-SQRT((1-'Random Draws'!H1771)*(Assumptions!$F$11-Assumptions!$D$11)*(Assumptions!$F$11-Assumptions!$E$11)))</f>
        <v>0.156472169448718</v>
      </c>
      <c r="K1771" s="19" t="n">
        <f aca="false">MAX(G1771,I1771+Assumptions!$D$21)</f>
        <v>0.091094425387391</v>
      </c>
      <c r="L1771" s="28" t="n">
        <f aca="false">(F1771-Assumptions!$D$15)*(1-H1771)+Assumptions!$D$15-J1771</f>
        <v>0.16931122199376</v>
      </c>
      <c r="M1771" s="21" t="n">
        <f aca="false">Assumptions!$D$14*(1+E1771)^1*L1771-Assumptions!$D$14*(1+E1771)^0*E1771*Assumptions!$D$16</f>
        <v>26.7253602052447</v>
      </c>
      <c r="N1771" s="21" t="n">
        <f aca="false">Assumptions!$D$14*(1+E1771)^2*L1771-Assumptions!$D$14*(1+E1771)^1*E1771*Assumptions!$D$16</f>
        <v>29.6032572275129</v>
      </c>
      <c r="O1771" s="21" t="n">
        <f aca="false">Assumptions!$D$14*(1+E1771)^3*L1771-Assumptions!$D$14*(1+E1771)^2*E1771*Assumptions!$D$16</f>
        <v>32.7910580717379</v>
      </c>
      <c r="P1771" s="21" t="n">
        <f aca="false">Assumptions!$D$14*(1+E1771)^4*L1771-Assumptions!$D$14*(1+E1771)^3*E1771*Assumptions!$D$16</f>
        <v>36.3221344597432</v>
      </c>
      <c r="Q1771" s="21" t="n">
        <f aca="false">Assumptions!$D$14*(1+E1771)^5*L1771-Assumptions!$D$14*(1+E1771)^4*E1771*Assumptions!$D$16</f>
        <v>40.2334517180081</v>
      </c>
      <c r="R1771" s="21" t="n">
        <f aca="false">M1771/(1+K1771)+N1771/(1+K1771)^2+O1771/(1+K1771)^3+P1771/(1+K1771)^4+Q1771/(1+K1771)^5</f>
        <v>126.25172312504</v>
      </c>
      <c r="S1771" s="21" t="n">
        <f aca="false">Q1771*(1+I1771)/(K1771-I1771)</f>
        <v>569.315090343211</v>
      </c>
      <c r="T1771" s="21" t="n">
        <f aca="false">R1771+S1771/(1+K1771)^5</f>
        <v>494.415461317406</v>
      </c>
      <c r="U1771" s="8" t="n">
        <f aca="false">(T1771-Assumptions!$D$17)/Assumptions!$D$18</f>
        <v>12.3766184526963</v>
      </c>
    </row>
    <row r="1772" customFormat="false" ht="15" hidden="false" customHeight="false" outlineLevel="0" collapsed="false">
      <c r="B1772" s="2" t="n">
        <v>1767</v>
      </c>
      <c r="C1772" s="27" t="n">
        <f aca="false">NORMSDIST('Random Draws'!C1772)</f>
        <v>0.882475011438573</v>
      </c>
      <c r="D1772" s="27" t="n">
        <f aca="false">NORMSDIST(Assumptions!$D$22*'Random Draws'!C1772+SQRT(1-Assumptions!$D$22^2)*'Random Draws'!D1772)</f>
        <v>0.801585233313709</v>
      </c>
      <c r="E1772" s="19" t="n">
        <f aca="false">IF(C1772&lt;(Assumptions!$E$6-Assumptions!$D$6)/(Assumptions!$F$6-Assumptions!$D$6),Assumptions!$D$6+SQRT(C1772*(Assumptions!$F$6-Assumptions!$D$6)*(Assumptions!$E$6-Assumptions!$D$6)),Assumptions!$F$6-SQRT((1-C1772)*(Assumptions!$F$6-Assumptions!$D$6)*(Assumptions!$F$6-Assumptions!$E$6)))</f>
        <v>0.115759023476618</v>
      </c>
      <c r="F1772" s="19" t="n">
        <f aca="false">IF(D1772&lt;(Assumptions!$E$7-Assumptions!$D$7)/(Assumptions!$F$7-Assumptions!$D$7),Assumptions!$D$7+SQRT(D1772*(Assumptions!$F$7-Assumptions!$D$7)*(Assumptions!$E$7-Assumptions!$D$7)),Assumptions!$F$7-SQRT((1-D1772)*(Assumptions!$F$7-Assumptions!$D$7)*(Assumptions!$F$7-Assumptions!$E$7)))</f>
        <v>0.431828044676573</v>
      </c>
      <c r="G1772" s="19" t="n">
        <f aca="false">MIN(Assumptions!$D$24,MAX(Assumptions!$D$23,Assumptions!$D$8+Assumptions!$E$8*'Random Draws'!E1772))</f>
        <v>0.087656772188829</v>
      </c>
      <c r="H1772" s="19" t="n">
        <f aca="false">IF('Random Draws'!F1772&lt;(Assumptions!$E$9-Assumptions!$D$9)/(Assumptions!$F$9-Assumptions!$D$9),Assumptions!$D$9+SQRT('Random Draws'!F1772*(Assumptions!$F$9-Assumptions!$D$9)*(Assumptions!$E$9-Assumptions!$D$9)),Assumptions!$F$9-SQRT((1-'Random Draws'!F1772)*(Assumptions!$F$9-Assumptions!$D$9)*(Assumptions!$F$9-Assumptions!$E$9)))</f>
        <v>0.269331520722645</v>
      </c>
      <c r="I1772" s="19" t="n">
        <f aca="false">IF('Random Draws'!G1772&lt;(Assumptions!$E$10-Assumptions!$D$10)/(Assumptions!$F$10-Assumptions!$D$10),Assumptions!$D$10+SQRT('Random Draws'!G1772*(Assumptions!$F$10-Assumptions!$D$10)*(Assumptions!$E$10-Assumptions!$D$10)),Assumptions!$F$10-SQRT((1-'Random Draws'!G1772)*(Assumptions!$F$10-Assumptions!$D$10)*(Assumptions!$F$10-Assumptions!$E$10)))</f>
        <v>0.0115453129179716</v>
      </c>
      <c r="J1772" s="19" t="n">
        <f aca="false">IF('Random Draws'!H1772&lt;(Assumptions!$E$11-Assumptions!$D$11)/(Assumptions!$F$11-Assumptions!$D$11),Assumptions!$D$11+SQRT('Random Draws'!H1772*(Assumptions!$F$11-Assumptions!$D$11)*(Assumptions!$E$11-Assumptions!$D$11)),Assumptions!$F$11-SQRT((1-'Random Draws'!H1772)*(Assumptions!$F$11-Assumptions!$D$11)*(Assumptions!$F$11-Assumptions!$E$11)))</f>
        <v>0.182663258470108</v>
      </c>
      <c r="K1772" s="19" t="n">
        <f aca="false">MAX(G1772,I1772+Assumptions!$D$21)</f>
        <v>0.087656772188829</v>
      </c>
      <c r="L1772" s="28" t="n">
        <f aca="false">(F1772-Assumptions!$D$15)*(1-H1772)+Assumptions!$D$15-J1772</f>
        <v>0.167872979936982</v>
      </c>
      <c r="M1772" s="21" t="n">
        <f aca="false">Assumptions!$D$14*(1+E1772)^1*L1772-Assumptions!$D$14*(1+E1772)^0*E1772*Assumptions!$D$16</f>
        <v>26.6557881114532</v>
      </c>
      <c r="N1772" s="21" t="n">
        <f aca="false">Assumptions!$D$14*(1+E1772)^2*L1772-Assumptions!$D$14*(1+E1772)^1*E1772*Assumptions!$D$16</f>
        <v>29.7414361132347</v>
      </c>
      <c r="O1772" s="21" t="n">
        <f aca="false">Assumptions!$D$14*(1+E1772)^3*L1772-Assumptions!$D$14*(1+E1772)^2*E1772*Assumptions!$D$16</f>
        <v>33.184275714495</v>
      </c>
      <c r="P1772" s="21" t="n">
        <f aca="false">Assumptions!$D$14*(1+E1772)^4*L1772-Assumptions!$D$14*(1+E1772)^3*E1772*Assumptions!$D$16</f>
        <v>37.0256550659838</v>
      </c>
      <c r="Q1772" s="21" t="n">
        <f aca="false">Assumptions!$D$14*(1+E1772)^5*L1772-Assumptions!$D$14*(1+E1772)^4*E1772*Assumptions!$D$16</f>
        <v>41.3117087400041</v>
      </c>
      <c r="R1772" s="21" t="n">
        <f aca="false">M1772/(1+K1772)+N1772/(1+K1772)^2+O1772/(1+K1772)^3+P1772/(1+K1772)^4+Q1772/(1+K1772)^5</f>
        <v>129.035529506249</v>
      </c>
      <c r="S1772" s="21" t="n">
        <f aca="false">Q1772*(1+I1772)/(K1772-I1772)</f>
        <v>549.04564627871</v>
      </c>
      <c r="T1772" s="21" t="n">
        <f aca="false">R1772+S1772/(1+K1772)^5</f>
        <v>489.737994871105</v>
      </c>
      <c r="U1772" s="8" t="n">
        <f aca="false">(T1772-Assumptions!$D$17)/Assumptions!$D$18</f>
        <v>12.1895197948442</v>
      </c>
    </row>
    <row r="1773" customFormat="false" ht="15" hidden="false" customHeight="false" outlineLevel="0" collapsed="false">
      <c r="B1773" s="2" t="n">
        <v>1768</v>
      </c>
      <c r="C1773" s="27" t="n">
        <f aca="false">NORMSDIST('Random Draws'!C1773)</f>
        <v>0.647523069140451</v>
      </c>
      <c r="D1773" s="27" t="n">
        <f aca="false">NORMSDIST(Assumptions!$D$22*'Random Draws'!C1773+SQRT(1-Assumptions!$D$22^2)*'Random Draws'!D1773)</f>
        <v>0.799070174457814</v>
      </c>
      <c r="E1773" s="19" t="n">
        <f aca="false">IF(C1773&lt;(Assumptions!$E$6-Assumptions!$D$6)/(Assumptions!$F$6-Assumptions!$D$6),Assumptions!$D$6+SQRT(C1773*(Assumptions!$F$6-Assumptions!$D$6)*(Assumptions!$E$6-Assumptions!$D$6)),Assumptions!$F$6-SQRT((1-C1773)*(Assumptions!$F$6-Assumptions!$D$6)*(Assumptions!$F$6-Assumptions!$E$6)))</f>
        <v>0.0980192347104326</v>
      </c>
      <c r="F1773" s="19" t="n">
        <f aca="false">IF(D1773&lt;(Assumptions!$E$7-Assumptions!$D$7)/(Assumptions!$F$7-Assumptions!$D$7),Assumptions!$D$7+SQRT(D1773*(Assumptions!$F$7-Assumptions!$D$7)*(Assumptions!$E$7-Assumptions!$D$7)),Assumptions!$F$7-SQRT((1-D1773)*(Assumptions!$F$7-Assumptions!$D$7)*(Assumptions!$F$7-Assumptions!$E$7)))</f>
        <v>0.431650056399196</v>
      </c>
      <c r="G1773" s="19" t="n">
        <f aca="false">MIN(Assumptions!$D$24,MAX(Assumptions!$D$23,Assumptions!$D$8+Assumptions!$E$8*'Random Draws'!E1773))</f>
        <v>0.095569144481159</v>
      </c>
      <c r="H1773" s="19" t="n">
        <f aca="false">IF('Random Draws'!F1773&lt;(Assumptions!$E$9-Assumptions!$D$9)/(Assumptions!$F$9-Assumptions!$D$9),Assumptions!$D$9+SQRT('Random Draws'!F1773*(Assumptions!$F$9-Assumptions!$D$9)*(Assumptions!$E$9-Assumptions!$D$9)),Assumptions!$F$9-SQRT((1-'Random Draws'!F1773)*(Assumptions!$F$9-Assumptions!$D$9)*(Assumptions!$F$9-Assumptions!$E$9)))</f>
        <v>0.332678164901365</v>
      </c>
      <c r="I1773" s="19" t="n">
        <f aca="false">IF('Random Draws'!G1773&lt;(Assumptions!$E$10-Assumptions!$D$10)/(Assumptions!$F$10-Assumptions!$D$10),Assumptions!$D$10+SQRT('Random Draws'!G1773*(Assumptions!$F$10-Assumptions!$D$10)*(Assumptions!$E$10-Assumptions!$D$10)),Assumptions!$F$10-SQRT((1-'Random Draws'!G1773)*(Assumptions!$F$10-Assumptions!$D$10)*(Assumptions!$F$10-Assumptions!$E$10)))</f>
        <v>0.0136986213327874</v>
      </c>
      <c r="J1773" s="19" t="n">
        <f aca="false">IF('Random Draws'!H1773&lt;(Assumptions!$E$11-Assumptions!$D$11)/(Assumptions!$F$11-Assumptions!$D$11),Assumptions!$D$11+SQRT('Random Draws'!H1773*(Assumptions!$F$11-Assumptions!$D$11)*(Assumptions!$E$11-Assumptions!$D$11)),Assumptions!$F$11-SQRT((1-'Random Draws'!H1773)*(Assumptions!$F$11-Assumptions!$D$11)*(Assumptions!$F$11-Assumptions!$E$11)))</f>
        <v>0.154263458208243</v>
      </c>
      <c r="K1773" s="19" t="n">
        <f aca="false">MAX(G1773,I1773+Assumptions!$D$21)</f>
        <v>0.095569144481159</v>
      </c>
      <c r="L1773" s="28" t="n">
        <f aca="false">(F1773-Assumptions!$D$15)*(1-H1773)+Assumptions!$D$15-J1773</f>
        <v>0.177034210985676</v>
      </c>
      <c r="M1773" s="21" t="n">
        <f aca="false">Assumptions!$D$14*(1+E1773)^1*L1773-Assumptions!$D$14*(1+E1773)^0*E1773*Assumptions!$D$16</f>
        <v>27.7597268142979</v>
      </c>
      <c r="N1773" s="21" t="n">
        <f aca="false">Assumptions!$D$14*(1+E1773)^2*L1773-Assumptions!$D$14*(1+E1773)^1*E1773*Assumptions!$D$16</f>
        <v>30.480713992406</v>
      </c>
      <c r="O1773" s="21" t="n">
        <f aca="false">Assumptions!$D$14*(1+E1773)^3*L1773-Assumptions!$D$14*(1+E1773)^2*E1773*Assumptions!$D$16</f>
        <v>33.4684102513692</v>
      </c>
      <c r="P1773" s="21" t="n">
        <f aca="false">Assumptions!$D$14*(1+E1773)^4*L1773-Assumptions!$D$14*(1+E1773)^3*E1773*Assumptions!$D$16</f>
        <v>36.7489582111833</v>
      </c>
      <c r="Q1773" s="21" t="n">
        <f aca="false">Assumptions!$D$14*(1+E1773)^5*L1773-Assumptions!$D$14*(1+E1773)^4*E1773*Assumptions!$D$16</f>
        <v>40.3510629714491</v>
      </c>
      <c r="R1773" s="21" t="n">
        <f aca="false">M1773/(1+K1773)+N1773/(1+K1773)^2+O1773/(1+K1773)^3+P1773/(1+K1773)^4+Q1773/(1+K1773)^5</f>
        <v>127.258816042121</v>
      </c>
      <c r="S1773" s="21" t="n">
        <f aca="false">Q1773*(1+I1773)/(K1773-I1773)</f>
        <v>499.615921952051</v>
      </c>
      <c r="T1773" s="21" t="n">
        <f aca="false">R1773+S1773/(1+K1773)^5</f>
        <v>443.805164887778</v>
      </c>
      <c r="U1773" s="8" t="n">
        <f aca="false">(T1773-Assumptions!$D$17)/Assumptions!$D$18</f>
        <v>10.3522065955111</v>
      </c>
    </row>
    <row r="1774" customFormat="false" ht="15" hidden="false" customHeight="false" outlineLevel="0" collapsed="false">
      <c r="B1774" s="2" t="n">
        <v>1769</v>
      </c>
      <c r="C1774" s="27" t="n">
        <f aca="false">NORMSDIST('Random Draws'!C1774)</f>
        <v>0.342194565524066</v>
      </c>
      <c r="D1774" s="27" t="n">
        <f aca="false">NORMSDIST(Assumptions!$D$22*'Random Draws'!C1774+SQRT(1-Assumptions!$D$22^2)*'Random Draws'!D1774)</f>
        <v>0.177704228214576</v>
      </c>
      <c r="E1774" s="19" t="n">
        <f aca="false">IF(C1774&lt;(Assumptions!$E$6-Assumptions!$D$6)/(Assumptions!$F$6-Assumptions!$D$6),Assumptions!$D$6+SQRT(C1774*(Assumptions!$F$6-Assumptions!$D$6)*(Assumptions!$E$6-Assumptions!$D$6)),Assumptions!$F$6-SQRT((1-C1774)*(Assumptions!$F$6-Assumptions!$D$6)*(Assumptions!$F$6-Assumptions!$E$6)))</f>
        <v>0.0813639073060117</v>
      </c>
      <c r="F1774" s="19" t="n">
        <f aca="false">IF(D1774&lt;(Assumptions!$E$7-Assumptions!$D$7)/(Assumptions!$F$7-Assumptions!$D$7),Assumptions!$D$7+SQRT(D1774*(Assumptions!$F$7-Assumptions!$D$7)*(Assumptions!$E$7-Assumptions!$D$7)),Assumptions!$F$7-SQRT((1-D1774)*(Assumptions!$F$7-Assumptions!$D$7)*(Assumptions!$F$7-Assumptions!$E$7)))</f>
        <v>0.392653106579428</v>
      </c>
      <c r="G1774" s="19" t="n">
        <f aca="false">MIN(Assumptions!$D$24,MAX(Assumptions!$D$23,Assumptions!$D$8+Assumptions!$E$8*'Random Draws'!E1774))</f>
        <v>0.088597211581106</v>
      </c>
      <c r="H1774" s="19" t="n">
        <f aca="false">IF('Random Draws'!F1774&lt;(Assumptions!$E$9-Assumptions!$D$9)/(Assumptions!$F$9-Assumptions!$D$9),Assumptions!$D$9+SQRT('Random Draws'!F1774*(Assumptions!$F$9-Assumptions!$D$9)*(Assumptions!$E$9-Assumptions!$D$9)),Assumptions!$F$9-SQRT((1-'Random Draws'!F1774)*(Assumptions!$F$9-Assumptions!$D$9)*(Assumptions!$F$9-Assumptions!$E$9)))</f>
        <v>0.279027824514949</v>
      </c>
      <c r="I1774" s="19" t="n">
        <f aca="false">IF('Random Draws'!G1774&lt;(Assumptions!$E$10-Assumptions!$D$10)/(Assumptions!$F$10-Assumptions!$D$10),Assumptions!$D$10+SQRT('Random Draws'!G1774*(Assumptions!$F$10-Assumptions!$D$10)*(Assumptions!$E$10-Assumptions!$D$10)),Assumptions!$F$10-SQRT((1-'Random Draws'!G1774)*(Assumptions!$F$10-Assumptions!$D$10)*(Assumptions!$F$10-Assumptions!$E$10)))</f>
        <v>0.0138663626749666</v>
      </c>
      <c r="J1774" s="19" t="n">
        <f aca="false">IF('Random Draws'!H1774&lt;(Assumptions!$E$11-Assumptions!$D$11)/(Assumptions!$F$11-Assumptions!$D$11),Assumptions!$D$11+SQRT('Random Draws'!H1774*(Assumptions!$F$11-Assumptions!$D$11)*(Assumptions!$E$11-Assumptions!$D$11)),Assumptions!$F$11-SQRT((1-'Random Draws'!H1774)*(Assumptions!$F$11-Assumptions!$D$11)*(Assumptions!$F$11-Assumptions!$E$11)))</f>
        <v>0.181968097372548</v>
      </c>
      <c r="K1774" s="19" t="n">
        <f aca="false">MAX(G1774,I1774+Assumptions!$D$21)</f>
        <v>0.088597211581106</v>
      </c>
      <c r="L1774" s="28" t="n">
        <f aca="false">(F1774-Assumptions!$D$15)*(1-H1774)+Assumptions!$D$15-J1774</f>
        <v>0.137397484275929</v>
      </c>
      <c r="M1774" s="21" t="n">
        <f aca="false">Assumptions!$D$14*(1+E1774)^1*L1774-Assumptions!$D$14*(1+E1774)^0*E1774*Assumptions!$D$16</f>
        <v>21.1896856685609</v>
      </c>
      <c r="N1774" s="21" t="n">
        <f aca="false">Assumptions!$D$14*(1+E1774)^2*L1774-Assumptions!$D$14*(1+E1774)^1*E1774*Assumptions!$D$16</f>
        <v>22.9137612891412</v>
      </c>
      <c r="O1774" s="21" t="n">
        <f aca="false">Assumptions!$D$14*(1+E1774)^3*L1774-Assumptions!$D$14*(1+E1774)^2*E1774*Assumptions!$D$16</f>
        <v>24.778114438703</v>
      </c>
      <c r="P1774" s="21" t="n">
        <f aca="false">Assumptions!$D$14*(1+E1774)^4*L1774-Assumptions!$D$14*(1+E1774)^3*E1774*Assumptions!$D$16</f>
        <v>26.7941586451114</v>
      </c>
      <c r="Q1774" s="21" t="n">
        <f aca="false">Assumptions!$D$14*(1+E1774)^5*L1774-Assumptions!$D$14*(1+E1774)^4*E1774*Assumptions!$D$16</f>
        <v>28.9742360854548</v>
      </c>
      <c r="R1774" s="21" t="n">
        <f aca="false">M1774/(1+K1774)+N1774/(1+K1774)^2+O1774/(1+K1774)^3+P1774/(1+K1774)^4+Q1774/(1+K1774)^5</f>
        <v>96.0408308724698</v>
      </c>
      <c r="S1774" s="21" t="n">
        <f aca="false">Q1774*(1+I1774)/(K1774-I1774)</f>
        <v>393.090721987402</v>
      </c>
      <c r="T1774" s="21" t="n">
        <f aca="false">R1774+S1774/(1+K1774)^5</f>
        <v>353.173173000658</v>
      </c>
      <c r="U1774" s="8" t="n">
        <f aca="false">(T1774-Assumptions!$D$17)/Assumptions!$D$18</f>
        <v>6.72692692002633</v>
      </c>
    </row>
    <row r="1775" customFormat="false" ht="15" hidden="false" customHeight="false" outlineLevel="0" collapsed="false">
      <c r="B1775" s="2" t="n">
        <v>1770</v>
      </c>
      <c r="C1775" s="27" t="n">
        <f aca="false">NORMSDIST('Random Draws'!C1775)</f>
        <v>0.877550156667733</v>
      </c>
      <c r="D1775" s="27" t="n">
        <f aca="false">NORMSDIST(Assumptions!$D$22*'Random Draws'!C1775+SQRT(1-Assumptions!$D$22^2)*'Random Draws'!D1775)</f>
        <v>0.673799183687047</v>
      </c>
      <c r="E1775" s="19" t="n">
        <f aca="false">IF(C1775&lt;(Assumptions!$E$6-Assumptions!$D$6)/(Assumptions!$F$6-Assumptions!$D$6),Assumptions!$D$6+SQRT(C1775*(Assumptions!$F$6-Assumptions!$D$6)*(Assumptions!$E$6-Assumptions!$D$6)),Assumptions!$F$6-SQRT((1-C1775)*(Assumptions!$F$6-Assumptions!$D$6)*(Assumptions!$F$6-Assumptions!$E$6)))</f>
        <v>0.11525632976575</v>
      </c>
      <c r="F1775" s="19" t="n">
        <f aca="false">IF(D1775&lt;(Assumptions!$E$7-Assumptions!$D$7)/(Assumptions!$F$7-Assumptions!$D$7),Assumptions!$D$7+SQRT(D1775*(Assumptions!$F$7-Assumptions!$D$7)*(Assumptions!$E$7-Assumptions!$D$7)),Assumptions!$F$7-SQRT((1-D1775)*(Assumptions!$F$7-Assumptions!$D$7)*(Assumptions!$F$7-Assumptions!$E$7)))</f>
        <v>0.423877939354851</v>
      </c>
      <c r="G1775" s="19" t="n">
        <f aca="false">MIN(Assumptions!$D$24,MAX(Assumptions!$D$23,Assumptions!$D$8+Assumptions!$E$8*'Random Draws'!E1775))</f>
        <v>0.071086240341927</v>
      </c>
      <c r="H1775" s="19" t="n">
        <f aca="false">IF('Random Draws'!F1775&lt;(Assumptions!$E$9-Assumptions!$D$9)/(Assumptions!$F$9-Assumptions!$D$9),Assumptions!$D$9+SQRT('Random Draws'!F1775*(Assumptions!$F$9-Assumptions!$D$9)*(Assumptions!$E$9-Assumptions!$D$9)),Assumptions!$F$9-SQRT((1-'Random Draws'!F1775)*(Assumptions!$F$9-Assumptions!$D$9)*(Assumptions!$F$9-Assumptions!$E$9)))</f>
        <v>0.336403519467472</v>
      </c>
      <c r="I1775" s="19" t="n">
        <f aca="false">IF('Random Draws'!G1775&lt;(Assumptions!$E$10-Assumptions!$D$10)/(Assumptions!$F$10-Assumptions!$D$10),Assumptions!$D$10+SQRT('Random Draws'!G1775*(Assumptions!$F$10-Assumptions!$D$10)*(Assumptions!$E$10-Assumptions!$D$10)),Assumptions!$F$10-SQRT((1-'Random Draws'!G1775)*(Assumptions!$F$10-Assumptions!$D$10)*(Assumptions!$F$10-Assumptions!$E$10)))</f>
        <v>0.0267880722742309</v>
      </c>
      <c r="J1775" s="19" t="n">
        <f aca="false">IF('Random Draws'!H1775&lt;(Assumptions!$E$11-Assumptions!$D$11)/(Assumptions!$F$11-Assumptions!$D$11),Assumptions!$D$11+SQRT('Random Draws'!H1775*(Assumptions!$F$11-Assumptions!$D$11)*(Assumptions!$E$11-Assumptions!$D$11)),Assumptions!$F$11-SQRT((1-'Random Draws'!H1775)*(Assumptions!$F$11-Assumptions!$D$11)*(Assumptions!$F$11-Assumptions!$E$11)))</f>
        <v>0.172478326932104</v>
      </c>
      <c r="K1775" s="19" t="n">
        <f aca="false">MAX(G1775,I1775+Assumptions!$D$21)</f>
        <v>0.071086240341927</v>
      </c>
      <c r="L1775" s="28" t="n">
        <f aca="false">(F1775-Assumptions!$D$15)*(1-H1775)+Assumptions!$D$15-J1775</f>
        <v>0.152538039329927</v>
      </c>
      <c r="M1775" s="21" t="n">
        <f aca="false">Assumptions!$D$14*(1+E1775)^1*L1775-Assumptions!$D$14*(1+E1775)^0*E1775*Assumptions!$D$16</f>
        <v>24.1658919799689</v>
      </c>
      <c r="N1775" s="21" t="n">
        <f aca="false">Assumptions!$D$14*(1+E1775)^2*L1775-Assumptions!$D$14*(1+E1775)^1*E1775*Assumptions!$D$16</f>
        <v>26.9511639950957</v>
      </c>
      <c r="O1775" s="21" t="n">
        <f aca="false">Assumptions!$D$14*(1+E1775)^3*L1775-Assumptions!$D$14*(1+E1775)^2*E1775*Assumptions!$D$16</f>
        <v>30.0574562400852</v>
      </c>
      <c r="P1775" s="21" t="n">
        <f aca="false">Assumptions!$D$14*(1+E1775)^4*L1775-Assumptions!$D$14*(1+E1775)^3*E1775*Assumptions!$D$16</f>
        <v>33.521768328412</v>
      </c>
      <c r="Q1775" s="21" t="n">
        <f aca="false">Assumptions!$D$14*(1+E1775)^5*L1775-Assumptions!$D$14*(1+E1775)^4*E1775*Assumptions!$D$16</f>
        <v>37.3853643132026</v>
      </c>
      <c r="R1775" s="21" t="n">
        <f aca="false">M1775/(1+K1775)+N1775/(1+K1775)^2+O1775/(1+K1775)^3+P1775/(1+K1775)^4+Q1775/(1+K1775)^5</f>
        <v>122.506146514717</v>
      </c>
      <c r="S1775" s="21" t="n">
        <f aca="false">Q1775*(1+I1775)/(K1775-I1775)</f>
        <v>866.556063802923</v>
      </c>
      <c r="T1775" s="21" t="n">
        <f aca="false">R1775+S1775/(1+K1775)^5</f>
        <v>737.222072062035</v>
      </c>
      <c r="U1775" s="8" t="n">
        <f aca="false">(T1775-Assumptions!$D$17)/Assumptions!$D$18</f>
        <v>22.0888828824814</v>
      </c>
    </row>
    <row r="1776" customFormat="false" ht="15" hidden="false" customHeight="false" outlineLevel="0" collapsed="false">
      <c r="B1776" s="2" t="n">
        <v>1771</v>
      </c>
      <c r="C1776" s="27" t="n">
        <f aca="false">NORMSDIST('Random Draws'!C1776)</f>
        <v>0.685433218775689</v>
      </c>
      <c r="D1776" s="27" t="n">
        <f aca="false">NORMSDIST(Assumptions!$D$22*'Random Draws'!C1776+SQRT(1-Assumptions!$D$22^2)*'Random Draws'!D1776)</f>
        <v>0.543622529393433</v>
      </c>
      <c r="E1776" s="19" t="n">
        <f aca="false">IF(C1776&lt;(Assumptions!$E$6-Assumptions!$D$6)/(Assumptions!$F$6-Assumptions!$D$6),Assumptions!$D$6+SQRT(C1776*(Assumptions!$F$6-Assumptions!$D$6)*(Assumptions!$E$6-Assumptions!$D$6)),Assumptions!$F$6-SQRT((1-C1776)*(Assumptions!$F$6-Assumptions!$D$6)*(Assumptions!$F$6-Assumptions!$E$6)))</f>
        <v>0.100341029941241</v>
      </c>
      <c r="F1776" s="19" t="n">
        <f aca="false">IF(D1776&lt;(Assumptions!$E$7-Assumptions!$D$7)/(Assumptions!$F$7-Assumptions!$D$7),Assumptions!$D$7+SQRT(D1776*(Assumptions!$F$7-Assumptions!$D$7)*(Assumptions!$E$7-Assumptions!$D$7)),Assumptions!$F$7-SQRT((1-D1776)*(Assumptions!$F$7-Assumptions!$D$7)*(Assumptions!$F$7-Assumptions!$E$7)))</f>
        <v>0.417111602817296</v>
      </c>
      <c r="G1776" s="19" t="n">
        <f aca="false">MIN(Assumptions!$D$24,MAX(Assumptions!$D$23,Assumptions!$D$8+Assumptions!$E$8*'Random Draws'!E1776))</f>
        <v>0.068584120217148</v>
      </c>
      <c r="H1776" s="19" t="n">
        <f aca="false">IF('Random Draws'!F1776&lt;(Assumptions!$E$9-Assumptions!$D$9)/(Assumptions!$F$9-Assumptions!$D$9),Assumptions!$D$9+SQRT('Random Draws'!F1776*(Assumptions!$F$9-Assumptions!$D$9)*(Assumptions!$E$9-Assumptions!$D$9)),Assumptions!$F$9-SQRT((1-'Random Draws'!F1776)*(Assumptions!$F$9-Assumptions!$D$9)*(Assumptions!$F$9-Assumptions!$E$9)))</f>
        <v>0.303775671695695</v>
      </c>
      <c r="I1776" s="19" t="n">
        <f aca="false">IF('Random Draws'!G1776&lt;(Assumptions!$E$10-Assumptions!$D$10)/(Assumptions!$F$10-Assumptions!$D$10),Assumptions!$D$10+SQRT('Random Draws'!G1776*(Assumptions!$F$10-Assumptions!$D$10)*(Assumptions!$E$10-Assumptions!$D$10)),Assumptions!$F$10-SQRT((1-'Random Draws'!G1776)*(Assumptions!$F$10-Assumptions!$D$10)*(Assumptions!$F$10-Assumptions!$E$10)))</f>
        <v>0.0242620162842374</v>
      </c>
      <c r="J1776" s="19" t="n">
        <f aca="false">IF('Random Draws'!H1776&lt;(Assumptions!$E$11-Assumptions!$D$11)/(Assumptions!$F$11-Assumptions!$D$11),Assumptions!$D$11+SQRT('Random Draws'!H1776*(Assumptions!$F$11-Assumptions!$D$11)*(Assumptions!$E$11-Assumptions!$D$11)),Assumptions!$F$11-SQRT((1-'Random Draws'!H1776)*(Assumptions!$F$11-Assumptions!$D$11)*(Assumptions!$F$11-Assumptions!$E$11)))</f>
        <v>0.163609226350883</v>
      </c>
      <c r="K1776" s="19" t="n">
        <f aca="false">MAX(G1776,I1776+Assumptions!$D$21)</f>
        <v>0.068584120217148</v>
      </c>
      <c r="L1776" s="28" t="n">
        <f aca="false">(F1776-Assumptions!$D$15)*(1-H1776)+Assumptions!$D$15-J1776</f>
        <v>0.166284856468962</v>
      </c>
      <c r="M1776" s="21" t="n">
        <f aca="false">Assumptions!$D$14*(1+E1776)^1*L1776-Assumptions!$D$14*(1+E1776)^0*E1776*Assumptions!$D$16</f>
        <v>26.0941738032055</v>
      </c>
      <c r="N1776" s="21" t="n">
        <f aca="false">Assumptions!$D$14*(1+E1776)^2*L1776-Assumptions!$D$14*(1+E1776)^1*E1776*Assumptions!$D$16</f>
        <v>28.7124900780849</v>
      </c>
      <c r="O1776" s="21" t="n">
        <f aca="false">Assumptions!$D$14*(1+E1776)^3*L1776-Assumptions!$D$14*(1+E1776)^2*E1776*Assumptions!$D$16</f>
        <v>31.5935309046976</v>
      </c>
      <c r="P1776" s="21" t="n">
        <f aca="false">Assumptions!$D$14*(1+E1776)^4*L1776-Assumptions!$D$14*(1+E1776)^3*E1776*Assumptions!$D$16</f>
        <v>34.7636583351554</v>
      </c>
      <c r="Q1776" s="21" t="n">
        <f aca="false">Assumptions!$D$14*(1+E1776)^5*L1776-Assumptions!$D$14*(1+E1776)^4*E1776*Assumptions!$D$16</f>
        <v>38.2518796170303</v>
      </c>
      <c r="R1776" s="21" t="n">
        <f aca="false">M1776/(1+K1776)+N1776/(1+K1776)^2+O1776/(1+K1776)^3+P1776/(1+K1776)^4+Q1776/(1+K1776)^5</f>
        <v>129.572973321527</v>
      </c>
      <c r="S1776" s="21" t="n">
        <f aca="false">Q1776*(1+I1776)/(K1776-I1776)</f>
        <v>883.98211877548</v>
      </c>
      <c r="T1776" s="21" t="n">
        <f aca="false">R1776+S1776/(1+K1776)^5</f>
        <v>764.026623078669</v>
      </c>
      <c r="U1776" s="8" t="n">
        <f aca="false">(T1776-Assumptions!$D$17)/Assumptions!$D$18</f>
        <v>23.1610649231468</v>
      </c>
    </row>
    <row r="1777" customFormat="false" ht="15" hidden="false" customHeight="false" outlineLevel="0" collapsed="false">
      <c r="B1777" s="2" t="n">
        <v>1772</v>
      </c>
      <c r="C1777" s="27" t="n">
        <f aca="false">NORMSDIST('Random Draws'!C1777)</f>
        <v>0.216138653159098</v>
      </c>
      <c r="D1777" s="27" t="n">
        <f aca="false">NORMSDIST(Assumptions!$D$22*'Random Draws'!C1777+SQRT(1-Assumptions!$D$22^2)*'Random Draws'!D1777)</f>
        <v>0.334198508020332</v>
      </c>
      <c r="E1777" s="19" t="n">
        <f aca="false">IF(C1777&lt;(Assumptions!$E$6-Assumptions!$D$6)/(Assumptions!$F$6-Assumptions!$D$6),Assumptions!$D$6+SQRT(C1777*(Assumptions!$F$6-Assumptions!$D$6)*(Assumptions!$E$6-Assumptions!$D$6)),Assumptions!$F$6-SQRT((1-C1777)*(Assumptions!$F$6-Assumptions!$D$6)*(Assumptions!$F$6-Assumptions!$E$6)))</f>
        <v>0.0728738994613583</v>
      </c>
      <c r="F1777" s="19" t="n">
        <f aca="false">IF(D1777&lt;(Assumptions!$E$7-Assumptions!$D$7)/(Assumptions!$F$7-Assumptions!$D$7),Assumptions!$D$7+SQRT(D1777*(Assumptions!$F$7-Assumptions!$D$7)*(Assumptions!$E$7-Assumptions!$D$7)),Assumptions!$F$7-SQRT((1-D1777)*(Assumptions!$F$7-Assumptions!$D$7)*(Assumptions!$F$7-Assumptions!$E$7)))</f>
        <v>0.404779359621616</v>
      </c>
      <c r="G1777" s="19" t="n">
        <f aca="false">MIN(Assumptions!$D$24,MAX(Assumptions!$D$23,Assumptions!$D$8+Assumptions!$E$8*'Random Draws'!E1777))</f>
        <v>0.07575496752145</v>
      </c>
      <c r="H1777" s="19" t="n">
        <f aca="false">IF('Random Draws'!F1777&lt;(Assumptions!$E$9-Assumptions!$D$9)/(Assumptions!$F$9-Assumptions!$D$9),Assumptions!$D$9+SQRT('Random Draws'!F1777*(Assumptions!$F$9-Assumptions!$D$9)*(Assumptions!$E$9-Assumptions!$D$9)),Assumptions!$F$9-SQRT((1-'Random Draws'!F1777)*(Assumptions!$F$9-Assumptions!$D$9)*(Assumptions!$F$9-Assumptions!$E$9)))</f>
        <v>0.279037666496013</v>
      </c>
      <c r="I1777" s="19" t="n">
        <f aca="false">IF('Random Draws'!G1777&lt;(Assumptions!$E$10-Assumptions!$D$10)/(Assumptions!$F$10-Assumptions!$D$10),Assumptions!$D$10+SQRT('Random Draws'!G1777*(Assumptions!$F$10-Assumptions!$D$10)*(Assumptions!$E$10-Assumptions!$D$10)),Assumptions!$F$10-SQRT((1-'Random Draws'!G1777)*(Assumptions!$F$10-Assumptions!$D$10)*(Assumptions!$F$10-Assumptions!$E$10)))</f>
        <v>0.0213254409188403</v>
      </c>
      <c r="J1777" s="19" t="n">
        <f aca="false">IF('Random Draws'!H1777&lt;(Assumptions!$E$11-Assumptions!$D$11)/(Assumptions!$F$11-Assumptions!$D$11),Assumptions!$D$11+SQRT('Random Draws'!H1777*(Assumptions!$F$11-Assumptions!$D$11)*(Assumptions!$E$11-Assumptions!$D$11)),Assumptions!$F$11-SQRT((1-'Random Draws'!H1777)*(Assumptions!$F$11-Assumptions!$D$11)*(Assumptions!$F$11-Assumptions!$E$11)))</f>
        <v>0.155447196717879</v>
      </c>
      <c r="K1777" s="19" t="n">
        <f aca="false">MAX(G1777,I1777+Assumptions!$D$21)</f>
        <v>0.07575496752145</v>
      </c>
      <c r="L1777" s="28" t="n">
        <f aca="false">(F1777-Assumptions!$D$15)*(1-H1777)+Assumptions!$D$15-J1777</f>
        <v>0.172658371593653</v>
      </c>
      <c r="M1777" s="21" t="n">
        <f aca="false">Assumptions!$D$14*(1+E1777)^1*L1777-Assumptions!$D$14*(1+E1777)^0*E1777*Assumptions!$D$16</f>
        <v>26.542894296261</v>
      </c>
      <c r="N1777" s="21" t="n">
        <f aca="false">Assumptions!$D$14*(1+E1777)^2*L1777-Assumptions!$D$14*(1+E1777)^1*E1777*Assumptions!$D$16</f>
        <v>28.4771785066202</v>
      </c>
      <c r="O1777" s="21" t="n">
        <f aca="false">Assumptions!$D$14*(1+E1777)^3*L1777-Assumptions!$D$14*(1+E1777)^2*E1777*Assumptions!$D$16</f>
        <v>30.5524215500547</v>
      </c>
      <c r="P1777" s="21" t="n">
        <f aca="false">Assumptions!$D$14*(1+E1777)^4*L1777-Assumptions!$D$14*(1+E1777)^3*E1777*Assumptions!$D$16</f>
        <v>32.7788956463945</v>
      </c>
      <c r="Q1777" s="21" t="n">
        <f aca="false">Assumptions!$D$14*(1+E1777)^5*L1777-Assumptions!$D$14*(1+E1777)^4*E1777*Assumptions!$D$16</f>
        <v>35.1676215921842</v>
      </c>
      <c r="R1777" s="21" t="n">
        <f aca="false">M1777/(1+K1777)+N1777/(1+K1777)^2+O1777/(1+K1777)^3+P1777/(1+K1777)^4+Q1777/(1+K1777)^5</f>
        <v>122.709640780068</v>
      </c>
      <c r="S1777" s="21" t="n">
        <f aca="false">Q1777*(1+I1777)/(K1777-I1777)</f>
        <v>659.891585883871</v>
      </c>
      <c r="T1777" s="21" t="n">
        <f aca="false">R1777+S1777/(1+K1777)^5</f>
        <v>580.75215492186</v>
      </c>
      <c r="U1777" s="8" t="n">
        <f aca="false">(T1777-Assumptions!$D$17)/Assumptions!$D$18</f>
        <v>15.8300861968744</v>
      </c>
    </row>
    <row r="1778" customFormat="false" ht="15" hidden="false" customHeight="false" outlineLevel="0" collapsed="false">
      <c r="B1778" s="2" t="n">
        <v>1773</v>
      </c>
      <c r="C1778" s="27" t="n">
        <f aca="false">NORMSDIST('Random Draws'!C1778)</f>
        <v>0.836477599809017</v>
      </c>
      <c r="D1778" s="27" t="n">
        <f aca="false">NORMSDIST(Assumptions!$D$22*'Random Draws'!C1778+SQRT(1-Assumptions!$D$22^2)*'Random Draws'!D1778)</f>
        <v>0.961743042029978</v>
      </c>
      <c r="E1778" s="19" t="n">
        <f aca="false">IF(C1778&lt;(Assumptions!$E$6-Assumptions!$D$6)/(Assumptions!$F$6-Assumptions!$D$6),Assumptions!$D$6+SQRT(C1778*(Assumptions!$F$6-Assumptions!$D$6)*(Assumptions!$E$6-Assumptions!$D$6)),Assumptions!$F$6-SQRT((1-C1778)*(Assumptions!$F$6-Assumptions!$D$6)*(Assumptions!$F$6-Assumptions!$E$6)))</f>
        <v>0.111406084546622</v>
      </c>
      <c r="F1778" s="19" t="n">
        <f aca="false">IF(D1778&lt;(Assumptions!$E$7-Assumptions!$D$7)/(Assumptions!$F$7-Assumptions!$D$7),Assumptions!$D$7+SQRT(D1778*(Assumptions!$F$7-Assumptions!$D$7)*(Assumptions!$E$7-Assumptions!$D$7)),Assumptions!$F$7-SQRT((1-D1778)*(Assumptions!$F$7-Assumptions!$D$7)*(Assumptions!$F$7-Assumptions!$E$7)))</f>
        <v>0.447629558137233</v>
      </c>
      <c r="G1778" s="19" t="n">
        <f aca="false">MIN(Assumptions!$D$24,MAX(Assumptions!$D$23,Assumptions!$D$8+Assumptions!$E$8*'Random Draws'!E1778))</f>
        <v>0.089415030059033</v>
      </c>
      <c r="H1778" s="19" t="n">
        <f aca="false">IF('Random Draws'!F1778&lt;(Assumptions!$E$9-Assumptions!$D$9)/(Assumptions!$F$9-Assumptions!$D$9),Assumptions!$D$9+SQRT('Random Draws'!F1778*(Assumptions!$F$9-Assumptions!$D$9)*(Assumptions!$E$9-Assumptions!$D$9)),Assumptions!$F$9-SQRT((1-'Random Draws'!F1778)*(Assumptions!$F$9-Assumptions!$D$9)*(Assumptions!$F$9-Assumptions!$E$9)))</f>
        <v>0.254648140660418</v>
      </c>
      <c r="I1778" s="19" t="n">
        <f aca="false">IF('Random Draws'!G1778&lt;(Assumptions!$E$10-Assumptions!$D$10)/(Assumptions!$F$10-Assumptions!$D$10),Assumptions!$D$10+SQRT('Random Draws'!G1778*(Assumptions!$F$10-Assumptions!$D$10)*(Assumptions!$E$10-Assumptions!$D$10)),Assumptions!$F$10-SQRT((1-'Random Draws'!G1778)*(Assumptions!$F$10-Assumptions!$D$10)*(Assumptions!$F$10-Assumptions!$E$10)))</f>
        <v>0.0185161007624294</v>
      </c>
      <c r="J1778" s="19" t="n">
        <f aca="false">IF('Random Draws'!H1778&lt;(Assumptions!$E$11-Assumptions!$D$11)/(Assumptions!$F$11-Assumptions!$D$11),Assumptions!$D$11+SQRT('Random Draws'!H1778*(Assumptions!$F$11-Assumptions!$D$11)*(Assumptions!$E$11-Assumptions!$D$11)),Assumptions!$F$11-SQRT((1-'Random Draws'!H1778)*(Assumptions!$F$11-Assumptions!$D$11)*(Assumptions!$F$11-Assumptions!$E$11)))</f>
        <v>0.165803425055821</v>
      </c>
      <c r="K1778" s="19" t="n">
        <f aca="false">MAX(G1778,I1778+Assumptions!$D$21)</f>
        <v>0.089415030059033</v>
      </c>
      <c r="L1778" s="28" t="n">
        <f aca="false">(F1778-Assumptions!$D$15)*(1-H1778)+Assumptions!$D$15-J1778</f>
        <v>0.200942356682976</v>
      </c>
      <c r="M1778" s="21" t="n">
        <f aca="false">Assumptions!$D$14*(1+E1778)^1*L1778-Assumptions!$D$14*(1+E1778)^0*E1778*Assumptions!$D$16</f>
        <v>31.8980244220087</v>
      </c>
      <c r="N1778" s="21" t="n">
        <f aca="false">Assumptions!$D$14*(1+E1778)^2*L1778-Assumptions!$D$14*(1+E1778)^1*E1778*Assumptions!$D$16</f>
        <v>35.4516584276372</v>
      </c>
      <c r="O1778" s="21" t="n">
        <f aca="false">Assumptions!$D$14*(1+E1778)^3*L1778-Assumptions!$D$14*(1+E1778)^2*E1778*Assumptions!$D$16</f>
        <v>39.4011888837446</v>
      </c>
      <c r="P1778" s="21" t="n">
        <f aca="false">Assumptions!$D$14*(1+E1778)^4*L1778-Assumptions!$D$14*(1+E1778)^3*E1778*Assumptions!$D$16</f>
        <v>43.7907210637644</v>
      </c>
      <c r="Q1778" s="21" t="n">
        <f aca="false">Assumptions!$D$14*(1+E1778)^5*L1778-Assumptions!$D$14*(1+E1778)^4*E1778*Assumptions!$D$16</f>
        <v>48.6692738369517</v>
      </c>
      <c r="R1778" s="21" t="n">
        <f aca="false">M1778/(1+K1778)+N1778/(1+K1778)^2+O1778/(1+K1778)^3+P1778/(1+K1778)^4+Q1778/(1+K1778)^5</f>
        <v>152.430784988067</v>
      </c>
      <c r="S1778" s="21" t="n">
        <f aca="false">Q1778*(1+I1778)/(K1778-I1778)</f>
        <v>699.17048828727</v>
      </c>
      <c r="T1778" s="21" t="n">
        <f aca="false">R1778+S1778/(1+K1778)^5</f>
        <v>608.06494328014</v>
      </c>
      <c r="U1778" s="8" t="n">
        <f aca="false">(T1778-Assumptions!$D$17)/Assumptions!$D$18</f>
        <v>16.9225977312056</v>
      </c>
    </row>
    <row r="1779" customFormat="false" ht="15" hidden="false" customHeight="false" outlineLevel="0" collapsed="false">
      <c r="B1779" s="2" t="n">
        <v>1774</v>
      </c>
      <c r="C1779" s="27" t="n">
        <f aca="false">NORMSDIST('Random Draws'!C1779)</f>
        <v>0.633607466583274</v>
      </c>
      <c r="D1779" s="27" t="n">
        <f aca="false">NORMSDIST(Assumptions!$D$22*'Random Draws'!C1779+SQRT(1-Assumptions!$D$22^2)*'Random Draws'!D1779)</f>
        <v>0.760065796651459</v>
      </c>
      <c r="E1779" s="19" t="n">
        <f aca="false">IF(C1779&lt;(Assumptions!$E$6-Assumptions!$D$6)/(Assumptions!$F$6-Assumptions!$D$6),Assumptions!$D$6+SQRT(C1779*(Assumptions!$F$6-Assumptions!$D$6)*(Assumptions!$E$6-Assumptions!$D$6)),Assumptions!$F$6-SQRT((1-C1779)*(Assumptions!$F$6-Assumptions!$D$6)*(Assumptions!$F$6-Assumptions!$E$6)))</f>
        <v>0.0971985669973116</v>
      </c>
      <c r="F1779" s="19" t="n">
        <f aca="false">IF(D1779&lt;(Assumptions!$E$7-Assumptions!$D$7)/(Assumptions!$F$7-Assumptions!$D$7),Assumptions!$D$7+SQRT(D1779*(Assumptions!$F$7-Assumptions!$D$7)*(Assumptions!$E$7-Assumptions!$D$7)),Assumptions!$F$7-SQRT((1-D1779)*(Assumptions!$F$7-Assumptions!$D$7)*(Assumptions!$F$7-Assumptions!$E$7)))</f>
        <v>0.429020380677062</v>
      </c>
      <c r="G1779" s="19" t="n">
        <f aca="false">MIN(Assumptions!$D$24,MAX(Assumptions!$D$23,Assumptions!$D$8+Assumptions!$E$8*'Random Draws'!E1779))</f>
        <v>0.072345957555407</v>
      </c>
      <c r="H1779" s="19" t="n">
        <f aca="false">IF('Random Draws'!F1779&lt;(Assumptions!$E$9-Assumptions!$D$9)/(Assumptions!$F$9-Assumptions!$D$9),Assumptions!$D$9+SQRT('Random Draws'!F1779*(Assumptions!$F$9-Assumptions!$D$9)*(Assumptions!$E$9-Assumptions!$D$9)),Assumptions!$F$9-SQRT((1-'Random Draws'!F1779)*(Assumptions!$F$9-Assumptions!$D$9)*(Assumptions!$F$9-Assumptions!$E$9)))</f>
        <v>0.267193125051851</v>
      </c>
      <c r="I1779" s="19" t="n">
        <f aca="false">IF('Random Draws'!G1779&lt;(Assumptions!$E$10-Assumptions!$D$10)/(Assumptions!$F$10-Assumptions!$D$10),Assumptions!$D$10+SQRT('Random Draws'!G1779*(Assumptions!$F$10-Assumptions!$D$10)*(Assumptions!$E$10-Assumptions!$D$10)),Assumptions!$F$10-SQRT((1-'Random Draws'!G1779)*(Assumptions!$F$10-Assumptions!$D$10)*(Assumptions!$F$10-Assumptions!$E$10)))</f>
        <v>0.0185980979445878</v>
      </c>
      <c r="J1779" s="19" t="n">
        <f aca="false">IF('Random Draws'!H1779&lt;(Assumptions!$E$11-Assumptions!$D$11)/(Assumptions!$F$11-Assumptions!$D$11),Assumptions!$D$11+SQRT('Random Draws'!H1779*(Assumptions!$F$11-Assumptions!$D$11)*(Assumptions!$E$11-Assumptions!$D$11)),Assumptions!$F$11-SQRT((1-'Random Draws'!H1779)*(Assumptions!$F$11-Assumptions!$D$11)*(Assumptions!$F$11-Assumptions!$E$11)))</f>
        <v>0.194678780086971</v>
      </c>
      <c r="K1779" s="19" t="n">
        <f aca="false">MAX(G1779,I1779+Assumptions!$D$21)</f>
        <v>0.072345957555407</v>
      </c>
      <c r="L1779" s="28" t="n">
        <f aca="false">(F1779-Assumptions!$D$15)*(1-H1779)+Assumptions!$D$15-J1779</f>
        <v>0.154445410622793</v>
      </c>
      <c r="M1779" s="21" t="n">
        <f aca="false">Assumptions!$D$14*(1+E1779)^1*L1779-Assumptions!$D$14*(1+E1779)^0*E1779*Assumptions!$D$16</f>
        <v>24.1484922996845</v>
      </c>
      <c r="N1779" s="21" t="n">
        <f aca="false">Assumptions!$D$14*(1+E1779)^2*L1779-Assumptions!$D$14*(1+E1779)^1*E1779*Assumptions!$D$16</f>
        <v>26.4956911463594</v>
      </c>
      <c r="O1779" s="21" t="n">
        <f aca="false">Assumptions!$D$14*(1+E1779)^3*L1779-Assumptions!$D$14*(1+E1779)^2*E1779*Assumptions!$D$16</f>
        <v>29.0710343573889</v>
      </c>
      <c r="P1779" s="21" t="n">
        <f aca="false">Assumptions!$D$14*(1+E1779)^4*L1779-Assumptions!$D$14*(1+E1779)^3*E1779*Assumptions!$D$16</f>
        <v>31.8966972380567</v>
      </c>
      <c r="Q1779" s="21" t="n">
        <f aca="false">Assumptions!$D$14*(1+E1779)^5*L1779-Assumptions!$D$14*(1+E1779)^4*E1779*Assumptions!$D$16</f>
        <v>34.9970105015429</v>
      </c>
      <c r="R1779" s="21" t="n">
        <f aca="false">M1779/(1+K1779)+N1779/(1+K1779)^2+O1779/(1+K1779)^3+P1779/(1+K1779)^4+Q1779/(1+K1779)^5</f>
        <v>117.93797915419</v>
      </c>
      <c r="S1779" s="21" t="n">
        <f aca="false">Q1779*(1+I1779)/(K1779-I1779)</f>
        <v>663.242938207025</v>
      </c>
      <c r="T1779" s="21" t="n">
        <f aca="false">R1779+S1779/(1+K1779)^5</f>
        <v>585.671009315859</v>
      </c>
      <c r="U1779" s="8" t="n">
        <f aca="false">(T1779-Assumptions!$D$17)/Assumptions!$D$18</f>
        <v>16.0268403726344</v>
      </c>
    </row>
    <row r="1780" customFormat="false" ht="15" hidden="false" customHeight="false" outlineLevel="0" collapsed="false">
      <c r="B1780" s="2" t="n">
        <v>1775</v>
      </c>
      <c r="C1780" s="27" t="n">
        <f aca="false">NORMSDIST('Random Draws'!C1780)</f>
        <v>0.854725310785154</v>
      </c>
      <c r="D1780" s="27" t="n">
        <f aca="false">NORMSDIST(Assumptions!$D$22*'Random Draws'!C1780+SQRT(1-Assumptions!$D$22^2)*'Random Draws'!D1780)</f>
        <v>0.631168528648621</v>
      </c>
      <c r="E1780" s="19" t="n">
        <f aca="false">IF(C1780&lt;(Assumptions!$E$6-Assumptions!$D$6)/(Assumptions!$F$6-Assumptions!$D$6),Assumptions!$D$6+SQRT(C1780*(Assumptions!$F$6-Assumptions!$D$6)*(Assumptions!$E$6-Assumptions!$D$6)),Assumptions!$F$6-SQRT((1-C1780)*(Assumptions!$F$6-Assumptions!$D$6)*(Assumptions!$F$6-Assumptions!$E$6)))</f>
        <v>0.113048683778445</v>
      </c>
      <c r="F1780" s="19" t="n">
        <f aca="false">IF(D1780&lt;(Assumptions!$E$7-Assumptions!$D$7)/(Assumptions!$F$7-Assumptions!$D$7),Assumptions!$D$7+SQRT(D1780*(Assumptions!$F$7-Assumptions!$D$7)*(Assumptions!$E$7-Assumptions!$D$7)),Assumptions!$F$7-SQRT((1-D1780)*(Assumptions!$F$7-Assumptions!$D$7)*(Assumptions!$F$7-Assumptions!$E$7)))</f>
        <v>0.421590028828369</v>
      </c>
      <c r="G1780" s="19" t="n">
        <f aca="false">MIN(Assumptions!$D$24,MAX(Assumptions!$D$23,Assumptions!$D$8+Assumptions!$E$8*'Random Draws'!E1780))</f>
        <v>0.109280898415158</v>
      </c>
      <c r="H1780" s="19" t="n">
        <f aca="false">IF('Random Draws'!F1780&lt;(Assumptions!$E$9-Assumptions!$D$9)/(Assumptions!$F$9-Assumptions!$D$9),Assumptions!$D$9+SQRT('Random Draws'!F1780*(Assumptions!$F$9-Assumptions!$D$9)*(Assumptions!$E$9-Assumptions!$D$9)),Assumptions!$F$9-SQRT((1-'Random Draws'!F1780)*(Assumptions!$F$9-Assumptions!$D$9)*(Assumptions!$F$9-Assumptions!$E$9)))</f>
        <v>0.300178844159529</v>
      </c>
      <c r="I1780" s="19" t="n">
        <f aca="false">IF('Random Draws'!G1780&lt;(Assumptions!$E$10-Assumptions!$D$10)/(Assumptions!$F$10-Assumptions!$D$10),Assumptions!$D$10+SQRT('Random Draws'!G1780*(Assumptions!$F$10-Assumptions!$D$10)*(Assumptions!$E$10-Assumptions!$D$10)),Assumptions!$F$10-SQRT((1-'Random Draws'!G1780)*(Assumptions!$F$10-Assumptions!$D$10)*(Assumptions!$F$10-Assumptions!$E$10)))</f>
        <v>0.0167443679170383</v>
      </c>
      <c r="J1780" s="19" t="n">
        <f aca="false">IF('Random Draws'!H1780&lt;(Assumptions!$E$11-Assumptions!$D$11)/(Assumptions!$F$11-Assumptions!$D$11),Assumptions!$D$11+SQRT('Random Draws'!H1780*(Assumptions!$F$11-Assumptions!$D$11)*(Assumptions!$E$11-Assumptions!$D$11)),Assumptions!$F$11-SQRT((1-'Random Draws'!H1780)*(Assumptions!$F$11-Assumptions!$D$11)*(Assumptions!$F$11-Assumptions!$E$11)))</f>
        <v>0.165564866506694</v>
      </c>
      <c r="K1780" s="19" t="n">
        <f aca="false">MAX(G1780,I1780+Assumptions!$D$21)</f>
        <v>0.109280898415158</v>
      </c>
      <c r="L1780" s="28" t="n">
        <f aca="false">(F1780-Assumptions!$D$15)*(1-H1780)+Assumptions!$D$15-J1780</f>
        <v>0.168496004499531</v>
      </c>
      <c r="M1780" s="21" t="n">
        <f aca="false">Assumptions!$D$14*(1+E1780)^1*L1780-Assumptions!$D$14*(1+E1780)^0*E1780*Assumptions!$D$16</f>
        <v>26.7021553499326</v>
      </c>
      <c r="N1780" s="21" t="n">
        <f aca="false">Assumptions!$D$14*(1+E1780)^2*L1780-Assumptions!$D$14*(1+E1780)^1*E1780*Assumptions!$D$16</f>
        <v>29.7207988662901</v>
      </c>
      <c r="O1780" s="21" t="n">
        <f aca="false">Assumptions!$D$14*(1+E1780)^3*L1780-Assumptions!$D$14*(1+E1780)^2*E1780*Assumptions!$D$16</f>
        <v>33.0806960589681</v>
      </c>
      <c r="P1780" s="21" t="n">
        <f aca="false">Assumptions!$D$14*(1+E1780)^4*L1780-Assumptions!$D$14*(1+E1780)^3*E1780*Assumptions!$D$16</f>
        <v>36.8204252069092</v>
      </c>
      <c r="Q1780" s="21" t="n">
        <f aca="false">Assumptions!$D$14*(1+E1780)^5*L1780-Assumptions!$D$14*(1+E1780)^4*E1780*Assumptions!$D$16</f>
        <v>40.982925812713</v>
      </c>
      <c r="R1780" s="21" t="n">
        <f aca="false">M1780/(1+K1780)+N1780/(1+K1780)^2+O1780/(1+K1780)^3+P1780/(1+K1780)^4+Q1780/(1+K1780)^5</f>
        <v>121.178349538024</v>
      </c>
      <c r="S1780" s="21" t="n">
        <f aca="false">Q1780*(1+I1780)/(K1780-I1780)</f>
        <v>450.299560363185</v>
      </c>
      <c r="T1780" s="21" t="n">
        <f aca="false">R1780+S1780/(1+K1780)^5</f>
        <v>389.276519800611</v>
      </c>
      <c r="U1780" s="8" t="n">
        <f aca="false">(T1780-Assumptions!$D$17)/Assumptions!$D$18</f>
        <v>8.17106079202445</v>
      </c>
    </row>
    <row r="1781" customFormat="false" ht="15" hidden="false" customHeight="false" outlineLevel="0" collapsed="false">
      <c r="B1781" s="2" t="n">
        <v>1776</v>
      </c>
      <c r="C1781" s="27" t="n">
        <f aca="false">NORMSDIST('Random Draws'!C1781)</f>
        <v>0.267881219397781</v>
      </c>
      <c r="D1781" s="27" t="n">
        <f aca="false">NORMSDIST(Assumptions!$D$22*'Random Draws'!C1781+SQRT(1-Assumptions!$D$22^2)*'Random Draws'!D1781)</f>
        <v>0.58648939378567</v>
      </c>
      <c r="E1781" s="19" t="n">
        <f aca="false">IF(C1781&lt;(Assumptions!$E$6-Assumptions!$D$6)/(Assumptions!$F$6-Assumptions!$D$6),Assumptions!$D$6+SQRT(C1781*(Assumptions!$F$6-Assumptions!$D$6)*(Assumptions!$E$6-Assumptions!$D$6)),Assumptions!$F$6-SQRT((1-C1781)*(Assumptions!$F$6-Assumptions!$D$6)*(Assumptions!$F$6-Assumptions!$E$6)))</f>
        <v>0.0765978974394556</v>
      </c>
      <c r="F1781" s="19" t="n">
        <f aca="false">IF(D1781&lt;(Assumptions!$E$7-Assumptions!$D$7)/(Assumptions!$F$7-Assumptions!$D$7),Assumptions!$D$7+SQRT(D1781*(Assumptions!$F$7-Assumptions!$D$7)*(Assumptions!$E$7-Assumptions!$D$7)),Assumptions!$F$7-SQRT((1-D1781)*(Assumptions!$F$7-Assumptions!$D$7)*(Assumptions!$F$7-Assumptions!$E$7)))</f>
        <v>0.419320623418117</v>
      </c>
      <c r="G1781" s="19" t="n">
        <f aca="false">MIN(Assumptions!$D$24,MAX(Assumptions!$D$23,Assumptions!$D$8+Assumptions!$E$8*'Random Draws'!E1781))</f>
        <v>0.08511377040477</v>
      </c>
      <c r="H1781" s="19" t="n">
        <f aca="false">IF('Random Draws'!F1781&lt;(Assumptions!$E$9-Assumptions!$D$9)/(Assumptions!$F$9-Assumptions!$D$9),Assumptions!$D$9+SQRT('Random Draws'!F1781*(Assumptions!$F$9-Assumptions!$D$9)*(Assumptions!$E$9-Assumptions!$D$9)),Assumptions!$F$9-SQRT((1-'Random Draws'!F1781)*(Assumptions!$F$9-Assumptions!$D$9)*(Assumptions!$F$9-Assumptions!$E$9)))</f>
        <v>0.259001826298564</v>
      </c>
      <c r="I1781" s="19" t="n">
        <f aca="false">IF('Random Draws'!G1781&lt;(Assumptions!$E$10-Assumptions!$D$10)/(Assumptions!$F$10-Assumptions!$D$10),Assumptions!$D$10+SQRT('Random Draws'!G1781*(Assumptions!$F$10-Assumptions!$D$10)*(Assumptions!$E$10-Assumptions!$D$10)),Assumptions!$F$10-SQRT((1-'Random Draws'!G1781)*(Assumptions!$F$10-Assumptions!$D$10)*(Assumptions!$F$10-Assumptions!$E$10)))</f>
        <v>0.0255742377774843</v>
      </c>
      <c r="J1781" s="19" t="n">
        <f aca="false">IF('Random Draws'!H1781&lt;(Assumptions!$E$11-Assumptions!$D$11)/(Assumptions!$F$11-Assumptions!$D$11),Assumptions!$D$11+SQRT('Random Draws'!H1781*(Assumptions!$F$11-Assumptions!$D$11)*(Assumptions!$E$11-Assumptions!$D$11)),Assumptions!$F$11-SQRT((1-'Random Draws'!H1781)*(Assumptions!$F$11-Assumptions!$D$11)*(Assumptions!$F$11-Assumptions!$E$11)))</f>
        <v>0.167653916016382</v>
      </c>
      <c r="K1781" s="19" t="n">
        <f aca="false">MAX(G1781,I1781+Assumptions!$D$21)</f>
        <v>0.08511377040477</v>
      </c>
      <c r="L1781" s="28" t="n">
        <f aca="false">(F1781-Assumptions!$D$15)*(1-H1781)+Assumptions!$D$15-J1781</f>
        <v>0.176732137550603</v>
      </c>
      <c r="M1781" s="21" t="n">
        <f aca="false">Assumptions!$D$14*(1+E1781)^1*L1781-Assumptions!$D$14*(1+E1781)^0*E1781*Assumptions!$D$16</f>
        <v>27.2558690621976</v>
      </c>
      <c r="N1781" s="21" t="n">
        <f aca="false">Assumptions!$D$14*(1+E1781)^2*L1781-Assumptions!$D$14*(1+E1781)^1*E1781*Assumptions!$D$16</f>
        <v>29.3436113252471</v>
      </c>
      <c r="O1781" s="21" t="n">
        <f aca="false">Assumptions!$D$14*(1+E1781)^3*L1781-Assumptions!$D$14*(1+E1781)^2*E1781*Assumptions!$D$16</f>
        <v>31.5912702560416</v>
      </c>
      <c r="P1781" s="21" t="n">
        <f aca="false">Assumptions!$D$14*(1+E1781)^4*L1781-Assumptions!$D$14*(1+E1781)^3*E1781*Assumptions!$D$16</f>
        <v>34.011095135096</v>
      </c>
      <c r="Q1781" s="21" t="n">
        <f aca="false">Assumptions!$D$14*(1+E1781)^5*L1781-Assumptions!$D$14*(1+E1781)^4*E1781*Assumptions!$D$16</f>
        <v>36.6162735120576</v>
      </c>
      <c r="R1781" s="21" t="n">
        <f aca="false">M1781/(1+K1781)+N1781/(1+K1781)^2+O1781/(1+K1781)^3+P1781/(1+K1781)^4+Q1781/(1+K1781)^5</f>
        <v>123.634087493496</v>
      </c>
      <c r="S1781" s="21" t="n">
        <f aca="false">Q1781*(1+I1781)/(K1781-I1781)</f>
        <v>630.718870980367</v>
      </c>
      <c r="T1781" s="21" t="n">
        <f aca="false">R1781+S1781/(1+K1781)^5</f>
        <v>542.870939246021</v>
      </c>
      <c r="U1781" s="8" t="n">
        <f aca="false">(T1781-Assumptions!$D$17)/Assumptions!$D$18</f>
        <v>14.3148375698409</v>
      </c>
    </row>
    <row r="1782" customFormat="false" ht="15" hidden="false" customHeight="false" outlineLevel="0" collapsed="false">
      <c r="B1782" s="2" t="n">
        <v>1777</v>
      </c>
      <c r="C1782" s="27" t="n">
        <f aca="false">NORMSDIST('Random Draws'!C1782)</f>
        <v>0.565618341185863</v>
      </c>
      <c r="D1782" s="27" t="n">
        <f aca="false">NORMSDIST(Assumptions!$D$22*'Random Draws'!C1782+SQRT(1-Assumptions!$D$22^2)*'Random Draws'!D1782)</f>
        <v>0.395951997946294</v>
      </c>
      <c r="E1782" s="19" t="n">
        <f aca="false">IF(C1782&lt;(Assumptions!$E$6-Assumptions!$D$6)/(Assumptions!$F$6-Assumptions!$D$6),Assumptions!$D$6+SQRT(C1782*(Assumptions!$F$6-Assumptions!$D$6)*(Assumptions!$E$6-Assumptions!$D$6)),Assumptions!$F$6-SQRT((1-C1782)*(Assumptions!$F$6-Assumptions!$D$6)*(Assumptions!$F$6-Assumptions!$E$6)))</f>
        <v>0.0933962630889895</v>
      </c>
      <c r="F1782" s="19" t="n">
        <f aca="false">IF(D1782&lt;(Assumptions!$E$7-Assumptions!$D$7)/(Assumptions!$F$7-Assumptions!$D$7),Assumptions!$D$7+SQRT(D1782*(Assumptions!$F$7-Assumptions!$D$7)*(Assumptions!$E$7-Assumptions!$D$7)),Assumptions!$F$7-SQRT((1-D1782)*(Assumptions!$F$7-Assumptions!$D$7)*(Assumptions!$F$7-Assumptions!$E$7)))</f>
        <v>0.408741276016101</v>
      </c>
      <c r="G1782" s="19" t="n">
        <f aca="false">MIN(Assumptions!$D$24,MAX(Assumptions!$D$23,Assumptions!$D$8+Assumptions!$E$8*'Random Draws'!E1782))</f>
        <v>0.089494315002331</v>
      </c>
      <c r="H1782" s="19" t="n">
        <f aca="false">IF('Random Draws'!F1782&lt;(Assumptions!$E$9-Assumptions!$D$9)/(Assumptions!$F$9-Assumptions!$D$9),Assumptions!$D$9+SQRT('Random Draws'!F1782*(Assumptions!$F$9-Assumptions!$D$9)*(Assumptions!$E$9-Assumptions!$D$9)),Assumptions!$F$9-SQRT((1-'Random Draws'!F1782)*(Assumptions!$F$9-Assumptions!$D$9)*(Assumptions!$F$9-Assumptions!$E$9)))</f>
        <v>0.319471121235407</v>
      </c>
      <c r="I1782" s="19" t="n">
        <f aca="false">IF('Random Draws'!G1782&lt;(Assumptions!$E$10-Assumptions!$D$10)/(Assumptions!$F$10-Assumptions!$D$10),Assumptions!$D$10+SQRT('Random Draws'!G1782*(Assumptions!$F$10-Assumptions!$D$10)*(Assumptions!$E$10-Assumptions!$D$10)),Assumptions!$F$10-SQRT((1-'Random Draws'!G1782)*(Assumptions!$F$10-Assumptions!$D$10)*(Assumptions!$F$10-Assumptions!$E$10)))</f>
        <v>0.0225770893937237</v>
      </c>
      <c r="J1782" s="19" t="n">
        <f aca="false">IF('Random Draws'!H1782&lt;(Assumptions!$E$11-Assumptions!$D$11)/(Assumptions!$F$11-Assumptions!$D$11),Assumptions!$D$11+SQRT('Random Draws'!H1782*(Assumptions!$F$11-Assumptions!$D$11)*(Assumptions!$E$11-Assumptions!$D$11)),Assumptions!$F$11-SQRT((1-'Random Draws'!H1782)*(Assumptions!$F$11-Assumptions!$D$11)*(Assumptions!$F$11-Assumptions!$E$11)))</f>
        <v>0.15481565134861</v>
      </c>
      <c r="K1782" s="19" t="n">
        <f aca="false">MAX(G1782,I1782+Assumptions!$D$21)</f>
        <v>0.089494315002331</v>
      </c>
      <c r="L1782" s="28" t="n">
        <f aca="false">(F1782-Assumptions!$D$15)*(1-H1782)+Assumptions!$D$15-J1782</f>
        <v>0.164875836684039</v>
      </c>
      <c r="M1782" s="21" t="n">
        <f aca="false">Assumptions!$D$14*(1+E1782)^1*L1782-Assumptions!$D$14*(1+E1782)^0*E1782*Assumptions!$D$16</f>
        <v>25.7335466926427</v>
      </c>
      <c r="N1782" s="21" t="n">
        <f aca="false">Assumptions!$D$14*(1+E1782)^2*L1782-Assumptions!$D$14*(1+E1782)^1*E1782*Assumptions!$D$16</f>
        <v>28.1369637897615</v>
      </c>
      <c r="O1782" s="21" t="n">
        <f aca="false">Assumptions!$D$14*(1+E1782)^3*L1782-Assumptions!$D$14*(1+E1782)^2*E1782*Assumptions!$D$16</f>
        <v>30.7648510623955</v>
      </c>
      <c r="P1782" s="21" t="n">
        <f aca="false">Assumptions!$D$14*(1+E1782)^4*L1782-Assumptions!$D$14*(1+E1782)^3*E1782*Assumptions!$D$16</f>
        <v>33.6381731861125</v>
      </c>
      <c r="Q1782" s="21" t="n">
        <f aca="false">Assumptions!$D$14*(1+E1782)^5*L1782-Assumptions!$D$14*(1+E1782)^4*E1782*Assumptions!$D$16</f>
        <v>36.7798528588357</v>
      </c>
      <c r="R1782" s="21" t="n">
        <f aca="false">M1782/(1+K1782)+N1782/(1+K1782)^2+O1782/(1+K1782)^3+P1782/(1+K1782)^4+Q1782/(1+K1782)^5</f>
        <v>118.947540537394</v>
      </c>
      <c r="S1782" s="21" t="n">
        <f aca="false">Q1782*(1+I1782)/(K1782-I1782)</f>
        <v>562.041156707489</v>
      </c>
      <c r="T1782" s="21" t="n">
        <f aca="false">R1782+S1782/(1+K1782)^5</f>
        <v>485.084252197287</v>
      </c>
      <c r="U1782" s="8" t="n">
        <f aca="false">(T1782-Assumptions!$D$17)/Assumptions!$D$18</f>
        <v>12.0033700878915</v>
      </c>
    </row>
    <row r="1783" customFormat="false" ht="15" hidden="false" customHeight="false" outlineLevel="0" collapsed="false">
      <c r="B1783" s="2" t="n">
        <v>1778</v>
      </c>
      <c r="C1783" s="27" t="n">
        <f aca="false">NORMSDIST('Random Draws'!C1783)</f>
        <v>0.811834890699529</v>
      </c>
      <c r="D1783" s="27" t="n">
        <f aca="false">NORMSDIST(Assumptions!$D$22*'Random Draws'!C1783+SQRT(1-Assumptions!$D$22^2)*'Random Draws'!D1783)</f>
        <v>0.148276659813528</v>
      </c>
      <c r="E1783" s="19" t="n">
        <f aca="false">IF(C1783&lt;(Assumptions!$E$6-Assumptions!$D$6)/(Assumptions!$F$6-Assumptions!$D$6),Assumptions!$D$6+SQRT(C1783*(Assumptions!$F$6-Assumptions!$D$6)*(Assumptions!$E$6-Assumptions!$D$6)),Assumptions!$F$6-SQRT((1-C1783)*(Assumptions!$F$6-Assumptions!$D$6)*(Assumptions!$F$6-Assumptions!$E$6)))</f>
        <v>0.109327120342192</v>
      </c>
      <c r="F1783" s="19" t="n">
        <f aca="false">IF(D1783&lt;(Assumptions!$E$7-Assumptions!$D$7)/(Assumptions!$F$7-Assumptions!$D$7),Assumptions!$D$7+SQRT(D1783*(Assumptions!$F$7-Assumptions!$D$7)*(Assumptions!$E$7-Assumptions!$D$7)),Assumptions!$F$7-SQRT((1-D1783)*(Assumptions!$F$7-Assumptions!$D$7)*(Assumptions!$F$7-Assumptions!$E$7)))</f>
        <v>0.389827168133787</v>
      </c>
      <c r="G1783" s="19" t="n">
        <f aca="false">MIN(Assumptions!$D$24,MAX(Assumptions!$D$23,Assumptions!$D$8+Assumptions!$E$8*'Random Draws'!E1783))</f>
        <v>0.098679014471144</v>
      </c>
      <c r="H1783" s="19" t="n">
        <f aca="false">IF('Random Draws'!F1783&lt;(Assumptions!$E$9-Assumptions!$D$9)/(Assumptions!$F$9-Assumptions!$D$9),Assumptions!$D$9+SQRT('Random Draws'!F1783*(Assumptions!$F$9-Assumptions!$D$9)*(Assumptions!$E$9-Assumptions!$D$9)),Assumptions!$F$9-SQRT((1-'Random Draws'!F1783)*(Assumptions!$F$9-Assumptions!$D$9)*(Assumptions!$F$9-Assumptions!$E$9)))</f>
        <v>0.257651850552172</v>
      </c>
      <c r="I1783" s="19" t="n">
        <f aca="false">IF('Random Draws'!G1783&lt;(Assumptions!$E$10-Assumptions!$D$10)/(Assumptions!$F$10-Assumptions!$D$10),Assumptions!$D$10+SQRT('Random Draws'!G1783*(Assumptions!$F$10-Assumptions!$D$10)*(Assumptions!$E$10-Assumptions!$D$10)),Assumptions!$F$10-SQRT((1-'Random Draws'!G1783)*(Assumptions!$F$10-Assumptions!$D$10)*(Assumptions!$F$10-Assumptions!$E$10)))</f>
        <v>0.0239251910530491</v>
      </c>
      <c r="J1783" s="19" t="n">
        <f aca="false">IF('Random Draws'!H1783&lt;(Assumptions!$E$11-Assumptions!$D$11)/(Assumptions!$F$11-Assumptions!$D$11),Assumptions!$D$11+SQRT('Random Draws'!H1783*(Assumptions!$F$11-Assumptions!$D$11)*(Assumptions!$E$11-Assumptions!$D$11)),Assumptions!$F$11-SQRT((1-'Random Draws'!H1783)*(Assumptions!$F$11-Assumptions!$D$11)*(Assumptions!$F$11-Assumptions!$E$11)))</f>
        <v>0.178007090508587</v>
      </c>
      <c r="K1783" s="19" t="n">
        <f aca="false">MAX(G1783,I1783+Assumptions!$D$21)</f>
        <v>0.098679014471144</v>
      </c>
      <c r="L1783" s="28" t="n">
        <f aca="false">(F1783-Assumptions!$D$15)*(1-H1783)+Assumptions!$D$15-J1783</f>
        <v>0.144875126931799</v>
      </c>
      <c r="M1783" s="21" t="n">
        <f aca="false">Assumptions!$D$14*(1+E1783)^1*L1783-Assumptions!$D$14*(1+E1783)^0*E1783*Assumptions!$D$16</f>
        <v>22.8279435949385</v>
      </c>
      <c r="N1783" s="21" t="n">
        <f aca="false">Assumptions!$D$14*(1+E1783)^2*L1783-Assumptions!$D$14*(1+E1783)^1*E1783*Assumptions!$D$16</f>
        <v>25.3236569315071</v>
      </c>
      <c r="O1783" s="21" t="n">
        <f aca="false">Assumptions!$D$14*(1+E1783)^3*L1783-Assumptions!$D$14*(1+E1783)^2*E1783*Assumptions!$D$16</f>
        <v>28.0922194203624</v>
      </c>
      <c r="P1783" s="21" t="n">
        <f aca="false">Assumptions!$D$14*(1+E1783)^4*L1783-Assumptions!$D$14*(1+E1783)^3*E1783*Assumptions!$D$16</f>
        <v>31.1634608736116</v>
      </c>
      <c r="Q1783" s="21" t="n">
        <f aca="false">Assumptions!$D$14*(1+E1783)^5*L1783-Assumptions!$D$14*(1+E1783)^4*E1783*Assumptions!$D$16</f>
        <v>34.5704723108201</v>
      </c>
      <c r="R1783" s="21" t="n">
        <f aca="false">M1783/(1+K1783)+N1783/(1+K1783)^2+O1783/(1+K1783)^3+P1783/(1+K1783)^4+Q1783/(1+K1783)^5</f>
        <v>105.921462571428</v>
      </c>
      <c r="S1783" s="21" t="n">
        <f aca="false">Q1783*(1+I1783)/(K1783-I1783)</f>
        <v>473.521966464157</v>
      </c>
      <c r="T1783" s="21" t="n">
        <f aca="false">R1783+S1783/(1+K1783)^5</f>
        <v>401.713163096797</v>
      </c>
      <c r="U1783" s="8" t="n">
        <f aca="false">(T1783-Assumptions!$D$17)/Assumptions!$D$18</f>
        <v>8.66852652387187</v>
      </c>
    </row>
    <row r="1784" customFormat="false" ht="15" hidden="false" customHeight="false" outlineLevel="0" collapsed="false">
      <c r="B1784" s="2" t="n">
        <v>1779</v>
      </c>
      <c r="C1784" s="27" t="n">
        <f aca="false">NORMSDIST('Random Draws'!C1784)</f>
        <v>0.58975884259862</v>
      </c>
      <c r="D1784" s="27" t="n">
        <f aca="false">NORMSDIST(Assumptions!$D$22*'Random Draws'!C1784+SQRT(1-Assumptions!$D$22^2)*'Random Draws'!D1784)</f>
        <v>0.690854253647442</v>
      </c>
      <c r="E1784" s="19" t="n">
        <f aca="false">IF(C1784&lt;(Assumptions!$E$6-Assumptions!$D$6)/(Assumptions!$F$6-Assumptions!$D$6),Assumptions!$D$6+SQRT(C1784*(Assumptions!$F$6-Assumptions!$D$6)*(Assumptions!$E$6-Assumptions!$D$6)),Assumptions!$F$6-SQRT((1-C1784)*(Assumptions!$F$6-Assumptions!$D$6)*(Assumptions!$F$6-Assumptions!$E$6)))</f>
        <v>0.0947097605768428</v>
      </c>
      <c r="F1784" s="19" t="n">
        <f aca="false">IF(D1784&lt;(Assumptions!$E$7-Assumptions!$D$7)/(Assumptions!$F$7-Assumptions!$D$7),Assumptions!$D$7+SQRT(D1784*(Assumptions!$F$7-Assumptions!$D$7)*(Assumptions!$E$7-Assumptions!$D$7)),Assumptions!$F$7-SQRT((1-D1784)*(Assumptions!$F$7-Assumptions!$D$7)*(Assumptions!$F$7-Assumptions!$E$7)))</f>
        <v>0.424834918094646</v>
      </c>
      <c r="G1784" s="19" t="n">
        <f aca="false">MIN(Assumptions!$D$24,MAX(Assumptions!$D$23,Assumptions!$D$8+Assumptions!$E$8*'Random Draws'!E1784))</f>
        <v>0.08103054782848</v>
      </c>
      <c r="H1784" s="19" t="n">
        <f aca="false">IF('Random Draws'!F1784&lt;(Assumptions!$E$9-Assumptions!$D$9)/(Assumptions!$F$9-Assumptions!$D$9),Assumptions!$D$9+SQRT('Random Draws'!F1784*(Assumptions!$F$9-Assumptions!$D$9)*(Assumptions!$E$9-Assumptions!$D$9)),Assumptions!$F$9-SQRT((1-'Random Draws'!F1784)*(Assumptions!$F$9-Assumptions!$D$9)*(Assumptions!$F$9-Assumptions!$E$9)))</f>
        <v>0.265454245768214</v>
      </c>
      <c r="I1784" s="19" t="n">
        <f aca="false">IF('Random Draws'!G1784&lt;(Assumptions!$E$10-Assumptions!$D$10)/(Assumptions!$F$10-Assumptions!$D$10),Assumptions!$D$10+SQRT('Random Draws'!G1784*(Assumptions!$F$10-Assumptions!$D$10)*(Assumptions!$E$10-Assumptions!$D$10)),Assumptions!$F$10-SQRT((1-'Random Draws'!G1784)*(Assumptions!$F$10-Assumptions!$D$10)*(Assumptions!$F$10-Assumptions!$E$10)))</f>
        <v>0.0193699966158078</v>
      </c>
      <c r="J1784" s="19" t="n">
        <f aca="false">IF('Random Draws'!H1784&lt;(Assumptions!$E$11-Assumptions!$D$11)/(Assumptions!$F$11-Assumptions!$D$11),Assumptions!$D$11+SQRT('Random Draws'!H1784*(Assumptions!$F$11-Assumptions!$D$11)*(Assumptions!$E$11-Assumptions!$D$11)),Assumptions!$F$11-SQRT((1-'Random Draws'!H1784)*(Assumptions!$F$11-Assumptions!$D$11)*(Assumptions!$F$11-Assumptions!$E$11)))</f>
        <v>0.144297572297824</v>
      </c>
      <c r="K1784" s="19" t="n">
        <f aca="false">MAX(G1784,I1784+Assumptions!$D$21)</f>
        <v>0.08103054782848</v>
      </c>
      <c r="L1784" s="28" t="n">
        <f aca="false">(F1784-Assumptions!$D$15)*(1-H1784)+Assumptions!$D$15-J1784</f>
        <v>0.202272164987874</v>
      </c>
      <c r="M1784" s="21" t="n">
        <f aca="false">Assumptions!$D$14*(1+E1784)^1*L1784-Assumptions!$D$14*(1+E1784)^0*E1784*Assumptions!$D$16</f>
        <v>31.6952629707499</v>
      </c>
      <c r="N1784" s="21" t="n">
        <f aca="false">Assumptions!$D$14*(1+E1784)^2*L1784-Assumptions!$D$14*(1+E1784)^1*E1784*Assumptions!$D$16</f>
        <v>34.6971137381297</v>
      </c>
      <c r="O1784" s="21" t="n">
        <f aca="false">Assumptions!$D$14*(1+E1784)^3*L1784-Assumptions!$D$14*(1+E1784)^2*E1784*Assumptions!$D$16</f>
        <v>37.9832690729754</v>
      </c>
      <c r="P1784" s="21" t="n">
        <f aca="false">Assumptions!$D$14*(1+E1784)^4*L1784-Assumptions!$D$14*(1+E1784)^3*E1784*Assumptions!$D$16</f>
        <v>41.5806553928027</v>
      </c>
      <c r="Q1784" s="21" t="n">
        <f aca="false">Assumptions!$D$14*(1+E1784)^5*L1784-Assumptions!$D$14*(1+E1784)^4*E1784*Assumptions!$D$16</f>
        <v>45.5187493096833</v>
      </c>
      <c r="R1784" s="21" t="n">
        <f aca="false">M1784/(1+K1784)+N1784/(1+K1784)^2+O1784/(1+K1784)^3+P1784/(1+K1784)^4+Q1784/(1+K1784)^5</f>
        <v>150.354735918575</v>
      </c>
      <c r="S1784" s="21" t="n">
        <f aca="false">Q1784*(1+I1784)/(K1784-I1784)</f>
        <v>752.514312915057</v>
      </c>
      <c r="T1784" s="21" t="n">
        <f aca="false">R1784+S1784/(1+K1784)^5</f>
        <v>660.066823081828</v>
      </c>
      <c r="U1784" s="8" t="n">
        <f aca="false">(T1784-Assumptions!$D$17)/Assumptions!$D$18</f>
        <v>19.0026729232731</v>
      </c>
    </row>
    <row r="1785" customFormat="false" ht="15" hidden="false" customHeight="false" outlineLevel="0" collapsed="false">
      <c r="B1785" s="2" t="n">
        <v>1780</v>
      </c>
      <c r="C1785" s="27" t="n">
        <f aca="false">NORMSDIST('Random Draws'!C1785)</f>
        <v>0.206163276721934</v>
      </c>
      <c r="D1785" s="27" t="n">
        <f aca="false">NORMSDIST(Assumptions!$D$22*'Random Draws'!C1785+SQRT(1-Assumptions!$D$22^2)*'Random Draws'!D1785)</f>
        <v>0.0143962284150655</v>
      </c>
      <c r="E1785" s="19" t="n">
        <f aca="false">IF(C1785&lt;(Assumptions!$E$6-Assumptions!$D$6)/(Assumptions!$F$6-Assumptions!$D$6),Assumptions!$D$6+SQRT(C1785*(Assumptions!$F$6-Assumptions!$D$6)*(Assumptions!$E$6-Assumptions!$D$6)),Assumptions!$F$6-SQRT((1-C1785)*(Assumptions!$F$6-Assumptions!$D$6)*(Assumptions!$F$6-Assumptions!$E$6)))</f>
        <v>0.0721063293387716</v>
      </c>
      <c r="F1785" s="19" t="n">
        <f aca="false">IF(D1785&lt;(Assumptions!$E$7-Assumptions!$D$7)/(Assumptions!$F$7-Assumptions!$D$7),Assumptions!$D$7+SQRT(D1785*(Assumptions!$F$7-Assumptions!$D$7)*(Assumptions!$E$7-Assumptions!$D$7)),Assumptions!$F$7-SQRT((1-D1785)*(Assumptions!$F$7-Assumptions!$D$7)*(Assumptions!$F$7-Assumptions!$E$7)))</f>
        <v>0.369293942677378</v>
      </c>
      <c r="G1785" s="19" t="n">
        <f aca="false">MIN(Assumptions!$D$24,MAX(Assumptions!$D$23,Assumptions!$D$8+Assumptions!$E$8*'Random Draws'!E1785))</f>
        <v>0.069906880377749</v>
      </c>
      <c r="H1785" s="19" t="n">
        <f aca="false">IF('Random Draws'!F1785&lt;(Assumptions!$E$9-Assumptions!$D$9)/(Assumptions!$F$9-Assumptions!$D$9),Assumptions!$D$9+SQRT('Random Draws'!F1785*(Assumptions!$F$9-Assumptions!$D$9)*(Assumptions!$E$9-Assumptions!$D$9)),Assumptions!$F$9-SQRT((1-'Random Draws'!F1785)*(Assumptions!$F$9-Assumptions!$D$9)*(Assumptions!$F$9-Assumptions!$E$9)))</f>
        <v>0.26794891423729</v>
      </c>
      <c r="I1785" s="19" t="n">
        <f aca="false">IF('Random Draws'!G1785&lt;(Assumptions!$E$10-Assumptions!$D$10)/(Assumptions!$F$10-Assumptions!$D$10),Assumptions!$D$10+SQRT('Random Draws'!G1785*(Assumptions!$F$10-Assumptions!$D$10)*(Assumptions!$E$10-Assumptions!$D$10)),Assumptions!$F$10-SQRT((1-'Random Draws'!G1785)*(Assumptions!$F$10-Assumptions!$D$10)*(Assumptions!$F$10-Assumptions!$E$10)))</f>
        <v>0.0199009027698463</v>
      </c>
      <c r="J1785" s="19" t="n">
        <f aca="false">IF('Random Draws'!H1785&lt;(Assumptions!$E$11-Assumptions!$D$11)/(Assumptions!$F$11-Assumptions!$D$11),Assumptions!$D$11+SQRT('Random Draws'!H1785*(Assumptions!$F$11-Assumptions!$D$11)*(Assumptions!$E$11-Assumptions!$D$11)),Assumptions!$F$11-SQRT((1-'Random Draws'!H1785)*(Assumptions!$F$11-Assumptions!$D$11)*(Assumptions!$F$11-Assumptions!$E$11)))</f>
        <v>0.162120688982954</v>
      </c>
      <c r="K1785" s="19" t="n">
        <f aca="false">MAX(G1785,I1785+Assumptions!$D$21)</f>
        <v>0.069906880377749</v>
      </c>
      <c r="L1785" s="28" t="n">
        <f aca="false">(F1785-Assumptions!$D$15)*(1-H1785)+Assumptions!$D$15-J1785</f>
        <v>0.143054701570461</v>
      </c>
      <c r="M1785" s="21" t="n">
        <f aca="false">Assumptions!$D$14*(1+E1785)^1*L1785-Assumptions!$D$14*(1+E1785)^0*E1785*Assumptions!$D$16</f>
        <v>21.9249658617036</v>
      </c>
      <c r="N1785" s="21" t="n">
        <f aca="false">Assumptions!$D$14*(1+E1785)^2*L1785-Assumptions!$D$14*(1+E1785)^1*E1785*Assumptions!$D$16</f>
        <v>23.5058946708689</v>
      </c>
      <c r="O1785" s="21" t="n">
        <f aca="false">Assumptions!$D$14*(1+E1785)^3*L1785-Assumptions!$D$14*(1+E1785)^2*E1785*Assumptions!$D$16</f>
        <v>25.2008184534091</v>
      </c>
      <c r="P1785" s="21" t="n">
        <f aca="false">Assumptions!$D$14*(1+E1785)^4*L1785-Assumptions!$D$14*(1+E1785)^3*E1785*Assumptions!$D$16</f>
        <v>27.0179569684172</v>
      </c>
      <c r="Q1785" s="21" t="n">
        <f aca="false">Assumptions!$D$14*(1+E1785)^5*L1785-Assumptions!$D$14*(1+E1785)^4*E1785*Assumptions!$D$16</f>
        <v>28.9661226716426</v>
      </c>
      <c r="R1785" s="21" t="n">
        <f aca="false">M1785/(1+K1785)+N1785/(1+K1785)^2+O1785/(1+K1785)^3+P1785/(1+K1785)^4+Q1785/(1+K1785)^5</f>
        <v>102.88416575973</v>
      </c>
      <c r="S1785" s="21" t="n">
        <f aca="false">Q1785*(1+I1785)/(K1785-I1785)</f>
        <v>590.780864123765</v>
      </c>
      <c r="T1785" s="21" t="n">
        <f aca="false">R1785+S1785/(1+K1785)^5</f>
        <v>524.286093239596</v>
      </c>
      <c r="U1785" s="8" t="n">
        <f aca="false">(T1785-Assumptions!$D$17)/Assumptions!$D$18</f>
        <v>13.5714437295838</v>
      </c>
    </row>
    <row r="1786" customFormat="false" ht="15" hidden="false" customHeight="false" outlineLevel="0" collapsed="false">
      <c r="B1786" s="2" t="n">
        <v>1781</v>
      </c>
      <c r="C1786" s="27" t="n">
        <f aca="false">NORMSDIST('Random Draws'!C1786)</f>
        <v>0.00336256615310457</v>
      </c>
      <c r="D1786" s="27" t="n">
        <f aca="false">NORMSDIST(Assumptions!$D$22*'Random Draws'!C1786+SQRT(1-Assumptions!$D$22^2)*'Random Draws'!D1786)</f>
        <v>0.262448611155217</v>
      </c>
      <c r="E1786" s="19" t="n">
        <f aca="false">IF(C1786&lt;(Assumptions!$E$6-Assumptions!$D$6)/(Assumptions!$F$6-Assumptions!$D$6),Assumptions!$D$6+SQRT(C1786*(Assumptions!$F$6-Assumptions!$D$6)*(Assumptions!$E$6-Assumptions!$D$6)),Assumptions!$F$6-SQRT((1-C1786)*(Assumptions!$F$6-Assumptions!$D$6)*(Assumptions!$F$6-Assumptions!$E$6)))</f>
        <v>0.0441003452007755</v>
      </c>
      <c r="F1786" s="19" t="n">
        <f aca="false">IF(D1786&lt;(Assumptions!$E$7-Assumptions!$D$7)/(Assumptions!$F$7-Assumptions!$D$7),Assumptions!$D$7+SQRT(D1786*(Assumptions!$F$7-Assumptions!$D$7)*(Assumptions!$E$7-Assumptions!$D$7)),Assumptions!$F$7-SQRT((1-D1786)*(Assumptions!$F$7-Assumptions!$D$7)*(Assumptions!$F$7-Assumptions!$E$7)))</f>
        <v>0.399682384844302</v>
      </c>
      <c r="G1786" s="19" t="n">
        <f aca="false">MIN(Assumptions!$D$24,MAX(Assumptions!$D$23,Assumptions!$D$8+Assumptions!$E$8*'Random Draws'!E1786))</f>
        <v>0.112458363956518</v>
      </c>
      <c r="H1786" s="19" t="n">
        <f aca="false">IF('Random Draws'!F1786&lt;(Assumptions!$E$9-Assumptions!$D$9)/(Assumptions!$F$9-Assumptions!$D$9),Assumptions!$D$9+SQRT('Random Draws'!F1786*(Assumptions!$F$9-Assumptions!$D$9)*(Assumptions!$E$9-Assumptions!$D$9)),Assumptions!$F$9-SQRT((1-'Random Draws'!F1786)*(Assumptions!$F$9-Assumptions!$D$9)*(Assumptions!$F$9-Assumptions!$E$9)))</f>
        <v>0.328833953368657</v>
      </c>
      <c r="I1786" s="19" t="n">
        <f aca="false">IF('Random Draws'!G1786&lt;(Assumptions!$E$10-Assumptions!$D$10)/(Assumptions!$F$10-Assumptions!$D$10),Assumptions!$D$10+SQRT('Random Draws'!G1786*(Assumptions!$F$10-Assumptions!$D$10)*(Assumptions!$E$10-Assumptions!$D$10)),Assumptions!$F$10-SQRT((1-'Random Draws'!G1786)*(Assumptions!$F$10-Assumptions!$D$10)*(Assumptions!$F$10-Assumptions!$E$10)))</f>
        <v>0.0189606609199894</v>
      </c>
      <c r="J1786" s="19" t="n">
        <f aca="false">IF('Random Draws'!H1786&lt;(Assumptions!$E$11-Assumptions!$D$11)/(Assumptions!$F$11-Assumptions!$D$11),Assumptions!$D$11+SQRT('Random Draws'!H1786*(Assumptions!$F$11-Assumptions!$D$11)*(Assumptions!$E$11-Assumptions!$D$11)),Assumptions!$F$11-SQRT((1-'Random Draws'!H1786)*(Assumptions!$F$11-Assumptions!$D$11)*(Assumptions!$F$11-Assumptions!$E$11)))</f>
        <v>0.175854476947305</v>
      </c>
      <c r="K1786" s="19" t="n">
        <f aca="false">MAX(G1786,I1786+Assumptions!$D$21)</f>
        <v>0.112458363956518</v>
      </c>
      <c r="L1786" s="28" t="n">
        <f aca="false">(F1786-Assumptions!$D$15)*(1-H1786)+Assumptions!$D$15-J1786</f>
        <v>0.135147183134757</v>
      </c>
      <c r="M1786" s="21" t="n">
        <f aca="false">Assumptions!$D$14*(1+E1786)^1*L1786-Assumptions!$D$14*(1+E1786)^0*E1786*Assumptions!$D$16</f>
        <v>20.268710480144</v>
      </c>
      <c r="N1786" s="21" t="n">
        <f aca="false">Assumptions!$D$14*(1+E1786)^2*L1786-Assumptions!$D$14*(1+E1786)^1*E1786*Assumptions!$D$16</f>
        <v>21.1625676090929</v>
      </c>
      <c r="O1786" s="21" t="n">
        <f aca="false">Assumptions!$D$14*(1+E1786)^3*L1786-Assumptions!$D$14*(1+E1786)^2*E1786*Assumptions!$D$16</f>
        <v>22.0958441459886</v>
      </c>
      <c r="P1786" s="21" t="n">
        <f aca="false">Assumptions!$D$14*(1+E1786)^4*L1786-Assumptions!$D$14*(1+E1786)^3*E1786*Assumptions!$D$16</f>
        <v>23.0702785003293</v>
      </c>
      <c r="Q1786" s="21" t="n">
        <f aca="false">Assumptions!$D$14*(1+E1786)^5*L1786-Assumptions!$D$14*(1+E1786)^4*E1786*Assumptions!$D$16</f>
        <v>24.0876857460718</v>
      </c>
      <c r="R1786" s="21" t="n">
        <f aca="false">M1786/(1+K1786)+N1786/(1+K1786)^2+O1786/(1+K1786)^3+P1786/(1+K1786)^4+Q1786/(1+K1786)^5</f>
        <v>80.570188353517</v>
      </c>
      <c r="S1786" s="21" t="n">
        <f aca="false">Q1786*(1+I1786)/(K1786-I1786)</f>
        <v>262.513445686052</v>
      </c>
      <c r="T1786" s="21" t="n">
        <f aca="false">R1786+S1786/(1+K1786)^5</f>
        <v>234.645382800688</v>
      </c>
      <c r="U1786" s="8" t="n">
        <f aca="false">(T1786-Assumptions!$D$17)/Assumptions!$D$18</f>
        <v>1.98581531202751</v>
      </c>
    </row>
    <row r="1787" customFormat="false" ht="15" hidden="false" customHeight="false" outlineLevel="0" collapsed="false">
      <c r="B1787" s="2" t="n">
        <v>1782</v>
      </c>
      <c r="C1787" s="27" t="n">
        <f aca="false">NORMSDIST('Random Draws'!C1787)</f>
        <v>0.843200980602642</v>
      </c>
      <c r="D1787" s="27" t="n">
        <f aca="false">NORMSDIST(Assumptions!$D$22*'Random Draws'!C1787+SQRT(1-Assumptions!$D$22^2)*'Random Draws'!D1787)</f>
        <v>0.508634740192099</v>
      </c>
      <c r="E1787" s="19" t="n">
        <f aca="false">IF(C1787&lt;(Assumptions!$E$6-Assumptions!$D$6)/(Assumptions!$F$6-Assumptions!$D$6),Assumptions!$D$6+SQRT(C1787*(Assumptions!$F$6-Assumptions!$D$6)*(Assumptions!$E$6-Assumptions!$D$6)),Assumptions!$F$6-SQRT((1-C1787)*(Assumptions!$F$6-Assumptions!$D$6)*(Assumptions!$F$6-Assumptions!$E$6)))</f>
        <v>0.112000087553944</v>
      </c>
      <c r="F1787" s="19" t="n">
        <f aca="false">IF(D1787&lt;(Assumptions!$E$7-Assumptions!$D$7)/(Assumptions!$F$7-Assumptions!$D$7),Assumptions!$D$7+SQRT(D1787*(Assumptions!$F$7-Assumptions!$D$7)*(Assumptions!$E$7-Assumptions!$D$7)),Assumptions!$F$7-SQRT((1-D1787)*(Assumptions!$F$7-Assumptions!$D$7)*(Assumptions!$F$7-Assumptions!$E$7)))</f>
        <v>0.415243175516552</v>
      </c>
      <c r="G1787" s="19" t="n">
        <f aca="false">MIN(Assumptions!$D$24,MAX(Assumptions!$D$23,Assumptions!$D$8+Assumptions!$E$8*'Random Draws'!E1787))</f>
        <v>0.080208094811336</v>
      </c>
      <c r="H1787" s="19" t="n">
        <f aca="false">IF('Random Draws'!F1787&lt;(Assumptions!$E$9-Assumptions!$D$9)/(Assumptions!$F$9-Assumptions!$D$9),Assumptions!$D$9+SQRT('Random Draws'!F1787*(Assumptions!$F$9-Assumptions!$D$9)*(Assumptions!$E$9-Assumptions!$D$9)),Assumptions!$F$9-SQRT((1-'Random Draws'!F1787)*(Assumptions!$F$9-Assumptions!$D$9)*(Assumptions!$F$9-Assumptions!$E$9)))</f>
        <v>0.274570832517004</v>
      </c>
      <c r="I1787" s="19" t="n">
        <f aca="false">IF('Random Draws'!G1787&lt;(Assumptions!$E$10-Assumptions!$D$10)/(Assumptions!$F$10-Assumptions!$D$10),Assumptions!$D$10+SQRT('Random Draws'!G1787*(Assumptions!$F$10-Assumptions!$D$10)*(Assumptions!$E$10-Assumptions!$D$10)),Assumptions!$F$10-SQRT((1-'Random Draws'!G1787)*(Assumptions!$F$10-Assumptions!$D$10)*(Assumptions!$F$10-Assumptions!$E$10)))</f>
        <v>0.0212890167531119</v>
      </c>
      <c r="J1787" s="19" t="n">
        <f aca="false">IF('Random Draws'!H1787&lt;(Assumptions!$E$11-Assumptions!$D$11)/(Assumptions!$F$11-Assumptions!$D$11),Assumptions!$D$11+SQRT('Random Draws'!H1787*(Assumptions!$F$11-Assumptions!$D$11)*(Assumptions!$E$11-Assumptions!$D$11)),Assumptions!$F$11-SQRT((1-'Random Draws'!H1787)*(Assumptions!$F$11-Assumptions!$D$11)*(Assumptions!$F$11-Assumptions!$E$11)))</f>
        <v>0.195237941642061</v>
      </c>
      <c r="K1787" s="19" t="n">
        <f aca="false">MAX(G1787,I1787+Assumptions!$D$21)</f>
        <v>0.080208094811336</v>
      </c>
      <c r="L1787" s="28" t="n">
        <f aca="false">(F1787-Assumptions!$D$15)*(1-H1787)+Assumptions!$D$15-J1787</f>
        <v>0.141685777703118</v>
      </c>
      <c r="M1787" s="21" t="n">
        <f aca="false">Assumptions!$D$14*(1+E1787)^1*L1787-Assumptions!$D$14*(1+E1787)^0*E1787*Assumptions!$D$16</f>
        <v>22.3582162147377</v>
      </c>
      <c r="N1787" s="21" t="n">
        <f aca="false">Assumptions!$D$14*(1+E1787)^2*L1787-Assumptions!$D$14*(1+E1787)^1*E1787*Assumptions!$D$16</f>
        <v>24.8623383883383</v>
      </c>
      <c r="O1787" s="21" t="n">
        <f aca="false">Assumptions!$D$14*(1+E1787)^3*L1787-Assumptions!$D$14*(1+E1787)^2*E1787*Assumptions!$D$16</f>
        <v>27.646922464628</v>
      </c>
      <c r="P1787" s="21" t="n">
        <f aca="false">Assumptions!$D$14*(1+E1787)^4*L1787-Assumptions!$D$14*(1+E1787)^3*E1787*Assumptions!$D$16</f>
        <v>30.7433802012634</v>
      </c>
      <c r="Q1787" s="21" t="n">
        <f aca="false">Assumptions!$D$14*(1+E1787)^5*L1787-Assumptions!$D$14*(1+E1787)^4*E1787*Assumptions!$D$16</f>
        <v>34.1866414755091</v>
      </c>
      <c r="R1787" s="21" t="n">
        <f aca="false">M1787/(1+K1787)+N1787/(1+K1787)^2+O1787/(1+K1787)^3+P1787/(1+K1787)^4+Q1787/(1+K1787)^5</f>
        <v>109.763982818872</v>
      </c>
      <c r="S1787" s="21" t="n">
        <f aca="false">Q1787*(1+I1787)/(K1787-I1787)</f>
        <v>592.582956306805</v>
      </c>
      <c r="T1787" s="21" t="n">
        <f aca="false">R1787+S1787/(1+K1787)^5</f>
        <v>512.677668304523</v>
      </c>
      <c r="U1787" s="8" t="n">
        <f aca="false">(T1787-Assumptions!$D$17)/Assumptions!$D$18</f>
        <v>13.1071067321809</v>
      </c>
    </row>
    <row r="1788" customFormat="false" ht="15" hidden="false" customHeight="false" outlineLevel="0" collapsed="false">
      <c r="B1788" s="2" t="n">
        <v>1783</v>
      </c>
      <c r="C1788" s="27" t="n">
        <f aca="false">NORMSDIST('Random Draws'!C1788)</f>
        <v>0.924785780308876</v>
      </c>
      <c r="D1788" s="27" t="n">
        <f aca="false">NORMSDIST(Assumptions!$D$22*'Random Draws'!C1788+SQRT(1-Assumptions!$D$22^2)*'Random Draws'!D1788)</f>
        <v>0.394251521060076</v>
      </c>
      <c r="E1788" s="19" t="n">
        <f aca="false">IF(C1788&lt;(Assumptions!$E$6-Assumptions!$D$6)/(Assumptions!$F$6-Assumptions!$D$6),Assumptions!$D$6+SQRT(C1788*(Assumptions!$F$6-Assumptions!$D$6)*(Assumptions!$E$6-Assumptions!$D$6)),Assumptions!$F$6-SQRT((1-C1788)*(Assumptions!$F$6-Assumptions!$D$6)*(Assumptions!$F$6-Assumptions!$E$6)))</f>
        <v>0.12060744734555</v>
      </c>
      <c r="F1788" s="19" t="n">
        <f aca="false">IF(D1788&lt;(Assumptions!$E$7-Assumptions!$D$7)/(Assumptions!$F$7-Assumptions!$D$7),Assumptions!$D$7+SQRT(D1788*(Assumptions!$F$7-Assumptions!$D$7)*(Assumptions!$E$7-Assumptions!$D$7)),Assumptions!$F$7-SQRT((1-D1788)*(Assumptions!$F$7-Assumptions!$D$7)*(Assumptions!$F$7-Assumptions!$E$7)))</f>
        <v>0.408636499939453</v>
      </c>
      <c r="G1788" s="19" t="n">
        <f aca="false">MIN(Assumptions!$D$24,MAX(Assumptions!$D$23,Assumptions!$D$8+Assumptions!$E$8*'Random Draws'!E1788))</f>
        <v>0.09022789297217</v>
      </c>
      <c r="H1788" s="19" t="n">
        <f aca="false">IF('Random Draws'!F1788&lt;(Assumptions!$E$9-Assumptions!$D$9)/(Assumptions!$F$9-Assumptions!$D$9),Assumptions!$D$9+SQRT('Random Draws'!F1788*(Assumptions!$F$9-Assumptions!$D$9)*(Assumptions!$E$9-Assumptions!$D$9)),Assumptions!$F$9-SQRT((1-'Random Draws'!F1788)*(Assumptions!$F$9-Assumptions!$D$9)*(Assumptions!$F$9-Assumptions!$E$9)))</f>
        <v>0.26191613404667</v>
      </c>
      <c r="I1788" s="19" t="n">
        <f aca="false">IF('Random Draws'!G1788&lt;(Assumptions!$E$10-Assumptions!$D$10)/(Assumptions!$F$10-Assumptions!$D$10),Assumptions!$D$10+SQRT('Random Draws'!G1788*(Assumptions!$F$10-Assumptions!$D$10)*(Assumptions!$E$10-Assumptions!$D$10)),Assumptions!$F$10-SQRT((1-'Random Draws'!G1788)*(Assumptions!$F$10-Assumptions!$D$10)*(Assumptions!$F$10-Assumptions!$E$10)))</f>
        <v>0.0126557461964437</v>
      </c>
      <c r="J1788" s="19" t="n">
        <f aca="false">IF('Random Draws'!H1788&lt;(Assumptions!$E$11-Assumptions!$D$11)/(Assumptions!$F$11-Assumptions!$D$11),Assumptions!$D$11+SQRT('Random Draws'!H1788*(Assumptions!$F$11-Assumptions!$D$11)*(Assumptions!$E$11-Assumptions!$D$11)),Assumptions!$F$11-SQRT((1-'Random Draws'!H1788)*(Assumptions!$F$11-Assumptions!$D$11)*(Assumptions!$F$11-Assumptions!$E$11)))</f>
        <v>0.155759663918219</v>
      </c>
      <c r="K1788" s="19" t="n">
        <f aca="false">MAX(G1788,I1788+Assumptions!$D$21)</f>
        <v>0.09022789297217</v>
      </c>
      <c r="L1788" s="28" t="n">
        <f aca="false">(F1788-Assumptions!$D$15)*(1-H1788)+Assumptions!$D$15-J1788</f>
        <v>0.179897441152797</v>
      </c>
      <c r="M1788" s="21" t="n">
        <f aca="false">Assumptions!$D$14*(1+E1788)^1*L1788-Assumptions!$D$14*(1+E1788)^0*E1788*Assumptions!$D$16</f>
        <v>28.7065473896106</v>
      </c>
      <c r="N1788" s="21" t="n">
        <f aca="false">Assumptions!$D$14*(1+E1788)^2*L1788-Assumptions!$D$14*(1+E1788)^1*E1788*Assumptions!$D$16</f>
        <v>32.1687707923755</v>
      </c>
      <c r="O1788" s="21" t="n">
        <f aca="false">Assumptions!$D$14*(1+E1788)^3*L1788-Assumptions!$D$14*(1+E1788)^2*E1788*Assumptions!$D$16</f>
        <v>36.048564121888</v>
      </c>
      <c r="P1788" s="21" t="n">
        <f aca="false">Assumptions!$D$14*(1+E1788)^4*L1788-Assumptions!$D$14*(1+E1788)^3*E1788*Assumptions!$D$16</f>
        <v>40.3962894211013</v>
      </c>
      <c r="Q1788" s="21" t="n">
        <f aca="false">Assumptions!$D$14*(1+E1788)^5*L1788-Assumptions!$D$14*(1+E1788)^4*E1788*Assumptions!$D$16</f>
        <v>45.2683827704124</v>
      </c>
      <c r="R1788" s="21" t="n">
        <f aca="false">M1788/(1+K1788)+N1788/(1+K1788)^2+O1788/(1+K1788)^3+P1788/(1+K1788)^4+Q1788/(1+K1788)^5</f>
        <v>139.198357554266</v>
      </c>
      <c r="S1788" s="21" t="n">
        <f aca="false">Q1788*(1+I1788)/(K1788-I1788)</f>
        <v>590.950358329167</v>
      </c>
      <c r="T1788" s="21" t="n">
        <f aca="false">R1788+S1788/(1+K1788)^5</f>
        <v>522.874288049153</v>
      </c>
      <c r="U1788" s="8" t="n">
        <f aca="false">(T1788-Assumptions!$D$17)/Assumptions!$D$18</f>
        <v>13.5149715219661</v>
      </c>
    </row>
    <row r="1789" customFormat="false" ht="15" hidden="false" customHeight="false" outlineLevel="0" collapsed="false">
      <c r="B1789" s="2" t="n">
        <v>1784</v>
      </c>
      <c r="C1789" s="27" t="n">
        <f aca="false">NORMSDIST('Random Draws'!C1789)</f>
        <v>0.57016875439188</v>
      </c>
      <c r="D1789" s="27" t="n">
        <f aca="false">NORMSDIST(Assumptions!$D$22*'Random Draws'!C1789+SQRT(1-Assumptions!$D$22^2)*'Random Draws'!D1789)</f>
        <v>0.758339960024654</v>
      </c>
      <c r="E1789" s="19" t="n">
        <f aca="false">IF(C1789&lt;(Assumptions!$E$6-Assumptions!$D$6)/(Assumptions!$F$6-Assumptions!$D$6),Assumptions!$D$6+SQRT(C1789*(Assumptions!$F$6-Assumptions!$D$6)*(Assumptions!$E$6-Assumptions!$D$6)),Assumptions!$F$6-SQRT((1-C1789)*(Assumptions!$F$6-Assumptions!$D$6)*(Assumptions!$F$6-Assumptions!$E$6)))</f>
        <v>0.0936410070424238</v>
      </c>
      <c r="F1789" s="19" t="n">
        <f aca="false">IF(D1789&lt;(Assumptions!$E$7-Assumptions!$D$7)/(Assumptions!$F$7-Assumptions!$D$7),Assumptions!$D$7+SQRT(D1789*(Assumptions!$F$7-Assumptions!$D$7)*(Assumptions!$E$7-Assumptions!$D$7)),Assumptions!$F$7-SQRT((1-D1789)*(Assumptions!$F$7-Assumptions!$D$7)*(Assumptions!$F$7-Assumptions!$E$7)))</f>
        <v>0.428909162766156</v>
      </c>
      <c r="G1789" s="19" t="n">
        <f aca="false">MIN(Assumptions!$D$24,MAX(Assumptions!$D$23,Assumptions!$D$8+Assumptions!$E$8*'Random Draws'!E1789))</f>
        <v>0.079802622886346</v>
      </c>
      <c r="H1789" s="19" t="n">
        <f aca="false">IF('Random Draws'!F1789&lt;(Assumptions!$E$9-Assumptions!$D$9)/(Assumptions!$F$9-Assumptions!$D$9),Assumptions!$D$9+SQRT('Random Draws'!F1789*(Assumptions!$F$9-Assumptions!$D$9)*(Assumptions!$E$9-Assumptions!$D$9)),Assumptions!$F$9-SQRT((1-'Random Draws'!F1789)*(Assumptions!$F$9-Assumptions!$D$9)*(Assumptions!$F$9-Assumptions!$E$9)))</f>
        <v>0.293816351056065</v>
      </c>
      <c r="I1789" s="19" t="n">
        <f aca="false">IF('Random Draws'!G1789&lt;(Assumptions!$E$10-Assumptions!$D$10)/(Assumptions!$F$10-Assumptions!$D$10),Assumptions!$D$10+SQRT('Random Draws'!G1789*(Assumptions!$F$10-Assumptions!$D$10)*(Assumptions!$E$10-Assumptions!$D$10)),Assumptions!$F$10-SQRT((1-'Random Draws'!G1789)*(Assumptions!$F$10-Assumptions!$D$10)*(Assumptions!$F$10-Assumptions!$E$10)))</f>
        <v>0.0228944775268767</v>
      </c>
      <c r="J1789" s="19" t="n">
        <f aca="false">IF('Random Draws'!H1789&lt;(Assumptions!$E$11-Assumptions!$D$11)/(Assumptions!$F$11-Assumptions!$D$11),Assumptions!$D$11+SQRT('Random Draws'!H1789*(Assumptions!$F$11-Assumptions!$D$11)*(Assumptions!$E$11-Assumptions!$D$11)),Assumptions!$F$11-SQRT((1-'Random Draws'!H1789)*(Assumptions!$F$11-Assumptions!$D$11)*(Assumptions!$F$11-Assumptions!$E$11)))</f>
        <v>0.167620231827145</v>
      </c>
      <c r="K1789" s="19" t="n">
        <f aca="false">MAX(G1789,I1789+Assumptions!$D$21)</f>
        <v>0.079802622886346</v>
      </c>
      <c r="L1789" s="28" t="n">
        <f aca="false">(F1789-Assumptions!$D$15)*(1-H1789)+Assumptions!$D$15-J1789</f>
        <v>0.173464531437835</v>
      </c>
      <c r="M1789" s="21" t="n">
        <f aca="false">Assumptions!$D$14*(1+E1789)^1*L1789-Assumptions!$D$14*(1+E1789)^0*E1789*Assumptions!$D$16</f>
        <v>27.1003107222988</v>
      </c>
      <c r="N1789" s="21" t="n">
        <f aca="false">Assumptions!$D$14*(1+E1789)^2*L1789-Assumptions!$D$14*(1+E1789)^1*E1789*Assumptions!$D$16</f>
        <v>29.6380111094975</v>
      </c>
      <c r="O1789" s="21" t="n">
        <f aca="false">Assumptions!$D$14*(1+E1789)^3*L1789-Assumptions!$D$14*(1+E1789)^2*E1789*Assumptions!$D$16</f>
        <v>32.4133443165254</v>
      </c>
      <c r="P1789" s="21" t="n">
        <f aca="false">Assumptions!$D$14*(1+E1789)^4*L1789-Assumptions!$D$14*(1+E1789)^3*E1789*Assumptions!$D$16</f>
        <v>35.4485625199376</v>
      </c>
      <c r="Q1789" s="21" t="n">
        <f aca="false">Assumptions!$D$14*(1+E1789)^5*L1789-Assumptions!$D$14*(1+E1789)^4*E1789*Assumptions!$D$16</f>
        <v>38.7680016125109</v>
      </c>
      <c r="R1789" s="21" t="n">
        <f aca="false">M1789/(1+K1789)+N1789/(1+K1789)^2+O1789/(1+K1789)^3+P1789/(1+K1789)^4+Q1789/(1+K1789)^5</f>
        <v>128.745226556595</v>
      </c>
      <c r="S1789" s="21" t="n">
        <f aca="false">Q1789*(1+I1789)/(K1789-I1789)</f>
        <v>696.83477652803</v>
      </c>
      <c r="T1789" s="21" t="n">
        <f aca="false">R1789+S1789/(1+K1789)^5</f>
        <v>603.432869520709</v>
      </c>
      <c r="U1789" s="8" t="n">
        <f aca="false">(T1789-Assumptions!$D$17)/Assumptions!$D$18</f>
        <v>16.7373147808284</v>
      </c>
    </row>
    <row r="1790" customFormat="false" ht="15" hidden="false" customHeight="false" outlineLevel="0" collapsed="false">
      <c r="B1790" s="2" t="n">
        <v>1785</v>
      </c>
      <c r="C1790" s="27" t="n">
        <f aca="false">NORMSDIST('Random Draws'!C1790)</f>
        <v>0.906031048939131</v>
      </c>
      <c r="D1790" s="27" t="n">
        <f aca="false">NORMSDIST(Assumptions!$D$22*'Random Draws'!C1790+SQRT(1-Assumptions!$D$22^2)*'Random Draws'!D1790)</f>
        <v>0.9078157474474</v>
      </c>
      <c r="E1790" s="19" t="n">
        <f aca="false">IF(C1790&lt;(Assumptions!$E$6-Assumptions!$D$6)/(Assumptions!$F$6-Assumptions!$D$6),Assumptions!$D$6+SQRT(C1790*(Assumptions!$F$6-Assumptions!$D$6)*(Assumptions!$E$6-Assumptions!$D$6)),Assumptions!$F$6-SQRT((1-C1790)*(Assumptions!$F$6-Assumptions!$D$6)*(Assumptions!$F$6-Assumptions!$E$6)))</f>
        <v>0.118324097358949</v>
      </c>
      <c r="F1790" s="19" t="n">
        <f aca="false">IF(D1790&lt;(Assumptions!$E$7-Assumptions!$D$7)/(Assumptions!$F$7-Assumptions!$D$7),Assumptions!$D$7+SQRT(D1790*(Assumptions!$F$7-Assumptions!$D$7)*(Assumptions!$E$7-Assumptions!$D$7)),Assumptions!$F$7-SQRT((1-D1790)*(Assumptions!$F$7-Assumptions!$D$7)*(Assumptions!$F$7-Assumptions!$E$7)))</f>
        <v>0.44079747385862</v>
      </c>
      <c r="G1790" s="19" t="n">
        <f aca="false">MIN(Assumptions!$D$24,MAX(Assumptions!$D$23,Assumptions!$D$8+Assumptions!$E$8*'Random Draws'!E1790))</f>
        <v>0.070830403456898</v>
      </c>
      <c r="H1790" s="19" t="n">
        <f aca="false">IF('Random Draws'!F1790&lt;(Assumptions!$E$9-Assumptions!$D$9)/(Assumptions!$F$9-Assumptions!$D$9),Assumptions!$D$9+SQRT('Random Draws'!F1790*(Assumptions!$F$9-Assumptions!$D$9)*(Assumptions!$E$9-Assumptions!$D$9)),Assumptions!$F$9-SQRT((1-'Random Draws'!F1790)*(Assumptions!$F$9-Assumptions!$D$9)*(Assumptions!$F$9-Assumptions!$E$9)))</f>
        <v>0.275686512389537</v>
      </c>
      <c r="I1790" s="19" t="n">
        <f aca="false">IF('Random Draws'!G1790&lt;(Assumptions!$E$10-Assumptions!$D$10)/(Assumptions!$F$10-Assumptions!$D$10),Assumptions!$D$10+SQRT('Random Draws'!G1790*(Assumptions!$F$10-Assumptions!$D$10)*(Assumptions!$E$10-Assumptions!$D$10)),Assumptions!$F$10-SQRT((1-'Random Draws'!G1790)*(Assumptions!$F$10-Assumptions!$D$10)*(Assumptions!$F$10-Assumptions!$E$10)))</f>
        <v>0.0208297819731792</v>
      </c>
      <c r="J1790" s="19" t="n">
        <f aca="false">IF('Random Draws'!H1790&lt;(Assumptions!$E$11-Assumptions!$D$11)/(Assumptions!$F$11-Assumptions!$D$11),Assumptions!$D$11+SQRT('Random Draws'!H1790*(Assumptions!$F$11-Assumptions!$D$11)*(Assumptions!$E$11-Assumptions!$D$11)),Assumptions!$F$11-SQRT((1-'Random Draws'!H1790)*(Assumptions!$F$11-Assumptions!$D$11)*(Assumptions!$F$11-Assumptions!$E$11)))</f>
        <v>0.134426835778229</v>
      </c>
      <c r="K1790" s="19" t="n">
        <f aca="false">MAX(G1790,I1790+Assumptions!$D$21)</f>
        <v>0.070830403456898</v>
      </c>
      <c r="L1790" s="28" t="n">
        <f aca="false">(F1790-Assumptions!$D$15)*(1-H1790)+Assumptions!$D$15-J1790</f>
        <v>0.220687966452829</v>
      </c>
      <c r="M1790" s="21" t="n">
        <f aca="false">Assumptions!$D$14*(1+E1790)^1*L1790-Assumptions!$D$14*(1+E1790)^0*E1790*Assumptions!$D$16</f>
        <v>35.2713874542831</v>
      </c>
      <c r="N1790" s="21" t="n">
        <f aca="false">Assumptions!$D$14*(1+E1790)^2*L1790-Assumptions!$D$14*(1+E1790)^1*E1790*Assumptions!$D$16</f>
        <v>39.4448425374089</v>
      </c>
      <c r="O1790" s="21" t="n">
        <f aca="false">Assumptions!$D$14*(1+E1790)^3*L1790-Assumptions!$D$14*(1+E1790)^2*E1790*Assumptions!$D$16</f>
        <v>44.1121179261137</v>
      </c>
      <c r="P1790" s="21" t="n">
        <f aca="false">Assumptions!$D$14*(1+E1790)^4*L1790-Assumptions!$D$14*(1+E1790)^3*E1790*Assumptions!$D$16</f>
        <v>49.3316444623126</v>
      </c>
      <c r="Q1790" s="21" t="n">
        <f aca="false">Assumptions!$D$14*(1+E1790)^5*L1790-Assumptions!$D$14*(1+E1790)^4*E1790*Assumptions!$D$16</f>
        <v>55.1687667645483</v>
      </c>
      <c r="R1790" s="21" t="n">
        <f aca="false">M1790/(1+K1790)+N1790/(1+K1790)^2+O1790/(1+K1790)^3+P1790/(1+K1790)^4+Q1790/(1+K1790)^5</f>
        <v>179.963072625136</v>
      </c>
      <c r="S1790" s="21" t="n">
        <f aca="false">Q1790*(1+I1790)/(K1790-I1790)</f>
        <v>1126.3444028655</v>
      </c>
      <c r="T1790" s="21" t="n">
        <f aca="false">R1790+S1790/(1+K1790)^5</f>
        <v>979.922090375408</v>
      </c>
      <c r="U1790" s="8" t="n">
        <f aca="false">(T1790-Assumptions!$D$17)/Assumptions!$D$18</f>
        <v>31.7968836150163</v>
      </c>
    </row>
    <row r="1791" customFormat="false" ht="15" hidden="false" customHeight="false" outlineLevel="0" collapsed="false">
      <c r="B1791" s="2" t="n">
        <v>1786</v>
      </c>
      <c r="C1791" s="27" t="n">
        <f aca="false">NORMSDIST('Random Draws'!C1791)</f>
        <v>0.278975013385101</v>
      </c>
      <c r="D1791" s="27" t="n">
        <f aca="false">NORMSDIST(Assumptions!$D$22*'Random Draws'!C1791+SQRT(1-Assumptions!$D$22^2)*'Random Draws'!D1791)</f>
        <v>0.74659037184515</v>
      </c>
      <c r="E1791" s="19" t="n">
        <f aca="false">IF(C1791&lt;(Assumptions!$E$6-Assumptions!$D$6)/(Assumptions!$F$6-Assumptions!$D$6),Assumptions!$D$6+SQRT(C1791*(Assumptions!$F$6-Assumptions!$D$6)*(Assumptions!$E$6-Assumptions!$D$6)),Assumptions!$F$6-SQRT((1-C1791)*(Assumptions!$F$6-Assumptions!$D$6)*(Assumptions!$F$6-Assumptions!$E$6)))</f>
        <v>0.0773480262788478</v>
      </c>
      <c r="F1791" s="19" t="n">
        <f aca="false">IF(D1791&lt;(Assumptions!$E$7-Assumptions!$D$7)/(Assumptions!$F$7-Assumptions!$D$7),Assumptions!$D$7+SQRT(D1791*(Assumptions!$F$7-Assumptions!$D$7)*(Assumptions!$E$7-Assumptions!$D$7)),Assumptions!$F$7-SQRT((1-D1791)*(Assumptions!$F$7-Assumptions!$D$7)*(Assumptions!$F$7-Assumptions!$E$7)))</f>
        <v>0.428162309873055</v>
      </c>
      <c r="G1791" s="19" t="n">
        <f aca="false">MIN(Assumptions!$D$24,MAX(Assumptions!$D$23,Assumptions!$D$8+Assumptions!$E$8*'Random Draws'!E1791))</f>
        <v>0.08872896389503</v>
      </c>
      <c r="H1791" s="19" t="n">
        <f aca="false">IF('Random Draws'!F1791&lt;(Assumptions!$E$9-Assumptions!$D$9)/(Assumptions!$F$9-Assumptions!$D$9),Assumptions!$D$9+SQRT('Random Draws'!F1791*(Assumptions!$F$9-Assumptions!$D$9)*(Assumptions!$E$9-Assumptions!$D$9)),Assumptions!$F$9-SQRT((1-'Random Draws'!F1791)*(Assumptions!$F$9-Assumptions!$D$9)*(Assumptions!$F$9-Assumptions!$E$9)))</f>
        <v>0.309267024097739</v>
      </c>
      <c r="I1791" s="19" t="n">
        <f aca="false">IF('Random Draws'!G1791&lt;(Assumptions!$E$10-Assumptions!$D$10)/(Assumptions!$F$10-Assumptions!$D$10),Assumptions!$D$10+SQRT('Random Draws'!G1791*(Assumptions!$F$10-Assumptions!$D$10)*(Assumptions!$E$10-Assumptions!$D$10)),Assumptions!$F$10-SQRT((1-'Random Draws'!G1791)*(Assumptions!$F$10-Assumptions!$D$10)*(Assumptions!$F$10-Assumptions!$E$10)))</f>
        <v>0.0209530034724043</v>
      </c>
      <c r="J1791" s="19" t="n">
        <f aca="false">IF('Random Draws'!H1791&lt;(Assumptions!$E$11-Assumptions!$D$11)/(Assumptions!$F$11-Assumptions!$D$11),Assumptions!$D$11+SQRT('Random Draws'!H1791*(Assumptions!$F$11-Assumptions!$D$11)*(Assumptions!$E$11-Assumptions!$D$11)),Assumptions!$F$11-SQRT((1-'Random Draws'!H1791)*(Assumptions!$F$11-Assumptions!$D$11)*(Assumptions!$F$11-Assumptions!$E$11)))</f>
        <v>0.168013770050888</v>
      </c>
      <c r="K1791" s="19" t="n">
        <f aca="false">MAX(G1791,I1791+Assumptions!$D$21)</f>
        <v>0.08872896389503</v>
      </c>
      <c r="L1791" s="28" t="n">
        <f aca="false">(F1791-Assumptions!$D$15)*(1-H1791)+Assumptions!$D$15-J1791</f>
        <v>0.16793676954962</v>
      </c>
      <c r="M1791" s="21" t="n">
        <f aca="false">Assumptions!$D$14*(1+E1791)^1*L1791-Assumptions!$D$14*(1+E1791)^0*E1791*Assumptions!$D$16</f>
        <v>25.8978564317066</v>
      </c>
      <c r="N1791" s="21" t="n">
        <f aca="false">Assumptions!$D$14*(1+E1791)^2*L1791-Assumptions!$D$14*(1+E1791)^1*E1791*Assumptions!$D$16</f>
        <v>27.9010045115521</v>
      </c>
      <c r="O1791" s="21" t="n">
        <f aca="false">Assumptions!$D$14*(1+E1791)^3*L1791-Assumptions!$D$14*(1+E1791)^2*E1791*Assumptions!$D$16</f>
        <v>30.0590921417179</v>
      </c>
      <c r="P1791" s="21" t="n">
        <f aca="false">Assumptions!$D$14*(1+E1791)^4*L1791-Assumptions!$D$14*(1+E1791)^3*E1791*Assumptions!$D$16</f>
        <v>32.3841035906138</v>
      </c>
      <c r="Q1791" s="21" t="n">
        <f aca="false">Assumptions!$D$14*(1+E1791)^5*L1791-Assumptions!$D$14*(1+E1791)^4*E1791*Assumptions!$D$16</f>
        <v>34.8889500861575</v>
      </c>
      <c r="R1791" s="21" t="n">
        <f aca="false">M1791/(1+K1791)+N1791/(1+K1791)^2+O1791/(1+K1791)^3+P1791/(1+K1791)^4+Q1791/(1+K1791)^5</f>
        <v>116.475475066693</v>
      </c>
      <c r="S1791" s="21" t="n">
        <f aca="false">Q1791*(1+I1791)/(K1791-I1791)</f>
        <v>525.55475652943</v>
      </c>
      <c r="T1791" s="21" t="n">
        <f aca="false">R1791+S1791/(1+K1791)^5</f>
        <v>460.048522554155</v>
      </c>
      <c r="U1791" s="8" t="n">
        <f aca="false">(T1791-Assumptions!$D$17)/Assumptions!$D$18</f>
        <v>11.0019409021662</v>
      </c>
    </row>
    <row r="1792" customFormat="false" ht="15" hidden="false" customHeight="false" outlineLevel="0" collapsed="false">
      <c r="B1792" s="2" t="n">
        <v>1787</v>
      </c>
      <c r="C1792" s="27" t="n">
        <f aca="false">NORMSDIST('Random Draws'!C1792)</f>
        <v>0.0345820997145447</v>
      </c>
      <c r="D1792" s="27" t="n">
        <f aca="false">NORMSDIST(Assumptions!$D$22*'Random Draws'!C1792+SQRT(1-Assumptions!$D$22^2)*'Random Draws'!D1792)</f>
        <v>0.36212655412933</v>
      </c>
      <c r="E1792" s="19" t="n">
        <f aca="false">IF(C1792&lt;(Assumptions!$E$6-Assumptions!$D$6)/(Assumptions!$F$6-Assumptions!$D$6),Assumptions!$D$6+SQRT(C1792*(Assumptions!$F$6-Assumptions!$D$6)*(Assumptions!$E$6-Assumptions!$D$6)),Assumptions!$F$6-SQRT((1-C1792)*(Assumptions!$F$6-Assumptions!$D$6)*(Assumptions!$F$6-Assumptions!$E$6)))</f>
        <v>0.0531495436640487</v>
      </c>
      <c r="F1792" s="19" t="n">
        <f aca="false">IF(D1792&lt;(Assumptions!$E$7-Assumptions!$D$7)/(Assumptions!$F$7-Assumptions!$D$7),Assumptions!$D$7+SQRT(D1792*(Assumptions!$F$7-Assumptions!$D$7)*(Assumptions!$E$7-Assumptions!$D$7)),Assumptions!$F$7-SQRT((1-D1792)*(Assumptions!$F$7-Assumptions!$D$7)*(Assumptions!$F$7-Assumptions!$E$7)))</f>
        <v>0.40661286651533</v>
      </c>
      <c r="G1792" s="19" t="n">
        <f aca="false">MIN(Assumptions!$D$24,MAX(Assumptions!$D$23,Assumptions!$D$8+Assumptions!$E$8*'Random Draws'!E1792))</f>
        <v>0.080218873415821</v>
      </c>
      <c r="H1792" s="19" t="n">
        <f aca="false">IF('Random Draws'!F1792&lt;(Assumptions!$E$9-Assumptions!$D$9)/(Assumptions!$F$9-Assumptions!$D$9),Assumptions!$D$9+SQRT('Random Draws'!F1792*(Assumptions!$F$9-Assumptions!$D$9)*(Assumptions!$E$9-Assumptions!$D$9)),Assumptions!$F$9-SQRT((1-'Random Draws'!F1792)*(Assumptions!$F$9-Assumptions!$D$9)*(Assumptions!$F$9-Assumptions!$E$9)))</f>
        <v>0.280690767713329</v>
      </c>
      <c r="I1792" s="19" t="n">
        <f aca="false">IF('Random Draws'!G1792&lt;(Assumptions!$E$10-Assumptions!$D$10)/(Assumptions!$F$10-Assumptions!$D$10),Assumptions!$D$10+SQRT('Random Draws'!G1792*(Assumptions!$F$10-Assumptions!$D$10)*(Assumptions!$E$10-Assumptions!$D$10)),Assumptions!$F$10-SQRT((1-'Random Draws'!G1792)*(Assumptions!$F$10-Assumptions!$D$10)*(Assumptions!$F$10-Assumptions!$E$10)))</f>
        <v>0.0145327195750482</v>
      </c>
      <c r="J1792" s="19" t="n">
        <f aca="false">IF('Random Draws'!H1792&lt;(Assumptions!$E$11-Assumptions!$D$11)/(Assumptions!$F$11-Assumptions!$D$11),Assumptions!$D$11+SQRT('Random Draws'!H1792*(Assumptions!$F$11-Assumptions!$D$11)*(Assumptions!$E$11-Assumptions!$D$11)),Assumptions!$F$11-SQRT((1-'Random Draws'!H1792)*(Assumptions!$F$11-Assumptions!$D$11)*(Assumptions!$F$11-Assumptions!$E$11)))</f>
        <v>0.183156574522773</v>
      </c>
      <c r="K1792" s="19" t="n">
        <f aca="false">MAX(G1792,I1792+Assumptions!$D$21)</f>
        <v>0.080218873415821</v>
      </c>
      <c r="L1792" s="28" t="n">
        <f aca="false">(F1792-Assumptions!$D$15)*(1-H1792)+Assumptions!$D$15-J1792</f>
        <v>0.145813614130985</v>
      </c>
      <c r="M1792" s="21" t="n">
        <f aca="false">Assumptions!$D$14*(1+E1792)^1*L1792-Assumptions!$D$14*(1+E1792)^0*E1792*Assumptions!$D$16</f>
        <v>22.035512956459</v>
      </c>
      <c r="N1792" s="21" t="n">
        <f aca="false">Assumptions!$D$14*(1+E1792)^2*L1792-Assumptions!$D$14*(1+E1792)^1*E1792*Assumptions!$D$16</f>
        <v>23.206690414498</v>
      </c>
      <c r="O1792" s="21" t="n">
        <f aca="false">Assumptions!$D$14*(1+E1792)^3*L1792-Assumptions!$D$14*(1+E1792)^2*E1792*Assumptions!$D$16</f>
        <v>24.4401154199814</v>
      </c>
      <c r="P1792" s="21" t="n">
        <f aca="false">Assumptions!$D$14*(1+E1792)^4*L1792-Assumptions!$D$14*(1+E1792)^3*E1792*Assumptions!$D$16</f>
        <v>25.7390964016501</v>
      </c>
      <c r="Q1792" s="21" t="n">
        <f aca="false">Assumptions!$D$14*(1+E1792)^5*L1792-Assumptions!$D$14*(1+E1792)^4*E1792*Assumptions!$D$16</f>
        <v>27.1071176297228</v>
      </c>
      <c r="R1792" s="21" t="n">
        <f aca="false">M1792/(1+K1792)+N1792/(1+K1792)^2+O1792/(1+K1792)^3+P1792/(1+K1792)^4+Q1792/(1+K1792)^5</f>
        <v>97.0102556457077</v>
      </c>
      <c r="S1792" s="21" t="n">
        <f aca="false">Q1792*(1+I1792)/(K1792-I1792)</f>
        <v>418.673588887357</v>
      </c>
      <c r="T1792" s="21" t="n">
        <f aca="false">R1792+S1792/(1+K1792)^5</f>
        <v>381.663907992113</v>
      </c>
      <c r="U1792" s="8" t="n">
        <f aca="false">(T1792-Assumptions!$D$17)/Assumptions!$D$18</f>
        <v>7.86655631968453</v>
      </c>
    </row>
    <row r="1793" customFormat="false" ht="15" hidden="false" customHeight="false" outlineLevel="0" collapsed="false">
      <c r="B1793" s="2" t="n">
        <v>1788</v>
      </c>
      <c r="C1793" s="27" t="n">
        <f aca="false">NORMSDIST('Random Draws'!C1793)</f>
        <v>0.878770034869603</v>
      </c>
      <c r="D1793" s="27" t="n">
        <f aca="false">NORMSDIST(Assumptions!$D$22*'Random Draws'!C1793+SQRT(1-Assumptions!$D$22^2)*'Random Draws'!D1793)</f>
        <v>0.506405193655427</v>
      </c>
      <c r="E1793" s="19" t="n">
        <f aca="false">IF(C1793&lt;(Assumptions!$E$6-Assumptions!$D$6)/(Assumptions!$F$6-Assumptions!$D$6),Assumptions!$D$6+SQRT(C1793*(Assumptions!$F$6-Assumptions!$D$6)*(Assumptions!$E$6-Assumptions!$D$6)),Assumptions!$F$6-SQRT((1-C1793)*(Assumptions!$F$6-Assumptions!$D$6)*(Assumptions!$F$6-Assumptions!$E$6)))</f>
        <v>0.115379889812351</v>
      </c>
      <c r="F1793" s="19" t="n">
        <f aca="false">IF(D1793&lt;(Assumptions!$E$7-Assumptions!$D$7)/(Assumptions!$F$7-Assumptions!$D$7),Assumptions!$D$7+SQRT(D1793*(Assumptions!$F$7-Assumptions!$D$7)*(Assumptions!$E$7-Assumptions!$D$7)),Assumptions!$F$7-SQRT((1-D1793)*(Assumptions!$F$7-Assumptions!$D$7)*(Assumptions!$F$7-Assumptions!$E$7)))</f>
        <v>0.415121966237903</v>
      </c>
      <c r="G1793" s="19" t="n">
        <f aca="false">MIN(Assumptions!$D$24,MAX(Assumptions!$D$23,Assumptions!$D$8+Assumptions!$E$8*'Random Draws'!E1793))</f>
        <v>0.06664596720048</v>
      </c>
      <c r="H1793" s="19" t="n">
        <f aca="false">IF('Random Draws'!F1793&lt;(Assumptions!$E$9-Assumptions!$D$9)/(Assumptions!$F$9-Assumptions!$D$9),Assumptions!$D$9+SQRT('Random Draws'!F1793*(Assumptions!$F$9-Assumptions!$D$9)*(Assumptions!$E$9-Assumptions!$D$9)),Assumptions!$F$9-SQRT((1-'Random Draws'!F1793)*(Assumptions!$F$9-Assumptions!$D$9)*(Assumptions!$F$9-Assumptions!$E$9)))</f>
        <v>0.27794310262248</v>
      </c>
      <c r="I1793" s="19" t="n">
        <f aca="false">IF('Random Draws'!G1793&lt;(Assumptions!$E$10-Assumptions!$D$10)/(Assumptions!$F$10-Assumptions!$D$10),Assumptions!$D$10+SQRT('Random Draws'!G1793*(Assumptions!$F$10-Assumptions!$D$10)*(Assumptions!$E$10-Assumptions!$D$10)),Assumptions!$F$10-SQRT((1-'Random Draws'!G1793)*(Assumptions!$F$10-Assumptions!$D$10)*(Assumptions!$F$10-Assumptions!$E$10)))</f>
        <v>0.0183363842026879</v>
      </c>
      <c r="J1793" s="19" t="n">
        <f aca="false">IF('Random Draws'!H1793&lt;(Assumptions!$E$11-Assumptions!$D$11)/(Assumptions!$F$11-Assumptions!$D$11),Assumptions!$D$11+SQRT('Random Draws'!H1793*(Assumptions!$F$11-Assumptions!$D$11)*(Assumptions!$E$11-Assumptions!$D$11)),Assumptions!$F$11-SQRT((1-'Random Draws'!H1793)*(Assumptions!$F$11-Assumptions!$D$11)*(Assumptions!$F$11-Assumptions!$E$11)))</f>
        <v>0.163815413474708</v>
      </c>
      <c r="K1793" s="19" t="n">
        <f aca="false">MAX(G1793,I1793+Assumptions!$D$21)</f>
        <v>0.06664596720048</v>
      </c>
      <c r="L1793" s="28" t="n">
        <f aca="false">(F1793-Assumptions!$D$15)*(1-H1793)+Assumptions!$D$15-J1793</f>
        <v>0.17205886884121</v>
      </c>
      <c r="M1793" s="21" t="n">
        <f aca="false">Assumptions!$D$14*(1+E1793)^1*L1793-Assumptions!$D$14*(1+E1793)^0*E1793*Assumptions!$D$16</f>
        <v>27.3251927938716</v>
      </c>
      <c r="N1793" s="21" t="n">
        <f aca="false">Assumptions!$D$14*(1+E1793)^2*L1793-Assumptions!$D$14*(1+E1793)^1*E1793*Assumptions!$D$16</f>
        <v>30.4779705275297</v>
      </c>
      <c r="O1793" s="21" t="n">
        <f aca="false">Assumptions!$D$14*(1+E1793)^3*L1793-Assumptions!$D$14*(1+E1793)^2*E1793*Assumptions!$D$16</f>
        <v>33.9945154087002</v>
      </c>
      <c r="P1793" s="21" t="n">
        <f aca="false">Assumptions!$D$14*(1+E1793)^4*L1793-Assumptions!$D$14*(1+E1793)^3*E1793*Assumptions!$D$16</f>
        <v>37.9167988507802</v>
      </c>
      <c r="Q1793" s="21" t="n">
        <f aca="false">Assumptions!$D$14*(1+E1793)^5*L1793-Assumptions!$D$14*(1+E1793)^4*E1793*Assumptions!$D$16</f>
        <v>42.2916349242203</v>
      </c>
      <c r="R1793" s="21" t="n">
        <f aca="false">M1793/(1+K1793)+N1793/(1+K1793)^2+O1793/(1+K1793)^3+P1793/(1+K1793)^4+Q1793/(1+K1793)^5</f>
        <v>140.340953509262</v>
      </c>
      <c r="S1793" s="21" t="n">
        <f aca="false">Q1793*(1+I1793)/(K1793-I1793)</f>
        <v>891.481729261024</v>
      </c>
      <c r="T1793" s="21" t="n">
        <f aca="false">R1793+S1793/(1+K1793)^5</f>
        <v>786.011489007046</v>
      </c>
      <c r="U1793" s="8" t="n">
        <f aca="false">(T1793-Assumptions!$D$17)/Assumptions!$D$18</f>
        <v>24.0404595602819</v>
      </c>
    </row>
    <row r="1794" customFormat="false" ht="15" hidden="false" customHeight="false" outlineLevel="0" collapsed="false">
      <c r="B1794" s="2" t="n">
        <v>1789</v>
      </c>
      <c r="C1794" s="27" t="n">
        <f aca="false">NORMSDIST('Random Draws'!C1794)</f>
        <v>0.807100395766122</v>
      </c>
      <c r="D1794" s="27" t="n">
        <f aca="false">NORMSDIST(Assumptions!$D$22*'Random Draws'!C1794+SQRT(1-Assumptions!$D$22^2)*'Random Draws'!D1794)</f>
        <v>0.941000391846513</v>
      </c>
      <c r="E1794" s="19" t="n">
        <f aca="false">IF(C1794&lt;(Assumptions!$E$6-Assumptions!$D$6)/(Assumptions!$F$6-Assumptions!$D$6),Assumptions!$D$6+SQRT(C1794*(Assumptions!$F$6-Assumptions!$D$6)*(Assumptions!$E$6-Assumptions!$D$6)),Assumptions!$F$6-SQRT((1-C1794)*(Assumptions!$F$6-Assumptions!$D$6)*(Assumptions!$F$6-Assumptions!$E$6)))</f>
        <v>0.108943631552137</v>
      </c>
      <c r="F1794" s="19" t="n">
        <f aca="false">IF(D1794&lt;(Assumptions!$E$7-Assumptions!$D$7)/(Assumptions!$F$7-Assumptions!$D$7),Assumptions!$D$7+SQRT(D1794*(Assumptions!$F$7-Assumptions!$D$7)*(Assumptions!$E$7-Assumptions!$D$7)),Assumptions!$F$7-SQRT((1-D1794)*(Assumptions!$F$7-Assumptions!$D$7)*(Assumptions!$F$7-Assumptions!$E$7)))</f>
        <v>0.444637759518418</v>
      </c>
      <c r="G1794" s="19" t="n">
        <f aca="false">MIN(Assumptions!$D$24,MAX(Assumptions!$D$23,Assumptions!$D$8+Assumptions!$E$8*'Random Draws'!E1794))</f>
        <v>0.104984727128421</v>
      </c>
      <c r="H1794" s="19" t="n">
        <f aca="false">IF('Random Draws'!F1794&lt;(Assumptions!$E$9-Assumptions!$D$9)/(Assumptions!$F$9-Assumptions!$D$9),Assumptions!$D$9+SQRT('Random Draws'!F1794*(Assumptions!$F$9-Assumptions!$D$9)*(Assumptions!$E$9-Assumptions!$D$9)),Assumptions!$F$9-SQRT((1-'Random Draws'!F1794)*(Assumptions!$F$9-Assumptions!$D$9)*(Assumptions!$F$9-Assumptions!$E$9)))</f>
        <v>0.315831851199382</v>
      </c>
      <c r="I1794" s="19" t="n">
        <f aca="false">IF('Random Draws'!G1794&lt;(Assumptions!$E$10-Assumptions!$D$10)/(Assumptions!$F$10-Assumptions!$D$10),Assumptions!$D$10+SQRT('Random Draws'!G1794*(Assumptions!$F$10-Assumptions!$D$10)*(Assumptions!$E$10-Assumptions!$D$10)),Assumptions!$F$10-SQRT((1-'Random Draws'!G1794)*(Assumptions!$F$10-Assumptions!$D$10)*(Assumptions!$F$10-Assumptions!$E$10)))</f>
        <v>0.01662134279507</v>
      </c>
      <c r="J1794" s="19" t="n">
        <f aca="false">IF('Random Draws'!H1794&lt;(Assumptions!$E$11-Assumptions!$D$11)/(Assumptions!$F$11-Assumptions!$D$11),Assumptions!$D$11+SQRT('Random Draws'!H1794*(Assumptions!$F$11-Assumptions!$D$11)*(Assumptions!$E$11-Assumptions!$D$11)),Assumptions!$F$11-SQRT((1-'Random Draws'!H1794)*(Assumptions!$F$11-Assumptions!$D$11)*(Assumptions!$F$11-Assumptions!$E$11)))</f>
        <v>0.158199690809115</v>
      </c>
      <c r="K1794" s="19" t="n">
        <f aca="false">MAX(G1794,I1794+Assumptions!$D$21)</f>
        <v>0.104984727128421</v>
      </c>
      <c r="L1794" s="28" t="n">
        <f aca="false">(F1794-Assumptions!$D$15)*(1-H1794)+Assumptions!$D$15-J1794</f>
        <v>0.187065442663375</v>
      </c>
      <c r="M1794" s="21" t="n">
        <f aca="false">Assumptions!$D$14*(1+E1794)^1*L1794-Assumptions!$D$14*(1+E1794)^0*E1794*Assumptions!$D$16</f>
        <v>29.6056247448778</v>
      </c>
      <c r="N1794" s="21" t="n">
        <f aca="false">Assumptions!$D$14*(1+E1794)^2*L1794-Assumptions!$D$14*(1+E1794)^1*E1794*Assumptions!$D$16</f>
        <v>32.8309690189546</v>
      </c>
      <c r="O1794" s="21" t="n">
        <f aca="false">Assumptions!$D$14*(1+E1794)^3*L1794-Assumptions!$D$14*(1+E1794)^2*E1794*Assumptions!$D$16</f>
        <v>36.4076940112552</v>
      </c>
      <c r="P1794" s="21" t="n">
        <f aca="false">Assumptions!$D$14*(1+E1794)^4*L1794-Assumptions!$D$14*(1+E1794)^3*E1794*Assumptions!$D$16</f>
        <v>40.3740804132803</v>
      </c>
      <c r="Q1794" s="21" t="n">
        <f aca="false">Assumptions!$D$14*(1+E1794)^5*L1794-Assumptions!$D$14*(1+E1794)^4*E1794*Assumptions!$D$16</f>
        <v>44.7725793540811</v>
      </c>
      <c r="R1794" s="21" t="n">
        <f aca="false">M1794/(1+K1794)+N1794/(1+K1794)^2+O1794/(1+K1794)^3+P1794/(1+K1794)^4+Q1794/(1+K1794)^5</f>
        <v>134.927323524862</v>
      </c>
      <c r="S1794" s="21" t="n">
        <f aca="false">Q1794*(1+I1794)/(K1794-I1794)</f>
        <v>515.108832541234</v>
      </c>
      <c r="T1794" s="21" t="n">
        <f aca="false">R1794+S1794/(1+K1794)^5</f>
        <v>447.619935399799</v>
      </c>
      <c r="U1794" s="8" t="n">
        <f aca="false">(T1794-Assumptions!$D$17)/Assumptions!$D$18</f>
        <v>10.504797415992</v>
      </c>
    </row>
    <row r="1795" customFormat="false" ht="15" hidden="false" customHeight="false" outlineLevel="0" collapsed="false">
      <c r="B1795" s="2" t="n">
        <v>1790</v>
      </c>
      <c r="C1795" s="27" t="n">
        <f aca="false">NORMSDIST('Random Draws'!C1795)</f>
        <v>0.0897296889052057</v>
      </c>
      <c r="D1795" s="27" t="n">
        <f aca="false">NORMSDIST(Assumptions!$D$22*'Random Draws'!C1795+SQRT(1-Assumptions!$D$22^2)*'Random Draws'!D1795)</f>
        <v>0.406709260526437</v>
      </c>
      <c r="E1795" s="19" t="n">
        <f aca="false">IF(C1795&lt;(Assumptions!$E$6-Assumptions!$D$6)/(Assumptions!$F$6-Assumptions!$D$6),Assumptions!$D$6+SQRT(C1795*(Assumptions!$F$6-Assumptions!$D$6)*(Assumptions!$E$6-Assumptions!$D$6)),Assumptions!$F$6-SQRT((1-C1795)*(Assumptions!$F$6-Assumptions!$D$6)*(Assumptions!$F$6-Assumptions!$E$6)))</f>
        <v>0.0611813230117013</v>
      </c>
      <c r="F1795" s="19" t="n">
        <f aca="false">IF(D1795&lt;(Assumptions!$E$7-Assumptions!$D$7)/(Assumptions!$F$7-Assumptions!$D$7),Assumptions!$D$7+SQRT(D1795*(Assumptions!$F$7-Assumptions!$D$7)*(Assumptions!$E$7-Assumptions!$D$7)),Assumptions!$F$7-SQRT((1-D1795)*(Assumptions!$F$7-Assumptions!$D$7)*(Assumptions!$F$7-Assumptions!$E$7)))</f>
        <v>0.40939894293564</v>
      </c>
      <c r="G1795" s="19" t="n">
        <f aca="false">MIN(Assumptions!$D$24,MAX(Assumptions!$D$23,Assumptions!$D$8+Assumptions!$E$8*'Random Draws'!E1795))</f>
        <v>0.081964125695779</v>
      </c>
      <c r="H1795" s="19" t="n">
        <f aca="false">IF('Random Draws'!F1795&lt;(Assumptions!$E$9-Assumptions!$D$9)/(Assumptions!$F$9-Assumptions!$D$9),Assumptions!$D$9+SQRT('Random Draws'!F1795*(Assumptions!$F$9-Assumptions!$D$9)*(Assumptions!$E$9-Assumptions!$D$9)),Assumptions!$F$9-SQRT((1-'Random Draws'!F1795)*(Assumptions!$F$9-Assumptions!$D$9)*(Assumptions!$F$9-Assumptions!$E$9)))</f>
        <v>0.289194395939261</v>
      </c>
      <c r="I1795" s="19" t="n">
        <f aca="false">IF('Random Draws'!G1795&lt;(Assumptions!$E$10-Assumptions!$D$10)/(Assumptions!$F$10-Assumptions!$D$10),Assumptions!$D$10+SQRT('Random Draws'!G1795*(Assumptions!$F$10-Assumptions!$D$10)*(Assumptions!$E$10-Assumptions!$D$10)),Assumptions!$F$10-SQRT((1-'Random Draws'!G1795)*(Assumptions!$F$10-Assumptions!$D$10)*(Assumptions!$F$10-Assumptions!$E$10)))</f>
        <v>0.0191776681108248</v>
      </c>
      <c r="J1795" s="19" t="n">
        <f aca="false">IF('Random Draws'!H1795&lt;(Assumptions!$E$11-Assumptions!$D$11)/(Assumptions!$F$11-Assumptions!$D$11),Assumptions!$D$11+SQRT('Random Draws'!H1795*(Assumptions!$F$11-Assumptions!$D$11)*(Assumptions!$E$11-Assumptions!$D$11)),Assumptions!$F$11-SQRT((1-'Random Draws'!H1795)*(Assumptions!$F$11-Assumptions!$D$11)*(Assumptions!$F$11-Assumptions!$E$11)))</f>
        <v>0.158348312079777</v>
      </c>
      <c r="K1795" s="19" t="n">
        <f aca="false">MAX(G1795,I1795+Assumptions!$D$21)</f>
        <v>0.081964125695779</v>
      </c>
      <c r="L1795" s="28" t="n">
        <f aca="false">(F1795-Assumptions!$D$15)*(1-H1795)+Assumptions!$D$15-J1795</f>
        <v>0.170250022327522</v>
      </c>
      <c r="M1795" s="21" t="n">
        <f aca="false">Assumptions!$D$14*(1+E1795)^1*L1795-Assumptions!$D$14*(1+E1795)^0*E1795*Assumptions!$D$16</f>
        <v>25.9304521156614</v>
      </c>
      <c r="N1795" s="21" t="n">
        <f aca="false">Assumptions!$D$14*(1+E1795)^2*L1795-Assumptions!$D$14*(1+E1795)^1*E1795*Assumptions!$D$16</f>
        <v>27.5169114823891</v>
      </c>
      <c r="O1795" s="21" t="n">
        <f aca="false">Assumptions!$D$14*(1+E1795)^3*L1795-Assumptions!$D$14*(1+E1795)^2*E1795*Assumptions!$D$16</f>
        <v>29.2004325320776</v>
      </c>
      <c r="P1795" s="21" t="n">
        <f aca="false">Assumptions!$D$14*(1+E1795)^4*L1795-Assumptions!$D$14*(1+E1795)^3*E1795*Assumptions!$D$16</f>
        <v>30.986953626904</v>
      </c>
      <c r="Q1795" s="21" t="n">
        <f aca="false">Assumptions!$D$14*(1+E1795)^5*L1795-Assumptions!$D$14*(1+E1795)^4*E1795*Assumptions!$D$16</f>
        <v>32.8827764459002</v>
      </c>
      <c r="R1795" s="21" t="n">
        <f aca="false">M1795/(1+K1795)+N1795/(1+K1795)^2+O1795/(1+K1795)^3+P1795/(1+K1795)^4+Q1795/(1+K1795)^5</f>
        <v>115.314537982187</v>
      </c>
      <c r="S1795" s="21" t="n">
        <f aca="false">Q1795*(1+I1795)/(K1795-I1795)</f>
        <v>533.7678331955</v>
      </c>
      <c r="T1795" s="21" t="n">
        <f aca="false">R1795+S1795/(1+K1795)^5</f>
        <v>475.302594117037</v>
      </c>
      <c r="U1795" s="8" t="n">
        <f aca="false">(T1795-Assumptions!$D$17)/Assumptions!$D$18</f>
        <v>11.6121037646815</v>
      </c>
    </row>
    <row r="1796" customFormat="false" ht="15" hidden="false" customHeight="false" outlineLevel="0" collapsed="false">
      <c r="B1796" s="2" t="n">
        <v>1791</v>
      </c>
      <c r="C1796" s="27" t="n">
        <f aca="false">NORMSDIST('Random Draws'!C1796)</f>
        <v>0.312593448604792</v>
      </c>
      <c r="D1796" s="27" t="n">
        <f aca="false">NORMSDIST(Assumptions!$D$22*'Random Draws'!C1796+SQRT(1-Assumptions!$D$22^2)*'Random Draws'!D1796)</f>
        <v>0.47377584611496</v>
      </c>
      <c r="E1796" s="19" t="n">
        <f aca="false">IF(C1796&lt;(Assumptions!$E$6-Assumptions!$D$6)/(Assumptions!$F$6-Assumptions!$D$6),Assumptions!$D$6+SQRT(C1796*(Assumptions!$F$6-Assumptions!$D$6)*(Assumptions!$E$6-Assumptions!$D$6)),Assumptions!$F$6-SQRT((1-C1796)*(Assumptions!$F$6-Assumptions!$D$6)*(Assumptions!$F$6-Assumptions!$E$6)))</f>
        <v>0.0795343805190363</v>
      </c>
      <c r="F1796" s="19" t="n">
        <f aca="false">IF(D1796&lt;(Assumptions!$E$7-Assumptions!$D$7)/(Assumptions!$F$7-Assumptions!$D$7),Assumptions!$D$7+SQRT(D1796*(Assumptions!$F$7-Assumptions!$D$7)*(Assumptions!$E$7-Assumptions!$D$7)),Assumptions!$F$7-SQRT((1-D1796)*(Assumptions!$F$7-Assumptions!$D$7)*(Assumptions!$F$7-Assumptions!$E$7)))</f>
        <v>0.413316555371571</v>
      </c>
      <c r="G1796" s="19" t="n">
        <f aca="false">MIN(Assumptions!$D$24,MAX(Assumptions!$D$23,Assumptions!$D$8+Assumptions!$E$8*'Random Draws'!E1796))</f>
        <v>0.087523761866604</v>
      </c>
      <c r="H1796" s="19" t="n">
        <f aca="false">IF('Random Draws'!F1796&lt;(Assumptions!$E$9-Assumptions!$D$9)/(Assumptions!$F$9-Assumptions!$D$9),Assumptions!$D$9+SQRT('Random Draws'!F1796*(Assumptions!$F$9-Assumptions!$D$9)*(Assumptions!$E$9-Assumptions!$D$9)),Assumptions!$F$9-SQRT((1-'Random Draws'!F1796)*(Assumptions!$F$9-Assumptions!$D$9)*(Assumptions!$F$9-Assumptions!$E$9)))</f>
        <v>0.275012606347183</v>
      </c>
      <c r="I1796" s="19" t="n">
        <f aca="false">IF('Random Draws'!G1796&lt;(Assumptions!$E$10-Assumptions!$D$10)/(Assumptions!$F$10-Assumptions!$D$10),Assumptions!$D$10+SQRT('Random Draws'!G1796*(Assumptions!$F$10-Assumptions!$D$10)*(Assumptions!$E$10-Assumptions!$D$10)),Assumptions!$F$10-SQRT((1-'Random Draws'!G1796)*(Assumptions!$F$10-Assumptions!$D$10)*(Assumptions!$F$10-Assumptions!$E$10)))</f>
        <v>0.0163170680809138</v>
      </c>
      <c r="J1796" s="19" t="n">
        <f aca="false">IF('Random Draws'!H1796&lt;(Assumptions!$E$11-Assumptions!$D$11)/(Assumptions!$F$11-Assumptions!$D$11),Assumptions!$D$11+SQRT('Random Draws'!H1796*(Assumptions!$F$11-Assumptions!$D$11)*(Assumptions!$E$11-Assumptions!$D$11)),Assumptions!$F$11-SQRT((1-'Random Draws'!H1796)*(Assumptions!$F$11-Assumptions!$D$11)*(Assumptions!$F$11-Assumptions!$E$11)))</f>
        <v>0.14416888752086</v>
      </c>
      <c r="K1796" s="19" t="n">
        <f aca="false">MAX(G1796,I1796+Assumptions!$D$21)</f>
        <v>0.087523761866604</v>
      </c>
      <c r="L1796" s="28" t="n">
        <f aca="false">(F1796-Assumptions!$D$15)*(1-H1796)+Assumptions!$D$15-J1796</f>
        <v>0.191232043536669</v>
      </c>
      <c r="M1796" s="21" t="n">
        <f aca="false">Assumptions!$D$14*(1+E1796)^1*L1796-Assumptions!$D$14*(1+E1796)^0*E1796*Assumptions!$D$16</f>
        <v>29.5880524646805</v>
      </c>
      <c r="N1796" s="21" t="n">
        <f aca="false">Assumptions!$D$14*(1+E1796)^2*L1796-Assumptions!$D$14*(1+E1796)^1*E1796*Assumptions!$D$16</f>
        <v>31.9413198882236</v>
      </c>
      <c r="O1796" s="21" t="n">
        <f aca="false">Assumptions!$D$14*(1+E1796)^3*L1796-Assumptions!$D$14*(1+E1796)^2*E1796*Assumptions!$D$16</f>
        <v>34.4817529784939</v>
      </c>
      <c r="P1796" s="21" t="n">
        <f aca="false">Assumptions!$D$14*(1+E1796)^4*L1796-Assumptions!$D$14*(1+E1796)^3*E1796*Assumptions!$D$16</f>
        <v>37.2242378408488</v>
      </c>
      <c r="Q1796" s="21" t="n">
        <f aca="false">Assumptions!$D$14*(1+E1796)^5*L1796-Assumptions!$D$14*(1+E1796)^4*E1796*Assumptions!$D$16</f>
        <v>40.184844537814</v>
      </c>
      <c r="R1796" s="21" t="n">
        <f aca="false">M1796/(1+K1796)+N1796/(1+K1796)^2+O1796/(1+K1796)^3+P1796/(1+K1796)^4+Q1796/(1+K1796)^5</f>
        <v>134.049959728003</v>
      </c>
      <c r="S1796" s="21" t="n">
        <f aca="false">Q1796*(1+I1796)/(K1796-I1796)</f>
        <v>573.549215820575</v>
      </c>
      <c r="T1796" s="21" t="n">
        <f aca="false">R1796+S1796/(1+K1796)^5</f>
        <v>511.08083479227</v>
      </c>
      <c r="U1796" s="8" t="n">
        <f aca="false">(T1796-Assumptions!$D$17)/Assumptions!$D$18</f>
        <v>13.0432333916908</v>
      </c>
    </row>
    <row r="1797" customFormat="false" ht="15" hidden="false" customHeight="false" outlineLevel="0" collapsed="false">
      <c r="B1797" s="2" t="n">
        <v>1792</v>
      </c>
      <c r="C1797" s="27" t="n">
        <f aca="false">NORMSDIST('Random Draws'!C1797)</f>
        <v>0.230960985011843</v>
      </c>
      <c r="D1797" s="27" t="n">
        <f aca="false">NORMSDIST(Assumptions!$D$22*'Random Draws'!C1797+SQRT(1-Assumptions!$D$22^2)*'Random Draws'!D1797)</f>
        <v>0.273154183459035</v>
      </c>
      <c r="E1797" s="19" t="n">
        <f aca="false">IF(C1797&lt;(Assumptions!$E$6-Assumptions!$D$6)/(Assumptions!$F$6-Assumptions!$D$6),Assumptions!$D$6+SQRT(C1797*(Assumptions!$F$6-Assumptions!$D$6)*(Assumptions!$E$6-Assumptions!$D$6)),Assumptions!$F$6-SQRT((1-C1797)*(Assumptions!$F$6-Assumptions!$D$6)*(Assumptions!$F$6-Assumptions!$E$6)))</f>
        <v>0.0739824208239968</v>
      </c>
      <c r="F1797" s="19" t="n">
        <f aca="false">IF(D1797&lt;(Assumptions!$E$7-Assumptions!$D$7)/(Assumptions!$F$7-Assumptions!$D$7),Assumptions!$D$7+SQRT(D1797*(Assumptions!$F$7-Assumptions!$D$7)*(Assumptions!$E$7-Assumptions!$D$7)),Assumptions!$F$7-SQRT((1-D1797)*(Assumptions!$F$7-Assumptions!$D$7)*(Assumptions!$F$7-Assumptions!$E$7)))</f>
        <v>0.400483639914837</v>
      </c>
      <c r="G1797" s="19" t="n">
        <f aca="false">MIN(Assumptions!$D$24,MAX(Assumptions!$D$23,Assumptions!$D$8+Assumptions!$E$8*'Random Draws'!E1797))</f>
        <v>0.087470791493874</v>
      </c>
      <c r="H1797" s="19" t="n">
        <f aca="false">IF('Random Draws'!F1797&lt;(Assumptions!$E$9-Assumptions!$D$9)/(Assumptions!$F$9-Assumptions!$D$9),Assumptions!$D$9+SQRT('Random Draws'!F1797*(Assumptions!$F$9-Assumptions!$D$9)*(Assumptions!$E$9-Assumptions!$D$9)),Assumptions!$F$9-SQRT((1-'Random Draws'!F1797)*(Assumptions!$F$9-Assumptions!$D$9)*(Assumptions!$F$9-Assumptions!$E$9)))</f>
        <v>0.296303045010603</v>
      </c>
      <c r="I1797" s="19" t="n">
        <f aca="false">IF('Random Draws'!G1797&lt;(Assumptions!$E$10-Assumptions!$D$10)/(Assumptions!$F$10-Assumptions!$D$10),Assumptions!$D$10+SQRT('Random Draws'!G1797*(Assumptions!$F$10-Assumptions!$D$10)*(Assumptions!$E$10-Assumptions!$D$10)),Assumptions!$F$10-SQRT((1-'Random Draws'!G1797)*(Assumptions!$F$10-Assumptions!$D$10)*(Assumptions!$F$10-Assumptions!$E$10)))</f>
        <v>0.0198511639039354</v>
      </c>
      <c r="J1797" s="19" t="n">
        <f aca="false">IF('Random Draws'!H1797&lt;(Assumptions!$E$11-Assumptions!$D$11)/(Assumptions!$F$11-Assumptions!$D$11),Assumptions!$D$11+SQRT('Random Draws'!H1797*(Assumptions!$F$11-Assumptions!$D$11)*(Assumptions!$E$11-Assumptions!$D$11)),Assumptions!$F$11-SQRT((1-'Random Draws'!H1797)*(Assumptions!$F$11-Assumptions!$D$11)*(Assumptions!$F$11-Assumptions!$E$11)))</f>
        <v>0.185518796750896</v>
      </c>
      <c r="K1797" s="19" t="n">
        <f aca="false">MAX(G1797,I1797+Assumptions!$D$21)</f>
        <v>0.087470791493874</v>
      </c>
      <c r="L1797" s="28" t="n">
        <f aca="false">(F1797-Assumptions!$D$15)*(1-H1797)+Assumptions!$D$15-J1797</f>
        <v>0.134819717031623</v>
      </c>
      <c r="M1797" s="21" t="n">
        <f aca="false">Assumptions!$D$14*(1+E1797)^1*L1797-Assumptions!$D$14*(1+E1797)^0*E1797*Assumptions!$D$16</f>
        <v>20.6733073499178</v>
      </c>
      <c r="N1797" s="21" t="n">
        <f aca="false">Assumptions!$D$14*(1+E1797)^2*L1797-Assumptions!$D$14*(1+E1797)^1*E1797*Assumptions!$D$16</f>
        <v>22.2027686741033</v>
      </c>
      <c r="O1797" s="21" t="n">
        <f aca="false">Assumptions!$D$14*(1+E1797)^3*L1797-Assumptions!$D$14*(1+E1797)^2*E1797*Assumptions!$D$16</f>
        <v>23.8453832496086</v>
      </c>
      <c r="P1797" s="21" t="n">
        <f aca="false">Assumptions!$D$14*(1+E1797)^4*L1797-Assumptions!$D$14*(1+E1797)^3*E1797*Assumptions!$D$16</f>
        <v>25.6095224278906</v>
      </c>
      <c r="Q1797" s="21" t="n">
        <f aca="false">Assumptions!$D$14*(1+E1797)^5*L1797-Assumptions!$D$14*(1+E1797)^4*E1797*Assumptions!$D$16</f>
        <v>27.5041768932524</v>
      </c>
      <c r="R1797" s="21" t="n">
        <f aca="false">M1797/(1+K1797)+N1797/(1+K1797)^2+O1797/(1+K1797)^3+P1797/(1+K1797)^4+Q1797/(1+K1797)^5</f>
        <v>92.7233594847307</v>
      </c>
      <c r="S1797" s="21" t="n">
        <f aca="false">Q1797*(1+I1797)/(K1797-I1797)</f>
        <v>414.822852721196</v>
      </c>
      <c r="T1797" s="21" t="n">
        <f aca="false">R1797+S1797/(1+K1797)^5</f>
        <v>365.479582989534</v>
      </c>
      <c r="U1797" s="8" t="n">
        <f aca="false">(T1797-Assumptions!$D$17)/Assumptions!$D$18</f>
        <v>7.21918331958137</v>
      </c>
    </row>
    <row r="1798" customFormat="false" ht="15" hidden="false" customHeight="false" outlineLevel="0" collapsed="false">
      <c r="B1798" s="2" t="n">
        <v>1793</v>
      </c>
      <c r="C1798" s="27" t="n">
        <f aca="false">NORMSDIST('Random Draws'!C1798)</f>
        <v>0.262945075691152</v>
      </c>
      <c r="D1798" s="27" t="n">
        <f aca="false">NORMSDIST(Assumptions!$D$22*'Random Draws'!C1798+SQRT(1-Assumptions!$D$22^2)*'Random Draws'!D1798)</f>
        <v>0.637316254475736</v>
      </c>
      <c r="E1798" s="19" t="n">
        <f aca="false">IF(C1798&lt;(Assumptions!$E$6-Assumptions!$D$6)/(Assumptions!$F$6-Assumptions!$D$6),Assumptions!$D$6+SQRT(C1798*(Assumptions!$F$6-Assumptions!$D$6)*(Assumptions!$E$6-Assumptions!$D$6)),Assumptions!$F$6-SQRT((1-C1798)*(Assumptions!$F$6-Assumptions!$D$6)*(Assumptions!$F$6-Assumptions!$E$6)))</f>
        <v>0.0762591419983397</v>
      </c>
      <c r="F1798" s="19" t="n">
        <f aca="false">IF(D1798&lt;(Assumptions!$E$7-Assumptions!$D$7)/(Assumptions!$F$7-Assumptions!$D$7),Assumptions!$D$7+SQRT(D1798*(Assumptions!$F$7-Assumptions!$D$7)*(Assumptions!$E$7-Assumptions!$D$7)),Assumptions!$F$7-SQRT((1-D1798)*(Assumptions!$F$7-Assumptions!$D$7)*(Assumptions!$F$7-Assumptions!$E$7)))</f>
        <v>0.421911484905591</v>
      </c>
      <c r="G1798" s="19" t="n">
        <f aca="false">MIN(Assumptions!$D$24,MAX(Assumptions!$D$23,Assumptions!$D$8+Assumptions!$E$8*'Random Draws'!E1798))</f>
        <v>0.07962239471134</v>
      </c>
      <c r="H1798" s="19" t="n">
        <f aca="false">IF('Random Draws'!F1798&lt;(Assumptions!$E$9-Assumptions!$D$9)/(Assumptions!$F$9-Assumptions!$D$9),Assumptions!$D$9+SQRT('Random Draws'!F1798*(Assumptions!$F$9-Assumptions!$D$9)*(Assumptions!$E$9-Assumptions!$D$9)),Assumptions!$F$9-SQRT((1-'Random Draws'!F1798)*(Assumptions!$F$9-Assumptions!$D$9)*(Assumptions!$F$9-Assumptions!$E$9)))</f>
        <v>0.296076780910262</v>
      </c>
      <c r="I1798" s="19" t="n">
        <f aca="false">IF('Random Draws'!G1798&lt;(Assumptions!$E$10-Assumptions!$D$10)/(Assumptions!$F$10-Assumptions!$D$10),Assumptions!$D$10+SQRT('Random Draws'!G1798*(Assumptions!$F$10-Assumptions!$D$10)*(Assumptions!$E$10-Assumptions!$D$10)),Assumptions!$F$10-SQRT((1-'Random Draws'!G1798)*(Assumptions!$F$10-Assumptions!$D$10)*(Assumptions!$F$10-Assumptions!$E$10)))</f>
        <v>0.0170142596594776</v>
      </c>
      <c r="J1798" s="19" t="n">
        <f aca="false">IF('Random Draws'!H1798&lt;(Assumptions!$E$11-Assumptions!$D$11)/(Assumptions!$F$11-Assumptions!$D$11),Assumptions!$D$11+SQRT('Random Draws'!H1798*(Assumptions!$F$11-Assumptions!$D$11)*(Assumptions!$E$11-Assumptions!$D$11)),Assumptions!$F$11-SQRT((1-'Random Draws'!H1798)*(Assumptions!$F$11-Assumptions!$D$11)*(Assumptions!$F$11-Assumptions!$E$11)))</f>
        <v>0.187783382890161</v>
      </c>
      <c r="K1798" s="19" t="n">
        <f aca="false">MAX(G1798,I1798+Assumptions!$D$21)</f>
        <v>0.07962239471134</v>
      </c>
      <c r="L1798" s="28" t="n">
        <f aca="false">(F1798-Assumptions!$D$15)*(1-H1798)+Assumptions!$D$15-J1798</f>
        <v>0.147699889253848</v>
      </c>
      <c r="M1798" s="21" t="n">
        <f aca="false">Assumptions!$D$14*(1+E1798)^1*L1798-Assumptions!$D$14*(1+E1798)^0*E1798*Assumptions!$D$16</f>
        <v>22.7179593641387</v>
      </c>
      <c r="N1798" s="21" t="n">
        <f aca="false">Assumptions!$D$14*(1+E1798)^2*L1798-Assumptions!$D$14*(1+E1798)^1*E1798*Assumptions!$D$16</f>
        <v>24.4504114532011</v>
      </c>
      <c r="O1798" s="21" t="n">
        <f aca="false">Assumptions!$D$14*(1+E1798)^3*L1798-Assumptions!$D$14*(1+E1798)^2*E1798*Assumptions!$D$16</f>
        <v>26.3149788521286</v>
      </c>
      <c r="P1798" s="21" t="n">
        <f aca="false">Assumptions!$D$14*(1+E1798)^4*L1798-Assumptions!$D$14*(1+E1798)^3*E1798*Assumptions!$D$16</f>
        <v>28.3217365610964</v>
      </c>
      <c r="Q1798" s="21" t="n">
        <f aca="false">Assumptions!$D$14*(1+E1798)^5*L1798-Assumptions!$D$14*(1+E1798)^4*E1798*Assumptions!$D$16</f>
        <v>30.4815278911486</v>
      </c>
      <c r="R1798" s="21" t="n">
        <f aca="false">M1798/(1+K1798)+N1798/(1+K1798)^2+O1798/(1+K1798)^3+P1798/(1+K1798)^4+Q1798/(1+K1798)^5</f>
        <v>104.55904398142</v>
      </c>
      <c r="S1798" s="21" t="n">
        <f aca="false">Q1798*(1+I1798)/(K1798-I1798)</f>
        <v>495.145694658158</v>
      </c>
      <c r="T1798" s="21" t="n">
        <f aca="false">R1798+S1798/(1+K1798)^5</f>
        <v>442.136615195685</v>
      </c>
      <c r="U1798" s="8" t="n">
        <f aca="false">(T1798-Assumptions!$D$17)/Assumptions!$D$18</f>
        <v>10.2854646078274</v>
      </c>
    </row>
    <row r="1799" customFormat="false" ht="15" hidden="false" customHeight="false" outlineLevel="0" collapsed="false">
      <c r="B1799" s="2" t="n">
        <v>1794</v>
      </c>
      <c r="C1799" s="27" t="n">
        <f aca="false">NORMSDIST('Random Draws'!C1799)</f>
        <v>0.639163864600008</v>
      </c>
      <c r="D1799" s="27" t="n">
        <f aca="false">NORMSDIST(Assumptions!$D$22*'Random Draws'!C1799+SQRT(1-Assumptions!$D$22^2)*'Random Draws'!D1799)</f>
        <v>0.419913064490311</v>
      </c>
      <c r="E1799" s="19" t="n">
        <f aca="false">IF(C1799&lt;(Assumptions!$E$6-Assumptions!$D$6)/(Assumptions!$F$6-Assumptions!$D$6),Assumptions!$D$6+SQRT(C1799*(Assumptions!$F$6-Assumptions!$D$6)*(Assumptions!$E$6-Assumptions!$D$6)),Assumptions!$F$6-SQRT((1-C1799)*(Assumptions!$F$6-Assumptions!$D$6)*(Assumptions!$F$6-Assumptions!$E$6)))</f>
        <v>0.097524351953149</v>
      </c>
      <c r="F1799" s="19" t="n">
        <f aca="false">IF(D1799&lt;(Assumptions!$E$7-Assumptions!$D$7)/(Assumptions!$F$7-Assumptions!$D$7),Assumptions!$D$7+SQRT(D1799*(Assumptions!$F$7-Assumptions!$D$7)*(Assumptions!$E$7-Assumptions!$D$7)),Assumptions!$F$7-SQRT((1-D1799)*(Assumptions!$F$7-Assumptions!$D$7)*(Assumptions!$F$7-Assumptions!$E$7)))</f>
        <v>0.410194405932752</v>
      </c>
      <c r="G1799" s="19" t="n">
        <f aca="false">MIN(Assumptions!$D$24,MAX(Assumptions!$D$23,Assumptions!$D$8+Assumptions!$E$8*'Random Draws'!E1799))</f>
        <v>0.067641423770236</v>
      </c>
      <c r="H1799" s="19" t="n">
        <f aca="false">IF('Random Draws'!F1799&lt;(Assumptions!$E$9-Assumptions!$D$9)/(Assumptions!$F$9-Assumptions!$D$9),Assumptions!$D$9+SQRT('Random Draws'!F1799*(Assumptions!$F$9-Assumptions!$D$9)*(Assumptions!$E$9-Assumptions!$D$9)),Assumptions!$F$9-SQRT((1-'Random Draws'!F1799)*(Assumptions!$F$9-Assumptions!$D$9)*(Assumptions!$F$9-Assumptions!$E$9)))</f>
        <v>0.254028591783839</v>
      </c>
      <c r="I1799" s="19" t="n">
        <f aca="false">IF('Random Draws'!G1799&lt;(Assumptions!$E$10-Assumptions!$D$10)/(Assumptions!$F$10-Assumptions!$D$10),Assumptions!$D$10+SQRT('Random Draws'!G1799*(Assumptions!$F$10-Assumptions!$D$10)*(Assumptions!$E$10-Assumptions!$D$10)),Assumptions!$F$10-SQRT((1-'Random Draws'!G1799)*(Assumptions!$F$10-Assumptions!$D$10)*(Assumptions!$F$10-Assumptions!$E$10)))</f>
        <v>0.0187890811800168</v>
      </c>
      <c r="J1799" s="19" t="n">
        <f aca="false">IF('Random Draws'!H1799&lt;(Assumptions!$E$11-Assumptions!$D$11)/(Assumptions!$F$11-Assumptions!$D$11),Assumptions!$D$11+SQRT('Random Draws'!H1799*(Assumptions!$F$11-Assumptions!$D$11)*(Assumptions!$E$11-Assumptions!$D$11)),Assumptions!$F$11-SQRT((1-'Random Draws'!H1799)*(Assumptions!$F$11-Assumptions!$D$11)*(Assumptions!$F$11-Assumptions!$E$11)))</f>
        <v>0.180099323018149</v>
      </c>
      <c r="K1799" s="19" t="n">
        <f aca="false">MAX(G1799,I1799+Assumptions!$D$21)</f>
        <v>0.067641423770236</v>
      </c>
      <c r="L1799" s="28" t="n">
        <f aca="false">(F1799-Assumptions!$D$15)*(1-H1799)+Assumptions!$D$15-J1799</f>
        <v>0.158917692549796</v>
      </c>
      <c r="M1799" s="21" t="n">
        <f aca="false">Assumptions!$D$14*(1+E1799)^1*L1799-Assumptions!$D$14*(1+E1799)^0*E1799*Assumptions!$D$16</f>
        <v>24.8660945107965</v>
      </c>
      <c r="N1799" s="21" t="n">
        <f aca="false">Assumptions!$D$14*(1+E1799)^2*L1799-Assumptions!$D$14*(1+E1799)^1*E1799*Assumptions!$D$16</f>
        <v>27.2911442635677</v>
      </c>
      <c r="O1799" s="21" t="n">
        <f aca="false">Assumptions!$D$14*(1+E1799)^3*L1799-Assumptions!$D$14*(1+E1799)^2*E1799*Assumptions!$D$16</f>
        <v>29.9526954219321</v>
      </c>
      <c r="P1799" s="21" t="n">
        <f aca="false">Assumptions!$D$14*(1+E1799)^4*L1799-Assumptions!$D$14*(1+E1799)^3*E1799*Assumptions!$D$16</f>
        <v>32.873812632206</v>
      </c>
      <c r="Q1799" s="21" t="n">
        <f aca="false">Assumptions!$D$14*(1+E1799)^5*L1799-Assumptions!$D$14*(1+E1799)^4*E1799*Assumptions!$D$16</f>
        <v>36.0798099053912</v>
      </c>
      <c r="R1799" s="21" t="n">
        <f aca="false">M1799/(1+K1799)+N1799/(1+K1799)^2+O1799/(1+K1799)^3+P1799/(1+K1799)^4+Q1799/(1+K1799)^5</f>
        <v>123.157414655309</v>
      </c>
      <c r="S1799" s="21" t="n">
        <f aca="false">Q1799*(1+I1799)/(K1799-I1799)</f>
        <v>752.424846664824</v>
      </c>
      <c r="T1799" s="21" t="n">
        <f aca="false">R1799+S1799/(1+K1799)^5</f>
        <v>665.577858270549</v>
      </c>
      <c r="U1799" s="8" t="n">
        <f aca="false">(T1799-Assumptions!$D$17)/Assumptions!$D$18</f>
        <v>19.223114330822</v>
      </c>
    </row>
    <row r="1800" customFormat="false" ht="15" hidden="false" customHeight="false" outlineLevel="0" collapsed="false">
      <c r="B1800" s="2" t="n">
        <v>1795</v>
      </c>
      <c r="C1800" s="27" t="n">
        <f aca="false">NORMSDIST('Random Draws'!C1800)</f>
        <v>0.732319037278988</v>
      </c>
      <c r="D1800" s="27" t="n">
        <f aca="false">NORMSDIST(Assumptions!$D$22*'Random Draws'!C1800+SQRT(1-Assumptions!$D$22^2)*'Random Draws'!D1800)</f>
        <v>0.291541122173882</v>
      </c>
      <c r="E1800" s="19" t="n">
        <f aca="false">IF(C1800&lt;(Assumptions!$E$6-Assumptions!$D$6)/(Assumptions!$F$6-Assumptions!$D$6),Assumptions!$D$6+SQRT(C1800*(Assumptions!$F$6-Assumptions!$D$6)*(Assumptions!$E$6-Assumptions!$D$6)),Assumptions!$F$6-SQRT((1-C1800)*(Assumptions!$F$6-Assumptions!$D$6)*(Assumptions!$F$6-Assumptions!$E$6)))</f>
        <v>0.103415784638658</v>
      </c>
      <c r="F1800" s="19" t="n">
        <f aca="false">IF(D1800&lt;(Assumptions!$E$7-Assumptions!$D$7)/(Assumptions!$F$7-Assumptions!$D$7),Assumptions!$D$7+SQRT(D1800*(Assumptions!$F$7-Assumptions!$D$7)*(Assumptions!$E$7-Assumptions!$D$7)),Assumptions!$F$7-SQRT((1-D1800)*(Assumptions!$F$7-Assumptions!$D$7)*(Assumptions!$F$7-Assumptions!$E$7)))</f>
        <v>0.401823997095487</v>
      </c>
      <c r="G1800" s="19" t="n">
        <f aca="false">MIN(Assumptions!$D$24,MAX(Assumptions!$D$23,Assumptions!$D$8+Assumptions!$E$8*'Random Draws'!E1800))</f>
        <v>0.098356731781547</v>
      </c>
      <c r="H1800" s="19" t="n">
        <f aca="false">IF('Random Draws'!F1800&lt;(Assumptions!$E$9-Assumptions!$D$9)/(Assumptions!$F$9-Assumptions!$D$9),Assumptions!$D$9+SQRT('Random Draws'!F1800*(Assumptions!$F$9-Assumptions!$D$9)*(Assumptions!$E$9-Assumptions!$D$9)),Assumptions!$F$9-SQRT((1-'Random Draws'!F1800)*(Assumptions!$F$9-Assumptions!$D$9)*(Assumptions!$F$9-Assumptions!$E$9)))</f>
        <v>0.305069977492168</v>
      </c>
      <c r="I1800" s="19" t="n">
        <f aca="false">IF('Random Draws'!G1800&lt;(Assumptions!$E$10-Assumptions!$D$10)/(Assumptions!$F$10-Assumptions!$D$10),Assumptions!$D$10+SQRT('Random Draws'!G1800*(Assumptions!$F$10-Assumptions!$D$10)*(Assumptions!$E$10-Assumptions!$D$10)),Assumptions!$F$10-SQRT((1-'Random Draws'!G1800)*(Assumptions!$F$10-Assumptions!$D$10)*(Assumptions!$F$10-Assumptions!$E$10)))</f>
        <v>0.0212661654122432</v>
      </c>
      <c r="J1800" s="19" t="n">
        <f aca="false">IF('Random Draws'!H1800&lt;(Assumptions!$E$11-Assumptions!$D$11)/(Assumptions!$F$11-Assumptions!$D$11),Assumptions!$D$11+SQRT('Random Draws'!H1800*(Assumptions!$F$11-Assumptions!$D$11)*(Assumptions!$E$11-Assumptions!$D$11)),Assumptions!$F$11-SQRT((1-'Random Draws'!H1800)*(Assumptions!$F$11-Assumptions!$D$11)*(Assumptions!$F$11-Assumptions!$E$11)))</f>
        <v>0.146227585546748</v>
      </c>
      <c r="K1800" s="19" t="n">
        <f aca="false">MAX(G1800,I1800+Assumptions!$D$21)</f>
        <v>0.098356731781547</v>
      </c>
      <c r="L1800" s="28" t="n">
        <f aca="false">(F1800-Assumptions!$D$15)*(1-H1800)+Assumptions!$D$15-J1800</f>
        <v>0.172671070872987</v>
      </c>
      <c r="M1800" s="21" t="n">
        <f aca="false">Assumptions!$D$14*(1+E1800)^1*L1800-Assumptions!$D$14*(1+E1800)^0*E1800*Assumptions!$D$16</f>
        <v>27.1766991838205</v>
      </c>
      <c r="N1800" s="21" t="n">
        <f aca="false">Assumptions!$D$14*(1+E1800)^2*L1800-Assumptions!$D$14*(1+E1800)^1*E1800*Assumptions!$D$16</f>
        <v>29.987198853804</v>
      </c>
      <c r="O1800" s="21" t="n">
        <f aca="false">Assumptions!$D$14*(1+E1800)^3*L1800-Assumptions!$D$14*(1+E1800)^2*E1800*Assumptions!$D$16</f>
        <v>33.0883485523856</v>
      </c>
      <c r="P1800" s="21" t="n">
        <f aca="false">Assumptions!$D$14*(1+E1800)^4*L1800-Assumptions!$D$14*(1+E1800)^3*E1800*Assumptions!$D$16</f>
        <v>36.510206080328</v>
      </c>
      <c r="Q1800" s="21" t="n">
        <f aca="false">Assumptions!$D$14*(1+E1800)^5*L1800-Assumptions!$D$14*(1+E1800)^4*E1800*Assumptions!$D$16</f>
        <v>40.2859376894442</v>
      </c>
      <c r="R1800" s="21" t="n">
        <f aca="false">M1800/(1+K1800)+N1800/(1+K1800)^2+O1800/(1+K1800)^3+P1800/(1+K1800)^4+Q1800/(1+K1800)^5</f>
        <v>124.860198001278</v>
      </c>
      <c r="S1800" s="21" t="n">
        <f aca="false">Q1800*(1+I1800)/(K1800-I1800)</f>
        <v>533.692603930817</v>
      </c>
      <c r="T1800" s="21" t="n">
        <f aca="false">R1800+S1800/(1+K1800)^5</f>
        <v>458.727666013345</v>
      </c>
      <c r="U1800" s="8" t="n">
        <f aca="false">(T1800-Assumptions!$D$17)/Assumptions!$D$18</f>
        <v>10.9491066405338</v>
      </c>
    </row>
    <row r="1801" customFormat="false" ht="15" hidden="false" customHeight="false" outlineLevel="0" collapsed="false">
      <c r="B1801" s="2" t="n">
        <v>1796</v>
      </c>
      <c r="C1801" s="27" t="n">
        <f aca="false">NORMSDIST('Random Draws'!C1801)</f>
        <v>0.457430676987112</v>
      </c>
      <c r="D1801" s="27" t="n">
        <f aca="false">NORMSDIST(Assumptions!$D$22*'Random Draws'!C1801+SQRT(1-Assumptions!$D$22^2)*'Random Draws'!D1801)</f>
        <v>0.295980541246513</v>
      </c>
      <c r="E1801" s="19" t="n">
        <f aca="false">IF(C1801&lt;(Assumptions!$E$6-Assumptions!$D$6)/(Assumptions!$F$6-Assumptions!$D$6),Assumptions!$D$6+SQRT(C1801*(Assumptions!$F$6-Assumptions!$D$6)*(Assumptions!$E$6-Assumptions!$D$6)),Assumptions!$F$6-SQRT((1-C1801)*(Assumptions!$F$6-Assumptions!$D$6)*(Assumptions!$F$6-Assumptions!$E$6)))</f>
        <v>0.0878241924650648</v>
      </c>
      <c r="F1801" s="19" t="n">
        <f aca="false">IF(D1801&lt;(Assumptions!$E$7-Assumptions!$D$7)/(Assumptions!$F$7-Assumptions!$D$7),Assumptions!$D$7+SQRT(D1801*(Assumptions!$F$7-Assumptions!$D$7)*(Assumptions!$E$7-Assumptions!$D$7)),Assumptions!$F$7-SQRT((1-D1801)*(Assumptions!$F$7-Assumptions!$D$7)*(Assumptions!$F$7-Assumptions!$E$7)))</f>
        <v>0.402141229781285</v>
      </c>
      <c r="G1801" s="19" t="n">
        <f aca="false">MIN(Assumptions!$D$24,MAX(Assumptions!$D$23,Assumptions!$D$8+Assumptions!$E$8*'Random Draws'!E1801))</f>
        <v>0.060406648309818</v>
      </c>
      <c r="H1801" s="19" t="n">
        <f aca="false">IF('Random Draws'!F1801&lt;(Assumptions!$E$9-Assumptions!$D$9)/(Assumptions!$F$9-Assumptions!$D$9),Assumptions!$D$9+SQRT('Random Draws'!F1801*(Assumptions!$F$9-Assumptions!$D$9)*(Assumptions!$E$9-Assumptions!$D$9)),Assumptions!$F$9-SQRT((1-'Random Draws'!F1801)*(Assumptions!$F$9-Assumptions!$D$9)*(Assumptions!$F$9-Assumptions!$E$9)))</f>
        <v>0.28498996298298</v>
      </c>
      <c r="I1801" s="19" t="n">
        <f aca="false">IF('Random Draws'!G1801&lt;(Assumptions!$E$10-Assumptions!$D$10)/(Assumptions!$F$10-Assumptions!$D$10),Assumptions!$D$10+SQRT('Random Draws'!G1801*(Assumptions!$F$10-Assumptions!$D$10)*(Assumptions!$E$10-Assumptions!$D$10)),Assumptions!$F$10-SQRT((1-'Random Draws'!G1801)*(Assumptions!$F$10-Assumptions!$D$10)*(Assumptions!$F$10-Assumptions!$E$10)))</f>
        <v>0.0233911034060392</v>
      </c>
      <c r="J1801" s="19" t="n">
        <f aca="false">IF('Random Draws'!H1801&lt;(Assumptions!$E$11-Assumptions!$D$11)/(Assumptions!$F$11-Assumptions!$D$11),Assumptions!$D$11+SQRT('Random Draws'!H1801*(Assumptions!$F$11-Assumptions!$D$11)*(Assumptions!$E$11-Assumptions!$D$11)),Assumptions!$F$11-SQRT((1-'Random Draws'!H1801)*(Assumptions!$F$11-Assumptions!$D$11)*(Assumptions!$F$11-Assumptions!$E$11)))</f>
        <v>0.133393672165317</v>
      </c>
      <c r="K1801" s="19" t="n">
        <f aca="false">MAX(G1801,I1801+Assumptions!$D$21)</f>
        <v>0.060406648309818</v>
      </c>
      <c r="L1801" s="28" t="n">
        <f aca="false">(F1801-Assumptions!$D$15)*(1-H1801)+Assumptions!$D$15-J1801</f>
        <v>0.191190038614457</v>
      </c>
      <c r="M1801" s="21" t="n">
        <f aca="false">Assumptions!$D$14*(1+E1801)^1*L1801-Assumptions!$D$14*(1+E1801)^0*E1801*Assumptions!$D$16</f>
        <v>29.7752314204317</v>
      </c>
      <c r="N1801" s="21" t="n">
        <f aca="false">Assumptions!$D$14*(1+E1801)^2*L1801-Assumptions!$D$14*(1+E1801)^1*E1801*Assumptions!$D$16</f>
        <v>32.3902170753915</v>
      </c>
      <c r="O1801" s="21" t="n">
        <f aca="false">Assumptions!$D$14*(1+E1801)^3*L1801-Assumptions!$D$14*(1+E1801)^2*E1801*Assumptions!$D$16</f>
        <v>35.2348617338059</v>
      </c>
      <c r="P1801" s="21" t="n">
        <f aca="false">Assumptions!$D$14*(1+E1801)^4*L1801-Assumptions!$D$14*(1+E1801)^3*E1801*Assumptions!$D$16</f>
        <v>38.3293350121956</v>
      </c>
      <c r="Q1801" s="21" t="n">
        <f aca="false">Assumptions!$D$14*(1+E1801)^5*L1801-Assumptions!$D$14*(1+E1801)^4*E1801*Assumptions!$D$16</f>
        <v>41.6955779073647</v>
      </c>
      <c r="R1801" s="21" t="n">
        <f aca="false">M1801/(1+K1801)+N1801/(1+K1801)^2+O1801/(1+K1801)^3+P1801/(1+K1801)^4+Q1801/(1+K1801)^5</f>
        <v>147.845534057656</v>
      </c>
      <c r="S1801" s="21" t="n">
        <f aca="false">Q1801*(1+I1801)/(K1801-I1801)</f>
        <v>1152.78279956955</v>
      </c>
      <c r="T1801" s="21" t="n">
        <f aca="false">R1801+S1801/(1+K1801)^5</f>
        <v>1007.62145548622</v>
      </c>
      <c r="U1801" s="8" t="n">
        <f aca="false">(T1801-Assumptions!$D$17)/Assumptions!$D$18</f>
        <v>32.9048582194488</v>
      </c>
    </row>
    <row r="1802" customFormat="false" ht="15" hidden="false" customHeight="false" outlineLevel="0" collapsed="false">
      <c r="B1802" s="2" t="n">
        <v>1797</v>
      </c>
      <c r="C1802" s="27" t="n">
        <f aca="false">NORMSDIST('Random Draws'!C1802)</f>
        <v>0.00657299275079634</v>
      </c>
      <c r="D1802" s="27" t="n">
        <f aca="false">NORMSDIST(Assumptions!$D$22*'Random Draws'!C1802+SQRT(1-Assumptions!$D$22^2)*'Random Draws'!D1802)</f>
        <v>0.131334956655187</v>
      </c>
      <c r="E1802" s="19" t="n">
        <f aca="false">IF(C1802&lt;(Assumptions!$E$6-Assumptions!$D$6)/(Assumptions!$F$6-Assumptions!$D$6),Assumptions!$D$6+SQRT(C1802*(Assumptions!$F$6-Assumptions!$D$6)*(Assumptions!$E$6-Assumptions!$D$6)),Assumptions!$F$6-SQRT((1-C1802)*(Assumptions!$F$6-Assumptions!$D$6)*(Assumptions!$F$6-Assumptions!$E$6)))</f>
        <v>0.0457327972015397</v>
      </c>
      <c r="F1802" s="19" t="n">
        <f aca="false">IF(D1802&lt;(Assumptions!$E$7-Assumptions!$D$7)/(Assumptions!$F$7-Assumptions!$D$7),Assumptions!$D$7+SQRT(D1802*(Assumptions!$F$7-Assumptions!$D$7)*(Assumptions!$E$7-Assumptions!$D$7)),Assumptions!$F$7-SQRT((1-D1802)*(Assumptions!$F$7-Assumptions!$D$7)*(Assumptions!$F$7-Assumptions!$E$7)))</f>
        <v>0.38807151118004</v>
      </c>
      <c r="G1802" s="19" t="n">
        <f aca="false">MIN(Assumptions!$D$24,MAX(Assumptions!$D$23,Assumptions!$D$8+Assumptions!$E$8*'Random Draws'!E1802))</f>
        <v>0.085245951175877</v>
      </c>
      <c r="H1802" s="19" t="n">
        <f aca="false">IF('Random Draws'!F1802&lt;(Assumptions!$E$9-Assumptions!$D$9)/(Assumptions!$F$9-Assumptions!$D$9),Assumptions!$D$9+SQRT('Random Draws'!F1802*(Assumptions!$F$9-Assumptions!$D$9)*(Assumptions!$E$9-Assumptions!$D$9)),Assumptions!$F$9-SQRT((1-'Random Draws'!F1802)*(Assumptions!$F$9-Assumptions!$D$9)*(Assumptions!$F$9-Assumptions!$E$9)))</f>
        <v>0.283164854494674</v>
      </c>
      <c r="I1802" s="19" t="n">
        <f aca="false">IF('Random Draws'!G1802&lt;(Assumptions!$E$10-Assumptions!$D$10)/(Assumptions!$F$10-Assumptions!$D$10),Assumptions!$D$10+SQRT('Random Draws'!G1802*(Assumptions!$F$10-Assumptions!$D$10)*(Assumptions!$E$10-Assumptions!$D$10)),Assumptions!$F$10-SQRT((1-'Random Draws'!G1802)*(Assumptions!$F$10-Assumptions!$D$10)*(Assumptions!$F$10-Assumptions!$E$10)))</f>
        <v>0.0127091198175053</v>
      </c>
      <c r="J1802" s="19" t="n">
        <f aca="false">IF('Random Draws'!H1802&lt;(Assumptions!$E$11-Assumptions!$D$11)/(Assumptions!$F$11-Assumptions!$D$11),Assumptions!$D$11+SQRT('Random Draws'!H1802*(Assumptions!$F$11-Assumptions!$D$11)*(Assumptions!$E$11-Assumptions!$D$11)),Assumptions!$F$11-SQRT((1-'Random Draws'!H1802)*(Assumptions!$F$11-Assumptions!$D$11)*(Assumptions!$F$11-Assumptions!$E$11)))</f>
        <v>0.172539523042283</v>
      </c>
      <c r="K1802" s="19" t="n">
        <f aca="false">MAX(G1802,I1802+Assumptions!$D$21)</f>
        <v>0.085245951175877</v>
      </c>
      <c r="L1802" s="28" t="n">
        <f aca="false">(F1802-Assumptions!$D$15)*(1-H1802)+Assumptions!$D$15-J1802</f>
        <v>0.142455206225241</v>
      </c>
      <c r="M1802" s="21" t="n">
        <f aca="false">Assumptions!$D$14*(1+E1802)^1*L1802-Assumptions!$D$14*(1+E1802)^0*E1802*Assumptions!$D$16</f>
        <v>21.4017241180405</v>
      </c>
      <c r="N1802" s="21" t="n">
        <f aca="false">Assumptions!$D$14*(1+E1802)^2*L1802-Assumptions!$D$14*(1+E1802)^1*E1802*Assumptions!$D$16</f>
        <v>22.3804848268942</v>
      </c>
      <c r="O1802" s="21" t="n">
        <f aca="false">Assumptions!$D$14*(1+E1802)^3*L1802-Assumptions!$D$14*(1+E1802)^2*E1802*Assumptions!$D$16</f>
        <v>23.4040070007547</v>
      </c>
      <c r="P1802" s="21" t="n">
        <f aca="false">Assumptions!$D$14*(1+E1802)^4*L1802-Assumptions!$D$14*(1+E1802)^3*E1802*Assumptions!$D$16</f>
        <v>24.4743377066236</v>
      </c>
      <c r="Q1802" s="21" t="n">
        <f aca="false">Assumptions!$D$14*(1+E1802)^5*L1802-Assumptions!$D$14*(1+E1802)^4*E1802*Assumptions!$D$16</f>
        <v>25.5936176296026</v>
      </c>
      <c r="R1802" s="21" t="n">
        <f aca="false">M1802/(1+K1802)+N1802/(1+K1802)^2+O1802/(1+K1802)^3+P1802/(1+K1802)^4+Q1802/(1+K1802)^5</f>
        <v>91.6796461059135</v>
      </c>
      <c r="S1802" s="21" t="n">
        <f aca="false">Q1802*(1+I1802)/(K1802-I1802)</f>
        <v>357.320405334045</v>
      </c>
      <c r="T1802" s="21" t="n">
        <f aca="false">R1802+S1802/(1+K1802)^5</f>
        <v>329.044790974712</v>
      </c>
      <c r="U1802" s="8" t="n">
        <f aca="false">(T1802-Assumptions!$D$17)/Assumptions!$D$18</f>
        <v>5.76179163898849</v>
      </c>
    </row>
    <row r="1803" customFormat="false" ht="15" hidden="false" customHeight="false" outlineLevel="0" collapsed="false">
      <c r="B1803" s="2" t="n">
        <v>1798</v>
      </c>
      <c r="C1803" s="27" t="n">
        <f aca="false">NORMSDIST('Random Draws'!C1803)</f>
        <v>0.615724156736239</v>
      </c>
      <c r="D1803" s="27" t="n">
        <f aca="false">NORMSDIST(Assumptions!$D$22*'Random Draws'!C1803+SQRT(1-Assumptions!$D$22^2)*'Random Draws'!D1803)</f>
        <v>0.576634150487377</v>
      </c>
      <c r="E1803" s="19" t="n">
        <f aca="false">IF(C1803&lt;(Assumptions!$E$6-Assumptions!$D$6)/(Assumptions!$F$6-Assumptions!$D$6),Assumptions!$D$6+SQRT(C1803*(Assumptions!$F$6-Assumptions!$D$6)*(Assumptions!$E$6-Assumptions!$D$6)),Assumptions!$F$6-SQRT((1-C1803)*(Assumptions!$F$6-Assumptions!$D$6)*(Assumptions!$F$6-Assumptions!$E$6)))</f>
        <v>0.0961664601438715</v>
      </c>
      <c r="F1803" s="19" t="n">
        <f aca="false">IF(D1803&lt;(Assumptions!$E$7-Assumptions!$D$7)/(Assumptions!$F$7-Assumptions!$D$7),Assumptions!$D$7+SQRT(D1803*(Assumptions!$F$7-Assumptions!$D$7)*(Assumptions!$E$7-Assumptions!$D$7)),Assumptions!$F$7-SQRT((1-D1803)*(Assumptions!$F$7-Assumptions!$D$7)*(Assumptions!$F$7-Assumptions!$E$7)))</f>
        <v>0.418820106281137</v>
      </c>
      <c r="G1803" s="19" t="n">
        <f aca="false">MIN(Assumptions!$D$24,MAX(Assumptions!$D$23,Assumptions!$D$8+Assumptions!$E$8*'Random Draws'!E1803))</f>
        <v>0.103235862991907</v>
      </c>
      <c r="H1803" s="19" t="n">
        <f aca="false">IF('Random Draws'!F1803&lt;(Assumptions!$E$9-Assumptions!$D$9)/(Assumptions!$F$9-Assumptions!$D$9),Assumptions!$D$9+SQRT('Random Draws'!F1803*(Assumptions!$F$9-Assumptions!$D$9)*(Assumptions!$E$9-Assumptions!$D$9)),Assumptions!$F$9-SQRT((1-'Random Draws'!F1803)*(Assumptions!$F$9-Assumptions!$D$9)*(Assumptions!$F$9-Assumptions!$E$9)))</f>
        <v>0.316078561757036</v>
      </c>
      <c r="I1803" s="19" t="n">
        <f aca="false">IF('Random Draws'!G1803&lt;(Assumptions!$E$10-Assumptions!$D$10)/(Assumptions!$F$10-Assumptions!$D$10),Assumptions!$D$10+SQRT('Random Draws'!G1803*(Assumptions!$F$10-Assumptions!$D$10)*(Assumptions!$E$10-Assumptions!$D$10)),Assumptions!$F$10-SQRT((1-'Random Draws'!G1803)*(Assumptions!$F$10-Assumptions!$D$10)*(Assumptions!$F$10-Assumptions!$E$10)))</f>
        <v>0.0148377097631576</v>
      </c>
      <c r="J1803" s="19" t="n">
        <f aca="false">IF('Random Draws'!H1803&lt;(Assumptions!$E$11-Assumptions!$D$11)/(Assumptions!$F$11-Assumptions!$D$11),Assumptions!$D$11+SQRT('Random Draws'!H1803*(Assumptions!$F$11-Assumptions!$D$11)*(Assumptions!$E$11-Assumptions!$D$11)),Assumptions!$F$11-SQRT((1-'Random Draws'!H1803)*(Assumptions!$F$11-Assumptions!$D$11)*(Assumptions!$F$11-Assumptions!$E$11)))</f>
        <v>0.190422265002742</v>
      </c>
      <c r="K1803" s="19" t="n">
        <f aca="false">MAX(G1803,I1803+Assumptions!$D$21)</f>
        <v>0.103235862991907</v>
      </c>
      <c r="L1803" s="28" t="n">
        <f aca="false">(F1803-Assumptions!$D$15)*(1-H1803)+Assumptions!$D$15-J1803</f>
        <v>0.137107997478539</v>
      </c>
      <c r="M1803" s="21" t="n">
        <f aca="false">Assumptions!$D$14*(1+E1803)^1*L1803-Assumptions!$D$14*(1+E1803)^0*E1803*Assumptions!$D$16</f>
        <v>21.3741881951265</v>
      </c>
      <c r="N1803" s="21" t="n">
        <f aca="false">Assumptions!$D$14*(1+E1803)^2*L1803-Assumptions!$D$14*(1+E1803)^1*E1803*Assumptions!$D$16</f>
        <v>23.4296682123007</v>
      </c>
      <c r="O1803" s="21" t="n">
        <f aca="false">Assumptions!$D$14*(1+E1803)^3*L1803-Assumptions!$D$14*(1+E1803)^2*E1803*Assumptions!$D$16</f>
        <v>25.6828164666231</v>
      </c>
      <c r="P1803" s="21" t="n">
        <f aca="false">Assumptions!$D$14*(1+E1803)^4*L1803-Assumptions!$D$14*(1+E1803)^3*E1803*Assumptions!$D$16</f>
        <v>28.152642012743</v>
      </c>
      <c r="Q1803" s="21" t="n">
        <f aca="false">Assumptions!$D$14*(1+E1803)^5*L1803-Assumptions!$D$14*(1+E1803)^4*E1803*Assumptions!$D$16</f>
        <v>30.8599819388061</v>
      </c>
      <c r="R1803" s="21" t="n">
        <f aca="false">M1803/(1+K1803)+N1803/(1+K1803)^2+O1803/(1+K1803)^3+P1803/(1+K1803)^4+Q1803/(1+K1803)^5</f>
        <v>95.6368992109022</v>
      </c>
      <c r="S1803" s="21" t="n">
        <f aca="false">Q1803*(1+I1803)/(K1803-I1803)</f>
        <v>354.281987238677</v>
      </c>
      <c r="T1803" s="21" t="n">
        <f aca="false">R1803+S1803/(1+K1803)^5</f>
        <v>312.410911867558</v>
      </c>
      <c r="U1803" s="8" t="n">
        <f aca="false">(T1803-Assumptions!$D$17)/Assumptions!$D$18</f>
        <v>5.09643647470233</v>
      </c>
    </row>
    <row r="1804" customFormat="false" ht="15" hidden="false" customHeight="false" outlineLevel="0" collapsed="false">
      <c r="B1804" s="2" t="n">
        <v>1799</v>
      </c>
      <c r="C1804" s="27" t="n">
        <f aca="false">NORMSDIST('Random Draws'!C1804)</f>
        <v>0.0930436540263453</v>
      </c>
      <c r="D1804" s="27" t="n">
        <f aca="false">NORMSDIST(Assumptions!$D$22*'Random Draws'!C1804+SQRT(1-Assumptions!$D$22^2)*'Random Draws'!D1804)</f>
        <v>0.155251422300644</v>
      </c>
      <c r="E1804" s="19" t="n">
        <f aca="false">IF(C1804&lt;(Assumptions!$E$6-Assumptions!$D$6)/(Assumptions!$F$6-Assumptions!$D$6),Assumptions!$D$6+SQRT(C1804*(Assumptions!$F$6-Assumptions!$D$6)*(Assumptions!$E$6-Assumptions!$D$6)),Assumptions!$F$6-SQRT((1-C1804)*(Assumptions!$F$6-Assumptions!$D$6)*(Assumptions!$F$6-Assumptions!$E$6)))</f>
        <v>0.0615689190765723</v>
      </c>
      <c r="F1804" s="19" t="n">
        <f aca="false">IF(D1804&lt;(Assumptions!$E$7-Assumptions!$D$7)/(Assumptions!$F$7-Assumptions!$D$7),Assumptions!$D$7+SQRT(D1804*(Assumptions!$F$7-Assumptions!$D$7)*(Assumptions!$E$7-Assumptions!$D$7)),Assumptions!$F$7-SQRT((1-D1804)*(Assumptions!$F$7-Assumptions!$D$7)*(Assumptions!$F$7-Assumptions!$E$7)))</f>
        <v>0.39052062472827</v>
      </c>
      <c r="G1804" s="19" t="n">
        <f aca="false">MIN(Assumptions!$D$24,MAX(Assumptions!$D$23,Assumptions!$D$8+Assumptions!$E$8*'Random Draws'!E1804))</f>
        <v>0.084491932016687</v>
      </c>
      <c r="H1804" s="19" t="n">
        <f aca="false">IF('Random Draws'!F1804&lt;(Assumptions!$E$9-Assumptions!$D$9)/(Assumptions!$F$9-Assumptions!$D$9),Assumptions!$D$9+SQRT('Random Draws'!F1804*(Assumptions!$F$9-Assumptions!$D$9)*(Assumptions!$E$9-Assumptions!$D$9)),Assumptions!$F$9-SQRT((1-'Random Draws'!F1804)*(Assumptions!$F$9-Assumptions!$D$9)*(Assumptions!$F$9-Assumptions!$E$9)))</f>
        <v>0.275487282661704</v>
      </c>
      <c r="I1804" s="19" t="n">
        <f aca="false">IF('Random Draws'!G1804&lt;(Assumptions!$E$10-Assumptions!$D$10)/(Assumptions!$F$10-Assumptions!$D$10),Assumptions!$D$10+SQRT('Random Draws'!G1804*(Assumptions!$F$10-Assumptions!$D$10)*(Assumptions!$E$10-Assumptions!$D$10)),Assumptions!$F$10-SQRT((1-'Random Draws'!G1804)*(Assumptions!$F$10-Assumptions!$D$10)*(Assumptions!$F$10-Assumptions!$E$10)))</f>
        <v>0.0192653304426731</v>
      </c>
      <c r="J1804" s="19" t="n">
        <f aca="false">IF('Random Draws'!H1804&lt;(Assumptions!$E$11-Assumptions!$D$11)/(Assumptions!$F$11-Assumptions!$D$11),Assumptions!$D$11+SQRT('Random Draws'!H1804*(Assumptions!$F$11-Assumptions!$D$11)*(Assumptions!$E$11-Assumptions!$D$11)),Assumptions!$F$11-SQRT((1-'Random Draws'!H1804)*(Assumptions!$F$11-Assumptions!$D$11)*(Assumptions!$F$11-Assumptions!$E$11)))</f>
        <v>0.141515103331753</v>
      </c>
      <c r="K1804" s="19" t="n">
        <f aca="false">MAX(G1804,I1804+Assumptions!$D$21)</f>
        <v>0.084491932016687</v>
      </c>
      <c r="L1804" s="28" t="n">
        <f aca="false">(F1804-Assumptions!$D$15)*(1-H1804)+Assumptions!$D$15-J1804</f>
        <v>0.177235402412796</v>
      </c>
      <c r="M1804" s="21" t="n">
        <f aca="false">Assumptions!$D$14*(1+E1804)^1*L1804-Assumptions!$D$14*(1+E1804)^0*E1804*Assumptions!$D$16</f>
        <v>27.0135764134277</v>
      </c>
      <c r="N1804" s="21" t="n">
        <f aca="false">Assumptions!$D$14*(1+E1804)^2*L1804-Assumptions!$D$14*(1+E1804)^1*E1804*Assumptions!$D$16</f>
        <v>28.6767731135948</v>
      </c>
      <c r="O1804" s="21" t="n">
        <f aca="false">Assumptions!$D$14*(1+E1804)^3*L1804-Assumptions!$D$14*(1+E1804)^2*E1804*Assumptions!$D$16</f>
        <v>30.4423710368029</v>
      </c>
      <c r="P1804" s="21" t="n">
        <f aca="false">Assumptions!$D$14*(1+E1804)^4*L1804-Assumptions!$D$14*(1+E1804)^3*E1804*Assumptions!$D$16</f>
        <v>32.3166749156668</v>
      </c>
      <c r="Q1804" s="21" t="n">
        <f aca="false">Assumptions!$D$14*(1+E1804)^5*L1804-Assumptions!$D$14*(1+E1804)^4*E1804*Assumptions!$D$16</f>
        <v>34.3063776583734</v>
      </c>
      <c r="R1804" s="21" t="n">
        <f aca="false">M1804/(1+K1804)+N1804/(1+K1804)^2+O1804/(1+K1804)^3+P1804/(1+K1804)^4+Q1804/(1+K1804)^5</f>
        <v>119.389930207372</v>
      </c>
      <c r="S1804" s="21" t="n">
        <f aca="false">Q1804*(1+I1804)/(K1804-I1804)</f>
        <v>536.089578736906</v>
      </c>
      <c r="T1804" s="21" t="n">
        <f aca="false">R1804+S1804/(1+K1804)^5</f>
        <v>476.749764061716</v>
      </c>
      <c r="U1804" s="8" t="n">
        <f aca="false">(T1804-Assumptions!$D$17)/Assumptions!$D$18</f>
        <v>11.6699905624686</v>
      </c>
    </row>
    <row r="1805" customFormat="false" ht="15" hidden="false" customHeight="false" outlineLevel="0" collapsed="false">
      <c r="B1805" s="2" t="n">
        <v>1800</v>
      </c>
      <c r="C1805" s="27" t="n">
        <f aca="false">NORMSDIST('Random Draws'!C1805)</f>
        <v>0.629729840516976</v>
      </c>
      <c r="D1805" s="27" t="n">
        <f aca="false">NORMSDIST(Assumptions!$D$22*'Random Draws'!C1805+SQRT(1-Assumptions!$D$22^2)*'Random Draws'!D1805)</f>
        <v>0.0203786905706528</v>
      </c>
      <c r="E1805" s="19" t="n">
        <f aca="false">IF(C1805&lt;(Assumptions!$E$6-Assumptions!$D$6)/(Assumptions!$F$6-Assumptions!$D$6),Assumptions!$D$6+SQRT(C1805*(Assumptions!$F$6-Assumptions!$D$6)*(Assumptions!$E$6-Assumptions!$D$6)),Assumptions!$F$6-SQRT((1-C1805)*(Assumptions!$F$6-Assumptions!$D$6)*(Assumptions!$F$6-Assumptions!$E$6)))</f>
        <v>0.096972673829122</v>
      </c>
      <c r="F1805" s="19" t="n">
        <f aca="false">IF(D1805&lt;(Assumptions!$E$7-Assumptions!$D$7)/(Assumptions!$F$7-Assumptions!$D$7),Assumptions!$D$7+SQRT(D1805*(Assumptions!$F$7-Assumptions!$D$7)*(Assumptions!$E$7-Assumptions!$D$7)),Assumptions!$F$7-SQRT((1-D1805)*(Assumptions!$F$7-Assumptions!$D$7)*(Assumptions!$F$7-Assumptions!$E$7)))</f>
        <v>0.371057673508651</v>
      </c>
      <c r="G1805" s="19" t="n">
        <f aca="false">MIN(Assumptions!$D$24,MAX(Assumptions!$D$23,Assumptions!$D$8+Assumptions!$E$8*'Random Draws'!E1805))</f>
        <v>0.089430078996794</v>
      </c>
      <c r="H1805" s="19" t="n">
        <f aca="false">IF('Random Draws'!F1805&lt;(Assumptions!$E$9-Assumptions!$D$9)/(Assumptions!$F$9-Assumptions!$D$9),Assumptions!$D$9+SQRT('Random Draws'!F1805*(Assumptions!$F$9-Assumptions!$D$9)*(Assumptions!$E$9-Assumptions!$D$9)),Assumptions!$F$9-SQRT((1-'Random Draws'!F1805)*(Assumptions!$F$9-Assumptions!$D$9)*(Assumptions!$F$9-Assumptions!$E$9)))</f>
        <v>0.258278516617002</v>
      </c>
      <c r="I1805" s="19" t="n">
        <f aca="false">IF('Random Draws'!G1805&lt;(Assumptions!$E$10-Assumptions!$D$10)/(Assumptions!$F$10-Assumptions!$D$10),Assumptions!$D$10+SQRT('Random Draws'!G1805*(Assumptions!$F$10-Assumptions!$D$10)*(Assumptions!$E$10-Assumptions!$D$10)),Assumptions!$F$10-SQRT((1-'Random Draws'!G1805)*(Assumptions!$F$10-Assumptions!$D$10)*(Assumptions!$F$10-Assumptions!$E$10)))</f>
        <v>0.0175113598907139</v>
      </c>
      <c r="J1805" s="19" t="n">
        <f aca="false">IF('Random Draws'!H1805&lt;(Assumptions!$E$11-Assumptions!$D$11)/(Assumptions!$F$11-Assumptions!$D$11),Assumptions!$D$11+SQRT('Random Draws'!H1805*(Assumptions!$F$11-Assumptions!$D$11)*(Assumptions!$E$11-Assumptions!$D$11)),Assumptions!$F$11-SQRT((1-'Random Draws'!H1805)*(Assumptions!$F$11-Assumptions!$D$11)*(Assumptions!$F$11-Assumptions!$E$11)))</f>
        <v>0.199067839194722</v>
      </c>
      <c r="K1805" s="19" t="n">
        <f aca="false">MAX(G1805,I1805+Assumptions!$D$21)</f>
        <v>0.089430078996794</v>
      </c>
      <c r="L1805" s="28" t="n">
        <f aca="false">(F1805-Assumptions!$D$15)*(1-H1805)+Assumptions!$D$15-J1805</f>
        <v>0.109729815980969</v>
      </c>
      <c r="M1805" s="21" t="n">
        <f aca="false">Assumptions!$D$14*(1+E1805)^1*L1805-Assumptions!$D$14*(1+E1805)^0*E1805*Assumptions!$D$16</f>
        <v>17.0319072659793</v>
      </c>
      <c r="N1805" s="21" t="n">
        <f aca="false">Assumptions!$D$14*(1+E1805)^2*L1805-Assumptions!$D$14*(1+E1805)^1*E1805*Assumptions!$D$16</f>
        <v>18.683536853971</v>
      </c>
      <c r="O1805" s="21" t="n">
        <f aca="false">Assumptions!$D$14*(1+E1805)^3*L1805-Assumptions!$D$14*(1+E1805)^2*E1805*Assumptions!$D$16</f>
        <v>20.4953293792855</v>
      </c>
      <c r="P1805" s="21" t="n">
        <f aca="false">Assumptions!$D$14*(1+E1805)^4*L1805-Assumptions!$D$14*(1+E1805)^3*E1805*Assumptions!$D$16</f>
        <v>22.4828162702034</v>
      </c>
      <c r="Q1805" s="21" t="n">
        <f aca="false">Assumptions!$D$14*(1+E1805)^5*L1805-Assumptions!$D$14*(1+E1805)^4*E1805*Assumptions!$D$16</f>
        <v>24.6630350791339</v>
      </c>
      <c r="R1805" s="21" t="n">
        <f aca="false">M1805/(1+K1805)+N1805/(1+K1805)^2+O1805/(1+K1805)^3+P1805/(1+K1805)^4+Q1805/(1+K1805)^5</f>
        <v>79.2588003899152</v>
      </c>
      <c r="S1805" s="21" t="n">
        <f aca="false">Q1805*(1+I1805)/(K1805-I1805)</f>
        <v>348.934445361671</v>
      </c>
      <c r="T1805" s="21" t="n">
        <f aca="false">R1805+S1805/(1+K1805)^5</f>
        <v>306.636063034249</v>
      </c>
      <c r="U1805" s="8" t="n">
        <f aca="false">(T1805-Assumptions!$D$17)/Assumptions!$D$18</f>
        <v>4.86544252136997</v>
      </c>
    </row>
    <row r="1806" customFormat="false" ht="15" hidden="false" customHeight="false" outlineLevel="0" collapsed="false">
      <c r="B1806" s="2" t="n">
        <v>1801</v>
      </c>
      <c r="C1806" s="27" t="n">
        <f aca="false">NORMSDIST('Random Draws'!C1806)</f>
        <v>0.0747892993103341</v>
      </c>
      <c r="D1806" s="27" t="n">
        <f aca="false">NORMSDIST(Assumptions!$D$22*'Random Draws'!C1806+SQRT(1-Assumptions!$D$22^2)*'Random Draws'!D1806)</f>
        <v>0.444330600605986</v>
      </c>
      <c r="E1806" s="19" t="n">
        <f aca="false">IF(C1806&lt;(Assumptions!$E$6-Assumptions!$D$6)/(Assumptions!$F$6-Assumptions!$D$6),Assumptions!$D$6+SQRT(C1806*(Assumptions!$F$6-Assumptions!$D$6)*(Assumptions!$E$6-Assumptions!$D$6)),Assumptions!$F$6-SQRT((1-C1806)*(Assumptions!$F$6-Assumptions!$D$6)*(Assumptions!$F$6-Assumptions!$E$6)))</f>
        <v>0.0593376962576122</v>
      </c>
      <c r="F1806" s="19" t="n">
        <f aca="false">IF(D1806&lt;(Assumptions!$E$7-Assumptions!$D$7)/(Assumptions!$F$7-Assumptions!$D$7),Assumptions!$D$7+SQRT(D1806*(Assumptions!$F$7-Assumptions!$D$7)*(Assumptions!$E$7-Assumptions!$D$7)),Assumptions!$F$7-SQRT((1-D1806)*(Assumptions!$F$7-Assumptions!$D$7)*(Assumptions!$F$7-Assumptions!$E$7)))</f>
        <v>0.411633163796497</v>
      </c>
      <c r="G1806" s="19" t="n">
        <f aca="false">MIN(Assumptions!$D$24,MAX(Assumptions!$D$23,Assumptions!$D$8+Assumptions!$E$8*'Random Draws'!E1806))</f>
        <v>0.089906210593075</v>
      </c>
      <c r="H1806" s="19" t="n">
        <f aca="false">IF('Random Draws'!F1806&lt;(Assumptions!$E$9-Assumptions!$D$9)/(Assumptions!$F$9-Assumptions!$D$9),Assumptions!$D$9+SQRT('Random Draws'!F1806*(Assumptions!$F$9-Assumptions!$D$9)*(Assumptions!$E$9-Assumptions!$D$9)),Assumptions!$F$9-SQRT((1-'Random Draws'!F1806)*(Assumptions!$F$9-Assumptions!$D$9)*(Assumptions!$F$9-Assumptions!$E$9)))</f>
        <v>0.295140319568363</v>
      </c>
      <c r="I1806" s="19" t="n">
        <f aca="false">IF('Random Draws'!G1806&lt;(Assumptions!$E$10-Assumptions!$D$10)/(Assumptions!$F$10-Assumptions!$D$10),Assumptions!$D$10+SQRT('Random Draws'!G1806*(Assumptions!$F$10-Assumptions!$D$10)*(Assumptions!$E$10-Assumptions!$D$10)),Assumptions!$F$10-SQRT((1-'Random Draws'!G1806)*(Assumptions!$F$10-Assumptions!$D$10)*(Assumptions!$F$10-Assumptions!$E$10)))</f>
        <v>0.0215386057966624</v>
      </c>
      <c r="J1806" s="19" t="n">
        <f aca="false">IF('Random Draws'!H1806&lt;(Assumptions!$E$11-Assumptions!$D$11)/(Assumptions!$F$11-Assumptions!$D$11),Assumptions!$D$11+SQRT('Random Draws'!H1806*(Assumptions!$F$11-Assumptions!$D$11)*(Assumptions!$E$11-Assumptions!$D$11)),Assumptions!$F$11-SQRT((1-'Random Draws'!H1806)*(Assumptions!$F$11-Assumptions!$D$11)*(Assumptions!$F$11-Assumptions!$E$11)))</f>
        <v>0.178272630247522</v>
      </c>
      <c r="K1806" s="19" t="n">
        <f aca="false">MAX(G1806,I1806+Assumptions!$D$21)</f>
        <v>0.089906210593075</v>
      </c>
      <c r="L1806" s="28" t="n">
        <f aca="false">(F1806-Assumptions!$D$15)*(1-H1806)+Assumptions!$D$15-J1806</f>
        <v>0.150239231585028</v>
      </c>
      <c r="M1806" s="21" t="n">
        <f aca="false">Assumptions!$D$14*(1+E1806)^1*L1806-Assumptions!$D$14*(1+E1806)^0*E1806*Assumptions!$D$16</f>
        <v>22.819222835125</v>
      </c>
      <c r="N1806" s="21" t="n">
        <f aca="false">Assumptions!$D$14*(1+E1806)^2*L1806-Assumptions!$D$14*(1+E1806)^1*E1806*Assumptions!$D$16</f>
        <v>24.1732629485504</v>
      </c>
      <c r="O1806" s="21" t="n">
        <f aca="false">Assumptions!$D$14*(1+E1806)^3*L1806-Assumptions!$D$14*(1+E1806)^2*E1806*Assumptions!$D$16</f>
        <v>25.6076486829469</v>
      </c>
      <c r="P1806" s="21" t="n">
        <f aca="false">Assumptions!$D$14*(1+E1806)^4*L1806-Assumptions!$D$14*(1+E1806)^3*E1806*Assumptions!$D$16</f>
        <v>27.1271475623672</v>
      </c>
      <c r="Q1806" s="21" t="n">
        <f aca="false">Assumptions!$D$14*(1+E1806)^5*L1806-Assumptions!$D$14*(1+E1806)^4*E1806*Assumptions!$D$16</f>
        <v>28.7368100047584</v>
      </c>
      <c r="R1806" s="21" t="n">
        <f aca="false">M1806/(1+K1806)+N1806/(1+K1806)^2+O1806/(1+K1806)^3+P1806/(1+K1806)^4+Q1806/(1+K1806)^5</f>
        <v>98.9745936022002</v>
      </c>
      <c r="S1806" s="21" t="n">
        <f aca="false">Q1806*(1+I1806)/(K1806-I1806)</f>
        <v>429.381150834829</v>
      </c>
      <c r="T1806" s="21" t="n">
        <f aca="false">R1806+S1806/(1+K1806)^5</f>
        <v>378.162973823881</v>
      </c>
      <c r="U1806" s="8" t="n">
        <f aca="false">(T1806-Assumptions!$D$17)/Assumptions!$D$18</f>
        <v>7.72651895295526</v>
      </c>
    </row>
    <row r="1807" customFormat="false" ht="15" hidden="false" customHeight="false" outlineLevel="0" collapsed="false">
      <c r="B1807" s="2" t="n">
        <v>1802</v>
      </c>
      <c r="C1807" s="27" t="n">
        <f aca="false">NORMSDIST('Random Draws'!C1807)</f>
        <v>0.970363761373195</v>
      </c>
      <c r="D1807" s="27" t="n">
        <f aca="false">NORMSDIST(Assumptions!$D$22*'Random Draws'!C1807+SQRT(1-Assumptions!$D$22^2)*'Random Draws'!D1807)</f>
        <v>0.0597308374069352</v>
      </c>
      <c r="E1807" s="19" t="n">
        <f aca="false">IF(C1807&lt;(Assumptions!$E$6-Assumptions!$D$6)/(Assumptions!$F$6-Assumptions!$D$6),Assumptions!$D$6+SQRT(C1807*(Assumptions!$F$6-Assumptions!$D$6)*(Assumptions!$E$6-Assumptions!$D$6)),Assumptions!$F$6-SQRT((1-C1807)*(Assumptions!$F$6-Assumptions!$D$6)*(Assumptions!$F$6-Assumptions!$E$6)))</f>
        <v>0.127827030225371</v>
      </c>
      <c r="F1807" s="19" t="n">
        <f aca="false">IF(D1807&lt;(Assumptions!$E$7-Assumptions!$D$7)/(Assumptions!$F$7-Assumptions!$D$7),Assumptions!$D$7+SQRT(D1807*(Assumptions!$F$7-Assumptions!$D$7)*(Assumptions!$E$7-Assumptions!$D$7)),Assumptions!$F$7-SQRT((1-D1807)*(Assumptions!$F$7-Assumptions!$D$7)*(Assumptions!$F$7-Assumptions!$E$7)))</f>
        <v>0.378931059781259</v>
      </c>
      <c r="G1807" s="19" t="n">
        <f aca="false">MIN(Assumptions!$D$24,MAX(Assumptions!$D$23,Assumptions!$D$8+Assumptions!$E$8*'Random Draws'!E1807))</f>
        <v>0.078851296099078</v>
      </c>
      <c r="H1807" s="19" t="n">
        <f aca="false">IF('Random Draws'!F1807&lt;(Assumptions!$E$9-Assumptions!$D$9)/(Assumptions!$F$9-Assumptions!$D$9),Assumptions!$D$9+SQRT('Random Draws'!F1807*(Assumptions!$F$9-Assumptions!$D$9)*(Assumptions!$E$9-Assumptions!$D$9)),Assumptions!$F$9-SQRT((1-'Random Draws'!F1807)*(Assumptions!$F$9-Assumptions!$D$9)*(Assumptions!$F$9-Assumptions!$E$9)))</f>
        <v>0.258020107870659</v>
      </c>
      <c r="I1807" s="19" t="n">
        <f aca="false">IF('Random Draws'!G1807&lt;(Assumptions!$E$10-Assumptions!$D$10)/(Assumptions!$F$10-Assumptions!$D$10),Assumptions!$D$10+SQRT('Random Draws'!G1807*(Assumptions!$F$10-Assumptions!$D$10)*(Assumptions!$E$10-Assumptions!$D$10)),Assumptions!$F$10-SQRT((1-'Random Draws'!G1807)*(Assumptions!$F$10-Assumptions!$D$10)*(Assumptions!$F$10-Assumptions!$E$10)))</f>
        <v>0.0196772541819684</v>
      </c>
      <c r="J1807" s="19" t="n">
        <f aca="false">IF('Random Draws'!H1807&lt;(Assumptions!$E$11-Assumptions!$D$11)/(Assumptions!$F$11-Assumptions!$D$11),Assumptions!$D$11+SQRT('Random Draws'!H1807*(Assumptions!$F$11-Assumptions!$D$11)*(Assumptions!$E$11-Assumptions!$D$11)),Assumptions!$F$11-SQRT((1-'Random Draws'!H1807)*(Assumptions!$F$11-Assumptions!$D$11)*(Assumptions!$F$11-Assumptions!$E$11)))</f>
        <v>0.172207299035648</v>
      </c>
      <c r="K1807" s="19" t="n">
        <f aca="false">MAX(G1807,I1807+Assumptions!$D$21)</f>
        <v>0.078851296099078</v>
      </c>
      <c r="L1807" s="28" t="n">
        <f aca="false">(F1807-Assumptions!$D$15)*(1-H1807)+Assumptions!$D$15-J1807</f>
        <v>0.142494541848493</v>
      </c>
      <c r="M1807" s="21" t="n">
        <f aca="false">Assumptions!$D$14*(1+E1807)^1*L1807-Assumptions!$D$14*(1+E1807)^0*E1807*Assumptions!$D$16</f>
        <v>22.7467858321848</v>
      </c>
      <c r="N1807" s="21" t="n">
        <f aca="false">Assumptions!$D$14*(1+E1807)^2*L1807-Assumptions!$D$14*(1+E1807)^1*E1807*Assumptions!$D$16</f>
        <v>25.6544399122855</v>
      </c>
      <c r="O1807" s="21" t="n">
        <f aca="false">Assumptions!$D$14*(1+E1807)^3*L1807-Assumptions!$D$14*(1+E1807)^2*E1807*Assumptions!$D$16</f>
        <v>28.9337707783682</v>
      </c>
      <c r="P1807" s="21" t="n">
        <f aca="false">Assumptions!$D$14*(1+E1807)^4*L1807-Assumptions!$D$14*(1+E1807)^3*E1807*Assumptions!$D$16</f>
        <v>32.6322887701886</v>
      </c>
      <c r="Q1807" s="21" t="n">
        <f aca="false">Assumptions!$D$14*(1+E1807)^5*L1807-Assumptions!$D$14*(1+E1807)^4*E1807*Assumptions!$D$16</f>
        <v>36.8035773331386</v>
      </c>
      <c r="R1807" s="21" t="n">
        <f aca="false">M1807/(1+K1807)+N1807/(1+K1807)^2+O1807/(1+K1807)^3+P1807/(1+K1807)^4+Q1807/(1+K1807)^5</f>
        <v>115.437232606033</v>
      </c>
      <c r="S1807" s="21" t="n">
        <f aca="false">Q1807*(1+I1807)/(K1807-I1807)</f>
        <v>634.193126974442</v>
      </c>
      <c r="T1807" s="21" t="n">
        <f aca="false">R1807+S1807/(1+K1807)^5</f>
        <v>549.361154197615</v>
      </c>
      <c r="U1807" s="8" t="n">
        <f aca="false">(T1807-Assumptions!$D$17)/Assumptions!$D$18</f>
        <v>14.5744461679046</v>
      </c>
    </row>
    <row r="1808" customFormat="false" ht="15" hidden="false" customHeight="false" outlineLevel="0" collapsed="false">
      <c r="B1808" s="2" t="n">
        <v>1803</v>
      </c>
      <c r="C1808" s="27" t="n">
        <f aca="false">NORMSDIST('Random Draws'!C1808)</f>
        <v>0.63800410569526</v>
      </c>
      <c r="D1808" s="27" t="n">
        <f aca="false">NORMSDIST(Assumptions!$D$22*'Random Draws'!C1808+SQRT(1-Assumptions!$D$22^2)*'Random Draws'!D1808)</f>
        <v>0.661558768010481</v>
      </c>
      <c r="E1808" s="19" t="n">
        <f aca="false">IF(C1808&lt;(Assumptions!$E$6-Assumptions!$D$6)/(Assumptions!$F$6-Assumptions!$D$6),Assumptions!$D$6+SQRT(C1808*(Assumptions!$F$6-Assumptions!$D$6)*(Assumptions!$E$6-Assumptions!$D$6)),Assumptions!$F$6-SQRT((1-C1808)*(Assumptions!$F$6-Assumptions!$D$6)*(Assumptions!$F$6-Assumptions!$E$6)))</f>
        <v>0.0974561464894904</v>
      </c>
      <c r="F1808" s="19" t="n">
        <f aca="false">IF(D1808&lt;(Assumptions!$E$7-Assumptions!$D$7)/(Assumptions!$F$7-Assumptions!$D$7),Assumptions!$D$7+SQRT(D1808*(Assumptions!$F$7-Assumptions!$D$7)*(Assumptions!$E$7-Assumptions!$D$7)),Assumptions!$F$7-SQRT((1-D1808)*(Assumptions!$F$7-Assumptions!$D$7)*(Assumptions!$F$7-Assumptions!$E$7)))</f>
        <v>0.423206455349368</v>
      </c>
      <c r="G1808" s="19" t="n">
        <f aca="false">MIN(Assumptions!$D$24,MAX(Assumptions!$D$23,Assumptions!$D$8+Assumptions!$E$8*'Random Draws'!E1808))</f>
        <v>0.087228914088126</v>
      </c>
      <c r="H1808" s="19" t="n">
        <f aca="false">IF('Random Draws'!F1808&lt;(Assumptions!$E$9-Assumptions!$D$9)/(Assumptions!$F$9-Assumptions!$D$9),Assumptions!$D$9+SQRT('Random Draws'!F1808*(Assumptions!$F$9-Assumptions!$D$9)*(Assumptions!$E$9-Assumptions!$D$9)),Assumptions!$F$9-SQRT((1-'Random Draws'!F1808)*(Assumptions!$F$9-Assumptions!$D$9)*(Assumptions!$F$9-Assumptions!$E$9)))</f>
        <v>0.268664449384987</v>
      </c>
      <c r="I1808" s="19" t="n">
        <f aca="false">IF('Random Draws'!G1808&lt;(Assumptions!$E$10-Assumptions!$D$10)/(Assumptions!$F$10-Assumptions!$D$10),Assumptions!$D$10+SQRT('Random Draws'!G1808*(Assumptions!$F$10-Assumptions!$D$10)*(Assumptions!$E$10-Assumptions!$D$10)),Assumptions!$F$10-SQRT((1-'Random Draws'!G1808)*(Assumptions!$F$10-Assumptions!$D$10)*(Assumptions!$F$10-Assumptions!$E$10)))</f>
        <v>0.0248307769863861</v>
      </c>
      <c r="J1808" s="19" t="n">
        <f aca="false">IF('Random Draws'!H1808&lt;(Assumptions!$E$11-Assumptions!$D$11)/(Assumptions!$F$11-Assumptions!$D$11),Assumptions!$D$11+SQRT('Random Draws'!H1808*(Assumptions!$F$11-Assumptions!$D$11)*(Assumptions!$E$11-Assumptions!$D$11)),Assumptions!$F$11-SQRT((1-'Random Draws'!H1808)*(Assumptions!$F$11-Assumptions!$D$11)*(Assumptions!$F$11-Assumptions!$E$11)))</f>
        <v>0.160797246567174</v>
      </c>
      <c r="K1808" s="19" t="n">
        <f aca="false">MAX(G1808,I1808+Assumptions!$D$21)</f>
        <v>0.087228914088126</v>
      </c>
      <c r="L1808" s="28" t="n">
        <f aca="false">(F1808-Assumptions!$D$15)*(1-H1808)+Assumptions!$D$15-J1808</f>
        <v>0.183635057899632</v>
      </c>
      <c r="M1808" s="21" t="n">
        <f aca="false">Assumptions!$D$14*(1+E1808)^1*L1808-Assumptions!$D$14*(1+E1808)^0*E1808*Assumptions!$D$16</f>
        <v>28.7981220981919</v>
      </c>
      <c r="N1808" s="21" t="n">
        <f aca="false">Assumptions!$D$14*(1+E1808)^2*L1808-Assumptions!$D$14*(1+E1808)^1*E1808*Assumptions!$D$16</f>
        <v>31.6046761040155</v>
      </c>
      <c r="O1808" s="21" t="n">
        <f aca="false">Assumptions!$D$14*(1+E1808)^3*L1808-Assumptions!$D$14*(1+E1808)^2*E1808*Assumptions!$D$16</f>
        <v>34.6847460481614</v>
      </c>
      <c r="P1808" s="21" t="n">
        <f aca="false">Assumptions!$D$14*(1+E1808)^4*L1808-Assumptions!$D$14*(1+E1808)^3*E1808*Assumptions!$D$16</f>
        <v>38.0649877399817</v>
      </c>
      <c r="Q1808" s="21" t="n">
        <f aca="false">Assumptions!$D$14*(1+E1808)^5*L1808-Assumptions!$D$14*(1+E1808)^4*E1808*Assumptions!$D$16</f>
        <v>41.7746547612901</v>
      </c>
      <c r="R1808" s="21" t="n">
        <f aca="false">M1808/(1+K1808)+N1808/(1+K1808)^2+O1808/(1+K1808)^3+P1808/(1+K1808)^4+Q1808/(1+K1808)^5</f>
        <v>134.953332177118</v>
      </c>
      <c r="S1808" s="21" t="n">
        <f aca="false">Q1808*(1+I1808)/(K1808-I1808)</f>
        <v>686.109455920874</v>
      </c>
      <c r="T1808" s="21" t="n">
        <f aca="false">R1808+S1808/(1+K1808)^5</f>
        <v>586.589211837654</v>
      </c>
      <c r="U1808" s="8" t="n">
        <f aca="false">(T1808-Assumptions!$D$17)/Assumptions!$D$18</f>
        <v>16.0635684735062</v>
      </c>
    </row>
    <row r="1809" customFormat="false" ht="15" hidden="false" customHeight="false" outlineLevel="0" collapsed="false">
      <c r="B1809" s="2" t="n">
        <v>1804</v>
      </c>
      <c r="C1809" s="27" t="n">
        <f aca="false">NORMSDIST('Random Draws'!C1809)</f>
        <v>0.223089987388605</v>
      </c>
      <c r="D1809" s="27" t="n">
        <f aca="false">NORMSDIST(Assumptions!$D$22*'Random Draws'!C1809+SQRT(1-Assumptions!$D$22^2)*'Random Draws'!D1809)</f>
        <v>0.388216789168557</v>
      </c>
      <c r="E1809" s="19" t="n">
        <f aca="false">IF(C1809&lt;(Assumptions!$E$6-Assumptions!$D$6)/(Assumptions!$F$6-Assumptions!$D$6),Assumptions!$D$6+SQRT(C1809*(Assumptions!$F$6-Assumptions!$D$6)*(Assumptions!$E$6-Assumptions!$D$6)),Assumptions!$F$6-SQRT((1-C1809)*(Assumptions!$F$6-Assumptions!$D$6)*(Assumptions!$F$6-Assumptions!$E$6)))</f>
        <v>0.0733983523088045</v>
      </c>
      <c r="F1809" s="19" t="n">
        <f aca="false">IF(D1809&lt;(Assumptions!$E$7-Assumptions!$D$7)/(Assumptions!$F$7-Assumptions!$D$7),Assumptions!$D$7+SQRT(D1809*(Assumptions!$F$7-Assumptions!$D$7)*(Assumptions!$E$7-Assumptions!$D$7)),Assumptions!$F$7-SQRT((1-D1809)*(Assumptions!$F$7-Assumptions!$D$7)*(Assumptions!$F$7-Assumptions!$E$7)))</f>
        <v>0.408262829745171</v>
      </c>
      <c r="G1809" s="19" t="n">
        <f aca="false">MIN(Assumptions!$D$24,MAX(Assumptions!$D$23,Assumptions!$D$8+Assumptions!$E$8*'Random Draws'!E1809))</f>
        <v>0.087073405054281</v>
      </c>
      <c r="H1809" s="19" t="n">
        <f aca="false">IF('Random Draws'!F1809&lt;(Assumptions!$E$9-Assumptions!$D$9)/(Assumptions!$F$9-Assumptions!$D$9),Assumptions!$D$9+SQRT('Random Draws'!F1809*(Assumptions!$F$9-Assumptions!$D$9)*(Assumptions!$E$9-Assumptions!$D$9)),Assumptions!$F$9-SQRT((1-'Random Draws'!F1809)*(Assumptions!$F$9-Assumptions!$D$9)*(Assumptions!$F$9-Assumptions!$E$9)))</f>
        <v>0.284151292158819</v>
      </c>
      <c r="I1809" s="19" t="n">
        <f aca="false">IF('Random Draws'!G1809&lt;(Assumptions!$E$10-Assumptions!$D$10)/(Assumptions!$F$10-Assumptions!$D$10),Assumptions!$D$10+SQRT('Random Draws'!G1809*(Assumptions!$F$10-Assumptions!$D$10)*(Assumptions!$E$10-Assumptions!$D$10)),Assumptions!$F$10-SQRT((1-'Random Draws'!G1809)*(Assumptions!$F$10-Assumptions!$D$10)*(Assumptions!$F$10-Assumptions!$E$10)))</f>
        <v>0.0169476410476488</v>
      </c>
      <c r="J1809" s="19" t="n">
        <f aca="false">IF('Random Draws'!H1809&lt;(Assumptions!$E$11-Assumptions!$D$11)/(Assumptions!$F$11-Assumptions!$D$11),Assumptions!$D$11+SQRT('Random Draws'!H1809*(Assumptions!$F$11-Assumptions!$D$11)*(Assumptions!$E$11-Assumptions!$D$11)),Assumptions!$F$11-SQRT((1-'Random Draws'!H1809)*(Assumptions!$F$11-Assumptions!$D$11)*(Assumptions!$F$11-Assumptions!$E$11)))</f>
        <v>0.160159927916705</v>
      </c>
      <c r="K1809" s="19" t="n">
        <f aca="false">MAX(G1809,I1809+Assumptions!$D$21)</f>
        <v>0.087073405054281</v>
      </c>
      <c r="L1809" s="28" t="n">
        <f aca="false">(F1809-Assumptions!$D$15)*(1-H1809)+Assumptions!$D$15-J1809</f>
        <v>0.169034159196607</v>
      </c>
      <c r="M1809" s="21" t="n">
        <f aca="false">Assumptions!$D$14*(1+E1809)^1*L1809-Assumptions!$D$14*(1+E1809)^0*E1809*Assumptions!$D$16</f>
        <v>25.9896604224602</v>
      </c>
      <c r="N1809" s="21" t="n">
        <f aca="false">Assumptions!$D$14*(1+E1809)^2*L1809-Assumptions!$D$14*(1+E1809)^1*E1809*Assumptions!$D$16</f>
        <v>27.8972586745342</v>
      </c>
      <c r="O1809" s="21" t="n">
        <f aca="false">Assumptions!$D$14*(1+E1809)^3*L1809-Assumptions!$D$14*(1+E1809)^2*E1809*Assumptions!$D$16</f>
        <v>29.9448714951775</v>
      </c>
      <c r="P1809" s="21" t="n">
        <f aca="false">Assumptions!$D$14*(1+E1809)^4*L1809-Assumptions!$D$14*(1+E1809)^3*E1809*Assumptions!$D$16</f>
        <v>32.1427757230224</v>
      </c>
      <c r="Q1809" s="21" t="n">
        <f aca="false">Assumptions!$D$14*(1+E1809)^5*L1809-Assumptions!$D$14*(1+E1809)^4*E1809*Assumptions!$D$16</f>
        <v>34.5020024997237</v>
      </c>
      <c r="R1809" s="21" t="n">
        <f aca="false">M1809/(1+K1809)+N1809/(1+K1809)^2+O1809/(1+K1809)^3+P1809/(1+K1809)^4+Q1809/(1+K1809)^5</f>
        <v>116.569636949007</v>
      </c>
      <c r="S1809" s="21" t="n">
        <f aca="false">Q1809*(1+I1809)/(K1809-I1809)</f>
        <v>500.340075442112</v>
      </c>
      <c r="T1809" s="21" t="n">
        <f aca="false">R1809+S1809/(1+K1809)^5</f>
        <v>446.157290705209</v>
      </c>
      <c r="U1809" s="8" t="n">
        <f aca="false">(T1809-Assumptions!$D$17)/Assumptions!$D$18</f>
        <v>10.4462916282084</v>
      </c>
    </row>
    <row r="1810" customFormat="false" ht="15" hidden="false" customHeight="false" outlineLevel="0" collapsed="false">
      <c r="B1810" s="2" t="n">
        <v>1805</v>
      </c>
      <c r="C1810" s="27" t="n">
        <f aca="false">NORMSDIST('Random Draws'!C1810)</f>
        <v>0.351995569729466</v>
      </c>
      <c r="D1810" s="27" t="n">
        <f aca="false">NORMSDIST(Assumptions!$D$22*'Random Draws'!C1810+SQRT(1-Assumptions!$D$22^2)*'Random Draws'!D1810)</f>
        <v>0.734343995170125</v>
      </c>
      <c r="E1810" s="19" t="n">
        <f aca="false">IF(C1810&lt;(Assumptions!$E$6-Assumptions!$D$6)/(Assumptions!$F$6-Assumptions!$D$6),Assumptions!$D$6+SQRT(C1810*(Assumptions!$F$6-Assumptions!$D$6)*(Assumptions!$E$6-Assumptions!$D$6)),Assumptions!$F$6-SQRT((1-C1810)*(Assumptions!$F$6-Assumptions!$D$6)*(Assumptions!$F$6-Assumptions!$E$6)))</f>
        <v>0.0819520899198995</v>
      </c>
      <c r="F1810" s="19" t="n">
        <f aca="false">IF(D1810&lt;(Assumptions!$E$7-Assumptions!$D$7)/(Assumptions!$F$7-Assumptions!$D$7),Assumptions!$D$7+SQRT(D1810*(Assumptions!$F$7-Assumptions!$D$7)*(Assumptions!$E$7-Assumptions!$D$7)),Assumptions!$F$7-SQRT((1-D1810)*(Assumptions!$F$7-Assumptions!$D$7)*(Assumptions!$F$7-Assumptions!$E$7)))</f>
        <v>0.427402085659977</v>
      </c>
      <c r="G1810" s="19" t="n">
        <f aca="false">MIN(Assumptions!$D$24,MAX(Assumptions!$D$23,Assumptions!$D$8+Assumptions!$E$8*'Random Draws'!E1810))</f>
        <v>0.089557874023362</v>
      </c>
      <c r="H1810" s="19" t="n">
        <f aca="false">IF('Random Draws'!F1810&lt;(Assumptions!$E$9-Assumptions!$D$9)/(Assumptions!$F$9-Assumptions!$D$9),Assumptions!$D$9+SQRT('Random Draws'!F1810*(Assumptions!$F$9-Assumptions!$D$9)*(Assumptions!$E$9-Assumptions!$D$9)),Assumptions!$F$9-SQRT((1-'Random Draws'!F1810)*(Assumptions!$F$9-Assumptions!$D$9)*(Assumptions!$F$9-Assumptions!$E$9)))</f>
        <v>0.326818370003514</v>
      </c>
      <c r="I1810" s="19" t="n">
        <f aca="false">IF('Random Draws'!G1810&lt;(Assumptions!$E$10-Assumptions!$D$10)/(Assumptions!$F$10-Assumptions!$D$10),Assumptions!$D$10+SQRT('Random Draws'!G1810*(Assumptions!$F$10-Assumptions!$D$10)*(Assumptions!$E$10-Assumptions!$D$10)),Assumptions!$F$10-SQRT((1-'Random Draws'!G1810)*(Assumptions!$F$10-Assumptions!$D$10)*(Assumptions!$F$10-Assumptions!$E$10)))</f>
        <v>0.0245742395720161</v>
      </c>
      <c r="J1810" s="19" t="n">
        <f aca="false">IF('Random Draws'!H1810&lt;(Assumptions!$E$11-Assumptions!$D$11)/(Assumptions!$F$11-Assumptions!$D$11),Assumptions!$D$11+SQRT('Random Draws'!H1810*(Assumptions!$F$11-Assumptions!$D$11)*(Assumptions!$E$11-Assumptions!$D$11)),Assumptions!$F$11-SQRT((1-'Random Draws'!H1810)*(Assumptions!$F$11-Assumptions!$D$11)*(Assumptions!$F$11-Assumptions!$E$11)))</f>
        <v>0.158878640234864</v>
      </c>
      <c r="K1810" s="19" t="n">
        <f aca="false">MAX(G1810,I1810+Assumptions!$D$21)</f>
        <v>0.089557874023362</v>
      </c>
      <c r="L1810" s="28" t="n">
        <f aca="false">(F1810-Assumptions!$D$15)*(1-H1810)+Assumptions!$D$15-J1810</f>
        <v>0.171326980554074</v>
      </c>
      <c r="M1810" s="21" t="n">
        <f aca="false">Assumptions!$D$14*(1+E1810)^1*L1810-Assumptions!$D$14*(1+E1810)^0*E1810*Assumptions!$D$16</f>
        <v>26.5218081860196</v>
      </c>
      <c r="N1810" s="21" t="n">
        <f aca="false">Assumptions!$D$14*(1+E1810)^2*L1810-Assumptions!$D$14*(1+E1810)^1*E1810*Assumptions!$D$16</f>
        <v>28.6953257953186</v>
      </c>
      <c r="O1810" s="21" t="n">
        <f aca="false">Assumptions!$D$14*(1+E1810)^3*L1810-Assumptions!$D$14*(1+E1810)^2*E1810*Assumptions!$D$16</f>
        <v>31.0469677151774</v>
      </c>
      <c r="P1810" s="21" t="n">
        <f aca="false">Assumptions!$D$14*(1+E1810)^4*L1810-Assumptions!$D$14*(1+E1810)^3*E1810*Assumptions!$D$16</f>
        <v>33.5913316051118</v>
      </c>
      <c r="Q1810" s="21" t="n">
        <f aca="false">Assumptions!$D$14*(1+E1810)^5*L1810-Assumptions!$D$14*(1+E1810)^4*E1810*Assumptions!$D$16</f>
        <v>36.3442114333431</v>
      </c>
      <c r="R1810" s="21" t="n">
        <f aca="false">M1810/(1+K1810)+N1810/(1+K1810)^2+O1810/(1+K1810)^3+P1810/(1+K1810)^4+Q1810/(1+K1810)^5</f>
        <v>120.021650501434</v>
      </c>
      <c r="S1810" s="21" t="n">
        <f aca="false">Q1810*(1+I1810)/(K1810-I1810)</f>
        <v>573.026472073398</v>
      </c>
      <c r="T1810" s="21" t="n">
        <f aca="false">R1810+S1810/(1+K1810)^5</f>
        <v>493.20578117722</v>
      </c>
      <c r="U1810" s="8" t="n">
        <f aca="false">(T1810-Assumptions!$D$17)/Assumptions!$D$18</f>
        <v>12.3282312470888</v>
      </c>
    </row>
    <row r="1811" customFormat="false" ht="15" hidden="false" customHeight="false" outlineLevel="0" collapsed="false">
      <c r="B1811" s="2" t="n">
        <v>1806</v>
      </c>
      <c r="C1811" s="27" t="n">
        <f aca="false">NORMSDIST('Random Draws'!C1811)</f>
        <v>0.54905149179436</v>
      </c>
      <c r="D1811" s="27" t="n">
        <f aca="false">NORMSDIST(Assumptions!$D$22*'Random Draws'!C1811+SQRT(1-Assumptions!$D$22^2)*'Random Draws'!D1811)</f>
        <v>0.0376216372613394</v>
      </c>
      <c r="E1811" s="19" t="n">
        <f aca="false">IF(C1811&lt;(Assumptions!$E$6-Assumptions!$D$6)/(Assumptions!$F$6-Assumptions!$D$6),Assumptions!$D$6+SQRT(C1811*(Assumptions!$F$6-Assumptions!$D$6)*(Assumptions!$E$6-Assumptions!$D$6)),Assumptions!$F$6-SQRT((1-C1811)*(Assumptions!$F$6-Assumptions!$D$6)*(Assumptions!$F$6-Assumptions!$E$6)))</f>
        <v>0.0925158706405161</v>
      </c>
      <c r="F1811" s="19" t="n">
        <f aca="false">IF(D1811&lt;(Assumptions!$E$7-Assumptions!$D$7)/(Assumptions!$F$7-Assumptions!$D$7),Assumptions!$D$7+SQRT(D1811*(Assumptions!$F$7-Assumptions!$D$7)*(Assumptions!$E$7-Assumptions!$D$7)),Assumptions!$F$7-SQRT((1-D1811)*(Assumptions!$F$7-Assumptions!$D$7)*(Assumptions!$F$7-Assumptions!$E$7)))</f>
        <v>0.3750243077567</v>
      </c>
      <c r="G1811" s="19" t="n">
        <f aca="false">MIN(Assumptions!$D$24,MAX(Assumptions!$D$23,Assumptions!$D$8+Assumptions!$E$8*'Random Draws'!E1811))</f>
        <v>0.094862008210197</v>
      </c>
      <c r="H1811" s="19" t="n">
        <f aca="false">IF('Random Draws'!F1811&lt;(Assumptions!$E$9-Assumptions!$D$9)/(Assumptions!$F$9-Assumptions!$D$9),Assumptions!$D$9+SQRT('Random Draws'!F1811*(Assumptions!$F$9-Assumptions!$D$9)*(Assumptions!$E$9-Assumptions!$D$9)),Assumptions!$F$9-SQRT((1-'Random Draws'!F1811)*(Assumptions!$F$9-Assumptions!$D$9)*(Assumptions!$F$9-Assumptions!$E$9)))</f>
        <v>0.278111379134291</v>
      </c>
      <c r="I1811" s="19" t="n">
        <f aca="false">IF('Random Draws'!G1811&lt;(Assumptions!$E$10-Assumptions!$D$10)/(Assumptions!$F$10-Assumptions!$D$10),Assumptions!$D$10+SQRT('Random Draws'!G1811*(Assumptions!$F$10-Assumptions!$D$10)*(Assumptions!$E$10-Assumptions!$D$10)),Assumptions!$F$10-SQRT((1-'Random Draws'!G1811)*(Assumptions!$F$10-Assumptions!$D$10)*(Assumptions!$F$10-Assumptions!$E$10)))</f>
        <v>0.0240899232397835</v>
      </c>
      <c r="J1811" s="19" t="n">
        <f aca="false">IF('Random Draws'!H1811&lt;(Assumptions!$E$11-Assumptions!$D$11)/(Assumptions!$F$11-Assumptions!$D$11),Assumptions!$D$11+SQRT('Random Draws'!H1811*(Assumptions!$F$11-Assumptions!$D$11)*(Assumptions!$E$11-Assumptions!$D$11)),Assumptions!$F$11-SQRT((1-'Random Draws'!H1811)*(Assumptions!$F$11-Assumptions!$D$11)*(Assumptions!$F$11-Assumptions!$E$11)))</f>
        <v>0.182124493245529</v>
      </c>
      <c r="K1811" s="19" t="n">
        <f aca="false">MAX(G1811,I1811+Assumptions!$D$21)</f>
        <v>0.094862008210197</v>
      </c>
      <c r="L1811" s="28" t="n">
        <f aca="false">(F1811-Assumptions!$D$15)*(1-H1811)+Assumptions!$D$15-J1811</f>
        <v>0.124755766359531</v>
      </c>
      <c r="M1811" s="21" t="n">
        <f aca="false">Assumptions!$D$14*(1+E1811)^1*L1811-Assumptions!$D$14*(1+E1811)^0*E1811*Assumptions!$D$16</f>
        <v>19.3607158944613</v>
      </c>
      <c r="N1811" s="21" t="n">
        <f aca="false">Assumptions!$D$14*(1+E1811)^2*L1811-Assumptions!$D$14*(1+E1811)^1*E1811*Assumptions!$D$16</f>
        <v>21.1518893816611</v>
      </c>
      <c r="O1811" s="21" t="n">
        <f aca="false">Assumptions!$D$14*(1+E1811)^3*L1811-Assumptions!$D$14*(1+E1811)^2*E1811*Assumptions!$D$16</f>
        <v>23.1087748434973</v>
      </c>
      <c r="P1811" s="21" t="n">
        <f aca="false">Assumptions!$D$14*(1+E1811)^4*L1811-Assumptions!$D$14*(1+E1811)^3*E1811*Assumptions!$D$16</f>
        <v>25.2467032675792</v>
      </c>
      <c r="Q1811" s="21" t="n">
        <f aca="false">Assumptions!$D$14*(1+E1811)^5*L1811-Assumptions!$D$14*(1+E1811)^4*E1811*Assumptions!$D$16</f>
        <v>27.582424001182</v>
      </c>
      <c r="R1811" s="21" t="n">
        <f aca="false">M1811/(1+K1811)+N1811/(1+K1811)^2+O1811/(1+K1811)^3+P1811/(1+K1811)^4+Q1811/(1+K1811)^5</f>
        <v>88.0381212424366</v>
      </c>
      <c r="S1811" s="21" t="n">
        <f aca="false">Q1811*(1+I1811)/(K1811-I1811)</f>
        <v>399.124633532364</v>
      </c>
      <c r="T1811" s="21" t="n">
        <f aca="false">R1811+S1811/(1+K1811)^5</f>
        <v>341.732943053011</v>
      </c>
      <c r="U1811" s="8" t="n">
        <f aca="false">(T1811-Assumptions!$D$17)/Assumptions!$D$18</f>
        <v>6.26931772212044</v>
      </c>
    </row>
    <row r="1812" customFormat="false" ht="15" hidden="false" customHeight="false" outlineLevel="0" collapsed="false">
      <c r="B1812" s="2" t="n">
        <v>1807</v>
      </c>
      <c r="C1812" s="27" t="n">
        <f aca="false">NORMSDIST('Random Draws'!C1812)</f>
        <v>0.276179560383658</v>
      </c>
      <c r="D1812" s="27" t="n">
        <f aca="false">NORMSDIST(Assumptions!$D$22*'Random Draws'!C1812+SQRT(1-Assumptions!$D$22^2)*'Random Draws'!D1812)</f>
        <v>0.719475499601361</v>
      </c>
      <c r="E1812" s="19" t="n">
        <f aca="false">IF(C1812&lt;(Assumptions!$E$6-Assumptions!$D$6)/(Assumptions!$F$6-Assumptions!$D$6),Assumptions!$D$6+SQRT(C1812*(Assumptions!$F$6-Assumptions!$D$6)*(Assumptions!$E$6-Assumptions!$D$6)),Assumptions!$F$6-SQRT((1-C1812)*(Assumptions!$F$6-Assumptions!$D$6)*(Assumptions!$F$6-Assumptions!$E$6)))</f>
        <v>0.0771604332848568</v>
      </c>
      <c r="F1812" s="19" t="n">
        <f aca="false">IF(D1812&lt;(Assumptions!$E$7-Assumptions!$D$7)/(Assumptions!$F$7-Assumptions!$D$7),Assumptions!$D$7+SQRT(D1812*(Assumptions!$F$7-Assumptions!$D$7)*(Assumptions!$E$7-Assumptions!$D$7)),Assumptions!$F$7-SQRT((1-D1812)*(Assumptions!$F$7-Assumptions!$D$7)*(Assumptions!$F$7-Assumptions!$E$7)))</f>
        <v>0.426502268709739</v>
      </c>
      <c r="G1812" s="19" t="n">
        <f aca="false">MIN(Assumptions!$D$24,MAX(Assumptions!$D$23,Assumptions!$D$8+Assumptions!$E$8*'Random Draws'!E1812))</f>
        <v>0.089846057020431</v>
      </c>
      <c r="H1812" s="19" t="n">
        <f aca="false">IF('Random Draws'!F1812&lt;(Assumptions!$E$9-Assumptions!$D$9)/(Assumptions!$F$9-Assumptions!$D$9),Assumptions!$D$9+SQRT('Random Draws'!F1812*(Assumptions!$F$9-Assumptions!$D$9)*(Assumptions!$E$9-Assumptions!$D$9)),Assumptions!$F$9-SQRT((1-'Random Draws'!F1812)*(Assumptions!$F$9-Assumptions!$D$9)*(Assumptions!$F$9-Assumptions!$E$9)))</f>
        <v>0.255120717222083</v>
      </c>
      <c r="I1812" s="19" t="n">
        <f aca="false">IF('Random Draws'!G1812&lt;(Assumptions!$E$10-Assumptions!$D$10)/(Assumptions!$F$10-Assumptions!$D$10),Assumptions!$D$10+SQRT('Random Draws'!G1812*(Assumptions!$F$10-Assumptions!$D$10)*(Assumptions!$E$10-Assumptions!$D$10)),Assumptions!$F$10-SQRT((1-'Random Draws'!G1812)*(Assumptions!$F$10-Assumptions!$D$10)*(Assumptions!$F$10-Assumptions!$E$10)))</f>
        <v>0.0157921449466713</v>
      </c>
      <c r="J1812" s="19" t="n">
        <f aca="false">IF('Random Draws'!H1812&lt;(Assumptions!$E$11-Assumptions!$D$11)/(Assumptions!$F$11-Assumptions!$D$11),Assumptions!$D$11+SQRT('Random Draws'!H1812*(Assumptions!$F$11-Assumptions!$D$11)*(Assumptions!$E$11-Assumptions!$D$11)),Assumptions!$F$11-SQRT((1-'Random Draws'!H1812)*(Assumptions!$F$11-Assumptions!$D$11)*(Assumptions!$F$11-Assumptions!$E$11)))</f>
        <v>0.161769559487138</v>
      </c>
      <c r="K1812" s="19" t="n">
        <f aca="false">MAX(G1812,I1812+Assumptions!$D$21)</f>
        <v>0.089846057020431</v>
      </c>
      <c r="L1812" s="28" t="n">
        <f aca="false">(F1812-Assumptions!$D$15)*(1-H1812)+Assumptions!$D$15-J1812</f>
        <v>0.189088837771398</v>
      </c>
      <c r="M1812" s="21" t="n">
        <f aca="false">Assumptions!$D$14*(1+E1812)^1*L1812-Assumptions!$D$14*(1+E1812)^0*E1812*Assumptions!$D$16</f>
        <v>29.1978092065703</v>
      </c>
      <c r="N1812" s="21" t="n">
        <f aca="false">Assumptions!$D$14*(1+E1812)^2*L1812-Assumptions!$D$14*(1+E1812)^1*E1812*Assumptions!$D$16</f>
        <v>31.4507248159179</v>
      </c>
      <c r="O1812" s="21" t="n">
        <f aca="false">Assumptions!$D$14*(1+E1812)^3*L1812-Assumptions!$D$14*(1+E1812)^2*E1812*Assumptions!$D$16</f>
        <v>33.8774763698369</v>
      </c>
      <c r="P1812" s="21" t="n">
        <f aca="false">Assumptions!$D$14*(1+E1812)^4*L1812-Assumptions!$D$14*(1+E1812)^3*E1812*Assumptions!$D$16</f>
        <v>36.491477125131</v>
      </c>
      <c r="Q1812" s="21" t="n">
        <f aca="false">Assumptions!$D$14*(1+E1812)^5*L1812-Assumptions!$D$14*(1+E1812)^4*E1812*Assumptions!$D$16</f>
        <v>39.3071753113106</v>
      </c>
      <c r="R1812" s="21" t="n">
        <f aca="false">M1812/(1+K1812)+N1812/(1+K1812)^2+O1812/(1+K1812)^3+P1812/(1+K1812)^4+Q1812/(1+K1812)^5</f>
        <v>130.871510400876</v>
      </c>
      <c r="S1812" s="21" t="n">
        <f aca="false">Q1812*(1+I1812)/(K1812-I1812)</f>
        <v>539.173675004525</v>
      </c>
      <c r="T1812" s="21" t="n">
        <f aca="false">R1812+S1812/(1+K1812)^5</f>
        <v>481.544966242669</v>
      </c>
      <c r="U1812" s="8" t="n">
        <f aca="false">(T1812-Assumptions!$D$17)/Assumptions!$D$18</f>
        <v>11.8617986497068</v>
      </c>
    </row>
    <row r="1813" customFormat="false" ht="15" hidden="false" customHeight="false" outlineLevel="0" collapsed="false">
      <c r="B1813" s="2" t="n">
        <v>1808</v>
      </c>
      <c r="C1813" s="27" t="n">
        <f aca="false">NORMSDIST('Random Draws'!C1813)</f>
        <v>0.42850585951934</v>
      </c>
      <c r="D1813" s="27" t="n">
        <f aca="false">NORMSDIST(Assumptions!$D$22*'Random Draws'!C1813+SQRT(1-Assumptions!$D$22^2)*'Random Draws'!D1813)</f>
        <v>0.441061207927249</v>
      </c>
      <c r="E1813" s="19" t="n">
        <f aca="false">IF(C1813&lt;(Assumptions!$E$6-Assumptions!$D$6)/(Assumptions!$F$6-Assumptions!$D$6),Assumptions!$D$6+SQRT(C1813*(Assumptions!$F$6-Assumptions!$D$6)*(Assumptions!$E$6-Assumptions!$D$6)),Assumptions!$F$6-SQRT((1-C1813)*(Assumptions!$F$6-Assumptions!$D$6)*(Assumptions!$F$6-Assumptions!$E$6)))</f>
        <v>0.0862874637196369</v>
      </c>
      <c r="F1813" s="19" t="n">
        <f aca="false">IF(D1813&lt;(Assumptions!$E$7-Assumptions!$D$7)/(Assumptions!$F$7-Assumptions!$D$7),Assumptions!$D$7+SQRT(D1813*(Assumptions!$F$7-Assumptions!$D$7)*(Assumptions!$E$7-Assumptions!$D$7)),Assumptions!$F$7-SQRT((1-D1813)*(Assumptions!$F$7-Assumptions!$D$7)*(Assumptions!$F$7-Assumptions!$E$7)))</f>
        <v>0.411442854193401</v>
      </c>
      <c r="G1813" s="19" t="n">
        <f aca="false">MIN(Assumptions!$D$24,MAX(Assumptions!$D$23,Assumptions!$D$8+Assumptions!$E$8*'Random Draws'!E1813))</f>
        <v>0.070155793621339</v>
      </c>
      <c r="H1813" s="19" t="n">
        <f aca="false">IF('Random Draws'!F1813&lt;(Assumptions!$E$9-Assumptions!$D$9)/(Assumptions!$F$9-Assumptions!$D$9),Assumptions!$D$9+SQRT('Random Draws'!F1813*(Assumptions!$F$9-Assumptions!$D$9)*(Assumptions!$E$9-Assumptions!$D$9)),Assumptions!$F$9-SQRT((1-'Random Draws'!F1813)*(Assumptions!$F$9-Assumptions!$D$9)*(Assumptions!$F$9-Assumptions!$E$9)))</f>
        <v>0.280887460519289</v>
      </c>
      <c r="I1813" s="19" t="n">
        <f aca="false">IF('Random Draws'!G1813&lt;(Assumptions!$E$10-Assumptions!$D$10)/(Assumptions!$F$10-Assumptions!$D$10),Assumptions!$D$10+SQRT('Random Draws'!G1813*(Assumptions!$F$10-Assumptions!$D$10)*(Assumptions!$E$10-Assumptions!$D$10)),Assumptions!$F$10-SQRT((1-'Random Draws'!G1813)*(Assumptions!$F$10-Assumptions!$D$10)*(Assumptions!$F$10-Assumptions!$E$10)))</f>
        <v>0.0172874821143348</v>
      </c>
      <c r="J1813" s="19" t="n">
        <f aca="false">IF('Random Draws'!H1813&lt;(Assumptions!$E$11-Assumptions!$D$11)/(Assumptions!$F$11-Assumptions!$D$11),Assumptions!$D$11+SQRT('Random Draws'!H1813*(Assumptions!$F$11-Assumptions!$D$11)*(Assumptions!$E$11-Assumptions!$D$11)),Assumptions!$F$11-SQRT((1-'Random Draws'!H1813)*(Assumptions!$F$11-Assumptions!$D$11)*(Assumptions!$F$11-Assumptions!$E$11)))</f>
        <v>0.141863822475496</v>
      </c>
      <c r="K1813" s="19" t="n">
        <f aca="false">MAX(G1813,I1813+Assumptions!$D$21)</f>
        <v>0.070155793621339</v>
      </c>
      <c r="L1813" s="28" t="n">
        <f aca="false">(F1813-Assumptions!$D$15)*(1-H1813)+Assumptions!$D$15-J1813</f>
        <v>0.19052526312222</v>
      </c>
      <c r="M1813" s="21" t="n">
        <f aca="false">Assumptions!$D$14*(1+E1813)^1*L1813-Assumptions!$D$14*(1+E1813)^0*E1813*Assumptions!$D$16</f>
        <v>29.6346042362948</v>
      </c>
      <c r="N1813" s="21" t="n">
        <f aca="false">Assumptions!$D$14*(1+E1813)^2*L1813-Assumptions!$D$14*(1+E1813)^1*E1813*Assumptions!$D$16</f>
        <v>32.1916990741798</v>
      </c>
      <c r="O1813" s="21" t="n">
        <f aca="false">Assumptions!$D$14*(1+E1813)^3*L1813-Assumptions!$D$14*(1+E1813)^2*E1813*Assumptions!$D$16</f>
        <v>34.9694391401166</v>
      </c>
      <c r="P1813" s="21" t="n">
        <f aca="false">Assumptions!$D$14*(1+E1813)^4*L1813-Assumptions!$D$14*(1+E1813)^3*E1813*Assumptions!$D$16</f>
        <v>37.9868633512155</v>
      </c>
      <c r="Q1813" s="21" t="n">
        <f aca="false">Assumptions!$D$14*(1+E1813)^5*L1813-Assumptions!$D$14*(1+E1813)^4*E1813*Assumptions!$D$16</f>
        <v>41.2646534444563</v>
      </c>
      <c r="R1813" s="21" t="n">
        <f aca="false">M1813/(1+K1813)+N1813/(1+K1813)^2+O1813/(1+K1813)^3+P1813/(1+K1813)^4+Q1813/(1+K1813)^5</f>
        <v>142.697006531679</v>
      </c>
      <c r="S1813" s="21" t="n">
        <f aca="false">Q1813*(1+I1813)/(K1813-I1813)</f>
        <v>794.010896248694</v>
      </c>
      <c r="T1813" s="21" t="n">
        <f aca="false">R1813+S1813/(1+K1813)^5</f>
        <v>708.403843107231</v>
      </c>
      <c r="U1813" s="8" t="n">
        <f aca="false">(T1813-Assumptions!$D$17)/Assumptions!$D$18</f>
        <v>20.9361537242892</v>
      </c>
    </row>
    <row r="1814" customFormat="false" ht="15" hidden="false" customHeight="false" outlineLevel="0" collapsed="false">
      <c r="B1814" s="2" t="n">
        <v>1809</v>
      </c>
      <c r="C1814" s="27" t="n">
        <f aca="false">NORMSDIST('Random Draws'!C1814)</f>
        <v>0.086651608841612</v>
      </c>
      <c r="D1814" s="27" t="n">
        <f aca="false">NORMSDIST(Assumptions!$D$22*'Random Draws'!C1814+SQRT(1-Assumptions!$D$22^2)*'Random Draws'!D1814)</f>
        <v>0.438713427176232</v>
      </c>
      <c r="E1814" s="19" t="n">
        <f aca="false">IF(C1814&lt;(Assumptions!$E$6-Assumptions!$D$6)/(Assumptions!$F$6-Assumptions!$D$6),Assumptions!$D$6+SQRT(C1814*(Assumptions!$F$6-Assumptions!$D$6)*(Assumptions!$E$6-Assumptions!$D$6)),Assumptions!$F$6-SQRT((1-C1814)*(Assumptions!$F$6-Assumptions!$D$6)*(Assumptions!$F$6-Assumptions!$E$6)))</f>
        <v>0.0608148515298106</v>
      </c>
      <c r="F1814" s="19" t="n">
        <f aca="false">IF(D1814&lt;(Assumptions!$E$7-Assumptions!$D$7)/(Assumptions!$F$7-Assumptions!$D$7),Assumptions!$D$7+SQRT(D1814*(Assumptions!$F$7-Assumptions!$D$7)*(Assumptions!$E$7-Assumptions!$D$7)),Assumptions!$F$7-SQRT((1-D1814)*(Assumptions!$F$7-Assumptions!$D$7)*(Assumptions!$F$7-Assumptions!$E$7)))</f>
        <v>0.411305755652338</v>
      </c>
      <c r="G1814" s="19" t="n">
        <f aca="false">MIN(Assumptions!$D$24,MAX(Assumptions!$D$23,Assumptions!$D$8+Assumptions!$E$8*'Random Draws'!E1814))</f>
        <v>0.074741871872027</v>
      </c>
      <c r="H1814" s="19" t="n">
        <f aca="false">IF('Random Draws'!F1814&lt;(Assumptions!$E$9-Assumptions!$D$9)/(Assumptions!$F$9-Assumptions!$D$9),Assumptions!$D$9+SQRT('Random Draws'!F1814*(Assumptions!$F$9-Assumptions!$D$9)*(Assumptions!$E$9-Assumptions!$D$9)),Assumptions!$F$9-SQRT((1-'Random Draws'!F1814)*(Assumptions!$F$9-Assumptions!$D$9)*(Assumptions!$F$9-Assumptions!$E$9)))</f>
        <v>0.309042039827822</v>
      </c>
      <c r="I1814" s="19" t="n">
        <f aca="false">IF('Random Draws'!G1814&lt;(Assumptions!$E$10-Assumptions!$D$10)/(Assumptions!$F$10-Assumptions!$D$10),Assumptions!$D$10+SQRT('Random Draws'!G1814*(Assumptions!$F$10-Assumptions!$D$10)*(Assumptions!$E$10-Assumptions!$D$10)),Assumptions!$F$10-SQRT((1-'Random Draws'!G1814)*(Assumptions!$F$10-Assumptions!$D$10)*(Assumptions!$F$10-Assumptions!$E$10)))</f>
        <v>0.0191958190593892</v>
      </c>
      <c r="J1814" s="19" t="n">
        <f aca="false">IF('Random Draws'!H1814&lt;(Assumptions!$E$11-Assumptions!$D$11)/(Assumptions!$F$11-Assumptions!$D$11),Assumptions!$D$11+SQRT('Random Draws'!H1814*(Assumptions!$F$11-Assumptions!$D$11)*(Assumptions!$E$11-Assumptions!$D$11)),Assumptions!$F$11-SQRT((1-'Random Draws'!H1814)*(Assumptions!$F$11-Assumptions!$D$11)*(Assumptions!$F$11-Assumptions!$E$11)))</f>
        <v>0.198746200441521</v>
      </c>
      <c r="K1814" s="19" t="n">
        <f aca="false">MAX(G1814,I1814+Assumptions!$D$21)</f>
        <v>0.074741871872027</v>
      </c>
      <c r="L1814" s="28" t="n">
        <f aca="false">(F1814-Assumptions!$D$15)*(1-H1814)+Assumptions!$D$15-J1814</f>
        <v>0.125624250668711</v>
      </c>
      <c r="M1814" s="21" t="n">
        <f aca="false">Assumptions!$D$14*(1+E1814)^1*L1814-Assumptions!$D$14*(1+E1814)^0*E1814*Assumptions!$D$16</f>
        <v>19.0587456649879</v>
      </c>
      <c r="N1814" s="21" t="n">
        <f aca="false">Assumptions!$D$14*(1+E1814)^2*L1814-Assumptions!$D$14*(1+E1814)^1*E1814*Assumptions!$D$16</f>
        <v>20.2178004529485</v>
      </c>
      <c r="O1814" s="21" t="n">
        <f aca="false">Assumptions!$D$14*(1+E1814)^3*L1814-Assumptions!$D$14*(1+E1814)^2*E1814*Assumptions!$D$16</f>
        <v>21.4473429857539</v>
      </c>
      <c r="P1814" s="21" t="n">
        <f aca="false">Assumptions!$D$14*(1+E1814)^4*L1814-Assumptions!$D$14*(1+E1814)^3*E1814*Assumptions!$D$16</f>
        <v>22.7516599651415</v>
      </c>
      <c r="Q1814" s="21" t="n">
        <f aca="false">Assumptions!$D$14*(1+E1814)^5*L1814-Assumptions!$D$14*(1+E1814)^4*E1814*Assumptions!$D$16</f>
        <v>24.1352987879783</v>
      </c>
      <c r="R1814" s="21" t="n">
        <f aca="false">M1814/(1+K1814)+N1814/(1+K1814)^2+O1814/(1+K1814)^3+P1814/(1+K1814)^4+Q1814/(1+K1814)^5</f>
        <v>86.3982358694226</v>
      </c>
      <c r="S1814" s="21" t="n">
        <f aca="false">Q1814*(1+I1814)/(K1814-I1814)</f>
        <v>442.850470391299</v>
      </c>
      <c r="T1814" s="21" t="n">
        <f aca="false">R1814+S1814/(1+K1814)^5</f>
        <v>395.240170207578</v>
      </c>
      <c r="U1814" s="8" t="n">
        <f aca="false">(T1814-Assumptions!$D$17)/Assumptions!$D$18</f>
        <v>8.40960680830313</v>
      </c>
    </row>
    <row r="1815" customFormat="false" ht="15" hidden="false" customHeight="false" outlineLevel="0" collapsed="false">
      <c r="B1815" s="2" t="n">
        <v>1810</v>
      </c>
      <c r="C1815" s="27" t="n">
        <f aca="false">NORMSDIST('Random Draws'!C1815)</f>
        <v>0.0869151900379956</v>
      </c>
      <c r="D1815" s="27" t="n">
        <f aca="false">NORMSDIST(Assumptions!$D$22*'Random Draws'!C1815+SQRT(1-Assumptions!$D$22^2)*'Random Draws'!D1815)</f>
        <v>0.176058183408196</v>
      </c>
      <c r="E1815" s="19" t="n">
        <f aca="false">IF(C1815&lt;(Assumptions!$E$6-Assumptions!$D$6)/(Assumptions!$F$6-Assumptions!$D$6),Assumptions!$D$6+SQRT(C1815*(Assumptions!$F$6-Assumptions!$D$6)*(Assumptions!$E$6-Assumptions!$D$6)),Assumptions!$F$6-SQRT((1-C1815)*(Assumptions!$F$6-Assumptions!$D$6)*(Assumptions!$F$6-Assumptions!$E$6)))</f>
        <v>0.0608464853198322</v>
      </c>
      <c r="F1815" s="19" t="n">
        <f aca="false">IF(D1815&lt;(Assumptions!$E$7-Assumptions!$D$7)/(Assumptions!$F$7-Assumptions!$D$7),Assumptions!$D$7+SQRT(D1815*(Assumptions!$F$7-Assumptions!$D$7)*(Assumptions!$E$7-Assumptions!$D$7)),Assumptions!$F$7-SQRT((1-D1815)*(Assumptions!$F$7-Assumptions!$D$7)*(Assumptions!$F$7-Assumptions!$E$7)))</f>
        <v>0.392501524586536</v>
      </c>
      <c r="G1815" s="19" t="n">
        <f aca="false">MIN(Assumptions!$D$24,MAX(Assumptions!$D$23,Assumptions!$D$8+Assumptions!$E$8*'Random Draws'!E1815))</f>
        <v>0.106996375557255</v>
      </c>
      <c r="H1815" s="19" t="n">
        <f aca="false">IF('Random Draws'!F1815&lt;(Assumptions!$E$9-Assumptions!$D$9)/(Assumptions!$F$9-Assumptions!$D$9),Assumptions!$D$9+SQRT('Random Draws'!F1815*(Assumptions!$F$9-Assumptions!$D$9)*(Assumptions!$E$9-Assumptions!$D$9)),Assumptions!$F$9-SQRT((1-'Random Draws'!F1815)*(Assumptions!$F$9-Assumptions!$D$9)*(Assumptions!$F$9-Assumptions!$E$9)))</f>
        <v>0.274457637257598</v>
      </c>
      <c r="I1815" s="19" t="n">
        <f aca="false">IF('Random Draws'!G1815&lt;(Assumptions!$E$10-Assumptions!$D$10)/(Assumptions!$F$10-Assumptions!$D$10),Assumptions!$D$10+SQRT('Random Draws'!G1815*(Assumptions!$F$10-Assumptions!$D$10)*(Assumptions!$E$10-Assumptions!$D$10)),Assumptions!$F$10-SQRT((1-'Random Draws'!G1815)*(Assumptions!$F$10-Assumptions!$D$10)*(Assumptions!$F$10-Assumptions!$E$10)))</f>
        <v>0.018188293752405</v>
      </c>
      <c r="J1815" s="19" t="n">
        <f aca="false">IF('Random Draws'!H1815&lt;(Assumptions!$E$11-Assumptions!$D$11)/(Assumptions!$F$11-Assumptions!$D$11),Assumptions!$D$11+SQRT('Random Draws'!H1815*(Assumptions!$F$11-Assumptions!$D$11)*(Assumptions!$E$11-Assumptions!$D$11)),Assumptions!$F$11-SQRT((1-'Random Draws'!H1815)*(Assumptions!$F$11-Assumptions!$D$11)*(Assumptions!$F$11-Assumptions!$E$11)))</f>
        <v>0.158970568203043</v>
      </c>
      <c r="K1815" s="19" t="n">
        <f aca="false">MAX(G1815,I1815+Assumptions!$D$21)</f>
        <v>0.106996375557255</v>
      </c>
      <c r="L1815" s="28" t="n">
        <f aca="false">(F1815-Assumptions!$D$15)*(1-H1815)+Assumptions!$D$15-J1815</f>
        <v>0.161485408168955</v>
      </c>
      <c r="M1815" s="21" t="n">
        <f aca="false">Assumptions!$D$14*(1+E1815)^1*L1815-Assumptions!$D$14*(1+E1815)^0*E1815*Assumptions!$D$16</f>
        <v>24.5754458033975</v>
      </c>
      <c r="N1815" s="21" t="n">
        <f aca="false">Assumptions!$D$14*(1+E1815)^2*L1815-Assumptions!$D$14*(1+E1815)^1*E1815*Assumptions!$D$16</f>
        <v>26.0707753057023</v>
      </c>
      <c r="O1815" s="21" t="n">
        <f aca="false">Assumptions!$D$14*(1+E1815)^3*L1815-Assumptions!$D$14*(1+E1815)^2*E1815*Assumptions!$D$16</f>
        <v>27.6570903526173</v>
      </c>
      <c r="P1815" s="21" t="n">
        <f aca="false">Assumptions!$D$14*(1+E1815)^4*L1815-Assumptions!$D$14*(1+E1815)^3*E1815*Assumptions!$D$16</f>
        <v>29.3399270947471</v>
      </c>
      <c r="Q1815" s="21" t="n">
        <f aca="false">Assumptions!$D$14*(1+E1815)^5*L1815-Assumptions!$D$14*(1+E1815)^4*E1815*Assumptions!$D$16</f>
        <v>31.1251585380026</v>
      </c>
      <c r="R1815" s="21" t="n">
        <f aca="false">M1815/(1+K1815)+N1815/(1+K1815)^2+O1815/(1+K1815)^3+P1815/(1+K1815)^4+Q1815/(1+K1815)^5</f>
        <v>102.123362585146</v>
      </c>
      <c r="S1815" s="21" t="n">
        <f aca="false">Q1815*(1+I1815)/(K1815-I1815)</f>
        <v>356.851216922144</v>
      </c>
      <c r="T1815" s="21" t="n">
        <f aca="false">R1815+S1815/(1+K1815)^5</f>
        <v>316.785864782725</v>
      </c>
      <c r="U1815" s="8" t="n">
        <f aca="false">(T1815-Assumptions!$D$17)/Assumptions!$D$18</f>
        <v>5.271434591309</v>
      </c>
    </row>
    <row r="1816" customFormat="false" ht="15" hidden="false" customHeight="false" outlineLevel="0" collapsed="false">
      <c r="B1816" s="2" t="n">
        <v>1811</v>
      </c>
      <c r="C1816" s="27" t="n">
        <f aca="false">NORMSDIST('Random Draws'!C1816)</f>
        <v>0.564820657219196</v>
      </c>
      <c r="D1816" s="27" t="n">
        <f aca="false">NORMSDIST(Assumptions!$D$22*'Random Draws'!C1816+SQRT(1-Assumptions!$D$22^2)*'Random Draws'!D1816)</f>
        <v>0.943113934443763</v>
      </c>
      <c r="E1816" s="19" t="n">
        <f aca="false">IF(C1816&lt;(Assumptions!$E$6-Assumptions!$D$6)/(Assumptions!$F$6-Assumptions!$D$6),Assumptions!$D$6+SQRT(C1816*(Assumptions!$F$6-Assumptions!$D$6)*(Assumptions!$E$6-Assumptions!$D$6)),Assumptions!$F$6-SQRT((1-C1816)*(Assumptions!$F$6-Assumptions!$D$6)*(Assumptions!$F$6-Assumptions!$E$6)))</f>
        <v>0.093353491943083</v>
      </c>
      <c r="F1816" s="19" t="n">
        <f aca="false">IF(D1816&lt;(Assumptions!$E$7-Assumptions!$D$7)/(Assumptions!$F$7-Assumptions!$D$7),Assumptions!$D$7+SQRT(D1816*(Assumptions!$F$7-Assumptions!$D$7)*(Assumptions!$E$7-Assumptions!$D$7)),Assumptions!$F$7-SQRT((1-D1816)*(Assumptions!$F$7-Assumptions!$D$7)*(Assumptions!$F$7-Assumptions!$E$7)))</f>
        <v>0.444915429663893</v>
      </c>
      <c r="G1816" s="19" t="n">
        <f aca="false">MIN(Assumptions!$D$24,MAX(Assumptions!$D$23,Assumptions!$D$8+Assumptions!$E$8*'Random Draws'!E1816))</f>
        <v>0.089208994619313</v>
      </c>
      <c r="H1816" s="19" t="n">
        <f aca="false">IF('Random Draws'!F1816&lt;(Assumptions!$E$9-Assumptions!$D$9)/(Assumptions!$F$9-Assumptions!$D$9),Assumptions!$D$9+SQRT('Random Draws'!F1816*(Assumptions!$F$9-Assumptions!$D$9)*(Assumptions!$E$9-Assumptions!$D$9)),Assumptions!$F$9-SQRT((1-'Random Draws'!F1816)*(Assumptions!$F$9-Assumptions!$D$9)*(Assumptions!$F$9-Assumptions!$E$9)))</f>
        <v>0.337780297065456</v>
      </c>
      <c r="I1816" s="19" t="n">
        <f aca="false">IF('Random Draws'!G1816&lt;(Assumptions!$E$10-Assumptions!$D$10)/(Assumptions!$F$10-Assumptions!$D$10),Assumptions!$D$10+SQRT('Random Draws'!G1816*(Assumptions!$F$10-Assumptions!$D$10)*(Assumptions!$E$10-Assumptions!$D$10)),Assumptions!$F$10-SQRT((1-'Random Draws'!G1816)*(Assumptions!$F$10-Assumptions!$D$10)*(Assumptions!$F$10-Assumptions!$E$10)))</f>
        <v>0.0161709086834882</v>
      </c>
      <c r="J1816" s="19" t="n">
        <f aca="false">IF('Random Draws'!H1816&lt;(Assumptions!$E$11-Assumptions!$D$11)/(Assumptions!$F$11-Assumptions!$D$11),Assumptions!$D$11+SQRT('Random Draws'!H1816*(Assumptions!$F$11-Assumptions!$D$11)*(Assumptions!$E$11-Assumptions!$D$11)),Assumptions!$F$11-SQRT((1-'Random Draws'!H1816)*(Assumptions!$F$11-Assumptions!$D$11)*(Assumptions!$F$11-Assumptions!$E$11)))</f>
        <v>0.137015933166418</v>
      </c>
      <c r="K1816" s="19" t="n">
        <f aca="false">MAX(G1816,I1816+Assumptions!$D$21)</f>
        <v>0.089208994619313</v>
      </c>
      <c r="L1816" s="28" t="n">
        <f aca="false">(F1816-Assumptions!$D$15)*(1-H1816)+Assumptions!$D$15-J1816</f>
        <v>0.20152726911511</v>
      </c>
      <c r="M1816" s="21" t="n">
        <f aca="false">Assumptions!$D$14*(1+E1816)^1*L1816-Assumptions!$D$14*(1+E1816)^0*E1816*Assumptions!$D$16</f>
        <v>31.5432911043176</v>
      </c>
      <c r="N1816" s="21" t="n">
        <f aca="false">Assumptions!$D$14*(1+E1816)^2*L1816-Assumptions!$D$14*(1+E1816)^1*E1816*Assumptions!$D$16</f>
        <v>34.4879674762828</v>
      </c>
      <c r="O1816" s="21" t="n">
        <f aca="false">Assumptions!$D$14*(1+E1816)^3*L1816-Assumptions!$D$14*(1+E1816)^2*E1816*Assumptions!$D$16</f>
        <v>37.7075396702133</v>
      </c>
      <c r="P1816" s="21" t="n">
        <f aca="false">Assumptions!$D$14*(1+E1816)^4*L1816-Assumptions!$D$14*(1+E1816)^3*E1816*Assumptions!$D$16</f>
        <v>41.2276701710101</v>
      </c>
      <c r="Q1816" s="21" t="n">
        <f aca="false">Assumptions!$D$14*(1+E1816)^5*L1816-Assumptions!$D$14*(1+E1816)^4*E1816*Assumptions!$D$16</f>
        <v>45.0764171461515</v>
      </c>
      <c r="R1816" s="21" t="n">
        <f aca="false">M1816/(1+K1816)+N1816/(1+K1816)^2+O1816/(1+K1816)^3+P1816/(1+K1816)^4+Q1816/(1+K1816)^5</f>
        <v>145.905212622939</v>
      </c>
      <c r="S1816" s="21" t="n">
        <f aca="false">Q1816*(1+I1816)/(K1816-I1816)</f>
        <v>627.143266211108</v>
      </c>
      <c r="T1816" s="21" t="n">
        <f aca="false">R1816+S1816/(1+K1816)^5</f>
        <v>554.987493007153</v>
      </c>
      <c r="U1816" s="8" t="n">
        <f aca="false">(T1816-Assumptions!$D$17)/Assumptions!$D$18</f>
        <v>14.7994997202861</v>
      </c>
    </row>
    <row r="1817" customFormat="false" ht="15" hidden="false" customHeight="false" outlineLevel="0" collapsed="false">
      <c r="B1817" s="2" t="n">
        <v>1812</v>
      </c>
      <c r="C1817" s="27" t="n">
        <f aca="false">NORMSDIST('Random Draws'!C1817)</f>
        <v>0.575783556564857</v>
      </c>
      <c r="D1817" s="27" t="n">
        <f aca="false">NORMSDIST(Assumptions!$D$22*'Random Draws'!C1817+SQRT(1-Assumptions!$D$22^2)*'Random Draws'!D1817)</f>
        <v>0.116879264157099</v>
      </c>
      <c r="E1817" s="19" t="n">
        <f aca="false">IF(C1817&lt;(Assumptions!$E$6-Assumptions!$D$6)/(Assumptions!$F$6-Assumptions!$D$6),Assumptions!$D$6+SQRT(C1817*(Assumptions!$F$6-Assumptions!$D$6)*(Assumptions!$E$6-Assumptions!$D$6)),Assumptions!$F$6-SQRT((1-C1817)*(Assumptions!$F$6-Assumptions!$D$6)*(Assumptions!$F$6-Assumptions!$E$6)))</f>
        <v>0.0939447916389936</v>
      </c>
      <c r="F1817" s="19" t="n">
        <f aca="false">IF(D1817&lt;(Assumptions!$E$7-Assumptions!$D$7)/(Assumptions!$F$7-Assumptions!$D$7),Assumptions!$D$7+SQRT(D1817*(Assumptions!$F$7-Assumptions!$D$7)*(Assumptions!$E$7-Assumptions!$D$7)),Assumptions!$F$7-SQRT((1-D1817)*(Assumptions!$F$7-Assumptions!$D$7)*(Assumptions!$F$7-Assumptions!$E$7)))</f>
        <v>0.386481608428164</v>
      </c>
      <c r="G1817" s="19" t="n">
        <f aca="false">MIN(Assumptions!$D$24,MAX(Assumptions!$D$23,Assumptions!$D$8+Assumptions!$E$8*'Random Draws'!E1817))</f>
        <v>0.070404134683022</v>
      </c>
      <c r="H1817" s="19" t="n">
        <f aca="false">IF('Random Draws'!F1817&lt;(Assumptions!$E$9-Assumptions!$D$9)/(Assumptions!$F$9-Assumptions!$D$9),Assumptions!$D$9+SQRT('Random Draws'!F1817*(Assumptions!$F$9-Assumptions!$D$9)*(Assumptions!$E$9-Assumptions!$D$9)),Assumptions!$F$9-SQRT((1-'Random Draws'!F1817)*(Assumptions!$F$9-Assumptions!$D$9)*(Assumptions!$F$9-Assumptions!$E$9)))</f>
        <v>0.323052566040693</v>
      </c>
      <c r="I1817" s="19" t="n">
        <f aca="false">IF('Random Draws'!G1817&lt;(Assumptions!$E$10-Assumptions!$D$10)/(Assumptions!$F$10-Assumptions!$D$10),Assumptions!$D$10+SQRT('Random Draws'!G1817*(Assumptions!$F$10-Assumptions!$D$10)*(Assumptions!$E$10-Assumptions!$D$10)),Assumptions!$F$10-SQRT((1-'Random Draws'!G1817)*(Assumptions!$F$10-Assumptions!$D$10)*(Assumptions!$F$10-Assumptions!$E$10)))</f>
        <v>0.0217061446491844</v>
      </c>
      <c r="J1817" s="19" t="n">
        <f aca="false">IF('Random Draws'!H1817&lt;(Assumptions!$E$11-Assumptions!$D$11)/(Assumptions!$F$11-Assumptions!$D$11),Assumptions!$D$11+SQRT('Random Draws'!H1817*(Assumptions!$F$11-Assumptions!$D$11)*(Assumptions!$E$11-Assumptions!$D$11)),Assumptions!$F$11-SQRT((1-'Random Draws'!H1817)*(Assumptions!$F$11-Assumptions!$D$11)*(Assumptions!$F$11-Assumptions!$E$11)))</f>
        <v>0.15126831163552</v>
      </c>
      <c r="K1817" s="19" t="n">
        <f aca="false">MAX(G1817,I1817+Assumptions!$D$21)</f>
        <v>0.070404134683022</v>
      </c>
      <c r="L1817" s="28" t="n">
        <f aca="false">(F1817-Assumptions!$D$15)*(1-H1817)+Assumptions!$D$15-J1817</f>
        <v>0.152356255047681</v>
      </c>
      <c r="M1817" s="21" t="n">
        <f aca="false">Assumptions!$D$14*(1+E1817)^1*L1817-Assumptions!$D$14*(1+E1817)^0*E1817*Assumptions!$D$16</f>
        <v>23.7583932504101</v>
      </c>
      <c r="N1817" s="21" t="n">
        <f aca="false">Assumptions!$D$14*(1+E1817)^2*L1817-Assumptions!$D$14*(1+E1817)^1*E1817*Assumptions!$D$16</f>
        <v>25.9903705539972</v>
      </c>
      <c r="O1817" s="21" t="n">
        <f aca="false">Assumptions!$D$14*(1+E1817)^3*L1817-Assumptions!$D$14*(1+E1817)^2*E1817*Assumptions!$D$16</f>
        <v>28.4320305003127</v>
      </c>
      <c r="P1817" s="21" t="n">
        <f aca="false">Assumptions!$D$14*(1+E1817)^4*L1817-Assumptions!$D$14*(1+E1817)^3*E1817*Assumptions!$D$16</f>
        <v>31.1030716815381</v>
      </c>
      <c r="Q1817" s="21" t="n">
        <f aca="false">Assumptions!$D$14*(1+E1817)^5*L1817-Assumptions!$D$14*(1+E1817)^4*E1817*Assumptions!$D$16</f>
        <v>34.0250432699928</v>
      </c>
      <c r="R1817" s="21" t="n">
        <f aca="false">M1817/(1+K1817)+N1817/(1+K1817)^2+O1817/(1+K1817)^3+P1817/(1+K1817)^4+Q1817/(1+K1817)^5</f>
        <v>115.968502455283</v>
      </c>
      <c r="S1817" s="21" t="n">
        <f aca="false">Q1817*(1+I1817)/(K1817-I1817)</f>
        <v>713.860998303024</v>
      </c>
      <c r="T1817" s="21" t="n">
        <f aca="false">R1817+S1817/(1+K1817)^5</f>
        <v>623.981431174146</v>
      </c>
      <c r="U1817" s="8" t="n">
        <f aca="false">(T1817-Assumptions!$D$17)/Assumptions!$D$18</f>
        <v>17.5592572469658</v>
      </c>
    </row>
    <row r="1818" customFormat="false" ht="15" hidden="false" customHeight="false" outlineLevel="0" collapsed="false">
      <c r="B1818" s="2" t="n">
        <v>1813</v>
      </c>
      <c r="C1818" s="27" t="n">
        <f aca="false">NORMSDIST('Random Draws'!C1818)</f>
        <v>0.657790671613926</v>
      </c>
      <c r="D1818" s="27" t="n">
        <f aca="false">NORMSDIST(Assumptions!$D$22*'Random Draws'!C1818+SQRT(1-Assumptions!$D$22^2)*'Random Draws'!D1818)</f>
        <v>0.91214740521194</v>
      </c>
      <c r="E1818" s="19" t="n">
        <f aca="false">IF(C1818&lt;(Assumptions!$E$6-Assumptions!$D$6)/(Assumptions!$F$6-Assumptions!$D$6),Assumptions!$D$6+SQRT(C1818*(Assumptions!$F$6-Assumptions!$D$6)*(Assumptions!$E$6-Assumptions!$D$6)),Assumptions!$F$6-SQRT((1-C1818)*(Assumptions!$F$6-Assumptions!$D$6)*(Assumptions!$F$6-Assumptions!$E$6)))</f>
        <v>0.0986352004485653</v>
      </c>
      <c r="F1818" s="19" t="n">
        <f aca="false">IF(D1818&lt;(Assumptions!$E$7-Assumptions!$D$7)/(Assumptions!$F$7-Assumptions!$D$7),Assumptions!$D$7+SQRT(D1818*(Assumptions!$F$7-Assumptions!$D$7)*(Assumptions!$E$7-Assumptions!$D$7)),Assumptions!$F$7-SQRT((1-D1818)*(Assumptions!$F$7-Assumptions!$D$7)*(Assumptions!$F$7-Assumptions!$E$7)))</f>
        <v>0.441254056994852</v>
      </c>
      <c r="G1818" s="19" t="n">
        <f aca="false">MIN(Assumptions!$D$24,MAX(Assumptions!$D$23,Assumptions!$D$8+Assumptions!$E$8*'Random Draws'!E1818))</f>
        <v>0.089411587739548</v>
      </c>
      <c r="H1818" s="19" t="n">
        <f aca="false">IF('Random Draws'!F1818&lt;(Assumptions!$E$9-Assumptions!$D$9)/(Assumptions!$F$9-Assumptions!$D$9),Assumptions!$D$9+SQRT('Random Draws'!F1818*(Assumptions!$F$9-Assumptions!$D$9)*(Assumptions!$E$9-Assumptions!$D$9)),Assumptions!$F$9-SQRT((1-'Random Draws'!F1818)*(Assumptions!$F$9-Assumptions!$D$9)*(Assumptions!$F$9-Assumptions!$E$9)))</f>
        <v>0.266816803946499</v>
      </c>
      <c r="I1818" s="19" t="n">
        <f aca="false">IF('Random Draws'!G1818&lt;(Assumptions!$E$10-Assumptions!$D$10)/(Assumptions!$F$10-Assumptions!$D$10),Assumptions!$D$10+SQRT('Random Draws'!G1818*(Assumptions!$F$10-Assumptions!$D$10)*(Assumptions!$E$10-Assumptions!$D$10)),Assumptions!$F$10-SQRT((1-'Random Draws'!G1818)*(Assumptions!$F$10-Assumptions!$D$10)*(Assumptions!$F$10-Assumptions!$E$10)))</f>
        <v>0.0193840479441843</v>
      </c>
      <c r="J1818" s="19" t="n">
        <f aca="false">IF('Random Draws'!H1818&lt;(Assumptions!$E$11-Assumptions!$D$11)/(Assumptions!$F$11-Assumptions!$D$11),Assumptions!$D$11+SQRT('Random Draws'!H1818*(Assumptions!$F$11-Assumptions!$D$11)*(Assumptions!$E$11-Assumptions!$D$11)),Assumptions!$F$11-SQRT((1-'Random Draws'!H1818)*(Assumptions!$F$11-Assumptions!$D$11)*(Assumptions!$F$11-Assumptions!$E$11)))</f>
        <v>0.16156277530784</v>
      </c>
      <c r="K1818" s="19" t="n">
        <f aca="false">MAX(G1818,I1818+Assumptions!$D$21)</f>
        <v>0.089411587739548</v>
      </c>
      <c r="L1818" s="28" t="n">
        <f aca="false">(F1818-Assumptions!$D$15)*(1-H1818)+Assumptions!$D$15-J1818</f>
        <v>0.196643468984265</v>
      </c>
      <c r="M1818" s="21" t="n">
        <f aca="false">Assumptions!$D$14*(1+E1818)^1*L1818-Assumptions!$D$14*(1+E1818)^0*E1818*Assumptions!$D$16</f>
        <v>30.8966552378909</v>
      </c>
      <c r="N1818" s="21" t="n">
        <f aca="false">Assumptions!$D$14*(1+E1818)^2*L1818-Assumptions!$D$14*(1+E1818)^1*E1818*Assumptions!$D$16</f>
        <v>33.9441530204705</v>
      </c>
      <c r="O1818" s="21" t="n">
        <f aca="false">Assumptions!$D$14*(1+E1818)^3*L1818-Assumptions!$D$14*(1+E1818)^2*E1818*Assumptions!$D$16</f>
        <v>37.2922413577014</v>
      </c>
      <c r="P1818" s="21" t="n">
        <f aca="false">Assumptions!$D$14*(1+E1818)^4*L1818-Assumptions!$D$14*(1+E1818)^3*E1818*Assumptions!$D$16</f>
        <v>40.9705690591945</v>
      </c>
      <c r="Q1818" s="21" t="n">
        <f aca="false">Assumptions!$D$14*(1+E1818)^5*L1818-Assumptions!$D$14*(1+E1818)^4*E1818*Assumptions!$D$16</f>
        <v>45.01170935084</v>
      </c>
      <c r="R1818" s="21" t="n">
        <f aca="false">M1818/(1+K1818)+N1818/(1+K1818)^2+O1818/(1+K1818)^3+P1818/(1+K1818)^4+Q1818/(1+K1818)^5</f>
        <v>144.225943615246</v>
      </c>
      <c r="S1818" s="21" t="n">
        <f aca="false">Q1818*(1+I1818)/(K1818-I1818)</f>
        <v>655.231050769889</v>
      </c>
      <c r="T1818" s="21" t="n">
        <f aca="false">R1818+S1818/(1+K1818)^5</f>
        <v>571.232475003274</v>
      </c>
      <c r="U1818" s="8" t="n">
        <f aca="false">(T1818-Assumptions!$D$17)/Assumptions!$D$18</f>
        <v>15.4492990001309</v>
      </c>
    </row>
    <row r="1819" customFormat="false" ht="15" hidden="false" customHeight="false" outlineLevel="0" collapsed="false">
      <c r="B1819" s="2" t="n">
        <v>1814</v>
      </c>
      <c r="C1819" s="27" t="n">
        <f aca="false">NORMSDIST('Random Draws'!C1819)</f>
        <v>0.569049576525571</v>
      </c>
      <c r="D1819" s="27" t="n">
        <f aca="false">NORMSDIST(Assumptions!$D$22*'Random Draws'!C1819+SQRT(1-Assumptions!$D$22^2)*'Random Draws'!D1819)</f>
        <v>0.108472773688952</v>
      </c>
      <c r="E1819" s="19" t="n">
        <f aca="false">IF(C1819&lt;(Assumptions!$E$6-Assumptions!$D$6)/(Assumptions!$F$6-Assumptions!$D$6),Assumptions!$D$6+SQRT(C1819*(Assumptions!$F$6-Assumptions!$D$6)*(Assumptions!$E$6-Assumptions!$D$6)),Assumptions!$F$6-SQRT((1-C1819)*(Assumptions!$F$6-Assumptions!$D$6)*(Assumptions!$F$6-Assumptions!$E$6)))</f>
        <v>0.093580692407446</v>
      </c>
      <c r="F1819" s="19" t="n">
        <f aca="false">IF(D1819&lt;(Assumptions!$E$7-Assumptions!$D$7)/(Assumptions!$F$7-Assumptions!$D$7),Assumptions!$D$7+SQRT(D1819*(Assumptions!$F$7-Assumptions!$D$7)*(Assumptions!$E$7-Assumptions!$D$7)),Assumptions!$F$7-SQRT((1-D1819)*(Assumptions!$F$7-Assumptions!$D$7)*(Assumptions!$F$7-Assumptions!$E$7)))</f>
        <v>0.385511500193711</v>
      </c>
      <c r="G1819" s="19" t="n">
        <f aca="false">MIN(Assumptions!$D$24,MAX(Assumptions!$D$23,Assumptions!$D$8+Assumptions!$E$8*'Random Draws'!E1819))</f>
        <v>0.093977500581511</v>
      </c>
      <c r="H1819" s="19" t="n">
        <f aca="false">IF('Random Draws'!F1819&lt;(Assumptions!$E$9-Assumptions!$D$9)/(Assumptions!$F$9-Assumptions!$D$9),Assumptions!$D$9+SQRT('Random Draws'!F1819*(Assumptions!$F$9-Assumptions!$D$9)*(Assumptions!$E$9-Assumptions!$D$9)),Assumptions!$F$9-SQRT((1-'Random Draws'!F1819)*(Assumptions!$F$9-Assumptions!$D$9)*(Assumptions!$F$9-Assumptions!$E$9)))</f>
        <v>0.293752013722909</v>
      </c>
      <c r="I1819" s="19" t="n">
        <f aca="false">IF('Random Draws'!G1819&lt;(Assumptions!$E$10-Assumptions!$D$10)/(Assumptions!$F$10-Assumptions!$D$10),Assumptions!$D$10+SQRT('Random Draws'!G1819*(Assumptions!$F$10-Assumptions!$D$10)*(Assumptions!$E$10-Assumptions!$D$10)),Assumptions!$F$10-SQRT((1-'Random Draws'!G1819)*(Assumptions!$F$10-Assumptions!$D$10)*(Assumptions!$F$10-Assumptions!$E$10)))</f>
        <v>0.0160326773122512</v>
      </c>
      <c r="J1819" s="19" t="n">
        <f aca="false">IF('Random Draws'!H1819&lt;(Assumptions!$E$11-Assumptions!$D$11)/(Assumptions!$F$11-Assumptions!$D$11),Assumptions!$D$11+SQRT('Random Draws'!H1819*(Assumptions!$F$11-Assumptions!$D$11)*(Assumptions!$E$11-Assumptions!$D$11)),Assumptions!$F$11-SQRT((1-'Random Draws'!H1819)*(Assumptions!$F$11-Assumptions!$D$11)*(Assumptions!$F$11-Assumptions!$E$11)))</f>
        <v>0.186229758064829</v>
      </c>
      <c r="K1819" s="19" t="n">
        <f aca="false">MAX(G1819,I1819+Assumptions!$D$21)</f>
        <v>0.093977500581511</v>
      </c>
      <c r="L1819" s="28" t="n">
        <f aca="false">(F1819-Assumptions!$D$15)*(1-H1819)+Assumptions!$D$15-J1819</f>
        <v>0.124224724417618</v>
      </c>
      <c r="M1819" s="21" t="n">
        <f aca="false">Assumptions!$D$14*(1+E1819)^1*L1819-Assumptions!$D$14*(1+E1819)^0*E1819*Assumptions!$D$16</f>
        <v>19.2911392087253</v>
      </c>
      <c r="N1819" s="21" t="n">
        <f aca="false">Assumptions!$D$14*(1+E1819)^2*L1819-Assumptions!$D$14*(1+E1819)^1*E1819*Assumptions!$D$16</f>
        <v>21.0964173732063</v>
      </c>
      <c r="O1819" s="21" t="n">
        <f aca="false">Assumptions!$D$14*(1+E1819)^3*L1819-Assumptions!$D$14*(1+E1819)^2*E1819*Assumptions!$D$16</f>
        <v>23.0706347183074</v>
      </c>
      <c r="P1819" s="21" t="n">
        <f aca="false">Assumptions!$D$14*(1+E1819)^4*L1819-Assumptions!$D$14*(1+E1819)^3*E1819*Assumptions!$D$16</f>
        <v>25.2296006895259</v>
      </c>
      <c r="Q1819" s="21" t="n">
        <f aca="false">Assumptions!$D$14*(1+E1819)^5*L1819-Assumptions!$D$14*(1+E1819)^4*E1819*Assumptions!$D$16</f>
        <v>27.5906041912151</v>
      </c>
      <c r="R1819" s="21" t="n">
        <f aca="false">M1819/(1+K1819)+N1819/(1+K1819)^2+O1819/(1+K1819)^3+P1819/(1+K1819)^4+Q1819/(1+K1819)^5</f>
        <v>88.105786849149</v>
      </c>
      <c r="S1819" s="21" t="n">
        <f aca="false">Q1819*(1+I1819)/(K1819-I1819)</f>
        <v>359.65127983193</v>
      </c>
      <c r="T1819" s="21" t="n">
        <f aca="false">R1819+S1819/(1+K1819)^5</f>
        <v>317.635894035631</v>
      </c>
      <c r="U1819" s="8" t="n">
        <f aca="false">(T1819-Assumptions!$D$17)/Assumptions!$D$18</f>
        <v>5.30543576142524</v>
      </c>
    </row>
    <row r="1820" customFormat="false" ht="15" hidden="false" customHeight="false" outlineLevel="0" collapsed="false">
      <c r="B1820" s="2" t="n">
        <v>1815</v>
      </c>
      <c r="C1820" s="27" t="n">
        <f aca="false">NORMSDIST('Random Draws'!C1820)</f>
        <v>0.928939897327533</v>
      </c>
      <c r="D1820" s="27" t="n">
        <f aca="false">NORMSDIST(Assumptions!$D$22*'Random Draws'!C1820+SQRT(1-Assumptions!$D$22^2)*'Random Draws'!D1820)</f>
        <v>0.835296194680388</v>
      </c>
      <c r="E1820" s="19" t="n">
        <f aca="false">IF(C1820&lt;(Assumptions!$E$6-Assumptions!$D$6)/(Assumptions!$F$6-Assumptions!$D$6),Assumptions!$D$6+SQRT(C1820*(Assumptions!$F$6-Assumptions!$D$6)*(Assumptions!$E$6-Assumptions!$D$6)),Assumptions!$F$6-SQRT((1-C1820)*(Assumptions!$F$6-Assumptions!$D$6)*(Assumptions!$F$6-Assumptions!$E$6)))</f>
        <v>0.12115058320896</v>
      </c>
      <c r="F1820" s="19" t="n">
        <f aca="false">IF(D1820&lt;(Assumptions!$E$7-Assumptions!$D$7)/(Assumptions!$F$7-Assumptions!$D$7),Assumptions!$D$7+SQRT(D1820*(Assumptions!$F$7-Assumptions!$D$7)*(Assumptions!$E$7-Assumptions!$D$7)),Assumptions!$F$7-SQRT((1-D1820)*(Assumptions!$F$7-Assumptions!$D$7)*(Assumptions!$F$7-Assumptions!$E$7)))</f>
        <v>0.434332603924853</v>
      </c>
      <c r="G1820" s="19" t="n">
        <f aca="false">MIN(Assumptions!$D$24,MAX(Assumptions!$D$23,Assumptions!$D$8+Assumptions!$E$8*'Random Draws'!E1820))</f>
        <v>0.089918994245099</v>
      </c>
      <c r="H1820" s="19" t="n">
        <f aca="false">IF('Random Draws'!F1820&lt;(Assumptions!$E$9-Assumptions!$D$9)/(Assumptions!$F$9-Assumptions!$D$9),Assumptions!$D$9+SQRT('Random Draws'!F1820*(Assumptions!$F$9-Assumptions!$D$9)*(Assumptions!$E$9-Assumptions!$D$9)),Assumptions!$F$9-SQRT((1-'Random Draws'!F1820)*(Assumptions!$F$9-Assumptions!$D$9)*(Assumptions!$F$9-Assumptions!$E$9)))</f>
        <v>0.303862708992813</v>
      </c>
      <c r="I1820" s="19" t="n">
        <f aca="false">IF('Random Draws'!G1820&lt;(Assumptions!$E$10-Assumptions!$D$10)/(Assumptions!$F$10-Assumptions!$D$10),Assumptions!$D$10+SQRT('Random Draws'!G1820*(Assumptions!$F$10-Assumptions!$D$10)*(Assumptions!$E$10-Assumptions!$D$10)),Assumptions!$F$10-SQRT((1-'Random Draws'!G1820)*(Assumptions!$F$10-Assumptions!$D$10)*(Assumptions!$F$10-Assumptions!$E$10)))</f>
        <v>0.0198230247085585</v>
      </c>
      <c r="J1820" s="19" t="n">
        <f aca="false">IF('Random Draws'!H1820&lt;(Assumptions!$E$11-Assumptions!$D$11)/(Assumptions!$F$11-Assumptions!$D$11),Assumptions!$D$11+SQRT('Random Draws'!H1820*(Assumptions!$F$11-Assumptions!$D$11)*(Assumptions!$E$11-Assumptions!$D$11)),Assumptions!$F$11-SQRT((1-'Random Draws'!H1820)*(Assumptions!$F$11-Assumptions!$D$11)*(Assumptions!$F$11-Assumptions!$E$11)))</f>
        <v>0.18556202300898</v>
      </c>
      <c r="K1820" s="19" t="n">
        <f aca="false">MAX(G1820,I1820+Assumptions!$D$21)</f>
        <v>0.089918994245099</v>
      </c>
      <c r="L1820" s="28" t="n">
        <f aca="false">(F1820-Assumptions!$D$15)*(1-H1820)+Assumptions!$D$15-J1820</f>
        <v>0.156295251452431</v>
      </c>
      <c r="M1820" s="21" t="n">
        <f aca="false">Assumptions!$D$14*(1+E1820)^1*L1820-Assumptions!$D$14*(1+E1820)^0*E1820*Assumptions!$D$16</f>
        <v>24.8814192492501</v>
      </c>
      <c r="N1820" s="21" t="n">
        <f aca="false">Assumptions!$D$14*(1+E1820)^2*L1820-Assumptions!$D$14*(1+E1820)^1*E1820*Assumptions!$D$16</f>
        <v>27.8958177023634</v>
      </c>
      <c r="O1820" s="21" t="n">
        <f aca="false">Assumptions!$D$14*(1+E1820)^3*L1820-Assumptions!$D$14*(1+E1820)^2*E1820*Assumptions!$D$16</f>
        <v>31.2754122860956</v>
      </c>
      <c r="P1820" s="21" t="n">
        <f aca="false">Assumptions!$D$14*(1+E1820)^4*L1820-Assumptions!$D$14*(1+E1820)^3*E1820*Assumptions!$D$16</f>
        <v>35.0644467246568</v>
      </c>
      <c r="Q1820" s="21" t="n">
        <f aca="false">Assumptions!$D$14*(1+E1820)^5*L1820-Assumptions!$D$14*(1+E1820)^4*E1820*Assumptions!$D$16</f>
        <v>39.3125248952484</v>
      </c>
      <c r="R1820" s="21" t="n">
        <f aca="false">M1820/(1+K1820)+N1820/(1+K1820)^2+O1820/(1+K1820)^3+P1820/(1+K1820)^4+Q1820/(1+K1820)^5</f>
        <v>120.875134317419</v>
      </c>
      <c r="S1820" s="21" t="n">
        <f aca="false">Q1820*(1+I1820)/(K1820-I1820)</f>
        <v>571.956109783219</v>
      </c>
      <c r="T1820" s="21" t="n">
        <f aca="false">R1820+S1820/(1+K1820)^5</f>
        <v>492.745522955589</v>
      </c>
      <c r="U1820" s="8" t="n">
        <f aca="false">(T1820-Assumptions!$D$17)/Assumptions!$D$18</f>
        <v>12.3098209182235</v>
      </c>
    </row>
    <row r="1821" customFormat="false" ht="15" hidden="false" customHeight="false" outlineLevel="0" collapsed="false">
      <c r="B1821" s="2" t="n">
        <v>1816</v>
      </c>
      <c r="C1821" s="27" t="n">
        <f aca="false">NORMSDIST('Random Draws'!C1821)</f>
        <v>0.664318888036221</v>
      </c>
      <c r="D1821" s="27" t="n">
        <f aca="false">NORMSDIST(Assumptions!$D$22*'Random Draws'!C1821+SQRT(1-Assumptions!$D$22^2)*'Random Draws'!D1821)</f>
        <v>0.619986476873896</v>
      </c>
      <c r="E1821" s="19" t="n">
        <f aca="false">IF(C1821&lt;(Assumptions!$E$6-Assumptions!$D$6)/(Assumptions!$F$6-Assumptions!$D$6),Assumptions!$D$6+SQRT(C1821*(Assumptions!$F$6-Assumptions!$D$6)*(Assumptions!$E$6-Assumptions!$D$6)),Assumptions!$F$6-SQRT((1-C1821)*(Assumptions!$F$6-Assumptions!$D$6)*(Assumptions!$F$6-Assumptions!$E$6)))</f>
        <v>0.0990316517318687</v>
      </c>
      <c r="F1821" s="19" t="n">
        <f aca="false">IF(D1821&lt;(Assumptions!$E$7-Assumptions!$D$7)/(Assumptions!$F$7-Assumptions!$D$7),Assumptions!$D$7+SQRT(D1821*(Assumptions!$F$7-Assumptions!$D$7)*(Assumptions!$E$7-Assumptions!$D$7)),Assumptions!$F$7-SQRT((1-D1821)*(Assumptions!$F$7-Assumptions!$D$7)*(Assumptions!$F$7-Assumptions!$E$7)))</f>
        <v>0.421012128905204</v>
      </c>
      <c r="G1821" s="19" t="n">
        <f aca="false">MIN(Assumptions!$D$24,MAX(Assumptions!$D$23,Assumptions!$D$8+Assumptions!$E$8*'Random Draws'!E1821))</f>
        <v>0.10512533398645</v>
      </c>
      <c r="H1821" s="19" t="n">
        <f aca="false">IF('Random Draws'!F1821&lt;(Assumptions!$E$9-Assumptions!$D$9)/(Assumptions!$F$9-Assumptions!$D$9),Assumptions!$D$9+SQRT('Random Draws'!F1821*(Assumptions!$F$9-Assumptions!$D$9)*(Assumptions!$E$9-Assumptions!$D$9)),Assumptions!$F$9-SQRT((1-'Random Draws'!F1821)*(Assumptions!$F$9-Assumptions!$D$9)*(Assumptions!$F$9-Assumptions!$E$9)))</f>
        <v>0.325027714287567</v>
      </c>
      <c r="I1821" s="19" t="n">
        <f aca="false">IF('Random Draws'!G1821&lt;(Assumptions!$E$10-Assumptions!$D$10)/(Assumptions!$F$10-Assumptions!$D$10),Assumptions!$D$10+SQRT('Random Draws'!G1821*(Assumptions!$F$10-Assumptions!$D$10)*(Assumptions!$E$10-Assumptions!$D$10)),Assumptions!$F$10-SQRT((1-'Random Draws'!G1821)*(Assumptions!$F$10-Assumptions!$D$10)*(Assumptions!$F$10-Assumptions!$E$10)))</f>
        <v>0.016923812689597</v>
      </c>
      <c r="J1821" s="19" t="n">
        <f aca="false">IF('Random Draws'!H1821&lt;(Assumptions!$E$11-Assumptions!$D$11)/(Assumptions!$F$11-Assumptions!$D$11),Assumptions!$D$11+SQRT('Random Draws'!H1821*(Assumptions!$F$11-Assumptions!$D$11)*(Assumptions!$E$11-Assumptions!$D$11)),Assumptions!$F$11-SQRT((1-'Random Draws'!H1821)*(Assumptions!$F$11-Assumptions!$D$11)*(Assumptions!$F$11-Assumptions!$E$11)))</f>
        <v>0.145572090447986</v>
      </c>
      <c r="K1821" s="19" t="n">
        <f aca="false">MAX(G1821,I1821+Assumptions!$D$21)</f>
        <v>0.10512533398645</v>
      </c>
      <c r="L1821" s="28" t="n">
        <f aca="false">(F1821-Assumptions!$D$15)*(1-H1821)+Assumptions!$D$15-J1821</f>
        <v>0.180853031369201</v>
      </c>
      <c r="M1821" s="21" t="n">
        <f aca="false">Assumptions!$D$14*(1+E1821)^1*L1821-Assumptions!$D$14*(1+E1821)^0*E1821*Assumptions!$D$16</f>
        <v>28.3898771539955</v>
      </c>
      <c r="N1821" s="21" t="n">
        <f aca="false">Assumptions!$D$14*(1+E1821)^2*L1821-Assumptions!$D$14*(1+E1821)^1*E1821*Assumptions!$D$16</f>
        <v>31.2013735810205</v>
      </c>
      <c r="O1821" s="21" t="n">
        <f aca="false">Assumptions!$D$14*(1+E1821)^3*L1821-Assumptions!$D$14*(1+E1821)^2*E1821*Assumptions!$D$16</f>
        <v>34.2912971430521</v>
      </c>
      <c r="P1821" s="21" t="n">
        <f aca="false">Assumptions!$D$14*(1+E1821)^4*L1821-Assumptions!$D$14*(1+E1821)^3*E1821*Assumptions!$D$16</f>
        <v>37.6872209391569</v>
      </c>
      <c r="Q1821" s="21" t="n">
        <f aca="false">Assumptions!$D$14*(1+E1821)^5*L1821-Assumptions!$D$14*(1+E1821)^4*E1821*Assumptions!$D$16</f>
        <v>41.4194486779454</v>
      </c>
      <c r="R1821" s="21" t="n">
        <f aca="false">M1821/(1+K1821)+N1821/(1+K1821)^2+O1821/(1+K1821)^3+P1821/(1+K1821)^4+Q1821/(1+K1821)^5</f>
        <v>127.037690831744</v>
      </c>
      <c r="S1821" s="21" t="n">
        <f aca="false">Q1821*(1+I1821)/(K1821-I1821)</f>
        <v>477.54758704576</v>
      </c>
      <c r="T1821" s="21" t="n">
        <f aca="false">R1821+S1821/(1+K1821)^5</f>
        <v>416.744685466461</v>
      </c>
      <c r="U1821" s="8" t="n">
        <f aca="false">(T1821-Assumptions!$D$17)/Assumptions!$D$18</f>
        <v>9.26978741865843</v>
      </c>
    </row>
    <row r="1822" customFormat="false" ht="15" hidden="false" customHeight="false" outlineLevel="0" collapsed="false">
      <c r="B1822" s="2" t="n">
        <v>1817</v>
      </c>
      <c r="C1822" s="27" t="n">
        <f aca="false">NORMSDIST('Random Draws'!C1822)</f>
        <v>0.91406676307465</v>
      </c>
      <c r="D1822" s="27" t="n">
        <f aca="false">NORMSDIST(Assumptions!$D$22*'Random Draws'!C1822+SQRT(1-Assumptions!$D$22^2)*'Random Draws'!D1822)</f>
        <v>0.846893351795196</v>
      </c>
      <c r="E1822" s="19" t="n">
        <f aca="false">IF(C1822&lt;(Assumptions!$E$6-Assumptions!$D$6)/(Assumptions!$F$6-Assumptions!$D$6),Assumptions!$D$6+SQRT(C1822*(Assumptions!$F$6-Assumptions!$D$6)*(Assumptions!$E$6-Assumptions!$D$6)),Assumptions!$F$6-SQRT((1-C1822)*(Assumptions!$F$6-Assumptions!$D$6)*(Assumptions!$F$6-Assumptions!$E$6)))</f>
        <v>0.119271609212803</v>
      </c>
      <c r="F1822" s="19" t="n">
        <f aca="false">IF(D1822&lt;(Assumptions!$E$7-Assumptions!$D$7)/(Assumptions!$F$7-Assumptions!$D$7),Assumptions!$D$7+SQRT(D1822*(Assumptions!$F$7-Assumptions!$D$7)*(Assumptions!$E$7-Assumptions!$D$7)),Assumptions!$F$7-SQRT((1-D1822)*(Assumptions!$F$7-Assumptions!$D$7)*(Assumptions!$F$7-Assumptions!$E$7)))</f>
        <v>0.435252745751918</v>
      </c>
      <c r="G1822" s="19" t="n">
        <f aca="false">MIN(Assumptions!$D$24,MAX(Assumptions!$D$23,Assumptions!$D$8+Assumptions!$E$8*'Random Draws'!E1822))</f>
        <v>0.085244685511719</v>
      </c>
      <c r="H1822" s="19" t="n">
        <f aca="false">IF('Random Draws'!F1822&lt;(Assumptions!$E$9-Assumptions!$D$9)/(Assumptions!$F$9-Assumptions!$D$9),Assumptions!$D$9+SQRT('Random Draws'!F1822*(Assumptions!$F$9-Assumptions!$D$9)*(Assumptions!$E$9-Assumptions!$D$9)),Assumptions!$F$9-SQRT((1-'Random Draws'!F1822)*(Assumptions!$F$9-Assumptions!$D$9)*(Assumptions!$F$9-Assumptions!$E$9)))</f>
        <v>0.300259992147256</v>
      </c>
      <c r="I1822" s="19" t="n">
        <f aca="false">IF('Random Draws'!G1822&lt;(Assumptions!$E$10-Assumptions!$D$10)/(Assumptions!$F$10-Assumptions!$D$10),Assumptions!$D$10+SQRT('Random Draws'!G1822*(Assumptions!$F$10-Assumptions!$D$10)*(Assumptions!$E$10-Assumptions!$D$10)),Assumptions!$F$10-SQRT((1-'Random Draws'!G1822)*(Assumptions!$F$10-Assumptions!$D$10)*(Assumptions!$F$10-Assumptions!$E$10)))</f>
        <v>0.0244326046668437</v>
      </c>
      <c r="J1822" s="19" t="n">
        <f aca="false">IF('Random Draws'!H1822&lt;(Assumptions!$E$11-Assumptions!$D$11)/(Assumptions!$F$11-Assumptions!$D$11),Assumptions!$D$11+SQRT('Random Draws'!H1822*(Assumptions!$F$11-Assumptions!$D$11)*(Assumptions!$E$11-Assumptions!$D$11)),Assumptions!$F$11-SQRT((1-'Random Draws'!H1822)*(Assumptions!$F$11-Assumptions!$D$11)*(Assumptions!$F$11-Assumptions!$E$11)))</f>
        <v>0.126537397822681</v>
      </c>
      <c r="K1822" s="19" t="n">
        <f aca="false">MAX(G1822,I1822+Assumptions!$D$21)</f>
        <v>0.085244685511719</v>
      </c>
      <c r="L1822" s="28" t="n">
        <f aca="false">(F1822-Assumptions!$D$15)*(1-H1822)+Assumptions!$D$15-J1822</f>
        <v>0.217060160886837</v>
      </c>
      <c r="M1822" s="21" t="n">
        <f aca="false">Assumptions!$D$14*(1+E1822)^1*L1822-Assumptions!$D$14*(1+E1822)^0*E1822*Assumptions!$D$16</f>
        <v>34.7088134578353</v>
      </c>
      <c r="N1822" s="21" t="n">
        <f aca="false">Assumptions!$D$14*(1+E1822)^2*L1822-Assumptions!$D$14*(1+E1822)^1*E1822*Assumptions!$D$16</f>
        <v>38.8485894928184</v>
      </c>
      <c r="O1822" s="21" t="n">
        <f aca="false">Assumptions!$D$14*(1+E1822)^3*L1822-Assumptions!$D$14*(1+E1822)^2*E1822*Assumptions!$D$16</f>
        <v>43.4821232772744</v>
      </c>
      <c r="P1822" s="21" t="n">
        <f aca="false">Assumptions!$D$14*(1+E1822)^4*L1822-Assumptions!$D$14*(1+E1822)^3*E1822*Assumptions!$D$16</f>
        <v>48.6683060925444</v>
      </c>
      <c r="Q1822" s="21" t="n">
        <f aca="false">Assumptions!$D$14*(1+E1822)^5*L1822-Assumptions!$D$14*(1+E1822)^4*E1822*Assumptions!$D$16</f>
        <v>54.4730532778634</v>
      </c>
      <c r="R1822" s="21" t="n">
        <f aca="false">M1822/(1+K1822)+N1822/(1+K1822)^2+O1822/(1+K1822)^3+P1822/(1+K1822)^4+Q1822/(1+K1822)^5</f>
        <v>170.259594018296</v>
      </c>
      <c r="S1822" s="21" t="n">
        <f aca="false">Q1822*(1+I1822)/(K1822-I1822)</f>
        <v>917.646149881748</v>
      </c>
      <c r="T1822" s="21" t="n">
        <f aca="false">R1822+S1822/(1+K1822)^5</f>
        <v>779.848294245077</v>
      </c>
      <c r="U1822" s="8" t="n">
        <f aca="false">(T1822-Assumptions!$D$17)/Assumptions!$D$18</f>
        <v>23.7939317698031</v>
      </c>
    </row>
    <row r="1823" customFormat="false" ht="15" hidden="false" customHeight="false" outlineLevel="0" collapsed="false">
      <c r="B1823" s="2" t="n">
        <v>1818</v>
      </c>
      <c r="C1823" s="27" t="n">
        <f aca="false">NORMSDIST('Random Draws'!C1823)</f>
        <v>0.39873678996462</v>
      </c>
      <c r="D1823" s="27" t="n">
        <f aca="false">NORMSDIST(Assumptions!$D$22*'Random Draws'!C1823+SQRT(1-Assumptions!$D$22^2)*'Random Draws'!D1823)</f>
        <v>0.732689334060069</v>
      </c>
      <c r="E1823" s="19" t="n">
        <f aca="false">IF(C1823&lt;(Assumptions!$E$6-Assumptions!$D$6)/(Assumptions!$F$6-Assumptions!$D$6),Assumptions!$D$6+SQRT(C1823*(Assumptions!$F$6-Assumptions!$D$6)*(Assumptions!$E$6-Assumptions!$D$6)),Assumptions!$F$6-SQRT((1-C1823)*(Assumptions!$F$6-Assumptions!$D$6)*(Assumptions!$F$6-Assumptions!$E$6)))</f>
        <v>0.0846506881226157</v>
      </c>
      <c r="F1823" s="19" t="n">
        <f aca="false">IF(D1823&lt;(Assumptions!$E$7-Assumptions!$D$7)/(Assumptions!$F$7-Assumptions!$D$7),Assumptions!$D$7+SQRT(D1823*(Assumptions!$F$7-Assumptions!$D$7)*(Assumptions!$E$7-Assumptions!$D$7)),Assumptions!$F$7-SQRT((1-D1823)*(Assumptions!$F$7-Assumptions!$D$7)*(Assumptions!$F$7-Assumptions!$E$7)))</f>
        <v>0.427300723803733</v>
      </c>
      <c r="G1823" s="19" t="n">
        <f aca="false">MIN(Assumptions!$D$24,MAX(Assumptions!$D$23,Assumptions!$D$8+Assumptions!$E$8*'Random Draws'!E1823))</f>
        <v>0.082878376460712</v>
      </c>
      <c r="H1823" s="19" t="n">
        <f aca="false">IF('Random Draws'!F1823&lt;(Assumptions!$E$9-Assumptions!$D$9)/(Assumptions!$F$9-Assumptions!$D$9),Assumptions!$D$9+SQRT('Random Draws'!F1823*(Assumptions!$F$9-Assumptions!$D$9)*(Assumptions!$E$9-Assumptions!$D$9)),Assumptions!$F$9-SQRT((1-'Random Draws'!F1823)*(Assumptions!$F$9-Assumptions!$D$9)*(Assumptions!$F$9-Assumptions!$E$9)))</f>
        <v>0.286064517043919</v>
      </c>
      <c r="I1823" s="19" t="n">
        <f aca="false">IF('Random Draws'!G1823&lt;(Assumptions!$E$10-Assumptions!$D$10)/(Assumptions!$F$10-Assumptions!$D$10),Assumptions!$D$10+SQRT('Random Draws'!G1823*(Assumptions!$F$10-Assumptions!$D$10)*(Assumptions!$E$10-Assumptions!$D$10)),Assumptions!$F$10-SQRT((1-'Random Draws'!G1823)*(Assumptions!$F$10-Assumptions!$D$10)*(Assumptions!$F$10-Assumptions!$E$10)))</f>
        <v>0.0192784815035557</v>
      </c>
      <c r="J1823" s="19" t="n">
        <f aca="false">IF('Random Draws'!H1823&lt;(Assumptions!$E$11-Assumptions!$D$11)/(Assumptions!$F$11-Assumptions!$D$11),Assumptions!$D$11+SQRT('Random Draws'!H1823*(Assumptions!$F$11-Assumptions!$D$11)*(Assumptions!$E$11-Assumptions!$D$11)),Assumptions!$F$11-SQRT((1-'Random Draws'!H1823)*(Assumptions!$F$11-Assumptions!$D$11)*(Assumptions!$F$11-Assumptions!$E$11)))</f>
        <v>0.170745904588471</v>
      </c>
      <c r="K1823" s="19" t="n">
        <f aca="false">MAX(G1823,I1823+Assumptions!$D$21)</f>
        <v>0.082878376460712</v>
      </c>
      <c r="L1823" s="28" t="n">
        <f aca="false">(F1823-Assumptions!$D$15)*(1-H1823)+Assumptions!$D$15-J1823</f>
        <v>0.17150763124354</v>
      </c>
      <c r="M1823" s="21" t="n">
        <f aca="false">Assumptions!$D$14*(1+E1823)^1*L1823-Assumptions!$D$14*(1+E1823)^0*E1823*Assumptions!$D$16</f>
        <v>26.6055206924215</v>
      </c>
      <c r="N1823" s="21" t="n">
        <f aca="false">Assumptions!$D$14*(1+E1823)^2*L1823-Assumptions!$D$14*(1+E1823)^1*E1823*Assumptions!$D$16</f>
        <v>28.8576963268954</v>
      </c>
      <c r="O1823" s="21" t="n">
        <f aca="false">Assumptions!$D$14*(1+E1823)^3*L1823-Assumptions!$D$14*(1+E1823)^2*E1823*Assumptions!$D$16</f>
        <v>31.3005201786006</v>
      </c>
      <c r="P1823" s="21" t="n">
        <f aca="false">Assumptions!$D$14*(1+E1823)^4*L1823-Assumptions!$D$14*(1+E1823)^3*E1823*Assumptions!$D$16</f>
        <v>33.950130750315</v>
      </c>
      <c r="Q1823" s="21" t="n">
        <f aca="false">Assumptions!$D$14*(1+E1823)^5*L1823-Assumptions!$D$14*(1+E1823)^4*E1823*Assumptions!$D$16</f>
        <v>36.8240326801819</v>
      </c>
      <c r="R1823" s="21" t="n">
        <f aca="false">M1823/(1+K1823)+N1823/(1+K1823)^2+O1823/(1+K1823)^3+P1823/(1+K1823)^4+Q1823/(1+K1823)^5</f>
        <v>123.249077171354</v>
      </c>
      <c r="S1823" s="21" t="n">
        <f aca="false">Q1823*(1+I1823)/(K1823-I1823)</f>
        <v>590.157328693352</v>
      </c>
      <c r="T1823" s="21" t="n">
        <f aca="false">R1823+S1823/(1+K1823)^5</f>
        <v>519.590438616897</v>
      </c>
      <c r="U1823" s="8" t="n">
        <f aca="false">(T1823-Assumptions!$D$17)/Assumptions!$D$18</f>
        <v>13.3836175446759</v>
      </c>
    </row>
    <row r="1824" customFormat="false" ht="15" hidden="false" customHeight="false" outlineLevel="0" collapsed="false">
      <c r="B1824" s="2" t="n">
        <v>1819</v>
      </c>
      <c r="C1824" s="27" t="n">
        <f aca="false">NORMSDIST('Random Draws'!C1824)</f>
        <v>0.474410964982964</v>
      </c>
      <c r="D1824" s="27" t="n">
        <f aca="false">NORMSDIST(Assumptions!$D$22*'Random Draws'!C1824+SQRT(1-Assumptions!$D$22^2)*'Random Draws'!D1824)</f>
        <v>0.231103392658866</v>
      </c>
      <c r="E1824" s="19" t="n">
        <f aca="false">IF(C1824&lt;(Assumptions!$E$6-Assumptions!$D$6)/(Assumptions!$F$6-Assumptions!$D$6),Assumptions!$D$6+SQRT(C1824*(Assumptions!$F$6-Assumptions!$D$6)*(Assumptions!$E$6-Assumptions!$D$6)),Assumptions!$F$6-SQRT((1-C1824)*(Assumptions!$F$6-Assumptions!$D$6)*(Assumptions!$F$6-Assumptions!$E$6)))</f>
        <v>0.0887037454916439</v>
      </c>
      <c r="F1824" s="19" t="n">
        <f aca="false">IF(D1824&lt;(Assumptions!$E$7-Assumptions!$D$7)/(Assumptions!$F$7-Assumptions!$D$7),Assumptions!$D$7+SQRT(D1824*(Assumptions!$F$7-Assumptions!$D$7)*(Assumptions!$E$7-Assumptions!$D$7)),Assumptions!$F$7-SQRT((1-D1824)*(Assumptions!$F$7-Assumptions!$D$7)*(Assumptions!$F$7-Assumptions!$E$7)))</f>
        <v>0.397237351623782</v>
      </c>
      <c r="G1824" s="19" t="n">
        <f aca="false">MIN(Assumptions!$D$24,MAX(Assumptions!$D$23,Assumptions!$D$8+Assumptions!$E$8*'Random Draws'!E1824))</f>
        <v>0.093572586475937</v>
      </c>
      <c r="H1824" s="19" t="n">
        <f aca="false">IF('Random Draws'!F1824&lt;(Assumptions!$E$9-Assumptions!$D$9)/(Assumptions!$F$9-Assumptions!$D$9),Assumptions!$D$9+SQRT('Random Draws'!F1824*(Assumptions!$F$9-Assumptions!$D$9)*(Assumptions!$E$9-Assumptions!$D$9)),Assumptions!$F$9-SQRT((1-'Random Draws'!F1824)*(Assumptions!$F$9-Assumptions!$D$9)*(Assumptions!$F$9-Assumptions!$E$9)))</f>
        <v>0.251054918848856</v>
      </c>
      <c r="I1824" s="19" t="n">
        <f aca="false">IF('Random Draws'!G1824&lt;(Assumptions!$E$10-Assumptions!$D$10)/(Assumptions!$F$10-Assumptions!$D$10),Assumptions!$D$10+SQRT('Random Draws'!G1824*(Assumptions!$F$10-Assumptions!$D$10)*(Assumptions!$E$10-Assumptions!$D$10)),Assumptions!$F$10-SQRT((1-'Random Draws'!G1824)*(Assumptions!$F$10-Assumptions!$D$10)*(Assumptions!$F$10-Assumptions!$E$10)))</f>
        <v>0.0188471208577579</v>
      </c>
      <c r="J1824" s="19" t="n">
        <f aca="false">IF('Random Draws'!H1824&lt;(Assumptions!$E$11-Assumptions!$D$11)/(Assumptions!$F$11-Assumptions!$D$11),Assumptions!$D$11+SQRT('Random Draws'!H1824*(Assumptions!$F$11-Assumptions!$D$11)*(Assumptions!$E$11-Assumptions!$D$11)),Assumptions!$F$11-SQRT((1-'Random Draws'!H1824)*(Assumptions!$F$11-Assumptions!$D$11)*(Assumptions!$F$11-Assumptions!$E$11)))</f>
        <v>0.15764942334735</v>
      </c>
      <c r="K1824" s="19" t="n">
        <f aca="false">MAX(G1824,I1824+Assumptions!$D$21)</f>
        <v>0.093572586475937</v>
      </c>
      <c r="L1824" s="28" t="n">
        <f aca="false">(F1824-Assumptions!$D$15)*(1-H1824)+Assumptions!$D$15-J1824</f>
        <v>0.17249667665114</v>
      </c>
      <c r="M1824" s="21" t="n">
        <f aca="false">Assumptions!$D$14*(1+E1824)^1*L1824-Assumptions!$D$14*(1+E1824)^0*E1824*Assumptions!$D$16</f>
        <v>26.8448165105802</v>
      </c>
      <c r="N1824" s="21" t="n">
        <f aca="false">Assumptions!$D$14*(1+E1824)^2*L1824-Assumptions!$D$14*(1+E1824)^1*E1824*Assumptions!$D$16</f>
        <v>29.2260522821045</v>
      </c>
      <c r="O1824" s="21" t="n">
        <f aca="false">Assumptions!$D$14*(1+E1824)^3*L1824-Assumptions!$D$14*(1+E1824)^2*E1824*Assumptions!$D$16</f>
        <v>31.8185125854618</v>
      </c>
      <c r="P1824" s="21" t="n">
        <f aca="false">Assumptions!$D$14*(1+E1824)^4*L1824-Assumptions!$D$14*(1+E1824)^3*E1824*Assumptions!$D$16</f>
        <v>34.6409338277653</v>
      </c>
      <c r="Q1824" s="21" t="n">
        <f aca="false">Assumptions!$D$14*(1+E1824)^5*L1824-Assumptions!$D$14*(1+E1824)^4*E1824*Assumptions!$D$16</f>
        <v>37.7137144056163</v>
      </c>
      <c r="R1824" s="21" t="n">
        <f aca="false">M1824/(1+K1824)+N1824/(1+K1824)^2+O1824/(1+K1824)^3+P1824/(1+K1824)^4+Q1824/(1+K1824)^5</f>
        <v>121.650999316135</v>
      </c>
      <c r="S1824" s="21" t="n">
        <f aca="false">Q1824*(1+I1824)/(K1824-I1824)</f>
        <v>514.209031969766</v>
      </c>
      <c r="T1824" s="21" t="n">
        <f aca="false">R1824+S1824/(1+K1824)^5</f>
        <v>450.428149225458</v>
      </c>
      <c r="U1824" s="8" t="n">
        <f aca="false">(T1824-Assumptions!$D$17)/Assumptions!$D$18</f>
        <v>10.6171259690183</v>
      </c>
    </row>
    <row r="1825" customFormat="false" ht="15" hidden="false" customHeight="false" outlineLevel="0" collapsed="false">
      <c r="B1825" s="2" t="n">
        <v>1820</v>
      </c>
      <c r="C1825" s="27" t="n">
        <f aca="false">NORMSDIST('Random Draws'!C1825)</f>
        <v>0.278143668445412</v>
      </c>
      <c r="D1825" s="27" t="n">
        <f aca="false">NORMSDIST(Assumptions!$D$22*'Random Draws'!C1825+SQRT(1-Assumptions!$D$22^2)*'Random Draws'!D1825)</f>
        <v>0.109383459209033</v>
      </c>
      <c r="E1825" s="19" t="n">
        <f aca="false">IF(C1825&lt;(Assumptions!$E$6-Assumptions!$D$6)/(Assumptions!$F$6-Assumptions!$D$6),Assumptions!$D$6+SQRT(C1825*(Assumptions!$F$6-Assumptions!$D$6)*(Assumptions!$E$6-Assumptions!$D$6)),Assumptions!$F$6-SQRT((1-C1825)*(Assumptions!$F$6-Assumptions!$D$6)*(Assumptions!$F$6-Assumptions!$E$6)))</f>
        <v>0.0772923362398638</v>
      </c>
      <c r="F1825" s="19" t="n">
        <f aca="false">IF(D1825&lt;(Assumptions!$E$7-Assumptions!$D$7)/(Assumptions!$F$7-Assumptions!$D$7),Assumptions!$D$7+SQRT(D1825*(Assumptions!$F$7-Assumptions!$D$7)*(Assumptions!$E$7-Assumptions!$D$7)),Assumptions!$F$7-SQRT((1-D1825)*(Assumptions!$F$7-Assumptions!$D$7)*(Assumptions!$F$7-Assumptions!$E$7)))</f>
        <v>0.385618367536871</v>
      </c>
      <c r="G1825" s="19" t="n">
        <f aca="false">MIN(Assumptions!$D$24,MAX(Assumptions!$D$23,Assumptions!$D$8+Assumptions!$E$8*'Random Draws'!E1825))</f>
        <v>0.104386158211673</v>
      </c>
      <c r="H1825" s="19" t="n">
        <f aca="false">IF('Random Draws'!F1825&lt;(Assumptions!$E$9-Assumptions!$D$9)/(Assumptions!$F$9-Assumptions!$D$9),Assumptions!$D$9+SQRT('Random Draws'!F1825*(Assumptions!$F$9-Assumptions!$D$9)*(Assumptions!$E$9-Assumptions!$D$9)),Assumptions!$F$9-SQRT((1-'Random Draws'!F1825)*(Assumptions!$F$9-Assumptions!$D$9)*(Assumptions!$F$9-Assumptions!$E$9)))</f>
        <v>0.255125269755776</v>
      </c>
      <c r="I1825" s="19" t="n">
        <f aca="false">IF('Random Draws'!G1825&lt;(Assumptions!$E$10-Assumptions!$D$10)/(Assumptions!$F$10-Assumptions!$D$10),Assumptions!$D$10+SQRT('Random Draws'!G1825*(Assumptions!$F$10-Assumptions!$D$10)*(Assumptions!$E$10-Assumptions!$D$10)),Assumptions!$F$10-SQRT((1-'Random Draws'!G1825)*(Assumptions!$F$10-Assumptions!$D$10)*(Assumptions!$F$10-Assumptions!$E$10)))</f>
        <v>0.0223909613564457</v>
      </c>
      <c r="J1825" s="19" t="n">
        <f aca="false">IF('Random Draws'!H1825&lt;(Assumptions!$E$11-Assumptions!$D$11)/(Assumptions!$F$11-Assumptions!$D$11),Assumptions!$D$11+SQRT('Random Draws'!H1825*(Assumptions!$F$11-Assumptions!$D$11)*(Assumptions!$E$11-Assumptions!$D$11)),Assumptions!$F$11-SQRT((1-'Random Draws'!H1825)*(Assumptions!$F$11-Assumptions!$D$11)*(Assumptions!$F$11-Assumptions!$E$11)))</f>
        <v>0.157104938729069</v>
      </c>
      <c r="K1825" s="19" t="n">
        <f aca="false">MAX(G1825,I1825+Assumptions!$D$21)</f>
        <v>0.104386158211673</v>
      </c>
      <c r="L1825" s="28" t="n">
        <f aca="false">(F1825-Assumptions!$D$15)*(1-H1825)+Assumptions!$D$15-J1825</f>
        <v>0.163298723835426</v>
      </c>
      <c r="M1825" s="21" t="n">
        <f aca="false">Assumptions!$D$14*(1+E1825)^1*L1825-Assumptions!$D$14*(1+E1825)^0*E1825*Assumptions!$D$16</f>
        <v>25.1722455746765</v>
      </c>
      <c r="N1825" s="21" t="n">
        <f aca="false">Assumptions!$D$14*(1+E1825)^2*L1825-Assumptions!$D$14*(1+E1825)^1*E1825*Assumptions!$D$16</f>
        <v>27.1178672435468</v>
      </c>
      <c r="O1825" s="21" t="n">
        <f aca="false">Assumptions!$D$14*(1+E1825)^3*L1825-Assumptions!$D$14*(1+E1825)^2*E1825*Assumptions!$D$16</f>
        <v>29.213870556643</v>
      </c>
      <c r="P1825" s="21" t="n">
        <f aca="false">Assumptions!$D$14*(1+E1825)^4*L1825-Assumptions!$D$14*(1+E1825)^3*E1825*Assumptions!$D$16</f>
        <v>31.4718788625749</v>
      </c>
      <c r="Q1825" s="21" t="n">
        <f aca="false">Assumptions!$D$14*(1+E1825)^5*L1825-Assumptions!$D$14*(1+E1825)^4*E1825*Assumptions!$D$16</f>
        <v>33.9044139057214</v>
      </c>
      <c r="R1825" s="21" t="n">
        <f aca="false">M1825/(1+K1825)+N1825/(1+K1825)^2+O1825/(1+K1825)^3+P1825/(1+K1825)^4+Q1825/(1+K1825)^5</f>
        <v>108.508597771286</v>
      </c>
      <c r="S1825" s="21" t="n">
        <f aca="false">Q1825*(1+I1825)/(K1825-I1825)</f>
        <v>422.751181249069</v>
      </c>
      <c r="T1825" s="21" t="n">
        <f aca="false">R1825+S1825/(1+K1825)^5</f>
        <v>365.832456831159</v>
      </c>
      <c r="U1825" s="8" t="n">
        <f aca="false">(T1825-Assumptions!$D$17)/Assumptions!$D$18</f>
        <v>7.23329827324635</v>
      </c>
    </row>
    <row r="1826" customFormat="false" ht="15" hidden="false" customHeight="false" outlineLevel="0" collapsed="false">
      <c r="B1826" s="2" t="n">
        <v>1821</v>
      </c>
      <c r="C1826" s="27" t="n">
        <f aca="false">NORMSDIST('Random Draws'!C1826)</f>
        <v>0.474924432571063</v>
      </c>
      <c r="D1826" s="27" t="n">
        <f aca="false">NORMSDIST(Assumptions!$D$22*'Random Draws'!C1826+SQRT(1-Assumptions!$D$22^2)*'Random Draws'!D1826)</f>
        <v>0.0123953277952795</v>
      </c>
      <c r="E1826" s="19" t="n">
        <f aca="false">IF(C1826&lt;(Assumptions!$E$6-Assumptions!$D$6)/(Assumptions!$F$6-Assumptions!$D$6),Assumptions!$D$6+SQRT(C1826*(Assumptions!$F$6-Assumptions!$D$6)*(Assumptions!$E$6-Assumptions!$D$6)),Assumptions!$F$6-SQRT((1-C1826)*(Assumptions!$F$6-Assumptions!$D$6)*(Assumptions!$F$6-Assumptions!$E$6)))</f>
        <v>0.0887300950425434</v>
      </c>
      <c r="F1826" s="19" t="n">
        <f aca="false">IF(D1826&lt;(Assumptions!$E$7-Assumptions!$D$7)/(Assumptions!$F$7-Assumptions!$D$7),Assumptions!$D$7+SQRT(D1826*(Assumptions!$F$7-Assumptions!$D$7)*(Assumptions!$E$7-Assumptions!$D$7)),Assumptions!$F$7-SQRT((1-D1826)*(Assumptions!$F$7-Assumptions!$D$7)*(Assumptions!$F$7-Assumptions!$E$7)))</f>
        <v>0.368623918295745</v>
      </c>
      <c r="G1826" s="19" t="n">
        <f aca="false">MIN(Assumptions!$D$24,MAX(Assumptions!$D$23,Assumptions!$D$8+Assumptions!$E$8*'Random Draws'!E1826))</f>
        <v>0.077291026428723</v>
      </c>
      <c r="H1826" s="19" t="n">
        <f aca="false">IF('Random Draws'!F1826&lt;(Assumptions!$E$9-Assumptions!$D$9)/(Assumptions!$F$9-Assumptions!$D$9),Assumptions!$D$9+SQRT('Random Draws'!F1826*(Assumptions!$F$9-Assumptions!$D$9)*(Assumptions!$E$9-Assumptions!$D$9)),Assumptions!$F$9-SQRT((1-'Random Draws'!F1826)*(Assumptions!$F$9-Assumptions!$D$9)*(Assumptions!$F$9-Assumptions!$E$9)))</f>
        <v>0.281117600011158</v>
      </c>
      <c r="I1826" s="19" t="n">
        <f aca="false">IF('Random Draws'!G1826&lt;(Assumptions!$E$10-Assumptions!$D$10)/(Assumptions!$F$10-Assumptions!$D$10),Assumptions!$D$10+SQRT('Random Draws'!G1826*(Assumptions!$F$10-Assumptions!$D$10)*(Assumptions!$E$10-Assumptions!$D$10)),Assumptions!$F$10-SQRT((1-'Random Draws'!G1826)*(Assumptions!$F$10-Assumptions!$D$10)*(Assumptions!$F$10-Assumptions!$E$10)))</f>
        <v>0.0220880851232391</v>
      </c>
      <c r="J1826" s="19" t="n">
        <f aca="false">IF('Random Draws'!H1826&lt;(Assumptions!$E$11-Assumptions!$D$11)/(Assumptions!$F$11-Assumptions!$D$11),Assumptions!$D$11+SQRT('Random Draws'!H1826*(Assumptions!$F$11-Assumptions!$D$11)*(Assumptions!$E$11-Assumptions!$D$11)),Assumptions!$F$11-SQRT((1-'Random Draws'!H1826)*(Assumptions!$F$11-Assumptions!$D$11)*(Assumptions!$F$11-Assumptions!$E$11)))</f>
        <v>0.164871425975017</v>
      </c>
      <c r="K1826" s="19" t="n">
        <f aca="false">MAX(G1826,I1826+Assumptions!$D$21)</f>
        <v>0.077291026428723</v>
      </c>
      <c r="L1826" s="28" t="n">
        <f aca="false">(F1826-Assumptions!$D$15)*(1-H1826)+Assumptions!$D$15-J1826</f>
        <v>0.136671109104169</v>
      </c>
      <c r="M1826" s="21" t="n">
        <f aca="false">Assumptions!$D$14*(1+E1826)^1*L1826-Assumptions!$D$14*(1+E1826)^0*E1826*Assumptions!$D$16</f>
        <v>21.1897267792249</v>
      </c>
      <c r="N1826" s="21" t="n">
        <f aca="false">Assumptions!$D$14*(1+E1826)^2*L1826-Assumptions!$D$14*(1+E1826)^1*E1826*Assumptions!$D$16</f>
        <v>23.0698932502711</v>
      </c>
      <c r="O1826" s="21" t="n">
        <f aca="false">Assumptions!$D$14*(1+E1826)^3*L1826-Assumptions!$D$14*(1+E1826)^2*E1826*Assumptions!$D$16</f>
        <v>25.1168870709889</v>
      </c>
      <c r="P1826" s="21" t="n">
        <f aca="false">Assumptions!$D$14*(1+E1826)^4*L1826-Assumptions!$D$14*(1+E1826)^3*E1826*Assumptions!$D$16</f>
        <v>27.3455108479706</v>
      </c>
      <c r="Q1826" s="21" t="n">
        <f aca="false">Assumptions!$D$14*(1+E1826)^5*L1826-Assumptions!$D$14*(1+E1826)^4*E1826*Assumptions!$D$16</f>
        <v>29.771880624498</v>
      </c>
      <c r="R1826" s="21" t="n">
        <f aca="false">M1826/(1+K1826)+N1826/(1+K1826)^2+O1826/(1+K1826)^3+P1826/(1+K1826)^4+Q1826/(1+K1826)^5</f>
        <v>100.458141848626</v>
      </c>
      <c r="S1826" s="21" t="n">
        <f aca="false">Q1826*(1+I1826)/(K1826-I1826)</f>
        <v>551.229404419215</v>
      </c>
      <c r="T1826" s="21" t="n">
        <f aca="false">R1826+S1826/(1+K1826)^5</f>
        <v>480.356279692679</v>
      </c>
      <c r="U1826" s="8" t="n">
        <f aca="false">(T1826-Assumptions!$D$17)/Assumptions!$D$18</f>
        <v>11.8142511877072</v>
      </c>
    </row>
    <row r="1827" customFormat="false" ht="15" hidden="false" customHeight="false" outlineLevel="0" collapsed="false">
      <c r="B1827" s="2" t="n">
        <v>1822</v>
      </c>
      <c r="C1827" s="27" t="n">
        <f aca="false">NORMSDIST('Random Draws'!C1827)</f>
        <v>0.997438961685741</v>
      </c>
      <c r="D1827" s="27" t="n">
        <f aca="false">NORMSDIST(Assumptions!$D$22*'Random Draws'!C1827+SQRT(1-Assumptions!$D$22^2)*'Random Draws'!D1827)</f>
        <v>0.985920234113335</v>
      </c>
      <c r="E1827" s="19" t="n">
        <f aca="false">IF(C1827&lt;(Assumptions!$E$6-Assumptions!$D$6)/(Assumptions!$F$6-Assumptions!$D$6),Assumptions!$D$6+SQRT(C1827*(Assumptions!$F$6-Assumptions!$D$6)*(Assumptions!$E$6-Assumptions!$D$6)),Assumptions!$F$6-SQRT((1-C1827)*(Assumptions!$F$6-Assumptions!$D$6)*(Assumptions!$F$6-Assumptions!$E$6)))</f>
        <v>0.136421565765409</v>
      </c>
      <c r="F1827" s="19" t="n">
        <f aca="false">IF(D1827&lt;(Assumptions!$E$7-Assumptions!$D$7)/(Assumptions!$F$7-Assumptions!$D$7),Assumptions!$D$7+SQRT(D1827*(Assumptions!$F$7-Assumptions!$D$7)*(Assumptions!$E$7-Assumptions!$D$7)),Assumptions!$F$7-SQRT((1-D1827)*(Assumptions!$F$7-Assumptions!$D$7)*(Assumptions!$F$7-Assumptions!$E$7)))</f>
        <v>0.452495397175955</v>
      </c>
      <c r="G1827" s="19" t="n">
        <f aca="false">MIN(Assumptions!$D$24,MAX(Assumptions!$D$23,Assumptions!$D$8+Assumptions!$E$8*'Random Draws'!E1827))</f>
        <v>0.106051733981025</v>
      </c>
      <c r="H1827" s="19" t="n">
        <f aca="false">IF('Random Draws'!F1827&lt;(Assumptions!$E$9-Assumptions!$D$9)/(Assumptions!$F$9-Assumptions!$D$9),Assumptions!$D$9+SQRT('Random Draws'!F1827*(Assumptions!$F$9-Assumptions!$D$9)*(Assumptions!$E$9-Assumptions!$D$9)),Assumptions!$F$9-SQRT((1-'Random Draws'!F1827)*(Assumptions!$F$9-Assumptions!$D$9)*(Assumptions!$F$9-Assumptions!$E$9)))</f>
        <v>0.260100177872763</v>
      </c>
      <c r="I1827" s="19" t="n">
        <f aca="false">IF('Random Draws'!G1827&lt;(Assumptions!$E$10-Assumptions!$D$10)/(Assumptions!$F$10-Assumptions!$D$10),Assumptions!$D$10+SQRT('Random Draws'!G1827*(Assumptions!$F$10-Assumptions!$D$10)*(Assumptions!$E$10-Assumptions!$D$10)),Assumptions!$F$10-SQRT((1-'Random Draws'!G1827)*(Assumptions!$F$10-Assumptions!$D$10)*(Assumptions!$F$10-Assumptions!$E$10)))</f>
        <v>0.0109508729483874</v>
      </c>
      <c r="J1827" s="19" t="n">
        <f aca="false">IF('Random Draws'!H1827&lt;(Assumptions!$E$11-Assumptions!$D$11)/(Assumptions!$F$11-Assumptions!$D$11),Assumptions!$D$11+SQRT('Random Draws'!H1827*(Assumptions!$F$11-Assumptions!$D$11)*(Assumptions!$E$11-Assumptions!$D$11)),Assumptions!$F$11-SQRT((1-'Random Draws'!H1827)*(Assumptions!$F$11-Assumptions!$D$11)*(Assumptions!$F$11-Assumptions!$E$11)))</f>
        <v>0.178220672067636</v>
      </c>
      <c r="K1827" s="19" t="n">
        <f aca="false">MAX(G1827,I1827+Assumptions!$D$21)</f>
        <v>0.106051733981025</v>
      </c>
      <c r="L1827" s="28" t="n">
        <f aca="false">(F1827-Assumptions!$D$15)*(1-H1827)+Assumptions!$D$15-J1827</f>
        <v>0.190393614939706</v>
      </c>
      <c r="M1827" s="21" t="n">
        <f aca="false">Assumptions!$D$14*(1+E1827)^1*L1827-Assumptions!$D$14*(1+E1827)^0*E1827*Assumptions!$D$16</f>
        <v>30.7798406391404</v>
      </c>
      <c r="N1827" s="21" t="n">
        <f aca="false">Assumptions!$D$14*(1+E1827)^2*L1827-Assumptions!$D$14*(1+E1827)^1*E1827*Assumptions!$D$16</f>
        <v>34.9788746931417</v>
      </c>
      <c r="O1827" s="21" t="n">
        <f aca="false">Assumptions!$D$14*(1+E1827)^3*L1827-Assumptions!$D$14*(1+E1827)^2*E1827*Assumptions!$D$16</f>
        <v>39.7507475474921</v>
      </c>
      <c r="P1827" s="21" t="n">
        <f aca="false">Assumptions!$D$14*(1+E1827)^4*L1827-Assumptions!$D$14*(1+E1827)^3*E1827*Assumptions!$D$16</f>
        <v>45.1736067682665</v>
      </c>
      <c r="Q1827" s="21" t="n">
        <f aca="false">Assumptions!$D$14*(1+E1827)^5*L1827-Assumptions!$D$14*(1+E1827)^4*E1827*Assumptions!$D$16</f>
        <v>51.3362609348643</v>
      </c>
      <c r="R1827" s="21" t="n">
        <f aca="false">M1827/(1+K1827)+N1827/(1+K1827)^2+O1827/(1+K1827)^3+P1827/(1+K1827)^4+Q1827/(1+K1827)^5</f>
        <v>146.996702062848</v>
      </c>
      <c r="S1827" s="21" t="n">
        <f aca="false">Q1827*(1+I1827)/(K1827-I1827)</f>
        <v>545.719957132631</v>
      </c>
      <c r="T1827" s="21" t="n">
        <f aca="false">R1827+S1827/(1+K1827)^5</f>
        <v>476.676724917686</v>
      </c>
      <c r="U1827" s="8" t="n">
        <f aca="false">(T1827-Assumptions!$D$17)/Assumptions!$D$18</f>
        <v>11.6670689967074</v>
      </c>
    </row>
    <row r="1828" customFormat="false" ht="15" hidden="false" customHeight="false" outlineLevel="0" collapsed="false">
      <c r="B1828" s="2" t="n">
        <v>1823</v>
      </c>
      <c r="C1828" s="27" t="n">
        <f aca="false">NORMSDIST('Random Draws'!C1828)</f>
        <v>0.0643422737145294</v>
      </c>
      <c r="D1828" s="27" t="n">
        <f aca="false">NORMSDIST(Assumptions!$D$22*'Random Draws'!C1828+SQRT(1-Assumptions!$D$22^2)*'Random Draws'!D1828)</f>
        <v>0.159183869326354</v>
      </c>
      <c r="E1828" s="19" t="n">
        <f aca="false">IF(C1828&lt;(Assumptions!$E$6-Assumptions!$D$6)/(Assumptions!$F$6-Assumptions!$D$6),Assumptions!$D$6+SQRT(C1828*(Assumptions!$F$6-Assumptions!$D$6)*(Assumptions!$E$6-Assumptions!$D$6)),Assumptions!$F$6-SQRT((1-C1828)*(Assumptions!$F$6-Assumptions!$D$6)*(Assumptions!$F$6-Assumptions!$E$6)))</f>
        <v>0.0579363142415784</v>
      </c>
      <c r="F1828" s="19" t="n">
        <f aca="false">IF(D1828&lt;(Assumptions!$E$7-Assumptions!$D$7)/(Assumptions!$F$7-Assumptions!$D$7),Assumptions!$D$7+SQRT(D1828*(Assumptions!$F$7-Assumptions!$D$7)*(Assumptions!$E$7-Assumptions!$D$7)),Assumptions!$F$7-SQRT((1-D1828)*(Assumptions!$F$7-Assumptions!$D$7)*(Assumptions!$F$7-Assumptions!$E$7)))</f>
        <v>0.390904744230589</v>
      </c>
      <c r="G1828" s="19" t="n">
        <f aca="false">MIN(Assumptions!$D$24,MAX(Assumptions!$D$23,Assumptions!$D$8+Assumptions!$E$8*'Random Draws'!E1828))</f>
        <v>0.08905707088589</v>
      </c>
      <c r="H1828" s="19" t="n">
        <f aca="false">IF('Random Draws'!F1828&lt;(Assumptions!$E$9-Assumptions!$D$9)/(Assumptions!$F$9-Assumptions!$D$9),Assumptions!$D$9+SQRT('Random Draws'!F1828*(Assumptions!$F$9-Assumptions!$D$9)*(Assumptions!$E$9-Assumptions!$D$9)),Assumptions!$F$9-SQRT((1-'Random Draws'!F1828)*(Assumptions!$F$9-Assumptions!$D$9)*(Assumptions!$F$9-Assumptions!$E$9)))</f>
        <v>0.29118630680676</v>
      </c>
      <c r="I1828" s="19" t="n">
        <f aca="false">IF('Random Draws'!G1828&lt;(Assumptions!$E$10-Assumptions!$D$10)/(Assumptions!$F$10-Assumptions!$D$10),Assumptions!$D$10+SQRT('Random Draws'!G1828*(Assumptions!$F$10-Assumptions!$D$10)*(Assumptions!$E$10-Assumptions!$D$10)),Assumptions!$F$10-SQRT((1-'Random Draws'!G1828)*(Assumptions!$F$10-Assumptions!$D$10)*(Assumptions!$F$10-Assumptions!$E$10)))</f>
        <v>0.0242809865881599</v>
      </c>
      <c r="J1828" s="19" t="n">
        <f aca="false">IF('Random Draws'!H1828&lt;(Assumptions!$E$11-Assumptions!$D$11)/(Assumptions!$F$11-Assumptions!$D$11),Assumptions!$D$11+SQRT('Random Draws'!H1828*(Assumptions!$F$11-Assumptions!$D$11)*(Assumptions!$E$11-Assumptions!$D$11)),Assumptions!$F$11-SQRT((1-'Random Draws'!H1828)*(Assumptions!$F$11-Assumptions!$D$11)*(Assumptions!$F$11-Assumptions!$E$11)))</f>
        <v>0.199003746142276</v>
      </c>
      <c r="K1828" s="19" t="n">
        <f aca="false">MAX(G1828,I1828+Assumptions!$D$21)</f>
        <v>0.08905707088589</v>
      </c>
      <c r="L1828" s="28" t="n">
        <f aca="false">(F1828-Assumptions!$D$15)*(1-H1828)+Assumptions!$D$15-J1828</f>
        <v>0.115929109187446</v>
      </c>
      <c r="M1828" s="21" t="n">
        <f aca="false">Assumptions!$D$14*(1+E1828)^1*L1828-Assumptions!$D$14*(1+E1828)^0*E1828*Assumptions!$D$16</f>
        <v>17.5315911336751</v>
      </c>
      <c r="N1828" s="21" t="n">
        <f aca="false">Assumptions!$D$14*(1+E1828)^2*L1828-Assumptions!$D$14*(1+E1828)^1*E1828*Assumptions!$D$16</f>
        <v>18.5473069067506</v>
      </c>
      <c r="O1828" s="21" t="n">
        <f aca="false">Assumptions!$D$14*(1+E1828)^3*L1828-Assumptions!$D$14*(1+E1828)^2*E1828*Assumptions!$D$16</f>
        <v>19.6218695080351</v>
      </c>
      <c r="P1828" s="21" t="n">
        <f aca="false">Assumptions!$D$14*(1+E1828)^4*L1828-Assumptions!$D$14*(1+E1828)^3*E1828*Assumptions!$D$16</f>
        <v>20.7586883058599</v>
      </c>
      <c r="Q1828" s="21" t="n">
        <f aca="false">Assumptions!$D$14*(1+E1828)^5*L1828-Assumptions!$D$14*(1+E1828)^4*E1828*Assumptions!$D$16</f>
        <v>21.9613701947911</v>
      </c>
      <c r="R1828" s="21" t="n">
        <f aca="false">M1828/(1+K1828)+N1828/(1+K1828)^2+O1828/(1+K1828)^3+P1828/(1+K1828)^4+Q1828/(1+K1828)^5</f>
        <v>76.0192265793443</v>
      </c>
      <c r="S1828" s="21" t="n">
        <f aca="false">Q1828*(1+I1828)/(K1828-I1828)</f>
        <v>347.267269607662</v>
      </c>
      <c r="T1828" s="21" t="n">
        <f aca="false">R1828+S1828/(1+K1828)^5</f>
        <v>302.69789716114</v>
      </c>
      <c r="U1828" s="8" t="n">
        <f aca="false">(T1828-Assumptions!$D$17)/Assumptions!$D$18</f>
        <v>4.70791588644561</v>
      </c>
    </row>
    <row r="1829" customFormat="false" ht="15" hidden="false" customHeight="false" outlineLevel="0" collapsed="false">
      <c r="B1829" s="2" t="n">
        <v>1824</v>
      </c>
      <c r="C1829" s="27" t="n">
        <f aca="false">NORMSDIST('Random Draws'!C1829)</f>
        <v>0.54708131123032</v>
      </c>
      <c r="D1829" s="27" t="n">
        <f aca="false">NORMSDIST(Assumptions!$D$22*'Random Draws'!C1829+SQRT(1-Assumptions!$D$22^2)*'Random Draws'!D1829)</f>
        <v>0.340754281850963</v>
      </c>
      <c r="E1829" s="19" t="n">
        <f aca="false">IF(C1829&lt;(Assumptions!$E$6-Assumptions!$D$6)/(Assumptions!$F$6-Assumptions!$D$6),Assumptions!$D$6+SQRT(C1829*(Assumptions!$F$6-Assumptions!$D$6)*(Assumptions!$E$6-Assumptions!$D$6)),Assumptions!$F$6-SQRT((1-C1829)*(Assumptions!$F$6-Assumptions!$D$6)*(Assumptions!$F$6-Assumptions!$E$6)))</f>
        <v>0.0924122553187441</v>
      </c>
      <c r="F1829" s="19" t="n">
        <f aca="false">IF(D1829&lt;(Assumptions!$E$7-Assumptions!$D$7)/(Assumptions!$F$7-Assumptions!$D$7),Assumptions!$D$7+SQRT(D1829*(Assumptions!$F$7-Assumptions!$D$7)*(Assumptions!$E$7-Assumptions!$D$7)),Assumptions!$F$7-SQRT((1-D1829)*(Assumptions!$F$7-Assumptions!$D$7)*(Assumptions!$F$7-Assumptions!$E$7)))</f>
        <v>0.40521643164941</v>
      </c>
      <c r="G1829" s="19" t="n">
        <f aca="false">MIN(Assumptions!$D$24,MAX(Assumptions!$D$23,Assumptions!$D$8+Assumptions!$E$8*'Random Draws'!E1829))</f>
        <v>0.098606060366074</v>
      </c>
      <c r="H1829" s="19" t="n">
        <f aca="false">IF('Random Draws'!F1829&lt;(Assumptions!$E$9-Assumptions!$D$9)/(Assumptions!$F$9-Assumptions!$D$9),Assumptions!$D$9+SQRT('Random Draws'!F1829*(Assumptions!$F$9-Assumptions!$D$9)*(Assumptions!$E$9-Assumptions!$D$9)),Assumptions!$F$9-SQRT((1-'Random Draws'!F1829)*(Assumptions!$F$9-Assumptions!$D$9)*(Assumptions!$F$9-Assumptions!$E$9)))</f>
        <v>0.267681315249215</v>
      </c>
      <c r="I1829" s="19" t="n">
        <f aca="false">IF('Random Draws'!G1829&lt;(Assumptions!$E$10-Assumptions!$D$10)/(Assumptions!$F$10-Assumptions!$D$10),Assumptions!$D$10+SQRT('Random Draws'!G1829*(Assumptions!$F$10-Assumptions!$D$10)*(Assumptions!$E$10-Assumptions!$D$10)),Assumptions!$F$10-SQRT((1-'Random Draws'!G1829)*(Assumptions!$F$10-Assumptions!$D$10)*(Assumptions!$F$10-Assumptions!$E$10)))</f>
        <v>0.0244386094827575</v>
      </c>
      <c r="J1829" s="19" t="n">
        <f aca="false">IF('Random Draws'!H1829&lt;(Assumptions!$E$11-Assumptions!$D$11)/(Assumptions!$F$11-Assumptions!$D$11),Assumptions!$D$11+SQRT('Random Draws'!H1829*(Assumptions!$F$11-Assumptions!$D$11)*(Assumptions!$E$11-Assumptions!$D$11)),Assumptions!$F$11-SQRT((1-'Random Draws'!H1829)*(Assumptions!$F$11-Assumptions!$D$11)*(Assumptions!$F$11-Assumptions!$E$11)))</f>
        <v>0.191970325426827</v>
      </c>
      <c r="K1829" s="19" t="n">
        <f aca="false">MAX(G1829,I1829+Assumptions!$D$21)</f>
        <v>0.098606060366074</v>
      </c>
      <c r="L1829" s="28" t="n">
        <f aca="false">(F1829-Assumptions!$D$15)*(1-H1829)+Assumptions!$D$15-J1829</f>
        <v>0.139575809820474</v>
      </c>
      <c r="M1829" s="21" t="n">
        <f aca="false">Assumptions!$D$14*(1+E1829)^1*L1829-Assumptions!$D$14*(1+E1829)^0*E1829*Assumptions!$D$16</f>
        <v>21.7067838424824</v>
      </c>
      <c r="N1829" s="21" t="n">
        <f aca="false">Assumptions!$D$14*(1+E1829)^2*L1829-Assumptions!$D$14*(1+E1829)^1*E1829*Assumptions!$D$16</f>
        <v>23.7127566930827</v>
      </c>
      <c r="O1829" s="21" t="n">
        <f aca="false">Assumptions!$D$14*(1+E1829)^3*L1829-Assumptions!$D$14*(1+E1829)^2*E1829*Assumptions!$D$16</f>
        <v>25.9041060189151</v>
      </c>
      <c r="P1829" s="21" t="n">
        <f aca="false">Assumptions!$D$14*(1+E1829)^4*L1829-Assumptions!$D$14*(1+E1829)^3*E1829*Assumptions!$D$16</f>
        <v>28.2979628781389</v>
      </c>
      <c r="Q1829" s="21" t="n">
        <f aca="false">Assumptions!$D$14*(1+E1829)^5*L1829-Assumptions!$D$14*(1+E1829)^4*E1829*Assumptions!$D$16</f>
        <v>30.9130414486338</v>
      </c>
      <c r="R1829" s="21" t="n">
        <f aca="false">M1829/(1+K1829)+N1829/(1+K1829)^2+O1829/(1+K1829)^3+P1829/(1+K1829)^4+Q1829/(1+K1829)^5</f>
        <v>97.6846948886396</v>
      </c>
      <c r="S1829" s="21" t="n">
        <f aca="false">Q1829*(1+I1829)/(K1829-I1829)</f>
        <v>426.986674334319</v>
      </c>
      <c r="T1829" s="21" t="n">
        <f aca="false">R1829+S1829/(1+K1829)^5</f>
        <v>364.496087297956</v>
      </c>
      <c r="U1829" s="8" t="n">
        <f aca="false">(T1829-Assumptions!$D$17)/Assumptions!$D$18</f>
        <v>7.17984349191825</v>
      </c>
    </row>
    <row r="1830" customFormat="false" ht="15" hidden="false" customHeight="false" outlineLevel="0" collapsed="false">
      <c r="B1830" s="2" t="n">
        <v>1825</v>
      </c>
      <c r="C1830" s="27" t="n">
        <f aca="false">NORMSDIST('Random Draws'!C1830)</f>
        <v>0.683846503526047</v>
      </c>
      <c r="D1830" s="27" t="n">
        <f aca="false">NORMSDIST(Assumptions!$D$22*'Random Draws'!C1830+SQRT(1-Assumptions!$D$22^2)*'Random Draws'!D1830)</f>
        <v>0.112396511277154</v>
      </c>
      <c r="E1830" s="19" t="n">
        <f aca="false">IF(C1830&lt;(Assumptions!$E$6-Assumptions!$D$6)/(Assumptions!$F$6-Assumptions!$D$6),Assumptions!$D$6+SQRT(C1830*(Assumptions!$F$6-Assumptions!$D$6)*(Assumptions!$E$6-Assumptions!$D$6)),Assumptions!$F$6-SQRT((1-C1830)*(Assumptions!$F$6-Assumptions!$D$6)*(Assumptions!$F$6-Assumptions!$E$6)))</f>
        <v>0.100241133286149</v>
      </c>
      <c r="F1830" s="19" t="n">
        <f aca="false">IF(D1830&lt;(Assumptions!$E$7-Assumptions!$D$7)/(Assumptions!$F$7-Assumptions!$D$7),Assumptions!$D$7+SQRT(D1830*(Assumptions!$F$7-Assumptions!$D$7)*(Assumptions!$E$7-Assumptions!$D$7)),Assumptions!$F$7-SQRT((1-D1830)*(Assumptions!$F$7-Assumptions!$D$7)*(Assumptions!$F$7-Assumptions!$E$7)))</f>
        <v>0.385968809515704</v>
      </c>
      <c r="G1830" s="19" t="n">
        <f aca="false">MIN(Assumptions!$D$24,MAX(Assumptions!$D$23,Assumptions!$D$8+Assumptions!$E$8*'Random Draws'!E1830))</f>
        <v>0.087302508625868</v>
      </c>
      <c r="H1830" s="19" t="n">
        <f aca="false">IF('Random Draws'!F1830&lt;(Assumptions!$E$9-Assumptions!$D$9)/(Assumptions!$F$9-Assumptions!$D$9),Assumptions!$D$9+SQRT('Random Draws'!F1830*(Assumptions!$F$9-Assumptions!$D$9)*(Assumptions!$E$9-Assumptions!$D$9)),Assumptions!$F$9-SQRT((1-'Random Draws'!F1830)*(Assumptions!$F$9-Assumptions!$D$9)*(Assumptions!$F$9-Assumptions!$E$9)))</f>
        <v>0.257092493527055</v>
      </c>
      <c r="I1830" s="19" t="n">
        <f aca="false">IF('Random Draws'!G1830&lt;(Assumptions!$E$10-Assumptions!$D$10)/(Assumptions!$F$10-Assumptions!$D$10),Assumptions!$D$10+SQRT('Random Draws'!G1830*(Assumptions!$F$10-Assumptions!$D$10)*(Assumptions!$E$10-Assumptions!$D$10)),Assumptions!$F$10-SQRT((1-'Random Draws'!G1830)*(Assumptions!$F$10-Assumptions!$D$10)*(Assumptions!$F$10-Assumptions!$E$10)))</f>
        <v>0.0246120215978355</v>
      </c>
      <c r="J1830" s="19" t="n">
        <f aca="false">IF('Random Draws'!H1830&lt;(Assumptions!$E$11-Assumptions!$D$11)/(Assumptions!$F$11-Assumptions!$D$11),Assumptions!$D$11+SQRT('Random Draws'!H1830*(Assumptions!$F$11-Assumptions!$D$11)*(Assumptions!$E$11-Assumptions!$D$11)),Assumptions!$F$11-SQRT((1-'Random Draws'!H1830)*(Assumptions!$F$11-Assumptions!$D$11)*(Assumptions!$F$11-Assumptions!$E$11)))</f>
        <v>0.188130320073995</v>
      </c>
      <c r="K1830" s="19" t="n">
        <f aca="false">MAX(G1830,I1830+Assumptions!$D$21)</f>
        <v>0.087302508625868</v>
      </c>
      <c r="L1830" s="28" t="n">
        <f aca="false">(F1830-Assumptions!$D$15)*(1-H1830)+Assumptions!$D$15-J1830</f>
        <v>0.132030829938165</v>
      </c>
      <c r="M1830" s="21" t="n">
        <f aca="false">Assumptions!$D$14*(1+E1830)^1*L1830-Assumptions!$D$14*(1+E1830)^0*E1830*Assumptions!$D$16</f>
        <v>20.6274848143875</v>
      </c>
      <c r="N1830" s="21" t="n">
        <f aca="false">Assumptions!$D$14*(1+E1830)^2*L1830-Assumptions!$D$14*(1+E1830)^1*E1830*Assumptions!$D$16</f>
        <v>22.6952072690245</v>
      </c>
      <c r="O1830" s="21" t="n">
        <f aca="false">Assumptions!$D$14*(1+E1830)^3*L1830-Assumptions!$D$14*(1+E1830)^2*E1830*Assumptions!$D$16</f>
        <v>24.9702005658356</v>
      </c>
      <c r="P1830" s="21" t="n">
        <f aca="false">Assumptions!$D$14*(1+E1830)^4*L1830-Assumptions!$D$14*(1+E1830)^3*E1830*Assumptions!$D$16</f>
        <v>27.4732417689374</v>
      </c>
      <c r="Q1830" s="21" t="n">
        <f aca="false">Assumptions!$D$14*(1+E1830)^5*L1830-Assumptions!$D$14*(1+E1830)^4*E1830*Assumptions!$D$16</f>
        <v>30.2271906589</v>
      </c>
      <c r="R1830" s="21" t="n">
        <f aca="false">M1830/(1+K1830)+N1830/(1+K1830)^2+O1830/(1+K1830)^3+P1830/(1+K1830)^4+Q1830/(1+K1830)^5</f>
        <v>97.1407913287318</v>
      </c>
      <c r="S1830" s="21" t="n">
        <f aca="false">Q1830*(1+I1830)/(K1830-I1830)</f>
        <v>494.032578090992</v>
      </c>
      <c r="T1830" s="21" t="n">
        <f aca="false">R1830+S1830/(1+K1830)^5</f>
        <v>422.230812253936</v>
      </c>
      <c r="U1830" s="8" t="n">
        <f aca="false">(T1830-Assumptions!$D$17)/Assumptions!$D$18</f>
        <v>9.48923249015745</v>
      </c>
    </row>
    <row r="1831" customFormat="false" ht="15" hidden="false" customHeight="false" outlineLevel="0" collapsed="false">
      <c r="B1831" s="2" t="n">
        <v>1826</v>
      </c>
      <c r="C1831" s="27" t="n">
        <f aca="false">NORMSDIST('Random Draws'!C1831)</f>
        <v>0.592712410898745</v>
      </c>
      <c r="D1831" s="27" t="n">
        <f aca="false">NORMSDIST(Assumptions!$D$22*'Random Draws'!C1831+SQRT(1-Assumptions!$D$22^2)*'Random Draws'!D1831)</f>
        <v>0.0111838876353048</v>
      </c>
      <c r="E1831" s="19" t="n">
        <f aca="false">IF(C1831&lt;(Assumptions!$E$6-Assumptions!$D$6)/(Assumptions!$F$6-Assumptions!$D$6),Assumptions!$D$6+SQRT(C1831*(Assumptions!$F$6-Assumptions!$D$6)*(Assumptions!$E$6-Assumptions!$D$6)),Assumptions!$F$6-SQRT((1-C1831)*(Assumptions!$F$6-Assumptions!$D$6)*(Assumptions!$F$6-Assumptions!$E$6)))</f>
        <v>0.0948730906719032</v>
      </c>
      <c r="F1831" s="19" t="n">
        <f aca="false">IF(D1831&lt;(Assumptions!$E$7-Assumptions!$D$7)/(Assumptions!$F$7-Assumptions!$D$7),Assumptions!$D$7+SQRT(D1831*(Assumptions!$F$7-Assumptions!$D$7)*(Assumptions!$E$7-Assumptions!$D$7)),Assumptions!$F$7-SQRT((1-D1831)*(Assumptions!$F$7-Assumptions!$D$7)*(Assumptions!$F$7-Assumptions!$E$7)))</f>
        <v>0.368191661968845</v>
      </c>
      <c r="G1831" s="19" t="n">
        <f aca="false">MIN(Assumptions!$D$24,MAX(Assumptions!$D$23,Assumptions!$D$8+Assumptions!$E$8*'Random Draws'!E1831))</f>
        <v>0.090610809455196</v>
      </c>
      <c r="H1831" s="19" t="n">
        <f aca="false">IF('Random Draws'!F1831&lt;(Assumptions!$E$9-Assumptions!$D$9)/(Assumptions!$F$9-Assumptions!$D$9),Assumptions!$D$9+SQRT('Random Draws'!F1831*(Assumptions!$F$9-Assumptions!$D$9)*(Assumptions!$E$9-Assumptions!$D$9)),Assumptions!$F$9-SQRT((1-'Random Draws'!F1831)*(Assumptions!$F$9-Assumptions!$D$9)*(Assumptions!$F$9-Assumptions!$E$9)))</f>
        <v>0.343660063858571</v>
      </c>
      <c r="I1831" s="19" t="n">
        <f aca="false">IF('Random Draws'!G1831&lt;(Assumptions!$E$10-Assumptions!$D$10)/(Assumptions!$F$10-Assumptions!$D$10),Assumptions!$D$10+SQRT('Random Draws'!G1831*(Assumptions!$F$10-Assumptions!$D$10)*(Assumptions!$E$10-Assumptions!$D$10)),Assumptions!$F$10-SQRT((1-'Random Draws'!G1831)*(Assumptions!$F$10-Assumptions!$D$10)*(Assumptions!$F$10-Assumptions!$E$10)))</f>
        <v>0.0171361766953496</v>
      </c>
      <c r="J1831" s="19" t="n">
        <f aca="false">IF('Random Draws'!H1831&lt;(Assumptions!$E$11-Assumptions!$D$11)/(Assumptions!$F$11-Assumptions!$D$11),Assumptions!$D$11+SQRT('Random Draws'!H1831*(Assumptions!$F$11-Assumptions!$D$11)*(Assumptions!$E$11-Assumptions!$D$11)),Assumptions!$F$11-SQRT((1-'Random Draws'!H1831)*(Assumptions!$F$11-Assumptions!$D$11)*(Assumptions!$F$11-Assumptions!$E$11)))</f>
        <v>0.162632677809087</v>
      </c>
      <c r="K1831" s="19" t="n">
        <f aca="false">MAX(G1831,I1831+Assumptions!$D$21)</f>
        <v>0.090610809455196</v>
      </c>
      <c r="L1831" s="28" t="n">
        <f aca="false">(F1831-Assumptions!$D$15)*(1-H1831)+Assumptions!$D$15-J1831</f>
        <v>0.123702022396966</v>
      </c>
      <c r="M1831" s="21" t="n">
        <f aca="false">Assumptions!$D$14*(1+E1831)^1*L1831-Assumptions!$D$14*(1+E1831)^0*E1831*Assumptions!$D$16</f>
        <v>19.2258143152762</v>
      </c>
      <c r="N1831" s="21" t="n">
        <f aca="false">Assumptions!$D$14*(1+E1831)^2*L1831-Assumptions!$D$14*(1+E1831)^1*E1831*Assumptions!$D$16</f>
        <v>21.0498267400506</v>
      </c>
      <c r="O1831" s="21" t="n">
        <f aca="false">Assumptions!$D$14*(1+E1831)^3*L1831-Assumptions!$D$14*(1+E1831)^2*E1831*Assumptions!$D$16</f>
        <v>23.0468888609872</v>
      </c>
      <c r="P1831" s="21" t="n">
        <f aca="false">Assumptions!$D$14*(1+E1831)^4*L1831-Assumptions!$D$14*(1+E1831)^3*E1831*Assumptions!$D$16</f>
        <v>25.2334184376009</v>
      </c>
      <c r="Q1831" s="21" t="n">
        <f aca="false">Assumptions!$D$14*(1+E1831)^5*L1831-Assumptions!$D$14*(1+E1831)^4*E1831*Assumptions!$D$16</f>
        <v>27.6273908329935</v>
      </c>
      <c r="R1831" s="21" t="n">
        <f aca="false">M1831/(1+K1831)+N1831/(1+K1831)^2+O1831/(1+K1831)^3+P1831/(1+K1831)^4+Q1831/(1+K1831)^5</f>
        <v>88.83406298763</v>
      </c>
      <c r="S1831" s="21" t="n">
        <f aca="false">Q1831*(1+I1831)/(K1831-I1831)</f>
        <v>382.4560617511</v>
      </c>
      <c r="T1831" s="21" t="n">
        <f aca="false">R1831+S1831/(1+K1831)^5</f>
        <v>336.708967285185</v>
      </c>
      <c r="U1831" s="8" t="n">
        <f aca="false">(T1831-Assumptions!$D$17)/Assumptions!$D$18</f>
        <v>6.0683586914074</v>
      </c>
    </row>
    <row r="1832" customFormat="false" ht="15" hidden="false" customHeight="false" outlineLevel="0" collapsed="false">
      <c r="B1832" s="2" t="n">
        <v>1827</v>
      </c>
      <c r="C1832" s="27" t="n">
        <f aca="false">NORMSDIST('Random Draws'!C1832)</f>
        <v>0.276645656903613</v>
      </c>
      <c r="D1832" s="27" t="n">
        <f aca="false">NORMSDIST(Assumptions!$D$22*'Random Draws'!C1832+SQRT(1-Assumptions!$D$22^2)*'Random Draws'!D1832)</f>
        <v>0.693913015384119</v>
      </c>
      <c r="E1832" s="19" t="n">
        <f aca="false">IF(C1832&lt;(Assumptions!$E$6-Assumptions!$D$6)/(Assumptions!$F$6-Assumptions!$D$6),Assumptions!$D$6+SQRT(C1832*(Assumptions!$F$6-Assumptions!$D$6)*(Assumptions!$E$6-Assumptions!$D$6)),Assumptions!$F$6-SQRT((1-C1832)*(Assumptions!$F$6-Assumptions!$D$6)*(Assumptions!$F$6-Assumptions!$E$6)))</f>
        <v>0.0771917771088995</v>
      </c>
      <c r="F1832" s="19" t="n">
        <f aca="false">IF(D1832&lt;(Assumptions!$E$7-Assumptions!$D$7)/(Assumptions!$F$7-Assumptions!$D$7),Assumptions!$D$7+SQRT(D1832*(Assumptions!$F$7-Assumptions!$D$7)*(Assumptions!$E$7-Assumptions!$D$7)),Assumptions!$F$7-SQRT((1-D1832)*(Assumptions!$F$7-Assumptions!$D$7)*(Assumptions!$F$7-Assumptions!$E$7)))</f>
        <v>0.425009316404741</v>
      </c>
      <c r="G1832" s="19" t="n">
        <f aca="false">MIN(Assumptions!$D$24,MAX(Assumptions!$D$23,Assumptions!$D$8+Assumptions!$E$8*'Random Draws'!E1832))</f>
        <v>0.099981413389954</v>
      </c>
      <c r="H1832" s="19" t="n">
        <f aca="false">IF('Random Draws'!F1832&lt;(Assumptions!$E$9-Assumptions!$D$9)/(Assumptions!$F$9-Assumptions!$D$9),Assumptions!$D$9+SQRT('Random Draws'!F1832*(Assumptions!$F$9-Assumptions!$D$9)*(Assumptions!$E$9-Assumptions!$D$9)),Assumptions!$F$9-SQRT((1-'Random Draws'!F1832)*(Assumptions!$F$9-Assumptions!$D$9)*(Assumptions!$F$9-Assumptions!$E$9)))</f>
        <v>0.247329714366195</v>
      </c>
      <c r="I1832" s="19" t="n">
        <f aca="false">IF('Random Draws'!G1832&lt;(Assumptions!$E$10-Assumptions!$D$10)/(Assumptions!$F$10-Assumptions!$D$10),Assumptions!$D$10+SQRT('Random Draws'!G1832*(Assumptions!$F$10-Assumptions!$D$10)*(Assumptions!$E$10-Assumptions!$D$10)),Assumptions!$F$10-SQRT((1-'Random Draws'!G1832)*(Assumptions!$F$10-Assumptions!$D$10)*(Assumptions!$F$10-Assumptions!$E$10)))</f>
        <v>0.0223533622325693</v>
      </c>
      <c r="J1832" s="19" t="n">
        <f aca="false">IF('Random Draws'!H1832&lt;(Assumptions!$E$11-Assumptions!$D$11)/(Assumptions!$F$11-Assumptions!$D$11),Assumptions!$D$11+SQRT('Random Draws'!H1832*(Assumptions!$F$11-Assumptions!$D$11)*(Assumptions!$E$11-Assumptions!$D$11)),Assumptions!$F$11-SQRT((1-'Random Draws'!H1832)*(Assumptions!$F$11-Assumptions!$D$11)*(Assumptions!$F$11-Assumptions!$E$11)))</f>
        <v>0.203789066715331</v>
      </c>
      <c r="K1832" s="19" t="n">
        <f aca="false">MAX(G1832,I1832+Assumptions!$D$21)</f>
        <v>0.099981413389954</v>
      </c>
      <c r="L1832" s="28" t="n">
        <f aca="false">(F1832-Assumptions!$D$15)*(1-H1832)+Assumptions!$D$15-J1832</f>
        <v>0.148255679727659</v>
      </c>
      <c r="M1832" s="21" t="n">
        <f aca="false">Assumptions!$D$14*(1+E1832)^1*L1832-Assumptions!$D$14*(1+E1832)^0*E1832*Assumptions!$D$16</f>
        <v>22.8206866408635</v>
      </c>
      <c r="N1832" s="21" t="n">
        <f aca="false">Assumptions!$D$14*(1+E1832)^2*L1832-Assumptions!$D$14*(1+E1832)^1*E1832*Assumptions!$D$16</f>
        <v>24.582255997517</v>
      </c>
      <c r="O1832" s="21" t="n">
        <f aca="false">Assumptions!$D$14*(1+E1832)^3*L1832-Assumptions!$D$14*(1+E1832)^2*E1832*Assumptions!$D$16</f>
        <v>26.4798040233113</v>
      </c>
      <c r="P1832" s="21" t="n">
        <f aca="false">Assumptions!$D$14*(1+E1832)^4*L1832-Assumptions!$D$14*(1+E1832)^3*E1832*Assumptions!$D$16</f>
        <v>28.5238271533661</v>
      </c>
      <c r="Q1832" s="21" t="n">
        <f aca="false">Assumptions!$D$14*(1+E1832)^5*L1832-Assumptions!$D$14*(1+E1832)^4*E1832*Assumptions!$D$16</f>
        <v>30.7256320612815</v>
      </c>
      <c r="R1832" s="21" t="n">
        <f aca="false">M1832/(1+K1832)+N1832/(1+K1832)^2+O1832/(1+K1832)^3+P1832/(1+K1832)^4+Q1832/(1+K1832)^5</f>
        <v>99.5219936908401</v>
      </c>
      <c r="S1832" s="21" t="n">
        <f aca="false">Q1832*(1+I1832)/(K1832-I1832)</f>
        <v>404.653379496616</v>
      </c>
      <c r="T1832" s="21" t="n">
        <f aca="false">R1832+S1832/(1+K1832)^5</f>
        <v>350.801133966256</v>
      </c>
      <c r="U1832" s="8" t="n">
        <f aca="false">(T1832-Assumptions!$D$17)/Assumptions!$D$18</f>
        <v>6.63204535865023</v>
      </c>
    </row>
    <row r="1833" customFormat="false" ht="15" hidden="false" customHeight="false" outlineLevel="0" collapsed="false">
      <c r="B1833" s="2" t="n">
        <v>1828</v>
      </c>
      <c r="C1833" s="27" t="n">
        <f aca="false">NORMSDIST('Random Draws'!C1833)</f>
        <v>0.269684592819101</v>
      </c>
      <c r="D1833" s="27" t="n">
        <f aca="false">NORMSDIST(Assumptions!$D$22*'Random Draws'!C1833+SQRT(1-Assumptions!$D$22^2)*'Random Draws'!D1833)</f>
        <v>0.541333784089551</v>
      </c>
      <c r="E1833" s="19" t="n">
        <f aca="false">IF(C1833&lt;(Assumptions!$E$6-Assumptions!$D$6)/(Assumptions!$F$6-Assumptions!$D$6),Assumptions!$D$6+SQRT(C1833*(Assumptions!$F$6-Assumptions!$D$6)*(Assumptions!$E$6-Assumptions!$D$6)),Assumptions!$F$6-SQRT((1-C1833)*(Assumptions!$F$6-Assumptions!$D$6)*(Assumptions!$F$6-Assumptions!$E$6)))</f>
        <v>0.0767208791302102</v>
      </c>
      <c r="F1833" s="19" t="n">
        <f aca="false">IF(D1833&lt;(Assumptions!$E$7-Assumptions!$D$7)/(Assumptions!$F$7-Assumptions!$D$7),Assumptions!$D$7+SQRT(D1833*(Assumptions!$F$7-Assumptions!$D$7)*(Assumptions!$E$7-Assumptions!$D$7)),Assumptions!$F$7-SQRT((1-D1833)*(Assumptions!$F$7-Assumptions!$D$7)*(Assumptions!$F$7-Assumptions!$E$7)))</f>
        <v>0.416991251122758</v>
      </c>
      <c r="G1833" s="19" t="n">
        <f aca="false">MIN(Assumptions!$D$24,MAX(Assumptions!$D$23,Assumptions!$D$8+Assumptions!$E$8*'Random Draws'!E1833))</f>
        <v>0.08138987698548</v>
      </c>
      <c r="H1833" s="19" t="n">
        <f aca="false">IF('Random Draws'!F1833&lt;(Assumptions!$E$9-Assumptions!$D$9)/(Assumptions!$F$9-Assumptions!$D$9),Assumptions!$D$9+SQRT('Random Draws'!F1833*(Assumptions!$F$9-Assumptions!$D$9)*(Assumptions!$E$9-Assumptions!$D$9)),Assumptions!$F$9-SQRT((1-'Random Draws'!F1833)*(Assumptions!$F$9-Assumptions!$D$9)*(Assumptions!$F$9-Assumptions!$E$9)))</f>
        <v>0.248814825992542</v>
      </c>
      <c r="I1833" s="19" t="n">
        <f aca="false">IF('Random Draws'!G1833&lt;(Assumptions!$E$10-Assumptions!$D$10)/(Assumptions!$F$10-Assumptions!$D$10),Assumptions!$D$10+SQRT('Random Draws'!G1833*(Assumptions!$F$10-Assumptions!$D$10)*(Assumptions!$E$10-Assumptions!$D$10)),Assumptions!$F$10-SQRT((1-'Random Draws'!G1833)*(Assumptions!$F$10-Assumptions!$D$10)*(Assumptions!$F$10-Assumptions!$E$10)))</f>
        <v>0.0180631620769413</v>
      </c>
      <c r="J1833" s="19" t="n">
        <f aca="false">IF('Random Draws'!H1833&lt;(Assumptions!$E$11-Assumptions!$D$11)/(Assumptions!$F$11-Assumptions!$D$11),Assumptions!$D$11+SQRT('Random Draws'!H1833*(Assumptions!$F$11-Assumptions!$D$11)*(Assumptions!$E$11-Assumptions!$D$11)),Assumptions!$F$11-SQRT((1-'Random Draws'!H1833)*(Assumptions!$F$11-Assumptions!$D$11)*(Assumptions!$F$11-Assumptions!$E$11)))</f>
        <v>0.162788299923687</v>
      </c>
      <c r="K1833" s="19" t="n">
        <f aca="false">MAX(G1833,I1833+Assumptions!$D$21)</f>
        <v>0.08138987698548</v>
      </c>
      <c r="L1833" s="28" t="n">
        <f aca="false">(F1833-Assumptions!$D$15)*(1-H1833)+Assumptions!$D$15-J1833</f>
        <v>0.18279527298958</v>
      </c>
      <c r="M1833" s="21" t="n">
        <f aca="false">Assumptions!$D$14*(1+E1833)^1*L1833-Assumptions!$D$14*(1+E1833)^0*E1833*Assumptions!$D$16</f>
        <v>28.2050897957408</v>
      </c>
      <c r="N1833" s="21" t="n">
        <f aca="false">Assumptions!$D$14*(1+E1833)^2*L1833-Assumptions!$D$14*(1+E1833)^1*E1833*Assumptions!$D$16</f>
        <v>30.3690090808166</v>
      </c>
      <c r="O1833" s="21" t="n">
        <f aca="false">Assumptions!$D$14*(1+E1833)^3*L1833-Assumptions!$D$14*(1+E1833)^2*E1833*Assumptions!$D$16</f>
        <v>32.6989461558101</v>
      </c>
      <c r="P1833" s="21" t="n">
        <f aca="false">Assumptions!$D$14*(1+E1833)^4*L1833-Assumptions!$D$14*(1+E1833)^3*E1833*Assumptions!$D$16</f>
        <v>35.2076380515153</v>
      </c>
      <c r="Q1833" s="21" t="n">
        <f aca="false">Assumptions!$D$14*(1+E1833)^5*L1833-Assumptions!$D$14*(1+E1833)^4*E1833*Assumptions!$D$16</f>
        <v>37.9087989949258</v>
      </c>
      <c r="R1833" s="21" t="n">
        <f aca="false">M1833/(1+K1833)+N1833/(1+K1833)^2+O1833/(1+K1833)^3+P1833/(1+K1833)^4+Q1833/(1+K1833)^5</f>
        <v>129.290016875869</v>
      </c>
      <c r="S1833" s="21" t="n">
        <f aca="false">Q1833*(1+I1833)/(K1833-I1833)</f>
        <v>609.435557032338</v>
      </c>
      <c r="T1833" s="21" t="n">
        <f aca="false">R1833+S1833/(1+K1833)^5</f>
        <v>541.402993959842</v>
      </c>
      <c r="U1833" s="8" t="n">
        <f aca="false">(T1833-Assumptions!$D$17)/Assumptions!$D$18</f>
        <v>14.2561197583937</v>
      </c>
    </row>
    <row r="1834" customFormat="false" ht="15" hidden="false" customHeight="false" outlineLevel="0" collapsed="false">
      <c r="B1834" s="2" t="n">
        <v>1829</v>
      </c>
      <c r="C1834" s="27" t="n">
        <f aca="false">NORMSDIST('Random Draws'!C1834)</f>
        <v>0.26656771585189</v>
      </c>
      <c r="D1834" s="27" t="n">
        <f aca="false">NORMSDIST(Assumptions!$D$22*'Random Draws'!C1834+SQRT(1-Assumptions!$D$22^2)*'Random Draws'!D1834)</f>
        <v>0.177879701398564</v>
      </c>
      <c r="E1834" s="19" t="n">
        <f aca="false">IF(C1834&lt;(Assumptions!$E$6-Assumptions!$D$6)/(Assumptions!$F$6-Assumptions!$D$6),Assumptions!$D$6+SQRT(C1834*(Assumptions!$F$6-Assumptions!$D$6)*(Assumptions!$E$6-Assumptions!$D$6)),Assumptions!$F$6-SQRT((1-C1834)*(Assumptions!$F$6-Assumptions!$D$6)*(Assumptions!$F$6-Assumptions!$E$6)))</f>
        <v>0.076508061839263</v>
      </c>
      <c r="F1834" s="19" t="n">
        <f aca="false">IF(D1834&lt;(Assumptions!$E$7-Assumptions!$D$7)/(Assumptions!$F$7-Assumptions!$D$7),Assumptions!$D$7+SQRT(D1834*(Assumptions!$F$7-Assumptions!$D$7)*(Assumptions!$E$7-Assumptions!$D$7)),Assumptions!$F$7-SQRT((1-D1834)*(Assumptions!$F$7-Assumptions!$D$7)*(Assumptions!$F$7-Assumptions!$E$7)))</f>
        <v>0.392669224177984</v>
      </c>
      <c r="G1834" s="19" t="n">
        <f aca="false">MIN(Assumptions!$D$24,MAX(Assumptions!$D$23,Assumptions!$D$8+Assumptions!$E$8*'Random Draws'!E1834))</f>
        <v>0.077587457873164</v>
      </c>
      <c r="H1834" s="19" t="n">
        <f aca="false">IF('Random Draws'!F1834&lt;(Assumptions!$E$9-Assumptions!$D$9)/(Assumptions!$F$9-Assumptions!$D$9),Assumptions!$D$9+SQRT('Random Draws'!F1834*(Assumptions!$F$9-Assumptions!$D$9)*(Assumptions!$E$9-Assumptions!$D$9)),Assumptions!$F$9-SQRT((1-'Random Draws'!F1834)*(Assumptions!$F$9-Assumptions!$D$9)*(Assumptions!$F$9-Assumptions!$E$9)))</f>
        <v>0.303107717328921</v>
      </c>
      <c r="I1834" s="19" t="n">
        <f aca="false">IF('Random Draws'!G1834&lt;(Assumptions!$E$10-Assumptions!$D$10)/(Assumptions!$F$10-Assumptions!$D$10),Assumptions!$D$10+SQRT('Random Draws'!G1834*(Assumptions!$F$10-Assumptions!$D$10)*(Assumptions!$E$10-Assumptions!$D$10)),Assumptions!$F$10-SQRT((1-'Random Draws'!G1834)*(Assumptions!$F$10-Assumptions!$D$10)*(Assumptions!$F$10-Assumptions!$E$10)))</f>
        <v>0.0267226470196196</v>
      </c>
      <c r="J1834" s="19" t="n">
        <f aca="false">IF('Random Draws'!H1834&lt;(Assumptions!$E$11-Assumptions!$D$11)/(Assumptions!$F$11-Assumptions!$D$11),Assumptions!$D$11+SQRT('Random Draws'!H1834*(Assumptions!$F$11-Assumptions!$D$11)*(Assumptions!$E$11-Assumptions!$D$11)),Assumptions!$F$11-SQRT((1-'Random Draws'!H1834)*(Assumptions!$F$11-Assumptions!$D$11)*(Assumptions!$F$11-Assumptions!$E$11)))</f>
        <v>0.131717938487806</v>
      </c>
      <c r="K1834" s="19" t="n">
        <f aca="false">MAX(G1834,I1834+Assumptions!$D$21)</f>
        <v>0.077587457873164</v>
      </c>
      <c r="L1834" s="28" t="n">
        <f aca="false">(F1834-Assumptions!$D$15)*(1-H1834)+Assumptions!$D$15-J1834</f>
        <v>0.181334216737031</v>
      </c>
      <c r="M1834" s="21" t="n">
        <f aca="false">Assumptions!$D$14*(1+E1834)^1*L1834-Assumptions!$D$14*(1+E1834)^0*E1834*Assumptions!$D$16</f>
        <v>27.9723131306839</v>
      </c>
      <c r="N1834" s="21" t="n">
        <f aca="false">Assumptions!$D$14*(1+E1834)^2*L1834-Assumptions!$D$14*(1+E1834)^1*E1834*Assumptions!$D$16</f>
        <v>30.1124205934735</v>
      </c>
      <c r="O1834" s="21" t="n">
        <f aca="false">Assumptions!$D$14*(1+E1834)^3*L1834-Assumptions!$D$14*(1+E1834)^2*E1834*Assumptions!$D$16</f>
        <v>32.4162635303689</v>
      </c>
      <c r="P1834" s="21" t="n">
        <f aca="false">Assumptions!$D$14*(1+E1834)^4*L1834-Assumptions!$D$14*(1+E1834)^3*E1834*Assumptions!$D$16</f>
        <v>34.8963690251482</v>
      </c>
      <c r="Q1834" s="21" t="n">
        <f aca="false">Assumptions!$D$14*(1+E1834)^5*L1834-Assumptions!$D$14*(1+E1834)^4*E1834*Assumptions!$D$16</f>
        <v>37.56622258449</v>
      </c>
      <c r="R1834" s="21" t="n">
        <f aca="false">M1834/(1+K1834)+N1834/(1+K1834)^2+O1834/(1+K1834)^3+P1834/(1+K1834)^4+Q1834/(1+K1834)^5</f>
        <v>129.531624138212</v>
      </c>
      <c r="S1834" s="21" t="n">
        <f aca="false">Q1834*(1+I1834)/(K1834-I1834)</f>
        <v>758.28634459157</v>
      </c>
      <c r="T1834" s="21" t="n">
        <f aca="false">R1834+S1834/(1+K1834)^5</f>
        <v>651.411554058005</v>
      </c>
      <c r="U1834" s="8" t="n">
        <f aca="false">(T1834-Assumptions!$D$17)/Assumptions!$D$18</f>
        <v>18.6564621623202</v>
      </c>
    </row>
    <row r="1835" customFormat="false" ht="15" hidden="false" customHeight="false" outlineLevel="0" collapsed="false">
      <c r="B1835" s="2" t="n">
        <v>1830</v>
      </c>
      <c r="C1835" s="27" t="n">
        <f aca="false">NORMSDIST('Random Draws'!C1835)</f>
        <v>0.931160712148768</v>
      </c>
      <c r="D1835" s="27" t="n">
        <f aca="false">NORMSDIST(Assumptions!$D$22*'Random Draws'!C1835+SQRT(1-Assumptions!$D$22^2)*'Random Draws'!D1835)</f>
        <v>0.943359131272584</v>
      </c>
      <c r="E1835" s="19" t="n">
        <f aca="false">IF(C1835&lt;(Assumptions!$E$6-Assumptions!$D$6)/(Assumptions!$F$6-Assumptions!$D$6),Assumptions!$D$6+SQRT(C1835*(Assumptions!$F$6-Assumptions!$D$6)*(Assumptions!$E$6-Assumptions!$D$6)),Assumptions!$F$6-SQRT((1-C1835)*(Assumptions!$F$6-Assumptions!$D$6)*(Assumptions!$F$6-Assumptions!$E$6)))</f>
        <v>0.121447468117366</v>
      </c>
      <c r="F1835" s="19" t="n">
        <f aca="false">IF(D1835&lt;(Assumptions!$E$7-Assumptions!$D$7)/(Assumptions!$F$7-Assumptions!$D$7),Assumptions!$D$7+SQRT(D1835*(Assumptions!$F$7-Assumptions!$D$7)*(Assumptions!$E$7-Assumptions!$D$7)),Assumptions!$F$7-SQRT((1-D1835)*(Assumptions!$F$7-Assumptions!$D$7)*(Assumptions!$F$7-Assumptions!$E$7)))</f>
        <v>0.444947974391808</v>
      </c>
      <c r="G1835" s="19" t="n">
        <f aca="false">MIN(Assumptions!$D$24,MAX(Assumptions!$D$23,Assumptions!$D$8+Assumptions!$E$8*'Random Draws'!E1835))</f>
        <v>0.079460647223889</v>
      </c>
      <c r="H1835" s="19" t="n">
        <f aca="false">IF('Random Draws'!F1835&lt;(Assumptions!$E$9-Assumptions!$D$9)/(Assumptions!$F$9-Assumptions!$D$9),Assumptions!$D$9+SQRT('Random Draws'!F1835*(Assumptions!$F$9-Assumptions!$D$9)*(Assumptions!$E$9-Assumptions!$D$9)),Assumptions!$F$9-SQRT((1-'Random Draws'!F1835)*(Assumptions!$F$9-Assumptions!$D$9)*(Assumptions!$F$9-Assumptions!$E$9)))</f>
        <v>0.265473625547381</v>
      </c>
      <c r="I1835" s="19" t="n">
        <f aca="false">IF('Random Draws'!G1835&lt;(Assumptions!$E$10-Assumptions!$D$10)/(Assumptions!$F$10-Assumptions!$D$10),Assumptions!$D$10+SQRT('Random Draws'!G1835*(Assumptions!$F$10-Assumptions!$D$10)*(Assumptions!$E$10-Assumptions!$D$10)),Assumptions!$F$10-SQRT((1-'Random Draws'!G1835)*(Assumptions!$F$10-Assumptions!$D$10)*(Assumptions!$F$10-Assumptions!$E$10)))</f>
        <v>0.0179601057014386</v>
      </c>
      <c r="J1835" s="19" t="n">
        <f aca="false">IF('Random Draws'!H1835&lt;(Assumptions!$E$11-Assumptions!$D$11)/(Assumptions!$F$11-Assumptions!$D$11),Assumptions!$D$11+SQRT('Random Draws'!H1835*(Assumptions!$F$11-Assumptions!$D$11)*(Assumptions!$E$11-Assumptions!$D$11)),Assumptions!$F$11-SQRT((1-'Random Draws'!H1835)*(Assumptions!$F$11-Assumptions!$D$11)*(Assumptions!$F$11-Assumptions!$E$11)))</f>
        <v>0.165872976138772</v>
      </c>
      <c r="K1835" s="19" t="n">
        <f aca="false">MAX(G1835,I1835+Assumptions!$D$21)</f>
        <v>0.079460647223889</v>
      </c>
      <c r="L1835" s="28" t="n">
        <f aca="false">(F1835-Assumptions!$D$15)*(1-H1835)+Assumptions!$D$15-J1835</f>
        <v>0.19546461763244</v>
      </c>
      <c r="M1835" s="21" t="n">
        <f aca="false">Assumptions!$D$14*(1+E1835)^1*L1835-Assumptions!$D$14*(1+E1835)^0*E1835*Assumptions!$D$16</f>
        <v>31.2561820935016</v>
      </c>
      <c r="N1835" s="21" t="n">
        <f aca="false">Assumptions!$D$14*(1+E1835)^2*L1835-Assumptions!$D$14*(1+E1835)^1*E1835*Assumptions!$D$16</f>
        <v>35.0521662717727</v>
      </c>
      <c r="O1835" s="21" t="n">
        <f aca="false">Assumptions!$D$14*(1+E1835)^3*L1835-Assumptions!$D$14*(1+E1835)^2*E1835*Assumptions!$D$16</f>
        <v>39.3091631175084</v>
      </c>
      <c r="P1835" s="21" t="n">
        <f aca="false">Assumptions!$D$14*(1+E1835)^4*L1835-Assumptions!$D$14*(1+E1835)^3*E1835*Assumptions!$D$16</f>
        <v>44.0831614519424</v>
      </c>
      <c r="Q1835" s="21" t="n">
        <f aca="false">Assumptions!$D$14*(1+E1835)^5*L1835-Assumptions!$D$14*(1+E1835)^4*E1835*Assumptions!$D$16</f>
        <v>49.4369497968898</v>
      </c>
      <c r="R1835" s="21" t="n">
        <f aca="false">M1835/(1+K1835)+N1835/(1+K1835)^2+O1835/(1+K1835)^3+P1835/(1+K1835)^4+Q1835/(1+K1835)^5</f>
        <v>156.486014836822</v>
      </c>
      <c r="S1835" s="21" t="n">
        <f aca="false">Q1835*(1+I1835)/(K1835-I1835)</f>
        <v>818.282919060605</v>
      </c>
      <c r="T1835" s="21" t="n">
        <f aca="false">R1835+S1835/(1+K1835)^5</f>
        <v>714.788311092244</v>
      </c>
      <c r="U1835" s="8" t="n">
        <f aca="false">(T1835-Assumptions!$D$17)/Assumptions!$D$18</f>
        <v>21.1915324436897</v>
      </c>
    </row>
    <row r="1836" customFormat="false" ht="15" hidden="false" customHeight="false" outlineLevel="0" collapsed="false">
      <c r="B1836" s="2" t="n">
        <v>1831</v>
      </c>
      <c r="C1836" s="27" t="n">
        <f aca="false">NORMSDIST('Random Draws'!C1836)</f>
        <v>0.231604742461968</v>
      </c>
      <c r="D1836" s="27" t="n">
        <f aca="false">NORMSDIST(Assumptions!$D$22*'Random Draws'!C1836+SQRT(1-Assumptions!$D$22^2)*'Random Draws'!D1836)</f>
        <v>0.374592505540435</v>
      </c>
      <c r="E1836" s="19" t="n">
        <f aca="false">IF(C1836&lt;(Assumptions!$E$6-Assumptions!$D$6)/(Assumptions!$F$6-Assumptions!$D$6),Assumptions!$D$6+SQRT(C1836*(Assumptions!$F$6-Assumptions!$D$6)*(Assumptions!$E$6-Assumptions!$D$6)),Assumptions!$F$6-SQRT((1-C1836)*(Assumptions!$F$6-Assumptions!$D$6)*(Assumptions!$F$6-Assumptions!$E$6)))</f>
        <v>0.0740297474617406</v>
      </c>
      <c r="F1836" s="19" t="n">
        <f aca="false">IF(D1836&lt;(Assumptions!$E$7-Assumptions!$D$7)/(Assumptions!$F$7-Assumptions!$D$7),Assumptions!$D$7+SQRT(D1836*(Assumptions!$F$7-Assumptions!$D$7)*(Assumptions!$E$7-Assumptions!$D$7)),Assumptions!$F$7-SQRT((1-D1836)*(Assumptions!$F$7-Assumptions!$D$7)*(Assumptions!$F$7-Assumptions!$E$7)))</f>
        <v>0.407408385684841</v>
      </c>
      <c r="G1836" s="19" t="n">
        <f aca="false">MIN(Assumptions!$D$24,MAX(Assumptions!$D$23,Assumptions!$D$8+Assumptions!$E$8*'Random Draws'!E1836))</f>
        <v>0.071673511305811</v>
      </c>
      <c r="H1836" s="19" t="n">
        <f aca="false">IF('Random Draws'!F1836&lt;(Assumptions!$E$9-Assumptions!$D$9)/(Assumptions!$F$9-Assumptions!$D$9),Assumptions!$D$9+SQRT('Random Draws'!F1836*(Assumptions!$F$9-Assumptions!$D$9)*(Assumptions!$E$9-Assumptions!$D$9)),Assumptions!$F$9-SQRT((1-'Random Draws'!F1836)*(Assumptions!$F$9-Assumptions!$D$9)*(Assumptions!$F$9-Assumptions!$E$9)))</f>
        <v>0.274785924415487</v>
      </c>
      <c r="I1836" s="19" t="n">
        <f aca="false">IF('Random Draws'!G1836&lt;(Assumptions!$E$10-Assumptions!$D$10)/(Assumptions!$F$10-Assumptions!$D$10),Assumptions!$D$10+SQRT('Random Draws'!G1836*(Assumptions!$F$10-Assumptions!$D$10)*(Assumptions!$E$10-Assumptions!$D$10)),Assumptions!$F$10-SQRT((1-'Random Draws'!G1836)*(Assumptions!$F$10-Assumptions!$D$10)*(Assumptions!$F$10-Assumptions!$E$10)))</f>
        <v>0.0199907318182091</v>
      </c>
      <c r="J1836" s="19" t="n">
        <f aca="false">IF('Random Draws'!H1836&lt;(Assumptions!$E$11-Assumptions!$D$11)/(Assumptions!$F$11-Assumptions!$D$11),Assumptions!$D$11+SQRT('Random Draws'!H1836*(Assumptions!$F$11-Assumptions!$D$11)*(Assumptions!$E$11-Assumptions!$D$11)),Assumptions!$F$11-SQRT((1-'Random Draws'!H1836)*(Assumptions!$F$11-Assumptions!$D$11)*(Assumptions!$F$11-Assumptions!$E$11)))</f>
        <v>0.153037674862435</v>
      </c>
      <c r="K1836" s="19" t="n">
        <f aca="false">MAX(G1836,I1836+Assumptions!$D$21)</f>
        <v>0.071673511305811</v>
      </c>
      <c r="L1836" s="28" t="n">
        <f aca="false">(F1836-Assumptions!$D$15)*(1-H1836)+Assumptions!$D$15-J1836</f>
        <v>0.178142791121388</v>
      </c>
      <c r="M1836" s="21" t="n">
        <f aca="false">Assumptions!$D$14*(1+E1836)^1*L1836-Assumptions!$D$14*(1+E1836)^0*E1836*Assumptions!$D$16</f>
        <v>27.4209158577754</v>
      </c>
      <c r="N1836" s="21" t="n">
        <f aca="false">Assumptions!$D$14*(1+E1836)^2*L1836-Assumptions!$D$14*(1+E1836)^1*E1836*Assumptions!$D$16</f>
        <v>29.4508793338962</v>
      </c>
      <c r="O1836" s="21" t="n">
        <f aca="false">Assumptions!$D$14*(1+E1836)^3*L1836-Assumptions!$D$14*(1+E1836)^2*E1836*Assumptions!$D$16</f>
        <v>31.6311204935107</v>
      </c>
      <c r="P1836" s="21" t="n">
        <f aca="false">Assumptions!$D$14*(1+E1836)^4*L1836-Assumptions!$D$14*(1+E1836)^3*E1836*Assumptions!$D$16</f>
        <v>33.9727643555772</v>
      </c>
      <c r="Q1836" s="21" t="n">
        <f aca="false">Assumptions!$D$14*(1+E1836)^5*L1836-Assumptions!$D$14*(1+E1836)^4*E1836*Assumptions!$D$16</f>
        <v>36.4877595213978</v>
      </c>
      <c r="R1836" s="21" t="n">
        <f aca="false">M1836/(1+K1836)+N1836/(1+K1836)^2+O1836/(1+K1836)^3+P1836/(1+K1836)^4+Q1836/(1+K1836)^5</f>
        <v>128.498833936243</v>
      </c>
      <c r="S1836" s="21" t="n">
        <f aca="false">Q1836*(1+I1836)/(K1836-I1836)</f>
        <v>720.107875497782</v>
      </c>
      <c r="T1836" s="21" t="n">
        <f aca="false">R1836+S1836/(1+K1836)^5</f>
        <v>637.929493486991</v>
      </c>
      <c r="U1836" s="8" t="n">
        <f aca="false">(T1836-Assumptions!$D$17)/Assumptions!$D$18</f>
        <v>18.1171797394796</v>
      </c>
    </row>
    <row r="1837" customFormat="false" ht="15" hidden="false" customHeight="false" outlineLevel="0" collapsed="false">
      <c r="B1837" s="2" t="n">
        <v>1832</v>
      </c>
      <c r="C1837" s="27" t="n">
        <f aca="false">NORMSDIST('Random Draws'!C1837)</f>
        <v>0.990210610061332</v>
      </c>
      <c r="D1837" s="27" t="n">
        <f aca="false">NORMSDIST(Assumptions!$D$22*'Random Draws'!C1837+SQRT(1-Assumptions!$D$22^2)*'Random Draws'!D1837)</f>
        <v>0.987976395810341</v>
      </c>
      <c r="E1837" s="19" t="n">
        <f aca="false">IF(C1837&lt;(Assumptions!$E$6-Assumptions!$D$6)/(Assumptions!$F$6-Assumptions!$D$6),Assumptions!$D$6+SQRT(C1837*(Assumptions!$F$6-Assumptions!$D$6)*(Assumptions!$E$6-Assumptions!$D$6)),Assumptions!$F$6-SQRT((1-C1837)*(Assumptions!$F$6-Assumptions!$D$6)*(Assumptions!$F$6-Assumptions!$E$6)))</f>
        <v>0.133003790333806</v>
      </c>
      <c r="F1837" s="19" t="n">
        <f aca="false">IF(D1837&lt;(Assumptions!$E$7-Assumptions!$D$7)/(Assumptions!$F$7-Assumptions!$D$7),Assumptions!$D$7+SQRT(D1837*(Assumptions!$F$7-Assumptions!$D$7)*(Assumptions!$E$7-Assumptions!$D$7)),Assumptions!$F$7-SQRT((1-D1837)*(Assumptions!$F$7-Assumptions!$D$7)*(Assumptions!$F$7-Assumptions!$E$7)))</f>
        <v>0.453064986174589</v>
      </c>
      <c r="G1837" s="19" t="n">
        <f aca="false">MIN(Assumptions!$D$24,MAX(Assumptions!$D$23,Assumptions!$D$8+Assumptions!$E$8*'Random Draws'!E1837))</f>
        <v>0.067651034901513</v>
      </c>
      <c r="H1837" s="19" t="n">
        <f aca="false">IF('Random Draws'!F1837&lt;(Assumptions!$E$9-Assumptions!$D$9)/(Assumptions!$F$9-Assumptions!$D$9),Assumptions!$D$9+SQRT('Random Draws'!F1837*(Assumptions!$F$9-Assumptions!$D$9)*(Assumptions!$E$9-Assumptions!$D$9)),Assumptions!$F$9-SQRT((1-'Random Draws'!F1837)*(Assumptions!$F$9-Assumptions!$D$9)*(Assumptions!$F$9-Assumptions!$E$9)))</f>
        <v>0.262829615041971</v>
      </c>
      <c r="I1837" s="19" t="n">
        <f aca="false">IF('Random Draws'!G1837&lt;(Assumptions!$E$10-Assumptions!$D$10)/(Assumptions!$F$10-Assumptions!$D$10),Assumptions!$D$10+SQRT('Random Draws'!G1837*(Assumptions!$F$10-Assumptions!$D$10)*(Assumptions!$E$10-Assumptions!$D$10)),Assumptions!$F$10-SQRT((1-'Random Draws'!G1837)*(Assumptions!$F$10-Assumptions!$D$10)*(Assumptions!$F$10-Assumptions!$E$10)))</f>
        <v>0.0169324221165567</v>
      </c>
      <c r="J1837" s="19" t="n">
        <f aca="false">IF('Random Draws'!H1837&lt;(Assumptions!$E$11-Assumptions!$D$11)/(Assumptions!$F$11-Assumptions!$D$11),Assumptions!$D$11+SQRT('Random Draws'!H1837*(Assumptions!$F$11-Assumptions!$D$11)*(Assumptions!$E$11-Assumptions!$D$11)),Assumptions!$F$11-SQRT((1-'Random Draws'!H1837)*(Assumptions!$F$11-Assumptions!$D$11)*(Assumptions!$F$11-Assumptions!$E$11)))</f>
        <v>0.152903641676568</v>
      </c>
      <c r="K1837" s="19" t="n">
        <f aca="false">MAX(G1837,I1837+Assumptions!$D$21)</f>
        <v>0.067651034901513</v>
      </c>
      <c r="L1837" s="28" t="n">
        <f aca="false">(F1837-Assumptions!$D$15)*(1-H1837)+Assumptions!$D$15-J1837</f>
        <v>0.215250298548214</v>
      </c>
      <c r="M1837" s="21" t="n">
        <f aca="false">Assumptions!$D$14*(1+E1837)^1*L1837-Assumptions!$D$14*(1+E1837)^0*E1837*Assumptions!$D$16</f>
        <v>34.7839471102614</v>
      </c>
      <c r="N1837" s="21" t="n">
        <f aca="false">Assumptions!$D$14*(1+E1837)^2*L1837-Assumptions!$D$14*(1+E1837)^1*E1837*Assumptions!$D$16</f>
        <v>39.4103439186968</v>
      </c>
      <c r="O1837" s="21" t="n">
        <f aca="false">Assumptions!$D$14*(1+E1837)^3*L1837-Assumptions!$D$14*(1+E1837)^2*E1837*Assumptions!$D$16</f>
        <v>44.6520690382424</v>
      </c>
      <c r="P1837" s="21" t="n">
        <f aca="false">Assumptions!$D$14*(1+E1837)^4*L1837-Assumptions!$D$14*(1+E1837)^3*E1837*Assumptions!$D$16</f>
        <v>50.5909634665754</v>
      </c>
      <c r="Q1837" s="21" t="n">
        <f aca="false">Assumptions!$D$14*(1+E1837)^5*L1837-Assumptions!$D$14*(1+E1837)^4*E1837*Assumptions!$D$16</f>
        <v>57.3197533642691</v>
      </c>
      <c r="R1837" s="21" t="n">
        <f aca="false">M1837/(1+K1837)+N1837/(1+K1837)^2+O1837/(1+K1837)^3+P1837/(1+K1837)^4+Q1837/(1+K1837)^5</f>
        <v>184.100674601281</v>
      </c>
      <c r="S1837" s="21" t="n">
        <f aca="false">Q1837*(1+I1837)/(K1837-I1837)</f>
        <v>1149.28844507237</v>
      </c>
      <c r="T1837" s="21" t="n">
        <f aca="false">R1837+S1837/(1+K1837)^5</f>
        <v>1012.58140854264</v>
      </c>
      <c r="U1837" s="8" t="n">
        <f aca="false">(T1837-Assumptions!$D$17)/Assumptions!$D$18</f>
        <v>33.1032563417055</v>
      </c>
    </row>
    <row r="1838" customFormat="false" ht="15" hidden="false" customHeight="false" outlineLevel="0" collapsed="false">
      <c r="B1838" s="2" t="n">
        <v>1833</v>
      </c>
      <c r="C1838" s="27" t="n">
        <f aca="false">NORMSDIST('Random Draws'!C1838)</f>
        <v>0.178996633702521</v>
      </c>
      <c r="D1838" s="27" t="n">
        <f aca="false">NORMSDIST(Assumptions!$D$22*'Random Draws'!C1838+SQRT(1-Assumptions!$D$22^2)*'Random Draws'!D1838)</f>
        <v>0.723236619305557</v>
      </c>
      <c r="E1838" s="19" t="n">
        <f aca="false">IF(C1838&lt;(Assumptions!$E$6-Assumptions!$D$6)/(Assumptions!$F$6-Assumptions!$D$6),Assumptions!$D$6+SQRT(C1838*(Assumptions!$F$6-Assumptions!$D$6)*(Assumptions!$E$6-Assumptions!$D$6)),Assumptions!$F$6-SQRT((1-C1838)*(Assumptions!$F$6-Assumptions!$D$6)*(Assumptions!$F$6-Assumptions!$E$6)))</f>
        <v>0.0699162692946932</v>
      </c>
      <c r="F1838" s="19" t="n">
        <f aca="false">IF(D1838&lt;(Assumptions!$E$7-Assumptions!$D$7)/(Assumptions!$F$7-Assumptions!$D$7),Assumptions!$D$7+SQRT(D1838*(Assumptions!$F$7-Assumptions!$D$7)*(Assumptions!$E$7-Assumptions!$D$7)),Assumptions!$F$7-SQRT((1-D1838)*(Assumptions!$F$7-Assumptions!$D$7)*(Assumptions!$F$7-Assumptions!$E$7)))</f>
        <v>0.426727586159436</v>
      </c>
      <c r="G1838" s="19" t="n">
        <f aca="false">MIN(Assumptions!$D$24,MAX(Assumptions!$D$23,Assumptions!$D$8+Assumptions!$E$8*'Random Draws'!E1838))</f>
        <v>0.088131755195965</v>
      </c>
      <c r="H1838" s="19" t="n">
        <f aca="false">IF('Random Draws'!F1838&lt;(Assumptions!$E$9-Assumptions!$D$9)/(Assumptions!$F$9-Assumptions!$D$9),Assumptions!$D$9+SQRT('Random Draws'!F1838*(Assumptions!$F$9-Assumptions!$D$9)*(Assumptions!$E$9-Assumptions!$D$9)),Assumptions!$F$9-SQRT((1-'Random Draws'!F1838)*(Assumptions!$F$9-Assumptions!$D$9)*(Assumptions!$F$9-Assumptions!$E$9)))</f>
        <v>0.258333758433758</v>
      </c>
      <c r="I1838" s="19" t="n">
        <f aca="false">IF('Random Draws'!G1838&lt;(Assumptions!$E$10-Assumptions!$D$10)/(Assumptions!$F$10-Assumptions!$D$10),Assumptions!$D$10+SQRT('Random Draws'!G1838*(Assumptions!$F$10-Assumptions!$D$10)*(Assumptions!$E$10-Assumptions!$D$10)),Assumptions!$F$10-SQRT((1-'Random Draws'!G1838)*(Assumptions!$F$10-Assumptions!$D$10)*(Assumptions!$F$10-Assumptions!$E$10)))</f>
        <v>0.0206333413422566</v>
      </c>
      <c r="J1838" s="19" t="n">
        <f aca="false">IF('Random Draws'!H1838&lt;(Assumptions!$E$11-Assumptions!$D$11)/(Assumptions!$F$11-Assumptions!$D$11),Assumptions!$D$11+SQRT('Random Draws'!H1838*(Assumptions!$F$11-Assumptions!$D$11)*(Assumptions!$E$11-Assumptions!$D$11)),Assumptions!$F$11-SQRT((1-'Random Draws'!H1838)*(Assumptions!$F$11-Assumptions!$D$11)*(Assumptions!$F$11-Assumptions!$E$11)))</f>
        <v>0.163095209936526</v>
      </c>
      <c r="K1838" s="19" t="n">
        <f aca="false">MAX(G1838,I1838+Assumptions!$D$21)</f>
        <v>0.088131755195965</v>
      </c>
      <c r="L1838" s="28" t="n">
        <f aca="false">(F1838-Assumptions!$D$15)*(1-H1838)+Assumptions!$D$15-J1838</f>
        <v>0.186977623659366</v>
      </c>
      <c r="M1838" s="21" t="n">
        <f aca="false">Assumptions!$D$14*(1+E1838)^1*L1838-Assumptions!$D$14*(1+E1838)^0*E1838*Assumptions!$D$16</f>
        <v>28.7031724529143</v>
      </c>
      <c r="N1838" s="21" t="n">
        <f aca="false">Assumptions!$D$14*(1+E1838)^2*L1838-Assumptions!$D$14*(1+E1838)^1*E1838*Assumptions!$D$16</f>
        <v>30.7099911877443</v>
      </c>
      <c r="O1838" s="21" t="n">
        <f aca="false">Assumptions!$D$14*(1+E1838)^3*L1838-Assumptions!$D$14*(1+E1838)^2*E1838*Assumptions!$D$16</f>
        <v>32.8571192016643</v>
      </c>
      <c r="P1838" s="21" t="n">
        <f aca="false">Assumptions!$D$14*(1+E1838)^4*L1838-Assumptions!$D$14*(1+E1838)^3*E1838*Assumptions!$D$16</f>
        <v>35.1543663960157</v>
      </c>
      <c r="Q1838" s="21" t="n">
        <f aca="false">Assumptions!$D$14*(1+E1838)^5*L1838-Assumptions!$D$14*(1+E1838)^4*E1838*Assumptions!$D$16</f>
        <v>37.6122285438439</v>
      </c>
      <c r="R1838" s="21" t="n">
        <f aca="false">M1838/(1+K1838)+N1838/(1+K1838)^2+O1838/(1+K1838)^3+P1838/(1+K1838)^4+Q1838/(1+K1838)^5</f>
        <v>127.549511235791</v>
      </c>
      <c r="S1838" s="21" t="n">
        <f aca="false">Q1838*(1+I1838)/(K1838-I1838)</f>
        <v>568.72883823955</v>
      </c>
      <c r="T1838" s="21" t="n">
        <f aca="false">R1838+S1838/(1+K1838)^5</f>
        <v>500.36833107701</v>
      </c>
      <c r="U1838" s="8" t="n">
        <f aca="false">(T1838-Assumptions!$D$17)/Assumptions!$D$18</f>
        <v>12.6147332430804</v>
      </c>
    </row>
    <row r="1839" customFormat="false" ht="15" hidden="false" customHeight="false" outlineLevel="0" collapsed="false">
      <c r="B1839" s="2" t="n">
        <v>1834</v>
      </c>
      <c r="C1839" s="27" t="n">
        <f aca="false">NORMSDIST('Random Draws'!C1839)</f>
        <v>0.673870511792938</v>
      </c>
      <c r="D1839" s="27" t="n">
        <f aca="false">NORMSDIST(Assumptions!$D$22*'Random Draws'!C1839+SQRT(1-Assumptions!$D$22^2)*'Random Draws'!D1839)</f>
        <v>0.16596276549252</v>
      </c>
      <c r="E1839" s="19" t="n">
        <f aca="false">IF(C1839&lt;(Assumptions!$E$6-Assumptions!$D$6)/(Assumptions!$F$6-Assumptions!$D$6),Assumptions!$D$6+SQRT(C1839*(Assumptions!$F$6-Assumptions!$D$6)*(Assumptions!$E$6-Assumptions!$D$6)),Assumptions!$F$6-SQRT((1-C1839)*(Assumptions!$F$6-Assumptions!$D$6)*(Assumptions!$F$6-Assumptions!$E$6)))</f>
        <v>0.0996187241281889</v>
      </c>
      <c r="F1839" s="19" t="n">
        <f aca="false">IF(D1839&lt;(Assumptions!$E$7-Assumptions!$D$7)/(Assumptions!$F$7-Assumptions!$D$7),Assumptions!$D$7+SQRT(D1839*(Assumptions!$F$7-Assumptions!$D$7)*(Assumptions!$E$7-Assumptions!$D$7)),Assumptions!$F$7-SQRT((1-D1839)*(Assumptions!$F$7-Assumptions!$D$7)*(Assumptions!$F$7-Assumptions!$E$7)))</f>
        <v>0.391555928016066</v>
      </c>
      <c r="G1839" s="19" t="n">
        <f aca="false">MIN(Assumptions!$D$24,MAX(Assumptions!$D$23,Assumptions!$D$8+Assumptions!$E$8*'Random Draws'!E1839))</f>
        <v>0.092401438068992</v>
      </c>
      <c r="H1839" s="19" t="n">
        <f aca="false">IF('Random Draws'!F1839&lt;(Assumptions!$E$9-Assumptions!$D$9)/(Assumptions!$F$9-Assumptions!$D$9),Assumptions!$D$9+SQRT('Random Draws'!F1839*(Assumptions!$F$9-Assumptions!$D$9)*(Assumptions!$E$9-Assumptions!$D$9)),Assumptions!$F$9-SQRT((1-'Random Draws'!F1839)*(Assumptions!$F$9-Assumptions!$D$9)*(Assumptions!$F$9-Assumptions!$E$9)))</f>
        <v>0.272489549279287</v>
      </c>
      <c r="I1839" s="19" t="n">
        <f aca="false">IF('Random Draws'!G1839&lt;(Assumptions!$E$10-Assumptions!$D$10)/(Assumptions!$F$10-Assumptions!$D$10),Assumptions!$D$10+SQRT('Random Draws'!G1839*(Assumptions!$F$10-Assumptions!$D$10)*(Assumptions!$E$10-Assumptions!$D$10)),Assumptions!$F$10-SQRT((1-'Random Draws'!G1839)*(Assumptions!$F$10-Assumptions!$D$10)*(Assumptions!$F$10-Assumptions!$E$10)))</f>
        <v>0.0172972957642523</v>
      </c>
      <c r="J1839" s="19" t="n">
        <f aca="false">IF('Random Draws'!H1839&lt;(Assumptions!$E$11-Assumptions!$D$11)/(Assumptions!$F$11-Assumptions!$D$11),Assumptions!$D$11+SQRT('Random Draws'!H1839*(Assumptions!$F$11-Assumptions!$D$11)*(Assumptions!$E$11-Assumptions!$D$11)),Assumptions!$F$11-SQRT((1-'Random Draws'!H1839)*(Assumptions!$F$11-Assumptions!$D$11)*(Assumptions!$F$11-Assumptions!$E$11)))</f>
        <v>0.1429811024974</v>
      </c>
      <c r="K1839" s="19" t="n">
        <f aca="false">MAX(G1839,I1839+Assumptions!$D$21)</f>
        <v>0.092401438068992</v>
      </c>
      <c r="L1839" s="28" t="n">
        <f aca="false">(F1839-Assumptions!$D$15)*(1-H1839)+Assumptions!$D$15-J1839</f>
        <v>0.177303568582242</v>
      </c>
      <c r="M1839" s="21" t="n">
        <f aca="false">Assumptions!$D$14*(1+E1839)^1*L1839-Assumptions!$D$14*(1+E1839)^0*E1839*Assumptions!$D$16</f>
        <v>27.8367755108705</v>
      </c>
      <c r="N1839" s="21" t="n">
        <f aca="false">Assumptions!$D$14*(1+E1839)^2*L1839-Assumptions!$D$14*(1+E1839)^1*E1839*Assumptions!$D$16</f>
        <v>30.6098395711063</v>
      </c>
      <c r="O1839" s="21" t="n">
        <f aca="false">Assumptions!$D$14*(1+E1839)^3*L1839-Assumptions!$D$14*(1+E1839)^2*E1839*Assumptions!$D$16</f>
        <v>33.6591527349484</v>
      </c>
      <c r="P1839" s="21" t="n">
        <f aca="false">Assumptions!$D$14*(1+E1839)^4*L1839-Assumptions!$D$14*(1+E1839)^3*E1839*Assumptions!$D$16</f>
        <v>37.0122345856398</v>
      </c>
      <c r="Q1839" s="21" t="n">
        <f aca="false">Assumptions!$D$14*(1+E1839)^5*L1839-Assumptions!$D$14*(1+E1839)^4*E1839*Assumptions!$D$16</f>
        <v>40.6993461721945</v>
      </c>
      <c r="R1839" s="21" t="n">
        <f aca="false">M1839/(1+K1839)+N1839/(1+K1839)^2+O1839/(1+K1839)^3+P1839/(1+K1839)^4+Q1839/(1+K1839)^5</f>
        <v>129.10564353108</v>
      </c>
      <c r="S1839" s="21" t="n">
        <f aca="false">Q1839*(1+I1839)/(K1839-I1839)</f>
        <v>551.278977827215</v>
      </c>
      <c r="T1839" s="21" t="n">
        <f aca="false">R1839+S1839/(1+K1839)^5</f>
        <v>483.478227817302</v>
      </c>
      <c r="U1839" s="8" t="n">
        <f aca="false">(T1839-Assumptions!$D$17)/Assumptions!$D$18</f>
        <v>11.9391291126921</v>
      </c>
    </row>
    <row r="1840" customFormat="false" ht="15" hidden="false" customHeight="false" outlineLevel="0" collapsed="false">
      <c r="B1840" s="2" t="n">
        <v>1835</v>
      </c>
      <c r="C1840" s="27" t="n">
        <f aca="false">NORMSDIST('Random Draws'!C1840)</f>
        <v>0.179620083526281</v>
      </c>
      <c r="D1840" s="27" t="n">
        <f aca="false">NORMSDIST(Assumptions!$D$22*'Random Draws'!C1840+SQRT(1-Assumptions!$D$22^2)*'Random Draws'!D1840)</f>
        <v>0.652088910431058</v>
      </c>
      <c r="E1840" s="19" t="n">
        <f aca="false">IF(C1840&lt;(Assumptions!$E$6-Assumptions!$D$6)/(Assumptions!$F$6-Assumptions!$D$6),Assumptions!$D$6+SQRT(C1840*(Assumptions!$F$6-Assumptions!$D$6)*(Assumptions!$E$6-Assumptions!$D$6)),Assumptions!$F$6-SQRT((1-C1840)*(Assumptions!$F$6-Assumptions!$D$6)*(Assumptions!$F$6-Assumptions!$E$6)))</f>
        <v>0.0699683235705871</v>
      </c>
      <c r="F1840" s="19" t="n">
        <f aca="false">IF(D1840&lt;(Assumptions!$E$7-Assumptions!$D$7)/(Assumptions!$F$7-Assumptions!$D$7),Assumptions!$D$7+SQRT(D1840*(Assumptions!$F$7-Assumptions!$D$7)*(Assumptions!$E$7-Assumptions!$D$7)),Assumptions!$F$7-SQRT((1-D1840)*(Assumptions!$F$7-Assumptions!$D$7)*(Assumptions!$F$7-Assumptions!$E$7)))</f>
        <v>0.422695250191487</v>
      </c>
      <c r="G1840" s="19" t="n">
        <f aca="false">MIN(Assumptions!$D$24,MAX(Assumptions!$D$23,Assumptions!$D$8+Assumptions!$E$8*'Random Draws'!E1840))</f>
        <v>0.071074237636608</v>
      </c>
      <c r="H1840" s="19" t="n">
        <f aca="false">IF('Random Draws'!F1840&lt;(Assumptions!$E$9-Assumptions!$D$9)/(Assumptions!$F$9-Assumptions!$D$9),Assumptions!$D$9+SQRT('Random Draws'!F1840*(Assumptions!$F$9-Assumptions!$D$9)*(Assumptions!$E$9-Assumptions!$D$9)),Assumptions!$F$9-SQRT((1-'Random Draws'!F1840)*(Assumptions!$F$9-Assumptions!$D$9)*(Assumptions!$F$9-Assumptions!$E$9)))</f>
        <v>0.250434977742688</v>
      </c>
      <c r="I1840" s="19" t="n">
        <f aca="false">IF('Random Draws'!G1840&lt;(Assumptions!$E$10-Assumptions!$D$10)/(Assumptions!$F$10-Assumptions!$D$10),Assumptions!$D$10+SQRT('Random Draws'!G1840*(Assumptions!$F$10-Assumptions!$D$10)*(Assumptions!$E$10-Assumptions!$D$10)),Assumptions!$F$10-SQRT((1-'Random Draws'!G1840)*(Assumptions!$F$10-Assumptions!$D$10)*(Assumptions!$F$10-Assumptions!$E$10)))</f>
        <v>0.0139914848327095</v>
      </c>
      <c r="J1840" s="19" t="n">
        <f aca="false">IF('Random Draws'!H1840&lt;(Assumptions!$E$11-Assumptions!$D$11)/(Assumptions!$F$11-Assumptions!$D$11),Assumptions!$D$11+SQRT('Random Draws'!H1840*(Assumptions!$F$11-Assumptions!$D$11)*(Assumptions!$E$11-Assumptions!$D$11)),Assumptions!$F$11-SQRT((1-'Random Draws'!H1840)*(Assumptions!$F$11-Assumptions!$D$11)*(Assumptions!$F$11-Assumptions!$E$11)))</f>
        <v>0.178733999730262</v>
      </c>
      <c r="K1840" s="19" t="n">
        <f aca="false">MAX(G1840,I1840+Assumptions!$D$21)</f>
        <v>0.071074237636608</v>
      </c>
      <c r="L1840" s="28" t="n">
        <f aca="false">(F1840-Assumptions!$D$15)*(1-H1840)+Assumptions!$D$15-J1840</f>
        <v>0.170660121994129</v>
      </c>
      <c r="M1840" s="21" t="n">
        <f aca="false">Assumptions!$D$14*(1+E1840)^1*L1840-Assumptions!$D$14*(1+E1840)^0*E1840*Assumptions!$D$16</f>
        <v>26.1727718638774</v>
      </c>
      <c r="N1840" s="21" t="n">
        <f aca="false">Assumptions!$D$14*(1+E1840)^2*L1840-Assumptions!$D$14*(1+E1840)^1*E1840*Assumptions!$D$16</f>
        <v>28.0040368343883</v>
      </c>
      <c r="O1840" s="21" t="n">
        <f aca="false">Assumptions!$D$14*(1+E1840)^3*L1840-Assumptions!$D$14*(1+E1840)^2*E1840*Assumptions!$D$16</f>
        <v>29.9634323448995</v>
      </c>
      <c r="P1840" s="21" t="n">
        <f aca="false">Assumptions!$D$14*(1+E1840)^4*L1840-Assumptions!$D$14*(1+E1840)^3*E1840*Assumptions!$D$16</f>
        <v>32.0599234744928</v>
      </c>
      <c r="Q1840" s="21" t="n">
        <f aca="false">Assumptions!$D$14*(1+E1840)^5*L1840-Assumptions!$D$14*(1+E1840)^4*E1840*Assumptions!$D$16</f>
        <v>34.3031025738043</v>
      </c>
      <c r="R1840" s="21" t="n">
        <f aca="false">M1840/(1+K1840)+N1840/(1+K1840)^2+O1840/(1+K1840)^3+P1840/(1+K1840)^4+Q1840/(1+K1840)^5</f>
        <v>121.927960208815</v>
      </c>
      <c r="S1840" s="21" t="n">
        <f aca="false">Q1840*(1+I1840)/(K1840-I1840)</f>
        <v>609.344367687977</v>
      </c>
      <c r="T1840" s="21" t="n">
        <f aca="false">R1840+S1840/(1+K1840)^5</f>
        <v>554.207752451141</v>
      </c>
      <c r="U1840" s="8" t="n">
        <f aca="false">(T1840-Assumptions!$D$17)/Assumptions!$D$18</f>
        <v>14.7683100980456</v>
      </c>
    </row>
    <row r="1841" customFormat="false" ht="15" hidden="false" customHeight="false" outlineLevel="0" collapsed="false">
      <c r="B1841" s="2" t="n">
        <v>1836</v>
      </c>
      <c r="C1841" s="27" t="n">
        <f aca="false">NORMSDIST('Random Draws'!C1841)</f>
        <v>0.320168955536749</v>
      </c>
      <c r="D1841" s="27" t="n">
        <f aca="false">NORMSDIST(Assumptions!$D$22*'Random Draws'!C1841+SQRT(1-Assumptions!$D$22^2)*'Random Draws'!D1841)</f>
        <v>0.489786372442302</v>
      </c>
      <c r="E1841" s="19" t="n">
        <f aca="false">IF(C1841&lt;(Assumptions!$E$6-Assumptions!$D$6)/(Assumptions!$F$6-Assumptions!$D$6),Assumptions!$D$6+SQRT(C1841*(Assumptions!$F$6-Assumptions!$D$6)*(Assumptions!$E$6-Assumptions!$D$6)),Assumptions!$F$6-SQRT((1-C1841)*(Assumptions!$F$6-Assumptions!$D$6)*(Assumptions!$F$6-Assumptions!$E$6)))</f>
        <v>0.0800105583275683</v>
      </c>
      <c r="F1841" s="19" t="n">
        <f aca="false">IF(D1841&lt;(Assumptions!$E$7-Assumptions!$D$7)/(Assumptions!$F$7-Assumptions!$D$7),Assumptions!$D$7+SQRT(D1841*(Assumptions!$F$7-Assumptions!$D$7)*(Assumptions!$E$7-Assumptions!$D$7)),Assumptions!$F$7-SQRT((1-D1841)*(Assumptions!$F$7-Assumptions!$D$7)*(Assumptions!$F$7-Assumptions!$E$7)))</f>
        <v>0.414209945901595</v>
      </c>
      <c r="G1841" s="19" t="n">
        <f aca="false">MIN(Assumptions!$D$24,MAX(Assumptions!$D$23,Assumptions!$D$8+Assumptions!$E$8*'Random Draws'!E1841))</f>
        <v>0.072713746480735</v>
      </c>
      <c r="H1841" s="19" t="n">
        <f aca="false">IF('Random Draws'!F1841&lt;(Assumptions!$E$9-Assumptions!$D$9)/(Assumptions!$F$9-Assumptions!$D$9),Assumptions!$D$9+SQRT('Random Draws'!F1841*(Assumptions!$F$9-Assumptions!$D$9)*(Assumptions!$E$9-Assumptions!$D$9)),Assumptions!$F$9-SQRT((1-'Random Draws'!F1841)*(Assumptions!$F$9-Assumptions!$D$9)*(Assumptions!$F$9-Assumptions!$E$9)))</f>
        <v>0.319214960798173</v>
      </c>
      <c r="I1841" s="19" t="n">
        <f aca="false">IF('Random Draws'!G1841&lt;(Assumptions!$E$10-Assumptions!$D$10)/(Assumptions!$F$10-Assumptions!$D$10),Assumptions!$D$10+SQRT('Random Draws'!G1841*(Assumptions!$F$10-Assumptions!$D$10)*(Assumptions!$E$10-Assumptions!$D$10)),Assumptions!$F$10-SQRT((1-'Random Draws'!G1841)*(Assumptions!$F$10-Assumptions!$D$10)*(Assumptions!$F$10-Assumptions!$E$10)))</f>
        <v>0.0193676893524564</v>
      </c>
      <c r="J1841" s="19" t="n">
        <f aca="false">IF('Random Draws'!H1841&lt;(Assumptions!$E$11-Assumptions!$D$11)/(Assumptions!$F$11-Assumptions!$D$11),Assumptions!$D$11+SQRT('Random Draws'!H1841*(Assumptions!$F$11-Assumptions!$D$11)*(Assumptions!$E$11-Assumptions!$D$11)),Assumptions!$F$11-SQRT((1-'Random Draws'!H1841)*(Assumptions!$F$11-Assumptions!$D$11)*(Assumptions!$F$11-Assumptions!$E$11)))</f>
        <v>0.147684476969667</v>
      </c>
      <c r="K1841" s="19" t="n">
        <f aca="false">MAX(G1841,I1841+Assumptions!$D$21)</f>
        <v>0.072713746480735</v>
      </c>
      <c r="L1841" s="28" t="n">
        <f aca="false">(F1841-Assumptions!$D$15)*(1-H1841)+Assumptions!$D$15-J1841</f>
        <v>0.1758014021925</v>
      </c>
      <c r="M1841" s="21" t="n">
        <f aca="false">Assumptions!$D$14*(1+E1841)^1*L1841-Assumptions!$D$14*(1+E1841)^0*E1841*Assumptions!$D$16</f>
        <v>27.1827227990952</v>
      </c>
      <c r="N1841" s="21" t="n">
        <f aca="false">Assumptions!$D$14*(1+E1841)^2*L1841-Assumptions!$D$14*(1+E1841)^1*E1841*Assumptions!$D$16</f>
        <v>29.3576276271144</v>
      </c>
      <c r="O1841" s="21" t="n">
        <f aca="false">Assumptions!$D$14*(1+E1841)^3*L1841-Assumptions!$D$14*(1+E1841)^2*E1841*Assumptions!$D$16</f>
        <v>31.7065478047326</v>
      </c>
      <c r="P1841" s="21" t="n">
        <f aca="false">Assumptions!$D$14*(1+E1841)^4*L1841-Assumptions!$D$14*(1+E1841)^3*E1841*Assumptions!$D$16</f>
        <v>34.243406397229</v>
      </c>
      <c r="Q1841" s="21" t="n">
        <f aca="false">Assumptions!$D$14*(1+E1841)^5*L1841-Assumptions!$D$14*(1+E1841)^4*E1841*Assumptions!$D$16</f>
        <v>36.9832404621092</v>
      </c>
      <c r="R1841" s="21" t="n">
        <f aca="false">M1841/(1+K1841)+N1841/(1+K1841)^2+O1841/(1+K1841)^3+P1841/(1+K1841)^4+Q1841/(1+K1841)^5</f>
        <v>128.436181103813</v>
      </c>
      <c r="S1841" s="21" t="n">
        <f aca="false">Q1841*(1+I1841)/(K1841-I1841)</f>
        <v>706.697409406891</v>
      </c>
      <c r="T1841" s="21" t="n">
        <f aca="false">R1841+S1841/(1+K1841)^5</f>
        <v>625.960448962778</v>
      </c>
      <c r="U1841" s="8" t="n">
        <f aca="false">(T1841-Assumptions!$D$17)/Assumptions!$D$18</f>
        <v>17.6384179585111</v>
      </c>
    </row>
    <row r="1842" customFormat="false" ht="15" hidden="false" customHeight="false" outlineLevel="0" collapsed="false">
      <c r="B1842" s="2" t="n">
        <v>1837</v>
      </c>
      <c r="C1842" s="27" t="n">
        <f aca="false">NORMSDIST('Random Draws'!C1842)</f>
        <v>0.716381702084739</v>
      </c>
      <c r="D1842" s="27" t="n">
        <f aca="false">NORMSDIST(Assumptions!$D$22*'Random Draws'!C1842+SQRT(1-Assumptions!$D$22^2)*'Random Draws'!D1842)</f>
        <v>0.713468911871723</v>
      </c>
      <c r="E1842" s="19" t="n">
        <f aca="false">IF(C1842&lt;(Assumptions!$E$6-Assumptions!$D$6)/(Assumptions!$F$6-Assumptions!$D$6),Assumptions!$D$6+SQRT(C1842*(Assumptions!$F$6-Assumptions!$D$6)*(Assumptions!$E$6-Assumptions!$D$6)),Assumptions!$F$6-SQRT((1-C1842)*(Assumptions!$F$6-Assumptions!$D$6)*(Assumptions!$F$6-Assumptions!$E$6)))</f>
        <v>0.102342444455643</v>
      </c>
      <c r="F1842" s="19" t="n">
        <f aca="false">IF(D1842&lt;(Assumptions!$E$7-Assumptions!$D$7)/(Assumptions!$F$7-Assumptions!$D$7),Assumptions!$D$7+SQRT(D1842*(Assumptions!$F$7-Assumptions!$D$7)*(Assumptions!$E$7-Assumptions!$D$7)),Assumptions!$F$7-SQRT((1-D1842)*(Assumptions!$F$7-Assumptions!$D$7)*(Assumptions!$F$7-Assumptions!$E$7)))</f>
        <v>0.426145541615422</v>
      </c>
      <c r="G1842" s="19" t="n">
        <f aca="false">MIN(Assumptions!$D$24,MAX(Assumptions!$D$23,Assumptions!$D$8+Assumptions!$E$8*'Random Draws'!E1842))</f>
        <v>0.093176282939858</v>
      </c>
      <c r="H1842" s="19" t="n">
        <f aca="false">IF('Random Draws'!F1842&lt;(Assumptions!$E$9-Assumptions!$D$9)/(Assumptions!$F$9-Assumptions!$D$9),Assumptions!$D$9+SQRT('Random Draws'!F1842*(Assumptions!$F$9-Assumptions!$D$9)*(Assumptions!$E$9-Assumptions!$D$9)),Assumptions!$F$9-SQRT((1-'Random Draws'!F1842)*(Assumptions!$F$9-Assumptions!$D$9)*(Assumptions!$F$9-Assumptions!$E$9)))</f>
        <v>0.259765011754487</v>
      </c>
      <c r="I1842" s="19" t="n">
        <f aca="false">IF('Random Draws'!G1842&lt;(Assumptions!$E$10-Assumptions!$D$10)/(Assumptions!$F$10-Assumptions!$D$10),Assumptions!$D$10+SQRT('Random Draws'!G1842*(Assumptions!$F$10-Assumptions!$D$10)*(Assumptions!$E$10-Assumptions!$D$10)),Assumptions!$F$10-SQRT((1-'Random Draws'!G1842)*(Assumptions!$F$10-Assumptions!$D$10)*(Assumptions!$F$10-Assumptions!$E$10)))</f>
        <v>0.0240192337002644</v>
      </c>
      <c r="J1842" s="19" t="n">
        <f aca="false">IF('Random Draws'!H1842&lt;(Assumptions!$E$11-Assumptions!$D$11)/(Assumptions!$F$11-Assumptions!$D$11),Assumptions!$D$11+SQRT('Random Draws'!H1842*(Assumptions!$F$11-Assumptions!$D$11)*(Assumptions!$E$11-Assumptions!$D$11)),Assumptions!$F$11-SQRT((1-'Random Draws'!H1842)*(Assumptions!$F$11-Assumptions!$D$11)*(Assumptions!$F$11-Assumptions!$E$11)))</f>
        <v>0.170369349542163</v>
      </c>
      <c r="K1842" s="19" t="n">
        <f aca="false">MAX(G1842,I1842+Assumptions!$D$21)</f>
        <v>0.093176282939858</v>
      </c>
      <c r="L1842" s="28" t="n">
        <f aca="false">(F1842-Assumptions!$D$15)*(1-H1842)+Assumptions!$D$15-J1842</f>
        <v>0.17884794197449</v>
      </c>
      <c r="M1842" s="21" t="n">
        <f aca="false">Assumptions!$D$14*(1+E1842)^1*L1842-Assumptions!$D$14*(1+E1842)^0*E1842*Assumptions!$D$16</f>
        <v>28.141803610211</v>
      </c>
      <c r="N1842" s="21" t="n">
        <f aca="false">Assumptions!$D$14*(1+E1842)^2*L1842-Assumptions!$D$14*(1+E1842)^1*E1842*Assumptions!$D$16</f>
        <v>31.0219045830706</v>
      </c>
      <c r="O1842" s="21" t="n">
        <f aca="false">Assumptions!$D$14*(1+E1842)^3*L1842-Assumptions!$D$14*(1+E1842)^2*E1842*Assumptions!$D$16</f>
        <v>34.1967621297718</v>
      </c>
      <c r="P1842" s="21" t="n">
        <f aca="false">Assumptions!$D$14*(1+E1842)^4*L1842-Assumptions!$D$14*(1+E1842)^3*E1842*Assumptions!$D$16</f>
        <v>37.6965423586008</v>
      </c>
      <c r="Q1842" s="21" t="n">
        <f aca="false">Assumptions!$D$14*(1+E1842)^5*L1842-Assumptions!$D$14*(1+E1842)^4*E1842*Assumptions!$D$16</f>
        <v>41.5544986511057</v>
      </c>
      <c r="R1842" s="21" t="n">
        <f aca="false">M1842/(1+K1842)+N1842/(1+K1842)^2+O1842/(1+K1842)^3+P1842/(1+K1842)^4+Q1842/(1+K1842)^5</f>
        <v>130.892471575756</v>
      </c>
      <c r="S1842" s="21" t="n">
        <f aca="false">Q1842*(1+I1842)/(K1842-I1842)</f>
        <v>615.303954309575</v>
      </c>
      <c r="T1842" s="21" t="n">
        <f aca="false">R1842+S1842/(1+K1842)^5</f>
        <v>525.021753258367</v>
      </c>
      <c r="U1842" s="8" t="n">
        <f aca="false">(T1842-Assumptions!$D$17)/Assumptions!$D$18</f>
        <v>13.6008701303347</v>
      </c>
    </row>
    <row r="1843" customFormat="false" ht="15" hidden="false" customHeight="false" outlineLevel="0" collapsed="false">
      <c r="B1843" s="2" t="n">
        <v>1838</v>
      </c>
      <c r="C1843" s="27" t="n">
        <f aca="false">NORMSDIST('Random Draws'!C1843)</f>
        <v>0.990834709758268</v>
      </c>
      <c r="D1843" s="27" t="n">
        <f aca="false">NORMSDIST(Assumptions!$D$22*'Random Draws'!C1843+SQRT(1-Assumptions!$D$22^2)*'Random Draws'!D1843)</f>
        <v>0.246692358159085</v>
      </c>
      <c r="E1843" s="19" t="n">
        <f aca="false">IF(C1843&lt;(Assumptions!$E$6-Assumptions!$D$6)/(Assumptions!$F$6-Assumptions!$D$6),Assumptions!$D$6+SQRT(C1843*(Assumptions!$F$6-Assumptions!$D$6)*(Assumptions!$E$6-Assumptions!$D$6)),Assumptions!$F$6-SQRT((1-C1843)*(Assumptions!$F$6-Assumptions!$D$6)*(Assumptions!$F$6-Assumptions!$E$6)))</f>
        <v>0.13323047629381</v>
      </c>
      <c r="F1843" s="19" t="n">
        <f aca="false">IF(D1843&lt;(Assumptions!$E$7-Assumptions!$D$7)/(Assumptions!$F$7-Assumptions!$D$7),Assumptions!$D$7+SQRT(D1843*(Assumptions!$F$7-Assumptions!$D$7)*(Assumptions!$E$7-Assumptions!$D$7)),Assumptions!$F$7-SQRT((1-D1843)*(Assumptions!$F$7-Assumptions!$D$7)*(Assumptions!$F$7-Assumptions!$E$7)))</f>
        <v>0.398472771526815</v>
      </c>
      <c r="G1843" s="19" t="n">
        <f aca="false">MIN(Assumptions!$D$24,MAX(Assumptions!$D$23,Assumptions!$D$8+Assumptions!$E$8*'Random Draws'!E1843))</f>
        <v>0.08283381665452</v>
      </c>
      <c r="H1843" s="19" t="n">
        <f aca="false">IF('Random Draws'!F1843&lt;(Assumptions!$E$9-Assumptions!$D$9)/(Assumptions!$F$9-Assumptions!$D$9),Assumptions!$D$9+SQRT('Random Draws'!F1843*(Assumptions!$F$9-Assumptions!$D$9)*(Assumptions!$E$9-Assumptions!$D$9)),Assumptions!$F$9-SQRT((1-'Random Draws'!F1843)*(Assumptions!$F$9-Assumptions!$D$9)*(Assumptions!$F$9-Assumptions!$E$9)))</f>
        <v>0.269290530926217</v>
      </c>
      <c r="I1843" s="19" t="n">
        <f aca="false">IF('Random Draws'!G1843&lt;(Assumptions!$E$10-Assumptions!$D$10)/(Assumptions!$F$10-Assumptions!$D$10),Assumptions!$D$10+SQRT('Random Draws'!G1843*(Assumptions!$F$10-Assumptions!$D$10)*(Assumptions!$E$10-Assumptions!$D$10)),Assumptions!$F$10-SQRT((1-'Random Draws'!G1843)*(Assumptions!$F$10-Assumptions!$D$10)*(Assumptions!$F$10-Assumptions!$E$10)))</f>
        <v>0.021958589502648</v>
      </c>
      <c r="J1843" s="19" t="n">
        <f aca="false">IF('Random Draws'!H1843&lt;(Assumptions!$E$11-Assumptions!$D$11)/(Assumptions!$F$11-Assumptions!$D$11),Assumptions!$D$11+SQRT('Random Draws'!H1843*(Assumptions!$F$11-Assumptions!$D$11)*(Assumptions!$E$11-Assumptions!$D$11)),Assumptions!$F$11-SQRT((1-'Random Draws'!H1843)*(Assumptions!$F$11-Assumptions!$D$11)*(Assumptions!$F$11-Assumptions!$E$11)))</f>
        <v>0.152296287324645</v>
      </c>
      <c r="K1843" s="19" t="n">
        <f aca="false">MAX(G1843,I1843+Assumptions!$D$21)</f>
        <v>0.08283381665452</v>
      </c>
      <c r="L1843" s="28" t="n">
        <f aca="false">(F1843-Assumptions!$D$15)*(1-H1843)+Assumptions!$D$15-J1843</f>
        <v>0.173879309018481</v>
      </c>
      <c r="M1843" s="21" t="n">
        <f aca="false">Assumptions!$D$14*(1+E1843)^1*L1843-Assumptions!$D$14*(1+E1843)^0*E1843*Assumptions!$D$16</f>
        <v>27.9920205937365</v>
      </c>
      <c r="N1843" s="21" t="n">
        <f aca="false">Assumptions!$D$14*(1+E1843)^2*L1843-Assumptions!$D$14*(1+E1843)^1*E1843*Assumptions!$D$16</f>
        <v>31.7214108298662</v>
      </c>
      <c r="O1843" s="21" t="n">
        <f aca="false">Assumptions!$D$14*(1+E1843)^3*L1843-Assumptions!$D$14*(1+E1843)^2*E1843*Assumptions!$D$16</f>
        <v>35.9476695034409</v>
      </c>
      <c r="P1843" s="21" t="n">
        <f aca="false">Assumptions!$D$14*(1+E1843)^4*L1843-Assumptions!$D$14*(1+E1843)^3*E1843*Assumptions!$D$16</f>
        <v>40.7369946330368</v>
      </c>
      <c r="Q1843" s="21" t="n">
        <f aca="false">Assumptions!$D$14*(1+E1843)^5*L1843-Assumptions!$D$14*(1+E1843)^4*E1843*Assumptions!$D$16</f>
        <v>46.1644038307747</v>
      </c>
      <c r="R1843" s="21" t="n">
        <f aca="false">M1843/(1+K1843)+N1843/(1+K1843)^2+O1843/(1+K1843)^3+P1843/(1+K1843)^4+Q1843/(1+K1843)^5</f>
        <v>141.857939936364</v>
      </c>
      <c r="S1843" s="21" t="n">
        <f aca="false">Q1843*(1+I1843)/(K1843-I1843)</f>
        <v>774.996845702584</v>
      </c>
      <c r="T1843" s="21" t="n">
        <f aca="false">R1843+S1843/(1+K1843)^5</f>
        <v>662.442021079818</v>
      </c>
      <c r="U1843" s="8" t="n">
        <f aca="false">(T1843-Assumptions!$D$17)/Assumptions!$D$18</f>
        <v>19.0976808431927</v>
      </c>
    </row>
    <row r="1844" customFormat="false" ht="15" hidden="false" customHeight="false" outlineLevel="0" collapsed="false">
      <c r="B1844" s="2" t="n">
        <v>1839</v>
      </c>
      <c r="C1844" s="27" t="n">
        <f aca="false">NORMSDIST('Random Draws'!C1844)</f>
        <v>0.186742988429779</v>
      </c>
      <c r="D1844" s="27" t="n">
        <f aca="false">NORMSDIST(Assumptions!$D$22*'Random Draws'!C1844+SQRT(1-Assumptions!$D$22^2)*'Random Draws'!D1844)</f>
        <v>0.460902760141422</v>
      </c>
      <c r="E1844" s="19" t="n">
        <f aca="false">IF(C1844&lt;(Assumptions!$E$6-Assumptions!$D$6)/(Assumptions!$F$6-Assumptions!$D$6),Assumptions!$D$6+SQRT(C1844*(Assumptions!$F$6-Assumptions!$D$6)*(Assumptions!$E$6-Assumptions!$D$6)),Assumptions!$F$6-SQRT((1-C1844)*(Assumptions!$F$6-Assumptions!$D$6)*(Assumptions!$F$6-Assumptions!$E$6)))</f>
        <v>0.0705567495350683</v>
      </c>
      <c r="F1844" s="19" t="n">
        <f aca="false">IF(D1844&lt;(Assumptions!$E$7-Assumptions!$D$7)/(Assumptions!$F$7-Assumptions!$D$7),Assumptions!$D$7+SQRT(D1844*(Assumptions!$F$7-Assumptions!$D$7)*(Assumptions!$E$7-Assumptions!$D$7)),Assumptions!$F$7-SQRT((1-D1844)*(Assumptions!$F$7-Assumptions!$D$7)*(Assumptions!$F$7-Assumptions!$E$7)))</f>
        <v>0.41258722811528</v>
      </c>
      <c r="G1844" s="19" t="n">
        <f aca="false">MIN(Assumptions!$D$24,MAX(Assumptions!$D$23,Assumptions!$D$8+Assumptions!$E$8*'Random Draws'!E1844))</f>
        <v>0.084197618711995</v>
      </c>
      <c r="H1844" s="19" t="n">
        <f aca="false">IF('Random Draws'!F1844&lt;(Assumptions!$E$9-Assumptions!$D$9)/(Assumptions!$F$9-Assumptions!$D$9),Assumptions!$D$9+SQRT('Random Draws'!F1844*(Assumptions!$F$9-Assumptions!$D$9)*(Assumptions!$E$9-Assumptions!$D$9)),Assumptions!$F$9-SQRT((1-'Random Draws'!F1844)*(Assumptions!$F$9-Assumptions!$D$9)*(Assumptions!$F$9-Assumptions!$E$9)))</f>
        <v>0.272750412447987</v>
      </c>
      <c r="I1844" s="19" t="n">
        <f aca="false">IF('Random Draws'!G1844&lt;(Assumptions!$E$10-Assumptions!$D$10)/(Assumptions!$F$10-Assumptions!$D$10),Assumptions!$D$10+SQRT('Random Draws'!G1844*(Assumptions!$F$10-Assumptions!$D$10)*(Assumptions!$E$10-Assumptions!$D$10)),Assumptions!$F$10-SQRT((1-'Random Draws'!G1844)*(Assumptions!$F$10-Assumptions!$D$10)*(Assumptions!$F$10-Assumptions!$E$10)))</f>
        <v>0.0183194578689404</v>
      </c>
      <c r="J1844" s="19" t="n">
        <f aca="false">IF('Random Draws'!H1844&lt;(Assumptions!$E$11-Assumptions!$D$11)/(Assumptions!$F$11-Assumptions!$D$11),Assumptions!$D$11+SQRT('Random Draws'!H1844*(Assumptions!$F$11-Assumptions!$D$11)*(Assumptions!$E$11-Assumptions!$D$11)),Assumptions!$F$11-SQRT((1-'Random Draws'!H1844)*(Assumptions!$F$11-Assumptions!$D$11)*(Assumptions!$F$11-Assumptions!$E$11)))</f>
        <v>0.197811611421331</v>
      </c>
      <c r="K1844" s="19" t="n">
        <f aca="false">MAX(G1844,I1844+Assumptions!$D$21)</f>
        <v>0.084197618711995</v>
      </c>
      <c r="L1844" s="28" t="n">
        <f aca="false">(F1844-Assumptions!$D$15)*(1-H1844)+Assumptions!$D$15-J1844</f>
        <v>0.137699833672973</v>
      </c>
      <c r="M1844" s="21" t="n">
        <f aca="false">Assumptions!$D$14*(1+E1844)^1*L1844-Assumptions!$D$14*(1+E1844)^0*E1844*Assumptions!$D$16</f>
        <v>21.0683236600488</v>
      </c>
      <c r="N1844" s="21" t="n">
        <f aca="false">Assumptions!$D$14*(1+E1844)^2*L1844-Assumptions!$D$14*(1+E1844)^1*E1844*Assumptions!$D$16</f>
        <v>22.5548360956546</v>
      </c>
      <c r="O1844" s="21" t="n">
        <f aca="false">Assumptions!$D$14*(1+E1844)^3*L1844-Assumptions!$D$14*(1+E1844)^2*E1844*Assumptions!$D$16</f>
        <v>24.1462320168603</v>
      </c>
      <c r="P1844" s="21" t="n">
        <f aca="false">Assumptions!$D$14*(1+E1844)^4*L1844-Assumptions!$D$14*(1+E1844)^3*E1844*Assumptions!$D$16</f>
        <v>25.8499116614895</v>
      </c>
      <c r="Q1844" s="21" t="n">
        <f aca="false">Assumptions!$D$14*(1+E1844)^5*L1844-Assumptions!$D$14*(1+E1844)^4*E1844*Assumptions!$D$16</f>
        <v>27.6737974040929</v>
      </c>
      <c r="R1844" s="21" t="n">
        <f aca="false">M1844/(1+K1844)+N1844/(1+K1844)^2+O1844/(1+K1844)^3+P1844/(1+K1844)^4+Q1844/(1+K1844)^5</f>
        <v>94.7466025200066</v>
      </c>
      <c r="S1844" s="21" t="n">
        <f aca="false">Q1844*(1+I1844)/(K1844-I1844)</f>
        <v>427.770994348908</v>
      </c>
      <c r="T1844" s="21" t="n">
        <f aca="false">R1844+S1844/(1+K1844)^5</f>
        <v>380.288004712957</v>
      </c>
      <c r="U1844" s="8" t="n">
        <f aca="false">(T1844-Assumptions!$D$17)/Assumptions!$D$18</f>
        <v>7.81152018851828</v>
      </c>
    </row>
    <row r="1845" customFormat="false" ht="15" hidden="false" customHeight="false" outlineLevel="0" collapsed="false">
      <c r="B1845" s="2" t="n">
        <v>1840</v>
      </c>
      <c r="C1845" s="27" t="n">
        <f aca="false">NORMSDIST('Random Draws'!C1845)</f>
        <v>0.107848796698285</v>
      </c>
      <c r="D1845" s="27" t="n">
        <f aca="false">NORMSDIST(Assumptions!$D$22*'Random Draws'!C1845+SQRT(1-Assumptions!$D$22^2)*'Random Draws'!D1845)</f>
        <v>0.219445140704812</v>
      </c>
      <c r="E1845" s="19" t="n">
        <f aca="false">IF(C1845&lt;(Assumptions!$E$6-Assumptions!$D$6)/(Assumptions!$F$6-Assumptions!$D$6),Assumptions!$D$6+SQRT(C1845*(Assumptions!$F$6-Assumptions!$D$6)*(Assumptions!$E$6-Assumptions!$D$6)),Assumptions!$F$6-SQRT((1-C1845)*(Assumptions!$F$6-Assumptions!$D$6)*(Assumptions!$F$6-Assumptions!$E$6)))</f>
        <v>0.0632216274944593</v>
      </c>
      <c r="F1845" s="19" t="n">
        <f aca="false">IF(D1845&lt;(Assumptions!$E$7-Assumptions!$D$7)/(Assumptions!$F$7-Assumptions!$D$7),Assumptions!$D$7+SQRT(D1845*(Assumptions!$F$7-Assumptions!$D$7)*(Assumptions!$E$7-Assumptions!$D$7)),Assumptions!$F$7-SQRT((1-D1845)*(Assumptions!$F$7-Assumptions!$D$7)*(Assumptions!$F$7-Assumptions!$E$7)))</f>
        <v>0.396285959326286</v>
      </c>
      <c r="G1845" s="19" t="n">
        <f aca="false">MIN(Assumptions!$D$24,MAX(Assumptions!$D$23,Assumptions!$D$8+Assumptions!$E$8*'Random Draws'!E1845))</f>
        <v>0.071410244669651</v>
      </c>
      <c r="H1845" s="19" t="n">
        <f aca="false">IF('Random Draws'!F1845&lt;(Assumptions!$E$9-Assumptions!$D$9)/(Assumptions!$F$9-Assumptions!$D$9),Assumptions!$D$9+SQRT('Random Draws'!F1845*(Assumptions!$F$9-Assumptions!$D$9)*(Assumptions!$E$9-Assumptions!$D$9)),Assumptions!$F$9-SQRT((1-'Random Draws'!F1845)*(Assumptions!$F$9-Assumptions!$D$9)*(Assumptions!$F$9-Assumptions!$E$9)))</f>
        <v>0.257222771786144</v>
      </c>
      <c r="I1845" s="19" t="n">
        <f aca="false">IF('Random Draws'!G1845&lt;(Assumptions!$E$10-Assumptions!$D$10)/(Assumptions!$F$10-Assumptions!$D$10),Assumptions!$D$10+SQRT('Random Draws'!G1845*(Assumptions!$F$10-Assumptions!$D$10)*(Assumptions!$E$10-Assumptions!$D$10)),Assumptions!$F$10-SQRT((1-'Random Draws'!G1845)*(Assumptions!$F$10-Assumptions!$D$10)*(Assumptions!$F$10-Assumptions!$E$10)))</f>
        <v>0.0193694719396293</v>
      </c>
      <c r="J1845" s="19" t="n">
        <f aca="false">IF('Random Draws'!H1845&lt;(Assumptions!$E$11-Assumptions!$D$11)/(Assumptions!$F$11-Assumptions!$D$11),Assumptions!$D$11+SQRT('Random Draws'!H1845*(Assumptions!$F$11-Assumptions!$D$11)*(Assumptions!$E$11-Assumptions!$D$11)),Assumptions!$F$11-SQRT((1-'Random Draws'!H1845)*(Assumptions!$F$11-Assumptions!$D$11)*(Assumptions!$F$11-Assumptions!$E$11)))</f>
        <v>0.158647789317683</v>
      </c>
      <c r="K1845" s="19" t="n">
        <f aca="false">MAX(G1845,I1845+Assumptions!$D$21)</f>
        <v>0.071410244669651</v>
      </c>
      <c r="L1845" s="28" t="n">
        <f aca="false">(F1845-Assumptions!$D$15)*(1-H1845)+Assumptions!$D$15-J1845</f>
        <v>0.169143357462963</v>
      </c>
      <c r="M1845" s="21" t="n">
        <f aca="false">Assumptions!$D$14*(1+E1845)^1*L1845-Assumptions!$D$14*(1+E1845)^0*E1845*Assumptions!$D$16</f>
        <v>25.8013329116382</v>
      </c>
      <c r="N1845" s="21" t="n">
        <f aca="false">Assumptions!$D$14*(1+E1845)^2*L1845-Assumptions!$D$14*(1+E1845)^1*E1845*Assumptions!$D$16</f>
        <v>27.4325351698383</v>
      </c>
      <c r="O1845" s="21" t="n">
        <f aca="false">Assumptions!$D$14*(1+E1845)^3*L1845-Assumptions!$D$14*(1+E1845)^2*E1845*Assumptions!$D$16</f>
        <v>29.1668646895745</v>
      </c>
      <c r="P1845" s="21" t="n">
        <f aca="false">Assumptions!$D$14*(1+E1845)^4*L1845-Assumptions!$D$14*(1+E1845)^3*E1845*Assumptions!$D$16</f>
        <v>31.0108413441601</v>
      </c>
      <c r="Q1845" s="21" t="n">
        <f aca="false">Assumptions!$D$14*(1+E1845)^5*L1845-Assumptions!$D$14*(1+E1845)^4*E1845*Assumptions!$D$16</f>
        <v>32.9713972039103</v>
      </c>
      <c r="R1845" s="21" t="n">
        <f aca="false">M1845/(1+K1845)+N1845/(1+K1845)^2+O1845/(1+K1845)^3+P1845/(1+K1845)^4+Q1845/(1+K1845)^5</f>
        <v>118.581770523137</v>
      </c>
      <c r="S1845" s="21" t="n">
        <f aca="false">Q1845*(1+I1845)/(K1845-I1845)</f>
        <v>645.840443823244</v>
      </c>
      <c r="T1845" s="21" t="n">
        <f aca="false">R1845+S1845/(1+K1845)^5</f>
        <v>576.034543289572</v>
      </c>
      <c r="U1845" s="8" t="n">
        <f aca="false">(T1845-Assumptions!$D$17)/Assumptions!$D$18</f>
        <v>15.6413817315829</v>
      </c>
    </row>
    <row r="1846" customFormat="false" ht="15" hidden="false" customHeight="false" outlineLevel="0" collapsed="false">
      <c r="B1846" s="2" t="n">
        <v>1841</v>
      </c>
      <c r="C1846" s="27" t="n">
        <f aca="false">NORMSDIST('Random Draws'!C1846)</f>
        <v>0.254641406785413</v>
      </c>
      <c r="D1846" s="27" t="n">
        <f aca="false">NORMSDIST(Assumptions!$D$22*'Random Draws'!C1846+SQRT(1-Assumptions!$D$22^2)*'Random Draws'!D1846)</f>
        <v>0.755719230745695</v>
      </c>
      <c r="E1846" s="19" t="n">
        <f aca="false">IF(C1846&lt;(Assumptions!$E$6-Assumptions!$D$6)/(Assumptions!$F$6-Assumptions!$D$6),Assumptions!$D$6+SQRT(C1846*(Assumptions!$F$6-Assumptions!$D$6)*(Assumptions!$E$6-Assumptions!$D$6)),Assumptions!$F$6-SQRT((1-C1846)*(Assumptions!$F$6-Assumptions!$D$6)*(Assumptions!$F$6-Assumptions!$E$6)))</f>
        <v>0.0756820267631628</v>
      </c>
      <c r="F1846" s="19" t="n">
        <f aca="false">IF(D1846&lt;(Assumptions!$E$7-Assumptions!$D$7)/(Assumptions!$F$7-Assumptions!$D$7),Assumptions!$D$7+SQRT(D1846*(Assumptions!$F$7-Assumptions!$D$7)*(Assumptions!$E$7-Assumptions!$D$7)),Assumptions!$F$7-SQRT((1-D1846)*(Assumptions!$F$7-Assumptions!$D$7)*(Assumptions!$F$7-Assumptions!$E$7)))</f>
        <v>0.428741032054509</v>
      </c>
      <c r="G1846" s="19" t="n">
        <f aca="false">MIN(Assumptions!$D$24,MAX(Assumptions!$D$23,Assumptions!$D$8+Assumptions!$E$8*'Random Draws'!E1846))</f>
        <v>0.080194508367124</v>
      </c>
      <c r="H1846" s="19" t="n">
        <f aca="false">IF('Random Draws'!F1846&lt;(Assumptions!$E$9-Assumptions!$D$9)/(Assumptions!$F$9-Assumptions!$D$9),Assumptions!$D$9+SQRT('Random Draws'!F1846*(Assumptions!$F$9-Assumptions!$D$9)*(Assumptions!$E$9-Assumptions!$D$9)),Assumptions!$F$9-SQRT((1-'Random Draws'!F1846)*(Assumptions!$F$9-Assumptions!$D$9)*(Assumptions!$F$9-Assumptions!$E$9)))</f>
        <v>0.263708547814249</v>
      </c>
      <c r="I1846" s="19" t="n">
        <f aca="false">IF('Random Draws'!G1846&lt;(Assumptions!$E$10-Assumptions!$D$10)/(Assumptions!$F$10-Assumptions!$D$10),Assumptions!$D$10+SQRT('Random Draws'!G1846*(Assumptions!$F$10-Assumptions!$D$10)*(Assumptions!$E$10-Assumptions!$D$10)),Assumptions!$F$10-SQRT((1-'Random Draws'!G1846)*(Assumptions!$F$10-Assumptions!$D$10)*(Assumptions!$F$10-Assumptions!$E$10)))</f>
        <v>0.0149631529613593</v>
      </c>
      <c r="J1846" s="19" t="n">
        <f aca="false">IF('Random Draws'!H1846&lt;(Assumptions!$E$11-Assumptions!$D$11)/(Assumptions!$F$11-Assumptions!$D$11),Assumptions!$D$11+SQRT('Random Draws'!H1846*(Assumptions!$F$11-Assumptions!$D$11)*(Assumptions!$E$11-Assumptions!$D$11)),Assumptions!$F$11-SQRT((1-'Random Draws'!H1846)*(Assumptions!$F$11-Assumptions!$D$11)*(Assumptions!$F$11-Assumptions!$E$11)))</f>
        <v>0.191990376517597</v>
      </c>
      <c r="K1846" s="19" t="n">
        <f aca="false">MAX(G1846,I1846+Assumptions!$D$21)</f>
        <v>0.080194508367124</v>
      </c>
      <c r="L1846" s="28" t="n">
        <f aca="false">(F1846-Assumptions!$D$15)*(1-H1846)+Assumptions!$D$15-J1846</f>
        <v>0.157970091801288</v>
      </c>
      <c r="M1846" s="21" t="n">
        <f aca="false">Assumptions!$D$14*(1+E1846)^1*L1846-Assumptions!$D$14*(1+E1846)^0*E1846*Assumptions!$D$16</f>
        <v>24.3099935185122</v>
      </c>
      <c r="N1846" s="21" t="n">
        <f aca="false">Assumptions!$D$14*(1+E1846)^2*L1846-Assumptions!$D$14*(1+E1846)^1*E1846*Assumptions!$D$16</f>
        <v>26.1498230985926</v>
      </c>
      <c r="O1846" s="21" t="n">
        <f aca="false">Assumptions!$D$14*(1+E1846)^3*L1846-Assumptions!$D$14*(1+E1846)^2*E1846*Assumptions!$D$16</f>
        <v>28.1288947101922</v>
      </c>
      <c r="P1846" s="21" t="n">
        <f aca="false">Assumptions!$D$14*(1+E1846)^4*L1846-Assumptions!$D$14*(1+E1846)^3*E1846*Assumptions!$D$16</f>
        <v>30.2577464724672</v>
      </c>
      <c r="Q1846" s="21" t="n">
        <f aca="false">Assumptions!$D$14*(1+E1846)^5*L1846-Assumptions!$D$14*(1+E1846)^4*E1846*Assumptions!$D$16</f>
        <v>32.5477140507894</v>
      </c>
      <c r="R1846" s="21" t="n">
        <f aca="false">M1846/(1+K1846)+N1846/(1+K1846)^2+O1846/(1+K1846)^3+P1846/(1+K1846)^4+Q1846/(1+K1846)^5</f>
        <v>111.58977128105</v>
      </c>
      <c r="S1846" s="21" t="n">
        <f aca="false">Q1846*(1+I1846)/(K1846-I1846)</f>
        <v>506.424100330048</v>
      </c>
      <c r="T1846" s="21" t="n">
        <f aca="false">R1846+S1846/(1+K1846)^5</f>
        <v>455.943301883943</v>
      </c>
      <c r="U1846" s="8" t="n">
        <f aca="false">(T1846-Assumptions!$D$17)/Assumptions!$D$18</f>
        <v>10.8377320753577</v>
      </c>
    </row>
    <row r="1847" customFormat="false" ht="15" hidden="false" customHeight="false" outlineLevel="0" collapsed="false">
      <c r="B1847" s="2" t="n">
        <v>1842</v>
      </c>
      <c r="C1847" s="27" t="n">
        <f aca="false">NORMSDIST('Random Draws'!C1847)</f>
        <v>0.337702448055054</v>
      </c>
      <c r="D1847" s="27" t="n">
        <f aca="false">NORMSDIST(Assumptions!$D$22*'Random Draws'!C1847+SQRT(1-Assumptions!$D$22^2)*'Random Draws'!D1847)</f>
        <v>0.743865215896348</v>
      </c>
      <c r="E1847" s="19" t="n">
        <f aca="false">IF(C1847&lt;(Assumptions!$E$6-Assumptions!$D$6)/(Assumptions!$F$6-Assumptions!$D$6),Assumptions!$D$6+SQRT(C1847*(Assumptions!$F$6-Assumptions!$D$6)*(Assumptions!$E$6-Assumptions!$D$6)),Assumptions!$F$6-SQRT((1-C1847)*(Assumptions!$F$6-Assumptions!$D$6)*(Assumptions!$F$6-Assumptions!$E$6)))</f>
        <v>0.0810915105621012</v>
      </c>
      <c r="F1847" s="19" t="n">
        <f aca="false">IF(D1847&lt;(Assumptions!$E$7-Assumptions!$D$7)/(Assumptions!$F$7-Assumptions!$D$7),Assumptions!$D$7+SQRT(D1847*(Assumptions!$F$7-Assumptions!$D$7)*(Assumptions!$E$7-Assumptions!$D$7)),Assumptions!$F$7-SQRT((1-D1847)*(Assumptions!$F$7-Assumptions!$D$7)*(Assumptions!$F$7-Assumptions!$E$7)))</f>
        <v>0.427991577102041</v>
      </c>
      <c r="G1847" s="19" t="n">
        <f aca="false">MIN(Assumptions!$D$24,MAX(Assumptions!$D$23,Assumptions!$D$8+Assumptions!$E$8*'Random Draws'!E1847))</f>
        <v>0.094066705594628</v>
      </c>
      <c r="H1847" s="19" t="n">
        <f aca="false">IF('Random Draws'!F1847&lt;(Assumptions!$E$9-Assumptions!$D$9)/(Assumptions!$F$9-Assumptions!$D$9),Assumptions!$D$9+SQRT('Random Draws'!F1847*(Assumptions!$F$9-Assumptions!$D$9)*(Assumptions!$E$9-Assumptions!$D$9)),Assumptions!$F$9-SQRT((1-'Random Draws'!F1847)*(Assumptions!$F$9-Assumptions!$D$9)*(Assumptions!$F$9-Assumptions!$E$9)))</f>
        <v>0.258508285218113</v>
      </c>
      <c r="I1847" s="19" t="n">
        <f aca="false">IF('Random Draws'!G1847&lt;(Assumptions!$E$10-Assumptions!$D$10)/(Assumptions!$F$10-Assumptions!$D$10),Assumptions!$D$10+SQRT('Random Draws'!G1847*(Assumptions!$F$10-Assumptions!$D$10)*(Assumptions!$E$10-Assumptions!$D$10)),Assumptions!$F$10-SQRT((1-'Random Draws'!G1847)*(Assumptions!$F$10-Assumptions!$D$10)*(Assumptions!$F$10-Assumptions!$E$10)))</f>
        <v>0.0173767151846198</v>
      </c>
      <c r="J1847" s="19" t="n">
        <f aca="false">IF('Random Draws'!H1847&lt;(Assumptions!$E$11-Assumptions!$D$11)/(Assumptions!$F$11-Assumptions!$D$11),Assumptions!$D$11+SQRT('Random Draws'!H1847*(Assumptions!$F$11-Assumptions!$D$11)*(Assumptions!$E$11-Assumptions!$D$11)),Assumptions!$F$11-SQRT((1-'Random Draws'!H1847)*(Assumptions!$F$11-Assumptions!$D$11)*(Assumptions!$F$11-Assumptions!$E$11)))</f>
        <v>0.206725222093835</v>
      </c>
      <c r="K1847" s="19" t="n">
        <f aca="false">MAX(G1847,I1847+Assumptions!$D$21)</f>
        <v>0.094066705594628</v>
      </c>
      <c r="L1847" s="28" t="n">
        <f aca="false">(F1847-Assumptions!$D$15)*(1-H1847)+Assumptions!$D$15-J1847</f>
        <v>0.144233063402116</v>
      </c>
      <c r="M1847" s="21" t="n">
        <f aca="false">Assumptions!$D$14*(1+E1847)^1*L1847-Assumptions!$D$14*(1+E1847)^0*E1847*Assumptions!$D$16</f>
        <v>22.2569772850818</v>
      </c>
      <c r="N1847" s="21" t="n">
        <f aca="false">Assumptions!$D$14*(1+E1847)^2*L1847-Assumptions!$D$14*(1+E1847)^1*E1847*Assumptions!$D$16</f>
        <v>24.0618291936755</v>
      </c>
      <c r="O1847" s="21" t="n">
        <f aca="false">Assumptions!$D$14*(1+E1847)^3*L1847-Assumptions!$D$14*(1+E1847)^2*E1847*Assumptions!$D$16</f>
        <v>26.0130392698779</v>
      </c>
      <c r="P1847" s="21" t="n">
        <f aca="false">Assumptions!$D$14*(1+E1847)^4*L1847-Assumptions!$D$14*(1+E1847)^3*E1847*Assumptions!$D$16</f>
        <v>28.1224759185835</v>
      </c>
      <c r="Q1847" s="21" t="n">
        <f aca="false">Assumptions!$D$14*(1+E1847)^5*L1847-Assumptions!$D$14*(1+E1847)^4*E1847*Assumptions!$D$16</f>
        <v>30.4029699715678</v>
      </c>
      <c r="R1847" s="21" t="n">
        <f aca="false">M1847/(1+K1847)+N1847/(1+K1847)^2+O1847/(1+K1847)^3+P1847/(1+K1847)^4+Q1847/(1+K1847)^5</f>
        <v>99.3325327990309</v>
      </c>
      <c r="S1847" s="21" t="n">
        <f aca="false">Q1847*(1+I1847)/(K1847-I1847)</f>
        <v>403.328694607499</v>
      </c>
      <c r="T1847" s="21" t="n">
        <f aca="false">R1847+S1847/(1+K1847)^5</f>
        <v>356.632725443321</v>
      </c>
      <c r="U1847" s="8" t="n">
        <f aca="false">(T1847-Assumptions!$D$17)/Assumptions!$D$18</f>
        <v>6.86530901773285</v>
      </c>
    </row>
    <row r="1848" customFormat="false" ht="15" hidden="false" customHeight="false" outlineLevel="0" collapsed="false">
      <c r="B1848" s="2" t="n">
        <v>1843</v>
      </c>
      <c r="C1848" s="27" t="n">
        <f aca="false">NORMSDIST('Random Draws'!C1848)</f>
        <v>0.601699941936249</v>
      </c>
      <c r="D1848" s="27" t="n">
        <f aca="false">NORMSDIST(Assumptions!$D$22*'Random Draws'!C1848+SQRT(1-Assumptions!$D$22^2)*'Random Draws'!D1848)</f>
        <v>0.446175744132522</v>
      </c>
      <c r="E1848" s="19" t="n">
        <f aca="false">IF(C1848&lt;(Assumptions!$E$6-Assumptions!$D$6)/(Assumptions!$F$6-Assumptions!$D$6),Assumptions!$D$6+SQRT(C1848*(Assumptions!$F$6-Assumptions!$D$6)*(Assumptions!$E$6-Assumptions!$D$6)),Assumptions!$F$6-SQRT((1-C1848)*(Assumptions!$F$6-Assumptions!$D$6)*(Assumptions!$F$6-Assumptions!$E$6)))</f>
        <v>0.0953737712738489</v>
      </c>
      <c r="F1848" s="19" t="n">
        <f aca="false">IF(D1848&lt;(Assumptions!$E$7-Assumptions!$D$7)/(Assumptions!$F$7-Assumptions!$D$7),Assumptions!$D$7+SQRT(D1848*(Assumptions!$F$7-Assumptions!$D$7)*(Assumptions!$E$7-Assumptions!$D$7)),Assumptions!$F$7-SQRT((1-D1848)*(Assumptions!$F$7-Assumptions!$D$7)*(Assumptions!$F$7-Assumptions!$E$7)))</f>
        <v>0.411740259612754</v>
      </c>
      <c r="G1848" s="19" t="n">
        <f aca="false">MIN(Assumptions!$D$24,MAX(Assumptions!$D$23,Assumptions!$D$8+Assumptions!$E$8*'Random Draws'!E1848))</f>
        <v>0.0997412902153</v>
      </c>
      <c r="H1848" s="19" t="n">
        <f aca="false">IF('Random Draws'!F1848&lt;(Assumptions!$E$9-Assumptions!$D$9)/(Assumptions!$F$9-Assumptions!$D$9),Assumptions!$D$9+SQRT('Random Draws'!F1848*(Assumptions!$F$9-Assumptions!$D$9)*(Assumptions!$E$9-Assumptions!$D$9)),Assumptions!$F$9-SQRT((1-'Random Draws'!F1848)*(Assumptions!$F$9-Assumptions!$D$9)*(Assumptions!$F$9-Assumptions!$E$9)))</f>
        <v>0.293596685756253</v>
      </c>
      <c r="I1848" s="19" t="n">
        <f aca="false">IF('Random Draws'!G1848&lt;(Assumptions!$E$10-Assumptions!$D$10)/(Assumptions!$F$10-Assumptions!$D$10),Assumptions!$D$10+SQRT('Random Draws'!G1848*(Assumptions!$F$10-Assumptions!$D$10)*(Assumptions!$E$10-Assumptions!$D$10)),Assumptions!$F$10-SQRT((1-'Random Draws'!G1848)*(Assumptions!$F$10-Assumptions!$D$10)*(Assumptions!$F$10-Assumptions!$E$10)))</f>
        <v>0.0241058637559158</v>
      </c>
      <c r="J1848" s="19" t="n">
        <f aca="false">IF('Random Draws'!H1848&lt;(Assumptions!$E$11-Assumptions!$D$11)/(Assumptions!$F$11-Assumptions!$D$11),Assumptions!$D$11+SQRT('Random Draws'!H1848*(Assumptions!$F$11-Assumptions!$D$11)*(Assumptions!$E$11-Assumptions!$D$11)),Assumptions!$F$11-SQRT((1-'Random Draws'!H1848)*(Assumptions!$F$11-Assumptions!$D$11)*(Assumptions!$F$11-Assumptions!$E$11)))</f>
        <v>0.180345667345774</v>
      </c>
      <c r="K1848" s="19" t="n">
        <f aca="false">MAX(G1848,I1848+Assumptions!$D$21)</f>
        <v>0.0997412902153</v>
      </c>
      <c r="L1848" s="28" t="n">
        <f aca="false">(F1848-Assumptions!$D$15)*(1-H1848)+Assumptions!$D$15-J1848</f>
        <v>0.148676585800569</v>
      </c>
      <c r="M1848" s="21" t="n">
        <f aca="false">Assumptions!$D$14*(1+E1848)^1*L1848-Assumptions!$D$14*(1+E1848)^0*E1848*Assumptions!$D$16</f>
        <v>23.1993068057896</v>
      </c>
      <c r="N1848" s="21" t="n">
        <f aca="false">Assumptions!$D$14*(1+E1848)^2*L1848-Assumptions!$D$14*(1+E1848)^1*E1848*Assumptions!$D$16</f>
        <v>25.4119121867969</v>
      </c>
      <c r="O1848" s="21" t="n">
        <f aca="false">Assumptions!$D$14*(1+E1848)^3*L1848-Assumptions!$D$14*(1+E1848)^2*E1848*Assumptions!$D$16</f>
        <v>27.8355420873316</v>
      </c>
      <c r="P1848" s="21" t="n">
        <f aca="false">Assumptions!$D$14*(1+E1848)^4*L1848-Assumptions!$D$14*(1+E1848)^3*E1848*Assumptions!$D$16</f>
        <v>30.4903227116523</v>
      </c>
      <c r="Q1848" s="21" t="n">
        <f aca="false">Assumptions!$D$14*(1+E1848)^5*L1848-Assumptions!$D$14*(1+E1848)^4*E1848*Assumptions!$D$16</f>
        <v>33.3982997760193</v>
      </c>
      <c r="R1848" s="21" t="n">
        <f aca="false">M1848/(1+K1848)+N1848/(1+K1848)^2+O1848/(1+K1848)^3+P1848/(1+K1848)^4+Q1848/(1+K1848)^5</f>
        <v>104.641744550063</v>
      </c>
      <c r="S1848" s="21" t="n">
        <f aca="false">Q1848*(1+I1848)/(K1848-I1848)</f>
        <v>452.213945781958</v>
      </c>
      <c r="T1848" s="21" t="n">
        <f aca="false">R1848+S1848/(1+K1848)^5</f>
        <v>385.761454332342</v>
      </c>
      <c r="U1848" s="8" t="n">
        <f aca="false">(T1848-Assumptions!$D$17)/Assumptions!$D$18</f>
        <v>8.03045817329369</v>
      </c>
    </row>
    <row r="1849" customFormat="false" ht="15" hidden="false" customHeight="false" outlineLevel="0" collapsed="false">
      <c r="B1849" s="2" t="n">
        <v>1844</v>
      </c>
      <c r="C1849" s="27" t="n">
        <f aca="false">NORMSDIST('Random Draws'!C1849)</f>
        <v>0.172619187959469</v>
      </c>
      <c r="D1849" s="27" t="n">
        <f aca="false">NORMSDIST(Assumptions!$D$22*'Random Draws'!C1849+SQRT(1-Assumptions!$D$22^2)*'Random Draws'!D1849)</f>
        <v>0.684275039629108</v>
      </c>
      <c r="E1849" s="19" t="n">
        <f aca="false">IF(C1849&lt;(Assumptions!$E$6-Assumptions!$D$6)/(Assumptions!$F$6-Assumptions!$D$6),Assumptions!$D$6+SQRT(C1849*(Assumptions!$F$6-Assumptions!$D$6)*(Assumptions!$E$6-Assumptions!$D$6)),Assumptions!$F$6-SQRT((1-C1849)*(Assumptions!$F$6-Assumptions!$D$6)*(Assumptions!$F$6-Assumptions!$E$6)))</f>
        <v>0.0693784945120976</v>
      </c>
      <c r="F1849" s="19" t="n">
        <f aca="false">IF(D1849&lt;(Assumptions!$E$7-Assumptions!$D$7)/(Assumptions!$F$7-Assumptions!$D$7),Assumptions!$D$7+SQRT(D1849*(Assumptions!$F$7-Assumptions!$D$7)*(Assumptions!$E$7-Assumptions!$D$7)),Assumptions!$F$7-SQRT((1-D1849)*(Assumptions!$F$7-Assumptions!$D$7)*(Assumptions!$F$7-Assumptions!$E$7)))</f>
        <v>0.424462697886818</v>
      </c>
      <c r="G1849" s="19" t="n">
        <f aca="false">MIN(Assumptions!$D$24,MAX(Assumptions!$D$23,Assumptions!$D$8+Assumptions!$E$8*'Random Draws'!E1849))</f>
        <v>0.079278954224808</v>
      </c>
      <c r="H1849" s="19" t="n">
        <f aca="false">IF('Random Draws'!F1849&lt;(Assumptions!$E$9-Assumptions!$D$9)/(Assumptions!$F$9-Assumptions!$D$9),Assumptions!$D$9+SQRT('Random Draws'!F1849*(Assumptions!$F$9-Assumptions!$D$9)*(Assumptions!$E$9-Assumptions!$D$9)),Assumptions!$F$9-SQRT((1-'Random Draws'!F1849)*(Assumptions!$F$9-Assumptions!$D$9)*(Assumptions!$F$9-Assumptions!$E$9)))</f>
        <v>0.311407491877902</v>
      </c>
      <c r="I1849" s="19" t="n">
        <f aca="false">IF('Random Draws'!G1849&lt;(Assumptions!$E$10-Assumptions!$D$10)/(Assumptions!$F$10-Assumptions!$D$10),Assumptions!$D$10+SQRT('Random Draws'!G1849*(Assumptions!$F$10-Assumptions!$D$10)*(Assumptions!$E$10-Assumptions!$D$10)),Assumptions!$F$10-SQRT((1-'Random Draws'!G1849)*(Assumptions!$F$10-Assumptions!$D$10)*(Assumptions!$F$10-Assumptions!$E$10)))</f>
        <v>0.0174424183896029</v>
      </c>
      <c r="J1849" s="19" t="n">
        <f aca="false">IF('Random Draws'!H1849&lt;(Assumptions!$E$11-Assumptions!$D$11)/(Assumptions!$F$11-Assumptions!$D$11),Assumptions!$D$11+SQRT('Random Draws'!H1849*(Assumptions!$F$11-Assumptions!$D$11)*(Assumptions!$E$11-Assumptions!$D$11)),Assumptions!$F$11-SQRT((1-'Random Draws'!H1849)*(Assumptions!$F$11-Assumptions!$D$11)*(Assumptions!$F$11-Assumptions!$E$11)))</f>
        <v>0.172582919351947</v>
      </c>
      <c r="K1849" s="19" t="n">
        <f aca="false">MAX(G1849,I1849+Assumptions!$D$21)</f>
        <v>0.079278954224808</v>
      </c>
      <c r="L1849" s="28" t="n">
        <f aca="false">(F1849-Assumptions!$D$15)*(1-H1849)+Assumptions!$D$15-J1849</f>
        <v>0.160181888334337</v>
      </c>
      <c r="M1849" s="21" t="n">
        <f aca="false">Assumptions!$D$14*(1+E1849)^1*L1849-Assumptions!$D$14*(1+E1849)^0*E1849*Assumptions!$D$16</f>
        <v>24.5359882051587</v>
      </c>
      <c r="N1849" s="21" t="n">
        <f aca="false">Assumptions!$D$14*(1+E1849)^2*L1849-Assumptions!$D$14*(1+E1849)^1*E1849*Assumptions!$D$16</f>
        <v>26.2382581281992</v>
      </c>
      <c r="O1849" s="21" t="n">
        <f aca="false">Assumptions!$D$14*(1+E1849)^3*L1849-Assumptions!$D$14*(1+E1849)^2*E1849*Assumptions!$D$16</f>
        <v>28.0586289757535</v>
      </c>
      <c r="P1849" s="21" t="n">
        <f aca="false">Assumptions!$D$14*(1+E1849)^4*L1849-Assumptions!$D$14*(1+E1849)^3*E1849*Assumptions!$D$16</f>
        <v>30.0052944121648</v>
      </c>
      <c r="Q1849" s="21" t="n">
        <f aca="false">Assumptions!$D$14*(1+E1849)^5*L1849-Assumptions!$D$14*(1+E1849)^4*E1849*Assumptions!$D$16</f>
        <v>32.087016565873</v>
      </c>
      <c r="R1849" s="21" t="n">
        <f aca="false">M1849/(1+K1849)+N1849/(1+K1849)^2+O1849/(1+K1849)^3+P1849/(1+K1849)^4+Q1849/(1+K1849)^5</f>
        <v>111.602059121135</v>
      </c>
      <c r="S1849" s="21" t="n">
        <f aca="false">Q1849*(1+I1849)/(K1849-I1849)</f>
        <v>527.951498135226</v>
      </c>
      <c r="T1849" s="21" t="n">
        <f aca="false">R1849+S1849/(1+K1849)^5</f>
        <v>472.118839781397</v>
      </c>
      <c r="U1849" s="8" t="n">
        <f aca="false">(T1849-Assumptions!$D$17)/Assumptions!$D$18</f>
        <v>11.4847535912559</v>
      </c>
    </row>
    <row r="1850" customFormat="false" ht="15" hidden="false" customHeight="false" outlineLevel="0" collapsed="false">
      <c r="B1850" s="2" t="n">
        <v>1845</v>
      </c>
      <c r="C1850" s="27" t="n">
        <f aca="false">NORMSDIST('Random Draws'!C1850)</f>
        <v>0.122201958999285</v>
      </c>
      <c r="D1850" s="27" t="n">
        <f aca="false">NORMSDIST(Assumptions!$D$22*'Random Draws'!C1850+SQRT(1-Assumptions!$D$22^2)*'Random Draws'!D1850)</f>
        <v>0.652386499882425</v>
      </c>
      <c r="E1850" s="19" t="n">
        <f aca="false">IF(C1850&lt;(Assumptions!$E$6-Assumptions!$D$6)/(Assumptions!$F$6-Assumptions!$D$6),Assumptions!$D$6+SQRT(C1850*(Assumptions!$F$6-Assumptions!$D$6)*(Assumptions!$E$6-Assumptions!$D$6)),Assumptions!$F$6-SQRT((1-C1850)*(Assumptions!$F$6-Assumptions!$D$6)*(Assumptions!$F$6-Assumptions!$E$6)))</f>
        <v>0.0647186123193925</v>
      </c>
      <c r="F1850" s="19" t="n">
        <f aca="false">IF(D1850&lt;(Assumptions!$E$7-Assumptions!$D$7)/(Assumptions!$F$7-Assumptions!$D$7),Assumptions!$D$7+SQRT(D1850*(Assumptions!$F$7-Assumptions!$D$7)*(Assumptions!$E$7-Assumptions!$D$7)),Assumptions!$F$7-SQRT((1-D1850)*(Assumptions!$F$7-Assumptions!$D$7)*(Assumptions!$F$7-Assumptions!$E$7)))</f>
        <v>0.42271120811195</v>
      </c>
      <c r="G1850" s="19" t="n">
        <f aca="false">MIN(Assumptions!$D$24,MAX(Assumptions!$D$23,Assumptions!$D$8+Assumptions!$E$8*'Random Draws'!E1850))</f>
        <v>0.081995431752726</v>
      </c>
      <c r="H1850" s="19" t="n">
        <f aca="false">IF('Random Draws'!F1850&lt;(Assumptions!$E$9-Assumptions!$D$9)/(Assumptions!$F$9-Assumptions!$D$9),Assumptions!$D$9+SQRT('Random Draws'!F1850*(Assumptions!$F$9-Assumptions!$D$9)*(Assumptions!$E$9-Assumptions!$D$9)),Assumptions!$F$9-SQRT((1-'Random Draws'!F1850)*(Assumptions!$F$9-Assumptions!$D$9)*(Assumptions!$F$9-Assumptions!$E$9)))</f>
        <v>0.337303635441718</v>
      </c>
      <c r="I1850" s="19" t="n">
        <f aca="false">IF('Random Draws'!G1850&lt;(Assumptions!$E$10-Assumptions!$D$10)/(Assumptions!$F$10-Assumptions!$D$10),Assumptions!$D$10+SQRT('Random Draws'!G1850*(Assumptions!$F$10-Assumptions!$D$10)*(Assumptions!$E$10-Assumptions!$D$10)),Assumptions!$F$10-SQRT((1-'Random Draws'!G1850)*(Assumptions!$F$10-Assumptions!$D$10)*(Assumptions!$F$10-Assumptions!$E$10)))</f>
        <v>0.0142586698189957</v>
      </c>
      <c r="J1850" s="19" t="n">
        <f aca="false">IF('Random Draws'!H1850&lt;(Assumptions!$E$11-Assumptions!$D$11)/(Assumptions!$F$11-Assumptions!$D$11),Assumptions!$D$11+SQRT('Random Draws'!H1850*(Assumptions!$F$11-Assumptions!$D$11)*(Assumptions!$E$11-Assumptions!$D$11)),Assumptions!$F$11-SQRT((1-'Random Draws'!H1850)*(Assumptions!$F$11-Assumptions!$D$11)*(Assumptions!$F$11-Assumptions!$E$11)))</f>
        <v>0.174787972082111</v>
      </c>
      <c r="K1850" s="19" t="n">
        <f aca="false">MAX(G1850,I1850+Assumptions!$D$21)</f>
        <v>0.081995431752726</v>
      </c>
      <c r="L1850" s="28" t="n">
        <f aca="false">(F1850-Assumptions!$D$15)*(1-H1850)+Assumptions!$D$15-J1850</f>
        <v>0.149190681399141</v>
      </c>
      <c r="M1850" s="21" t="n">
        <f aca="false">Assumptions!$D$14*(1+E1850)^1*L1850-Assumptions!$D$14*(1+E1850)^0*E1850*Assumptions!$D$16</f>
        <v>22.751157850601</v>
      </c>
      <c r="N1850" s="21" t="n">
        <f aca="false">Assumptions!$D$14*(1+E1850)^2*L1850-Assumptions!$D$14*(1+E1850)^1*E1850*Assumptions!$D$16</f>
        <v>24.2235812153514</v>
      </c>
      <c r="O1850" s="21" t="n">
        <f aca="false">Assumptions!$D$14*(1+E1850)^3*L1850-Assumptions!$D$14*(1+E1850)^2*E1850*Assumptions!$D$16</f>
        <v>25.791297777015</v>
      </c>
      <c r="P1850" s="21" t="n">
        <f aca="false">Assumptions!$D$14*(1+E1850)^4*L1850-Assumptions!$D$14*(1+E1850)^3*E1850*Assumptions!$D$16</f>
        <v>27.4604747790597</v>
      </c>
      <c r="Q1850" s="21" t="n">
        <f aca="false">Assumptions!$D$14*(1+E1850)^5*L1850-Assumptions!$D$14*(1+E1850)^4*E1850*Assumptions!$D$16</f>
        <v>29.2376786003921</v>
      </c>
      <c r="R1850" s="21" t="n">
        <f aca="false">M1850/(1+K1850)+N1850/(1+K1850)^2+O1850/(1+K1850)^3+P1850/(1+K1850)^4+Q1850/(1+K1850)^5</f>
        <v>101.830865609062</v>
      </c>
      <c r="S1850" s="21" t="n">
        <f aca="false">Q1850*(1+I1850)/(K1850-I1850)</f>
        <v>437.791358182154</v>
      </c>
      <c r="T1850" s="21" t="n">
        <f aca="false">R1850+S1850/(1+K1850)^5</f>
        <v>397.04697248508</v>
      </c>
      <c r="U1850" s="8" t="n">
        <f aca="false">(T1850-Assumptions!$D$17)/Assumptions!$D$18</f>
        <v>8.48187889940318</v>
      </c>
    </row>
    <row r="1851" customFormat="false" ht="15" hidden="false" customHeight="false" outlineLevel="0" collapsed="false">
      <c r="B1851" s="2" t="n">
        <v>1846</v>
      </c>
      <c r="C1851" s="27" t="n">
        <f aca="false">NORMSDIST('Random Draws'!C1851)</f>
        <v>0.705968241825242</v>
      </c>
      <c r="D1851" s="27" t="n">
        <f aca="false">NORMSDIST(Assumptions!$D$22*'Random Draws'!C1851+SQRT(1-Assumptions!$D$22^2)*'Random Draws'!D1851)</f>
        <v>0.973159014492476</v>
      </c>
      <c r="E1851" s="19" t="n">
        <f aca="false">IF(C1851&lt;(Assumptions!$E$6-Assumptions!$D$6)/(Assumptions!$F$6-Assumptions!$D$6),Assumptions!$D$6+SQRT(C1851*(Assumptions!$F$6-Assumptions!$D$6)*(Assumptions!$E$6-Assumptions!$D$6)),Assumptions!$F$6-SQRT((1-C1851)*(Assumptions!$F$6-Assumptions!$D$6)*(Assumptions!$F$6-Assumptions!$E$6)))</f>
        <v>0.101657350236665</v>
      </c>
      <c r="F1851" s="19" t="n">
        <f aca="false">IF(D1851&lt;(Assumptions!$E$7-Assumptions!$D$7)/(Assumptions!$F$7-Assumptions!$D$7),Assumptions!$D$7+SQRT(D1851*(Assumptions!$F$7-Assumptions!$D$7)*(Assumptions!$E$7-Assumptions!$D$7)),Assumptions!$F$7-SQRT((1-D1851)*(Assumptions!$F$7-Assumptions!$D$7)*(Assumptions!$F$7-Assumptions!$E$7)))</f>
        <v>0.449638342698675</v>
      </c>
      <c r="G1851" s="19" t="n">
        <f aca="false">MIN(Assumptions!$D$24,MAX(Assumptions!$D$23,Assumptions!$D$8+Assumptions!$E$8*'Random Draws'!E1851))</f>
        <v>0.087683538078309</v>
      </c>
      <c r="H1851" s="19" t="n">
        <f aca="false">IF('Random Draws'!F1851&lt;(Assumptions!$E$9-Assumptions!$D$9)/(Assumptions!$F$9-Assumptions!$D$9),Assumptions!$D$9+SQRT('Random Draws'!F1851*(Assumptions!$F$9-Assumptions!$D$9)*(Assumptions!$E$9-Assumptions!$D$9)),Assumptions!$F$9-SQRT((1-'Random Draws'!F1851)*(Assumptions!$F$9-Assumptions!$D$9)*(Assumptions!$F$9-Assumptions!$E$9)))</f>
        <v>0.326909444515354</v>
      </c>
      <c r="I1851" s="19" t="n">
        <f aca="false">IF('Random Draws'!G1851&lt;(Assumptions!$E$10-Assumptions!$D$10)/(Assumptions!$F$10-Assumptions!$D$10),Assumptions!$D$10+SQRT('Random Draws'!G1851*(Assumptions!$F$10-Assumptions!$D$10)*(Assumptions!$E$10-Assumptions!$D$10)),Assumptions!$F$10-SQRT((1-'Random Draws'!G1851)*(Assumptions!$F$10-Assumptions!$D$10)*(Assumptions!$F$10-Assumptions!$E$10)))</f>
        <v>0.0263382511701991</v>
      </c>
      <c r="J1851" s="19" t="n">
        <f aca="false">IF('Random Draws'!H1851&lt;(Assumptions!$E$11-Assumptions!$D$11)/(Assumptions!$F$11-Assumptions!$D$11),Assumptions!$D$11+SQRT('Random Draws'!H1851*(Assumptions!$F$11-Assumptions!$D$11)*(Assumptions!$E$11-Assumptions!$D$11)),Assumptions!$F$11-SQRT((1-'Random Draws'!H1851)*(Assumptions!$F$11-Assumptions!$D$11)*(Assumptions!$F$11-Assumptions!$E$11)))</f>
        <v>0.213289161410077</v>
      </c>
      <c r="K1851" s="19" t="n">
        <f aca="false">MAX(G1851,I1851+Assumptions!$D$21)</f>
        <v>0.087683538078309</v>
      </c>
      <c r="L1851" s="28" t="n">
        <f aca="false">(F1851-Assumptions!$D$15)*(1-H1851)+Assumptions!$D$15-J1851</f>
        <v>0.131856388231166</v>
      </c>
      <c r="M1851" s="21" t="n">
        <f aca="false">Assumptions!$D$14*(1+E1851)^1*L1851-Assumptions!$D$14*(1+E1851)^0*E1851*Assumptions!$D$16</f>
        <v>20.6205716206964</v>
      </c>
      <c r="N1851" s="21" t="n">
        <f aca="false">Assumptions!$D$14*(1+E1851)^2*L1851-Assumptions!$D$14*(1+E1851)^1*E1851*Assumptions!$D$16</f>
        <v>22.7168042920217</v>
      </c>
      <c r="O1851" s="21" t="n">
        <f aca="false">Assumptions!$D$14*(1+E1851)^3*L1851-Assumptions!$D$14*(1+E1851)^2*E1851*Assumptions!$D$16</f>
        <v>25.0261344221936</v>
      </c>
      <c r="P1851" s="21" t="n">
        <f aca="false">Assumptions!$D$14*(1+E1851)^4*L1851-Assumptions!$D$14*(1+E1851)^3*E1851*Assumptions!$D$16</f>
        <v>27.5702249342204</v>
      </c>
      <c r="Q1851" s="21" t="n">
        <f aca="false">Assumptions!$D$14*(1+E1851)^5*L1851-Assumptions!$D$14*(1+E1851)^4*E1851*Assumptions!$D$16</f>
        <v>30.372940946462</v>
      </c>
      <c r="R1851" s="21" t="n">
        <f aca="false">M1851/(1+K1851)+N1851/(1+K1851)^2+O1851/(1+K1851)^3+P1851/(1+K1851)^4+Q1851/(1+K1851)^5</f>
        <v>97.2583460052214</v>
      </c>
      <c r="S1851" s="21" t="n">
        <f aca="false">Q1851*(1+I1851)/(K1851-I1851)</f>
        <v>508.154948245364</v>
      </c>
      <c r="T1851" s="21" t="n">
        <f aca="false">R1851+S1851/(1+K1851)^5</f>
        <v>431.056077554022</v>
      </c>
      <c r="U1851" s="8" t="n">
        <f aca="false">(T1851-Assumptions!$D$17)/Assumptions!$D$18</f>
        <v>9.8422431021609</v>
      </c>
    </row>
    <row r="1852" customFormat="false" ht="15" hidden="false" customHeight="false" outlineLevel="0" collapsed="false">
      <c r="B1852" s="2" t="n">
        <v>1847</v>
      </c>
      <c r="C1852" s="27" t="n">
        <f aca="false">NORMSDIST('Random Draws'!C1852)</f>
        <v>0.550151697276098</v>
      </c>
      <c r="D1852" s="27" t="n">
        <f aca="false">NORMSDIST(Assumptions!$D$22*'Random Draws'!C1852+SQRT(1-Assumptions!$D$22^2)*'Random Draws'!D1852)</f>
        <v>0.814053067992788</v>
      </c>
      <c r="E1852" s="19" t="n">
        <f aca="false">IF(C1852&lt;(Assumptions!$E$6-Assumptions!$D$6)/(Assumptions!$F$6-Assumptions!$D$6),Assumptions!$D$6+SQRT(C1852*(Assumptions!$F$6-Assumptions!$D$6)*(Assumptions!$E$6-Assumptions!$D$6)),Assumptions!$F$6-SQRT((1-C1852)*(Assumptions!$F$6-Assumptions!$D$6)*(Assumptions!$F$6-Assumptions!$E$6)))</f>
        <v>0.0925738309198444</v>
      </c>
      <c r="F1852" s="19" t="n">
        <f aca="false">IF(D1852&lt;(Assumptions!$E$7-Assumptions!$D$7)/(Assumptions!$F$7-Assumptions!$D$7),Assumptions!$D$7+SQRT(D1852*(Assumptions!$F$7-Assumptions!$D$7)*(Assumptions!$E$7-Assumptions!$D$7)),Assumptions!$F$7-SQRT((1-D1852)*(Assumptions!$F$7-Assumptions!$D$7)*(Assumptions!$F$7-Assumptions!$E$7)))</f>
        <v>0.432727528017636</v>
      </c>
      <c r="G1852" s="19" t="n">
        <f aca="false">MIN(Assumptions!$D$24,MAX(Assumptions!$D$23,Assumptions!$D$8+Assumptions!$E$8*'Random Draws'!E1852))</f>
        <v>0.085182256819998</v>
      </c>
      <c r="H1852" s="19" t="n">
        <f aca="false">IF('Random Draws'!F1852&lt;(Assumptions!$E$9-Assumptions!$D$9)/(Assumptions!$F$9-Assumptions!$D$9),Assumptions!$D$9+SQRT('Random Draws'!F1852*(Assumptions!$F$9-Assumptions!$D$9)*(Assumptions!$E$9-Assumptions!$D$9)),Assumptions!$F$9-SQRT((1-'Random Draws'!F1852)*(Assumptions!$F$9-Assumptions!$D$9)*(Assumptions!$F$9-Assumptions!$E$9)))</f>
        <v>0.289380247785841</v>
      </c>
      <c r="I1852" s="19" t="n">
        <f aca="false">IF('Random Draws'!G1852&lt;(Assumptions!$E$10-Assumptions!$D$10)/(Assumptions!$F$10-Assumptions!$D$10),Assumptions!$D$10+SQRT('Random Draws'!G1852*(Assumptions!$F$10-Assumptions!$D$10)*(Assumptions!$E$10-Assumptions!$D$10)),Assumptions!$F$10-SQRT((1-'Random Draws'!G1852)*(Assumptions!$F$10-Assumptions!$D$10)*(Assumptions!$F$10-Assumptions!$E$10)))</f>
        <v>0.0129046227795146</v>
      </c>
      <c r="J1852" s="19" t="n">
        <f aca="false">IF('Random Draws'!H1852&lt;(Assumptions!$E$11-Assumptions!$D$11)/(Assumptions!$F$11-Assumptions!$D$11),Assumptions!$D$11+SQRT('Random Draws'!H1852*(Assumptions!$F$11-Assumptions!$D$11)*(Assumptions!$E$11-Assumptions!$D$11)),Assumptions!$F$11-SQRT((1-'Random Draws'!H1852)*(Assumptions!$F$11-Assumptions!$D$11)*(Assumptions!$F$11-Assumptions!$E$11)))</f>
        <v>0.162138398458148</v>
      </c>
      <c r="K1852" s="19" t="n">
        <f aca="false">MAX(G1852,I1852+Assumptions!$D$21)</f>
        <v>0.085182256819998</v>
      </c>
      <c r="L1852" s="28" t="n">
        <f aca="false">(F1852-Assumptions!$D$15)*(1-H1852)+Assumptions!$D$15-J1852</f>
        <v>0.182985762490149</v>
      </c>
      <c r="M1852" s="21" t="n">
        <f aca="false">Assumptions!$D$14*(1+E1852)^1*L1852-Assumptions!$D$14*(1+E1852)^0*E1852*Assumptions!$D$16</f>
        <v>28.586494887008</v>
      </c>
      <c r="N1852" s="21" t="n">
        <f aca="false">Assumptions!$D$14*(1+E1852)^2*L1852-Assumptions!$D$14*(1+E1852)^1*E1852*Assumptions!$D$16</f>
        <v>31.2328562312689</v>
      </c>
      <c r="O1852" s="21" t="n">
        <f aca="false">Assumptions!$D$14*(1+E1852)^3*L1852-Assumptions!$D$14*(1+E1852)^2*E1852*Assumptions!$D$16</f>
        <v>34.1242013831661</v>
      </c>
      <c r="P1852" s="21" t="n">
        <f aca="false">Assumptions!$D$14*(1+E1852)^4*L1852-Assumptions!$D$14*(1+E1852)^3*E1852*Assumptions!$D$16</f>
        <v>37.2832094322861</v>
      </c>
      <c r="Q1852" s="21" t="n">
        <f aca="false">Assumptions!$D$14*(1+E1852)^5*L1852-Assumptions!$D$14*(1+E1852)^4*E1852*Assumptions!$D$16</f>
        <v>40.7346589584197</v>
      </c>
      <c r="R1852" s="21" t="n">
        <f aca="false">M1852/(1+K1852)+N1852/(1+K1852)^2+O1852/(1+K1852)^3+P1852/(1+K1852)^4+Q1852/(1+K1852)^5</f>
        <v>133.519427101563</v>
      </c>
      <c r="S1852" s="21" t="n">
        <f aca="false">Q1852*(1+I1852)/(K1852-I1852)</f>
        <v>570.858812882834</v>
      </c>
      <c r="T1852" s="21" t="n">
        <f aca="false">R1852+S1852/(1+K1852)^5</f>
        <v>512.847765616387</v>
      </c>
      <c r="U1852" s="8" t="n">
        <f aca="false">(T1852-Assumptions!$D$17)/Assumptions!$D$18</f>
        <v>13.1139106246555</v>
      </c>
    </row>
    <row r="1853" customFormat="false" ht="15" hidden="false" customHeight="false" outlineLevel="0" collapsed="false">
      <c r="B1853" s="2" t="n">
        <v>1848</v>
      </c>
      <c r="C1853" s="27" t="n">
        <f aca="false">NORMSDIST('Random Draws'!C1853)</f>
        <v>0.876271634094601</v>
      </c>
      <c r="D1853" s="27" t="n">
        <f aca="false">NORMSDIST(Assumptions!$D$22*'Random Draws'!C1853+SQRT(1-Assumptions!$D$22^2)*'Random Draws'!D1853)</f>
        <v>0.882944475661151</v>
      </c>
      <c r="E1853" s="19" t="n">
        <f aca="false">IF(C1853&lt;(Assumptions!$E$6-Assumptions!$D$6)/(Assumptions!$F$6-Assumptions!$D$6),Assumptions!$D$6+SQRT(C1853*(Assumptions!$F$6-Assumptions!$D$6)*(Assumptions!$E$6-Assumptions!$D$6)),Assumptions!$F$6-SQRT((1-C1853)*(Assumptions!$F$6-Assumptions!$D$6)*(Assumptions!$F$6-Assumptions!$E$6)))</f>
        <v>0.115127488475689</v>
      </c>
      <c r="F1853" s="19" t="n">
        <f aca="false">IF(D1853&lt;(Assumptions!$E$7-Assumptions!$D$7)/(Assumptions!$F$7-Assumptions!$D$7),Assumptions!$D$7+SQRT(D1853*(Assumptions!$F$7-Assumptions!$D$7)*(Assumptions!$E$7-Assumptions!$D$7)),Assumptions!$F$7-SQRT((1-D1853)*(Assumptions!$F$7-Assumptions!$D$7)*(Assumptions!$F$7-Assumptions!$E$7)))</f>
        <v>0.438361559729144</v>
      </c>
      <c r="G1853" s="19" t="n">
        <f aca="false">MIN(Assumptions!$D$24,MAX(Assumptions!$D$23,Assumptions!$D$8+Assumptions!$E$8*'Random Draws'!E1853))</f>
        <v>0.10263604686338</v>
      </c>
      <c r="H1853" s="19" t="n">
        <f aca="false">IF('Random Draws'!F1853&lt;(Assumptions!$E$9-Assumptions!$D$9)/(Assumptions!$F$9-Assumptions!$D$9),Assumptions!$D$9+SQRT('Random Draws'!F1853*(Assumptions!$F$9-Assumptions!$D$9)*(Assumptions!$E$9-Assumptions!$D$9)),Assumptions!$F$9-SQRT((1-'Random Draws'!F1853)*(Assumptions!$F$9-Assumptions!$D$9)*(Assumptions!$F$9-Assumptions!$E$9)))</f>
        <v>0.267682725939796</v>
      </c>
      <c r="I1853" s="19" t="n">
        <f aca="false">IF('Random Draws'!G1853&lt;(Assumptions!$E$10-Assumptions!$D$10)/(Assumptions!$F$10-Assumptions!$D$10),Assumptions!$D$10+SQRT('Random Draws'!G1853*(Assumptions!$F$10-Assumptions!$D$10)*(Assumptions!$E$10-Assumptions!$D$10)),Assumptions!$F$10-SQRT((1-'Random Draws'!G1853)*(Assumptions!$F$10-Assumptions!$D$10)*(Assumptions!$F$10-Assumptions!$E$10)))</f>
        <v>0.0180705683889581</v>
      </c>
      <c r="J1853" s="19" t="n">
        <f aca="false">IF('Random Draws'!H1853&lt;(Assumptions!$E$11-Assumptions!$D$11)/(Assumptions!$F$11-Assumptions!$D$11),Assumptions!$D$11+SQRT('Random Draws'!H1853*(Assumptions!$F$11-Assumptions!$D$11)*(Assumptions!$E$11-Assumptions!$D$11)),Assumptions!$F$11-SQRT((1-'Random Draws'!H1853)*(Assumptions!$F$11-Assumptions!$D$11)*(Assumptions!$F$11-Assumptions!$E$11)))</f>
        <v>0.17680212720022</v>
      </c>
      <c r="K1853" s="19" t="n">
        <f aca="false">MAX(G1853,I1853+Assumptions!$D$21)</f>
        <v>0.10263604686338</v>
      </c>
      <c r="L1853" s="28" t="n">
        <f aca="false">(F1853-Assumptions!$D$15)*(1-H1853)+Assumptions!$D$15-J1853</f>
        <v>0.17901636964558</v>
      </c>
      <c r="M1853" s="21" t="n">
        <f aca="false">Assumptions!$D$14*(1+E1853)^1*L1853-Assumptions!$D$14*(1+E1853)^0*E1853*Assumptions!$D$16</f>
        <v>28.4449762535729</v>
      </c>
      <c r="N1853" s="21" t="n">
        <f aca="false">Assumptions!$D$14*(1+E1853)^2*L1853-Assumptions!$D$14*(1+E1853)^1*E1853*Assumptions!$D$16</f>
        <v>31.7197749293973</v>
      </c>
      <c r="O1853" s="21" t="n">
        <f aca="false">Assumptions!$D$14*(1+E1853)^3*L1853-Assumptions!$D$14*(1+E1853)^2*E1853*Assumptions!$D$16</f>
        <v>35.3715929520329</v>
      </c>
      <c r="P1853" s="21" t="n">
        <f aca="false">Assumptions!$D$14*(1+E1853)^4*L1853-Assumptions!$D$14*(1+E1853)^3*E1853*Assumptions!$D$16</f>
        <v>39.4438356119849</v>
      </c>
      <c r="Q1853" s="21" t="n">
        <f aca="false">Assumptions!$D$14*(1+E1853)^5*L1853-Assumptions!$D$14*(1+E1853)^4*E1853*Assumptions!$D$16</f>
        <v>43.9849053418406</v>
      </c>
      <c r="R1853" s="21" t="n">
        <f aca="false">M1853/(1+K1853)+N1853/(1+K1853)^2+O1853/(1+K1853)^3+P1853/(1+K1853)^4+Q1853/(1+K1853)^5</f>
        <v>131.942034145828</v>
      </c>
      <c r="S1853" s="21" t="n">
        <f aca="false">Q1853*(1+I1853)/(K1853-I1853)</f>
        <v>529.527395690743</v>
      </c>
      <c r="T1853" s="21" t="n">
        <f aca="false">R1853+S1853/(1+K1853)^5</f>
        <v>456.825420358662</v>
      </c>
      <c r="U1853" s="8" t="n">
        <f aca="false">(T1853-Assumptions!$D$17)/Assumptions!$D$18</f>
        <v>10.8730168143465</v>
      </c>
    </row>
    <row r="1854" customFormat="false" ht="15" hidden="false" customHeight="false" outlineLevel="0" collapsed="false">
      <c r="B1854" s="2" t="n">
        <v>1849</v>
      </c>
      <c r="C1854" s="27" t="n">
        <f aca="false">NORMSDIST('Random Draws'!C1854)</f>
        <v>0.21322077622946</v>
      </c>
      <c r="D1854" s="27" t="n">
        <f aca="false">NORMSDIST(Assumptions!$D$22*'Random Draws'!C1854+SQRT(1-Assumptions!$D$22^2)*'Random Draws'!D1854)</f>
        <v>0.223759283217129</v>
      </c>
      <c r="E1854" s="19" t="n">
        <f aca="false">IF(C1854&lt;(Assumptions!$E$6-Assumptions!$D$6)/(Assumptions!$F$6-Assumptions!$D$6),Assumptions!$D$6+SQRT(C1854*(Assumptions!$F$6-Assumptions!$D$6)*(Assumptions!$E$6-Assumptions!$D$6)),Assumptions!$F$6-SQRT((1-C1854)*(Assumptions!$F$6-Assumptions!$D$6)*(Assumptions!$F$6-Assumptions!$E$6)))</f>
        <v>0.0726512462418711</v>
      </c>
      <c r="F1854" s="19" t="n">
        <f aca="false">IF(D1854&lt;(Assumptions!$E$7-Assumptions!$D$7)/(Assumptions!$F$7-Assumptions!$D$7),Assumptions!$D$7+SQRT(D1854*(Assumptions!$F$7-Assumptions!$D$7)*(Assumptions!$E$7-Assumptions!$D$7)),Assumptions!$F$7-SQRT((1-D1854)*(Assumptions!$F$7-Assumptions!$D$7)*(Assumptions!$F$7-Assumptions!$E$7)))</f>
        <v>0.396640901999033</v>
      </c>
      <c r="G1854" s="19" t="n">
        <f aca="false">MIN(Assumptions!$D$24,MAX(Assumptions!$D$23,Assumptions!$D$8+Assumptions!$E$8*'Random Draws'!E1854))</f>
        <v>0.093980965085103</v>
      </c>
      <c r="H1854" s="19" t="n">
        <f aca="false">IF('Random Draws'!F1854&lt;(Assumptions!$E$9-Assumptions!$D$9)/(Assumptions!$F$9-Assumptions!$D$9),Assumptions!$D$9+SQRT('Random Draws'!F1854*(Assumptions!$F$9-Assumptions!$D$9)*(Assumptions!$E$9-Assumptions!$D$9)),Assumptions!$F$9-SQRT((1-'Random Draws'!F1854)*(Assumptions!$F$9-Assumptions!$D$9)*(Assumptions!$F$9-Assumptions!$E$9)))</f>
        <v>0.270219886317727</v>
      </c>
      <c r="I1854" s="19" t="n">
        <f aca="false">IF('Random Draws'!G1854&lt;(Assumptions!$E$10-Assumptions!$D$10)/(Assumptions!$F$10-Assumptions!$D$10),Assumptions!$D$10+SQRT('Random Draws'!G1854*(Assumptions!$F$10-Assumptions!$D$10)*(Assumptions!$E$10-Assumptions!$D$10)),Assumptions!$F$10-SQRT((1-'Random Draws'!G1854)*(Assumptions!$F$10-Assumptions!$D$10)*(Assumptions!$F$10-Assumptions!$E$10)))</f>
        <v>0.0148633309928844</v>
      </c>
      <c r="J1854" s="19" t="n">
        <f aca="false">IF('Random Draws'!H1854&lt;(Assumptions!$E$11-Assumptions!$D$11)/(Assumptions!$F$11-Assumptions!$D$11),Assumptions!$D$11+SQRT('Random Draws'!H1854*(Assumptions!$F$11-Assumptions!$D$11)*(Assumptions!$E$11-Assumptions!$D$11)),Assumptions!$F$11-SQRT((1-'Random Draws'!H1854)*(Assumptions!$F$11-Assumptions!$D$11)*(Assumptions!$F$11-Assumptions!$E$11)))</f>
        <v>0.153628121792393</v>
      </c>
      <c r="K1854" s="19" t="n">
        <f aca="false">MAX(G1854,I1854+Assumptions!$D$21)</f>
        <v>0.093980965085103</v>
      </c>
      <c r="L1854" s="28" t="n">
        <f aca="false">(F1854-Assumptions!$D$15)*(1-H1854)+Assumptions!$D$15-J1854</f>
        <v>0.170961105980806</v>
      </c>
      <c r="M1854" s="21" t="n">
        <f aca="false">Assumptions!$D$14*(1+E1854)^1*L1854-Assumptions!$D$14*(1+E1854)^0*E1854*Assumptions!$D$16</f>
        <v>26.2743053702818</v>
      </c>
      <c r="N1854" s="21" t="n">
        <f aca="false">Assumptions!$D$14*(1+E1854)^2*L1854-Assumptions!$D$14*(1+E1854)^1*E1854*Assumptions!$D$16</f>
        <v>28.1831663995723</v>
      </c>
      <c r="O1854" s="21" t="n">
        <f aca="false">Assumptions!$D$14*(1+E1854)^3*L1854-Assumptions!$D$14*(1+E1854)^2*E1854*Assumptions!$D$16</f>
        <v>30.2307085615433</v>
      </c>
      <c r="P1854" s="21" t="n">
        <f aca="false">Assumptions!$D$14*(1+E1854)^4*L1854-Assumptions!$D$14*(1+E1854)^3*E1854*Assumptions!$D$16</f>
        <v>32.4270072133142</v>
      </c>
      <c r="Q1854" s="21" t="n">
        <f aca="false">Assumptions!$D$14*(1+E1854)^5*L1854-Assumptions!$D$14*(1+E1854)^4*E1854*Assumptions!$D$16</f>
        <v>34.7828696992556</v>
      </c>
      <c r="R1854" s="21" t="n">
        <f aca="false">M1854/(1+K1854)+N1854/(1+K1854)^2+O1854/(1+K1854)^3+P1854/(1+K1854)^4+Q1854/(1+K1854)^5</f>
        <v>115.493460227545</v>
      </c>
      <c r="S1854" s="21" t="n">
        <f aca="false">Q1854*(1+I1854)/(K1854-I1854)</f>
        <v>446.169294740701</v>
      </c>
      <c r="T1854" s="21" t="n">
        <f aca="false">R1854+S1854/(1+K1854)^5</f>
        <v>400.235014643842</v>
      </c>
      <c r="U1854" s="8" t="n">
        <f aca="false">(T1854-Assumptions!$D$17)/Assumptions!$D$18</f>
        <v>8.6094005857537</v>
      </c>
    </row>
    <row r="1855" customFormat="false" ht="15" hidden="false" customHeight="false" outlineLevel="0" collapsed="false">
      <c r="B1855" s="2" t="n">
        <v>1850</v>
      </c>
      <c r="C1855" s="27" t="n">
        <f aca="false">NORMSDIST('Random Draws'!C1855)</f>
        <v>0.906743325903189</v>
      </c>
      <c r="D1855" s="27" t="n">
        <f aca="false">NORMSDIST(Assumptions!$D$22*'Random Draws'!C1855+SQRT(1-Assumptions!$D$22^2)*'Random Draws'!D1855)</f>
        <v>0.356770666058007</v>
      </c>
      <c r="E1855" s="19" t="n">
        <f aca="false">IF(C1855&lt;(Assumptions!$E$6-Assumptions!$D$6)/(Assumptions!$F$6-Assumptions!$D$6),Assumptions!$D$6+SQRT(C1855*(Assumptions!$F$6-Assumptions!$D$6)*(Assumptions!$E$6-Assumptions!$D$6)),Assumptions!$F$6-SQRT((1-C1855)*(Assumptions!$F$6-Assumptions!$D$6)*(Assumptions!$F$6-Assumptions!$E$6)))</f>
        <v>0.118406404410473</v>
      </c>
      <c r="F1855" s="19" t="n">
        <f aca="false">IF(D1855&lt;(Assumptions!$E$7-Assumptions!$D$7)/(Assumptions!$F$7-Assumptions!$D$7),Assumptions!$D$7+SQRT(D1855*(Assumptions!$F$7-Assumptions!$D$7)*(Assumptions!$E$7-Assumptions!$D$7)),Assumptions!$F$7-SQRT((1-D1855)*(Assumptions!$F$7-Assumptions!$D$7)*(Assumptions!$F$7-Assumptions!$E$7)))</f>
        <v>0.406266877961972</v>
      </c>
      <c r="G1855" s="19" t="n">
        <f aca="false">MIN(Assumptions!$D$24,MAX(Assumptions!$D$23,Assumptions!$D$8+Assumptions!$E$8*'Random Draws'!E1855))</f>
        <v>0.0918005029158</v>
      </c>
      <c r="H1855" s="19" t="n">
        <f aca="false">IF('Random Draws'!F1855&lt;(Assumptions!$E$9-Assumptions!$D$9)/(Assumptions!$F$9-Assumptions!$D$9),Assumptions!$D$9+SQRT('Random Draws'!F1855*(Assumptions!$F$9-Assumptions!$D$9)*(Assumptions!$E$9-Assumptions!$D$9)),Assumptions!$F$9-SQRT((1-'Random Draws'!F1855)*(Assumptions!$F$9-Assumptions!$D$9)*(Assumptions!$F$9-Assumptions!$E$9)))</f>
        <v>0.285879726905665</v>
      </c>
      <c r="I1855" s="19" t="n">
        <f aca="false">IF('Random Draws'!G1855&lt;(Assumptions!$E$10-Assumptions!$D$10)/(Assumptions!$F$10-Assumptions!$D$10),Assumptions!$D$10+SQRT('Random Draws'!G1855*(Assumptions!$F$10-Assumptions!$D$10)*(Assumptions!$E$10-Assumptions!$D$10)),Assumptions!$F$10-SQRT((1-'Random Draws'!G1855)*(Assumptions!$F$10-Assumptions!$D$10)*(Assumptions!$F$10-Assumptions!$E$10)))</f>
        <v>0.0184857739310758</v>
      </c>
      <c r="J1855" s="19" t="n">
        <f aca="false">IF('Random Draws'!H1855&lt;(Assumptions!$E$11-Assumptions!$D$11)/(Assumptions!$F$11-Assumptions!$D$11),Assumptions!$D$11+SQRT('Random Draws'!H1855*(Assumptions!$F$11-Assumptions!$D$11)*(Assumptions!$E$11-Assumptions!$D$11)),Assumptions!$F$11-SQRT((1-'Random Draws'!H1855)*(Assumptions!$F$11-Assumptions!$D$11)*(Assumptions!$F$11-Assumptions!$E$11)))</f>
        <v>0.154027788214869</v>
      </c>
      <c r="K1855" s="19" t="n">
        <f aca="false">MAX(G1855,I1855+Assumptions!$D$21)</f>
        <v>0.0918005029158</v>
      </c>
      <c r="L1855" s="28" t="n">
        <f aca="false">(F1855-Assumptions!$D$15)*(1-H1855)+Assumptions!$D$15-J1855</f>
        <v>0.173259990122254</v>
      </c>
      <c r="M1855" s="21" t="n">
        <f aca="false">Assumptions!$D$14*(1+E1855)^1*L1855-Assumptions!$D$14*(1+E1855)^0*E1855*Assumptions!$D$16</f>
        <v>27.5823191150339</v>
      </c>
      <c r="N1855" s="21" t="n">
        <f aca="false">Assumptions!$D$14*(1+E1855)^2*L1855-Assumptions!$D$14*(1+E1855)^1*E1855*Assumptions!$D$16</f>
        <v>30.8482423467473</v>
      </c>
      <c r="O1855" s="21" t="n">
        <f aca="false">Assumptions!$D$14*(1+E1855)^3*L1855-Assumptions!$D$14*(1+E1855)^2*E1855*Assumptions!$D$16</f>
        <v>34.5008718054085</v>
      </c>
      <c r="P1855" s="21" t="n">
        <f aca="false">Assumptions!$D$14*(1+E1855)^4*L1855-Assumptions!$D$14*(1+E1855)^3*E1855*Assumptions!$D$16</f>
        <v>38.5859959849136</v>
      </c>
      <c r="Q1855" s="21" t="n">
        <f aca="false">Assumptions!$D$14*(1+E1855)^5*L1855-Assumptions!$D$14*(1+E1855)^4*E1855*Assumptions!$D$16</f>
        <v>43.1548250300842</v>
      </c>
      <c r="R1855" s="21" t="n">
        <f aca="false">M1855/(1+K1855)+N1855/(1+K1855)^2+O1855/(1+K1855)^3+P1855/(1+K1855)^4+Q1855/(1+K1855)^5</f>
        <v>132.623940083365</v>
      </c>
      <c r="S1855" s="21" t="n">
        <f aca="false">Q1855*(1+I1855)/(K1855-I1855)</f>
        <v>599.505392412803</v>
      </c>
      <c r="T1855" s="21" t="n">
        <f aca="false">R1855+S1855/(1+K1855)^5</f>
        <v>519.059108705925</v>
      </c>
      <c r="U1855" s="8" t="n">
        <f aca="false">(T1855-Assumptions!$D$17)/Assumptions!$D$18</f>
        <v>13.362364348237</v>
      </c>
    </row>
    <row r="1856" customFormat="false" ht="15" hidden="false" customHeight="false" outlineLevel="0" collapsed="false">
      <c r="B1856" s="2" t="n">
        <v>1851</v>
      </c>
      <c r="C1856" s="27" t="n">
        <f aca="false">NORMSDIST('Random Draws'!C1856)</f>
        <v>0.496801187448069</v>
      </c>
      <c r="D1856" s="27" t="n">
        <f aca="false">NORMSDIST(Assumptions!$D$22*'Random Draws'!C1856+SQRT(1-Assumptions!$D$22^2)*'Random Draws'!D1856)</f>
        <v>0.290509017818772</v>
      </c>
      <c r="E1856" s="19" t="n">
        <f aca="false">IF(C1856&lt;(Assumptions!$E$6-Assumptions!$D$6)/(Assumptions!$F$6-Assumptions!$D$6),Assumptions!$D$6+SQRT(C1856*(Assumptions!$F$6-Assumptions!$D$6)*(Assumptions!$E$6-Assumptions!$D$6)),Assumptions!$F$6-SQRT((1-C1856)*(Assumptions!$F$6-Assumptions!$D$6)*(Assumptions!$F$6-Assumptions!$E$6)))</f>
        <v>0.0898398027407849</v>
      </c>
      <c r="F1856" s="19" t="n">
        <f aca="false">IF(D1856&lt;(Assumptions!$E$7-Assumptions!$D$7)/(Assumptions!$F$7-Assumptions!$D$7),Assumptions!$D$7+SQRT(D1856*(Assumptions!$F$7-Assumptions!$D$7)*(Assumptions!$E$7-Assumptions!$D$7)),Assumptions!$F$7-SQRT((1-D1856)*(Assumptions!$F$7-Assumptions!$D$7)*(Assumptions!$F$7-Assumptions!$E$7)))</f>
        <v>0.401749899483863</v>
      </c>
      <c r="G1856" s="19" t="n">
        <f aca="false">MIN(Assumptions!$D$24,MAX(Assumptions!$D$23,Assumptions!$D$8+Assumptions!$E$8*'Random Draws'!E1856))</f>
        <v>0.095061052307834</v>
      </c>
      <c r="H1856" s="19" t="n">
        <f aca="false">IF('Random Draws'!F1856&lt;(Assumptions!$E$9-Assumptions!$D$9)/(Assumptions!$F$9-Assumptions!$D$9),Assumptions!$D$9+SQRT('Random Draws'!F1856*(Assumptions!$F$9-Assumptions!$D$9)*(Assumptions!$E$9-Assumptions!$D$9)),Assumptions!$F$9-SQRT((1-'Random Draws'!F1856)*(Assumptions!$F$9-Assumptions!$D$9)*(Assumptions!$F$9-Assumptions!$E$9)))</f>
        <v>0.297899720106833</v>
      </c>
      <c r="I1856" s="19" t="n">
        <f aca="false">IF('Random Draws'!G1856&lt;(Assumptions!$E$10-Assumptions!$D$10)/(Assumptions!$F$10-Assumptions!$D$10),Assumptions!$D$10+SQRT('Random Draws'!G1856*(Assumptions!$F$10-Assumptions!$D$10)*(Assumptions!$E$10-Assumptions!$D$10)),Assumptions!$F$10-SQRT((1-'Random Draws'!G1856)*(Assumptions!$F$10-Assumptions!$D$10)*(Assumptions!$F$10-Assumptions!$E$10)))</f>
        <v>0.012765630666462</v>
      </c>
      <c r="J1856" s="19" t="n">
        <f aca="false">IF('Random Draws'!H1856&lt;(Assumptions!$E$11-Assumptions!$D$11)/(Assumptions!$F$11-Assumptions!$D$11),Assumptions!$D$11+SQRT('Random Draws'!H1856*(Assumptions!$F$11-Assumptions!$D$11)*(Assumptions!$E$11-Assumptions!$D$11)),Assumptions!$F$11-SQRT((1-'Random Draws'!H1856)*(Assumptions!$F$11-Assumptions!$D$11)*(Assumptions!$F$11-Assumptions!$E$11)))</f>
        <v>0.182045530117706</v>
      </c>
      <c r="K1856" s="19" t="n">
        <f aca="false">MAX(G1856,I1856+Assumptions!$D$21)</f>
        <v>0.095061052307834</v>
      </c>
      <c r="L1856" s="28" t="n">
        <f aca="false">(F1856-Assumptions!$D$15)*(1-H1856)+Assumptions!$D$15-J1856</f>
        <v>0.138750150370854</v>
      </c>
      <c r="M1856" s="21" t="n">
        <f aca="false">Assumptions!$D$14*(1+E1856)^1*L1856-Assumptions!$D$14*(1+E1856)^0*E1856*Assumptions!$D$16</f>
        <v>21.5354351520894</v>
      </c>
      <c r="N1856" s="21" t="n">
        <f aca="false">Assumptions!$D$14*(1+E1856)^2*L1856-Assumptions!$D$14*(1+E1856)^1*E1856*Assumptions!$D$16</f>
        <v>23.47017439809</v>
      </c>
      <c r="O1856" s="21" t="n">
        <f aca="false">Assumptions!$D$14*(1+E1856)^3*L1856-Assumptions!$D$14*(1+E1856)^2*E1856*Assumptions!$D$16</f>
        <v>25.5787302363063</v>
      </c>
      <c r="P1856" s="21" t="n">
        <f aca="false">Assumptions!$D$14*(1+E1856)^4*L1856-Assumptions!$D$14*(1+E1856)^3*E1856*Assumptions!$D$16</f>
        <v>27.8767183150958</v>
      </c>
      <c r="Q1856" s="21" t="n">
        <f aca="false">Assumptions!$D$14*(1+E1856)^5*L1856-Assumptions!$D$14*(1+E1856)^4*E1856*Assumptions!$D$16</f>
        <v>30.3811571895844</v>
      </c>
      <c r="R1856" s="21" t="n">
        <f aca="false">M1856/(1+K1856)+N1856/(1+K1856)^2+O1856/(1+K1856)^3+P1856/(1+K1856)^4+Q1856/(1+K1856)^5</f>
        <v>97.3966250129349</v>
      </c>
      <c r="S1856" s="21" t="n">
        <f aca="false">Q1856*(1+I1856)/(K1856-I1856)</f>
        <v>373.884612385509</v>
      </c>
      <c r="T1856" s="21" t="n">
        <f aca="false">R1856+S1856/(1+K1856)^5</f>
        <v>334.832275286568</v>
      </c>
      <c r="U1856" s="8" t="n">
        <f aca="false">(T1856-Assumptions!$D$17)/Assumptions!$D$18</f>
        <v>5.99329101146273</v>
      </c>
    </row>
    <row r="1857" customFormat="false" ht="15" hidden="false" customHeight="false" outlineLevel="0" collapsed="false">
      <c r="B1857" s="2" t="n">
        <v>1852</v>
      </c>
      <c r="C1857" s="27" t="n">
        <f aca="false">NORMSDIST('Random Draws'!C1857)</f>
        <v>0.0611757210454069</v>
      </c>
      <c r="D1857" s="27" t="n">
        <f aca="false">NORMSDIST(Assumptions!$D$22*'Random Draws'!C1857+SQRT(1-Assumptions!$D$22^2)*'Random Draws'!D1857)</f>
        <v>0.504719030032517</v>
      </c>
      <c r="E1857" s="19" t="n">
        <f aca="false">IF(C1857&lt;(Assumptions!$E$6-Assumptions!$D$6)/(Assumptions!$F$6-Assumptions!$D$6),Assumptions!$D$6+SQRT(C1857*(Assumptions!$F$6-Assumptions!$D$6)*(Assumptions!$E$6-Assumptions!$D$6)),Assumptions!$F$6-SQRT((1-C1857)*(Assumptions!$F$6-Assumptions!$D$6)*(Assumptions!$F$6-Assumptions!$E$6)))</f>
        <v>0.0574893855016989</v>
      </c>
      <c r="F1857" s="19" t="n">
        <f aca="false">IF(D1857&lt;(Assumptions!$E$7-Assumptions!$D$7)/(Assumptions!$F$7-Assumptions!$D$7),Assumptions!$D$7+SQRT(D1857*(Assumptions!$F$7-Assumptions!$D$7)*(Assumptions!$E$7-Assumptions!$D$7)),Assumptions!$F$7-SQRT((1-D1857)*(Assumptions!$F$7-Assumptions!$D$7)*(Assumptions!$F$7-Assumptions!$E$7)))</f>
        <v>0.415030120663098</v>
      </c>
      <c r="G1857" s="19" t="n">
        <f aca="false">MIN(Assumptions!$D$24,MAX(Assumptions!$D$23,Assumptions!$D$8+Assumptions!$E$8*'Random Draws'!E1857))</f>
        <v>0.076752167039424</v>
      </c>
      <c r="H1857" s="19" t="n">
        <f aca="false">IF('Random Draws'!F1857&lt;(Assumptions!$E$9-Assumptions!$D$9)/(Assumptions!$F$9-Assumptions!$D$9),Assumptions!$D$9+SQRT('Random Draws'!F1857*(Assumptions!$F$9-Assumptions!$D$9)*(Assumptions!$E$9-Assumptions!$D$9)),Assumptions!$F$9-SQRT((1-'Random Draws'!F1857)*(Assumptions!$F$9-Assumptions!$D$9)*(Assumptions!$F$9-Assumptions!$E$9)))</f>
        <v>0.281284530799002</v>
      </c>
      <c r="I1857" s="19" t="n">
        <f aca="false">IF('Random Draws'!G1857&lt;(Assumptions!$E$10-Assumptions!$D$10)/(Assumptions!$F$10-Assumptions!$D$10),Assumptions!$D$10+SQRT('Random Draws'!G1857*(Assumptions!$F$10-Assumptions!$D$10)*(Assumptions!$E$10-Assumptions!$D$10)),Assumptions!$F$10-SQRT((1-'Random Draws'!G1857)*(Assumptions!$F$10-Assumptions!$D$10)*(Assumptions!$F$10-Assumptions!$E$10)))</f>
        <v>0.0185394872353233</v>
      </c>
      <c r="J1857" s="19" t="n">
        <f aca="false">IF('Random Draws'!H1857&lt;(Assumptions!$E$11-Assumptions!$D$11)/(Assumptions!$F$11-Assumptions!$D$11),Assumptions!$D$11+SQRT('Random Draws'!H1857*(Assumptions!$F$11-Assumptions!$D$11)*(Assumptions!$E$11-Assumptions!$D$11)),Assumptions!$F$11-SQRT((1-'Random Draws'!H1857)*(Assumptions!$F$11-Assumptions!$D$11)*(Assumptions!$F$11-Assumptions!$E$11)))</f>
        <v>0.137527994297124</v>
      </c>
      <c r="K1857" s="19" t="n">
        <f aca="false">MAX(G1857,I1857+Assumptions!$D$21)</f>
        <v>0.076752167039424</v>
      </c>
      <c r="L1857" s="28" t="n">
        <f aca="false">(F1857-Assumptions!$D$15)*(1-H1857)+Assumptions!$D$15-J1857</f>
        <v>0.197327562611672</v>
      </c>
      <c r="M1857" s="21" t="n">
        <f aca="false">Assumptions!$D$14*(1+E1857)^1*L1857-Assumptions!$D$14*(1+E1857)^0*E1857*Assumptions!$D$16</f>
        <v>30.0073325977385</v>
      </c>
      <c r="N1857" s="21" t="n">
        <f aca="false">Assumptions!$D$14*(1+E1857)^2*L1857-Assumptions!$D$14*(1+E1857)^1*E1857*Assumptions!$D$16</f>
        <v>31.7324357093276</v>
      </c>
      <c r="O1857" s="21" t="n">
        <f aca="false">Assumptions!$D$14*(1+E1857)^3*L1857-Assumptions!$D$14*(1+E1857)^2*E1857*Assumptions!$D$16</f>
        <v>33.556713938729</v>
      </c>
      <c r="P1857" s="21" t="n">
        <f aca="false">Assumptions!$D$14*(1+E1857)^4*L1857-Assumptions!$D$14*(1+E1857)^3*E1857*Assumptions!$D$16</f>
        <v>35.4858688025228</v>
      </c>
      <c r="Q1857" s="21" t="n">
        <f aca="false">Assumptions!$D$14*(1+E1857)^5*L1857-Assumptions!$D$14*(1+E1857)^4*E1857*Assumptions!$D$16</f>
        <v>37.5259295939738</v>
      </c>
      <c r="R1857" s="21" t="n">
        <f aca="false">M1857/(1+K1857)+N1857/(1+K1857)^2+O1857/(1+K1857)^3+P1857/(1+K1857)^4+Q1857/(1+K1857)^5</f>
        <v>134.444697056988</v>
      </c>
      <c r="S1857" s="21" t="n">
        <f aca="false">Q1857*(1+I1857)/(K1857-I1857)</f>
        <v>656.586180455868</v>
      </c>
      <c r="T1857" s="21" t="n">
        <f aca="false">R1857+S1857/(1+K1857)^5</f>
        <v>588.086392834086</v>
      </c>
      <c r="U1857" s="8" t="n">
        <f aca="false">(T1857-Assumptions!$D$17)/Assumptions!$D$18</f>
        <v>16.1234557133635</v>
      </c>
    </row>
    <row r="1858" customFormat="false" ht="15" hidden="false" customHeight="false" outlineLevel="0" collapsed="false">
      <c r="B1858" s="2" t="n">
        <v>1853</v>
      </c>
      <c r="C1858" s="27" t="n">
        <f aca="false">NORMSDIST('Random Draws'!C1858)</f>
        <v>0.860503887361259</v>
      </c>
      <c r="D1858" s="27" t="n">
        <f aca="false">NORMSDIST(Assumptions!$D$22*'Random Draws'!C1858+SQRT(1-Assumptions!$D$22^2)*'Random Draws'!D1858)</f>
        <v>0.448056996103001</v>
      </c>
      <c r="E1858" s="19" t="n">
        <f aca="false">IF(C1858&lt;(Assumptions!$E$6-Assumptions!$D$6)/(Assumptions!$F$6-Assumptions!$D$6),Assumptions!$D$6+SQRT(C1858*(Assumptions!$F$6-Assumptions!$D$6)*(Assumptions!$E$6-Assumptions!$D$6)),Assumptions!$F$6-SQRT((1-C1858)*(Assumptions!$F$6-Assumptions!$D$6)*(Assumptions!$F$6-Assumptions!$E$6)))</f>
        <v>0.11359014268888</v>
      </c>
      <c r="F1858" s="19" t="n">
        <f aca="false">IF(D1858&lt;(Assumptions!$E$7-Assumptions!$D$7)/(Assumptions!$F$7-Assumptions!$D$7),Assumptions!$D$7+SQRT(D1858*(Assumptions!$F$7-Assumptions!$D$7)*(Assumptions!$E$7-Assumptions!$D$7)),Assumptions!$F$7-SQRT((1-D1858)*(Assumptions!$F$7-Assumptions!$D$7)*(Assumptions!$F$7-Assumptions!$E$7)))</f>
        <v>0.411849223490984</v>
      </c>
      <c r="G1858" s="19" t="n">
        <f aca="false">MIN(Assumptions!$D$24,MAX(Assumptions!$D$23,Assumptions!$D$8+Assumptions!$E$8*'Random Draws'!E1858))</f>
        <v>0.078889771096298</v>
      </c>
      <c r="H1858" s="19" t="n">
        <f aca="false">IF('Random Draws'!F1858&lt;(Assumptions!$E$9-Assumptions!$D$9)/(Assumptions!$F$9-Assumptions!$D$9),Assumptions!$D$9+SQRT('Random Draws'!F1858*(Assumptions!$F$9-Assumptions!$D$9)*(Assumptions!$E$9-Assumptions!$D$9)),Assumptions!$F$9-SQRT((1-'Random Draws'!F1858)*(Assumptions!$F$9-Assumptions!$D$9)*(Assumptions!$F$9-Assumptions!$E$9)))</f>
        <v>0.306601994374202</v>
      </c>
      <c r="I1858" s="19" t="n">
        <f aca="false">IF('Random Draws'!G1858&lt;(Assumptions!$E$10-Assumptions!$D$10)/(Assumptions!$F$10-Assumptions!$D$10),Assumptions!$D$10+SQRT('Random Draws'!G1858*(Assumptions!$F$10-Assumptions!$D$10)*(Assumptions!$E$10-Assumptions!$D$10)),Assumptions!$F$10-SQRT((1-'Random Draws'!G1858)*(Assumptions!$F$10-Assumptions!$D$10)*(Assumptions!$F$10-Assumptions!$E$10)))</f>
        <v>0.0187581840789701</v>
      </c>
      <c r="J1858" s="19" t="n">
        <f aca="false">IF('Random Draws'!H1858&lt;(Assumptions!$E$11-Assumptions!$D$11)/(Assumptions!$F$11-Assumptions!$D$11),Assumptions!$D$11+SQRT('Random Draws'!H1858*(Assumptions!$F$11-Assumptions!$D$11)*(Assumptions!$E$11-Assumptions!$D$11)),Assumptions!$F$11-SQRT((1-'Random Draws'!H1858)*(Assumptions!$F$11-Assumptions!$D$11)*(Assumptions!$F$11-Assumptions!$E$11)))</f>
        <v>0.190086931098465</v>
      </c>
      <c r="K1858" s="19" t="n">
        <f aca="false">MAX(G1858,I1858+Assumptions!$D$21)</f>
        <v>0.078889771096298</v>
      </c>
      <c r="L1858" s="28" t="n">
        <f aca="false">(F1858-Assumptions!$D$15)*(1-H1858)+Assumptions!$D$15-J1858</f>
        <v>0.135346758357364</v>
      </c>
      <c r="M1858" s="21" t="n">
        <f aca="false">Assumptions!$D$14*(1+E1858)^1*L1858-Assumptions!$D$14*(1+E1858)^0*E1858*Assumptions!$D$16</f>
        <v>21.3604011922932</v>
      </c>
      <c r="N1858" s="21" t="n">
        <f aca="false">Assumptions!$D$14*(1+E1858)^2*L1858-Assumptions!$D$14*(1+E1858)^1*E1858*Assumptions!$D$16</f>
        <v>23.7867322116175</v>
      </c>
      <c r="O1858" s="21" t="n">
        <f aca="false">Assumptions!$D$14*(1+E1858)^3*L1858-Assumptions!$D$14*(1+E1858)^2*E1858*Assumptions!$D$16</f>
        <v>26.4886705176373</v>
      </c>
      <c r="P1858" s="21" t="n">
        <f aca="false">Assumptions!$D$14*(1+E1858)^4*L1858-Assumptions!$D$14*(1+E1858)^3*E1858*Assumptions!$D$16</f>
        <v>29.4975223813745</v>
      </c>
      <c r="Q1858" s="21" t="n">
        <f aca="false">Assumptions!$D$14*(1+E1858)^5*L1858-Assumptions!$D$14*(1+E1858)^4*E1858*Assumptions!$D$16</f>
        <v>32.8481501576432</v>
      </c>
      <c r="R1858" s="21" t="n">
        <f aca="false">M1858/(1+K1858)+N1858/(1+K1858)^2+O1858/(1+K1858)^3+P1858/(1+K1858)^4+Q1858/(1+K1858)^5</f>
        <v>105.568431608265</v>
      </c>
      <c r="S1858" s="21" t="n">
        <f aca="false">Q1858*(1+I1858)/(K1858-I1858)</f>
        <v>556.518187276691</v>
      </c>
      <c r="T1858" s="21" t="n">
        <f aca="false">R1858+S1858/(1+K1858)^5</f>
        <v>486.278168135008</v>
      </c>
      <c r="U1858" s="8" t="n">
        <f aca="false">(T1858-Assumptions!$D$17)/Assumptions!$D$18</f>
        <v>12.0511267254003</v>
      </c>
    </row>
    <row r="1859" customFormat="false" ht="15" hidden="false" customHeight="false" outlineLevel="0" collapsed="false">
      <c r="B1859" s="2" t="n">
        <v>1854</v>
      </c>
      <c r="C1859" s="27" t="n">
        <f aca="false">NORMSDIST('Random Draws'!C1859)</f>
        <v>0.34775246480992</v>
      </c>
      <c r="D1859" s="27" t="n">
        <f aca="false">NORMSDIST(Assumptions!$D$22*'Random Draws'!C1859+SQRT(1-Assumptions!$D$22^2)*'Random Draws'!D1859)</f>
        <v>0.891524130814059</v>
      </c>
      <c r="E1859" s="19" t="n">
        <f aca="false">IF(C1859&lt;(Assumptions!$E$6-Assumptions!$D$6)/(Assumptions!$F$6-Assumptions!$D$6),Assumptions!$D$6+SQRT(C1859*(Assumptions!$F$6-Assumptions!$D$6)*(Assumptions!$E$6-Assumptions!$D$6)),Assumptions!$F$6-SQRT((1-C1859)*(Assumptions!$F$6-Assumptions!$D$6)*(Assumptions!$F$6-Assumptions!$E$6)))</f>
        <v>0.0816984690852027</v>
      </c>
      <c r="F1859" s="19" t="n">
        <f aca="false">IF(D1859&lt;(Assumptions!$E$7-Assumptions!$D$7)/(Assumptions!$F$7-Assumptions!$D$7),Assumptions!$D$7+SQRT(D1859*(Assumptions!$F$7-Assumptions!$D$7)*(Assumptions!$E$7-Assumptions!$D$7)),Assumptions!$F$7-SQRT((1-D1859)*(Assumptions!$F$7-Assumptions!$D$7)*(Assumptions!$F$7-Assumptions!$E$7)))</f>
        <v>0.439169650105105</v>
      </c>
      <c r="G1859" s="19" t="n">
        <f aca="false">MIN(Assumptions!$D$24,MAX(Assumptions!$D$23,Assumptions!$D$8+Assumptions!$E$8*'Random Draws'!E1859))</f>
        <v>0.068237544350522</v>
      </c>
      <c r="H1859" s="19" t="n">
        <f aca="false">IF('Random Draws'!F1859&lt;(Assumptions!$E$9-Assumptions!$D$9)/(Assumptions!$F$9-Assumptions!$D$9),Assumptions!$D$9+SQRT('Random Draws'!F1859*(Assumptions!$F$9-Assumptions!$D$9)*(Assumptions!$E$9-Assumptions!$D$9)),Assumptions!$F$9-SQRT((1-'Random Draws'!F1859)*(Assumptions!$F$9-Assumptions!$D$9)*(Assumptions!$F$9-Assumptions!$E$9)))</f>
        <v>0.257806354781499</v>
      </c>
      <c r="I1859" s="19" t="n">
        <f aca="false">IF('Random Draws'!G1859&lt;(Assumptions!$E$10-Assumptions!$D$10)/(Assumptions!$F$10-Assumptions!$D$10),Assumptions!$D$10+SQRT('Random Draws'!G1859*(Assumptions!$F$10-Assumptions!$D$10)*(Assumptions!$E$10-Assumptions!$D$10)),Assumptions!$F$10-SQRT((1-'Random Draws'!G1859)*(Assumptions!$F$10-Assumptions!$D$10)*(Assumptions!$F$10-Assumptions!$E$10)))</f>
        <v>0.023859510583323</v>
      </c>
      <c r="J1859" s="19" t="n">
        <f aca="false">IF('Random Draws'!H1859&lt;(Assumptions!$E$11-Assumptions!$D$11)/(Assumptions!$F$11-Assumptions!$D$11),Assumptions!$D$11+SQRT('Random Draws'!H1859*(Assumptions!$F$11-Assumptions!$D$11)*(Assumptions!$E$11-Assumptions!$D$11)),Assumptions!$F$11-SQRT((1-'Random Draws'!H1859)*(Assumptions!$F$11-Assumptions!$D$11)*(Assumptions!$F$11-Assumptions!$E$11)))</f>
        <v>0.152710180576512</v>
      </c>
      <c r="K1859" s="19" t="n">
        <f aca="false">MAX(G1859,I1859+Assumptions!$D$21)</f>
        <v>0.068237544350522</v>
      </c>
      <c r="L1859" s="28" t="n">
        <f aca="false">(F1859-Assumptions!$D$15)*(1-H1859)+Assumptions!$D$15-J1859</f>
        <v>0.206753569025925</v>
      </c>
      <c r="M1859" s="21" t="n">
        <f aca="false">Assumptions!$D$14*(1+E1859)^1*L1859-Assumptions!$D$14*(1+E1859)^0*E1859*Assumptions!$D$16</f>
        <v>32.0731394279998</v>
      </c>
      <c r="N1859" s="21" t="n">
        <f aca="false">Assumptions!$D$14*(1+E1859)^2*L1859-Assumptions!$D$14*(1+E1859)^1*E1859*Assumptions!$D$16</f>
        <v>34.6934658180237</v>
      </c>
      <c r="O1859" s="21" t="n">
        <f aca="false">Assumptions!$D$14*(1+E1859)^3*L1859-Assumptions!$D$14*(1+E1859)^2*E1859*Assumptions!$D$16</f>
        <v>37.527868862616</v>
      </c>
      <c r="P1859" s="21" t="n">
        <f aca="false">Assumptions!$D$14*(1+E1859)^4*L1859-Assumptions!$D$14*(1+E1859)^3*E1859*Assumptions!$D$16</f>
        <v>40.593838296722</v>
      </c>
      <c r="Q1859" s="21" t="n">
        <f aca="false">Assumptions!$D$14*(1+E1859)^5*L1859-Assumptions!$D$14*(1+E1859)^4*E1859*Assumptions!$D$16</f>
        <v>43.9102927398564</v>
      </c>
      <c r="R1859" s="21" t="n">
        <f aca="false">M1859/(1+K1859)+N1859/(1+K1859)^2+O1859/(1+K1859)^3+P1859/(1+K1859)^4+Q1859/(1+K1859)^5</f>
        <v>153.953119244152</v>
      </c>
      <c r="S1859" s="21" t="n">
        <f aca="false">Q1859*(1+I1859)/(K1859-I1859)</f>
        <v>1013.06811090467</v>
      </c>
      <c r="T1859" s="21" t="n">
        <f aca="false">R1859+S1859/(1+K1859)^5</f>
        <v>882.234918918986</v>
      </c>
      <c r="U1859" s="8" t="n">
        <f aca="false">(T1859-Assumptions!$D$17)/Assumptions!$D$18</f>
        <v>27.8893967567594</v>
      </c>
    </row>
    <row r="1860" customFormat="false" ht="15" hidden="false" customHeight="false" outlineLevel="0" collapsed="false">
      <c r="B1860" s="2" t="n">
        <v>1855</v>
      </c>
      <c r="C1860" s="27" t="n">
        <f aca="false">NORMSDIST('Random Draws'!C1860)</f>
        <v>0.598216622132917</v>
      </c>
      <c r="D1860" s="27" t="n">
        <f aca="false">NORMSDIST(Assumptions!$D$22*'Random Draws'!C1860+SQRT(1-Assumptions!$D$22^2)*'Random Draws'!D1860)</f>
        <v>0.667862074970035</v>
      </c>
      <c r="E1860" s="19" t="n">
        <f aca="false">IF(C1860&lt;(Assumptions!$E$6-Assumptions!$D$6)/(Assumptions!$F$6-Assumptions!$D$6),Assumptions!$D$6+SQRT(C1860*(Assumptions!$F$6-Assumptions!$D$6)*(Assumptions!$E$6-Assumptions!$D$6)),Assumptions!$F$6-SQRT((1-C1860)*(Assumptions!$F$6-Assumptions!$D$6)*(Assumptions!$F$6-Assumptions!$E$6)))</f>
        <v>0.0951790574693546</v>
      </c>
      <c r="F1860" s="19" t="n">
        <f aca="false">IF(D1860&lt;(Assumptions!$E$7-Assumptions!$D$7)/(Assumptions!$F$7-Assumptions!$D$7),Assumptions!$D$7+SQRT(D1860*(Assumptions!$F$7-Assumptions!$D$7)*(Assumptions!$E$7-Assumptions!$D$7)),Assumptions!$F$7-SQRT((1-D1860)*(Assumptions!$F$7-Assumptions!$D$7)*(Assumptions!$F$7-Assumptions!$E$7)))</f>
        <v>0.42355069685001</v>
      </c>
      <c r="G1860" s="19" t="n">
        <f aca="false">MIN(Assumptions!$D$24,MAX(Assumptions!$D$23,Assumptions!$D$8+Assumptions!$E$8*'Random Draws'!E1860))</f>
        <v>0.09090400712726</v>
      </c>
      <c r="H1860" s="19" t="n">
        <f aca="false">IF('Random Draws'!F1860&lt;(Assumptions!$E$9-Assumptions!$D$9)/(Assumptions!$F$9-Assumptions!$D$9),Assumptions!$D$9+SQRT('Random Draws'!F1860*(Assumptions!$F$9-Assumptions!$D$9)*(Assumptions!$E$9-Assumptions!$D$9)),Assumptions!$F$9-SQRT((1-'Random Draws'!F1860)*(Assumptions!$F$9-Assumptions!$D$9)*(Assumptions!$F$9-Assumptions!$E$9)))</f>
        <v>0.275807581719639</v>
      </c>
      <c r="I1860" s="19" t="n">
        <f aca="false">IF('Random Draws'!G1860&lt;(Assumptions!$E$10-Assumptions!$D$10)/(Assumptions!$F$10-Assumptions!$D$10),Assumptions!$D$10+SQRT('Random Draws'!G1860*(Assumptions!$F$10-Assumptions!$D$10)*(Assumptions!$E$10-Assumptions!$D$10)),Assumptions!$F$10-SQRT((1-'Random Draws'!G1860)*(Assumptions!$F$10-Assumptions!$D$10)*(Assumptions!$F$10-Assumptions!$E$10)))</f>
        <v>0.0234101175550329</v>
      </c>
      <c r="J1860" s="19" t="n">
        <f aca="false">IF('Random Draws'!H1860&lt;(Assumptions!$E$11-Assumptions!$D$11)/(Assumptions!$F$11-Assumptions!$D$11),Assumptions!$D$11+SQRT('Random Draws'!H1860*(Assumptions!$F$11-Assumptions!$D$11)*(Assumptions!$E$11-Assumptions!$D$11)),Assumptions!$F$11-SQRT((1-'Random Draws'!H1860)*(Assumptions!$F$11-Assumptions!$D$11)*(Assumptions!$F$11-Assumptions!$E$11)))</f>
        <v>0.147682759833441</v>
      </c>
      <c r="K1860" s="19" t="n">
        <f aca="false">MAX(G1860,I1860+Assumptions!$D$21)</f>
        <v>0.09090400712726</v>
      </c>
      <c r="L1860" s="28" t="n">
        <f aca="false">(F1860-Assumptions!$D$15)*(1-H1860)+Assumptions!$D$15-J1860</f>
        <v>0.194904429206252</v>
      </c>
      <c r="M1860" s="21" t="n">
        <f aca="false">Assumptions!$D$14*(1+E1860)^1*L1860-Assumptions!$D$14*(1+E1860)^0*E1860*Assumptions!$D$16</f>
        <v>30.5369822158407</v>
      </c>
      <c r="N1860" s="21" t="n">
        <f aca="false">Assumptions!$D$14*(1+E1860)^2*L1860-Assumptions!$D$14*(1+E1860)^1*E1860*Assumptions!$D$16</f>
        <v>33.4434634011028</v>
      </c>
      <c r="O1860" s="21" t="n">
        <f aca="false">Assumptions!$D$14*(1+E1860)^3*L1860-Assumptions!$D$14*(1+E1860)^2*E1860*Assumptions!$D$16</f>
        <v>36.6265807261307</v>
      </c>
      <c r="P1860" s="21" t="n">
        <f aca="false">Assumptions!$D$14*(1+E1860)^4*L1860-Assumptions!$D$14*(1+E1860)^3*E1860*Assumptions!$D$16</f>
        <v>40.112664157969</v>
      </c>
      <c r="Q1860" s="21" t="n">
        <f aca="false">Assumptions!$D$14*(1+E1860)^5*L1860-Assumptions!$D$14*(1+E1860)^4*E1860*Assumptions!$D$16</f>
        <v>43.9305497251093</v>
      </c>
      <c r="R1860" s="21" t="n">
        <f aca="false">M1860/(1+K1860)+N1860/(1+K1860)^2+O1860/(1+K1860)^3+P1860/(1+K1860)^4+Q1860/(1+K1860)^5</f>
        <v>141.063096776497</v>
      </c>
      <c r="S1860" s="21" t="n">
        <f aca="false">Q1860*(1+I1860)/(K1860-I1860)</f>
        <v>666.119101201294</v>
      </c>
      <c r="T1860" s="21" t="n">
        <f aca="false">R1860+S1860/(1+K1860)^5</f>
        <v>572.203975273538</v>
      </c>
      <c r="U1860" s="8" t="n">
        <f aca="false">(T1860-Assumptions!$D$17)/Assumptions!$D$18</f>
        <v>15.4881590109415</v>
      </c>
    </row>
    <row r="1861" customFormat="false" ht="15" hidden="false" customHeight="false" outlineLevel="0" collapsed="false">
      <c r="B1861" s="2" t="n">
        <v>1856</v>
      </c>
      <c r="C1861" s="27" t="n">
        <f aca="false">NORMSDIST('Random Draws'!C1861)</f>
        <v>0.361258680613837</v>
      </c>
      <c r="D1861" s="27" t="n">
        <f aca="false">NORMSDIST(Assumptions!$D$22*'Random Draws'!C1861+SQRT(1-Assumptions!$D$22^2)*'Random Draws'!D1861)</f>
        <v>0.436699353259662</v>
      </c>
      <c r="E1861" s="19" t="n">
        <f aca="false">IF(C1861&lt;(Assumptions!$E$6-Assumptions!$D$6)/(Assumptions!$F$6-Assumptions!$D$6),Assumptions!$D$6+SQRT(C1861*(Assumptions!$F$6-Assumptions!$D$6)*(Assumptions!$E$6-Assumptions!$D$6)),Assumptions!$F$6-SQRT((1-C1861)*(Assumptions!$F$6-Assumptions!$D$6)*(Assumptions!$F$6-Assumptions!$E$6)))</f>
        <v>0.0825005106212759</v>
      </c>
      <c r="F1861" s="19" t="n">
        <f aca="false">IF(D1861&lt;(Assumptions!$E$7-Assumptions!$D$7)/(Assumptions!$F$7-Assumptions!$D$7),Assumptions!$D$7+SQRT(D1861*(Assumptions!$F$7-Assumptions!$D$7)*(Assumptions!$E$7-Assumptions!$D$7)),Assumptions!$F$7-SQRT((1-D1861)*(Assumptions!$F$7-Assumptions!$D$7)*(Assumptions!$F$7-Assumptions!$E$7)))</f>
        <v>0.411187851288738</v>
      </c>
      <c r="G1861" s="19" t="n">
        <f aca="false">MIN(Assumptions!$D$24,MAX(Assumptions!$D$23,Assumptions!$D$8+Assumptions!$E$8*'Random Draws'!E1861))</f>
        <v>0.095496536088819</v>
      </c>
      <c r="H1861" s="19" t="n">
        <f aca="false">IF('Random Draws'!F1861&lt;(Assumptions!$E$9-Assumptions!$D$9)/(Assumptions!$F$9-Assumptions!$D$9),Assumptions!$D$9+SQRT('Random Draws'!F1861*(Assumptions!$F$9-Assumptions!$D$9)*(Assumptions!$E$9-Assumptions!$D$9)),Assumptions!$F$9-SQRT((1-'Random Draws'!F1861)*(Assumptions!$F$9-Assumptions!$D$9)*(Assumptions!$F$9-Assumptions!$E$9)))</f>
        <v>0.257451454282701</v>
      </c>
      <c r="I1861" s="19" t="n">
        <f aca="false">IF('Random Draws'!G1861&lt;(Assumptions!$E$10-Assumptions!$D$10)/(Assumptions!$F$10-Assumptions!$D$10),Assumptions!$D$10+SQRT('Random Draws'!G1861*(Assumptions!$F$10-Assumptions!$D$10)*(Assumptions!$E$10-Assumptions!$D$10)),Assumptions!$F$10-SQRT((1-'Random Draws'!G1861)*(Assumptions!$F$10-Assumptions!$D$10)*(Assumptions!$F$10-Assumptions!$E$10)))</f>
        <v>0.0184864087293095</v>
      </c>
      <c r="J1861" s="19" t="n">
        <f aca="false">IF('Random Draws'!H1861&lt;(Assumptions!$E$11-Assumptions!$D$11)/(Assumptions!$F$11-Assumptions!$D$11),Assumptions!$D$11+SQRT('Random Draws'!H1861*(Assumptions!$F$11-Assumptions!$D$11)*(Assumptions!$E$11-Assumptions!$D$11)),Assumptions!$F$11-SQRT((1-'Random Draws'!H1861)*(Assumptions!$F$11-Assumptions!$D$11)*(Assumptions!$F$11-Assumptions!$E$11)))</f>
        <v>0.159196898530879</v>
      </c>
      <c r="K1861" s="19" t="n">
        <f aca="false">MAX(G1861,I1861+Assumptions!$D$21)</f>
        <v>0.095496536088819</v>
      </c>
      <c r="L1861" s="28" t="n">
        <f aca="false">(F1861-Assumptions!$D$15)*(1-H1861)+Assumptions!$D$15-J1861</f>
        <v>0.179598731516946</v>
      </c>
      <c r="M1861" s="21" t="n">
        <f aca="false">Assumptions!$D$14*(1+E1861)^1*L1861-Assumptions!$D$14*(1+E1861)^0*E1861*Assumptions!$D$16</f>
        <v>27.8314019720314</v>
      </c>
      <c r="N1861" s="21" t="n">
        <f aca="false">Assumptions!$D$14*(1+E1861)^2*L1861-Assumptions!$D$14*(1+E1861)^1*E1861*Assumptions!$D$16</f>
        <v>30.12750684603</v>
      </c>
      <c r="O1861" s="21" t="n">
        <f aca="false">Assumptions!$D$14*(1+E1861)^3*L1861-Assumptions!$D$14*(1+E1861)^2*E1861*Assumptions!$D$16</f>
        <v>32.6130415445735</v>
      </c>
      <c r="P1861" s="21" t="n">
        <f aca="false">Assumptions!$D$14*(1+E1861)^4*L1861-Assumptions!$D$14*(1+E1861)^3*E1861*Assumptions!$D$16</f>
        <v>35.3036341249137</v>
      </c>
      <c r="Q1861" s="21" t="n">
        <f aca="false">Assumptions!$D$14*(1+E1861)^5*L1861-Assumptions!$D$14*(1+E1861)^4*E1861*Assumptions!$D$16</f>
        <v>38.2162019670058</v>
      </c>
      <c r="R1861" s="21" t="n">
        <f aca="false">M1861/(1+K1861)+N1861/(1+K1861)^2+O1861/(1+K1861)^3+P1861/(1+K1861)^4+Q1861/(1+K1861)^5</f>
        <v>124.048104687617</v>
      </c>
      <c r="S1861" s="21" t="n">
        <f aca="false">Q1861*(1+I1861)/(K1861-I1861)</f>
        <v>505.422905158244</v>
      </c>
      <c r="T1861" s="21" t="n">
        <f aca="false">R1861+S1861/(1+K1861)^5</f>
        <v>444.379773560877</v>
      </c>
      <c r="U1861" s="8" t="n">
        <f aca="false">(T1861-Assumptions!$D$17)/Assumptions!$D$18</f>
        <v>10.3751909424351</v>
      </c>
    </row>
    <row r="1862" customFormat="false" ht="15" hidden="false" customHeight="false" outlineLevel="0" collapsed="false">
      <c r="B1862" s="2" t="n">
        <v>1857</v>
      </c>
      <c r="C1862" s="27" t="n">
        <f aca="false">NORMSDIST('Random Draws'!C1862)</f>
        <v>0.451537665806674</v>
      </c>
      <c r="D1862" s="27" t="n">
        <f aca="false">NORMSDIST(Assumptions!$D$22*'Random Draws'!C1862+SQRT(1-Assumptions!$D$22^2)*'Random Draws'!D1862)</f>
        <v>0.658152728536643</v>
      </c>
      <c r="E1862" s="19" t="n">
        <f aca="false">IF(C1862&lt;(Assumptions!$E$6-Assumptions!$D$6)/(Assumptions!$F$6-Assumptions!$D$6),Assumptions!$D$6+SQRT(C1862*(Assumptions!$F$6-Assumptions!$D$6)*(Assumptions!$E$6-Assumptions!$D$6)),Assumptions!$F$6-SQRT((1-C1862)*(Assumptions!$F$6-Assumptions!$D$6)*(Assumptions!$F$6-Assumptions!$E$6)))</f>
        <v>0.0875151378934479</v>
      </c>
      <c r="F1862" s="19" t="n">
        <f aca="false">IF(D1862&lt;(Assumptions!$E$7-Assumptions!$D$7)/(Assumptions!$F$7-Assumptions!$D$7),Assumptions!$D$7+SQRT(D1862*(Assumptions!$F$7-Assumptions!$D$7)*(Assumptions!$E$7-Assumptions!$D$7)),Assumptions!$F$7-SQRT((1-D1862)*(Assumptions!$F$7-Assumptions!$D$7)*(Assumptions!$F$7-Assumptions!$E$7)))</f>
        <v>0.423021775517834</v>
      </c>
      <c r="G1862" s="19" t="n">
        <f aca="false">MIN(Assumptions!$D$24,MAX(Assumptions!$D$23,Assumptions!$D$8+Assumptions!$E$8*'Random Draws'!E1862))</f>
        <v>0.073743855026179</v>
      </c>
      <c r="H1862" s="19" t="n">
        <f aca="false">IF('Random Draws'!F1862&lt;(Assumptions!$E$9-Assumptions!$D$9)/(Assumptions!$F$9-Assumptions!$D$9),Assumptions!$D$9+SQRT('Random Draws'!F1862*(Assumptions!$F$9-Assumptions!$D$9)*(Assumptions!$E$9-Assumptions!$D$9)),Assumptions!$F$9-SQRT((1-'Random Draws'!F1862)*(Assumptions!$F$9-Assumptions!$D$9)*(Assumptions!$F$9-Assumptions!$E$9)))</f>
        <v>0.252492431494077</v>
      </c>
      <c r="I1862" s="19" t="n">
        <f aca="false">IF('Random Draws'!G1862&lt;(Assumptions!$E$10-Assumptions!$D$10)/(Assumptions!$F$10-Assumptions!$D$10),Assumptions!$D$10+SQRT('Random Draws'!G1862*(Assumptions!$F$10-Assumptions!$D$10)*(Assumptions!$E$10-Assumptions!$D$10)),Assumptions!$F$10-SQRT((1-'Random Draws'!G1862)*(Assumptions!$F$10-Assumptions!$D$10)*(Assumptions!$F$10-Assumptions!$E$10)))</f>
        <v>0.0175530765492298</v>
      </c>
      <c r="J1862" s="19" t="n">
        <f aca="false">IF('Random Draws'!H1862&lt;(Assumptions!$E$11-Assumptions!$D$11)/(Assumptions!$F$11-Assumptions!$D$11),Assumptions!$D$11+SQRT('Random Draws'!H1862*(Assumptions!$F$11-Assumptions!$D$11)*(Assumptions!$E$11-Assumptions!$D$11)),Assumptions!$F$11-SQRT((1-'Random Draws'!H1862)*(Assumptions!$F$11-Assumptions!$D$11)*(Assumptions!$F$11-Assumptions!$E$11)))</f>
        <v>0.179366235367911</v>
      </c>
      <c r="K1862" s="19" t="n">
        <f aca="false">MAX(G1862,I1862+Assumptions!$D$21)</f>
        <v>0.073743855026179</v>
      </c>
      <c r="L1862" s="28" t="n">
        <f aca="false">(F1862-Assumptions!$D$15)*(1-H1862)+Assumptions!$D$15-J1862</f>
        <v>0.169669759568714</v>
      </c>
      <c r="M1862" s="21" t="n">
        <f aca="false">Assumptions!$D$14*(1+E1862)^1*L1862-Assumptions!$D$14*(1+E1862)^0*E1862*Assumptions!$D$16</f>
        <v>26.3744817863526</v>
      </c>
      <c r="N1862" s="21" t="n">
        <f aca="false">Assumptions!$D$14*(1+E1862)^2*L1862-Assumptions!$D$14*(1+E1862)^1*E1862*Assumptions!$D$16</f>
        <v>28.6826481967535</v>
      </c>
      <c r="O1862" s="21" t="n">
        <f aca="false">Assumptions!$D$14*(1+E1862)^3*L1862-Assumptions!$D$14*(1+E1862)^2*E1862*Assumptions!$D$16</f>
        <v>31.1928141088416</v>
      </c>
      <c r="P1862" s="21" t="n">
        <f aca="false">Assumptions!$D$14*(1+E1862)^4*L1862-Assumptions!$D$14*(1+E1862)^3*E1862*Assumptions!$D$16</f>
        <v>33.9226575368616</v>
      </c>
      <c r="Q1862" s="21" t="n">
        <f aca="false">Assumptions!$D$14*(1+E1862)^5*L1862-Assumptions!$D$14*(1+E1862)^4*E1862*Assumptions!$D$16</f>
        <v>36.8914035889122</v>
      </c>
      <c r="R1862" s="21" t="n">
        <f aca="false">M1862/(1+K1862)+N1862/(1+K1862)^2+O1862/(1+K1862)^3+P1862/(1+K1862)^4+Q1862/(1+K1862)^5</f>
        <v>126.006519997489</v>
      </c>
      <c r="S1862" s="21" t="n">
        <f aca="false">Q1862*(1+I1862)/(K1862-I1862)</f>
        <v>668.062665042384</v>
      </c>
      <c r="T1862" s="21" t="n">
        <f aca="false">R1862+S1862/(1+K1862)^5</f>
        <v>594.079686382234</v>
      </c>
      <c r="U1862" s="8" t="n">
        <f aca="false">(T1862-Assumptions!$D$17)/Assumptions!$D$18</f>
        <v>16.3631874552894</v>
      </c>
    </row>
    <row r="1863" customFormat="false" ht="15" hidden="false" customHeight="false" outlineLevel="0" collapsed="false">
      <c r="B1863" s="2" t="n">
        <v>1858</v>
      </c>
      <c r="C1863" s="27" t="n">
        <f aca="false">NORMSDIST('Random Draws'!C1863)</f>
        <v>0.383372175902136</v>
      </c>
      <c r="D1863" s="27" t="n">
        <f aca="false">NORMSDIST(Assumptions!$D$22*'Random Draws'!C1863+SQRT(1-Assumptions!$D$22^2)*'Random Draws'!D1863)</f>
        <v>0.0147639983277081</v>
      </c>
      <c r="E1863" s="19" t="n">
        <f aca="false">IF(C1863&lt;(Assumptions!$E$6-Assumptions!$D$6)/(Assumptions!$F$6-Assumptions!$D$6),Assumptions!$D$6+SQRT(C1863*(Assumptions!$F$6-Assumptions!$D$6)*(Assumptions!$E$6-Assumptions!$D$6)),Assumptions!$F$6-SQRT((1-C1863)*(Assumptions!$F$6-Assumptions!$D$6)*(Assumptions!$F$6-Assumptions!$E$6)))</f>
        <v>0.0837819697993441</v>
      </c>
      <c r="F1863" s="19" t="n">
        <f aca="false">IF(D1863&lt;(Assumptions!$E$7-Assumptions!$D$7)/(Assumptions!$F$7-Assumptions!$D$7),Assumptions!$D$7+SQRT(D1863*(Assumptions!$F$7-Assumptions!$D$7)*(Assumptions!$E$7-Assumptions!$D$7)),Assumptions!$F$7-SQRT((1-D1863)*(Assumptions!$F$7-Assumptions!$D$7)*(Assumptions!$F$7-Assumptions!$E$7)))</f>
        <v>0.369411906818825</v>
      </c>
      <c r="G1863" s="19" t="n">
        <f aca="false">MIN(Assumptions!$D$24,MAX(Assumptions!$D$23,Assumptions!$D$8+Assumptions!$E$8*'Random Draws'!E1863))</f>
        <v>0.116107498719143</v>
      </c>
      <c r="H1863" s="19" t="n">
        <f aca="false">IF('Random Draws'!F1863&lt;(Assumptions!$E$9-Assumptions!$D$9)/(Assumptions!$F$9-Assumptions!$D$9),Assumptions!$D$9+SQRT('Random Draws'!F1863*(Assumptions!$F$9-Assumptions!$D$9)*(Assumptions!$E$9-Assumptions!$D$9)),Assumptions!$F$9-SQRT((1-'Random Draws'!F1863)*(Assumptions!$F$9-Assumptions!$D$9)*(Assumptions!$F$9-Assumptions!$E$9)))</f>
        <v>0.261355416444775</v>
      </c>
      <c r="I1863" s="19" t="n">
        <f aca="false">IF('Random Draws'!G1863&lt;(Assumptions!$E$10-Assumptions!$D$10)/(Assumptions!$F$10-Assumptions!$D$10),Assumptions!$D$10+SQRT('Random Draws'!G1863*(Assumptions!$F$10-Assumptions!$D$10)*(Assumptions!$E$10-Assumptions!$D$10)),Assumptions!$F$10-SQRT((1-'Random Draws'!G1863)*(Assumptions!$F$10-Assumptions!$D$10)*(Assumptions!$F$10-Assumptions!$E$10)))</f>
        <v>0.0145698440289467</v>
      </c>
      <c r="J1863" s="19" t="n">
        <f aca="false">IF('Random Draws'!H1863&lt;(Assumptions!$E$11-Assumptions!$D$11)/(Assumptions!$F$11-Assumptions!$D$11),Assumptions!$D$11+SQRT('Random Draws'!H1863*(Assumptions!$F$11-Assumptions!$D$11)*(Assumptions!$E$11-Assumptions!$D$11)),Assumptions!$F$11-SQRT((1-'Random Draws'!H1863)*(Assumptions!$F$11-Assumptions!$D$11)*(Assumptions!$F$11-Assumptions!$E$11)))</f>
        <v>0.146193051384442</v>
      </c>
      <c r="K1863" s="19" t="n">
        <f aca="false">MAX(G1863,I1863+Assumptions!$D$21)</f>
        <v>0.116107498719143</v>
      </c>
      <c r="L1863" s="28" t="n">
        <f aca="false">(F1863-Assumptions!$D$15)*(1-H1863)+Assumptions!$D$15-J1863</f>
        <v>0.160647256825912</v>
      </c>
      <c r="M1863" s="21" t="n">
        <f aca="false">Assumptions!$D$14*(1+E1863)^1*L1863-Assumptions!$D$14*(1+E1863)^0*E1863*Assumptions!$D$16</f>
        <v>24.8810054959918</v>
      </c>
      <c r="N1863" s="21" t="n">
        <f aca="false">Assumptions!$D$14*(1+E1863)^2*L1863-Assumptions!$D$14*(1+E1863)^1*E1863*Assumptions!$D$16</f>
        <v>26.9655851470343</v>
      </c>
      <c r="O1863" s="21" t="n">
        <f aca="false">Assumptions!$D$14*(1+E1863)^3*L1863-Assumptions!$D$14*(1+E1863)^2*E1863*Assumptions!$D$16</f>
        <v>29.2248149874448</v>
      </c>
      <c r="P1863" s="21" t="n">
        <f aca="false">Assumptions!$D$14*(1+E1863)^4*L1863-Assumptions!$D$14*(1+E1863)^3*E1863*Assumptions!$D$16</f>
        <v>31.6733275541143</v>
      </c>
      <c r="Q1863" s="21" t="n">
        <f aca="false">Assumptions!$D$14*(1+E1863)^5*L1863-Assumptions!$D$14*(1+E1863)^4*E1863*Assumptions!$D$16</f>
        <v>34.3269813266978</v>
      </c>
      <c r="R1863" s="21" t="n">
        <f aca="false">M1863/(1+K1863)+N1863/(1+K1863)^2+O1863/(1+K1863)^3+P1863/(1+K1863)^4+Q1863/(1+K1863)^5</f>
        <v>105.191044912806</v>
      </c>
      <c r="S1863" s="21" t="n">
        <f aca="false">Q1863*(1+I1863)/(K1863-I1863)</f>
        <v>342.997090063525</v>
      </c>
      <c r="T1863" s="21" t="n">
        <f aca="false">R1863+S1863/(1+K1863)^5</f>
        <v>303.234413833635</v>
      </c>
      <c r="U1863" s="8" t="n">
        <f aca="false">(T1863-Assumptions!$D$17)/Assumptions!$D$18</f>
        <v>4.72937655334538</v>
      </c>
    </row>
    <row r="1864" customFormat="false" ht="15" hidden="false" customHeight="false" outlineLevel="0" collapsed="false">
      <c r="B1864" s="2" t="n">
        <v>1859</v>
      </c>
      <c r="C1864" s="27" t="n">
        <f aca="false">NORMSDIST('Random Draws'!C1864)</f>
        <v>0.636412433977842</v>
      </c>
      <c r="D1864" s="27" t="n">
        <f aca="false">NORMSDIST(Assumptions!$D$22*'Random Draws'!C1864+SQRT(1-Assumptions!$D$22^2)*'Random Draws'!D1864)</f>
        <v>0.0174142793311949</v>
      </c>
      <c r="E1864" s="19" t="n">
        <f aca="false">IF(C1864&lt;(Assumptions!$E$6-Assumptions!$D$6)/(Assumptions!$F$6-Assumptions!$D$6),Assumptions!$D$6+SQRT(C1864*(Assumptions!$F$6-Assumptions!$D$6)*(Assumptions!$E$6-Assumptions!$D$6)),Assumptions!$F$6-SQRT((1-C1864)*(Assumptions!$F$6-Assumptions!$D$6)*(Assumptions!$F$6-Assumptions!$E$6)))</f>
        <v>0.0973627178386006</v>
      </c>
      <c r="F1864" s="19" t="n">
        <f aca="false">IF(D1864&lt;(Assumptions!$E$7-Assumptions!$D$7)/(Assumptions!$F$7-Assumptions!$D$7),Assumptions!$D$7+SQRT(D1864*(Assumptions!$F$7-Assumptions!$D$7)*(Assumptions!$E$7-Assumptions!$D$7)),Assumptions!$F$7-SQRT((1-D1864)*(Assumptions!$F$7-Assumptions!$D$7)*(Assumptions!$F$7-Assumptions!$E$7)))</f>
        <v>0.370221823515751</v>
      </c>
      <c r="G1864" s="19" t="n">
        <f aca="false">MIN(Assumptions!$D$24,MAX(Assumptions!$D$23,Assumptions!$D$8+Assumptions!$E$8*'Random Draws'!E1864))</f>
        <v>0.089841946526318</v>
      </c>
      <c r="H1864" s="19" t="n">
        <f aca="false">IF('Random Draws'!F1864&lt;(Assumptions!$E$9-Assumptions!$D$9)/(Assumptions!$F$9-Assumptions!$D$9),Assumptions!$D$9+SQRT('Random Draws'!F1864*(Assumptions!$F$9-Assumptions!$D$9)*(Assumptions!$E$9-Assumptions!$D$9)),Assumptions!$F$9-SQRT((1-'Random Draws'!F1864)*(Assumptions!$F$9-Assumptions!$D$9)*(Assumptions!$F$9-Assumptions!$E$9)))</f>
        <v>0.26579910936992</v>
      </c>
      <c r="I1864" s="19" t="n">
        <f aca="false">IF('Random Draws'!G1864&lt;(Assumptions!$E$10-Assumptions!$D$10)/(Assumptions!$F$10-Assumptions!$D$10),Assumptions!$D$10+SQRT('Random Draws'!G1864*(Assumptions!$F$10-Assumptions!$D$10)*(Assumptions!$E$10-Assumptions!$D$10)),Assumptions!$F$10-SQRT((1-'Random Draws'!G1864)*(Assumptions!$F$10-Assumptions!$D$10)*(Assumptions!$F$10-Assumptions!$E$10)))</f>
        <v>0.0190238340291807</v>
      </c>
      <c r="J1864" s="19" t="n">
        <f aca="false">IF('Random Draws'!H1864&lt;(Assumptions!$E$11-Assumptions!$D$11)/(Assumptions!$F$11-Assumptions!$D$11),Assumptions!$D$11+SQRT('Random Draws'!H1864*(Assumptions!$F$11-Assumptions!$D$11)*(Assumptions!$E$11-Assumptions!$D$11)),Assumptions!$F$11-SQRT((1-'Random Draws'!H1864)*(Assumptions!$F$11-Assumptions!$D$11)*(Assumptions!$F$11-Assumptions!$E$11)))</f>
        <v>0.167632911649434</v>
      </c>
      <c r="K1864" s="19" t="n">
        <f aca="false">MAX(G1864,I1864+Assumptions!$D$21)</f>
        <v>0.089841946526318</v>
      </c>
      <c r="L1864" s="28" t="n">
        <f aca="false">(F1864-Assumptions!$D$15)*(1-H1864)+Assumptions!$D$15-J1864</f>
        <v>0.138738165124613</v>
      </c>
      <c r="M1864" s="21" t="n">
        <f aca="false">Assumptions!$D$14*(1+E1864)^1*L1864-Assumptions!$D$14*(1+E1864)^0*E1864*Assumptions!$D$16</f>
        <v>21.6521552200195</v>
      </c>
      <c r="N1864" s="21" t="n">
        <f aca="false">Assumptions!$D$14*(1+E1864)^2*L1864-Assumptions!$D$14*(1+E1864)^1*E1864*Assumptions!$D$16</f>
        <v>23.7602678993038</v>
      </c>
      <c r="O1864" s="21" t="n">
        <f aca="false">Assumptions!$D$14*(1+E1864)^3*L1864-Assumptions!$D$14*(1+E1864)^2*E1864*Assumptions!$D$16</f>
        <v>26.0736321585533</v>
      </c>
      <c r="P1864" s="21" t="n">
        <f aca="false">Assumptions!$D$14*(1+E1864)^4*L1864-Assumptions!$D$14*(1+E1864)^3*E1864*Assumptions!$D$16</f>
        <v>28.612231849434</v>
      </c>
      <c r="Q1864" s="21" t="n">
        <f aca="false">Assumptions!$D$14*(1+E1864)^5*L1864-Assumptions!$D$14*(1+E1864)^4*E1864*Assumptions!$D$16</f>
        <v>31.3979965057231</v>
      </c>
      <c r="R1864" s="21" t="n">
        <f aca="false">M1864/(1+K1864)+N1864/(1+K1864)^2+O1864/(1+K1864)^3+P1864/(1+K1864)^4+Q1864/(1+K1864)^5</f>
        <v>100.716707566993</v>
      </c>
      <c r="S1864" s="21" t="n">
        <f aca="false">Q1864*(1+I1864)/(K1864-I1864)</f>
        <v>451.795531565319</v>
      </c>
      <c r="T1864" s="21" t="n">
        <f aca="false">R1864+S1864/(1+K1864)^5</f>
        <v>394.565787210139</v>
      </c>
      <c r="U1864" s="8" t="n">
        <f aca="false">(T1864-Assumptions!$D$17)/Assumptions!$D$18</f>
        <v>8.38263148840557</v>
      </c>
    </row>
    <row r="1865" customFormat="false" ht="15" hidden="false" customHeight="false" outlineLevel="0" collapsed="false">
      <c r="B1865" s="2" t="n">
        <v>1860</v>
      </c>
      <c r="C1865" s="27" t="n">
        <f aca="false">NORMSDIST('Random Draws'!C1865)</f>
        <v>0.503628525059791</v>
      </c>
      <c r="D1865" s="27" t="n">
        <f aca="false">NORMSDIST(Assumptions!$D$22*'Random Draws'!C1865+SQRT(1-Assumptions!$D$22^2)*'Random Draws'!D1865)</f>
        <v>0.63789560212827</v>
      </c>
      <c r="E1865" s="19" t="n">
        <f aca="false">IF(C1865&lt;(Assumptions!$E$6-Assumptions!$D$6)/(Assumptions!$F$6-Assumptions!$D$6),Assumptions!$D$6+SQRT(C1865*(Assumptions!$F$6-Assumptions!$D$6)*(Assumptions!$E$6-Assumptions!$D$6)),Assumptions!$F$6-SQRT((1-C1865)*(Assumptions!$F$6-Assumptions!$D$6)*(Assumptions!$F$6-Assumptions!$E$6)))</f>
        <v>0.0901817566076337</v>
      </c>
      <c r="F1865" s="19" t="n">
        <f aca="false">IF(D1865&lt;(Assumptions!$E$7-Assumptions!$D$7)/(Assumptions!$F$7-Assumptions!$D$7),Assumptions!$D$7+SQRT(D1865*(Assumptions!$F$7-Assumptions!$D$7)*(Assumptions!$E$7-Assumptions!$D$7)),Assumptions!$F$7-SQRT((1-D1865)*(Assumptions!$F$7-Assumptions!$D$7)*(Assumptions!$F$7-Assumptions!$E$7)))</f>
        <v>0.421941918184347</v>
      </c>
      <c r="G1865" s="19" t="n">
        <f aca="false">MIN(Assumptions!$D$24,MAX(Assumptions!$D$23,Assumptions!$D$8+Assumptions!$E$8*'Random Draws'!E1865))</f>
        <v>0.078740793568709</v>
      </c>
      <c r="H1865" s="19" t="n">
        <f aca="false">IF('Random Draws'!F1865&lt;(Assumptions!$E$9-Assumptions!$D$9)/(Assumptions!$F$9-Assumptions!$D$9),Assumptions!$D$9+SQRT('Random Draws'!F1865*(Assumptions!$F$9-Assumptions!$D$9)*(Assumptions!$E$9-Assumptions!$D$9)),Assumptions!$F$9-SQRT((1-'Random Draws'!F1865)*(Assumptions!$F$9-Assumptions!$D$9)*(Assumptions!$F$9-Assumptions!$E$9)))</f>
        <v>0.270625740900085</v>
      </c>
      <c r="I1865" s="19" t="n">
        <f aca="false">IF('Random Draws'!G1865&lt;(Assumptions!$E$10-Assumptions!$D$10)/(Assumptions!$F$10-Assumptions!$D$10),Assumptions!$D$10+SQRT('Random Draws'!G1865*(Assumptions!$F$10-Assumptions!$D$10)*(Assumptions!$E$10-Assumptions!$D$10)),Assumptions!$F$10-SQRT((1-'Random Draws'!G1865)*(Assumptions!$F$10-Assumptions!$D$10)*(Assumptions!$F$10-Assumptions!$E$10)))</f>
        <v>0.0203948399147037</v>
      </c>
      <c r="J1865" s="19" t="n">
        <f aca="false">IF('Random Draws'!H1865&lt;(Assumptions!$E$11-Assumptions!$D$11)/(Assumptions!$F$11-Assumptions!$D$11),Assumptions!$D$11+SQRT('Random Draws'!H1865*(Assumptions!$F$11-Assumptions!$D$11)*(Assumptions!$E$11-Assumptions!$D$11)),Assumptions!$F$11-SQRT((1-'Random Draws'!H1865)*(Assumptions!$F$11-Assumptions!$D$11)*(Assumptions!$F$11-Assumptions!$E$11)))</f>
        <v>0.20573344306835</v>
      </c>
      <c r="K1865" s="19" t="n">
        <f aca="false">MAX(G1865,I1865+Assumptions!$D$21)</f>
        <v>0.078740793568709</v>
      </c>
      <c r="L1865" s="28" t="n">
        <f aca="false">(F1865-Assumptions!$D$15)*(1-H1865)+Assumptions!$D$15-J1865</f>
        <v>0.137201477207566</v>
      </c>
      <c r="M1865" s="21" t="n">
        <f aca="false">Assumptions!$D$14*(1+E1865)^1*L1865-Assumptions!$D$14*(1+E1865)^0*E1865*Assumptions!$D$16</f>
        <v>21.2960187362962</v>
      </c>
      <c r="N1865" s="21" t="n">
        <f aca="false">Assumptions!$D$14*(1+E1865)^2*L1865-Assumptions!$D$14*(1+E1865)^1*E1865*Assumptions!$D$16</f>
        <v>23.2165311146845</v>
      </c>
      <c r="O1865" s="21" t="n">
        <f aca="false">Assumptions!$D$14*(1+E1865)^3*L1865-Assumptions!$D$14*(1+E1865)^2*E1865*Assumptions!$D$16</f>
        <v>25.3102386729426</v>
      </c>
      <c r="P1865" s="21" t="n">
        <f aca="false">Assumptions!$D$14*(1+E1865)^4*L1865-Assumptions!$D$14*(1+E1865)^3*E1865*Assumptions!$D$16</f>
        <v>27.592760456627</v>
      </c>
      <c r="Q1865" s="21" t="n">
        <f aca="false">Assumptions!$D$14*(1+E1865)^5*L1865-Assumptions!$D$14*(1+E1865)^4*E1865*Assumptions!$D$16</f>
        <v>30.0811240642592</v>
      </c>
      <c r="R1865" s="21" t="n">
        <f aca="false">M1865/(1+K1865)+N1865/(1+K1865)^2+O1865/(1+K1865)^3+P1865/(1+K1865)^4+Q1865/(1+K1865)^5</f>
        <v>100.823849488244</v>
      </c>
      <c r="S1865" s="21" t="n">
        <f aca="false">Q1865*(1+I1865)/(K1865-I1865)</f>
        <v>526.079733926794</v>
      </c>
      <c r="T1865" s="21" t="n">
        <f aca="false">R1865+S1865/(1+K1865)^5</f>
        <v>460.959454647725</v>
      </c>
      <c r="U1865" s="8" t="n">
        <f aca="false">(T1865-Assumptions!$D$17)/Assumptions!$D$18</f>
        <v>11.038378185909</v>
      </c>
    </row>
    <row r="1866" customFormat="false" ht="15" hidden="false" customHeight="false" outlineLevel="0" collapsed="false">
      <c r="B1866" s="2" t="n">
        <v>1861</v>
      </c>
      <c r="C1866" s="27" t="n">
        <f aca="false">NORMSDIST('Random Draws'!C1866)</f>
        <v>0.531286825527353</v>
      </c>
      <c r="D1866" s="27" t="n">
        <f aca="false">NORMSDIST(Assumptions!$D$22*'Random Draws'!C1866+SQRT(1-Assumptions!$D$22^2)*'Random Draws'!D1866)</f>
        <v>0.334280054979282</v>
      </c>
      <c r="E1866" s="19" t="n">
        <f aca="false">IF(C1866&lt;(Assumptions!$E$6-Assumptions!$D$6)/(Assumptions!$F$6-Assumptions!$D$6),Assumptions!$D$6+SQRT(C1866*(Assumptions!$F$6-Assumptions!$D$6)*(Assumptions!$E$6-Assumptions!$D$6)),Assumptions!$F$6-SQRT((1-C1866)*(Assumptions!$F$6-Assumptions!$D$6)*(Assumptions!$F$6-Assumptions!$E$6)))</f>
        <v>0.0915896098718133</v>
      </c>
      <c r="F1866" s="19" t="n">
        <f aca="false">IF(D1866&lt;(Assumptions!$E$7-Assumptions!$D$7)/(Assumptions!$F$7-Assumptions!$D$7),Assumptions!$D$7+SQRT(D1866*(Assumptions!$F$7-Assumptions!$D$7)*(Assumptions!$E$7-Assumptions!$D$7)),Assumptions!$F$7-SQRT((1-D1866)*(Assumptions!$F$7-Assumptions!$D$7)*(Assumptions!$F$7-Assumptions!$E$7)))</f>
        <v>0.40478482253929</v>
      </c>
      <c r="G1866" s="19" t="n">
        <f aca="false">MIN(Assumptions!$D$24,MAX(Assumptions!$D$23,Assumptions!$D$8+Assumptions!$E$8*'Random Draws'!E1866))</f>
        <v>0.079261207338882</v>
      </c>
      <c r="H1866" s="19" t="n">
        <f aca="false">IF('Random Draws'!F1866&lt;(Assumptions!$E$9-Assumptions!$D$9)/(Assumptions!$F$9-Assumptions!$D$9),Assumptions!$D$9+SQRT('Random Draws'!F1866*(Assumptions!$F$9-Assumptions!$D$9)*(Assumptions!$E$9-Assumptions!$D$9)),Assumptions!$F$9-SQRT((1-'Random Draws'!F1866)*(Assumptions!$F$9-Assumptions!$D$9)*(Assumptions!$F$9-Assumptions!$E$9)))</f>
        <v>0.327825676832593</v>
      </c>
      <c r="I1866" s="19" t="n">
        <f aca="false">IF('Random Draws'!G1866&lt;(Assumptions!$E$10-Assumptions!$D$10)/(Assumptions!$F$10-Assumptions!$D$10),Assumptions!$D$10+SQRT('Random Draws'!G1866*(Assumptions!$F$10-Assumptions!$D$10)*(Assumptions!$E$10-Assumptions!$D$10)),Assumptions!$F$10-SQRT((1-'Random Draws'!G1866)*(Assumptions!$F$10-Assumptions!$D$10)*(Assumptions!$F$10-Assumptions!$E$10)))</f>
        <v>0.0237848513393178</v>
      </c>
      <c r="J1866" s="19" t="n">
        <f aca="false">IF('Random Draws'!H1866&lt;(Assumptions!$E$11-Assumptions!$D$11)/(Assumptions!$F$11-Assumptions!$D$11),Assumptions!$D$11+SQRT('Random Draws'!H1866*(Assumptions!$F$11-Assumptions!$D$11)*(Assumptions!$E$11-Assumptions!$D$11)),Assumptions!$F$11-SQRT((1-'Random Draws'!H1866)*(Assumptions!$F$11-Assumptions!$D$11)*(Assumptions!$F$11-Assumptions!$E$11)))</f>
        <v>0.192568013215664</v>
      </c>
      <c r="K1866" s="19" t="n">
        <f aca="false">MAX(G1866,I1866+Assumptions!$D$21)</f>
        <v>0.079261207338882</v>
      </c>
      <c r="L1866" s="28" t="n">
        <f aca="false">(F1866-Assumptions!$D$15)*(1-H1866)+Assumptions!$D$15-J1866</f>
        <v>0.12213528889136</v>
      </c>
      <c r="M1866" s="21" t="n">
        <f aca="false">Assumptions!$D$14*(1+E1866)^1*L1866-Assumptions!$D$14*(1+E1866)^0*E1866*Assumptions!$D$16</f>
        <v>18.9332189881702</v>
      </c>
      <c r="N1866" s="21" t="n">
        <f aca="false">Assumptions!$D$14*(1+E1866)^2*L1866-Assumptions!$D$14*(1+E1866)^1*E1866*Assumptions!$D$16</f>
        <v>20.6673051289143</v>
      </c>
      <c r="O1866" s="21" t="n">
        <f aca="false">Assumptions!$D$14*(1+E1866)^3*L1866-Assumptions!$D$14*(1+E1866)^2*E1866*Assumptions!$D$16</f>
        <v>22.5602155427733</v>
      </c>
      <c r="P1866" s="21" t="n">
        <f aca="false">Assumptions!$D$14*(1+E1866)^4*L1866-Assumptions!$D$14*(1+E1866)^3*E1866*Assumptions!$D$16</f>
        <v>24.6264968829599</v>
      </c>
      <c r="Q1866" s="21" t="n">
        <f aca="false">Assumptions!$D$14*(1+E1866)^5*L1866-Assumptions!$D$14*(1+E1866)^4*E1866*Assumptions!$D$16</f>
        <v>26.8820281249796</v>
      </c>
      <c r="R1866" s="21" t="n">
        <f aca="false">M1866/(1+K1866)+N1866/(1+K1866)^2+O1866/(1+K1866)^3+P1866/(1+K1866)^4+Q1866/(1+K1866)^5</f>
        <v>89.7407250679617</v>
      </c>
      <c r="S1866" s="21" t="n">
        <f aca="false">Q1866*(1+I1866)/(K1866-I1866)</f>
        <v>496.092662752539</v>
      </c>
      <c r="T1866" s="21" t="n">
        <f aca="false">R1866+S1866/(1+K1866)^5</f>
        <v>428.530245360451</v>
      </c>
      <c r="U1866" s="8" t="n">
        <f aca="false">(T1866-Assumptions!$D$17)/Assumptions!$D$18</f>
        <v>9.74120981441805</v>
      </c>
    </row>
    <row r="1867" customFormat="false" ht="15" hidden="false" customHeight="false" outlineLevel="0" collapsed="false">
      <c r="B1867" s="2" t="n">
        <v>1862</v>
      </c>
      <c r="C1867" s="27" t="n">
        <f aca="false">NORMSDIST('Random Draws'!C1867)</f>
        <v>0.921180188069775</v>
      </c>
      <c r="D1867" s="27" t="n">
        <f aca="false">NORMSDIST(Assumptions!$D$22*'Random Draws'!C1867+SQRT(1-Assumptions!$D$22^2)*'Random Draws'!D1867)</f>
        <v>0.633368208016877</v>
      </c>
      <c r="E1867" s="19" t="n">
        <f aca="false">IF(C1867&lt;(Assumptions!$E$6-Assumptions!$D$6)/(Assumptions!$F$6-Assumptions!$D$6),Assumptions!$D$6+SQRT(C1867*(Assumptions!$F$6-Assumptions!$D$6)*(Assumptions!$E$6-Assumptions!$D$6)),Assumptions!$F$6-SQRT((1-C1867)*(Assumptions!$F$6-Assumptions!$D$6)*(Assumptions!$F$6-Assumptions!$E$6)))</f>
        <v>0.120148071638979</v>
      </c>
      <c r="F1867" s="19" t="n">
        <f aca="false">IF(D1867&lt;(Assumptions!$E$7-Assumptions!$D$7)/(Assumptions!$F$7-Assumptions!$D$7),Assumptions!$D$7+SQRT(D1867*(Assumptions!$F$7-Assumptions!$D$7)*(Assumptions!$E$7-Assumptions!$D$7)),Assumptions!$F$7-SQRT((1-D1867)*(Assumptions!$F$7-Assumptions!$D$7)*(Assumptions!$F$7-Assumptions!$E$7)))</f>
        <v>0.421704737004004</v>
      </c>
      <c r="G1867" s="19" t="n">
        <f aca="false">MIN(Assumptions!$D$24,MAX(Assumptions!$D$23,Assumptions!$D$8+Assumptions!$E$8*'Random Draws'!E1867))</f>
        <v>0.099852611086511</v>
      </c>
      <c r="H1867" s="19" t="n">
        <f aca="false">IF('Random Draws'!F1867&lt;(Assumptions!$E$9-Assumptions!$D$9)/(Assumptions!$F$9-Assumptions!$D$9),Assumptions!$D$9+SQRT('Random Draws'!F1867*(Assumptions!$F$9-Assumptions!$D$9)*(Assumptions!$E$9-Assumptions!$D$9)),Assumptions!$F$9-SQRT((1-'Random Draws'!F1867)*(Assumptions!$F$9-Assumptions!$D$9)*(Assumptions!$F$9-Assumptions!$E$9)))</f>
        <v>0.31597666373818</v>
      </c>
      <c r="I1867" s="19" t="n">
        <f aca="false">IF('Random Draws'!G1867&lt;(Assumptions!$E$10-Assumptions!$D$10)/(Assumptions!$F$10-Assumptions!$D$10),Assumptions!$D$10+SQRT('Random Draws'!G1867*(Assumptions!$F$10-Assumptions!$D$10)*(Assumptions!$E$10-Assumptions!$D$10)),Assumptions!$F$10-SQRT((1-'Random Draws'!G1867)*(Assumptions!$F$10-Assumptions!$D$10)*(Assumptions!$F$10-Assumptions!$E$10)))</f>
        <v>0.0203537218733897</v>
      </c>
      <c r="J1867" s="19" t="n">
        <f aca="false">IF('Random Draws'!H1867&lt;(Assumptions!$E$11-Assumptions!$D$11)/(Assumptions!$F$11-Assumptions!$D$11),Assumptions!$D$11+SQRT('Random Draws'!H1867*(Assumptions!$F$11-Assumptions!$D$11)*(Assumptions!$E$11-Assumptions!$D$11)),Assumptions!$F$11-SQRT((1-'Random Draws'!H1867)*(Assumptions!$F$11-Assumptions!$D$11)*(Assumptions!$F$11-Assumptions!$E$11)))</f>
        <v>0.153473390993325</v>
      </c>
      <c r="K1867" s="19" t="n">
        <f aca="false">MAX(G1867,I1867+Assumptions!$D$21)</f>
        <v>0.099852611086511</v>
      </c>
      <c r="L1867" s="28" t="n">
        <f aca="false">(F1867-Assumptions!$D$15)*(1-H1867)+Assumptions!$D$15-J1867</f>
        <v>0.176059456415531</v>
      </c>
      <c r="M1867" s="21" t="n">
        <f aca="false">Assumptions!$D$14*(1+E1867)^1*L1867-Assumptions!$D$14*(1+E1867)^0*E1867*Assumptions!$D$16</f>
        <v>28.0731916750317</v>
      </c>
      <c r="N1867" s="21" t="n">
        <f aca="false">Assumptions!$D$14*(1+E1867)^2*L1867-Assumptions!$D$14*(1+E1867)^1*E1867*Assumptions!$D$16</f>
        <v>31.4461315195382</v>
      </c>
      <c r="O1867" s="21" t="n">
        <f aca="false">Assumptions!$D$14*(1+E1867)^3*L1867-Assumptions!$D$14*(1+E1867)^2*E1867*Assumptions!$D$16</f>
        <v>35.2243235821164</v>
      </c>
      <c r="P1867" s="21" t="n">
        <f aca="false">Assumptions!$D$14*(1+E1867)^4*L1867-Assumptions!$D$14*(1+E1867)^3*E1867*Assumptions!$D$16</f>
        <v>39.4564581352951</v>
      </c>
      <c r="Q1867" s="21" t="n">
        <f aca="false">Assumptions!$D$14*(1+E1867)^5*L1867-Assumptions!$D$14*(1+E1867)^4*E1867*Assumptions!$D$16</f>
        <v>44.1970754939549</v>
      </c>
      <c r="R1867" s="21" t="n">
        <f aca="false">M1867/(1+K1867)+N1867/(1+K1867)^2+O1867/(1+K1867)^3+P1867/(1+K1867)^4+Q1867/(1+K1867)^5</f>
        <v>132.42024380825</v>
      </c>
      <c r="S1867" s="21" t="n">
        <f aca="false">Q1867*(1+I1867)/(K1867-I1867)</f>
        <v>567.261390977182</v>
      </c>
      <c r="T1867" s="21" t="n">
        <f aca="false">R1867+S1867/(1+K1867)^5</f>
        <v>484.881004892612</v>
      </c>
      <c r="U1867" s="8" t="n">
        <f aca="false">(T1867-Assumptions!$D$17)/Assumptions!$D$18</f>
        <v>11.9952401957045</v>
      </c>
    </row>
    <row r="1868" customFormat="false" ht="15" hidden="false" customHeight="false" outlineLevel="0" collapsed="false">
      <c r="B1868" s="2" t="n">
        <v>1863</v>
      </c>
      <c r="C1868" s="27" t="n">
        <f aca="false">NORMSDIST('Random Draws'!C1868)</f>
        <v>0.827269675241961</v>
      </c>
      <c r="D1868" s="27" t="n">
        <f aca="false">NORMSDIST(Assumptions!$D$22*'Random Draws'!C1868+SQRT(1-Assumptions!$D$22^2)*'Random Draws'!D1868)</f>
        <v>0.754571187240783</v>
      </c>
      <c r="E1868" s="19" t="n">
        <f aca="false">IF(C1868&lt;(Assumptions!$E$6-Assumptions!$D$6)/(Assumptions!$F$6-Assumptions!$D$6),Assumptions!$D$6+SQRT(C1868*(Assumptions!$F$6-Assumptions!$D$6)*(Assumptions!$E$6-Assumptions!$D$6)),Assumptions!$F$6-SQRT((1-C1868)*(Assumptions!$F$6-Assumptions!$D$6)*(Assumptions!$F$6-Assumptions!$E$6)))</f>
        <v>0.110612049683753</v>
      </c>
      <c r="F1868" s="19" t="n">
        <f aca="false">IF(D1868&lt;(Assumptions!$E$7-Assumptions!$D$7)/(Assumptions!$F$7-Assumptions!$D$7),Assumptions!$D$7+SQRT(D1868*(Assumptions!$F$7-Assumptions!$D$7)*(Assumptions!$E$7-Assumptions!$D$7)),Assumptions!$F$7-SQRT((1-D1868)*(Assumptions!$F$7-Assumptions!$D$7)*(Assumptions!$F$7-Assumptions!$E$7)))</f>
        <v>0.428667664449696</v>
      </c>
      <c r="G1868" s="19" t="n">
        <f aca="false">MIN(Assumptions!$D$24,MAX(Assumptions!$D$23,Assumptions!$D$8+Assumptions!$E$8*'Random Draws'!E1868))</f>
        <v>0.062955119190972</v>
      </c>
      <c r="H1868" s="19" t="n">
        <f aca="false">IF('Random Draws'!F1868&lt;(Assumptions!$E$9-Assumptions!$D$9)/(Assumptions!$F$9-Assumptions!$D$9),Assumptions!$D$9+SQRT('Random Draws'!F1868*(Assumptions!$F$9-Assumptions!$D$9)*(Assumptions!$E$9-Assumptions!$D$9)),Assumptions!$F$9-SQRT((1-'Random Draws'!F1868)*(Assumptions!$F$9-Assumptions!$D$9)*(Assumptions!$F$9-Assumptions!$E$9)))</f>
        <v>0.324207422712963</v>
      </c>
      <c r="I1868" s="19" t="n">
        <f aca="false">IF('Random Draws'!G1868&lt;(Assumptions!$E$10-Assumptions!$D$10)/(Assumptions!$F$10-Assumptions!$D$10),Assumptions!$D$10+SQRT('Random Draws'!G1868*(Assumptions!$F$10-Assumptions!$D$10)*(Assumptions!$E$10-Assumptions!$D$10)),Assumptions!$F$10-SQRT((1-'Random Draws'!G1868)*(Assumptions!$F$10-Assumptions!$D$10)*(Assumptions!$F$10-Assumptions!$E$10)))</f>
        <v>0.0213558750298217</v>
      </c>
      <c r="J1868" s="19" t="n">
        <f aca="false">IF('Random Draws'!H1868&lt;(Assumptions!$E$11-Assumptions!$D$11)/(Assumptions!$F$11-Assumptions!$D$11),Assumptions!$D$11+SQRT('Random Draws'!H1868*(Assumptions!$F$11-Assumptions!$D$11)*(Assumptions!$E$11-Assumptions!$D$11)),Assumptions!$F$11-SQRT((1-'Random Draws'!H1868)*(Assumptions!$F$11-Assumptions!$D$11)*(Assumptions!$F$11-Assumptions!$E$11)))</f>
        <v>0.20081004734232</v>
      </c>
      <c r="K1868" s="19" t="n">
        <f aca="false">MAX(G1868,I1868+Assumptions!$D$21)</f>
        <v>0.062955119190972</v>
      </c>
      <c r="L1868" s="28" t="n">
        <f aca="false">(F1868-Assumptions!$D$15)*(1-H1868)+Assumptions!$D$15-J1868</f>
        <v>0.13102734336844</v>
      </c>
      <c r="M1868" s="21" t="n">
        <f aca="false">Assumptions!$D$14*(1+E1868)^1*L1868-Assumptions!$D$14*(1+E1868)^0*E1868*Assumptions!$D$16</f>
        <v>20.6193168094165</v>
      </c>
      <c r="N1868" s="21" t="n">
        <f aca="false">Assumptions!$D$14*(1+E1868)^2*L1868-Assumptions!$D$14*(1+E1868)^1*E1868*Assumptions!$D$16</f>
        <v>22.9000617047847</v>
      </c>
      <c r="O1868" s="21" t="n">
        <f aca="false">Assumptions!$D$14*(1+E1868)^3*L1868-Assumptions!$D$14*(1+E1868)^2*E1868*Assumptions!$D$16</f>
        <v>25.4330844678353</v>
      </c>
      <c r="P1868" s="21" t="n">
        <f aca="false">Assumptions!$D$14*(1+E1868)^4*L1868-Assumptions!$D$14*(1+E1868)^3*E1868*Assumptions!$D$16</f>
        <v>28.2462900706026</v>
      </c>
      <c r="Q1868" s="21" t="n">
        <f aca="false">Assumptions!$D$14*(1+E1868)^5*L1868-Assumptions!$D$14*(1+E1868)^4*E1868*Assumptions!$D$16</f>
        <v>31.3706701112738</v>
      </c>
      <c r="R1868" s="21" t="n">
        <f aca="false">M1868/(1+K1868)+N1868/(1+K1868)^2+O1868/(1+K1868)^3+P1868/(1+K1868)^4+Q1868/(1+K1868)^5</f>
        <v>106.086298625787</v>
      </c>
      <c r="S1868" s="21" t="n">
        <f aca="false">Q1868*(1+I1868)/(K1868-I1868)</f>
        <v>770.221163097353</v>
      </c>
      <c r="T1868" s="21" t="n">
        <f aca="false">R1868+S1868/(1+K1868)^5</f>
        <v>673.684235542</v>
      </c>
      <c r="U1868" s="8" t="n">
        <f aca="false">(T1868-Assumptions!$D$17)/Assumptions!$D$18</f>
        <v>19.54736942168</v>
      </c>
    </row>
    <row r="1869" customFormat="false" ht="15" hidden="false" customHeight="false" outlineLevel="0" collapsed="false">
      <c r="B1869" s="2" t="n">
        <v>1864</v>
      </c>
      <c r="C1869" s="27" t="n">
        <f aca="false">NORMSDIST('Random Draws'!C1869)</f>
        <v>0.625722442317154</v>
      </c>
      <c r="D1869" s="27" t="n">
        <f aca="false">NORMSDIST(Assumptions!$D$22*'Random Draws'!C1869+SQRT(1-Assumptions!$D$22^2)*'Random Draws'!D1869)</f>
        <v>0.0478711554627758</v>
      </c>
      <c r="E1869" s="19" t="n">
        <f aca="false">IF(C1869&lt;(Assumptions!$E$6-Assumptions!$D$6)/(Assumptions!$F$6-Assumptions!$D$6),Assumptions!$D$6+SQRT(C1869*(Assumptions!$F$6-Assumptions!$D$6)*(Assumptions!$E$6-Assumptions!$D$6)),Assumptions!$F$6-SQRT((1-C1869)*(Assumptions!$F$6-Assumptions!$D$6)*(Assumptions!$F$6-Assumptions!$E$6)))</f>
        <v>0.0967404601456022</v>
      </c>
      <c r="F1869" s="19" t="n">
        <f aca="false">IF(D1869&lt;(Assumptions!$E$7-Assumptions!$D$7)/(Assumptions!$F$7-Assumptions!$D$7),Assumptions!$D$7+SQRT(D1869*(Assumptions!$F$7-Assumptions!$D$7)*(Assumptions!$E$7-Assumptions!$D$7)),Assumptions!$F$7-SQRT((1-D1869)*(Assumptions!$F$7-Assumptions!$D$7)*(Assumptions!$F$7-Assumptions!$E$7)))</f>
        <v>0.37694777073177</v>
      </c>
      <c r="G1869" s="19" t="n">
        <f aca="false">MIN(Assumptions!$D$24,MAX(Assumptions!$D$23,Assumptions!$D$8+Assumptions!$E$8*'Random Draws'!E1869))</f>
        <v>0.094466894710713</v>
      </c>
      <c r="H1869" s="19" t="n">
        <f aca="false">IF('Random Draws'!F1869&lt;(Assumptions!$E$9-Assumptions!$D$9)/(Assumptions!$F$9-Assumptions!$D$9),Assumptions!$D$9+SQRT('Random Draws'!F1869*(Assumptions!$F$9-Assumptions!$D$9)*(Assumptions!$E$9-Assumptions!$D$9)),Assumptions!$F$9-SQRT((1-'Random Draws'!F1869)*(Assumptions!$F$9-Assumptions!$D$9)*(Assumptions!$F$9-Assumptions!$E$9)))</f>
        <v>0.322620979428292</v>
      </c>
      <c r="I1869" s="19" t="n">
        <f aca="false">IF('Random Draws'!G1869&lt;(Assumptions!$E$10-Assumptions!$D$10)/(Assumptions!$F$10-Assumptions!$D$10),Assumptions!$D$10+SQRT('Random Draws'!G1869*(Assumptions!$F$10-Assumptions!$D$10)*(Assumptions!$E$10-Assumptions!$D$10)),Assumptions!$F$10-SQRT((1-'Random Draws'!G1869)*(Assumptions!$F$10-Assumptions!$D$10)*(Assumptions!$F$10-Assumptions!$E$10)))</f>
        <v>0.0198913140228814</v>
      </c>
      <c r="J1869" s="19" t="n">
        <f aca="false">IF('Random Draws'!H1869&lt;(Assumptions!$E$11-Assumptions!$D$11)/(Assumptions!$F$11-Assumptions!$D$11),Assumptions!$D$11+SQRT('Random Draws'!H1869*(Assumptions!$F$11-Assumptions!$D$11)*(Assumptions!$E$11-Assumptions!$D$11)),Assumptions!$F$11-SQRT((1-'Random Draws'!H1869)*(Assumptions!$F$11-Assumptions!$D$11)*(Assumptions!$F$11-Assumptions!$E$11)))</f>
        <v>0.155102663179138</v>
      </c>
      <c r="K1869" s="19" t="n">
        <f aca="false">MAX(G1869,I1869+Assumptions!$D$21)</f>
        <v>0.094466894710713</v>
      </c>
      <c r="L1869" s="28" t="n">
        <f aca="false">(F1869-Assumptions!$D$15)*(1-H1869)+Assumptions!$D$15-J1869</f>
        <v>0.142174575891515</v>
      </c>
      <c r="M1869" s="21" t="n">
        <f aca="false">Assumptions!$D$14*(1+E1869)^1*L1869-Assumptions!$D$14*(1+E1869)^0*E1869*Assumptions!$D$16</f>
        <v>22.1888274170853</v>
      </c>
      <c r="N1869" s="21" t="n">
        <f aca="false">Assumptions!$D$14*(1+E1869)^2*L1869-Assumptions!$D$14*(1+E1869)^1*E1869*Assumptions!$D$16</f>
        <v>24.3353847915055</v>
      </c>
      <c r="O1869" s="21" t="n">
        <f aca="false">Assumptions!$D$14*(1+E1869)^3*L1869-Assumptions!$D$14*(1+E1869)^2*E1869*Assumptions!$D$16</f>
        <v>26.689601114056</v>
      </c>
      <c r="P1869" s="21" t="n">
        <f aca="false">Assumptions!$D$14*(1+E1869)^4*L1869-Assumptions!$D$14*(1+E1869)^3*E1869*Assumptions!$D$16</f>
        <v>29.2715654069323</v>
      </c>
      <c r="Q1869" s="21" t="n">
        <f aca="false">Assumptions!$D$14*(1+E1869)^5*L1869-Assumptions!$D$14*(1+E1869)^4*E1869*Assumptions!$D$16</f>
        <v>32.103310113581</v>
      </c>
      <c r="R1869" s="21" t="n">
        <f aca="false">M1869/(1+K1869)+N1869/(1+K1869)^2+O1869/(1+K1869)^3+P1869/(1+K1869)^4+Q1869/(1+K1869)^5</f>
        <v>101.790223709328</v>
      </c>
      <c r="S1869" s="21" t="n">
        <f aca="false">Q1869*(1+I1869)/(K1869-I1869)</f>
        <v>439.043006225853</v>
      </c>
      <c r="T1869" s="21" t="n">
        <f aca="false">R1869+S1869/(1+K1869)^5</f>
        <v>381.36237948866</v>
      </c>
      <c r="U1869" s="8" t="n">
        <f aca="false">(T1869-Assumptions!$D$17)/Assumptions!$D$18</f>
        <v>7.8544951795464</v>
      </c>
    </row>
    <row r="1870" customFormat="false" ht="15" hidden="false" customHeight="false" outlineLevel="0" collapsed="false">
      <c r="B1870" s="2" t="n">
        <v>1865</v>
      </c>
      <c r="C1870" s="27" t="n">
        <f aca="false">NORMSDIST('Random Draws'!C1870)</f>
        <v>0.385688680434682</v>
      </c>
      <c r="D1870" s="27" t="n">
        <f aca="false">NORMSDIST(Assumptions!$D$22*'Random Draws'!C1870+SQRT(1-Assumptions!$D$22^2)*'Random Draws'!D1870)</f>
        <v>0.837114044079317</v>
      </c>
      <c r="E1870" s="19" t="n">
        <f aca="false">IF(C1870&lt;(Assumptions!$E$6-Assumptions!$D$6)/(Assumptions!$F$6-Assumptions!$D$6),Assumptions!$D$6+SQRT(C1870*(Assumptions!$F$6-Assumptions!$D$6)*(Assumptions!$E$6-Assumptions!$D$6)),Assumptions!$F$6-SQRT((1-C1870)*(Assumptions!$F$6-Assumptions!$D$6)*(Assumptions!$F$6-Assumptions!$E$6)))</f>
        <v>0.0839140456138285</v>
      </c>
      <c r="F1870" s="19" t="n">
        <f aca="false">IF(D1870&lt;(Assumptions!$E$7-Assumptions!$D$7)/(Assumptions!$F$7-Assumptions!$D$7),Assumptions!$D$7+SQRT(D1870*(Assumptions!$F$7-Assumptions!$D$7)*(Assumptions!$E$7-Assumptions!$D$7)),Assumptions!$F$7-SQRT((1-D1870)*(Assumptions!$F$7-Assumptions!$D$7)*(Assumptions!$F$7-Assumptions!$E$7)))</f>
        <v>0.434474643515071</v>
      </c>
      <c r="G1870" s="19" t="n">
        <f aca="false">MIN(Assumptions!$D$24,MAX(Assumptions!$D$23,Assumptions!$D$8+Assumptions!$E$8*'Random Draws'!E1870))</f>
        <v>0.100002878391842</v>
      </c>
      <c r="H1870" s="19" t="n">
        <f aca="false">IF('Random Draws'!F1870&lt;(Assumptions!$E$9-Assumptions!$D$9)/(Assumptions!$F$9-Assumptions!$D$9),Assumptions!$D$9+SQRT('Random Draws'!F1870*(Assumptions!$F$9-Assumptions!$D$9)*(Assumptions!$E$9-Assumptions!$D$9)),Assumptions!$F$9-SQRT((1-'Random Draws'!F1870)*(Assumptions!$F$9-Assumptions!$D$9)*(Assumptions!$F$9-Assumptions!$E$9)))</f>
        <v>0.265113959612758</v>
      </c>
      <c r="I1870" s="19" t="n">
        <f aca="false">IF('Random Draws'!G1870&lt;(Assumptions!$E$10-Assumptions!$D$10)/(Assumptions!$F$10-Assumptions!$D$10),Assumptions!$D$10+SQRT('Random Draws'!G1870*(Assumptions!$F$10-Assumptions!$D$10)*(Assumptions!$E$10-Assumptions!$D$10)),Assumptions!$F$10-SQRT((1-'Random Draws'!G1870)*(Assumptions!$F$10-Assumptions!$D$10)*(Assumptions!$F$10-Assumptions!$E$10)))</f>
        <v>0.0229619917289465</v>
      </c>
      <c r="J1870" s="19" t="n">
        <f aca="false">IF('Random Draws'!H1870&lt;(Assumptions!$E$11-Assumptions!$D$11)/(Assumptions!$F$11-Assumptions!$D$11),Assumptions!$D$11+SQRT('Random Draws'!H1870*(Assumptions!$F$11-Assumptions!$D$11)*(Assumptions!$E$11-Assumptions!$D$11)),Assumptions!$F$11-SQRT((1-'Random Draws'!H1870)*(Assumptions!$F$11-Assumptions!$D$11)*(Assumptions!$F$11-Assumptions!$E$11)))</f>
        <v>0.173275490505881</v>
      </c>
      <c r="K1870" s="19" t="n">
        <f aca="false">MAX(G1870,I1870+Assumptions!$D$21)</f>
        <v>0.100002878391842</v>
      </c>
      <c r="L1870" s="28" t="n">
        <f aca="false">(F1870-Assumptions!$D$15)*(1-H1870)+Assumptions!$D$15-J1870</f>
        <v>0.180478674665226</v>
      </c>
      <c r="M1870" s="21" t="n">
        <f aca="false">Assumptions!$D$14*(1+E1870)^1*L1870-Assumptions!$D$14*(1+E1870)^0*E1870*Assumptions!$D$16</f>
        <v>28.0003626100739</v>
      </c>
      <c r="N1870" s="21" t="n">
        <f aca="false">Assumptions!$D$14*(1+E1870)^2*L1870-Assumptions!$D$14*(1+E1870)^1*E1870*Assumptions!$D$16</f>
        <v>30.3499863153393</v>
      </c>
      <c r="O1870" s="21" t="n">
        <f aca="false">Assumptions!$D$14*(1+E1870)^3*L1870-Assumptions!$D$14*(1+E1870)^2*E1870*Assumptions!$D$16</f>
        <v>32.8967764513838</v>
      </c>
      <c r="P1870" s="21" t="n">
        <f aca="false">Assumptions!$D$14*(1+E1870)^4*L1870-Assumptions!$D$14*(1+E1870)^3*E1870*Assumptions!$D$16</f>
        <v>35.6572780510731</v>
      </c>
      <c r="Q1870" s="21" t="n">
        <f aca="false">Assumptions!$D$14*(1+E1870)^5*L1870-Assumptions!$D$14*(1+E1870)^4*E1870*Assumptions!$D$16</f>
        <v>38.6494245079158</v>
      </c>
      <c r="R1870" s="21" t="n">
        <f aca="false">M1870/(1+K1870)+N1870/(1+K1870)^2+O1870/(1+K1870)^3+P1870/(1+K1870)^4+Q1870/(1+K1870)^5</f>
        <v>123.605035167687</v>
      </c>
      <c r="S1870" s="21" t="n">
        <f aca="false">Q1870*(1+I1870)/(K1870-I1870)</f>
        <v>513.19362985521</v>
      </c>
      <c r="T1870" s="21" t="n">
        <f aca="false">R1870+S1870/(1+K1870)^5</f>
        <v>442.253733709212</v>
      </c>
      <c r="U1870" s="8" t="n">
        <f aca="false">(T1870-Assumptions!$D$17)/Assumptions!$D$18</f>
        <v>10.2901493483685</v>
      </c>
    </row>
    <row r="1871" customFormat="false" ht="15" hidden="false" customHeight="false" outlineLevel="0" collapsed="false">
      <c r="B1871" s="2" t="n">
        <v>1866</v>
      </c>
      <c r="C1871" s="27" t="n">
        <f aca="false">NORMSDIST('Random Draws'!C1871)</f>
        <v>0.831106352248776</v>
      </c>
      <c r="D1871" s="27" t="n">
        <f aca="false">NORMSDIST(Assumptions!$D$22*'Random Draws'!C1871+SQRT(1-Assumptions!$D$22^2)*'Random Draws'!D1871)</f>
        <v>0.752169366228767</v>
      </c>
      <c r="E1871" s="19" t="n">
        <f aca="false">IF(C1871&lt;(Assumptions!$E$6-Assumptions!$D$6)/(Assumptions!$F$6-Assumptions!$D$6),Assumptions!$D$6+SQRT(C1871*(Assumptions!$F$6-Assumptions!$D$6)*(Assumptions!$E$6-Assumptions!$D$6)),Assumptions!$F$6-SQRT((1-C1871)*(Assumptions!$F$6-Assumptions!$D$6)*(Assumptions!$F$6-Assumptions!$E$6)))</f>
        <v>0.110940264303402</v>
      </c>
      <c r="F1871" s="19" t="n">
        <f aca="false">IF(D1871&lt;(Assumptions!$E$7-Assumptions!$D$7)/(Assumptions!$F$7-Assumptions!$D$7),Assumptions!$D$7+SQRT(D1871*(Assumptions!$F$7-Assumptions!$D$7)*(Assumptions!$E$7-Assumptions!$D$7)),Assumptions!$F$7-SQRT((1-D1871)*(Assumptions!$F$7-Assumptions!$D$7)*(Assumptions!$F$7-Assumptions!$E$7)))</f>
        <v>0.428514725107045</v>
      </c>
      <c r="G1871" s="19" t="n">
        <f aca="false">MIN(Assumptions!$D$24,MAX(Assumptions!$D$23,Assumptions!$D$8+Assumptions!$E$8*'Random Draws'!E1871))</f>
        <v>0.096201046956946</v>
      </c>
      <c r="H1871" s="19" t="n">
        <f aca="false">IF('Random Draws'!F1871&lt;(Assumptions!$E$9-Assumptions!$D$9)/(Assumptions!$F$9-Assumptions!$D$9),Assumptions!$D$9+SQRT('Random Draws'!F1871*(Assumptions!$F$9-Assumptions!$D$9)*(Assumptions!$E$9-Assumptions!$D$9)),Assumptions!$F$9-SQRT((1-'Random Draws'!F1871)*(Assumptions!$F$9-Assumptions!$D$9)*(Assumptions!$F$9-Assumptions!$E$9)))</f>
        <v>0.315485343466755</v>
      </c>
      <c r="I1871" s="19" t="n">
        <f aca="false">IF('Random Draws'!G1871&lt;(Assumptions!$E$10-Assumptions!$D$10)/(Assumptions!$F$10-Assumptions!$D$10),Assumptions!$D$10+SQRT('Random Draws'!G1871*(Assumptions!$F$10-Assumptions!$D$10)*(Assumptions!$E$10-Assumptions!$D$10)),Assumptions!$F$10-SQRT((1-'Random Draws'!G1871)*(Assumptions!$F$10-Assumptions!$D$10)*(Assumptions!$F$10-Assumptions!$E$10)))</f>
        <v>0.0222619094610452</v>
      </c>
      <c r="J1871" s="19" t="n">
        <f aca="false">IF('Random Draws'!H1871&lt;(Assumptions!$E$11-Assumptions!$D$11)/(Assumptions!$F$11-Assumptions!$D$11),Assumptions!$D$11+SQRT('Random Draws'!H1871*(Assumptions!$F$11-Assumptions!$D$11)*(Assumptions!$E$11-Assumptions!$D$11)),Assumptions!$F$11-SQRT((1-'Random Draws'!H1871)*(Assumptions!$F$11-Assumptions!$D$11)*(Assumptions!$F$11-Assumptions!$E$11)))</f>
        <v>0.15504532368799</v>
      </c>
      <c r="K1871" s="19" t="n">
        <f aca="false">MAX(G1871,I1871+Assumptions!$D$21)</f>
        <v>0.096201046956946</v>
      </c>
      <c r="L1871" s="28" t="n">
        <f aca="false">(F1871-Assumptions!$D$15)*(1-H1871)+Assumptions!$D$15-J1871</f>
        <v>0.179292380838775</v>
      </c>
      <c r="M1871" s="21" t="n">
        <f aca="false">Assumptions!$D$14*(1+E1871)^1*L1871-Assumptions!$D$14*(1+E1871)^0*E1871*Assumptions!$D$16</f>
        <v>28.3989629689894</v>
      </c>
      <c r="N1871" s="21" t="n">
        <f aca="false">Assumptions!$D$14*(1+E1871)^2*L1871-Assumptions!$D$14*(1+E1871)^1*E1871*Assumptions!$D$16</f>
        <v>31.5495514267116</v>
      </c>
      <c r="O1871" s="21" t="n">
        <f aca="false">Assumptions!$D$14*(1+E1871)^3*L1871-Assumptions!$D$14*(1+E1871)^2*E1871*Assumptions!$D$16</f>
        <v>35.0496670006448</v>
      </c>
      <c r="P1871" s="21" t="n">
        <f aca="false">Assumptions!$D$14*(1+E1871)^4*L1871-Assumptions!$D$14*(1+E1871)^3*E1871*Assumptions!$D$16</f>
        <v>38.9380863214425</v>
      </c>
      <c r="Q1871" s="21" t="n">
        <f aca="false">Assumptions!$D$14*(1+E1871)^5*L1871-Assumptions!$D$14*(1+E1871)^4*E1871*Assumptions!$D$16</f>
        <v>43.257887909412</v>
      </c>
      <c r="R1871" s="21" t="n">
        <f aca="false">M1871/(1+K1871)+N1871/(1+K1871)^2+O1871/(1+K1871)^3+P1871/(1+K1871)^4+Q1871/(1+K1871)^5</f>
        <v>133.064048296586</v>
      </c>
      <c r="S1871" s="21" t="n">
        <f aca="false">Q1871*(1+I1871)/(K1871-I1871)</f>
        <v>598.07150301123</v>
      </c>
      <c r="T1871" s="21" t="n">
        <f aca="false">R1871+S1871/(1+K1871)^5</f>
        <v>510.898927816616</v>
      </c>
      <c r="U1871" s="8" t="n">
        <f aca="false">(T1871-Assumptions!$D$17)/Assumptions!$D$18</f>
        <v>13.0359571126647</v>
      </c>
    </row>
    <row r="1872" customFormat="false" ht="15" hidden="false" customHeight="false" outlineLevel="0" collapsed="false">
      <c r="B1872" s="2" t="n">
        <v>1867</v>
      </c>
      <c r="C1872" s="27" t="n">
        <f aca="false">NORMSDIST('Random Draws'!C1872)</f>
        <v>0.571780270059602</v>
      </c>
      <c r="D1872" s="27" t="n">
        <f aca="false">NORMSDIST(Assumptions!$D$22*'Random Draws'!C1872+SQRT(1-Assumptions!$D$22^2)*'Random Draws'!D1872)</f>
        <v>0.707981716190916</v>
      </c>
      <c r="E1872" s="19" t="n">
        <f aca="false">IF(C1872&lt;(Assumptions!$E$6-Assumptions!$D$6)/(Assumptions!$F$6-Assumptions!$D$6),Assumptions!$D$6+SQRT(C1872*(Assumptions!$F$6-Assumptions!$D$6)*(Assumptions!$E$6-Assumptions!$D$6)),Assumptions!$F$6-SQRT((1-C1872)*(Assumptions!$F$6-Assumptions!$D$6)*(Assumptions!$F$6-Assumptions!$E$6)))</f>
        <v>0.093727992806644</v>
      </c>
      <c r="F1872" s="19" t="n">
        <f aca="false">IF(D1872&lt;(Assumptions!$E$7-Assumptions!$D$7)/(Assumptions!$F$7-Assumptions!$D$7),Assumptions!$D$7+SQRT(D1872*(Assumptions!$F$7-Assumptions!$D$7)*(Assumptions!$E$7-Assumptions!$D$7)),Assumptions!$F$7-SQRT((1-D1872)*(Assumptions!$F$7-Assumptions!$D$7)*(Assumptions!$F$7-Assumptions!$E$7)))</f>
        <v>0.425822915056484</v>
      </c>
      <c r="G1872" s="19" t="n">
        <f aca="false">MIN(Assumptions!$D$24,MAX(Assumptions!$D$23,Assumptions!$D$8+Assumptions!$E$8*'Random Draws'!E1872))</f>
        <v>0.080762882955345</v>
      </c>
      <c r="H1872" s="19" t="n">
        <f aca="false">IF('Random Draws'!F1872&lt;(Assumptions!$E$9-Assumptions!$D$9)/(Assumptions!$F$9-Assumptions!$D$9),Assumptions!$D$9+SQRT('Random Draws'!F1872*(Assumptions!$F$9-Assumptions!$D$9)*(Assumptions!$E$9-Assumptions!$D$9)),Assumptions!$F$9-SQRT((1-'Random Draws'!F1872)*(Assumptions!$F$9-Assumptions!$D$9)*(Assumptions!$F$9-Assumptions!$E$9)))</f>
        <v>0.249323299842266</v>
      </c>
      <c r="I1872" s="19" t="n">
        <f aca="false">IF('Random Draws'!G1872&lt;(Assumptions!$E$10-Assumptions!$D$10)/(Assumptions!$F$10-Assumptions!$D$10),Assumptions!$D$10+SQRT('Random Draws'!G1872*(Assumptions!$F$10-Assumptions!$D$10)*(Assumptions!$E$10-Assumptions!$D$10)),Assumptions!$F$10-SQRT((1-'Random Draws'!G1872)*(Assumptions!$F$10-Assumptions!$D$10)*(Assumptions!$F$10-Assumptions!$E$10)))</f>
        <v>0.0213888644233467</v>
      </c>
      <c r="J1872" s="19" t="n">
        <f aca="false">IF('Random Draws'!H1872&lt;(Assumptions!$E$11-Assumptions!$D$11)/(Assumptions!$F$11-Assumptions!$D$11),Assumptions!$D$11+SQRT('Random Draws'!H1872*(Assumptions!$F$11-Assumptions!$D$11)*(Assumptions!$E$11-Assumptions!$D$11)),Assumptions!$F$11-SQRT((1-'Random Draws'!H1872)*(Assumptions!$F$11-Assumptions!$D$11)*(Assumptions!$F$11-Assumptions!$E$11)))</f>
        <v>0.171970500335273</v>
      </c>
      <c r="K1872" s="19" t="n">
        <f aca="false">MAX(G1872,I1872+Assumptions!$D$21)</f>
        <v>0.080762882955345</v>
      </c>
      <c r="L1872" s="28" t="n">
        <f aca="false">(F1872-Assumptions!$D$15)*(1-H1872)+Assumptions!$D$15-J1872</f>
        <v>0.18009686937037</v>
      </c>
      <c r="M1872" s="21" t="n">
        <f aca="false">Assumptions!$D$14*(1+E1872)^1*L1872-Assumptions!$D$14*(1+E1872)^0*E1872*Assumptions!$D$16</f>
        <v>28.1539464111372</v>
      </c>
      <c r="N1872" s="21" t="n">
        <f aca="false">Assumptions!$D$14*(1+E1872)^2*L1872-Assumptions!$D$14*(1+E1872)^1*E1872*Assumptions!$D$16</f>
        <v>30.792759297839</v>
      </c>
      <c r="O1872" s="21" t="n">
        <f aca="false">Assumptions!$D$14*(1+E1872)^3*L1872-Assumptions!$D$14*(1+E1872)^2*E1872*Assumptions!$D$16</f>
        <v>33.6789028198035</v>
      </c>
      <c r="P1872" s="21" t="n">
        <f aca="false">Assumptions!$D$14*(1+E1872)^4*L1872-Assumptions!$D$14*(1+E1872)^3*E1872*Assumptions!$D$16</f>
        <v>36.8355587810338</v>
      </c>
      <c r="Q1872" s="21" t="n">
        <f aca="false">Assumptions!$D$14*(1+E1872)^5*L1872-Assumptions!$D$14*(1+E1872)^4*E1872*Assumptions!$D$16</f>
        <v>40.2880817694912</v>
      </c>
      <c r="R1872" s="21" t="n">
        <f aca="false">M1872/(1+K1872)+N1872/(1+K1872)^2+O1872/(1+K1872)^3+P1872/(1+K1872)^4+Q1872/(1+K1872)^5</f>
        <v>133.413086482727</v>
      </c>
      <c r="S1872" s="21" t="n">
        <f aca="false">Q1872*(1+I1872)/(K1872-I1872)</f>
        <v>693.060687245866</v>
      </c>
      <c r="T1872" s="21" t="n">
        <f aca="false">R1872+S1872/(1+K1872)^5</f>
        <v>603.436139627173</v>
      </c>
      <c r="U1872" s="8" t="n">
        <f aca="false">(T1872-Assumptions!$D$17)/Assumptions!$D$18</f>
        <v>16.7374455850869</v>
      </c>
    </row>
    <row r="1873" customFormat="false" ht="15" hidden="false" customHeight="false" outlineLevel="0" collapsed="false">
      <c r="B1873" s="2" t="n">
        <v>1868</v>
      </c>
      <c r="C1873" s="27" t="n">
        <f aca="false">NORMSDIST('Random Draws'!C1873)</f>
        <v>0.147094888655166</v>
      </c>
      <c r="D1873" s="27" t="n">
        <f aca="false">NORMSDIST(Assumptions!$D$22*'Random Draws'!C1873+SQRT(1-Assumptions!$D$22^2)*'Random Draws'!D1873)</f>
        <v>0.0411830289331601</v>
      </c>
      <c r="E1873" s="19" t="n">
        <f aca="false">IF(C1873&lt;(Assumptions!$E$6-Assumptions!$D$6)/(Assumptions!$F$6-Assumptions!$D$6),Assumptions!$D$6+SQRT(C1873*(Assumptions!$F$6-Assumptions!$D$6)*(Assumptions!$E$6-Assumptions!$D$6)),Assumptions!$F$6-SQRT((1-C1873)*(Assumptions!$F$6-Assumptions!$D$6)*(Assumptions!$F$6-Assumptions!$E$6)))</f>
        <v>0.0671196320637989</v>
      </c>
      <c r="F1873" s="19" t="n">
        <f aca="false">IF(D1873&lt;(Assumptions!$E$7-Assumptions!$D$7)/(Assumptions!$F$7-Assumptions!$D$7),Assumptions!$D$7+SQRT(D1873*(Assumptions!$F$7-Assumptions!$D$7)*(Assumptions!$E$7-Assumptions!$D$7)),Assumptions!$F$7-SQRT((1-D1873)*(Assumptions!$F$7-Assumptions!$D$7)*(Assumptions!$F$7-Assumptions!$E$7)))</f>
        <v>0.375719356653469</v>
      </c>
      <c r="G1873" s="19" t="n">
        <f aca="false">MIN(Assumptions!$D$24,MAX(Assumptions!$D$23,Assumptions!$D$8+Assumptions!$E$8*'Random Draws'!E1873))</f>
        <v>0.079196308923377</v>
      </c>
      <c r="H1873" s="19" t="n">
        <f aca="false">IF('Random Draws'!F1873&lt;(Assumptions!$E$9-Assumptions!$D$9)/(Assumptions!$F$9-Assumptions!$D$9),Assumptions!$D$9+SQRT('Random Draws'!F1873*(Assumptions!$F$9-Assumptions!$D$9)*(Assumptions!$E$9-Assumptions!$D$9)),Assumptions!$F$9-SQRT((1-'Random Draws'!F1873)*(Assumptions!$F$9-Assumptions!$D$9)*(Assumptions!$F$9-Assumptions!$E$9)))</f>
        <v>0.325591447252903</v>
      </c>
      <c r="I1873" s="19" t="n">
        <f aca="false">IF('Random Draws'!G1873&lt;(Assumptions!$E$10-Assumptions!$D$10)/(Assumptions!$F$10-Assumptions!$D$10),Assumptions!$D$10+SQRT('Random Draws'!G1873*(Assumptions!$F$10-Assumptions!$D$10)*(Assumptions!$E$10-Assumptions!$D$10)),Assumptions!$F$10-SQRT((1-'Random Draws'!G1873)*(Assumptions!$F$10-Assumptions!$D$10)*(Assumptions!$F$10-Assumptions!$E$10)))</f>
        <v>0.0214279398882885</v>
      </c>
      <c r="J1873" s="19" t="n">
        <f aca="false">IF('Random Draws'!H1873&lt;(Assumptions!$E$11-Assumptions!$D$11)/(Assumptions!$F$11-Assumptions!$D$11),Assumptions!$D$11+SQRT('Random Draws'!H1873*(Assumptions!$F$11-Assumptions!$D$11)*(Assumptions!$E$11-Assumptions!$D$11)),Assumptions!$F$11-SQRT((1-'Random Draws'!H1873)*(Assumptions!$F$11-Assumptions!$D$11)*(Assumptions!$F$11-Assumptions!$E$11)))</f>
        <v>0.16102642792774</v>
      </c>
      <c r="K1873" s="19" t="n">
        <f aca="false">MAX(G1873,I1873+Assumptions!$D$21)</f>
        <v>0.079196308923377</v>
      </c>
      <c r="L1873" s="28" t="n">
        <f aca="false">(F1873-Assumptions!$D$15)*(1-H1873)+Assumptions!$D$15-J1873</f>
        <v>0.134688807774873</v>
      </c>
      <c r="M1873" s="21" t="n">
        <f aca="false">Assumptions!$D$14*(1+E1873)^1*L1873-Assumptions!$D$14*(1+E1873)^0*E1873*Assumptions!$D$16</f>
        <v>20.5487448949185</v>
      </c>
      <c r="N1873" s="21" t="n">
        <f aca="false">Assumptions!$D$14*(1+E1873)^2*L1873-Assumptions!$D$14*(1+E1873)^1*E1873*Assumptions!$D$16</f>
        <v>21.9279690916383</v>
      </c>
      <c r="O1873" s="21" t="n">
        <f aca="false">Assumptions!$D$14*(1+E1873)^3*L1873-Assumptions!$D$14*(1+E1873)^2*E1873*Assumptions!$D$16</f>
        <v>23.3997663089754</v>
      </c>
      <c r="P1873" s="21" t="n">
        <f aca="false">Assumptions!$D$14*(1+E1873)^4*L1873-Assumptions!$D$14*(1+E1873)^3*E1873*Assumptions!$D$16</f>
        <v>24.9703500140127</v>
      </c>
      <c r="Q1873" s="21" t="n">
        <f aca="false">Assumptions!$D$14*(1+E1873)^5*L1873-Assumptions!$D$14*(1+E1873)^4*E1873*Assumptions!$D$16</f>
        <v>26.6463507194575</v>
      </c>
      <c r="R1873" s="21" t="n">
        <f aca="false">M1873/(1+K1873)+N1873/(1+K1873)^2+O1873/(1+K1873)^3+P1873/(1+K1873)^4+Q1873/(1+K1873)^5</f>
        <v>93.0968890943534</v>
      </c>
      <c r="S1873" s="21" t="n">
        <f aca="false">Q1873*(1+I1873)/(K1873-I1873)</f>
        <v>471.145846343429</v>
      </c>
      <c r="T1873" s="21" t="n">
        <f aca="false">R1873+S1873/(1+K1873)^5</f>
        <v>414.946590281375</v>
      </c>
      <c r="U1873" s="8" t="n">
        <f aca="false">(T1873-Assumptions!$D$17)/Assumptions!$D$18</f>
        <v>9.19786361125499</v>
      </c>
    </row>
    <row r="1874" customFormat="false" ht="15" hidden="false" customHeight="false" outlineLevel="0" collapsed="false">
      <c r="B1874" s="2" t="n">
        <v>1869</v>
      </c>
      <c r="C1874" s="27" t="n">
        <f aca="false">NORMSDIST('Random Draws'!C1874)</f>
        <v>0.978998191274856</v>
      </c>
      <c r="D1874" s="27" t="n">
        <f aca="false">NORMSDIST(Assumptions!$D$22*'Random Draws'!C1874+SQRT(1-Assumptions!$D$22^2)*'Random Draws'!D1874)</f>
        <v>0.62380159613801</v>
      </c>
      <c r="E1874" s="19" t="n">
        <f aca="false">IF(C1874&lt;(Assumptions!$E$6-Assumptions!$D$6)/(Assumptions!$F$6-Assumptions!$D$6),Assumptions!$D$6+SQRT(C1874*(Assumptions!$F$6-Assumptions!$D$6)*(Assumptions!$E$6-Assumptions!$D$6)),Assumptions!$F$6-SQRT((1-C1874)*(Assumptions!$F$6-Assumptions!$D$6)*(Assumptions!$F$6-Assumptions!$E$6)))</f>
        <v>0.129752607959792</v>
      </c>
      <c r="F1874" s="19" t="n">
        <f aca="false">IF(D1874&lt;(Assumptions!$E$7-Assumptions!$D$7)/(Assumptions!$F$7-Assumptions!$D$7),Assumptions!$D$7+SQRT(D1874*(Assumptions!$F$7-Assumptions!$D$7)*(Assumptions!$E$7-Assumptions!$D$7)),Assumptions!$F$7-SQRT((1-D1874)*(Assumptions!$F$7-Assumptions!$D$7)*(Assumptions!$F$7-Assumptions!$E$7)))</f>
        <v>0.42120833059215</v>
      </c>
      <c r="G1874" s="19" t="n">
        <f aca="false">MIN(Assumptions!$D$24,MAX(Assumptions!$D$23,Assumptions!$D$8+Assumptions!$E$8*'Random Draws'!E1874))</f>
        <v>0.097014805187616</v>
      </c>
      <c r="H1874" s="19" t="n">
        <f aca="false">IF('Random Draws'!F1874&lt;(Assumptions!$E$9-Assumptions!$D$9)/(Assumptions!$F$9-Assumptions!$D$9),Assumptions!$D$9+SQRT('Random Draws'!F1874*(Assumptions!$F$9-Assumptions!$D$9)*(Assumptions!$E$9-Assumptions!$D$9)),Assumptions!$F$9-SQRT((1-'Random Draws'!F1874)*(Assumptions!$F$9-Assumptions!$D$9)*(Assumptions!$F$9-Assumptions!$E$9)))</f>
        <v>0.337816641479235</v>
      </c>
      <c r="I1874" s="19" t="n">
        <f aca="false">IF('Random Draws'!G1874&lt;(Assumptions!$E$10-Assumptions!$D$10)/(Assumptions!$F$10-Assumptions!$D$10),Assumptions!$D$10+SQRT('Random Draws'!G1874*(Assumptions!$F$10-Assumptions!$D$10)*(Assumptions!$E$10-Assumptions!$D$10)),Assumptions!$F$10-SQRT((1-'Random Draws'!G1874)*(Assumptions!$F$10-Assumptions!$D$10)*(Assumptions!$F$10-Assumptions!$E$10)))</f>
        <v>0.0258952816327409</v>
      </c>
      <c r="J1874" s="19" t="n">
        <f aca="false">IF('Random Draws'!H1874&lt;(Assumptions!$E$11-Assumptions!$D$11)/(Assumptions!$F$11-Assumptions!$D$11),Assumptions!$D$11+SQRT('Random Draws'!H1874*(Assumptions!$F$11-Assumptions!$D$11)*(Assumptions!$E$11-Assumptions!$D$11)),Assumptions!$F$11-SQRT((1-'Random Draws'!H1874)*(Assumptions!$F$11-Assumptions!$D$11)*(Assumptions!$F$11-Assumptions!$E$11)))</f>
        <v>0.168168324282173</v>
      </c>
      <c r="K1874" s="19" t="n">
        <f aca="false">MAX(G1874,I1874+Assumptions!$D$21)</f>
        <v>0.097014805187616</v>
      </c>
      <c r="L1874" s="28" t="n">
        <f aca="false">(F1874-Assumptions!$D$15)*(1-H1874)+Assumptions!$D$15-J1874</f>
        <v>0.154664986098562</v>
      </c>
      <c r="M1874" s="21" t="n">
        <f aca="false">Assumptions!$D$14*(1+E1874)^1*L1874-Assumptions!$D$14*(1+E1874)^0*E1874*Assumptions!$D$16</f>
        <v>24.7718860090876</v>
      </c>
      <c r="N1874" s="21" t="n">
        <f aca="false">Assumptions!$D$14*(1+E1874)^2*L1874-Assumptions!$D$14*(1+E1874)^1*E1874*Assumptions!$D$16</f>
        <v>27.9861028228495</v>
      </c>
      <c r="O1874" s="21" t="n">
        <f aca="false">Assumptions!$D$14*(1+E1874)^3*L1874-Assumptions!$D$14*(1+E1874)^2*E1874*Assumptions!$D$16</f>
        <v>31.6173726507451</v>
      </c>
      <c r="P1874" s="21" t="n">
        <f aca="false">Assumptions!$D$14*(1+E1874)^4*L1874-Assumptions!$D$14*(1+E1874)^3*E1874*Assumptions!$D$16</f>
        <v>35.7198092090158</v>
      </c>
      <c r="Q1874" s="21" t="n">
        <f aca="false">Assumptions!$D$14*(1+E1874)^5*L1874-Assumptions!$D$14*(1+E1874)^4*E1874*Assumptions!$D$16</f>
        <v>40.3545476097118</v>
      </c>
      <c r="R1874" s="21" t="n">
        <f aca="false">M1874/(1+K1874)+N1874/(1+K1874)^2+O1874/(1+K1874)^3+P1874/(1+K1874)^4+Q1874/(1+K1874)^5</f>
        <v>119.848826387495</v>
      </c>
      <c r="S1874" s="21" t="n">
        <f aca="false">Q1874*(1+I1874)/(K1874-I1874)</f>
        <v>582.11216717845</v>
      </c>
      <c r="T1874" s="21" t="n">
        <f aca="false">R1874+S1874/(1+K1874)^5</f>
        <v>486.239350350054</v>
      </c>
      <c r="U1874" s="8" t="n">
        <f aca="false">(T1874-Assumptions!$D$17)/Assumptions!$D$18</f>
        <v>12.0495740140022</v>
      </c>
    </row>
    <row r="1875" customFormat="false" ht="15" hidden="false" customHeight="false" outlineLevel="0" collapsed="false">
      <c r="B1875" s="2" t="n">
        <v>1870</v>
      </c>
      <c r="C1875" s="27" t="n">
        <f aca="false">NORMSDIST('Random Draws'!C1875)</f>
        <v>0.345665067313186</v>
      </c>
      <c r="D1875" s="27" t="n">
        <f aca="false">NORMSDIST(Assumptions!$D$22*'Random Draws'!C1875+SQRT(1-Assumptions!$D$22^2)*'Random Draws'!D1875)</f>
        <v>0.584918178611827</v>
      </c>
      <c r="E1875" s="19" t="n">
        <f aca="false">IF(C1875&lt;(Assumptions!$E$6-Assumptions!$D$6)/(Assumptions!$F$6-Assumptions!$D$6),Assumptions!$D$6+SQRT(C1875*(Assumptions!$F$6-Assumptions!$D$6)*(Assumptions!$E$6-Assumptions!$D$6)),Assumptions!$F$6-SQRT((1-C1875)*(Assumptions!$F$6-Assumptions!$D$6)*(Assumptions!$F$6-Assumptions!$E$6)))</f>
        <v>0.0815731323881895</v>
      </c>
      <c r="F1875" s="19" t="n">
        <f aca="false">IF(D1875&lt;(Assumptions!$E$7-Assumptions!$D$7)/(Assumptions!$F$7-Assumptions!$D$7),Assumptions!$D$7+SQRT(D1875*(Assumptions!$F$7-Assumptions!$D$7)*(Assumptions!$E$7-Assumptions!$D$7)),Assumptions!$F$7-SQRT((1-D1875)*(Assumptions!$F$7-Assumptions!$D$7)*(Assumptions!$F$7-Assumptions!$E$7)))</f>
        <v>0.419241109642468</v>
      </c>
      <c r="G1875" s="19" t="n">
        <f aca="false">MIN(Assumptions!$D$24,MAX(Assumptions!$D$23,Assumptions!$D$8+Assumptions!$E$8*'Random Draws'!E1875))</f>
        <v>0.091235619203847</v>
      </c>
      <c r="H1875" s="19" t="n">
        <f aca="false">IF('Random Draws'!F1875&lt;(Assumptions!$E$9-Assumptions!$D$9)/(Assumptions!$F$9-Assumptions!$D$9),Assumptions!$D$9+SQRT('Random Draws'!F1875*(Assumptions!$F$9-Assumptions!$D$9)*(Assumptions!$E$9-Assumptions!$D$9)),Assumptions!$F$9-SQRT((1-'Random Draws'!F1875)*(Assumptions!$F$9-Assumptions!$D$9)*(Assumptions!$F$9-Assumptions!$E$9)))</f>
        <v>0.284784359103945</v>
      </c>
      <c r="I1875" s="19" t="n">
        <f aca="false">IF('Random Draws'!G1875&lt;(Assumptions!$E$10-Assumptions!$D$10)/(Assumptions!$F$10-Assumptions!$D$10),Assumptions!$D$10+SQRT('Random Draws'!G1875*(Assumptions!$F$10-Assumptions!$D$10)*(Assumptions!$E$10-Assumptions!$D$10)),Assumptions!$F$10-SQRT((1-'Random Draws'!G1875)*(Assumptions!$F$10-Assumptions!$D$10)*(Assumptions!$F$10-Assumptions!$E$10)))</f>
        <v>0.0226800488331545</v>
      </c>
      <c r="J1875" s="19" t="n">
        <f aca="false">IF('Random Draws'!H1875&lt;(Assumptions!$E$11-Assumptions!$D$11)/(Assumptions!$F$11-Assumptions!$D$11),Assumptions!$D$11+SQRT('Random Draws'!H1875*(Assumptions!$F$11-Assumptions!$D$11)*(Assumptions!$E$11-Assumptions!$D$11)),Assumptions!$F$11-SQRT((1-'Random Draws'!H1875)*(Assumptions!$F$11-Assumptions!$D$11)*(Assumptions!$F$11-Assumptions!$E$11)))</f>
        <v>0.149986929140744</v>
      </c>
      <c r="K1875" s="19" t="n">
        <f aca="false">MAX(G1875,I1875+Assumptions!$D$21)</f>
        <v>0.091235619203847</v>
      </c>
      <c r="L1875" s="28" t="n">
        <f aca="false">(F1875-Assumptions!$D$15)*(1-H1875)+Assumptions!$D$15-J1875</f>
        <v>0.18688283646568</v>
      </c>
      <c r="M1875" s="21" t="n">
        <f aca="false">Assumptions!$D$14*(1+E1875)^1*L1875-Assumptions!$D$14*(1+E1875)^0*E1875*Assumptions!$D$16</f>
        <v>28.9536378238488</v>
      </c>
      <c r="N1875" s="21" t="n">
        <f aca="false">Assumptions!$D$14*(1+E1875)^2*L1875-Assumptions!$D$14*(1+E1875)^1*E1875*Assumptions!$D$16</f>
        <v>31.3154767551733</v>
      </c>
      <c r="O1875" s="21" t="n">
        <f aca="false">Assumptions!$D$14*(1+E1875)^3*L1875-Assumptions!$D$14*(1+E1875)^2*E1875*Assumptions!$D$16</f>
        <v>33.8699782863224</v>
      </c>
      <c r="P1875" s="21" t="n">
        <f aca="false">Assumptions!$D$14*(1+E1875)^4*L1875-Assumptions!$D$14*(1+E1875)^3*E1875*Assumptions!$D$16</f>
        <v>36.6328585090576</v>
      </c>
      <c r="Q1875" s="21" t="n">
        <f aca="false">Assumptions!$D$14*(1+E1875)^5*L1875-Assumptions!$D$14*(1+E1875)^4*E1875*Assumptions!$D$16</f>
        <v>39.6211155259748</v>
      </c>
      <c r="R1875" s="21" t="n">
        <f aca="false">M1875/(1+K1875)+N1875/(1+K1875)^2+O1875/(1+K1875)^3+P1875/(1+K1875)^4+Q1875/(1+K1875)^5</f>
        <v>130.33578629023</v>
      </c>
      <c r="S1875" s="21" t="n">
        <f aca="false">Q1875*(1+I1875)/(K1875-I1875)</f>
        <v>591.049336207552</v>
      </c>
      <c r="T1875" s="21" t="n">
        <f aca="false">R1875+S1875/(1+K1875)^5</f>
        <v>512.307380100967</v>
      </c>
      <c r="U1875" s="8" t="n">
        <f aca="false">(T1875-Assumptions!$D$17)/Assumptions!$D$18</f>
        <v>13.0922952040387</v>
      </c>
    </row>
    <row r="1876" customFormat="false" ht="15" hidden="false" customHeight="false" outlineLevel="0" collapsed="false">
      <c r="B1876" s="2" t="n">
        <v>1871</v>
      </c>
      <c r="C1876" s="27" t="n">
        <f aca="false">NORMSDIST('Random Draws'!C1876)</f>
        <v>0.491064750725253</v>
      </c>
      <c r="D1876" s="27" t="n">
        <f aca="false">NORMSDIST(Assumptions!$D$22*'Random Draws'!C1876+SQRT(1-Assumptions!$D$22^2)*'Random Draws'!D1876)</f>
        <v>0.171338655667131</v>
      </c>
      <c r="E1876" s="19" t="n">
        <f aca="false">IF(C1876&lt;(Assumptions!$E$6-Assumptions!$D$6)/(Assumptions!$F$6-Assumptions!$D$6),Assumptions!$D$6+SQRT(C1876*(Assumptions!$F$6-Assumptions!$D$6)*(Assumptions!$E$6-Assumptions!$D$6)),Assumptions!$F$6-SQRT((1-C1876)*(Assumptions!$F$6-Assumptions!$D$6)*(Assumptions!$F$6-Assumptions!$E$6)))</f>
        <v>0.0895512235330901</v>
      </c>
      <c r="F1876" s="19" t="n">
        <f aca="false">IF(D1876&lt;(Assumptions!$E$7-Assumptions!$D$7)/(Assumptions!$F$7-Assumptions!$D$7),Assumptions!$D$7+SQRT(D1876*(Assumptions!$F$7-Assumptions!$D$7)*(Assumptions!$E$7-Assumptions!$D$7)),Assumptions!$F$7-SQRT((1-D1876)*(Assumptions!$F$7-Assumptions!$D$7)*(Assumptions!$F$7-Assumptions!$E$7)))</f>
        <v>0.392062937076986</v>
      </c>
      <c r="G1876" s="19" t="n">
        <f aca="false">MIN(Assumptions!$D$24,MAX(Assumptions!$D$23,Assumptions!$D$8+Assumptions!$E$8*'Random Draws'!E1876))</f>
        <v>0.073115174761461</v>
      </c>
      <c r="H1876" s="19" t="n">
        <f aca="false">IF('Random Draws'!F1876&lt;(Assumptions!$E$9-Assumptions!$D$9)/(Assumptions!$F$9-Assumptions!$D$9),Assumptions!$D$9+SQRT('Random Draws'!F1876*(Assumptions!$F$9-Assumptions!$D$9)*(Assumptions!$E$9-Assumptions!$D$9)),Assumptions!$F$9-SQRT((1-'Random Draws'!F1876)*(Assumptions!$F$9-Assumptions!$D$9)*(Assumptions!$F$9-Assumptions!$E$9)))</f>
        <v>0.289909375836999</v>
      </c>
      <c r="I1876" s="19" t="n">
        <f aca="false">IF('Random Draws'!G1876&lt;(Assumptions!$E$10-Assumptions!$D$10)/(Assumptions!$F$10-Assumptions!$D$10),Assumptions!$D$10+SQRT('Random Draws'!G1876*(Assumptions!$F$10-Assumptions!$D$10)*(Assumptions!$E$10-Assumptions!$D$10)),Assumptions!$F$10-SQRT((1-'Random Draws'!G1876)*(Assumptions!$F$10-Assumptions!$D$10)*(Assumptions!$F$10-Assumptions!$E$10)))</f>
        <v>0.0161444077552234</v>
      </c>
      <c r="J1876" s="19" t="n">
        <f aca="false">IF('Random Draws'!H1876&lt;(Assumptions!$E$11-Assumptions!$D$11)/(Assumptions!$F$11-Assumptions!$D$11),Assumptions!$D$11+SQRT('Random Draws'!H1876*(Assumptions!$F$11-Assumptions!$D$11)*(Assumptions!$E$11-Assumptions!$D$11)),Assumptions!$F$11-SQRT((1-'Random Draws'!H1876)*(Assumptions!$F$11-Assumptions!$D$11)*(Assumptions!$F$11-Assumptions!$E$11)))</f>
        <v>0.157445512321398</v>
      </c>
      <c r="K1876" s="19" t="n">
        <f aca="false">MAX(G1876,I1876+Assumptions!$D$21)</f>
        <v>0.073115174761461</v>
      </c>
      <c r="L1876" s="28" t="n">
        <f aca="false">(F1876-Assumptions!$D$15)*(1-H1876)+Assumptions!$D$15-J1876</f>
        <v>0.158642922237588</v>
      </c>
      <c r="M1876" s="21" t="n">
        <f aca="false">Assumptions!$D$14*(1+E1876)^1*L1876-Assumptions!$D$14*(1+E1876)^0*E1876*Assumptions!$D$16</f>
        <v>24.6736427318113</v>
      </c>
      <c r="N1876" s="21" t="n">
        <f aca="false">Assumptions!$D$14*(1+E1876)^2*L1876-Assumptions!$D$14*(1+E1876)^1*E1876*Assumptions!$D$16</f>
        <v>26.8831976274633</v>
      </c>
      <c r="O1876" s="21" t="n">
        <f aca="false">Assumptions!$D$14*(1+E1876)^3*L1876-Assumptions!$D$14*(1+E1876)^2*E1876*Assumptions!$D$16</f>
        <v>29.2906208674845</v>
      </c>
      <c r="P1876" s="21" t="n">
        <f aca="false">Assumptions!$D$14*(1+E1876)^4*L1876-Assumptions!$D$14*(1+E1876)^3*E1876*Assumptions!$D$16</f>
        <v>31.9136318042116</v>
      </c>
      <c r="Q1876" s="21" t="n">
        <f aca="false">Assumptions!$D$14*(1+E1876)^5*L1876-Assumptions!$D$14*(1+E1876)^4*E1876*Assumptions!$D$16</f>
        <v>34.7715365796633</v>
      </c>
      <c r="R1876" s="21" t="n">
        <f aca="false">M1876/(1+K1876)+N1876/(1+K1876)^2+O1876/(1+K1876)^3+P1876/(1+K1876)^4+Q1876/(1+K1876)^5</f>
        <v>118.538631404207</v>
      </c>
      <c r="S1876" s="21" t="n">
        <f aca="false">Q1876*(1+I1876)/(K1876-I1876)</f>
        <v>620.193553662575</v>
      </c>
      <c r="T1876" s="21" t="n">
        <f aca="false">R1876+S1876/(1+K1876)^5</f>
        <v>554.347001297344</v>
      </c>
      <c r="U1876" s="8" t="n">
        <f aca="false">(T1876-Assumptions!$D$17)/Assumptions!$D$18</f>
        <v>14.7738800518937</v>
      </c>
    </row>
    <row r="1877" customFormat="false" ht="15" hidden="false" customHeight="false" outlineLevel="0" collapsed="false">
      <c r="B1877" s="2" t="n">
        <v>1872</v>
      </c>
      <c r="C1877" s="27" t="n">
        <f aca="false">NORMSDIST('Random Draws'!C1877)</f>
        <v>0.470347854308131</v>
      </c>
      <c r="D1877" s="27" t="n">
        <f aca="false">NORMSDIST(Assumptions!$D$22*'Random Draws'!C1877+SQRT(1-Assumptions!$D$22^2)*'Random Draws'!D1877)</f>
        <v>0.89263955758661</v>
      </c>
      <c r="E1877" s="19" t="n">
        <f aca="false">IF(C1877&lt;(Assumptions!$E$6-Assumptions!$D$6)/(Assumptions!$F$6-Assumptions!$D$6),Assumptions!$D$6+SQRT(C1877*(Assumptions!$F$6-Assumptions!$D$6)*(Assumptions!$E$6-Assumptions!$D$6)),Assumptions!$F$6-SQRT((1-C1877)*(Assumptions!$F$6-Assumptions!$D$6)*(Assumptions!$F$6-Assumptions!$E$6)))</f>
        <v>0.0884947344723183</v>
      </c>
      <c r="F1877" s="19" t="n">
        <f aca="false">IF(D1877&lt;(Assumptions!$E$7-Assumptions!$D$7)/(Assumptions!$F$7-Assumptions!$D$7),Assumptions!$D$7+SQRT(D1877*(Assumptions!$F$7-Assumptions!$D$7)*(Assumptions!$E$7-Assumptions!$D$7)),Assumptions!$F$7-SQRT((1-D1877)*(Assumptions!$F$7-Assumptions!$D$7)*(Assumptions!$F$7-Assumptions!$E$7)))</f>
        <v>0.439277023146914</v>
      </c>
      <c r="G1877" s="19" t="n">
        <f aca="false">MIN(Assumptions!$D$24,MAX(Assumptions!$D$23,Assumptions!$D$8+Assumptions!$E$8*'Random Draws'!E1877))</f>
        <v>0.086811626288142</v>
      </c>
      <c r="H1877" s="19" t="n">
        <f aca="false">IF('Random Draws'!F1877&lt;(Assumptions!$E$9-Assumptions!$D$9)/(Assumptions!$F$9-Assumptions!$D$9),Assumptions!$D$9+SQRT('Random Draws'!F1877*(Assumptions!$F$9-Assumptions!$D$9)*(Assumptions!$E$9-Assumptions!$D$9)),Assumptions!$F$9-SQRT((1-'Random Draws'!F1877)*(Assumptions!$F$9-Assumptions!$D$9)*(Assumptions!$F$9-Assumptions!$E$9)))</f>
        <v>0.276799008312111</v>
      </c>
      <c r="I1877" s="19" t="n">
        <f aca="false">IF('Random Draws'!G1877&lt;(Assumptions!$E$10-Assumptions!$D$10)/(Assumptions!$F$10-Assumptions!$D$10),Assumptions!$D$10+SQRT('Random Draws'!G1877*(Assumptions!$F$10-Assumptions!$D$10)*(Assumptions!$E$10-Assumptions!$D$10)),Assumptions!$F$10-SQRT((1-'Random Draws'!G1877)*(Assumptions!$F$10-Assumptions!$D$10)*(Assumptions!$F$10-Assumptions!$E$10)))</f>
        <v>0.0174267716122872</v>
      </c>
      <c r="J1877" s="19" t="n">
        <f aca="false">IF('Random Draws'!H1877&lt;(Assumptions!$E$11-Assumptions!$D$11)/(Assumptions!$F$11-Assumptions!$D$11),Assumptions!$D$11+SQRT('Random Draws'!H1877*(Assumptions!$F$11-Assumptions!$D$11)*(Assumptions!$E$11-Assumptions!$D$11)),Assumptions!$F$11-SQRT((1-'Random Draws'!H1877)*(Assumptions!$F$11-Assumptions!$D$11)*(Assumptions!$F$11-Assumptions!$E$11)))</f>
        <v>0.202088698606243</v>
      </c>
      <c r="K1877" s="19" t="n">
        <f aca="false">MAX(G1877,I1877+Assumptions!$D$21)</f>
        <v>0.086811626288142</v>
      </c>
      <c r="L1877" s="28" t="n">
        <f aca="false">(F1877-Assumptions!$D$15)*(1-H1877)+Assumptions!$D$15-J1877</f>
        <v>0.151580751239883</v>
      </c>
      <c r="M1877" s="21" t="n">
        <f aca="false">Assumptions!$D$14*(1+E1877)^1*L1877-Assumptions!$D$14*(1+E1877)^0*E1877*Assumptions!$D$16</f>
        <v>23.5393010929812</v>
      </c>
      <c r="N1877" s="21" t="n">
        <f aca="false">Assumptions!$D$14*(1+E1877)^2*L1877-Assumptions!$D$14*(1+E1877)^1*E1877*Assumptions!$D$16</f>
        <v>25.6224052928685</v>
      </c>
      <c r="O1877" s="21" t="n">
        <f aca="false">Assumptions!$D$14*(1+E1877)^3*L1877-Assumptions!$D$14*(1+E1877)^2*E1877*Assumptions!$D$16</f>
        <v>27.8898532458031</v>
      </c>
      <c r="P1877" s="21" t="n">
        <f aca="false">Assumptions!$D$14*(1+E1877)^4*L1877-Assumptions!$D$14*(1+E1877)^3*E1877*Assumptions!$D$16</f>
        <v>30.3579584032623</v>
      </c>
      <c r="Q1877" s="21" t="n">
        <f aca="false">Assumptions!$D$14*(1+E1877)^5*L1877-Assumptions!$D$14*(1+E1877)^4*E1877*Assumptions!$D$16</f>
        <v>33.0444778712807</v>
      </c>
      <c r="R1877" s="21" t="n">
        <f aca="false">M1877/(1+K1877)+N1877/(1+K1877)^2+O1877/(1+K1877)^3+P1877/(1+K1877)^4+Q1877/(1+K1877)^5</f>
        <v>108.631167307514</v>
      </c>
      <c r="S1877" s="21" t="n">
        <f aca="false">Q1877*(1+I1877)/(K1877-I1877)</f>
        <v>484.548632367322</v>
      </c>
      <c r="T1877" s="21" t="n">
        <f aca="false">R1877+S1877/(1+K1877)^5</f>
        <v>428.201160709179</v>
      </c>
      <c r="U1877" s="8" t="n">
        <f aca="false">(T1877-Assumptions!$D$17)/Assumptions!$D$18</f>
        <v>9.72804642836714</v>
      </c>
    </row>
    <row r="1878" customFormat="false" ht="15" hidden="false" customHeight="false" outlineLevel="0" collapsed="false">
      <c r="B1878" s="2" t="n">
        <v>1873</v>
      </c>
      <c r="C1878" s="27" t="n">
        <f aca="false">NORMSDIST('Random Draws'!C1878)</f>
        <v>0.977745644585627</v>
      </c>
      <c r="D1878" s="27" t="n">
        <f aca="false">NORMSDIST(Assumptions!$D$22*'Random Draws'!C1878+SQRT(1-Assumptions!$D$22^2)*'Random Draws'!D1878)</f>
        <v>0.849219590696081</v>
      </c>
      <c r="E1878" s="19" t="n">
        <f aca="false">IF(C1878&lt;(Assumptions!$E$6-Assumptions!$D$6)/(Assumptions!$F$6-Assumptions!$D$6),Assumptions!$D$6+SQRT(C1878*(Assumptions!$F$6-Assumptions!$D$6)*(Assumptions!$E$6-Assumptions!$D$6)),Assumptions!$F$6-SQRT((1-C1878)*(Assumptions!$F$6-Assumptions!$D$6)*(Assumptions!$F$6-Assumptions!$E$6)))</f>
        <v>0.129451456163438</v>
      </c>
      <c r="F1878" s="19" t="n">
        <f aca="false">IF(D1878&lt;(Assumptions!$E$7-Assumptions!$D$7)/(Assumptions!$F$7-Assumptions!$D$7),Assumptions!$D$7+SQRT(D1878*(Assumptions!$F$7-Assumptions!$D$7)*(Assumptions!$E$7-Assumptions!$D$7)),Assumptions!$F$7-SQRT((1-D1878)*(Assumptions!$F$7-Assumptions!$D$7)*(Assumptions!$F$7-Assumptions!$E$7)))</f>
        <v>0.435441465084096</v>
      </c>
      <c r="G1878" s="19" t="n">
        <f aca="false">MIN(Assumptions!$D$24,MAX(Assumptions!$D$23,Assumptions!$D$8+Assumptions!$E$8*'Random Draws'!E1878))</f>
        <v>0.095718796105094</v>
      </c>
      <c r="H1878" s="19" t="n">
        <f aca="false">IF('Random Draws'!F1878&lt;(Assumptions!$E$9-Assumptions!$D$9)/(Assumptions!$F$9-Assumptions!$D$9),Assumptions!$D$9+SQRT('Random Draws'!F1878*(Assumptions!$F$9-Assumptions!$D$9)*(Assumptions!$E$9-Assumptions!$D$9)),Assumptions!$F$9-SQRT((1-'Random Draws'!F1878)*(Assumptions!$F$9-Assumptions!$D$9)*(Assumptions!$F$9-Assumptions!$E$9)))</f>
        <v>0.320743542234883</v>
      </c>
      <c r="I1878" s="19" t="n">
        <f aca="false">IF('Random Draws'!G1878&lt;(Assumptions!$E$10-Assumptions!$D$10)/(Assumptions!$F$10-Assumptions!$D$10),Assumptions!$D$10+SQRT('Random Draws'!G1878*(Assumptions!$F$10-Assumptions!$D$10)*(Assumptions!$E$10-Assumptions!$D$10)),Assumptions!$F$10-SQRT((1-'Random Draws'!G1878)*(Assumptions!$F$10-Assumptions!$D$10)*(Assumptions!$F$10-Assumptions!$E$10)))</f>
        <v>0.0204350146416155</v>
      </c>
      <c r="J1878" s="19" t="n">
        <f aca="false">IF('Random Draws'!H1878&lt;(Assumptions!$E$11-Assumptions!$D$11)/(Assumptions!$F$11-Assumptions!$D$11),Assumptions!$D$11+SQRT('Random Draws'!H1878*(Assumptions!$F$11-Assumptions!$D$11)*(Assumptions!$E$11-Assumptions!$D$11)),Assumptions!$F$11-SQRT((1-'Random Draws'!H1878)*(Assumptions!$F$11-Assumptions!$D$11)*(Assumptions!$F$11-Assumptions!$E$11)))</f>
        <v>0.186737006211377</v>
      </c>
      <c r="K1878" s="19" t="n">
        <f aca="false">MAX(G1878,I1878+Assumptions!$D$21)</f>
        <v>0.095718796105094</v>
      </c>
      <c r="L1878" s="28" t="n">
        <f aca="false">(F1878-Assumptions!$D$15)*(1-H1878)+Assumptions!$D$15-J1878</f>
        <v>0.150736081416234</v>
      </c>
      <c r="M1878" s="21" t="n">
        <f aca="false">Assumptions!$D$14*(1+E1878)^1*L1878-Assumptions!$D$14*(1+E1878)^0*E1878*Assumptions!$D$16</f>
        <v>24.1230037302198</v>
      </c>
      <c r="N1878" s="21" t="n">
        <f aca="false">Assumptions!$D$14*(1+E1878)^2*L1878-Assumptions!$D$14*(1+E1878)^1*E1878*Assumptions!$D$16</f>
        <v>27.2457616901328</v>
      </c>
      <c r="O1878" s="21" t="n">
        <f aca="false">Assumptions!$D$14*(1+E1878)^3*L1878-Assumptions!$D$14*(1+E1878)^2*E1878*Assumptions!$D$16</f>
        <v>30.7727652152025</v>
      </c>
      <c r="P1878" s="21" t="n">
        <f aca="false">Assumptions!$D$14*(1+E1878)^4*L1878-Assumptions!$D$14*(1+E1878)^3*E1878*Assumptions!$D$16</f>
        <v>34.7563444824861</v>
      </c>
      <c r="Q1878" s="21" t="n">
        <f aca="false">Assumptions!$D$14*(1+E1878)^5*L1878-Assumptions!$D$14*(1+E1878)^4*E1878*Assumptions!$D$16</f>
        <v>39.255603886662</v>
      </c>
      <c r="R1878" s="21" t="n">
        <f aca="false">M1878/(1+K1878)+N1878/(1+K1878)^2+O1878/(1+K1878)^3+P1878/(1+K1878)^4+Q1878/(1+K1878)^5</f>
        <v>117.068054353671</v>
      </c>
      <c r="S1878" s="21" t="n">
        <f aca="false">Q1878*(1+I1878)/(K1878-I1878)</f>
        <v>532.090603688447</v>
      </c>
      <c r="T1878" s="21" t="n">
        <f aca="false">R1878+S1878/(1+K1878)^5</f>
        <v>453.959537147805</v>
      </c>
      <c r="U1878" s="8" t="n">
        <f aca="false">(T1878-Assumptions!$D$17)/Assumptions!$D$18</f>
        <v>10.7583814859122</v>
      </c>
    </row>
    <row r="1879" customFormat="false" ht="15" hidden="false" customHeight="false" outlineLevel="0" collapsed="false">
      <c r="B1879" s="2" t="n">
        <v>1874</v>
      </c>
      <c r="C1879" s="27" t="n">
        <f aca="false">NORMSDIST('Random Draws'!C1879)</f>
        <v>0.590015844622615</v>
      </c>
      <c r="D1879" s="27" t="n">
        <f aca="false">NORMSDIST(Assumptions!$D$22*'Random Draws'!C1879+SQRT(1-Assumptions!$D$22^2)*'Random Draws'!D1879)</f>
        <v>0.394673517444947</v>
      </c>
      <c r="E1879" s="19" t="n">
        <f aca="false">IF(C1879&lt;(Assumptions!$E$6-Assumptions!$D$6)/(Assumptions!$F$6-Assumptions!$D$6),Assumptions!$D$6+SQRT(C1879*(Assumptions!$F$6-Assumptions!$D$6)*(Assumptions!$E$6-Assumptions!$D$6)),Assumptions!$F$6-SQRT((1-C1879)*(Assumptions!$F$6-Assumptions!$D$6)*(Assumptions!$F$6-Assumptions!$E$6)))</f>
        <v>0.0947239491906932</v>
      </c>
      <c r="F1879" s="19" t="n">
        <f aca="false">IF(D1879&lt;(Assumptions!$E$7-Assumptions!$D$7)/(Assumptions!$F$7-Assumptions!$D$7),Assumptions!$D$7+SQRT(D1879*(Assumptions!$F$7-Assumptions!$D$7)*(Assumptions!$E$7-Assumptions!$D$7)),Assumptions!$F$7-SQRT((1-D1879)*(Assumptions!$F$7-Assumptions!$D$7)*(Assumptions!$F$7-Assumptions!$E$7)))</f>
        <v>0.408662522588432</v>
      </c>
      <c r="G1879" s="19" t="n">
        <f aca="false">MIN(Assumptions!$D$24,MAX(Assumptions!$D$23,Assumptions!$D$8+Assumptions!$E$8*'Random Draws'!E1879))</f>
        <v>0.081394969418089</v>
      </c>
      <c r="H1879" s="19" t="n">
        <f aca="false">IF('Random Draws'!F1879&lt;(Assumptions!$E$9-Assumptions!$D$9)/(Assumptions!$F$9-Assumptions!$D$9),Assumptions!$D$9+SQRT('Random Draws'!F1879*(Assumptions!$F$9-Assumptions!$D$9)*(Assumptions!$E$9-Assumptions!$D$9)),Assumptions!$F$9-SQRT((1-'Random Draws'!F1879)*(Assumptions!$F$9-Assumptions!$D$9)*(Assumptions!$F$9-Assumptions!$E$9)))</f>
        <v>0.262386412908963</v>
      </c>
      <c r="I1879" s="19" t="n">
        <f aca="false">IF('Random Draws'!G1879&lt;(Assumptions!$E$10-Assumptions!$D$10)/(Assumptions!$F$10-Assumptions!$D$10),Assumptions!$D$10+SQRT('Random Draws'!G1879*(Assumptions!$F$10-Assumptions!$D$10)*(Assumptions!$E$10-Assumptions!$D$10)),Assumptions!$F$10-SQRT((1-'Random Draws'!G1879)*(Assumptions!$F$10-Assumptions!$D$10)*(Assumptions!$F$10-Assumptions!$E$10)))</f>
        <v>0.016291984906214</v>
      </c>
      <c r="J1879" s="19" t="n">
        <f aca="false">IF('Random Draws'!H1879&lt;(Assumptions!$E$11-Assumptions!$D$11)/(Assumptions!$F$11-Assumptions!$D$11),Assumptions!$D$11+SQRT('Random Draws'!H1879*(Assumptions!$F$11-Assumptions!$D$11)*(Assumptions!$E$11-Assumptions!$D$11)),Assumptions!$F$11-SQRT((1-'Random Draws'!H1879)*(Assumptions!$F$11-Assumptions!$D$11)*(Assumptions!$F$11-Assumptions!$E$11)))</f>
        <v>0.16045721137785</v>
      </c>
      <c r="K1879" s="19" t="n">
        <f aca="false">MAX(G1879,I1879+Assumptions!$D$21)</f>
        <v>0.081394969418089</v>
      </c>
      <c r="L1879" s="28" t="n">
        <f aca="false">(F1879-Assumptions!$D$15)*(1-H1879)+Assumptions!$D$15-J1879</f>
        <v>0.17508805149644</v>
      </c>
      <c r="M1879" s="21" t="n">
        <f aca="false">Assumptions!$D$14*(1+E1879)^1*L1879-Assumptions!$D$14*(1+E1879)^0*E1879*Assumptions!$D$16</f>
        <v>27.3805478836121</v>
      </c>
      <c r="N1879" s="21" t="n">
        <f aca="false">Assumptions!$D$14*(1+E1879)^2*L1879-Assumptions!$D$14*(1+E1879)^1*E1879*Assumptions!$D$16</f>
        <v>29.9741415101527</v>
      </c>
      <c r="O1879" s="21" t="n">
        <f aca="false">Assumptions!$D$14*(1+E1879)^3*L1879-Assumptions!$D$14*(1+E1879)^2*E1879*Assumptions!$D$16</f>
        <v>32.813410567595</v>
      </c>
      <c r="P1879" s="21" t="n">
        <f aca="false">Assumptions!$D$14*(1+E1879)^4*L1879-Assumptions!$D$14*(1+E1879)^3*E1879*Assumptions!$D$16</f>
        <v>35.9216264029732</v>
      </c>
      <c r="Q1879" s="21" t="n">
        <f aca="false">Assumptions!$D$14*(1+E1879)^5*L1879-Assumptions!$D$14*(1+E1879)^4*E1879*Assumptions!$D$16</f>
        <v>39.3242647172155</v>
      </c>
      <c r="R1879" s="21" t="n">
        <f aca="false">M1879/(1+K1879)+N1879/(1+K1879)^2+O1879/(1+K1879)^3+P1879/(1+K1879)^4+Q1879/(1+K1879)^5</f>
        <v>129.757812470274</v>
      </c>
      <c r="S1879" s="21" t="n">
        <f aca="false">Q1879*(1+I1879)/(K1879-I1879)</f>
        <v>613.872548917426</v>
      </c>
      <c r="T1879" s="21" t="n">
        <f aca="false">R1879+S1879/(1+K1879)^5</f>
        <v>544.861401562197</v>
      </c>
      <c r="U1879" s="8" t="n">
        <f aca="false">(T1879-Assumptions!$D$17)/Assumptions!$D$18</f>
        <v>14.3944560624879</v>
      </c>
    </row>
    <row r="1880" customFormat="false" ht="15" hidden="false" customHeight="false" outlineLevel="0" collapsed="false">
      <c r="B1880" s="2" t="n">
        <v>1875</v>
      </c>
      <c r="C1880" s="27" t="n">
        <f aca="false">NORMSDIST('Random Draws'!C1880)</f>
        <v>0.701581176187065</v>
      </c>
      <c r="D1880" s="27" t="n">
        <f aca="false">NORMSDIST(Assumptions!$D$22*'Random Draws'!C1880+SQRT(1-Assumptions!$D$22^2)*'Random Draws'!D1880)</f>
        <v>0.833213517042815</v>
      </c>
      <c r="E1880" s="19" t="n">
        <f aca="false">IF(C1880&lt;(Assumptions!$E$6-Assumptions!$D$6)/(Assumptions!$F$6-Assumptions!$D$6),Assumptions!$D$6+SQRT(C1880*(Assumptions!$F$6-Assumptions!$D$6)*(Assumptions!$E$6-Assumptions!$D$6)),Assumptions!$F$6-SQRT((1-C1880)*(Assumptions!$F$6-Assumptions!$D$6)*(Assumptions!$F$6-Assumptions!$E$6)))</f>
        <v>0.101372365862447</v>
      </c>
      <c r="F1880" s="19" t="n">
        <f aca="false">IF(D1880&lt;(Assumptions!$E$7-Assumptions!$D$7)/(Assumptions!$F$7-Assumptions!$D$7),Assumptions!$D$7+SQRT(D1880*(Assumptions!$F$7-Assumptions!$D$7)*(Assumptions!$E$7-Assumptions!$D$7)),Assumptions!$F$7-SQRT((1-D1880)*(Assumptions!$F$7-Assumptions!$D$7)*(Assumptions!$F$7-Assumptions!$E$7)))</f>
        <v>0.434170831762739</v>
      </c>
      <c r="G1880" s="19" t="n">
        <f aca="false">MIN(Assumptions!$D$24,MAX(Assumptions!$D$23,Assumptions!$D$8+Assumptions!$E$8*'Random Draws'!E1880))</f>
        <v>0.080954102559151</v>
      </c>
      <c r="H1880" s="19" t="n">
        <f aca="false">IF('Random Draws'!F1880&lt;(Assumptions!$E$9-Assumptions!$D$9)/(Assumptions!$F$9-Assumptions!$D$9),Assumptions!$D$9+SQRT('Random Draws'!F1880*(Assumptions!$F$9-Assumptions!$D$9)*(Assumptions!$E$9-Assumptions!$D$9)),Assumptions!$F$9-SQRT((1-'Random Draws'!F1880)*(Assumptions!$F$9-Assumptions!$D$9)*(Assumptions!$F$9-Assumptions!$E$9)))</f>
        <v>0.264284014859603</v>
      </c>
      <c r="I1880" s="19" t="n">
        <f aca="false">IF('Random Draws'!G1880&lt;(Assumptions!$E$10-Assumptions!$D$10)/(Assumptions!$F$10-Assumptions!$D$10),Assumptions!$D$10+SQRT('Random Draws'!G1880*(Assumptions!$F$10-Assumptions!$D$10)*(Assumptions!$E$10-Assumptions!$D$10)),Assumptions!$F$10-SQRT((1-'Random Draws'!G1880)*(Assumptions!$F$10-Assumptions!$D$10)*(Assumptions!$F$10-Assumptions!$E$10)))</f>
        <v>0.0158521403698027</v>
      </c>
      <c r="J1880" s="19" t="n">
        <f aca="false">IF('Random Draws'!H1880&lt;(Assumptions!$E$11-Assumptions!$D$11)/(Assumptions!$F$11-Assumptions!$D$11),Assumptions!$D$11+SQRT('Random Draws'!H1880*(Assumptions!$F$11-Assumptions!$D$11)*(Assumptions!$E$11-Assumptions!$D$11)),Assumptions!$F$11-SQRT((1-'Random Draws'!H1880)*(Assumptions!$F$11-Assumptions!$D$11)*(Assumptions!$F$11-Assumptions!$E$11)))</f>
        <v>0.145769199747916</v>
      </c>
      <c r="K1880" s="19" t="n">
        <f aca="false">MAX(G1880,I1880+Assumptions!$D$21)</f>
        <v>0.080954102559151</v>
      </c>
      <c r="L1880" s="28" t="n">
        <f aca="false">(F1880-Assumptions!$D$15)*(1-H1880)+Assumptions!$D$15-J1880</f>
        <v>0.208014143393381</v>
      </c>
      <c r="M1880" s="21" t="n">
        <f aca="false">Assumptions!$D$14*(1+E1880)^1*L1880-Assumptions!$D$14*(1+E1880)^0*E1880*Assumptions!$D$16</f>
        <v>32.778679448591</v>
      </c>
      <c r="N1880" s="21" t="n">
        <f aca="false">Assumptions!$D$14*(1+E1880)^2*L1880-Assumptions!$D$14*(1+E1880)^1*E1880*Assumptions!$D$16</f>
        <v>36.1015317341415</v>
      </c>
      <c r="O1880" s="21" t="n">
        <f aca="false">Assumptions!$D$14*(1+E1880)^3*L1880-Assumptions!$D$14*(1+E1880)^2*E1880*Assumptions!$D$16</f>
        <v>39.7612294172896</v>
      </c>
      <c r="P1880" s="21" t="n">
        <f aca="false">Assumptions!$D$14*(1+E1880)^4*L1880-Assumptions!$D$14*(1+E1880)^3*E1880*Assumptions!$D$16</f>
        <v>43.7919193129197</v>
      </c>
      <c r="Q1880" s="21" t="n">
        <f aca="false">Assumptions!$D$14*(1+E1880)^5*L1880-Assumptions!$D$14*(1+E1880)^4*E1880*Assumptions!$D$16</f>
        <v>48.2312097793278</v>
      </c>
      <c r="R1880" s="21" t="n">
        <f aca="false">M1880/(1+K1880)+N1880/(1+K1880)^2+O1880/(1+K1880)^3+P1880/(1+K1880)^4+Q1880/(1+K1880)^5</f>
        <v>157.456325830855</v>
      </c>
      <c r="S1880" s="21" t="n">
        <f aca="false">Q1880*(1+I1880)/(K1880-I1880)</f>
        <v>752.60062890964</v>
      </c>
      <c r="T1880" s="21" t="n">
        <f aca="false">R1880+S1880/(1+K1880)^5</f>
        <v>667.407159558515</v>
      </c>
      <c r="U1880" s="8" t="n">
        <f aca="false">(T1880-Assumptions!$D$17)/Assumptions!$D$18</f>
        <v>19.2962863823406</v>
      </c>
    </row>
    <row r="1881" customFormat="false" ht="15" hidden="false" customHeight="false" outlineLevel="0" collapsed="false">
      <c r="B1881" s="2" t="n">
        <v>1876</v>
      </c>
      <c r="C1881" s="27" t="n">
        <f aca="false">NORMSDIST('Random Draws'!C1881)</f>
        <v>0.700789936890005</v>
      </c>
      <c r="D1881" s="27" t="n">
        <f aca="false">NORMSDIST(Assumptions!$D$22*'Random Draws'!C1881+SQRT(1-Assumptions!$D$22^2)*'Random Draws'!D1881)</f>
        <v>0.840620877580591</v>
      </c>
      <c r="E1881" s="19" t="n">
        <f aca="false">IF(C1881&lt;(Assumptions!$E$6-Assumptions!$D$6)/(Assumptions!$F$6-Assumptions!$D$6),Assumptions!$D$6+SQRT(C1881*(Assumptions!$F$6-Assumptions!$D$6)*(Assumptions!$E$6-Assumptions!$D$6)),Assumptions!$F$6-SQRT((1-C1881)*(Assumptions!$F$6-Assumptions!$D$6)*(Assumptions!$F$6-Assumptions!$E$6)))</f>
        <v>0.101321190355054</v>
      </c>
      <c r="F1881" s="19" t="n">
        <f aca="false">IF(D1881&lt;(Assumptions!$E$7-Assumptions!$D$7)/(Assumptions!$F$7-Assumptions!$D$7),Assumptions!$D$7+SQRT(D1881*(Assumptions!$F$7-Assumptions!$D$7)*(Assumptions!$E$7-Assumptions!$D$7)),Assumptions!$F$7-SQRT((1-D1881)*(Assumptions!$F$7-Assumptions!$D$7)*(Assumptions!$F$7-Assumptions!$E$7)))</f>
        <v>0.434750911111931</v>
      </c>
      <c r="G1881" s="19" t="n">
        <f aca="false">MIN(Assumptions!$D$24,MAX(Assumptions!$D$23,Assumptions!$D$8+Assumptions!$E$8*'Random Draws'!E1881))</f>
        <v>0.087443489349092</v>
      </c>
      <c r="H1881" s="19" t="n">
        <f aca="false">IF('Random Draws'!F1881&lt;(Assumptions!$E$9-Assumptions!$D$9)/(Assumptions!$F$9-Assumptions!$D$9),Assumptions!$D$9+SQRT('Random Draws'!F1881*(Assumptions!$F$9-Assumptions!$D$9)*(Assumptions!$E$9-Assumptions!$D$9)),Assumptions!$F$9-SQRT((1-'Random Draws'!F1881)*(Assumptions!$F$9-Assumptions!$D$9)*(Assumptions!$F$9-Assumptions!$E$9)))</f>
        <v>0.285760900100253</v>
      </c>
      <c r="I1881" s="19" t="n">
        <f aca="false">IF('Random Draws'!G1881&lt;(Assumptions!$E$10-Assumptions!$D$10)/(Assumptions!$F$10-Assumptions!$D$10),Assumptions!$D$10+SQRT('Random Draws'!G1881*(Assumptions!$F$10-Assumptions!$D$10)*(Assumptions!$E$10-Assumptions!$D$10)),Assumptions!$F$10-SQRT((1-'Random Draws'!G1881)*(Assumptions!$F$10-Assumptions!$D$10)*(Assumptions!$F$10-Assumptions!$E$10)))</f>
        <v>0.0128903203791362</v>
      </c>
      <c r="J1881" s="19" t="n">
        <f aca="false">IF('Random Draws'!H1881&lt;(Assumptions!$E$11-Assumptions!$D$11)/(Assumptions!$F$11-Assumptions!$D$11),Assumptions!$D$11+SQRT('Random Draws'!H1881*(Assumptions!$F$11-Assumptions!$D$11)*(Assumptions!$E$11-Assumptions!$D$11)),Assumptions!$F$11-SQRT((1-'Random Draws'!H1881)*(Assumptions!$F$11-Assumptions!$D$11)*(Assumptions!$F$11-Assumptions!$E$11)))</f>
        <v>0.18112735905586</v>
      </c>
      <c r="K1881" s="19" t="n">
        <f aca="false">MAX(G1881,I1881+Assumptions!$D$21)</f>
        <v>0.087443489349092</v>
      </c>
      <c r="L1881" s="28" t="n">
        <f aca="false">(F1881-Assumptions!$D$15)*(1-H1881)+Assumptions!$D$15-J1881</f>
        <v>0.166537657390353</v>
      </c>
      <c r="M1881" s="21" t="n">
        <f aca="false">Assumptions!$D$14*(1+E1881)^1*L1881-Assumptions!$D$14*(1+E1881)^0*E1881*Assumptions!$D$16</f>
        <v>26.1539132279879</v>
      </c>
      <c r="N1881" s="21" t="n">
        <f aca="false">Assumptions!$D$14*(1+E1881)^2*L1881-Assumptions!$D$14*(1+E1881)^1*E1881*Assumptions!$D$16</f>
        <v>28.8038588486904</v>
      </c>
      <c r="O1881" s="21" t="n">
        <f aca="false">Assumptions!$D$14*(1+E1881)^3*L1881-Assumptions!$D$14*(1+E1881)^2*E1881*Assumptions!$D$16</f>
        <v>31.7223001140587</v>
      </c>
      <c r="P1881" s="21" t="n">
        <f aca="false">Assumptions!$D$14*(1+E1881)^4*L1881-Assumptions!$D$14*(1+E1881)^3*E1881*Assumptions!$D$16</f>
        <v>34.9364413224154</v>
      </c>
      <c r="Q1881" s="21" t="n">
        <f aca="false">Assumptions!$D$14*(1+E1881)^5*L1881-Assumptions!$D$14*(1+E1881)^4*E1881*Assumptions!$D$16</f>
        <v>38.476243143972</v>
      </c>
      <c r="R1881" s="21" t="n">
        <f aca="false">M1881/(1+K1881)+N1881/(1+K1881)^2+O1881/(1+K1881)^3+P1881/(1+K1881)^4+Q1881/(1+K1881)^5</f>
        <v>123.362856569121</v>
      </c>
      <c r="S1881" s="21" t="n">
        <f aca="false">Q1881*(1+I1881)/(K1881-I1881)</f>
        <v>522.743899200164</v>
      </c>
      <c r="T1881" s="21" t="n">
        <f aca="false">R1881+S1881/(1+K1881)^5</f>
        <v>467.12297142552</v>
      </c>
      <c r="U1881" s="8" t="n">
        <f aca="false">(T1881-Assumptions!$D$17)/Assumptions!$D$18</f>
        <v>11.2849188570208</v>
      </c>
    </row>
    <row r="1882" customFormat="false" ht="15" hidden="false" customHeight="false" outlineLevel="0" collapsed="false">
      <c r="B1882" s="2" t="n">
        <v>1877</v>
      </c>
      <c r="C1882" s="27" t="n">
        <f aca="false">NORMSDIST('Random Draws'!C1882)</f>
        <v>0.550420535846272</v>
      </c>
      <c r="D1882" s="27" t="n">
        <f aca="false">NORMSDIST(Assumptions!$D$22*'Random Draws'!C1882+SQRT(1-Assumptions!$D$22^2)*'Random Draws'!D1882)</f>
        <v>0.421494648050451</v>
      </c>
      <c r="E1882" s="19" t="n">
        <f aca="false">IF(C1882&lt;(Assumptions!$E$6-Assumptions!$D$6)/(Assumptions!$F$6-Assumptions!$D$6),Assumptions!$D$6+SQRT(C1882*(Assumptions!$F$6-Assumptions!$D$6)*(Assumptions!$E$6-Assumptions!$D$6)),Assumptions!$F$6-SQRT((1-C1882)*(Assumptions!$F$6-Assumptions!$D$6)*(Assumptions!$F$6-Assumptions!$E$6)))</f>
        <v>0.0925880044633361</v>
      </c>
      <c r="F1882" s="19" t="n">
        <f aca="false">IF(D1882&lt;(Assumptions!$E$7-Assumptions!$D$7)/(Assumptions!$F$7-Assumptions!$D$7),Assumptions!$D$7+SQRT(D1882*(Assumptions!$F$7-Assumptions!$D$7)*(Assumptions!$E$7-Assumptions!$D$7)),Assumptions!$F$7-SQRT((1-D1882)*(Assumptions!$F$7-Assumptions!$D$7)*(Assumptions!$F$7-Assumptions!$E$7)))</f>
        <v>0.410288844571164</v>
      </c>
      <c r="G1882" s="19" t="n">
        <f aca="false">MIN(Assumptions!$D$24,MAX(Assumptions!$D$23,Assumptions!$D$8+Assumptions!$E$8*'Random Draws'!E1882))</f>
        <v>0.082917670288901</v>
      </c>
      <c r="H1882" s="19" t="n">
        <f aca="false">IF('Random Draws'!F1882&lt;(Assumptions!$E$9-Assumptions!$D$9)/(Assumptions!$F$9-Assumptions!$D$9),Assumptions!$D$9+SQRT('Random Draws'!F1882*(Assumptions!$F$9-Assumptions!$D$9)*(Assumptions!$E$9-Assumptions!$D$9)),Assumptions!$F$9-SQRT((1-'Random Draws'!F1882)*(Assumptions!$F$9-Assumptions!$D$9)*(Assumptions!$F$9-Assumptions!$E$9)))</f>
        <v>0.317410024217591</v>
      </c>
      <c r="I1882" s="19" t="n">
        <f aca="false">IF('Random Draws'!G1882&lt;(Assumptions!$E$10-Assumptions!$D$10)/(Assumptions!$F$10-Assumptions!$D$10),Assumptions!$D$10+SQRT('Random Draws'!G1882*(Assumptions!$F$10-Assumptions!$D$10)*(Assumptions!$E$10-Assumptions!$D$10)),Assumptions!$F$10-SQRT((1-'Random Draws'!G1882)*(Assumptions!$F$10-Assumptions!$D$10)*(Assumptions!$F$10-Assumptions!$E$10)))</f>
        <v>0.0243249089276497</v>
      </c>
      <c r="J1882" s="19" t="n">
        <f aca="false">IF('Random Draws'!H1882&lt;(Assumptions!$E$11-Assumptions!$D$11)/(Assumptions!$F$11-Assumptions!$D$11),Assumptions!$D$11+SQRT('Random Draws'!H1882*(Assumptions!$F$11-Assumptions!$D$11)*(Assumptions!$E$11-Assumptions!$D$11)),Assumptions!$F$11-SQRT((1-'Random Draws'!H1882)*(Assumptions!$F$11-Assumptions!$D$11)*(Assumptions!$F$11-Assumptions!$E$11)))</f>
        <v>0.178900807625526</v>
      </c>
      <c r="K1882" s="19" t="n">
        <f aca="false">MAX(G1882,I1882+Assumptions!$D$21)</f>
        <v>0.082917670288901</v>
      </c>
      <c r="L1882" s="28" t="n">
        <f aca="false">(F1882-Assumptions!$D$15)*(1-H1882)+Assumptions!$D$15-J1882</f>
        <v>0.142421548002384</v>
      </c>
      <c r="M1882" s="21" t="n">
        <f aca="false">Assumptions!$D$14*(1+E1882)^1*L1882-Assumptions!$D$14*(1+E1882)^0*E1882*Assumptions!$D$16</f>
        <v>22.1604130446376</v>
      </c>
      <c r="N1882" s="21" t="n">
        <f aca="false">Assumptions!$D$14*(1+E1882)^2*L1882-Assumptions!$D$14*(1+E1882)^1*E1882*Assumptions!$D$16</f>
        <v>24.2122014665238</v>
      </c>
      <c r="O1882" s="21" t="n">
        <f aca="false">Assumptions!$D$14*(1+E1882)^3*L1882-Assumptions!$D$14*(1+E1882)^2*E1882*Assumptions!$D$16</f>
        <v>26.4539608839735</v>
      </c>
      <c r="P1882" s="21" t="n">
        <f aca="false">Assumptions!$D$14*(1+E1882)^4*L1882-Assumptions!$D$14*(1+E1882)^3*E1882*Assumptions!$D$16</f>
        <v>28.9032803323718</v>
      </c>
      <c r="Q1882" s="21" t="n">
        <f aca="false">Assumptions!$D$14*(1+E1882)^5*L1882-Assumptions!$D$14*(1+E1882)^4*E1882*Assumptions!$D$16</f>
        <v>31.5793773807905</v>
      </c>
      <c r="R1882" s="21" t="n">
        <f aca="false">M1882/(1+K1882)+N1882/(1+K1882)^2+O1882/(1+K1882)^3+P1882/(1+K1882)^4+Q1882/(1+K1882)^5</f>
        <v>104.161857286378</v>
      </c>
      <c r="S1882" s="21" t="n">
        <f aca="false">Q1882*(1+I1882)/(K1882-I1882)</f>
        <v>552.074046487289</v>
      </c>
      <c r="T1882" s="21" t="n">
        <f aca="false">R1882+S1882/(1+K1882)^5</f>
        <v>474.859760576507</v>
      </c>
      <c r="U1882" s="8" t="n">
        <f aca="false">(T1882-Assumptions!$D$17)/Assumptions!$D$18</f>
        <v>11.5943904230603</v>
      </c>
    </row>
    <row r="1883" customFormat="false" ht="15" hidden="false" customHeight="false" outlineLevel="0" collapsed="false">
      <c r="B1883" s="2" t="n">
        <v>1878</v>
      </c>
      <c r="C1883" s="27" t="n">
        <f aca="false">NORMSDIST('Random Draws'!C1883)</f>
        <v>0.668886644796514</v>
      </c>
      <c r="D1883" s="27" t="n">
        <f aca="false">NORMSDIST(Assumptions!$D$22*'Random Draws'!C1883+SQRT(1-Assumptions!$D$22^2)*'Random Draws'!D1883)</f>
        <v>0.0202789526470915</v>
      </c>
      <c r="E1883" s="19" t="n">
        <f aca="false">IF(C1883&lt;(Assumptions!$E$6-Assumptions!$D$6)/(Assumptions!$F$6-Assumptions!$D$6),Assumptions!$D$6+SQRT(C1883*(Assumptions!$F$6-Assumptions!$D$6)*(Assumptions!$E$6-Assumptions!$D$6)),Assumptions!$F$6-SQRT((1-C1883)*(Assumptions!$F$6-Assumptions!$D$6)*(Assumptions!$F$6-Assumptions!$E$6)))</f>
        <v>0.0993113433987133</v>
      </c>
      <c r="F1883" s="19" t="n">
        <f aca="false">IF(D1883&lt;(Assumptions!$E$7-Assumptions!$D$7)/(Assumptions!$F$7-Assumptions!$D$7),Assumptions!$D$7+SQRT(D1883*(Assumptions!$F$7-Assumptions!$D$7)*(Assumptions!$E$7-Assumptions!$D$7)),Assumptions!$F$7-SQRT((1-D1883)*(Assumptions!$F$7-Assumptions!$D$7)*(Assumptions!$F$7-Assumptions!$E$7)))</f>
        <v>0.371030580940392</v>
      </c>
      <c r="G1883" s="19" t="n">
        <f aca="false">MIN(Assumptions!$D$24,MAX(Assumptions!$D$23,Assumptions!$D$8+Assumptions!$E$8*'Random Draws'!E1883))</f>
        <v>0.097594543467715</v>
      </c>
      <c r="H1883" s="19" t="n">
        <f aca="false">IF('Random Draws'!F1883&lt;(Assumptions!$E$9-Assumptions!$D$9)/(Assumptions!$F$9-Assumptions!$D$9),Assumptions!$D$9+SQRT('Random Draws'!F1883*(Assumptions!$F$9-Assumptions!$D$9)*(Assumptions!$E$9-Assumptions!$D$9)),Assumptions!$F$9-SQRT((1-'Random Draws'!F1883)*(Assumptions!$F$9-Assumptions!$D$9)*(Assumptions!$F$9-Assumptions!$E$9)))</f>
        <v>0.262783431745988</v>
      </c>
      <c r="I1883" s="19" t="n">
        <f aca="false">IF('Random Draws'!G1883&lt;(Assumptions!$E$10-Assumptions!$D$10)/(Assumptions!$F$10-Assumptions!$D$10),Assumptions!$D$10+SQRT('Random Draws'!G1883*(Assumptions!$F$10-Assumptions!$D$10)*(Assumptions!$E$10-Assumptions!$D$10)),Assumptions!$F$10-SQRT((1-'Random Draws'!G1883)*(Assumptions!$F$10-Assumptions!$D$10)*(Assumptions!$F$10-Assumptions!$E$10)))</f>
        <v>0.0145596118688162</v>
      </c>
      <c r="J1883" s="19" t="n">
        <f aca="false">IF('Random Draws'!H1883&lt;(Assumptions!$E$11-Assumptions!$D$11)/(Assumptions!$F$11-Assumptions!$D$11),Assumptions!$D$11+SQRT('Random Draws'!H1883*(Assumptions!$F$11-Assumptions!$D$11)*(Assumptions!$E$11-Assumptions!$D$11)),Assumptions!$F$11-SQRT((1-'Random Draws'!H1883)*(Assumptions!$F$11-Assumptions!$D$11)*(Assumptions!$F$11-Assumptions!$E$11)))</f>
        <v>0.15520431309496</v>
      </c>
      <c r="K1883" s="19" t="n">
        <f aca="false">MAX(G1883,I1883+Assumptions!$D$21)</f>
        <v>0.097594543467715</v>
      </c>
      <c r="L1883" s="28" t="n">
        <f aca="false">(F1883-Assumptions!$D$15)*(1-H1883)+Assumptions!$D$15-J1883</f>
        <v>0.152487424630187</v>
      </c>
      <c r="M1883" s="21" t="n">
        <f aca="false">Assumptions!$D$14*(1+E1883)^1*L1883-Assumptions!$D$14*(1+E1883)^0*E1883*Assumptions!$D$16</f>
        <v>23.8745132213506</v>
      </c>
      <c r="N1883" s="21" t="n">
        <f aca="false">Assumptions!$D$14*(1+E1883)^2*L1883-Assumptions!$D$14*(1+E1883)^1*E1883*Assumptions!$D$16</f>
        <v>26.2455232023532</v>
      </c>
      <c r="O1883" s="21" t="n">
        <f aca="false">Assumptions!$D$14*(1+E1883)^3*L1883-Assumptions!$D$14*(1+E1883)^2*E1883*Assumptions!$D$16</f>
        <v>28.852001369781</v>
      </c>
      <c r="P1883" s="21" t="n">
        <f aca="false">Assumptions!$D$14*(1+E1883)^4*L1883-Assumptions!$D$14*(1+E1883)^3*E1883*Assumptions!$D$16</f>
        <v>31.7173323855555</v>
      </c>
      <c r="Q1883" s="21" t="n">
        <f aca="false">Assumptions!$D$14*(1+E1883)^5*L1883-Assumptions!$D$14*(1+E1883)^4*E1883*Assumptions!$D$16</f>
        <v>34.8672232737885</v>
      </c>
      <c r="R1883" s="21" t="n">
        <f aca="false">M1883/(1+K1883)+N1883/(1+K1883)^2+O1883/(1+K1883)^3+P1883/(1+K1883)^4+Q1883/(1+K1883)^5</f>
        <v>109.099105875469</v>
      </c>
      <c r="S1883" s="21" t="n">
        <f aca="false">Q1883*(1+I1883)/(K1883-I1883)</f>
        <v>426.024033866578</v>
      </c>
      <c r="T1883" s="21" t="n">
        <f aca="false">R1883+S1883/(1+K1883)^5</f>
        <v>376.537898883988</v>
      </c>
      <c r="U1883" s="8" t="n">
        <f aca="false">(T1883-Assumptions!$D$17)/Assumptions!$D$18</f>
        <v>7.6615159553595</v>
      </c>
    </row>
    <row r="1884" customFormat="false" ht="15" hidden="false" customHeight="false" outlineLevel="0" collapsed="false">
      <c r="B1884" s="2" t="n">
        <v>1879</v>
      </c>
      <c r="C1884" s="27" t="n">
        <f aca="false">NORMSDIST('Random Draws'!C1884)</f>
        <v>0.349809385056221</v>
      </c>
      <c r="D1884" s="27" t="n">
        <f aca="false">NORMSDIST(Assumptions!$D$22*'Random Draws'!C1884+SQRT(1-Assumptions!$D$22^2)*'Random Draws'!D1884)</f>
        <v>0.210534031538624</v>
      </c>
      <c r="E1884" s="19" t="n">
        <f aca="false">IF(C1884&lt;(Assumptions!$E$6-Assumptions!$D$6)/(Assumptions!$F$6-Assumptions!$D$6),Assumptions!$D$6+SQRT(C1884*(Assumptions!$F$6-Assumptions!$D$6)*(Assumptions!$E$6-Assumptions!$D$6)),Assumptions!$F$6-SQRT((1-C1884)*(Assumptions!$F$6-Assumptions!$D$6)*(Assumptions!$F$6-Assumptions!$E$6)))</f>
        <v>0.0818216083535904</v>
      </c>
      <c r="F1884" s="19" t="n">
        <f aca="false">IF(D1884&lt;(Assumptions!$E$7-Assumptions!$D$7)/(Assumptions!$F$7-Assumptions!$D$7),Assumptions!$D$7+SQRT(D1884*(Assumptions!$F$7-Assumptions!$D$7)*(Assumptions!$E$7-Assumptions!$D$7)),Assumptions!$F$7-SQRT((1-D1884)*(Assumptions!$F$7-Assumptions!$D$7)*(Assumptions!$F$7-Assumptions!$E$7)))</f>
        <v>0.395541583943766</v>
      </c>
      <c r="G1884" s="19" t="n">
        <f aca="false">MIN(Assumptions!$D$24,MAX(Assumptions!$D$23,Assumptions!$D$8+Assumptions!$E$8*'Random Draws'!E1884))</f>
        <v>0.087453838788247</v>
      </c>
      <c r="H1884" s="19" t="n">
        <f aca="false">IF('Random Draws'!F1884&lt;(Assumptions!$E$9-Assumptions!$D$9)/(Assumptions!$F$9-Assumptions!$D$9),Assumptions!$D$9+SQRT('Random Draws'!F1884*(Assumptions!$F$9-Assumptions!$D$9)*(Assumptions!$E$9-Assumptions!$D$9)),Assumptions!$F$9-SQRT((1-'Random Draws'!F1884)*(Assumptions!$F$9-Assumptions!$D$9)*(Assumptions!$F$9-Assumptions!$E$9)))</f>
        <v>0.278360811389752</v>
      </c>
      <c r="I1884" s="19" t="n">
        <f aca="false">IF('Random Draws'!G1884&lt;(Assumptions!$E$10-Assumptions!$D$10)/(Assumptions!$F$10-Assumptions!$D$10),Assumptions!$D$10+SQRT('Random Draws'!G1884*(Assumptions!$F$10-Assumptions!$D$10)*(Assumptions!$E$10-Assumptions!$D$10)),Assumptions!$F$10-SQRT((1-'Random Draws'!G1884)*(Assumptions!$F$10-Assumptions!$D$10)*(Assumptions!$F$10-Assumptions!$E$10)))</f>
        <v>0.0177312232188687</v>
      </c>
      <c r="J1884" s="19" t="n">
        <f aca="false">IF('Random Draws'!H1884&lt;(Assumptions!$E$11-Assumptions!$D$11)/(Assumptions!$F$11-Assumptions!$D$11),Assumptions!$D$11+SQRT('Random Draws'!H1884*(Assumptions!$F$11-Assumptions!$D$11)*(Assumptions!$E$11-Assumptions!$D$11)),Assumptions!$F$11-SQRT((1-'Random Draws'!H1884)*(Assumptions!$F$11-Assumptions!$D$11)*(Assumptions!$F$11-Assumptions!$E$11)))</f>
        <v>0.210231711093339</v>
      </c>
      <c r="K1884" s="19" t="n">
        <f aca="false">MAX(G1884,I1884+Assumptions!$D$21)</f>
        <v>0.087453838788247</v>
      </c>
      <c r="L1884" s="28" t="n">
        <f aca="false">(F1884-Assumptions!$D$15)*(1-H1884)+Assumptions!$D$15-J1884</f>
        <v>0.11139350208612</v>
      </c>
      <c r="M1884" s="21" t="n">
        <f aca="false">Assumptions!$D$14*(1+E1884)^1*L1884-Assumptions!$D$14*(1+E1884)^0*E1884*Assumptions!$D$16</f>
        <v>17.117721153769</v>
      </c>
      <c r="N1884" s="21" t="n">
        <f aca="false">Assumptions!$D$14*(1+E1884)^2*L1884-Assumptions!$D$14*(1+E1884)^1*E1884*Assumptions!$D$16</f>
        <v>18.5183206299187</v>
      </c>
      <c r="O1884" s="21" t="n">
        <f aca="false">Assumptions!$D$14*(1+E1884)^3*L1884-Assumptions!$D$14*(1+E1884)^2*E1884*Assumptions!$D$16</f>
        <v>20.0335194078661</v>
      </c>
      <c r="P1884" s="21" t="n">
        <f aca="false">Assumptions!$D$14*(1+E1884)^4*L1884-Assumptions!$D$14*(1+E1884)^3*E1884*Assumptions!$D$16</f>
        <v>21.6726941868006</v>
      </c>
      <c r="Q1884" s="21" t="n">
        <f aca="false">Assumptions!$D$14*(1+E1884)^5*L1884-Assumptions!$D$14*(1+E1884)^4*E1884*Assumptions!$D$16</f>
        <v>23.4459888825201</v>
      </c>
      <c r="R1884" s="21" t="n">
        <f aca="false">M1884/(1+K1884)+N1884/(1+K1884)^2+O1884/(1+K1884)^3+P1884/(1+K1884)^4+Q1884/(1+K1884)^5</f>
        <v>77.8944425841916</v>
      </c>
      <c r="S1884" s="21" t="n">
        <f aca="false">Q1884*(1+I1884)/(K1884-I1884)</f>
        <v>342.237805482775</v>
      </c>
      <c r="T1884" s="21" t="n">
        <f aca="false">R1884+S1884/(1+K1884)^5</f>
        <v>302.941754021231</v>
      </c>
      <c r="U1884" s="8" t="n">
        <f aca="false">(T1884-Assumptions!$D$17)/Assumptions!$D$18</f>
        <v>4.71767016084923</v>
      </c>
    </row>
    <row r="1885" customFormat="false" ht="15" hidden="false" customHeight="false" outlineLevel="0" collapsed="false">
      <c r="B1885" s="2" t="n">
        <v>1880</v>
      </c>
      <c r="C1885" s="27" t="n">
        <f aca="false">NORMSDIST('Random Draws'!C1885)</f>
        <v>0.937764811323207</v>
      </c>
      <c r="D1885" s="27" t="n">
        <f aca="false">NORMSDIST(Assumptions!$D$22*'Random Draws'!C1885+SQRT(1-Assumptions!$D$22^2)*'Random Draws'!D1885)</f>
        <v>0.962301831933707</v>
      </c>
      <c r="E1885" s="19" t="n">
        <f aca="false">IF(C1885&lt;(Assumptions!$E$6-Assumptions!$D$6)/(Assumptions!$F$6-Assumptions!$D$6),Assumptions!$D$6+SQRT(C1885*(Assumptions!$F$6-Assumptions!$D$6)*(Assumptions!$E$6-Assumptions!$D$6)),Assumptions!$F$6-SQRT((1-C1885)*(Assumptions!$F$6-Assumptions!$D$6)*(Assumptions!$F$6-Assumptions!$E$6)))</f>
        <v>0.122359820199784</v>
      </c>
      <c r="F1885" s="19" t="n">
        <f aca="false">IF(D1885&lt;(Assumptions!$E$7-Assumptions!$D$7)/(Assumptions!$F$7-Assumptions!$D$7),Assumptions!$D$7+SQRT(D1885*(Assumptions!$F$7-Assumptions!$D$7)*(Assumptions!$E$7-Assumptions!$D$7)),Assumptions!$F$7-SQRT((1-D1885)*(Assumptions!$F$7-Assumptions!$D$7)*(Assumptions!$F$7-Assumptions!$E$7)))</f>
        <v>0.447720233216173</v>
      </c>
      <c r="G1885" s="19" t="n">
        <f aca="false">MIN(Assumptions!$D$24,MAX(Assumptions!$D$23,Assumptions!$D$8+Assumptions!$E$8*'Random Draws'!E1885))</f>
        <v>0.094072457782564</v>
      </c>
      <c r="H1885" s="19" t="n">
        <f aca="false">IF('Random Draws'!F1885&lt;(Assumptions!$E$9-Assumptions!$D$9)/(Assumptions!$F$9-Assumptions!$D$9),Assumptions!$D$9+SQRT('Random Draws'!F1885*(Assumptions!$F$9-Assumptions!$D$9)*(Assumptions!$E$9-Assumptions!$D$9)),Assumptions!$F$9-SQRT((1-'Random Draws'!F1885)*(Assumptions!$F$9-Assumptions!$D$9)*(Assumptions!$F$9-Assumptions!$E$9)))</f>
        <v>0.260329382216559</v>
      </c>
      <c r="I1885" s="19" t="n">
        <f aca="false">IF('Random Draws'!G1885&lt;(Assumptions!$E$10-Assumptions!$D$10)/(Assumptions!$F$10-Assumptions!$D$10),Assumptions!$D$10+SQRT('Random Draws'!G1885*(Assumptions!$F$10-Assumptions!$D$10)*(Assumptions!$E$10-Assumptions!$D$10)),Assumptions!$F$10-SQRT((1-'Random Draws'!G1885)*(Assumptions!$F$10-Assumptions!$D$10)*(Assumptions!$F$10-Assumptions!$E$10)))</f>
        <v>0.0233091428761536</v>
      </c>
      <c r="J1885" s="19" t="n">
        <f aca="false">IF('Random Draws'!H1885&lt;(Assumptions!$E$11-Assumptions!$D$11)/(Assumptions!$F$11-Assumptions!$D$11),Assumptions!$D$11+SQRT('Random Draws'!H1885*(Assumptions!$F$11-Assumptions!$D$11)*(Assumptions!$E$11-Assumptions!$D$11)),Assumptions!$F$11-SQRT((1-'Random Draws'!H1885)*(Assumptions!$F$11-Assumptions!$D$11)*(Assumptions!$F$11-Assumptions!$E$11)))</f>
        <v>0.173167857407118</v>
      </c>
      <c r="K1885" s="19" t="n">
        <f aca="false">MAX(G1885,I1885+Assumptions!$D$21)</f>
        <v>0.094072457782564</v>
      </c>
      <c r="L1885" s="28" t="n">
        <f aca="false">(F1885-Assumptions!$D$15)*(1-H1885)+Assumptions!$D$15-J1885</f>
        <v>0.191840463778188</v>
      </c>
      <c r="M1885" s="21" t="n">
        <f aca="false">Assumptions!$D$14*(1+E1885)^1*L1885-Assumptions!$D$14*(1+E1885)^0*E1885*Assumptions!$D$16</f>
        <v>30.6882689049347</v>
      </c>
      <c r="N1885" s="21" t="n">
        <f aca="false">Assumptions!$D$14*(1+E1885)^2*L1885-Assumptions!$D$14*(1+E1885)^1*E1885*Assumptions!$D$16</f>
        <v>34.4432799703852</v>
      </c>
      <c r="O1885" s="21" t="n">
        <f aca="false">Assumptions!$D$14*(1+E1885)^3*L1885-Assumptions!$D$14*(1+E1885)^2*E1885*Assumptions!$D$16</f>
        <v>38.6577535146523</v>
      </c>
      <c r="P1885" s="21" t="n">
        <f aca="false">Assumptions!$D$14*(1+E1885)^4*L1885-Assumptions!$D$14*(1+E1885)^3*E1885*Assumptions!$D$16</f>
        <v>43.3879092840327</v>
      </c>
      <c r="Q1885" s="21" t="n">
        <f aca="false">Assumptions!$D$14*(1+E1885)^5*L1885-Assumptions!$D$14*(1+E1885)^4*E1885*Assumptions!$D$16</f>
        <v>48.6968460628715</v>
      </c>
      <c r="R1885" s="21" t="n">
        <f aca="false">M1885/(1+K1885)+N1885/(1+K1885)^2+O1885/(1+K1885)^3+P1885/(1+K1885)^4+Q1885/(1+K1885)^5</f>
        <v>147.690074299028</v>
      </c>
      <c r="S1885" s="21" t="n">
        <f aca="false">Q1885*(1+I1885)/(K1885-I1885)</f>
        <v>704.205673112902</v>
      </c>
      <c r="T1885" s="21" t="n">
        <f aca="false">R1885+S1885/(1+K1885)^5</f>
        <v>596.920428225853</v>
      </c>
      <c r="U1885" s="8" t="n">
        <f aca="false">(T1885-Assumptions!$D$17)/Assumptions!$D$18</f>
        <v>16.4768171290341</v>
      </c>
    </row>
    <row r="1886" customFormat="false" ht="15" hidden="false" customHeight="false" outlineLevel="0" collapsed="false">
      <c r="B1886" s="2" t="n">
        <v>1881</v>
      </c>
      <c r="C1886" s="27" t="n">
        <f aca="false">NORMSDIST('Random Draws'!C1886)</f>
        <v>0.975916708319422</v>
      </c>
      <c r="D1886" s="27" t="n">
        <f aca="false">NORMSDIST(Assumptions!$D$22*'Random Draws'!C1886+SQRT(1-Assumptions!$D$22^2)*'Random Draws'!D1886)</f>
        <v>0.855956173451675</v>
      </c>
      <c r="E1886" s="19" t="n">
        <f aca="false">IF(C1886&lt;(Assumptions!$E$6-Assumptions!$D$6)/(Assumptions!$F$6-Assumptions!$D$6),Assumptions!$D$6+SQRT(C1886*(Assumptions!$F$6-Assumptions!$D$6)*(Assumptions!$E$6-Assumptions!$D$6)),Assumptions!$F$6-SQRT((1-C1886)*(Assumptions!$F$6-Assumptions!$D$6)*(Assumptions!$F$6-Assumptions!$E$6)))</f>
        <v>0.129026556675187</v>
      </c>
      <c r="F1886" s="19" t="n">
        <f aca="false">IF(D1886&lt;(Assumptions!$E$7-Assumptions!$D$7)/(Assumptions!$F$7-Assumptions!$D$7),Assumptions!$D$7+SQRT(D1886*(Assumptions!$F$7-Assumptions!$D$7)*(Assumptions!$E$7-Assumptions!$D$7)),Assumptions!$F$7-SQRT((1-D1886)*(Assumptions!$F$7-Assumptions!$D$7)*(Assumptions!$F$7-Assumptions!$E$7)))</f>
        <v>0.435996348065486</v>
      </c>
      <c r="G1886" s="19" t="n">
        <f aca="false">MIN(Assumptions!$D$24,MAX(Assumptions!$D$23,Assumptions!$D$8+Assumptions!$E$8*'Random Draws'!E1886))</f>
        <v>0.089855609021824</v>
      </c>
      <c r="H1886" s="19" t="n">
        <f aca="false">IF('Random Draws'!F1886&lt;(Assumptions!$E$9-Assumptions!$D$9)/(Assumptions!$F$9-Assumptions!$D$9),Assumptions!$D$9+SQRT('Random Draws'!F1886*(Assumptions!$F$9-Assumptions!$D$9)*(Assumptions!$E$9-Assumptions!$D$9)),Assumptions!$F$9-SQRT((1-'Random Draws'!F1886)*(Assumptions!$F$9-Assumptions!$D$9)*(Assumptions!$F$9-Assumptions!$E$9)))</f>
        <v>0.262156371029876</v>
      </c>
      <c r="I1886" s="19" t="n">
        <f aca="false">IF('Random Draws'!G1886&lt;(Assumptions!$E$10-Assumptions!$D$10)/(Assumptions!$F$10-Assumptions!$D$10),Assumptions!$D$10+SQRT('Random Draws'!G1886*(Assumptions!$F$10-Assumptions!$D$10)*(Assumptions!$E$10-Assumptions!$D$10)),Assumptions!$F$10-SQRT((1-'Random Draws'!G1886)*(Assumptions!$F$10-Assumptions!$D$10)*(Assumptions!$F$10-Assumptions!$E$10)))</f>
        <v>0.0149836515971274</v>
      </c>
      <c r="J1886" s="19" t="n">
        <f aca="false">IF('Random Draws'!H1886&lt;(Assumptions!$E$11-Assumptions!$D$11)/(Assumptions!$F$11-Assumptions!$D$11),Assumptions!$D$11+SQRT('Random Draws'!H1886*(Assumptions!$F$11-Assumptions!$D$11)*(Assumptions!$E$11-Assumptions!$D$11)),Assumptions!$F$11-SQRT((1-'Random Draws'!H1886)*(Assumptions!$F$11-Assumptions!$D$11)*(Assumptions!$F$11-Assumptions!$E$11)))</f>
        <v>0.184849540290574</v>
      </c>
      <c r="K1886" s="19" t="n">
        <f aca="false">MAX(G1886,I1886+Assumptions!$D$21)</f>
        <v>0.089855609021824</v>
      </c>
      <c r="L1886" s="28" t="n">
        <f aca="false">(F1886-Assumptions!$D$15)*(1-H1886)+Assumptions!$D$15-J1886</f>
        <v>0.17092791561767</v>
      </c>
      <c r="M1886" s="21" t="n">
        <f aca="false">Assumptions!$D$14*(1+E1886)^1*L1886-Assumptions!$D$14*(1+E1886)^0*E1886*Assumptions!$D$16</f>
        <v>27.4211470998382</v>
      </c>
      <c r="N1886" s="21" t="n">
        <f aca="false">Assumptions!$D$14*(1+E1886)^2*L1886-Assumptions!$D$14*(1+E1886)^1*E1886*Assumptions!$D$16</f>
        <v>30.9592032902141</v>
      </c>
      <c r="O1886" s="21" t="n">
        <f aca="false">Assumptions!$D$14*(1+E1886)^3*L1886-Assumptions!$D$14*(1+E1886)^2*E1886*Assumptions!$D$16</f>
        <v>34.9537626881576</v>
      </c>
      <c r="P1886" s="21" t="n">
        <f aca="false">Assumptions!$D$14*(1+E1886)^4*L1886-Assumptions!$D$14*(1+E1886)^3*E1886*Assumptions!$D$16</f>
        <v>39.4637263306521</v>
      </c>
      <c r="Q1886" s="21" t="n">
        <f aca="false">Assumptions!$D$14*(1+E1886)^5*L1886-Assumptions!$D$14*(1+E1886)^4*E1886*Assumptions!$D$16</f>
        <v>44.5555950526681</v>
      </c>
      <c r="R1886" s="21" t="n">
        <f aca="false">M1886/(1+K1886)+N1886/(1+K1886)^2+O1886/(1+K1886)^3+P1886/(1+K1886)^4+Q1886/(1+K1886)^5</f>
        <v>135.175627779265</v>
      </c>
      <c r="S1886" s="21" t="n">
        <f aca="false">Q1886*(1+I1886)/(K1886-I1886)</f>
        <v>604.007189355557</v>
      </c>
      <c r="T1886" s="21" t="n">
        <f aca="false">R1886+S1886/(1+K1886)^5</f>
        <v>527.998972928669</v>
      </c>
      <c r="U1886" s="8" t="n">
        <f aca="false">(T1886-Assumptions!$D$17)/Assumptions!$D$18</f>
        <v>13.7199589171467</v>
      </c>
    </row>
    <row r="1887" customFormat="false" ht="15" hidden="false" customHeight="false" outlineLevel="0" collapsed="false">
      <c r="B1887" s="2" t="n">
        <v>1882</v>
      </c>
      <c r="C1887" s="27" t="n">
        <f aca="false">NORMSDIST('Random Draws'!C1887)</f>
        <v>0.559360254459369</v>
      </c>
      <c r="D1887" s="27" t="n">
        <f aca="false">NORMSDIST(Assumptions!$D$22*'Random Draws'!C1887+SQRT(1-Assumptions!$D$22^2)*'Random Draws'!D1887)</f>
        <v>0.410492937647083</v>
      </c>
      <c r="E1887" s="19" t="n">
        <f aca="false">IF(C1887&lt;(Assumptions!$E$6-Assumptions!$D$6)/(Assumptions!$F$6-Assumptions!$D$6),Assumptions!$D$6+SQRT(C1887*(Assumptions!$F$6-Assumptions!$D$6)*(Assumptions!$E$6-Assumptions!$D$6)),Assumptions!$F$6-SQRT((1-C1887)*(Assumptions!$F$6-Assumptions!$D$6)*(Assumptions!$F$6-Assumptions!$E$6)))</f>
        <v>0.0930617562354198</v>
      </c>
      <c r="F1887" s="19" t="n">
        <f aca="false">IF(D1887&lt;(Assumptions!$E$7-Assumptions!$D$7)/(Assumptions!$F$7-Assumptions!$D$7),Assumptions!$D$7+SQRT(D1887*(Assumptions!$F$7-Assumptions!$D$7)*(Assumptions!$E$7-Assumptions!$D$7)),Assumptions!$F$7-SQRT((1-D1887)*(Assumptions!$F$7-Assumptions!$D$7)*(Assumptions!$F$7-Assumptions!$E$7)))</f>
        <v>0.409628193860773</v>
      </c>
      <c r="G1887" s="19" t="n">
        <f aca="false">MIN(Assumptions!$D$24,MAX(Assumptions!$D$23,Assumptions!$D$8+Assumptions!$E$8*'Random Draws'!E1887))</f>
        <v>0.09876892531597</v>
      </c>
      <c r="H1887" s="19" t="n">
        <f aca="false">IF('Random Draws'!F1887&lt;(Assumptions!$E$9-Assumptions!$D$9)/(Assumptions!$F$9-Assumptions!$D$9),Assumptions!$D$9+SQRT('Random Draws'!F1887*(Assumptions!$F$9-Assumptions!$D$9)*(Assumptions!$E$9-Assumptions!$D$9)),Assumptions!$F$9-SQRT((1-'Random Draws'!F1887)*(Assumptions!$F$9-Assumptions!$D$9)*(Assumptions!$F$9-Assumptions!$E$9)))</f>
        <v>0.249457626451885</v>
      </c>
      <c r="I1887" s="19" t="n">
        <f aca="false">IF('Random Draws'!G1887&lt;(Assumptions!$E$10-Assumptions!$D$10)/(Assumptions!$F$10-Assumptions!$D$10),Assumptions!$D$10+SQRT('Random Draws'!G1887*(Assumptions!$F$10-Assumptions!$D$10)*(Assumptions!$E$10-Assumptions!$D$10)),Assumptions!$F$10-SQRT((1-'Random Draws'!G1887)*(Assumptions!$F$10-Assumptions!$D$10)*(Assumptions!$F$10-Assumptions!$E$10)))</f>
        <v>0.0217067810431867</v>
      </c>
      <c r="J1887" s="19" t="n">
        <f aca="false">IF('Random Draws'!H1887&lt;(Assumptions!$E$11-Assumptions!$D$11)/(Assumptions!$F$11-Assumptions!$D$11),Assumptions!$D$11+SQRT('Random Draws'!H1887*(Assumptions!$F$11-Assumptions!$D$11)*(Assumptions!$E$11-Assumptions!$D$11)),Assumptions!$F$11-SQRT((1-'Random Draws'!H1887)*(Assumptions!$F$11-Assumptions!$D$11)*(Assumptions!$F$11-Assumptions!$E$11)))</f>
        <v>0.177380517763774</v>
      </c>
      <c r="K1887" s="19" t="n">
        <f aca="false">MAX(G1887,I1887+Assumptions!$D$21)</f>
        <v>0.09876892531597</v>
      </c>
      <c r="L1887" s="28" t="n">
        <f aca="false">(F1887-Assumptions!$D$15)*(1-H1887)+Assumptions!$D$15-J1887</f>
        <v>0.162492290567463</v>
      </c>
      <c r="M1887" s="21" t="n">
        <f aca="false">Assumptions!$D$14*(1+E1887)^1*L1887-Assumptions!$D$14*(1+E1887)^0*E1887*Assumptions!$D$16</f>
        <v>25.3492270932221</v>
      </c>
      <c r="N1887" s="21" t="n">
        <f aca="false">Assumptions!$D$14*(1+E1887)^2*L1887-Assumptions!$D$14*(1+E1887)^1*E1887*Assumptions!$D$16</f>
        <v>27.7082706857279</v>
      </c>
      <c r="O1887" s="21" t="n">
        <f aca="false">Assumptions!$D$14*(1+E1887)^3*L1887-Assumptions!$D$14*(1+E1887)^2*E1887*Assumptions!$D$16</f>
        <v>30.2868510179881</v>
      </c>
      <c r="P1887" s="21" t="n">
        <f aca="false">Assumptions!$D$14*(1+E1887)^4*L1887-Assumptions!$D$14*(1+E1887)^3*E1887*Assumptions!$D$16</f>
        <v>33.1053985645626</v>
      </c>
      <c r="Q1887" s="21" t="n">
        <f aca="false">Assumptions!$D$14*(1+E1887)^5*L1887-Assumptions!$D$14*(1+E1887)^4*E1887*Assumptions!$D$16</f>
        <v>36.1862450958543</v>
      </c>
      <c r="R1887" s="21" t="n">
        <f aca="false">M1887/(1+K1887)+N1887/(1+K1887)^2+O1887/(1+K1887)^3+P1887/(1+K1887)^4+Q1887/(1+K1887)^5</f>
        <v>114.160746014166</v>
      </c>
      <c r="S1887" s="21" t="n">
        <f aca="false">Q1887*(1+I1887)/(K1887-I1887)</f>
        <v>479.765160232931</v>
      </c>
      <c r="T1887" s="21" t="n">
        <f aca="false">R1887+S1887/(1+K1887)^5</f>
        <v>413.72974250835</v>
      </c>
      <c r="U1887" s="8" t="n">
        <f aca="false">(T1887-Assumptions!$D$17)/Assumptions!$D$18</f>
        <v>9.149189700334</v>
      </c>
    </row>
    <row r="1888" customFormat="false" ht="15" hidden="false" customHeight="false" outlineLevel="0" collapsed="false">
      <c r="B1888" s="2" t="n">
        <v>1883</v>
      </c>
      <c r="C1888" s="27" t="n">
        <f aca="false">NORMSDIST('Random Draws'!C1888)</f>
        <v>0.934154186036768</v>
      </c>
      <c r="D1888" s="27" t="n">
        <f aca="false">NORMSDIST(Assumptions!$D$22*'Random Draws'!C1888+SQRT(1-Assumptions!$D$22^2)*'Random Draws'!D1888)</f>
        <v>0.299266234200915</v>
      </c>
      <c r="E1888" s="19" t="n">
        <f aca="false">IF(C1888&lt;(Assumptions!$E$6-Assumptions!$D$6)/(Assumptions!$F$6-Assumptions!$D$6),Assumptions!$D$6+SQRT(C1888*(Assumptions!$F$6-Assumptions!$D$6)*(Assumptions!$E$6-Assumptions!$D$6)),Assumptions!$F$6-SQRT((1-C1888)*(Assumptions!$F$6-Assumptions!$D$6)*(Assumptions!$F$6-Assumptions!$E$6)))</f>
        <v>0.121855329437651</v>
      </c>
      <c r="F1888" s="19" t="n">
        <f aca="false">IF(D1888&lt;(Assumptions!$E$7-Assumptions!$D$7)/(Assumptions!$F$7-Assumptions!$D$7),Assumptions!$D$7+SQRT(D1888*(Assumptions!$F$7-Assumptions!$D$7)*(Assumptions!$E$7-Assumptions!$D$7)),Assumptions!$F$7-SQRT((1-D1888)*(Assumptions!$F$7-Assumptions!$D$7)*(Assumptions!$F$7-Assumptions!$E$7)))</f>
        <v>0.402374490028855</v>
      </c>
      <c r="G1888" s="19" t="n">
        <f aca="false">MIN(Assumptions!$D$24,MAX(Assumptions!$D$23,Assumptions!$D$8+Assumptions!$E$8*'Random Draws'!E1888))</f>
        <v>0.070709263220406</v>
      </c>
      <c r="H1888" s="19" t="n">
        <f aca="false">IF('Random Draws'!F1888&lt;(Assumptions!$E$9-Assumptions!$D$9)/(Assumptions!$F$9-Assumptions!$D$9),Assumptions!$D$9+SQRT('Random Draws'!F1888*(Assumptions!$F$9-Assumptions!$D$9)*(Assumptions!$E$9-Assumptions!$D$9)),Assumptions!$F$9-SQRT((1-'Random Draws'!F1888)*(Assumptions!$F$9-Assumptions!$D$9)*(Assumptions!$F$9-Assumptions!$E$9)))</f>
        <v>0.281470677083955</v>
      </c>
      <c r="I1888" s="19" t="n">
        <f aca="false">IF('Random Draws'!G1888&lt;(Assumptions!$E$10-Assumptions!$D$10)/(Assumptions!$F$10-Assumptions!$D$10),Assumptions!$D$10+SQRT('Random Draws'!G1888*(Assumptions!$F$10-Assumptions!$D$10)*(Assumptions!$E$10-Assumptions!$D$10)),Assumptions!$F$10-SQRT((1-'Random Draws'!G1888)*(Assumptions!$F$10-Assumptions!$D$10)*(Assumptions!$F$10-Assumptions!$E$10)))</f>
        <v>0.0154022159193288</v>
      </c>
      <c r="J1888" s="19" t="n">
        <f aca="false">IF('Random Draws'!H1888&lt;(Assumptions!$E$11-Assumptions!$D$11)/(Assumptions!$F$11-Assumptions!$D$11),Assumptions!$D$11+SQRT('Random Draws'!H1888*(Assumptions!$F$11-Assumptions!$D$11)*(Assumptions!$E$11-Assumptions!$D$11)),Assumptions!$F$11-SQRT((1-'Random Draws'!H1888)*(Assumptions!$F$11-Assumptions!$D$11)*(Assumptions!$F$11-Assumptions!$E$11)))</f>
        <v>0.186837677313584</v>
      </c>
      <c r="K1888" s="19" t="n">
        <f aca="false">MAX(G1888,I1888+Assumptions!$D$21)</f>
        <v>0.070709263220406</v>
      </c>
      <c r="L1888" s="28" t="n">
        <f aca="false">(F1888-Assumptions!$D$15)*(1-H1888)+Assumptions!$D$15-J1888</f>
        <v>0.138871380586452</v>
      </c>
      <c r="M1888" s="21" t="n">
        <f aca="false">Assumptions!$D$14*(1+E1888)^1*L1888-Assumptions!$D$14*(1+E1888)^0*E1888*Assumptions!$D$16</f>
        <v>22.0600010874512</v>
      </c>
      <c r="N1888" s="21" t="n">
        <f aca="false">Assumptions!$D$14*(1+E1888)^2*L1888-Assumptions!$D$14*(1+E1888)^1*E1888*Assumptions!$D$16</f>
        <v>24.7481297873575</v>
      </c>
      <c r="O1888" s="21" t="n">
        <f aca="false">Assumptions!$D$14*(1+E1888)^3*L1888-Assumptions!$D$14*(1+E1888)^2*E1888*Assumptions!$D$16</f>
        <v>27.7638212955617</v>
      </c>
      <c r="P1888" s="21" t="n">
        <f aca="false">Assumptions!$D$14*(1+E1888)^4*L1888-Assumptions!$D$14*(1+E1888)^3*E1888*Assumptions!$D$16</f>
        <v>31.1469908859805</v>
      </c>
      <c r="Q1888" s="21" t="n">
        <f aca="false">Assumptions!$D$14*(1+E1888)^5*L1888-Assumptions!$D$14*(1+E1888)^4*E1888*Assumptions!$D$16</f>
        <v>34.9424177213832</v>
      </c>
      <c r="R1888" s="21" t="n">
        <f aca="false">M1888/(1+K1888)+N1888/(1+K1888)^2+O1888/(1+K1888)^3+P1888/(1+K1888)^4+Q1888/(1+K1888)^5</f>
        <v>113.339097401707</v>
      </c>
      <c r="S1888" s="21" t="n">
        <f aca="false">Q1888*(1+I1888)/(K1888-I1888)</f>
        <v>641.520567726642</v>
      </c>
      <c r="T1888" s="21" t="n">
        <f aca="false">R1888+S1888/(1+K1888)^5</f>
        <v>569.221454298931</v>
      </c>
      <c r="U1888" s="8" t="n">
        <f aca="false">(T1888-Assumptions!$D$17)/Assumptions!$D$18</f>
        <v>15.3688581719572</v>
      </c>
    </row>
    <row r="1889" customFormat="false" ht="15" hidden="false" customHeight="false" outlineLevel="0" collapsed="false">
      <c r="B1889" s="2" t="n">
        <v>1884</v>
      </c>
      <c r="C1889" s="27" t="n">
        <f aca="false">NORMSDIST('Random Draws'!C1889)</f>
        <v>0.933659859368022</v>
      </c>
      <c r="D1889" s="27" t="n">
        <f aca="false">NORMSDIST(Assumptions!$D$22*'Random Draws'!C1889+SQRT(1-Assumptions!$D$22^2)*'Random Draws'!D1889)</f>
        <v>0.40502091989169</v>
      </c>
      <c r="E1889" s="19" t="n">
        <f aca="false">IF(C1889&lt;(Assumptions!$E$6-Assumptions!$D$6)/(Assumptions!$F$6-Assumptions!$D$6),Assumptions!$D$6+SQRT(C1889*(Assumptions!$F$6-Assumptions!$D$6)*(Assumptions!$E$6-Assumptions!$D$6)),Assumptions!$F$6-SQRT((1-C1889)*(Assumptions!$F$6-Assumptions!$D$6)*(Assumptions!$F$6-Assumptions!$E$6)))</f>
        <v>0.121787347717592</v>
      </c>
      <c r="F1889" s="19" t="n">
        <f aca="false">IF(D1889&lt;(Assumptions!$E$7-Assumptions!$D$7)/(Assumptions!$F$7-Assumptions!$D$7),Assumptions!$D$7+SQRT(D1889*(Assumptions!$F$7-Assumptions!$D$7)*(Assumptions!$E$7-Assumptions!$D$7)),Assumptions!$F$7-SQRT((1-D1889)*(Assumptions!$F$7-Assumptions!$D$7)*(Assumptions!$F$7-Assumptions!$E$7)))</f>
        <v>0.409296303303089</v>
      </c>
      <c r="G1889" s="19" t="n">
        <f aca="false">MIN(Assumptions!$D$24,MAX(Assumptions!$D$23,Assumptions!$D$8+Assumptions!$E$8*'Random Draws'!E1889))</f>
        <v>0.070293117963208</v>
      </c>
      <c r="H1889" s="19" t="n">
        <f aca="false">IF('Random Draws'!F1889&lt;(Assumptions!$E$9-Assumptions!$D$9)/(Assumptions!$F$9-Assumptions!$D$9),Assumptions!$D$9+SQRT('Random Draws'!F1889*(Assumptions!$F$9-Assumptions!$D$9)*(Assumptions!$E$9-Assumptions!$D$9)),Assumptions!$F$9-SQRT((1-'Random Draws'!F1889)*(Assumptions!$F$9-Assumptions!$D$9)*(Assumptions!$F$9-Assumptions!$E$9)))</f>
        <v>0.317969303109765</v>
      </c>
      <c r="I1889" s="19" t="n">
        <f aca="false">IF('Random Draws'!G1889&lt;(Assumptions!$E$10-Assumptions!$D$10)/(Assumptions!$F$10-Assumptions!$D$10),Assumptions!$D$10+SQRT('Random Draws'!G1889*(Assumptions!$F$10-Assumptions!$D$10)*(Assumptions!$E$10-Assumptions!$D$10)),Assumptions!$F$10-SQRT((1-'Random Draws'!G1889)*(Assumptions!$F$10-Assumptions!$D$10)*(Assumptions!$F$10-Assumptions!$E$10)))</f>
        <v>0.0168195958252652</v>
      </c>
      <c r="J1889" s="19" t="n">
        <f aca="false">IF('Random Draws'!H1889&lt;(Assumptions!$E$11-Assumptions!$D$11)/(Assumptions!$F$11-Assumptions!$D$11),Assumptions!$D$11+SQRT('Random Draws'!H1889*(Assumptions!$F$11-Assumptions!$D$11)*(Assumptions!$E$11-Assumptions!$D$11)),Assumptions!$F$11-SQRT((1-'Random Draws'!H1889)*(Assumptions!$F$11-Assumptions!$D$11)*(Assumptions!$F$11-Assumptions!$E$11)))</f>
        <v>0.177323799620889</v>
      </c>
      <c r="K1889" s="19" t="n">
        <f aca="false">MAX(G1889,I1889+Assumptions!$D$21)</f>
        <v>0.070293117963208</v>
      </c>
      <c r="L1889" s="28" t="n">
        <f aca="false">(F1889-Assumptions!$D$15)*(1-H1889)+Assumptions!$D$15-J1889</f>
        <v>0.143164852759783</v>
      </c>
      <c r="M1889" s="21" t="n">
        <f aca="false">Assumptions!$D$14*(1+E1889)^1*L1889-Assumptions!$D$14*(1+E1889)^0*E1889*Assumptions!$D$16</f>
        <v>22.757300504676</v>
      </c>
      <c r="N1889" s="21" t="n">
        <f aca="false">Assumptions!$D$14*(1+E1889)^2*L1889-Assumptions!$D$14*(1+E1889)^1*E1889*Assumptions!$D$16</f>
        <v>25.5288517743528</v>
      </c>
      <c r="O1889" s="21" t="n">
        <f aca="false">Assumptions!$D$14*(1+E1889)^3*L1889-Assumptions!$D$14*(1+E1889)^2*E1889*Assumptions!$D$16</f>
        <v>28.6379429222267</v>
      </c>
      <c r="P1889" s="21" t="n">
        <f aca="false">Assumptions!$D$14*(1+E1889)^4*L1889-Assumptions!$D$14*(1+E1889)^3*E1889*Assumptions!$D$16</f>
        <v>32.1256820348125</v>
      </c>
      <c r="Q1889" s="21" t="n">
        <f aca="false">Assumptions!$D$14*(1+E1889)^5*L1889-Assumptions!$D$14*(1+E1889)^4*E1889*Assumptions!$D$16</f>
        <v>36.0381836434511</v>
      </c>
      <c r="R1889" s="21" t="n">
        <f aca="false">M1889/(1+K1889)+N1889/(1+K1889)^2+O1889/(1+K1889)^3+P1889/(1+K1889)^4+Q1889/(1+K1889)^5</f>
        <v>117.047500391493</v>
      </c>
      <c r="S1889" s="21" t="n">
        <f aca="false">Q1889*(1+I1889)/(K1889-I1889)</f>
        <v>685.279926616414</v>
      </c>
      <c r="T1889" s="21" t="n">
        <f aca="false">R1889+S1889/(1+K1889)^5</f>
        <v>604.973933118532</v>
      </c>
      <c r="U1889" s="8" t="n">
        <f aca="false">(T1889-Assumptions!$D$17)/Assumptions!$D$18</f>
        <v>16.7989573247413</v>
      </c>
    </row>
    <row r="1890" customFormat="false" ht="15" hidden="false" customHeight="false" outlineLevel="0" collapsed="false">
      <c r="B1890" s="2" t="n">
        <v>1885</v>
      </c>
      <c r="C1890" s="27" t="n">
        <f aca="false">NORMSDIST('Random Draws'!C1890)</f>
        <v>0.46846847371822</v>
      </c>
      <c r="D1890" s="27" t="n">
        <f aca="false">NORMSDIST(Assumptions!$D$22*'Random Draws'!C1890+SQRT(1-Assumptions!$D$22^2)*'Random Draws'!D1890)</f>
        <v>0.747703674449215</v>
      </c>
      <c r="E1890" s="19" t="n">
        <f aca="false">IF(C1890&lt;(Assumptions!$E$6-Assumptions!$D$6)/(Assumptions!$F$6-Assumptions!$D$6),Assumptions!$D$6+SQRT(C1890*(Assumptions!$F$6-Assumptions!$D$6)*(Assumptions!$E$6-Assumptions!$D$6)),Assumptions!$F$6-SQRT((1-C1890)*(Assumptions!$F$6-Assumptions!$D$6)*(Assumptions!$F$6-Assumptions!$E$6)))</f>
        <v>0.0883977516894235</v>
      </c>
      <c r="F1890" s="19" t="n">
        <f aca="false">IF(D1890&lt;(Assumptions!$E$7-Assumptions!$D$7)/(Assumptions!$F$7-Assumptions!$D$7),Assumptions!$D$7+SQRT(D1890*(Assumptions!$F$7-Assumptions!$D$7)*(Assumptions!$E$7-Assumptions!$D$7)),Assumptions!$F$7-SQRT((1-D1890)*(Assumptions!$F$7-Assumptions!$D$7)*(Assumptions!$F$7-Assumptions!$E$7)))</f>
        <v>0.42823232299643</v>
      </c>
      <c r="G1890" s="19" t="n">
        <f aca="false">MIN(Assumptions!$D$24,MAX(Assumptions!$D$23,Assumptions!$D$8+Assumptions!$E$8*'Random Draws'!E1890))</f>
        <v>0.07349597366697</v>
      </c>
      <c r="H1890" s="19" t="n">
        <f aca="false">IF('Random Draws'!F1890&lt;(Assumptions!$E$9-Assumptions!$D$9)/(Assumptions!$F$9-Assumptions!$D$9),Assumptions!$D$9+SQRT('Random Draws'!F1890*(Assumptions!$F$9-Assumptions!$D$9)*(Assumptions!$E$9-Assumptions!$D$9)),Assumptions!$F$9-SQRT((1-'Random Draws'!F1890)*(Assumptions!$F$9-Assumptions!$D$9)*(Assumptions!$F$9-Assumptions!$E$9)))</f>
        <v>0.288256311376368</v>
      </c>
      <c r="I1890" s="19" t="n">
        <f aca="false">IF('Random Draws'!G1890&lt;(Assumptions!$E$10-Assumptions!$D$10)/(Assumptions!$F$10-Assumptions!$D$10),Assumptions!$D$10+SQRT('Random Draws'!G1890*(Assumptions!$F$10-Assumptions!$D$10)*(Assumptions!$E$10-Assumptions!$D$10)),Assumptions!$F$10-SQRT((1-'Random Draws'!G1890)*(Assumptions!$F$10-Assumptions!$D$10)*(Assumptions!$F$10-Assumptions!$E$10)))</f>
        <v>0.0137741533537735</v>
      </c>
      <c r="J1890" s="19" t="n">
        <f aca="false">IF('Random Draws'!H1890&lt;(Assumptions!$E$11-Assumptions!$D$11)/(Assumptions!$F$11-Assumptions!$D$11),Assumptions!$D$11+SQRT('Random Draws'!H1890*(Assumptions!$F$11-Assumptions!$D$11)*(Assumptions!$E$11-Assumptions!$D$11)),Assumptions!$F$11-SQRT((1-'Random Draws'!H1890)*(Assumptions!$F$11-Assumptions!$D$11)*(Assumptions!$F$11-Assumptions!$E$11)))</f>
        <v>0.141448416205026</v>
      </c>
      <c r="K1890" s="19" t="n">
        <f aca="false">MAX(G1890,I1890+Assumptions!$D$21)</f>
        <v>0.07349597366697</v>
      </c>
      <c r="L1890" s="28" t="n">
        <f aca="false">(F1890-Assumptions!$D$15)*(1-H1890)+Assumptions!$D$15-J1890</f>
        <v>0.200816557431248</v>
      </c>
      <c r="M1890" s="21" t="n">
        <f aca="false">Assumptions!$D$14*(1+E1890)^1*L1890-Assumptions!$D$14*(1+E1890)^0*E1890*Assumptions!$D$16</f>
        <v>31.3078717736272</v>
      </c>
      <c r="N1890" s="21" t="n">
        <f aca="false">Assumptions!$D$14*(1+E1890)^2*L1890-Assumptions!$D$14*(1+E1890)^1*E1890*Assumptions!$D$16</f>
        <v>34.0754172485966</v>
      </c>
      <c r="O1890" s="21" t="n">
        <f aca="false">Assumptions!$D$14*(1+E1890)^3*L1890-Assumptions!$D$14*(1+E1890)^2*E1890*Assumptions!$D$16</f>
        <v>37.0876075212515</v>
      </c>
      <c r="P1890" s="21" t="n">
        <f aca="false">Assumptions!$D$14*(1+E1890)^4*L1890-Assumptions!$D$14*(1+E1890)^3*E1890*Assumptions!$D$16</f>
        <v>40.3660686416699</v>
      </c>
      <c r="Q1890" s="21" t="n">
        <f aca="false">Assumptions!$D$14*(1+E1890)^5*L1890-Assumptions!$D$14*(1+E1890)^4*E1890*Assumptions!$D$16</f>
        <v>43.9343383541345</v>
      </c>
      <c r="R1890" s="21" t="n">
        <f aca="false">M1890/(1+K1890)+N1890/(1+K1890)^2+O1890/(1+K1890)^3+P1890/(1+K1890)^4+Q1890/(1+K1890)^5</f>
        <v>149.927085940758</v>
      </c>
      <c r="S1890" s="21" t="n">
        <f aca="false">Q1890*(1+I1890)/(K1890-I1890)</f>
        <v>745.782637477298</v>
      </c>
      <c r="T1890" s="21" t="n">
        <f aca="false">R1890+S1890/(1+K1890)^5</f>
        <v>673.057739633717</v>
      </c>
      <c r="U1890" s="8" t="n">
        <f aca="false">(T1890-Assumptions!$D$17)/Assumptions!$D$18</f>
        <v>19.5223095853487</v>
      </c>
    </row>
    <row r="1891" customFormat="false" ht="15" hidden="false" customHeight="false" outlineLevel="0" collapsed="false">
      <c r="B1891" s="2" t="n">
        <v>1886</v>
      </c>
      <c r="C1891" s="27" t="n">
        <f aca="false">NORMSDIST('Random Draws'!C1891)</f>
        <v>0.713127463417249</v>
      </c>
      <c r="D1891" s="27" t="n">
        <f aca="false">NORMSDIST(Assumptions!$D$22*'Random Draws'!C1891+SQRT(1-Assumptions!$D$22^2)*'Random Draws'!D1891)</f>
        <v>0.480462291980553</v>
      </c>
      <c r="E1891" s="19" t="n">
        <f aca="false">IF(C1891&lt;(Assumptions!$E$6-Assumptions!$D$6)/(Assumptions!$F$6-Assumptions!$D$6),Assumptions!$D$6+SQRT(C1891*(Assumptions!$F$6-Assumptions!$D$6)*(Assumptions!$E$6-Assumptions!$D$6)),Assumptions!$F$6-SQRT((1-C1891)*(Assumptions!$F$6-Assumptions!$D$6)*(Assumptions!$F$6-Assumptions!$E$6)))</f>
        <v>0.10212701909126</v>
      </c>
      <c r="F1891" s="19" t="n">
        <f aca="false">IF(D1891&lt;(Assumptions!$E$7-Assumptions!$D$7)/(Assumptions!$F$7-Assumptions!$D$7),Assumptions!$D$7+SQRT(D1891*(Assumptions!$F$7-Assumptions!$D$7)*(Assumptions!$E$7-Assumptions!$D$7)),Assumptions!$F$7-SQRT((1-D1891)*(Assumptions!$F$7-Assumptions!$D$7)*(Assumptions!$F$7-Assumptions!$E$7)))</f>
        <v>0.413691468147959</v>
      </c>
      <c r="G1891" s="19" t="n">
        <f aca="false">MIN(Assumptions!$D$24,MAX(Assumptions!$D$23,Assumptions!$D$8+Assumptions!$E$8*'Random Draws'!E1891))</f>
        <v>0.07442862496941</v>
      </c>
      <c r="H1891" s="19" t="n">
        <f aca="false">IF('Random Draws'!F1891&lt;(Assumptions!$E$9-Assumptions!$D$9)/(Assumptions!$F$9-Assumptions!$D$9),Assumptions!$D$9+SQRT('Random Draws'!F1891*(Assumptions!$F$9-Assumptions!$D$9)*(Assumptions!$E$9-Assumptions!$D$9)),Assumptions!$F$9-SQRT((1-'Random Draws'!F1891)*(Assumptions!$F$9-Assumptions!$D$9)*(Assumptions!$F$9-Assumptions!$E$9)))</f>
        <v>0.269520034255662</v>
      </c>
      <c r="I1891" s="19" t="n">
        <f aca="false">IF('Random Draws'!G1891&lt;(Assumptions!$E$10-Assumptions!$D$10)/(Assumptions!$F$10-Assumptions!$D$10),Assumptions!$D$10+SQRT('Random Draws'!G1891*(Assumptions!$F$10-Assumptions!$D$10)*(Assumptions!$E$10-Assumptions!$D$10)),Assumptions!$F$10-SQRT((1-'Random Draws'!G1891)*(Assumptions!$F$10-Assumptions!$D$10)*(Assumptions!$F$10-Assumptions!$E$10)))</f>
        <v>0.0199986532709585</v>
      </c>
      <c r="J1891" s="19" t="n">
        <f aca="false">IF('Random Draws'!H1891&lt;(Assumptions!$E$11-Assumptions!$D$11)/(Assumptions!$F$11-Assumptions!$D$11),Assumptions!$D$11+SQRT('Random Draws'!H1891*(Assumptions!$F$11-Assumptions!$D$11)*(Assumptions!$E$11-Assumptions!$D$11)),Assumptions!$F$11-SQRT((1-'Random Draws'!H1891)*(Assumptions!$F$11-Assumptions!$D$11)*(Assumptions!$F$11-Assumptions!$E$11)))</f>
        <v>0.19587236781348</v>
      </c>
      <c r="K1891" s="19" t="n">
        <f aca="false">MAX(G1891,I1891+Assumptions!$D$21)</f>
        <v>0.07442862496941</v>
      </c>
      <c r="L1891" s="28" t="n">
        <f aca="false">(F1891-Assumptions!$D$15)*(1-H1891)+Assumptions!$D$15-J1891</f>
        <v>0.141358566121202</v>
      </c>
      <c r="M1891" s="21" t="n">
        <f aca="false">Assumptions!$D$14*(1+E1891)^1*L1891-Assumptions!$D$14*(1+E1891)^0*E1891*Assumptions!$D$16</f>
        <v>22.1460362567685</v>
      </c>
      <c r="N1891" s="21" t="n">
        <f aca="false">Assumptions!$D$14*(1+E1891)^2*L1891-Assumptions!$D$14*(1+E1891)^1*E1891*Assumptions!$D$16</f>
        <v>24.4077449243592</v>
      </c>
      <c r="O1891" s="21" t="n">
        <f aca="false">Assumptions!$D$14*(1+E1891)^3*L1891-Assumptions!$D$14*(1+E1891)^2*E1891*Assumptions!$D$16</f>
        <v>26.9004351562239</v>
      </c>
      <c r="P1891" s="21" t="n">
        <f aca="false">Assumptions!$D$14*(1+E1891)^4*L1891-Assumptions!$D$14*(1+E1891)^3*E1891*Assumptions!$D$16</f>
        <v>29.6476964109868</v>
      </c>
      <c r="Q1891" s="21" t="n">
        <f aca="false">Assumptions!$D$14*(1+E1891)^5*L1891-Assumptions!$D$14*(1+E1891)^4*E1891*Assumptions!$D$16</f>
        <v>32.6755272683635</v>
      </c>
      <c r="R1891" s="21" t="n">
        <f aca="false">M1891/(1+K1891)+N1891/(1+K1891)^2+O1891/(1+K1891)^3+P1891/(1+K1891)^4+Q1891/(1+K1891)^5</f>
        <v>108.512037551971</v>
      </c>
      <c r="S1891" s="21" t="n">
        <f aca="false">Q1891*(1+I1891)/(K1891-I1891)</f>
        <v>612.327965064834</v>
      </c>
      <c r="T1891" s="21" t="n">
        <f aca="false">R1891+S1891/(1+K1891)^5</f>
        <v>536.169685059452</v>
      </c>
      <c r="U1891" s="8" t="n">
        <f aca="false">(T1891-Assumptions!$D$17)/Assumptions!$D$18</f>
        <v>14.0467874023781</v>
      </c>
    </row>
    <row r="1892" customFormat="false" ht="15" hidden="false" customHeight="false" outlineLevel="0" collapsed="false">
      <c r="B1892" s="2" t="n">
        <v>1887</v>
      </c>
      <c r="C1892" s="27" t="n">
        <f aca="false">NORMSDIST('Random Draws'!C1892)</f>
        <v>0.390965173295924</v>
      </c>
      <c r="D1892" s="27" t="n">
        <f aca="false">NORMSDIST(Assumptions!$D$22*'Random Draws'!C1892+SQRT(1-Assumptions!$D$22^2)*'Random Draws'!D1892)</f>
        <v>0.277630119059474</v>
      </c>
      <c r="E1892" s="19" t="n">
        <f aca="false">IF(C1892&lt;(Assumptions!$E$6-Assumptions!$D$6)/(Assumptions!$F$6-Assumptions!$D$6),Assumptions!$D$6+SQRT(C1892*(Assumptions!$F$6-Assumptions!$D$6)*(Assumptions!$E$6-Assumptions!$D$6)),Assumptions!$F$6-SQRT((1-C1892)*(Assumptions!$F$6-Assumptions!$D$6)*(Assumptions!$F$6-Assumptions!$E$6)))</f>
        <v>0.0842134127440941</v>
      </c>
      <c r="F1892" s="19" t="n">
        <f aca="false">IF(D1892&lt;(Assumptions!$E$7-Assumptions!$D$7)/(Assumptions!$F$7-Assumptions!$D$7),Assumptions!$D$7+SQRT(D1892*(Assumptions!$F$7-Assumptions!$D$7)*(Assumptions!$E$7-Assumptions!$D$7)),Assumptions!$F$7-SQRT((1-D1892)*(Assumptions!$F$7-Assumptions!$D$7)*(Assumptions!$F$7-Assumptions!$E$7)))</f>
        <v>0.400813976948551</v>
      </c>
      <c r="G1892" s="19" t="n">
        <f aca="false">MIN(Assumptions!$D$24,MAX(Assumptions!$D$23,Assumptions!$D$8+Assumptions!$E$8*'Random Draws'!E1892))</f>
        <v>0.08933415438863</v>
      </c>
      <c r="H1892" s="19" t="n">
        <f aca="false">IF('Random Draws'!F1892&lt;(Assumptions!$E$9-Assumptions!$D$9)/(Assumptions!$F$9-Assumptions!$D$9),Assumptions!$D$9+SQRT('Random Draws'!F1892*(Assumptions!$F$9-Assumptions!$D$9)*(Assumptions!$E$9-Assumptions!$D$9)),Assumptions!$F$9-SQRT((1-'Random Draws'!F1892)*(Assumptions!$F$9-Assumptions!$D$9)*(Assumptions!$F$9-Assumptions!$E$9)))</f>
        <v>0.256878986905985</v>
      </c>
      <c r="I1892" s="19" t="n">
        <f aca="false">IF('Random Draws'!G1892&lt;(Assumptions!$E$10-Assumptions!$D$10)/(Assumptions!$F$10-Assumptions!$D$10),Assumptions!$D$10+SQRT('Random Draws'!G1892*(Assumptions!$F$10-Assumptions!$D$10)*(Assumptions!$E$10-Assumptions!$D$10)),Assumptions!$F$10-SQRT((1-'Random Draws'!G1892)*(Assumptions!$F$10-Assumptions!$D$10)*(Assumptions!$F$10-Assumptions!$E$10)))</f>
        <v>0.0119224283464605</v>
      </c>
      <c r="J1892" s="19" t="n">
        <f aca="false">IF('Random Draws'!H1892&lt;(Assumptions!$E$11-Assumptions!$D$11)/(Assumptions!$F$11-Assumptions!$D$11),Assumptions!$D$11+SQRT('Random Draws'!H1892*(Assumptions!$F$11-Assumptions!$D$11)*(Assumptions!$E$11-Assumptions!$D$11)),Assumptions!$F$11-SQRT((1-'Random Draws'!H1892)*(Assumptions!$F$11-Assumptions!$D$11)*(Assumptions!$F$11-Assumptions!$E$11)))</f>
        <v>0.150524629553133</v>
      </c>
      <c r="K1892" s="19" t="n">
        <f aca="false">MAX(G1892,I1892+Assumptions!$D$21)</f>
        <v>0.08933415438863</v>
      </c>
      <c r="L1892" s="28" t="n">
        <f aca="false">(F1892-Assumptions!$D$15)*(1-H1892)+Assumptions!$D$15-J1892</f>
        <v>0.180722927356894</v>
      </c>
      <c r="M1892" s="21" t="n">
        <f aca="false">Assumptions!$D$14*(1+E1892)^1*L1892-Assumptions!$D$14*(1+E1892)^0*E1892*Assumptions!$D$16</f>
        <v>28.0452938200177</v>
      </c>
      <c r="N1892" s="21" t="n">
        <f aca="false">Assumptions!$D$14*(1+E1892)^2*L1892-Assumptions!$D$14*(1+E1892)^1*E1892*Assumptions!$D$16</f>
        <v>30.4070837240122</v>
      </c>
      <c r="O1892" s="21" t="n">
        <f aca="false">Assumptions!$D$14*(1+E1892)^3*L1892-Assumptions!$D$14*(1+E1892)^2*E1892*Assumptions!$D$16</f>
        <v>32.9677680160067</v>
      </c>
      <c r="P1892" s="21" t="n">
        <f aca="false">Assumptions!$D$14*(1+E1892)^4*L1892-Assumptions!$D$14*(1+E1892)^3*E1892*Assumptions!$D$16</f>
        <v>35.7440962711902</v>
      </c>
      <c r="Q1892" s="21" t="n">
        <f aca="false">Assumptions!$D$14*(1+E1892)^5*L1892-Assumptions!$D$14*(1+E1892)^4*E1892*Assumptions!$D$16</f>
        <v>38.7542286036406</v>
      </c>
      <c r="R1892" s="21" t="n">
        <f aca="false">M1892/(1+K1892)+N1892/(1+K1892)^2+O1892/(1+K1892)^3+P1892/(1+K1892)^4+Q1892/(1+K1892)^5</f>
        <v>127.522209984444</v>
      </c>
      <c r="S1892" s="21" t="n">
        <f aca="false">Q1892*(1+I1892)/(K1892-I1892)</f>
        <v>506.593446785143</v>
      </c>
      <c r="T1892" s="21" t="n">
        <f aca="false">R1892+S1892/(1+K1892)^5</f>
        <v>457.780680392044</v>
      </c>
      <c r="U1892" s="8" t="n">
        <f aca="false">(T1892-Assumptions!$D$17)/Assumptions!$D$18</f>
        <v>10.9112272156818</v>
      </c>
    </row>
    <row r="1893" customFormat="false" ht="15" hidden="false" customHeight="false" outlineLevel="0" collapsed="false">
      <c r="B1893" s="2" t="n">
        <v>1888</v>
      </c>
      <c r="C1893" s="27" t="n">
        <f aca="false">NORMSDIST('Random Draws'!C1893)</f>
        <v>0.514814623132807</v>
      </c>
      <c r="D1893" s="27" t="n">
        <f aca="false">NORMSDIST(Assumptions!$D$22*'Random Draws'!C1893+SQRT(1-Assumptions!$D$22^2)*'Random Draws'!D1893)</f>
        <v>0.17492664833316</v>
      </c>
      <c r="E1893" s="19" t="n">
        <f aca="false">IF(C1893&lt;(Assumptions!$E$6-Assumptions!$D$6)/(Assumptions!$F$6-Assumptions!$D$6),Assumptions!$D$6+SQRT(C1893*(Assumptions!$F$6-Assumptions!$D$6)*(Assumptions!$E$6-Assumptions!$D$6)),Assumptions!$F$6-SQRT((1-C1893)*(Assumptions!$F$6-Assumptions!$D$6)*(Assumptions!$F$6-Assumptions!$E$6)))</f>
        <v>0.0907463008055642</v>
      </c>
      <c r="F1893" s="19" t="n">
        <f aca="false">IF(D1893&lt;(Assumptions!$E$7-Assumptions!$D$7)/(Assumptions!$F$7-Assumptions!$D$7),Assumptions!$D$7+SQRT(D1893*(Assumptions!$F$7-Assumptions!$D$7)*(Assumptions!$E$7-Assumptions!$D$7)),Assumptions!$F$7-SQRT((1-D1893)*(Assumptions!$F$7-Assumptions!$D$7)*(Assumptions!$F$7-Assumptions!$E$7)))</f>
        <v>0.392396911735518</v>
      </c>
      <c r="G1893" s="19" t="n">
        <f aca="false">MIN(Assumptions!$D$24,MAX(Assumptions!$D$23,Assumptions!$D$8+Assumptions!$E$8*'Random Draws'!E1893))</f>
        <v>0.06974479716922</v>
      </c>
      <c r="H1893" s="19" t="n">
        <f aca="false">IF('Random Draws'!F1893&lt;(Assumptions!$E$9-Assumptions!$D$9)/(Assumptions!$F$9-Assumptions!$D$9),Assumptions!$D$9+SQRT('Random Draws'!F1893*(Assumptions!$F$9-Assumptions!$D$9)*(Assumptions!$E$9-Assumptions!$D$9)),Assumptions!$F$9-SQRT((1-'Random Draws'!F1893)*(Assumptions!$F$9-Assumptions!$D$9)*(Assumptions!$F$9-Assumptions!$E$9)))</f>
        <v>0.288743654019388</v>
      </c>
      <c r="I1893" s="19" t="n">
        <f aca="false">IF('Random Draws'!G1893&lt;(Assumptions!$E$10-Assumptions!$D$10)/(Assumptions!$F$10-Assumptions!$D$10),Assumptions!$D$10+SQRT('Random Draws'!G1893*(Assumptions!$F$10-Assumptions!$D$10)*(Assumptions!$E$10-Assumptions!$D$10)),Assumptions!$F$10-SQRT((1-'Random Draws'!G1893)*(Assumptions!$F$10-Assumptions!$D$10)*(Assumptions!$F$10-Assumptions!$E$10)))</f>
        <v>0.0210696267428632</v>
      </c>
      <c r="J1893" s="19" t="n">
        <f aca="false">IF('Random Draws'!H1893&lt;(Assumptions!$E$11-Assumptions!$D$11)/(Assumptions!$F$11-Assumptions!$D$11),Assumptions!$D$11+SQRT('Random Draws'!H1893*(Assumptions!$F$11-Assumptions!$D$11)*(Assumptions!$E$11-Assumptions!$D$11)),Assumptions!$F$11-SQRT((1-'Random Draws'!H1893)*(Assumptions!$F$11-Assumptions!$D$11)*(Assumptions!$F$11-Assumptions!$E$11)))</f>
        <v>0.134710884555186</v>
      </c>
      <c r="K1893" s="19" t="n">
        <f aca="false">MAX(G1893,I1893+Assumptions!$D$21)</f>
        <v>0.06974479716922</v>
      </c>
      <c r="L1893" s="28" t="n">
        <f aca="false">(F1893-Assumptions!$D$15)*(1-H1893)+Assumptions!$D$15-J1893</f>
        <v>0.181920584082416</v>
      </c>
      <c r="M1893" s="21" t="n">
        <f aca="false">Assumptions!$D$14*(1+E1893)^1*L1893-Assumptions!$D$14*(1+E1893)^0*E1893*Assumptions!$D$16</f>
        <v>28.3774881900968</v>
      </c>
      <c r="N1893" s="21" t="n">
        <f aca="false">Assumptions!$D$14*(1+E1893)^2*L1893-Assumptions!$D$14*(1+E1893)^1*E1893*Assumptions!$D$16</f>
        <v>30.9526402695017</v>
      </c>
      <c r="O1893" s="21" t="n">
        <f aca="false">Assumptions!$D$14*(1+E1893)^3*L1893-Assumptions!$D$14*(1+E1893)^2*E1893*Assumptions!$D$16</f>
        <v>33.7614778741243</v>
      </c>
      <c r="P1893" s="21" t="n">
        <f aca="false">Assumptions!$D$14*(1+E1893)^4*L1893-Assumptions!$D$14*(1+E1893)^3*E1893*Assumptions!$D$16</f>
        <v>36.82520710093</v>
      </c>
      <c r="Q1893" s="21" t="n">
        <f aca="false">Assumptions!$D$14*(1+E1893)^5*L1893-Assumptions!$D$14*(1+E1893)^4*E1893*Assumptions!$D$16</f>
        <v>40.1669584217382</v>
      </c>
      <c r="R1893" s="21" t="n">
        <f aca="false">M1893/(1+K1893)+N1893/(1+K1893)^2+O1893/(1+K1893)^3+P1893/(1+K1893)^4+Q1893/(1+K1893)^5</f>
        <v>137.947886600638</v>
      </c>
      <c r="S1893" s="21" t="n">
        <f aca="false">Q1893*(1+I1893)/(K1893-I1893)</f>
        <v>842.591014758365</v>
      </c>
      <c r="T1893" s="21" t="n">
        <f aca="false">R1893+S1893/(1+K1893)^5</f>
        <v>739.420571195601</v>
      </c>
      <c r="U1893" s="8" t="n">
        <f aca="false">(T1893-Assumptions!$D$17)/Assumptions!$D$18</f>
        <v>22.1768228478241</v>
      </c>
    </row>
    <row r="1894" customFormat="false" ht="15" hidden="false" customHeight="false" outlineLevel="0" collapsed="false">
      <c r="B1894" s="2" t="n">
        <v>1889</v>
      </c>
      <c r="C1894" s="27" t="n">
        <f aca="false">NORMSDIST('Random Draws'!C1894)</f>
        <v>0.168497259915436</v>
      </c>
      <c r="D1894" s="27" t="n">
        <f aca="false">NORMSDIST(Assumptions!$D$22*'Random Draws'!C1894+SQRT(1-Assumptions!$D$22^2)*'Random Draws'!D1894)</f>
        <v>0.475042472824638</v>
      </c>
      <c r="E1894" s="19" t="n">
        <f aca="false">IF(C1894&lt;(Assumptions!$E$6-Assumptions!$D$6)/(Assumptions!$F$6-Assumptions!$D$6),Assumptions!$D$6+SQRT(C1894*(Assumptions!$F$6-Assumptions!$D$6)*(Assumptions!$E$6-Assumptions!$D$6)),Assumptions!$F$6-SQRT((1-C1894)*(Assumptions!$F$6-Assumptions!$D$6)*(Assumptions!$F$6-Assumptions!$E$6)))</f>
        <v>0.0690256145426274</v>
      </c>
      <c r="F1894" s="19" t="n">
        <f aca="false">IF(D1894&lt;(Assumptions!$E$7-Assumptions!$D$7)/(Assumptions!$F$7-Assumptions!$D$7),Assumptions!$D$7+SQRT(D1894*(Assumptions!$F$7-Assumptions!$D$7)*(Assumptions!$E$7-Assumptions!$D$7)),Assumptions!$F$7-SQRT((1-D1894)*(Assumptions!$F$7-Assumptions!$D$7)*(Assumptions!$F$7-Assumptions!$E$7)))</f>
        <v>0.413387777973501</v>
      </c>
      <c r="G1894" s="19" t="n">
        <f aca="false">MIN(Assumptions!$D$24,MAX(Assumptions!$D$23,Assumptions!$D$8+Assumptions!$E$8*'Random Draws'!E1894))</f>
        <v>0.096289137007027</v>
      </c>
      <c r="H1894" s="19" t="n">
        <f aca="false">IF('Random Draws'!F1894&lt;(Assumptions!$E$9-Assumptions!$D$9)/(Assumptions!$F$9-Assumptions!$D$9),Assumptions!$D$9+SQRT('Random Draws'!F1894*(Assumptions!$F$9-Assumptions!$D$9)*(Assumptions!$E$9-Assumptions!$D$9)),Assumptions!$F$9-SQRT((1-'Random Draws'!F1894)*(Assumptions!$F$9-Assumptions!$D$9)*(Assumptions!$F$9-Assumptions!$E$9)))</f>
        <v>0.287062580461694</v>
      </c>
      <c r="I1894" s="19" t="n">
        <f aca="false">IF('Random Draws'!G1894&lt;(Assumptions!$E$10-Assumptions!$D$10)/(Assumptions!$F$10-Assumptions!$D$10),Assumptions!$D$10+SQRT('Random Draws'!G1894*(Assumptions!$F$10-Assumptions!$D$10)*(Assumptions!$E$10-Assumptions!$D$10)),Assumptions!$F$10-SQRT((1-'Random Draws'!G1894)*(Assumptions!$F$10-Assumptions!$D$10)*(Assumptions!$F$10-Assumptions!$E$10)))</f>
        <v>0.0225454306980589</v>
      </c>
      <c r="J1894" s="19" t="n">
        <f aca="false">IF('Random Draws'!H1894&lt;(Assumptions!$E$11-Assumptions!$D$11)/(Assumptions!$F$11-Assumptions!$D$11),Assumptions!$D$11+SQRT('Random Draws'!H1894*(Assumptions!$F$11-Assumptions!$D$11)*(Assumptions!$E$11-Assumptions!$D$11)),Assumptions!$F$11-SQRT((1-'Random Draws'!H1894)*(Assumptions!$F$11-Assumptions!$D$11)*(Assumptions!$F$11-Assumptions!$E$11)))</f>
        <v>0.170148772780261</v>
      </c>
      <c r="K1894" s="19" t="n">
        <f aca="false">MAX(G1894,I1894+Assumptions!$D$21)</f>
        <v>0.096289137007027</v>
      </c>
      <c r="L1894" s="28" t="n">
        <f aca="false">(F1894-Assumptions!$D$15)*(1-H1894)+Assumptions!$D$15-J1894</f>
        <v>0.161888978376861</v>
      </c>
      <c r="M1894" s="21" t="n">
        <f aca="false">Assumptions!$D$14*(1+E1894)^1*L1894-Assumptions!$D$14*(1+E1894)^0*E1894*Assumptions!$D$16</f>
        <v>24.7939409433048</v>
      </c>
      <c r="N1894" s="21" t="n">
        <f aca="false">Assumptions!$D$14*(1+E1894)^2*L1894-Assumptions!$D$14*(1+E1894)^1*E1894*Assumptions!$D$16</f>
        <v>26.50535795385</v>
      </c>
      <c r="O1894" s="21" t="n">
        <f aca="false">Assumptions!$D$14*(1+E1894)^3*L1894-Assumptions!$D$14*(1+E1894)^2*E1894*Assumptions!$D$16</f>
        <v>28.3349065752868</v>
      </c>
      <c r="P1894" s="21" t="n">
        <f aca="false">Assumptions!$D$14*(1+E1894)^4*L1894-Assumptions!$D$14*(1+E1894)^3*E1894*Assumptions!$D$16</f>
        <v>30.2907409146539</v>
      </c>
      <c r="Q1894" s="21" t="n">
        <f aca="false">Assumptions!$D$14*(1+E1894)^5*L1894-Assumptions!$D$14*(1+E1894)^4*E1894*Assumptions!$D$16</f>
        <v>32.3815779212394</v>
      </c>
      <c r="R1894" s="21" t="n">
        <f aca="false">M1894/(1+K1894)+N1894/(1+K1894)^2+O1894/(1+K1894)^3+P1894/(1+K1894)^4+Q1894/(1+K1894)^5</f>
        <v>107.594940514632</v>
      </c>
      <c r="S1894" s="21" t="n">
        <f aca="false">Q1894*(1+I1894)/(K1894-I1894)</f>
        <v>449.00963349234</v>
      </c>
      <c r="T1894" s="21" t="n">
        <f aca="false">R1894+S1894/(1+K1894)^5</f>
        <v>391.145236578882</v>
      </c>
      <c r="U1894" s="8" t="n">
        <f aca="false">(T1894-Assumptions!$D$17)/Assumptions!$D$18</f>
        <v>8.24580946315529</v>
      </c>
    </row>
    <row r="1895" customFormat="false" ht="15" hidden="false" customHeight="false" outlineLevel="0" collapsed="false">
      <c r="B1895" s="2" t="n">
        <v>1890</v>
      </c>
      <c r="C1895" s="27" t="n">
        <f aca="false">NORMSDIST('Random Draws'!C1895)</f>
        <v>0.142702088301453</v>
      </c>
      <c r="D1895" s="27" t="n">
        <f aca="false">NORMSDIST(Assumptions!$D$22*'Random Draws'!C1895+SQRT(1-Assumptions!$D$22^2)*'Random Draws'!D1895)</f>
        <v>0.113740531633434</v>
      </c>
      <c r="E1895" s="19" t="n">
        <f aca="false">IF(C1895&lt;(Assumptions!$E$6-Assumptions!$D$6)/(Assumptions!$F$6-Assumptions!$D$6),Assumptions!$D$6+SQRT(C1895*(Assumptions!$F$6-Assumptions!$D$6)*(Assumptions!$E$6-Assumptions!$D$6)),Assumptions!$F$6-SQRT((1-C1895)*(Assumptions!$F$6-Assumptions!$D$6)*(Assumptions!$F$6-Assumptions!$E$6)))</f>
        <v>0.0667116162279123</v>
      </c>
      <c r="F1895" s="19" t="n">
        <f aca="false">IF(D1895&lt;(Assumptions!$E$7-Assumptions!$D$7)/(Assumptions!$F$7-Assumptions!$D$7),Assumptions!$D$7+SQRT(D1895*(Assumptions!$F$7-Assumptions!$D$7)*(Assumptions!$E$7-Assumptions!$D$7)),Assumptions!$F$7-SQRT((1-D1895)*(Assumptions!$F$7-Assumptions!$D$7)*(Assumptions!$F$7-Assumptions!$E$7)))</f>
        <v>0.38612361364361</v>
      </c>
      <c r="G1895" s="19" t="n">
        <f aca="false">MIN(Assumptions!$D$24,MAX(Assumptions!$D$23,Assumptions!$D$8+Assumptions!$E$8*'Random Draws'!E1895))</f>
        <v>0.081223634456676</v>
      </c>
      <c r="H1895" s="19" t="n">
        <f aca="false">IF('Random Draws'!F1895&lt;(Assumptions!$E$9-Assumptions!$D$9)/(Assumptions!$F$9-Assumptions!$D$9),Assumptions!$D$9+SQRT('Random Draws'!F1895*(Assumptions!$F$9-Assumptions!$D$9)*(Assumptions!$E$9-Assumptions!$D$9)),Assumptions!$F$9-SQRT((1-'Random Draws'!F1895)*(Assumptions!$F$9-Assumptions!$D$9)*(Assumptions!$F$9-Assumptions!$E$9)))</f>
        <v>0.253490125805025</v>
      </c>
      <c r="I1895" s="19" t="n">
        <f aca="false">IF('Random Draws'!G1895&lt;(Assumptions!$E$10-Assumptions!$D$10)/(Assumptions!$F$10-Assumptions!$D$10),Assumptions!$D$10+SQRT('Random Draws'!G1895*(Assumptions!$F$10-Assumptions!$D$10)*(Assumptions!$E$10-Assumptions!$D$10)),Assumptions!$F$10-SQRT((1-'Random Draws'!G1895)*(Assumptions!$F$10-Assumptions!$D$10)*(Assumptions!$F$10-Assumptions!$E$10)))</f>
        <v>0.0203621053883424</v>
      </c>
      <c r="J1895" s="19" t="n">
        <f aca="false">IF('Random Draws'!H1895&lt;(Assumptions!$E$11-Assumptions!$D$11)/(Assumptions!$F$11-Assumptions!$D$11),Assumptions!$D$11+SQRT('Random Draws'!H1895*(Assumptions!$F$11-Assumptions!$D$11)*(Assumptions!$E$11-Assumptions!$D$11)),Assumptions!$F$11-SQRT((1-'Random Draws'!H1895)*(Assumptions!$F$11-Assumptions!$D$11)*(Assumptions!$F$11-Assumptions!$E$11)))</f>
        <v>0.163387062636832</v>
      </c>
      <c r="K1895" s="19" t="n">
        <f aca="false">MAX(G1895,I1895+Assumptions!$D$21)</f>
        <v>0.081223634456676</v>
      </c>
      <c r="L1895" s="28" t="n">
        <f aca="false">(F1895-Assumptions!$D$15)*(1-H1895)+Assumptions!$D$15-J1895</f>
        <v>0.157811743962622</v>
      </c>
      <c r="M1895" s="21" t="n">
        <f aca="false">Assumptions!$D$14*(1+E1895)^1*L1895-Assumptions!$D$14*(1+E1895)^0*E1895*Assumptions!$D$16</f>
        <v>24.1190494364151</v>
      </c>
      <c r="N1895" s="21" t="n">
        <f aca="false">Assumptions!$D$14*(1+E1895)^2*L1895-Assumptions!$D$14*(1+E1895)^1*E1895*Assumptions!$D$16</f>
        <v>25.7280702061992</v>
      </c>
      <c r="O1895" s="21" t="n">
        <f aca="false">Assumptions!$D$14*(1+E1895)^3*L1895-Assumptions!$D$14*(1+E1895)^2*E1895*Assumptions!$D$16</f>
        <v>27.44443135208</v>
      </c>
      <c r="P1895" s="21" t="n">
        <f aca="false">Assumptions!$D$14*(1+E1895)^4*L1895-Assumptions!$D$14*(1+E1895)^3*E1895*Assumptions!$D$16</f>
        <v>29.2752937240332</v>
      </c>
      <c r="Q1895" s="21" t="n">
        <f aca="false">Assumptions!$D$14*(1+E1895)^5*L1895-Assumptions!$D$14*(1+E1895)^4*E1895*Assumptions!$D$16</f>
        <v>31.2282958839103</v>
      </c>
      <c r="R1895" s="21" t="n">
        <f aca="false">M1895/(1+K1895)+N1895/(1+K1895)^2+O1895/(1+K1895)^3+P1895/(1+K1895)^4+Q1895/(1+K1895)^5</f>
        <v>108.581777362006</v>
      </c>
      <c r="S1895" s="21" t="n">
        <f aca="false">Q1895*(1+I1895)/(K1895-I1895)</f>
        <v>523.551909121781</v>
      </c>
      <c r="T1895" s="21" t="n">
        <f aca="false">R1895+S1895/(1+K1895)^5</f>
        <v>462.890705162551</v>
      </c>
      <c r="U1895" s="8" t="n">
        <f aca="false">(T1895-Assumptions!$D$17)/Assumptions!$D$18</f>
        <v>11.1156282065021</v>
      </c>
    </row>
    <row r="1896" customFormat="false" ht="15" hidden="false" customHeight="false" outlineLevel="0" collapsed="false">
      <c r="B1896" s="2" t="n">
        <v>1891</v>
      </c>
      <c r="C1896" s="27" t="n">
        <f aca="false">NORMSDIST('Random Draws'!C1896)</f>
        <v>0.037517114020147</v>
      </c>
      <c r="D1896" s="27" t="n">
        <f aca="false">NORMSDIST(Assumptions!$D$22*'Random Draws'!C1896+SQRT(1-Assumptions!$D$22^2)*'Random Draws'!D1896)</f>
        <v>0.300709652711212</v>
      </c>
      <c r="E1896" s="19" t="n">
        <f aca="false">IF(C1896&lt;(Assumptions!$E$6-Assumptions!$D$6)/(Assumptions!$F$6-Assumptions!$D$6),Assumptions!$D$6+SQRT(C1896*(Assumptions!$F$6-Assumptions!$D$6)*(Assumptions!$E$6-Assumptions!$D$6)),Assumptions!$F$6-SQRT((1-C1896)*(Assumptions!$F$6-Assumptions!$D$6)*(Assumptions!$F$6-Assumptions!$E$6)))</f>
        <v>0.0536961881595112</v>
      </c>
      <c r="F1896" s="19" t="n">
        <f aca="false">IF(D1896&lt;(Assumptions!$E$7-Assumptions!$D$7)/(Assumptions!$F$7-Assumptions!$D$7),Assumptions!$D$7+SQRT(D1896*(Assumptions!$F$7-Assumptions!$D$7)*(Assumptions!$E$7-Assumptions!$D$7)),Assumptions!$F$7-SQRT((1-D1896)*(Assumptions!$F$7-Assumptions!$D$7)*(Assumptions!$F$7-Assumptions!$E$7)))</f>
        <v>0.402476557255353</v>
      </c>
      <c r="G1896" s="19" t="n">
        <f aca="false">MIN(Assumptions!$D$24,MAX(Assumptions!$D$23,Assumptions!$D$8+Assumptions!$E$8*'Random Draws'!E1896))</f>
        <v>0.088059066997723</v>
      </c>
      <c r="H1896" s="19" t="n">
        <f aca="false">IF('Random Draws'!F1896&lt;(Assumptions!$E$9-Assumptions!$D$9)/(Assumptions!$F$9-Assumptions!$D$9),Assumptions!$D$9+SQRT('Random Draws'!F1896*(Assumptions!$F$9-Assumptions!$D$9)*(Assumptions!$E$9-Assumptions!$D$9)),Assumptions!$F$9-SQRT((1-'Random Draws'!F1896)*(Assumptions!$F$9-Assumptions!$D$9)*(Assumptions!$F$9-Assumptions!$E$9)))</f>
        <v>0.2545122024346</v>
      </c>
      <c r="I1896" s="19" t="n">
        <f aca="false">IF('Random Draws'!G1896&lt;(Assumptions!$E$10-Assumptions!$D$10)/(Assumptions!$F$10-Assumptions!$D$10),Assumptions!$D$10+SQRT('Random Draws'!G1896*(Assumptions!$F$10-Assumptions!$D$10)*(Assumptions!$E$10-Assumptions!$D$10)),Assumptions!$F$10-SQRT((1-'Random Draws'!G1896)*(Assumptions!$F$10-Assumptions!$D$10)*(Assumptions!$F$10-Assumptions!$E$10)))</f>
        <v>0.0177374878810761</v>
      </c>
      <c r="J1896" s="19" t="n">
        <f aca="false">IF('Random Draws'!H1896&lt;(Assumptions!$E$11-Assumptions!$D$11)/(Assumptions!$F$11-Assumptions!$D$11),Assumptions!$D$11+SQRT('Random Draws'!H1896*(Assumptions!$F$11-Assumptions!$D$11)*(Assumptions!$E$11-Assumptions!$D$11)),Assumptions!$F$11-SQRT((1-'Random Draws'!H1896)*(Assumptions!$F$11-Assumptions!$D$11)*(Assumptions!$F$11-Assumptions!$E$11)))</f>
        <v>0.130921607824858</v>
      </c>
      <c r="K1896" s="19" t="n">
        <f aca="false">MAX(G1896,I1896+Assumptions!$D$21)</f>
        <v>0.088059066997723</v>
      </c>
      <c r="L1896" s="28" t="n">
        <f aca="false">(F1896-Assumptions!$D$15)*(1-H1896)+Assumptions!$D$15-J1896</f>
        <v>0.202206340731638</v>
      </c>
      <c r="M1896" s="21" t="n">
        <f aca="false">Assumptions!$D$14*(1+E1896)^1*L1896-Assumptions!$D$14*(1+E1896)^0*E1896*Assumptions!$D$16</f>
        <v>30.6607088968446</v>
      </c>
      <c r="N1896" s="21" t="n">
        <f aca="false">Assumptions!$D$14*(1+E1896)^2*L1896-Assumptions!$D$14*(1+E1896)^1*E1896*Assumptions!$D$16</f>
        <v>32.3070720908735</v>
      </c>
      <c r="O1896" s="21" t="n">
        <f aca="false">Assumptions!$D$14*(1+E1896)^3*L1896-Assumptions!$D$14*(1+E1896)^2*E1896*Assumptions!$D$16</f>
        <v>34.041838712748</v>
      </c>
      <c r="P1896" s="21" t="n">
        <f aca="false">Assumptions!$D$14*(1+E1896)^4*L1896-Assumptions!$D$14*(1+E1896)^3*E1896*Assumptions!$D$16</f>
        <v>35.8697556895634</v>
      </c>
      <c r="Q1896" s="21" t="n">
        <f aca="false">Assumptions!$D$14*(1+E1896)^5*L1896-Assumptions!$D$14*(1+E1896)^4*E1896*Assumptions!$D$16</f>
        <v>37.7958248403059</v>
      </c>
      <c r="R1896" s="21" t="n">
        <f aca="false">M1896/(1+K1896)+N1896/(1+K1896)^2+O1896/(1+K1896)^3+P1896/(1+K1896)^4+Q1896/(1+K1896)^5</f>
        <v>132.273472613874</v>
      </c>
      <c r="S1896" s="21" t="n">
        <f aca="false">Q1896*(1+I1896)/(K1896-I1896)</f>
        <v>547.004608095614</v>
      </c>
      <c r="T1896" s="21" t="n">
        <f aca="false">R1896+S1896/(1+K1896)^5</f>
        <v>490.97119837492</v>
      </c>
      <c r="U1896" s="8" t="n">
        <f aca="false">(T1896-Assumptions!$D$17)/Assumptions!$D$18</f>
        <v>12.2388479349968</v>
      </c>
    </row>
    <row r="1897" customFormat="false" ht="15" hidden="false" customHeight="false" outlineLevel="0" collapsed="false">
      <c r="B1897" s="2" t="n">
        <v>1892</v>
      </c>
      <c r="C1897" s="27" t="n">
        <f aca="false">NORMSDIST('Random Draws'!C1897)</f>
        <v>0.216810873209088</v>
      </c>
      <c r="D1897" s="27" t="n">
        <f aca="false">NORMSDIST(Assumptions!$D$22*'Random Draws'!C1897+SQRT(1-Assumptions!$D$22^2)*'Random Draws'!D1897)</f>
        <v>0.370997612375389</v>
      </c>
      <c r="E1897" s="19" t="n">
        <f aca="false">IF(C1897&lt;(Assumptions!$E$6-Assumptions!$D$6)/(Assumptions!$F$6-Assumptions!$D$6),Assumptions!$D$6+SQRT(C1897*(Assumptions!$F$6-Assumptions!$D$6)*(Assumptions!$E$6-Assumptions!$D$6)),Assumptions!$F$6-SQRT((1-C1897)*(Assumptions!$F$6-Assumptions!$D$6)*(Assumptions!$F$6-Assumptions!$E$6)))</f>
        <v>0.0729249808814742</v>
      </c>
      <c r="F1897" s="19" t="n">
        <f aca="false">IF(D1897&lt;(Assumptions!$E$7-Assumptions!$D$7)/(Assumptions!$F$7-Assumptions!$D$7),Assumptions!$D$7+SQRT(D1897*(Assumptions!$F$7-Assumptions!$D$7)*(Assumptions!$E$7-Assumptions!$D$7)),Assumptions!$F$7-SQRT((1-D1897)*(Assumptions!$F$7-Assumptions!$D$7)*(Assumptions!$F$7-Assumptions!$E$7)))</f>
        <v>0.407180352629589</v>
      </c>
      <c r="G1897" s="19" t="n">
        <f aca="false">MIN(Assumptions!$D$24,MAX(Assumptions!$D$23,Assumptions!$D$8+Assumptions!$E$8*'Random Draws'!E1897))</f>
        <v>0.096192623103629</v>
      </c>
      <c r="H1897" s="19" t="n">
        <f aca="false">IF('Random Draws'!F1897&lt;(Assumptions!$E$9-Assumptions!$D$9)/(Assumptions!$F$9-Assumptions!$D$9),Assumptions!$D$9+SQRT('Random Draws'!F1897*(Assumptions!$F$9-Assumptions!$D$9)*(Assumptions!$E$9-Assumptions!$D$9)),Assumptions!$F$9-SQRT((1-'Random Draws'!F1897)*(Assumptions!$F$9-Assumptions!$D$9)*(Assumptions!$F$9-Assumptions!$E$9)))</f>
        <v>0.257332193807992</v>
      </c>
      <c r="I1897" s="19" t="n">
        <f aca="false">IF('Random Draws'!G1897&lt;(Assumptions!$E$10-Assumptions!$D$10)/(Assumptions!$F$10-Assumptions!$D$10),Assumptions!$D$10+SQRT('Random Draws'!G1897*(Assumptions!$F$10-Assumptions!$D$10)*(Assumptions!$E$10-Assumptions!$D$10)),Assumptions!$F$10-SQRT((1-'Random Draws'!G1897)*(Assumptions!$F$10-Assumptions!$D$10)*(Assumptions!$F$10-Assumptions!$E$10)))</f>
        <v>0.0180773868162962</v>
      </c>
      <c r="J1897" s="19" t="n">
        <f aca="false">IF('Random Draws'!H1897&lt;(Assumptions!$E$11-Assumptions!$D$11)/(Assumptions!$F$11-Assumptions!$D$11),Assumptions!$D$11+SQRT('Random Draws'!H1897*(Assumptions!$F$11-Assumptions!$D$11)*(Assumptions!$E$11-Assumptions!$D$11)),Assumptions!$F$11-SQRT((1-'Random Draws'!H1897)*(Assumptions!$F$11-Assumptions!$D$11)*(Assumptions!$F$11-Assumptions!$E$11)))</f>
        <v>0.142590455130608</v>
      </c>
      <c r="K1897" s="19" t="n">
        <f aca="false">MAX(G1897,I1897+Assumptions!$D$21)</f>
        <v>0.096192623103629</v>
      </c>
      <c r="L1897" s="28" t="n">
        <f aca="false">(F1897-Assumptions!$D$15)*(1-H1897)+Assumptions!$D$15-J1897</f>
        <v>0.193262469276336</v>
      </c>
      <c r="M1897" s="21" t="n">
        <f aca="false">Assumptions!$D$14*(1+E1897)^1*L1897-Assumptions!$D$14*(1+E1897)^0*E1897*Assumptions!$D$16</f>
        <v>29.7494153504114</v>
      </c>
      <c r="N1897" s="21" t="n">
        <f aca="false">Assumptions!$D$14*(1+E1897)^2*L1897-Assumptions!$D$14*(1+E1897)^1*E1897*Assumptions!$D$16</f>
        <v>31.9188908960752</v>
      </c>
      <c r="O1897" s="21" t="n">
        <f aca="false">Assumptions!$D$14*(1+E1897)^3*L1897-Assumptions!$D$14*(1+E1897)^2*E1897*Assumptions!$D$16</f>
        <v>34.2465754044293</v>
      </c>
      <c r="P1897" s="21" t="n">
        <f aca="false">Assumptions!$D$14*(1+E1897)^4*L1897-Assumptions!$D$14*(1+E1897)^3*E1897*Assumptions!$D$16</f>
        <v>36.7440062610533</v>
      </c>
      <c r="Q1897" s="21" t="n">
        <f aca="false">Assumptions!$D$14*(1+E1897)^5*L1897-Assumptions!$D$14*(1+E1897)^4*E1897*Assumptions!$D$16</f>
        <v>39.4235622151494</v>
      </c>
      <c r="R1897" s="21" t="n">
        <f aca="false">M1897/(1+K1897)+N1897/(1+K1897)^2+O1897/(1+K1897)^3+P1897/(1+K1897)^4+Q1897/(1+K1897)^5</f>
        <v>130.05480728732</v>
      </c>
      <c r="S1897" s="21" t="n">
        <f aca="false">Q1897*(1+I1897)/(K1897-I1897)</f>
        <v>513.808049576334</v>
      </c>
      <c r="T1897" s="21" t="n">
        <f aca="false">R1897+S1897/(1+K1897)^5</f>
        <v>454.668270601786</v>
      </c>
      <c r="U1897" s="8" t="n">
        <f aca="false">(T1897-Assumptions!$D$17)/Assumptions!$D$18</f>
        <v>10.7867308240714</v>
      </c>
    </row>
    <row r="1898" customFormat="false" ht="15" hidden="false" customHeight="false" outlineLevel="0" collapsed="false">
      <c r="B1898" s="2" t="n">
        <v>1893</v>
      </c>
      <c r="C1898" s="27" t="n">
        <f aca="false">NORMSDIST('Random Draws'!C1898)</f>
        <v>0.380811436388435</v>
      </c>
      <c r="D1898" s="27" t="n">
        <f aca="false">NORMSDIST(Assumptions!$D$22*'Random Draws'!C1898+SQRT(1-Assumptions!$D$22^2)*'Random Draws'!D1898)</f>
        <v>0.368234916290751</v>
      </c>
      <c r="E1898" s="19" t="n">
        <f aca="false">IF(C1898&lt;(Assumptions!$E$6-Assumptions!$D$6)/(Assumptions!$F$6-Assumptions!$D$6),Assumptions!$D$6+SQRT(C1898*(Assumptions!$F$6-Assumptions!$D$6)*(Assumptions!$E$6-Assumptions!$D$6)),Assumptions!$F$6-SQRT((1-C1898)*(Assumptions!$F$6-Assumptions!$D$6)*(Assumptions!$F$6-Assumptions!$E$6)))</f>
        <v>0.083635503686129</v>
      </c>
      <c r="F1898" s="19" t="n">
        <f aca="false">IF(D1898&lt;(Assumptions!$E$7-Assumptions!$D$7)/(Assumptions!$F$7-Assumptions!$D$7),Assumptions!$D$7+SQRT(D1898*(Assumptions!$F$7-Assumptions!$D$7)*(Assumptions!$E$7-Assumptions!$D$7)),Assumptions!$F$7-SQRT((1-D1898)*(Assumptions!$F$7-Assumptions!$D$7)*(Assumptions!$F$7-Assumptions!$E$7)))</f>
        <v>0.407004356157111</v>
      </c>
      <c r="G1898" s="19" t="n">
        <f aca="false">MIN(Assumptions!$D$24,MAX(Assumptions!$D$23,Assumptions!$D$8+Assumptions!$E$8*'Random Draws'!E1898))</f>
        <v>0.097510461885625</v>
      </c>
      <c r="H1898" s="19" t="n">
        <f aca="false">IF('Random Draws'!F1898&lt;(Assumptions!$E$9-Assumptions!$D$9)/(Assumptions!$F$9-Assumptions!$D$9),Assumptions!$D$9+SQRT('Random Draws'!F1898*(Assumptions!$F$9-Assumptions!$D$9)*(Assumptions!$E$9-Assumptions!$D$9)),Assumptions!$F$9-SQRT((1-'Random Draws'!F1898)*(Assumptions!$F$9-Assumptions!$D$9)*(Assumptions!$F$9-Assumptions!$E$9)))</f>
        <v>0.265594170836632</v>
      </c>
      <c r="I1898" s="19" t="n">
        <f aca="false">IF('Random Draws'!G1898&lt;(Assumptions!$E$10-Assumptions!$D$10)/(Assumptions!$F$10-Assumptions!$D$10),Assumptions!$D$10+SQRT('Random Draws'!G1898*(Assumptions!$F$10-Assumptions!$D$10)*(Assumptions!$E$10-Assumptions!$D$10)),Assumptions!$F$10-SQRT((1-'Random Draws'!G1898)*(Assumptions!$F$10-Assumptions!$D$10)*(Assumptions!$F$10-Assumptions!$E$10)))</f>
        <v>0.0188725982318428</v>
      </c>
      <c r="J1898" s="19" t="n">
        <f aca="false">IF('Random Draws'!H1898&lt;(Assumptions!$E$11-Assumptions!$D$11)/(Assumptions!$F$11-Assumptions!$D$11),Assumptions!$D$11+SQRT('Random Draws'!H1898*(Assumptions!$F$11-Assumptions!$D$11)*(Assumptions!$E$11-Assumptions!$D$11)),Assumptions!$F$11-SQRT((1-'Random Draws'!H1898)*(Assumptions!$F$11-Assumptions!$D$11)*(Assumptions!$F$11-Assumptions!$E$11)))</f>
        <v>0.163687433889531</v>
      </c>
      <c r="K1898" s="19" t="n">
        <f aca="false">MAX(G1898,I1898+Assumptions!$D$21)</f>
        <v>0.097510461885625</v>
      </c>
      <c r="L1898" s="28" t="n">
        <f aca="false">(F1898-Assumptions!$D$15)*(1-H1898)+Assumptions!$D$15-J1898</f>
        <v>0.169746179975897</v>
      </c>
      <c r="M1898" s="21" t="n">
        <f aca="false">Assumptions!$D$14*(1+E1898)^1*L1898-Assumptions!$D$14*(1+E1898)^0*E1898*Assumptions!$D$16</f>
        <v>26.3079187083271</v>
      </c>
      <c r="N1898" s="21" t="n">
        <f aca="false">Assumptions!$D$14*(1+E1898)^2*L1898-Assumptions!$D$14*(1+E1898)^1*E1898*Assumptions!$D$16</f>
        <v>28.5081947404318</v>
      </c>
      <c r="O1898" s="21" t="n">
        <f aca="false">Assumptions!$D$14*(1+E1898)^3*L1898-Assumptions!$D$14*(1+E1898)^2*E1898*Assumptions!$D$16</f>
        <v>30.8924919667301</v>
      </c>
      <c r="P1898" s="21" t="n">
        <f aca="false">Assumptions!$D$14*(1+E1898)^4*L1898-Assumptions!$D$14*(1+E1898)^3*E1898*Assumptions!$D$16</f>
        <v>33.4762010924872</v>
      </c>
      <c r="Q1898" s="21" t="n">
        <f aca="false">Assumptions!$D$14*(1+E1898)^5*L1898-Assumptions!$D$14*(1+E1898)^4*E1898*Assumptions!$D$16</f>
        <v>36.2760000323555</v>
      </c>
      <c r="R1898" s="21" t="n">
        <f aca="false">M1898/(1+K1898)+N1898/(1+K1898)^2+O1898/(1+K1898)^3+P1898/(1+K1898)^4+Q1898/(1+K1898)^5</f>
        <v>116.860364619264</v>
      </c>
      <c r="S1898" s="21" t="n">
        <f aca="false">Q1898*(1+I1898)/(K1898-I1898)</f>
        <v>470.010510066124</v>
      </c>
      <c r="T1898" s="21" t="n">
        <f aca="false">R1898+S1898/(1+K1898)^5</f>
        <v>412.024934365698</v>
      </c>
      <c r="U1898" s="8" t="n">
        <f aca="false">(T1898-Assumptions!$D$17)/Assumptions!$D$18</f>
        <v>9.08099737462792</v>
      </c>
    </row>
    <row r="1899" customFormat="false" ht="15" hidden="false" customHeight="false" outlineLevel="0" collapsed="false">
      <c r="B1899" s="2" t="n">
        <v>1894</v>
      </c>
      <c r="C1899" s="27" t="n">
        <f aca="false">NORMSDIST('Random Draws'!C1899)</f>
        <v>0.498056410303075</v>
      </c>
      <c r="D1899" s="27" t="n">
        <f aca="false">NORMSDIST(Assumptions!$D$22*'Random Draws'!C1899+SQRT(1-Assumptions!$D$22^2)*'Random Draws'!D1899)</f>
        <v>0.25580441920657</v>
      </c>
      <c r="E1899" s="19" t="n">
        <f aca="false">IF(C1899&lt;(Assumptions!$E$6-Assumptions!$D$6)/(Assumptions!$F$6-Assumptions!$D$6),Assumptions!$D$6+SQRT(C1899*(Assumptions!$F$6-Assumptions!$D$6)*(Assumptions!$E$6-Assumptions!$D$6)),Assumptions!$F$6-SQRT((1-C1899)*(Assumptions!$F$6-Assumptions!$D$6)*(Assumptions!$F$6-Assumptions!$E$6)))</f>
        <v>0.0899027258926341</v>
      </c>
      <c r="F1899" s="19" t="n">
        <f aca="false">IF(D1899&lt;(Assumptions!$E$7-Assumptions!$D$7)/(Assumptions!$F$7-Assumptions!$D$7),Assumptions!$D$7+SQRT(D1899*(Assumptions!$F$7-Assumptions!$D$7)*(Assumptions!$E$7-Assumptions!$D$7)),Assumptions!$F$7-SQRT((1-D1899)*(Assumptions!$F$7-Assumptions!$D$7)*(Assumptions!$F$7-Assumptions!$E$7)))</f>
        <v>0.399176861988161</v>
      </c>
      <c r="G1899" s="19" t="n">
        <f aca="false">MIN(Assumptions!$D$24,MAX(Assumptions!$D$23,Assumptions!$D$8+Assumptions!$E$8*'Random Draws'!E1899))</f>
        <v>0.076759273305943</v>
      </c>
      <c r="H1899" s="19" t="n">
        <f aca="false">IF('Random Draws'!F1899&lt;(Assumptions!$E$9-Assumptions!$D$9)/(Assumptions!$F$9-Assumptions!$D$9),Assumptions!$D$9+SQRT('Random Draws'!F1899*(Assumptions!$F$9-Assumptions!$D$9)*(Assumptions!$E$9-Assumptions!$D$9)),Assumptions!$F$9-SQRT((1-'Random Draws'!F1899)*(Assumptions!$F$9-Assumptions!$D$9)*(Assumptions!$F$9-Assumptions!$E$9)))</f>
        <v>0.330665265613446</v>
      </c>
      <c r="I1899" s="19" t="n">
        <f aca="false">IF('Random Draws'!G1899&lt;(Assumptions!$E$10-Assumptions!$D$10)/(Assumptions!$F$10-Assumptions!$D$10),Assumptions!$D$10+SQRT('Random Draws'!G1899*(Assumptions!$F$10-Assumptions!$D$10)*(Assumptions!$E$10-Assumptions!$D$10)),Assumptions!$F$10-SQRT((1-'Random Draws'!G1899)*(Assumptions!$F$10-Assumptions!$D$10)*(Assumptions!$F$10-Assumptions!$E$10)))</f>
        <v>0.0198640633877779</v>
      </c>
      <c r="J1899" s="19" t="n">
        <f aca="false">IF('Random Draws'!H1899&lt;(Assumptions!$E$11-Assumptions!$D$11)/(Assumptions!$F$11-Assumptions!$D$11),Assumptions!$D$11+SQRT('Random Draws'!H1899*(Assumptions!$F$11-Assumptions!$D$11)*(Assumptions!$E$11-Assumptions!$D$11)),Assumptions!$F$11-SQRT((1-'Random Draws'!H1899)*(Assumptions!$F$11-Assumptions!$D$11)*(Assumptions!$F$11-Assumptions!$E$11)))</f>
        <v>0.170369019956987</v>
      </c>
      <c r="K1899" s="19" t="n">
        <f aca="false">MAX(G1899,I1899+Assumptions!$D$21)</f>
        <v>0.076759273305943</v>
      </c>
      <c r="L1899" s="28" t="n">
        <f aca="false">(F1899-Assumptions!$D$15)*(1-H1899)+Assumptions!$D$15-J1899</f>
        <v>0.139800403464865</v>
      </c>
      <c r="M1899" s="21" t="n">
        <f aca="false">Assumptions!$D$14*(1+E1899)^1*L1899-Assumptions!$D$14*(1+E1899)^0*E1899*Assumptions!$D$16</f>
        <v>21.7024050608678</v>
      </c>
      <c r="N1899" s="21" t="n">
        <f aca="false">Assumptions!$D$14*(1+E1899)^2*L1899-Assumptions!$D$14*(1+E1899)^1*E1899*Assumptions!$D$16</f>
        <v>23.653510434266</v>
      </c>
      <c r="O1899" s="21" t="n">
        <f aca="false">Assumptions!$D$14*(1+E1899)^3*L1899-Assumptions!$D$14*(1+E1899)^2*E1899*Assumptions!$D$16</f>
        <v>25.7800254992363</v>
      </c>
      <c r="P1899" s="21" t="n">
        <f aca="false">Assumptions!$D$14*(1+E1899)^4*L1899-Assumptions!$D$14*(1+E1899)^3*E1899*Assumptions!$D$16</f>
        <v>28.0977200651993</v>
      </c>
      <c r="Q1899" s="21" t="n">
        <f aca="false">Assumptions!$D$14*(1+E1899)^5*L1899-Assumptions!$D$14*(1+E1899)^4*E1899*Assumptions!$D$16</f>
        <v>30.6237816904289</v>
      </c>
      <c r="R1899" s="21" t="n">
        <f aca="false">M1899/(1+K1899)+N1899/(1+K1899)^2+O1899/(1+K1899)^3+P1899/(1+K1899)^4+Q1899/(1+K1899)^5</f>
        <v>103.266964402765</v>
      </c>
      <c r="S1899" s="21" t="n">
        <f aca="false">Q1899*(1+I1899)/(K1899-I1899)</f>
        <v>548.940666112727</v>
      </c>
      <c r="T1899" s="21" t="n">
        <f aca="false">R1899+S1899/(1+K1899)^5</f>
        <v>482.522825761548</v>
      </c>
      <c r="U1899" s="8" t="n">
        <f aca="false">(T1899-Assumptions!$D$17)/Assumptions!$D$18</f>
        <v>11.9009130304619</v>
      </c>
    </row>
    <row r="1900" customFormat="false" ht="15" hidden="false" customHeight="false" outlineLevel="0" collapsed="false">
      <c r="B1900" s="2" t="n">
        <v>1895</v>
      </c>
      <c r="C1900" s="27" t="n">
        <f aca="false">NORMSDIST('Random Draws'!C1900)</f>
        <v>0.532143055136773</v>
      </c>
      <c r="D1900" s="27" t="n">
        <f aca="false">NORMSDIST(Assumptions!$D$22*'Random Draws'!C1900+SQRT(1-Assumptions!$D$22^2)*'Random Draws'!D1900)</f>
        <v>0.628437260241855</v>
      </c>
      <c r="E1900" s="19" t="n">
        <f aca="false">IF(C1900&lt;(Assumptions!$E$6-Assumptions!$D$6)/(Assumptions!$F$6-Assumptions!$D$6),Assumptions!$D$6+SQRT(C1900*(Assumptions!$F$6-Assumptions!$D$6)*(Assumptions!$E$6-Assumptions!$D$6)),Assumptions!$F$6-SQRT((1-C1900)*(Assumptions!$F$6-Assumptions!$D$6)*(Assumptions!$F$6-Assumptions!$E$6)))</f>
        <v>0.0916338473277424</v>
      </c>
      <c r="F1900" s="19" t="n">
        <f aca="false">IF(D1900&lt;(Assumptions!$E$7-Assumptions!$D$7)/(Assumptions!$F$7-Assumptions!$D$7),Assumptions!$D$7+SQRT(D1900*(Assumptions!$F$7-Assumptions!$D$7)*(Assumptions!$E$7-Assumptions!$D$7)),Assumptions!$F$7-SQRT((1-D1900)*(Assumptions!$F$7-Assumptions!$D$7)*(Assumptions!$F$7-Assumptions!$E$7)))</f>
        <v>0.421448074509403</v>
      </c>
      <c r="G1900" s="19" t="n">
        <f aca="false">MIN(Assumptions!$D$24,MAX(Assumptions!$D$23,Assumptions!$D$8+Assumptions!$E$8*'Random Draws'!E1900))</f>
        <v>0.084698445474563</v>
      </c>
      <c r="H1900" s="19" t="n">
        <f aca="false">IF('Random Draws'!F1900&lt;(Assumptions!$E$9-Assumptions!$D$9)/(Assumptions!$F$9-Assumptions!$D$9),Assumptions!$D$9+SQRT('Random Draws'!F1900*(Assumptions!$F$9-Assumptions!$D$9)*(Assumptions!$E$9-Assumptions!$D$9)),Assumptions!$F$9-SQRT((1-'Random Draws'!F1900)*(Assumptions!$F$9-Assumptions!$D$9)*(Assumptions!$F$9-Assumptions!$E$9)))</f>
        <v>0.25515533703742</v>
      </c>
      <c r="I1900" s="19" t="n">
        <f aca="false">IF('Random Draws'!G1900&lt;(Assumptions!$E$10-Assumptions!$D$10)/(Assumptions!$F$10-Assumptions!$D$10),Assumptions!$D$10+SQRT('Random Draws'!G1900*(Assumptions!$F$10-Assumptions!$D$10)*(Assumptions!$E$10-Assumptions!$D$10)),Assumptions!$F$10-SQRT((1-'Random Draws'!G1900)*(Assumptions!$F$10-Assumptions!$D$10)*(Assumptions!$F$10-Assumptions!$E$10)))</f>
        <v>0.0124536711014162</v>
      </c>
      <c r="J1900" s="19" t="n">
        <f aca="false">IF('Random Draws'!H1900&lt;(Assumptions!$E$11-Assumptions!$D$11)/(Assumptions!$F$11-Assumptions!$D$11),Assumptions!$D$11+SQRT('Random Draws'!H1900*(Assumptions!$F$11-Assumptions!$D$11)*(Assumptions!$E$11-Assumptions!$D$11)),Assumptions!$F$11-SQRT((1-'Random Draws'!H1900)*(Assumptions!$F$11-Assumptions!$D$11)*(Assumptions!$F$11-Assumptions!$E$11)))</f>
        <v>0.125916194554948</v>
      </c>
      <c r="K1900" s="19" t="n">
        <f aca="false">MAX(G1900,I1900+Assumptions!$D$21)</f>
        <v>0.084698445474563</v>
      </c>
      <c r="L1900" s="28" t="n">
        <f aca="false">(F1900-Assumptions!$D$15)*(1-H1900)+Assumptions!$D$15-J1900</f>
        <v>0.2211673482741</v>
      </c>
      <c r="M1900" s="21" t="n">
        <f aca="false">Assumptions!$D$14*(1+E1900)^1*L1900-Assumptions!$D$14*(1+E1900)^0*E1900*Assumptions!$D$16</f>
        <v>34.6092884425853</v>
      </c>
      <c r="N1900" s="21" t="n">
        <f aca="false">Assumptions!$D$14*(1+E1900)^2*L1900-Assumptions!$D$14*(1+E1900)^1*E1900*Assumptions!$D$16</f>
        <v>37.780670695855</v>
      </c>
      <c r="O1900" s="21" t="n">
        <f aca="false">Assumptions!$D$14*(1+E1900)^3*L1900-Assumptions!$D$14*(1+E1900)^2*E1900*Assumptions!$D$16</f>
        <v>41.2426589063387</v>
      </c>
      <c r="P1900" s="21" t="n">
        <f aca="false">Assumptions!$D$14*(1+E1900)^4*L1900-Assumptions!$D$14*(1+E1900)^3*E1900*Assumptions!$D$16</f>
        <v>45.0218824159522</v>
      </c>
      <c r="Q1900" s="21" t="n">
        <f aca="false">Assumptions!$D$14*(1+E1900)^5*L1900-Assumptions!$D$14*(1+E1900)^4*E1900*Assumptions!$D$16</f>
        <v>49.1474107156632</v>
      </c>
      <c r="R1900" s="21" t="n">
        <f aca="false">M1900/(1+K1900)+N1900/(1+K1900)^2+O1900/(1+K1900)^3+P1900/(1+K1900)^4+Q1900/(1+K1900)^5</f>
        <v>161.587309199643</v>
      </c>
      <c r="S1900" s="21" t="n">
        <f aca="false">Q1900*(1+I1900)/(K1900-I1900)</f>
        <v>688.762292303562</v>
      </c>
      <c r="T1900" s="21" t="n">
        <f aca="false">R1900+S1900/(1+K1900)^5</f>
        <v>620.282592112444</v>
      </c>
      <c r="U1900" s="8" t="n">
        <f aca="false">(T1900-Assumptions!$D$17)/Assumptions!$D$18</f>
        <v>17.4113036844978</v>
      </c>
    </row>
    <row r="1901" customFormat="false" ht="15" hidden="false" customHeight="false" outlineLevel="0" collapsed="false">
      <c r="B1901" s="2" t="n">
        <v>1896</v>
      </c>
      <c r="C1901" s="27" t="n">
        <f aca="false">NORMSDIST('Random Draws'!C1901)</f>
        <v>0.541541393677188</v>
      </c>
      <c r="D1901" s="27" t="n">
        <f aca="false">NORMSDIST(Assumptions!$D$22*'Random Draws'!C1901+SQRT(1-Assumptions!$D$22^2)*'Random Draws'!D1901)</f>
        <v>0.0160102701673908</v>
      </c>
      <c r="E1901" s="19" t="n">
        <f aca="false">IF(C1901&lt;(Assumptions!$E$6-Assumptions!$D$6)/(Assumptions!$F$6-Assumptions!$D$6),Assumptions!$D$6+SQRT(C1901*(Assumptions!$F$6-Assumptions!$D$6)*(Assumptions!$E$6-Assumptions!$D$6)),Assumptions!$F$6-SQRT((1-C1901)*(Assumptions!$F$6-Assumptions!$D$6)*(Assumptions!$F$6-Assumptions!$E$6)))</f>
        <v>0.0921221028906442</v>
      </c>
      <c r="F1901" s="19" t="n">
        <f aca="false">IF(D1901&lt;(Assumptions!$E$7-Assumptions!$D$7)/(Assumptions!$F$7-Assumptions!$D$7),Assumptions!$D$7+SQRT(D1901*(Assumptions!$F$7-Assumptions!$D$7)*(Assumptions!$E$7-Assumptions!$D$7)),Assumptions!$F$7-SQRT((1-D1901)*(Assumptions!$F$7-Assumptions!$D$7)*(Assumptions!$F$7-Assumptions!$E$7)))</f>
        <v>0.369801103050389</v>
      </c>
      <c r="G1901" s="19" t="n">
        <f aca="false">MIN(Assumptions!$D$24,MAX(Assumptions!$D$23,Assumptions!$D$8+Assumptions!$E$8*'Random Draws'!E1901))</f>
        <v>0.083928198671875</v>
      </c>
      <c r="H1901" s="19" t="n">
        <f aca="false">IF('Random Draws'!F1901&lt;(Assumptions!$E$9-Assumptions!$D$9)/(Assumptions!$F$9-Assumptions!$D$9),Assumptions!$D$9+SQRT('Random Draws'!F1901*(Assumptions!$F$9-Assumptions!$D$9)*(Assumptions!$E$9-Assumptions!$D$9)),Assumptions!$F$9-SQRT((1-'Random Draws'!F1901)*(Assumptions!$F$9-Assumptions!$D$9)*(Assumptions!$F$9-Assumptions!$E$9)))</f>
        <v>0.292338991514982</v>
      </c>
      <c r="I1901" s="19" t="n">
        <f aca="false">IF('Random Draws'!G1901&lt;(Assumptions!$E$10-Assumptions!$D$10)/(Assumptions!$F$10-Assumptions!$D$10),Assumptions!$D$10+SQRT('Random Draws'!G1901*(Assumptions!$F$10-Assumptions!$D$10)*(Assumptions!$E$10-Assumptions!$D$10)),Assumptions!$F$10-SQRT((1-'Random Draws'!G1901)*(Assumptions!$F$10-Assumptions!$D$10)*(Assumptions!$F$10-Assumptions!$E$10)))</f>
        <v>0.0180838670226507</v>
      </c>
      <c r="J1901" s="19" t="n">
        <f aca="false">IF('Random Draws'!H1901&lt;(Assumptions!$E$11-Assumptions!$D$11)/(Assumptions!$F$11-Assumptions!$D$11),Assumptions!$D$11+SQRT('Random Draws'!H1901*(Assumptions!$F$11-Assumptions!$D$11)*(Assumptions!$E$11-Assumptions!$D$11)),Assumptions!$F$11-SQRT((1-'Random Draws'!H1901)*(Assumptions!$F$11-Assumptions!$D$11)*(Assumptions!$F$11-Assumptions!$E$11)))</f>
        <v>0.181244073887004</v>
      </c>
      <c r="K1901" s="19" t="n">
        <f aca="false">MAX(G1901,I1901+Assumptions!$D$21)</f>
        <v>0.083928198671875</v>
      </c>
      <c r="L1901" s="28" t="n">
        <f aca="false">(F1901-Assumptions!$D$15)*(1-H1901)+Assumptions!$D$15-J1901</f>
        <v>0.118453816533454</v>
      </c>
      <c r="M1901" s="21" t="n">
        <f aca="false">Assumptions!$D$14*(1+E1901)^1*L1901-Assumptions!$D$14*(1+E1901)^0*E1901*Assumptions!$D$16</f>
        <v>18.3573433775767</v>
      </c>
      <c r="N1901" s="21" t="n">
        <f aca="false">Assumptions!$D$14*(1+E1901)^2*L1901-Assumptions!$D$14*(1+E1901)^1*E1901*Assumptions!$D$16</f>
        <v>20.0484604530048</v>
      </c>
      <c r="O1901" s="21" t="n">
        <f aca="false">Assumptions!$D$14*(1+E1901)^3*L1901-Assumptions!$D$14*(1+E1901)^2*E1901*Assumptions!$D$16</f>
        <v>21.8953667896555</v>
      </c>
      <c r="P1901" s="21" t="n">
        <f aca="false">Assumptions!$D$14*(1+E1901)^4*L1901-Assumptions!$D$14*(1+E1901)^3*E1901*Assumptions!$D$16</f>
        <v>23.9124140218805</v>
      </c>
      <c r="Q1901" s="21" t="n">
        <f aca="false">Assumptions!$D$14*(1+E1901)^5*L1901-Assumptions!$D$14*(1+E1901)^4*E1901*Assumptions!$D$16</f>
        <v>26.1152758867679</v>
      </c>
      <c r="R1901" s="21" t="n">
        <f aca="false">M1901/(1+K1901)+N1901/(1+K1901)^2+O1901/(1+K1901)^3+P1901/(1+K1901)^4+Q1901/(1+K1901)^5</f>
        <v>85.9696812135895</v>
      </c>
      <c r="S1901" s="21" t="n">
        <f aca="false">Q1901*(1+I1901)/(K1901-I1901)</f>
        <v>403.793924202999</v>
      </c>
      <c r="T1901" s="21" t="n">
        <f aca="false">R1901+S1901/(1+K1901)^5</f>
        <v>355.841295167135</v>
      </c>
      <c r="U1901" s="8" t="n">
        <f aca="false">(T1901-Assumptions!$D$17)/Assumptions!$D$18</f>
        <v>6.83365180668541</v>
      </c>
    </row>
    <row r="1902" customFormat="false" ht="15" hidden="false" customHeight="false" outlineLevel="0" collapsed="false">
      <c r="B1902" s="2" t="n">
        <v>1897</v>
      </c>
      <c r="C1902" s="27" t="n">
        <f aca="false">NORMSDIST('Random Draws'!C1902)</f>
        <v>0.588157507399293</v>
      </c>
      <c r="D1902" s="27" t="n">
        <f aca="false">NORMSDIST(Assumptions!$D$22*'Random Draws'!C1902+SQRT(1-Assumptions!$D$22^2)*'Random Draws'!D1902)</f>
        <v>0.190983939570495</v>
      </c>
      <c r="E1902" s="19" t="n">
        <f aca="false">IF(C1902&lt;(Assumptions!$E$6-Assumptions!$D$6)/(Assumptions!$F$6-Assumptions!$D$6),Assumptions!$D$6+SQRT(C1902*(Assumptions!$F$6-Assumptions!$D$6)*(Assumptions!$E$6-Assumptions!$D$6)),Assumptions!$F$6-SQRT((1-C1902)*(Assumptions!$F$6-Assumptions!$D$6)*(Assumptions!$F$6-Assumptions!$E$6)))</f>
        <v>0.0946214537142987</v>
      </c>
      <c r="F1902" s="19" t="n">
        <f aca="false">IF(D1902&lt;(Assumptions!$E$7-Assumptions!$D$7)/(Assumptions!$F$7-Assumptions!$D$7),Assumptions!$D$7+SQRT(D1902*(Assumptions!$F$7-Assumptions!$D$7)*(Assumptions!$E$7-Assumptions!$D$7)),Assumptions!$F$7-SQRT((1-D1902)*(Assumptions!$F$7-Assumptions!$D$7)*(Assumptions!$F$7-Assumptions!$E$7)))</f>
        <v>0.393851198463614</v>
      </c>
      <c r="G1902" s="19" t="n">
        <f aca="false">MIN(Assumptions!$D$24,MAX(Assumptions!$D$23,Assumptions!$D$8+Assumptions!$E$8*'Random Draws'!E1902))</f>
        <v>0.061448213878873</v>
      </c>
      <c r="H1902" s="19" t="n">
        <f aca="false">IF('Random Draws'!F1902&lt;(Assumptions!$E$9-Assumptions!$D$9)/(Assumptions!$F$9-Assumptions!$D$9),Assumptions!$D$9+SQRT('Random Draws'!F1902*(Assumptions!$F$9-Assumptions!$D$9)*(Assumptions!$E$9-Assumptions!$D$9)),Assumptions!$F$9-SQRT((1-'Random Draws'!F1902)*(Assumptions!$F$9-Assumptions!$D$9)*(Assumptions!$F$9-Assumptions!$E$9)))</f>
        <v>0.330987349244219</v>
      </c>
      <c r="I1902" s="19" t="n">
        <f aca="false">IF('Random Draws'!G1902&lt;(Assumptions!$E$10-Assumptions!$D$10)/(Assumptions!$F$10-Assumptions!$D$10),Assumptions!$D$10+SQRT('Random Draws'!G1902*(Assumptions!$F$10-Assumptions!$D$10)*(Assumptions!$E$10-Assumptions!$D$10)),Assumptions!$F$10-SQRT((1-'Random Draws'!G1902)*(Assumptions!$F$10-Assumptions!$D$10)*(Assumptions!$F$10-Assumptions!$E$10)))</f>
        <v>0.018839799282092</v>
      </c>
      <c r="J1902" s="19" t="n">
        <f aca="false">IF('Random Draws'!H1902&lt;(Assumptions!$E$11-Assumptions!$D$11)/(Assumptions!$F$11-Assumptions!$D$11),Assumptions!$D$11+SQRT('Random Draws'!H1902*(Assumptions!$F$11-Assumptions!$D$11)*(Assumptions!$E$11-Assumptions!$D$11)),Assumptions!$F$11-SQRT((1-'Random Draws'!H1902)*(Assumptions!$F$11-Assumptions!$D$11)*(Assumptions!$F$11-Assumptions!$E$11)))</f>
        <v>0.166790559499878</v>
      </c>
      <c r="K1902" s="19" t="n">
        <f aca="false">MAX(G1902,I1902+Assumptions!$D$21)</f>
        <v>0.061448213878873</v>
      </c>
      <c r="L1902" s="28" t="n">
        <f aca="false">(F1902-Assumptions!$D$15)*(1-H1902)+Assumptions!$D$15-J1902</f>
        <v>0.139729230189354</v>
      </c>
      <c r="M1902" s="21" t="n">
        <f aca="false">Assumptions!$D$14*(1+E1902)^1*L1902-Assumptions!$D$14*(1+E1902)^0*E1902*Assumptions!$D$16</f>
        <v>21.7662355723991</v>
      </c>
      <c r="N1902" s="21" t="n">
        <f aca="false">Assumptions!$D$14*(1+E1902)^2*L1902-Assumptions!$D$14*(1+E1902)^1*E1902*Assumptions!$D$16</f>
        <v>23.8257884241474</v>
      </c>
      <c r="O1902" s="21" t="n">
        <f aca="false">Assumptions!$D$14*(1+E1902)^3*L1902-Assumptions!$D$14*(1+E1902)^2*E1902*Assumptions!$D$16</f>
        <v>26.0802191607295</v>
      </c>
      <c r="P1902" s="21" t="n">
        <f aca="false">Assumptions!$D$14*(1+E1902)^4*L1902-Assumptions!$D$14*(1+E1902)^3*E1902*Assumptions!$D$16</f>
        <v>28.5479674109052</v>
      </c>
      <c r="Q1902" s="21" t="n">
        <f aca="false">Assumptions!$D$14*(1+E1902)^5*L1902-Assumptions!$D$14*(1+E1902)^4*E1902*Assumptions!$D$16</f>
        <v>31.2492175879135</v>
      </c>
      <c r="R1902" s="21" t="n">
        <f aca="false">M1902/(1+K1902)+N1902/(1+K1902)^2+O1902/(1+K1902)^3+P1902/(1+K1902)^4+Q1902/(1+K1902)^5</f>
        <v>109.143035664216</v>
      </c>
      <c r="S1902" s="21" t="n">
        <f aca="false">Q1902*(1+I1902)/(K1902-I1902)</f>
        <v>747.222042319254</v>
      </c>
      <c r="T1902" s="21" t="n">
        <f aca="false">R1902+S1902/(1+K1902)^5</f>
        <v>663.712077263323</v>
      </c>
      <c r="U1902" s="8" t="n">
        <f aca="false">(T1902-Assumptions!$D$17)/Assumptions!$D$18</f>
        <v>19.1484830905329</v>
      </c>
    </row>
    <row r="1903" customFormat="false" ht="15" hidden="false" customHeight="false" outlineLevel="0" collapsed="false">
      <c r="B1903" s="2" t="n">
        <v>1898</v>
      </c>
      <c r="C1903" s="27" t="n">
        <f aca="false">NORMSDIST('Random Draws'!C1903)</f>
        <v>0.772121436877888</v>
      </c>
      <c r="D1903" s="27" t="n">
        <f aca="false">NORMSDIST(Assumptions!$D$22*'Random Draws'!C1903+SQRT(1-Assumptions!$D$22^2)*'Random Draws'!D1903)</f>
        <v>0.28330013795245</v>
      </c>
      <c r="E1903" s="19" t="n">
        <f aca="false">IF(C1903&lt;(Assumptions!$E$6-Assumptions!$D$6)/(Assumptions!$F$6-Assumptions!$D$6),Assumptions!$D$6+SQRT(C1903*(Assumptions!$F$6-Assumptions!$D$6)*(Assumptions!$E$6-Assumptions!$D$6)),Assumptions!$F$6-SQRT((1-C1903)*(Assumptions!$F$6-Assumptions!$D$6)*(Assumptions!$F$6-Assumptions!$E$6)))</f>
        <v>0.106245106790118</v>
      </c>
      <c r="F1903" s="19" t="n">
        <f aca="false">IF(D1903&lt;(Assumptions!$E$7-Assumptions!$D$7)/(Assumptions!$F$7-Assumptions!$D$7),Assumptions!$D$7+SQRT(D1903*(Assumptions!$F$7-Assumptions!$D$7)*(Assumptions!$E$7-Assumptions!$D$7)),Assumptions!$F$7-SQRT((1-D1903)*(Assumptions!$F$7-Assumptions!$D$7)*(Assumptions!$F$7-Assumptions!$E$7)))</f>
        <v>0.401228640866692</v>
      </c>
      <c r="G1903" s="19" t="n">
        <f aca="false">MIN(Assumptions!$D$24,MAX(Assumptions!$D$23,Assumptions!$D$8+Assumptions!$E$8*'Random Draws'!E1903))</f>
        <v>0.064233144553586</v>
      </c>
      <c r="H1903" s="19" t="n">
        <f aca="false">IF('Random Draws'!F1903&lt;(Assumptions!$E$9-Assumptions!$D$9)/(Assumptions!$F$9-Assumptions!$D$9),Assumptions!$D$9+SQRT('Random Draws'!F1903*(Assumptions!$F$9-Assumptions!$D$9)*(Assumptions!$E$9-Assumptions!$D$9)),Assumptions!$F$9-SQRT((1-'Random Draws'!F1903)*(Assumptions!$F$9-Assumptions!$D$9)*(Assumptions!$F$9-Assumptions!$E$9)))</f>
        <v>0.288406880352113</v>
      </c>
      <c r="I1903" s="19" t="n">
        <f aca="false">IF('Random Draws'!G1903&lt;(Assumptions!$E$10-Assumptions!$D$10)/(Assumptions!$F$10-Assumptions!$D$10),Assumptions!$D$10+SQRT('Random Draws'!G1903*(Assumptions!$F$10-Assumptions!$D$10)*(Assumptions!$E$10-Assumptions!$D$10)),Assumptions!$F$10-SQRT((1-'Random Draws'!G1903)*(Assumptions!$F$10-Assumptions!$D$10)*(Assumptions!$F$10-Assumptions!$E$10)))</f>
        <v>0.0153068721606093</v>
      </c>
      <c r="J1903" s="19" t="n">
        <f aca="false">IF('Random Draws'!H1903&lt;(Assumptions!$E$11-Assumptions!$D$11)/(Assumptions!$F$11-Assumptions!$D$11),Assumptions!$D$11+SQRT('Random Draws'!H1903*(Assumptions!$F$11-Assumptions!$D$11)*(Assumptions!$E$11-Assumptions!$D$11)),Assumptions!$F$11-SQRT((1-'Random Draws'!H1903)*(Assumptions!$F$11-Assumptions!$D$11)*(Assumptions!$F$11-Assumptions!$E$11)))</f>
        <v>0.153726959729154</v>
      </c>
      <c r="K1903" s="19" t="n">
        <f aca="false">MAX(G1903,I1903+Assumptions!$D$21)</f>
        <v>0.064233144553586</v>
      </c>
      <c r="L1903" s="28" t="n">
        <f aca="false">(F1903-Assumptions!$D$15)*(1-H1903)+Assumptions!$D$15-J1903</f>
        <v>0.169277474963032</v>
      </c>
      <c r="M1903" s="21" t="n">
        <f aca="false">Assumptions!$D$14*(1+E1903)^1*L1903-Assumptions!$D$14*(1+E1903)^0*E1903*Assumptions!$D$16</f>
        <v>26.6908786487709</v>
      </c>
      <c r="N1903" s="21" t="n">
        <f aca="false">Assumptions!$D$14*(1+E1903)^2*L1903-Assumptions!$D$14*(1+E1903)^1*E1903*Assumptions!$D$16</f>
        <v>29.5266539011316</v>
      </c>
      <c r="O1903" s="21" t="n">
        <f aca="false">Assumptions!$D$14*(1+E1903)^3*L1903-Assumptions!$D$14*(1+E1903)^2*E1903*Assumptions!$D$16</f>
        <v>32.6637163980122</v>
      </c>
      <c r="P1903" s="21" t="n">
        <f aca="false">Assumptions!$D$14*(1+E1903)^4*L1903-Assumptions!$D$14*(1+E1903)^3*E1903*Assumptions!$D$16</f>
        <v>36.1340764348811</v>
      </c>
      <c r="Q1903" s="21" t="n">
        <f aca="false">Assumptions!$D$14*(1+E1903)^5*L1903-Assumptions!$D$14*(1+E1903)^4*E1903*Assumptions!$D$16</f>
        <v>39.9731452444673</v>
      </c>
      <c r="R1903" s="21" t="n">
        <f aca="false">M1903/(1+K1903)+N1903/(1+K1903)^2+O1903/(1+K1903)^3+P1903/(1+K1903)^4+Q1903/(1+K1903)^5</f>
        <v>135.698815883676</v>
      </c>
      <c r="S1903" s="21" t="n">
        <f aca="false">Q1903*(1+I1903)/(K1903-I1903)</f>
        <v>829.513614742654</v>
      </c>
      <c r="T1903" s="21" t="n">
        <f aca="false">R1903+S1903/(1+K1903)^5</f>
        <v>743.329387002209</v>
      </c>
      <c r="U1903" s="8" t="n">
        <f aca="false">(T1903-Assumptions!$D$17)/Assumptions!$D$18</f>
        <v>22.3331754800884</v>
      </c>
    </row>
    <row r="1904" customFormat="false" ht="15" hidden="false" customHeight="false" outlineLevel="0" collapsed="false">
      <c r="B1904" s="2" t="n">
        <v>1899</v>
      </c>
      <c r="C1904" s="27" t="n">
        <f aca="false">NORMSDIST('Random Draws'!C1904)</f>
        <v>0.077775527218177</v>
      </c>
      <c r="D1904" s="27" t="n">
        <f aca="false">NORMSDIST(Assumptions!$D$22*'Random Draws'!C1904+SQRT(1-Assumptions!$D$22^2)*'Random Draws'!D1904)</f>
        <v>0.384652566987533</v>
      </c>
      <c r="E1904" s="19" t="n">
        <f aca="false">IF(C1904&lt;(Assumptions!$E$6-Assumptions!$D$6)/(Assumptions!$F$6-Assumptions!$D$6),Assumptions!$D$6+SQRT(C1904*(Assumptions!$F$6-Assumptions!$D$6)*(Assumptions!$E$6-Assumptions!$D$6)),Assumptions!$F$6-SQRT((1-C1904)*(Assumptions!$F$6-Assumptions!$D$6)*(Assumptions!$F$6-Assumptions!$E$6)))</f>
        <v>0.0597199806310981</v>
      </c>
      <c r="F1904" s="19" t="n">
        <f aca="false">IF(D1904&lt;(Assumptions!$E$7-Assumptions!$D$7)/(Assumptions!$F$7-Assumptions!$D$7),Assumptions!$D$7+SQRT(D1904*(Assumptions!$F$7-Assumptions!$D$7)*(Assumptions!$E$7-Assumptions!$D$7)),Assumptions!$F$7-SQRT((1-D1904)*(Assumptions!$F$7-Assumptions!$D$7)*(Assumptions!$F$7-Assumptions!$E$7)))</f>
        <v>0.408040768123805</v>
      </c>
      <c r="G1904" s="19" t="n">
        <f aca="false">MIN(Assumptions!$D$24,MAX(Assumptions!$D$23,Assumptions!$D$8+Assumptions!$E$8*'Random Draws'!E1904))</f>
        <v>0.096112938940279</v>
      </c>
      <c r="H1904" s="19" t="n">
        <f aca="false">IF('Random Draws'!F1904&lt;(Assumptions!$E$9-Assumptions!$D$9)/(Assumptions!$F$9-Assumptions!$D$9),Assumptions!$D$9+SQRT('Random Draws'!F1904*(Assumptions!$F$9-Assumptions!$D$9)*(Assumptions!$E$9-Assumptions!$D$9)),Assumptions!$F$9-SQRT((1-'Random Draws'!F1904)*(Assumptions!$F$9-Assumptions!$D$9)*(Assumptions!$F$9-Assumptions!$E$9)))</f>
        <v>0.294881460439288</v>
      </c>
      <c r="I1904" s="19" t="n">
        <f aca="false">IF('Random Draws'!G1904&lt;(Assumptions!$E$10-Assumptions!$D$10)/(Assumptions!$F$10-Assumptions!$D$10),Assumptions!$D$10+SQRT('Random Draws'!G1904*(Assumptions!$F$10-Assumptions!$D$10)*(Assumptions!$E$10-Assumptions!$D$10)),Assumptions!$F$10-SQRT((1-'Random Draws'!G1904)*(Assumptions!$F$10-Assumptions!$D$10)*(Assumptions!$F$10-Assumptions!$E$10)))</f>
        <v>0.0191567707183933</v>
      </c>
      <c r="J1904" s="19" t="n">
        <f aca="false">IF('Random Draws'!H1904&lt;(Assumptions!$E$11-Assumptions!$D$11)/(Assumptions!$F$11-Assumptions!$D$11),Assumptions!$D$11+SQRT('Random Draws'!H1904*(Assumptions!$F$11-Assumptions!$D$11)*(Assumptions!$E$11-Assumptions!$D$11)),Assumptions!$F$11-SQRT((1-'Random Draws'!H1904)*(Assumptions!$F$11-Assumptions!$D$11)*(Assumptions!$F$11-Assumptions!$E$11)))</f>
        <v>0.149631682888422</v>
      </c>
      <c r="K1904" s="19" t="n">
        <f aca="false">MAX(G1904,I1904+Assumptions!$D$21)</f>
        <v>0.096112938940279</v>
      </c>
      <c r="L1904" s="28" t="n">
        <f aca="false">(F1904-Assumptions!$D$15)*(1-H1904)+Assumptions!$D$15-J1904</f>
        <v>0.176420017469374</v>
      </c>
      <c r="M1904" s="21" t="n">
        <f aca="false">Assumptions!$D$14*(1+E1904)^1*L1904-Assumptions!$D$14*(1+E1904)^0*E1904*Assumptions!$D$16</f>
        <v>26.8488116211143</v>
      </c>
      <c r="N1904" s="21" t="n">
        <f aca="false">Assumptions!$D$14*(1+E1904)^2*L1904-Assumptions!$D$14*(1+E1904)^1*E1904*Assumptions!$D$16</f>
        <v>28.4522221310952</v>
      </c>
      <c r="O1904" s="21" t="n">
        <f aca="false">Assumptions!$D$14*(1+E1904)^3*L1904-Assumptions!$D$14*(1+E1904)^2*E1904*Assumptions!$D$16</f>
        <v>30.1513882856759</v>
      </c>
      <c r="P1904" s="21" t="n">
        <f aca="false">Assumptions!$D$14*(1+E1904)^4*L1904-Assumptions!$D$14*(1+E1904)^3*E1904*Assumptions!$D$16</f>
        <v>31.9520286100972</v>
      </c>
      <c r="Q1904" s="21" t="n">
        <f aca="false">Assumptions!$D$14*(1+E1904)^5*L1904-Assumptions!$D$14*(1+E1904)^4*E1904*Assumptions!$D$16</f>
        <v>33.8602031398165</v>
      </c>
      <c r="R1904" s="21" t="n">
        <f aca="false">M1904/(1+K1904)+N1904/(1+K1904)^2+O1904/(1+K1904)^3+P1904/(1+K1904)^4+Q1904/(1+K1904)^5</f>
        <v>114.605754939111</v>
      </c>
      <c r="S1904" s="21" t="n">
        <f aca="false">Q1904*(1+I1904)/(K1904-I1904)</f>
        <v>448.422213387051</v>
      </c>
      <c r="T1904" s="21" t="n">
        <f aca="false">R1904+S1904/(1+K1904)^5</f>
        <v>398.012770156472</v>
      </c>
      <c r="U1904" s="8" t="n">
        <f aca="false">(T1904-Assumptions!$D$17)/Assumptions!$D$18</f>
        <v>8.5205108062589</v>
      </c>
    </row>
    <row r="1905" customFormat="false" ht="15" hidden="false" customHeight="false" outlineLevel="0" collapsed="false">
      <c r="B1905" s="2" t="n">
        <v>1900</v>
      </c>
      <c r="C1905" s="27" t="n">
        <f aca="false">NORMSDIST('Random Draws'!C1905)</f>
        <v>0.164181466758191</v>
      </c>
      <c r="D1905" s="27" t="n">
        <f aca="false">NORMSDIST(Assumptions!$D$22*'Random Draws'!C1905+SQRT(1-Assumptions!$D$22^2)*'Random Draws'!D1905)</f>
        <v>0.0535915941635905</v>
      </c>
      <c r="E1905" s="19" t="n">
        <f aca="false">IF(C1905&lt;(Assumptions!$E$6-Assumptions!$D$6)/(Assumptions!$F$6-Assumptions!$D$6),Assumptions!$D$6+SQRT(C1905*(Assumptions!$F$6-Assumptions!$D$6)*(Assumptions!$E$6-Assumptions!$D$6)),Assumptions!$F$6-SQRT((1-C1905)*(Assumptions!$F$6-Assumptions!$D$6)*(Assumptions!$F$6-Assumptions!$E$6)))</f>
        <v>0.0686514804816602</v>
      </c>
      <c r="F1905" s="19" t="n">
        <f aca="false">IF(D1905&lt;(Assumptions!$E$7-Assumptions!$D$7)/(Assumptions!$F$7-Assumptions!$D$7),Assumptions!$D$7+SQRT(D1905*(Assumptions!$F$7-Assumptions!$D$7)*(Assumptions!$E$7-Assumptions!$D$7)),Assumptions!$F$7-SQRT((1-D1905)*(Assumptions!$F$7-Assumptions!$D$7)*(Assumptions!$F$7-Assumptions!$E$7)))</f>
        <v>0.377931803171504</v>
      </c>
      <c r="G1905" s="19" t="n">
        <f aca="false">MIN(Assumptions!$D$24,MAX(Assumptions!$D$23,Assumptions!$D$8+Assumptions!$E$8*'Random Draws'!E1905))</f>
        <v>0.079336310848209</v>
      </c>
      <c r="H1905" s="19" t="n">
        <f aca="false">IF('Random Draws'!F1905&lt;(Assumptions!$E$9-Assumptions!$D$9)/(Assumptions!$F$9-Assumptions!$D$9),Assumptions!$D$9+SQRT('Random Draws'!F1905*(Assumptions!$F$9-Assumptions!$D$9)*(Assumptions!$E$9-Assumptions!$D$9)),Assumptions!$F$9-SQRT((1-'Random Draws'!F1905)*(Assumptions!$F$9-Assumptions!$D$9)*(Assumptions!$F$9-Assumptions!$E$9)))</f>
        <v>0.258341477598253</v>
      </c>
      <c r="I1905" s="19" t="n">
        <f aca="false">IF('Random Draws'!G1905&lt;(Assumptions!$E$10-Assumptions!$D$10)/(Assumptions!$F$10-Assumptions!$D$10),Assumptions!$D$10+SQRT('Random Draws'!G1905*(Assumptions!$F$10-Assumptions!$D$10)*(Assumptions!$E$10-Assumptions!$D$10)),Assumptions!$F$10-SQRT((1-'Random Draws'!G1905)*(Assumptions!$F$10-Assumptions!$D$10)*(Assumptions!$F$10-Assumptions!$E$10)))</f>
        <v>0.015113216852633</v>
      </c>
      <c r="J1905" s="19" t="n">
        <f aca="false">IF('Random Draws'!H1905&lt;(Assumptions!$E$11-Assumptions!$D$11)/(Assumptions!$F$11-Assumptions!$D$11),Assumptions!$D$11+SQRT('Random Draws'!H1905*(Assumptions!$F$11-Assumptions!$D$11)*(Assumptions!$E$11-Assumptions!$D$11)),Assumptions!$F$11-SQRT((1-'Random Draws'!H1905)*(Assumptions!$F$11-Assumptions!$D$11)*(Assumptions!$F$11-Assumptions!$E$11)))</f>
        <v>0.174418790085234</v>
      </c>
      <c r="K1905" s="19" t="n">
        <f aca="false">MAX(G1905,I1905+Assumptions!$D$21)</f>
        <v>0.079336310848209</v>
      </c>
      <c r="L1905" s="28" t="n">
        <f aca="false">(F1905-Assumptions!$D$15)*(1-H1905)+Assumptions!$D$15-J1905</f>
        <v>0.139461944711345</v>
      </c>
      <c r="M1905" s="21" t="n">
        <f aca="false">Assumptions!$D$14*(1+E1905)^1*L1905-Assumptions!$D$14*(1+E1905)^0*E1905*Assumptions!$D$16</f>
        <v>21.3116170444661</v>
      </c>
      <c r="N1905" s="21" t="n">
        <f aca="false">Assumptions!$D$14*(1+E1905)^2*L1905-Assumptions!$D$14*(1+E1905)^1*E1905*Assumptions!$D$16</f>
        <v>22.7746911060269</v>
      </c>
      <c r="O1905" s="21" t="n">
        <f aca="false">Assumptions!$D$14*(1+E1905)^3*L1905-Assumptions!$D$14*(1+E1905)^2*E1905*Assumptions!$D$16</f>
        <v>24.3382073679681</v>
      </c>
      <c r="P1905" s="21" t="n">
        <f aca="false">Assumptions!$D$14*(1+E1905)^4*L1905-Assumptions!$D$14*(1+E1905)^3*E1905*Assumptions!$D$16</f>
        <v>26.0090613360488</v>
      </c>
      <c r="Q1905" s="21" t="n">
        <f aca="false">Assumptions!$D$14*(1+E1905)^5*L1905-Assumptions!$D$14*(1+E1905)^4*E1905*Assumptions!$D$16</f>
        <v>27.7946219027069</v>
      </c>
      <c r="R1905" s="21" t="n">
        <f aca="false">M1905/(1+K1905)+N1905/(1+K1905)^2+O1905/(1+K1905)^3+P1905/(1+K1905)^4+Q1905/(1+K1905)^5</f>
        <v>96.7901611227079</v>
      </c>
      <c r="S1905" s="21" t="n">
        <f aca="false">Q1905*(1+I1905)/(K1905-I1905)</f>
        <v>439.323089180396</v>
      </c>
      <c r="T1905" s="21" t="n">
        <f aca="false">R1905+S1905/(1+K1905)^5</f>
        <v>396.706475121482</v>
      </c>
      <c r="U1905" s="8" t="n">
        <f aca="false">(T1905-Assumptions!$D$17)/Assumptions!$D$18</f>
        <v>8.46825900485927</v>
      </c>
    </row>
    <row r="1906" customFormat="false" ht="15" hidden="false" customHeight="false" outlineLevel="0" collapsed="false">
      <c r="B1906" s="2" t="n">
        <v>1901</v>
      </c>
      <c r="C1906" s="27" t="n">
        <f aca="false">NORMSDIST('Random Draws'!C1906)</f>
        <v>0.266663054167091</v>
      </c>
      <c r="D1906" s="27" t="n">
        <f aca="false">NORMSDIST(Assumptions!$D$22*'Random Draws'!C1906+SQRT(1-Assumptions!$D$22^2)*'Random Draws'!D1906)</f>
        <v>0.488853681627074</v>
      </c>
      <c r="E1906" s="19" t="n">
        <f aca="false">IF(C1906&lt;(Assumptions!$E$6-Assumptions!$D$6)/(Assumptions!$F$6-Assumptions!$D$6),Assumptions!$D$6+SQRT(C1906*(Assumptions!$F$6-Assumptions!$D$6)*(Assumptions!$E$6-Assumptions!$D$6)),Assumptions!$F$6-SQRT((1-C1906)*(Assumptions!$F$6-Assumptions!$D$6)*(Assumptions!$F$6-Assumptions!$E$6)))</f>
        <v>0.0765145898352351</v>
      </c>
      <c r="F1906" s="19" t="n">
        <f aca="false">IF(D1906&lt;(Assumptions!$E$7-Assumptions!$D$7)/(Assumptions!$F$7-Assumptions!$D$7),Assumptions!$D$7+SQRT(D1906*(Assumptions!$F$7-Assumptions!$D$7)*(Assumptions!$E$7-Assumptions!$D$7)),Assumptions!$F$7-SQRT((1-D1906)*(Assumptions!$F$7-Assumptions!$D$7)*(Assumptions!$F$7-Assumptions!$E$7)))</f>
        <v>0.414158305824337</v>
      </c>
      <c r="G1906" s="19" t="n">
        <f aca="false">MIN(Assumptions!$D$24,MAX(Assumptions!$D$23,Assumptions!$D$8+Assumptions!$E$8*'Random Draws'!E1906))</f>
        <v>0.096492137245897</v>
      </c>
      <c r="H1906" s="19" t="n">
        <f aca="false">IF('Random Draws'!F1906&lt;(Assumptions!$E$9-Assumptions!$D$9)/(Assumptions!$F$9-Assumptions!$D$9),Assumptions!$D$9+SQRT('Random Draws'!F1906*(Assumptions!$F$9-Assumptions!$D$9)*(Assumptions!$E$9-Assumptions!$D$9)),Assumptions!$F$9-SQRT((1-'Random Draws'!F1906)*(Assumptions!$F$9-Assumptions!$D$9)*(Assumptions!$F$9-Assumptions!$E$9)))</f>
        <v>0.265970808211968</v>
      </c>
      <c r="I1906" s="19" t="n">
        <f aca="false">IF('Random Draws'!G1906&lt;(Assumptions!$E$10-Assumptions!$D$10)/(Assumptions!$F$10-Assumptions!$D$10),Assumptions!$D$10+SQRT('Random Draws'!G1906*(Assumptions!$F$10-Assumptions!$D$10)*(Assumptions!$E$10-Assumptions!$D$10)),Assumptions!$F$10-SQRT((1-'Random Draws'!G1906)*(Assumptions!$F$10-Assumptions!$D$10)*(Assumptions!$F$10-Assumptions!$E$10)))</f>
        <v>0.0136777142990586</v>
      </c>
      <c r="J1906" s="19" t="n">
        <f aca="false">IF('Random Draws'!H1906&lt;(Assumptions!$E$11-Assumptions!$D$11)/(Assumptions!$F$11-Assumptions!$D$11),Assumptions!$D$11+SQRT('Random Draws'!H1906*(Assumptions!$F$11-Assumptions!$D$11)*(Assumptions!$E$11-Assumptions!$D$11)),Assumptions!$F$11-SQRT((1-'Random Draws'!H1906)*(Assumptions!$F$11-Assumptions!$D$11)*(Assumptions!$F$11-Assumptions!$E$11)))</f>
        <v>0.20605086957678</v>
      </c>
      <c r="K1906" s="19" t="n">
        <f aca="false">MAX(G1906,I1906+Assumptions!$D$21)</f>
        <v>0.096492137245897</v>
      </c>
      <c r="L1906" s="28" t="n">
        <f aca="false">(F1906-Assumptions!$D$15)*(1-H1906)+Assumptions!$D$15-J1906</f>
        <v>0.132529621987315</v>
      </c>
      <c r="M1906" s="21" t="n">
        <f aca="false">Assumptions!$D$14*(1+E1906)^1*L1906-Assumptions!$D$14*(1+E1906)^0*E1906*Assumptions!$D$16</f>
        <v>20.3543219241472</v>
      </c>
      <c r="N1906" s="21" t="n">
        <f aca="false">Assumptions!$D$14*(1+E1906)^2*L1906-Assumptions!$D$14*(1+E1906)^1*E1906*Assumptions!$D$16</f>
        <v>21.9117245175476</v>
      </c>
      <c r="O1906" s="21" t="n">
        <f aca="false">Assumptions!$D$14*(1+E1906)^3*L1906-Assumptions!$D$14*(1+E1906)^2*E1906*Assumptions!$D$16</f>
        <v>23.5882911315905</v>
      </c>
      <c r="P1906" s="21" t="n">
        <f aca="false">Assumptions!$D$14*(1+E1906)^4*L1906-Assumptions!$D$14*(1+E1906)^3*E1906*Assumptions!$D$16</f>
        <v>25.3931395524382</v>
      </c>
      <c r="Q1906" s="21" t="n">
        <f aca="false">Assumptions!$D$14*(1+E1906)^5*L1906-Assumptions!$D$14*(1+E1906)^4*E1906*Assumptions!$D$16</f>
        <v>27.3360852099219</v>
      </c>
      <c r="R1906" s="21" t="n">
        <f aca="false">M1906/(1+K1906)+N1906/(1+K1906)^2+O1906/(1+K1906)^3+P1906/(1+K1906)^4+Q1906/(1+K1906)^5</f>
        <v>89.4945818111711</v>
      </c>
      <c r="S1906" s="21" t="n">
        <f aca="false">Q1906*(1+I1906)/(K1906-I1906)</f>
        <v>334.603314102255</v>
      </c>
      <c r="T1906" s="21" t="n">
        <f aca="false">R1906+S1906/(1+K1906)^5</f>
        <v>300.601579457245</v>
      </c>
      <c r="U1906" s="8" t="n">
        <f aca="false">(T1906-Assumptions!$D$17)/Assumptions!$D$18</f>
        <v>4.62406317828981</v>
      </c>
    </row>
    <row r="1907" customFormat="false" ht="15" hidden="false" customHeight="false" outlineLevel="0" collapsed="false">
      <c r="B1907" s="2" t="n">
        <v>1902</v>
      </c>
      <c r="C1907" s="27" t="n">
        <f aca="false">NORMSDIST('Random Draws'!C1907)</f>
        <v>0.0846227319659496</v>
      </c>
      <c r="D1907" s="27" t="n">
        <f aca="false">NORMSDIST(Assumptions!$D$22*'Random Draws'!C1907+SQRT(1-Assumptions!$D$22^2)*'Random Draws'!D1907)</f>
        <v>0.167742650978945</v>
      </c>
      <c r="E1907" s="19" t="n">
        <f aca="false">IF(C1907&lt;(Assumptions!$E$6-Assumptions!$D$6)/(Assumptions!$F$6-Assumptions!$D$6),Assumptions!$D$6+SQRT(C1907*(Assumptions!$F$6-Assumptions!$D$6)*(Assumptions!$E$6-Assumptions!$D$6)),Assumptions!$F$6-SQRT((1-C1907)*(Assumptions!$F$6-Assumptions!$D$6)*(Assumptions!$F$6-Assumptions!$E$6)))</f>
        <v>0.0605697267806295</v>
      </c>
      <c r="F1907" s="19" t="n">
        <f aca="false">IF(D1907&lt;(Assumptions!$E$7-Assumptions!$D$7)/(Assumptions!$F$7-Assumptions!$D$7),Assumptions!$D$7+SQRT(D1907*(Assumptions!$F$7-Assumptions!$D$7)*(Assumptions!$E$7-Assumptions!$D$7)),Assumptions!$F$7-SQRT((1-D1907)*(Assumptions!$F$7-Assumptions!$D$7)*(Assumptions!$F$7-Assumptions!$E$7)))</f>
        <v>0.391724689216345</v>
      </c>
      <c r="G1907" s="19" t="n">
        <f aca="false">MIN(Assumptions!$D$24,MAX(Assumptions!$D$23,Assumptions!$D$8+Assumptions!$E$8*'Random Draws'!E1907))</f>
        <v>0.067197157301326</v>
      </c>
      <c r="H1907" s="19" t="n">
        <f aca="false">IF('Random Draws'!F1907&lt;(Assumptions!$E$9-Assumptions!$D$9)/(Assumptions!$F$9-Assumptions!$D$9),Assumptions!$D$9+SQRT('Random Draws'!F1907*(Assumptions!$F$9-Assumptions!$D$9)*(Assumptions!$E$9-Assumptions!$D$9)),Assumptions!$F$9-SQRT((1-'Random Draws'!F1907)*(Assumptions!$F$9-Assumptions!$D$9)*(Assumptions!$F$9-Assumptions!$E$9)))</f>
        <v>0.341111865425895</v>
      </c>
      <c r="I1907" s="19" t="n">
        <f aca="false">IF('Random Draws'!G1907&lt;(Assumptions!$E$10-Assumptions!$D$10)/(Assumptions!$F$10-Assumptions!$D$10),Assumptions!$D$10+SQRT('Random Draws'!G1907*(Assumptions!$F$10-Assumptions!$D$10)*(Assumptions!$E$10-Assumptions!$D$10)),Assumptions!$F$10-SQRT((1-'Random Draws'!G1907)*(Assumptions!$F$10-Assumptions!$D$10)*(Assumptions!$F$10-Assumptions!$E$10)))</f>
        <v>0.0118934541855825</v>
      </c>
      <c r="J1907" s="19" t="n">
        <f aca="false">IF('Random Draws'!H1907&lt;(Assumptions!$E$11-Assumptions!$D$11)/(Assumptions!$F$11-Assumptions!$D$11),Assumptions!$D$11+SQRT('Random Draws'!H1907*(Assumptions!$F$11-Assumptions!$D$11)*(Assumptions!$E$11-Assumptions!$D$11)),Assumptions!$F$11-SQRT((1-'Random Draws'!H1907)*(Assumptions!$F$11-Assumptions!$D$11)*(Assumptions!$F$11-Assumptions!$E$11)))</f>
        <v>0.156388013267943</v>
      </c>
      <c r="K1907" s="19" t="n">
        <f aca="false">MAX(G1907,I1907+Assumptions!$D$21)</f>
        <v>0.067197157301326</v>
      </c>
      <c r="L1907" s="28" t="n">
        <f aca="false">(F1907-Assumptions!$D$15)*(1-H1907)+Assumptions!$D$15-J1907</f>
        <v>0.146059278981802</v>
      </c>
      <c r="M1907" s="21" t="n">
        <f aca="false">Assumptions!$D$14*(1+E1907)^1*L1907-Assumptions!$D$14*(1+E1907)^0*E1907*Assumptions!$D$16</f>
        <v>22.1978988810125</v>
      </c>
      <c r="N1907" s="21" t="n">
        <f aca="false">Assumptions!$D$14*(1+E1907)^2*L1907-Assumptions!$D$14*(1+E1907)^1*E1907*Assumptions!$D$16</f>
        <v>23.5424195513395</v>
      </c>
      <c r="O1907" s="21" t="n">
        <f aca="false">Assumptions!$D$14*(1+E1907)^3*L1907-Assumptions!$D$14*(1+E1907)^2*E1907*Assumptions!$D$16</f>
        <v>24.9683774713191</v>
      </c>
      <c r="P1907" s="21" t="n">
        <f aca="false">Assumptions!$D$14*(1+E1907)^4*L1907-Assumptions!$D$14*(1+E1907)^3*E1907*Assumptions!$D$16</f>
        <v>26.4807052729125</v>
      </c>
      <c r="Q1907" s="21" t="n">
        <f aca="false">Assumptions!$D$14*(1+E1907)^5*L1907-Assumptions!$D$14*(1+E1907)^4*E1907*Assumptions!$D$16</f>
        <v>28.0846343562512</v>
      </c>
      <c r="R1907" s="21" t="n">
        <f aca="false">M1907/(1+K1907)+N1907/(1+K1907)^2+O1907/(1+K1907)^3+P1907/(1+K1907)^4+Q1907/(1+K1907)^5</f>
        <v>102.717206500367</v>
      </c>
      <c r="S1907" s="21" t="n">
        <f aca="false">Q1907*(1+I1907)/(K1907-I1907)</f>
        <v>513.865366462162</v>
      </c>
      <c r="T1907" s="21" t="n">
        <f aca="false">R1907+S1907/(1+K1907)^5</f>
        <v>473.932661694056</v>
      </c>
      <c r="U1907" s="8" t="n">
        <f aca="false">(T1907-Assumptions!$D$17)/Assumptions!$D$18</f>
        <v>11.5573064677623</v>
      </c>
    </row>
    <row r="1908" customFormat="false" ht="15" hidden="false" customHeight="false" outlineLevel="0" collapsed="false">
      <c r="B1908" s="2" t="n">
        <v>1903</v>
      </c>
      <c r="C1908" s="27" t="n">
        <f aca="false">NORMSDIST('Random Draws'!C1908)</f>
        <v>0.414349744146953</v>
      </c>
      <c r="D1908" s="27" t="n">
        <f aca="false">NORMSDIST(Assumptions!$D$22*'Random Draws'!C1908+SQRT(1-Assumptions!$D$22^2)*'Random Draws'!D1908)</f>
        <v>0.565795105603226</v>
      </c>
      <c r="E1908" s="19" t="n">
        <f aca="false">IF(C1908&lt;(Assumptions!$E$6-Assumptions!$D$6)/(Assumptions!$F$6-Assumptions!$D$6),Assumptions!$D$6+SQRT(C1908*(Assumptions!$F$6-Assumptions!$D$6)*(Assumptions!$E$6-Assumptions!$D$6)),Assumptions!$F$6-SQRT((1-C1908)*(Assumptions!$F$6-Assumptions!$D$6)*(Assumptions!$F$6-Assumptions!$E$6)))</f>
        <v>0.0855164664790092</v>
      </c>
      <c r="F1908" s="19" t="n">
        <f aca="false">IF(D1908&lt;(Assumptions!$E$7-Assumptions!$D$7)/(Assumptions!$F$7-Assumptions!$D$7),Assumptions!$D$7+SQRT(D1908*(Assumptions!$F$7-Assumptions!$D$7)*(Assumptions!$E$7-Assumptions!$D$7)),Assumptions!$F$7-SQRT((1-D1908)*(Assumptions!$F$7-Assumptions!$D$7)*(Assumptions!$F$7-Assumptions!$E$7)))</f>
        <v>0.418264660246322</v>
      </c>
      <c r="G1908" s="19" t="n">
        <f aca="false">MIN(Assumptions!$D$24,MAX(Assumptions!$D$23,Assumptions!$D$8+Assumptions!$E$8*'Random Draws'!E1908))</f>
        <v>0.102013796707303</v>
      </c>
      <c r="H1908" s="19" t="n">
        <f aca="false">IF('Random Draws'!F1908&lt;(Assumptions!$E$9-Assumptions!$D$9)/(Assumptions!$F$9-Assumptions!$D$9),Assumptions!$D$9+SQRT('Random Draws'!F1908*(Assumptions!$F$9-Assumptions!$D$9)*(Assumptions!$E$9-Assumptions!$D$9)),Assumptions!$F$9-SQRT((1-'Random Draws'!F1908)*(Assumptions!$F$9-Assumptions!$D$9)*(Assumptions!$F$9-Assumptions!$E$9)))</f>
        <v>0.305279004101741</v>
      </c>
      <c r="I1908" s="19" t="n">
        <f aca="false">IF('Random Draws'!G1908&lt;(Assumptions!$E$10-Assumptions!$D$10)/(Assumptions!$F$10-Assumptions!$D$10),Assumptions!$D$10+SQRT('Random Draws'!G1908*(Assumptions!$F$10-Assumptions!$D$10)*(Assumptions!$E$10-Assumptions!$D$10)),Assumptions!$F$10-SQRT((1-'Random Draws'!G1908)*(Assumptions!$F$10-Assumptions!$D$10)*(Assumptions!$F$10-Assumptions!$E$10)))</f>
        <v>0.0245646369272067</v>
      </c>
      <c r="J1908" s="19" t="n">
        <f aca="false">IF('Random Draws'!H1908&lt;(Assumptions!$E$11-Assumptions!$D$11)/(Assumptions!$F$11-Assumptions!$D$11),Assumptions!$D$11+SQRT('Random Draws'!H1908*(Assumptions!$F$11-Assumptions!$D$11)*(Assumptions!$E$11-Assumptions!$D$11)),Assumptions!$F$11-SQRT((1-'Random Draws'!H1908)*(Assumptions!$F$11-Assumptions!$D$11)*(Assumptions!$F$11-Assumptions!$E$11)))</f>
        <v>0.173551580140095</v>
      </c>
      <c r="K1908" s="19" t="n">
        <f aca="false">MAX(G1908,I1908+Assumptions!$D$21)</f>
        <v>0.102013796707303</v>
      </c>
      <c r="L1908" s="28" t="n">
        <f aca="false">(F1908-Assumptions!$D$15)*(1-H1908)+Assumptions!$D$15-J1908</f>
        <v>0.156711931708503</v>
      </c>
      <c r="M1908" s="21" t="n">
        <f aca="false">Assumptions!$D$14*(1+E1908)^1*L1908-Assumptions!$D$14*(1+E1908)^0*E1908*Assumptions!$D$16</f>
        <v>24.2944438134968</v>
      </c>
      <c r="N1908" s="21" t="n">
        <f aca="false">Assumptions!$D$14*(1+E1908)^2*L1908-Assumptions!$D$14*(1+E1908)^1*E1908*Assumptions!$D$16</f>
        <v>26.3720188034999</v>
      </c>
      <c r="O1908" s="21" t="n">
        <f aca="false">Assumptions!$D$14*(1+E1908)^3*L1908-Assumptions!$D$14*(1+E1908)^2*E1908*Assumptions!$D$16</f>
        <v>28.6272606654932</v>
      </c>
      <c r="P1908" s="21" t="n">
        <f aca="false">Assumptions!$D$14*(1+E1908)^4*L1908-Assumptions!$D$14*(1+E1908)^3*E1908*Assumptions!$D$16</f>
        <v>31.0753628425797</v>
      </c>
      <c r="Q1908" s="21" t="n">
        <f aca="false">Assumptions!$D$14*(1+E1908)^5*L1908-Assumptions!$D$14*(1+E1908)^4*E1908*Assumptions!$D$16</f>
        <v>33.7328180674302</v>
      </c>
      <c r="R1908" s="21" t="n">
        <f aca="false">M1908/(1+K1908)+N1908/(1+K1908)^2+O1908/(1+K1908)^3+P1908/(1+K1908)^4+Q1908/(1+K1908)^5</f>
        <v>106.976282563338</v>
      </c>
      <c r="S1908" s="21" t="n">
        <f aca="false">Q1908*(1+I1908)/(K1908-I1908)</f>
        <v>446.246965027374</v>
      </c>
      <c r="T1908" s="21" t="n">
        <f aca="false">R1908+S1908/(1+K1908)^5</f>
        <v>381.538084770048</v>
      </c>
      <c r="U1908" s="8" t="n">
        <f aca="false">(T1908-Assumptions!$D$17)/Assumptions!$D$18</f>
        <v>7.86152339080191</v>
      </c>
    </row>
    <row r="1909" customFormat="false" ht="15" hidden="false" customHeight="false" outlineLevel="0" collapsed="false">
      <c r="B1909" s="2" t="n">
        <v>1904</v>
      </c>
      <c r="C1909" s="27" t="n">
        <f aca="false">NORMSDIST('Random Draws'!C1909)</f>
        <v>0.294018606765956</v>
      </c>
      <c r="D1909" s="27" t="n">
        <f aca="false">NORMSDIST(Assumptions!$D$22*'Random Draws'!C1909+SQRT(1-Assumptions!$D$22^2)*'Random Draws'!D1909)</f>
        <v>0.863746131506916</v>
      </c>
      <c r="E1909" s="19" t="n">
        <f aca="false">IF(C1909&lt;(Assumptions!$E$6-Assumptions!$D$6)/(Assumptions!$F$6-Assumptions!$D$6),Assumptions!$D$6+SQRT(C1909*(Assumptions!$F$6-Assumptions!$D$6)*(Assumptions!$E$6-Assumptions!$D$6)),Assumptions!$F$6-SQRT((1-C1909)*(Assumptions!$F$6-Assumptions!$D$6)*(Assumptions!$F$6-Assumptions!$E$6)))</f>
        <v>0.0783417922615751</v>
      </c>
      <c r="F1909" s="19" t="n">
        <f aca="false">IF(D1909&lt;(Assumptions!$E$7-Assumptions!$D$7)/(Assumptions!$F$7-Assumptions!$D$7),Assumptions!$D$7+SQRT(D1909*(Assumptions!$F$7-Assumptions!$D$7)*(Assumptions!$E$7-Assumptions!$D$7)),Assumptions!$F$7-SQRT((1-D1909)*(Assumptions!$F$7-Assumptions!$D$7)*(Assumptions!$F$7-Assumptions!$E$7)))</f>
        <v>0.43665443352642</v>
      </c>
      <c r="G1909" s="19" t="n">
        <f aca="false">MIN(Assumptions!$D$24,MAX(Assumptions!$D$23,Assumptions!$D$8+Assumptions!$E$8*'Random Draws'!E1909))</f>
        <v>0.088447539528719</v>
      </c>
      <c r="H1909" s="19" t="n">
        <f aca="false">IF('Random Draws'!F1909&lt;(Assumptions!$E$9-Assumptions!$D$9)/(Assumptions!$F$9-Assumptions!$D$9),Assumptions!$D$9+SQRT('Random Draws'!F1909*(Assumptions!$F$9-Assumptions!$D$9)*(Assumptions!$E$9-Assumptions!$D$9)),Assumptions!$F$9-SQRT((1-'Random Draws'!F1909)*(Assumptions!$F$9-Assumptions!$D$9)*(Assumptions!$F$9-Assumptions!$E$9)))</f>
        <v>0.310953010413419</v>
      </c>
      <c r="I1909" s="19" t="n">
        <f aca="false">IF('Random Draws'!G1909&lt;(Assumptions!$E$10-Assumptions!$D$10)/(Assumptions!$F$10-Assumptions!$D$10),Assumptions!$D$10+SQRT('Random Draws'!G1909*(Assumptions!$F$10-Assumptions!$D$10)*(Assumptions!$E$10-Assumptions!$D$10)),Assumptions!$F$10-SQRT((1-'Random Draws'!G1909)*(Assumptions!$F$10-Assumptions!$D$10)*(Assumptions!$F$10-Assumptions!$E$10)))</f>
        <v>0.0229557375564372</v>
      </c>
      <c r="J1909" s="19" t="n">
        <f aca="false">IF('Random Draws'!H1909&lt;(Assumptions!$E$11-Assumptions!$D$11)/(Assumptions!$F$11-Assumptions!$D$11),Assumptions!$D$11+SQRT('Random Draws'!H1909*(Assumptions!$F$11-Assumptions!$D$11)*(Assumptions!$E$11-Assumptions!$D$11)),Assumptions!$F$11-SQRT((1-'Random Draws'!H1909)*(Assumptions!$F$11-Assumptions!$D$11)*(Assumptions!$F$11-Assumptions!$E$11)))</f>
        <v>0.150330843344029</v>
      </c>
      <c r="K1909" s="19" t="n">
        <f aca="false">MAX(G1909,I1909+Assumptions!$D$21)</f>
        <v>0.088447539528719</v>
      </c>
      <c r="L1909" s="28" t="n">
        <f aca="false">(F1909-Assumptions!$D$15)*(1-H1909)+Assumptions!$D$15-J1909</f>
        <v>0.19096847092073</v>
      </c>
      <c r="M1909" s="21" t="n">
        <f aca="false">Assumptions!$D$14*(1+E1909)^1*L1909-Assumptions!$D$14*(1+E1909)^0*E1909*Assumptions!$D$16</f>
        <v>29.5189592673884</v>
      </c>
      <c r="N1909" s="21" t="n">
        <f aca="false">Assumptions!$D$14*(1+E1909)^2*L1909-Assumptions!$D$14*(1+E1909)^1*E1909*Assumptions!$D$16</f>
        <v>31.831527442092</v>
      </c>
      <c r="O1909" s="21" t="n">
        <f aca="false">Assumptions!$D$14*(1+E1909)^3*L1909-Assumptions!$D$14*(1+E1909)^2*E1909*Assumptions!$D$16</f>
        <v>34.3252663523291</v>
      </c>
      <c r="P1909" s="21" t="n">
        <f aca="false">Assumptions!$D$14*(1+E1909)^4*L1909-Assumptions!$D$14*(1+E1909)^3*E1909*Assumptions!$D$16</f>
        <v>37.0143692382264</v>
      </c>
      <c r="Q1909" s="21" t="n">
        <f aca="false">Assumptions!$D$14*(1+E1909)^5*L1909-Assumptions!$D$14*(1+E1909)^4*E1909*Assumptions!$D$16</f>
        <v>39.9141412637808</v>
      </c>
      <c r="R1909" s="21" t="n">
        <f aca="false">M1909/(1+K1909)+N1909/(1+K1909)^2+O1909/(1+K1909)^3+P1909/(1+K1909)^4+Q1909/(1+K1909)^5</f>
        <v>133.106480910318</v>
      </c>
      <c r="S1909" s="21" t="n">
        <f aca="false">Q1909*(1+I1909)/(K1909-I1909)</f>
        <v>623.442913247424</v>
      </c>
      <c r="T1909" s="21" t="n">
        <f aca="false">R1909+S1909/(1+K1909)^5</f>
        <v>541.199516048978</v>
      </c>
      <c r="U1909" s="8" t="n">
        <f aca="false">(T1909-Assumptions!$D$17)/Assumptions!$D$18</f>
        <v>14.2479806419591</v>
      </c>
    </row>
    <row r="1910" customFormat="false" ht="15" hidden="false" customHeight="false" outlineLevel="0" collapsed="false">
      <c r="B1910" s="2" t="n">
        <v>1905</v>
      </c>
      <c r="C1910" s="27" t="n">
        <f aca="false">NORMSDIST('Random Draws'!C1910)</f>
        <v>0.521012017807502</v>
      </c>
      <c r="D1910" s="27" t="n">
        <f aca="false">NORMSDIST(Assumptions!$D$22*'Random Draws'!C1910+SQRT(1-Assumptions!$D$22^2)*'Random Draws'!D1910)</f>
        <v>0.875065226391404</v>
      </c>
      <c r="E1910" s="19" t="n">
        <f aca="false">IF(C1910&lt;(Assumptions!$E$6-Assumptions!$D$6)/(Assumptions!$F$6-Assumptions!$D$6),Assumptions!$D$6+SQRT(C1910*(Assumptions!$F$6-Assumptions!$D$6)*(Assumptions!$E$6-Assumptions!$D$6)),Assumptions!$F$6-SQRT((1-C1910)*(Assumptions!$F$6-Assumptions!$D$6)*(Assumptions!$F$6-Assumptions!$E$6)))</f>
        <v>0.0910618767118876</v>
      </c>
      <c r="F1910" s="19" t="n">
        <f aca="false">IF(D1910&lt;(Assumptions!$E$7-Assumptions!$D$7)/(Assumptions!$F$7-Assumptions!$D$7),Assumptions!$D$7+SQRT(D1910*(Assumptions!$F$7-Assumptions!$D$7)*(Assumptions!$E$7-Assumptions!$D$7)),Assumptions!$F$7-SQRT((1-D1910)*(Assumptions!$F$7-Assumptions!$D$7)*(Assumptions!$F$7-Assumptions!$E$7)))</f>
        <v>0.43764515501207</v>
      </c>
      <c r="G1910" s="19" t="n">
        <f aca="false">MIN(Assumptions!$D$24,MAX(Assumptions!$D$23,Assumptions!$D$8+Assumptions!$E$8*'Random Draws'!E1910))</f>
        <v>0.090573117226149</v>
      </c>
      <c r="H1910" s="19" t="n">
        <f aca="false">IF('Random Draws'!F1910&lt;(Assumptions!$E$9-Assumptions!$D$9)/(Assumptions!$F$9-Assumptions!$D$9),Assumptions!$D$9+SQRT('Random Draws'!F1910*(Assumptions!$F$9-Assumptions!$D$9)*(Assumptions!$E$9-Assumptions!$D$9)),Assumptions!$F$9-SQRT((1-'Random Draws'!F1910)*(Assumptions!$F$9-Assumptions!$D$9)*(Assumptions!$F$9-Assumptions!$E$9)))</f>
        <v>0.266578255209992</v>
      </c>
      <c r="I1910" s="19" t="n">
        <f aca="false">IF('Random Draws'!G1910&lt;(Assumptions!$E$10-Assumptions!$D$10)/(Assumptions!$F$10-Assumptions!$D$10),Assumptions!$D$10+SQRT('Random Draws'!G1910*(Assumptions!$F$10-Assumptions!$D$10)*(Assumptions!$E$10-Assumptions!$D$10)),Assumptions!$F$10-SQRT((1-'Random Draws'!G1910)*(Assumptions!$F$10-Assumptions!$D$10)*(Assumptions!$F$10-Assumptions!$E$10)))</f>
        <v>0.0133553563167531</v>
      </c>
      <c r="J1910" s="19" t="n">
        <f aca="false">IF('Random Draws'!H1910&lt;(Assumptions!$E$11-Assumptions!$D$11)/(Assumptions!$F$11-Assumptions!$D$11),Assumptions!$D$11+SQRT('Random Draws'!H1910*(Assumptions!$F$11-Assumptions!$D$11)*(Assumptions!$E$11-Assumptions!$D$11)),Assumptions!$F$11-SQRT((1-'Random Draws'!H1910)*(Assumptions!$F$11-Assumptions!$D$11)*(Assumptions!$F$11-Assumptions!$E$11)))</f>
        <v>0.154928919744246</v>
      </c>
      <c r="K1910" s="19" t="n">
        <f aca="false">MAX(G1910,I1910+Assumptions!$D$21)</f>
        <v>0.090573117226149</v>
      </c>
      <c r="L1910" s="28" t="n">
        <f aca="false">(F1910-Assumptions!$D$15)*(1-H1910)+Assumptions!$D$15-J1910</f>
        <v>0.200704726620898</v>
      </c>
      <c r="M1910" s="21" t="n">
        <f aca="false">Assumptions!$D$14*(1+E1910)^1*L1910-Assumptions!$D$14*(1+E1910)^0*E1910*Assumptions!$D$16</f>
        <v>31.3561658116351</v>
      </c>
      <c r="N1910" s="21" t="n">
        <f aca="false">Assumptions!$D$14*(1+E1910)^2*L1910-Assumptions!$D$14*(1+E1910)^1*E1910*Assumptions!$D$16</f>
        <v>34.2115171169318</v>
      </c>
      <c r="O1910" s="21" t="n">
        <f aca="false">Assumptions!$D$14*(1+E1910)^3*L1910-Assumptions!$D$14*(1+E1910)^2*E1910*Assumptions!$D$16</f>
        <v>37.3268820707604</v>
      </c>
      <c r="P1910" s="21" t="n">
        <f aca="false">Assumptions!$D$14*(1+E1910)^4*L1910-Assumptions!$D$14*(1+E1910)^3*E1910*Assumptions!$D$16</f>
        <v>40.7259380039272</v>
      </c>
      <c r="Q1910" s="21" t="n">
        <f aca="false">Assumptions!$D$14*(1+E1910)^5*L1910-Assumptions!$D$14*(1+E1910)^4*E1910*Assumptions!$D$16</f>
        <v>44.4345183494168</v>
      </c>
      <c r="R1910" s="21" t="n">
        <f aca="false">M1910/(1+K1910)+N1910/(1+K1910)^2+O1910/(1+K1910)^3+P1910/(1+K1910)^4+Q1910/(1+K1910)^5</f>
        <v>143.888949521086</v>
      </c>
      <c r="S1910" s="21" t="n">
        <f aca="false">Q1910*(1+I1910)/(K1910-I1910)</f>
        <v>583.129537096659</v>
      </c>
      <c r="T1910" s="21" t="n">
        <f aca="false">R1910+S1910/(1+K1910)^5</f>
        <v>521.888340266504</v>
      </c>
      <c r="U1910" s="8" t="n">
        <f aca="false">(T1910-Assumptions!$D$17)/Assumptions!$D$18</f>
        <v>13.4755336106602</v>
      </c>
    </row>
    <row r="1911" customFormat="false" ht="15" hidden="false" customHeight="false" outlineLevel="0" collapsed="false">
      <c r="B1911" s="2" t="n">
        <v>1906</v>
      </c>
      <c r="C1911" s="27" t="n">
        <f aca="false">NORMSDIST('Random Draws'!C1911)</f>
        <v>0.574942517277343</v>
      </c>
      <c r="D1911" s="27" t="n">
        <f aca="false">NORMSDIST(Assumptions!$D$22*'Random Draws'!C1911+SQRT(1-Assumptions!$D$22^2)*'Random Draws'!D1911)</f>
        <v>0.179866346820266</v>
      </c>
      <c r="E1911" s="19" t="n">
        <f aca="false">IF(C1911&lt;(Assumptions!$E$6-Assumptions!$D$6)/(Assumptions!$F$6-Assumptions!$D$6),Assumptions!$D$6+SQRT(C1911*(Assumptions!$F$6-Assumptions!$D$6)*(Assumptions!$E$6-Assumptions!$D$6)),Assumptions!$F$6-SQRT((1-C1911)*(Assumptions!$F$6-Assumptions!$D$6)*(Assumptions!$F$6-Assumptions!$E$6)))</f>
        <v>0.0938991603806038</v>
      </c>
      <c r="F1911" s="19" t="n">
        <f aca="false">IF(D1911&lt;(Assumptions!$E$7-Assumptions!$D$7)/(Assumptions!$F$7-Assumptions!$D$7),Assumptions!$D$7+SQRT(D1911*(Assumptions!$F$7-Assumptions!$D$7)*(Assumptions!$E$7-Assumptions!$D$7)),Assumptions!$F$7-SQRT((1-D1911)*(Assumptions!$F$7-Assumptions!$D$7)*(Assumptions!$F$7-Assumptions!$E$7)))</f>
        <v>0.392851150374402</v>
      </c>
      <c r="G1911" s="19" t="n">
        <f aca="false">MIN(Assumptions!$D$24,MAX(Assumptions!$D$23,Assumptions!$D$8+Assumptions!$E$8*'Random Draws'!E1911))</f>
        <v>0.09709182805512</v>
      </c>
      <c r="H1911" s="19" t="n">
        <f aca="false">IF('Random Draws'!F1911&lt;(Assumptions!$E$9-Assumptions!$D$9)/(Assumptions!$F$9-Assumptions!$D$9),Assumptions!$D$9+SQRT('Random Draws'!F1911*(Assumptions!$F$9-Assumptions!$D$9)*(Assumptions!$E$9-Assumptions!$D$9)),Assumptions!$F$9-SQRT((1-'Random Draws'!F1911)*(Assumptions!$F$9-Assumptions!$D$9)*(Assumptions!$F$9-Assumptions!$E$9)))</f>
        <v>0.26172779805928</v>
      </c>
      <c r="I1911" s="19" t="n">
        <f aca="false">IF('Random Draws'!G1911&lt;(Assumptions!$E$10-Assumptions!$D$10)/(Assumptions!$F$10-Assumptions!$D$10),Assumptions!$D$10+SQRT('Random Draws'!G1911*(Assumptions!$F$10-Assumptions!$D$10)*(Assumptions!$E$10-Assumptions!$D$10)),Assumptions!$F$10-SQRT((1-'Random Draws'!G1911)*(Assumptions!$F$10-Assumptions!$D$10)*(Assumptions!$F$10-Assumptions!$E$10)))</f>
        <v>0.0154571215568054</v>
      </c>
      <c r="J1911" s="19" t="n">
        <f aca="false">IF('Random Draws'!H1911&lt;(Assumptions!$E$11-Assumptions!$D$11)/(Assumptions!$F$11-Assumptions!$D$11),Assumptions!$D$11+SQRT('Random Draws'!H1911*(Assumptions!$F$11-Assumptions!$D$11)*(Assumptions!$E$11-Assumptions!$D$11)),Assumptions!$F$11-SQRT((1-'Random Draws'!H1911)*(Assumptions!$F$11-Assumptions!$D$11)*(Assumptions!$F$11-Assumptions!$E$11)))</f>
        <v>0.138132875271396</v>
      </c>
      <c r="K1911" s="19" t="n">
        <f aca="false">MAX(G1911,I1911+Assumptions!$D$21)</f>
        <v>0.09709182805512</v>
      </c>
      <c r="L1911" s="28" t="n">
        <f aca="false">(F1911-Assumptions!$D$15)*(1-H1911)+Assumptions!$D$15-J1911</f>
        <v>0.185922822298166</v>
      </c>
      <c r="M1911" s="21" t="n">
        <f aca="false">Assumptions!$D$14*(1+E1911)^1*L1911-Assumptions!$D$14*(1+E1911)^0*E1911*Assumptions!$D$16</f>
        <v>29.0817574374399</v>
      </c>
      <c r="N1911" s="21" t="n">
        <f aca="false">Assumptions!$D$14*(1+E1911)^2*L1911-Assumptions!$D$14*(1+E1911)^1*E1911*Assumptions!$D$16</f>
        <v>31.8125100432079</v>
      </c>
      <c r="O1911" s="21" t="n">
        <f aca="false">Assumptions!$D$14*(1+E1911)^3*L1911-Assumptions!$D$14*(1+E1911)^2*E1911*Assumptions!$D$16</f>
        <v>34.7996780258647</v>
      </c>
      <c r="P1911" s="21" t="n">
        <f aca="false">Assumptions!$D$14*(1+E1911)^4*L1911-Assumptions!$D$14*(1+E1911)^3*E1911*Assumptions!$D$16</f>
        <v>38.0673385740087</v>
      </c>
      <c r="Q1911" s="21" t="n">
        <f aca="false">Assumptions!$D$14*(1+E1911)^5*L1911-Assumptions!$D$14*(1+E1911)^4*E1911*Assumptions!$D$16</f>
        <v>41.6418297040323</v>
      </c>
      <c r="R1911" s="21" t="n">
        <f aca="false">M1911/(1+K1911)+N1911/(1+K1911)^2+O1911/(1+K1911)^3+P1911/(1+K1911)^4+Q1911/(1+K1911)^5</f>
        <v>131.771041456976</v>
      </c>
      <c r="S1911" s="21" t="n">
        <f aca="false">Q1911*(1+I1911)/(K1911-I1911)</f>
        <v>517.984253774322</v>
      </c>
      <c r="T1911" s="21" t="n">
        <f aca="false">R1911+S1911/(1+K1911)^5</f>
        <v>457.684021386294</v>
      </c>
      <c r="U1911" s="8" t="n">
        <f aca="false">(T1911-Assumptions!$D$17)/Assumptions!$D$18</f>
        <v>10.9073608554518</v>
      </c>
    </row>
    <row r="1912" customFormat="false" ht="15" hidden="false" customHeight="false" outlineLevel="0" collapsed="false">
      <c r="B1912" s="2" t="n">
        <v>1907</v>
      </c>
      <c r="C1912" s="27" t="n">
        <f aca="false">NORMSDIST('Random Draws'!C1912)</f>
        <v>0.154309273743001</v>
      </c>
      <c r="D1912" s="27" t="n">
        <f aca="false">NORMSDIST(Assumptions!$D$22*'Random Draws'!C1912+SQRT(1-Assumptions!$D$22^2)*'Random Draws'!D1912)</f>
        <v>0.693483737702789</v>
      </c>
      <c r="E1912" s="19" t="n">
        <f aca="false">IF(C1912&lt;(Assumptions!$E$6-Assumptions!$D$6)/(Assumptions!$F$6-Assumptions!$D$6),Assumptions!$D$6+SQRT(C1912*(Assumptions!$F$6-Assumptions!$D$6)*(Assumptions!$E$6-Assumptions!$D$6)),Assumptions!$F$6-SQRT((1-C1912)*(Assumptions!$F$6-Assumptions!$D$6)*(Assumptions!$F$6-Assumptions!$E$6)))</f>
        <v>0.0677767235057522</v>
      </c>
      <c r="F1912" s="19" t="n">
        <f aca="false">IF(D1912&lt;(Assumptions!$E$7-Assumptions!$D$7)/(Assumptions!$F$7-Assumptions!$D$7),Assumptions!$D$7+SQRT(D1912*(Assumptions!$F$7-Assumptions!$D$7)*(Assumptions!$E$7-Assumptions!$D$7)),Assumptions!$F$7-SQRT((1-D1912)*(Assumptions!$F$7-Assumptions!$D$7)*(Assumptions!$F$7-Assumptions!$E$7)))</f>
        <v>0.424984788317235</v>
      </c>
      <c r="G1912" s="19" t="n">
        <f aca="false">MIN(Assumptions!$D$24,MAX(Assumptions!$D$23,Assumptions!$D$8+Assumptions!$E$8*'Random Draws'!E1912))</f>
        <v>0.064653382351214</v>
      </c>
      <c r="H1912" s="19" t="n">
        <f aca="false">IF('Random Draws'!F1912&lt;(Assumptions!$E$9-Assumptions!$D$9)/(Assumptions!$F$9-Assumptions!$D$9),Assumptions!$D$9+SQRT('Random Draws'!F1912*(Assumptions!$F$9-Assumptions!$D$9)*(Assumptions!$E$9-Assumptions!$D$9)),Assumptions!$F$9-SQRT((1-'Random Draws'!F1912)*(Assumptions!$F$9-Assumptions!$D$9)*(Assumptions!$F$9-Assumptions!$E$9)))</f>
        <v>0.264560247935692</v>
      </c>
      <c r="I1912" s="19" t="n">
        <f aca="false">IF('Random Draws'!G1912&lt;(Assumptions!$E$10-Assumptions!$D$10)/(Assumptions!$F$10-Assumptions!$D$10),Assumptions!$D$10+SQRT('Random Draws'!G1912*(Assumptions!$F$10-Assumptions!$D$10)*(Assumptions!$E$10-Assumptions!$D$10)),Assumptions!$F$10-SQRT((1-'Random Draws'!G1912)*(Assumptions!$F$10-Assumptions!$D$10)*(Assumptions!$F$10-Assumptions!$E$10)))</f>
        <v>0.0186344460805775</v>
      </c>
      <c r="J1912" s="19" t="n">
        <f aca="false">IF('Random Draws'!H1912&lt;(Assumptions!$E$11-Assumptions!$D$11)/(Assumptions!$F$11-Assumptions!$D$11),Assumptions!$D$11+SQRT('Random Draws'!H1912*(Assumptions!$F$11-Assumptions!$D$11)*(Assumptions!$E$11-Assumptions!$D$11)),Assumptions!$F$11-SQRT((1-'Random Draws'!H1912)*(Assumptions!$F$11-Assumptions!$D$11)*(Assumptions!$F$11-Assumptions!$E$11)))</f>
        <v>0.161964045707303</v>
      </c>
      <c r="K1912" s="19" t="n">
        <f aca="false">MAX(G1912,I1912+Assumptions!$D$21)</f>
        <v>0.064653382351214</v>
      </c>
      <c r="L1912" s="28" t="n">
        <f aca="false">(F1912-Assumptions!$D$15)*(1-H1912)+Assumptions!$D$15-J1912</f>
        <v>0.184979493875467</v>
      </c>
      <c r="M1912" s="21" t="n">
        <f aca="false">Assumptions!$D$14*(1+E1912)^1*L1912-Assumptions!$D$14*(1+E1912)^0*E1912*Assumptions!$D$16</f>
        <v>28.3451069462342</v>
      </c>
      <c r="N1912" s="21" t="n">
        <f aca="false">Assumptions!$D$14*(1+E1912)^2*L1912-Assumptions!$D$14*(1+E1912)^1*E1912*Assumptions!$D$16</f>
        <v>30.2662454224701</v>
      </c>
      <c r="O1912" s="21" t="n">
        <f aca="false">Assumptions!$D$14*(1+E1912)^3*L1912-Assumptions!$D$14*(1+E1912)^2*E1912*Assumptions!$D$16</f>
        <v>32.3175923700261</v>
      </c>
      <c r="P1912" s="21" t="n">
        <f aca="false">Assumptions!$D$14*(1+E1912)^4*L1912-Assumptions!$D$14*(1+E1912)^3*E1912*Assumptions!$D$16</f>
        <v>34.5079728924609</v>
      </c>
      <c r="Q1912" s="21" t="n">
        <f aca="false">Assumptions!$D$14*(1+E1912)^5*L1912-Assumptions!$D$14*(1+E1912)^4*E1912*Assumptions!$D$16</f>
        <v>36.8468102299373</v>
      </c>
      <c r="R1912" s="21" t="n">
        <f aca="false">M1912/(1+K1912)+N1912/(1+K1912)^2+O1912/(1+K1912)^3+P1912/(1+K1912)^4+Q1912/(1+K1912)^5</f>
        <v>133.902293393998</v>
      </c>
      <c r="S1912" s="21" t="n">
        <f aca="false">Q1912*(1+I1912)/(K1912-I1912)</f>
        <v>815.608381464423</v>
      </c>
      <c r="T1912" s="21" t="n">
        <f aca="false">R1912+S1912/(1+K1912)^5</f>
        <v>730.168902082759</v>
      </c>
      <c r="U1912" s="8" t="n">
        <f aca="false">(T1912-Assumptions!$D$17)/Assumptions!$D$18</f>
        <v>21.8067560833103</v>
      </c>
    </row>
    <row r="1913" customFormat="false" ht="15" hidden="false" customHeight="false" outlineLevel="0" collapsed="false">
      <c r="B1913" s="2" t="n">
        <v>1908</v>
      </c>
      <c r="C1913" s="27" t="n">
        <f aca="false">NORMSDIST('Random Draws'!C1913)</f>
        <v>0.455380493281705</v>
      </c>
      <c r="D1913" s="27" t="n">
        <f aca="false">NORMSDIST(Assumptions!$D$22*'Random Draws'!C1913+SQRT(1-Assumptions!$D$22^2)*'Random Draws'!D1913)</f>
        <v>0.163456342067837</v>
      </c>
      <c r="E1913" s="19" t="n">
        <f aca="false">IF(C1913&lt;(Assumptions!$E$6-Assumptions!$D$6)/(Assumptions!$F$6-Assumptions!$D$6),Assumptions!$D$6+SQRT(C1913*(Assumptions!$F$6-Assumptions!$D$6)*(Assumptions!$E$6-Assumptions!$D$6)),Assumptions!$F$6-SQRT((1-C1913)*(Assumptions!$F$6-Assumptions!$D$6)*(Assumptions!$F$6-Assumptions!$E$6)))</f>
        <v>0.0877168991700899</v>
      </c>
      <c r="F1913" s="19" t="n">
        <f aca="false">IF(D1913&lt;(Assumptions!$E$7-Assumptions!$D$7)/(Assumptions!$F$7-Assumptions!$D$7),Assumptions!$D$7+SQRT(D1913*(Assumptions!$F$7-Assumptions!$D$7)*(Assumptions!$E$7-Assumptions!$D$7)),Assumptions!$F$7-SQRT((1-D1913)*(Assumptions!$F$7-Assumptions!$D$7)*(Assumptions!$F$7-Assumptions!$E$7)))</f>
        <v>0.391316737576047</v>
      </c>
      <c r="G1913" s="19" t="n">
        <f aca="false">MIN(Assumptions!$D$24,MAX(Assumptions!$D$23,Assumptions!$D$8+Assumptions!$E$8*'Random Draws'!E1913))</f>
        <v>0.098062769874638</v>
      </c>
      <c r="H1913" s="19" t="n">
        <f aca="false">IF('Random Draws'!F1913&lt;(Assumptions!$E$9-Assumptions!$D$9)/(Assumptions!$F$9-Assumptions!$D$9),Assumptions!$D$9+SQRT('Random Draws'!F1913*(Assumptions!$F$9-Assumptions!$D$9)*(Assumptions!$E$9-Assumptions!$D$9)),Assumptions!$F$9-SQRT((1-'Random Draws'!F1913)*(Assumptions!$F$9-Assumptions!$D$9)*(Assumptions!$F$9-Assumptions!$E$9)))</f>
        <v>0.3127985774995</v>
      </c>
      <c r="I1913" s="19" t="n">
        <f aca="false">IF('Random Draws'!G1913&lt;(Assumptions!$E$10-Assumptions!$D$10)/(Assumptions!$F$10-Assumptions!$D$10),Assumptions!$D$10+SQRT('Random Draws'!G1913*(Assumptions!$F$10-Assumptions!$D$10)*(Assumptions!$E$10-Assumptions!$D$10)),Assumptions!$F$10-SQRT((1-'Random Draws'!G1913)*(Assumptions!$F$10-Assumptions!$D$10)*(Assumptions!$F$10-Assumptions!$E$10)))</f>
        <v>0.0199743020022982</v>
      </c>
      <c r="J1913" s="19" t="n">
        <f aca="false">IF('Random Draws'!H1913&lt;(Assumptions!$E$11-Assumptions!$D$11)/(Assumptions!$F$11-Assumptions!$D$11),Assumptions!$D$11+SQRT('Random Draws'!H1913*(Assumptions!$F$11-Assumptions!$D$11)*(Assumptions!$E$11-Assumptions!$D$11)),Assumptions!$F$11-SQRT((1-'Random Draws'!H1913)*(Assumptions!$F$11-Assumptions!$D$11)*(Assumptions!$F$11-Assumptions!$E$11)))</f>
        <v>0.142601683842404</v>
      </c>
      <c r="K1913" s="19" t="n">
        <f aca="false">MAX(G1913,I1913+Assumptions!$D$21)</f>
        <v>0.098062769874638</v>
      </c>
      <c r="L1913" s="28" t="n">
        <f aca="false">(F1913-Assumptions!$D$15)*(1-H1913)+Assumptions!$D$15-J1913</f>
        <v>0.166975549943045</v>
      </c>
      <c r="M1913" s="21" t="n">
        <f aca="false">Assumptions!$D$14*(1+E1913)^1*L1913-Assumptions!$D$14*(1+E1913)^0*E1913*Assumptions!$D$16</f>
        <v>25.9536399646942</v>
      </c>
      <c r="N1913" s="21" t="n">
        <f aca="false">Assumptions!$D$14*(1+E1913)^2*L1913-Assumptions!$D$14*(1+E1913)^1*E1913*Assumptions!$D$16</f>
        <v>28.2302127845741</v>
      </c>
      <c r="O1913" s="21" t="n">
        <f aca="false">Assumptions!$D$14*(1+E1913)^3*L1913-Assumptions!$D$14*(1+E1913)^2*E1913*Assumptions!$D$16</f>
        <v>30.7064795129488</v>
      </c>
      <c r="P1913" s="21" t="n">
        <f aca="false">Assumptions!$D$14*(1+E1913)^4*L1913-Assumptions!$D$14*(1+E1913)^3*E1913*Assumptions!$D$16</f>
        <v>33.3999566802546</v>
      </c>
      <c r="Q1913" s="21" t="n">
        <f aca="false">Assumptions!$D$14*(1+E1913)^5*L1913-Assumptions!$D$14*(1+E1913)^4*E1913*Assumptions!$D$16</f>
        <v>36.3296973126618</v>
      </c>
      <c r="R1913" s="21" t="n">
        <f aca="false">M1913/(1+K1913)+N1913/(1+K1913)^2+O1913/(1+K1913)^3+P1913/(1+K1913)^4+Q1913/(1+K1913)^5</f>
        <v>115.973149186931</v>
      </c>
      <c r="S1913" s="21" t="n">
        <f aca="false">Q1913*(1+I1913)/(K1913-I1913)</f>
        <v>474.530473808446</v>
      </c>
      <c r="T1913" s="21" t="n">
        <f aca="false">R1913+S1913/(1+K1913)^5</f>
        <v>413.227536279537</v>
      </c>
      <c r="U1913" s="8" t="n">
        <f aca="false">(T1913-Assumptions!$D$17)/Assumptions!$D$18</f>
        <v>9.12910145118148</v>
      </c>
    </row>
    <row r="1914" customFormat="false" ht="15" hidden="false" customHeight="false" outlineLevel="0" collapsed="false">
      <c r="B1914" s="2" t="n">
        <v>1909</v>
      </c>
      <c r="C1914" s="27" t="n">
        <f aca="false">NORMSDIST('Random Draws'!C1914)</f>
        <v>0.885394520171598</v>
      </c>
      <c r="D1914" s="27" t="n">
        <f aca="false">NORMSDIST(Assumptions!$D$22*'Random Draws'!C1914+SQRT(1-Assumptions!$D$22^2)*'Random Draws'!D1914)</f>
        <v>0.753294866781449</v>
      </c>
      <c r="E1914" s="19" t="n">
        <f aca="false">IF(C1914&lt;(Assumptions!$E$6-Assumptions!$D$6)/(Assumptions!$F$6-Assumptions!$D$6),Assumptions!$D$6+SQRT(C1914*(Assumptions!$F$6-Assumptions!$D$6)*(Assumptions!$E$6-Assumptions!$D$6)),Assumptions!$F$6-SQRT((1-C1914)*(Assumptions!$F$6-Assumptions!$D$6)*(Assumptions!$F$6-Assumptions!$E$6)))</f>
        <v>0.116062009291881</v>
      </c>
      <c r="F1914" s="19" t="n">
        <f aca="false">IF(D1914&lt;(Assumptions!$E$7-Assumptions!$D$7)/(Assumptions!$F$7-Assumptions!$D$7),Assumptions!$D$7+SQRT(D1914*(Assumptions!$F$7-Assumptions!$D$7)*(Assumptions!$E$7-Assumptions!$D$7)),Assumptions!$F$7-SQRT((1-D1914)*(Assumptions!$F$7-Assumptions!$D$7)*(Assumptions!$F$7-Assumptions!$E$7)))</f>
        <v>0.428586300235817</v>
      </c>
      <c r="G1914" s="19" t="n">
        <f aca="false">MIN(Assumptions!$D$24,MAX(Assumptions!$D$23,Assumptions!$D$8+Assumptions!$E$8*'Random Draws'!E1914))</f>
        <v>0.07057261818984</v>
      </c>
      <c r="H1914" s="19" t="n">
        <f aca="false">IF('Random Draws'!F1914&lt;(Assumptions!$E$9-Assumptions!$D$9)/(Assumptions!$F$9-Assumptions!$D$9),Assumptions!$D$9+SQRT('Random Draws'!F1914*(Assumptions!$F$9-Assumptions!$D$9)*(Assumptions!$E$9-Assumptions!$D$9)),Assumptions!$F$9-SQRT((1-'Random Draws'!F1914)*(Assumptions!$F$9-Assumptions!$D$9)*(Assumptions!$F$9-Assumptions!$E$9)))</f>
        <v>0.263349195521469</v>
      </c>
      <c r="I1914" s="19" t="n">
        <f aca="false">IF('Random Draws'!G1914&lt;(Assumptions!$E$10-Assumptions!$D$10)/(Assumptions!$F$10-Assumptions!$D$10),Assumptions!$D$10+SQRT('Random Draws'!G1914*(Assumptions!$F$10-Assumptions!$D$10)*(Assumptions!$E$10-Assumptions!$D$10)),Assumptions!$F$10-SQRT((1-'Random Draws'!G1914)*(Assumptions!$F$10-Assumptions!$D$10)*(Assumptions!$F$10-Assumptions!$E$10)))</f>
        <v>0.0115036513566648</v>
      </c>
      <c r="J1914" s="19" t="n">
        <f aca="false">IF('Random Draws'!H1914&lt;(Assumptions!$E$11-Assumptions!$D$11)/(Assumptions!$F$11-Assumptions!$D$11),Assumptions!$D$11+SQRT('Random Draws'!H1914*(Assumptions!$F$11-Assumptions!$D$11)*(Assumptions!$E$11-Assumptions!$D$11)),Assumptions!$F$11-SQRT((1-'Random Draws'!H1914)*(Assumptions!$F$11-Assumptions!$D$11)*(Assumptions!$F$11-Assumptions!$E$11)))</f>
        <v>0.190266415622229</v>
      </c>
      <c r="K1914" s="19" t="n">
        <f aca="false">MAX(G1914,I1914+Assumptions!$D$21)</f>
        <v>0.07057261818984</v>
      </c>
      <c r="L1914" s="28" t="n">
        <f aca="false">(F1914-Assumptions!$D$15)*(1-H1914)+Assumptions!$D$15-J1914</f>
        <v>0.159687422652754</v>
      </c>
      <c r="M1914" s="21" t="n">
        <f aca="false">Assumptions!$D$14*(1+E1914)^1*L1914-Assumptions!$D$14*(1+E1914)^0*E1914*Assumptions!$D$16</f>
        <v>25.337184798329</v>
      </c>
      <c r="N1914" s="21" t="n">
        <f aca="false">Assumptions!$D$14*(1+E1914)^2*L1914-Assumptions!$D$14*(1+E1914)^1*E1914*Assumptions!$D$16</f>
        <v>28.2778693758228</v>
      </c>
      <c r="O1914" s="21" t="n">
        <f aca="false">Assumptions!$D$14*(1+E1914)^3*L1914-Assumptions!$D$14*(1+E1914)^2*E1914*Assumptions!$D$16</f>
        <v>31.5598557140741</v>
      </c>
      <c r="P1914" s="21" t="n">
        <f aca="false">Assumptions!$D$14*(1+E1914)^4*L1914-Assumptions!$D$14*(1+E1914)^3*E1914*Assumptions!$D$16</f>
        <v>35.2227559812114</v>
      </c>
      <c r="Q1914" s="21" t="n">
        <f aca="false">Assumptions!$D$14*(1+E1914)^5*L1914-Assumptions!$D$14*(1+E1914)^4*E1914*Assumptions!$D$16</f>
        <v>39.3107798131884</v>
      </c>
      <c r="R1914" s="21" t="n">
        <f aca="false">M1914/(1+K1914)+N1914/(1+K1914)^2+O1914/(1+K1914)^3+P1914/(1+K1914)^4+Q1914/(1+K1914)^5</f>
        <v>128.827438386936</v>
      </c>
      <c r="S1914" s="21" t="n">
        <f aca="false">Q1914*(1+I1914)/(K1914-I1914)</f>
        <v>673.162227993899</v>
      </c>
      <c r="T1914" s="21" t="n">
        <f aca="false">R1914+S1914/(1+K1914)^5</f>
        <v>607.500604949724</v>
      </c>
      <c r="U1914" s="8" t="n">
        <f aca="false">(T1914-Assumptions!$D$17)/Assumptions!$D$18</f>
        <v>16.900024197989</v>
      </c>
    </row>
    <row r="1915" customFormat="false" ht="15" hidden="false" customHeight="false" outlineLevel="0" collapsed="false">
      <c r="B1915" s="2" t="n">
        <v>1910</v>
      </c>
      <c r="C1915" s="27" t="n">
        <f aca="false">NORMSDIST('Random Draws'!C1915)</f>
        <v>0.57391335448012</v>
      </c>
      <c r="D1915" s="27" t="n">
        <f aca="false">NORMSDIST(Assumptions!$D$22*'Random Draws'!C1915+SQRT(1-Assumptions!$D$22^2)*'Random Draws'!D1915)</f>
        <v>0.346514509542343</v>
      </c>
      <c r="E1915" s="19" t="n">
        <f aca="false">IF(C1915&lt;(Assumptions!$E$6-Assumptions!$D$6)/(Assumptions!$F$6-Assumptions!$D$6),Assumptions!$D$6+SQRT(C1915*(Assumptions!$F$6-Assumptions!$D$6)*(Assumptions!$E$6-Assumptions!$D$6)),Assumptions!$F$6-SQRT((1-C1915)*(Assumptions!$F$6-Assumptions!$D$6)*(Assumptions!$F$6-Assumptions!$E$6)))</f>
        <v>0.0938433837072148</v>
      </c>
      <c r="F1915" s="19" t="n">
        <f aca="false">IF(D1915&lt;(Assumptions!$E$7-Assumptions!$D$7)/(Assumptions!$F$7-Assumptions!$D$7),Assumptions!$D$7+SQRT(D1915*(Assumptions!$F$7-Assumptions!$D$7)*(Assumptions!$E$7-Assumptions!$D$7)),Assumptions!$F$7-SQRT((1-D1915)*(Assumptions!$F$7-Assumptions!$D$7)*(Assumptions!$F$7-Assumptions!$E$7)))</f>
        <v>0.405597007108516</v>
      </c>
      <c r="G1915" s="19" t="n">
        <f aca="false">MIN(Assumptions!$D$24,MAX(Assumptions!$D$23,Assumptions!$D$8+Assumptions!$E$8*'Random Draws'!E1915))</f>
        <v>0.08790457861254</v>
      </c>
      <c r="H1915" s="19" t="n">
        <f aca="false">IF('Random Draws'!F1915&lt;(Assumptions!$E$9-Assumptions!$D$9)/(Assumptions!$F$9-Assumptions!$D$9),Assumptions!$D$9+SQRT('Random Draws'!F1915*(Assumptions!$F$9-Assumptions!$D$9)*(Assumptions!$E$9-Assumptions!$D$9)),Assumptions!$F$9-SQRT((1-'Random Draws'!F1915)*(Assumptions!$F$9-Assumptions!$D$9)*(Assumptions!$F$9-Assumptions!$E$9)))</f>
        <v>0.309413177672312</v>
      </c>
      <c r="I1915" s="19" t="n">
        <f aca="false">IF('Random Draws'!G1915&lt;(Assumptions!$E$10-Assumptions!$D$10)/(Assumptions!$F$10-Assumptions!$D$10),Assumptions!$D$10+SQRT('Random Draws'!G1915*(Assumptions!$F$10-Assumptions!$D$10)*(Assumptions!$E$10-Assumptions!$D$10)),Assumptions!$F$10-SQRT((1-'Random Draws'!G1915)*(Assumptions!$F$10-Assumptions!$D$10)*(Assumptions!$F$10-Assumptions!$E$10)))</f>
        <v>0.0214725660936136</v>
      </c>
      <c r="J1915" s="19" t="n">
        <f aca="false">IF('Random Draws'!H1915&lt;(Assumptions!$E$11-Assumptions!$D$11)/(Assumptions!$F$11-Assumptions!$D$11),Assumptions!$D$11+SQRT('Random Draws'!H1915*(Assumptions!$F$11-Assumptions!$D$11)*(Assumptions!$E$11-Assumptions!$D$11)),Assumptions!$F$11-SQRT((1-'Random Draws'!H1915)*(Assumptions!$F$11-Assumptions!$D$11)*(Assumptions!$F$11-Assumptions!$E$11)))</f>
        <v>0.184582947980415</v>
      </c>
      <c r="K1915" s="19" t="n">
        <f aca="false">MAX(G1915,I1915+Assumptions!$D$21)</f>
        <v>0.08790457861254</v>
      </c>
      <c r="L1915" s="28" t="n">
        <f aca="false">(F1915-Assumptions!$D$15)*(1-H1915)+Assumptions!$D$15-J1915</f>
        <v>0.135740713401676</v>
      </c>
      <c r="M1915" s="21" t="n">
        <f aca="false">Assumptions!$D$14*(1+E1915)^1*L1915-Assumptions!$D$14*(1+E1915)^0*E1915*Assumptions!$D$16</f>
        <v>21.1212480627212</v>
      </c>
      <c r="N1915" s="21" t="n">
        <f aca="false">Assumptions!$D$14*(1+E1915)^2*L1915-Assumptions!$D$14*(1+E1915)^1*E1915*Assumptions!$D$16</f>
        <v>23.1033374490464</v>
      </c>
      <c r="O1915" s="21" t="n">
        <f aca="false">Assumptions!$D$14*(1+E1915)^3*L1915-Assumptions!$D$14*(1+E1915)^2*E1915*Assumptions!$D$16</f>
        <v>25.2714328101945</v>
      </c>
      <c r="P1915" s="21" t="n">
        <f aca="false">Assumptions!$D$14*(1+E1915)^4*L1915-Assumptions!$D$14*(1+E1915)^3*E1915*Assumptions!$D$16</f>
        <v>27.6429895762327</v>
      </c>
      <c r="Q1915" s="21" t="n">
        <f aca="false">Assumptions!$D$14*(1+E1915)^5*L1915-Assumptions!$D$14*(1+E1915)^4*E1915*Assumptions!$D$16</f>
        <v>30.2371012538496</v>
      </c>
      <c r="R1915" s="21" t="n">
        <f aca="false">M1915/(1+K1915)+N1915/(1+K1915)^2+O1915/(1+K1915)^3+P1915/(1+K1915)^4+Q1915/(1+K1915)^5</f>
        <v>98.1387061557757</v>
      </c>
      <c r="S1915" s="21" t="n">
        <f aca="false">Q1915*(1+I1915)/(K1915-I1915)</f>
        <v>464.932014519396</v>
      </c>
      <c r="T1915" s="21" t="n">
        <f aca="false">R1915+S1915/(1+K1915)^5</f>
        <v>403.233944286347</v>
      </c>
      <c r="U1915" s="8" t="n">
        <f aca="false">(T1915-Assumptions!$D$17)/Assumptions!$D$18</f>
        <v>8.72935777145389</v>
      </c>
    </row>
    <row r="1916" customFormat="false" ht="15" hidden="false" customHeight="false" outlineLevel="0" collapsed="false">
      <c r="B1916" s="2" t="n">
        <v>1911</v>
      </c>
      <c r="C1916" s="27" t="n">
        <f aca="false">NORMSDIST('Random Draws'!C1916)</f>
        <v>0.192063373902667</v>
      </c>
      <c r="D1916" s="27" t="n">
        <f aca="false">NORMSDIST(Assumptions!$D$22*'Random Draws'!C1916+SQRT(1-Assumptions!$D$22^2)*'Random Draws'!D1916)</f>
        <v>0.239578609650433</v>
      </c>
      <c r="E1916" s="19" t="n">
        <f aca="false">IF(C1916&lt;(Assumptions!$E$6-Assumptions!$D$6)/(Assumptions!$F$6-Assumptions!$D$6),Assumptions!$D$6+SQRT(C1916*(Assumptions!$F$6-Assumptions!$D$6)*(Assumptions!$E$6-Assumptions!$D$6)),Assumptions!$F$6-SQRT((1-C1916)*(Assumptions!$F$6-Assumptions!$D$6)*(Assumptions!$F$6-Assumptions!$E$6)))</f>
        <v>0.0709889798075596</v>
      </c>
      <c r="F1916" s="19" t="n">
        <f aca="false">IF(D1916&lt;(Assumptions!$E$7-Assumptions!$D$7)/(Assumptions!$F$7-Assumptions!$D$7),Assumptions!$D$7+SQRT(D1916*(Assumptions!$F$7-Assumptions!$D$7)*(Assumptions!$E$7-Assumptions!$D$7)),Assumptions!$F$7-SQRT((1-D1916)*(Assumptions!$F$7-Assumptions!$D$7)*(Assumptions!$F$7-Assumptions!$E$7)))</f>
        <v>0.397914003453903</v>
      </c>
      <c r="G1916" s="19" t="n">
        <f aca="false">MIN(Assumptions!$D$24,MAX(Assumptions!$D$23,Assumptions!$D$8+Assumptions!$E$8*'Random Draws'!E1916))</f>
        <v>0.079641037072726</v>
      </c>
      <c r="H1916" s="19" t="n">
        <f aca="false">IF('Random Draws'!F1916&lt;(Assumptions!$E$9-Assumptions!$D$9)/(Assumptions!$F$9-Assumptions!$D$9),Assumptions!$D$9+SQRT('Random Draws'!F1916*(Assumptions!$F$9-Assumptions!$D$9)*(Assumptions!$E$9-Assumptions!$D$9)),Assumptions!$F$9-SQRT((1-'Random Draws'!F1916)*(Assumptions!$F$9-Assumptions!$D$9)*(Assumptions!$F$9-Assumptions!$E$9)))</f>
        <v>0.316193147664747</v>
      </c>
      <c r="I1916" s="19" t="n">
        <f aca="false">IF('Random Draws'!G1916&lt;(Assumptions!$E$10-Assumptions!$D$10)/(Assumptions!$F$10-Assumptions!$D$10),Assumptions!$D$10+SQRT('Random Draws'!G1916*(Assumptions!$F$10-Assumptions!$D$10)*(Assumptions!$E$10-Assumptions!$D$10)),Assumptions!$F$10-SQRT((1-'Random Draws'!G1916)*(Assumptions!$F$10-Assumptions!$D$10)*(Assumptions!$F$10-Assumptions!$E$10)))</f>
        <v>0.0147654682654934</v>
      </c>
      <c r="J1916" s="19" t="n">
        <f aca="false">IF('Random Draws'!H1916&lt;(Assumptions!$E$11-Assumptions!$D$11)/(Assumptions!$F$11-Assumptions!$D$11),Assumptions!$D$11+SQRT('Random Draws'!H1916*(Assumptions!$F$11-Assumptions!$D$11)*(Assumptions!$E$11-Assumptions!$D$11)),Assumptions!$F$11-SQRT((1-'Random Draws'!H1916)*(Assumptions!$F$11-Assumptions!$D$11)*(Assumptions!$F$11-Assumptions!$E$11)))</f>
        <v>0.176892264457177</v>
      </c>
      <c r="K1916" s="19" t="n">
        <f aca="false">MAX(G1916,I1916+Assumptions!$D$21)</f>
        <v>0.079641037072726</v>
      </c>
      <c r="L1916" s="28" t="n">
        <f aca="false">(F1916-Assumptions!$D$15)*(1-H1916)+Assumptions!$D$15-J1916</f>
        <v>0.136309166941173</v>
      </c>
      <c r="M1916" s="21" t="n">
        <f aca="false">Assumptions!$D$14*(1+E1916)^1*L1916-Assumptions!$D$14*(1+E1916)^0*E1916*Assumptions!$D$16</f>
        <v>20.8591122057452</v>
      </c>
      <c r="N1916" s="21" t="n">
        <f aca="false">Assumptions!$D$14*(1+E1916)^2*L1916-Assumptions!$D$14*(1+E1916)^1*E1916*Assumptions!$D$16</f>
        <v>22.3398793009225</v>
      </c>
      <c r="O1916" s="21" t="n">
        <f aca="false">Assumptions!$D$14*(1+E1916)^3*L1916-Assumptions!$D$14*(1+E1916)^2*E1916*Assumptions!$D$16</f>
        <v>23.925764541519</v>
      </c>
      <c r="P1916" s="21" t="n">
        <f aca="false">Assumptions!$D$14*(1+E1916)^4*L1916-Assumptions!$D$14*(1+E1916)^3*E1916*Assumptions!$D$16</f>
        <v>25.6242301574373</v>
      </c>
      <c r="Q1916" s="21" t="n">
        <f aca="false">Assumptions!$D$14*(1+E1916)^5*L1916-Assumptions!$D$14*(1+E1916)^4*E1916*Assumptions!$D$16</f>
        <v>27.4432681146679</v>
      </c>
      <c r="R1916" s="21" t="n">
        <f aca="false">M1916/(1+K1916)+N1916/(1+K1916)^2+O1916/(1+K1916)^3+P1916/(1+K1916)^4+Q1916/(1+K1916)^5</f>
        <v>95.0661253321761</v>
      </c>
      <c r="S1916" s="21" t="n">
        <f aca="false">Q1916*(1+I1916)/(K1916-I1916)</f>
        <v>429.259909872447</v>
      </c>
      <c r="T1916" s="21" t="n">
        <f aca="false">R1916+S1916/(1+K1916)^5</f>
        <v>387.699200765945</v>
      </c>
      <c r="U1916" s="8" t="n">
        <f aca="false">(T1916-Assumptions!$D$17)/Assumptions!$D$18</f>
        <v>8.10796803063781</v>
      </c>
    </row>
    <row r="1917" customFormat="false" ht="15" hidden="false" customHeight="false" outlineLevel="0" collapsed="false">
      <c r="B1917" s="2" t="n">
        <v>1912</v>
      </c>
      <c r="C1917" s="27" t="n">
        <f aca="false">NORMSDIST('Random Draws'!C1917)</f>
        <v>0.05305545134637</v>
      </c>
      <c r="D1917" s="27" t="n">
        <f aca="false">NORMSDIST(Assumptions!$D$22*'Random Draws'!C1917+SQRT(1-Assumptions!$D$22^2)*'Random Draws'!D1917)</f>
        <v>0.613229728667614</v>
      </c>
      <c r="E1917" s="19" t="n">
        <f aca="false">IF(C1917&lt;(Assumptions!$E$6-Assumptions!$D$6)/(Assumptions!$F$6-Assumptions!$D$6),Assumptions!$D$6+SQRT(C1917*(Assumptions!$F$6-Assumptions!$D$6)*(Assumptions!$E$6-Assumptions!$D$6)),Assumptions!$F$6-SQRT((1-C1917)*(Assumptions!$F$6-Assumptions!$D$6)*(Assumptions!$F$6-Assumptions!$E$6)))</f>
        <v>0.0562873342426516</v>
      </c>
      <c r="F1917" s="19" t="n">
        <f aca="false">IF(D1917&lt;(Assumptions!$E$7-Assumptions!$D$7)/(Assumptions!$F$7-Assumptions!$D$7),Assumptions!$D$7+SQRT(D1917*(Assumptions!$F$7-Assumptions!$D$7)*(Assumptions!$E$7-Assumptions!$D$7)),Assumptions!$F$7-SQRT((1-D1917)*(Assumptions!$F$7-Assumptions!$D$7)*(Assumptions!$F$7-Assumptions!$E$7)))</f>
        <v>0.420667048352183</v>
      </c>
      <c r="G1917" s="19" t="n">
        <f aca="false">MIN(Assumptions!$D$24,MAX(Assumptions!$D$23,Assumptions!$D$8+Assumptions!$E$8*'Random Draws'!E1917))</f>
        <v>0.074919761198444</v>
      </c>
      <c r="H1917" s="19" t="n">
        <f aca="false">IF('Random Draws'!F1917&lt;(Assumptions!$E$9-Assumptions!$D$9)/(Assumptions!$F$9-Assumptions!$D$9),Assumptions!$D$9+SQRT('Random Draws'!F1917*(Assumptions!$F$9-Assumptions!$D$9)*(Assumptions!$E$9-Assumptions!$D$9)),Assumptions!$F$9-SQRT((1-'Random Draws'!F1917)*(Assumptions!$F$9-Assumptions!$D$9)*(Assumptions!$F$9-Assumptions!$E$9)))</f>
        <v>0.246671292746327</v>
      </c>
      <c r="I1917" s="19" t="n">
        <f aca="false">IF('Random Draws'!G1917&lt;(Assumptions!$E$10-Assumptions!$D$10)/(Assumptions!$F$10-Assumptions!$D$10),Assumptions!$D$10+SQRT('Random Draws'!G1917*(Assumptions!$F$10-Assumptions!$D$10)*(Assumptions!$E$10-Assumptions!$D$10)),Assumptions!$F$10-SQRT((1-'Random Draws'!G1917)*(Assumptions!$F$10-Assumptions!$D$10)*(Assumptions!$F$10-Assumptions!$E$10)))</f>
        <v>0.0214632408525523</v>
      </c>
      <c r="J1917" s="19" t="n">
        <f aca="false">IF('Random Draws'!H1917&lt;(Assumptions!$E$11-Assumptions!$D$11)/(Assumptions!$F$11-Assumptions!$D$11),Assumptions!$D$11+SQRT('Random Draws'!H1917*(Assumptions!$F$11-Assumptions!$D$11)*(Assumptions!$E$11-Assumptions!$D$11)),Assumptions!$F$11-SQRT((1-'Random Draws'!H1917)*(Assumptions!$F$11-Assumptions!$D$11)*(Assumptions!$F$11-Assumptions!$E$11)))</f>
        <v>0.12907487533402</v>
      </c>
      <c r="K1917" s="19" t="n">
        <f aca="false">MAX(G1917,I1917+Assumptions!$D$21)</f>
        <v>0.074919761198444</v>
      </c>
      <c r="L1917" s="28" t="n">
        <f aca="false">(F1917-Assumptions!$D$15)*(1-H1917)+Assumptions!$D$15-J1917</f>
        <v>0.219892956442371</v>
      </c>
      <c r="M1917" s="21" t="n">
        <f aca="false">Assumptions!$D$14*(1+E1917)^1*L1917-Assumptions!$D$14*(1+E1917)^0*E1917*Assumptions!$D$16</f>
        <v>33.4343210890353</v>
      </c>
      <c r="N1917" s="21" t="n">
        <f aca="false">Assumptions!$D$14*(1+E1917)^2*L1917-Assumptions!$D$14*(1+E1917)^1*E1917*Assumptions!$D$16</f>
        <v>35.31624989535</v>
      </c>
      <c r="O1917" s="21" t="n">
        <f aca="false">Assumptions!$D$14*(1+E1917)^3*L1917-Assumptions!$D$14*(1+E1917)^2*E1917*Assumptions!$D$16</f>
        <v>37.3041074574066</v>
      </c>
      <c r="P1917" s="21" t="n">
        <f aca="false">Assumptions!$D$14*(1+E1917)^4*L1917-Assumptions!$D$14*(1+E1917)^3*E1917*Assumptions!$D$16</f>
        <v>39.4038562224854</v>
      </c>
      <c r="Q1917" s="21" t="n">
        <f aca="false">Assumptions!$D$14*(1+E1917)^5*L1917-Assumptions!$D$14*(1+E1917)^4*E1917*Assumptions!$D$16</f>
        <v>41.6217942481298</v>
      </c>
      <c r="R1917" s="21" t="n">
        <f aca="false">M1917/(1+K1917)+N1917/(1+K1917)^2+O1917/(1+K1917)^3+P1917/(1+K1917)^4+Q1917/(1+K1917)^5</f>
        <v>150.221223415206</v>
      </c>
      <c r="S1917" s="21" t="n">
        <f aca="false">Q1917*(1+I1917)/(K1917-I1917)</f>
        <v>795.321741252472</v>
      </c>
      <c r="T1917" s="21" t="n">
        <f aca="false">R1917+S1917/(1+K1917)^5</f>
        <v>704.416244555127</v>
      </c>
      <c r="U1917" s="8" t="n">
        <f aca="false">(T1917-Assumptions!$D$17)/Assumptions!$D$18</f>
        <v>20.7766497822051</v>
      </c>
    </row>
    <row r="1918" customFormat="false" ht="15" hidden="false" customHeight="false" outlineLevel="0" collapsed="false">
      <c r="B1918" s="2" t="n">
        <v>1913</v>
      </c>
      <c r="C1918" s="27" t="n">
        <f aca="false">NORMSDIST('Random Draws'!C1918)</f>
        <v>0.0888183298768086</v>
      </c>
      <c r="D1918" s="27" t="n">
        <f aca="false">NORMSDIST(Assumptions!$D$22*'Random Draws'!C1918+SQRT(1-Assumptions!$D$22^2)*'Random Draws'!D1918)</f>
        <v>0.364313218561711</v>
      </c>
      <c r="E1918" s="19" t="n">
        <f aca="false">IF(C1918&lt;(Assumptions!$E$6-Assumptions!$D$6)/(Assumptions!$F$6-Assumptions!$D$6),Assumptions!$D$6+SQRT(C1918*(Assumptions!$F$6-Assumptions!$D$6)*(Assumptions!$E$6-Assumptions!$D$6)),Assumptions!$F$6-SQRT((1-C1918)*(Assumptions!$F$6-Assumptions!$D$6)*(Assumptions!$F$6-Assumptions!$E$6)))</f>
        <v>0.0610734821371325</v>
      </c>
      <c r="F1918" s="19" t="n">
        <f aca="false">IF(D1918&lt;(Assumptions!$E$7-Assumptions!$D$7)/(Assumptions!$F$7-Assumptions!$D$7),Assumptions!$D$7+SQRT(D1918*(Assumptions!$F$7-Assumptions!$D$7)*(Assumptions!$E$7-Assumptions!$D$7)),Assumptions!$F$7-SQRT((1-D1918)*(Assumptions!$F$7-Assumptions!$D$7)*(Assumptions!$F$7-Assumptions!$E$7)))</f>
        <v>0.406753388234119</v>
      </c>
      <c r="G1918" s="19" t="n">
        <f aca="false">MIN(Assumptions!$D$24,MAX(Assumptions!$D$23,Assumptions!$D$8+Assumptions!$E$8*'Random Draws'!E1918))</f>
        <v>0.099573141268609</v>
      </c>
      <c r="H1918" s="19" t="n">
        <f aca="false">IF('Random Draws'!F1918&lt;(Assumptions!$E$9-Assumptions!$D$9)/(Assumptions!$F$9-Assumptions!$D$9),Assumptions!$D$9+SQRT('Random Draws'!F1918*(Assumptions!$F$9-Assumptions!$D$9)*(Assumptions!$E$9-Assumptions!$D$9)),Assumptions!$F$9-SQRT((1-'Random Draws'!F1918)*(Assumptions!$F$9-Assumptions!$D$9)*(Assumptions!$F$9-Assumptions!$E$9)))</f>
        <v>0.284693457125577</v>
      </c>
      <c r="I1918" s="19" t="n">
        <f aca="false">IF('Random Draws'!G1918&lt;(Assumptions!$E$10-Assumptions!$D$10)/(Assumptions!$F$10-Assumptions!$D$10),Assumptions!$D$10+SQRT('Random Draws'!G1918*(Assumptions!$F$10-Assumptions!$D$10)*(Assumptions!$E$10-Assumptions!$D$10)),Assumptions!$F$10-SQRT((1-'Random Draws'!G1918)*(Assumptions!$F$10-Assumptions!$D$10)*(Assumptions!$F$10-Assumptions!$E$10)))</f>
        <v>0.0226278337566348</v>
      </c>
      <c r="J1918" s="19" t="n">
        <f aca="false">IF('Random Draws'!H1918&lt;(Assumptions!$E$11-Assumptions!$D$11)/(Assumptions!$F$11-Assumptions!$D$11),Assumptions!$D$11+SQRT('Random Draws'!H1918*(Assumptions!$F$11-Assumptions!$D$11)*(Assumptions!$E$11-Assumptions!$D$11)),Assumptions!$F$11-SQRT((1-'Random Draws'!H1918)*(Assumptions!$F$11-Assumptions!$D$11)*(Assumptions!$F$11-Assumptions!$E$11)))</f>
        <v>0.187293006650657</v>
      </c>
      <c r="K1918" s="19" t="n">
        <f aca="false">MAX(G1918,I1918+Assumptions!$D$21)</f>
        <v>0.099573141268609</v>
      </c>
      <c r="L1918" s="28" t="n">
        <f aca="false">(F1918-Assumptions!$D$15)*(1-H1918)+Assumptions!$D$15-J1918</f>
        <v>0.140670502715874</v>
      </c>
      <c r="M1918" s="21" t="n">
        <f aca="false">Assumptions!$D$14*(1+E1918)^1*L1918-Assumptions!$D$14*(1+E1918)^0*E1918*Assumptions!$D$16</f>
        <v>21.377282674557</v>
      </c>
      <c r="N1918" s="21" t="n">
        <f aca="false">Assumptions!$D$14*(1+E1918)^2*L1918-Assumptions!$D$14*(1+E1918)^1*E1918*Assumptions!$D$16</f>
        <v>22.682867766122</v>
      </c>
      <c r="O1918" s="21" t="n">
        <f aca="false">Assumptions!$D$14*(1+E1918)^3*L1918-Assumptions!$D$14*(1+E1918)^2*E1918*Assumptions!$D$16</f>
        <v>24.0681894854552</v>
      </c>
      <c r="P1918" s="21" t="n">
        <f aca="false">Assumptions!$D$14*(1+E1918)^4*L1918-Assumptions!$D$14*(1+E1918)^3*E1918*Assumptions!$D$16</f>
        <v>25.5381176260682</v>
      </c>
      <c r="Q1918" s="21" t="n">
        <f aca="false">Assumptions!$D$14*(1+E1918)^5*L1918-Assumptions!$D$14*(1+E1918)^4*E1918*Assumptions!$D$16</f>
        <v>27.0978193967199</v>
      </c>
      <c r="R1918" s="21" t="n">
        <f aca="false">M1918/(1+K1918)+N1918/(1+K1918)^2+O1918/(1+K1918)^3+P1918/(1+K1918)^4+Q1918/(1+K1918)^5</f>
        <v>90.6342988847566</v>
      </c>
      <c r="S1918" s="21" t="n">
        <f aca="false">Q1918*(1+I1918)/(K1918-I1918)</f>
        <v>360.138717294538</v>
      </c>
      <c r="T1918" s="21" t="n">
        <f aca="false">R1918+S1918/(1+K1918)^5</f>
        <v>314.686491519919</v>
      </c>
      <c r="U1918" s="8" t="n">
        <f aca="false">(T1918-Assumptions!$D$17)/Assumptions!$D$18</f>
        <v>5.18745966079676</v>
      </c>
    </row>
    <row r="1919" customFormat="false" ht="15" hidden="false" customHeight="false" outlineLevel="0" collapsed="false">
      <c r="B1919" s="2" t="n">
        <v>1914</v>
      </c>
      <c r="C1919" s="27" t="n">
        <f aca="false">NORMSDIST('Random Draws'!C1919)</f>
        <v>0.743314101123899</v>
      </c>
      <c r="D1919" s="27" t="n">
        <f aca="false">NORMSDIST(Assumptions!$D$22*'Random Draws'!C1919+SQRT(1-Assumptions!$D$22^2)*'Random Draws'!D1919)</f>
        <v>0.962634867065631</v>
      </c>
      <c r="E1919" s="19" t="n">
        <f aca="false">IF(C1919&lt;(Assumptions!$E$6-Assumptions!$D$6)/(Assumptions!$F$6-Assumptions!$D$6),Assumptions!$D$6+SQRT(C1919*(Assumptions!$F$6-Assumptions!$D$6)*(Assumptions!$E$6-Assumptions!$D$6)),Assumptions!$F$6-SQRT((1-C1919)*(Assumptions!$F$6-Assumptions!$D$6)*(Assumptions!$F$6-Assumptions!$E$6)))</f>
        <v>0.104175015779759</v>
      </c>
      <c r="F1919" s="19" t="n">
        <f aca="false">IF(D1919&lt;(Assumptions!$E$7-Assumptions!$D$7)/(Assumptions!$F$7-Assumptions!$D$7),Assumptions!$D$7+SQRT(D1919*(Assumptions!$F$7-Assumptions!$D$7)*(Assumptions!$E$7-Assumptions!$D$7)),Assumptions!$F$7-SQRT((1-D1919)*(Assumptions!$F$7-Assumptions!$D$7)*(Assumptions!$F$7-Assumptions!$E$7)))</f>
        <v>0.447774594823178</v>
      </c>
      <c r="G1919" s="19" t="n">
        <f aca="false">MIN(Assumptions!$D$24,MAX(Assumptions!$D$23,Assumptions!$D$8+Assumptions!$E$8*'Random Draws'!E1919))</f>
        <v>0.071573065470233</v>
      </c>
      <c r="H1919" s="19" t="n">
        <f aca="false">IF('Random Draws'!F1919&lt;(Assumptions!$E$9-Assumptions!$D$9)/(Assumptions!$F$9-Assumptions!$D$9),Assumptions!$D$9+SQRT('Random Draws'!F1919*(Assumptions!$F$9-Assumptions!$D$9)*(Assumptions!$E$9-Assumptions!$D$9)),Assumptions!$F$9-SQRT((1-'Random Draws'!F1919)*(Assumptions!$F$9-Assumptions!$D$9)*(Assumptions!$F$9-Assumptions!$E$9)))</f>
        <v>0.282345991765914</v>
      </c>
      <c r="I1919" s="19" t="n">
        <f aca="false">IF('Random Draws'!G1919&lt;(Assumptions!$E$10-Assumptions!$D$10)/(Assumptions!$F$10-Assumptions!$D$10),Assumptions!$D$10+SQRT('Random Draws'!G1919*(Assumptions!$F$10-Assumptions!$D$10)*(Assumptions!$E$10-Assumptions!$D$10)),Assumptions!$F$10-SQRT((1-'Random Draws'!G1919)*(Assumptions!$F$10-Assumptions!$D$10)*(Assumptions!$F$10-Assumptions!$E$10)))</f>
        <v>0.0161456774352853</v>
      </c>
      <c r="J1919" s="19" t="n">
        <f aca="false">IF('Random Draws'!H1919&lt;(Assumptions!$E$11-Assumptions!$D$11)/(Assumptions!$F$11-Assumptions!$D$11),Assumptions!$D$11+SQRT('Random Draws'!H1919*(Assumptions!$F$11-Assumptions!$D$11)*(Assumptions!$E$11-Assumptions!$D$11)),Assumptions!$F$11-SQRT((1-'Random Draws'!H1919)*(Assumptions!$F$11-Assumptions!$D$11)*(Assumptions!$F$11-Assumptions!$E$11)))</f>
        <v>0.164873954387386</v>
      </c>
      <c r="K1919" s="19" t="n">
        <f aca="false">MAX(G1919,I1919+Assumptions!$D$21)</f>
        <v>0.071573065470233</v>
      </c>
      <c r="L1919" s="28" t="n">
        <f aca="false">(F1919-Assumptions!$D$15)*(1-H1919)+Assumptions!$D$15-J1919</f>
        <v>0.19317825730243</v>
      </c>
      <c r="M1919" s="21" t="n">
        <f aca="false">Assumptions!$D$14*(1+E1919)^1*L1919-Assumptions!$D$14*(1+E1919)^0*E1919*Assumptions!$D$16</f>
        <v>30.4757164506145</v>
      </c>
      <c r="N1919" s="21" t="n">
        <f aca="false">Assumptions!$D$14*(1+E1919)^2*L1919-Assumptions!$D$14*(1+E1919)^1*E1919*Assumptions!$D$16</f>
        <v>33.6505246927568</v>
      </c>
      <c r="O1919" s="21" t="n">
        <f aca="false">Assumptions!$D$14*(1+E1919)^3*L1919-Assumptions!$D$14*(1+E1919)^2*E1919*Assumptions!$D$16</f>
        <v>37.1560686336219</v>
      </c>
      <c r="P1919" s="21" t="n">
        <f aca="false">Assumptions!$D$14*(1+E1919)^4*L1919-Assumptions!$D$14*(1+E1919)^3*E1919*Assumptions!$D$16</f>
        <v>41.0268026698433</v>
      </c>
      <c r="Q1919" s="21" t="n">
        <f aca="false">Assumptions!$D$14*(1+E1919)^5*L1919-Assumptions!$D$14*(1+E1919)^4*E1919*Assumptions!$D$16</f>
        <v>45.3007704853673</v>
      </c>
      <c r="R1919" s="21" t="n">
        <f aca="false">M1919/(1+K1919)+N1919/(1+K1919)^2+O1919/(1+K1919)^3+P1919/(1+K1919)^4+Q1919/(1+K1919)^5</f>
        <v>151.120861685249</v>
      </c>
      <c r="S1919" s="21" t="n">
        <f aca="false">Q1919*(1+I1919)/(K1919-I1919)</f>
        <v>830.495243329345</v>
      </c>
      <c r="T1919" s="21" t="n">
        <f aca="false">R1919+S1919/(1+K1919)^5</f>
        <v>738.918998406941</v>
      </c>
      <c r="U1919" s="8" t="n">
        <f aca="false">(T1919-Assumptions!$D$17)/Assumptions!$D$18</f>
        <v>22.1567599362776</v>
      </c>
    </row>
    <row r="1920" customFormat="false" ht="15" hidden="false" customHeight="false" outlineLevel="0" collapsed="false">
      <c r="B1920" s="2" t="n">
        <v>1915</v>
      </c>
      <c r="C1920" s="27" t="n">
        <f aca="false">NORMSDIST('Random Draws'!C1920)</f>
        <v>0.423376857325783</v>
      </c>
      <c r="D1920" s="27" t="n">
        <f aca="false">NORMSDIST(Assumptions!$D$22*'Random Draws'!C1920+SQRT(1-Assumptions!$D$22^2)*'Random Draws'!D1920)</f>
        <v>0.706478187371199</v>
      </c>
      <c r="E1920" s="19" t="n">
        <f aca="false">IF(C1920&lt;(Assumptions!$E$6-Assumptions!$D$6)/(Assumptions!$F$6-Assumptions!$D$6),Assumptions!$D$6+SQRT(C1920*(Assumptions!$F$6-Assumptions!$D$6)*(Assumptions!$E$6-Assumptions!$D$6)),Assumptions!$F$6-SQRT((1-C1920)*(Assumptions!$F$6-Assumptions!$D$6)*(Assumptions!$F$6-Assumptions!$E$6)))</f>
        <v>0.086009610807188</v>
      </c>
      <c r="F1920" s="19" t="n">
        <f aca="false">IF(D1920&lt;(Assumptions!$E$7-Assumptions!$D$7)/(Assumptions!$F$7-Assumptions!$D$7),Assumptions!$D$7+SQRT(D1920*(Assumptions!$F$7-Assumptions!$D$7)*(Assumptions!$E$7-Assumptions!$D$7)),Assumptions!$F$7-SQRT((1-D1920)*(Assumptions!$F$7-Assumptions!$D$7)*(Assumptions!$F$7-Assumptions!$E$7)))</f>
        <v>0.425735043404154</v>
      </c>
      <c r="G1920" s="19" t="n">
        <f aca="false">MIN(Assumptions!$D$24,MAX(Assumptions!$D$23,Assumptions!$D$8+Assumptions!$E$8*'Random Draws'!E1920))</f>
        <v>0.086171153333427</v>
      </c>
      <c r="H1920" s="19" t="n">
        <f aca="false">IF('Random Draws'!F1920&lt;(Assumptions!$E$9-Assumptions!$D$9)/(Assumptions!$F$9-Assumptions!$D$9),Assumptions!$D$9+SQRT('Random Draws'!F1920*(Assumptions!$F$9-Assumptions!$D$9)*(Assumptions!$E$9-Assumptions!$D$9)),Assumptions!$F$9-SQRT((1-'Random Draws'!F1920)*(Assumptions!$F$9-Assumptions!$D$9)*(Assumptions!$F$9-Assumptions!$E$9)))</f>
        <v>0.257997929372492</v>
      </c>
      <c r="I1920" s="19" t="n">
        <f aca="false">IF('Random Draws'!G1920&lt;(Assumptions!$E$10-Assumptions!$D$10)/(Assumptions!$F$10-Assumptions!$D$10),Assumptions!$D$10+SQRT('Random Draws'!G1920*(Assumptions!$F$10-Assumptions!$D$10)*(Assumptions!$E$10-Assumptions!$D$10)),Assumptions!$F$10-SQRT((1-'Random Draws'!G1920)*(Assumptions!$F$10-Assumptions!$D$10)*(Assumptions!$F$10-Assumptions!$E$10)))</f>
        <v>0.0227275664113834</v>
      </c>
      <c r="J1920" s="19" t="n">
        <f aca="false">IF('Random Draws'!H1920&lt;(Assumptions!$E$11-Assumptions!$D$11)/(Assumptions!$F$11-Assumptions!$D$11),Assumptions!$D$11+SQRT('Random Draws'!H1920*(Assumptions!$F$11-Assumptions!$D$11)*(Assumptions!$E$11-Assumptions!$D$11)),Assumptions!$F$11-SQRT((1-'Random Draws'!H1920)*(Assumptions!$F$11-Assumptions!$D$11)*(Assumptions!$F$11-Assumptions!$E$11)))</f>
        <v>0.168205006983841</v>
      </c>
      <c r="K1920" s="19" t="n">
        <f aca="false">MAX(G1920,I1920+Assumptions!$D$21)</f>
        <v>0.086171153333427</v>
      </c>
      <c r="L1920" s="28" t="n">
        <f aca="false">(F1920-Assumptions!$D$15)*(1-H1920)+Assumptions!$D$15-J1920</f>
        <v>0.181231007579158</v>
      </c>
      <c r="M1920" s="21" t="n">
        <f aca="false">Assumptions!$D$14*(1+E1920)^1*L1920-Assumptions!$D$14*(1+E1920)^0*E1920*Assumptions!$D$16</f>
        <v>28.1645575140379</v>
      </c>
      <c r="N1920" s="21" t="n">
        <f aca="false">Assumptions!$D$14*(1+E1920)^2*L1920-Assumptions!$D$14*(1+E1920)^1*E1920*Assumptions!$D$16</f>
        <v>30.586980144377</v>
      </c>
      <c r="O1920" s="21" t="n">
        <f aca="false">Assumptions!$D$14*(1+E1920)^3*L1920-Assumptions!$D$14*(1+E1920)^2*E1920*Assumptions!$D$16</f>
        <v>33.217754402362</v>
      </c>
      <c r="P1920" s="21" t="n">
        <f aca="false">Assumptions!$D$14*(1+E1920)^4*L1920-Assumptions!$D$14*(1+E1920)^3*E1920*Assumptions!$D$16</f>
        <v>36.0748005303979</v>
      </c>
      <c r="Q1920" s="21" t="n">
        <f aca="false">Assumptions!$D$14*(1+E1920)^5*L1920-Assumptions!$D$14*(1+E1920)^4*E1920*Assumptions!$D$16</f>
        <v>39.1775800839644</v>
      </c>
      <c r="R1920" s="21" t="n">
        <f aca="false">M1920/(1+K1920)+N1920/(1+K1920)^2+O1920/(1+K1920)^3+P1920/(1+K1920)^4+Q1920/(1+K1920)^5</f>
        <v>129.612082942012</v>
      </c>
      <c r="S1920" s="21" t="n">
        <f aca="false">Q1920*(1+I1920)/(K1920-I1920)</f>
        <v>631.553054943024</v>
      </c>
      <c r="T1920" s="21" t="n">
        <f aca="false">R1920+S1920/(1+K1920)^5</f>
        <v>547.364063375757</v>
      </c>
      <c r="U1920" s="8" t="n">
        <f aca="false">(T1920-Assumptions!$D$17)/Assumptions!$D$18</f>
        <v>14.4945625350303</v>
      </c>
    </row>
    <row r="1921" customFormat="false" ht="15" hidden="false" customHeight="false" outlineLevel="0" collapsed="false">
      <c r="B1921" s="2" t="n">
        <v>1916</v>
      </c>
      <c r="C1921" s="27" t="n">
        <f aca="false">NORMSDIST('Random Draws'!C1921)</f>
        <v>0.0303316199344565</v>
      </c>
      <c r="D1921" s="27" t="n">
        <f aca="false">NORMSDIST(Assumptions!$D$22*'Random Draws'!C1921+SQRT(1-Assumptions!$D$22^2)*'Random Draws'!D1921)</f>
        <v>0.279213228552411</v>
      </c>
      <c r="E1921" s="19" t="n">
        <f aca="false">IF(C1921&lt;(Assumptions!$E$6-Assumptions!$D$6)/(Assumptions!$F$6-Assumptions!$D$6),Assumptions!$D$6+SQRT(C1921*(Assumptions!$F$6-Assumptions!$D$6)*(Assumptions!$E$6-Assumptions!$D$6)),Assumptions!$F$6-SQRT((1-C1921)*(Assumptions!$F$6-Assumptions!$D$6)*(Assumptions!$F$6-Assumptions!$E$6)))</f>
        <v>0.0523149543106048</v>
      </c>
      <c r="F1921" s="19" t="n">
        <f aca="false">IF(D1921&lt;(Assumptions!$E$7-Assumptions!$D$7)/(Assumptions!$F$7-Assumptions!$D$7),Assumptions!$D$7+SQRT(D1921*(Assumptions!$F$7-Assumptions!$D$7)*(Assumptions!$E$7-Assumptions!$D$7)),Assumptions!$F$7-SQRT((1-D1921)*(Assumptions!$F$7-Assumptions!$D$7)*(Assumptions!$F$7-Assumptions!$E$7)))</f>
        <v>0.400930176780885</v>
      </c>
      <c r="G1921" s="19" t="n">
        <f aca="false">MIN(Assumptions!$D$24,MAX(Assumptions!$D$23,Assumptions!$D$8+Assumptions!$E$8*'Random Draws'!E1921))</f>
        <v>0.087479642892958</v>
      </c>
      <c r="H1921" s="19" t="n">
        <f aca="false">IF('Random Draws'!F1921&lt;(Assumptions!$E$9-Assumptions!$D$9)/(Assumptions!$F$9-Assumptions!$D$9),Assumptions!$D$9+SQRT('Random Draws'!F1921*(Assumptions!$F$9-Assumptions!$D$9)*(Assumptions!$E$9-Assumptions!$D$9)),Assumptions!$F$9-SQRT((1-'Random Draws'!F1921)*(Assumptions!$F$9-Assumptions!$D$9)*(Assumptions!$F$9-Assumptions!$E$9)))</f>
        <v>0.252578308323157</v>
      </c>
      <c r="I1921" s="19" t="n">
        <f aca="false">IF('Random Draws'!G1921&lt;(Assumptions!$E$10-Assumptions!$D$10)/(Assumptions!$F$10-Assumptions!$D$10),Assumptions!$D$10+SQRT('Random Draws'!G1921*(Assumptions!$F$10-Assumptions!$D$10)*(Assumptions!$E$10-Assumptions!$D$10)),Assumptions!$F$10-SQRT((1-'Random Draws'!G1921)*(Assumptions!$F$10-Assumptions!$D$10)*(Assumptions!$F$10-Assumptions!$E$10)))</f>
        <v>0.0197880178978982</v>
      </c>
      <c r="J1921" s="19" t="n">
        <f aca="false">IF('Random Draws'!H1921&lt;(Assumptions!$E$11-Assumptions!$D$11)/(Assumptions!$F$11-Assumptions!$D$11),Assumptions!$D$11+SQRT('Random Draws'!H1921*(Assumptions!$F$11-Assumptions!$D$11)*(Assumptions!$E$11-Assumptions!$D$11)),Assumptions!$F$11-SQRT((1-'Random Draws'!H1921)*(Assumptions!$F$11-Assumptions!$D$11)*(Assumptions!$F$11-Assumptions!$E$11)))</f>
        <v>0.180243913136074</v>
      </c>
      <c r="K1921" s="19" t="n">
        <f aca="false">MAX(G1921,I1921+Assumptions!$D$21)</f>
        <v>0.087479642892958</v>
      </c>
      <c r="L1921" s="28" t="n">
        <f aca="false">(F1921-Assumptions!$D$15)*(1-H1921)+Assumptions!$D$15-J1921</f>
        <v>0.152255177919801</v>
      </c>
      <c r="M1921" s="21" t="n">
        <f aca="false">Assumptions!$D$14*(1+E1921)^1*L1921-Assumptions!$D$14*(1+E1921)^0*E1921*Assumptions!$D$16</f>
        <v>23.0043880352019</v>
      </c>
      <c r="N1921" s="21" t="n">
        <f aca="false">Assumptions!$D$14*(1+E1921)^2*L1921-Assumptions!$D$14*(1+E1921)^1*E1921*Assumptions!$D$16</f>
        <v>24.2078615442069</v>
      </c>
      <c r="O1921" s="21" t="n">
        <f aca="false">Assumptions!$D$14*(1+E1921)^3*L1921-Assumptions!$D$14*(1+E1921)^2*E1921*Assumptions!$D$16</f>
        <v>25.4742947148496</v>
      </c>
      <c r="P1921" s="21" t="n">
        <f aca="false">Assumptions!$D$14*(1+E1921)^4*L1921-Assumptions!$D$14*(1+E1921)^3*E1921*Assumptions!$D$16</f>
        <v>26.8069812789518</v>
      </c>
      <c r="Q1921" s="21" t="n">
        <f aca="false">Assumptions!$D$14*(1+E1921)^5*L1921-Assumptions!$D$14*(1+E1921)^4*E1921*Assumptions!$D$16</f>
        <v>28.2093872797654</v>
      </c>
      <c r="R1921" s="21" t="n">
        <f aca="false">M1921/(1+K1921)+N1921/(1+K1921)^2+O1921/(1+K1921)^3+P1921/(1+K1921)^4+Q1921/(1+K1921)^5</f>
        <v>99.1466152068063</v>
      </c>
      <c r="S1921" s="21" t="n">
        <f aca="false">Q1921*(1+I1921)/(K1921-I1921)</f>
        <v>424.980123349759</v>
      </c>
      <c r="T1921" s="21" t="n">
        <f aca="false">R1921+S1921/(1+K1921)^5</f>
        <v>378.570121918111</v>
      </c>
      <c r="U1921" s="8" t="n">
        <f aca="false">(T1921-Assumptions!$D$17)/Assumptions!$D$18</f>
        <v>7.74280487672446</v>
      </c>
    </row>
    <row r="1922" customFormat="false" ht="15" hidden="false" customHeight="false" outlineLevel="0" collapsed="false">
      <c r="B1922" s="2" t="n">
        <v>1917</v>
      </c>
      <c r="C1922" s="27" t="n">
        <f aca="false">NORMSDIST('Random Draws'!C1922)</f>
        <v>0.150096554701136</v>
      </c>
      <c r="D1922" s="27" t="n">
        <f aca="false">NORMSDIST(Assumptions!$D$22*'Random Draws'!C1922+SQRT(1-Assumptions!$D$22^2)*'Random Draws'!D1922)</f>
        <v>0.890431400150982</v>
      </c>
      <c r="E1922" s="19" t="n">
        <f aca="false">IF(C1922&lt;(Assumptions!$E$6-Assumptions!$D$6)/(Assumptions!$F$6-Assumptions!$D$6),Assumptions!$D$6+SQRT(C1922*(Assumptions!$F$6-Assumptions!$D$6)*(Assumptions!$E$6-Assumptions!$D$6)),Assumptions!$F$6-SQRT((1-C1922)*(Assumptions!$F$6-Assumptions!$D$6)*(Assumptions!$F$6-Assumptions!$E$6)))</f>
        <v>0.0673949406552684</v>
      </c>
      <c r="F1922" s="19" t="n">
        <f aca="false">IF(D1922&lt;(Assumptions!$E$7-Assumptions!$D$7)/(Assumptions!$F$7-Assumptions!$D$7),Assumptions!$D$7+SQRT(D1922*(Assumptions!$F$7-Assumptions!$D$7)*(Assumptions!$E$7-Assumptions!$D$7)),Assumptions!$F$7-SQRT((1-D1922)*(Assumptions!$F$7-Assumptions!$D$7)*(Assumptions!$F$7-Assumptions!$E$7)))</f>
        <v>0.439064995834821</v>
      </c>
      <c r="G1922" s="19" t="n">
        <f aca="false">MIN(Assumptions!$D$24,MAX(Assumptions!$D$23,Assumptions!$D$8+Assumptions!$E$8*'Random Draws'!E1922))</f>
        <v>0.080812584366698</v>
      </c>
      <c r="H1922" s="19" t="n">
        <f aca="false">IF('Random Draws'!F1922&lt;(Assumptions!$E$9-Assumptions!$D$9)/(Assumptions!$F$9-Assumptions!$D$9),Assumptions!$D$9+SQRT('Random Draws'!F1922*(Assumptions!$F$9-Assumptions!$D$9)*(Assumptions!$E$9-Assumptions!$D$9)),Assumptions!$F$9-SQRT((1-'Random Draws'!F1922)*(Assumptions!$F$9-Assumptions!$D$9)*(Assumptions!$F$9-Assumptions!$E$9)))</f>
        <v>0.273507685301762</v>
      </c>
      <c r="I1922" s="19" t="n">
        <f aca="false">IF('Random Draws'!G1922&lt;(Assumptions!$E$10-Assumptions!$D$10)/(Assumptions!$F$10-Assumptions!$D$10),Assumptions!$D$10+SQRT('Random Draws'!G1922*(Assumptions!$F$10-Assumptions!$D$10)*(Assumptions!$E$10-Assumptions!$D$10)),Assumptions!$F$10-SQRT((1-'Random Draws'!G1922)*(Assumptions!$F$10-Assumptions!$D$10)*(Assumptions!$F$10-Assumptions!$E$10)))</f>
        <v>0.0210042032573556</v>
      </c>
      <c r="J1922" s="19" t="n">
        <f aca="false">IF('Random Draws'!H1922&lt;(Assumptions!$E$11-Assumptions!$D$11)/(Assumptions!$F$11-Assumptions!$D$11),Assumptions!$D$11+SQRT('Random Draws'!H1922*(Assumptions!$F$11-Assumptions!$D$11)*(Assumptions!$E$11-Assumptions!$D$11)),Assumptions!$F$11-SQRT((1-'Random Draws'!H1922)*(Assumptions!$F$11-Assumptions!$D$11)*(Assumptions!$F$11-Assumptions!$E$11)))</f>
        <v>0.139369294535424</v>
      </c>
      <c r="K1922" s="19" t="n">
        <f aca="false">MAX(G1922,I1922+Assumptions!$D$21)</f>
        <v>0.080812584366698</v>
      </c>
      <c r="L1922" s="28" t="n">
        <f aca="false">(F1922-Assumptions!$D$15)*(1-H1922)+Assumptions!$D$15-J1922</f>
        <v>0.215164049680816</v>
      </c>
      <c r="M1922" s="21" t="n">
        <f aca="false">Assumptions!$D$14*(1+E1922)^1*L1922-Assumptions!$D$14*(1+E1922)^0*E1922*Assumptions!$D$16</f>
        <v>33.0082596239789</v>
      </c>
      <c r="N1922" s="21" t="n">
        <f aca="false">Assumptions!$D$14*(1+E1922)^2*L1922-Assumptions!$D$14*(1+E1922)^1*E1922*Assumptions!$D$16</f>
        <v>35.2328493224707</v>
      </c>
      <c r="O1922" s="21" t="n">
        <f aca="false">Assumptions!$D$14*(1+E1922)^3*L1922-Assumptions!$D$14*(1+E1922)^2*E1922*Assumptions!$D$16</f>
        <v>37.6073651116746</v>
      </c>
      <c r="P1922" s="21" t="n">
        <f aca="false">Assumptions!$D$14*(1+E1922)^4*L1922-Assumptions!$D$14*(1+E1922)^3*E1922*Assumptions!$D$16</f>
        <v>40.1419112515769</v>
      </c>
      <c r="Q1922" s="21" t="n">
        <f aca="false">Assumptions!$D$14*(1+E1922)^5*L1922-Assumptions!$D$14*(1+E1922)^4*E1922*Assumptions!$D$16</f>
        <v>42.847272978166</v>
      </c>
      <c r="R1922" s="21" t="n">
        <f aca="false">M1922/(1+K1922)+N1922/(1+K1922)^2+O1922/(1+K1922)^3+P1922/(1+K1922)^4+Q1922/(1+K1922)^5</f>
        <v>148.956515076962</v>
      </c>
      <c r="S1922" s="21" t="n">
        <f aca="false">Q1922*(1+I1922)/(K1922-I1922)</f>
        <v>731.456779089933</v>
      </c>
      <c r="T1922" s="21" t="n">
        <f aca="false">R1922+S1922/(1+K1922)^5</f>
        <v>644.90515736198</v>
      </c>
      <c r="U1922" s="8" t="n">
        <f aca="false">(T1922-Assumptions!$D$17)/Assumptions!$D$18</f>
        <v>18.3962062944792</v>
      </c>
    </row>
    <row r="1923" customFormat="false" ht="15" hidden="false" customHeight="false" outlineLevel="0" collapsed="false">
      <c r="B1923" s="2" t="n">
        <v>1918</v>
      </c>
      <c r="C1923" s="27" t="n">
        <f aca="false">NORMSDIST('Random Draws'!C1923)</f>
        <v>0.203436407221752</v>
      </c>
      <c r="D1923" s="27" t="n">
        <f aca="false">NORMSDIST(Assumptions!$D$22*'Random Draws'!C1923+SQRT(1-Assumptions!$D$22^2)*'Random Draws'!D1923)</f>
        <v>0.028436443190235</v>
      </c>
      <c r="E1923" s="19" t="n">
        <f aca="false">IF(C1923&lt;(Assumptions!$E$6-Assumptions!$D$6)/(Assumptions!$F$6-Assumptions!$D$6),Assumptions!$D$6+SQRT(C1923*(Assumptions!$F$6-Assumptions!$D$6)*(Assumptions!$E$6-Assumptions!$D$6)),Assumptions!$F$6-SQRT((1-C1923)*(Assumptions!$F$6-Assumptions!$D$6)*(Assumptions!$F$6-Assumptions!$E$6)))</f>
        <v>0.0718932913966051</v>
      </c>
      <c r="F1923" s="19" t="n">
        <f aca="false">IF(D1923&lt;(Assumptions!$E$7-Assumptions!$D$7)/(Assumptions!$F$7-Assumptions!$D$7),Assumptions!$D$7+SQRT(D1923*(Assumptions!$F$7-Assumptions!$D$7)*(Assumptions!$E$7-Assumptions!$D$7)),Assumptions!$F$7-SQRT((1-D1923)*(Assumptions!$F$7-Assumptions!$D$7)*(Assumptions!$F$7-Assumptions!$E$7)))</f>
        <v>0.373062107760289</v>
      </c>
      <c r="G1923" s="19" t="n">
        <f aca="false">MIN(Assumptions!$D$24,MAX(Assumptions!$D$23,Assumptions!$D$8+Assumptions!$E$8*'Random Draws'!E1923))</f>
        <v>0.083238840656595</v>
      </c>
      <c r="H1923" s="19" t="n">
        <f aca="false">IF('Random Draws'!F1923&lt;(Assumptions!$E$9-Assumptions!$D$9)/(Assumptions!$F$9-Assumptions!$D$9),Assumptions!$D$9+SQRT('Random Draws'!F1923*(Assumptions!$F$9-Assumptions!$D$9)*(Assumptions!$E$9-Assumptions!$D$9)),Assumptions!$F$9-SQRT((1-'Random Draws'!F1923)*(Assumptions!$F$9-Assumptions!$D$9)*(Assumptions!$F$9-Assumptions!$E$9)))</f>
        <v>0.265716397106432</v>
      </c>
      <c r="I1923" s="19" t="n">
        <f aca="false">IF('Random Draws'!G1923&lt;(Assumptions!$E$10-Assumptions!$D$10)/(Assumptions!$F$10-Assumptions!$D$10),Assumptions!$D$10+SQRT('Random Draws'!G1923*(Assumptions!$F$10-Assumptions!$D$10)*(Assumptions!$E$10-Assumptions!$D$10)),Assumptions!$F$10-SQRT((1-'Random Draws'!G1923)*(Assumptions!$F$10-Assumptions!$D$10)*(Assumptions!$F$10-Assumptions!$E$10)))</f>
        <v>0.0210463984999246</v>
      </c>
      <c r="J1923" s="19" t="n">
        <f aca="false">IF('Random Draws'!H1923&lt;(Assumptions!$E$11-Assumptions!$D$11)/(Assumptions!$F$11-Assumptions!$D$11),Assumptions!$D$11+SQRT('Random Draws'!H1923*(Assumptions!$F$11-Assumptions!$D$11)*(Assumptions!$E$11-Assumptions!$D$11)),Assumptions!$F$11-SQRT((1-'Random Draws'!H1923)*(Assumptions!$F$11-Assumptions!$D$11)*(Assumptions!$F$11-Assumptions!$E$11)))</f>
        <v>0.18940120517736</v>
      </c>
      <c r="K1923" s="19" t="n">
        <f aca="false">MAX(G1923,I1923+Assumptions!$D$21)</f>
        <v>0.083238840656595</v>
      </c>
      <c r="L1923" s="28" t="n">
        <f aca="false">(F1923-Assumptions!$D$15)*(1-H1923)+Assumptions!$D$15-J1923</f>
        <v>0.119075315035769</v>
      </c>
      <c r="M1923" s="21" t="n">
        <f aca="false">Assumptions!$D$14*(1+E1923)^1*L1923-Assumptions!$D$14*(1+E1923)^0*E1923*Assumptions!$D$16</f>
        <v>18.1944887293027</v>
      </c>
      <c r="N1923" s="21" t="n">
        <f aca="false">Assumptions!$D$14*(1+E1923)^2*L1923-Assumptions!$D$14*(1+E1923)^1*E1923*Assumptions!$D$16</f>
        <v>19.5025504093307</v>
      </c>
      <c r="O1923" s="21" t="n">
        <f aca="false">Assumptions!$D$14*(1+E1923)^3*L1923-Assumptions!$D$14*(1+E1923)^2*E1923*Assumptions!$D$16</f>
        <v>20.9046529488856</v>
      </c>
      <c r="P1923" s="21" t="n">
        <f aca="false">Assumptions!$D$14*(1+E1923)^4*L1923-Assumptions!$D$14*(1+E1923)^3*E1923*Assumptions!$D$16</f>
        <v>22.4075572548848</v>
      </c>
      <c r="Q1923" s="21" t="n">
        <f aca="false">Assumptions!$D$14*(1+E1923)^5*L1923-Assumptions!$D$14*(1+E1923)^4*E1923*Assumptions!$D$16</f>
        <v>24.0185102980963</v>
      </c>
      <c r="R1923" s="21" t="n">
        <f aca="false">M1923/(1+K1923)+N1923/(1+K1923)^2+O1923/(1+K1923)^3+P1923/(1+K1923)^4+Q1923/(1+K1923)^5</f>
        <v>82.2410108088889</v>
      </c>
      <c r="S1923" s="21" t="n">
        <f aca="false">Q1923*(1+I1923)/(K1923-I1923)</f>
        <v>394.32465725378</v>
      </c>
      <c r="T1923" s="21" t="n">
        <f aca="false">R1923+S1923/(1+K1923)^5</f>
        <v>346.623578407106</v>
      </c>
      <c r="U1923" s="8" t="n">
        <f aca="false">(T1923-Assumptions!$D$17)/Assumptions!$D$18</f>
        <v>6.46494313628425</v>
      </c>
    </row>
    <row r="1924" customFormat="false" ht="15" hidden="false" customHeight="false" outlineLevel="0" collapsed="false">
      <c r="B1924" s="2" t="n">
        <v>1919</v>
      </c>
      <c r="C1924" s="27" t="n">
        <f aca="false">NORMSDIST('Random Draws'!C1924)</f>
        <v>0.904591553653733</v>
      </c>
      <c r="D1924" s="27" t="n">
        <f aca="false">NORMSDIST(Assumptions!$D$22*'Random Draws'!C1924+SQRT(1-Assumptions!$D$22^2)*'Random Draws'!D1924)</f>
        <v>0.506706060445309</v>
      </c>
      <c r="E1924" s="19" t="n">
        <f aca="false">IF(C1924&lt;(Assumptions!$E$6-Assumptions!$D$6)/(Assumptions!$F$6-Assumptions!$D$6),Assumptions!$D$6+SQRT(C1924*(Assumptions!$F$6-Assumptions!$D$6)*(Assumptions!$E$6-Assumptions!$D$6)),Assumptions!$F$6-SQRT((1-C1924)*(Assumptions!$F$6-Assumptions!$D$6)*(Assumptions!$F$6-Assumptions!$E$6)))</f>
        <v>0.118158703524485</v>
      </c>
      <c r="F1924" s="19" t="n">
        <f aca="false">IF(D1924&lt;(Assumptions!$E$7-Assumptions!$D$7)/(Assumptions!$F$7-Assumptions!$D$7),Assumptions!$D$7+SQRT(D1924*(Assumptions!$F$7-Assumptions!$D$7)*(Assumptions!$E$7-Assumptions!$D$7)),Assumptions!$F$7-SQRT((1-D1924)*(Assumptions!$F$7-Assumptions!$D$7)*(Assumptions!$F$7-Assumptions!$E$7)))</f>
        <v>0.415138338410509</v>
      </c>
      <c r="G1924" s="19" t="n">
        <f aca="false">MIN(Assumptions!$D$24,MAX(Assumptions!$D$23,Assumptions!$D$8+Assumptions!$E$8*'Random Draws'!E1924))</f>
        <v>0.077968248336822</v>
      </c>
      <c r="H1924" s="19" t="n">
        <f aca="false">IF('Random Draws'!F1924&lt;(Assumptions!$E$9-Assumptions!$D$9)/(Assumptions!$F$9-Assumptions!$D$9),Assumptions!$D$9+SQRT('Random Draws'!F1924*(Assumptions!$F$9-Assumptions!$D$9)*(Assumptions!$E$9-Assumptions!$D$9)),Assumptions!$F$9-SQRT((1-'Random Draws'!F1924)*(Assumptions!$F$9-Assumptions!$D$9)*(Assumptions!$F$9-Assumptions!$E$9)))</f>
        <v>0.274085348577777</v>
      </c>
      <c r="I1924" s="19" t="n">
        <f aca="false">IF('Random Draws'!G1924&lt;(Assumptions!$E$10-Assumptions!$D$10)/(Assumptions!$F$10-Assumptions!$D$10),Assumptions!$D$10+SQRT('Random Draws'!G1924*(Assumptions!$F$10-Assumptions!$D$10)*(Assumptions!$E$10-Assumptions!$D$10)),Assumptions!$F$10-SQRT((1-'Random Draws'!G1924)*(Assumptions!$F$10-Assumptions!$D$10)*(Assumptions!$F$10-Assumptions!$E$10)))</f>
        <v>0.0213306360698585</v>
      </c>
      <c r="J1924" s="19" t="n">
        <f aca="false">IF('Random Draws'!H1924&lt;(Assumptions!$E$11-Assumptions!$D$11)/(Assumptions!$F$11-Assumptions!$D$11),Assumptions!$D$11+SQRT('Random Draws'!H1924*(Assumptions!$F$11-Assumptions!$D$11)*(Assumptions!$E$11-Assumptions!$D$11)),Assumptions!$F$11-SQRT((1-'Random Draws'!H1924)*(Assumptions!$F$11-Assumptions!$D$11)*(Assumptions!$F$11-Assumptions!$E$11)))</f>
        <v>0.174144143120469</v>
      </c>
      <c r="K1924" s="19" t="n">
        <f aca="false">MAX(G1924,I1924+Assumptions!$D$21)</f>
        <v>0.077968248336822</v>
      </c>
      <c r="L1924" s="28" t="n">
        <f aca="false">(F1924-Assumptions!$D$15)*(1-H1924)+Assumptions!$D$15-J1924</f>
        <v>0.162841954413907</v>
      </c>
      <c r="M1924" s="21" t="n">
        <f aca="false">Assumptions!$D$14*(1+E1924)^1*L1924-Assumptions!$D$14*(1+E1924)^0*E1924*Assumptions!$D$16</f>
        <v>25.8880661905614</v>
      </c>
      <c r="N1924" s="21" t="n">
        <f aca="false">Assumptions!$D$14*(1+E1924)^2*L1924-Assumptions!$D$14*(1+E1924)^1*E1924*Assumptions!$D$16</f>
        <v>28.9469665283942</v>
      </c>
      <c r="O1924" s="21" t="n">
        <f aca="false">Assumptions!$D$14*(1+E1924)^3*L1924-Assumptions!$D$14*(1+E1924)^2*E1924*Assumptions!$D$16</f>
        <v>32.367302564356</v>
      </c>
      <c r="P1924" s="21" t="n">
        <f aca="false">Assumptions!$D$14*(1+E1924)^4*L1924-Assumptions!$D$14*(1+E1924)^3*E1924*Assumptions!$D$16</f>
        <v>36.191781071945</v>
      </c>
      <c r="Q1924" s="21" t="n">
        <f aca="false">Assumptions!$D$14*(1+E1924)^5*L1924-Assumptions!$D$14*(1+E1924)^4*E1924*Assumptions!$D$16</f>
        <v>40.468155001648</v>
      </c>
      <c r="R1924" s="21" t="n">
        <f aca="false">M1924/(1+K1924)+N1924/(1+K1924)^2+O1924/(1+K1924)^3+P1924/(1+K1924)^4+Q1924/(1+K1924)^5</f>
        <v>129.372022759284</v>
      </c>
      <c r="S1924" s="21" t="n">
        <f aca="false">Q1924*(1+I1924)/(K1924-I1924)</f>
        <v>729.751217152126</v>
      </c>
      <c r="T1924" s="21" t="n">
        <f aca="false">R1924+S1924/(1+K1924)^5</f>
        <v>630.726599386582</v>
      </c>
      <c r="U1924" s="8" t="n">
        <f aca="false">(T1924-Assumptions!$D$17)/Assumptions!$D$18</f>
        <v>17.8290639754633</v>
      </c>
    </row>
    <row r="1925" customFormat="false" ht="15" hidden="false" customHeight="false" outlineLevel="0" collapsed="false">
      <c r="B1925" s="2" t="n">
        <v>1920</v>
      </c>
      <c r="C1925" s="27" t="n">
        <f aca="false">NORMSDIST('Random Draws'!C1925)</f>
        <v>0.391764975533382</v>
      </c>
      <c r="D1925" s="27" t="n">
        <f aca="false">NORMSDIST(Assumptions!$D$22*'Random Draws'!C1925+SQRT(1-Assumptions!$D$22^2)*'Random Draws'!D1925)</f>
        <v>0.876607445182978</v>
      </c>
      <c r="E1925" s="19" t="n">
        <f aca="false">IF(C1925&lt;(Assumptions!$E$6-Assumptions!$D$6)/(Assumptions!$F$6-Assumptions!$D$6),Assumptions!$D$6+SQRT(C1925*(Assumptions!$F$6-Assumptions!$D$6)*(Assumptions!$E$6-Assumptions!$D$6)),Assumptions!$F$6-SQRT((1-C1925)*(Assumptions!$F$6-Assumptions!$D$6)*(Assumptions!$F$6-Assumptions!$E$6)))</f>
        <v>0.084258613598563</v>
      </c>
      <c r="F1925" s="19" t="n">
        <f aca="false">IF(D1925&lt;(Assumptions!$E$7-Assumptions!$D$7)/(Assumptions!$F$7-Assumptions!$D$7),Assumptions!$D$7+SQRT(D1925*(Assumptions!$F$7-Assumptions!$D$7)*(Assumptions!$E$7-Assumptions!$D$7)),Assumptions!$F$7-SQRT((1-D1925)*(Assumptions!$F$7-Assumptions!$D$7)*(Assumptions!$F$7-Assumptions!$E$7)))</f>
        <v>0.437783559707548</v>
      </c>
      <c r="G1925" s="19" t="n">
        <f aca="false">MIN(Assumptions!$D$24,MAX(Assumptions!$D$23,Assumptions!$D$8+Assumptions!$E$8*'Random Draws'!E1925))</f>
        <v>0.086784275153639</v>
      </c>
      <c r="H1925" s="19" t="n">
        <f aca="false">IF('Random Draws'!F1925&lt;(Assumptions!$E$9-Assumptions!$D$9)/(Assumptions!$F$9-Assumptions!$D$9),Assumptions!$D$9+SQRT('Random Draws'!F1925*(Assumptions!$F$9-Assumptions!$D$9)*(Assumptions!$E$9-Assumptions!$D$9)),Assumptions!$F$9-SQRT((1-'Random Draws'!F1925)*(Assumptions!$F$9-Assumptions!$D$9)*(Assumptions!$F$9-Assumptions!$E$9)))</f>
        <v>0.336486207053725</v>
      </c>
      <c r="I1925" s="19" t="n">
        <f aca="false">IF('Random Draws'!G1925&lt;(Assumptions!$E$10-Assumptions!$D$10)/(Assumptions!$F$10-Assumptions!$D$10),Assumptions!$D$10+SQRT('Random Draws'!G1925*(Assumptions!$F$10-Assumptions!$D$10)*(Assumptions!$E$10-Assumptions!$D$10)),Assumptions!$F$10-SQRT((1-'Random Draws'!G1925)*(Assumptions!$F$10-Assumptions!$D$10)*(Assumptions!$F$10-Assumptions!$E$10)))</f>
        <v>0.0202584077312518</v>
      </c>
      <c r="J1925" s="19" t="n">
        <f aca="false">IF('Random Draws'!H1925&lt;(Assumptions!$E$11-Assumptions!$D$11)/(Assumptions!$F$11-Assumptions!$D$11),Assumptions!$D$11+SQRT('Random Draws'!H1925*(Assumptions!$F$11-Assumptions!$D$11)*(Assumptions!$E$11-Assumptions!$D$11)),Assumptions!$F$11-SQRT((1-'Random Draws'!H1925)*(Assumptions!$F$11-Assumptions!$D$11)*(Assumptions!$F$11-Assumptions!$E$11)))</f>
        <v>0.152522685684488</v>
      </c>
      <c r="K1925" s="19" t="n">
        <f aca="false">MAX(G1925,I1925+Assumptions!$D$21)</f>
        <v>0.086784275153639</v>
      </c>
      <c r="L1925" s="28" t="n">
        <f aca="false">(F1925-Assumptions!$D$15)*(1-H1925)+Assumptions!$D$15-J1925</f>
        <v>0.181695951423574</v>
      </c>
      <c r="M1925" s="21" t="n">
        <f aca="false">Assumptions!$D$14*(1+E1925)^1*L1925-Assumptions!$D$14*(1+E1925)^0*E1925*Assumptions!$D$16</f>
        <v>28.1992580869606</v>
      </c>
      <c r="N1925" s="21" t="n">
        <f aca="false">Assumptions!$D$14*(1+E1925)^2*L1925-Assumptions!$D$14*(1+E1925)^1*E1925*Assumptions!$D$16</f>
        <v>30.575288477876</v>
      </c>
      <c r="O1925" s="21" t="n">
        <f aca="false">Assumptions!$D$14*(1+E1925)^3*L1925-Assumptions!$D$14*(1+E1925)^2*E1925*Assumptions!$D$16</f>
        <v>33.1515198953979</v>
      </c>
      <c r="P1925" s="21" t="n">
        <f aca="false">Assumptions!$D$14*(1+E1925)^4*L1925-Assumptions!$D$14*(1+E1925)^3*E1925*Assumptions!$D$16</f>
        <v>35.9448210004694</v>
      </c>
      <c r="Q1925" s="21" t="n">
        <f aca="false">Assumptions!$D$14*(1+E1925)^5*L1925-Assumptions!$D$14*(1+E1925)^4*E1925*Assumptions!$D$16</f>
        <v>38.9734817840174</v>
      </c>
      <c r="R1925" s="21" t="n">
        <f aca="false">M1925/(1+K1925)+N1925/(1+K1925)^2+O1925/(1+K1925)^3+P1925/(1+K1925)^4+Q1925/(1+K1925)^5</f>
        <v>129.135533734074</v>
      </c>
      <c r="S1925" s="21" t="n">
        <f aca="false">Q1925*(1+I1925)/(K1925-I1925)</f>
        <v>597.707688894013</v>
      </c>
      <c r="T1925" s="21" t="n">
        <f aca="false">R1925+S1925/(1+K1925)^5</f>
        <v>523.38590686199</v>
      </c>
      <c r="U1925" s="8" t="n">
        <f aca="false">(T1925-Assumptions!$D$17)/Assumptions!$D$18</f>
        <v>13.5354362744796</v>
      </c>
    </row>
    <row r="1926" customFormat="false" ht="15" hidden="false" customHeight="false" outlineLevel="0" collapsed="false">
      <c r="B1926" s="2" t="n">
        <v>1921</v>
      </c>
      <c r="C1926" s="27" t="n">
        <f aca="false">NORMSDIST('Random Draws'!C1926)</f>
        <v>0.993169093506545</v>
      </c>
      <c r="D1926" s="27" t="n">
        <f aca="false">NORMSDIST(Assumptions!$D$22*'Random Draws'!C1926+SQRT(1-Assumptions!$D$22^2)*'Random Draws'!D1926)</f>
        <v>0.304860535471499</v>
      </c>
      <c r="E1926" s="19" t="n">
        <f aca="false">IF(C1926&lt;(Assumptions!$E$6-Assumptions!$D$6)/(Assumptions!$F$6-Assumptions!$D$6),Assumptions!$D$6+SQRT(C1926*(Assumptions!$F$6-Assumptions!$D$6)*(Assumptions!$E$6-Assumptions!$D$6)),Assumptions!$F$6-SQRT((1-C1926)*(Assumptions!$F$6-Assumptions!$D$6)*(Assumptions!$F$6-Assumptions!$E$6)))</f>
        <v>0.134155812078032</v>
      </c>
      <c r="F1926" s="19" t="n">
        <f aca="false">IF(D1926&lt;(Assumptions!$E$7-Assumptions!$D$7)/(Assumptions!$F$7-Assumptions!$D$7),Assumptions!$D$7+SQRT(D1926*(Assumptions!$F$7-Assumptions!$D$7)*(Assumptions!$E$7-Assumptions!$D$7)),Assumptions!$F$7-SQRT((1-D1926)*(Assumptions!$F$7-Assumptions!$D$7)*(Assumptions!$F$7-Assumptions!$E$7)))</f>
        <v>0.40276871768979</v>
      </c>
      <c r="G1926" s="19" t="n">
        <f aca="false">MIN(Assumptions!$D$24,MAX(Assumptions!$D$23,Assumptions!$D$8+Assumptions!$E$8*'Random Draws'!E1926))</f>
        <v>0.092525618066054</v>
      </c>
      <c r="H1926" s="19" t="n">
        <f aca="false">IF('Random Draws'!F1926&lt;(Assumptions!$E$9-Assumptions!$D$9)/(Assumptions!$F$9-Assumptions!$D$9),Assumptions!$D$9+SQRT('Random Draws'!F1926*(Assumptions!$F$9-Assumptions!$D$9)*(Assumptions!$E$9-Assumptions!$D$9)),Assumptions!$F$9-SQRT((1-'Random Draws'!F1926)*(Assumptions!$F$9-Assumptions!$D$9)*(Assumptions!$F$9-Assumptions!$E$9)))</f>
        <v>0.322233025230859</v>
      </c>
      <c r="I1926" s="19" t="n">
        <f aca="false">IF('Random Draws'!G1926&lt;(Assumptions!$E$10-Assumptions!$D$10)/(Assumptions!$F$10-Assumptions!$D$10),Assumptions!$D$10+SQRT('Random Draws'!G1926*(Assumptions!$F$10-Assumptions!$D$10)*(Assumptions!$E$10-Assumptions!$D$10)),Assumptions!$F$10-SQRT((1-'Random Draws'!G1926)*(Assumptions!$F$10-Assumptions!$D$10)*(Assumptions!$F$10-Assumptions!$E$10)))</f>
        <v>0.023286001450265</v>
      </c>
      <c r="J1926" s="19" t="n">
        <f aca="false">IF('Random Draws'!H1926&lt;(Assumptions!$E$11-Assumptions!$D$11)/(Assumptions!$F$11-Assumptions!$D$11),Assumptions!$D$11+SQRT('Random Draws'!H1926*(Assumptions!$F$11-Assumptions!$D$11)*(Assumptions!$E$11-Assumptions!$D$11)),Assumptions!$F$11-SQRT((1-'Random Draws'!H1926)*(Assumptions!$F$11-Assumptions!$D$11)*(Assumptions!$F$11-Assumptions!$E$11)))</f>
        <v>0.131625194614285</v>
      </c>
      <c r="K1926" s="19" t="n">
        <f aca="false">MAX(G1926,I1926+Assumptions!$D$21)</f>
        <v>0.092525618066054</v>
      </c>
      <c r="L1926" s="28" t="n">
        <f aca="false">(F1926-Assumptions!$D$15)*(1-H1926)+Assumptions!$D$15-J1926</f>
        <v>0.183248433985982</v>
      </c>
      <c r="M1926" s="21" t="n">
        <f aca="false">Assumptions!$D$14*(1+E1926)^1*L1926-Assumptions!$D$14*(1+E1926)^0*E1926*Assumptions!$D$16</f>
        <v>29.5521023040735</v>
      </c>
      <c r="N1926" s="21" t="n">
        <f aca="false">Assumptions!$D$14*(1+E1926)^2*L1926-Assumptions!$D$14*(1+E1926)^1*E1926*Assumptions!$D$16</f>
        <v>33.5166885872895</v>
      </c>
      <c r="O1926" s="21" t="n">
        <f aca="false">Assumptions!$D$14*(1+E1926)^3*L1926-Assumptions!$D$14*(1+E1926)^2*E1926*Assumptions!$D$16</f>
        <v>38.0131471628838</v>
      </c>
      <c r="P1926" s="21" t="n">
        <f aca="false">Assumptions!$D$14*(1+E1926)^4*L1926-Assumptions!$D$14*(1+E1926)^3*E1926*Assumptions!$D$16</f>
        <v>43.1128317901623</v>
      </c>
      <c r="Q1926" s="21" t="n">
        <f aca="false">Assumptions!$D$14*(1+E1926)^5*L1926-Assumptions!$D$14*(1+E1926)^4*E1926*Assumptions!$D$16</f>
        <v>48.8966687499551</v>
      </c>
      <c r="R1926" s="21" t="n">
        <f aca="false">M1926/(1+K1926)+N1926/(1+K1926)^2+O1926/(1+K1926)^3+P1926/(1+K1926)^4+Q1926/(1+K1926)^5</f>
        <v>145.95403957561</v>
      </c>
      <c r="S1926" s="21" t="n">
        <f aca="false">Q1926*(1+I1926)/(K1926-I1926)</f>
        <v>722.639423713532</v>
      </c>
      <c r="T1926" s="21" t="n">
        <f aca="false">R1926+S1926/(1+K1926)^5</f>
        <v>610.216431231637</v>
      </c>
      <c r="U1926" s="8" t="n">
        <f aca="false">(T1926-Assumptions!$D$17)/Assumptions!$D$18</f>
        <v>17.0086572492655</v>
      </c>
    </row>
    <row r="1927" customFormat="false" ht="15" hidden="false" customHeight="false" outlineLevel="0" collapsed="false">
      <c r="B1927" s="2" t="n">
        <v>1922</v>
      </c>
      <c r="C1927" s="27" t="n">
        <f aca="false">NORMSDIST('Random Draws'!C1927)</f>
        <v>0.473099394608385</v>
      </c>
      <c r="D1927" s="27" t="n">
        <f aca="false">NORMSDIST(Assumptions!$D$22*'Random Draws'!C1927+SQRT(1-Assumptions!$D$22^2)*'Random Draws'!D1927)</f>
        <v>0.801538861888572</v>
      </c>
      <c r="E1927" s="19" t="n">
        <f aca="false">IF(C1927&lt;(Assumptions!$E$6-Assumptions!$D$6)/(Assumptions!$F$6-Assumptions!$D$6),Assumptions!$D$6+SQRT(C1927*(Assumptions!$F$6-Assumptions!$D$6)*(Assumptions!$E$6-Assumptions!$D$6)),Assumptions!$F$6-SQRT((1-C1927)*(Assumptions!$F$6-Assumptions!$D$6)*(Assumptions!$F$6-Assumptions!$E$6)))</f>
        <v>0.0886363749989853</v>
      </c>
      <c r="F1927" s="19" t="n">
        <f aca="false">IF(D1927&lt;(Assumptions!$E$7-Assumptions!$D$7)/(Assumptions!$F$7-Assumptions!$D$7),Assumptions!$D$7+SQRT(D1927*(Assumptions!$F$7-Assumptions!$D$7)*(Assumptions!$E$7-Assumptions!$D$7)),Assumptions!$F$7-SQRT((1-D1927)*(Assumptions!$F$7-Assumptions!$D$7)*(Assumptions!$F$7-Assumptions!$E$7)))</f>
        <v>0.431824752841444</v>
      </c>
      <c r="G1927" s="19" t="n">
        <f aca="false">MIN(Assumptions!$D$24,MAX(Assumptions!$D$23,Assumptions!$D$8+Assumptions!$E$8*'Random Draws'!E1927))</f>
        <v>0.076486090945976</v>
      </c>
      <c r="H1927" s="19" t="n">
        <f aca="false">IF('Random Draws'!F1927&lt;(Assumptions!$E$9-Assumptions!$D$9)/(Assumptions!$F$9-Assumptions!$D$9),Assumptions!$D$9+SQRT('Random Draws'!F1927*(Assumptions!$F$9-Assumptions!$D$9)*(Assumptions!$E$9-Assumptions!$D$9)),Assumptions!$F$9-SQRT((1-'Random Draws'!F1927)*(Assumptions!$F$9-Assumptions!$D$9)*(Assumptions!$F$9-Assumptions!$E$9)))</f>
        <v>0.300482662101991</v>
      </c>
      <c r="I1927" s="19" t="n">
        <f aca="false">IF('Random Draws'!G1927&lt;(Assumptions!$E$10-Assumptions!$D$10)/(Assumptions!$F$10-Assumptions!$D$10),Assumptions!$D$10+SQRT('Random Draws'!G1927*(Assumptions!$F$10-Assumptions!$D$10)*(Assumptions!$E$10-Assumptions!$D$10)),Assumptions!$F$10-SQRT((1-'Random Draws'!G1927)*(Assumptions!$F$10-Assumptions!$D$10)*(Assumptions!$F$10-Assumptions!$E$10)))</f>
        <v>0.0244666936489101</v>
      </c>
      <c r="J1927" s="19" t="n">
        <f aca="false">IF('Random Draws'!H1927&lt;(Assumptions!$E$11-Assumptions!$D$11)/(Assumptions!$F$11-Assumptions!$D$11),Assumptions!$D$11+SQRT('Random Draws'!H1927*(Assumptions!$F$11-Assumptions!$D$11)*(Assumptions!$E$11-Assumptions!$D$11)),Assumptions!$F$11-SQRT((1-'Random Draws'!H1927)*(Assumptions!$F$11-Assumptions!$D$11)*(Assumptions!$F$11-Assumptions!$E$11)))</f>
        <v>0.144221398301172</v>
      </c>
      <c r="K1927" s="19" t="n">
        <f aca="false">MAX(G1927,I1927+Assumptions!$D$21)</f>
        <v>0.076486090945976</v>
      </c>
      <c r="L1927" s="28" t="n">
        <f aca="false">(F1927-Assumptions!$D$15)*(1-H1927)+Assumptions!$D$15-J1927</f>
        <v>0.1969102493182</v>
      </c>
      <c r="M1927" s="21" t="n">
        <f aca="false">Assumptions!$D$14*(1+E1927)^1*L1927-Assumptions!$D$14*(1+E1927)^0*E1927*Assumptions!$D$16</f>
        <v>30.6971624713516</v>
      </c>
      <c r="N1927" s="21" t="n">
        <f aca="false">Assumptions!$D$14*(1+E1927)^2*L1927-Assumptions!$D$14*(1+E1927)^1*E1927*Assumptions!$D$16</f>
        <v>33.4180476755671</v>
      </c>
      <c r="O1927" s="21" t="n">
        <f aca="false">Assumptions!$D$14*(1+E1927)^3*L1927-Assumptions!$D$14*(1+E1927)^2*E1927*Assumptions!$D$16</f>
        <v>36.3801022810726</v>
      </c>
      <c r="P1927" s="21" t="n">
        <f aca="false">Assumptions!$D$14*(1+E1927)^4*L1927-Assumptions!$D$14*(1+E1927)^3*E1927*Assumptions!$D$16</f>
        <v>39.6047026693592</v>
      </c>
      <c r="Q1927" s="21" t="n">
        <f aca="false">Assumptions!$D$14*(1+E1927)^5*L1927-Assumptions!$D$14*(1+E1927)^4*E1927*Assumptions!$D$16</f>
        <v>43.1151199468839</v>
      </c>
      <c r="R1927" s="21" t="n">
        <f aca="false">M1927/(1+K1927)+N1927/(1+K1927)^2+O1927/(1+K1927)^3+P1927/(1+K1927)^4+Q1927/(1+K1927)^5</f>
        <v>145.835535134777</v>
      </c>
      <c r="S1927" s="21" t="n">
        <f aca="false">Q1927*(1+I1927)/(K1927-I1927)</f>
        <v>849.106423244769</v>
      </c>
      <c r="T1927" s="21" t="n">
        <f aca="false">R1927+S1927/(1+K1927)^5</f>
        <v>733.216694826917</v>
      </c>
      <c r="U1927" s="8" t="n">
        <f aca="false">(T1927-Assumptions!$D$17)/Assumptions!$D$18</f>
        <v>21.9286677930767</v>
      </c>
    </row>
    <row r="1928" customFormat="false" ht="15" hidden="false" customHeight="false" outlineLevel="0" collapsed="false">
      <c r="B1928" s="2" t="n">
        <v>1923</v>
      </c>
      <c r="C1928" s="27" t="n">
        <f aca="false">NORMSDIST('Random Draws'!C1928)</f>
        <v>0.0662078282630389</v>
      </c>
      <c r="D1928" s="27" t="n">
        <f aca="false">NORMSDIST(Assumptions!$D$22*'Random Draws'!C1928+SQRT(1-Assumptions!$D$22^2)*'Random Draws'!D1928)</f>
        <v>0.917676991989439</v>
      </c>
      <c r="E1928" s="19" t="n">
        <f aca="false">IF(C1928&lt;(Assumptions!$E$6-Assumptions!$D$6)/(Assumptions!$F$6-Assumptions!$D$6),Assumptions!$D$6+SQRT(C1928*(Assumptions!$F$6-Assumptions!$D$6)*(Assumptions!$E$6-Assumptions!$D$6)),Assumptions!$F$6-SQRT((1-C1928)*(Assumptions!$F$6-Assumptions!$D$6)*(Assumptions!$F$6-Assumptions!$E$6)))</f>
        <v>0.0581944810674884</v>
      </c>
      <c r="F1928" s="19" t="n">
        <f aca="false">IF(D1928&lt;(Assumptions!$E$7-Assumptions!$D$7)/(Assumptions!$F$7-Assumptions!$D$7),Assumptions!$D$7+SQRT(D1928*(Assumptions!$F$7-Assumptions!$D$7)*(Assumptions!$E$7-Assumptions!$D$7)),Assumptions!$F$7-SQRT((1-D1928)*(Assumptions!$F$7-Assumptions!$D$7)*(Assumptions!$F$7-Assumptions!$E$7)))</f>
        <v>0.441853594514553</v>
      </c>
      <c r="G1928" s="19" t="n">
        <f aca="false">MIN(Assumptions!$D$24,MAX(Assumptions!$D$23,Assumptions!$D$8+Assumptions!$E$8*'Random Draws'!E1928))</f>
        <v>0.06936067884254</v>
      </c>
      <c r="H1928" s="19" t="n">
        <f aca="false">IF('Random Draws'!F1928&lt;(Assumptions!$E$9-Assumptions!$D$9)/(Assumptions!$F$9-Assumptions!$D$9),Assumptions!$D$9+SQRT('Random Draws'!F1928*(Assumptions!$F$9-Assumptions!$D$9)*(Assumptions!$E$9-Assumptions!$D$9)),Assumptions!$F$9-SQRT((1-'Random Draws'!F1928)*(Assumptions!$F$9-Assumptions!$D$9)*(Assumptions!$F$9-Assumptions!$E$9)))</f>
        <v>0.279726100976831</v>
      </c>
      <c r="I1928" s="19" t="n">
        <f aca="false">IF('Random Draws'!G1928&lt;(Assumptions!$E$10-Assumptions!$D$10)/(Assumptions!$F$10-Assumptions!$D$10),Assumptions!$D$10+SQRT('Random Draws'!G1928*(Assumptions!$F$10-Assumptions!$D$10)*(Assumptions!$E$10-Assumptions!$D$10)),Assumptions!$F$10-SQRT((1-'Random Draws'!G1928)*(Assumptions!$F$10-Assumptions!$D$10)*(Assumptions!$F$10-Assumptions!$E$10)))</f>
        <v>0.0177483882845386</v>
      </c>
      <c r="J1928" s="19" t="n">
        <f aca="false">IF('Random Draws'!H1928&lt;(Assumptions!$E$11-Assumptions!$D$11)/(Assumptions!$F$11-Assumptions!$D$11),Assumptions!$D$11+SQRT('Random Draws'!H1928*(Assumptions!$F$11-Assumptions!$D$11)*(Assumptions!$E$11-Assumptions!$D$11)),Assumptions!$F$11-SQRT((1-'Random Draws'!H1928)*(Assumptions!$F$11-Assumptions!$D$11)*(Assumptions!$F$11-Assumptions!$E$11)))</f>
        <v>0.141213921724283</v>
      </c>
      <c r="K1928" s="19" t="n">
        <f aca="false">MAX(G1928,I1928+Assumptions!$D$21)</f>
        <v>0.06936067884254</v>
      </c>
      <c r="L1928" s="28" t="n">
        <f aca="false">(F1928-Assumptions!$D$15)*(1-H1928)+Assumptions!$D$15-J1928</f>
        <v>0.213406082721105</v>
      </c>
      <c r="M1928" s="21" t="n">
        <f aca="false">Assumptions!$D$14*(1+E1928)^1*L1928-Assumptions!$D$14*(1+E1928)^0*E1928*Assumptions!$D$16</f>
        <v>32.4914991568037</v>
      </c>
      <c r="N1928" s="21" t="n">
        <f aca="false">Assumptions!$D$14*(1+E1928)^2*L1928-Assumptions!$D$14*(1+E1928)^1*E1928*Assumptions!$D$16</f>
        <v>34.3823250893386</v>
      </c>
      <c r="O1928" s="21" t="n">
        <f aca="false">Assumptions!$D$14*(1+E1928)^3*L1928-Assumptions!$D$14*(1+E1928)^2*E1928*Assumptions!$D$16</f>
        <v>36.3831866558063</v>
      </c>
      <c r="P1928" s="21" t="n">
        <f aca="false">Assumptions!$D$14*(1+E1928)^4*L1928-Assumptions!$D$14*(1+E1928)^3*E1928*Assumptions!$D$16</f>
        <v>38.5004873228225</v>
      </c>
      <c r="Q1928" s="21" t="n">
        <f aca="false">Assumptions!$D$14*(1+E1928)^5*L1928-Assumptions!$D$14*(1+E1928)^4*E1928*Assumptions!$D$16</f>
        <v>40.7410032034196</v>
      </c>
      <c r="R1928" s="21" t="n">
        <f aca="false">M1928/(1+K1928)+N1928/(1+K1928)^2+O1928/(1+K1928)^3+P1928/(1+K1928)^4+Q1928/(1+K1928)^5</f>
        <v>148.780480713295</v>
      </c>
      <c r="S1928" s="21" t="n">
        <f aca="false">Q1928*(1+I1928)/(K1928-I1928)</f>
        <v>803.376286909386</v>
      </c>
      <c r="T1928" s="21" t="n">
        <f aca="false">R1928+S1928/(1+K1928)^5</f>
        <v>723.290960157584</v>
      </c>
      <c r="U1928" s="8" t="n">
        <f aca="false">(T1928-Assumptions!$D$17)/Assumptions!$D$18</f>
        <v>21.5316384063034</v>
      </c>
    </row>
    <row r="1929" customFormat="false" ht="15" hidden="false" customHeight="false" outlineLevel="0" collapsed="false">
      <c r="B1929" s="2" t="n">
        <v>1924</v>
      </c>
      <c r="C1929" s="27" t="n">
        <f aca="false">NORMSDIST('Random Draws'!C1929)</f>
        <v>0.0536959805211467</v>
      </c>
      <c r="D1929" s="27" t="n">
        <f aca="false">NORMSDIST(Assumptions!$D$22*'Random Draws'!C1929+SQRT(1-Assumptions!$D$22^2)*'Random Draws'!D1929)</f>
        <v>0.340348087522531</v>
      </c>
      <c r="E1929" s="19" t="n">
        <f aca="false">IF(C1929&lt;(Assumptions!$E$6-Assumptions!$D$6)/(Assumptions!$F$6-Assumptions!$D$6),Assumptions!$D$6+SQRT(C1929*(Assumptions!$F$6-Assumptions!$D$6)*(Assumptions!$E$6-Assumptions!$D$6)),Assumptions!$F$6-SQRT((1-C1929)*(Assumptions!$F$6-Assumptions!$D$6)*(Assumptions!$F$6-Assumptions!$E$6)))</f>
        <v>0.0563853563466204</v>
      </c>
      <c r="F1929" s="19" t="n">
        <f aca="false">IF(D1929&lt;(Assumptions!$E$7-Assumptions!$D$7)/(Assumptions!$F$7-Assumptions!$D$7),Assumptions!$D$7+SQRT(D1929*(Assumptions!$F$7-Assumptions!$D$7)*(Assumptions!$E$7-Assumptions!$D$7)),Assumptions!$F$7-SQRT((1-D1929)*(Assumptions!$F$7-Assumptions!$D$7)*(Assumptions!$F$7-Assumptions!$E$7)))</f>
        <v>0.405189473609848</v>
      </c>
      <c r="G1929" s="19" t="n">
        <f aca="false">MIN(Assumptions!$D$24,MAX(Assumptions!$D$23,Assumptions!$D$8+Assumptions!$E$8*'Random Draws'!E1929))</f>
        <v>0.07785067313246</v>
      </c>
      <c r="H1929" s="19" t="n">
        <f aca="false">IF('Random Draws'!F1929&lt;(Assumptions!$E$9-Assumptions!$D$9)/(Assumptions!$F$9-Assumptions!$D$9),Assumptions!$D$9+SQRT('Random Draws'!F1929*(Assumptions!$F$9-Assumptions!$D$9)*(Assumptions!$E$9-Assumptions!$D$9)),Assumptions!$F$9-SQRT((1-'Random Draws'!F1929)*(Assumptions!$F$9-Assumptions!$D$9)*(Assumptions!$F$9-Assumptions!$E$9)))</f>
        <v>0.25800714961575</v>
      </c>
      <c r="I1929" s="19" t="n">
        <f aca="false">IF('Random Draws'!G1929&lt;(Assumptions!$E$10-Assumptions!$D$10)/(Assumptions!$F$10-Assumptions!$D$10),Assumptions!$D$10+SQRT('Random Draws'!G1929*(Assumptions!$F$10-Assumptions!$D$10)*(Assumptions!$E$10-Assumptions!$D$10)),Assumptions!$F$10-SQRT((1-'Random Draws'!G1929)*(Assumptions!$F$10-Assumptions!$D$10)*(Assumptions!$F$10-Assumptions!$E$10)))</f>
        <v>0.0143555173671104</v>
      </c>
      <c r="J1929" s="19" t="n">
        <f aca="false">IF('Random Draws'!H1929&lt;(Assumptions!$E$11-Assumptions!$D$11)/(Assumptions!$F$11-Assumptions!$D$11),Assumptions!$D$11+SQRT('Random Draws'!H1929*(Assumptions!$F$11-Assumptions!$D$11)*(Assumptions!$E$11-Assumptions!$D$11)),Assumptions!$F$11-SQRT((1-'Random Draws'!H1929)*(Assumptions!$F$11-Assumptions!$D$11)*(Assumptions!$F$11-Assumptions!$E$11)))</f>
        <v>0.177414294038891</v>
      </c>
      <c r="K1929" s="19" t="n">
        <f aca="false">MAX(G1929,I1929+Assumptions!$D$21)</f>
        <v>0.07785067313246</v>
      </c>
      <c r="L1929" s="28" t="n">
        <f aca="false">(F1929-Assumptions!$D$15)*(1-H1929)+Assumptions!$D$15-J1929</f>
        <v>0.156774327880621</v>
      </c>
      <c r="M1929" s="21" t="n">
        <f aca="false">Assumptions!$D$14*(1+E1929)^1*L1929-Assumptions!$D$14*(1+E1929)^0*E1929*Assumptions!$D$16</f>
        <v>23.7687688123972</v>
      </c>
      <c r="N1929" s="21" t="n">
        <f aca="false">Assumptions!$D$14*(1+E1929)^2*L1929-Assumptions!$D$14*(1+E1929)^1*E1929*Assumptions!$D$16</f>
        <v>25.1089793118046</v>
      </c>
      <c r="O1929" s="21" t="n">
        <f aca="false">Assumptions!$D$14*(1+E1929)^3*L1929-Assumptions!$D$14*(1+E1929)^2*E1929*Assumptions!$D$16</f>
        <v>26.5247580578006</v>
      </c>
      <c r="P1929" s="21" t="n">
        <f aca="false">Assumptions!$D$14*(1+E1929)^4*L1929-Assumptions!$D$14*(1+E1929)^3*E1929*Assumptions!$D$16</f>
        <v>28.0203659928976</v>
      </c>
      <c r="Q1929" s="21" t="n">
        <f aca="false">Assumptions!$D$14*(1+E1929)^5*L1929-Assumptions!$D$14*(1+E1929)^4*E1929*Assumptions!$D$16</f>
        <v>29.6003043143699</v>
      </c>
      <c r="R1929" s="21" t="n">
        <f aca="false">M1929/(1+K1929)+N1929/(1+K1929)^2+O1929/(1+K1929)^3+P1929/(1+K1929)^4+Q1929/(1+K1929)^5</f>
        <v>105.954977928394</v>
      </c>
      <c r="S1929" s="21" t="n">
        <f aca="false">Q1929*(1+I1929)/(K1929-I1929)</f>
        <v>472.874373408685</v>
      </c>
      <c r="T1929" s="21" t="n">
        <f aca="false">R1929+S1929/(1+K1929)^5</f>
        <v>431.006940416715</v>
      </c>
      <c r="U1929" s="8" t="n">
        <f aca="false">(T1929-Assumptions!$D$17)/Assumptions!$D$18</f>
        <v>9.84027761666858</v>
      </c>
    </row>
    <row r="1930" customFormat="false" ht="15" hidden="false" customHeight="false" outlineLevel="0" collapsed="false">
      <c r="B1930" s="2" t="n">
        <v>1925</v>
      </c>
      <c r="C1930" s="27" t="n">
        <f aca="false">NORMSDIST('Random Draws'!C1930)</f>
        <v>0.201558298150051</v>
      </c>
      <c r="D1930" s="27" t="n">
        <f aca="false">NORMSDIST(Assumptions!$D$22*'Random Draws'!C1930+SQRT(1-Assumptions!$D$22^2)*'Random Draws'!D1930)</f>
        <v>0.644921663762802</v>
      </c>
      <c r="E1930" s="19" t="n">
        <f aca="false">IF(C1930&lt;(Assumptions!$E$6-Assumptions!$D$6)/(Assumptions!$F$6-Assumptions!$D$6),Assumptions!$D$6+SQRT(C1930*(Assumptions!$F$6-Assumptions!$D$6)*(Assumptions!$E$6-Assumptions!$D$6)),Assumptions!$F$6-SQRT((1-C1930)*(Assumptions!$F$6-Assumptions!$D$6)*(Assumptions!$F$6-Assumptions!$E$6)))</f>
        <v>0.0717457318509159</v>
      </c>
      <c r="F1930" s="19" t="n">
        <f aca="false">IF(D1930&lt;(Assumptions!$E$7-Assumptions!$D$7)/(Assumptions!$F$7-Assumptions!$D$7),Assumptions!$D$7+SQRT(D1930*(Assumptions!$F$7-Assumptions!$D$7)*(Assumptions!$E$7-Assumptions!$D$7)),Assumptions!$F$7-SQRT((1-D1930)*(Assumptions!$F$7-Assumptions!$D$7)*(Assumptions!$F$7-Assumptions!$E$7)))</f>
        <v>0.422312955210725</v>
      </c>
      <c r="G1930" s="19" t="n">
        <f aca="false">MIN(Assumptions!$D$24,MAX(Assumptions!$D$23,Assumptions!$D$8+Assumptions!$E$8*'Random Draws'!E1930))</f>
        <v>0.085805293156294</v>
      </c>
      <c r="H1930" s="19" t="n">
        <f aca="false">IF('Random Draws'!F1930&lt;(Assumptions!$E$9-Assumptions!$D$9)/(Assumptions!$F$9-Assumptions!$D$9),Assumptions!$D$9+SQRT('Random Draws'!F1930*(Assumptions!$F$9-Assumptions!$D$9)*(Assumptions!$E$9-Assumptions!$D$9)),Assumptions!$F$9-SQRT((1-'Random Draws'!F1930)*(Assumptions!$F$9-Assumptions!$D$9)*(Assumptions!$F$9-Assumptions!$E$9)))</f>
        <v>0.334131631256399</v>
      </c>
      <c r="I1930" s="19" t="n">
        <f aca="false">IF('Random Draws'!G1930&lt;(Assumptions!$E$10-Assumptions!$D$10)/(Assumptions!$F$10-Assumptions!$D$10),Assumptions!$D$10+SQRT('Random Draws'!G1930*(Assumptions!$F$10-Assumptions!$D$10)*(Assumptions!$E$10-Assumptions!$D$10)),Assumptions!$F$10-SQRT((1-'Random Draws'!G1930)*(Assumptions!$F$10-Assumptions!$D$10)*(Assumptions!$F$10-Assumptions!$E$10)))</f>
        <v>0.0172942549446088</v>
      </c>
      <c r="J1930" s="19" t="n">
        <f aca="false">IF('Random Draws'!H1930&lt;(Assumptions!$E$11-Assumptions!$D$11)/(Assumptions!$F$11-Assumptions!$D$11),Assumptions!$D$11+SQRT('Random Draws'!H1930*(Assumptions!$F$11-Assumptions!$D$11)*(Assumptions!$E$11-Assumptions!$D$11)),Assumptions!$F$11-SQRT((1-'Random Draws'!H1930)*(Assumptions!$F$11-Assumptions!$D$11)*(Assumptions!$F$11-Assumptions!$E$11)))</f>
        <v>0.128510841340079</v>
      </c>
      <c r="K1930" s="19" t="n">
        <f aca="false">MAX(G1930,I1930+Assumptions!$D$21)</f>
        <v>0.085805293156294</v>
      </c>
      <c r="L1930" s="28" t="n">
        <f aca="false">(F1930-Assumptions!$D$15)*(1-H1930)+Assumptions!$D$15-J1930</f>
        <v>0.196131109308708</v>
      </c>
      <c r="M1930" s="21" t="n">
        <f aca="false">Assumptions!$D$14*(1+E1930)^1*L1930-Assumptions!$D$14*(1+E1930)^0*E1930*Assumptions!$D$16</f>
        <v>30.1672945627435</v>
      </c>
      <c r="N1930" s="21" t="n">
        <f aca="false">Assumptions!$D$14*(1+E1930)^2*L1930-Assumptions!$D$14*(1+E1930)^1*E1930*Assumptions!$D$16</f>
        <v>32.3316691891097</v>
      </c>
      <c r="O1930" s="21" t="n">
        <f aca="false">Assumptions!$D$14*(1+E1930)^3*L1930-Assumptions!$D$14*(1+E1930)^2*E1930*Assumptions!$D$16</f>
        <v>34.6513284570441</v>
      </c>
      <c r="P1930" s="21" t="n">
        <f aca="false">Assumptions!$D$14*(1+E1930)^4*L1930-Assumptions!$D$14*(1+E1930)^3*E1930*Assumptions!$D$16</f>
        <v>37.1374133768012</v>
      </c>
      <c r="Q1930" s="21" t="n">
        <f aca="false">Assumptions!$D$14*(1+E1930)^5*L1930-Assumptions!$D$14*(1+E1930)^4*E1930*Assumptions!$D$16</f>
        <v>39.8018642785698</v>
      </c>
      <c r="R1930" s="21" t="n">
        <f aca="false">M1930/(1+K1930)+N1930/(1+K1930)^2+O1930/(1+K1930)^3+P1930/(1+K1930)^4+Q1930/(1+K1930)^5</f>
        <v>135.365439338395</v>
      </c>
      <c r="S1930" s="21" t="n">
        <f aca="false">Q1930*(1+I1930)/(K1930-I1930)</f>
        <v>591.002689837623</v>
      </c>
      <c r="T1930" s="21" t="n">
        <f aca="false">R1930+S1930/(1+K1930)^5</f>
        <v>526.953719408249</v>
      </c>
      <c r="U1930" s="8" t="n">
        <f aca="false">(T1930-Assumptions!$D$17)/Assumptions!$D$18</f>
        <v>13.6781487763299</v>
      </c>
    </row>
    <row r="1931" customFormat="false" ht="15" hidden="false" customHeight="false" outlineLevel="0" collapsed="false">
      <c r="B1931" s="2" t="n">
        <v>1926</v>
      </c>
      <c r="C1931" s="27" t="n">
        <f aca="false">NORMSDIST('Random Draws'!C1931)</f>
        <v>0.374263888122316</v>
      </c>
      <c r="D1931" s="27" t="n">
        <f aca="false">NORMSDIST(Assumptions!$D$22*'Random Draws'!C1931+SQRT(1-Assumptions!$D$22^2)*'Random Draws'!D1931)</f>
        <v>0.577516787675321</v>
      </c>
      <c r="E1931" s="19" t="n">
        <f aca="false">IF(C1931&lt;(Assumptions!$E$6-Assumptions!$D$6)/(Assumptions!$F$6-Assumptions!$D$6),Assumptions!$D$6+SQRT(C1931*(Assumptions!$F$6-Assumptions!$D$6)*(Assumptions!$E$6-Assumptions!$D$6)),Assumptions!$F$6-SQRT((1-C1931)*(Assumptions!$F$6-Assumptions!$D$6)*(Assumptions!$F$6-Assumptions!$E$6)))</f>
        <v>0.0832587498734254</v>
      </c>
      <c r="F1931" s="19" t="n">
        <f aca="false">IF(D1931&lt;(Assumptions!$E$7-Assumptions!$D$7)/(Assumptions!$F$7-Assumptions!$D$7),Assumptions!$D$7+SQRT(D1931*(Assumptions!$F$7-Assumptions!$D$7)*(Assumptions!$E$7-Assumptions!$D$7)),Assumptions!$F$7-SQRT((1-D1931)*(Assumptions!$F$7-Assumptions!$D$7)*(Assumptions!$F$7-Assumptions!$E$7)))</f>
        <v>0.418865106183986</v>
      </c>
      <c r="G1931" s="19" t="n">
        <f aca="false">MIN(Assumptions!$D$24,MAX(Assumptions!$D$23,Assumptions!$D$8+Assumptions!$E$8*'Random Draws'!E1931))</f>
        <v>0.089285879240038</v>
      </c>
      <c r="H1931" s="19" t="n">
        <f aca="false">IF('Random Draws'!F1931&lt;(Assumptions!$E$9-Assumptions!$D$9)/(Assumptions!$F$9-Assumptions!$D$9),Assumptions!$D$9+SQRT('Random Draws'!F1931*(Assumptions!$F$9-Assumptions!$D$9)*(Assumptions!$E$9-Assumptions!$D$9)),Assumptions!$F$9-SQRT((1-'Random Draws'!F1931)*(Assumptions!$F$9-Assumptions!$D$9)*(Assumptions!$F$9-Assumptions!$E$9)))</f>
        <v>0.288985178658609</v>
      </c>
      <c r="I1931" s="19" t="n">
        <f aca="false">IF('Random Draws'!G1931&lt;(Assumptions!$E$10-Assumptions!$D$10)/(Assumptions!$F$10-Assumptions!$D$10),Assumptions!$D$10+SQRT('Random Draws'!G1931*(Assumptions!$F$10-Assumptions!$D$10)*(Assumptions!$E$10-Assumptions!$D$10)),Assumptions!$F$10-SQRT((1-'Random Draws'!G1931)*(Assumptions!$F$10-Assumptions!$D$10)*(Assumptions!$F$10-Assumptions!$E$10)))</f>
        <v>0.0141262025425444</v>
      </c>
      <c r="J1931" s="19" t="n">
        <f aca="false">IF('Random Draws'!H1931&lt;(Assumptions!$E$11-Assumptions!$D$11)/(Assumptions!$F$11-Assumptions!$D$11),Assumptions!$D$11+SQRT('Random Draws'!H1931*(Assumptions!$F$11-Assumptions!$D$11)*(Assumptions!$E$11-Assumptions!$D$11)),Assumptions!$F$11-SQRT((1-'Random Draws'!H1931)*(Assumptions!$F$11-Assumptions!$D$11)*(Assumptions!$F$11-Assumptions!$E$11)))</f>
        <v>0.171741355245822</v>
      </c>
      <c r="K1931" s="19" t="n">
        <f aca="false">MAX(G1931,I1931+Assumptions!$D$21)</f>
        <v>0.089285879240038</v>
      </c>
      <c r="L1931" s="28" t="n">
        <f aca="false">(F1931-Assumptions!$D$15)*(1-H1931)+Assumptions!$D$15-J1931</f>
        <v>0.163646016619347</v>
      </c>
      <c r="M1931" s="21" t="n">
        <f aca="false">Assumptions!$D$14*(1+E1931)^1*L1931-Assumptions!$D$14*(1+E1931)^0*E1931*Assumptions!$D$16</f>
        <v>25.3421164488524</v>
      </c>
      <c r="N1931" s="21" t="n">
        <f aca="false">Assumptions!$D$14*(1+E1931)^2*L1931-Assumptions!$D$14*(1+E1931)^1*E1931*Assumptions!$D$16</f>
        <v>27.4520693835306</v>
      </c>
      <c r="O1931" s="21" t="n">
        <f aca="false">Assumptions!$D$14*(1+E1931)^3*L1931-Assumptions!$D$14*(1+E1931)^2*E1931*Assumptions!$D$16</f>
        <v>29.7376943618419</v>
      </c>
      <c r="P1931" s="21" t="n">
        <f aca="false">Assumptions!$D$14*(1+E1931)^4*L1931-Assumptions!$D$14*(1+E1931)^3*E1931*Assumptions!$D$16</f>
        <v>32.2136176185269</v>
      </c>
      <c r="Q1931" s="21" t="n">
        <f aca="false">Assumptions!$D$14*(1+E1931)^5*L1931-Assumptions!$D$14*(1+E1931)^4*E1931*Assumptions!$D$16</f>
        <v>34.895683150346</v>
      </c>
      <c r="R1931" s="21" t="n">
        <f aca="false">M1931/(1+K1931)+N1931/(1+K1931)^2+O1931/(1+K1931)^3+P1931/(1+K1931)^4+Q1931/(1+K1931)^5</f>
        <v>115.044284242925</v>
      </c>
      <c r="S1931" s="21" t="n">
        <f aca="false">Q1931*(1+I1931)/(K1931-I1931)</f>
        <v>470.845913571743</v>
      </c>
      <c r="T1931" s="21" t="n">
        <f aca="false">R1931+S1931/(1+K1931)^5</f>
        <v>422.066242018311</v>
      </c>
      <c r="U1931" s="8" t="n">
        <f aca="false">(T1931-Assumptions!$D$17)/Assumptions!$D$18</f>
        <v>9.48264968073245</v>
      </c>
    </row>
    <row r="1932" customFormat="false" ht="15" hidden="false" customHeight="false" outlineLevel="0" collapsed="false">
      <c r="B1932" s="2" t="n">
        <v>1927</v>
      </c>
      <c r="C1932" s="27" t="n">
        <f aca="false">NORMSDIST('Random Draws'!C1932)</f>
        <v>0.13480181244999</v>
      </c>
      <c r="D1932" s="27" t="n">
        <f aca="false">NORMSDIST(Assumptions!$D$22*'Random Draws'!C1932+SQRT(1-Assumptions!$D$22^2)*'Random Draws'!D1932)</f>
        <v>0.0876901824684829</v>
      </c>
      <c r="E1932" s="19" t="n">
        <f aca="false">IF(C1932&lt;(Assumptions!$E$6-Assumptions!$D$6)/(Assumptions!$F$6-Assumptions!$D$6),Assumptions!$D$6+SQRT(C1932*(Assumptions!$F$6-Assumptions!$D$6)*(Assumptions!$E$6-Assumptions!$D$6)),Assumptions!$F$6-SQRT((1-C1932)*(Assumptions!$F$6-Assumptions!$D$6)*(Assumptions!$F$6-Assumptions!$E$6)))</f>
        <v>0.0659616845033205</v>
      </c>
      <c r="F1932" s="19" t="n">
        <f aca="false">IF(D1932&lt;(Assumptions!$E$7-Assumptions!$D$7)/(Assumptions!$F$7-Assumptions!$D$7),Assumptions!$D$7+SQRT(D1932*(Assumptions!$F$7-Assumptions!$D$7)*(Assumptions!$E$7-Assumptions!$D$7)),Assumptions!$F$7-SQRT((1-D1932)*(Assumptions!$F$7-Assumptions!$D$7)*(Assumptions!$F$7-Assumptions!$E$7)))</f>
        <v>0.382937765689162</v>
      </c>
      <c r="G1932" s="19" t="n">
        <f aca="false">MIN(Assumptions!$D$24,MAX(Assumptions!$D$23,Assumptions!$D$8+Assumptions!$E$8*'Random Draws'!E1932))</f>
        <v>0.079626818963227</v>
      </c>
      <c r="H1932" s="19" t="n">
        <f aca="false">IF('Random Draws'!F1932&lt;(Assumptions!$E$9-Assumptions!$D$9)/(Assumptions!$F$9-Assumptions!$D$9),Assumptions!$D$9+SQRT('Random Draws'!F1932*(Assumptions!$F$9-Assumptions!$D$9)*(Assumptions!$E$9-Assumptions!$D$9)),Assumptions!$F$9-SQRT((1-'Random Draws'!F1932)*(Assumptions!$F$9-Assumptions!$D$9)*(Assumptions!$F$9-Assumptions!$E$9)))</f>
        <v>0.264996183235556</v>
      </c>
      <c r="I1932" s="19" t="n">
        <f aca="false">IF('Random Draws'!G1932&lt;(Assumptions!$E$10-Assumptions!$D$10)/(Assumptions!$F$10-Assumptions!$D$10),Assumptions!$D$10+SQRT('Random Draws'!G1932*(Assumptions!$F$10-Assumptions!$D$10)*(Assumptions!$E$10-Assumptions!$D$10)),Assumptions!$F$10-SQRT((1-'Random Draws'!G1932)*(Assumptions!$F$10-Assumptions!$D$10)*(Assumptions!$F$10-Assumptions!$E$10)))</f>
        <v>0.0203557172266332</v>
      </c>
      <c r="J1932" s="19" t="n">
        <f aca="false">IF('Random Draws'!H1932&lt;(Assumptions!$E$11-Assumptions!$D$11)/(Assumptions!$F$11-Assumptions!$D$11),Assumptions!$D$11+SQRT('Random Draws'!H1932*(Assumptions!$F$11-Assumptions!$D$11)*(Assumptions!$E$11-Assumptions!$D$11)),Assumptions!$F$11-SQRT((1-'Random Draws'!H1932)*(Assumptions!$F$11-Assumptions!$D$11)*(Assumptions!$F$11-Assumptions!$E$11)))</f>
        <v>0.18156500994591</v>
      </c>
      <c r="K1932" s="19" t="n">
        <f aca="false">MAX(G1932,I1932+Assumptions!$D$21)</f>
        <v>0.079626818963227</v>
      </c>
      <c r="L1932" s="28" t="n">
        <f aca="false">(F1932-Assumptions!$D$15)*(1-H1932)+Assumptions!$D$15-J1932</f>
        <v>0.134345213239495</v>
      </c>
      <c r="M1932" s="21" t="n">
        <f aca="false">Assumptions!$D$14*(1+E1932)^1*L1932-Assumptions!$D$14*(1+E1932)^0*E1932*Assumptions!$D$16</f>
        <v>20.4780598948213</v>
      </c>
      <c r="N1932" s="21" t="n">
        <f aca="false">Assumptions!$D$14*(1+E1932)^2*L1932-Assumptions!$D$14*(1+E1932)^1*E1932*Assumptions!$D$16</f>
        <v>21.8288272208436</v>
      </c>
      <c r="O1932" s="21" t="n">
        <f aca="false">Assumptions!$D$14*(1+E1932)^3*L1932-Assumptions!$D$14*(1+E1932)^2*E1932*Assumptions!$D$16</f>
        <v>23.2686934350624</v>
      </c>
      <c r="P1932" s="21" t="n">
        <f aca="false">Assumptions!$D$14*(1+E1932)^4*L1932-Assumptions!$D$14*(1+E1932)^3*E1932*Assumptions!$D$16</f>
        <v>24.8035356502305</v>
      </c>
      <c r="Q1932" s="21" t="n">
        <f aca="false">Assumptions!$D$14*(1+E1932)^5*L1932-Assumptions!$D$14*(1+E1932)^4*E1932*Assumptions!$D$16</f>
        <v>26.4396186433579</v>
      </c>
      <c r="R1932" s="21" t="n">
        <f aca="false">M1932/(1+K1932)+N1932/(1+K1932)^2+O1932/(1+K1932)^3+P1932/(1+K1932)^4+Q1932/(1+K1932)^5</f>
        <v>92.4680021857512</v>
      </c>
      <c r="S1932" s="21" t="n">
        <f aca="false">Q1932*(1+I1932)/(K1932-I1932)</f>
        <v>455.159685810025</v>
      </c>
      <c r="T1932" s="21" t="n">
        <f aca="false">R1932+S1932/(1+K1932)^5</f>
        <v>402.777785048291</v>
      </c>
      <c r="U1932" s="8" t="n">
        <f aca="false">(T1932-Assumptions!$D$17)/Assumptions!$D$18</f>
        <v>8.71111140193165</v>
      </c>
    </row>
    <row r="1933" customFormat="false" ht="15" hidden="false" customHeight="false" outlineLevel="0" collapsed="false">
      <c r="B1933" s="2" t="n">
        <v>1928</v>
      </c>
      <c r="C1933" s="27" t="n">
        <f aca="false">NORMSDIST('Random Draws'!C1933)</f>
        <v>0.549248966366367</v>
      </c>
      <c r="D1933" s="27" t="n">
        <f aca="false">NORMSDIST(Assumptions!$D$22*'Random Draws'!C1933+SQRT(1-Assumptions!$D$22^2)*'Random Draws'!D1933)</f>
        <v>0.929237021996923</v>
      </c>
      <c r="E1933" s="19" t="n">
        <f aca="false">IF(C1933&lt;(Assumptions!$E$6-Assumptions!$D$6)/(Assumptions!$F$6-Assumptions!$D$6),Assumptions!$D$6+SQRT(C1933*(Assumptions!$F$6-Assumptions!$D$6)*(Assumptions!$E$6-Assumptions!$D$6)),Assumptions!$F$6-SQRT((1-C1933)*(Assumptions!$F$6-Assumptions!$D$6)*(Assumptions!$F$6-Assumptions!$E$6)))</f>
        <v>0.092526268651304</v>
      </c>
      <c r="F1933" s="19" t="n">
        <f aca="false">IF(D1933&lt;(Assumptions!$E$7-Assumptions!$D$7)/(Assumptions!$F$7-Assumptions!$D$7),Assumptions!$D$7+SQRT(D1933*(Assumptions!$F$7-Assumptions!$D$7)*(Assumptions!$E$7-Assumptions!$D$7)),Assumptions!$F$7-SQRT((1-D1933)*(Assumptions!$F$7-Assumptions!$D$7)*(Assumptions!$F$7-Assumptions!$E$7)))</f>
        <v>0.443175853305077</v>
      </c>
      <c r="G1933" s="19" t="n">
        <f aca="false">MIN(Assumptions!$D$24,MAX(Assumptions!$D$23,Assumptions!$D$8+Assumptions!$E$8*'Random Draws'!E1933))</f>
        <v>0.071958452417497</v>
      </c>
      <c r="H1933" s="19" t="n">
        <f aca="false">IF('Random Draws'!F1933&lt;(Assumptions!$E$9-Assumptions!$D$9)/(Assumptions!$F$9-Assumptions!$D$9),Assumptions!$D$9+SQRT('Random Draws'!F1933*(Assumptions!$F$9-Assumptions!$D$9)*(Assumptions!$E$9-Assumptions!$D$9)),Assumptions!$F$9-SQRT((1-'Random Draws'!F1933)*(Assumptions!$F$9-Assumptions!$D$9)*(Assumptions!$F$9-Assumptions!$E$9)))</f>
        <v>0.317729233814619</v>
      </c>
      <c r="I1933" s="19" t="n">
        <f aca="false">IF('Random Draws'!G1933&lt;(Assumptions!$E$10-Assumptions!$D$10)/(Assumptions!$F$10-Assumptions!$D$10),Assumptions!$D$10+SQRT('Random Draws'!G1933*(Assumptions!$F$10-Assumptions!$D$10)*(Assumptions!$E$10-Assumptions!$D$10)),Assumptions!$F$10-SQRT((1-'Random Draws'!G1933)*(Assumptions!$F$10-Assumptions!$D$10)*(Assumptions!$F$10-Assumptions!$E$10)))</f>
        <v>0.0135270869072614</v>
      </c>
      <c r="J1933" s="19" t="n">
        <f aca="false">IF('Random Draws'!H1933&lt;(Assumptions!$E$11-Assumptions!$D$11)/(Assumptions!$F$11-Assumptions!$D$11),Assumptions!$D$11+SQRT('Random Draws'!H1933*(Assumptions!$F$11-Assumptions!$D$11)*(Assumptions!$E$11-Assumptions!$D$11)),Assumptions!$F$11-SQRT((1-'Random Draws'!H1933)*(Assumptions!$F$11-Assumptions!$D$11)*(Assumptions!$F$11-Assumptions!$E$11)))</f>
        <v>0.17729233856393</v>
      </c>
      <c r="K1933" s="19" t="n">
        <f aca="false">MAX(G1933,I1933+Assumptions!$D$21)</f>
        <v>0.071958452417497</v>
      </c>
      <c r="L1933" s="28" t="n">
        <f aca="false">(F1933-Assumptions!$D$15)*(1-H1933)+Assumptions!$D$15-J1933</f>
        <v>0.166378390821285</v>
      </c>
      <c r="M1933" s="21" t="n">
        <f aca="false">Assumptions!$D$14*(1+E1933)^1*L1933-Assumptions!$D$14*(1+E1933)^0*E1933*Assumptions!$D$16</f>
        <v>25.9545612950539</v>
      </c>
      <c r="N1933" s="21" t="n">
        <f aca="false">Assumptions!$D$14*(1+E1933)^2*L1933-Assumptions!$D$14*(1+E1933)^1*E1933*Assumptions!$D$16</f>
        <v>28.3560400061668</v>
      </c>
      <c r="O1933" s="21" t="n">
        <f aca="false">Assumptions!$D$14*(1+E1933)^3*L1933-Assumptions!$D$14*(1+E1933)^2*E1933*Assumptions!$D$16</f>
        <v>30.9797185816646</v>
      </c>
      <c r="P1933" s="21" t="n">
        <f aca="false">Assumptions!$D$14*(1+E1933)^4*L1933-Assumptions!$D$14*(1+E1933)^3*E1933*Assumptions!$D$16</f>
        <v>33.8461563458935</v>
      </c>
      <c r="Q1933" s="21" t="n">
        <f aca="false">Assumptions!$D$14*(1+E1933)^5*L1933-Assumptions!$D$14*(1+E1933)^4*E1933*Assumptions!$D$16</f>
        <v>36.9778149007676</v>
      </c>
      <c r="R1933" s="21" t="n">
        <f aca="false">M1933/(1+K1933)+N1933/(1+K1933)^2+O1933/(1+K1933)^3+P1933/(1+K1933)^4+Q1933/(1+K1933)^5</f>
        <v>125.797053956651</v>
      </c>
      <c r="S1933" s="21" t="n">
        <f aca="false">Q1933*(1+I1933)/(K1933-I1933)</f>
        <v>641.40238191089</v>
      </c>
      <c r="T1933" s="21" t="n">
        <f aca="false">R1933+S1933/(1+K1933)^5</f>
        <v>578.945821500027</v>
      </c>
      <c r="U1933" s="8" t="n">
        <f aca="false">(T1933-Assumptions!$D$17)/Assumptions!$D$18</f>
        <v>15.7578328600011</v>
      </c>
    </row>
    <row r="1934" customFormat="false" ht="15" hidden="false" customHeight="false" outlineLevel="0" collapsed="false">
      <c r="B1934" s="2" t="n">
        <v>1929</v>
      </c>
      <c r="C1934" s="27" t="n">
        <f aca="false">NORMSDIST('Random Draws'!C1934)</f>
        <v>0.690741674973279</v>
      </c>
      <c r="D1934" s="27" t="n">
        <f aca="false">NORMSDIST(Assumptions!$D$22*'Random Draws'!C1934+SQRT(1-Assumptions!$D$22^2)*'Random Draws'!D1934)</f>
        <v>0.969960628959698</v>
      </c>
      <c r="E1934" s="19" t="n">
        <f aca="false">IF(C1934&lt;(Assumptions!$E$6-Assumptions!$D$6)/(Assumptions!$F$6-Assumptions!$D$6),Assumptions!$D$6+SQRT(C1934*(Assumptions!$F$6-Assumptions!$D$6)*(Assumptions!$E$6-Assumptions!$D$6)),Assumptions!$F$6-SQRT((1-C1934)*(Assumptions!$F$6-Assumptions!$D$6)*(Assumptions!$F$6-Assumptions!$E$6)))</f>
        <v>0.100677085241127</v>
      </c>
      <c r="F1934" s="19" t="n">
        <f aca="false">IF(D1934&lt;(Assumptions!$E$7-Assumptions!$D$7)/(Assumptions!$F$7-Assumptions!$D$7),Assumptions!$D$7+SQRT(D1934*(Assumptions!$F$7-Assumptions!$D$7)*(Assumptions!$E$7-Assumptions!$D$7)),Assumptions!$F$7-SQRT((1-D1934)*(Assumptions!$F$7-Assumptions!$D$7)*(Assumptions!$F$7-Assumptions!$E$7)))</f>
        <v>0.449038363071092</v>
      </c>
      <c r="G1934" s="19" t="n">
        <f aca="false">MIN(Assumptions!$D$24,MAX(Assumptions!$D$23,Assumptions!$D$8+Assumptions!$E$8*'Random Draws'!E1934))</f>
        <v>0.092015554046545</v>
      </c>
      <c r="H1934" s="19" t="n">
        <f aca="false">IF('Random Draws'!F1934&lt;(Assumptions!$E$9-Assumptions!$D$9)/(Assumptions!$F$9-Assumptions!$D$9),Assumptions!$D$9+SQRT('Random Draws'!F1934*(Assumptions!$F$9-Assumptions!$D$9)*(Assumptions!$E$9-Assumptions!$D$9)),Assumptions!$F$9-SQRT((1-'Random Draws'!F1934)*(Assumptions!$F$9-Assumptions!$D$9)*(Assumptions!$F$9-Assumptions!$E$9)))</f>
        <v>0.255085585997468</v>
      </c>
      <c r="I1934" s="19" t="n">
        <f aca="false">IF('Random Draws'!G1934&lt;(Assumptions!$E$10-Assumptions!$D$10)/(Assumptions!$F$10-Assumptions!$D$10),Assumptions!$D$10+SQRT('Random Draws'!G1934*(Assumptions!$F$10-Assumptions!$D$10)*(Assumptions!$E$10-Assumptions!$D$10)),Assumptions!$F$10-SQRT((1-'Random Draws'!G1934)*(Assumptions!$F$10-Assumptions!$D$10)*(Assumptions!$F$10-Assumptions!$E$10)))</f>
        <v>0.0222605758290182</v>
      </c>
      <c r="J1934" s="19" t="n">
        <f aca="false">IF('Random Draws'!H1934&lt;(Assumptions!$E$11-Assumptions!$D$11)/(Assumptions!$F$11-Assumptions!$D$11),Assumptions!$D$11+SQRT('Random Draws'!H1934*(Assumptions!$F$11-Assumptions!$D$11)*(Assumptions!$E$11-Assumptions!$D$11)),Assumptions!$F$11-SQRT((1-'Random Draws'!H1934)*(Assumptions!$F$11-Assumptions!$D$11)*(Assumptions!$F$11-Assumptions!$E$11)))</f>
        <v>0.183723511201193</v>
      </c>
      <c r="K1934" s="19" t="n">
        <f aca="false">MAX(G1934,I1934+Assumptions!$D$21)</f>
        <v>0.092015554046545</v>
      </c>
      <c r="L1934" s="28" t="n">
        <f aca="false">(F1934-Assumptions!$D$15)*(1-H1934)+Assumptions!$D$15-J1934</f>
        <v>0.183932764070237</v>
      </c>
      <c r="M1934" s="21" t="n">
        <f aca="false">Assumptions!$D$14*(1+E1934)^1*L1934-Assumptions!$D$14*(1+E1934)^0*E1934*Assumptions!$D$16</f>
        <v>28.917388581591</v>
      </c>
      <c r="N1934" s="21" t="n">
        <f aca="false">Assumptions!$D$14*(1+E1934)^2*L1934-Assumptions!$D$14*(1+E1934)^1*E1934*Assumptions!$D$16</f>
        <v>31.8287069767707</v>
      </c>
      <c r="O1934" s="21" t="n">
        <f aca="false">Assumptions!$D$14*(1+E1934)^3*L1934-Assumptions!$D$14*(1+E1934)^2*E1934*Assumptions!$D$16</f>
        <v>35.0331284221859</v>
      </c>
      <c r="P1934" s="21" t="n">
        <f aca="false">Assumptions!$D$14*(1+E1934)^4*L1934-Assumptions!$D$14*(1+E1934)^3*E1934*Assumptions!$D$16</f>
        <v>38.5601616786096</v>
      </c>
      <c r="Q1934" s="21" t="n">
        <f aca="false">Assumptions!$D$14*(1+E1934)^5*L1934-Assumptions!$D$14*(1+E1934)^4*E1934*Assumptions!$D$16</f>
        <v>42.4422863628386</v>
      </c>
      <c r="R1934" s="21" t="n">
        <f aca="false">M1934/(1+K1934)+N1934/(1+K1934)^2+O1934/(1+K1934)^3+P1934/(1+K1934)^4+Q1934/(1+K1934)^5</f>
        <v>134.520836537669</v>
      </c>
      <c r="S1934" s="21" t="n">
        <f aca="false">Q1934*(1+I1934)/(K1934-I1934)</f>
        <v>621.992540252474</v>
      </c>
      <c r="T1934" s="21" t="n">
        <f aca="false">R1934+S1934/(1+K1934)^5</f>
        <v>535.056373969572</v>
      </c>
      <c r="U1934" s="8" t="n">
        <f aca="false">(T1934-Assumptions!$D$17)/Assumptions!$D$18</f>
        <v>14.0022549587829</v>
      </c>
    </row>
    <row r="1935" customFormat="false" ht="15" hidden="false" customHeight="false" outlineLevel="0" collapsed="false">
      <c r="B1935" s="2" t="n">
        <v>1930</v>
      </c>
      <c r="C1935" s="27" t="n">
        <f aca="false">NORMSDIST('Random Draws'!C1935)</f>
        <v>0.133047475431573</v>
      </c>
      <c r="D1935" s="27" t="n">
        <f aca="false">NORMSDIST(Assumptions!$D$22*'Random Draws'!C1935+SQRT(1-Assumptions!$D$22^2)*'Random Draws'!D1935)</f>
        <v>0.0330384662710919</v>
      </c>
      <c r="E1935" s="19" t="n">
        <f aca="false">IF(C1935&lt;(Assumptions!$E$6-Assumptions!$D$6)/(Assumptions!$F$6-Assumptions!$D$6),Assumptions!$D$6+SQRT(C1935*(Assumptions!$F$6-Assumptions!$D$6)*(Assumptions!$E$6-Assumptions!$D$6)),Assumptions!$F$6-SQRT((1-C1935)*(Assumptions!$F$6-Assumptions!$D$6)*(Assumptions!$F$6-Assumptions!$E$6)))</f>
        <v>0.0657921960514778</v>
      </c>
      <c r="F1935" s="19" t="n">
        <f aca="false">IF(D1935&lt;(Assumptions!$E$7-Assumptions!$D$7)/(Assumptions!$F$7-Assumptions!$D$7),Assumptions!$D$7+SQRT(D1935*(Assumptions!$F$7-Assumptions!$D$7)*(Assumptions!$E$7-Assumptions!$D$7)),Assumptions!$F$7-SQRT((1-D1935)*(Assumptions!$F$7-Assumptions!$D$7)*(Assumptions!$F$7-Assumptions!$E$7)))</f>
        <v>0.374079445927541</v>
      </c>
      <c r="G1935" s="19" t="n">
        <f aca="false">MIN(Assumptions!$D$24,MAX(Assumptions!$D$23,Assumptions!$D$8+Assumptions!$E$8*'Random Draws'!E1935))</f>
        <v>0.074253778654712</v>
      </c>
      <c r="H1935" s="19" t="n">
        <f aca="false">IF('Random Draws'!F1935&lt;(Assumptions!$E$9-Assumptions!$D$9)/(Assumptions!$F$9-Assumptions!$D$9),Assumptions!$D$9+SQRT('Random Draws'!F1935*(Assumptions!$F$9-Assumptions!$D$9)*(Assumptions!$E$9-Assumptions!$D$9)),Assumptions!$F$9-SQRT((1-'Random Draws'!F1935)*(Assumptions!$F$9-Assumptions!$D$9)*(Assumptions!$F$9-Assumptions!$E$9)))</f>
        <v>0.27716059815816</v>
      </c>
      <c r="I1935" s="19" t="n">
        <f aca="false">IF('Random Draws'!G1935&lt;(Assumptions!$E$10-Assumptions!$D$10)/(Assumptions!$F$10-Assumptions!$D$10),Assumptions!$D$10+SQRT('Random Draws'!G1935*(Assumptions!$F$10-Assumptions!$D$10)*(Assumptions!$E$10-Assumptions!$D$10)),Assumptions!$F$10-SQRT((1-'Random Draws'!G1935)*(Assumptions!$F$10-Assumptions!$D$10)*(Assumptions!$F$10-Assumptions!$E$10)))</f>
        <v>0.0234253726210195</v>
      </c>
      <c r="J1935" s="19" t="n">
        <f aca="false">IF('Random Draws'!H1935&lt;(Assumptions!$E$11-Assumptions!$D$11)/(Assumptions!$F$11-Assumptions!$D$11),Assumptions!$D$11+SQRT('Random Draws'!H1935*(Assumptions!$F$11-Assumptions!$D$11)*(Assumptions!$E$11-Assumptions!$D$11)),Assumptions!$F$11-SQRT((1-'Random Draws'!H1935)*(Assumptions!$F$11-Assumptions!$D$11)*(Assumptions!$F$11-Assumptions!$E$11)))</f>
        <v>0.154633601063765</v>
      </c>
      <c r="K1935" s="19" t="n">
        <f aca="false">MAX(G1935,I1935+Assumptions!$D$21)</f>
        <v>0.074253778654712</v>
      </c>
      <c r="L1935" s="28" t="n">
        <f aca="false">(F1935-Assumptions!$D$15)*(1-H1935)+Assumptions!$D$15-J1935</f>
        <v>0.151796639632387</v>
      </c>
      <c r="M1935" s="21" t="n">
        <f aca="false">Assumptions!$D$14*(1+E1935)^1*L1935-Assumptions!$D$14*(1+E1935)^0*E1935*Assumptions!$D$16</f>
        <v>23.1724366636963</v>
      </c>
      <c r="N1935" s="21" t="n">
        <f aca="false">Assumptions!$D$14*(1+E1935)^2*L1935-Assumptions!$D$14*(1+E1935)^1*E1935*Assumptions!$D$16</f>
        <v>24.6970021596647</v>
      </c>
      <c r="O1935" s="21" t="n">
        <f aca="false">Assumptions!$D$14*(1+E1935)^3*L1935-Assumptions!$D$14*(1+E1935)^2*E1935*Assumptions!$D$16</f>
        <v>26.3218721676371</v>
      </c>
      <c r="P1935" s="21" t="n">
        <f aca="false">Assumptions!$D$14*(1+E1935)^4*L1935-Assumptions!$D$14*(1+E1935)^3*E1935*Assumptions!$D$16</f>
        <v>28.0536459417322</v>
      </c>
      <c r="Q1935" s="21" t="n">
        <f aca="false">Assumptions!$D$14*(1+E1935)^5*L1935-Assumptions!$D$14*(1+E1935)^4*E1935*Assumptions!$D$16</f>
        <v>29.8993569154894</v>
      </c>
      <c r="R1935" s="21" t="n">
        <f aca="false">M1935/(1+K1935)+N1935/(1+K1935)^2+O1935/(1+K1935)^3+P1935/(1+K1935)^4+Q1935/(1+K1935)^5</f>
        <v>106.167910042412</v>
      </c>
      <c r="S1935" s="21" t="n">
        <f aca="false">Q1935*(1+I1935)/(K1935-I1935)</f>
        <v>602.020855662482</v>
      </c>
      <c r="T1935" s="21" t="n">
        <f aca="false">R1935+S1935/(1+K1935)^5</f>
        <v>526.969223571855</v>
      </c>
      <c r="U1935" s="8" t="n">
        <f aca="false">(T1935-Assumptions!$D$17)/Assumptions!$D$18</f>
        <v>13.6787689428742</v>
      </c>
    </row>
    <row r="1936" customFormat="false" ht="15" hidden="false" customHeight="false" outlineLevel="0" collapsed="false">
      <c r="B1936" s="2" t="n">
        <v>1931</v>
      </c>
      <c r="C1936" s="27" t="n">
        <f aca="false">NORMSDIST('Random Draws'!C1936)</f>
        <v>0.348151694853</v>
      </c>
      <c r="D1936" s="27" t="n">
        <f aca="false">NORMSDIST(Assumptions!$D$22*'Random Draws'!C1936+SQRT(1-Assumptions!$D$22^2)*'Random Draws'!D1936)</f>
        <v>0.572803197481348</v>
      </c>
      <c r="E1936" s="19" t="n">
        <f aca="false">IF(C1936&lt;(Assumptions!$E$6-Assumptions!$D$6)/(Assumptions!$F$6-Assumptions!$D$6),Assumptions!$D$6+SQRT(C1936*(Assumptions!$F$6-Assumptions!$D$6)*(Assumptions!$E$6-Assumptions!$D$6)),Assumptions!$F$6-SQRT((1-C1936)*(Assumptions!$F$6-Assumptions!$D$6)*(Assumptions!$F$6-Assumptions!$E$6)))</f>
        <v>0.0817223977530655</v>
      </c>
      <c r="F1936" s="19" t="n">
        <f aca="false">IF(D1936&lt;(Assumptions!$E$7-Assumptions!$D$7)/(Assumptions!$F$7-Assumptions!$D$7),Assumptions!$D$7+SQRT(D1936*(Assumptions!$F$7-Assumptions!$D$7)*(Assumptions!$E$7-Assumptions!$D$7)),Assumptions!$F$7-SQRT((1-D1936)*(Assumptions!$F$7-Assumptions!$D$7)*(Assumptions!$F$7-Assumptions!$E$7)))</f>
        <v>0.418624390699504</v>
      </c>
      <c r="G1936" s="19" t="n">
        <f aca="false">MIN(Assumptions!$D$24,MAX(Assumptions!$D$23,Assumptions!$D$8+Assumptions!$E$8*'Random Draws'!E1936))</f>
        <v>0.090276932317481</v>
      </c>
      <c r="H1936" s="19" t="n">
        <f aca="false">IF('Random Draws'!F1936&lt;(Assumptions!$E$9-Assumptions!$D$9)/(Assumptions!$F$9-Assumptions!$D$9),Assumptions!$D$9+SQRT('Random Draws'!F1936*(Assumptions!$F$9-Assumptions!$D$9)*(Assumptions!$E$9-Assumptions!$D$9)),Assumptions!$F$9-SQRT((1-'Random Draws'!F1936)*(Assumptions!$F$9-Assumptions!$D$9)*(Assumptions!$F$9-Assumptions!$E$9)))</f>
        <v>0.245635105274012</v>
      </c>
      <c r="I1936" s="19" t="n">
        <f aca="false">IF('Random Draws'!G1936&lt;(Assumptions!$E$10-Assumptions!$D$10)/(Assumptions!$F$10-Assumptions!$D$10),Assumptions!$D$10+SQRT('Random Draws'!G1936*(Assumptions!$F$10-Assumptions!$D$10)*(Assumptions!$E$10-Assumptions!$D$10)),Assumptions!$F$10-SQRT((1-'Random Draws'!G1936)*(Assumptions!$F$10-Assumptions!$D$10)*(Assumptions!$F$10-Assumptions!$E$10)))</f>
        <v>0.0145212404909189</v>
      </c>
      <c r="J1936" s="19" t="n">
        <f aca="false">IF('Random Draws'!H1936&lt;(Assumptions!$E$11-Assumptions!$D$11)/(Assumptions!$F$11-Assumptions!$D$11),Assumptions!$D$11+SQRT('Random Draws'!H1936*(Assumptions!$F$11-Assumptions!$D$11)*(Assumptions!$E$11-Assumptions!$D$11)),Assumptions!$F$11-SQRT((1-'Random Draws'!H1936)*(Assumptions!$F$11-Assumptions!$D$11)*(Assumptions!$F$11-Assumptions!$E$11)))</f>
        <v>0.193863633385147</v>
      </c>
      <c r="K1936" s="19" t="n">
        <f aca="false">MAX(G1936,I1936+Assumptions!$D$21)</f>
        <v>0.090276932317481</v>
      </c>
      <c r="L1936" s="28" t="n">
        <f aca="false">(F1936-Assumptions!$D$15)*(1-H1936)+Assumptions!$D$15-J1936</f>
        <v>0.153864474720237</v>
      </c>
      <c r="M1936" s="21" t="n">
        <f aca="false">Assumptions!$D$14*(1+E1936)^1*L1936-Assumptions!$D$14*(1+E1936)^0*E1936*Assumptions!$D$16</f>
        <v>23.7781116056658</v>
      </c>
      <c r="N1936" s="21" t="n">
        <f aca="false">Assumptions!$D$14*(1+E1936)^2*L1936-Assumptions!$D$14*(1+E1936)^1*E1936*Assumptions!$D$16</f>
        <v>25.7213159001208</v>
      </c>
      <c r="O1936" s="21" t="n">
        <f aca="false">Assumptions!$D$14*(1+E1936)^3*L1936-Assumptions!$D$14*(1+E1936)^2*E1936*Assumptions!$D$16</f>
        <v>27.8233235088427</v>
      </c>
      <c r="P1936" s="21" t="n">
        <f aca="false">Assumptions!$D$14*(1+E1936)^4*L1936-Assumptions!$D$14*(1+E1936)^3*E1936*Assumptions!$D$16</f>
        <v>30.0971122194445</v>
      </c>
      <c r="Q1936" s="21" t="n">
        <f aca="false">Assumptions!$D$14*(1+E1936)^5*L1936-Assumptions!$D$14*(1+E1936)^4*E1936*Assumptions!$D$16</f>
        <v>32.5567203954606</v>
      </c>
      <c r="R1936" s="21" t="n">
        <f aca="false">M1936/(1+K1936)+N1936/(1+K1936)^2+O1936/(1+K1936)^3+P1936/(1+K1936)^4+Q1936/(1+K1936)^5</f>
        <v>107.348377938187</v>
      </c>
      <c r="S1936" s="21" t="n">
        <f aca="false">Q1936*(1+I1936)/(K1936-I1936)</f>
        <v>436.000035977992</v>
      </c>
      <c r="T1936" s="21" t="n">
        <f aca="false">R1936+S1936/(1+K1936)^5</f>
        <v>390.358785917061</v>
      </c>
      <c r="U1936" s="8" t="n">
        <f aca="false">(T1936-Assumptions!$D$17)/Assumptions!$D$18</f>
        <v>8.21435143668245</v>
      </c>
    </row>
    <row r="1937" customFormat="false" ht="15" hidden="false" customHeight="false" outlineLevel="0" collapsed="false">
      <c r="B1937" s="2" t="n">
        <v>1932</v>
      </c>
      <c r="C1937" s="27" t="n">
        <f aca="false">NORMSDIST('Random Draws'!C1937)</f>
        <v>0.685164295052071</v>
      </c>
      <c r="D1937" s="27" t="n">
        <f aca="false">NORMSDIST(Assumptions!$D$22*'Random Draws'!C1937+SQRT(1-Assumptions!$D$22^2)*'Random Draws'!D1937)</f>
        <v>0.344985743745181</v>
      </c>
      <c r="E1937" s="19" t="n">
        <f aca="false">IF(C1937&lt;(Assumptions!$E$6-Assumptions!$D$6)/(Assumptions!$F$6-Assumptions!$D$6),Assumptions!$D$6+SQRT(C1937*(Assumptions!$F$6-Assumptions!$D$6)*(Assumptions!$E$6-Assumptions!$D$6)),Assumptions!$F$6-SQRT((1-C1937)*(Assumptions!$F$6-Assumptions!$D$6)*(Assumptions!$F$6-Assumptions!$E$6)))</f>
        <v>0.100324081299362</v>
      </c>
      <c r="F1937" s="19" t="n">
        <f aca="false">IF(D1937&lt;(Assumptions!$E$7-Assumptions!$D$7)/(Assumptions!$F$7-Assumptions!$D$7),Assumptions!$D$7+SQRT(D1937*(Assumptions!$F$7-Assumptions!$D$7)*(Assumptions!$E$7-Assumptions!$D$7)),Assumptions!$F$7-SQRT((1-D1937)*(Assumptions!$F$7-Assumptions!$D$7)*(Assumptions!$F$7-Assumptions!$E$7)))</f>
        <v>0.405496312624993</v>
      </c>
      <c r="G1937" s="19" t="n">
        <f aca="false">MIN(Assumptions!$D$24,MAX(Assumptions!$D$23,Assumptions!$D$8+Assumptions!$E$8*'Random Draws'!E1937))</f>
        <v>0.09957495908231</v>
      </c>
      <c r="H1937" s="19" t="n">
        <f aca="false">IF('Random Draws'!F1937&lt;(Assumptions!$E$9-Assumptions!$D$9)/(Assumptions!$F$9-Assumptions!$D$9),Assumptions!$D$9+SQRT('Random Draws'!F1937*(Assumptions!$F$9-Assumptions!$D$9)*(Assumptions!$E$9-Assumptions!$D$9)),Assumptions!$F$9-SQRT((1-'Random Draws'!F1937)*(Assumptions!$F$9-Assumptions!$D$9)*(Assumptions!$F$9-Assumptions!$E$9)))</f>
        <v>0.261878526845747</v>
      </c>
      <c r="I1937" s="19" t="n">
        <f aca="false">IF('Random Draws'!G1937&lt;(Assumptions!$E$10-Assumptions!$D$10)/(Assumptions!$F$10-Assumptions!$D$10),Assumptions!$D$10+SQRT('Random Draws'!G1937*(Assumptions!$F$10-Assumptions!$D$10)*(Assumptions!$E$10-Assumptions!$D$10)),Assumptions!$F$10-SQRT((1-'Random Draws'!G1937)*(Assumptions!$F$10-Assumptions!$D$10)*(Assumptions!$F$10-Assumptions!$E$10)))</f>
        <v>0.0187487158164642</v>
      </c>
      <c r="J1937" s="19" t="n">
        <f aca="false">IF('Random Draws'!H1937&lt;(Assumptions!$E$11-Assumptions!$D$11)/(Assumptions!$F$11-Assumptions!$D$11),Assumptions!$D$11+SQRT('Random Draws'!H1937*(Assumptions!$F$11-Assumptions!$D$11)*(Assumptions!$E$11-Assumptions!$D$11)),Assumptions!$F$11-SQRT((1-'Random Draws'!H1937)*(Assumptions!$F$11-Assumptions!$D$11)*(Assumptions!$F$11-Assumptions!$E$11)))</f>
        <v>0.15669402848143</v>
      </c>
      <c r="K1937" s="19" t="n">
        <f aca="false">MAX(G1937,I1937+Assumptions!$D$21)</f>
        <v>0.09957495908231</v>
      </c>
      <c r="L1937" s="28" t="n">
        <f aca="false">(F1937-Assumptions!$D$15)*(1-H1937)+Assumptions!$D$15-J1937</f>
        <v>0.176655715641894</v>
      </c>
      <c r="M1937" s="21" t="n">
        <f aca="false">Assumptions!$D$14*(1+E1937)^1*L1937-Assumptions!$D$14*(1+E1937)^0*E1937*Assumptions!$D$16</f>
        <v>27.7484782592404</v>
      </c>
      <c r="N1937" s="21" t="n">
        <f aca="false">Assumptions!$D$14*(1+E1937)^2*L1937-Assumptions!$D$14*(1+E1937)^1*E1937*Assumptions!$D$16</f>
        <v>30.532318848054</v>
      </c>
      <c r="O1937" s="21" t="n">
        <f aca="false">Assumptions!$D$14*(1+E1937)^3*L1937-Assumptions!$D$14*(1+E1937)^2*E1937*Assumptions!$D$16</f>
        <v>33.5954456864242</v>
      </c>
      <c r="P1937" s="21" t="n">
        <f aca="false">Assumptions!$D$14*(1+E1937)^4*L1937-Assumptions!$D$14*(1+E1937)^3*E1937*Assumptions!$D$16</f>
        <v>36.9658779107573</v>
      </c>
      <c r="Q1937" s="21" t="n">
        <f aca="false">Assumptions!$D$14*(1+E1937)^5*L1937-Assumptions!$D$14*(1+E1937)^4*E1937*Assumptions!$D$16</f>
        <v>40.6744456515784</v>
      </c>
      <c r="R1937" s="21" t="n">
        <f aca="false">M1937/(1+K1937)+N1937/(1+K1937)^2+O1937/(1+K1937)^3+P1937/(1+K1937)^4+Q1937/(1+K1937)^5</f>
        <v>126.350245406318</v>
      </c>
      <c r="S1937" s="21" t="n">
        <f aca="false">Q1937*(1+I1937)/(K1937-I1937)</f>
        <v>512.668133514524</v>
      </c>
      <c r="T1937" s="21" t="n">
        <f aca="false">R1937+S1937/(1+K1937)^5</f>
        <v>445.292542993013</v>
      </c>
      <c r="U1937" s="8" t="n">
        <f aca="false">(T1937-Assumptions!$D$17)/Assumptions!$D$18</f>
        <v>10.4117017197205</v>
      </c>
    </row>
    <row r="1938" customFormat="false" ht="15" hidden="false" customHeight="false" outlineLevel="0" collapsed="false">
      <c r="B1938" s="2" t="n">
        <v>1933</v>
      </c>
      <c r="C1938" s="27" t="n">
        <f aca="false">NORMSDIST('Random Draws'!C1938)</f>
        <v>0.391695930034617</v>
      </c>
      <c r="D1938" s="27" t="n">
        <f aca="false">NORMSDIST(Assumptions!$D$22*'Random Draws'!C1938+SQRT(1-Assumptions!$D$22^2)*'Random Draws'!D1938)</f>
        <v>0.239459928409545</v>
      </c>
      <c r="E1938" s="19" t="n">
        <f aca="false">IF(C1938&lt;(Assumptions!$E$6-Assumptions!$D$6)/(Assumptions!$F$6-Assumptions!$D$6),Assumptions!$D$6+SQRT(C1938*(Assumptions!$F$6-Assumptions!$D$6)*(Assumptions!$E$6-Assumptions!$D$6)),Assumptions!$F$6-SQRT((1-C1938)*(Assumptions!$F$6-Assumptions!$D$6)*(Assumptions!$F$6-Assumptions!$E$6)))</f>
        <v>0.0842547133102576</v>
      </c>
      <c r="F1938" s="19" t="n">
        <f aca="false">IF(D1938&lt;(Assumptions!$E$7-Assumptions!$D$7)/(Assumptions!$F$7-Assumptions!$D$7),Assumptions!$D$7+SQRT(D1938*(Assumptions!$F$7-Assumptions!$D$7)*(Assumptions!$E$7-Assumptions!$D$7)),Assumptions!$F$7-SQRT((1-D1938)*(Assumptions!$F$7-Assumptions!$D$7)*(Assumptions!$F$7-Assumptions!$E$7)))</f>
        <v>0.397904611466908</v>
      </c>
      <c r="G1938" s="19" t="n">
        <f aca="false">MIN(Assumptions!$D$24,MAX(Assumptions!$D$23,Assumptions!$D$8+Assumptions!$E$8*'Random Draws'!E1938))</f>
        <v>0.065740542386065</v>
      </c>
      <c r="H1938" s="19" t="n">
        <f aca="false">IF('Random Draws'!F1938&lt;(Assumptions!$E$9-Assumptions!$D$9)/(Assumptions!$F$9-Assumptions!$D$9),Assumptions!$D$9+SQRT('Random Draws'!F1938*(Assumptions!$F$9-Assumptions!$D$9)*(Assumptions!$E$9-Assumptions!$D$9)),Assumptions!$F$9-SQRT((1-'Random Draws'!F1938)*(Assumptions!$F$9-Assumptions!$D$9)*(Assumptions!$F$9-Assumptions!$E$9)))</f>
        <v>0.320103101232367</v>
      </c>
      <c r="I1938" s="19" t="n">
        <f aca="false">IF('Random Draws'!G1938&lt;(Assumptions!$E$10-Assumptions!$D$10)/(Assumptions!$F$10-Assumptions!$D$10),Assumptions!$D$10+SQRT('Random Draws'!G1938*(Assumptions!$F$10-Assumptions!$D$10)*(Assumptions!$E$10-Assumptions!$D$10)),Assumptions!$F$10-SQRT((1-'Random Draws'!G1938)*(Assumptions!$F$10-Assumptions!$D$10)*(Assumptions!$F$10-Assumptions!$E$10)))</f>
        <v>0.0139961189001486</v>
      </c>
      <c r="J1938" s="19" t="n">
        <f aca="false">IF('Random Draws'!H1938&lt;(Assumptions!$E$11-Assumptions!$D$11)/(Assumptions!$F$11-Assumptions!$D$11),Assumptions!$D$11+SQRT('Random Draws'!H1938*(Assumptions!$F$11-Assumptions!$D$11)*(Assumptions!$E$11-Assumptions!$D$11)),Assumptions!$F$11-SQRT((1-'Random Draws'!H1938)*(Assumptions!$F$11-Assumptions!$D$11)*(Assumptions!$F$11-Assumptions!$E$11)))</f>
        <v>0.165073082739262</v>
      </c>
      <c r="K1938" s="19" t="n">
        <f aca="false">MAX(G1938,I1938+Assumptions!$D$21)</f>
        <v>0.065740542386065</v>
      </c>
      <c r="L1938" s="28" t="n">
        <f aca="false">(F1938-Assumptions!$D$15)*(1-H1938)+Assumptions!$D$15-J1938</f>
        <v>0.147074431762637</v>
      </c>
      <c r="M1938" s="21" t="n">
        <f aca="false">Assumptions!$D$14*(1+E1938)^1*L1938-Assumptions!$D$14*(1+E1938)^0*E1938*Assumptions!$D$16</f>
        <v>22.7560831447801</v>
      </c>
      <c r="N1938" s="21" t="n">
        <f aca="false">Assumptions!$D$14*(1+E1938)^2*L1938-Assumptions!$D$14*(1+E1938)^1*E1938*Assumptions!$D$16</f>
        <v>24.6733904062079</v>
      </c>
      <c r="O1938" s="21" t="n">
        <f aca="false">Assumptions!$D$14*(1+E1938)^3*L1938-Assumptions!$D$14*(1+E1938)^2*E1938*Assumptions!$D$16</f>
        <v>26.752239841275</v>
      </c>
      <c r="P1938" s="21" t="n">
        <f aca="false">Assumptions!$D$14*(1+E1938)^4*L1938-Assumptions!$D$14*(1+E1938)^3*E1938*Assumptions!$D$16</f>
        <v>29.0062421395089</v>
      </c>
      <c r="Q1938" s="21" t="n">
        <f aca="false">Assumptions!$D$14*(1+E1938)^5*L1938-Assumptions!$D$14*(1+E1938)^4*E1938*Assumptions!$D$16</f>
        <v>31.4501547551811</v>
      </c>
      <c r="R1938" s="21" t="n">
        <f aca="false">M1938/(1+K1938)+N1938/(1+K1938)^2+O1938/(1+K1938)^3+P1938/(1+K1938)^4+Q1938/(1+K1938)^5</f>
        <v>110.536194359296</v>
      </c>
      <c r="S1938" s="21" t="n">
        <f aca="false">Q1938*(1+I1938)/(K1938-I1938)</f>
        <v>616.304767010159</v>
      </c>
      <c r="T1938" s="21" t="n">
        <f aca="false">R1938+S1938/(1+K1938)^5</f>
        <v>558.804558603929</v>
      </c>
      <c r="U1938" s="8" t="n">
        <f aca="false">(T1938-Assumptions!$D$17)/Assumptions!$D$18</f>
        <v>14.9521823441571</v>
      </c>
    </row>
    <row r="1939" customFormat="false" ht="15" hidden="false" customHeight="false" outlineLevel="0" collapsed="false">
      <c r="B1939" s="2" t="n">
        <v>1934</v>
      </c>
      <c r="C1939" s="27" t="n">
        <f aca="false">NORMSDIST('Random Draws'!C1939)</f>
        <v>0.0021583724988508</v>
      </c>
      <c r="D1939" s="27" t="n">
        <f aca="false">NORMSDIST(Assumptions!$D$22*'Random Draws'!C1939+SQRT(1-Assumptions!$D$22^2)*'Random Draws'!D1939)</f>
        <v>0.321156211594332</v>
      </c>
      <c r="E1939" s="19" t="n">
        <f aca="false">IF(C1939&lt;(Assumptions!$E$6-Assumptions!$D$6)/(Assumptions!$F$6-Assumptions!$D$6),Assumptions!$D$6+SQRT(C1939*(Assumptions!$F$6-Assumptions!$D$6)*(Assumptions!$E$6-Assumptions!$D$6)),Assumptions!$F$6-SQRT((1-C1939)*(Assumptions!$F$6-Assumptions!$D$6)*(Assumptions!$F$6-Assumptions!$E$6)))</f>
        <v>0.0432850970296559</v>
      </c>
      <c r="F1939" s="19" t="n">
        <f aca="false">IF(D1939&lt;(Assumptions!$E$7-Assumptions!$D$7)/(Assumptions!$F$7-Assumptions!$D$7),Assumptions!$D$7+SQRT(D1939*(Assumptions!$F$7-Assumptions!$D$7)*(Assumptions!$E$7-Assumptions!$D$7)),Assumptions!$F$7-SQRT((1-D1939)*(Assumptions!$F$7-Assumptions!$D$7)*(Assumptions!$F$7-Assumptions!$E$7)))</f>
        <v>0.403896893620916</v>
      </c>
      <c r="G1939" s="19" t="n">
        <f aca="false">MIN(Assumptions!$D$24,MAX(Assumptions!$D$23,Assumptions!$D$8+Assumptions!$E$8*'Random Draws'!E1939))</f>
        <v>0.101096058717145</v>
      </c>
      <c r="H1939" s="19" t="n">
        <f aca="false">IF('Random Draws'!F1939&lt;(Assumptions!$E$9-Assumptions!$D$9)/(Assumptions!$F$9-Assumptions!$D$9),Assumptions!$D$9+SQRT('Random Draws'!F1939*(Assumptions!$F$9-Assumptions!$D$9)*(Assumptions!$E$9-Assumptions!$D$9)),Assumptions!$F$9-SQRT((1-'Random Draws'!F1939)*(Assumptions!$F$9-Assumptions!$D$9)*(Assumptions!$F$9-Assumptions!$E$9)))</f>
        <v>0.267738895208568</v>
      </c>
      <c r="I1939" s="19" t="n">
        <f aca="false">IF('Random Draws'!G1939&lt;(Assumptions!$E$10-Assumptions!$D$10)/(Assumptions!$F$10-Assumptions!$D$10),Assumptions!$D$10+SQRT('Random Draws'!G1939*(Assumptions!$F$10-Assumptions!$D$10)*(Assumptions!$E$10-Assumptions!$D$10)),Assumptions!$F$10-SQRT((1-'Random Draws'!G1939)*(Assumptions!$F$10-Assumptions!$D$10)*(Assumptions!$F$10-Assumptions!$E$10)))</f>
        <v>0.0186996585609853</v>
      </c>
      <c r="J1939" s="19" t="n">
        <f aca="false">IF('Random Draws'!H1939&lt;(Assumptions!$E$11-Assumptions!$D$11)/(Assumptions!$F$11-Assumptions!$D$11),Assumptions!$D$11+SQRT('Random Draws'!H1939*(Assumptions!$F$11-Assumptions!$D$11)*(Assumptions!$E$11-Assumptions!$D$11)),Assumptions!$F$11-SQRT((1-'Random Draws'!H1939)*(Assumptions!$F$11-Assumptions!$D$11)*(Assumptions!$F$11-Assumptions!$E$11)))</f>
        <v>0.186744096256394</v>
      </c>
      <c r="K1939" s="19" t="n">
        <f aca="false">MAX(G1939,I1939+Assumptions!$D$21)</f>
        <v>0.101096058717145</v>
      </c>
      <c r="L1939" s="28" t="n">
        <f aca="false">(F1939-Assumptions!$D$15)*(1-H1939)+Assumptions!$D$15-J1939</f>
        <v>0.143819945665399</v>
      </c>
      <c r="M1939" s="21" t="n">
        <f aca="false">Assumptions!$D$14*(1+E1939)^1*L1939-Assumptions!$D$14*(1+E1939)^0*E1939*Assumptions!$D$16</f>
        <v>21.5682646933283</v>
      </c>
      <c r="N1939" s="21" t="n">
        <f aca="false">Assumptions!$D$14*(1+E1939)^2*L1939-Assumptions!$D$14*(1+E1939)^1*E1939*Assumptions!$D$16</f>
        <v>22.5018491233403</v>
      </c>
      <c r="O1939" s="21" t="n">
        <f aca="false">Assumptions!$D$14*(1+E1939)^3*L1939-Assumptions!$D$14*(1+E1939)^2*E1939*Assumptions!$D$16</f>
        <v>23.4758438459907</v>
      </c>
      <c r="P1939" s="21" t="n">
        <f aca="false">Assumptions!$D$14*(1+E1939)^4*L1939-Assumptions!$D$14*(1+E1939)^3*E1939*Assumptions!$D$16</f>
        <v>24.4919980247175</v>
      </c>
      <c r="Q1939" s="21" t="n">
        <f aca="false">Assumptions!$D$14*(1+E1939)^5*L1939-Assumptions!$D$14*(1+E1939)^4*E1939*Assumptions!$D$16</f>
        <v>25.5521365356675</v>
      </c>
      <c r="R1939" s="21" t="n">
        <f aca="false">M1939/(1+K1939)+N1939/(1+K1939)^2+O1939/(1+K1939)^3+P1939/(1+K1939)^4+Q1939/(1+K1939)^5</f>
        <v>88.1816040054728</v>
      </c>
      <c r="S1939" s="21" t="n">
        <f aca="false">Q1939*(1+I1939)/(K1939-I1939)</f>
        <v>315.911286355418</v>
      </c>
      <c r="T1939" s="21" t="n">
        <f aca="false">R1939+S1939/(1+K1939)^5</f>
        <v>283.363306264992</v>
      </c>
      <c r="U1939" s="8" t="n">
        <f aca="false">(T1939-Assumptions!$D$17)/Assumptions!$D$18</f>
        <v>3.93453225059969</v>
      </c>
    </row>
    <row r="1940" customFormat="false" ht="15" hidden="false" customHeight="false" outlineLevel="0" collapsed="false">
      <c r="B1940" s="2" t="n">
        <v>1935</v>
      </c>
      <c r="C1940" s="27" t="n">
        <f aca="false">NORMSDIST('Random Draws'!C1940)</f>
        <v>0.0491908390317268</v>
      </c>
      <c r="D1940" s="27" t="n">
        <f aca="false">NORMSDIST(Assumptions!$D$22*'Random Draws'!C1940+SQRT(1-Assumptions!$D$22^2)*'Random Draws'!D1940)</f>
        <v>0.145024747800418</v>
      </c>
      <c r="E1940" s="19" t="n">
        <f aca="false">IF(C1940&lt;(Assumptions!$E$6-Assumptions!$D$6)/(Assumptions!$F$6-Assumptions!$D$6),Assumptions!$D$6+SQRT(C1940*(Assumptions!$F$6-Assumptions!$D$6)*(Assumptions!$E$6-Assumptions!$D$6)),Assumptions!$F$6-SQRT((1-C1940)*(Assumptions!$F$6-Assumptions!$D$6)*(Assumptions!$F$6-Assumptions!$E$6)))</f>
        <v>0.0556829268683697</v>
      </c>
      <c r="F1940" s="19" t="n">
        <f aca="false">IF(D1940&lt;(Assumptions!$E$7-Assumptions!$D$7)/(Assumptions!$F$7-Assumptions!$D$7),Assumptions!$D$7+SQRT(D1940*(Assumptions!$F$7-Assumptions!$D$7)*(Assumptions!$E$7-Assumptions!$D$7)),Assumptions!$F$7-SQRT((1-D1940)*(Assumptions!$F$7-Assumptions!$D$7)*(Assumptions!$F$7-Assumptions!$E$7)))</f>
        <v>0.389498279387153</v>
      </c>
      <c r="G1940" s="19" t="n">
        <f aca="false">MIN(Assumptions!$D$24,MAX(Assumptions!$D$23,Assumptions!$D$8+Assumptions!$E$8*'Random Draws'!E1940))</f>
        <v>0.088460712651726</v>
      </c>
      <c r="H1940" s="19" t="n">
        <f aca="false">IF('Random Draws'!F1940&lt;(Assumptions!$E$9-Assumptions!$D$9)/(Assumptions!$F$9-Assumptions!$D$9),Assumptions!$D$9+SQRT('Random Draws'!F1940*(Assumptions!$F$9-Assumptions!$D$9)*(Assumptions!$E$9-Assumptions!$D$9)),Assumptions!$F$9-SQRT((1-'Random Draws'!F1940)*(Assumptions!$F$9-Assumptions!$D$9)*(Assumptions!$F$9-Assumptions!$E$9)))</f>
        <v>0.243019233776971</v>
      </c>
      <c r="I1940" s="19" t="n">
        <f aca="false">IF('Random Draws'!G1940&lt;(Assumptions!$E$10-Assumptions!$D$10)/(Assumptions!$F$10-Assumptions!$D$10),Assumptions!$D$10+SQRT('Random Draws'!G1940*(Assumptions!$F$10-Assumptions!$D$10)*(Assumptions!$E$10-Assumptions!$D$10)),Assumptions!$F$10-SQRT((1-'Random Draws'!G1940)*(Assumptions!$F$10-Assumptions!$D$10)*(Assumptions!$F$10-Assumptions!$E$10)))</f>
        <v>0.0237944505601859</v>
      </c>
      <c r="J1940" s="19" t="n">
        <f aca="false">IF('Random Draws'!H1940&lt;(Assumptions!$E$11-Assumptions!$D$11)/(Assumptions!$F$11-Assumptions!$D$11),Assumptions!$D$11+SQRT('Random Draws'!H1940*(Assumptions!$F$11-Assumptions!$D$11)*(Assumptions!$E$11-Assumptions!$D$11)),Assumptions!$F$11-SQRT((1-'Random Draws'!H1940)*(Assumptions!$F$11-Assumptions!$D$11)*(Assumptions!$F$11-Assumptions!$E$11)))</f>
        <v>0.161569807265421</v>
      </c>
      <c r="K1940" s="19" t="n">
        <f aca="false">MAX(G1940,I1940+Assumptions!$D$21)</f>
        <v>0.088460712651726</v>
      </c>
      <c r="L1940" s="28" t="n">
        <f aca="false">(F1940-Assumptions!$D$15)*(1-H1940)+Assumptions!$D$15-J1940</f>
        <v>0.164865399098623</v>
      </c>
      <c r="M1940" s="21" t="n">
        <f aca="false">Assumptions!$D$14*(1+E1940)^1*L1940-Assumptions!$D$14*(1+E1940)^0*E1940*Assumptions!$D$16</f>
        <v>24.9943893917873</v>
      </c>
      <c r="N1940" s="21" t="n">
        <f aca="false">Assumptions!$D$14*(1+E1940)^2*L1940-Assumptions!$D$14*(1+E1940)^1*E1940*Assumptions!$D$16</f>
        <v>26.3861501484097</v>
      </c>
      <c r="O1940" s="21" t="n">
        <f aca="false">Assumptions!$D$14*(1+E1940)^3*L1940-Assumptions!$D$14*(1+E1940)^2*E1940*Assumptions!$D$16</f>
        <v>27.8554082174614</v>
      </c>
      <c r="P1940" s="21" t="n">
        <f aca="false">Assumptions!$D$14*(1+E1940)^4*L1940-Assumptions!$D$14*(1+E1940)^3*E1940*Assumptions!$D$16</f>
        <v>29.4064788761229</v>
      </c>
      <c r="Q1940" s="21" t="n">
        <f aca="false">Assumptions!$D$14*(1+E1940)^5*L1940-Assumptions!$D$14*(1+E1940)^4*E1940*Assumptions!$D$16</f>
        <v>31.0439176888383</v>
      </c>
      <c r="R1940" s="21" t="n">
        <f aca="false">M1940/(1+K1940)+N1940/(1+K1940)^2+O1940/(1+K1940)^3+P1940/(1+K1940)^4+Q1940/(1+K1940)^5</f>
        <v>108.105355753381</v>
      </c>
      <c r="S1940" s="21" t="n">
        <f aca="false">Q1940*(1+I1940)/(K1940-I1940)</f>
        <v>491.486435515465</v>
      </c>
      <c r="T1940" s="21" t="n">
        <f aca="false">R1940+S1940/(1+K1940)^5</f>
        <v>429.802900277972</v>
      </c>
      <c r="U1940" s="8" t="n">
        <f aca="false">(T1940-Assumptions!$D$17)/Assumptions!$D$18</f>
        <v>9.79211601111887</v>
      </c>
    </row>
    <row r="1941" customFormat="false" ht="15" hidden="false" customHeight="false" outlineLevel="0" collapsed="false">
      <c r="B1941" s="2" t="n">
        <v>1936</v>
      </c>
      <c r="C1941" s="27" t="n">
        <f aca="false">NORMSDIST('Random Draws'!C1941)</f>
        <v>0.544232400161789</v>
      </c>
      <c r="D1941" s="27" t="n">
        <f aca="false">NORMSDIST(Assumptions!$D$22*'Random Draws'!C1941+SQRT(1-Assumptions!$D$22^2)*'Random Draws'!D1941)</f>
        <v>0.460577005778803</v>
      </c>
      <c r="E1941" s="19" t="n">
        <f aca="false">IF(C1941&lt;(Assumptions!$E$6-Assumptions!$D$6)/(Assumptions!$F$6-Assumptions!$D$6),Assumptions!$D$6+SQRT(C1941*(Assumptions!$F$6-Assumptions!$D$6)*(Assumptions!$E$6-Assumptions!$D$6)),Assumptions!$F$6-SQRT((1-C1941)*(Assumptions!$F$6-Assumptions!$D$6)*(Assumptions!$F$6-Assumptions!$E$6)))</f>
        <v>0.0922628237199659</v>
      </c>
      <c r="F1941" s="19" t="n">
        <f aca="false">IF(D1941&lt;(Assumptions!$E$7-Assumptions!$D$7)/(Assumptions!$F$7-Assumptions!$D$7),Assumptions!$D$7+SQRT(D1941*(Assumptions!$F$7-Assumptions!$D$7)*(Assumptions!$E$7-Assumptions!$D$7)),Assumptions!$F$7-SQRT((1-D1941)*(Assumptions!$F$7-Assumptions!$D$7)*(Assumptions!$F$7-Assumptions!$E$7)))</f>
        <v>0.412568641172022</v>
      </c>
      <c r="G1941" s="19" t="n">
        <f aca="false">MIN(Assumptions!$D$24,MAX(Assumptions!$D$23,Assumptions!$D$8+Assumptions!$E$8*'Random Draws'!E1941))</f>
        <v>0.093080356078652</v>
      </c>
      <c r="H1941" s="19" t="n">
        <f aca="false">IF('Random Draws'!F1941&lt;(Assumptions!$E$9-Assumptions!$D$9)/(Assumptions!$F$9-Assumptions!$D$9),Assumptions!$D$9+SQRT('Random Draws'!F1941*(Assumptions!$F$9-Assumptions!$D$9)*(Assumptions!$E$9-Assumptions!$D$9)),Assumptions!$F$9-SQRT((1-'Random Draws'!F1941)*(Assumptions!$F$9-Assumptions!$D$9)*(Assumptions!$F$9-Assumptions!$E$9)))</f>
        <v>0.313265957307892</v>
      </c>
      <c r="I1941" s="19" t="n">
        <f aca="false">IF('Random Draws'!G1941&lt;(Assumptions!$E$10-Assumptions!$D$10)/(Assumptions!$F$10-Assumptions!$D$10),Assumptions!$D$10+SQRT('Random Draws'!G1941*(Assumptions!$F$10-Assumptions!$D$10)*(Assumptions!$E$10-Assumptions!$D$10)),Assumptions!$F$10-SQRT((1-'Random Draws'!G1941)*(Assumptions!$F$10-Assumptions!$D$10)*(Assumptions!$F$10-Assumptions!$E$10)))</f>
        <v>0.0147045159853167</v>
      </c>
      <c r="J1941" s="19" t="n">
        <f aca="false">IF('Random Draws'!H1941&lt;(Assumptions!$E$11-Assumptions!$D$11)/(Assumptions!$F$11-Assumptions!$D$11),Assumptions!$D$11+SQRT('Random Draws'!H1941*(Assumptions!$F$11-Assumptions!$D$11)*(Assumptions!$E$11-Assumptions!$D$11)),Assumptions!$F$11-SQRT((1-'Random Draws'!H1941)*(Assumptions!$F$11-Assumptions!$D$11)*(Assumptions!$F$11-Assumptions!$E$11)))</f>
        <v>0.155469528504845</v>
      </c>
      <c r="K1941" s="19" t="n">
        <f aca="false">MAX(G1941,I1941+Assumptions!$D$21)</f>
        <v>0.093080356078652</v>
      </c>
      <c r="L1941" s="28" t="n">
        <f aca="false">(F1941-Assumptions!$D$15)*(1-H1941)+Assumptions!$D$15-J1941</f>
        <v>0.168579976785234</v>
      </c>
      <c r="M1941" s="21" t="n">
        <f aca="false">Assumptions!$D$14*(1+E1941)^1*L1941-Assumptions!$D$14*(1+E1941)^0*E1941*Assumptions!$D$16</f>
        <v>26.2980347294005</v>
      </c>
      <c r="N1941" s="21" t="n">
        <f aca="false">Assumptions!$D$14*(1+E1941)^2*L1941-Assumptions!$D$14*(1+E1941)^1*E1941*Assumptions!$D$16</f>
        <v>28.7243656718208</v>
      </c>
      <c r="O1941" s="21" t="n">
        <f aca="false">Assumptions!$D$14*(1+E1941)^3*L1941-Assumptions!$D$14*(1+E1941)^2*E1941*Assumptions!$D$16</f>
        <v>31.3745567582678</v>
      </c>
      <c r="P1941" s="21" t="n">
        <f aca="false">Assumptions!$D$14*(1+E1941)^4*L1941-Assumptions!$D$14*(1+E1941)^3*E1941*Assumptions!$D$16</f>
        <v>34.2692619577479</v>
      </c>
      <c r="Q1941" s="21" t="n">
        <f aca="false">Assumptions!$D$14*(1+E1941)^5*L1941-Assumptions!$D$14*(1+E1941)^4*E1941*Assumptions!$D$16</f>
        <v>37.431040832769</v>
      </c>
      <c r="R1941" s="21" t="n">
        <f aca="false">M1941/(1+K1941)+N1941/(1+K1941)^2+O1941/(1+K1941)^3+P1941/(1+K1941)^4+Q1941/(1+K1941)^5</f>
        <v>120.113432412245</v>
      </c>
      <c r="S1941" s="21" t="n">
        <f aca="false">Q1941*(1+I1941)/(K1941-I1941)</f>
        <v>484.606558932071</v>
      </c>
      <c r="T1941" s="21" t="n">
        <f aca="false">R1941+S1941/(1+K1941)^5</f>
        <v>430.661506207296</v>
      </c>
      <c r="U1941" s="8" t="n">
        <f aca="false">(T1941-Assumptions!$D$17)/Assumptions!$D$18</f>
        <v>9.82646024829183</v>
      </c>
    </row>
    <row r="1942" customFormat="false" ht="15" hidden="false" customHeight="false" outlineLevel="0" collapsed="false">
      <c r="B1942" s="2" t="n">
        <v>1937</v>
      </c>
      <c r="C1942" s="27" t="n">
        <f aca="false">NORMSDIST('Random Draws'!C1942)</f>
        <v>0.524287035383897</v>
      </c>
      <c r="D1942" s="27" t="n">
        <f aca="false">NORMSDIST(Assumptions!$D$22*'Random Draws'!C1942+SQRT(1-Assumptions!$D$22^2)*'Random Draws'!D1942)</f>
        <v>0.197129081748517</v>
      </c>
      <c r="E1942" s="19" t="n">
        <f aca="false">IF(C1942&lt;(Assumptions!$E$6-Assumptions!$D$6)/(Assumptions!$F$6-Assumptions!$D$6),Assumptions!$D$6+SQRT(C1942*(Assumptions!$F$6-Assumptions!$D$6)*(Assumptions!$E$6-Assumptions!$D$6)),Assumptions!$F$6-SQRT((1-C1942)*(Assumptions!$F$6-Assumptions!$D$6)*(Assumptions!$F$6-Assumptions!$E$6)))</f>
        <v>0.0912294676768798</v>
      </c>
      <c r="F1942" s="19" t="n">
        <f aca="false">IF(D1942&lt;(Assumptions!$E$7-Assumptions!$D$7)/(Assumptions!$F$7-Assumptions!$D$7),Assumptions!$D$7+SQRT(D1942*(Assumptions!$F$7-Assumptions!$D$7)*(Assumptions!$E$7-Assumptions!$D$7)),Assumptions!$F$7-SQRT((1-D1942)*(Assumptions!$F$7-Assumptions!$D$7)*(Assumptions!$F$7-Assumptions!$E$7)))</f>
        <v>0.394391488634415</v>
      </c>
      <c r="G1942" s="19" t="n">
        <f aca="false">MIN(Assumptions!$D$24,MAX(Assumptions!$D$23,Assumptions!$D$8+Assumptions!$E$8*'Random Draws'!E1942))</f>
        <v>0.088789863729179</v>
      </c>
      <c r="H1942" s="19" t="n">
        <f aca="false">IF('Random Draws'!F1942&lt;(Assumptions!$E$9-Assumptions!$D$9)/(Assumptions!$F$9-Assumptions!$D$9),Assumptions!$D$9+SQRT('Random Draws'!F1942*(Assumptions!$F$9-Assumptions!$D$9)*(Assumptions!$E$9-Assumptions!$D$9)),Assumptions!$F$9-SQRT((1-'Random Draws'!F1942)*(Assumptions!$F$9-Assumptions!$D$9)*(Assumptions!$F$9-Assumptions!$E$9)))</f>
        <v>0.314416087095662</v>
      </c>
      <c r="I1942" s="19" t="n">
        <f aca="false">IF('Random Draws'!G1942&lt;(Assumptions!$E$10-Assumptions!$D$10)/(Assumptions!$F$10-Assumptions!$D$10),Assumptions!$D$10+SQRT('Random Draws'!G1942*(Assumptions!$F$10-Assumptions!$D$10)*(Assumptions!$E$10-Assumptions!$D$10)),Assumptions!$F$10-SQRT((1-'Random Draws'!G1942)*(Assumptions!$F$10-Assumptions!$D$10)*(Assumptions!$F$10-Assumptions!$E$10)))</f>
        <v>0.0160223062550841</v>
      </c>
      <c r="J1942" s="19" t="n">
        <f aca="false">IF('Random Draws'!H1942&lt;(Assumptions!$E$11-Assumptions!$D$11)/(Assumptions!$F$11-Assumptions!$D$11),Assumptions!$D$11+SQRT('Random Draws'!H1942*(Assumptions!$F$11-Assumptions!$D$11)*(Assumptions!$E$11-Assumptions!$D$11)),Assumptions!$F$11-SQRT((1-'Random Draws'!H1942)*(Assumptions!$F$11-Assumptions!$D$11)*(Assumptions!$F$11-Assumptions!$E$11)))</f>
        <v>0.156531736110182</v>
      </c>
      <c r="K1942" s="19" t="n">
        <f aca="false">MAX(G1942,I1942+Assumptions!$D$21)</f>
        <v>0.088789863729179</v>
      </c>
      <c r="L1942" s="28" t="n">
        <f aca="false">(F1942-Assumptions!$D$15)*(1-H1942)+Assumptions!$D$15-J1942</f>
        <v>0.154730815206403</v>
      </c>
      <c r="M1942" s="21" t="n">
        <f aca="false">Assumptions!$D$14*(1+E1942)^1*L1942-Assumptions!$D$14*(1+E1942)^0*E1942*Assumptions!$D$16</f>
        <v>24.085941456685</v>
      </c>
      <c r="N1942" s="21" t="n">
        <f aca="false">Assumptions!$D$14*(1+E1942)^2*L1942-Assumptions!$D$14*(1+E1942)^1*E1942*Assumptions!$D$16</f>
        <v>26.2832890742748</v>
      </c>
      <c r="O1942" s="21" t="n">
        <f aca="false">Assumptions!$D$14*(1+E1942)^3*L1942-Assumptions!$D$14*(1+E1942)^2*E1942*Assumptions!$D$16</f>
        <v>28.6810995453185</v>
      </c>
      <c r="P1942" s="21" t="n">
        <f aca="false">Assumptions!$D$14*(1+E1942)^4*L1942-Assumptions!$D$14*(1+E1942)^3*E1942*Assumptions!$D$16</f>
        <v>31.2976609892255</v>
      </c>
      <c r="Q1942" s="21" t="n">
        <f aca="false">Assumptions!$D$14*(1+E1942)^5*L1942-Assumptions!$D$14*(1+E1942)^4*E1942*Assumptions!$D$16</f>
        <v>34.152929940804</v>
      </c>
      <c r="R1942" s="21" t="n">
        <f aca="false">M1942/(1+K1942)+N1942/(1+K1942)^2+O1942/(1+K1942)^3+P1942/(1+K1942)^4+Q1942/(1+K1942)^5</f>
        <v>111.105554061101</v>
      </c>
      <c r="S1942" s="21" t="n">
        <f aca="false">Q1942*(1+I1942)/(K1942-I1942)</f>
        <v>476.86276478604</v>
      </c>
      <c r="T1942" s="21" t="n">
        <f aca="false">R1942+S1942/(1+K1942)^5</f>
        <v>422.759813637967</v>
      </c>
      <c r="U1942" s="8" t="n">
        <f aca="false">(T1942-Assumptions!$D$17)/Assumptions!$D$18</f>
        <v>9.51039254551869</v>
      </c>
    </row>
    <row r="1943" customFormat="false" ht="15" hidden="false" customHeight="false" outlineLevel="0" collapsed="false">
      <c r="B1943" s="2" t="n">
        <v>1938</v>
      </c>
      <c r="C1943" s="27" t="n">
        <f aca="false">NORMSDIST('Random Draws'!C1943)</f>
        <v>0.278760340989317</v>
      </c>
      <c r="D1943" s="27" t="n">
        <f aca="false">NORMSDIST(Assumptions!$D$22*'Random Draws'!C1943+SQRT(1-Assumptions!$D$22^2)*'Random Draws'!D1943)</f>
        <v>0.73191503572246</v>
      </c>
      <c r="E1943" s="19" t="n">
        <f aca="false">IF(C1943&lt;(Assumptions!$E$6-Assumptions!$D$6)/(Assumptions!$F$6-Assumptions!$D$6),Assumptions!$D$6+SQRT(C1943*(Assumptions!$F$6-Assumptions!$D$6)*(Assumptions!$E$6-Assumptions!$D$6)),Assumptions!$F$6-SQRT((1-C1943)*(Assumptions!$F$6-Assumptions!$D$6)*(Assumptions!$F$6-Assumptions!$E$6)))</f>
        <v>0.0773336537851117</v>
      </c>
      <c r="F1943" s="19" t="n">
        <f aca="false">IF(D1943&lt;(Assumptions!$E$7-Assumptions!$D$7)/(Assumptions!$F$7-Assumptions!$D$7),Assumptions!$D$7+SQRT(D1943*(Assumptions!$F$7-Assumptions!$D$7)*(Assumptions!$E$7-Assumptions!$D$7)),Assumptions!$F$7-SQRT((1-D1943)*(Assumptions!$F$7-Assumptions!$D$7)*(Assumptions!$F$7-Assumptions!$E$7)))</f>
        <v>0.427253399304506</v>
      </c>
      <c r="G1943" s="19" t="n">
        <f aca="false">MIN(Assumptions!$D$24,MAX(Assumptions!$D$23,Assumptions!$D$8+Assumptions!$E$8*'Random Draws'!E1943))</f>
        <v>0.077014146486032</v>
      </c>
      <c r="H1943" s="19" t="n">
        <f aca="false">IF('Random Draws'!F1943&lt;(Assumptions!$E$9-Assumptions!$D$9)/(Assumptions!$F$9-Assumptions!$D$9),Assumptions!$D$9+SQRT('Random Draws'!F1943*(Assumptions!$F$9-Assumptions!$D$9)*(Assumptions!$E$9-Assumptions!$D$9)),Assumptions!$F$9-SQRT((1-'Random Draws'!F1943)*(Assumptions!$F$9-Assumptions!$D$9)*(Assumptions!$F$9-Assumptions!$E$9)))</f>
        <v>0.245521704620984</v>
      </c>
      <c r="I1943" s="19" t="n">
        <f aca="false">IF('Random Draws'!G1943&lt;(Assumptions!$E$10-Assumptions!$D$10)/(Assumptions!$F$10-Assumptions!$D$10),Assumptions!$D$10+SQRT('Random Draws'!G1943*(Assumptions!$F$10-Assumptions!$D$10)*(Assumptions!$E$10-Assumptions!$D$10)),Assumptions!$F$10-SQRT((1-'Random Draws'!G1943)*(Assumptions!$F$10-Assumptions!$D$10)*(Assumptions!$F$10-Assumptions!$E$10)))</f>
        <v>0.0207755590394126</v>
      </c>
      <c r="J1943" s="19" t="n">
        <f aca="false">IF('Random Draws'!H1943&lt;(Assumptions!$E$11-Assumptions!$D$11)/(Assumptions!$F$11-Assumptions!$D$11),Assumptions!$D$11+SQRT('Random Draws'!H1943*(Assumptions!$F$11-Assumptions!$D$11)*(Assumptions!$E$11-Assumptions!$D$11)),Assumptions!$F$11-SQRT((1-'Random Draws'!H1943)*(Assumptions!$F$11-Assumptions!$D$11)*(Assumptions!$F$11-Assumptions!$E$11)))</f>
        <v>0.155176052517871</v>
      </c>
      <c r="K1943" s="19" t="n">
        <f aca="false">MAX(G1943,I1943+Assumptions!$D$21)</f>
        <v>0.077014146486032</v>
      </c>
      <c r="L1943" s="28" t="n">
        <f aca="false">(F1943-Assumptions!$D$15)*(1-H1943)+Assumptions!$D$15-J1943</f>
        <v>0.19909518548501</v>
      </c>
      <c r="M1943" s="21" t="n">
        <f aca="false">Assumptions!$D$14*(1+E1943)^1*L1943-Assumptions!$D$14*(1+E1943)^0*E1943*Assumptions!$D$16</f>
        <v>30.7649304323254</v>
      </c>
      <c r="N1943" s="21" t="n">
        <f aca="false">Assumptions!$D$14*(1+E1943)^2*L1943-Assumptions!$D$14*(1+E1943)^1*E1943*Assumptions!$D$16</f>
        <v>33.1440949111019</v>
      </c>
      <c r="O1943" s="21" t="n">
        <f aca="false">Assumptions!$D$14*(1+E1943)^3*L1943-Assumptions!$D$14*(1+E1943)^2*E1943*Assumptions!$D$16</f>
        <v>35.707248871978</v>
      </c>
      <c r="P1943" s="21" t="n">
        <f aca="false">Assumptions!$D$14*(1+E1943)^4*L1943-Assumptions!$D$14*(1+E1943)^3*E1943*Assumptions!$D$16</f>
        <v>38.4686208938623</v>
      </c>
      <c r="Q1943" s="21" t="n">
        <f aca="false">Assumptions!$D$14*(1+E1943)^5*L1943-Assumptions!$D$14*(1+E1943)^4*E1943*Assumptions!$D$16</f>
        <v>41.443539903659</v>
      </c>
      <c r="R1943" s="21" t="n">
        <f aca="false">M1943/(1+K1943)+N1943/(1+K1943)^2+O1943/(1+K1943)^3+P1943/(1+K1943)^4+Q1943/(1+K1943)^5</f>
        <v>142.90986526639</v>
      </c>
      <c r="S1943" s="21" t="n">
        <f aca="false">Q1943*(1+I1943)/(K1943-I1943)</f>
        <v>752.233555899398</v>
      </c>
      <c r="T1943" s="21" t="n">
        <f aca="false">R1943+S1943/(1+K1943)^5</f>
        <v>662.003452701573</v>
      </c>
      <c r="U1943" s="8" t="n">
        <f aca="false">(T1943-Assumptions!$D$17)/Assumptions!$D$18</f>
        <v>19.0801381080629</v>
      </c>
    </row>
    <row r="1944" customFormat="false" ht="15" hidden="false" customHeight="false" outlineLevel="0" collapsed="false">
      <c r="B1944" s="2" t="n">
        <v>1939</v>
      </c>
      <c r="C1944" s="27" t="n">
        <f aca="false">NORMSDIST('Random Draws'!C1944)</f>
        <v>0.840872666837019</v>
      </c>
      <c r="D1944" s="27" t="n">
        <f aca="false">NORMSDIST(Assumptions!$D$22*'Random Draws'!C1944+SQRT(1-Assumptions!$D$22^2)*'Random Draws'!D1944)</f>
        <v>0.796480207819333</v>
      </c>
      <c r="E1944" s="19" t="n">
        <f aca="false">IF(C1944&lt;(Assumptions!$E$6-Assumptions!$D$6)/(Assumptions!$F$6-Assumptions!$D$6),Assumptions!$D$6+SQRT(C1944*(Assumptions!$F$6-Assumptions!$D$6)*(Assumptions!$E$6-Assumptions!$D$6)),Assumptions!$F$6-SQRT((1-C1944)*(Assumptions!$F$6-Assumptions!$D$6)*(Assumptions!$F$6-Assumptions!$E$6)))</f>
        <v>0.111792967794982</v>
      </c>
      <c r="F1944" s="19" t="n">
        <f aca="false">IF(D1944&lt;(Assumptions!$E$7-Assumptions!$D$7)/(Assumptions!$F$7-Assumptions!$D$7),Assumptions!$D$7+SQRT(D1944*(Assumptions!$F$7-Assumptions!$D$7)*(Assumptions!$E$7-Assumptions!$D$7)),Assumptions!$F$7-SQRT((1-D1944)*(Assumptions!$F$7-Assumptions!$D$7)*(Assumptions!$F$7-Assumptions!$E$7)))</f>
        <v>0.431467927367212</v>
      </c>
      <c r="G1944" s="19" t="n">
        <f aca="false">MIN(Assumptions!$D$24,MAX(Assumptions!$D$23,Assumptions!$D$8+Assumptions!$E$8*'Random Draws'!E1944))</f>
        <v>0.081901008053873</v>
      </c>
      <c r="H1944" s="19" t="n">
        <f aca="false">IF('Random Draws'!F1944&lt;(Assumptions!$E$9-Assumptions!$D$9)/(Assumptions!$F$9-Assumptions!$D$9),Assumptions!$D$9+SQRT('Random Draws'!F1944*(Assumptions!$F$9-Assumptions!$D$9)*(Assumptions!$E$9-Assumptions!$D$9)),Assumptions!$F$9-SQRT((1-'Random Draws'!F1944)*(Assumptions!$F$9-Assumptions!$D$9)*(Assumptions!$F$9-Assumptions!$E$9)))</f>
        <v>0.242833396089713</v>
      </c>
      <c r="I1944" s="19" t="n">
        <f aca="false">IF('Random Draws'!G1944&lt;(Assumptions!$E$10-Assumptions!$D$10)/(Assumptions!$F$10-Assumptions!$D$10),Assumptions!$D$10+SQRT('Random Draws'!G1944*(Assumptions!$F$10-Assumptions!$D$10)*(Assumptions!$E$10-Assumptions!$D$10)),Assumptions!$F$10-SQRT((1-'Random Draws'!G1944)*(Assumptions!$F$10-Assumptions!$D$10)*(Assumptions!$F$10-Assumptions!$E$10)))</f>
        <v>0.0176955319182432</v>
      </c>
      <c r="J1944" s="19" t="n">
        <f aca="false">IF('Random Draws'!H1944&lt;(Assumptions!$E$11-Assumptions!$D$11)/(Assumptions!$F$11-Assumptions!$D$11),Assumptions!$D$11+SQRT('Random Draws'!H1944*(Assumptions!$F$11-Assumptions!$D$11)*(Assumptions!$E$11-Assumptions!$D$11)),Assumptions!$F$11-SQRT((1-'Random Draws'!H1944)*(Assumptions!$F$11-Assumptions!$D$11)*(Assumptions!$F$11-Assumptions!$E$11)))</f>
        <v>0.153062812378804</v>
      </c>
      <c r="K1944" s="19" t="n">
        <f aca="false">MAX(G1944,I1944+Assumptions!$D$21)</f>
        <v>0.081901008053873</v>
      </c>
      <c r="L1944" s="28" t="n">
        <f aca="false">(F1944-Assumptions!$D$15)*(1-H1944)+Assumptions!$D$15-J1944</f>
        <v>0.205198634373701</v>
      </c>
      <c r="M1944" s="21" t="n">
        <f aca="false">Assumptions!$D$14*(1+E1944)^1*L1944-Assumptions!$D$14*(1+E1944)^0*E1944*Assumptions!$D$16</f>
        <v>32.593768401275</v>
      </c>
      <c r="N1944" s="21" t="n">
        <f aca="false">Assumptions!$D$14*(1+E1944)^2*L1944-Assumptions!$D$14*(1+E1944)^1*E1944*Assumptions!$D$16</f>
        <v>36.2375225024758</v>
      </c>
      <c r="O1944" s="21" t="n">
        <f aca="false">Assumptions!$D$14*(1+E1944)^3*L1944-Assumptions!$D$14*(1+E1944)^2*E1944*Assumptions!$D$16</f>
        <v>40.288622688565</v>
      </c>
      <c r="P1944" s="21" t="n">
        <f aca="false">Assumptions!$D$14*(1+E1944)^4*L1944-Assumptions!$D$14*(1+E1944)^3*E1944*Assumptions!$D$16</f>
        <v>44.792607387292</v>
      </c>
      <c r="Q1944" s="21" t="n">
        <f aca="false">Assumptions!$D$14*(1+E1944)^5*L1944-Assumptions!$D$14*(1+E1944)^4*E1944*Assumptions!$D$16</f>
        <v>49.8001059023928</v>
      </c>
      <c r="R1944" s="21" t="n">
        <f aca="false">M1944/(1+K1944)+N1944/(1+K1944)^2+O1944/(1+K1944)^3+P1944/(1+K1944)^4+Q1944/(1+K1944)^5</f>
        <v>159.188756315216</v>
      </c>
      <c r="S1944" s="21" t="n">
        <f aca="false">Q1944*(1+I1944)/(K1944-I1944)</f>
        <v>789.361722960507</v>
      </c>
      <c r="T1944" s="21" t="n">
        <f aca="false">R1944+S1944/(1+K1944)^5</f>
        <v>691.711837186</v>
      </c>
      <c r="U1944" s="8" t="n">
        <f aca="false">(T1944-Assumptions!$D$17)/Assumptions!$D$18</f>
        <v>20.26847348744</v>
      </c>
    </row>
    <row r="1945" customFormat="false" ht="15" hidden="false" customHeight="false" outlineLevel="0" collapsed="false">
      <c r="B1945" s="2" t="n">
        <v>1940</v>
      </c>
      <c r="C1945" s="27" t="n">
        <f aca="false">NORMSDIST('Random Draws'!C1945)</f>
        <v>0.00308103183294236</v>
      </c>
      <c r="D1945" s="27" t="n">
        <f aca="false">NORMSDIST(Assumptions!$D$22*'Random Draws'!C1945+SQRT(1-Assumptions!$D$22^2)*'Random Draws'!D1945)</f>
        <v>0.011105170473559</v>
      </c>
      <c r="E1945" s="19" t="n">
        <f aca="false">IF(C1945&lt;(Assumptions!$E$6-Assumptions!$D$6)/(Assumptions!$F$6-Assumptions!$D$6),Assumptions!$D$6+SQRT(C1945*(Assumptions!$F$6-Assumptions!$D$6)*(Assumptions!$E$6-Assumptions!$D$6)),Assumptions!$F$6-SQRT((1-C1945)*(Assumptions!$F$6-Assumptions!$D$6)*(Assumptions!$F$6-Assumptions!$E$6)))</f>
        <v>0.0439249406574765</v>
      </c>
      <c r="F1945" s="19" t="n">
        <f aca="false">IF(D1945&lt;(Assumptions!$E$7-Assumptions!$D$7)/(Assumptions!$F$7-Assumptions!$D$7),Assumptions!$D$7+SQRT(D1945*(Assumptions!$F$7-Assumptions!$D$7)*(Assumptions!$E$7-Assumptions!$D$7)),Assumptions!$F$7-SQRT((1-D1945)*(Assumptions!$F$7-Assumptions!$D$7)*(Assumptions!$F$7-Assumptions!$E$7)))</f>
        <v>0.368162782787834</v>
      </c>
      <c r="G1945" s="19" t="n">
        <f aca="false">MIN(Assumptions!$D$24,MAX(Assumptions!$D$23,Assumptions!$D$8+Assumptions!$E$8*'Random Draws'!E1945))</f>
        <v>0.067852684658899</v>
      </c>
      <c r="H1945" s="19" t="n">
        <f aca="false">IF('Random Draws'!F1945&lt;(Assumptions!$E$9-Assumptions!$D$9)/(Assumptions!$F$9-Assumptions!$D$9),Assumptions!$D$9+SQRT('Random Draws'!F1945*(Assumptions!$F$9-Assumptions!$D$9)*(Assumptions!$E$9-Assumptions!$D$9)),Assumptions!$F$9-SQRT((1-'Random Draws'!F1945)*(Assumptions!$F$9-Assumptions!$D$9)*(Assumptions!$F$9-Assumptions!$E$9)))</f>
        <v>0.295789925466969</v>
      </c>
      <c r="I1945" s="19" t="n">
        <f aca="false">IF('Random Draws'!G1945&lt;(Assumptions!$E$10-Assumptions!$D$10)/(Assumptions!$F$10-Assumptions!$D$10),Assumptions!$D$10+SQRT('Random Draws'!G1945*(Assumptions!$F$10-Assumptions!$D$10)*(Assumptions!$E$10-Assumptions!$D$10)),Assumptions!$F$10-SQRT((1-'Random Draws'!G1945)*(Assumptions!$F$10-Assumptions!$D$10)*(Assumptions!$F$10-Assumptions!$E$10)))</f>
        <v>0.0140173304076215</v>
      </c>
      <c r="J1945" s="19" t="n">
        <f aca="false">IF('Random Draws'!H1945&lt;(Assumptions!$E$11-Assumptions!$D$11)/(Assumptions!$F$11-Assumptions!$D$11),Assumptions!$D$11+SQRT('Random Draws'!H1945*(Assumptions!$F$11-Assumptions!$D$11)*(Assumptions!$E$11-Assumptions!$D$11)),Assumptions!$F$11-SQRT((1-'Random Draws'!H1945)*(Assumptions!$F$11-Assumptions!$D$11)*(Assumptions!$F$11-Assumptions!$E$11)))</f>
        <v>0.175381984675963</v>
      </c>
      <c r="K1945" s="19" t="n">
        <f aca="false">MAX(G1945,I1945+Assumptions!$D$21)</f>
        <v>0.067852684658899</v>
      </c>
      <c r="L1945" s="28" t="n">
        <f aca="false">(F1945-Assumptions!$D$15)*(1-H1945)+Assumptions!$D$15-J1945</f>
        <v>0.122334646342051</v>
      </c>
      <c r="M1945" s="21" t="n">
        <f aca="false">Assumptions!$D$14*(1+E1945)^1*L1945-Assumptions!$D$14*(1+E1945)^0*E1945*Assumptions!$D$16</f>
        <v>18.326613829472</v>
      </c>
      <c r="N1945" s="21" t="n">
        <f aca="false">Assumptions!$D$14*(1+E1945)^2*L1945-Assumptions!$D$14*(1+E1945)^1*E1945*Assumptions!$D$16</f>
        <v>19.131609254384</v>
      </c>
      <c r="O1945" s="21" t="n">
        <f aca="false">Assumptions!$D$14*(1+E1945)^3*L1945-Assumptions!$D$14*(1+E1945)^2*E1945*Assumptions!$D$16</f>
        <v>19.9719640555649</v>
      </c>
      <c r="P1945" s="21" t="n">
        <f aca="false">Assumptions!$D$14*(1+E1945)^4*L1945-Assumptions!$D$14*(1+E1945)^3*E1945*Assumptions!$D$16</f>
        <v>20.8492313915188</v>
      </c>
      <c r="Q1945" s="21" t="n">
        <f aca="false">Assumptions!$D$14*(1+E1945)^5*L1945-Assumptions!$D$14*(1+E1945)^4*E1945*Assumptions!$D$16</f>
        <v>21.7650326431453</v>
      </c>
      <c r="R1945" s="21" t="n">
        <f aca="false">M1945/(1+K1945)+N1945/(1+K1945)^2+O1945/(1+K1945)^3+P1945/(1+K1945)^4+Q1945/(1+K1945)^5</f>
        <v>82.0502231951199</v>
      </c>
      <c r="S1945" s="21" t="n">
        <f aca="false">Q1945*(1+I1945)/(K1945-I1945)</f>
        <v>409.95588501237</v>
      </c>
      <c r="T1945" s="21" t="n">
        <f aca="false">R1945+S1945/(1+K1945)^5</f>
        <v>377.293764596506</v>
      </c>
      <c r="U1945" s="8" t="n">
        <f aca="false">(T1945-Assumptions!$D$17)/Assumptions!$D$18</f>
        <v>7.69175058386024</v>
      </c>
    </row>
    <row r="1946" customFormat="false" ht="15" hidden="false" customHeight="false" outlineLevel="0" collapsed="false">
      <c r="B1946" s="2" t="n">
        <v>1941</v>
      </c>
      <c r="C1946" s="27" t="n">
        <f aca="false">NORMSDIST('Random Draws'!C1946)</f>
        <v>0.0624148854009702</v>
      </c>
      <c r="D1946" s="27" t="n">
        <f aca="false">NORMSDIST(Assumptions!$D$22*'Random Draws'!C1946+SQRT(1-Assumptions!$D$22^2)*'Random Draws'!D1946)</f>
        <v>0.276417386770313</v>
      </c>
      <c r="E1946" s="19" t="n">
        <f aca="false">IF(C1946&lt;(Assumptions!$E$6-Assumptions!$D$6)/(Assumptions!$F$6-Assumptions!$D$6),Assumptions!$D$6+SQRT(C1946*(Assumptions!$F$6-Assumptions!$D$6)*(Assumptions!$E$6-Assumptions!$D$6)),Assumptions!$F$6-SQRT((1-C1946)*(Assumptions!$F$6-Assumptions!$D$6)*(Assumptions!$F$6-Assumptions!$E$6)))</f>
        <v>0.0576656284067352</v>
      </c>
      <c r="F1946" s="19" t="n">
        <f aca="false">IF(D1946&lt;(Assumptions!$E$7-Assumptions!$D$7)/(Assumptions!$F$7-Assumptions!$D$7),Assumptions!$D$7+SQRT(D1946*(Assumptions!$F$7-Assumptions!$D$7)*(Assumptions!$E$7-Assumptions!$D$7)),Assumptions!$F$7-SQRT((1-D1946)*(Assumptions!$F$7-Assumptions!$D$7)*(Assumptions!$F$7-Assumptions!$E$7)))</f>
        <v>0.400724738435279</v>
      </c>
      <c r="G1946" s="19" t="n">
        <f aca="false">MIN(Assumptions!$D$24,MAX(Assumptions!$D$23,Assumptions!$D$8+Assumptions!$E$8*'Random Draws'!E1946))</f>
        <v>0.088594290101677</v>
      </c>
      <c r="H1946" s="19" t="n">
        <f aca="false">IF('Random Draws'!F1946&lt;(Assumptions!$E$9-Assumptions!$D$9)/(Assumptions!$F$9-Assumptions!$D$9),Assumptions!$D$9+SQRT('Random Draws'!F1946*(Assumptions!$F$9-Assumptions!$D$9)*(Assumptions!$E$9-Assumptions!$D$9)),Assumptions!$F$9-SQRT((1-'Random Draws'!F1946)*(Assumptions!$F$9-Assumptions!$D$9)*(Assumptions!$F$9-Assumptions!$E$9)))</f>
        <v>0.275661802117672</v>
      </c>
      <c r="I1946" s="19" t="n">
        <f aca="false">IF('Random Draws'!G1946&lt;(Assumptions!$E$10-Assumptions!$D$10)/(Assumptions!$F$10-Assumptions!$D$10),Assumptions!$D$10+SQRT('Random Draws'!G1946*(Assumptions!$F$10-Assumptions!$D$10)*(Assumptions!$E$10-Assumptions!$D$10)),Assumptions!$F$10-SQRT((1-'Random Draws'!G1946)*(Assumptions!$F$10-Assumptions!$D$10)*(Assumptions!$F$10-Assumptions!$E$10)))</f>
        <v>0.0153069989005652</v>
      </c>
      <c r="J1946" s="19" t="n">
        <f aca="false">IF('Random Draws'!H1946&lt;(Assumptions!$E$11-Assumptions!$D$11)/(Assumptions!$F$11-Assumptions!$D$11),Assumptions!$D$11+SQRT('Random Draws'!H1946*(Assumptions!$F$11-Assumptions!$D$11)*(Assumptions!$E$11-Assumptions!$D$11)),Assumptions!$F$11-SQRT((1-'Random Draws'!H1946)*(Assumptions!$F$11-Assumptions!$D$11)*(Assumptions!$F$11-Assumptions!$E$11)))</f>
        <v>0.156058215459948</v>
      </c>
      <c r="K1946" s="19" t="n">
        <f aca="false">MAX(G1946,I1946+Assumptions!$D$21)</f>
        <v>0.088594290101677</v>
      </c>
      <c r="L1946" s="28" t="n">
        <f aca="false">(F1946-Assumptions!$D$15)*(1-H1946)+Assumptions!$D$15-J1946</f>
        <v>0.170038053700427</v>
      </c>
      <c r="M1946" s="21" t="n">
        <f aca="false">Assumptions!$D$14*(1+E1946)^1*L1946-Assumptions!$D$14*(1+E1946)^0*E1946*Assumptions!$D$16</f>
        <v>25.8264482298481</v>
      </c>
      <c r="N1946" s="21" t="n">
        <f aca="false">Assumptions!$D$14*(1+E1946)^2*L1946-Assumptions!$D$14*(1+E1946)^1*E1946*Assumptions!$D$16</f>
        <v>27.3157465965363</v>
      </c>
      <c r="O1946" s="21" t="n">
        <f aca="false">Assumptions!$D$14*(1+E1946)^3*L1946-Assumptions!$D$14*(1+E1946)^2*E1946*Assumptions!$D$16</f>
        <v>28.8909262894247</v>
      </c>
      <c r="P1946" s="21" t="n">
        <f aca="false">Assumptions!$D$14*(1+E1946)^4*L1946-Assumptions!$D$14*(1+E1946)^3*E1946*Assumptions!$D$16</f>
        <v>30.5569397091571</v>
      </c>
      <c r="Q1946" s="21" t="n">
        <f aca="false">Assumptions!$D$14*(1+E1946)^5*L1946-Assumptions!$D$14*(1+E1946)^4*E1946*Assumptions!$D$16</f>
        <v>32.3190248396723</v>
      </c>
      <c r="R1946" s="21" t="n">
        <f aca="false">M1946/(1+K1946)+N1946/(1+K1946)^2+O1946/(1+K1946)^3+P1946/(1+K1946)^4+Q1946/(1+K1946)^5</f>
        <v>112.071206119876</v>
      </c>
      <c r="S1946" s="21" t="n">
        <f aca="false">Q1946*(1+I1946)/(K1946-I1946)</f>
        <v>447.741096438051</v>
      </c>
      <c r="T1946" s="21" t="n">
        <f aca="false">R1946+S1946/(1+K1946)^5</f>
        <v>404.955914985731</v>
      </c>
      <c r="U1946" s="8" t="n">
        <f aca="false">(T1946-Assumptions!$D$17)/Assumptions!$D$18</f>
        <v>8.79823659942924</v>
      </c>
    </row>
    <row r="1947" customFormat="false" ht="15" hidden="false" customHeight="false" outlineLevel="0" collapsed="false">
      <c r="B1947" s="2" t="n">
        <v>1942</v>
      </c>
      <c r="C1947" s="27" t="n">
        <f aca="false">NORMSDIST('Random Draws'!C1947)</f>
        <v>0.207403306719843</v>
      </c>
      <c r="D1947" s="27" t="n">
        <f aca="false">NORMSDIST(Assumptions!$D$22*'Random Draws'!C1947+SQRT(1-Assumptions!$D$22^2)*'Random Draws'!D1947)</f>
        <v>0.295460081036397</v>
      </c>
      <c r="E1947" s="19" t="n">
        <f aca="false">IF(C1947&lt;(Assumptions!$E$6-Assumptions!$D$6)/(Assumptions!$F$6-Assumptions!$D$6),Assumptions!$D$6+SQRT(C1947*(Assumptions!$F$6-Assumptions!$D$6)*(Assumptions!$E$6-Assumptions!$D$6)),Assumptions!$F$6-SQRT((1-C1947)*(Assumptions!$F$6-Assumptions!$D$6)*(Assumptions!$F$6-Assumptions!$E$6)))</f>
        <v>0.0722027410882865</v>
      </c>
      <c r="F1947" s="19" t="n">
        <f aca="false">IF(D1947&lt;(Assumptions!$E$7-Assumptions!$D$7)/(Assumptions!$F$7-Assumptions!$D$7),Assumptions!$D$7+SQRT(D1947*(Assumptions!$F$7-Assumptions!$D$7)*(Assumptions!$E$7-Assumptions!$D$7)),Assumptions!$F$7-SQRT((1-D1947)*(Assumptions!$F$7-Assumptions!$D$7)*(Assumptions!$F$7-Assumptions!$E$7)))</f>
        <v>0.4021041623384</v>
      </c>
      <c r="G1947" s="19" t="n">
        <f aca="false">MIN(Assumptions!$D$24,MAX(Assumptions!$D$23,Assumptions!$D$8+Assumptions!$E$8*'Random Draws'!E1947))</f>
        <v>0.062181399779155</v>
      </c>
      <c r="H1947" s="19" t="n">
        <f aca="false">IF('Random Draws'!F1947&lt;(Assumptions!$E$9-Assumptions!$D$9)/(Assumptions!$F$9-Assumptions!$D$9),Assumptions!$D$9+SQRT('Random Draws'!F1947*(Assumptions!$F$9-Assumptions!$D$9)*(Assumptions!$E$9-Assumptions!$D$9)),Assumptions!$F$9-SQRT((1-'Random Draws'!F1947)*(Assumptions!$F$9-Assumptions!$D$9)*(Assumptions!$F$9-Assumptions!$E$9)))</f>
        <v>0.308919016703697</v>
      </c>
      <c r="I1947" s="19" t="n">
        <f aca="false">IF('Random Draws'!G1947&lt;(Assumptions!$E$10-Assumptions!$D$10)/(Assumptions!$F$10-Assumptions!$D$10),Assumptions!$D$10+SQRT('Random Draws'!G1947*(Assumptions!$F$10-Assumptions!$D$10)*(Assumptions!$E$10-Assumptions!$D$10)),Assumptions!$F$10-SQRT((1-'Random Draws'!G1947)*(Assumptions!$F$10-Assumptions!$D$10)*(Assumptions!$F$10-Assumptions!$E$10)))</f>
        <v>0.0188645274632182</v>
      </c>
      <c r="J1947" s="19" t="n">
        <f aca="false">IF('Random Draws'!H1947&lt;(Assumptions!$E$11-Assumptions!$D$11)/(Assumptions!$F$11-Assumptions!$D$11),Assumptions!$D$11+SQRT('Random Draws'!H1947*(Assumptions!$F$11-Assumptions!$D$11)*(Assumptions!$E$11-Assumptions!$D$11)),Assumptions!$F$11-SQRT((1-'Random Draws'!H1947)*(Assumptions!$F$11-Assumptions!$D$11)*(Assumptions!$F$11-Assumptions!$E$11)))</f>
        <v>0.161146808951324</v>
      </c>
      <c r="K1947" s="19" t="n">
        <f aca="false">MAX(G1947,I1947+Assumptions!$D$21)</f>
        <v>0.062181399779155</v>
      </c>
      <c r="L1947" s="28" t="n">
        <f aca="false">(F1947-Assumptions!$D$15)*(1-H1947)+Assumptions!$D$15-J1947</f>
        <v>0.156899203116515</v>
      </c>
      <c r="M1947" s="21" t="n">
        <f aca="false">Assumptions!$D$14*(1+E1947)^1*L1947-Assumptions!$D$14*(1+E1947)^0*E1947*Assumptions!$D$16</f>
        <v>24.0789426463997</v>
      </c>
      <c r="N1947" s="21" t="n">
        <f aca="false">Assumptions!$D$14*(1+E1947)^2*L1947-Assumptions!$D$14*(1+E1947)^1*E1947*Assumptions!$D$16</f>
        <v>25.8175083079774</v>
      </c>
      <c r="O1947" s="21" t="n">
        <f aca="false">Assumptions!$D$14*(1+E1947)^3*L1947-Assumptions!$D$14*(1+E1947)^2*E1947*Assumptions!$D$16</f>
        <v>27.681603175883</v>
      </c>
      <c r="P1947" s="21" t="n">
        <f aca="false">Assumptions!$D$14*(1+E1947)^4*L1947-Assumptions!$D$14*(1+E1947)^3*E1947*Assumptions!$D$16</f>
        <v>29.6802908029</v>
      </c>
      <c r="Q1947" s="21" t="n">
        <f aca="false">Assumptions!$D$14*(1+E1947)^5*L1947-Assumptions!$D$14*(1+E1947)^4*E1947*Assumptions!$D$16</f>
        <v>31.8232891551668</v>
      </c>
      <c r="R1947" s="21" t="n">
        <f aca="false">M1947/(1+K1947)+N1947/(1+K1947)^2+O1947/(1+K1947)^3+P1947/(1+K1947)^4+Q1947/(1+K1947)^5</f>
        <v>115.505712214595</v>
      </c>
      <c r="S1947" s="21" t="n">
        <f aca="false">Q1947*(1+I1947)/(K1947-I1947)</f>
        <v>748.521736078239</v>
      </c>
      <c r="T1947" s="21" t="n">
        <f aca="false">R1947+S1947/(1+K1947)^5</f>
        <v>669.124673095464</v>
      </c>
      <c r="U1947" s="8" t="n">
        <f aca="false">(T1947-Assumptions!$D$17)/Assumptions!$D$18</f>
        <v>19.3649869238186</v>
      </c>
    </row>
    <row r="1948" customFormat="false" ht="15" hidden="false" customHeight="false" outlineLevel="0" collapsed="false">
      <c r="B1948" s="2" t="n">
        <v>1943</v>
      </c>
      <c r="C1948" s="27" t="n">
        <f aca="false">NORMSDIST('Random Draws'!C1948)</f>
        <v>0.416701310432735</v>
      </c>
      <c r="D1948" s="27" t="n">
        <f aca="false">NORMSDIST(Assumptions!$D$22*'Random Draws'!C1948+SQRT(1-Assumptions!$D$22^2)*'Random Draws'!D1948)</f>
        <v>0.370762733956695</v>
      </c>
      <c r="E1948" s="19" t="n">
        <f aca="false">IF(C1948&lt;(Assumptions!$E$6-Assumptions!$D$6)/(Assumptions!$F$6-Assumptions!$D$6),Assumptions!$D$6+SQRT(C1948*(Assumptions!$F$6-Assumptions!$D$6)*(Assumptions!$E$6-Assumptions!$D$6)),Assumptions!$F$6-SQRT((1-C1948)*(Assumptions!$F$6-Assumptions!$D$6)*(Assumptions!$F$6-Assumptions!$E$6)))</f>
        <v>0.0856454439365385</v>
      </c>
      <c r="F1948" s="19" t="n">
        <f aca="false">IF(D1948&lt;(Assumptions!$E$7-Assumptions!$D$7)/(Assumptions!$F$7-Assumptions!$D$7),Assumptions!$D$7+SQRT(D1948*(Assumptions!$F$7-Assumptions!$D$7)*(Assumptions!$E$7-Assumptions!$D$7)),Assumptions!$F$7-SQRT((1-D1948)*(Assumptions!$F$7-Assumptions!$D$7)*(Assumptions!$F$7-Assumptions!$E$7)))</f>
        <v>0.407165415335181</v>
      </c>
      <c r="G1948" s="19" t="n">
        <f aca="false">MIN(Assumptions!$D$24,MAX(Assumptions!$D$23,Assumptions!$D$8+Assumptions!$E$8*'Random Draws'!E1948))</f>
        <v>0.091051832720263</v>
      </c>
      <c r="H1948" s="19" t="n">
        <f aca="false">IF('Random Draws'!F1948&lt;(Assumptions!$E$9-Assumptions!$D$9)/(Assumptions!$F$9-Assumptions!$D$9),Assumptions!$D$9+SQRT('Random Draws'!F1948*(Assumptions!$F$9-Assumptions!$D$9)*(Assumptions!$E$9-Assumptions!$D$9)),Assumptions!$F$9-SQRT((1-'Random Draws'!F1948)*(Assumptions!$F$9-Assumptions!$D$9)*(Assumptions!$F$9-Assumptions!$E$9)))</f>
        <v>0.265713734523932</v>
      </c>
      <c r="I1948" s="19" t="n">
        <f aca="false">IF('Random Draws'!G1948&lt;(Assumptions!$E$10-Assumptions!$D$10)/(Assumptions!$F$10-Assumptions!$D$10),Assumptions!$D$10+SQRT('Random Draws'!G1948*(Assumptions!$F$10-Assumptions!$D$10)*(Assumptions!$E$10-Assumptions!$D$10)),Assumptions!$F$10-SQRT((1-'Random Draws'!G1948)*(Assumptions!$F$10-Assumptions!$D$10)*(Assumptions!$F$10-Assumptions!$E$10)))</f>
        <v>0.0180287874529517</v>
      </c>
      <c r="J1948" s="19" t="n">
        <f aca="false">IF('Random Draws'!H1948&lt;(Assumptions!$E$11-Assumptions!$D$11)/(Assumptions!$F$11-Assumptions!$D$11),Assumptions!$D$11+SQRT('Random Draws'!H1948*(Assumptions!$F$11-Assumptions!$D$11)*(Assumptions!$E$11-Assumptions!$D$11)),Assumptions!$F$11-SQRT((1-'Random Draws'!H1948)*(Assumptions!$F$11-Assumptions!$D$11)*(Assumptions!$F$11-Assumptions!$E$11)))</f>
        <v>0.123558124140611</v>
      </c>
      <c r="K1948" s="19" t="n">
        <f aca="false">MAX(G1948,I1948+Assumptions!$D$21)</f>
        <v>0.091051832720263</v>
      </c>
      <c r="L1948" s="28" t="n">
        <f aca="false">(F1948-Assumptions!$D$15)*(1-H1948)+Assumptions!$D$15-J1948</f>
        <v>0.209960633604983</v>
      </c>
      <c r="M1948" s="21" t="n">
        <f aca="false">Assumptions!$D$14*(1+E1948)^1*L1948-Assumptions!$D$14*(1+E1948)^0*E1948*Assumptions!$D$16</f>
        <v>32.6791490843714</v>
      </c>
      <c r="N1948" s="21" t="n">
        <f aca="false">Assumptions!$D$14*(1+E1948)^2*L1948-Assumptions!$D$14*(1+E1948)^1*E1948*Assumptions!$D$16</f>
        <v>35.4779693151707</v>
      </c>
      <c r="O1948" s="21" t="n">
        <f aca="false">Assumptions!$D$14*(1+E1948)^3*L1948-Assumptions!$D$14*(1+E1948)^2*E1948*Assumptions!$D$16</f>
        <v>38.5164957471354</v>
      </c>
      <c r="P1948" s="21" t="n">
        <f aca="false">Assumptions!$D$14*(1+E1948)^4*L1948-Assumptions!$D$14*(1+E1948)^3*E1948*Assumptions!$D$16</f>
        <v>41.8152581242786</v>
      </c>
      <c r="Q1948" s="21" t="n">
        <f aca="false">Assumptions!$D$14*(1+E1948)^5*L1948-Assumptions!$D$14*(1+E1948)^4*E1948*Assumptions!$D$16</f>
        <v>45.3965444696534</v>
      </c>
      <c r="R1948" s="21" t="n">
        <f aca="false">M1948/(1+K1948)+N1948/(1+K1948)^2+O1948/(1+K1948)^3+P1948/(1+K1948)^4+Q1948/(1+K1948)^5</f>
        <v>148.282991661679</v>
      </c>
      <c r="S1948" s="21" t="n">
        <f aca="false">Q1948*(1+I1948)/(K1948-I1948)</f>
        <v>632.88224904643</v>
      </c>
      <c r="T1948" s="21" t="n">
        <f aca="false">R1948+S1948/(1+K1948)^5</f>
        <v>557.634126832976</v>
      </c>
      <c r="U1948" s="8" t="n">
        <f aca="false">(T1948-Assumptions!$D$17)/Assumptions!$D$18</f>
        <v>14.9053650733191</v>
      </c>
    </row>
    <row r="1949" customFormat="false" ht="15" hidden="false" customHeight="false" outlineLevel="0" collapsed="false">
      <c r="B1949" s="2" t="n">
        <v>1944</v>
      </c>
      <c r="C1949" s="27" t="n">
        <f aca="false">NORMSDIST('Random Draws'!C1949)</f>
        <v>0.44022992225194</v>
      </c>
      <c r="D1949" s="27" t="n">
        <f aca="false">NORMSDIST(Assumptions!$D$22*'Random Draws'!C1949+SQRT(1-Assumptions!$D$22^2)*'Random Draws'!D1949)</f>
        <v>0.464986739468766</v>
      </c>
      <c r="E1949" s="19" t="n">
        <f aca="false">IF(C1949&lt;(Assumptions!$E$6-Assumptions!$D$6)/(Assumptions!$F$6-Assumptions!$D$6),Assumptions!$D$6+SQRT(C1949*(Assumptions!$F$6-Assumptions!$D$6)*(Assumptions!$E$6-Assumptions!$D$6)),Assumptions!$F$6-SQRT((1-C1949)*(Assumptions!$F$6-Assumptions!$D$6)*(Assumptions!$F$6-Assumptions!$E$6)))</f>
        <v>0.0869164108949065</v>
      </c>
      <c r="F1949" s="19" t="n">
        <f aca="false">IF(D1949&lt;(Assumptions!$E$7-Assumptions!$D$7)/(Assumptions!$F$7-Assumptions!$D$7),Assumptions!$D$7+SQRT(D1949*(Assumptions!$F$7-Assumptions!$D$7)*(Assumptions!$E$7-Assumptions!$D$7)),Assumptions!$F$7-SQRT((1-D1949)*(Assumptions!$F$7-Assumptions!$D$7)*(Assumptions!$F$7-Assumptions!$E$7)))</f>
        <v>0.412819697432043</v>
      </c>
      <c r="G1949" s="19" t="n">
        <f aca="false">MIN(Assumptions!$D$24,MAX(Assumptions!$D$23,Assumptions!$D$8+Assumptions!$E$8*'Random Draws'!E1949))</f>
        <v>0.088222327139724</v>
      </c>
      <c r="H1949" s="19" t="n">
        <f aca="false">IF('Random Draws'!F1949&lt;(Assumptions!$E$9-Assumptions!$D$9)/(Assumptions!$F$9-Assumptions!$D$9),Assumptions!$D$9+SQRT('Random Draws'!F1949*(Assumptions!$F$9-Assumptions!$D$9)*(Assumptions!$E$9-Assumptions!$D$9)),Assumptions!$F$9-SQRT((1-'Random Draws'!F1949)*(Assumptions!$F$9-Assumptions!$D$9)*(Assumptions!$F$9-Assumptions!$E$9)))</f>
        <v>0.286122377038435</v>
      </c>
      <c r="I1949" s="19" t="n">
        <f aca="false">IF('Random Draws'!G1949&lt;(Assumptions!$E$10-Assumptions!$D$10)/(Assumptions!$F$10-Assumptions!$D$10),Assumptions!$D$10+SQRT('Random Draws'!G1949*(Assumptions!$F$10-Assumptions!$D$10)*(Assumptions!$E$10-Assumptions!$D$10)),Assumptions!$F$10-SQRT((1-'Random Draws'!G1949)*(Assumptions!$F$10-Assumptions!$D$10)*(Assumptions!$F$10-Assumptions!$E$10)))</f>
        <v>0.0171171184206426</v>
      </c>
      <c r="J1949" s="19" t="n">
        <f aca="false">IF('Random Draws'!H1949&lt;(Assumptions!$E$11-Assumptions!$D$11)/(Assumptions!$F$11-Assumptions!$D$11),Assumptions!$D$11+SQRT('Random Draws'!H1949*(Assumptions!$F$11-Assumptions!$D$11)*(Assumptions!$E$11-Assumptions!$D$11)),Assumptions!$F$11-SQRT((1-'Random Draws'!H1949)*(Assumptions!$F$11-Assumptions!$D$11)*(Assumptions!$F$11-Assumptions!$E$11)))</f>
        <v>0.148722676089181</v>
      </c>
      <c r="K1949" s="19" t="n">
        <f aca="false">MAX(G1949,I1949+Assumptions!$D$21)</f>
        <v>0.088222327139724</v>
      </c>
      <c r="L1949" s="28" t="n">
        <f aca="false">(F1949-Assumptions!$D$15)*(1-H1949)+Assumptions!$D$15-J1949</f>
        <v>0.183175977240315</v>
      </c>
      <c r="M1949" s="21" t="n">
        <f aca="false">Assumptions!$D$14*(1+E1949)^1*L1949-Assumptions!$D$14*(1+E1949)^0*E1949*Assumptions!$D$16</f>
        <v>28.4909750955177</v>
      </c>
      <c r="N1949" s="21" t="n">
        <f aca="false">Assumptions!$D$14*(1+E1949)^2*L1949-Assumptions!$D$14*(1+E1949)^1*E1949*Assumptions!$D$16</f>
        <v>30.9673083937163</v>
      </c>
      <c r="O1949" s="21" t="n">
        <f aca="false">Assumptions!$D$14*(1+E1949)^3*L1949-Assumptions!$D$14*(1+E1949)^2*E1949*Assumptions!$D$16</f>
        <v>33.6588756943738</v>
      </c>
      <c r="P1949" s="21" t="n">
        <f aca="false">Assumptions!$D$14*(1+E1949)^4*L1949-Assumptions!$D$14*(1+E1949)^3*E1949*Assumptions!$D$16</f>
        <v>36.5843843644866</v>
      </c>
      <c r="Q1949" s="21" t="n">
        <f aca="false">Assumptions!$D$14*(1+E1949)^5*L1949-Assumptions!$D$14*(1+E1949)^4*E1949*Assumptions!$D$16</f>
        <v>39.7641677482475</v>
      </c>
      <c r="R1949" s="21" t="n">
        <f aca="false">M1949/(1+K1949)+N1949/(1+K1949)^2+O1949/(1+K1949)^3+P1949/(1+K1949)^4+Q1949/(1+K1949)^5</f>
        <v>130.592230411004</v>
      </c>
      <c r="S1949" s="21" t="n">
        <f aca="false">Q1949*(1+I1949)/(K1949-I1949)</f>
        <v>568.802432973367</v>
      </c>
      <c r="T1949" s="21" t="n">
        <f aca="false">R1949+S1949/(1+K1949)^5</f>
        <v>503.304152378457</v>
      </c>
      <c r="U1949" s="8" t="n">
        <f aca="false">(T1949-Assumptions!$D$17)/Assumptions!$D$18</f>
        <v>12.7321660951383</v>
      </c>
    </row>
    <row r="1950" customFormat="false" ht="15" hidden="false" customHeight="false" outlineLevel="0" collapsed="false">
      <c r="B1950" s="2" t="n">
        <v>1945</v>
      </c>
      <c r="C1950" s="27" t="n">
        <f aca="false">NORMSDIST('Random Draws'!C1950)</f>
        <v>0.342794340723816</v>
      </c>
      <c r="D1950" s="27" t="n">
        <f aca="false">NORMSDIST(Assumptions!$D$22*'Random Draws'!C1950+SQRT(1-Assumptions!$D$22^2)*'Random Draws'!D1950)</f>
        <v>0.0927694236528877</v>
      </c>
      <c r="E1950" s="19" t="n">
        <f aca="false">IF(C1950&lt;(Assumptions!$E$6-Assumptions!$D$6)/(Assumptions!$F$6-Assumptions!$D$6),Assumptions!$D$6+SQRT(C1950*(Assumptions!$F$6-Assumptions!$D$6)*(Assumptions!$E$6-Assumptions!$D$6)),Assumptions!$F$6-SQRT((1-C1950)*(Assumptions!$F$6-Assumptions!$D$6)*(Assumptions!$F$6-Assumptions!$E$6)))</f>
        <v>0.0814001413478152</v>
      </c>
      <c r="F1950" s="19" t="n">
        <f aca="false">IF(D1950&lt;(Assumptions!$E$7-Assumptions!$D$7)/(Assumptions!$F$7-Assumptions!$D$7),Assumptions!$D$7+SQRT(D1950*(Assumptions!$F$7-Assumptions!$D$7)*(Assumptions!$E$7-Assumptions!$D$7)),Assumptions!$F$7-SQRT((1-D1950)*(Assumptions!$F$7-Assumptions!$D$7)*(Assumptions!$F$7-Assumptions!$E$7)))</f>
        <v>0.383592722223544</v>
      </c>
      <c r="G1950" s="19" t="n">
        <f aca="false">MIN(Assumptions!$D$24,MAX(Assumptions!$D$23,Assumptions!$D$8+Assumptions!$E$8*'Random Draws'!E1950))</f>
        <v>0.112337327732165</v>
      </c>
      <c r="H1950" s="19" t="n">
        <f aca="false">IF('Random Draws'!F1950&lt;(Assumptions!$E$9-Assumptions!$D$9)/(Assumptions!$F$9-Assumptions!$D$9),Assumptions!$D$9+SQRT('Random Draws'!F1950*(Assumptions!$F$9-Assumptions!$D$9)*(Assumptions!$E$9-Assumptions!$D$9)),Assumptions!$F$9-SQRT((1-'Random Draws'!F1950)*(Assumptions!$F$9-Assumptions!$D$9)*(Assumptions!$F$9-Assumptions!$E$9)))</f>
        <v>0.318790969414636</v>
      </c>
      <c r="I1950" s="19" t="n">
        <f aca="false">IF('Random Draws'!G1950&lt;(Assumptions!$E$10-Assumptions!$D$10)/(Assumptions!$F$10-Assumptions!$D$10),Assumptions!$D$10+SQRT('Random Draws'!G1950*(Assumptions!$F$10-Assumptions!$D$10)*(Assumptions!$E$10-Assumptions!$D$10)),Assumptions!$F$10-SQRT((1-'Random Draws'!G1950)*(Assumptions!$F$10-Assumptions!$D$10)*(Assumptions!$F$10-Assumptions!$E$10)))</f>
        <v>0.0237442020536176</v>
      </c>
      <c r="J1950" s="19" t="n">
        <f aca="false">IF('Random Draws'!H1950&lt;(Assumptions!$E$11-Assumptions!$D$11)/(Assumptions!$F$11-Assumptions!$D$11),Assumptions!$D$11+SQRT('Random Draws'!H1950*(Assumptions!$F$11-Assumptions!$D$11)*(Assumptions!$E$11-Assumptions!$D$11)),Assumptions!$F$11-SQRT((1-'Random Draws'!H1950)*(Assumptions!$F$11-Assumptions!$D$11)*(Assumptions!$F$11-Assumptions!$E$11)))</f>
        <v>0.157050828174334</v>
      </c>
      <c r="K1950" s="19" t="n">
        <f aca="false">MAX(G1950,I1950+Assumptions!$D$21)</f>
        <v>0.112337327732165</v>
      </c>
      <c r="L1950" s="28" t="n">
        <f aca="false">(F1950-Assumptions!$D$15)*(1-H1950)+Assumptions!$D$15-J1950</f>
        <v>0.145698824295071</v>
      </c>
      <c r="M1950" s="21" t="n">
        <f aca="false">Assumptions!$D$14*(1+E1950)^1*L1950-Assumptions!$D$14*(1+E1950)^0*E1950*Assumptions!$D$16</f>
        <v>22.4919251172375</v>
      </c>
      <c r="N1950" s="21" t="n">
        <f aca="false">Assumptions!$D$14*(1+E1950)^2*L1950-Assumptions!$D$14*(1+E1950)^1*E1950*Assumptions!$D$16</f>
        <v>24.3227710009651</v>
      </c>
      <c r="O1950" s="21" t="n">
        <f aca="false">Assumptions!$D$14*(1+E1950)^3*L1950-Assumptions!$D$14*(1+E1950)^2*E1950*Assumptions!$D$16</f>
        <v>26.3026479984142</v>
      </c>
      <c r="P1950" s="21" t="n">
        <f aca="false">Assumptions!$D$14*(1+E1950)^4*L1950-Assumptions!$D$14*(1+E1950)^3*E1950*Assumptions!$D$16</f>
        <v>28.4436872633069</v>
      </c>
      <c r="Q1950" s="21" t="n">
        <f aca="false">Assumptions!$D$14*(1+E1950)^5*L1950-Assumptions!$D$14*(1+E1950)^4*E1950*Assumptions!$D$16</f>
        <v>30.7590074269931</v>
      </c>
      <c r="R1950" s="21" t="n">
        <f aca="false">M1950/(1+K1950)+N1950/(1+K1950)^2+O1950/(1+K1950)^3+P1950/(1+K1950)^4+Q1950/(1+K1950)^5</f>
        <v>95.6324803707198</v>
      </c>
      <c r="S1950" s="21" t="n">
        <f aca="false">Q1950*(1+I1950)/(K1950-I1950)</f>
        <v>355.437910934138</v>
      </c>
      <c r="T1950" s="21" t="n">
        <f aca="false">R1950+S1950/(1+K1950)^5</f>
        <v>304.360710332604</v>
      </c>
      <c r="U1950" s="8" t="n">
        <f aca="false">(T1950-Assumptions!$D$17)/Assumptions!$D$18</f>
        <v>4.77442841330416</v>
      </c>
    </row>
    <row r="1951" customFormat="false" ht="15" hidden="false" customHeight="false" outlineLevel="0" collapsed="false">
      <c r="B1951" s="2" t="n">
        <v>1946</v>
      </c>
      <c r="C1951" s="27" t="n">
        <f aca="false">NORMSDIST('Random Draws'!C1951)</f>
        <v>0.0692347053209871</v>
      </c>
      <c r="D1951" s="27" t="n">
        <f aca="false">NORMSDIST(Assumptions!$D$22*'Random Draws'!C1951+SQRT(1-Assumptions!$D$22^2)*'Random Draws'!D1951)</f>
        <v>0.136604990122444</v>
      </c>
      <c r="E1951" s="19" t="n">
        <f aca="false">IF(C1951&lt;(Assumptions!$E$6-Assumptions!$D$6)/(Assumptions!$F$6-Assumptions!$D$6),Assumptions!$D$6+SQRT(C1951*(Assumptions!$F$6-Assumptions!$D$6)*(Assumptions!$E$6-Assumptions!$D$6)),Assumptions!$F$6-SQRT((1-C1951)*(Assumptions!$F$6-Assumptions!$D$6)*(Assumptions!$F$6-Assumptions!$E$6)))</f>
        <v>0.0586057390770949</v>
      </c>
      <c r="F1951" s="19" t="n">
        <f aca="false">IF(D1951&lt;(Assumptions!$E$7-Assumptions!$D$7)/(Assumptions!$F$7-Assumptions!$D$7),Assumptions!$D$7+SQRT(D1951*(Assumptions!$F$7-Assumptions!$D$7)*(Assumptions!$E$7-Assumptions!$D$7)),Assumptions!$F$7-SQRT((1-D1951)*(Assumptions!$F$7-Assumptions!$D$7)*(Assumptions!$F$7-Assumptions!$E$7)))</f>
        <v>0.388629179882328</v>
      </c>
      <c r="G1951" s="19" t="n">
        <f aca="false">MIN(Assumptions!$D$24,MAX(Assumptions!$D$23,Assumptions!$D$8+Assumptions!$E$8*'Random Draws'!E1951))</f>
        <v>0.077771779863456</v>
      </c>
      <c r="H1951" s="19" t="n">
        <f aca="false">IF('Random Draws'!F1951&lt;(Assumptions!$E$9-Assumptions!$D$9)/(Assumptions!$F$9-Assumptions!$D$9),Assumptions!$D$9+SQRT('Random Draws'!F1951*(Assumptions!$F$9-Assumptions!$D$9)*(Assumptions!$E$9-Assumptions!$D$9)),Assumptions!$F$9-SQRT((1-'Random Draws'!F1951)*(Assumptions!$F$9-Assumptions!$D$9)*(Assumptions!$F$9-Assumptions!$E$9)))</f>
        <v>0.278029507675667</v>
      </c>
      <c r="I1951" s="19" t="n">
        <f aca="false">IF('Random Draws'!G1951&lt;(Assumptions!$E$10-Assumptions!$D$10)/(Assumptions!$F$10-Assumptions!$D$10),Assumptions!$D$10+SQRT('Random Draws'!G1951*(Assumptions!$F$10-Assumptions!$D$10)*(Assumptions!$E$10-Assumptions!$D$10)),Assumptions!$F$10-SQRT((1-'Random Draws'!G1951)*(Assumptions!$F$10-Assumptions!$D$10)*(Assumptions!$F$10-Assumptions!$E$10)))</f>
        <v>0.0184942034354288</v>
      </c>
      <c r="J1951" s="19" t="n">
        <f aca="false">IF('Random Draws'!H1951&lt;(Assumptions!$E$11-Assumptions!$D$11)/(Assumptions!$F$11-Assumptions!$D$11),Assumptions!$D$11+SQRT('Random Draws'!H1951*(Assumptions!$F$11-Assumptions!$D$11)*(Assumptions!$E$11-Assumptions!$D$11)),Assumptions!$F$11-SQRT((1-'Random Draws'!H1951)*(Assumptions!$F$11-Assumptions!$D$11)*(Assumptions!$F$11-Assumptions!$E$11)))</f>
        <v>0.190852848152006</v>
      </c>
      <c r="K1951" s="19" t="n">
        <f aca="false">MAX(G1951,I1951+Assumptions!$D$21)</f>
        <v>0.077771779863456</v>
      </c>
      <c r="L1951" s="28" t="n">
        <f aca="false">(F1951-Assumptions!$D$15)*(1-H1951)+Assumptions!$D$15-J1951</f>
        <v>0.125869788177076</v>
      </c>
      <c r="M1951" s="21" t="n">
        <f aca="false">Assumptions!$D$14*(1+E1951)^1*L1951-Assumptions!$D$14*(1+E1951)^0*E1951*Assumptions!$D$16</f>
        <v>19.0658046554119</v>
      </c>
      <c r="N1951" s="21" t="n">
        <f aca="false">Assumptions!$D$14*(1+E1951)^2*L1951-Assumptions!$D$14*(1+E1951)^1*E1951*Assumptions!$D$16</f>
        <v>20.1831702283419</v>
      </c>
      <c r="O1951" s="21" t="n">
        <f aca="false">Assumptions!$D$14*(1+E1951)^3*L1951-Assumptions!$D$14*(1+E1951)^2*E1951*Assumptions!$D$16</f>
        <v>21.3660198364927</v>
      </c>
      <c r="P1951" s="21" t="n">
        <f aca="false">Assumptions!$D$14*(1+E1951)^4*L1951-Assumptions!$D$14*(1+E1951)^3*E1951*Assumptions!$D$16</f>
        <v>22.6181912201462</v>
      </c>
      <c r="Q1951" s="21" t="n">
        <f aca="false">Assumptions!$D$14*(1+E1951)^5*L1951-Assumptions!$D$14*(1+E1951)^4*E1951*Assumptions!$D$16</f>
        <v>23.9437470331899</v>
      </c>
      <c r="R1951" s="21" t="n">
        <f aca="false">M1951/(1+K1951)+N1951/(1+K1951)^2+O1951/(1+K1951)^3+P1951/(1+K1951)^4+Q1951/(1+K1951)^5</f>
        <v>85.3597275658882</v>
      </c>
      <c r="S1951" s="21" t="n">
        <f aca="false">Q1951*(1+I1951)/(K1951-I1951)</f>
        <v>411.396164136999</v>
      </c>
      <c r="T1951" s="21" t="n">
        <f aca="false">R1951+S1951/(1+K1951)^5</f>
        <v>368.25533120103</v>
      </c>
      <c r="U1951" s="8" t="n">
        <f aca="false">(T1951-Assumptions!$D$17)/Assumptions!$D$18</f>
        <v>7.33021324804118</v>
      </c>
    </row>
    <row r="1952" customFormat="false" ht="15" hidden="false" customHeight="false" outlineLevel="0" collapsed="false">
      <c r="B1952" s="2" t="n">
        <v>1947</v>
      </c>
      <c r="C1952" s="27" t="n">
        <f aca="false">NORMSDIST('Random Draws'!C1952)</f>
        <v>0.183440013173973</v>
      </c>
      <c r="D1952" s="27" t="n">
        <f aca="false">NORMSDIST(Assumptions!$D$22*'Random Draws'!C1952+SQRT(1-Assumptions!$D$22^2)*'Random Draws'!D1952)</f>
        <v>0.599582145176858</v>
      </c>
      <c r="E1952" s="19" t="n">
        <f aca="false">IF(C1952&lt;(Assumptions!$E$6-Assumptions!$D$6)/(Assumptions!$F$6-Assumptions!$D$6),Assumptions!$D$6+SQRT(C1952*(Assumptions!$F$6-Assumptions!$D$6)*(Assumptions!$E$6-Assumptions!$D$6)),Assumptions!$F$6-SQRT((1-C1952)*(Assumptions!$F$6-Assumptions!$D$6)*(Assumptions!$F$6-Assumptions!$E$6)))</f>
        <v>0.0702853110578357</v>
      </c>
      <c r="F1952" s="19" t="n">
        <f aca="false">IF(D1952&lt;(Assumptions!$E$7-Assumptions!$D$7)/(Assumptions!$F$7-Assumptions!$D$7),Assumptions!$D$7+SQRT(D1952*(Assumptions!$F$7-Assumptions!$D$7)*(Assumptions!$E$7-Assumptions!$D$7)),Assumptions!$F$7-SQRT((1-D1952)*(Assumptions!$F$7-Assumptions!$D$7)*(Assumptions!$F$7-Assumptions!$E$7)))</f>
        <v>0.41997910362002</v>
      </c>
      <c r="G1952" s="19" t="n">
        <f aca="false">MIN(Assumptions!$D$24,MAX(Assumptions!$D$23,Assumptions!$D$8+Assumptions!$E$8*'Random Draws'!E1952))</f>
        <v>0.092451225370094</v>
      </c>
      <c r="H1952" s="19" t="n">
        <f aca="false">IF('Random Draws'!F1952&lt;(Assumptions!$E$9-Assumptions!$D$9)/(Assumptions!$F$9-Assumptions!$D$9),Assumptions!$D$9+SQRT('Random Draws'!F1952*(Assumptions!$F$9-Assumptions!$D$9)*(Assumptions!$E$9-Assumptions!$D$9)),Assumptions!$F$9-SQRT((1-'Random Draws'!F1952)*(Assumptions!$F$9-Assumptions!$D$9)*(Assumptions!$F$9-Assumptions!$E$9)))</f>
        <v>0.28286012551751</v>
      </c>
      <c r="I1952" s="19" t="n">
        <f aca="false">IF('Random Draws'!G1952&lt;(Assumptions!$E$10-Assumptions!$D$10)/(Assumptions!$F$10-Assumptions!$D$10),Assumptions!$D$10+SQRT('Random Draws'!G1952*(Assumptions!$F$10-Assumptions!$D$10)*(Assumptions!$E$10-Assumptions!$D$10)),Assumptions!$F$10-SQRT((1-'Random Draws'!G1952)*(Assumptions!$F$10-Assumptions!$D$10)*(Assumptions!$F$10-Assumptions!$E$10)))</f>
        <v>0.0199696313722888</v>
      </c>
      <c r="J1952" s="19" t="n">
        <f aca="false">IF('Random Draws'!H1952&lt;(Assumptions!$E$11-Assumptions!$D$11)/(Assumptions!$F$11-Assumptions!$D$11),Assumptions!$D$11+SQRT('Random Draws'!H1952*(Assumptions!$F$11-Assumptions!$D$11)*(Assumptions!$E$11-Assumptions!$D$11)),Assumptions!$F$11-SQRT((1-'Random Draws'!H1952)*(Assumptions!$F$11-Assumptions!$D$11)*(Assumptions!$F$11-Assumptions!$E$11)))</f>
        <v>0.155380263875048</v>
      </c>
      <c r="K1952" s="19" t="n">
        <f aca="false">MAX(G1952,I1952+Assumptions!$D$21)</f>
        <v>0.092451225370094</v>
      </c>
      <c r="L1952" s="28" t="n">
        <f aca="false">(F1952-Assumptions!$D$15)*(1-H1952)+Assumptions!$D$15-J1952</f>
        <v>0.182575314097559</v>
      </c>
      <c r="M1952" s="21" t="n">
        <f aca="false">Assumptions!$D$14*(1+E1952)^1*L1952-Assumptions!$D$14*(1+E1952)^0*E1952*Assumptions!$D$16</f>
        <v>28.0283720387546</v>
      </c>
      <c r="N1952" s="21" t="n">
        <f aca="false">Assumptions!$D$14*(1+E1952)^2*L1952-Assumptions!$D$14*(1+E1952)^1*E1952*Assumptions!$D$16</f>
        <v>29.9983548859433</v>
      </c>
      <c r="O1952" s="21" t="n">
        <f aca="false">Assumptions!$D$14*(1+E1952)^3*L1952-Assumptions!$D$14*(1+E1952)^2*E1952*Assumptions!$D$16</f>
        <v>32.1067985903251</v>
      </c>
      <c r="P1952" s="21" t="n">
        <f aca="false">Assumptions!$D$14*(1+E1952)^4*L1952-Assumptions!$D$14*(1+E1952)^3*E1952*Assumptions!$D$16</f>
        <v>34.3634349163174</v>
      </c>
      <c r="Q1952" s="21" t="n">
        <f aca="false">Assumptions!$D$14*(1+E1952)^5*L1952-Assumptions!$D$14*(1+E1952)^4*E1952*Assumptions!$D$16</f>
        <v>36.7786796284265</v>
      </c>
      <c r="R1952" s="21" t="n">
        <f aca="false">M1952/(1+K1952)+N1952/(1+K1952)^2+O1952/(1+K1952)^3+P1952/(1+K1952)^4+Q1952/(1+K1952)^5</f>
        <v>123.180882974574</v>
      </c>
      <c r="S1952" s="21" t="n">
        <f aca="false">Q1952*(1+I1952)/(K1952-I1952)</f>
        <v>517.553964170567</v>
      </c>
      <c r="T1952" s="21" t="n">
        <f aca="false">R1952+S1952/(1+K1952)^5</f>
        <v>455.798584893382</v>
      </c>
      <c r="U1952" s="8" t="n">
        <f aca="false">(T1952-Assumptions!$D$17)/Assumptions!$D$18</f>
        <v>10.8319433957353</v>
      </c>
    </row>
    <row r="1953" customFormat="false" ht="15" hidden="false" customHeight="false" outlineLevel="0" collapsed="false">
      <c r="B1953" s="2" t="n">
        <v>1948</v>
      </c>
      <c r="C1953" s="27" t="n">
        <f aca="false">NORMSDIST('Random Draws'!C1953)</f>
        <v>0.0172914318426953</v>
      </c>
      <c r="D1953" s="27" t="n">
        <f aca="false">NORMSDIST(Assumptions!$D$22*'Random Draws'!C1953+SQRT(1-Assumptions!$D$22^2)*'Random Draws'!D1953)</f>
        <v>0.424308572590817</v>
      </c>
      <c r="E1953" s="19" t="n">
        <f aca="false">IF(C1953&lt;(Assumptions!$E$6-Assumptions!$D$6)/(Assumptions!$F$6-Assumptions!$D$6),Assumptions!$D$6+SQRT(C1953*(Assumptions!$F$6-Assumptions!$D$6)*(Assumptions!$E$6-Assumptions!$D$6)),Assumptions!$F$6-SQRT((1-C1953)*(Assumptions!$F$6-Assumptions!$D$6)*(Assumptions!$F$6-Assumptions!$E$6)))</f>
        <v>0.0492982341986786</v>
      </c>
      <c r="F1953" s="19" t="n">
        <f aca="false">IF(D1953&lt;(Assumptions!$E$7-Assumptions!$D$7)/(Assumptions!$F$7-Assumptions!$D$7),Assumptions!$D$7+SQRT(D1953*(Assumptions!$F$7-Assumptions!$D$7)*(Assumptions!$E$7-Assumptions!$D$7)),Assumptions!$F$7-SQRT((1-D1953)*(Assumptions!$F$7-Assumptions!$D$7)*(Assumptions!$F$7-Assumptions!$E$7)))</f>
        <v>0.410456431062303</v>
      </c>
      <c r="G1953" s="19" t="n">
        <f aca="false">MIN(Assumptions!$D$24,MAX(Assumptions!$D$23,Assumptions!$D$8+Assumptions!$E$8*'Random Draws'!E1953))</f>
        <v>0.085541824945618</v>
      </c>
      <c r="H1953" s="19" t="n">
        <f aca="false">IF('Random Draws'!F1953&lt;(Assumptions!$E$9-Assumptions!$D$9)/(Assumptions!$F$9-Assumptions!$D$9),Assumptions!$D$9+SQRT('Random Draws'!F1953*(Assumptions!$F$9-Assumptions!$D$9)*(Assumptions!$E$9-Assumptions!$D$9)),Assumptions!$F$9-SQRT((1-'Random Draws'!F1953)*(Assumptions!$F$9-Assumptions!$D$9)*(Assumptions!$F$9-Assumptions!$E$9)))</f>
        <v>0.254012409324324</v>
      </c>
      <c r="I1953" s="19" t="n">
        <f aca="false">IF('Random Draws'!G1953&lt;(Assumptions!$E$10-Assumptions!$D$10)/(Assumptions!$F$10-Assumptions!$D$10),Assumptions!$D$10+SQRT('Random Draws'!G1953*(Assumptions!$F$10-Assumptions!$D$10)*(Assumptions!$E$10-Assumptions!$D$10)),Assumptions!$F$10-SQRT((1-'Random Draws'!G1953)*(Assumptions!$F$10-Assumptions!$D$10)*(Assumptions!$F$10-Assumptions!$E$10)))</f>
        <v>0.0142045691073403</v>
      </c>
      <c r="J1953" s="19" t="n">
        <f aca="false">IF('Random Draws'!H1953&lt;(Assumptions!$E$11-Assumptions!$D$11)/(Assumptions!$F$11-Assumptions!$D$11),Assumptions!$D$11+SQRT('Random Draws'!H1953*(Assumptions!$F$11-Assumptions!$D$11)*(Assumptions!$E$11-Assumptions!$D$11)),Assumptions!$F$11-SQRT((1-'Random Draws'!H1953)*(Assumptions!$F$11-Assumptions!$D$11)*(Assumptions!$F$11-Assumptions!$E$11)))</f>
        <v>0.164275914616712</v>
      </c>
      <c r="K1953" s="19" t="n">
        <f aca="false">MAX(G1953,I1953+Assumptions!$D$21)</f>
        <v>0.085541824945618</v>
      </c>
      <c r="L1953" s="28" t="n">
        <f aca="false">(F1953-Assumptions!$D$15)*(1-H1953)+Assumptions!$D$15-J1953</f>
        <v>0.174941102680954</v>
      </c>
      <c r="M1953" s="21" t="n">
        <f aca="false">Assumptions!$D$14*(1+E1953)^1*L1953-Assumptions!$D$14*(1+E1953)^0*E1953*Assumptions!$D$16</f>
        <v>26.4025342503605</v>
      </c>
      <c r="N1953" s="21" t="n">
        <f aca="false">Assumptions!$D$14*(1+E1953)^2*L1953-Assumptions!$D$14*(1+E1953)^1*E1953*Assumptions!$D$16</f>
        <v>27.7041325672734</v>
      </c>
      <c r="O1953" s="21" t="n">
        <f aca="false">Assumptions!$D$14*(1+E1953)^3*L1953-Assumptions!$D$14*(1+E1953)^2*E1953*Assumptions!$D$16</f>
        <v>29.0698973828461</v>
      </c>
      <c r="P1953" s="21" t="n">
        <f aca="false">Assumptions!$D$14*(1+E1953)^4*L1953-Assumptions!$D$14*(1+E1953)^3*E1953*Assumptions!$D$16</f>
        <v>30.5029919921572</v>
      </c>
      <c r="Q1953" s="21" t="n">
        <f aca="false">Assumptions!$D$14*(1+E1953)^5*L1953-Assumptions!$D$14*(1+E1953)^4*E1953*Assumptions!$D$16</f>
        <v>32.006735635147</v>
      </c>
      <c r="R1953" s="21" t="n">
        <f aca="false">M1953/(1+K1953)+N1953/(1+K1953)^2+O1953/(1+K1953)^3+P1953/(1+K1953)^4+Q1953/(1+K1953)^5</f>
        <v>113.756046259821</v>
      </c>
      <c r="S1953" s="21" t="n">
        <f aca="false">Q1953*(1+I1953)/(K1953-I1953)</f>
        <v>455.041018075703</v>
      </c>
      <c r="T1953" s="21" t="n">
        <f aca="false">R1953+S1953/(1+K1953)^5</f>
        <v>415.624507483717</v>
      </c>
      <c r="U1953" s="8" t="n">
        <f aca="false">(T1953-Assumptions!$D$17)/Assumptions!$D$18</f>
        <v>9.22498029934866</v>
      </c>
    </row>
    <row r="1954" customFormat="false" ht="15" hidden="false" customHeight="false" outlineLevel="0" collapsed="false">
      <c r="B1954" s="2" t="n">
        <v>1949</v>
      </c>
      <c r="C1954" s="27" t="n">
        <f aca="false">NORMSDIST('Random Draws'!C1954)</f>
        <v>0.662364157198139</v>
      </c>
      <c r="D1954" s="27" t="n">
        <f aca="false">NORMSDIST(Assumptions!$D$22*'Random Draws'!C1954+SQRT(1-Assumptions!$D$22^2)*'Random Draws'!D1954)</f>
        <v>0.922150166368947</v>
      </c>
      <c r="E1954" s="19" t="n">
        <f aca="false">IF(C1954&lt;(Assumptions!$E$6-Assumptions!$D$6)/(Assumptions!$F$6-Assumptions!$D$6),Assumptions!$D$6+SQRT(C1954*(Assumptions!$F$6-Assumptions!$D$6)*(Assumptions!$E$6-Assumptions!$D$6)),Assumptions!$F$6-SQRT((1-C1954)*(Assumptions!$F$6-Assumptions!$D$6)*(Assumptions!$F$6-Assumptions!$E$6)))</f>
        <v>0.0989125418891688</v>
      </c>
      <c r="F1954" s="19" t="n">
        <f aca="false">IF(D1954&lt;(Assumptions!$E$7-Assumptions!$D$7)/(Assumptions!$F$7-Assumptions!$D$7),Assumptions!$D$7+SQRT(D1954*(Assumptions!$F$7-Assumptions!$D$7)*(Assumptions!$E$7-Assumptions!$D$7)),Assumptions!$F$7-SQRT((1-D1954)*(Assumptions!$F$7-Assumptions!$D$7)*(Assumptions!$F$7-Assumptions!$E$7)))</f>
        <v>0.4423534894519</v>
      </c>
      <c r="G1954" s="19" t="n">
        <f aca="false">MIN(Assumptions!$D$24,MAX(Assumptions!$D$23,Assumptions!$D$8+Assumptions!$E$8*'Random Draws'!E1954))</f>
        <v>0.070269464264887</v>
      </c>
      <c r="H1954" s="19" t="n">
        <f aca="false">IF('Random Draws'!F1954&lt;(Assumptions!$E$9-Assumptions!$D$9)/(Assumptions!$F$9-Assumptions!$D$9),Assumptions!$D$9+SQRT('Random Draws'!F1954*(Assumptions!$F$9-Assumptions!$D$9)*(Assumptions!$E$9-Assumptions!$D$9)),Assumptions!$F$9-SQRT((1-'Random Draws'!F1954)*(Assumptions!$F$9-Assumptions!$D$9)*(Assumptions!$F$9-Assumptions!$E$9)))</f>
        <v>0.294980662815814</v>
      </c>
      <c r="I1954" s="19" t="n">
        <f aca="false">IF('Random Draws'!G1954&lt;(Assumptions!$E$10-Assumptions!$D$10)/(Assumptions!$F$10-Assumptions!$D$10),Assumptions!$D$10+SQRT('Random Draws'!G1954*(Assumptions!$F$10-Assumptions!$D$10)*(Assumptions!$E$10-Assumptions!$D$10)),Assumptions!$F$10-SQRT((1-'Random Draws'!G1954)*(Assumptions!$F$10-Assumptions!$D$10)*(Assumptions!$F$10-Assumptions!$E$10)))</f>
        <v>0.0202871341853103</v>
      </c>
      <c r="J1954" s="19" t="n">
        <f aca="false">IF('Random Draws'!H1954&lt;(Assumptions!$E$11-Assumptions!$D$11)/(Assumptions!$F$11-Assumptions!$D$11),Assumptions!$D$11+SQRT('Random Draws'!H1954*(Assumptions!$F$11-Assumptions!$D$11)*(Assumptions!$E$11-Assumptions!$D$11)),Assumptions!$F$11-SQRT((1-'Random Draws'!H1954)*(Assumptions!$F$11-Assumptions!$D$11)*(Assumptions!$F$11-Assumptions!$E$11)))</f>
        <v>0.177958273519157</v>
      </c>
      <c r="K1954" s="19" t="n">
        <f aca="false">MAX(G1954,I1954+Assumptions!$D$21)</f>
        <v>0.070269464264887</v>
      </c>
      <c r="L1954" s="28" t="n">
        <f aca="false">(F1954-Assumptions!$D$15)*(1-H1954)+Assumptions!$D$15-J1954</f>
        <v>0.172256976581389</v>
      </c>
      <c r="M1954" s="21" t="n">
        <f aca="false">Assumptions!$D$14*(1+E1954)^1*L1954-Assumptions!$D$14*(1+E1954)^0*E1954*Assumptions!$D$16</f>
        <v>27.0175564817957</v>
      </c>
      <c r="N1954" s="21" t="n">
        <f aca="false">Assumptions!$D$14*(1+E1954)^2*L1954-Assumptions!$D$14*(1+E1954)^1*E1954*Assumptions!$D$16</f>
        <v>29.6899316690443</v>
      </c>
      <c r="O1954" s="21" t="n">
        <f aca="false">Assumptions!$D$14*(1+E1954)^3*L1954-Assumptions!$D$14*(1+E1954)^2*E1954*Assumptions!$D$16</f>
        <v>32.6266382789452</v>
      </c>
      <c r="P1954" s="21" t="n">
        <f aca="false">Assumptions!$D$14*(1+E1954)^4*L1954-Assumptions!$D$14*(1+E1954)^3*E1954*Assumptions!$D$16</f>
        <v>35.8538220044141</v>
      </c>
      <c r="Q1954" s="21" t="n">
        <f aca="false">Assumptions!$D$14*(1+E1954)^5*L1954-Assumptions!$D$14*(1+E1954)^4*E1954*Assumptions!$D$16</f>
        <v>39.4002146753125</v>
      </c>
      <c r="R1954" s="21" t="n">
        <f aca="false">M1954/(1+K1954)+N1954/(1+K1954)^2+O1954/(1+K1954)^3+P1954/(1+K1954)^4+Q1954/(1+K1954)^5</f>
        <v>133.157555002996</v>
      </c>
      <c r="S1954" s="21" t="n">
        <f aca="false">Q1954*(1+I1954)/(K1954-I1954)</f>
        <v>804.274871806879</v>
      </c>
      <c r="T1954" s="21" t="n">
        <f aca="false">R1954+S1954/(1+K1954)^5</f>
        <v>705.872908756179</v>
      </c>
      <c r="U1954" s="8" t="n">
        <f aca="false">(T1954-Assumptions!$D$17)/Assumptions!$D$18</f>
        <v>20.8349163502472</v>
      </c>
    </row>
    <row r="1955" customFormat="false" ht="15" hidden="false" customHeight="false" outlineLevel="0" collapsed="false">
      <c r="B1955" s="2" t="n">
        <v>1950</v>
      </c>
      <c r="C1955" s="27" t="n">
        <f aca="false">NORMSDIST('Random Draws'!C1955)</f>
        <v>0.998806786959839</v>
      </c>
      <c r="D1955" s="27" t="n">
        <f aca="false">NORMSDIST(Assumptions!$D$22*'Random Draws'!C1955+SQRT(1-Assumptions!$D$22^2)*'Random Draws'!D1955)</f>
        <v>0.929532583164644</v>
      </c>
      <c r="E1955" s="19" t="n">
        <f aca="false">IF(C1955&lt;(Assumptions!$E$6-Assumptions!$D$6)/(Assumptions!$F$6-Assumptions!$D$6),Assumptions!$D$6+SQRT(C1955*(Assumptions!$F$6-Assumptions!$D$6)*(Assumptions!$E$6-Assumptions!$D$6)),Assumptions!$F$6-SQRT((1-C1955)*(Assumptions!$F$6-Assumptions!$D$6)*(Assumptions!$F$6-Assumptions!$E$6)))</f>
        <v>0.137557446991199</v>
      </c>
      <c r="F1955" s="19" t="n">
        <f aca="false">IF(D1955&lt;(Assumptions!$E$7-Assumptions!$D$7)/(Assumptions!$F$7-Assumptions!$D$7),Assumptions!$D$7+SQRT(D1955*(Assumptions!$F$7-Assumptions!$D$7)*(Assumptions!$E$7-Assumptions!$D$7)),Assumptions!$F$7-SQRT((1-D1955)*(Assumptions!$F$7-Assumptions!$D$7)*(Assumptions!$F$7-Assumptions!$E$7)))</f>
        <v>0.443211025423171</v>
      </c>
      <c r="G1955" s="19" t="n">
        <f aca="false">MIN(Assumptions!$D$24,MAX(Assumptions!$D$23,Assumptions!$D$8+Assumptions!$E$8*'Random Draws'!E1955))</f>
        <v>0.082365847886451</v>
      </c>
      <c r="H1955" s="19" t="n">
        <f aca="false">IF('Random Draws'!F1955&lt;(Assumptions!$E$9-Assumptions!$D$9)/(Assumptions!$F$9-Assumptions!$D$9),Assumptions!$D$9+SQRT('Random Draws'!F1955*(Assumptions!$F$9-Assumptions!$D$9)*(Assumptions!$E$9-Assumptions!$D$9)),Assumptions!$F$9-SQRT((1-'Random Draws'!F1955)*(Assumptions!$F$9-Assumptions!$D$9)*(Assumptions!$F$9-Assumptions!$E$9)))</f>
        <v>0.270186813986981</v>
      </c>
      <c r="I1955" s="19" t="n">
        <f aca="false">IF('Random Draws'!G1955&lt;(Assumptions!$E$10-Assumptions!$D$10)/(Assumptions!$F$10-Assumptions!$D$10),Assumptions!$D$10+SQRT('Random Draws'!G1955*(Assumptions!$F$10-Assumptions!$D$10)*(Assumptions!$E$10-Assumptions!$D$10)),Assumptions!$F$10-SQRT((1-'Random Draws'!G1955)*(Assumptions!$F$10-Assumptions!$D$10)*(Assumptions!$F$10-Assumptions!$E$10)))</f>
        <v>0.0225894703977995</v>
      </c>
      <c r="J1955" s="19" t="n">
        <f aca="false">IF('Random Draws'!H1955&lt;(Assumptions!$E$11-Assumptions!$D$11)/(Assumptions!$F$11-Assumptions!$D$11),Assumptions!$D$11+SQRT('Random Draws'!H1955*(Assumptions!$F$11-Assumptions!$D$11)*(Assumptions!$E$11-Assumptions!$D$11)),Assumptions!$F$11-SQRT((1-'Random Draws'!H1955)*(Assumptions!$F$11-Assumptions!$D$11)*(Assumptions!$F$11-Assumptions!$E$11)))</f>
        <v>0.167476236028289</v>
      </c>
      <c r="K1955" s="19" t="n">
        <f aca="false">MAX(G1955,I1955+Assumptions!$D$21)</f>
        <v>0.082365847886451</v>
      </c>
      <c r="L1955" s="28" t="n">
        <f aca="false">(F1955-Assumptions!$D$15)*(1-H1955)+Assumptions!$D$15-J1955</f>
        <v>0.1911093003302</v>
      </c>
      <c r="M1955" s="21" t="n">
        <f aca="false">Assumptions!$D$14*(1+E1955)^1*L1955-Assumptions!$D$14*(1+E1955)^0*E1955*Assumptions!$D$16</f>
        <v>30.9243072336733</v>
      </c>
      <c r="N1955" s="21" t="n">
        <f aca="false">Assumptions!$D$14*(1+E1955)^2*L1955-Assumptions!$D$14*(1+E1955)^1*E1955*Assumptions!$D$16</f>
        <v>35.1781759867088</v>
      </c>
      <c r="O1955" s="21" t="n">
        <f aca="false">Assumptions!$D$14*(1+E1955)^3*L1955-Assumptions!$D$14*(1+E1955)^2*E1955*Assumptions!$D$16</f>
        <v>40.0171960652476</v>
      </c>
      <c r="P1955" s="21" t="n">
        <f aca="false">Assumptions!$D$14*(1+E1955)^4*L1955-Assumptions!$D$14*(1+E1955)^3*E1955*Assumptions!$D$16</f>
        <v>45.5218593917293</v>
      </c>
      <c r="Q1955" s="21" t="n">
        <f aca="false">Assumptions!$D$14*(1+E1955)^5*L1955-Assumptions!$D$14*(1+E1955)^4*E1955*Assumptions!$D$16</f>
        <v>51.7837301519479</v>
      </c>
      <c r="R1955" s="21" t="n">
        <f aca="false">M1955/(1+K1955)+N1955/(1+K1955)^2+O1955/(1+K1955)^3+P1955/(1+K1955)^4+Q1955/(1+K1955)^5</f>
        <v>158.18600690979</v>
      </c>
      <c r="S1955" s="21" t="n">
        <f aca="false">Q1955*(1+I1955)/(K1955-I1955)</f>
        <v>885.859923535115</v>
      </c>
      <c r="T1955" s="21" t="n">
        <f aca="false">R1955+S1955/(1+K1955)^5</f>
        <v>754.526983849024</v>
      </c>
      <c r="U1955" s="8" t="n">
        <f aca="false">(T1955-Assumptions!$D$17)/Assumptions!$D$18</f>
        <v>22.781079353961</v>
      </c>
    </row>
    <row r="1956" customFormat="false" ht="15" hidden="false" customHeight="false" outlineLevel="0" collapsed="false">
      <c r="B1956" s="2" t="n">
        <v>1951</v>
      </c>
      <c r="C1956" s="27" t="n">
        <f aca="false">NORMSDIST('Random Draws'!C1956)</f>
        <v>0.67442251906821</v>
      </c>
      <c r="D1956" s="27" t="n">
        <f aca="false">NORMSDIST(Assumptions!$D$22*'Random Draws'!C1956+SQRT(1-Assumptions!$D$22^2)*'Random Draws'!D1956)</f>
        <v>0.415045760222707</v>
      </c>
      <c r="E1956" s="19" t="n">
        <f aca="false">IF(C1956&lt;(Assumptions!$E$6-Assumptions!$D$6)/(Assumptions!$F$6-Assumptions!$D$6),Assumptions!$D$6+SQRT(C1956*(Assumptions!$F$6-Assumptions!$D$6)*(Assumptions!$E$6-Assumptions!$D$6)),Assumptions!$F$6-SQRT((1-C1956)*(Assumptions!$F$6-Assumptions!$D$6)*(Assumptions!$F$6-Assumptions!$E$6)))</f>
        <v>0.0996529133064239</v>
      </c>
      <c r="F1956" s="19" t="n">
        <f aca="false">IF(D1956&lt;(Assumptions!$E$7-Assumptions!$D$7)/(Assumptions!$F$7-Assumptions!$D$7),Assumptions!$D$7+SQRT(D1956*(Assumptions!$F$7-Assumptions!$D$7)*(Assumptions!$E$7-Assumptions!$D$7)),Assumptions!$F$7-SQRT((1-D1956)*(Assumptions!$F$7-Assumptions!$D$7)*(Assumptions!$F$7-Assumptions!$E$7)))</f>
        <v>0.409902650844782</v>
      </c>
      <c r="G1956" s="19" t="n">
        <f aca="false">MIN(Assumptions!$D$24,MAX(Assumptions!$D$23,Assumptions!$D$8+Assumptions!$E$8*'Random Draws'!E1956))</f>
        <v>0.082437341799953</v>
      </c>
      <c r="H1956" s="19" t="n">
        <f aca="false">IF('Random Draws'!F1956&lt;(Assumptions!$E$9-Assumptions!$D$9)/(Assumptions!$F$9-Assumptions!$D$9),Assumptions!$D$9+SQRT('Random Draws'!F1956*(Assumptions!$F$9-Assumptions!$D$9)*(Assumptions!$E$9-Assumptions!$D$9)),Assumptions!$F$9-SQRT((1-'Random Draws'!F1956)*(Assumptions!$F$9-Assumptions!$D$9)*(Assumptions!$F$9-Assumptions!$E$9)))</f>
        <v>0.268278509297198</v>
      </c>
      <c r="I1956" s="19" t="n">
        <f aca="false">IF('Random Draws'!G1956&lt;(Assumptions!$E$10-Assumptions!$D$10)/(Assumptions!$F$10-Assumptions!$D$10),Assumptions!$D$10+SQRT('Random Draws'!G1956*(Assumptions!$F$10-Assumptions!$D$10)*(Assumptions!$E$10-Assumptions!$D$10)),Assumptions!$F$10-SQRT((1-'Random Draws'!G1956)*(Assumptions!$F$10-Assumptions!$D$10)*(Assumptions!$F$10-Assumptions!$E$10)))</f>
        <v>0.0195602953726088</v>
      </c>
      <c r="J1956" s="19" t="n">
        <f aca="false">IF('Random Draws'!H1956&lt;(Assumptions!$E$11-Assumptions!$D$11)/(Assumptions!$F$11-Assumptions!$D$11),Assumptions!$D$11+SQRT('Random Draws'!H1956*(Assumptions!$F$11-Assumptions!$D$11)*(Assumptions!$E$11-Assumptions!$D$11)),Assumptions!$F$11-SQRT((1-'Random Draws'!H1956)*(Assumptions!$F$11-Assumptions!$D$11)*(Assumptions!$F$11-Assumptions!$E$11)))</f>
        <v>0.132543897640048</v>
      </c>
      <c r="K1956" s="19" t="n">
        <f aca="false">MAX(G1956,I1956+Assumptions!$D$21)</f>
        <v>0.082437341799953</v>
      </c>
      <c r="L1956" s="28" t="n">
        <f aca="false">(F1956-Assumptions!$D$15)*(1-H1956)+Assumptions!$D$15-J1956</f>
        <v>0.202266887287762</v>
      </c>
      <c r="M1956" s="21" t="n">
        <f aca="false">Assumptions!$D$14*(1+E1956)^1*L1956-Assumptions!$D$14*(1+E1956)^0*E1956*Assumptions!$D$16</f>
        <v>31.8178987484715</v>
      </c>
      <c r="N1956" s="21" t="n">
        <f aca="false">Assumptions!$D$14*(1+E1956)^2*L1956-Assumptions!$D$14*(1+E1956)^1*E1956*Assumptions!$D$16</f>
        <v>34.9886450540455</v>
      </c>
      <c r="O1956" s="21" t="n">
        <f aca="false">Assumptions!$D$14*(1+E1956)^3*L1956-Assumptions!$D$14*(1+E1956)^2*E1956*Assumptions!$D$16</f>
        <v>38.4753654663255</v>
      </c>
      <c r="P1956" s="21" t="n">
        <f aca="false">Assumptions!$D$14*(1+E1956)^4*L1956-Assumptions!$D$14*(1+E1956)^3*E1956*Assumptions!$D$16</f>
        <v>42.3095477255742</v>
      </c>
      <c r="Q1956" s="21" t="n">
        <f aca="false">Assumptions!$D$14*(1+E1956)^5*L1956-Assumptions!$D$14*(1+E1956)^4*E1956*Assumptions!$D$16</f>
        <v>46.5258174171048</v>
      </c>
      <c r="R1956" s="21" t="n">
        <f aca="false">M1956/(1+K1956)+N1956/(1+K1956)^2+O1956/(1+K1956)^3+P1956/(1+K1956)^4+Q1956/(1+K1956)^5</f>
        <v>151.723407352971</v>
      </c>
      <c r="S1956" s="21" t="n">
        <f aca="false">Q1956*(1+I1956)/(K1956-I1956)</f>
        <v>754.422779750774</v>
      </c>
      <c r="T1956" s="21" t="n">
        <f aca="false">R1956+S1956/(1+K1956)^5</f>
        <v>659.416158964107</v>
      </c>
      <c r="U1956" s="8" t="n">
        <f aca="false">(T1956-Assumptions!$D$17)/Assumptions!$D$18</f>
        <v>18.9766463585643</v>
      </c>
    </row>
    <row r="1957" customFormat="false" ht="15" hidden="false" customHeight="false" outlineLevel="0" collapsed="false">
      <c r="B1957" s="2" t="n">
        <v>1952</v>
      </c>
      <c r="C1957" s="27" t="n">
        <f aca="false">NORMSDIST('Random Draws'!C1957)</f>
        <v>0.510620429304845</v>
      </c>
      <c r="D1957" s="27" t="n">
        <f aca="false">NORMSDIST(Assumptions!$D$22*'Random Draws'!C1957+SQRT(1-Assumptions!$D$22^2)*'Random Draws'!D1957)</f>
        <v>0.904560144994474</v>
      </c>
      <c r="E1957" s="19" t="n">
        <f aca="false">IF(C1957&lt;(Assumptions!$E$6-Assumptions!$D$6)/(Assumptions!$F$6-Assumptions!$D$6),Assumptions!$D$6+SQRT(C1957*(Assumptions!$F$6-Assumptions!$D$6)*(Assumptions!$E$6-Assumptions!$D$6)),Assumptions!$F$6-SQRT((1-C1957)*(Assumptions!$F$6-Assumptions!$D$6)*(Assumptions!$F$6-Assumptions!$E$6)))</f>
        <v>0.0905338716546789</v>
      </c>
      <c r="F1957" s="19" t="n">
        <f aca="false">IF(D1957&lt;(Assumptions!$E$7-Assumptions!$D$7)/(Assumptions!$F$7-Assumptions!$D$7),Assumptions!$D$7+SQRT(D1957*(Assumptions!$F$7-Assumptions!$D$7)*(Assumptions!$E$7-Assumptions!$D$7)),Assumptions!$F$7-SQRT((1-D1957)*(Assumptions!$F$7-Assumptions!$D$7)*(Assumptions!$F$7-Assumptions!$E$7)))</f>
        <v>0.440461335254882</v>
      </c>
      <c r="G1957" s="19" t="n">
        <f aca="false">MIN(Assumptions!$D$24,MAX(Assumptions!$D$23,Assumptions!$D$8+Assumptions!$E$8*'Random Draws'!E1957))</f>
        <v>0.099759669977657</v>
      </c>
      <c r="H1957" s="19" t="n">
        <f aca="false">IF('Random Draws'!F1957&lt;(Assumptions!$E$9-Assumptions!$D$9)/(Assumptions!$F$9-Assumptions!$D$9),Assumptions!$D$9+SQRT('Random Draws'!F1957*(Assumptions!$F$9-Assumptions!$D$9)*(Assumptions!$E$9-Assumptions!$D$9)),Assumptions!$F$9-SQRT((1-'Random Draws'!F1957)*(Assumptions!$F$9-Assumptions!$D$9)*(Assumptions!$F$9-Assumptions!$E$9)))</f>
        <v>0.301407923455767</v>
      </c>
      <c r="I1957" s="19" t="n">
        <f aca="false">IF('Random Draws'!G1957&lt;(Assumptions!$E$10-Assumptions!$D$10)/(Assumptions!$F$10-Assumptions!$D$10),Assumptions!$D$10+SQRT('Random Draws'!G1957*(Assumptions!$F$10-Assumptions!$D$10)*(Assumptions!$E$10-Assumptions!$D$10)),Assumptions!$F$10-SQRT((1-'Random Draws'!G1957)*(Assumptions!$F$10-Assumptions!$D$10)*(Assumptions!$F$10-Assumptions!$E$10)))</f>
        <v>0.0139327045878759</v>
      </c>
      <c r="J1957" s="19" t="n">
        <f aca="false">IF('Random Draws'!H1957&lt;(Assumptions!$E$11-Assumptions!$D$11)/(Assumptions!$F$11-Assumptions!$D$11),Assumptions!$D$11+SQRT('Random Draws'!H1957*(Assumptions!$F$11-Assumptions!$D$11)*(Assumptions!$E$11-Assumptions!$D$11)),Assumptions!$F$11-SQRT((1-'Random Draws'!H1957)*(Assumptions!$F$11-Assumptions!$D$11)*(Assumptions!$F$11-Assumptions!$E$11)))</f>
        <v>0.168467995806606</v>
      </c>
      <c r="K1957" s="19" t="n">
        <f aca="false">MAX(G1957,I1957+Assumptions!$D$21)</f>
        <v>0.099759669977657</v>
      </c>
      <c r="L1957" s="28" t="n">
        <f aca="false">(F1957-Assumptions!$D$15)*(1-H1957)+Assumptions!$D$15-J1957</f>
        <v>0.178417833075798</v>
      </c>
      <c r="M1957" s="21" t="n">
        <f aca="false">Assumptions!$D$14*(1+E1957)^1*L1957-Assumptions!$D$14*(1+E1957)^0*E1957*Assumptions!$D$16</f>
        <v>27.8189277483784</v>
      </c>
      <c r="N1957" s="21" t="n">
        <f aca="false">Assumptions!$D$14*(1+E1957)^2*L1957-Assumptions!$D$14*(1+E1957)^1*E1957*Assumptions!$D$16</f>
        <v>30.3374829827209</v>
      </c>
      <c r="O1957" s="21" t="n">
        <f aca="false">Assumptions!$D$14*(1+E1957)^3*L1957-Assumptions!$D$14*(1+E1957)^2*E1957*Assumptions!$D$16</f>
        <v>33.0840527734045</v>
      </c>
      <c r="P1957" s="21" t="n">
        <f aca="false">Assumptions!$D$14*(1+E1957)^4*L1957-Assumptions!$D$14*(1+E1957)^3*E1957*Assumptions!$D$16</f>
        <v>36.0792801610086</v>
      </c>
      <c r="Q1957" s="21" t="n">
        <f aca="false">Assumptions!$D$14*(1+E1957)^5*L1957-Assumptions!$D$14*(1+E1957)^4*E1957*Assumptions!$D$16</f>
        <v>39.3456770804985</v>
      </c>
      <c r="R1957" s="21" t="n">
        <f aca="false">M1957/(1+K1957)+N1957/(1+K1957)^2+O1957/(1+K1957)^3+P1957/(1+K1957)^4+Q1957/(1+K1957)^5</f>
        <v>124.373014927826</v>
      </c>
      <c r="S1957" s="21" t="n">
        <f aca="false">Q1957*(1+I1957)/(K1957-I1957)</f>
        <v>464.817421831169</v>
      </c>
      <c r="T1957" s="21" t="n">
        <f aca="false">R1957+S1957/(1+K1957)^5</f>
        <v>413.303555962311</v>
      </c>
      <c r="U1957" s="8" t="n">
        <f aca="false">(T1957-Assumptions!$D$17)/Assumptions!$D$18</f>
        <v>9.13214223849243</v>
      </c>
    </row>
    <row r="1958" customFormat="false" ht="15" hidden="false" customHeight="false" outlineLevel="0" collapsed="false">
      <c r="B1958" s="2" t="n">
        <v>1953</v>
      </c>
      <c r="C1958" s="27" t="n">
        <f aca="false">NORMSDIST('Random Draws'!C1958)</f>
        <v>0.674502846649761</v>
      </c>
      <c r="D1958" s="27" t="n">
        <f aca="false">NORMSDIST(Assumptions!$D$22*'Random Draws'!C1958+SQRT(1-Assumptions!$D$22^2)*'Random Draws'!D1958)</f>
        <v>0.382247528706535</v>
      </c>
      <c r="E1958" s="19" t="n">
        <f aca="false">IF(C1958&lt;(Assumptions!$E$6-Assumptions!$D$6)/(Assumptions!$F$6-Assumptions!$D$6),Assumptions!$D$6+SQRT(C1958*(Assumptions!$F$6-Assumptions!$D$6)*(Assumptions!$E$6-Assumptions!$D$6)),Assumptions!$F$6-SQRT((1-C1958)*(Assumptions!$F$6-Assumptions!$D$6)*(Assumptions!$F$6-Assumptions!$E$6)))</f>
        <v>0.099657890898576</v>
      </c>
      <c r="F1958" s="19" t="n">
        <f aca="false">IF(D1958&lt;(Assumptions!$E$7-Assumptions!$D$7)/(Assumptions!$F$7-Assumptions!$D$7),Assumptions!$D$7+SQRT(D1958*(Assumptions!$F$7-Assumptions!$D$7)*(Assumptions!$E$7-Assumptions!$D$7)),Assumptions!$F$7-SQRT((1-D1958)*(Assumptions!$F$7-Assumptions!$D$7)*(Assumptions!$F$7-Assumptions!$E$7)))</f>
        <v>0.407890345292545</v>
      </c>
      <c r="G1958" s="19" t="n">
        <f aca="false">MIN(Assumptions!$D$24,MAX(Assumptions!$D$23,Assumptions!$D$8+Assumptions!$E$8*'Random Draws'!E1958))</f>
        <v>0.078726521449804</v>
      </c>
      <c r="H1958" s="19" t="n">
        <f aca="false">IF('Random Draws'!F1958&lt;(Assumptions!$E$9-Assumptions!$D$9)/(Assumptions!$F$9-Assumptions!$D$9),Assumptions!$D$9+SQRT('Random Draws'!F1958*(Assumptions!$F$9-Assumptions!$D$9)*(Assumptions!$E$9-Assumptions!$D$9)),Assumptions!$F$9-SQRT((1-'Random Draws'!F1958)*(Assumptions!$F$9-Assumptions!$D$9)*(Assumptions!$F$9-Assumptions!$E$9)))</f>
        <v>0.319251767586076</v>
      </c>
      <c r="I1958" s="19" t="n">
        <f aca="false">IF('Random Draws'!G1958&lt;(Assumptions!$E$10-Assumptions!$D$10)/(Assumptions!$F$10-Assumptions!$D$10),Assumptions!$D$10+SQRT('Random Draws'!G1958*(Assumptions!$F$10-Assumptions!$D$10)*(Assumptions!$E$10-Assumptions!$D$10)),Assumptions!$F$10-SQRT((1-'Random Draws'!G1958)*(Assumptions!$F$10-Assumptions!$D$10)*(Assumptions!$F$10-Assumptions!$E$10)))</f>
        <v>0.0150752152078336</v>
      </c>
      <c r="J1958" s="19" t="n">
        <f aca="false">IF('Random Draws'!H1958&lt;(Assumptions!$E$11-Assumptions!$D$11)/(Assumptions!$F$11-Assumptions!$D$11),Assumptions!$D$11+SQRT('Random Draws'!H1958*(Assumptions!$F$11-Assumptions!$D$11)*(Assumptions!$E$11-Assumptions!$D$11)),Assumptions!$F$11-SQRT((1-'Random Draws'!H1958)*(Assumptions!$F$11-Assumptions!$D$11)*(Assumptions!$F$11-Assumptions!$E$11)))</f>
        <v>0.175985928456027</v>
      </c>
      <c r="K1958" s="19" t="n">
        <f aca="false">MAX(G1958,I1958+Assumptions!$D$21)</f>
        <v>0.078726521449804</v>
      </c>
      <c r="L1958" s="28" t="n">
        <f aca="false">(F1958-Assumptions!$D$15)*(1-H1958)+Assumptions!$D$15-J1958</f>
        <v>0.143187432906769</v>
      </c>
      <c r="M1958" s="21" t="n">
        <f aca="false">Assumptions!$D$14*(1+E1958)^1*L1958-Assumptions!$D$14*(1+E1958)^0*E1958*Assumptions!$D$16</f>
        <v>22.3977807932398</v>
      </c>
      <c r="N1958" s="21" t="n">
        <f aca="false">Assumptions!$D$14*(1+E1958)^2*L1958-Assumptions!$D$14*(1+E1958)^1*E1958*Assumptions!$D$16</f>
        <v>24.6298963879027</v>
      </c>
      <c r="O1958" s="21" t="n">
        <f aca="false">Assumptions!$D$14*(1+E1958)^3*L1958-Assumptions!$D$14*(1+E1958)^2*E1958*Assumptions!$D$16</f>
        <v>27.0844599149715</v>
      </c>
      <c r="P1958" s="21" t="n">
        <f aca="false">Assumptions!$D$14*(1+E1958)^4*L1958-Assumptions!$D$14*(1+E1958)^3*E1958*Assumptions!$D$16</f>
        <v>29.7836400662246</v>
      </c>
      <c r="Q1958" s="21" t="n">
        <f aca="false">Assumptions!$D$14*(1+E1958)^5*L1958-Assumptions!$D$14*(1+E1958)^4*E1958*Assumptions!$D$16</f>
        <v>32.7518148185069</v>
      </c>
      <c r="R1958" s="21" t="n">
        <f aca="false">M1958/(1+K1958)+N1958/(1+K1958)^2+O1958/(1+K1958)^3+P1958/(1+K1958)^4+Q1958/(1+K1958)^5</f>
        <v>107.923618874814</v>
      </c>
      <c r="S1958" s="21" t="n">
        <f aca="false">Q1958*(1+I1958)/(K1958-I1958)</f>
        <v>522.307513202635</v>
      </c>
      <c r="T1958" s="21" t="n">
        <f aca="false">R1958+S1958/(1+K1958)^5</f>
        <v>465.500548672985</v>
      </c>
      <c r="U1958" s="8" t="n">
        <f aca="false">(T1958-Assumptions!$D$17)/Assumptions!$D$18</f>
        <v>11.2200219469194</v>
      </c>
    </row>
    <row r="1959" customFormat="false" ht="15" hidden="false" customHeight="false" outlineLevel="0" collapsed="false">
      <c r="B1959" s="2" t="n">
        <v>1954</v>
      </c>
      <c r="C1959" s="27" t="n">
        <f aca="false">NORMSDIST('Random Draws'!C1959)</f>
        <v>0.698642338016339</v>
      </c>
      <c r="D1959" s="27" t="n">
        <f aca="false">NORMSDIST(Assumptions!$D$22*'Random Draws'!C1959+SQRT(1-Assumptions!$D$22^2)*'Random Draws'!D1959)</f>
        <v>0.26827432401649</v>
      </c>
      <c r="E1959" s="19" t="n">
        <f aca="false">IF(C1959&lt;(Assumptions!$E$6-Assumptions!$D$6)/(Assumptions!$F$6-Assumptions!$D$6),Assumptions!$D$6+SQRT(C1959*(Assumptions!$F$6-Assumptions!$D$6)*(Assumptions!$E$6-Assumptions!$D$6)),Assumptions!$F$6-SQRT((1-C1959)*(Assumptions!$F$6-Assumptions!$D$6)*(Assumptions!$F$6-Assumptions!$E$6)))</f>
        <v>0.101182628760846</v>
      </c>
      <c r="F1959" s="19" t="n">
        <f aca="false">IF(D1959&lt;(Assumptions!$E$7-Assumptions!$D$7)/(Assumptions!$F$7-Assumptions!$D$7),Assumptions!$D$7+SQRT(D1959*(Assumptions!$F$7-Assumptions!$D$7)*(Assumptions!$E$7-Assumptions!$D$7)),Assumptions!$F$7-SQRT((1-D1959)*(Assumptions!$F$7-Assumptions!$D$7)*(Assumptions!$F$7-Assumptions!$E$7)))</f>
        <v>0.400120393119945</v>
      </c>
      <c r="G1959" s="19" t="n">
        <f aca="false">MIN(Assumptions!$D$24,MAX(Assumptions!$D$23,Assumptions!$D$8+Assumptions!$E$8*'Random Draws'!E1959))</f>
        <v>0.097682087560791</v>
      </c>
      <c r="H1959" s="19" t="n">
        <f aca="false">IF('Random Draws'!F1959&lt;(Assumptions!$E$9-Assumptions!$D$9)/(Assumptions!$F$9-Assumptions!$D$9),Assumptions!$D$9+SQRT('Random Draws'!F1959*(Assumptions!$F$9-Assumptions!$D$9)*(Assumptions!$E$9-Assumptions!$D$9)),Assumptions!$F$9-SQRT((1-'Random Draws'!F1959)*(Assumptions!$F$9-Assumptions!$D$9)*(Assumptions!$F$9-Assumptions!$E$9)))</f>
        <v>0.285395856617321</v>
      </c>
      <c r="I1959" s="19" t="n">
        <f aca="false">IF('Random Draws'!G1959&lt;(Assumptions!$E$10-Assumptions!$D$10)/(Assumptions!$F$10-Assumptions!$D$10),Assumptions!$D$10+SQRT('Random Draws'!G1959*(Assumptions!$F$10-Assumptions!$D$10)*(Assumptions!$E$10-Assumptions!$D$10)),Assumptions!$F$10-SQRT((1-'Random Draws'!G1959)*(Assumptions!$F$10-Assumptions!$D$10)*(Assumptions!$F$10-Assumptions!$E$10)))</f>
        <v>0.0195070366023265</v>
      </c>
      <c r="J1959" s="19" t="n">
        <f aca="false">IF('Random Draws'!H1959&lt;(Assumptions!$E$11-Assumptions!$D$11)/(Assumptions!$F$11-Assumptions!$D$11),Assumptions!$D$11+SQRT('Random Draws'!H1959*(Assumptions!$F$11-Assumptions!$D$11)*(Assumptions!$E$11-Assumptions!$D$11)),Assumptions!$F$11-SQRT((1-'Random Draws'!H1959)*(Assumptions!$F$11-Assumptions!$D$11)*(Assumptions!$F$11-Assumptions!$E$11)))</f>
        <v>0.179669435324112</v>
      </c>
      <c r="K1959" s="19" t="n">
        <f aca="false">MAX(G1959,I1959+Assumptions!$D$21)</f>
        <v>0.097682087560791</v>
      </c>
      <c r="L1959" s="28" t="n">
        <f aca="false">(F1959-Assumptions!$D$15)*(1-H1959)+Assumptions!$D$15-J1959</f>
        <v>0.143359716811559</v>
      </c>
      <c r="M1959" s="21" t="n">
        <f aca="false">Assumptions!$D$14*(1+E1959)^1*L1959-Assumptions!$D$14*(1+E1959)^0*E1959*Assumptions!$D$16</f>
        <v>22.45031388835</v>
      </c>
      <c r="N1959" s="21" t="n">
        <f aca="false">Assumptions!$D$14*(1+E1959)^2*L1959-Assumptions!$D$14*(1+E1959)^1*E1959*Assumptions!$D$16</f>
        <v>24.7218956640794</v>
      </c>
      <c r="O1959" s="21" t="n">
        <f aca="false">Assumptions!$D$14*(1+E1959)^3*L1959-Assumptions!$D$14*(1+E1959)^2*E1959*Assumptions!$D$16</f>
        <v>27.2233220553223</v>
      </c>
      <c r="P1959" s="21" t="n">
        <f aca="false">Assumptions!$D$14*(1+E1959)^4*L1959-Assumptions!$D$14*(1+E1959)^3*E1959*Assumptions!$D$16</f>
        <v>29.9778493444829</v>
      </c>
      <c r="Q1959" s="21" t="n">
        <f aca="false">Assumptions!$D$14*(1+E1959)^5*L1959-Assumptions!$D$14*(1+E1959)^4*E1959*Assumptions!$D$16</f>
        <v>33.0110869457543</v>
      </c>
      <c r="R1959" s="21" t="n">
        <f aca="false">M1959/(1+K1959)+N1959/(1+K1959)^2+O1959/(1+K1959)^3+P1959/(1+K1959)^4+Q1959/(1+K1959)^5</f>
        <v>102.916686722031</v>
      </c>
      <c r="S1959" s="21" t="n">
        <f aca="false">Q1959*(1+I1959)/(K1959-I1959)</f>
        <v>430.508647125399</v>
      </c>
      <c r="T1959" s="21" t="n">
        <f aca="false">R1959+S1959/(1+K1959)^5</f>
        <v>373.062967457781</v>
      </c>
      <c r="U1959" s="8" t="n">
        <f aca="false">(T1959-Assumptions!$D$17)/Assumptions!$D$18</f>
        <v>7.52251869831126</v>
      </c>
    </row>
    <row r="1960" customFormat="false" ht="15" hidden="false" customHeight="false" outlineLevel="0" collapsed="false">
      <c r="B1960" s="2" t="n">
        <v>1955</v>
      </c>
      <c r="C1960" s="27" t="n">
        <f aca="false">NORMSDIST('Random Draws'!C1960)</f>
        <v>0.390191083402355</v>
      </c>
      <c r="D1960" s="27" t="n">
        <f aca="false">NORMSDIST(Assumptions!$D$22*'Random Draws'!C1960+SQRT(1-Assumptions!$D$22^2)*'Random Draws'!D1960)</f>
        <v>0.674180629393909</v>
      </c>
      <c r="E1960" s="19" t="n">
        <f aca="false">IF(C1960&lt;(Assumptions!$E$6-Assumptions!$D$6)/(Assumptions!$F$6-Assumptions!$D$6),Assumptions!$D$6+SQRT(C1960*(Assumptions!$F$6-Assumptions!$D$6)*(Assumptions!$E$6-Assumptions!$D$6)),Assumptions!$F$6-SQRT((1-C1960)*(Assumptions!$F$6-Assumptions!$D$6)*(Assumptions!$F$6-Assumptions!$E$6)))</f>
        <v>0.0841696209742825</v>
      </c>
      <c r="F1960" s="19" t="n">
        <f aca="false">IF(D1960&lt;(Assumptions!$E$7-Assumptions!$D$7)/(Assumptions!$F$7-Assumptions!$D$7),Assumptions!$D$7+SQRT(D1960*(Assumptions!$F$7-Assumptions!$D$7)*(Assumptions!$E$7-Assumptions!$D$7)),Assumptions!$F$7-SQRT((1-D1960)*(Assumptions!$F$7-Assumptions!$D$7)*(Assumptions!$F$7-Assumptions!$E$7)))</f>
        <v>0.423899065352482</v>
      </c>
      <c r="G1960" s="19" t="n">
        <f aca="false">MIN(Assumptions!$D$24,MAX(Assumptions!$D$23,Assumptions!$D$8+Assumptions!$E$8*'Random Draws'!E1960))</f>
        <v>0.086108078153314</v>
      </c>
      <c r="H1960" s="19" t="n">
        <f aca="false">IF('Random Draws'!F1960&lt;(Assumptions!$E$9-Assumptions!$D$9)/(Assumptions!$F$9-Assumptions!$D$9),Assumptions!$D$9+SQRT('Random Draws'!F1960*(Assumptions!$F$9-Assumptions!$D$9)*(Assumptions!$E$9-Assumptions!$D$9)),Assumptions!$F$9-SQRT((1-'Random Draws'!F1960)*(Assumptions!$F$9-Assumptions!$D$9)*(Assumptions!$F$9-Assumptions!$E$9)))</f>
        <v>0.257091896024186</v>
      </c>
      <c r="I1960" s="19" t="n">
        <f aca="false">IF('Random Draws'!G1960&lt;(Assumptions!$E$10-Assumptions!$D$10)/(Assumptions!$F$10-Assumptions!$D$10),Assumptions!$D$10+SQRT('Random Draws'!G1960*(Assumptions!$F$10-Assumptions!$D$10)*(Assumptions!$E$10-Assumptions!$D$10)),Assumptions!$F$10-SQRT((1-'Random Draws'!G1960)*(Assumptions!$F$10-Assumptions!$D$10)*(Assumptions!$F$10-Assumptions!$E$10)))</f>
        <v>0.0248240675232594</v>
      </c>
      <c r="J1960" s="19" t="n">
        <f aca="false">IF('Random Draws'!H1960&lt;(Assumptions!$E$11-Assumptions!$D$11)/(Assumptions!$F$11-Assumptions!$D$11),Assumptions!$D$11+SQRT('Random Draws'!H1960*(Assumptions!$F$11-Assumptions!$D$11)*(Assumptions!$E$11-Assumptions!$D$11)),Assumptions!$F$11-SQRT((1-'Random Draws'!H1960)*(Assumptions!$F$11-Assumptions!$D$11)*(Assumptions!$F$11-Assumptions!$E$11)))</f>
        <v>0.193826795898171</v>
      </c>
      <c r="K1960" s="19" t="n">
        <f aca="false">MAX(G1960,I1960+Assumptions!$D$21)</f>
        <v>0.086108078153314</v>
      </c>
      <c r="L1960" s="28" t="n">
        <f aca="false">(F1960-Assumptions!$D$15)*(1-H1960)+Assumptions!$D$15-J1960</f>
        <v>0.154513201503105</v>
      </c>
      <c r="M1960" s="21" t="n">
        <f aca="false">Assumptions!$D$14*(1+E1960)^1*L1960-Assumptions!$D$14*(1+E1960)^0*E1960*Assumptions!$D$16</f>
        <v>23.9240474195878</v>
      </c>
      <c r="N1960" s="21" t="n">
        <f aca="false">Assumptions!$D$14*(1+E1960)^2*L1960-Assumptions!$D$14*(1+E1960)^1*E1960*Assumptions!$D$16</f>
        <v>25.9377254230653</v>
      </c>
      <c r="O1960" s="21" t="n">
        <f aca="false">Assumptions!$D$14*(1+E1960)^3*L1960-Assumptions!$D$14*(1+E1960)^2*E1960*Assumptions!$D$16</f>
        <v>28.1208939408597</v>
      </c>
      <c r="P1960" s="21" t="n">
        <f aca="false">Assumptions!$D$14*(1+E1960)^4*L1960-Assumptions!$D$14*(1+E1960)^3*E1960*Assumptions!$D$16</f>
        <v>30.4878189253199</v>
      </c>
      <c r="Q1960" s="21" t="n">
        <f aca="false">Assumptions!$D$14*(1+E1960)^5*L1960-Assumptions!$D$14*(1+E1960)^4*E1960*Assumptions!$D$16</f>
        <v>33.0539670885966</v>
      </c>
      <c r="R1960" s="21" t="n">
        <f aca="false">M1960/(1+K1960)+N1960/(1+K1960)^2+O1960/(1+K1960)^3+P1960/(1+K1960)^4+Q1960/(1+K1960)^5</f>
        <v>109.74415049478</v>
      </c>
      <c r="S1960" s="21" t="n">
        <f aca="false">Q1960*(1+I1960)/(K1960-I1960)</f>
        <v>552.746151096432</v>
      </c>
      <c r="T1960" s="21" t="n">
        <f aca="false">R1960+S1960/(1+K1960)^5</f>
        <v>475.474084695065</v>
      </c>
      <c r="U1960" s="8" t="n">
        <f aca="false">(T1960-Assumptions!$D$17)/Assumptions!$D$18</f>
        <v>11.6189633878026</v>
      </c>
    </row>
    <row r="1961" customFormat="false" ht="15" hidden="false" customHeight="false" outlineLevel="0" collapsed="false">
      <c r="B1961" s="2" t="n">
        <v>1956</v>
      </c>
      <c r="C1961" s="27" t="n">
        <f aca="false">NORMSDIST('Random Draws'!C1961)</f>
        <v>0.458367051789622</v>
      </c>
      <c r="D1961" s="27" t="n">
        <f aca="false">NORMSDIST(Assumptions!$D$22*'Random Draws'!C1961+SQRT(1-Assumptions!$D$22^2)*'Random Draws'!D1961)</f>
        <v>0.338781421622594</v>
      </c>
      <c r="E1961" s="19" t="n">
        <f aca="false">IF(C1961&lt;(Assumptions!$E$6-Assumptions!$D$6)/(Assumptions!$F$6-Assumptions!$D$6),Assumptions!$D$6+SQRT(C1961*(Assumptions!$F$6-Assumptions!$D$6)*(Assumptions!$E$6-Assumptions!$D$6)),Assumptions!$F$6-SQRT((1-C1961)*(Assumptions!$F$6-Assumptions!$D$6)*(Assumptions!$F$6-Assumptions!$E$6)))</f>
        <v>0.087873116244382</v>
      </c>
      <c r="F1961" s="19" t="n">
        <f aca="false">IF(D1961&lt;(Assumptions!$E$7-Assumptions!$D$7)/(Assumptions!$F$7-Assumptions!$D$7),Assumptions!$D$7+SQRT(D1961*(Assumptions!$F$7-Assumptions!$D$7)*(Assumptions!$E$7-Assumptions!$D$7)),Assumptions!$F$7-SQRT((1-D1961)*(Assumptions!$F$7-Assumptions!$D$7)*(Assumptions!$F$7-Assumptions!$E$7)))</f>
        <v>0.405085347173284</v>
      </c>
      <c r="G1961" s="19" t="n">
        <f aca="false">MIN(Assumptions!$D$24,MAX(Assumptions!$D$23,Assumptions!$D$8+Assumptions!$E$8*'Random Draws'!E1961))</f>
        <v>0.07842354437536</v>
      </c>
      <c r="H1961" s="19" t="n">
        <f aca="false">IF('Random Draws'!F1961&lt;(Assumptions!$E$9-Assumptions!$D$9)/(Assumptions!$F$9-Assumptions!$D$9),Assumptions!$D$9+SQRT('Random Draws'!F1961*(Assumptions!$F$9-Assumptions!$D$9)*(Assumptions!$E$9-Assumptions!$D$9)),Assumptions!$F$9-SQRT((1-'Random Draws'!F1961)*(Assumptions!$F$9-Assumptions!$D$9)*(Assumptions!$F$9-Assumptions!$E$9)))</f>
        <v>0.332083785242153</v>
      </c>
      <c r="I1961" s="19" t="n">
        <f aca="false">IF('Random Draws'!G1961&lt;(Assumptions!$E$10-Assumptions!$D$10)/(Assumptions!$F$10-Assumptions!$D$10),Assumptions!$D$10+SQRT('Random Draws'!G1961*(Assumptions!$F$10-Assumptions!$D$10)*(Assumptions!$E$10-Assumptions!$D$10)),Assumptions!$F$10-SQRT((1-'Random Draws'!G1961)*(Assumptions!$F$10-Assumptions!$D$10)*(Assumptions!$F$10-Assumptions!$E$10)))</f>
        <v>0.0188504861127116</v>
      </c>
      <c r="J1961" s="19" t="n">
        <f aca="false">IF('Random Draws'!H1961&lt;(Assumptions!$E$11-Assumptions!$D$11)/(Assumptions!$F$11-Assumptions!$D$11),Assumptions!$D$11+SQRT('Random Draws'!H1961*(Assumptions!$F$11-Assumptions!$D$11)*(Assumptions!$E$11-Assumptions!$D$11)),Assumptions!$F$11-SQRT((1-'Random Draws'!H1961)*(Assumptions!$F$11-Assumptions!$D$11)*(Assumptions!$F$11-Assumptions!$E$11)))</f>
        <v>0.183472909608155</v>
      </c>
      <c r="K1961" s="19" t="n">
        <f aca="false">MAX(G1961,I1961+Assumptions!$D$21)</f>
        <v>0.07842354437536</v>
      </c>
      <c r="L1961" s="28" t="n">
        <f aca="false">(F1961-Assumptions!$D$15)*(1-H1961)+Assumptions!$D$15-J1961</f>
        <v>0.130261054211173</v>
      </c>
      <c r="M1961" s="21" t="n">
        <f aca="false">Assumptions!$D$14*(1+E1961)^1*L1961-Assumptions!$D$14*(1+E1961)^0*E1961*Assumptions!$D$16</f>
        <v>20.1653392949851</v>
      </c>
      <c r="N1961" s="21" t="n">
        <f aca="false">Assumptions!$D$14*(1+E1961)^2*L1961-Assumptions!$D$14*(1+E1961)^1*E1961*Assumptions!$D$16</f>
        <v>21.9373304989607</v>
      </c>
      <c r="O1961" s="21" t="n">
        <f aca="false">Assumptions!$D$14*(1+E1961)^3*L1961-Assumptions!$D$14*(1+E1961)^2*E1961*Assumptions!$D$16</f>
        <v>23.8650320919873</v>
      </c>
      <c r="P1961" s="21" t="n">
        <f aca="false">Assumptions!$D$14*(1+E1961)^4*L1961-Assumptions!$D$14*(1+E1961)^3*E1961*Assumptions!$D$16</f>
        <v>25.9621268311824</v>
      </c>
      <c r="Q1961" s="21" t="n">
        <f aca="false">Assumptions!$D$14*(1+E1961)^5*L1961-Assumptions!$D$14*(1+E1961)^4*E1961*Assumptions!$D$16</f>
        <v>28.2434998201703</v>
      </c>
      <c r="R1961" s="21" t="n">
        <f aca="false">M1961/(1+K1961)+N1961/(1+K1961)^2+O1961/(1+K1961)^3+P1961/(1+K1961)^4+Q1961/(1+K1961)^5</f>
        <v>95.1474161292683</v>
      </c>
      <c r="S1961" s="21" t="n">
        <f aca="false">Q1961*(1+I1961)/(K1961-I1961)</f>
        <v>483.035525798193</v>
      </c>
      <c r="T1961" s="21" t="n">
        <f aca="false">R1961+S1961/(1+K1961)^5</f>
        <v>426.303141843283</v>
      </c>
      <c r="U1961" s="8" t="n">
        <f aca="false">(T1961-Assumptions!$D$17)/Assumptions!$D$18</f>
        <v>9.65212567373132</v>
      </c>
    </row>
    <row r="1962" customFormat="false" ht="15" hidden="false" customHeight="false" outlineLevel="0" collapsed="false">
      <c r="B1962" s="2" t="n">
        <v>1957</v>
      </c>
      <c r="C1962" s="27" t="n">
        <f aca="false">NORMSDIST('Random Draws'!C1962)</f>
        <v>0.771783366719912</v>
      </c>
      <c r="D1962" s="27" t="n">
        <f aca="false">NORMSDIST(Assumptions!$D$22*'Random Draws'!C1962+SQRT(1-Assumptions!$D$22^2)*'Random Draws'!D1962)</f>
        <v>0.390108019064179</v>
      </c>
      <c r="E1962" s="19" t="n">
        <f aca="false">IF(C1962&lt;(Assumptions!$E$6-Assumptions!$D$6)/(Assumptions!$F$6-Assumptions!$D$6),Assumptions!$D$6+SQRT(C1962*(Assumptions!$F$6-Assumptions!$D$6)*(Assumptions!$E$6-Assumptions!$D$6)),Assumptions!$F$6-SQRT((1-C1962)*(Assumptions!$F$6-Assumptions!$D$6)*(Assumptions!$F$6-Assumptions!$E$6)))</f>
        <v>0.106220077466039</v>
      </c>
      <c r="F1962" s="19" t="n">
        <f aca="false">IF(D1962&lt;(Assumptions!$E$7-Assumptions!$D$7)/(Assumptions!$F$7-Assumptions!$D$7),Assumptions!$D$7+SQRT(D1962*(Assumptions!$F$7-Assumptions!$D$7)*(Assumptions!$E$7-Assumptions!$D$7)),Assumptions!$F$7-SQRT((1-D1962)*(Assumptions!$F$7-Assumptions!$D$7)*(Assumptions!$F$7-Assumptions!$E$7)))</f>
        <v>0.408380245083971</v>
      </c>
      <c r="G1962" s="19" t="n">
        <f aca="false">MIN(Assumptions!$D$24,MAX(Assumptions!$D$23,Assumptions!$D$8+Assumptions!$E$8*'Random Draws'!E1962))</f>
        <v>0.083183122610057</v>
      </c>
      <c r="H1962" s="19" t="n">
        <f aca="false">IF('Random Draws'!F1962&lt;(Assumptions!$E$9-Assumptions!$D$9)/(Assumptions!$F$9-Assumptions!$D$9),Assumptions!$D$9+SQRT('Random Draws'!F1962*(Assumptions!$F$9-Assumptions!$D$9)*(Assumptions!$E$9-Assumptions!$D$9)),Assumptions!$F$9-SQRT((1-'Random Draws'!F1962)*(Assumptions!$F$9-Assumptions!$D$9)*(Assumptions!$F$9-Assumptions!$E$9)))</f>
        <v>0.268347098480034</v>
      </c>
      <c r="I1962" s="19" t="n">
        <f aca="false">IF('Random Draws'!G1962&lt;(Assumptions!$E$10-Assumptions!$D$10)/(Assumptions!$F$10-Assumptions!$D$10),Assumptions!$D$10+SQRT('Random Draws'!G1962*(Assumptions!$F$10-Assumptions!$D$10)*(Assumptions!$E$10-Assumptions!$D$10)),Assumptions!$F$10-SQRT((1-'Random Draws'!G1962)*(Assumptions!$F$10-Assumptions!$D$10)*(Assumptions!$F$10-Assumptions!$E$10)))</f>
        <v>0.0197119924378188</v>
      </c>
      <c r="J1962" s="19" t="n">
        <f aca="false">IF('Random Draws'!H1962&lt;(Assumptions!$E$11-Assumptions!$D$11)/(Assumptions!$F$11-Assumptions!$D$11),Assumptions!$D$11+SQRT('Random Draws'!H1962*(Assumptions!$F$11-Assumptions!$D$11)*(Assumptions!$E$11-Assumptions!$D$11)),Assumptions!$F$11-SQRT((1-'Random Draws'!H1962)*(Assumptions!$F$11-Assumptions!$D$11)*(Assumptions!$F$11-Assumptions!$E$11)))</f>
        <v>0.165565106107516</v>
      </c>
      <c r="K1962" s="19" t="n">
        <f aca="false">MAX(G1962,I1962+Assumptions!$D$21)</f>
        <v>0.083183122610057</v>
      </c>
      <c r="L1962" s="28" t="n">
        <f aca="false">(F1962-Assumptions!$D$15)*(1-H1962)+Assumptions!$D$15-J1962</f>
        <v>0.168112607934011</v>
      </c>
      <c r="M1962" s="21" t="n">
        <f aca="false">Assumptions!$D$14*(1+E1962)^1*L1962-Assumptions!$D$14*(1+E1962)^0*E1962*Assumptions!$D$16</f>
        <v>26.5035262779307</v>
      </c>
      <c r="N1962" s="21" t="n">
        <f aca="false">Assumptions!$D$14*(1+E1962)^2*L1962-Assumptions!$D$14*(1+E1962)^1*E1962*Assumptions!$D$16</f>
        <v>29.3187328922957</v>
      </c>
      <c r="O1962" s="21" t="n">
        <f aca="false">Assumptions!$D$14*(1+E1962)^3*L1962-Assumptions!$D$14*(1+E1962)^2*E1962*Assumptions!$D$16</f>
        <v>32.4329709713214</v>
      </c>
      <c r="P1962" s="21" t="n">
        <f aca="false">Assumptions!$D$14*(1+E1962)^4*L1962-Assumptions!$D$14*(1+E1962)^3*E1962*Assumptions!$D$16</f>
        <v>35.8780036603489</v>
      </c>
      <c r="Q1962" s="21" t="n">
        <f aca="false">Assumptions!$D$14*(1+E1962)^5*L1962-Assumptions!$D$14*(1+E1962)^4*E1962*Assumptions!$D$16</f>
        <v>39.688967988478</v>
      </c>
      <c r="R1962" s="21" t="n">
        <f aca="false">M1962/(1+K1962)+N1962/(1+K1962)^2+O1962/(1+K1962)^3+P1962/(1+K1962)^4+Q1962/(1+K1962)^5</f>
        <v>127.656639618307</v>
      </c>
      <c r="S1962" s="21" t="n">
        <f aca="false">Q1962*(1+I1962)/(K1962-I1962)</f>
        <v>637.633464466552</v>
      </c>
      <c r="T1962" s="21" t="n">
        <f aca="false">R1962+S1962/(1+K1962)^5</f>
        <v>555.280253179334</v>
      </c>
      <c r="U1962" s="8" t="n">
        <f aca="false">(T1962-Assumptions!$D$17)/Assumptions!$D$18</f>
        <v>14.8112101271734</v>
      </c>
    </row>
    <row r="1963" customFormat="false" ht="15" hidden="false" customHeight="false" outlineLevel="0" collapsed="false">
      <c r="B1963" s="2" t="n">
        <v>1958</v>
      </c>
      <c r="C1963" s="27" t="n">
        <f aca="false">NORMSDIST('Random Draws'!C1963)</f>
        <v>0.445157548721216</v>
      </c>
      <c r="D1963" s="27" t="n">
        <f aca="false">NORMSDIST(Assumptions!$D$22*'Random Draws'!C1963+SQRT(1-Assumptions!$D$22^2)*'Random Draws'!D1963)</f>
        <v>0.554069098214272</v>
      </c>
      <c r="E1963" s="19" t="n">
        <f aca="false">IF(C1963&lt;(Assumptions!$E$6-Assumptions!$D$6)/(Assumptions!$F$6-Assumptions!$D$6),Assumptions!$D$6+SQRT(C1963*(Assumptions!$F$6-Assumptions!$D$6)*(Assumptions!$E$6-Assumptions!$D$6)),Assumptions!$F$6-SQRT((1-C1963)*(Assumptions!$F$6-Assumptions!$D$6)*(Assumptions!$F$6-Assumptions!$E$6)))</f>
        <v>0.0871782549868695</v>
      </c>
      <c r="F1963" s="19" t="n">
        <f aca="false">IF(D1963&lt;(Assumptions!$E$7-Assumptions!$D$7)/(Assumptions!$F$7-Assumptions!$D$7),Assumptions!$D$7+SQRT(D1963*(Assumptions!$F$7-Assumptions!$D$7)*(Assumptions!$E$7-Assumptions!$D$7)),Assumptions!$F$7-SQRT((1-D1963)*(Assumptions!$F$7-Assumptions!$D$7)*(Assumptions!$F$7-Assumptions!$E$7)))</f>
        <v>0.417657736595236</v>
      </c>
      <c r="G1963" s="19" t="n">
        <f aca="false">MIN(Assumptions!$D$24,MAX(Assumptions!$D$23,Assumptions!$D$8+Assumptions!$E$8*'Random Draws'!E1963))</f>
        <v>0.086371418112669</v>
      </c>
      <c r="H1963" s="19" t="n">
        <f aca="false">IF('Random Draws'!F1963&lt;(Assumptions!$E$9-Assumptions!$D$9)/(Assumptions!$F$9-Assumptions!$D$9),Assumptions!$D$9+SQRT('Random Draws'!F1963*(Assumptions!$F$9-Assumptions!$D$9)*(Assumptions!$E$9-Assumptions!$D$9)),Assumptions!$F$9-SQRT((1-'Random Draws'!F1963)*(Assumptions!$F$9-Assumptions!$D$9)*(Assumptions!$F$9-Assumptions!$E$9)))</f>
        <v>0.265495562318414</v>
      </c>
      <c r="I1963" s="19" t="n">
        <f aca="false">IF('Random Draws'!G1963&lt;(Assumptions!$E$10-Assumptions!$D$10)/(Assumptions!$F$10-Assumptions!$D$10),Assumptions!$D$10+SQRT('Random Draws'!G1963*(Assumptions!$F$10-Assumptions!$D$10)*(Assumptions!$E$10-Assumptions!$D$10)),Assumptions!$F$10-SQRT((1-'Random Draws'!G1963)*(Assumptions!$F$10-Assumptions!$D$10)*(Assumptions!$F$10-Assumptions!$E$10)))</f>
        <v>0.0202475533786116</v>
      </c>
      <c r="J1963" s="19" t="n">
        <f aca="false">IF('Random Draws'!H1963&lt;(Assumptions!$E$11-Assumptions!$D$11)/(Assumptions!$F$11-Assumptions!$D$11),Assumptions!$D$11+SQRT('Random Draws'!H1963*(Assumptions!$F$11-Assumptions!$D$11)*(Assumptions!$E$11-Assumptions!$D$11)),Assumptions!$F$11-SQRT((1-'Random Draws'!H1963)*(Assumptions!$F$11-Assumptions!$D$11)*(Assumptions!$F$11-Assumptions!$E$11)))</f>
        <v>0.176368480880263</v>
      </c>
      <c r="K1963" s="19" t="n">
        <f aca="false">MAX(G1963,I1963+Assumptions!$D$21)</f>
        <v>0.086371418112669</v>
      </c>
      <c r="L1963" s="28" t="n">
        <f aca="false">(F1963-Assumptions!$D$15)*(1-H1963)+Assumptions!$D$15-J1963</f>
        <v>0.164917403182379</v>
      </c>
      <c r="M1963" s="21" t="n">
        <f aca="false">Assumptions!$D$14*(1+E1963)^1*L1963-Assumptions!$D$14*(1+E1963)^0*E1963*Assumptions!$D$16</f>
        <v>25.6184937090809</v>
      </c>
      <c r="N1963" s="21" t="n">
        <f aca="false">Assumptions!$D$14*(1+E1963)^2*L1963-Assumptions!$D$14*(1+E1963)^1*E1963*Assumptions!$D$16</f>
        <v>27.8518692860307</v>
      </c>
      <c r="O1963" s="21" t="n">
        <f aca="false">Assumptions!$D$14*(1+E1963)^3*L1963-Assumptions!$D$14*(1+E1963)^2*E1963*Assumptions!$D$16</f>
        <v>30.2799466485092</v>
      </c>
      <c r="P1963" s="21" t="n">
        <f aca="false">Assumptions!$D$14*(1+E1963)^4*L1963-Assumptions!$D$14*(1+E1963)^3*E1963*Assumptions!$D$16</f>
        <v>32.9196995584218</v>
      </c>
      <c r="Q1963" s="21" t="n">
        <f aca="false">Assumptions!$D$14*(1+E1963)^5*L1963-Assumptions!$D$14*(1+E1963)^4*E1963*Assumptions!$D$16</f>
        <v>35.789581520617</v>
      </c>
      <c r="R1963" s="21" t="n">
        <f aca="false">M1963/(1+K1963)+N1963/(1+K1963)^2+O1963/(1+K1963)^3+P1963/(1+K1963)^4+Q1963/(1+K1963)^5</f>
        <v>118.083809721444</v>
      </c>
      <c r="S1963" s="21" t="n">
        <f aca="false">Q1963*(1+I1963)/(K1963-I1963)</f>
        <v>552.209601324877</v>
      </c>
      <c r="T1963" s="21" t="n">
        <f aca="false">R1963+S1963/(1+K1963)^5</f>
        <v>483.0161047853</v>
      </c>
      <c r="U1963" s="8" t="n">
        <f aca="false">(T1963-Assumptions!$D$17)/Assumptions!$D$18</f>
        <v>11.920644191412</v>
      </c>
    </row>
    <row r="1964" customFormat="false" ht="15" hidden="false" customHeight="false" outlineLevel="0" collapsed="false">
      <c r="B1964" s="2" t="n">
        <v>1959</v>
      </c>
      <c r="C1964" s="27" t="n">
        <f aca="false">NORMSDIST('Random Draws'!C1964)</f>
        <v>0.862926616374809</v>
      </c>
      <c r="D1964" s="27" t="n">
        <f aca="false">NORMSDIST(Assumptions!$D$22*'Random Draws'!C1964+SQRT(1-Assumptions!$D$22^2)*'Random Draws'!D1964)</f>
        <v>0.318837624613585</v>
      </c>
      <c r="E1964" s="19" t="n">
        <f aca="false">IF(C1964&lt;(Assumptions!$E$6-Assumptions!$D$6)/(Assumptions!$F$6-Assumptions!$D$6),Assumptions!$D$6+SQRT(C1964*(Assumptions!$F$6-Assumptions!$D$6)*(Assumptions!$E$6-Assumptions!$D$6)),Assumptions!$F$6-SQRT((1-C1964)*(Assumptions!$F$6-Assumptions!$D$6)*(Assumptions!$F$6-Assumptions!$E$6)))</f>
        <v>0.113820486671331</v>
      </c>
      <c r="F1964" s="19" t="n">
        <f aca="false">IF(D1964&lt;(Assumptions!$E$7-Assumptions!$D$7)/(Assumptions!$F$7-Assumptions!$D$7),Assumptions!$D$7+SQRT(D1964*(Assumptions!$F$7-Assumptions!$D$7)*(Assumptions!$E$7-Assumptions!$D$7)),Assumptions!$F$7-SQRT((1-D1964)*(Assumptions!$F$7-Assumptions!$D$7)*(Assumptions!$F$7-Assumptions!$E$7)))</f>
        <v>0.403738149797191</v>
      </c>
      <c r="G1964" s="19" t="n">
        <f aca="false">MIN(Assumptions!$D$24,MAX(Assumptions!$D$23,Assumptions!$D$8+Assumptions!$E$8*'Random Draws'!E1964))</f>
        <v>0.081889744250091</v>
      </c>
      <c r="H1964" s="19" t="n">
        <f aca="false">IF('Random Draws'!F1964&lt;(Assumptions!$E$9-Assumptions!$D$9)/(Assumptions!$F$9-Assumptions!$D$9),Assumptions!$D$9+SQRT('Random Draws'!F1964*(Assumptions!$F$9-Assumptions!$D$9)*(Assumptions!$E$9-Assumptions!$D$9)),Assumptions!$F$9-SQRT((1-'Random Draws'!F1964)*(Assumptions!$F$9-Assumptions!$D$9)*(Assumptions!$F$9-Assumptions!$E$9)))</f>
        <v>0.278689667830999</v>
      </c>
      <c r="I1964" s="19" t="n">
        <f aca="false">IF('Random Draws'!G1964&lt;(Assumptions!$E$10-Assumptions!$D$10)/(Assumptions!$F$10-Assumptions!$D$10),Assumptions!$D$10+SQRT('Random Draws'!G1964*(Assumptions!$F$10-Assumptions!$D$10)*(Assumptions!$E$10-Assumptions!$D$10)),Assumptions!$F$10-SQRT((1-'Random Draws'!G1964)*(Assumptions!$F$10-Assumptions!$D$10)*(Assumptions!$F$10-Assumptions!$E$10)))</f>
        <v>0.0202147062089804</v>
      </c>
      <c r="J1964" s="19" t="n">
        <f aca="false">IF('Random Draws'!H1964&lt;(Assumptions!$E$11-Assumptions!$D$11)/(Assumptions!$F$11-Assumptions!$D$11),Assumptions!$D$11+SQRT('Random Draws'!H1964*(Assumptions!$F$11-Assumptions!$D$11)*(Assumptions!$E$11-Assumptions!$D$11)),Assumptions!$F$11-SQRT((1-'Random Draws'!H1964)*(Assumptions!$F$11-Assumptions!$D$11)*(Assumptions!$F$11-Assumptions!$E$11)))</f>
        <v>0.192635494412652</v>
      </c>
      <c r="K1964" s="19" t="n">
        <f aca="false">MAX(G1964,I1964+Assumptions!$D$21)</f>
        <v>0.081889744250091</v>
      </c>
      <c r="L1964" s="28" t="n">
        <f aca="false">(F1964-Assumptions!$D$15)*(1-H1964)+Assumptions!$D$15-J1964</f>
        <v>0.134814661344888</v>
      </c>
      <c r="M1964" s="21" t="n">
        <f aca="false">Assumptions!$D$14*(1+E1964)^1*L1964-Assumptions!$D$14*(1+E1964)^0*E1964*Assumptions!$D$16</f>
        <v>21.2779839808707</v>
      </c>
      <c r="N1964" s="21" t="n">
        <f aca="false">Assumptions!$D$14*(1+E1964)^2*L1964-Assumptions!$D$14*(1+E1964)^1*E1964*Assumptions!$D$16</f>
        <v>23.6998544729582</v>
      </c>
      <c r="O1964" s="21" t="n">
        <f aca="false">Assumptions!$D$14*(1+E1964)^3*L1964-Assumptions!$D$14*(1+E1964)^2*E1964*Assumptions!$D$16</f>
        <v>26.3973834431101</v>
      </c>
      <c r="P1964" s="21" t="n">
        <f aca="false">Assumptions!$D$14*(1+E1964)^4*L1964-Assumptions!$D$14*(1+E1964)^3*E1964*Assumptions!$D$16</f>
        <v>29.4019464734546</v>
      </c>
      <c r="Q1964" s="21" t="n">
        <f aca="false">Assumptions!$D$14*(1+E1964)^5*L1964-Assumptions!$D$14*(1+E1964)^4*E1964*Assumptions!$D$16</f>
        <v>32.7484903301476</v>
      </c>
      <c r="R1964" s="21" t="n">
        <f aca="false">M1964/(1+K1964)+N1964/(1+K1964)^2+O1964/(1+K1964)^3+P1964/(1+K1964)^4+Q1964/(1+K1964)^5</f>
        <v>104.315593964215</v>
      </c>
      <c r="S1964" s="21" t="n">
        <f aca="false">Q1964*(1+I1964)/(K1964-I1964)</f>
        <v>541.718213755925</v>
      </c>
      <c r="T1964" s="21" t="n">
        <f aca="false">R1964+S1964/(1+K1964)^5</f>
        <v>469.791219524622</v>
      </c>
      <c r="U1964" s="8" t="n">
        <f aca="false">(T1964-Assumptions!$D$17)/Assumptions!$D$18</f>
        <v>11.3916487809849</v>
      </c>
    </row>
    <row r="1965" customFormat="false" ht="15" hidden="false" customHeight="false" outlineLevel="0" collapsed="false">
      <c r="B1965" s="2" t="n">
        <v>1960</v>
      </c>
      <c r="C1965" s="27" t="n">
        <f aca="false">NORMSDIST('Random Draws'!C1965)</f>
        <v>0.707539836713614</v>
      </c>
      <c r="D1965" s="27" t="n">
        <f aca="false">NORMSDIST(Assumptions!$D$22*'Random Draws'!C1965+SQRT(1-Assumptions!$D$22^2)*'Random Draws'!D1965)</f>
        <v>0.546716853981424</v>
      </c>
      <c r="E1965" s="19" t="n">
        <f aca="false">IF(C1965&lt;(Assumptions!$E$6-Assumptions!$D$6)/(Assumptions!$F$6-Assumptions!$D$6),Assumptions!$D$6+SQRT(C1965*(Assumptions!$F$6-Assumptions!$D$6)*(Assumptions!$E$6-Assumptions!$D$6)),Assumptions!$F$6-SQRT((1-C1965)*(Assumptions!$F$6-Assumptions!$D$6)*(Assumptions!$F$6-Assumptions!$E$6)))</f>
        <v>0.101759957944166</v>
      </c>
      <c r="F1965" s="19" t="n">
        <f aca="false">IF(D1965&lt;(Assumptions!$E$7-Assumptions!$D$7)/(Assumptions!$F$7-Assumptions!$D$7),Assumptions!$D$7+SQRT(D1965*(Assumptions!$F$7-Assumptions!$D$7)*(Assumptions!$E$7-Assumptions!$D$7)),Assumptions!$F$7-SQRT((1-D1965)*(Assumptions!$F$7-Assumptions!$D$7)*(Assumptions!$F$7-Assumptions!$E$7)))</f>
        <v>0.417273913118352</v>
      </c>
      <c r="G1965" s="19" t="n">
        <f aca="false">MIN(Assumptions!$D$24,MAX(Assumptions!$D$23,Assumptions!$D$8+Assumptions!$E$8*'Random Draws'!E1965))</f>
        <v>0.082491057063962</v>
      </c>
      <c r="H1965" s="19" t="n">
        <f aca="false">IF('Random Draws'!F1965&lt;(Assumptions!$E$9-Assumptions!$D$9)/(Assumptions!$F$9-Assumptions!$D$9),Assumptions!$D$9+SQRT('Random Draws'!F1965*(Assumptions!$F$9-Assumptions!$D$9)*(Assumptions!$E$9-Assumptions!$D$9)),Assumptions!$F$9-SQRT((1-'Random Draws'!F1965)*(Assumptions!$F$9-Assumptions!$D$9)*(Assumptions!$F$9-Assumptions!$E$9)))</f>
        <v>0.299016183846754</v>
      </c>
      <c r="I1965" s="19" t="n">
        <f aca="false">IF('Random Draws'!G1965&lt;(Assumptions!$E$10-Assumptions!$D$10)/(Assumptions!$F$10-Assumptions!$D$10),Assumptions!$D$10+SQRT('Random Draws'!G1965*(Assumptions!$F$10-Assumptions!$D$10)*(Assumptions!$E$10-Assumptions!$D$10)),Assumptions!$F$10-SQRT((1-'Random Draws'!G1965)*(Assumptions!$F$10-Assumptions!$D$10)*(Assumptions!$F$10-Assumptions!$E$10)))</f>
        <v>0.0142917720568694</v>
      </c>
      <c r="J1965" s="19" t="n">
        <f aca="false">IF('Random Draws'!H1965&lt;(Assumptions!$E$11-Assumptions!$D$11)/(Assumptions!$F$11-Assumptions!$D$11),Assumptions!$D$11+SQRT('Random Draws'!H1965*(Assumptions!$F$11-Assumptions!$D$11)*(Assumptions!$E$11-Assumptions!$D$11)),Assumptions!$F$11-SQRT((1-'Random Draws'!H1965)*(Assumptions!$F$11-Assumptions!$D$11)*(Assumptions!$F$11-Assumptions!$E$11)))</f>
        <v>0.158622786889762</v>
      </c>
      <c r="K1965" s="19" t="n">
        <f aca="false">MAX(G1965,I1965+Assumptions!$D$21)</f>
        <v>0.082491057063962</v>
      </c>
      <c r="L1965" s="28" t="n">
        <f aca="false">(F1965-Assumptions!$D$15)*(1-H1965)+Assumptions!$D$15-J1965</f>
        <v>0.172751577009216</v>
      </c>
      <c r="M1965" s="21" t="n">
        <f aca="false">Assumptions!$D$14*(1+E1965)^1*L1965-Assumptions!$D$14*(1+E1965)^0*E1965*Assumptions!$D$16</f>
        <v>27.1553058649099</v>
      </c>
      <c r="N1965" s="21" t="n">
        <f aca="false">Assumptions!$D$14*(1+E1965)^2*L1965-Assumptions!$D$14*(1+E1965)^1*E1965*Assumptions!$D$16</f>
        <v>29.9186286476841</v>
      </c>
      <c r="O1965" s="21" t="n">
        <f aca="false">Assumptions!$D$14*(1+E1965)^3*L1965-Assumptions!$D$14*(1+E1965)^2*E1965*Assumptions!$D$16</f>
        <v>32.9631470406196</v>
      </c>
      <c r="P1965" s="21" t="n">
        <f aca="false">Assumptions!$D$14*(1+E1965)^4*L1965-Assumptions!$D$14*(1+E1965)^3*E1965*Assumptions!$D$16</f>
        <v>36.3174754971804</v>
      </c>
      <c r="Q1965" s="21" t="n">
        <f aca="false">Assumptions!$D$14*(1+E1965)^5*L1965-Assumptions!$D$14*(1+E1965)^4*E1965*Assumptions!$D$16</f>
        <v>40.0131402764118</v>
      </c>
      <c r="R1965" s="21" t="n">
        <f aca="false">M1965/(1+K1965)+N1965/(1+K1965)^2+O1965/(1+K1965)^3+P1965/(1+K1965)^4+Q1965/(1+K1965)^5</f>
        <v>129.975324747289</v>
      </c>
      <c r="S1965" s="21" t="n">
        <f aca="false">Q1965*(1+I1965)/(K1965-I1965)</f>
        <v>595.094200068242</v>
      </c>
      <c r="T1965" s="21" t="n">
        <f aca="false">R1965+S1965/(1+K1965)^5</f>
        <v>530.3477251567</v>
      </c>
      <c r="U1965" s="8" t="n">
        <f aca="false">(T1965-Assumptions!$D$17)/Assumptions!$D$18</f>
        <v>13.813909006268</v>
      </c>
    </row>
    <row r="1966" customFormat="false" ht="15" hidden="false" customHeight="false" outlineLevel="0" collapsed="false">
      <c r="B1966" s="2" t="n">
        <v>1961</v>
      </c>
      <c r="C1966" s="27" t="n">
        <f aca="false">NORMSDIST('Random Draws'!C1966)</f>
        <v>0.741859080664561</v>
      </c>
      <c r="D1966" s="27" t="n">
        <f aca="false">NORMSDIST(Assumptions!$D$22*'Random Draws'!C1966+SQRT(1-Assumptions!$D$22^2)*'Random Draws'!D1966)</f>
        <v>0.460244769782659</v>
      </c>
      <c r="E1966" s="19" t="n">
        <f aca="false">IF(C1966&lt;(Assumptions!$E$6-Assumptions!$D$6)/(Assumptions!$F$6-Assumptions!$D$6),Assumptions!$D$6+SQRT(C1966*(Assumptions!$F$6-Assumptions!$D$6)*(Assumptions!$E$6-Assumptions!$D$6)),Assumptions!$F$6-SQRT((1-C1966)*(Assumptions!$F$6-Assumptions!$D$6)*(Assumptions!$F$6-Assumptions!$E$6)))</f>
        <v>0.104073622550037</v>
      </c>
      <c r="F1966" s="19" t="n">
        <f aca="false">IF(D1966&lt;(Assumptions!$E$7-Assumptions!$D$7)/(Assumptions!$F$7-Assumptions!$D$7),Assumptions!$D$7+SQRT(D1966*(Assumptions!$F$7-Assumptions!$D$7)*(Assumptions!$E$7-Assumptions!$D$7)),Assumptions!$F$7-SQRT((1-D1966)*(Assumptions!$F$7-Assumptions!$D$7)*(Assumptions!$F$7-Assumptions!$E$7)))</f>
        <v>0.412549677626946</v>
      </c>
      <c r="G1966" s="19" t="n">
        <f aca="false">MIN(Assumptions!$D$24,MAX(Assumptions!$D$23,Assumptions!$D$8+Assumptions!$E$8*'Random Draws'!E1966))</f>
        <v>0.076235038664716</v>
      </c>
      <c r="H1966" s="19" t="n">
        <f aca="false">IF('Random Draws'!F1966&lt;(Assumptions!$E$9-Assumptions!$D$9)/(Assumptions!$F$9-Assumptions!$D$9),Assumptions!$D$9+SQRT('Random Draws'!F1966*(Assumptions!$F$9-Assumptions!$D$9)*(Assumptions!$E$9-Assumptions!$D$9)),Assumptions!$F$9-SQRT((1-'Random Draws'!F1966)*(Assumptions!$F$9-Assumptions!$D$9)*(Assumptions!$F$9-Assumptions!$E$9)))</f>
        <v>0.266357294726966</v>
      </c>
      <c r="I1966" s="19" t="n">
        <f aca="false">IF('Random Draws'!G1966&lt;(Assumptions!$E$10-Assumptions!$D$10)/(Assumptions!$F$10-Assumptions!$D$10),Assumptions!$D$10+SQRT('Random Draws'!G1966*(Assumptions!$F$10-Assumptions!$D$10)*(Assumptions!$E$10-Assumptions!$D$10)),Assumptions!$F$10-SQRT((1-'Random Draws'!G1966)*(Assumptions!$F$10-Assumptions!$D$10)*(Assumptions!$F$10-Assumptions!$E$10)))</f>
        <v>0.0196072757845695</v>
      </c>
      <c r="J1966" s="19" t="n">
        <f aca="false">IF('Random Draws'!H1966&lt;(Assumptions!$E$11-Assumptions!$D$11)/(Assumptions!$F$11-Assumptions!$D$11),Assumptions!$D$11+SQRT('Random Draws'!H1966*(Assumptions!$F$11-Assumptions!$D$11)*(Assumptions!$E$11-Assumptions!$D$11)),Assumptions!$F$11-SQRT((1-'Random Draws'!H1966)*(Assumptions!$F$11-Assumptions!$D$11)*(Assumptions!$F$11-Assumptions!$E$11)))</f>
        <v>0.15639056190789</v>
      </c>
      <c r="K1966" s="19" t="n">
        <f aca="false">MAX(G1966,I1966+Assumptions!$D$21)</f>
        <v>0.076235038664716</v>
      </c>
      <c r="L1966" s="28" t="n">
        <f aca="false">(F1966-Assumptions!$D$15)*(1-H1966)+Assumptions!$D$15-J1966</f>
        <v>0.180899947960366</v>
      </c>
      <c r="M1966" s="21" t="n">
        <f aca="false">Assumptions!$D$14*(1+E1966)^1*L1966-Assumptions!$D$14*(1+E1966)^0*E1966*Assumptions!$D$16</f>
        <v>28.507674567146</v>
      </c>
      <c r="N1966" s="21" t="n">
        <f aca="false">Assumptions!$D$14*(1+E1966)^2*L1966-Assumptions!$D$14*(1+E1966)^1*E1966*Assumptions!$D$16</f>
        <v>31.4745715298264</v>
      </c>
      <c r="O1966" s="21" t="n">
        <f aca="false">Assumptions!$D$14*(1+E1966)^3*L1966-Assumptions!$D$14*(1+E1966)^2*E1966*Assumptions!$D$16</f>
        <v>34.7502442071457</v>
      </c>
      <c r="P1966" s="21" t="n">
        <f aca="false">Assumptions!$D$14*(1+E1966)^4*L1966-Assumptions!$D$14*(1+E1966)^3*E1966*Assumptions!$D$16</f>
        <v>38.3668280062818</v>
      </c>
      <c r="Q1966" s="21" t="n">
        <f aca="false">Assumptions!$D$14*(1+E1966)^5*L1966-Assumptions!$D$14*(1+E1966)^4*E1966*Assumptions!$D$16</f>
        <v>42.3598027826498</v>
      </c>
      <c r="R1966" s="21" t="n">
        <f aca="false">M1966/(1+K1966)+N1966/(1+K1966)^2+O1966/(1+K1966)^3+P1966/(1+K1966)^4+Q1966/(1+K1966)^5</f>
        <v>139.472851715927</v>
      </c>
      <c r="S1966" s="21" t="n">
        <f aca="false">Q1966*(1+I1966)/(K1966-I1966)</f>
        <v>762.706505100726</v>
      </c>
      <c r="T1966" s="21" t="n">
        <f aca="false">R1966+S1966/(1+K1966)^5</f>
        <v>667.701333968836</v>
      </c>
      <c r="U1966" s="8" t="n">
        <f aca="false">(T1966-Assumptions!$D$17)/Assumptions!$D$18</f>
        <v>19.3080533587534</v>
      </c>
    </row>
    <row r="1967" customFormat="false" ht="15" hidden="false" customHeight="false" outlineLevel="0" collapsed="false">
      <c r="B1967" s="2" t="n">
        <v>1962</v>
      </c>
      <c r="C1967" s="27" t="n">
        <f aca="false">NORMSDIST('Random Draws'!C1967)</f>
        <v>0.0275411612417791</v>
      </c>
      <c r="D1967" s="27" t="n">
        <f aca="false">NORMSDIST(Assumptions!$D$22*'Random Draws'!C1967+SQRT(1-Assumptions!$D$22^2)*'Random Draws'!D1967)</f>
        <v>0.294945046666591</v>
      </c>
      <c r="E1967" s="19" t="n">
        <f aca="false">IF(C1967&lt;(Assumptions!$E$6-Assumptions!$D$6)/(Assumptions!$F$6-Assumptions!$D$6),Assumptions!$D$6+SQRT(C1967*(Assumptions!$F$6-Assumptions!$D$6)*(Assumptions!$E$6-Assumptions!$D$6)),Assumptions!$F$6-SQRT((1-C1967)*(Assumptions!$F$6-Assumptions!$D$6)*(Assumptions!$F$6-Assumptions!$E$6)))</f>
        <v>0.0517348117244758</v>
      </c>
      <c r="F1967" s="19" t="n">
        <f aca="false">IF(D1967&lt;(Assumptions!$E$7-Assumptions!$D$7)/(Assumptions!$F$7-Assumptions!$D$7),Assumptions!$D$7+SQRT(D1967*(Assumptions!$F$7-Assumptions!$D$7)*(Assumptions!$E$7-Assumptions!$D$7)),Assumptions!$F$7-SQRT((1-D1967)*(Assumptions!$F$7-Assumptions!$D$7)*(Assumptions!$F$7-Assumptions!$E$7)))</f>
        <v>0.402067449173911</v>
      </c>
      <c r="G1967" s="19" t="n">
        <f aca="false">MIN(Assumptions!$D$24,MAX(Assumptions!$D$23,Assumptions!$D$8+Assumptions!$E$8*'Random Draws'!E1967))</f>
        <v>0.085130405403161</v>
      </c>
      <c r="H1967" s="19" t="n">
        <f aca="false">IF('Random Draws'!F1967&lt;(Assumptions!$E$9-Assumptions!$D$9)/(Assumptions!$F$9-Assumptions!$D$9),Assumptions!$D$9+SQRT('Random Draws'!F1967*(Assumptions!$F$9-Assumptions!$D$9)*(Assumptions!$E$9-Assumptions!$D$9)),Assumptions!$F$9-SQRT((1-'Random Draws'!F1967)*(Assumptions!$F$9-Assumptions!$D$9)*(Assumptions!$F$9-Assumptions!$E$9)))</f>
        <v>0.291677890854666</v>
      </c>
      <c r="I1967" s="19" t="n">
        <f aca="false">IF('Random Draws'!G1967&lt;(Assumptions!$E$10-Assumptions!$D$10)/(Assumptions!$F$10-Assumptions!$D$10),Assumptions!$D$10+SQRT('Random Draws'!G1967*(Assumptions!$F$10-Assumptions!$D$10)*(Assumptions!$E$10-Assumptions!$D$10)),Assumptions!$F$10-SQRT((1-'Random Draws'!G1967)*(Assumptions!$F$10-Assumptions!$D$10)*(Assumptions!$F$10-Assumptions!$E$10)))</f>
        <v>0.0229654587021108</v>
      </c>
      <c r="J1967" s="19" t="n">
        <f aca="false">IF('Random Draws'!H1967&lt;(Assumptions!$E$11-Assumptions!$D$11)/(Assumptions!$F$11-Assumptions!$D$11),Assumptions!$D$11+SQRT('Random Draws'!H1967*(Assumptions!$F$11-Assumptions!$D$11)*(Assumptions!$E$11-Assumptions!$D$11)),Assumptions!$F$11-SQRT((1-'Random Draws'!H1967)*(Assumptions!$F$11-Assumptions!$D$11)*(Assumptions!$F$11-Assumptions!$E$11)))</f>
        <v>0.152778966829234</v>
      </c>
      <c r="K1967" s="19" t="n">
        <f aca="false">MAX(G1967,I1967+Assumptions!$D$21)</f>
        <v>0.085130405403161</v>
      </c>
      <c r="L1967" s="28" t="n">
        <f aca="false">(F1967-Assumptions!$D$15)*(1-H1967)+Assumptions!$D$15-J1967</f>
        <v>0.169932422599421</v>
      </c>
      <c r="M1967" s="21" t="n">
        <f aca="false">Assumptions!$D$14*(1+E1967)^1*L1967-Assumptions!$D$14*(1+E1967)^0*E1967*Assumptions!$D$16</f>
        <v>25.6899110198291</v>
      </c>
      <c r="N1967" s="21" t="n">
        <f aca="false">Assumptions!$D$14*(1+E1967)^2*L1967-Assumptions!$D$14*(1+E1967)^1*E1967*Assumptions!$D$16</f>
        <v>27.0189737296585</v>
      </c>
      <c r="O1967" s="21" t="n">
        <f aca="false">Assumptions!$D$14*(1+E1967)^3*L1967-Assumptions!$D$14*(1+E1967)^2*E1967*Assumptions!$D$16</f>
        <v>28.4167952485509</v>
      </c>
      <c r="P1967" s="21" t="n">
        <f aca="false">Assumptions!$D$14*(1+E1967)^4*L1967-Assumptions!$D$14*(1+E1967)^3*E1967*Assumptions!$D$16</f>
        <v>29.8869328005477</v>
      </c>
      <c r="Q1967" s="21" t="n">
        <f aca="false">Assumptions!$D$14*(1+E1967)^5*L1967-Assumptions!$D$14*(1+E1967)^4*E1967*Assumptions!$D$16</f>
        <v>31.4331276420061</v>
      </c>
      <c r="R1967" s="21" t="n">
        <f aca="false">M1967/(1+K1967)+N1967/(1+K1967)^2+O1967/(1+K1967)^3+P1967/(1+K1967)^4+Q1967/(1+K1967)^5</f>
        <v>111.307282371958</v>
      </c>
      <c r="S1967" s="21" t="n">
        <f aca="false">Q1967*(1+I1967)/(K1967-I1967)</f>
        <v>517.252978457127</v>
      </c>
      <c r="T1967" s="21" t="n">
        <f aca="false">R1967+S1967/(1+K1967)^5</f>
        <v>455.097359245628</v>
      </c>
      <c r="U1967" s="8" t="n">
        <f aca="false">(T1967-Assumptions!$D$17)/Assumptions!$D$18</f>
        <v>10.8038943698251</v>
      </c>
    </row>
    <row r="1968" customFormat="false" ht="15" hidden="false" customHeight="false" outlineLevel="0" collapsed="false">
      <c r="B1968" s="2" t="n">
        <v>1963</v>
      </c>
      <c r="C1968" s="27" t="n">
        <f aca="false">NORMSDIST('Random Draws'!C1968)</f>
        <v>0.98671670639397</v>
      </c>
      <c r="D1968" s="27" t="n">
        <f aca="false">NORMSDIST(Assumptions!$D$22*'Random Draws'!C1968+SQRT(1-Assumptions!$D$22^2)*'Random Draws'!D1968)</f>
        <v>0.917769178960613</v>
      </c>
      <c r="E1968" s="19" t="n">
        <f aca="false">IF(C1968&lt;(Assumptions!$E$6-Assumptions!$D$6)/(Assumptions!$F$6-Assumptions!$D$6),Assumptions!$D$6+SQRT(C1968*(Assumptions!$F$6-Assumptions!$D$6)*(Assumptions!$E$6-Assumptions!$D$6)),Assumptions!$F$6-SQRT((1-C1968)*(Assumptions!$F$6-Assumptions!$D$6)*(Assumptions!$F$6-Assumptions!$E$6)))</f>
        <v>0.131850370067902</v>
      </c>
      <c r="F1968" s="19" t="n">
        <f aca="false">IF(D1968&lt;(Assumptions!$E$7-Assumptions!$D$7)/(Assumptions!$F$7-Assumptions!$D$7),Assumptions!$D$7+SQRT(D1968*(Assumptions!$F$7-Assumptions!$D$7)*(Assumptions!$E$7-Assumptions!$D$7)),Assumptions!$F$7-SQRT((1-D1968)*(Assumptions!$F$7-Assumptions!$D$7)*(Assumptions!$F$7-Assumptions!$E$7)))</f>
        <v>0.441863757716728</v>
      </c>
      <c r="G1968" s="19" t="n">
        <f aca="false">MIN(Assumptions!$D$24,MAX(Assumptions!$D$23,Assumptions!$D$8+Assumptions!$E$8*'Random Draws'!E1968))</f>
        <v>0.081650559200757</v>
      </c>
      <c r="H1968" s="19" t="n">
        <f aca="false">IF('Random Draws'!F1968&lt;(Assumptions!$E$9-Assumptions!$D$9)/(Assumptions!$F$9-Assumptions!$D$9),Assumptions!$D$9+SQRT('Random Draws'!F1968*(Assumptions!$F$9-Assumptions!$D$9)*(Assumptions!$E$9-Assumptions!$D$9)),Assumptions!$F$9-SQRT((1-'Random Draws'!F1968)*(Assumptions!$F$9-Assumptions!$D$9)*(Assumptions!$F$9-Assumptions!$E$9)))</f>
        <v>0.335877535241616</v>
      </c>
      <c r="I1968" s="19" t="n">
        <f aca="false">IF('Random Draws'!G1968&lt;(Assumptions!$E$10-Assumptions!$D$10)/(Assumptions!$F$10-Assumptions!$D$10),Assumptions!$D$10+SQRT('Random Draws'!G1968*(Assumptions!$F$10-Assumptions!$D$10)*(Assumptions!$E$10-Assumptions!$D$10)),Assumptions!$F$10-SQRT((1-'Random Draws'!G1968)*(Assumptions!$F$10-Assumptions!$D$10)*(Assumptions!$F$10-Assumptions!$E$10)))</f>
        <v>0.0170635101619273</v>
      </c>
      <c r="J1968" s="19" t="n">
        <f aca="false">IF('Random Draws'!H1968&lt;(Assumptions!$E$11-Assumptions!$D$11)/(Assumptions!$F$11-Assumptions!$D$11),Assumptions!$D$11+SQRT('Random Draws'!H1968*(Assumptions!$F$11-Assumptions!$D$11)*(Assumptions!$E$11-Assumptions!$D$11)),Assumptions!$F$11-SQRT((1-'Random Draws'!H1968)*(Assumptions!$F$11-Assumptions!$D$11)*(Assumptions!$F$11-Assumptions!$E$11)))</f>
        <v>0.167979960950418</v>
      </c>
      <c r="K1968" s="19" t="n">
        <f aca="false">MAX(G1968,I1968+Assumptions!$D$21)</f>
        <v>0.081650559200757</v>
      </c>
      <c r="L1968" s="28" t="n">
        <f aca="false">(F1968-Assumptions!$D$15)*(1-H1968)+Assumptions!$D$15-J1968</f>
        <v>0.169135766493227</v>
      </c>
      <c r="M1968" s="21" t="n">
        <f aca="false">Assumptions!$D$14*(1+E1968)^1*L1968-Assumptions!$D$14*(1+E1968)^0*E1968*Assumptions!$D$16</f>
        <v>27.1847259752807</v>
      </c>
      <c r="N1968" s="21" t="n">
        <f aca="false">Assumptions!$D$14*(1+E1968)^2*L1968-Assumptions!$D$14*(1+E1968)^1*E1968*Assumptions!$D$16</f>
        <v>30.769042155316</v>
      </c>
      <c r="O1968" s="21" t="n">
        <f aca="false">Assumptions!$D$14*(1+E1968)^3*L1968-Assumptions!$D$14*(1+E1968)^2*E1968*Assumptions!$D$16</f>
        <v>34.8259517501293</v>
      </c>
      <c r="P1968" s="21" t="n">
        <f aca="false">Assumptions!$D$14*(1+E1968)^4*L1968-Assumptions!$D$14*(1+E1968)^3*E1968*Assumptions!$D$16</f>
        <v>39.4177663763508</v>
      </c>
      <c r="Q1968" s="21" t="n">
        <f aca="false">Assumptions!$D$14*(1+E1968)^5*L1968-Assumptions!$D$14*(1+E1968)^4*E1968*Assumptions!$D$16</f>
        <v>44.6150134603227</v>
      </c>
      <c r="R1968" s="21" t="n">
        <f aca="false">M1968/(1+K1968)+N1968/(1+K1968)^2+O1968/(1+K1968)^3+P1968/(1+K1968)^4+Q1968/(1+K1968)^5</f>
        <v>137.881328055846</v>
      </c>
      <c r="S1968" s="21" t="n">
        <f aca="false">Q1968*(1+I1968)/(K1968-I1968)</f>
        <v>702.560387433047</v>
      </c>
      <c r="T1968" s="21" t="n">
        <f aca="false">R1968+S1968/(1+K1968)^5</f>
        <v>612.395036575984</v>
      </c>
      <c r="U1968" s="8" t="n">
        <f aca="false">(T1968-Assumptions!$D$17)/Assumptions!$D$18</f>
        <v>17.0958014630394</v>
      </c>
    </row>
    <row r="1969" customFormat="false" ht="15" hidden="false" customHeight="false" outlineLevel="0" collapsed="false">
      <c r="B1969" s="2" t="n">
        <v>1964</v>
      </c>
      <c r="C1969" s="27" t="n">
        <f aca="false">NORMSDIST('Random Draws'!C1969)</f>
        <v>0.232600713933526</v>
      </c>
      <c r="D1969" s="27" t="n">
        <f aca="false">NORMSDIST(Assumptions!$D$22*'Random Draws'!C1969+SQRT(1-Assumptions!$D$22^2)*'Random Draws'!D1969)</f>
        <v>0.674698211675227</v>
      </c>
      <c r="E1969" s="19" t="n">
        <f aca="false">IF(C1969&lt;(Assumptions!$E$6-Assumptions!$D$6)/(Assumptions!$F$6-Assumptions!$D$6),Assumptions!$D$6+SQRT(C1969*(Assumptions!$F$6-Assumptions!$D$6)*(Assumptions!$E$6-Assumptions!$D$6)),Assumptions!$F$6-SQRT((1-C1969)*(Assumptions!$F$6-Assumptions!$D$6)*(Assumptions!$F$6-Assumptions!$E$6)))</f>
        <v>0.0741028381468116</v>
      </c>
      <c r="F1969" s="19" t="n">
        <f aca="false">IF(D1969&lt;(Assumptions!$E$7-Assumptions!$D$7)/(Assumptions!$F$7-Assumptions!$D$7),Assumptions!$D$7+SQRT(D1969*(Assumptions!$F$7-Assumptions!$D$7)*(Assumptions!$E$7-Assumptions!$D$7)),Assumptions!$F$7-SQRT((1-D1969)*(Assumptions!$F$7-Assumptions!$D$7)*(Assumptions!$F$7-Assumptions!$E$7)))</f>
        <v>0.423927750925412</v>
      </c>
      <c r="G1969" s="19" t="n">
        <f aca="false">MIN(Assumptions!$D$24,MAX(Assumptions!$D$23,Assumptions!$D$8+Assumptions!$E$8*'Random Draws'!E1969))</f>
        <v>0.055</v>
      </c>
      <c r="H1969" s="19" t="n">
        <f aca="false">IF('Random Draws'!F1969&lt;(Assumptions!$E$9-Assumptions!$D$9)/(Assumptions!$F$9-Assumptions!$D$9),Assumptions!$D$9+SQRT('Random Draws'!F1969*(Assumptions!$F$9-Assumptions!$D$9)*(Assumptions!$E$9-Assumptions!$D$9)),Assumptions!$F$9-SQRT((1-'Random Draws'!F1969)*(Assumptions!$F$9-Assumptions!$D$9)*(Assumptions!$F$9-Assumptions!$E$9)))</f>
        <v>0.301664290758875</v>
      </c>
      <c r="I1969" s="19" t="n">
        <f aca="false">IF('Random Draws'!G1969&lt;(Assumptions!$E$10-Assumptions!$D$10)/(Assumptions!$F$10-Assumptions!$D$10),Assumptions!$D$10+SQRT('Random Draws'!G1969*(Assumptions!$F$10-Assumptions!$D$10)*(Assumptions!$E$10-Assumptions!$D$10)),Assumptions!$F$10-SQRT((1-'Random Draws'!G1969)*(Assumptions!$F$10-Assumptions!$D$10)*(Assumptions!$F$10-Assumptions!$E$10)))</f>
        <v>0.0273731931200112</v>
      </c>
      <c r="J1969" s="19" t="n">
        <f aca="false">IF('Random Draws'!H1969&lt;(Assumptions!$E$11-Assumptions!$D$11)/(Assumptions!$F$11-Assumptions!$D$11),Assumptions!$D$11+SQRT('Random Draws'!H1969*(Assumptions!$F$11-Assumptions!$D$11)*(Assumptions!$E$11-Assumptions!$D$11)),Assumptions!$F$11-SQRT((1-'Random Draws'!H1969)*(Assumptions!$F$11-Assumptions!$D$11)*(Assumptions!$F$11-Assumptions!$E$11)))</f>
        <v>0.141608007841724</v>
      </c>
      <c r="K1969" s="19" t="n">
        <f aca="false">MAX(G1969,I1969+Assumptions!$D$21)</f>
        <v>0.055</v>
      </c>
      <c r="L1969" s="28" t="n">
        <f aca="false">(F1969-Assumptions!$D$15)*(1-H1969)+Assumptions!$D$15-J1969</f>
        <v>0.193652236566423</v>
      </c>
      <c r="M1969" s="21" t="n">
        <f aca="false">Assumptions!$D$14*(1+E1969)^1*L1969-Assumptions!$D$14*(1+E1969)^0*E1969*Assumptions!$D$16</f>
        <v>29.8380031059349</v>
      </c>
      <c r="N1969" s="21" t="n">
        <f aca="false">Assumptions!$D$14*(1+E1969)^2*L1969-Assumptions!$D$14*(1+E1969)^1*E1969*Assumptions!$D$16</f>
        <v>32.049083820718</v>
      </c>
      <c r="O1969" s="21" t="n">
        <f aca="false">Assumptions!$D$14*(1+E1969)^3*L1969-Assumptions!$D$14*(1+E1969)^2*E1969*Assumptions!$D$16</f>
        <v>34.4240118918383</v>
      </c>
      <c r="P1969" s="21" t="n">
        <f aca="false">Assumptions!$D$14*(1+E1969)^4*L1969-Assumptions!$D$14*(1+E1969)^3*E1969*Assumptions!$D$16</f>
        <v>36.9749288734231</v>
      </c>
      <c r="Q1969" s="21" t="n">
        <f aca="false">Assumptions!$D$14*(1+E1969)^5*L1969-Assumptions!$D$14*(1+E1969)^4*E1969*Assumptions!$D$16</f>
        <v>39.7148760432203</v>
      </c>
      <c r="R1969" s="21" t="n">
        <f aca="false">M1969/(1+K1969)+N1969/(1+K1969)^2+O1969/(1+K1969)^3+P1969/(1+K1969)^4+Q1969/(1+K1969)^5</f>
        <v>146.627000770487</v>
      </c>
      <c r="S1969" s="21" t="n">
        <f aca="false">Q1969*(1+I1969)/(K1969-I1969)</f>
        <v>1476.8988393097</v>
      </c>
      <c r="T1969" s="21" t="n">
        <f aca="false">R1969+S1969/(1+K1969)^5</f>
        <v>1276.65303987416</v>
      </c>
      <c r="U1969" s="8" t="n">
        <f aca="false">(T1969-Assumptions!$D$17)/Assumptions!$D$18</f>
        <v>43.6661215949664</v>
      </c>
    </row>
    <row r="1970" customFormat="false" ht="15" hidden="false" customHeight="false" outlineLevel="0" collapsed="false">
      <c r="B1970" s="2" t="n">
        <v>1965</v>
      </c>
      <c r="C1970" s="27" t="n">
        <f aca="false">NORMSDIST('Random Draws'!C1970)</f>
        <v>0.069446999236821</v>
      </c>
      <c r="D1970" s="27" t="n">
        <f aca="false">NORMSDIST(Assumptions!$D$22*'Random Draws'!C1970+SQRT(1-Assumptions!$D$22^2)*'Random Draws'!D1970)</f>
        <v>0.913351312780097</v>
      </c>
      <c r="E1970" s="19" t="n">
        <f aca="false">IF(C1970&lt;(Assumptions!$E$6-Assumptions!$D$6)/(Assumptions!$F$6-Assumptions!$D$6),Assumptions!$D$6+SQRT(C1970*(Assumptions!$F$6-Assumptions!$D$6)*(Assumptions!$E$6-Assumptions!$D$6)),Assumptions!$F$6-SQRT((1-C1970)*(Assumptions!$F$6-Assumptions!$D$6)*(Assumptions!$F$6-Assumptions!$E$6)))</f>
        <v>0.0586342425707112</v>
      </c>
      <c r="F1970" s="19" t="n">
        <f aca="false">IF(D1970&lt;(Assumptions!$E$7-Assumptions!$D$7)/(Assumptions!$F$7-Assumptions!$D$7),Assumptions!$D$7+SQRT(D1970*(Assumptions!$F$7-Assumptions!$D$7)*(Assumptions!$E$7-Assumptions!$D$7)),Assumptions!$F$7-SQRT((1-D1970)*(Assumptions!$F$7-Assumptions!$D$7)*(Assumptions!$F$7-Assumptions!$E$7)))</f>
        <v>0.441382944677538</v>
      </c>
      <c r="G1970" s="19" t="n">
        <f aca="false">MIN(Assumptions!$D$24,MAX(Assumptions!$D$23,Assumptions!$D$8+Assumptions!$E$8*'Random Draws'!E1970))</f>
        <v>0.09683923320844</v>
      </c>
      <c r="H1970" s="19" t="n">
        <f aca="false">IF('Random Draws'!F1970&lt;(Assumptions!$E$9-Assumptions!$D$9)/(Assumptions!$F$9-Assumptions!$D$9),Assumptions!$D$9+SQRT('Random Draws'!F1970*(Assumptions!$F$9-Assumptions!$D$9)*(Assumptions!$E$9-Assumptions!$D$9)),Assumptions!$F$9-SQRT((1-'Random Draws'!F1970)*(Assumptions!$F$9-Assumptions!$D$9)*(Assumptions!$F$9-Assumptions!$E$9)))</f>
        <v>0.245503996280558</v>
      </c>
      <c r="I1970" s="19" t="n">
        <f aca="false">IF('Random Draws'!G1970&lt;(Assumptions!$E$10-Assumptions!$D$10)/(Assumptions!$F$10-Assumptions!$D$10),Assumptions!$D$10+SQRT('Random Draws'!G1970*(Assumptions!$F$10-Assumptions!$D$10)*(Assumptions!$E$10-Assumptions!$D$10)),Assumptions!$F$10-SQRT((1-'Random Draws'!G1970)*(Assumptions!$F$10-Assumptions!$D$10)*(Assumptions!$F$10-Assumptions!$E$10)))</f>
        <v>0.0112511452352645</v>
      </c>
      <c r="J1970" s="19" t="n">
        <f aca="false">IF('Random Draws'!H1970&lt;(Assumptions!$E$11-Assumptions!$D$11)/(Assumptions!$F$11-Assumptions!$D$11),Assumptions!$D$11+SQRT('Random Draws'!H1970*(Assumptions!$F$11-Assumptions!$D$11)*(Assumptions!$E$11-Assumptions!$D$11)),Assumptions!$F$11-SQRT((1-'Random Draws'!H1970)*(Assumptions!$F$11-Assumptions!$D$11)*(Assumptions!$F$11-Assumptions!$E$11)))</f>
        <v>0.177055067998866</v>
      </c>
      <c r="K1970" s="19" t="n">
        <f aca="false">MAX(G1970,I1970+Assumptions!$D$21)</f>
        <v>0.09683923320844</v>
      </c>
      <c r="L1970" s="28" t="n">
        <f aca="false">(F1970-Assumptions!$D$15)*(1-H1970)+Assumptions!$D$15-J1970</f>
        <v>0.187882119386728</v>
      </c>
      <c r="M1970" s="21" t="n">
        <f aca="false">Assumptions!$D$14*(1+E1970)^1*L1970-Assumptions!$D$14*(1+E1970)^0*E1970*Assumptions!$D$16</f>
        <v>28.585215591502</v>
      </c>
      <c r="N1970" s="21" t="n">
        <f aca="false">Assumptions!$D$14*(1+E1970)^2*L1970-Assumptions!$D$14*(1+E1970)^1*E1970*Assumptions!$D$16</f>
        <v>30.2612880564302</v>
      </c>
      <c r="O1970" s="21" t="n">
        <f aca="false">Assumptions!$D$14*(1+E1970)^3*L1970-Assumptions!$D$14*(1+E1970)^2*E1970*Assumptions!$D$16</f>
        <v>32.0356357608331</v>
      </c>
      <c r="P1970" s="21" t="n">
        <f aca="false">Assumptions!$D$14*(1+E1970)^4*L1970-Assumptions!$D$14*(1+E1970)^3*E1970*Assumptions!$D$16</f>
        <v>33.9140209989407</v>
      </c>
      <c r="Q1970" s="21" t="n">
        <f aca="false">Assumptions!$D$14*(1+E1970)^5*L1970-Assumptions!$D$14*(1+E1970)^4*E1970*Assumptions!$D$16</f>
        <v>35.9025439327408</v>
      </c>
      <c r="R1970" s="21" t="n">
        <f aca="false">M1970/(1+K1970)+N1970/(1+K1970)^2+O1970/(1+K1970)^3+P1970/(1+K1970)^4+Q1970/(1+K1970)^5</f>
        <v>121.540255387186</v>
      </c>
      <c r="S1970" s="21" t="n">
        <f aca="false">Q1970*(1+I1970)/(K1970-I1970)</f>
        <v>424.200254131421</v>
      </c>
      <c r="T1970" s="21" t="n">
        <f aca="false">R1970+S1970/(1+K1970)^5</f>
        <v>388.752307275524</v>
      </c>
      <c r="U1970" s="8" t="n">
        <f aca="false">(T1970-Assumptions!$D$17)/Assumptions!$D$18</f>
        <v>8.15009229102095</v>
      </c>
    </row>
    <row r="1971" customFormat="false" ht="15" hidden="false" customHeight="false" outlineLevel="0" collapsed="false">
      <c r="B1971" s="2" t="n">
        <v>1966</v>
      </c>
      <c r="C1971" s="27" t="n">
        <f aca="false">NORMSDIST('Random Draws'!C1971)</f>
        <v>0.539244327130148</v>
      </c>
      <c r="D1971" s="27" t="n">
        <f aca="false">NORMSDIST(Assumptions!$D$22*'Random Draws'!C1971+SQRT(1-Assumptions!$D$22^2)*'Random Draws'!D1971)</f>
        <v>0.714515215492302</v>
      </c>
      <c r="E1971" s="19" t="n">
        <f aca="false">IF(C1971&lt;(Assumptions!$E$6-Assumptions!$D$6)/(Assumptions!$F$6-Assumptions!$D$6),Assumptions!$D$6+SQRT(C1971*(Assumptions!$F$6-Assumptions!$D$6)*(Assumptions!$E$6-Assumptions!$D$6)),Assumptions!$F$6-SQRT((1-C1971)*(Assumptions!$F$6-Assumptions!$D$6)*(Assumptions!$F$6-Assumptions!$E$6)))</f>
        <v>0.09200230876022</v>
      </c>
      <c r="F1971" s="19" t="n">
        <f aca="false">IF(D1971&lt;(Assumptions!$E$7-Assumptions!$D$7)/(Assumptions!$F$7-Assumptions!$D$7),Assumptions!$D$7+SQRT(D1971*(Assumptions!$F$7-Assumptions!$D$7)*(Assumptions!$E$7-Assumptions!$D$7)),Assumptions!$F$7-SQRT((1-D1971)*(Assumptions!$F$7-Assumptions!$D$7)*(Assumptions!$F$7-Assumptions!$E$7)))</f>
        <v>0.426207410012981</v>
      </c>
      <c r="G1971" s="19" t="n">
        <f aca="false">MIN(Assumptions!$D$24,MAX(Assumptions!$D$23,Assumptions!$D$8+Assumptions!$E$8*'Random Draws'!E1971))</f>
        <v>0.088124614411699</v>
      </c>
      <c r="H1971" s="19" t="n">
        <f aca="false">IF('Random Draws'!F1971&lt;(Assumptions!$E$9-Assumptions!$D$9)/(Assumptions!$F$9-Assumptions!$D$9),Assumptions!$D$9+SQRT('Random Draws'!F1971*(Assumptions!$F$9-Assumptions!$D$9)*(Assumptions!$E$9-Assumptions!$D$9)),Assumptions!$F$9-SQRT((1-'Random Draws'!F1971)*(Assumptions!$F$9-Assumptions!$D$9)*(Assumptions!$F$9-Assumptions!$E$9)))</f>
        <v>0.278918830038969</v>
      </c>
      <c r="I1971" s="19" t="n">
        <f aca="false">IF('Random Draws'!G1971&lt;(Assumptions!$E$10-Assumptions!$D$10)/(Assumptions!$F$10-Assumptions!$D$10),Assumptions!$D$10+SQRT('Random Draws'!G1971*(Assumptions!$F$10-Assumptions!$D$10)*(Assumptions!$E$10-Assumptions!$D$10)),Assumptions!$F$10-SQRT((1-'Random Draws'!G1971)*(Assumptions!$F$10-Assumptions!$D$10)*(Assumptions!$F$10-Assumptions!$E$10)))</f>
        <v>0.0205369097453232</v>
      </c>
      <c r="J1971" s="19" t="n">
        <f aca="false">IF('Random Draws'!H1971&lt;(Assumptions!$E$11-Assumptions!$D$11)/(Assumptions!$F$11-Assumptions!$D$11),Assumptions!$D$11+SQRT('Random Draws'!H1971*(Assumptions!$F$11-Assumptions!$D$11)*(Assumptions!$E$11-Assumptions!$D$11)),Assumptions!$F$11-SQRT((1-'Random Draws'!H1971)*(Assumptions!$F$11-Assumptions!$D$11)*(Assumptions!$F$11-Assumptions!$E$11)))</f>
        <v>0.154962296464048</v>
      </c>
      <c r="K1971" s="19" t="n">
        <f aca="false">MAX(G1971,I1971+Assumptions!$D$21)</f>
        <v>0.088124614411699</v>
      </c>
      <c r="L1971" s="28" t="n">
        <f aca="false">(F1971-Assumptions!$D$15)*(1-H1971)+Assumptions!$D$15-J1971</f>
        <v>0.188627289299239</v>
      </c>
      <c r="M1971" s="21" t="n">
        <f aca="false">Assumptions!$D$14*(1+E1971)^1*L1971-Assumptions!$D$14*(1+E1971)^0*E1971*Assumptions!$D$16</f>
        <v>29.4670980913359</v>
      </c>
      <c r="N1971" s="21" t="n">
        <f aca="false">Assumptions!$D$14*(1+E1971)^2*L1971-Assumptions!$D$14*(1+E1971)^1*E1971*Assumptions!$D$16</f>
        <v>32.1781391482027</v>
      </c>
      <c r="O1971" s="21" t="n">
        <f aca="false">Assumptions!$D$14*(1+E1971)^3*L1971-Assumptions!$D$14*(1+E1971)^2*E1971*Assumptions!$D$16</f>
        <v>35.1386022414449</v>
      </c>
      <c r="P1971" s="21" t="n">
        <f aca="false">Assumptions!$D$14*(1+E1971)^4*L1971-Assumptions!$D$14*(1+E1971)^3*E1971*Assumptions!$D$16</f>
        <v>38.3714347742649</v>
      </c>
      <c r="Q1971" s="21" t="n">
        <f aca="false">Assumptions!$D$14*(1+E1971)^5*L1971-Assumptions!$D$14*(1+E1971)^4*E1971*Assumptions!$D$16</f>
        <v>41.9016953639395</v>
      </c>
      <c r="R1971" s="21" t="n">
        <f aca="false">M1971/(1+K1971)+N1971/(1+K1971)^2+O1971/(1+K1971)^3+P1971/(1+K1971)^4+Q1971/(1+K1971)^5</f>
        <v>136.371644712847</v>
      </c>
      <c r="S1971" s="21" t="n">
        <f aca="false">Q1971*(1+I1971)/(K1971-I1971)</f>
        <v>632.692394436033</v>
      </c>
      <c r="T1971" s="21" t="n">
        <f aca="false">R1971+S1971/(1+K1971)^5</f>
        <v>551.134104116175</v>
      </c>
      <c r="U1971" s="8" t="n">
        <f aca="false">(T1971-Assumptions!$D$17)/Assumptions!$D$18</f>
        <v>14.645364164647</v>
      </c>
    </row>
    <row r="1972" customFormat="false" ht="15" hidden="false" customHeight="false" outlineLevel="0" collapsed="false">
      <c r="B1972" s="2" t="n">
        <v>1967</v>
      </c>
      <c r="C1972" s="27" t="n">
        <f aca="false">NORMSDIST('Random Draws'!C1972)</f>
        <v>0.883689918314911</v>
      </c>
      <c r="D1972" s="27" t="n">
        <f aca="false">NORMSDIST(Assumptions!$D$22*'Random Draws'!C1972+SQRT(1-Assumptions!$D$22^2)*'Random Draws'!D1972)</f>
        <v>0.795447298107896</v>
      </c>
      <c r="E1972" s="19" t="n">
        <f aca="false">IF(C1972&lt;(Assumptions!$E$6-Assumptions!$D$6)/(Assumptions!$F$6-Assumptions!$D$6),Assumptions!$D$6+SQRT(C1972*(Assumptions!$F$6-Assumptions!$D$6)*(Assumptions!$E$6-Assumptions!$D$6)),Assumptions!$F$6-SQRT((1-C1972)*(Assumptions!$F$6-Assumptions!$D$6)*(Assumptions!$F$6-Assumptions!$E$6)))</f>
        <v>0.115884643721781</v>
      </c>
      <c r="F1972" s="19" t="n">
        <f aca="false">IF(D1972&lt;(Assumptions!$E$7-Assumptions!$D$7)/(Assumptions!$F$7-Assumptions!$D$7),Assumptions!$D$7+SQRT(D1972*(Assumptions!$F$7-Assumptions!$D$7)*(Assumptions!$E$7-Assumptions!$D$7)),Assumptions!$F$7-SQRT((1-D1972)*(Assumptions!$F$7-Assumptions!$D$7)*(Assumptions!$F$7-Assumptions!$E$7)))</f>
        <v>0.431395615588368</v>
      </c>
      <c r="G1972" s="19" t="n">
        <f aca="false">MIN(Assumptions!$D$24,MAX(Assumptions!$D$23,Assumptions!$D$8+Assumptions!$E$8*'Random Draws'!E1972))</f>
        <v>0.097647424314338</v>
      </c>
      <c r="H1972" s="19" t="n">
        <f aca="false">IF('Random Draws'!F1972&lt;(Assumptions!$E$9-Assumptions!$D$9)/(Assumptions!$F$9-Assumptions!$D$9),Assumptions!$D$9+SQRT('Random Draws'!F1972*(Assumptions!$F$9-Assumptions!$D$9)*(Assumptions!$E$9-Assumptions!$D$9)),Assumptions!$F$9-SQRT((1-'Random Draws'!F1972)*(Assumptions!$F$9-Assumptions!$D$9)*(Assumptions!$F$9-Assumptions!$E$9)))</f>
        <v>0.315580415318053</v>
      </c>
      <c r="I1972" s="19" t="n">
        <f aca="false">IF('Random Draws'!G1972&lt;(Assumptions!$E$10-Assumptions!$D$10)/(Assumptions!$F$10-Assumptions!$D$10),Assumptions!$D$10+SQRT('Random Draws'!G1972*(Assumptions!$F$10-Assumptions!$D$10)*(Assumptions!$E$10-Assumptions!$D$10)),Assumptions!$F$10-SQRT((1-'Random Draws'!G1972)*(Assumptions!$F$10-Assumptions!$D$10)*(Assumptions!$F$10-Assumptions!$E$10)))</f>
        <v>0.02262287457978</v>
      </c>
      <c r="J1972" s="19" t="n">
        <f aca="false">IF('Random Draws'!H1972&lt;(Assumptions!$E$11-Assumptions!$D$11)/(Assumptions!$F$11-Assumptions!$D$11),Assumptions!$D$11+SQRT('Random Draws'!H1972*(Assumptions!$F$11-Assumptions!$D$11)*(Assumptions!$E$11-Assumptions!$D$11)),Assumptions!$F$11-SQRT((1-'Random Draws'!H1972)*(Assumptions!$F$11-Assumptions!$D$11)*(Assumptions!$F$11-Assumptions!$E$11)))</f>
        <v>0.18556878333631</v>
      </c>
      <c r="K1972" s="19" t="n">
        <f aca="false">MAX(G1972,I1972+Assumptions!$D$21)</f>
        <v>0.097647424314338</v>
      </c>
      <c r="L1972" s="28" t="n">
        <f aca="false">(F1972-Assumptions!$D$15)*(1-H1972)+Assumptions!$D$15-J1972</f>
        <v>0.150712278709641</v>
      </c>
      <c r="M1972" s="21" t="n">
        <f aca="false">Assumptions!$D$14*(1+E1972)^1*L1972-Assumptions!$D$14*(1+E1972)^0*E1972*Assumptions!$D$16</f>
        <v>23.881641827509</v>
      </c>
      <c r="N1972" s="21" t="n">
        <f aca="false">Assumptions!$D$14*(1+E1972)^2*L1972-Assumptions!$D$14*(1+E1972)^1*E1972*Assumptions!$D$16</f>
        <v>26.6491573821811</v>
      </c>
      <c r="O1972" s="21" t="n">
        <f aca="false">Assumptions!$D$14*(1+E1972)^3*L1972-Assumptions!$D$14*(1+E1972)^2*E1972*Assumptions!$D$16</f>
        <v>29.7373854909008</v>
      </c>
      <c r="P1972" s="21" t="n">
        <f aca="false">Assumptions!$D$14*(1+E1972)^4*L1972-Assumptions!$D$14*(1+E1972)^3*E1972*Assumptions!$D$16</f>
        <v>33.1834918137311</v>
      </c>
      <c r="Q1972" s="21" t="n">
        <f aca="false">Assumptions!$D$14*(1+E1972)^5*L1972-Assumptions!$D$14*(1+E1972)^4*E1972*Assumptions!$D$16</f>
        <v>37.02894894001</v>
      </c>
      <c r="R1972" s="21" t="n">
        <f aca="false">M1972/(1+K1972)+N1972/(1+K1972)^2+O1972/(1+K1972)^3+P1972/(1+K1972)^4+Q1972/(1+K1972)^5</f>
        <v>112.46104590371</v>
      </c>
      <c r="S1972" s="21" t="n">
        <f aca="false">Q1972*(1+I1972)/(K1972-I1972)</f>
        <v>504.72345841029</v>
      </c>
      <c r="T1972" s="21" t="n">
        <f aca="false">R1972+S1972/(1+K1972)^5</f>
        <v>429.227495562666</v>
      </c>
      <c r="U1972" s="8" t="n">
        <f aca="false">(T1972-Assumptions!$D$17)/Assumptions!$D$18</f>
        <v>9.76909982250663</v>
      </c>
    </row>
    <row r="1973" customFormat="false" ht="15" hidden="false" customHeight="false" outlineLevel="0" collapsed="false">
      <c r="B1973" s="2" t="n">
        <v>1968</v>
      </c>
      <c r="C1973" s="27" t="n">
        <f aca="false">NORMSDIST('Random Draws'!C1973)</f>
        <v>0.370795333025132</v>
      </c>
      <c r="D1973" s="27" t="n">
        <f aca="false">NORMSDIST(Assumptions!$D$22*'Random Draws'!C1973+SQRT(1-Assumptions!$D$22^2)*'Random Draws'!D1973)</f>
        <v>0.509128270370461</v>
      </c>
      <c r="E1973" s="19" t="n">
        <f aca="false">IF(C1973&lt;(Assumptions!$E$6-Assumptions!$D$6)/(Assumptions!$F$6-Assumptions!$D$6),Assumptions!$D$6+SQRT(C1973*(Assumptions!$F$6-Assumptions!$D$6)*(Assumptions!$E$6-Assumptions!$D$6)),Assumptions!$F$6-SQRT((1-C1973)*(Assumptions!$F$6-Assumptions!$D$6)*(Assumptions!$F$6-Assumptions!$E$6)))</f>
        <v>0.0830578293127471</v>
      </c>
      <c r="F1973" s="19" t="n">
        <f aca="false">IF(D1973&lt;(Assumptions!$E$7-Assumptions!$D$7)/(Assumptions!$F$7-Assumptions!$D$7),Assumptions!$D$7+SQRT(D1973*(Assumptions!$F$7-Assumptions!$D$7)*(Assumptions!$E$7-Assumptions!$D$7)),Assumptions!$F$7-SQRT((1-D1973)*(Assumptions!$F$7-Assumptions!$D$7)*(Assumptions!$F$7-Assumptions!$E$7)))</f>
        <v>0.415269970347584</v>
      </c>
      <c r="G1973" s="19" t="n">
        <f aca="false">MIN(Assumptions!$D$24,MAX(Assumptions!$D$23,Assumptions!$D$8+Assumptions!$E$8*'Random Draws'!E1973))</f>
        <v>0.09091653931869</v>
      </c>
      <c r="H1973" s="19" t="n">
        <f aca="false">IF('Random Draws'!F1973&lt;(Assumptions!$E$9-Assumptions!$D$9)/(Assumptions!$F$9-Assumptions!$D$9),Assumptions!$D$9+SQRT('Random Draws'!F1973*(Assumptions!$F$9-Assumptions!$D$9)*(Assumptions!$E$9-Assumptions!$D$9)),Assumptions!$F$9-SQRT((1-'Random Draws'!F1973)*(Assumptions!$F$9-Assumptions!$D$9)*(Assumptions!$F$9-Assumptions!$E$9)))</f>
        <v>0.294201073067068</v>
      </c>
      <c r="I1973" s="19" t="n">
        <f aca="false">IF('Random Draws'!G1973&lt;(Assumptions!$E$10-Assumptions!$D$10)/(Assumptions!$F$10-Assumptions!$D$10),Assumptions!$D$10+SQRT('Random Draws'!G1973*(Assumptions!$F$10-Assumptions!$D$10)*(Assumptions!$E$10-Assumptions!$D$10)),Assumptions!$F$10-SQRT((1-'Random Draws'!G1973)*(Assumptions!$F$10-Assumptions!$D$10)*(Assumptions!$F$10-Assumptions!$E$10)))</f>
        <v>0.0201220385749734</v>
      </c>
      <c r="J1973" s="19" t="n">
        <f aca="false">IF('Random Draws'!H1973&lt;(Assumptions!$E$11-Assumptions!$D$11)/(Assumptions!$F$11-Assumptions!$D$11),Assumptions!$D$11+SQRT('Random Draws'!H1973*(Assumptions!$F$11-Assumptions!$D$11)*(Assumptions!$E$11-Assumptions!$D$11)),Assumptions!$F$11-SQRT((1-'Random Draws'!H1973)*(Assumptions!$F$11-Assumptions!$D$11)*(Assumptions!$F$11-Assumptions!$E$11)))</f>
        <v>0.152117669458726</v>
      </c>
      <c r="K1973" s="19" t="n">
        <f aca="false">MAX(G1973,I1973+Assumptions!$D$21)</f>
        <v>0.09091653931869</v>
      </c>
      <c r="L1973" s="28" t="n">
        <f aca="false">(F1973-Assumptions!$D$15)*(1-H1973)+Assumptions!$D$15-J1973</f>
        <v>0.179225569498788</v>
      </c>
      <c r="M1973" s="21" t="n">
        <f aca="false">Assumptions!$D$14*(1+E1973)^1*L1973-Assumptions!$D$14*(1+E1973)^0*E1973*Assumptions!$D$16</f>
        <v>27.7848886000007</v>
      </c>
      <c r="N1973" s="21" t="n">
        <f aca="false">Assumptions!$D$14*(1+E1973)^2*L1973-Assumptions!$D$14*(1+E1973)^1*E1973*Assumptions!$D$16</f>
        <v>30.0926411348133</v>
      </c>
      <c r="O1973" s="21" t="n">
        <f aca="false">Assumptions!$D$14*(1+E1973)^3*L1973-Assumptions!$D$14*(1+E1973)^2*E1973*Assumptions!$D$16</f>
        <v>32.5920705857584</v>
      </c>
      <c r="P1973" s="21" t="n">
        <f aca="false">Assumptions!$D$14*(1+E1973)^4*L1973-Assumptions!$D$14*(1+E1973)^3*E1973*Assumptions!$D$16</f>
        <v>35.2990972214193</v>
      </c>
      <c r="Q1973" s="21" t="n">
        <f aca="false">Assumptions!$D$14*(1+E1973)^5*L1973-Assumptions!$D$14*(1+E1973)^4*E1973*Assumptions!$D$16</f>
        <v>38.23096361333</v>
      </c>
      <c r="R1973" s="21" t="n">
        <f aca="false">M1973/(1+K1973)+N1973/(1+K1973)^2+O1973/(1+K1973)^3+P1973/(1+K1973)^4+Q1973/(1+K1973)^5</f>
        <v>125.524956281423</v>
      </c>
      <c r="S1973" s="21" t="n">
        <f aca="false">Q1973*(1+I1973)/(K1973-I1973)</f>
        <v>550.893757681839</v>
      </c>
      <c r="T1973" s="21" t="n">
        <f aca="false">R1973+S1973/(1+K1973)^5</f>
        <v>482.066565844818</v>
      </c>
      <c r="U1973" s="8" t="n">
        <f aca="false">(T1973-Assumptions!$D$17)/Assumptions!$D$18</f>
        <v>11.8826626337927</v>
      </c>
    </row>
    <row r="1974" customFormat="false" ht="15" hidden="false" customHeight="false" outlineLevel="0" collapsed="false">
      <c r="B1974" s="2" t="n">
        <v>1969</v>
      </c>
      <c r="C1974" s="27" t="n">
        <f aca="false">NORMSDIST('Random Draws'!C1974)</f>
        <v>0.114218801344707</v>
      </c>
      <c r="D1974" s="27" t="n">
        <f aca="false">NORMSDIST(Assumptions!$D$22*'Random Draws'!C1974+SQRT(1-Assumptions!$D$22^2)*'Random Draws'!D1974)</f>
        <v>0.0177556865350049</v>
      </c>
      <c r="E1974" s="19" t="n">
        <f aca="false">IF(C1974&lt;(Assumptions!$E$6-Assumptions!$D$6)/(Assumptions!$F$6-Assumptions!$D$6),Assumptions!$D$6+SQRT(C1974*(Assumptions!$F$6-Assumptions!$D$6)*(Assumptions!$E$6-Assumptions!$D$6)),Assumptions!$F$6-SQRT((1-C1974)*(Assumptions!$F$6-Assumptions!$D$6)*(Assumptions!$F$6-Assumptions!$E$6)))</f>
        <v>0.0638975732392127</v>
      </c>
      <c r="F1974" s="19" t="n">
        <f aca="false">IF(D1974&lt;(Assumptions!$E$7-Assumptions!$D$7)/(Assumptions!$F$7-Assumptions!$D$7),Assumptions!$D$7+SQRT(D1974*(Assumptions!$F$7-Assumptions!$D$7)*(Assumptions!$E$7-Assumptions!$D$7)),Assumptions!$F$7-SQRT((1-D1974)*(Assumptions!$F$7-Assumptions!$D$7)*(Assumptions!$F$7-Assumptions!$E$7)))</f>
        <v>0.370321536669025</v>
      </c>
      <c r="G1974" s="19" t="n">
        <f aca="false">MIN(Assumptions!$D$24,MAX(Assumptions!$D$23,Assumptions!$D$8+Assumptions!$E$8*'Random Draws'!E1974))</f>
        <v>0.086021075242407</v>
      </c>
      <c r="H1974" s="19" t="n">
        <f aca="false">IF('Random Draws'!F1974&lt;(Assumptions!$E$9-Assumptions!$D$9)/(Assumptions!$F$9-Assumptions!$D$9),Assumptions!$D$9+SQRT('Random Draws'!F1974*(Assumptions!$F$9-Assumptions!$D$9)*(Assumptions!$E$9-Assumptions!$D$9)),Assumptions!$F$9-SQRT((1-'Random Draws'!F1974)*(Assumptions!$F$9-Assumptions!$D$9)*(Assumptions!$F$9-Assumptions!$E$9)))</f>
        <v>0.301666339750056</v>
      </c>
      <c r="I1974" s="19" t="n">
        <f aca="false">IF('Random Draws'!G1974&lt;(Assumptions!$E$10-Assumptions!$D$10)/(Assumptions!$F$10-Assumptions!$D$10),Assumptions!$D$10+SQRT('Random Draws'!G1974*(Assumptions!$F$10-Assumptions!$D$10)*(Assumptions!$E$10-Assumptions!$D$10)),Assumptions!$F$10-SQRT((1-'Random Draws'!G1974)*(Assumptions!$F$10-Assumptions!$D$10)*(Assumptions!$F$10-Assumptions!$E$10)))</f>
        <v>0.013832555022984</v>
      </c>
      <c r="J1974" s="19" t="n">
        <f aca="false">IF('Random Draws'!H1974&lt;(Assumptions!$E$11-Assumptions!$D$11)/(Assumptions!$F$11-Assumptions!$D$11),Assumptions!$D$11+SQRT('Random Draws'!H1974*(Assumptions!$F$11-Assumptions!$D$11)*(Assumptions!$E$11-Assumptions!$D$11)),Assumptions!$F$11-SQRT((1-'Random Draws'!H1974)*(Assumptions!$F$11-Assumptions!$D$11)*(Assumptions!$F$11-Assumptions!$E$11)))</f>
        <v>0.15450619771357</v>
      </c>
      <c r="K1974" s="19" t="n">
        <f aca="false">MAX(G1974,I1974+Assumptions!$D$21)</f>
        <v>0.086021075242407</v>
      </c>
      <c r="L1974" s="28" t="n">
        <f aca="false">(F1974-Assumptions!$D$15)*(1-H1974)+Assumptions!$D$15-J1974</f>
        <v>0.143318420625401</v>
      </c>
      <c r="M1974" s="21" t="n">
        <f aca="false">Assumptions!$D$14*(1+E1974)^1*L1974-Assumptions!$D$14*(1+E1974)^0*E1974*Assumptions!$D$16</f>
        <v>21.8310829424664</v>
      </c>
      <c r="N1974" s="21" t="n">
        <f aca="false">Assumptions!$D$14*(1+E1974)^2*L1974-Assumptions!$D$14*(1+E1974)^1*E1974*Assumptions!$D$16</f>
        <v>23.2260361636739</v>
      </c>
      <c r="O1974" s="21" t="n">
        <f aca="false">Assumptions!$D$14*(1+E1974)^3*L1974-Assumptions!$D$14*(1+E1974)^2*E1974*Assumptions!$D$16</f>
        <v>24.7101235104989</v>
      </c>
      <c r="P1974" s="21" t="n">
        <f aca="false">Assumptions!$D$14*(1+E1974)^4*L1974-Assumptions!$D$14*(1+E1974)^3*E1974*Assumptions!$D$16</f>
        <v>26.289040437261</v>
      </c>
      <c r="Q1974" s="21" t="n">
        <f aca="false">Assumptions!$D$14*(1+E1974)^5*L1974-Assumptions!$D$14*(1+E1974)^4*E1974*Assumptions!$D$16</f>
        <v>27.9688463239895</v>
      </c>
      <c r="R1974" s="21" t="n">
        <f aca="false">M1974/(1+K1974)+N1974/(1+K1974)^2+O1974/(1+K1974)^3+P1974/(1+K1974)^4+Q1974/(1+K1974)^5</f>
        <v>96.4970663644544</v>
      </c>
      <c r="S1974" s="21" t="n">
        <f aca="false">Q1974*(1+I1974)/(K1974-I1974)</f>
        <v>392.801055396424</v>
      </c>
      <c r="T1974" s="21" t="n">
        <f aca="false">R1974+S1974/(1+K1974)^5</f>
        <v>356.501874899775</v>
      </c>
      <c r="U1974" s="8" t="n">
        <f aca="false">(T1974-Assumptions!$D$17)/Assumptions!$D$18</f>
        <v>6.860074995991</v>
      </c>
    </row>
    <row r="1975" customFormat="false" ht="15" hidden="false" customHeight="false" outlineLevel="0" collapsed="false">
      <c r="B1975" s="2" t="n">
        <v>1970</v>
      </c>
      <c r="C1975" s="27" t="n">
        <f aca="false">NORMSDIST('Random Draws'!C1975)</f>
        <v>0.543460160752714</v>
      </c>
      <c r="D1975" s="27" t="n">
        <f aca="false">NORMSDIST(Assumptions!$D$22*'Random Draws'!C1975+SQRT(1-Assumptions!$D$22^2)*'Random Draws'!D1975)</f>
        <v>0.305002632459116</v>
      </c>
      <c r="E1975" s="19" t="n">
        <f aca="false">IF(C1975&lt;(Assumptions!$E$6-Assumptions!$D$6)/(Assumptions!$F$6-Assumptions!$D$6),Assumptions!$D$6+SQRT(C1975*(Assumptions!$F$6-Assumptions!$D$6)*(Assumptions!$E$6-Assumptions!$D$6)),Assumptions!$F$6-SQRT((1-C1975)*(Assumptions!$F$6-Assumptions!$D$6)*(Assumptions!$F$6-Assumptions!$E$6)))</f>
        <v>0.0922223985926833</v>
      </c>
      <c r="F1975" s="19" t="n">
        <f aca="false">IF(D1975&lt;(Assumptions!$E$7-Assumptions!$D$7)/(Assumptions!$F$7-Assumptions!$D$7),Assumptions!$D$7+SQRT(D1975*(Assumptions!$F$7-Assumptions!$D$7)*(Assumptions!$E$7-Assumptions!$D$7)),Assumptions!$F$7-SQRT((1-D1975)*(Assumptions!$F$7-Assumptions!$D$7)*(Assumptions!$F$7-Assumptions!$E$7)))</f>
        <v>0.402778683882919</v>
      </c>
      <c r="G1975" s="19" t="n">
        <f aca="false">MIN(Assumptions!$D$24,MAX(Assumptions!$D$23,Assumptions!$D$8+Assumptions!$E$8*'Random Draws'!E1975))</f>
        <v>0.086641600827229</v>
      </c>
      <c r="H1975" s="19" t="n">
        <f aca="false">IF('Random Draws'!F1975&lt;(Assumptions!$E$9-Assumptions!$D$9)/(Assumptions!$F$9-Assumptions!$D$9),Assumptions!$D$9+SQRT('Random Draws'!F1975*(Assumptions!$F$9-Assumptions!$D$9)*(Assumptions!$E$9-Assumptions!$D$9)),Assumptions!$F$9-SQRT((1-'Random Draws'!F1975)*(Assumptions!$F$9-Assumptions!$D$9)*(Assumptions!$F$9-Assumptions!$E$9)))</f>
        <v>0.268080085226712</v>
      </c>
      <c r="I1975" s="19" t="n">
        <f aca="false">IF('Random Draws'!G1975&lt;(Assumptions!$E$10-Assumptions!$D$10)/(Assumptions!$F$10-Assumptions!$D$10),Assumptions!$D$10+SQRT('Random Draws'!G1975*(Assumptions!$F$10-Assumptions!$D$10)*(Assumptions!$E$10-Assumptions!$D$10)),Assumptions!$F$10-SQRT((1-'Random Draws'!G1975)*(Assumptions!$F$10-Assumptions!$D$10)*(Assumptions!$F$10-Assumptions!$E$10)))</f>
        <v>0.0137800424582801</v>
      </c>
      <c r="J1975" s="19" t="n">
        <f aca="false">IF('Random Draws'!H1975&lt;(Assumptions!$E$11-Assumptions!$D$11)/(Assumptions!$F$11-Assumptions!$D$11),Assumptions!$D$11+SQRT('Random Draws'!H1975*(Assumptions!$F$11-Assumptions!$D$11)*(Assumptions!$E$11-Assumptions!$D$11)),Assumptions!$F$11-SQRT((1-'Random Draws'!H1975)*(Assumptions!$F$11-Assumptions!$D$11)*(Assumptions!$F$11-Assumptions!$E$11)))</f>
        <v>0.134765277418999</v>
      </c>
      <c r="K1975" s="19" t="n">
        <f aca="false">MAX(G1975,I1975+Assumptions!$D$21)</f>
        <v>0.086641600827229</v>
      </c>
      <c r="L1975" s="28" t="n">
        <f aca="false">(F1975-Assumptions!$D$15)*(1-H1975)+Assumptions!$D$15-J1975</f>
        <v>0.194886873640557</v>
      </c>
      <c r="M1975" s="21" t="n">
        <f aca="false">Assumptions!$D$14*(1+E1975)^1*L1975-Assumptions!$D$14*(1+E1975)^0*E1975*Assumptions!$D$16</f>
        <v>30.4635048104999</v>
      </c>
      <c r="N1975" s="21" t="n">
        <f aca="false">Assumptions!$D$14*(1+E1975)^2*L1975-Assumptions!$D$14*(1+E1975)^1*E1975*Assumptions!$D$16</f>
        <v>33.272922293664</v>
      </c>
      <c r="O1975" s="21" t="n">
        <f aca="false">Assumptions!$D$14*(1+E1975)^3*L1975-Assumptions!$D$14*(1+E1975)^2*E1975*Assumptions!$D$16</f>
        <v>36.3414309957736</v>
      </c>
      <c r="P1975" s="21" t="n">
        <f aca="false">Assumptions!$D$14*(1+E1975)^4*L1975-Assumptions!$D$14*(1+E1975)^3*E1975*Assumptions!$D$16</f>
        <v>39.6929249304944</v>
      </c>
      <c r="Q1975" s="21" t="n">
        <f aca="false">Assumptions!$D$14*(1+E1975)^5*L1975-Assumptions!$D$14*(1+E1975)^4*E1975*Assumptions!$D$16</f>
        <v>43.3535016747439</v>
      </c>
      <c r="R1975" s="21" t="n">
        <f aca="false">M1975/(1+K1975)+N1975/(1+K1975)^2+O1975/(1+K1975)^3+P1975/(1+K1975)^4+Q1975/(1+K1975)^5</f>
        <v>141.619951977534</v>
      </c>
      <c r="S1975" s="21" t="n">
        <f aca="false">Q1975*(1+I1975)/(K1975-I1975)</f>
        <v>603.211292105266</v>
      </c>
      <c r="T1975" s="21" t="n">
        <f aca="false">R1975+S1975/(1+K1975)^5</f>
        <v>539.76179776726</v>
      </c>
      <c r="U1975" s="8" t="n">
        <f aca="false">(T1975-Assumptions!$D$17)/Assumptions!$D$18</f>
        <v>14.1904719106904</v>
      </c>
    </row>
    <row r="1976" customFormat="false" ht="15" hidden="false" customHeight="false" outlineLevel="0" collapsed="false">
      <c r="B1976" s="2" t="n">
        <v>1971</v>
      </c>
      <c r="C1976" s="27" t="n">
        <f aca="false">NORMSDIST('Random Draws'!C1976)</f>
        <v>0.563300624304421</v>
      </c>
      <c r="D1976" s="27" t="n">
        <f aca="false">NORMSDIST(Assumptions!$D$22*'Random Draws'!C1976+SQRT(1-Assumptions!$D$22^2)*'Random Draws'!D1976)</f>
        <v>0.232413214192804</v>
      </c>
      <c r="E1976" s="19" t="n">
        <f aca="false">IF(C1976&lt;(Assumptions!$E$6-Assumptions!$D$6)/(Assumptions!$F$6-Assumptions!$D$6),Assumptions!$D$6+SQRT(C1976*(Assumptions!$F$6-Assumptions!$D$6)*(Assumptions!$E$6-Assumptions!$D$6)),Assumptions!$F$6-SQRT((1-C1976)*(Assumptions!$F$6-Assumptions!$D$6)*(Assumptions!$F$6-Assumptions!$E$6)))</f>
        <v>0.0932720974312147</v>
      </c>
      <c r="F1976" s="19" t="n">
        <f aca="false">IF(D1976&lt;(Assumptions!$E$7-Assumptions!$D$7)/(Assumptions!$F$7-Assumptions!$D$7),Assumptions!$D$7+SQRT(D1976*(Assumptions!$F$7-Assumptions!$D$7)*(Assumptions!$E$7-Assumptions!$D$7)),Assumptions!$F$7-SQRT((1-D1976)*(Assumptions!$F$7-Assumptions!$D$7)*(Assumptions!$F$7-Assumptions!$E$7)))</f>
        <v>0.397342727339561</v>
      </c>
      <c r="G1976" s="19" t="n">
        <f aca="false">MIN(Assumptions!$D$24,MAX(Assumptions!$D$23,Assumptions!$D$8+Assumptions!$E$8*'Random Draws'!E1976))</f>
        <v>0.078736779008588</v>
      </c>
      <c r="H1976" s="19" t="n">
        <f aca="false">IF('Random Draws'!F1976&lt;(Assumptions!$E$9-Assumptions!$D$9)/(Assumptions!$F$9-Assumptions!$D$9),Assumptions!$D$9+SQRT('Random Draws'!F1976*(Assumptions!$F$9-Assumptions!$D$9)*(Assumptions!$E$9-Assumptions!$D$9)),Assumptions!$F$9-SQRT((1-'Random Draws'!F1976)*(Assumptions!$F$9-Assumptions!$D$9)*(Assumptions!$F$9-Assumptions!$E$9)))</f>
        <v>0.291035933184874</v>
      </c>
      <c r="I1976" s="19" t="n">
        <f aca="false">IF('Random Draws'!G1976&lt;(Assumptions!$E$10-Assumptions!$D$10)/(Assumptions!$F$10-Assumptions!$D$10),Assumptions!$D$10+SQRT('Random Draws'!G1976*(Assumptions!$F$10-Assumptions!$D$10)*(Assumptions!$E$10-Assumptions!$D$10)),Assumptions!$F$10-SQRT((1-'Random Draws'!G1976)*(Assumptions!$F$10-Assumptions!$D$10)*(Assumptions!$F$10-Assumptions!$E$10)))</f>
        <v>0.0210053146024692</v>
      </c>
      <c r="J1976" s="19" t="n">
        <f aca="false">IF('Random Draws'!H1976&lt;(Assumptions!$E$11-Assumptions!$D$11)/(Assumptions!$F$11-Assumptions!$D$11),Assumptions!$D$11+SQRT('Random Draws'!H1976*(Assumptions!$F$11-Assumptions!$D$11)*(Assumptions!$E$11-Assumptions!$D$11)),Assumptions!$F$11-SQRT((1-'Random Draws'!H1976)*(Assumptions!$F$11-Assumptions!$D$11)*(Assumptions!$F$11-Assumptions!$E$11)))</f>
        <v>0.140064653419583</v>
      </c>
      <c r="K1976" s="19" t="n">
        <f aca="false">MAX(G1976,I1976+Assumptions!$D$21)</f>
        <v>0.078736779008588</v>
      </c>
      <c r="L1976" s="28" t="n">
        <f aca="false">(F1976-Assumptions!$D$15)*(1-H1976)+Assumptions!$D$15-J1976</f>
        <v>0.17947173378852</v>
      </c>
      <c r="M1976" s="21" t="n">
        <f aca="false">Assumptions!$D$14*(1+E1976)^1*L1976-Assumptions!$D$14*(1+E1976)^0*E1976*Assumptions!$D$16</f>
        <v>28.04492500632</v>
      </c>
      <c r="N1976" s="21" t="n">
        <f aca="false">Assumptions!$D$14*(1+E1976)^2*L1976-Assumptions!$D$14*(1+E1976)^1*E1976*Assumptions!$D$16</f>
        <v>30.6607339839605</v>
      </c>
      <c r="O1976" s="21" t="n">
        <f aca="false">Assumptions!$D$14*(1+E1976)^3*L1976-Assumptions!$D$14*(1+E1976)^2*E1976*Assumptions!$D$16</f>
        <v>33.5205249514251</v>
      </c>
      <c r="P1976" s="21" t="n">
        <f aca="false">Assumptions!$D$14*(1+E1976)^4*L1976-Assumptions!$D$14*(1+E1976)^3*E1976*Assumptions!$D$16</f>
        <v>36.6470546206399</v>
      </c>
      <c r="Q1976" s="21" t="n">
        <f aca="false">Assumptions!$D$14*(1+E1976)^5*L1976-Assumptions!$D$14*(1+E1976)^4*E1976*Assumptions!$D$16</f>
        <v>40.0652022697832</v>
      </c>
      <c r="R1976" s="21" t="n">
        <f aca="false">M1976/(1+K1976)+N1976/(1+K1976)^2+O1976/(1+K1976)^3+P1976/(1+K1976)^4+Q1976/(1+K1976)^5</f>
        <v>133.540240838576</v>
      </c>
      <c r="S1976" s="21" t="n">
        <f aca="false">Q1976*(1+I1976)/(K1976-I1976)</f>
        <v>708.570012364626</v>
      </c>
      <c r="T1976" s="21" t="n">
        <f aca="false">R1976+S1976/(1+K1976)^5</f>
        <v>618.611271166906</v>
      </c>
      <c r="U1976" s="8" t="n">
        <f aca="false">(T1976-Assumptions!$D$17)/Assumptions!$D$18</f>
        <v>17.3444508466762</v>
      </c>
    </row>
    <row r="1977" customFormat="false" ht="15" hidden="false" customHeight="false" outlineLevel="0" collapsed="false">
      <c r="B1977" s="2" t="n">
        <v>1972</v>
      </c>
      <c r="C1977" s="27" t="n">
        <f aca="false">NORMSDIST('Random Draws'!C1977)</f>
        <v>0.601083377883422</v>
      </c>
      <c r="D1977" s="27" t="n">
        <f aca="false">NORMSDIST(Assumptions!$D$22*'Random Draws'!C1977+SQRT(1-Assumptions!$D$22^2)*'Random Draws'!D1977)</f>
        <v>0.986156603715359</v>
      </c>
      <c r="E1977" s="19" t="n">
        <f aca="false">IF(C1977&lt;(Assumptions!$E$6-Assumptions!$D$6)/(Assumptions!$F$6-Assumptions!$D$6),Assumptions!$D$6+SQRT(C1977*(Assumptions!$F$6-Assumptions!$D$6)*(Assumptions!$E$6-Assumptions!$D$6)),Assumptions!$F$6-SQRT((1-C1977)*(Assumptions!$F$6-Assumptions!$D$6)*(Assumptions!$F$6-Assumptions!$E$6)))</f>
        <v>0.0953392441781054</v>
      </c>
      <c r="F1977" s="19" t="n">
        <f aca="false">IF(D1977&lt;(Assumptions!$E$7-Assumptions!$D$7)/(Assumptions!$F$7-Assumptions!$D$7),Assumptions!$D$7+SQRT(D1977*(Assumptions!$F$7-Assumptions!$D$7)*(Assumptions!$E$7-Assumptions!$D$7)),Assumptions!$F$7-SQRT((1-D1977)*(Assumptions!$F$7-Assumptions!$D$7)*(Assumptions!$F$7-Assumptions!$E$7)))</f>
        <v>0.452558657033938</v>
      </c>
      <c r="G1977" s="19" t="n">
        <f aca="false">MIN(Assumptions!$D$24,MAX(Assumptions!$D$23,Assumptions!$D$8+Assumptions!$E$8*'Random Draws'!E1977))</f>
        <v>0.100691221403121</v>
      </c>
      <c r="H1977" s="19" t="n">
        <f aca="false">IF('Random Draws'!F1977&lt;(Assumptions!$E$9-Assumptions!$D$9)/(Assumptions!$F$9-Assumptions!$D$9),Assumptions!$D$9+SQRT('Random Draws'!F1977*(Assumptions!$F$9-Assumptions!$D$9)*(Assumptions!$E$9-Assumptions!$D$9)),Assumptions!$F$9-SQRT((1-'Random Draws'!F1977)*(Assumptions!$F$9-Assumptions!$D$9)*(Assumptions!$F$9-Assumptions!$E$9)))</f>
        <v>0.279723696929232</v>
      </c>
      <c r="I1977" s="19" t="n">
        <f aca="false">IF('Random Draws'!G1977&lt;(Assumptions!$E$10-Assumptions!$D$10)/(Assumptions!$F$10-Assumptions!$D$10),Assumptions!$D$10+SQRT('Random Draws'!G1977*(Assumptions!$F$10-Assumptions!$D$10)*(Assumptions!$E$10-Assumptions!$D$10)),Assumptions!$F$10-SQRT((1-'Random Draws'!G1977)*(Assumptions!$F$10-Assumptions!$D$10)*(Assumptions!$F$10-Assumptions!$E$10)))</f>
        <v>0.023344745171684</v>
      </c>
      <c r="J1977" s="19" t="n">
        <f aca="false">IF('Random Draws'!H1977&lt;(Assumptions!$E$11-Assumptions!$D$11)/(Assumptions!$F$11-Assumptions!$D$11),Assumptions!$D$11+SQRT('Random Draws'!H1977*(Assumptions!$F$11-Assumptions!$D$11)*(Assumptions!$E$11-Assumptions!$D$11)),Assumptions!$F$11-SQRT((1-'Random Draws'!H1977)*(Assumptions!$F$11-Assumptions!$D$11)*(Assumptions!$F$11-Assumptions!$E$11)))</f>
        <v>0.148860849357148</v>
      </c>
      <c r="K1977" s="19" t="n">
        <f aca="false">MAX(G1977,I1977+Assumptions!$D$21)</f>
        <v>0.100691221403121</v>
      </c>
      <c r="L1977" s="28" t="n">
        <f aca="false">(F1977-Assumptions!$D$15)*(1-H1977)+Assumptions!$D$15-J1977</f>
        <v>0.213470507654728</v>
      </c>
      <c r="M1977" s="21" t="n">
        <f aca="false">Assumptions!$D$14*(1+E1977)^1*L1977-Assumptions!$D$14*(1+E1977)^0*E1977*Assumptions!$D$16</f>
        <v>33.489554841608</v>
      </c>
      <c r="N1977" s="21" t="n">
        <f aca="false">Assumptions!$D$14*(1+E1977)^2*L1977-Assumptions!$D$14*(1+E1977)^1*E1977*Assumptions!$D$16</f>
        <v>36.6824236880681</v>
      </c>
      <c r="O1977" s="21" t="n">
        <f aca="false">Assumptions!$D$14*(1+E1977)^3*L1977-Assumptions!$D$14*(1+E1977)^2*E1977*Assumptions!$D$16</f>
        <v>40.1796982371096</v>
      </c>
      <c r="P1977" s="21" t="n">
        <f aca="false">Assumptions!$D$14*(1+E1977)^4*L1977-Assumptions!$D$14*(1+E1977)^3*E1977*Assumptions!$D$16</f>
        <v>44.0104002983399</v>
      </c>
      <c r="Q1977" s="21" t="n">
        <f aca="false">Assumptions!$D$14*(1+E1977)^5*L1977-Assumptions!$D$14*(1+E1977)^4*E1977*Assumptions!$D$16</f>
        <v>48.2063185987595</v>
      </c>
      <c r="R1977" s="21" t="n">
        <f aca="false">M1977/(1+K1977)+N1977/(1+K1977)^2+O1977/(1+K1977)^3+P1977/(1+K1977)^4+Q1977/(1+K1977)^5</f>
        <v>150.657405740128</v>
      </c>
      <c r="S1977" s="21" t="n">
        <f aca="false">Q1977*(1+I1977)/(K1977-I1977)</f>
        <v>637.801296525801</v>
      </c>
      <c r="T1977" s="21" t="n">
        <f aca="false">R1977+S1977/(1+K1977)^5</f>
        <v>545.439897570917</v>
      </c>
      <c r="U1977" s="8" t="n">
        <f aca="false">(T1977-Assumptions!$D$17)/Assumptions!$D$18</f>
        <v>14.4175959028367</v>
      </c>
    </row>
    <row r="1978" customFormat="false" ht="15" hidden="false" customHeight="false" outlineLevel="0" collapsed="false">
      <c r="B1978" s="2" t="n">
        <v>1973</v>
      </c>
      <c r="C1978" s="27" t="n">
        <f aca="false">NORMSDIST('Random Draws'!C1978)</f>
        <v>0.186081479783629</v>
      </c>
      <c r="D1978" s="27" t="n">
        <f aca="false">NORMSDIST(Assumptions!$D$22*'Random Draws'!C1978+SQRT(1-Assumptions!$D$22^2)*'Random Draws'!D1978)</f>
        <v>0.444970126134644</v>
      </c>
      <c r="E1978" s="19" t="n">
        <f aca="false">IF(C1978&lt;(Assumptions!$E$6-Assumptions!$D$6)/(Assumptions!$F$6-Assumptions!$D$6),Assumptions!$D$6+SQRT(C1978*(Assumptions!$F$6-Assumptions!$D$6)*(Assumptions!$E$6-Assumptions!$D$6)),Assumptions!$F$6-SQRT((1-C1978)*(Assumptions!$F$6-Assumptions!$D$6)*(Assumptions!$F$6-Assumptions!$E$6)))</f>
        <v>0.0705025802009952</v>
      </c>
      <c r="F1978" s="19" t="n">
        <f aca="false">IF(D1978&lt;(Assumptions!$E$7-Assumptions!$D$7)/(Assumptions!$F$7-Assumptions!$D$7),Assumptions!$D$7+SQRT(D1978*(Assumptions!$F$7-Assumptions!$D$7)*(Assumptions!$E$7-Assumptions!$D$7)),Assumptions!$F$7-SQRT((1-D1978)*(Assumptions!$F$7-Assumptions!$D$7)*(Assumptions!$F$7-Assumptions!$E$7)))</f>
        <v>0.411670308270881</v>
      </c>
      <c r="G1978" s="19" t="n">
        <f aca="false">MIN(Assumptions!$D$24,MAX(Assumptions!$D$23,Assumptions!$D$8+Assumptions!$E$8*'Random Draws'!E1978))</f>
        <v>0.0819458822916</v>
      </c>
      <c r="H1978" s="19" t="n">
        <f aca="false">IF('Random Draws'!F1978&lt;(Assumptions!$E$9-Assumptions!$D$9)/(Assumptions!$F$9-Assumptions!$D$9),Assumptions!$D$9+SQRT('Random Draws'!F1978*(Assumptions!$F$9-Assumptions!$D$9)*(Assumptions!$E$9-Assumptions!$D$9)),Assumptions!$F$9-SQRT((1-'Random Draws'!F1978)*(Assumptions!$F$9-Assumptions!$D$9)*(Assumptions!$F$9-Assumptions!$E$9)))</f>
        <v>0.336463482442109</v>
      </c>
      <c r="I1978" s="19" t="n">
        <f aca="false">IF('Random Draws'!G1978&lt;(Assumptions!$E$10-Assumptions!$D$10)/(Assumptions!$F$10-Assumptions!$D$10),Assumptions!$D$10+SQRT('Random Draws'!G1978*(Assumptions!$F$10-Assumptions!$D$10)*(Assumptions!$E$10-Assumptions!$D$10)),Assumptions!$F$10-SQRT((1-'Random Draws'!G1978)*(Assumptions!$F$10-Assumptions!$D$10)*(Assumptions!$F$10-Assumptions!$E$10)))</f>
        <v>0.0179860445515396</v>
      </c>
      <c r="J1978" s="19" t="n">
        <f aca="false">IF('Random Draws'!H1978&lt;(Assumptions!$E$11-Assumptions!$D$11)/(Assumptions!$F$11-Assumptions!$D$11),Assumptions!$D$11+SQRT('Random Draws'!H1978*(Assumptions!$F$11-Assumptions!$D$11)*(Assumptions!$E$11-Assumptions!$D$11)),Assumptions!$F$11-SQRT((1-'Random Draws'!H1978)*(Assumptions!$F$11-Assumptions!$D$11)*(Assumptions!$F$11-Assumptions!$E$11)))</f>
        <v>0.184816726730988</v>
      </c>
      <c r="K1978" s="19" t="n">
        <f aca="false">MAX(G1978,I1978+Assumptions!$D$21)</f>
        <v>0.0819458822916</v>
      </c>
      <c r="L1978" s="28" t="n">
        <f aca="false">(F1978-Assumptions!$D$15)*(1-H1978)+Assumptions!$D$15-J1978</f>
        <v>0.13208180871853</v>
      </c>
      <c r="M1978" s="21" t="n">
        <f aca="false">Assumptions!$D$14*(1+E1978)^1*L1978-Assumptions!$D$14*(1+E1978)^0*E1978*Assumptions!$D$16</f>
        <v>20.1954317455918</v>
      </c>
      <c r="N1978" s="21" t="n">
        <f aca="false">Assumptions!$D$14*(1+E1978)^2*L1978-Assumptions!$D$14*(1+E1978)^1*E1978*Assumptions!$D$16</f>
        <v>21.6192617919292</v>
      </c>
      <c r="O1978" s="21" t="n">
        <f aca="false">Assumptions!$D$14*(1+E1978)^3*L1978-Assumptions!$D$14*(1+E1978)^2*E1978*Assumptions!$D$16</f>
        <v>23.143475530301</v>
      </c>
      <c r="P1978" s="21" t="n">
        <f aca="false">Assumptions!$D$14*(1+E1978)^4*L1978-Assumptions!$D$14*(1+E1978)^3*E1978*Assumptions!$D$16</f>
        <v>24.7751502700058</v>
      </c>
      <c r="Q1978" s="21" t="n">
        <f aca="false">Assumptions!$D$14*(1+E1978)^5*L1978-Assumptions!$D$14*(1+E1978)^4*E1978*Assumptions!$D$16</f>
        <v>26.5218622889086</v>
      </c>
      <c r="R1978" s="21" t="n">
        <f aca="false">M1978/(1+K1978)+N1978/(1+K1978)^2+O1978/(1+K1978)^3+P1978/(1+K1978)^4+Q1978/(1+K1978)^5</f>
        <v>91.3757738125193</v>
      </c>
      <c r="S1978" s="21" t="n">
        <f aca="false">Q1978*(1+I1978)/(K1978-I1978)</f>
        <v>422.122485603435</v>
      </c>
      <c r="T1978" s="21" t="n">
        <f aca="false">R1978+S1978/(1+K1978)^5</f>
        <v>376.091066555563</v>
      </c>
      <c r="U1978" s="8" t="n">
        <f aca="false">(T1978-Assumptions!$D$17)/Assumptions!$D$18</f>
        <v>7.64364266222251</v>
      </c>
    </row>
    <row r="1979" customFormat="false" ht="15" hidden="false" customHeight="false" outlineLevel="0" collapsed="false">
      <c r="B1979" s="2" t="n">
        <v>1974</v>
      </c>
      <c r="C1979" s="27" t="n">
        <f aca="false">NORMSDIST('Random Draws'!C1979)</f>
        <v>0.357762002549668</v>
      </c>
      <c r="D1979" s="27" t="n">
        <f aca="false">NORMSDIST(Assumptions!$D$22*'Random Draws'!C1979+SQRT(1-Assumptions!$D$22^2)*'Random Draws'!D1979)</f>
        <v>0.571077946928229</v>
      </c>
      <c r="E1979" s="19" t="n">
        <f aca="false">IF(C1979&lt;(Assumptions!$E$6-Assumptions!$D$6)/(Assumptions!$F$6-Assumptions!$D$6),Assumptions!$D$6+SQRT(C1979*(Assumptions!$F$6-Assumptions!$D$6)*(Assumptions!$E$6-Assumptions!$D$6)),Assumptions!$F$6-SQRT((1-C1979)*(Assumptions!$F$6-Assumptions!$D$6)*(Assumptions!$F$6-Assumptions!$E$6)))</f>
        <v>0.0822943260112789</v>
      </c>
      <c r="F1979" s="19" t="n">
        <f aca="false">IF(D1979&lt;(Assumptions!$E$7-Assumptions!$D$7)/(Assumptions!$F$7-Assumptions!$D$7),Assumptions!$D$7+SQRT(D1979*(Assumptions!$F$7-Assumptions!$D$7)*(Assumptions!$E$7-Assumptions!$D$7)),Assumptions!$F$7-SQRT((1-D1979)*(Assumptions!$F$7-Assumptions!$D$7)*(Assumptions!$F$7-Assumptions!$E$7)))</f>
        <v>0.418536037460434</v>
      </c>
      <c r="G1979" s="19" t="n">
        <f aca="false">MIN(Assumptions!$D$24,MAX(Assumptions!$D$23,Assumptions!$D$8+Assumptions!$E$8*'Random Draws'!E1979))</f>
        <v>0.079377563615072</v>
      </c>
      <c r="H1979" s="19" t="n">
        <f aca="false">IF('Random Draws'!F1979&lt;(Assumptions!$E$9-Assumptions!$D$9)/(Assumptions!$F$9-Assumptions!$D$9),Assumptions!$D$9+SQRT('Random Draws'!F1979*(Assumptions!$F$9-Assumptions!$D$9)*(Assumptions!$E$9-Assumptions!$D$9)),Assumptions!$F$9-SQRT((1-'Random Draws'!F1979)*(Assumptions!$F$9-Assumptions!$D$9)*(Assumptions!$F$9-Assumptions!$E$9)))</f>
        <v>0.320460249842602</v>
      </c>
      <c r="I1979" s="19" t="n">
        <f aca="false">IF('Random Draws'!G1979&lt;(Assumptions!$E$10-Assumptions!$D$10)/(Assumptions!$F$10-Assumptions!$D$10),Assumptions!$D$10+SQRT('Random Draws'!G1979*(Assumptions!$F$10-Assumptions!$D$10)*(Assumptions!$E$10-Assumptions!$D$10)),Assumptions!$F$10-SQRT((1-'Random Draws'!G1979)*(Assumptions!$F$10-Assumptions!$D$10)*(Assumptions!$F$10-Assumptions!$E$10)))</f>
        <v>0.0196659635914558</v>
      </c>
      <c r="J1979" s="19" t="n">
        <f aca="false">IF('Random Draws'!H1979&lt;(Assumptions!$E$11-Assumptions!$D$11)/(Assumptions!$F$11-Assumptions!$D$11),Assumptions!$D$11+SQRT('Random Draws'!H1979*(Assumptions!$F$11-Assumptions!$D$11)*(Assumptions!$E$11-Assumptions!$D$11)),Assumptions!$F$11-SQRT((1-'Random Draws'!H1979)*(Assumptions!$F$11-Assumptions!$D$11)*(Assumptions!$F$11-Assumptions!$E$11)))</f>
        <v>0.14104880549751</v>
      </c>
      <c r="K1979" s="19" t="n">
        <f aca="false">MAX(G1979,I1979+Assumptions!$D$21)</f>
        <v>0.079377563615072</v>
      </c>
      <c r="L1979" s="28" t="n">
        <f aca="false">(F1979-Assumptions!$D$15)*(1-H1979)+Assumptions!$D$15-J1979</f>
        <v>0.185022901309759</v>
      </c>
      <c r="M1979" s="21" t="n">
        <f aca="false">Assumptions!$D$14*(1+E1979)^1*L1979-Assumptions!$D$14*(1+E1979)^0*E1979*Assumptions!$D$16</f>
        <v>28.6781589409571</v>
      </c>
      <c r="N1979" s="21" t="n">
        <f aca="false">Assumptions!$D$14*(1+E1979)^2*L1979-Assumptions!$D$14*(1+E1979)^1*E1979*Assumptions!$D$16</f>
        <v>31.0382087022475</v>
      </c>
      <c r="O1979" s="21" t="n">
        <f aca="false">Assumptions!$D$14*(1+E1979)^3*L1979-Assumptions!$D$14*(1+E1979)^2*E1979*Assumptions!$D$16</f>
        <v>33.5924771679963</v>
      </c>
      <c r="P1979" s="21" t="n">
        <f aca="false">Assumptions!$D$14*(1+E1979)^4*L1979-Assumptions!$D$14*(1+E1979)^3*E1979*Assumptions!$D$16</f>
        <v>36.3569474355859</v>
      </c>
      <c r="Q1979" s="21" t="n">
        <f aca="false">Assumptions!$D$14*(1+E1979)^5*L1979-Assumptions!$D$14*(1+E1979)^4*E1979*Assumptions!$D$16</f>
        <v>39.3489179206249</v>
      </c>
      <c r="R1979" s="21" t="n">
        <f aca="false">M1979/(1+K1979)+N1979/(1+K1979)^2+O1979/(1+K1979)^3+P1979/(1+K1979)^4+Q1979/(1+K1979)^5</f>
        <v>133.565728906284</v>
      </c>
      <c r="S1979" s="21" t="n">
        <f aca="false">Q1979*(1+I1979)/(K1979-I1979)</f>
        <v>671.942341051762</v>
      </c>
      <c r="T1979" s="21" t="n">
        <f aca="false">R1979+S1979/(1+K1979)^5</f>
        <v>592.198492172214</v>
      </c>
      <c r="U1979" s="8" t="n">
        <f aca="false">(T1979-Assumptions!$D$17)/Assumptions!$D$18</f>
        <v>16.2879396868886</v>
      </c>
    </row>
    <row r="1980" customFormat="false" ht="15" hidden="false" customHeight="false" outlineLevel="0" collapsed="false">
      <c r="B1980" s="2" t="n">
        <v>1975</v>
      </c>
      <c r="C1980" s="27" t="n">
        <f aca="false">NORMSDIST('Random Draws'!C1980)</f>
        <v>0.349942177214236</v>
      </c>
      <c r="D1980" s="27" t="n">
        <f aca="false">NORMSDIST(Assumptions!$D$22*'Random Draws'!C1980+SQRT(1-Assumptions!$D$22^2)*'Random Draws'!D1980)</f>
        <v>0.559621231888326</v>
      </c>
      <c r="E1980" s="19" t="n">
        <f aca="false">IF(C1980&lt;(Assumptions!$E$6-Assumptions!$D$6)/(Assumptions!$F$6-Assumptions!$D$6),Assumptions!$D$6+SQRT(C1980*(Assumptions!$F$6-Assumptions!$D$6)*(Assumptions!$E$6-Assumptions!$D$6)),Assumptions!$F$6-SQRT((1-C1980)*(Assumptions!$F$6-Assumptions!$D$6)*(Assumptions!$F$6-Assumptions!$E$6)))</f>
        <v>0.0818295456115791</v>
      </c>
      <c r="F1980" s="19" t="n">
        <f aca="false">IF(D1980&lt;(Assumptions!$E$7-Assumptions!$D$7)/(Assumptions!$F$7-Assumptions!$D$7),Assumptions!$D$7+SQRT(D1980*(Assumptions!$F$7-Assumptions!$D$7)*(Assumptions!$E$7-Assumptions!$D$7)),Assumptions!$F$7-SQRT((1-D1980)*(Assumptions!$F$7-Assumptions!$D$7)*(Assumptions!$F$7-Assumptions!$E$7)))</f>
        <v>0.417945900556726</v>
      </c>
      <c r="G1980" s="19" t="n">
        <f aca="false">MIN(Assumptions!$D$24,MAX(Assumptions!$D$23,Assumptions!$D$8+Assumptions!$E$8*'Random Draws'!E1980))</f>
        <v>0.063573518546304</v>
      </c>
      <c r="H1980" s="19" t="n">
        <f aca="false">IF('Random Draws'!F1980&lt;(Assumptions!$E$9-Assumptions!$D$9)/(Assumptions!$F$9-Assumptions!$D$9),Assumptions!$D$9+SQRT('Random Draws'!F1980*(Assumptions!$F$9-Assumptions!$D$9)*(Assumptions!$E$9-Assumptions!$D$9)),Assumptions!$F$9-SQRT((1-'Random Draws'!F1980)*(Assumptions!$F$9-Assumptions!$D$9)*(Assumptions!$F$9-Assumptions!$E$9)))</f>
        <v>0.250968469680963</v>
      </c>
      <c r="I1980" s="19" t="n">
        <f aca="false">IF('Random Draws'!G1980&lt;(Assumptions!$E$10-Assumptions!$D$10)/(Assumptions!$F$10-Assumptions!$D$10),Assumptions!$D$10+SQRT('Random Draws'!G1980*(Assumptions!$F$10-Assumptions!$D$10)*(Assumptions!$E$10-Assumptions!$D$10)),Assumptions!$F$10-SQRT((1-'Random Draws'!G1980)*(Assumptions!$F$10-Assumptions!$D$10)*(Assumptions!$F$10-Assumptions!$E$10)))</f>
        <v>0.0218868451668135</v>
      </c>
      <c r="J1980" s="19" t="n">
        <f aca="false">IF('Random Draws'!H1980&lt;(Assumptions!$E$11-Assumptions!$D$11)/(Assumptions!$F$11-Assumptions!$D$11),Assumptions!$D$11+SQRT('Random Draws'!H1980*(Assumptions!$F$11-Assumptions!$D$11)*(Assumptions!$E$11-Assumptions!$D$11)),Assumptions!$F$11-SQRT((1-'Random Draws'!H1980)*(Assumptions!$F$11-Assumptions!$D$11)*(Assumptions!$F$11-Assumptions!$E$11)))</f>
        <v>0.182211386084139</v>
      </c>
      <c r="K1980" s="19" t="n">
        <f aca="false">MAX(G1980,I1980+Assumptions!$D$21)</f>
        <v>0.063573518546304</v>
      </c>
      <c r="L1980" s="28" t="n">
        <f aca="false">(F1980-Assumptions!$D$15)*(1-H1980)+Assumptions!$D$15-J1980</f>
        <v>0.163469172458959</v>
      </c>
      <c r="M1980" s="21" t="n">
        <f aca="false">Assumptions!$D$14*(1+E1980)^1*L1980-Assumptions!$D$14*(1+E1980)^0*E1980*Assumptions!$D$16</f>
        <v>25.2866796581922</v>
      </c>
      <c r="N1980" s="21" t="n">
        <f aca="false">Assumptions!$D$14*(1+E1980)^2*L1980-Assumptions!$D$14*(1+E1980)^1*E1980*Assumptions!$D$16</f>
        <v>27.3558771646476</v>
      </c>
      <c r="O1980" s="21" t="n">
        <f aca="false">Assumptions!$D$14*(1+E1980)^3*L1980-Assumptions!$D$14*(1+E1980)^2*E1980*Assumptions!$D$16</f>
        <v>29.5943961628369</v>
      </c>
      <c r="P1980" s="21" t="n">
        <f aca="false">Assumptions!$D$14*(1+E1980)^4*L1980-Assumptions!$D$14*(1+E1980)^3*E1980*Assumptions!$D$16</f>
        <v>32.0160921534909</v>
      </c>
      <c r="Q1980" s="21" t="n">
        <f aca="false">Assumptions!$D$14*(1+E1980)^5*L1980-Assumptions!$D$14*(1+E1980)^4*E1980*Assumptions!$D$16</f>
        <v>34.6359544266695</v>
      </c>
      <c r="R1980" s="21" t="n">
        <f aca="false">M1980/(1+K1980)+N1980/(1+K1980)^2+O1980/(1+K1980)^3+P1980/(1+K1980)^4+Q1980/(1+K1980)^5</f>
        <v>123.027649635437</v>
      </c>
      <c r="S1980" s="21" t="n">
        <f aca="false">Q1980*(1+I1980)/(K1980-I1980)</f>
        <v>849.048948478205</v>
      </c>
      <c r="T1980" s="21" t="n">
        <f aca="false">R1980+S1980/(1+K1980)^5</f>
        <v>746.899156239338</v>
      </c>
      <c r="U1980" s="8" t="n">
        <f aca="false">(T1980-Assumptions!$D$17)/Assumptions!$D$18</f>
        <v>22.4759662495735</v>
      </c>
    </row>
    <row r="1981" customFormat="false" ht="15" hidden="false" customHeight="false" outlineLevel="0" collapsed="false">
      <c r="B1981" s="2" t="n">
        <v>1976</v>
      </c>
      <c r="C1981" s="27" t="n">
        <f aca="false">NORMSDIST('Random Draws'!C1981)</f>
        <v>0.04232662277612</v>
      </c>
      <c r="D1981" s="27" t="n">
        <f aca="false">NORMSDIST(Assumptions!$D$22*'Random Draws'!C1981+SQRT(1-Assumptions!$D$22^2)*'Random Draws'!D1981)</f>
        <v>0.241696076820174</v>
      </c>
      <c r="E1981" s="19" t="n">
        <f aca="false">IF(C1981&lt;(Assumptions!$E$6-Assumptions!$D$6)/(Assumptions!$F$6-Assumptions!$D$6),Assumptions!$D$6+SQRT(C1981*(Assumptions!$F$6-Assumptions!$D$6)*(Assumptions!$E$6-Assumptions!$D$6)),Assumptions!$F$6-SQRT((1-C1981)*(Assumptions!$F$6-Assumptions!$D$6)*(Assumptions!$F$6-Assumptions!$E$6)))</f>
        <v>0.0545476154018657</v>
      </c>
      <c r="F1981" s="19" t="n">
        <f aca="false">IF(D1981&lt;(Assumptions!$E$7-Assumptions!$D$7)/(Assumptions!$F$7-Assumptions!$D$7),Assumptions!$D$7+SQRT(D1981*(Assumptions!$F$7-Assumptions!$D$7)*(Assumptions!$E$7-Assumptions!$D$7)),Assumptions!$F$7-SQRT((1-D1981)*(Assumptions!$F$7-Assumptions!$D$7)*(Assumptions!$F$7-Assumptions!$E$7)))</f>
        <v>0.398081182504238</v>
      </c>
      <c r="G1981" s="19" t="n">
        <f aca="false">MIN(Assumptions!$D$24,MAX(Assumptions!$D$23,Assumptions!$D$8+Assumptions!$E$8*'Random Draws'!E1981))</f>
        <v>0.09261674466707</v>
      </c>
      <c r="H1981" s="19" t="n">
        <f aca="false">IF('Random Draws'!F1981&lt;(Assumptions!$E$9-Assumptions!$D$9)/(Assumptions!$F$9-Assumptions!$D$9),Assumptions!$D$9+SQRT('Random Draws'!F1981*(Assumptions!$F$9-Assumptions!$D$9)*(Assumptions!$E$9-Assumptions!$D$9)),Assumptions!$F$9-SQRT((1-'Random Draws'!F1981)*(Assumptions!$F$9-Assumptions!$D$9)*(Assumptions!$F$9-Assumptions!$E$9)))</f>
        <v>0.291166969110602</v>
      </c>
      <c r="I1981" s="19" t="n">
        <f aca="false">IF('Random Draws'!G1981&lt;(Assumptions!$E$10-Assumptions!$D$10)/(Assumptions!$F$10-Assumptions!$D$10),Assumptions!$D$10+SQRT('Random Draws'!G1981*(Assumptions!$F$10-Assumptions!$D$10)*(Assumptions!$E$10-Assumptions!$D$10)),Assumptions!$F$10-SQRT((1-'Random Draws'!G1981)*(Assumptions!$F$10-Assumptions!$D$10)*(Assumptions!$F$10-Assumptions!$E$10)))</f>
        <v>0.0207390504836155</v>
      </c>
      <c r="J1981" s="19" t="n">
        <f aca="false">IF('Random Draws'!H1981&lt;(Assumptions!$E$11-Assumptions!$D$11)/(Assumptions!$F$11-Assumptions!$D$11),Assumptions!$D$11+SQRT('Random Draws'!H1981*(Assumptions!$F$11-Assumptions!$D$11)*(Assumptions!$E$11-Assumptions!$D$11)),Assumptions!$F$11-SQRT((1-'Random Draws'!H1981)*(Assumptions!$F$11-Assumptions!$D$11)*(Assumptions!$F$11-Assumptions!$E$11)))</f>
        <v>0.1351180037923</v>
      </c>
      <c r="K1981" s="19" t="n">
        <f aca="false">MAX(G1981,I1981+Assumptions!$D$21)</f>
        <v>0.09261674466707</v>
      </c>
      <c r="L1981" s="28" t="n">
        <f aca="false">(F1981-Assumptions!$D$15)*(1-H1981)+Assumptions!$D$15-J1981</f>
        <v>0.184906793326593</v>
      </c>
      <c r="M1981" s="21" t="n">
        <f aca="false">Assumptions!$D$14*(1+E1981)^1*L1981-Assumptions!$D$14*(1+E1981)^0*E1981*Assumptions!$D$16</f>
        <v>28.0367054792556</v>
      </c>
      <c r="N1981" s="21" t="n">
        <f aca="false">Assumptions!$D$14*(1+E1981)^2*L1981-Assumptions!$D$14*(1+E1981)^1*E1981*Assumptions!$D$16</f>
        <v>29.5660409068735</v>
      </c>
      <c r="O1981" s="21" t="n">
        <f aca="false">Assumptions!$D$14*(1+E1981)^3*L1981-Assumptions!$D$14*(1+E1981)^2*E1981*Assumptions!$D$16</f>
        <v>31.1787979352174</v>
      </c>
      <c r="P1981" s="21" t="n">
        <f aca="false">Assumptions!$D$14*(1+E1981)^4*L1981-Assumptions!$D$14*(1+E1981)^3*E1981*Assumptions!$D$16</f>
        <v>32.8795270136801</v>
      </c>
      <c r="Q1981" s="21" t="n">
        <f aca="false">Assumptions!$D$14*(1+E1981)^5*L1981-Assumptions!$D$14*(1+E1981)^4*E1981*Assumptions!$D$16</f>
        <v>34.6730268078176</v>
      </c>
      <c r="R1981" s="21" t="n">
        <f aca="false">M1981/(1+K1981)+N1981/(1+K1981)^2+O1981/(1+K1981)^3+P1981/(1+K1981)^4+Q1981/(1+K1981)^5</f>
        <v>119.666300760752</v>
      </c>
      <c r="S1981" s="21" t="n">
        <f aca="false">Q1981*(1+I1981)/(K1981-I1981)</f>
        <v>492.393542437142</v>
      </c>
      <c r="T1981" s="21" t="n">
        <f aca="false">R1981+S1981/(1+K1981)^5</f>
        <v>435.87447244039</v>
      </c>
      <c r="U1981" s="8" t="n">
        <f aca="false">(T1981-Assumptions!$D$17)/Assumptions!$D$18</f>
        <v>10.0349788976156</v>
      </c>
    </row>
    <row r="1982" customFormat="false" ht="15" hidden="false" customHeight="false" outlineLevel="0" collapsed="false">
      <c r="B1982" s="2" t="n">
        <v>1977</v>
      </c>
      <c r="C1982" s="27" t="n">
        <f aca="false">NORMSDIST('Random Draws'!C1982)</f>
        <v>0.227626870555436</v>
      </c>
      <c r="D1982" s="27" t="n">
        <f aca="false">NORMSDIST(Assumptions!$D$22*'Random Draws'!C1982+SQRT(1-Assumptions!$D$22^2)*'Random Draws'!D1982)</f>
        <v>0.329767587072864</v>
      </c>
      <c r="E1982" s="19" t="n">
        <f aca="false">IF(C1982&lt;(Assumptions!$E$6-Assumptions!$D$6)/(Assumptions!$F$6-Assumptions!$D$6),Assumptions!$D$6+SQRT(C1982*(Assumptions!$F$6-Assumptions!$D$6)*(Assumptions!$E$6-Assumptions!$D$6)),Assumptions!$F$6-SQRT((1-C1982)*(Assumptions!$F$6-Assumptions!$D$6)*(Assumptions!$F$6-Assumptions!$E$6)))</f>
        <v>0.0737362468685712</v>
      </c>
      <c r="F1982" s="19" t="n">
        <f aca="false">IF(D1982&lt;(Assumptions!$E$7-Assumptions!$D$7)/(Assumptions!$F$7-Assumptions!$D$7),Assumptions!$D$7+SQRT(D1982*(Assumptions!$F$7-Assumptions!$D$7)*(Assumptions!$E$7-Assumptions!$D$7)),Assumptions!$F$7-SQRT((1-D1982)*(Assumptions!$F$7-Assumptions!$D$7)*(Assumptions!$F$7-Assumptions!$E$7)))</f>
        <v>0.404481518886355</v>
      </c>
      <c r="G1982" s="19" t="n">
        <f aca="false">MIN(Assumptions!$D$24,MAX(Assumptions!$D$23,Assumptions!$D$8+Assumptions!$E$8*'Random Draws'!E1982))</f>
        <v>0.071699745148259</v>
      </c>
      <c r="H1982" s="19" t="n">
        <f aca="false">IF('Random Draws'!F1982&lt;(Assumptions!$E$9-Assumptions!$D$9)/(Assumptions!$F$9-Assumptions!$D$9),Assumptions!$D$9+SQRT('Random Draws'!F1982*(Assumptions!$F$9-Assumptions!$D$9)*(Assumptions!$E$9-Assumptions!$D$9)),Assumptions!$F$9-SQRT((1-'Random Draws'!F1982)*(Assumptions!$F$9-Assumptions!$D$9)*(Assumptions!$F$9-Assumptions!$E$9)))</f>
        <v>0.268588817183647</v>
      </c>
      <c r="I1982" s="19" t="n">
        <f aca="false">IF('Random Draws'!G1982&lt;(Assumptions!$E$10-Assumptions!$D$10)/(Assumptions!$F$10-Assumptions!$D$10),Assumptions!$D$10+SQRT('Random Draws'!G1982*(Assumptions!$F$10-Assumptions!$D$10)*(Assumptions!$E$10-Assumptions!$D$10)),Assumptions!$F$10-SQRT((1-'Random Draws'!G1982)*(Assumptions!$F$10-Assumptions!$D$10)*(Assumptions!$F$10-Assumptions!$E$10)))</f>
        <v>0.0185268750452335</v>
      </c>
      <c r="J1982" s="19" t="n">
        <f aca="false">IF('Random Draws'!H1982&lt;(Assumptions!$E$11-Assumptions!$D$11)/(Assumptions!$F$11-Assumptions!$D$11),Assumptions!$D$11+SQRT('Random Draws'!H1982*(Assumptions!$F$11-Assumptions!$D$11)*(Assumptions!$E$11-Assumptions!$D$11)),Assumptions!$F$11-SQRT((1-'Random Draws'!H1982)*(Assumptions!$F$11-Assumptions!$D$11)*(Assumptions!$F$11-Assumptions!$E$11)))</f>
        <v>0.149952909424361</v>
      </c>
      <c r="K1982" s="19" t="n">
        <f aca="false">MAX(G1982,I1982+Assumptions!$D$21)</f>
        <v>0.071699745148259</v>
      </c>
      <c r="L1982" s="28" t="n">
        <f aca="false">(F1982-Assumptions!$D$15)*(1-H1982)+Assumptions!$D$15-J1982</f>
        <v>0.180805942965537</v>
      </c>
      <c r="M1982" s="21" t="n">
        <f aca="false">Assumptions!$D$14*(1+E1982)^1*L1982-Assumptions!$D$14*(1+E1982)^0*E1982*Assumptions!$D$16</f>
        <v>27.8292420447673</v>
      </c>
      <c r="N1982" s="21" t="n">
        <f aca="false">Assumptions!$D$14*(1+E1982)^2*L1982-Assumptions!$D$14*(1+E1982)^1*E1982*Assumptions!$D$16</f>
        <v>29.8812659063454</v>
      </c>
      <c r="O1982" s="21" t="n">
        <f aca="false">Assumptions!$D$14*(1+E1982)^3*L1982-Assumptions!$D$14*(1+E1982)^2*E1982*Assumptions!$D$16</f>
        <v>32.0845983059611</v>
      </c>
      <c r="P1982" s="21" t="n">
        <f aca="false">Assumptions!$D$14*(1+E1982)^4*L1982-Assumptions!$D$14*(1+E1982)^3*E1982*Assumptions!$D$16</f>
        <v>34.4503961673284</v>
      </c>
      <c r="Q1982" s="21" t="n">
        <f aca="false">Assumptions!$D$14*(1+E1982)^5*L1982-Assumptions!$D$14*(1+E1982)^4*E1982*Assumptions!$D$16</f>
        <v>36.9906390838426</v>
      </c>
      <c r="R1982" s="21" t="n">
        <f aca="false">M1982/(1+K1982)+N1982/(1+K1982)^2+O1982/(1+K1982)^3+P1982/(1+K1982)^4+Q1982/(1+K1982)^5</f>
        <v>130.331319941831</v>
      </c>
      <c r="S1982" s="21" t="n">
        <f aca="false">Q1982*(1+I1982)/(K1982-I1982)</f>
        <v>708.556073031095</v>
      </c>
      <c r="T1982" s="21" t="n">
        <f aca="false">R1982+S1982/(1+K1982)^5</f>
        <v>631.528463914111</v>
      </c>
      <c r="U1982" s="8" t="n">
        <f aca="false">(T1982-Assumptions!$D$17)/Assumptions!$D$18</f>
        <v>17.8611385565644</v>
      </c>
    </row>
    <row r="1983" customFormat="false" ht="15" hidden="false" customHeight="false" outlineLevel="0" collapsed="false">
      <c r="B1983" s="2" t="n">
        <v>1978</v>
      </c>
      <c r="C1983" s="27" t="n">
        <f aca="false">NORMSDIST('Random Draws'!C1983)</f>
        <v>0.751513166984265</v>
      </c>
      <c r="D1983" s="27" t="n">
        <f aca="false">NORMSDIST(Assumptions!$D$22*'Random Draws'!C1983+SQRT(1-Assumptions!$D$22^2)*'Random Draws'!D1983)</f>
        <v>0.733225216659663</v>
      </c>
      <c r="E1983" s="19" t="n">
        <f aca="false">IF(C1983&lt;(Assumptions!$E$6-Assumptions!$D$6)/(Assumptions!$F$6-Assumptions!$D$6),Assumptions!$D$6+SQRT(C1983*(Assumptions!$F$6-Assumptions!$D$6)*(Assumptions!$E$6-Assumptions!$D$6)),Assumptions!$F$6-SQRT((1-C1983)*(Assumptions!$F$6-Assumptions!$D$6)*(Assumptions!$F$6-Assumptions!$E$6)))</f>
        <v>0.104751820400499</v>
      </c>
      <c r="F1983" s="19" t="n">
        <f aca="false">IF(D1983&lt;(Assumptions!$E$7-Assumptions!$D$7)/(Assumptions!$F$7-Assumptions!$D$7),Assumptions!$D$7+SQRT(D1983*(Assumptions!$F$7-Assumptions!$D$7)*(Assumptions!$E$7-Assumptions!$D$7)),Assumptions!$F$7-SQRT((1-D1983)*(Assumptions!$F$7-Assumptions!$D$7)*(Assumptions!$F$7-Assumptions!$E$7)))</f>
        <v>0.427333516666752</v>
      </c>
      <c r="G1983" s="19" t="n">
        <f aca="false">MIN(Assumptions!$D$24,MAX(Assumptions!$D$23,Assumptions!$D$8+Assumptions!$E$8*'Random Draws'!E1983))</f>
        <v>0.08393050699322</v>
      </c>
      <c r="H1983" s="19" t="n">
        <f aca="false">IF('Random Draws'!F1983&lt;(Assumptions!$E$9-Assumptions!$D$9)/(Assumptions!$F$9-Assumptions!$D$9),Assumptions!$D$9+SQRT('Random Draws'!F1983*(Assumptions!$F$9-Assumptions!$D$9)*(Assumptions!$E$9-Assumptions!$D$9)),Assumptions!$F$9-SQRT((1-'Random Draws'!F1983)*(Assumptions!$F$9-Assumptions!$D$9)*(Assumptions!$F$9-Assumptions!$E$9)))</f>
        <v>0.27982820214751</v>
      </c>
      <c r="I1983" s="19" t="n">
        <f aca="false">IF('Random Draws'!G1983&lt;(Assumptions!$E$10-Assumptions!$D$10)/(Assumptions!$F$10-Assumptions!$D$10),Assumptions!$D$10+SQRT('Random Draws'!G1983*(Assumptions!$F$10-Assumptions!$D$10)*(Assumptions!$E$10-Assumptions!$D$10)),Assumptions!$F$10-SQRT((1-'Random Draws'!G1983)*(Assumptions!$F$10-Assumptions!$D$10)*(Assumptions!$F$10-Assumptions!$E$10)))</f>
        <v>0.0183239634328426</v>
      </c>
      <c r="J1983" s="19" t="n">
        <f aca="false">IF('Random Draws'!H1983&lt;(Assumptions!$E$11-Assumptions!$D$11)/(Assumptions!$F$11-Assumptions!$D$11),Assumptions!$D$11+SQRT('Random Draws'!H1983*(Assumptions!$F$11-Assumptions!$D$11)*(Assumptions!$E$11-Assumptions!$D$11)),Assumptions!$F$11-SQRT((1-'Random Draws'!H1983)*(Assumptions!$F$11-Assumptions!$D$11)*(Assumptions!$F$11-Assumptions!$E$11)))</f>
        <v>0.157704300454351</v>
      </c>
      <c r="K1983" s="19" t="n">
        <f aca="false">MAX(G1983,I1983+Assumptions!$D$21)</f>
        <v>0.08393050699322</v>
      </c>
      <c r="L1983" s="28" t="n">
        <f aca="false">(F1983-Assumptions!$D$15)*(1-H1983)+Assumptions!$D$15-J1983</f>
        <v>0.186426912805347</v>
      </c>
      <c r="M1983" s="21" t="n">
        <f aca="false">Assumptions!$D$14*(1+E1983)^1*L1983-Assumptions!$D$14*(1+E1983)^0*E1983*Assumptions!$D$16</f>
        <v>29.4078729187939</v>
      </c>
      <c r="N1983" s="21" t="n">
        <f aca="false">Assumptions!$D$14*(1+E1983)^2*L1983-Assumptions!$D$14*(1+E1983)^1*E1983*Assumptions!$D$16</f>
        <v>32.4884011411441</v>
      </c>
      <c r="O1983" s="21" t="n">
        <f aca="false">Assumptions!$D$14*(1+E1983)^3*L1983-Assumptions!$D$14*(1+E1983)^2*E1983*Assumptions!$D$16</f>
        <v>35.8916203025806</v>
      </c>
      <c r="P1983" s="21" t="n">
        <f aca="false">Assumptions!$D$14*(1+E1983)^4*L1983-Assumptions!$D$14*(1+E1983)^3*E1983*Assumptions!$D$16</f>
        <v>39.6513328663994</v>
      </c>
      <c r="Q1983" s="21" t="n">
        <f aca="false">Assumptions!$D$14*(1+E1983)^5*L1983-Assumptions!$D$14*(1+E1983)^4*E1983*Assumptions!$D$16</f>
        <v>43.8048821654609</v>
      </c>
      <c r="R1983" s="21" t="n">
        <f aca="false">M1983/(1+K1983)+N1983/(1+K1983)^2+O1983/(1+K1983)^3+P1983/(1+K1983)^4+Q1983/(1+K1983)^5</f>
        <v>140.966514892604</v>
      </c>
      <c r="S1983" s="21" t="n">
        <f aca="false">Q1983*(1+I1983)/(K1983-I1983)</f>
        <v>679.925489191312</v>
      </c>
      <c r="T1983" s="21" t="n">
        <f aca="false">R1983+S1983/(1+K1983)^5</f>
        <v>595.383048504542</v>
      </c>
      <c r="U1983" s="8" t="n">
        <f aca="false">(T1983-Assumptions!$D$17)/Assumptions!$D$18</f>
        <v>16.4153219401817</v>
      </c>
    </row>
    <row r="1984" customFormat="false" ht="15" hidden="false" customHeight="false" outlineLevel="0" collapsed="false">
      <c r="B1984" s="2" t="n">
        <v>1979</v>
      </c>
      <c r="C1984" s="27" t="n">
        <f aca="false">NORMSDIST('Random Draws'!C1984)</f>
        <v>0.221271473820874</v>
      </c>
      <c r="D1984" s="27" t="n">
        <f aca="false">NORMSDIST(Assumptions!$D$22*'Random Draws'!C1984+SQRT(1-Assumptions!$D$22^2)*'Random Draws'!D1984)</f>
        <v>0.390174917725267</v>
      </c>
      <c r="E1984" s="19" t="n">
        <f aca="false">IF(C1984&lt;(Assumptions!$E$6-Assumptions!$D$6)/(Assumptions!$F$6-Assumptions!$D$6),Assumptions!$D$6+SQRT(C1984*(Assumptions!$F$6-Assumptions!$D$6)*(Assumptions!$E$6-Assumptions!$D$6)),Assumptions!$F$6-SQRT((1-C1984)*(Assumptions!$F$6-Assumptions!$D$6)*(Assumptions!$F$6-Assumptions!$E$6)))</f>
        <v>0.0732619507711795</v>
      </c>
      <c r="F1984" s="19" t="n">
        <f aca="false">IF(D1984&lt;(Assumptions!$E$7-Assumptions!$D$7)/(Assumptions!$F$7-Assumptions!$D$7),Assumptions!$D$7+SQRT(D1984*(Assumptions!$F$7-Assumptions!$D$7)*(Assumptions!$E$7-Assumptions!$D$7)),Assumptions!$F$7-SQRT((1-D1984)*(Assumptions!$F$7-Assumptions!$D$7)*(Assumptions!$F$7-Assumptions!$E$7)))</f>
        <v>0.408384393210534</v>
      </c>
      <c r="G1984" s="19" t="n">
        <f aca="false">MIN(Assumptions!$D$24,MAX(Assumptions!$D$23,Assumptions!$D$8+Assumptions!$E$8*'Random Draws'!E1984))</f>
        <v>0.088252955616581</v>
      </c>
      <c r="H1984" s="19" t="n">
        <f aca="false">IF('Random Draws'!F1984&lt;(Assumptions!$E$9-Assumptions!$D$9)/(Assumptions!$F$9-Assumptions!$D$9),Assumptions!$D$9+SQRT('Random Draws'!F1984*(Assumptions!$F$9-Assumptions!$D$9)*(Assumptions!$E$9-Assumptions!$D$9)),Assumptions!$F$9-SQRT((1-'Random Draws'!F1984)*(Assumptions!$F$9-Assumptions!$D$9)*(Assumptions!$F$9-Assumptions!$E$9)))</f>
        <v>0.301621453471641</v>
      </c>
      <c r="I1984" s="19" t="n">
        <f aca="false">IF('Random Draws'!G1984&lt;(Assumptions!$E$10-Assumptions!$D$10)/(Assumptions!$F$10-Assumptions!$D$10),Assumptions!$D$10+SQRT('Random Draws'!G1984*(Assumptions!$F$10-Assumptions!$D$10)*(Assumptions!$E$10-Assumptions!$D$10)),Assumptions!$F$10-SQRT((1-'Random Draws'!G1984)*(Assumptions!$F$10-Assumptions!$D$10)*(Assumptions!$F$10-Assumptions!$E$10)))</f>
        <v>0.0137474797149051</v>
      </c>
      <c r="J1984" s="19" t="n">
        <f aca="false">IF('Random Draws'!H1984&lt;(Assumptions!$E$11-Assumptions!$D$11)/(Assumptions!$F$11-Assumptions!$D$11),Assumptions!$D$11+SQRT('Random Draws'!H1984*(Assumptions!$F$11-Assumptions!$D$11)*(Assumptions!$E$11-Assumptions!$D$11)),Assumptions!$F$11-SQRT((1-'Random Draws'!H1984)*(Assumptions!$F$11-Assumptions!$D$11)*(Assumptions!$F$11-Assumptions!$E$11)))</f>
        <v>0.167568992565601</v>
      </c>
      <c r="K1984" s="19" t="n">
        <f aca="false">MAX(G1984,I1984+Assumptions!$D$21)</f>
        <v>0.088252955616581</v>
      </c>
      <c r="L1984" s="28" t="n">
        <f aca="false">(F1984-Assumptions!$D$15)*(1-H1984)+Assumptions!$D$15-J1984</f>
        <v>0.156848695340951</v>
      </c>
      <c r="M1984" s="21" t="n">
        <f aca="false">Assumptions!$D$14*(1+E1984)^1*L1984-Assumptions!$D$14*(1+E1984)^0*E1984*Assumptions!$D$16</f>
        <v>24.0905723410892</v>
      </c>
      <c r="N1984" s="21" t="n">
        <f aca="false">Assumptions!$D$14*(1+E1984)^2*L1984-Assumptions!$D$14*(1+E1984)^1*E1984*Assumptions!$D$16</f>
        <v>25.8554946659916</v>
      </c>
      <c r="O1984" s="21" t="n">
        <f aca="false">Assumptions!$D$14*(1+E1984)^3*L1984-Assumptions!$D$14*(1+E1984)^2*E1984*Assumptions!$D$16</f>
        <v>27.749718643376</v>
      </c>
      <c r="P1984" s="21" t="n">
        <f aca="false">Assumptions!$D$14*(1+E1984)^4*L1984-Assumptions!$D$14*(1+E1984)^3*E1984*Assumptions!$D$16</f>
        <v>29.7827171645411</v>
      </c>
      <c r="Q1984" s="21" t="n">
        <f aca="false">Assumptions!$D$14*(1+E1984)^5*L1984-Assumptions!$D$14*(1+E1984)^4*E1984*Assumptions!$D$16</f>
        <v>31.9646571232817</v>
      </c>
      <c r="R1984" s="21" t="n">
        <f aca="false">M1984/(1+K1984)+N1984/(1+K1984)^2+O1984/(1+K1984)^3+P1984/(1+K1984)^4+Q1984/(1+K1984)^5</f>
        <v>107.676908947809</v>
      </c>
      <c r="S1984" s="21" t="n">
        <f aca="false">Q1984*(1+I1984)/(K1984-I1984)</f>
        <v>434.922268551659</v>
      </c>
      <c r="T1984" s="21" t="n">
        <f aca="false">R1984+S1984/(1+K1984)^5</f>
        <v>392.622779751925</v>
      </c>
      <c r="U1984" s="8" t="n">
        <f aca="false">(T1984-Assumptions!$D$17)/Assumptions!$D$18</f>
        <v>8.30491119007702</v>
      </c>
    </row>
    <row r="1985" customFormat="false" ht="15" hidden="false" customHeight="false" outlineLevel="0" collapsed="false">
      <c r="B1985" s="2" t="n">
        <v>1980</v>
      </c>
      <c r="C1985" s="27" t="n">
        <f aca="false">NORMSDIST('Random Draws'!C1985)</f>
        <v>0.166609310906467</v>
      </c>
      <c r="D1985" s="27" t="n">
        <f aca="false">NORMSDIST(Assumptions!$D$22*'Random Draws'!C1985+SQRT(1-Assumptions!$D$22^2)*'Random Draws'!D1985)</f>
        <v>0.561816531838093</v>
      </c>
      <c r="E1985" s="19" t="n">
        <f aca="false">IF(C1985&lt;(Assumptions!$E$6-Assumptions!$D$6)/(Assumptions!$F$6-Assumptions!$D$6),Assumptions!$D$6+SQRT(C1985*(Assumptions!$F$6-Assumptions!$D$6)*(Assumptions!$E$6-Assumptions!$D$6)),Assumptions!$F$6-SQRT((1-C1985)*(Assumptions!$F$6-Assumptions!$D$6)*(Assumptions!$F$6-Assumptions!$E$6)))</f>
        <v>0.0688625458775268</v>
      </c>
      <c r="F1985" s="19" t="n">
        <f aca="false">IF(D1985&lt;(Assumptions!$E$7-Assumptions!$D$7)/(Assumptions!$F$7-Assumptions!$D$7),Assumptions!$D$7+SQRT(D1985*(Assumptions!$F$7-Assumptions!$D$7)*(Assumptions!$E$7-Assumptions!$D$7)),Assumptions!$F$7-SQRT((1-D1985)*(Assumptions!$F$7-Assumptions!$D$7)*(Assumptions!$F$7-Assumptions!$E$7)))</f>
        <v>0.418059445321399</v>
      </c>
      <c r="G1985" s="19" t="n">
        <f aca="false">MIN(Assumptions!$D$24,MAX(Assumptions!$D$23,Assumptions!$D$8+Assumptions!$E$8*'Random Draws'!E1985))</f>
        <v>0.068943123068113</v>
      </c>
      <c r="H1985" s="19" t="n">
        <f aca="false">IF('Random Draws'!F1985&lt;(Assumptions!$E$9-Assumptions!$D$9)/(Assumptions!$F$9-Assumptions!$D$9),Assumptions!$D$9+SQRT('Random Draws'!F1985*(Assumptions!$F$9-Assumptions!$D$9)*(Assumptions!$E$9-Assumptions!$D$9)),Assumptions!$F$9-SQRT((1-'Random Draws'!F1985)*(Assumptions!$F$9-Assumptions!$D$9)*(Assumptions!$F$9-Assumptions!$E$9)))</f>
        <v>0.271504877738119</v>
      </c>
      <c r="I1985" s="19" t="n">
        <f aca="false">IF('Random Draws'!G1985&lt;(Assumptions!$E$10-Assumptions!$D$10)/(Assumptions!$F$10-Assumptions!$D$10),Assumptions!$D$10+SQRT('Random Draws'!G1985*(Assumptions!$F$10-Assumptions!$D$10)*(Assumptions!$E$10-Assumptions!$D$10)),Assumptions!$F$10-SQRT((1-'Random Draws'!G1985)*(Assumptions!$F$10-Assumptions!$D$10)*(Assumptions!$F$10-Assumptions!$E$10)))</f>
        <v>0.0183607123330028</v>
      </c>
      <c r="J1985" s="19" t="n">
        <f aca="false">IF('Random Draws'!H1985&lt;(Assumptions!$E$11-Assumptions!$D$11)/(Assumptions!$F$11-Assumptions!$D$11),Assumptions!$D$11+SQRT('Random Draws'!H1985*(Assumptions!$F$11-Assumptions!$D$11)*(Assumptions!$E$11-Assumptions!$D$11)),Assumptions!$F$11-SQRT((1-'Random Draws'!H1985)*(Assumptions!$F$11-Assumptions!$D$11)*(Assumptions!$F$11-Assumptions!$E$11)))</f>
        <v>0.124769392489196</v>
      </c>
      <c r="K1985" s="19" t="n">
        <f aca="false">MAX(G1985,I1985+Assumptions!$D$21)</f>
        <v>0.068943123068113</v>
      </c>
      <c r="L1985" s="28" t="n">
        <f aca="false">(F1985-Assumptions!$D$15)*(1-H1985)+Assumptions!$D$15-J1985</f>
        <v>0.215080508348906</v>
      </c>
      <c r="M1985" s="21" t="n">
        <f aca="false">Assumptions!$D$14*(1+E1985)^1*L1985-Assumptions!$D$14*(1+E1985)^0*E1985*Assumptions!$D$16</f>
        <v>33.0347153851872</v>
      </c>
      <c r="N1985" s="21" t="n">
        <f aca="false">Assumptions!$D$14*(1+E1985)^2*L1985-Assumptions!$D$14*(1+E1985)^1*E1985*Assumptions!$D$16</f>
        <v>35.3095699889507</v>
      </c>
      <c r="O1985" s="21" t="n">
        <f aca="false">Assumptions!$D$14*(1+E1985)^3*L1985-Assumptions!$D$14*(1+E1985)^2*E1985*Assumptions!$D$16</f>
        <v>37.7410768722306</v>
      </c>
      <c r="P1985" s="21" t="n">
        <f aca="false">Assumptions!$D$14*(1+E1985)^4*L1985-Assumptions!$D$14*(1+E1985)^3*E1985*Assumptions!$D$16</f>
        <v>40.3400235098118</v>
      </c>
      <c r="Q1985" s="21" t="n">
        <f aca="false">Assumptions!$D$14*(1+E1985)^5*L1985-Assumptions!$D$14*(1+E1985)^4*E1985*Assumptions!$D$16</f>
        <v>43.1179402294567</v>
      </c>
      <c r="R1985" s="21" t="n">
        <f aca="false">M1985/(1+K1985)+N1985/(1+K1985)^2+O1985/(1+K1985)^3+P1985/(1+K1985)^4+Q1985/(1+K1985)^5</f>
        <v>154.497160410895</v>
      </c>
      <c r="S1985" s="21" t="n">
        <f aca="false">Q1985*(1+I1985)/(K1985-I1985)</f>
        <v>868.080735739289</v>
      </c>
      <c r="T1985" s="21" t="n">
        <f aca="false">R1985+S1985/(1+K1985)^5</f>
        <v>776.492499573071</v>
      </c>
      <c r="U1985" s="8" t="n">
        <f aca="false">(T1985-Assumptions!$D$17)/Assumptions!$D$18</f>
        <v>23.6596999829228</v>
      </c>
    </row>
    <row r="1986" customFormat="false" ht="15" hidden="false" customHeight="false" outlineLevel="0" collapsed="false">
      <c r="B1986" s="2" t="n">
        <v>1981</v>
      </c>
      <c r="C1986" s="27" t="n">
        <f aca="false">NORMSDIST('Random Draws'!C1986)</f>
        <v>0.839251695367433</v>
      </c>
      <c r="D1986" s="27" t="n">
        <f aca="false">NORMSDIST(Assumptions!$D$22*'Random Draws'!C1986+SQRT(1-Assumptions!$D$22^2)*'Random Draws'!D1986)</f>
        <v>0.832119182495195</v>
      </c>
      <c r="E1986" s="19" t="n">
        <f aca="false">IF(C1986&lt;(Assumptions!$E$6-Assumptions!$D$6)/(Assumptions!$F$6-Assumptions!$D$6),Assumptions!$D$6+SQRT(C1986*(Assumptions!$F$6-Assumptions!$D$6)*(Assumptions!$E$6-Assumptions!$D$6)),Assumptions!$F$6-SQRT((1-C1986)*(Assumptions!$F$6-Assumptions!$D$6)*(Assumptions!$F$6-Assumptions!$E$6)))</f>
        <v>0.111649664496468</v>
      </c>
      <c r="F1986" s="19" t="n">
        <f aca="false">IF(D1986&lt;(Assumptions!$E$7-Assumptions!$D$7)/(Assumptions!$F$7-Assumptions!$D$7),Assumptions!$D$7+SQRT(D1986*(Assumptions!$F$7-Assumptions!$D$7)*(Assumptions!$E$7-Assumptions!$D$7)),Assumptions!$F$7-SQRT((1-D1986)*(Assumptions!$F$7-Assumptions!$D$7)*(Assumptions!$F$7-Assumptions!$E$7)))</f>
        <v>0.434086233966881</v>
      </c>
      <c r="G1986" s="19" t="n">
        <f aca="false">MIN(Assumptions!$D$24,MAX(Assumptions!$D$23,Assumptions!$D$8+Assumptions!$E$8*'Random Draws'!E1986))</f>
        <v>0.074784389654752</v>
      </c>
      <c r="H1986" s="19" t="n">
        <f aca="false">IF('Random Draws'!F1986&lt;(Assumptions!$E$9-Assumptions!$D$9)/(Assumptions!$F$9-Assumptions!$D$9),Assumptions!$D$9+SQRT('Random Draws'!F1986*(Assumptions!$F$9-Assumptions!$D$9)*(Assumptions!$E$9-Assumptions!$D$9)),Assumptions!$F$9-SQRT((1-'Random Draws'!F1986)*(Assumptions!$F$9-Assumptions!$D$9)*(Assumptions!$F$9-Assumptions!$E$9)))</f>
        <v>0.253511057444375</v>
      </c>
      <c r="I1986" s="19" t="n">
        <f aca="false">IF('Random Draws'!G1986&lt;(Assumptions!$E$10-Assumptions!$D$10)/(Assumptions!$F$10-Assumptions!$D$10),Assumptions!$D$10+SQRT('Random Draws'!G1986*(Assumptions!$F$10-Assumptions!$D$10)*(Assumptions!$E$10-Assumptions!$D$10)),Assumptions!$F$10-SQRT((1-'Random Draws'!G1986)*(Assumptions!$F$10-Assumptions!$D$10)*(Assumptions!$F$10-Assumptions!$E$10)))</f>
        <v>0.0205394720298623</v>
      </c>
      <c r="J1986" s="19" t="n">
        <f aca="false">IF('Random Draws'!H1986&lt;(Assumptions!$E$11-Assumptions!$D$11)/(Assumptions!$F$11-Assumptions!$D$11),Assumptions!$D$11+SQRT('Random Draws'!H1986*(Assumptions!$F$11-Assumptions!$D$11)*(Assumptions!$E$11-Assumptions!$D$11)),Assumptions!$F$11-SQRT((1-'Random Draws'!H1986)*(Assumptions!$F$11-Assumptions!$D$11)*(Assumptions!$F$11-Assumptions!$E$11)))</f>
        <v>0.17577865303734</v>
      </c>
      <c r="K1986" s="19" t="n">
        <f aca="false">MAX(G1986,I1986+Assumptions!$D$21)</f>
        <v>0.074784389654752</v>
      </c>
      <c r="L1986" s="28" t="n">
        <f aca="false">(F1986-Assumptions!$D$15)*(1-H1986)+Assumptions!$D$15-J1986</f>
        <v>0.18121835820232</v>
      </c>
      <c r="M1986" s="21" t="n">
        <f aca="false">Assumptions!$D$14*(1+E1986)^1*L1986-Assumptions!$D$14*(1+E1986)^0*E1986*Assumptions!$D$16</f>
        <v>28.7247663883908</v>
      </c>
      <c r="N1986" s="21" t="n">
        <f aca="false">Assumptions!$D$14*(1+E1986)^2*L1986-Assumptions!$D$14*(1+E1986)^1*E1986*Assumptions!$D$16</f>
        <v>31.931876918394</v>
      </c>
      <c r="O1986" s="21" t="n">
        <f aca="false">Assumptions!$D$14*(1+E1986)^3*L1986-Assumptions!$D$14*(1+E1986)^2*E1986*Assumptions!$D$16</f>
        <v>35.4970602630752</v>
      </c>
      <c r="P1986" s="21" t="n">
        <f aca="false">Assumptions!$D$14*(1+E1986)^4*L1986-Assumptions!$D$14*(1+E1986)^3*E1986*Assumptions!$D$16</f>
        <v>39.4602951320585</v>
      </c>
      <c r="Q1986" s="21" t="n">
        <f aca="false">Assumptions!$D$14*(1+E1986)^5*L1986-Assumptions!$D$14*(1+E1986)^4*E1986*Assumptions!$D$16</f>
        <v>43.8660238444844</v>
      </c>
      <c r="R1986" s="21" t="n">
        <f aca="false">M1986/(1+K1986)+N1986/(1+K1986)^2+O1986/(1+K1986)^3+P1986/(1+K1986)^4+Q1986/(1+K1986)^5</f>
        <v>143.117314046834</v>
      </c>
      <c r="S1986" s="21" t="n">
        <f aca="false">Q1986*(1+I1986)/(K1986-I1986)</f>
        <v>825.275634555645</v>
      </c>
      <c r="T1986" s="21" t="n">
        <f aca="false">R1986+S1986/(1+K1986)^5</f>
        <v>718.54701316829</v>
      </c>
      <c r="U1986" s="8" t="n">
        <f aca="false">(T1986-Assumptions!$D$17)/Assumptions!$D$18</f>
        <v>21.3418805267316</v>
      </c>
    </row>
    <row r="1987" customFormat="false" ht="15" hidden="false" customHeight="false" outlineLevel="0" collapsed="false">
      <c r="B1987" s="2" t="n">
        <v>1982</v>
      </c>
      <c r="C1987" s="27" t="n">
        <f aca="false">NORMSDIST('Random Draws'!C1987)</f>
        <v>0.201390743909317</v>
      </c>
      <c r="D1987" s="27" t="n">
        <f aca="false">NORMSDIST(Assumptions!$D$22*'Random Draws'!C1987+SQRT(1-Assumptions!$D$22^2)*'Random Draws'!D1987)</f>
        <v>0.512876978528367</v>
      </c>
      <c r="E1987" s="19" t="n">
        <f aca="false">IF(C1987&lt;(Assumptions!$E$6-Assumptions!$D$6)/(Assumptions!$F$6-Assumptions!$D$6),Assumptions!$D$6+SQRT(C1987*(Assumptions!$F$6-Assumptions!$D$6)*(Assumptions!$E$6-Assumptions!$D$6)),Assumptions!$F$6-SQRT((1-C1987)*(Assumptions!$F$6-Assumptions!$D$6)*(Assumptions!$F$6-Assumptions!$E$6)))</f>
        <v>0.0717325340864322</v>
      </c>
      <c r="F1987" s="19" t="n">
        <f aca="false">IF(D1987&lt;(Assumptions!$E$7-Assumptions!$D$7)/(Assumptions!$F$7-Assumptions!$D$7),Assumptions!$D$7+SQRT(D1987*(Assumptions!$F$7-Assumptions!$D$7)*(Assumptions!$E$7-Assumptions!$D$7)),Assumptions!$F$7-SQRT((1-D1987)*(Assumptions!$F$7-Assumptions!$D$7)*(Assumptions!$F$7-Assumptions!$E$7)))</f>
        <v>0.415473073388539</v>
      </c>
      <c r="G1987" s="19" t="n">
        <f aca="false">MIN(Assumptions!$D$24,MAX(Assumptions!$D$23,Assumptions!$D$8+Assumptions!$E$8*'Random Draws'!E1987))</f>
        <v>0.103400000829496</v>
      </c>
      <c r="H1987" s="19" t="n">
        <f aca="false">IF('Random Draws'!F1987&lt;(Assumptions!$E$9-Assumptions!$D$9)/(Assumptions!$F$9-Assumptions!$D$9),Assumptions!$D$9+SQRT('Random Draws'!F1987*(Assumptions!$F$9-Assumptions!$D$9)*(Assumptions!$E$9-Assumptions!$D$9)),Assumptions!$F$9-SQRT((1-'Random Draws'!F1987)*(Assumptions!$F$9-Assumptions!$D$9)*(Assumptions!$F$9-Assumptions!$E$9)))</f>
        <v>0.307602624584298</v>
      </c>
      <c r="I1987" s="19" t="n">
        <f aca="false">IF('Random Draws'!G1987&lt;(Assumptions!$E$10-Assumptions!$D$10)/(Assumptions!$F$10-Assumptions!$D$10),Assumptions!$D$10+SQRT('Random Draws'!G1987*(Assumptions!$F$10-Assumptions!$D$10)*(Assumptions!$E$10-Assumptions!$D$10)),Assumptions!$F$10-SQRT((1-'Random Draws'!G1987)*(Assumptions!$F$10-Assumptions!$D$10)*(Assumptions!$F$10-Assumptions!$E$10)))</f>
        <v>0.0226668384149199</v>
      </c>
      <c r="J1987" s="19" t="n">
        <f aca="false">IF('Random Draws'!H1987&lt;(Assumptions!$E$11-Assumptions!$D$11)/(Assumptions!$F$11-Assumptions!$D$11),Assumptions!$D$11+SQRT('Random Draws'!H1987*(Assumptions!$F$11-Assumptions!$D$11)*(Assumptions!$E$11-Assumptions!$D$11)),Assumptions!$F$11-SQRT((1-'Random Draws'!H1987)*(Assumptions!$F$11-Assumptions!$D$11)*(Assumptions!$F$11-Assumptions!$E$11)))</f>
        <v>0.198744544735433</v>
      </c>
      <c r="K1987" s="19" t="n">
        <f aca="false">MAX(G1987,I1987+Assumptions!$D$21)</f>
        <v>0.103400000829496</v>
      </c>
      <c r="L1987" s="28" t="n">
        <f aca="false">(F1987-Assumptions!$D$15)*(1-H1987)+Assumptions!$D$15-J1987</f>
        <v>0.128916262030645</v>
      </c>
      <c r="M1987" s="21" t="n">
        <f aca="false">Assumptions!$D$14*(1+E1987)^1*L1987-Assumptions!$D$14*(1+E1987)^0*E1987*Assumptions!$D$16</f>
        <v>19.7217075444268</v>
      </c>
      <c r="N1987" s="21" t="n">
        <f aca="false">Assumptions!$D$14*(1+E1987)^2*L1987-Assumptions!$D$14*(1+E1987)^1*E1987*Assumptions!$D$16</f>
        <v>21.1363956031001</v>
      </c>
      <c r="O1987" s="21" t="n">
        <f aca="false">Assumptions!$D$14*(1+E1987)^3*L1987-Assumptions!$D$14*(1+E1987)^2*E1987*Assumptions!$D$16</f>
        <v>22.6525628211638</v>
      </c>
      <c r="P1987" s="21" t="n">
        <f aca="false">Assumptions!$D$14*(1+E1987)^4*L1987-Assumptions!$D$14*(1+E1987)^3*E1987*Assumptions!$D$16</f>
        <v>24.2774885558779</v>
      </c>
      <c r="Q1987" s="21" t="n">
        <f aca="false">Assumptions!$D$14*(1+E1987)^5*L1987-Assumptions!$D$14*(1+E1987)^4*E1987*Assumptions!$D$16</f>
        <v>26.0189743312454</v>
      </c>
      <c r="R1987" s="21" t="n">
        <f aca="false">M1987/(1+K1987)+N1987/(1+K1987)^2+O1987/(1+K1987)^3+P1987/(1+K1987)^4+Q1987/(1+K1987)^5</f>
        <v>84.3833194797358</v>
      </c>
      <c r="S1987" s="21" t="n">
        <f aca="false">Q1987*(1+I1987)/(K1987-I1987)</f>
        <v>329.58875166433</v>
      </c>
      <c r="T1987" s="21" t="n">
        <f aca="false">R1987+S1987/(1+K1987)^5</f>
        <v>285.898367214159</v>
      </c>
      <c r="U1987" s="8" t="n">
        <f aca="false">(T1987-Assumptions!$D$17)/Assumptions!$D$18</f>
        <v>4.03593468856635</v>
      </c>
    </row>
    <row r="1988" customFormat="false" ht="15" hidden="false" customHeight="false" outlineLevel="0" collapsed="false">
      <c r="B1988" s="2" t="n">
        <v>1983</v>
      </c>
      <c r="C1988" s="27" t="n">
        <f aca="false">NORMSDIST('Random Draws'!C1988)</f>
        <v>0.78727326766699</v>
      </c>
      <c r="D1988" s="27" t="n">
        <f aca="false">NORMSDIST(Assumptions!$D$22*'Random Draws'!C1988+SQRT(1-Assumptions!$D$22^2)*'Random Draws'!D1988)</f>
        <v>0.345381151462941</v>
      </c>
      <c r="E1988" s="19" t="n">
        <f aca="false">IF(C1988&lt;(Assumptions!$E$6-Assumptions!$D$6)/(Assumptions!$F$6-Assumptions!$D$6),Assumptions!$D$6+SQRT(C1988*(Assumptions!$F$6-Assumptions!$D$6)*(Assumptions!$E$6-Assumptions!$D$6)),Assumptions!$F$6-SQRT((1-C1988)*(Assumptions!$F$6-Assumptions!$D$6)*(Assumptions!$F$6-Assumptions!$E$6)))</f>
        <v>0.107386603033952</v>
      </c>
      <c r="F1988" s="19" t="n">
        <f aca="false">IF(D1988&lt;(Assumptions!$E$7-Assumptions!$D$7)/(Assumptions!$F$7-Assumptions!$D$7),Assumptions!$D$7+SQRT(D1988*(Assumptions!$F$7-Assumptions!$D$7)*(Assumptions!$E$7-Assumptions!$D$7)),Assumptions!$F$7-SQRT((1-D1988)*(Assumptions!$F$7-Assumptions!$D$7)*(Assumptions!$F$7-Assumptions!$E$7)))</f>
        <v>0.405522378109866</v>
      </c>
      <c r="G1988" s="19" t="n">
        <f aca="false">MIN(Assumptions!$D$24,MAX(Assumptions!$D$23,Assumptions!$D$8+Assumptions!$E$8*'Random Draws'!E1988))</f>
        <v>0.075422418038305</v>
      </c>
      <c r="H1988" s="19" t="n">
        <f aca="false">IF('Random Draws'!F1988&lt;(Assumptions!$E$9-Assumptions!$D$9)/(Assumptions!$F$9-Assumptions!$D$9),Assumptions!$D$9+SQRT('Random Draws'!F1988*(Assumptions!$F$9-Assumptions!$D$9)*(Assumptions!$E$9-Assumptions!$D$9)),Assumptions!$F$9-SQRT((1-'Random Draws'!F1988)*(Assumptions!$F$9-Assumptions!$D$9)*(Assumptions!$F$9-Assumptions!$E$9)))</f>
        <v>0.270117432152349</v>
      </c>
      <c r="I1988" s="19" t="n">
        <f aca="false">IF('Random Draws'!G1988&lt;(Assumptions!$E$10-Assumptions!$D$10)/(Assumptions!$F$10-Assumptions!$D$10),Assumptions!$D$10+SQRT('Random Draws'!G1988*(Assumptions!$F$10-Assumptions!$D$10)*(Assumptions!$E$10-Assumptions!$D$10)),Assumptions!$F$10-SQRT((1-'Random Draws'!G1988)*(Assumptions!$F$10-Assumptions!$D$10)*(Assumptions!$F$10-Assumptions!$E$10)))</f>
        <v>0.0156111662613756</v>
      </c>
      <c r="J1988" s="19" t="n">
        <f aca="false">IF('Random Draws'!H1988&lt;(Assumptions!$E$11-Assumptions!$D$11)/(Assumptions!$F$11-Assumptions!$D$11),Assumptions!$D$11+SQRT('Random Draws'!H1988*(Assumptions!$F$11-Assumptions!$D$11)*(Assumptions!$E$11-Assumptions!$D$11)),Assumptions!$F$11-SQRT((1-'Random Draws'!H1988)*(Assumptions!$F$11-Assumptions!$D$11)*(Assumptions!$F$11-Assumptions!$E$11)))</f>
        <v>0.178830088847363</v>
      </c>
      <c r="K1988" s="19" t="n">
        <f aca="false">MAX(G1988,I1988+Assumptions!$D$21)</f>
        <v>0.075422418038305</v>
      </c>
      <c r="L1988" s="28" t="n">
        <f aca="false">(F1988-Assumptions!$D$15)*(1-H1988)+Assumptions!$D$15-J1988</f>
        <v>0.152268891986957</v>
      </c>
      <c r="M1988" s="21" t="n">
        <f aca="false">Assumptions!$D$14*(1+E1988)^1*L1988-Assumptions!$D$14*(1+E1988)^0*E1988*Assumptions!$D$16</f>
        <v>23.9828452783535</v>
      </c>
      <c r="N1988" s="21" t="n">
        <f aca="false">Assumptions!$D$14*(1+E1988)^2*L1988-Assumptions!$D$14*(1+E1988)^1*E1988*Assumptions!$D$16</f>
        <v>26.5582815638847</v>
      </c>
      <c r="O1988" s="21" t="n">
        <f aca="false">Assumptions!$D$14*(1+E1988)^3*L1988-Assumptions!$D$14*(1+E1988)^2*E1988*Assumptions!$D$16</f>
        <v>29.4102852034495</v>
      </c>
      <c r="P1988" s="21" t="n">
        <f aca="false">Assumptions!$D$14*(1+E1988)^4*L1988-Assumptions!$D$14*(1+E1988)^3*E1988*Assumptions!$D$16</f>
        <v>32.5685558257077</v>
      </c>
      <c r="Q1988" s="21" t="n">
        <f aca="false">Assumptions!$D$14*(1+E1988)^5*L1988-Assumptions!$D$14*(1+E1988)^4*E1988*Assumptions!$D$16</f>
        <v>36.065982401552</v>
      </c>
      <c r="R1988" s="21" t="n">
        <f aca="false">M1988/(1+K1988)+N1988/(1+K1988)^2+O1988/(1+K1988)^3+P1988/(1+K1988)^4+Q1988/(1+K1988)^5</f>
        <v>118.332619891639</v>
      </c>
      <c r="S1988" s="21" t="n">
        <f aca="false">Q1988*(1+I1988)/(K1988-I1988)</f>
        <v>612.410096110564</v>
      </c>
      <c r="T1988" s="21" t="n">
        <f aca="false">R1988+S1988/(1+K1988)^5</f>
        <v>544.075030198997</v>
      </c>
      <c r="U1988" s="8" t="n">
        <f aca="false">(T1988-Assumptions!$D$17)/Assumptions!$D$18</f>
        <v>14.3630012079599</v>
      </c>
    </row>
    <row r="1989" customFormat="false" ht="15" hidden="false" customHeight="false" outlineLevel="0" collapsed="false">
      <c r="B1989" s="2" t="n">
        <v>1984</v>
      </c>
      <c r="C1989" s="27" t="n">
        <f aca="false">NORMSDIST('Random Draws'!C1989)</f>
        <v>0.920834090611173</v>
      </c>
      <c r="D1989" s="27" t="n">
        <f aca="false">NORMSDIST(Assumptions!$D$22*'Random Draws'!C1989+SQRT(1-Assumptions!$D$22^2)*'Random Draws'!D1989)</f>
        <v>0.721628658568114</v>
      </c>
      <c r="E1989" s="19" t="n">
        <f aca="false">IF(C1989&lt;(Assumptions!$E$6-Assumptions!$D$6)/(Assumptions!$F$6-Assumptions!$D$6),Assumptions!$D$6+SQRT(C1989*(Assumptions!$F$6-Assumptions!$D$6)*(Assumptions!$E$6-Assumptions!$D$6)),Assumptions!$F$6-SQRT((1-C1989)*(Assumptions!$F$6-Assumptions!$D$6)*(Assumptions!$F$6-Assumptions!$E$6)))</f>
        <v>0.120104534513007</v>
      </c>
      <c r="F1989" s="19" t="n">
        <f aca="false">IF(D1989&lt;(Assumptions!$E$7-Assumptions!$D$7)/(Assumptions!$F$7-Assumptions!$D$7),Assumptions!$D$7+SQRT(D1989*(Assumptions!$F$7-Assumptions!$D$7)*(Assumptions!$E$7-Assumptions!$D$7)),Assumptions!$F$7-SQRT((1-D1989)*(Assumptions!$F$7-Assumptions!$D$7)*(Assumptions!$F$7-Assumptions!$E$7)))</f>
        <v>0.426631071852282</v>
      </c>
      <c r="G1989" s="19" t="n">
        <f aca="false">MIN(Assumptions!$D$24,MAX(Assumptions!$D$23,Assumptions!$D$8+Assumptions!$E$8*'Random Draws'!E1989))</f>
        <v>0.075717092446971</v>
      </c>
      <c r="H1989" s="19" t="n">
        <f aca="false">IF('Random Draws'!F1989&lt;(Assumptions!$E$9-Assumptions!$D$9)/(Assumptions!$F$9-Assumptions!$D$9),Assumptions!$D$9+SQRT('Random Draws'!F1989*(Assumptions!$F$9-Assumptions!$D$9)*(Assumptions!$E$9-Assumptions!$D$9)),Assumptions!$F$9-SQRT((1-'Random Draws'!F1989)*(Assumptions!$F$9-Assumptions!$D$9)*(Assumptions!$F$9-Assumptions!$E$9)))</f>
        <v>0.284854456267742</v>
      </c>
      <c r="I1989" s="19" t="n">
        <f aca="false">IF('Random Draws'!G1989&lt;(Assumptions!$E$10-Assumptions!$D$10)/(Assumptions!$F$10-Assumptions!$D$10),Assumptions!$D$10+SQRT('Random Draws'!G1989*(Assumptions!$F$10-Assumptions!$D$10)*(Assumptions!$E$10-Assumptions!$D$10)),Assumptions!$F$10-SQRT((1-'Random Draws'!G1989)*(Assumptions!$F$10-Assumptions!$D$10)*(Assumptions!$F$10-Assumptions!$E$10)))</f>
        <v>0.0223226400803625</v>
      </c>
      <c r="J1989" s="19" t="n">
        <f aca="false">IF('Random Draws'!H1989&lt;(Assumptions!$E$11-Assumptions!$D$11)/(Assumptions!$F$11-Assumptions!$D$11),Assumptions!$D$11+SQRT('Random Draws'!H1989*(Assumptions!$F$11-Assumptions!$D$11)*(Assumptions!$E$11-Assumptions!$D$11)),Assumptions!$F$11-SQRT((1-'Random Draws'!H1989)*(Assumptions!$F$11-Assumptions!$D$11)*(Assumptions!$F$11-Assumptions!$E$11)))</f>
        <v>0.182123760651168</v>
      </c>
      <c r="K1989" s="19" t="n">
        <f aca="false">MAX(G1989,I1989+Assumptions!$D$21)</f>
        <v>0.075717092446971</v>
      </c>
      <c r="L1989" s="28" t="n">
        <f aca="false">(F1989-Assumptions!$D$15)*(1-H1989)+Assumptions!$D$15-J1989</f>
        <v>0.160010628516515</v>
      </c>
      <c r="M1989" s="21" t="n">
        <f aca="false">Assumptions!$D$14*(1+E1989)^1*L1989-Assumptions!$D$14*(1+E1989)^0*E1989*Assumptions!$D$16</f>
        <v>25.465696707754</v>
      </c>
      <c r="N1989" s="21" t="n">
        <f aca="false">Assumptions!$D$14*(1+E1989)^2*L1989-Assumptions!$D$14*(1+E1989)^1*E1989*Assumptions!$D$16</f>
        <v>28.5242423568882</v>
      </c>
      <c r="O1989" s="21" t="n">
        <f aca="false">Assumptions!$D$14*(1+E1989)^3*L1989-Assumptions!$D$14*(1+E1989)^2*E1989*Assumptions!$D$16</f>
        <v>31.9501332074984</v>
      </c>
      <c r="P1989" s="21" t="n">
        <f aca="false">Assumptions!$D$14*(1+E1989)^4*L1989-Assumptions!$D$14*(1+E1989)^3*E1989*Assumptions!$D$16</f>
        <v>35.7874890840136</v>
      </c>
      <c r="Q1989" s="21" t="n">
        <f aca="false">Assumptions!$D$14*(1+E1989)^5*L1989-Assumptions!$D$14*(1+E1989)^4*E1989*Assumptions!$D$16</f>
        <v>40.0857288018383</v>
      </c>
      <c r="R1989" s="21" t="n">
        <f aca="false">M1989/(1+K1989)+N1989/(1+K1989)^2+O1989/(1+K1989)^3+P1989/(1+K1989)^4+Q1989/(1+K1989)^5</f>
        <v>128.545911413016</v>
      </c>
      <c r="S1989" s="21" t="n">
        <f aca="false">Q1989*(1+I1989)/(K1989-I1989)</f>
        <v>767.505729188244</v>
      </c>
      <c r="T1989" s="21" t="n">
        <f aca="false">R1989+S1989/(1+K1989)^5</f>
        <v>661.379114028712</v>
      </c>
      <c r="U1989" s="8" t="n">
        <f aca="false">(T1989-Assumptions!$D$17)/Assumptions!$D$18</f>
        <v>19.0551645611485</v>
      </c>
    </row>
    <row r="1990" customFormat="false" ht="15" hidden="false" customHeight="false" outlineLevel="0" collapsed="false">
      <c r="B1990" s="2" t="n">
        <v>1985</v>
      </c>
      <c r="C1990" s="27" t="n">
        <f aca="false">NORMSDIST('Random Draws'!C1990)</f>
        <v>0.749332387837653</v>
      </c>
      <c r="D1990" s="27" t="n">
        <f aca="false">NORMSDIST(Assumptions!$D$22*'Random Draws'!C1990+SQRT(1-Assumptions!$D$22^2)*'Random Draws'!D1990)</f>
        <v>0.238001363883898</v>
      </c>
      <c r="E1990" s="19" t="n">
        <f aca="false">IF(C1990&lt;(Assumptions!$E$6-Assumptions!$D$6)/(Assumptions!$F$6-Assumptions!$D$6),Assumptions!$D$6+SQRT(C1990*(Assumptions!$F$6-Assumptions!$D$6)*(Assumptions!$E$6-Assumptions!$D$6)),Assumptions!$F$6-SQRT((1-C1990)*(Assumptions!$F$6-Assumptions!$D$6)*(Assumptions!$F$6-Assumptions!$E$6)))</f>
        <v>0.104597485106115</v>
      </c>
      <c r="F1990" s="19" t="n">
        <f aca="false">IF(D1990&lt;(Assumptions!$E$7-Assumptions!$D$7)/(Assumptions!$F$7-Assumptions!$D$7),Assumptions!$D$7+SQRT(D1990*(Assumptions!$F$7-Assumptions!$D$7)*(Assumptions!$E$7-Assumptions!$D$7)),Assumptions!$F$7-SQRT((1-D1990)*(Assumptions!$F$7-Assumptions!$D$7)*(Assumptions!$F$7-Assumptions!$E$7)))</f>
        <v>0.397788995531813</v>
      </c>
      <c r="G1990" s="19" t="n">
        <f aca="false">MIN(Assumptions!$D$24,MAX(Assumptions!$D$23,Assumptions!$D$8+Assumptions!$E$8*'Random Draws'!E1990))</f>
        <v>0.079351104478038</v>
      </c>
      <c r="H1990" s="19" t="n">
        <f aca="false">IF('Random Draws'!F1990&lt;(Assumptions!$E$9-Assumptions!$D$9)/(Assumptions!$F$9-Assumptions!$D$9),Assumptions!$D$9+SQRT('Random Draws'!F1990*(Assumptions!$F$9-Assumptions!$D$9)*(Assumptions!$E$9-Assumptions!$D$9)),Assumptions!$F$9-SQRT((1-'Random Draws'!F1990)*(Assumptions!$F$9-Assumptions!$D$9)*(Assumptions!$F$9-Assumptions!$E$9)))</f>
        <v>0.2611969992534</v>
      </c>
      <c r="I1990" s="19" t="n">
        <f aca="false">IF('Random Draws'!G1990&lt;(Assumptions!$E$10-Assumptions!$D$10)/(Assumptions!$F$10-Assumptions!$D$10),Assumptions!$D$10+SQRT('Random Draws'!G1990*(Assumptions!$F$10-Assumptions!$D$10)*(Assumptions!$E$10-Assumptions!$D$10)),Assumptions!$F$10-SQRT((1-'Random Draws'!G1990)*(Assumptions!$F$10-Assumptions!$D$10)*(Assumptions!$F$10-Assumptions!$E$10)))</f>
        <v>0.0192155949485044</v>
      </c>
      <c r="J1990" s="19" t="n">
        <f aca="false">IF('Random Draws'!H1990&lt;(Assumptions!$E$11-Assumptions!$D$11)/(Assumptions!$F$11-Assumptions!$D$11),Assumptions!$D$11+SQRT('Random Draws'!H1990*(Assumptions!$F$11-Assumptions!$D$11)*(Assumptions!$E$11-Assumptions!$D$11)),Assumptions!$F$11-SQRT((1-'Random Draws'!H1990)*(Assumptions!$F$11-Assumptions!$D$11)*(Assumptions!$F$11-Assumptions!$E$11)))</f>
        <v>0.19082956872338</v>
      </c>
      <c r="K1990" s="19" t="n">
        <f aca="false">MAX(G1990,I1990+Assumptions!$D$21)</f>
        <v>0.079351104478038</v>
      </c>
      <c r="L1990" s="28" t="n">
        <f aca="false">(F1990-Assumptions!$D$15)*(1-H1990)+Assumptions!$D$15-J1990</f>
        <v>0.137013744742441</v>
      </c>
      <c r="M1990" s="21" t="n">
        <f aca="false">Assumptions!$D$14*(1+E1990)^1*L1990-Assumptions!$D$14*(1+E1990)^0*E1990*Assumptions!$D$16</f>
        <v>21.4900314305718</v>
      </c>
      <c r="N1990" s="21" t="n">
        <f aca="false">Assumptions!$D$14*(1+E1990)^2*L1990-Assumptions!$D$14*(1+E1990)^1*E1990*Assumptions!$D$16</f>
        <v>23.737834673061</v>
      </c>
      <c r="O1990" s="21" t="n">
        <f aca="false">Assumptions!$D$14*(1+E1990)^3*L1990-Assumptions!$D$14*(1+E1990)^2*E1990*Assumptions!$D$16</f>
        <v>26.2207524817279</v>
      </c>
      <c r="P1990" s="21" t="n">
        <f aca="false">Assumptions!$D$14*(1+E1990)^4*L1990-Assumptions!$D$14*(1+E1990)^3*E1990*Assumptions!$D$16</f>
        <v>28.9633772489065</v>
      </c>
      <c r="Q1990" s="21" t="n">
        <f aca="false">Assumptions!$D$14*(1+E1990)^5*L1990-Assumptions!$D$14*(1+E1990)^4*E1990*Assumptions!$D$16</f>
        <v>31.9928736693218</v>
      </c>
      <c r="R1990" s="21" t="n">
        <f aca="false">M1990/(1+K1990)+N1990/(1+K1990)^2+O1990/(1+K1990)^3+P1990/(1+K1990)^4+Q1990/(1+K1990)^5</f>
        <v>104.317956826992</v>
      </c>
      <c r="S1990" s="21" t="n">
        <f aca="false">Q1990*(1+I1990)/(K1990-I1990)</f>
        <v>542.23596051807</v>
      </c>
      <c r="T1990" s="21" t="n">
        <f aca="false">R1990+S1990/(1+K1990)^5</f>
        <v>474.465281550597</v>
      </c>
      <c r="U1990" s="8" t="n">
        <f aca="false">(T1990-Assumptions!$D$17)/Assumptions!$D$18</f>
        <v>11.5786112620239</v>
      </c>
    </row>
    <row r="1991" customFormat="false" ht="15" hidden="false" customHeight="false" outlineLevel="0" collapsed="false">
      <c r="B1991" s="2" t="n">
        <v>1986</v>
      </c>
      <c r="C1991" s="27" t="n">
        <f aca="false">NORMSDIST('Random Draws'!C1991)</f>
        <v>0.605000272673817</v>
      </c>
      <c r="D1991" s="27" t="n">
        <f aca="false">NORMSDIST(Assumptions!$D$22*'Random Draws'!C1991+SQRT(1-Assumptions!$D$22^2)*'Random Draws'!D1991)</f>
        <v>0.934664175185106</v>
      </c>
      <c r="E1991" s="19" t="n">
        <f aca="false">IF(C1991&lt;(Assumptions!$E$6-Assumptions!$D$6)/(Assumptions!$F$6-Assumptions!$D$6),Assumptions!$D$6+SQRT(C1991*(Assumptions!$F$6-Assumptions!$D$6)*(Assumptions!$E$6-Assumptions!$D$6)),Assumptions!$F$6-SQRT((1-C1991)*(Assumptions!$F$6-Assumptions!$D$6)*(Assumptions!$F$6-Assumptions!$E$6)))</f>
        <v>0.0955590432525253</v>
      </c>
      <c r="F1991" s="19" t="n">
        <f aca="false">IF(D1991&lt;(Assumptions!$E$7-Assumptions!$D$7)/(Assumptions!$F$7-Assumptions!$D$7),Assumptions!$D$7+SQRT(D1991*(Assumptions!$F$7-Assumptions!$D$7)*(Assumptions!$E$7-Assumptions!$D$7)),Assumptions!$F$7-SQRT((1-D1991)*(Assumptions!$F$7-Assumptions!$D$7)*(Assumptions!$F$7-Assumptions!$E$7)))</f>
        <v>0.443833884224726</v>
      </c>
      <c r="G1991" s="19" t="n">
        <f aca="false">MIN(Assumptions!$D$24,MAX(Assumptions!$D$23,Assumptions!$D$8+Assumptions!$E$8*'Random Draws'!E1991))</f>
        <v>0.089544814223972</v>
      </c>
      <c r="H1991" s="19" t="n">
        <f aca="false">IF('Random Draws'!F1991&lt;(Assumptions!$E$9-Assumptions!$D$9)/(Assumptions!$F$9-Assumptions!$D$9),Assumptions!$D$9+SQRT('Random Draws'!F1991*(Assumptions!$F$9-Assumptions!$D$9)*(Assumptions!$E$9-Assumptions!$D$9)),Assumptions!$F$9-SQRT((1-'Random Draws'!F1991)*(Assumptions!$F$9-Assumptions!$D$9)*(Assumptions!$F$9-Assumptions!$E$9)))</f>
        <v>0.247691064187302</v>
      </c>
      <c r="I1991" s="19" t="n">
        <f aca="false">IF('Random Draws'!G1991&lt;(Assumptions!$E$10-Assumptions!$D$10)/(Assumptions!$F$10-Assumptions!$D$10),Assumptions!$D$10+SQRT('Random Draws'!G1991*(Assumptions!$F$10-Assumptions!$D$10)*(Assumptions!$E$10-Assumptions!$D$10)),Assumptions!$F$10-SQRT((1-'Random Draws'!G1991)*(Assumptions!$F$10-Assumptions!$D$10)*(Assumptions!$F$10-Assumptions!$E$10)))</f>
        <v>0.0205439290758144</v>
      </c>
      <c r="J1991" s="19" t="n">
        <f aca="false">IF('Random Draws'!H1991&lt;(Assumptions!$E$11-Assumptions!$D$11)/(Assumptions!$F$11-Assumptions!$D$11),Assumptions!$D$11+SQRT('Random Draws'!H1991*(Assumptions!$F$11-Assumptions!$D$11)*(Assumptions!$E$11-Assumptions!$D$11)),Assumptions!$F$11-SQRT((1-'Random Draws'!H1991)*(Assumptions!$F$11-Assumptions!$D$11)*(Assumptions!$F$11-Assumptions!$E$11)))</f>
        <v>0.171972739145814</v>
      </c>
      <c r="K1991" s="19" t="n">
        <f aca="false">MAX(G1991,I1991+Assumptions!$D$21)</f>
        <v>0.089544814223972</v>
      </c>
      <c r="L1991" s="28" t="n">
        <f aca="false">(F1991-Assumptions!$D$15)*(1-H1991)+Assumptions!$D$15-J1991</f>
        <v>0.194127296317255</v>
      </c>
      <c r="M1991" s="21" t="n">
        <f aca="false">Assumptions!$D$14*(1+E1991)^1*L1991-Assumptions!$D$14*(1+E1991)^0*E1991*Assumptions!$D$16</f>
        <v>30.4226158401185</v>
      </c>
      <c r="N1991" s="21" t="n">
        <f aca="false">Assumptions!$D$14*(1+E1991)^2*L1991-Assumptions!$D$14*(1+E1991)^1*E1991*Assumptions!$D$16</f>
        <v>33.3297719030393</v>
      </c>
      <c r="O1991" s="21" t="n">
        <f aca="false">Assumptions!$D$14*(1+E1991)^3*L1991-Assumptions!$D$14*(1+E1991)^2*E1991*Assumptions!$D$16</f>
        <v>36.5147330179187</v>
      </c>
      <c r="P1991" s="21" t="n">
        <f aca="false">Assumptions!$D$14*(1+E1991)^4*L1991-Assumptions!$D$14*(1+E1991)^3*E1991*Assumptions!$D$16</f>
        <v>40.0040459697324</v>
      </c>
      <c r="Q1991" s="21" t="n">
        <f aca="false">Assumptions!$D$14*(1+E1991)^5*L1991-Assumptions!$D$14*(1+E1991)^4*E1991*Assumptions!$D$16</f>
        <v>43.82679432883</v>
      </c>
      <c r="R1991" s="21" t="n">
        <f aca="false">M1991/(1+K1991)+N1991/(1+K1991)^2+O1991/(1+K1991)^3+P1991/(1+K1991)^4+Q1991/(1+K1991)^5</f>
        <v>141.161414033484</v>
      </c>
      <c r="S1991" s="21" t="n">
        <f aca="false">Q1991*(1+I1991)/(K1991-I1991)</f>
        <v>648.2115234769</v>
      </c>
      <c r="T1991" s="21" t="n">
        <f aca="false">R1991+S1991/(1+K1991)^5</f>
        <v>563.335194468151</v>
      </c>
      <c r="U1991" s="8" t="n">
        <f aca="false">(T1991-Assumptions!$D$17)/Assumptions!$D$18</f>
        <v>15.133407778726</v>
      </c>
    </row>
    <row r="1992" customFormat="false" ht="15" hidden="false" customHeight="false" outlineLevel="0" collapsed="false">
      <c r="B1992" s="2" t="n">
        <v>1987</v>
      </c>
      <c r="C1992" s="27" t="n">
        <f aca="false">NORMSDIST('Random Draws'!C1992)</f>
        <v>0.998305811879799</v>
      </c>
      <c r="D1992" s="27" t="n">
        <f aca="false">NORMSDIST(Assumptions!$D$22*'Random Draws'!C1992+SQRT(1-Assumptions!$D$22^2)*'Random Draws'!D1992)</f>
        <v>0.768969325605979</v>
      </c>
      <c r="E1992" s="19" t="n">
        <f aca="false">IF(C1992&lt;(Assumptions!$E$6-Assumptions!$D$6)/(Assumptions!$F$6-Assumptions!$D$6),Assumptions!$D$6+SQRT(C1992*(Assumptions!$F$6-Assumptions!$D$6)*(Assumptions!$E$6-Assumptions!$D$6)),Assumptions!$F$6-SQRT((1-C1992)*(Assumptions!$F$6-Assumptions!$D$6)*(Assumptions!$F$6-Assumptions!$E$6)))</f>
        <v>0.13708951196515</v>
      </c>
      <c r="F1992" s="19" t="n">
        <f aca="false">IF(D1992&lt;(Assumptions!$E$7-Assumptions!$D$7)/(Assumptions!$F$7-Assumptions!$D$7),Assumptions!$D$7+SQRT(D1992*(Assumptions!$F$7-Assumptions!$D$7)*(Assumptions!$E$7-Assumptions!$D$7)),Assumptions!$F$7-SQRT((1-D1992)*(Assumptions!$F$7-Assumptions!$D$7)*(Assumptions!$F$7-Assumptions!$E$7)))</f>
        <v>0.4296006135329</v>
      </c>
      <c r="G1992" s="19" t="n">
        <f aca="false">MIN(Assumptions!$D$24,MAX(Assumptions!$D$23,Assumptions!$D$8+Assumptions!$E$8*'Random Draws'!E1992))</f>
        <v>0.100794754494607</v>
      </c>
      <c r="H1992" s="19" t="n">
        <f aca="false">IF('Random Draws'!F1992&lt;(Assumptions!$E$9-Assumptions!$D$9)/(Assumptions!$F$9-Assumptions!$D$9),Assumptions!$D$9+SQRT('Random Draws'!F1992*(Assumptions!$F$9-Assumptions!$D$9)*(Assumptions!$E$9-Assumptions!$D$9)),Assumptions!$F$9-SQRT((1-'Random Draws'!F1992)*(Assumptions!$F$9-Assumptions!$D$9)*(Assumptions!$F$9-Assumptions!$E$9)))</f>
        <v>0.279253600711648</v>
      </c>
      <c r="I1992" s="19" t="n">
        <f aca="false">IF('Random Draws'!G1992&lt;(Assumptions!$E$10-Assumptions!$D$10)/(Assumptions!$F$10-Assumptions!$D$10),Assumptions!$D$10+SQRT('Random Draws'!G1992*(Assumptions!$F$10-Assumptions!$D$10)*(Assumptions!$E$10-Assumptions!$D$10)),Assumptions!$F$10-SQRT((1-'Random Draws'!G1992)*(Assumptions!$F$10-Assumptions!$D$10)*(Assumptions!$F$10-Assumptions!$E$10)))</f>
        <v>0.0204644791459418</v>
      </c>
      <c r="J1992" s="19" t="n">
        <f aca="false">IF('Random Draws'!H1992&lt;(Assumptions!$E$11-Assumptions!$D$11)/(Assumptions!$F$11-Assumptions!$D$11),Assumptions!$D$11+SQRT('Random Draws'!H1992*(Assumptions!$F$11-Assumptions!$D$11)*(Assumptions!$E$11-Assumptions!$D$11)),Assumptions!$F$11-SQRT((1-'Random Draws'!H1992)*(Assumptions!$F$11-Assumptions!$D$11)*(Assumptions!$F$11-Assumptions!$E$11)))</f>
        <v>0.191898076708239</v>
      </c>
      <c r="K1992" s="19" t="n">
        <f aca="false">MAX(G1992,I1992+Assumptions!$D$21)</f>
        <v>0.100794754494607</v>
      </c>
      <c r="L1992" s="28" t="n">
        <f aca="false">(F1992-Assumptions!$D$15)*(1-H1992)+Assumptions!$D$15-J1992</f>
        <v>0.15403798672018</v>
      </c>
      <c r="M1992" s="21" t="n">
        <f aca="false">Assumptions!$D$14*(1+E1992)^1*L1992-Assumptions!$D$14*(1+E1992)^0*E1992*Assumptions!$D$16</f>
        <v>24.8011325987944</v>
      </c>
      <c r="N1992" s="21" t="n">
        <f aca="false">Assumptions!$D$14*(1+E1992)^2*L1992-Assumptions!$D$14*(1+E1992)^1*E1992*Assumptions!$D$16</f>
        <v>28.2011077629461</v>
      </c>
      <c r="O1992" s="21" t="n">
        <f aca="false">Assumptions!$D$14*(1+E1992)^3*L1992-Assumptions!$D$14*(1+E1992)^2*E1992*Assumptions!$D$16</f>
        <v>32.067183863045</v>
      </c>
      <c r="P1992" s="21" t="n">
        <f aca="false">Assumptions!$D$14*(1+E1992)^4*L1992-Assumptions!$D$14*(1+E1992)^3*E1992*Assumptions!$D$16</f>
        <v>36.4632584489266</v>
      </c>
      <c r="Q1992" s="21" t="n">
        <f aca="false">Assumptions!$D$14*(1+E1992)^5*L1992-Assumptions!$D$14*(1+E1992)^4*E1992*Assumptions!$D$16</f>
        <v>41.4619887543491</v>
      </c>
      <c r="R1992" s="21" t="n">
        <f aca="false">M1992/(1+K1992)+N1992/(1+K1992)^2+O1992/(1+K1992)^3+P1992/(1+K1992)^4+Q1992/(1+K1992)^5</f>
        <v>120.328550624326</v>
      </c>
      <c r="S1992" s="21" t="n">
        <f aca="false">Q1992*(1+I1992)/(K1992-I1992)</f>
        <v>526.706606879131</v>
      </c>
      <c r="T1992" s="21" t="n">
        <f aca="false">R1992+S1992/(1+K1992)^5</f>
        <v>446.193019498888</v>
      </c>
      <c r="U1992" s="8" t="n">
        <f aca="false">(T1992-Assumptions!$D$17)/Assumptions!$D$18</f>
        <v>10.4477207799555</v>
      </c>
    </row>
    <row r="1993" customFormat="false" ht="15" hidden="false" customHeight="false" outlineLevel="0" collapsed="false">
      <c r="B1993" s="2" t="n">
        <v>1988</v>
      </c>
      <c r="C1993" s="27" t="n">
        <f aca="false">NORMSDIST('Random Draws'!C1993)</f>
        <v>0.335420892692706</v>
      </c>
      <c r="D1993" s="27" t="n">
        <f aca="false">NORMSDIST(Assumptions!$D$22*'Random Draws'!C1993+SQRT(1-Assumptions!$D$22^2)*'Random Draws'!D1993)</f>
        <v>0.59914600247638</v>
      </c>
      <c r="E1993" s="19" t="n">
        <f aca="false">IF(C1993&lt;(Assumptions!$E$6-Assumptions!$D$6)/(Assumptions!$F$6-Assumptions!$D$6),Assumptions!$D$6+SQRT(C1993*(Assumptions!$F$6-Assumptions!$D$6)*(Assumptions!$E$6-Assumptions!$D$6)),Assumptions!$F$6-SQRT((1-C1993)*(Assumptions!$F$6-Assumptions!$D$6)*(Assumptions!$F$6-Assumptions!$E$6)))</f>
        <v>0.0809524659021106</v>
      </c>
      <c r="F1993" s="19" t="n">
        <f aca="false">IF(D1993&lt;(Assumptions!$E$7-Assumptions!$D$7)/(Assumptions!$F$7-Assumptions!$D$7),Assumptions!$D$7+SQRT(D1993*(Assumptions!$F$7-Assumptions!$D$7)*(Assumptions!$E$7-Assumptions!$D$7)),Assumptions!$F$7-SQRT((1-D1993)*(Assumptions!$F$7-Assumptions!$D$7)*(Assumptions!$F$7-Assumptions!$E$7)))</f>
        <v>0.419957284919001</v>
      </c>
      <c r="G1993" s="19" t="n">
        <f aca="false">MIN(Assumptions!$D$24,MAX(Assumptions!$D$23,Assumptions!$D$8+Assumptions!$E$8*'Random Draws'!E1993))</f>
        <v>0.082597689871859</v>
      </c>
      <c r="H1993" s="19" t="n">
        <f aca="false">IF('Random Draws'!F1993&lt;(Assumptions!$E$9-Assumptions!$D$9)/(Assumptions!$F$9-Assumptions!$D$9),Assumptions!$D$9+SQRT('Random Draws'!F1993*(Assumptions!$F$9-Assumptions!$D$9)*(Assumptions!$E$9-Assumptions!$D$9)),Assumptions!$F$9-SQRT((1-'Random Draws'!F1993)*(Assumptions!$F$9-Assumptions!$D$9)*(Assumptions!$F$9-Assumptions!$E$9)))</f>
        <v>0.278113600928512</v>
      </c>
      <c r="I1993" s="19" t="n">
        <f aca="false">IF('Random Draws'!G1993&lt;(Assumptions!$E$10-Assumptions!$D$10)/(Assumptions!$F$10-Assumptions!$D$10),Assumptions!$D$10+SQRT('Random Draws'!G1993*(Assumptions!$F$10-Assumptions!$D$10)*(Assumptions!$E$10-Assumptions!$D$10)),Assumptions!$F$10-SQRT((1-'Random Draws'!G1993)*(Assumptions!$F$10-Assumptions!$D$10)*(Assumptions!$F$10-Assumptions!$E$10)))</f>
        <v>0.020255497659873</v>
      </c>
      <c r="J1993" s="19" t="n">
        <f aca="false">IF('Random Draws'!H1993&lt;(Assumptions!$E$11-Assumptions!$D$11)/(Assumptions!$F$11-Assumptions!$D$11),Assumptions!$D$11+SQRT('Random Draws'!H1993*(Assumptions!$F$11-Assumptions!$D$11)*(Assumptions!$E$11-Assumptions!$D$11)),Assumptions!$F$11-SQRT((1-'Random Draws'!H1993)*(Assumptions!$F$11-Assumptions!$D$11)*(Assumptions!$F$11-Assumptions!$E$11)))</f>
        <v>0.173703737531783</v>
      </c>
      <c r="K1993" s="19" t="n">
        <f aca="false">MAX(G1993,I1993+Assumptions!$D$21)</f>
        <v>0.082597689871859</v>
      </c>
      <c r="L1993" s="28" t="n">
        <f aca="false">(F1993-Assumptions!$D$15)*(1-H1993)+Assumptions!$D$15-J1993</f>
        <v>0.16561248276294</v>
      </c>
      <c r="M1993" s="21" t="n">
        <f aca="false">Assumptions!$D$14*(1+E1993)^1*L1993-Assumptions!$D$14*(1+E1993)^0*E1993*Assumptions!$D$16</f>
        <v>25.6056439092076</v>
      </c>
      <c r="N1993" s="21" t="n">
        <f aca="false">Assumptions!$D$14*(1+E1993)^2*L1993-Assumptions!$D$14*(1+E1993)^1*E1993*Assumptions!$D$16</f>
        <v>27.6784839246693</v>
      </c>
      <c r="O1993" s="21" t="n">
        <f aca="false">Assumptions!$D$14*(1+E1993)^3*L1993-Assumptions!$D$14*(1+E1993)^2*E1993*Assumptions!$D$16</f>
        <v>29.9191254508032</v>
      </c>
      <c r="P1993" s="21" t="n">
        <f aca="false">Assumptions!$D$14*(1+E1993)^4*L1993-Assumptions!$D$14*(1+E1993)^3*E1993*Assumptions!$D$16</f>
        <v>32.3411524336803</v>
      </c>
      <c r="Q1993" s="21" t="n">
        <f aca="false">Assumptions!$D$14*(1+E1993)^5*L1993-Assumptions!$D$14*(1+E1993)^4*E1993*Assumptions!$D$16</f>
        <v>34.9592484733028</v>
      </c>
      <c r="R1993" s="21" t="n">
        <f aca="false">M1993/(1+K1993)+N1993/(1+K1993)^2+O1993/(1+K1993)^3+P1993/(1+K1993)^4+Q1993/(1+K1993)^5</f>
        <v>117.901305922176</v>
      </c>
      <c r="S1993" s="21" t="n">
        <f aca="false">Q1993*(1+I1993)/(K1993-I1993)</f>
        <v>572.122413142975</v>
      </c>
      <c r="T1993" s="21" t="n">
        <f aca="false">R1993+S1993/(1+K1993)^5</f>
        <v>502.629028470717</v>
      </c>
      <c r="U1993" s="8" t="n">
        <f aca="false">(T1993-Assumptions!$D$17)/Assumptions!$D$18</f>
        <v>12.7051611388287</v>
      </c>
    </row>
    <row r="1994" customFormat="false" ht="15" hidden="false" customHeight="false" outlineLevel="0" collapsed="false">
      <c r="B1994" s="2" t="n">
        <v>1989</v>
      </c>
      <c r="C1994" s="27" t="n">
        <f aca="false">NORMSDIST('Random Draws'!C1994)</f>
        <v>0.994689480403716</v>
      </c>
      <c r="D1994" s="27" t="n">
        <f aca="false">NORMSDIST(Assumptions!$D$22*'Random Draws'!C1994+SQRT(1-Assumptions!$D$22^2)*'Random Draws'!D1994)</f>
        <v>0.788027809611527</v>
      </c>
      <c r="E1994" s="19" t="n">
        <f aca="false">IF(C1994&lt;(Assumptions!$E$6-Assumptions!$D$6)/(Assumptions!$F$6-Assumptions!$D$6),Assumptions!$D$6+SQRT(C1994*(Assumptions!$F$6-Assumptions!$D$6)*(Assumptions!$E$6-Assumptions!$D$6)),Assumptions!$F$6-SQRT((1-C1994)*(Assumptions!$F$6-Assumptions!$D$6)*(Assumptions!$F$6-Assumptions!$E$6)))</f>
        <v>0.134847078694428</v>
      </c>
      <c r="F1994" s="19" t="n">
        <f aca="false">IF(D1994&lt;(Assumptions!$E$7-Assumptions!$D$7)/(Assumptions!$F$7-Assumptions!$D$7),Assumptions!$D$7+SQRT(D1994*(Assumptions!$F$7-Assumptions!$D$7)*(Assumptions!$E$7-Assumptions!$D$7)),Assumptions!$F$7-SQRT((1-D1994)*(Assumptions!$F$7-Assumptions!$D$7)*(Assumptions!$F$7-Assumptions!$E$7)))</f>
        <v>0.43088147047748</v>
      </c>
      <c r="G1994" s="19" t="n">
        <f aca="false">MIN(Assumptions!$D$24,MAX(Assumptions!$D$23,Assumptions!$D$8+Assumptions!$E$8*'Random Draws'!E1994))</f>
        <v>0.096270351451898</v>
      </c>
      <c r="H1994" s="19" t="n">
        <f aca="false">IF('Random Draws'!F1994&lt;(Assumptions!$E$9-Assumptions!$D$9)/(Assumptions!$F$9-Assumptions!$D$9),Assumptions!$D$9+SQRT('Random Draws'!F1994*(Assumptions!$F$9-Assumptions!$D$9)*(Assumptions!$E$9-Assumptions!$D$9)),Assumptions!$F$9-SQRT((1-'Random Draws'!F1994)*(Assumptions!$F$9-Assumptions!$D$9)*(Assumptions!$F$9-Assumptions!$E$9)))</f>
        <v>0.263246352519187</v>
      </c>
      <c r="I1994" s="19" t="n">
        <f aca="false">IF('Random Draws'!G1994&lt;(Assumptions!$E$10-Assumptions!$D$10)/(Assumptions!$F$10-Assumptions!$D$10),Assumptions!$D$10+SQRT('Random Draws'!G1994*(Assumptions!$F$10-Assumptions!$D$10)*(Assumptions!$E$10-Assumptions!$D$10)),Assumptions!$F$10-SQRT((1-'Random Draws'!G1994)*(Assumptions!$F$10-Assumptions!$D$10)*(Assumptions!$F$10-Assumptions!$E$10)))</f>
        <v>0.0221130644406728</v>
      </c>
      <c r="J1994" s="19" t="n">
        <f aca="false">IF('Random Draws'!H1994&lt;(Assumptions!$E$11-Assumptions!$D$11)/(Assumptions!$F$11-Assumptions!$D$11),Assumptions!$D$11+SQRT('Random Draws'!H1994*(Assumptions!$F$11-Assumptions!$D$11)*(Assumptions!$E$11-Assumptions!$D$11)),Assumptions!$F$11-SQRT((1-'Random Draws'!H1994)*(Assumptions!$F$11-Assumptions!$D$11)*(Assumptions!$F$11-Assumptions!$E$11)))</f>
        <v>0.164751338060872</v>
      </c>
      <c r="K1994" s="19" t="n">
        <f aca="false">MAX(G1994,I1994+Assumptions!$D$21)</f>
        <v>0.096270351451898</v>
      </c>
      <c r="L1994" s="28" t="n">
        <f aca="false">(F1994-Assumptions!$D$15)*(1-H1994)+Assumptions!$D$15-J1994</f>
        <v>0.186924182772801</v>
      </c>
      <c r="M1994" s="21" t="n">
        <f aca="false">Assumptions!$D$14*(1+E1994)^1*L1994-Assumptions!$D$14*(1+E1994)^0*E1994*Assumptions!$D$16</f>
        <v>30.1723178074524</v>
      </c>
      <c r="N1994" s="21" t="n">
        <f aca="false">Assumptions!$D$14*(1+E1994)^2*L1994-Assumptions!$D$14*(1+E1994)^1*E1994*Assumptions!$D$16</f>
        <v>34.2409667212273</v>
      </c>
      <c r="O1994" s="21" t="n">
        <f aca="false">Assumptions!$D$14*(1+E1994)^3*L1994-Assumptions!$D$14*(1+E1994)^2*E1994*Assumptions!$D$16</f>
        <v>38.8582610552579</v>
      </c>
      <c r="P1994" s="21" t="n">
        <f aca="false">Assumptions!$D$14*(1+E1994)^4*L1994-Assumptions!$D$14*(1+E1994)^3*E1994*Assumptions!$D$16</f>
        <v>44.0981840417049</v>
      </c>
      <c r="Q1994" s="21" t="n">
        <f aca="false">Assumptions!$D$14*(1+E1994)^5*L1994-Assumptions!$D$14*(1+E1994)^4*E1994*Assumptions!$D$16</f>
        <v>50.044695335458</v>
      </c>
      <c r="R1994" s="21" t="n">
        <f aca="false">M1994/(1+K1994)+N1994/(1+K1994)^2+O1994/(1+K1994)^3+P1994/(1+K1994)^4+Q1994/(1+K1994)^5</f>
        <v>147.645313605807</v>
      </c>
      <c r="S1994" s="21" t="n">
        <f aca="false">Q1994*(1+I1994)/(K1994-I1994)</f>
        <v>689.768180173339</v>
      </c>
      <c r="T1994" s="21" t="n">
        <f aca="false">R1994+S1994/(1+K1994)^5</f>
        <v>583.272336287521</v>
      </c>
      <c r="U1994" s="8" t="n">
        <f aca="false">(T1994-Assumptions!$D$17)/Assumptions!$D$18</f>
        <v>15.9308934515009</v>
      </c>
    </row>
    <row r="1995" customFormat="false" ht="15" hidden="false" customHeight="false" outlineLevel="0" collapsed="false">
      <c r="B1995" s="2" t="n">
        <v>1990</v>
      </c>
      <c r="C1995" s="27" t="n">
        <f aca="false">NORMSDIST('Random Draws'!C1995)</f>
        <v>0.899474416344082</v>
      </c>
      <c r="D1995" s="27" t="n">
        <f aca="false">NORMSDIST(Assumptions!$D$22*'Random Draws'!C1995+SQRT(1-Assumptions!$D$22^2)*'Random Draws'!D1995)</f>
        <v>0.845217645961584</v>
      </c>
      <c r="E1995" s="19" t="n">
        <f aca="false">IF(C1995&lt;(Assumptions!$E$6-Assumptions!$D$6)/(Assumptions!$F$6-Assumptions!$D$6),Assumptions!$D$6+SQRT(C1995*(Assumptions!$F$6-Assumptions!$D$6)*(Assumptions!$E$6-Assumptions!$D$6)),Assumptions!$F$6-SQRT((1-C1995)*(Assumptions!$F$6-Assumptions!$D$6)*(Assumptions!$F$6-Assumptions!$E$6)))</f>
        <v>0.117580635194556</v>
      </c>
      <c r="F1995" s="19" t="n">
        <f aca="false">IF(D1995&lt;(Assumptions!$E$7-Assumptions!$D$7)/(Assumptions!$F$7-Assumptions!$D$7),Assumptions!$D$7+SQRT(D1995*(Assumptions!$F$7-Assumptions!$D$7)*(Assumptions!$E$7-Assumptions!$D$7)),Assumptions!$F$7-SQRT((1-D1995)*(Assumptions!$F$7-Assumptions!$D$7)*(Assumptions!$F$7-Assumptions!$E$7)))</f>
        <v>0.435117688689479</v>
      </c>
      <c r="G1995" s="19" t="n">
        <f aca="false">MIN(Assumptions!$D$24,MAX(Assumptions!$D$23,Assumptions!$D$8+Assumptions!$E$8*'Random Draws'!E1995))</f>
        <v>0.076687125879229</v>
      </c>
      <c r="H1995" s="19" t="n">
        <f aca="false">IF('Random Draws'!F1995&lt;(Assumptions!$E$9-Assumptions!$D$9)/(Assumptions!$F$9-Assumptions!$D$9),Assumptions!$D$9+SQRT('Random Draws'!F1995*(Assumptions!$F$9-Assumptions!$D$9)*(Assumptions!$E$9-Assumptions!$D$9)),Assumptions!$F$9-SQRT((1-'Random Draws'!F1995)*(Assumptions!$F$9-Assumptions!$D$9)*(Assumptions!$F$9-Assumptions!$E$9)))</f>
        <v>0.292122576621497</v>
      </c>
      <c r="I1995" s="19" t="n">
        <f aca="false">IF('Random Draws'!G1995&lt;(Assumptions!$E$10-Assumptions!$D$10)/(Assumptions!$F$10-Assumptions!$D$10),Assumptions!$D$10+SQRT('Random Draws'!G1995*(Assumptions!$F$10-Assumptions!$D$10)*(Assumptions!$E$10-Assumptions!$D$10)),Assumptions!$F$10-SQRT((1-'Random Draws'!G1995)*(Assumptions!$F$10-Assumptions!$D$10)*(Assumptions!$F$10-Assumptions!$E$10)))</f>
        <v>0.0174966674789002</v>
      </c>
      <c r="J1995" s="19" t="n">
        <f aca="false">IF('Random Draws'!H1995&lt;(Assumptions!$E$11-Assumptions!$D$11)/(Assumptions!$F$11-Assumptions!$D$11),Assumptions!$D$11+SQRT('Random Draws'!H1995*(Assumptions!$F$11-Assumptions!$D$11)*(Assumptions!$E$11-Assumptions!$D$11)),Assumptions!$F$11-SQRT((1-'Random Draws'!H1995)*(Assumptions!$F$11-Assumptions!$D$11)*(Assumptions!$F$11-Assumptions!$E$11)))</f>
        <v>0.132418376087396</v>
      </c>
      <c r="K1995" s="19" t="n">
        <f aca="false">MAX(G1995,I1995+Assumptions!$D$21)</f>
        <v>0.076687125879229</v>
      </c>
      <c r="L1995" s="28" t="n">
        <f aca="false">(F1995-Assumptions!$D$15)*(1-H1995)+Assumptions!$D$15-J1995</f>
        <v>0.213567547209317</v>
      </c>
      <c r="M1995" s="21" t="n">
        <f aca="false">Assumptions!$D$14*(1+E1995)^1*L1995-Assumptions!$D$14*(1+E1995)^0*E1995*Assumptions!$D$16</f>
        <v>34.0969727216378</v>
      </c>
      <c r="N1995" s="21" t="n">
        <f aca="false">Assumptions!$D$14*(1+E1995)^2*L1995-Assumptions!$D$14*(1+E1995)^1*E1995*Assumptions!$D$16</f>
        <v>38.1061164324595</v>
      </c>
      <c r="O1995" s="21" t="n">
        <f aca="false">Assumptions!$D$14*(1+E1995)^3*L1995-Assumptions!$D$14*(1+E1995)^2*E1995*Assumptions!$D$16</f>
        <v>42.5866578073857</v>
      </c>
      <c r="P1995" s="21" t="n">
        <f aca="false">Assumptions!$D$14*(1+E1995)^4*L1995-Assumptions!$D$14*(1+E1995)^3*E1995*Assumptions!$D$16</f>
        <v>47.5940240831914</v>
      </c>
      <c r="Q1995" s="21" t="n">
        <f aca="false">Assumptions!$D$14*(1+E1995)^5*L1995-Assumptions!$D$14*(1+E1995)^4*E1995*Assumptions!$D$16</f>
        <v>53.190159666358</v>
      </c>
      <c r="R1995" s="21" t="n">
        <f aca="false">M1995/(1+K1995)+N1995/(1+K1995)^2+O1995/(1+K1995)^3+P1995/(1+K1995)^4+Q1995/(1+K1995)^5</f>
        <v>170.835576011989</v>
      </c>
      <c r="S1995" s="21" t="n">
        <f aca="false">Q1995*(1+I1995)/(K1995-I1995)</f>
        <v>914.350246067518</v>
      </c>
      <c r="T1995" s="21" t="n">
        <f aca="false">R1995+S1995/(1+K1995)^5</f>
        <v>802.759773130673</v>
      </c>
      <c r="U1995" s="8" t="n">
        <f aca="false">(T1995-Assumptions!$D$17)/Assumptions!$D$18</f>
        <v>24.7103909252269</v>
      </c>
    </row>
    <row r="1996" customFormat="false" ht="15" hidden="false" customHeight="false" outlineLevel="0" collapsed="false">
      <c r="B1996" s="2" t="n">
        <v>1991</v>
      </c>
      <c r="C1996" s="27" t="n">
        <f aca="false">NORMSDIST('Random Draws'!C1996)</f>
        <v>0.848729030143457</v>
      </c>
      <c r="D1996" s="27" t="n">
        <f aca="false">NORMSDIST(Assumptions!$D$22*'Random Draws'!C1996+SQRT(1-Assumptions!$D$22^2)*'Random Draws'!D1996)</f>
        <v>0.729633414141904</v>
      </c>
      <c r="E1996" s="19" t="n">
        <f aca="false">IF(C1996&lt;(Assumptions!$E$6-Assumptions!$D$6)/(Assumptions!$F$6-Assumptions!$D$6),Assumptions!$D$6+SQRT(C1996*(Assumptions!$F$6-Assumptions!$D$6)*(Assumptions!$E$6-Assumptions!$D$6)),Assumptions!$F$6-SQRT((1-C1996)*(Assumptions!$F$6-Assumptions!$D$6)*(Assumptions!$F$6-Assumptions!$E$6)))</f>
        <v>0.112498093715476</v>
      </c>
      <c r="F1996" s="19" t="n">
        <f aca="false">IF(D1996&lt;(Assumptions!$E$7-Assumptions!$D$7)/(Assumptions!$F$7-Assumptions!$D$7),Assumptions!$D$7+SQRT(D1996*(Assumptions!$F$7-Assumptions!$D$7)*(Assumptions!$E$7-Assumptions!$D$7)),Assumptions!$F$7-SQRT((1-D1996)*(Assumptions!$F$7-Assumptions!$D$7)*(Assumptions!$F$7-Assumptions!$E$7)))</f>
        <v>0.427114344412307</v>
      </c>
      <c r="G1996" s="19" t="n">
        <f aca="false">MIN(Assumptions!$D$24,MAX(Assumptions!$D$23,Assumptions!$D$8+Assumptions!$E$8*'Random Draws'!E1996))</f>
        <v>0.076878965840223</v>
      </c>
      <c r="H1996" s="19" t="n">
        <f aca="false">IF('Random Draws'!F1996&lt;(Assumptions!$E$9-Assumptions!$D$9)/(Assumptions!$F$9-Assumptions!$D$9),Assumptions!$D$9+SQRT('Random Draws'!F1996*(Assumptions!$F$9-Assumptions!$D$9)*(Assumptions!$E$9-Assumptions!$D$9)),Assumptions!$F$9-SQRT((1-'Random Draws'!F1996)*(Assumptions!$F$9-Assumptions!$D$9)*(Assumptions!$F$9-Assumptions!$E$9)))</f>
        <v>0.285269567785428</v>
      </c>
      <c r="I1996" s="19" t="n">
        <f aca="false">IF('Random Draws'!G1996&lt;(Assumptions!$E$10-Assumptions!$D$10)/(Assumptions!$F$10-Assumptions!$D$10),Assumptions!$D$10+SQRT('Random Draws'!G1996*(Assumptions!$F$10-Assumptions!$D$10)*(Assumptions!$E$10-Assumptions!$D$10)),Assumptions!$F$10-SQRT((1-'Random Draws'!G1996)*(Assumptions!$F$10-Assumptions!$D$10)*(Assumptions!$F$10-Assumptions!$E$10)))</f>
        <v>0.0225988896532807</v>
      </c>
      <c r="J1996" s="19" t="n">
        <f aca="false">IF('Random Draws'!H1996&lt;(Assumptions!$E$11-Assumptions!$D$11)/(Assumptions!$F$11-Assumptions!$D$11),Assumptions!$D$11+SQRT('Random Draws'!H1996*(Assumptions!$F$11-Assumptions!$D$11)*(Assumptions!$E$11-Assumptions!$D$11)),Assumptions!$F$11-SQRT((1-'Random Draws'!H1996)*(Assumptions!$F$11-Assumptions!$D$11)*(Assumptions!$F$11-Assumptions!$E$11)))</f>
        <v>0.183190350193923</v>
      </c>
      <c r="K1996" s="19" t="n">
        <f aca="false">MAX(G1996,I1996+Assumptions!$D$21)</f>
        <v>0.076878965840223</v>
      </c>
      <c r="L1996" s="28" t="n">
        <f aca="false">(F1996-Assumptions!$D$15)*(1-H1996)+Assumptions!$D$15-J1996</f>
        <v>0.159166313605034</v>
      </c>
      <c r="M1996" s="21" t="n">
        <f aca="false">Assumptions!$D$14*(1+E1996)^1*L1996-Assumptions!$D$14*(1+E1996)^0*E1996*Assumptions!$D$16</f>
        <v>25.1861052603891</v>
      </c>
      <c r="N1996" s="21" t="n">
        <f aca="false">Assumptions!$D$14*(1+E1996)^2*L1996-Assumptions!$D$14*(1+E1996)^1*E1996*Assumptions!$D$16</f>
        <v>28.0194940903002</v>
      </c>
      <c r="O1996" s="21" t="n">
        <f aca="false">Assumptions!$D$14*(1+E1996)^3*L1996-Assumptions!$D$14*(1+E1996)^2*E1996*Assumptions!$D$16</f>
        <v>31.171633762331</v>
      </c>
      <c r="P1996" s="21" t="n">
        <f aca="false">Assumptions!$D$14*(1+E1996)^4*L1996-Assumptions!$D$14*(1+E1996)^3*E1996*Assumptions!$D$16</f>
        <v>34.6783831385902</v>
      </c>
      <c r="Q1996" s="21" t="n">
        <f aca="false">Assumptions!$D$14*(1+E1996)^5*L1996-Assumptions!$D$14*(1+E1996)^4*E1996*Assumptions!$D$16</f>
        <v>38.5796351348165</v>
      </c>
      <c r="R1996" s="21" t="n">
        <f aca="false">M1996/(1+K1996)+N1996/(1+K1996)^2+O1996/(1+K1996)^3+P1996/(1+K1996)^4+Q1996/(1+K1996)^5</f>
        <v>124.93630667796</v>
      </c>
      <c r="S1996" s="21" t="n">
        <f aca="false">Q1996*(1+I1996)/(K1996-I1996)</f>
        <v>726.813498128114</v>
      </c>
      <c r="T1996" s="21" t="n">
        <f aca="false">R1996+S1996/(1+K1996)^5</f>
        <v>626.803160574295</v>
      </c>
      <c r="U1996" s="8" t="n">
        <f aca="false">(T1996-Assumptions!$D$17)/Assumptions!$D$18</f>
        <v>17.6721264229718</v>
      </c>
    </row>
    <row r="1997" customFormat="false" ht="15" hidden="false" customHeight="false" outlineLevel="0" collapsed="false">
      <c r="B1997" s="2" t="n">
        <v>1992</v>
      </c>
      <c r="C1997" s="27" t="n">
        <f aca="false">NORMSDIST('Random Draws'!C1997)</f>
        <v>0.435508538597613</v>
      </c>
      <c r="D1997" s="27" t="n">
        <f aca="false">NORMSDIST(Assumptions!$D$22*'Random Draws'!C1997+SQRT(1-Assumptions!$D$22^2)*'Random Draws'!D1997)</f>
        <v>0.851042434724071</v>
      </c>
      <c r="E1997" s="19" t="n">
        <f aca="false">IF(C1997&lt;(Assumptions!$E$6-Assumptions!$D$6)/(Assumptions!$F$6-Assumptions!$D$6),Assumptions!$D$6+SQRT(C1997*(Assumptions!$F$6-Assumptions!$D$6)*(Assumptions!$E$6-Assumptions!$D$6)),Assumptions!$F$6-SQRT((1-C1997)*(Assumptions!$F$6-Assumptions!$D$6)*(Assumptions!$F$6-Assumptions!$E$6)))</f>
        <v>0.0866641478330856</v>
      </c>
      <c r="F1997" s="19" t="n">
        <f aca="false">IF(D1997&lt;(Assumptions!$E$7-Assumptions!$D$7)/(Assumptions!$F$7-Assumptions!$D$7),Assumptions!$D$7+SQRT(D1997*(Assumptions!$F$7-Assumptions!$D$7)*(Assumptions!$E$7-Assumptions!$D$7)),Assumptions!$F$7-SQRT((1-D1997)*(Assumptions!$F$7-Assumptions!$D$7)*(Assumptions!$F$7-Assumptions!$E$7)))</f>
        <v>0.435590365404134</v>
      </c>
      <c r="G1997" s="19" t="n">
        <f aca="false">MIN(Assumptions!$D$24,MAX(Assumptions!$D$23,Assumptions!$D$8+Assumptions!$E$8*'Random Draws'!E1997))</f>
        <v>0.078776450493936</v>
      </c>
      <c r="H1997" s="19" t="n">
        <f aca="false">IF('Random Draws'!F1997&lt;(Assumptions!$E$9-Assumptions!$D$9)/(Assumptions!$F$9-Assumptions!$D$9),Assumptions!$D$9+SQRT('Random Draws'!F1997*(Assumptions!$F$9-Assumptions!$D$9)*(Assumptions!$E$9-Assumptions!$D$9)),Assumptions!$F$9-SQRT((1-'Random Draws'!F1997)*(Assumptions!$F$9-Assumptions!$D$9)*(Assumptions!$F$9-Assumptions!$E$9)))</f>
        <v>0.315135025369724</v>
      </c>
      <c r="I1997" s="19" t="n">
        <f aca="false">IF('Random Draws'!G1997&lt;(Assumptions!$E$10-Assumptions!$D$10)/(Assumptions!$F$10-Assumptions!$D$10),Assumptions!$D$10+SQRT('Random Draws'!G1997*(Assumptions!$F$10-Assumptions!$D$10)*(Assumptions!$E$10-Assumptions!$D$10)),Assumptions!$F$10-SQRT((1-'Random Draws'!G1997)*(Assumptions!$F$10-Assumptions!$D$10)*(Assumptions!$F$10-Assumptions!$E$10)))</f>
        <v>0.0224183215643961</v>
      </c>
      <c r="J1997" s="19" t="n">
        <f aca="false">IF('Random Draws'!H1997&lt;(Assumptions!$E$11-Assumptions!$D$11)/(Assumptions!$F$11-Assumptions!$D$11),Assumptions!$D$11+SQRT('Random Draws'!H1997*(Assumptions!$F$11-Assumptions!$D$11)*(Assumptions!$E$11-Assumptions!$D$11)),Assumptions!$F$11-SQRT((1-'Random Draws'!H1997)*(Assumptions!$F$11-Assumptions!$D$11)*(Assumptions!$F$11-Assumptions!$E$11)))</f>
        <v>0.181557095507285</v>
      </c>
      <c r="K1997" s="19" t="n">
        <f aca="false">MAX(G1997,I1997+Assumptions!$D$21)</f>
        <v>0.078776450493936</v>
      </c>
      <c r="L1997" s="28" t="n">
        <f aca="false">(F1997-Assumptions!$D$15)*(1-H1997)+Assumptions!$D$15-J1997</f>
        <v>0.157731042342474</v>
      </c>
      <c r="M1997" s="21" t="n">
        <f aca="false">Assumptions!$D$14*(1+E1997)^1*L1997-Assumptions!$D$14*(1+E1997)^0*E1997*Assumptions!$D$16</f>
        <v>24.4761079204428</v>
      </c>
      <c r="N1997" s="21" t="n">
        <f aca="false">Assumptions!$D$14*(1+E1997)^2*L1997-Assumptions!$D$14*(1+E1997)^1*E1997*Assumptions!$D$16</f>
        <v>26.5973089556386</v>
      </c>
      <c r="O1997" s="21" t="n">
        <f aca="false">Assumptions!$D$14*(1+E1997)^3*L1997-Assumptions!$D$14*(1+E1997)^2*E1997*Assumptions!$D$16</f>
        <v>28.9023420709323</v>
      </c>
      <c r="P1997" s="21" t="n">
        <f aca="false">Assumptions!$D$14*(1+E1997)^4*L1997-Assumptions!$D$14*(1+E1997)^3*E1997*Assumptions!$D$16</f>
        <v>31.40713891689</v>
      </c>
      <c r="Q1997" s="21" t="n">
        <f aca="false">Assumptions!$D$14*(1+E1997)^5*L1997-Assumptions!$D$14*(1+E1997)^4*E1997*Assumptions!$D$16</f>
        <v>34.1290118469976</v>
      </c>
      <c r="R1997" s="21" t="n">
        <f aca="false">M1997/(1+K1997)+N1997/(1+K1997)^2+O1997/(1+K1997)^3+P1997/(1+K1997)^4+Q1997/(1+K1997)^5</f>
        <v>115.114947067031</v>
      </c>
      <c r="S1997" s="21" t="n">
        <f aca="false">Q1997*(1+I1997)/(K1997-I1997)</f>
        <v>619.149848868902</v>
      </c>
      <c r="T1997" s="21" t="n">
        <f aca="false">R1997+S1997/(1+K1997)^5</f>
        <v>538.893022880113</v>
      </c>
      <c r="U1997" s="8" t="n">
        <f aca="false">(T1997-Assumptions!$D$17)/Assumptions!$D$18</f>
        <v>14.1557209152045</v>
      </c>
    </row>
    <row r="1998" customFormat="false" ht="15" hidden="false" customHeight="false" outlineLevel="0" collapsed="false">
      <c r="B1998" s="2" t="n">
        <v>1993</v>
      </c>
      <c r="C1998" s="27" t="n">
        <f aca="false">NORMSDIST('Random Draws'!C1998)</f>
        <v>0.366859261407772</v>
      </c>
      <c r="D1998" s="27" t="n">
        <f aca="false">NORMSDIST(Assumptions!$D$22*'Random Draws'!C1998+SQRT(1-Assumptions!$D$22^2)*'Random Draws'!D1998)</f>
        <v>0.387313624810938</v>
      </c>
      <c r="E1998" s="19" t="n">
        <f aca="false">IF(C1998&lt;(Assumptions!$E$6-Assumptions!$D$6)/(Assumptions!$F$6-Assumptions!$D$6),Assumptions!$D$6+SQRT(C1998*(Assumptions!$F$6-Assumptions!$D$6)*(Assumptions!$E$6-Assumptions!$D$6)),Assumptions!$F$6-SQRT((1-C1998)*(Assumptions!$F$6-Assumptions!$D$6)*(Assumptions!$F$6-Assumptions!$E$6)))</f>
        <v>0.0828286855628195</v>
      </c>
      <c r="F1998" s="19" t="n">
        <f aca="false">IF(D1998&lt;(Assumptions!$E$7-Assumptions!$D$7)/(Assumptions!$F$7-Assumptions!$D$7),Assumptions!$D$7+SQRT(D1998*(Assumptions!$F$7-Assumptions!$D$7)*(Assumptions!$E$7-Assumptions!$D$7)),Assumptions!$F$7-SQRT((1-D1998)*(Assumptions!$F$7-Assumptions!$D$7)*(Assumptions!$F$7-Assumptions!$E$7)))</f>
        <v>0.408206656686246</v>
      </c>
      <c r="G1998" s="19" t="n">
        <f aca="false">MIN(Assumptions!$D$24,MAX(Assumptions!$D$23,Assumptions!$D$8+Assumptions!$E$8*'Random Draws'!E1998))</f>
        <v>0.078148562081895</v>
      </c>
      <c r="H1998" s="19" t="n">
        <f aca="false">IF('Random Draws'!F1998&lt;(Assumptions!$E$9-Assumptions!$D$9)/(Assumptions!$F$9-Assumptions!$D$9),Assumptions!$D$9+SQRT('Random Draws'!F1998*(Assumptions!$F$9-Assumptions!$D$9)*(Assumptions!$E$9-Assumptions!$D$9)),Assumptions!$F$9-SQRT((1-'Random Draws'!F1998)*(Assumptions!$F$9-Assumptions!$D$9)*(Assumptions!$F$9-Assumptions!$E$9)))</f>
        <v>0.281693662169616</v>
      </c>
      <c r="I1998" s="19" t="n">
        <f aca="false">IF('Random Draws'!G1998&lt;(Assumptions!$E$10-Assumptions!$D$10)/(Assumptions!$F$10-Assumptions!$D$10),Assumptions!$D$10+SQRT('Random Draws'!G1998*(Assumptions!$F$10-Assumptions!$D$10)*(Assumptions!$E$10-Assumptions!$D$10)),Assumptions!$F$10-SQRT((1-'Random Draws'!G1998)*(Assumptions!$F$10-Assumptions!$D$10)*(Assumptions!$F$10-Assumptions!$E$10)))</f>
        <v>0.0229640151010957</v>
      </c>
      <c r="J1998" s="19" t="n">
        <f aca="false">IF('Random Draws'!H1998&lt;(Assumptions!$E$11-Assumptions!$D$11)/(Assumptions!$F$11-Assumptions!$D$11),Assumptions!$D$11+SQRT('Random Draws'!H1998*(Assumptions!$F$11-Assumptions!$D$11)*(Assumptions!$E$11-Assumptions!$D$11)),Assumptions!$F$11-SQRT((1-'Random Draws'!H1998)*(Assumptions!$F$11-Assumptions!$D$11)*(Assumptions!$F$11-Assumptions!$E$11)))</f>
        <v>0.158915747808721</v>
      </c>
      <c r="K1998" s="19" t="n">
        <f aca="false">MAX(G1998,I1998+Assumptions!$D$21)</f>
        <v>0.078148562081895</v>
      </c>
      <c r="L1998" s="28" t="n">
        <f aca="false">(F1998-Assumptions!$D$15)*(1-H1998)+Assumptions!$D$15-J1998</f>
        <v>0.170921856915611</v>
      </c>
      <c r="M1998" s="21" t="n">
        <f aca="false">Assumptions!$D$14*(1+E1998)^1*L1998-Assumptions!$D$14*(1+E1998)^0*E1998*Assumptions!$D$16</f>
        <v>26.4761632181955</v>
      </c>
      <c r="N1998" s="21" t="n">
        <f aca="false">Assumptions!$D$14*(1+E1998)^2*L1998-Assumptions!$D$14*(1+E1998)^1*E1998*Assumptions!$D$16</f>
        <v>28.6691490163053</v>
      </c>
      <c r="O1998" s="21" t="n">
        <f aca="false">Assumptions!$D$14*(1+E1998)^3*L1998-Assumptions!$D$14*(1+E1998)^2*E1998*Assumptions!$D$16</f>
        <v>31.0437769455304</v>
      </c>
      <c r="P1998" s="21" t="n">
        <f aca="false">Assumptions!$D$14*(1+E1998)^4*L1998-Assumptions!$D$14*(1+E1998)^3*E1998*Assumptions!$D$16</f>
        <v>33.6150921848341</v>
      </c>
      <c r="Q1998" s="21" t="n">
        <f aca="false">Assumptions!$D$14*(1+E1998)^5*L1998-Assumptions!$D$14*(1+E1998)^4*E1998*Assumptions!$D$16</f>
        <v>36.3993860855769</v>
      </c>
      <c r="R1998" s="21" t="n">
        <f aca="false">M1998/(1+K1998)+N1998/(1+K1998)^2+O1998/(1+K1998)^3+P1998/(1+K1998)^4+Q1998/(1+K1998)^5</f>
        <v>123.855952259806</v>
      </c>
      <c r="S1998" s="21" t="n">
        <f aca="false">Q1998*(1+I1998)/(K1998-I1998)</f>
        <v>674.740741285277</v>
      </c>
      <c r="T1998" s="21" t="n">
        <f aca="false">R1998+S1998/(1+K1998)^5</f>
        <v>587.029655026192</v>
      </c>
      <c r="U1998" s="8" t="n">
        <f aca="false">(T1998-Assumptions!$D$17)/Assumptions!$D$18</f>
        <v>16.0811862010477</v>
      </c>
    </row>
    <row r="1999" customFormat="false" ht="15" hidden="false" customHeight="false" outlineLevel="0" collapsed="false">
      <c r="B1999" s="2" t="n">
        <v>1994</v>
      </c>
      <c r="C1999" s="27" t="n">
        <f aca="false">NORMSDIST('Random Draws'!C1999)</f>
        <v>0.934677184051397</v>
      </c>
      <c r="D1999" s="27" t="n">
        <f aca="false">NORMSDIST(Assumptions!$D$22*'Random Draws'!C1999+SQRT(1-Assumptions!$D$22^2)*'Random Draws'!D1999)</f>
        <v>0.685372469522926</v>
      </c>
      <c r="E1999" s="19" t="n">
        <f aca="false">IF(C1999&lt;(Assumptions!$E$6-Assumptions!$D$6)/(Assumptions!$F$6-Assumptions!$D$6),Assumptions!$D$6+SQRT(C1999*(Assumptions!$F$6-Assumptions!$D$6)*(Assumptions!$E$6-Assumptions!$D$6)),Assumptions!$F$6-SQRT((1-C1999)*(Assumptions!$F$6-Assumptions!$D$6)*(Assumptions!$F$6-Assumptions!$E$6)))</f>
        <v>0.121927532549676</v>
      </c>
      <c r="F1999" s="19" t="n">
        <f aca="false">IF(D1999&lt;(Assumptions!$E$7-Assumptions!$D$7)/(Assumptions!$F$7-Assumptions!$D$7),Assumptions!$D$7+SQRT(D1999*(Assumptions!$F$7-Assumptions!$D$7)*(Assumptions!$E$7-Assumptions!$D$7)),Assumptions!$F$7-SQRT((1-D1999)*(Assumptions!$F$7-Assumptions!$D$7)*(Assumptions!$F$7-Assumptions!$E$7)))</f>
        <v>0.42452451378898</v>
      </c>
      <c r="G1999" s="19" t="n">
        <f aca="false">MIN(Assumptions!$D$24,MAX(Assumptions!$D$23,Assumptions!$D$8+Assumptions!$E$8*'Random Draws'!E1999))</f>
        <v>0.093129923884291</v>
      </c>
      <c r="H1999" s="19" t="n">
        <f aca="false">IF('Random Draws'!F1999&lt;(Assumptions!$E$9-Assumptions!$D$9)/(Assumptions!$F$9-Assumptions!$D$9),Assumptions!$D$9+SQRT('Random Draws'!F1999*(Assumptions!$F$9-Assumptions!$D$9)*(Assumptions!$E$9-Assumptions!$D$9)),Assumptions!$F$9-SQRT((1-'Random Draws'!F1999)*(Assumptions!$F$9-Assumptions!$D$9)*(Assumptions!$F$9-Assumptions!$E$9)))</f>
        <v>0.254938160779179</v>
      </c>
      <c r="I1999" s="19" t="n">
        <f aca="false">IF('Random Draws'!G1999&lt;(Assumptions!$E$10-Assumptions!$D$10)/(Assumptions!$F$10-Assumptions!$D$10),Assumptions!$D$10+SQRT('Random Draws'!G1999*(Assumptions!$F$10-Assumptions!$D$10)*(Assumptions!$E$10-Assumptions!$D$10)),Assumptions!$F$10-SQRT((1-'Random Draws'!G1999)*(Assumptions!$F$10-Assumptions!$D$10)*(Assumptions!$F$10-Assumptions!$E$10)))</f>
        <v>0.0217163046635753</v>
      </c>
      <c r="J1999" s="19" t="n">
        <f aca="false">IF('Random Draws'!H1999&lt;(Assumptions!$E$11-Assumptions!$D$11)/(Assumptions!$F$11-Assumptions!$D$11),Assumptions!$D$11+SQRT('Random Draws'!H1999*(Assumptions!$F$11-Assumptions!$D$11)*(Assumptions!$E$11-Assumptions!$D$11)),Assumptions!$F$11-SQRT((1-'Random Draws'!H1999)*(Assumptions!$F$11-Assumptions!$D$11)*(Assumptions!$F$11-Assumptions!$E$11)))</f>
        <v>0.14872371060765</v>
      </c>
      <c r="K1999" s="19" t="n">
        <f aca="false">MAX(G1999,I1999+Assumptions!$D$21)</f>
        <v>0.093129923884291</v>
      </c>
      <c r="L1999" s="28" t="n">
        <f aca="false">(F1999-Assumptions!$D$15)*(1-H1999)+Assumptions!$D$15-J1999</f>
        <v>0.200715265331586</v>
      </c>
      <c r="M1999" s="21" t="n">
        <f aca="false">Assumptions!$D$14*(1+E1999)^1*L1999-Assumptions!$D$14*(1+E1999)^0*E1999*Assumptions!$D$16</f>
        <v>32.1218726782942</v>
      </c>
      <c r="N1999" s="21" t="n">
        <f aca="false">Assumptions!$D$14*(1+E1999)^2*L1999-Assumptions!$D$14*(1+E1999)^1*E1999*Assumptions!$D$16</f>
        <v>36.0384133548335</v>
      </c>
      <c r="O1999" s="21" t="n">
        <f aca="false">Assumptions!$D$14*(1+E1999)^3*L1999-Assumptions!$D$14*(1+E1999)^2*E1999*Assumptions!$D$16</f>
        <v>40.4324881721937</v>
      </c>
      <c r="P1999" s="21" t="n">
        <f aca="false">Assumptions!$D$14*(1+E1999)^4*L1999-Assumptions!$D$14*(1+E1999)^3*E1999*Assumptions!$D$16</f>
        <v>45.3623216898732</v>
      </c>
      <c r="Q1999" s="21" t="n">
        <f aca="false">Assumptions!$D$14*(1+E1999)^5*L1999-Assumptions!$D$14*(1+E1999)^4*E1999*Assumptions!$D$16</f>
        <v>50.8932376442441</v>
      </c>
      <c r="R1999" s="21" t="n">
        <f aca="false">M1999/(1+K1999)+N1999/(1+K1999)^2+O1999/(1+K1999)^3+P1999/(1+K1999)^4+Q1999/(1+K1999)^5</f>
        <v>154.874078180973</v>
      </c>
      <c r="S1999" s="21" t="n">
        <f aca="false">Q1999*(1+I1999)/(K1999-I1999)</f>
        <v>728.130730043696</v>
      </c>
      <c r="T1999" s="21" t="n">
        <f aca="false">R1999+S1999/(1+K1999)^5</f>
        <v>621.37278600837</v>
      </c>
      <c r="U1999" s="8" t="n">
        <f aca="false">(T1999-Assumptions!$D$17)/Assumptions!$D$18</f>
        <v>17.4549114403348</v>
      </c>
    </row>
    <row r="2000" customFormat="false" ht="15" hidden="false" customHeight="false" outlineLevel="0" collapsed="false">
      <c r="B2000" s="2" t="n">
        <v>1995</v>
      </c>
      <c r="C2000" s="27" t="n">
        <f aca="false">NORMSDIST('Random Draws'!C2000)</f>
        <v>0.241611427001104</v>
      </c>
      <c r="D2000" s="27" t="n">
        <f aca="false">NORMSDIST(Assumptions!$D$22*'Random Draws'!C2000+SQRT(1-Assumptions!$D$22^2)*'Random Draws'!D2000)</f>
        <v>0.21644865531941</v>
      </c>
      <c r="E2000" s="19" t="n">
        <f aca="false">IF(C2000&lt;(Assumptions!$E$6-Assumptions!$D$6)/(Assumptions!$F$6-Assumptions!$D$6),Assumptions!$D$6+SQRT(C2000*(Assumptions!$F$6-Assumptions!$D$6)*(Assumptions!$E$6-Assumptions!$D$6)),Assumptions!$F$6-SQRT((1-C2000)*(Assumptions!$F$6-Assumptions!$D$6)*(Assumptions!$F$6-Assumptions!$E$6)))</f>
        <v>0.0747571163217768</v>
      </c>
      <c r="F2000" s="19" t="n">
        <f aca="false">IF(D2000&lt;(Assumptions!$E$7-Assumptions!$D$7)/(Assumptions!$F$7-Assumptions!$D$7),Assumptions!$D$7+SQRT(D2000*(Assumptions!$F$7-Assumptions!$D$7)*(Assumptions!$E$7-Assumptions!$D$7)),Assumptions!$F$7-SQRT((1-D2000)*(Assumptions!$F$7-Assumptions!$D$7)*(Assumptions!$F$7-Assumptions!$E$7)))</f>
        <v>0.396037368548723</v>
      </c>
      <c r="G2000" s="19" t="n">
        <f aca="false">MIN(Assumptions!$D$24,MAX(Assumptions!$D$23,Assumptions!$D$8+Assumptions!$E$8*'Random Draws'!E2000))</f>
        <v>0.087984926640652</v>
      </c>
      <c r="H2000" s="19" t="n">
        <f aca="false">IF('Random Draws'!F2000&lt;(Assumptions!$E$9-Assumptions!$D$9)/(Assumptions!$F$9-Assumptions!$D$9),Assumptions!$D$9+SQRT('Random Draws'!F2000*(Assumptions!$F$9-Assumptions!$D$9)*(Assumptions!$E$9-Assumptions!$D$9)),Assumptions!$F$9-SQRT((1-'Random Draws'!F2000)*(Assumptions!$F$9-Assumptions!$D$9)*(Assumptions!$F$9-Assumptions!$E$9)))</f>
        <v>0.276623918234508</v>
      </c>
      <c r="I2000" s="19" t="n">
        <f aca="false">IF('Random Draws'!G2000&lt;(Assumptions!$E$10-Assumptions!$D$10)/(Assumptions!$F$10-Assumptions!$D$10),Assumptions!$D$10+SQRT('Random Draws'!G2000*(Assumptions!$F$10-Assumptions!$D$10)*(Assumptions!$E$10-Assumptions!$D$10)),Assumptions!$F$10-SQRT((1-'Random Draws'!G2000)*(Assumptions!$F$10-Assumptions!$D$10)*(Assumptions!$F$10-Assumptions!$E$10)))</f>
        <v>0.0196883775893813</v>
      </c>
      <c r="J2000" s="19" t="n">
        <f aca="false">IF('Random Draws'!H2000&lt;(Assumptions!$E$11-Assumptions!$D$11)/(Assumptions!$F$11-Assumptions!$D$11),Assumptions!$D$11+SQRT('Random Draws'!H2000*(Assumptions!$F$11-Assumptions!$D$11)*(Assumptions!$E$11-Assumptions!$D$11)),Assumptions!$F$11-SQRT((1-'Random Draws'!H2000)*(Assumptions!$F$11-Assumptions!$D$11)*(Assumptions!$F$11-Assumptions!$E$11)))</f>
        <v>0.153052613356587</v>
      </c>
      <c r="K2000" s="19" t="n">
        <f aca="false">MAX(G2000,I2000+Assumptions!$D$21)</f>
        <v>0.087984926640652</v>
      </c>
      <c r="L2000" s="28" t="n">
        <f aca="false">(F2000-Assumptions!$D$15)*(1-H2000)+Assumptions!$D$15-J2000</f>
        <v>0.169392455907391</v>
      </c>
      <c r="M2000" s="21" t="n">
        <f aca="false">Assumptions!$D$14*(1+E2000)^1*L2000-Assumptions!$D$14*(1+E2000)^0*E2000*Assumptions!$D$16</f>
        <v>26.0728899224655</v>
      </c>
      <c r="N2000" s="21" t="n">
        <f aca="false">Assumptions!$D$14*(1+E2000)^2*L2000-Assumptions!$D$14*(1+E2000)^1*E2000*Assumptions!$D$16</f>
        <v>28.0220239872441</v>
      </c>
      <c r="O2000" s="21" t="n">
        <f aca="false">Assumptions!$D$14*(1+E2000)^3*L2000-Assumptions!$D$14*(1+E2000)^2*E2000*Assumptions!$D$16</f>
        <v>30.1168696940301</v>
      </c>
      <c r="P2000" s="21" t="n">
        <f aca="false">Assumptions!$D$14*(1+E2000)^4*L2000-Assumptions!$D$14*(1+E2000)^3*E2000*Assumptions!$D$16</f>
        <v>32.3683200249945</v>
      </c>
      <c r="Q2000" s="21" t="n">
        <f aca="false">Assumptions!$D$14*(1+E2000)^5*L2000-Assumptions!$D$14*(1+E2000)^4*E2000*Assumptions!$D$16</f>
        <v>34.7880822902435</v>
      </c>
      <c r="R2000" s="21" t="n">
        <f aca="false">M2000/(1+K2000)+N2000/(1+K2000)^2+O2000/(1+K2000)^3+P2000/(1+K2000)^4+Q2000/(1+K2000)^5</f>
        <v>116.943525620881</v>
      </c>
      <c r="S2000" s="21" t="n">
        <f aca="false">Q2000*(1+I2000)/(K2000-I2000)</f>
        <v>519.396714515611</v>
      </c>
      <c r="T2000" s="21" t="n">
        <f aca="false">R2000+S2000/(1+K2000)^5</f>
        <v>457.653466801751</v>
      </c>
      <c r="U2000" s="8" t="n">
        <f aca="false">(T2000-Assumptions!$D$17)/Assumptions!$D$18</f>
        <v>10.9061386720701</v>
      </c>
    </row>
    <row r="2001" customFormat="false" ht="15" hidden="false" customHeight="false" outlineLevel="0" collapsed="false">
      <c r="B2001" s="2" t="n">
        <v>1996</v>
      </c>
      <c r="C2001" s="27" t="n">
        <f aca="false">NORMSDIST('Random Draws'!C2001)</f>
        <v>0.754183394017196</v>
      </c>
      <c r="D2001" s="27" t="n">
        <f aca="false">NORMSDIST(Assumptions!$D$22*'Random Draws'!C2001+SQRT(1-Assumptions!$D$22^2)*'Random Draws'!D2001)</f>
        <v>0.460798291566343</v>
      </c>
      <c r="E2001" s="19" t="n">
        <f aca="false">IF(C2001&lt;(Assumptions!$E$6-Assumptions!$D$6)/(Assumptions!$F$6-Assumptions!$D$6),Assumptions!$D$6+SQRT(C2001*(Assumptions!$F$6-Assumptions!$D$6)*(Assumptions!$E$6-Assumptions!$D$6)),Assumptions!$F$6-SQRT((1-C2001)*(Assumptions!$F$6-Assumptions!$D$6)*(Assumptions!$F$6-Assumptions!$E$6)))</f>
        <v>0.104941719524283</v>
      </c>
      <c r="F2001" s="19" t="n">
        <f aca="false">IF(D2001&lt;(Assumptions!$E$7-Assumptions!$D$7)/(Assumptions!$F$7-Assumptions!$D$7),Assumptions!$D$7+SQRT(D2001*(Assumptions!$F$7-Assumptions!$D$7)*(Assumptions!$E$7-Assumptions!$D$7)),Assumptions!$F$7-SQRT((1-D2001)*(Assumptions!$F$7-Assumptions!$D$7)*(Assumptions!$F$7-Assumptions!$E$7)))</f>
        <v>0.412581268046692</v>
      </c>
      <c r="G2001" s="19" t="n">
        <f aca="false">MIN(Assumptions!$D$24,MAX(Assumptions!$D$23,Assumptions!$D$8+Assumptions!$E$8*'Random Draws'!E2001))</f>
        <v>0.069661656575596</v>
      </c>
      <c r="H2001" s="19" t="n">
        <f aca="false">IF('Random Draws'!F2001&lt;(Assumptions!$E$9-Assumptions!$D$9)/(Assumptions!$F$9-Assumptions!$D$9),Assumptions!$D$9+SQRT('Random Draws'!F2001*(Assumptions!$F$9-Assumptions!$D$9)*(Assumptions!$E$9-Assumptions!$D$9)),Assumptions!$F$9-SQRT((1-'Random Draws'!F2001)*(Assumptions!$F$9-Assumptions!$D$9)*(Assumptions!$F$9-Assumptions!$E$9)))</f>
        <v>0.268783606984207</v>
      </c>
      <c r="I2001" s="19" t="n">
        <f aca="false">IF('Random Draws'!G2001&lt;(Assumptions!$E$10-Assumptions!$D$10)/(Assumptions!$F$10-Assumptions!$D$10),Assumptions!$D$10+SQRT('Random Draws'!G2001*(Assumptions!$F$10-Assumptions!$D$10)*(Assumptions!$E$10-Assumptions!$D$10)),Assumptions!$F$10-SQRT((1-'Random Draws'!G2001)*(Assumptions!$F$10-Assumptions!$D$10)*(Assumptions!$F$10-Assumptions!$E$10)))</f>
        <v>0.0222596268493575</v>
      </c>
      <c r="J2001" s="19" t="n">
        <f aca="false">IF('Random Draws'!H2001&lt;(Assumptions!$E$11-Assumptions!$D$11)/(Assumptions!$F$11-Assumptions!$D$11),Assumptions!$D$11+SQRT('Random Draws'!H2001*(Assumptions!$F$11-Assumptions!$D$11)*(Assumptions!$E$11-Assumptions!$D$11)),Assumptions!$F$11-SQRT((1-'Random Draws'!H2001)*(Assumptions!$F$11-Assumptions!$D$11)*(Assumptions!$F$11-Assumptions!$E$11)))</f>
        <v>0.140525095258342</v>
      </c>
      <c r="K2001" s="19" t="n">
        <f aca="false">MAX(G2001,I2001+Assumptions!$D$21)</f>
        <v>0.069661656575596</v>
      </c>
      <c r="L2001" s="28" t="n">
        <f aca="false">(F2001-Assumptions!$D$15)*(1-H2001)+Assumptions!$D$15-J2001</f>
        <v>0.196102960296589</v>
      </c>
      <c r="M2001" s="21" t="n">
        <f aca="false">Assumptions!$D$14*(1+E2001)^1*L2001-Assumptions!$D$14*(1+E2001)^0*E2001*Assumptions!$D$16</f>
        <v>30.9624431323871</v>
      </c>
      <c r="N2001" s="21" t="n">
        <f aca="false">Assumptions!$D$14*(1+E2001)^2*L2001-Assumptions!$D$14*(1+E2001)^1*E2001*Assumptions!$D$16</f>
        <v>34.2116951553727</v>
      </c>
      <c r="O2001" s="21" t="n">
        <f aca="false">Assumptions!$D$14*(1+E2001)^3*L2001-Assumptions!$D$14*(1+E2001)^2*E2001*Assumptions!$D$16</f>
        <v>37.8019292728181</v>
      </c>
      <c r="P2001" s="21" t="n">
        <f aca="false">Assumptions!$D$14*(1+E2001)^4*L2001-Assumptions!$D$14*(1+E2001)^3*E2001*Assumptions!$D$16</f>
        <v>41.7689287320429</v>
      </c>
      <c r="Q2001" s="21" t="n">
        <f aca="false">Assumptions!$D$14*(1+E2001)^5*L2001-Assumptions!$D$14*(1+E2001)^4*E2001*Assumptions!$D$16</f>
        <v>46.1522319358708</v>
      </c>
      <c r="R2001" s="21" t="n">
        <f aca="false">M2001/(1+K2001)+N2001/(1+K2001)^2+O2001/(1+K2001)^3+P2001/(1+K2001)^4+Q2001/(1+K2001)^5</f>
        <v>154.597298080303</v>
      </c>
      <c r="S2001" s="21" t="n">
        <f aca="false">Q2001*(1+I2001)/(K2001-I2001)</f>
        <v>995.306818495008</v>
      </c>
      <c r="T2001" s="21" t="n">
        <f aca="false">R2001+S2001/(1+K2001)^5</f>
        <v>865.360341232677</v>
      </c>
      <c r="U2001" s="8" t="n">
        <f aca="false">(T2001-Assumptions!$D$17)/Assumptions!$D$18</f>
        <v>27.2144136493071</v>
      </c>
    </row>
    <row r="2002" customFormat="false" ht="15" hidden="false" customHeight="false" outlineLevel="0" collapsed="false">
      <c r="B2002" s="2" t="n">
        <v>1997</v>
      </c>
      <c r="C2002" s="27" t="n">
        <f aca="false">NORMSDIST('Random Draws'!C2002)</f>
        <v>0.856759891957056</v>
      </c>
      <c r="D2002" s="27" t="n">
        <f aca="false">NORMSDIST(Assumptions!$D$22*'Random Draws'!C2002+SQRT(1-Assumptions!$D$22^2)*'Random Draws'!D2002)</f>
        <v>0.583669387885764</v>
      </c>
      <c r="E2002" s="19" t="n">
        <f aca="false">IF(C2002&lt;(Assumptions!$E$6-Assumptions!$D$6)/(Assumptions!$F$6-Assumptions!$D$6),Assumptions!$D$6+SQRT(C2002*(Assumptions!$F$6-Assumptions!$D$6)*(Assumptions!$E$6-Assumptions!$D$6)),Assumptions!$F$6-SQRT((1-C2002)*(Assumptions!$F$6-Assumptions!$D$6)*(Assumptions!$F$6-Assumptions!$E$6)))</f>
        <v>0.113238076671982</v>
      </c>
      <c r="F2002" s="19" t="n">
        <f aca="false">IF(D2002&lt;(Assumptions!$E$7-Assumptions!$D$7)/(Assumptions!$F$7-Assumptions!$D$7),Assumptions!$D$7+SQRT(D2002*(Assumptions!$F$7-Assumptions!$D$7)*(Assumptions!$E$7-Assumptions!$D$7)),Assumptions!$F$7-SQRT((1-D2002)*(Assumptions!$F$7-Assumptions!$D$7)*(Assumptions!$F$7-Assumptions!$E$7)))</f>
        <v>0.419177836453478</v>
      </c>
      <c r="G2002" s="19" t="n">
        <f aca="false">MIN(Assumptions!$D$24,MAX(Assumptions!$D$23,Assumptions!$D$8+Assumptions!$E$8*'Random Draws'!E2002))</f>
        <v>0.092272537206121</v>
      </c>
      <c r="H2002" s="19" t="n">
        <f aca="false">IF('Random Draws'!F2002&lt;(Assumptions!$E$9-Assumptions!$D$9)/(Assumptions!$F$9-Assumptions!$D$9),Assumptions!$D$9+SQRT('Random Draws'!F2002*(Assumptions!$F$9-Assumptions!$D$9)*(Assumptions!$E$9-Assumptions!$D$9)),Assumptions!$F$9-SQRT((1-'Random Draws'!F2002)*(Assumptions!$F$9-Assumptions!$D$9)*(Assumptions!$F$9-Assumptions!$E$9)))</f>
        <v>0.260892029550332</v>
      </c>
      <c r="I2002" s="19" t="n">
        <f aca="false">IF('Random Draws'!G2002&lt;(Assumptions!$E$10-Assumptions!$D$10)/(Assumptions!$F$10-Assumptions!$D$10),Assumptions!$D$10+SQRT('Random Draws'!G2002*(Assumptions!$F$10-Assumptions!$D$10)*(Assumptions!$E$10-Assumptions!$D$10)),Assumptions!$F$10-SQRT((1-'Random Draws'!G2002)*(Assumptions!$F$10-Assumptions!$D$10)*(Assumptions!$F$10-Assumptions!$E$10)))</f>
        <v>0.0219812804812637</v>
      </c>
      <c r="J2002" s="19" t="n">
        <f aca="false">IF('Random Draws'!H2002&lt;(Assumptions!$E$11-Assumptions!$D$11)/(Assumptions!$F$11-Assumptions!$D$11),Assumptions!$D$11+SQRT('Random Draws'!H2002*(Assumptions!$F$11-Assumptions!$D$11)*(Assumptions!$E$11-Assumptions!$D$11)),Assumptions!$F$11-SQRT((1-'Random Draws'!H2002)*(Assumptions!$F$11-Assumptions!$D$11)*(Assumptions!$F$11-Assumptions!$E$11)))</f>
        <v>0.163593375148233</v>
      </c>
      <c r="K2002" s="19" t="n">
        <f aca="false">MAX(G2002,I2002+Assumptions!$D$21)</f>
        <v>0.092272537206121</v>
      </c>
      <c r="L2002" s="28" t="n">
        <f aca="false">(F2002-Assumptions!$D$15)*(1-H2002)+Assumptions!$D$15-J2002</f>
        <v>0.180140268651923</v>
      </c>
      <c r="M2002" s="21" t="n">
        <f aca="false">Assumptions!$D$14*(1+E2002)^1*L2002-Assumptions!$D$14*(1+E2002)^0*E2002*Assumptions!$D$16</f>
        <v>28.5855702662369</v>
      </c>
      <c r="N2002" s="21" t="n">
        <f aca="false">Assumptions!$D$14*(1+E2002)^2*L2002-Assumptions!$D$14*(1+E2002)^1*E2002*Assumptions!$D$16</f>
        <v>31.8225452637573</v>
      </c>
      <c r="O2002" s="21" t="n">
        <f aca="false">Assumptions!$D$14*(1+E2002)^3*L2002-Assumptions!$D$14*(1+E2002)^2*E2002*Assumptions!$D$16</f>
        <v>35.4260690842323</v>
      </c>
      <c r="P2002" s="21" t="n">
        <f aca="false">Assumptions!$D$14*(1+E2002)^4*L2002-Assumptions!$D$14*(1+E2002)^3*E2002*Assumptions!$D$16</f>
        <v>39.4376490113795</v>
      </c>
      <c r="Q2002" s="21" t="n">
        <f aca="false">Assumptions!$D$14*(1+E2002)^5*L2002-Assumptions!$D$14*(1+E2002)^4*E2002*Assumptions!$D$16</f>
        <v>43.9034925338928</v>
      </c>
      <c r="R2002" s="21" t="n">
        <f aca="false">M2002/(1+K2002)+N2002/(1+K2002)^2+O2002/(1+K2002)^3+P2002/(1+K2002)^4+Q2002/(1+K2002)^5</f>
        <v>135.974321757779</v>
      </c>
      <c r="S2002" s="21" t="n">
        <f aca="false">Q2002*(1+I2002)/(K2002-I2002)</f>
        <v>638.323308018483</v>
      </c>
      <c r="T2002" s="21" t="n">
        <f aca="false">R2002+S2002/(1+K2002)^5</f>
        <v>546.542826203261</v>
      </c>
      <c r="U2002" s="8" t="n">
        <f aca="false">(T2002-Assumptions!$D$17)/Assumptions!$D$18</f>
        <v>14.4617130481304</v>
      </c>
    </row>
    <row r="2003" customFormat="false" ht="15" hidden="false" customHeight="false" outlineLevel="0" collapsed="false">
      <c r="B2003" s="2" t="n">
        <v>1998</v>
      </c>
      <c r="C2003" s="27" t="n">
        <f aca="false">NORMSDIST('Random Draws'!C2003)</f>
        <v>0.7110116394461</v>
      </c>
      <c r="D2003" s="27" t="n">
        <f aca="false">NORMSDIST(Assumptions!$D$22*'Random Draws'!C2003+SQRT(1-Assumptions!$D$22^2)*'Random Draws'!D2003)</f>
        <v>0.527233447180799</v>
      </c>
      <c r="E2003" s="19" t="n">
        <f aca="false">IF(C2003&lt;(Assumptions!$E$6-Assumptions!$D$6)/(Assumptions!$F$6-Assumptions!$D$6),Assumptions!$D$6+SQRT(C2003*(Assumptions!$F$6-Assumptions!$D$6)*(Assumptions!$E$6-Assumptions!$D$6)),Assumptions!$F$6-SQRT((1-C2003)*(Assumptions!$F$6-Assumptions!$D$6)*(Assumptions!$F$6-Assumptions!$E$6)))</f>
        <v>0.101987609878232</v>
      </c>
      <c r="F2003" s="19" t="n">
        <f aca="false">IF(D2003&lt;(Assumptions!$E$7-Assumptions!$D$7)/(Assumptions!$F$7-Assumptions!$D$7),Assumptions!$D$7+SQRT(D2003*(Assumptions!$F$7-Assumptions!$D$7)*(Assumptions!$E$7-Assumptions!$D$7)),Assumptions!$F$7-SQRT((1-D2003)*(Assumptions!$F$7-Assumptions!$D$7)*(Assumptions!$F$7-Assumptions!$E$7)))</f>
        <v>0.416244116875321</v>
      </c>
      <c r="G2003" s="19" t="n">
        <f aca="false">MIN(Assumptions!$D$24,MAX(Assumptions!$D$23,Assumptions!$D$8+Assumptions!$E$8*'Random Draws'!E2003))</f>
        <v>0.081846318258658</v>
      </c>
      <c r="H2003" s="19" t="n">
        <f aca="false">IF('Random Draws'!F2003&lt;(Assumptions!$E$9-Assumptions!$D$9)/(Assumptions!$F$9-Assumptions!$D$9),Assumptions!$D$9+SQRT('Random Draws'!F2003*(Assumptions!$F$9-Assumptions!$D$9)*(Assumptions!$E$9-Assumptions!$D$9)),Assumptions!$F$9-SQRT((1-'Random Draws'!F2003)*(Assumptions!$F$9-Assumptions!$D$9)*(Assumptions!$F$9-Assumptions!$E$9)))</f>
        <v>0.265838452943655</v>
      </c>
      <c r="I2003" s="19" t="n">
        <f aca="false">IF('Random Draws'!G2003&lt;(Assumptions!$E$10-Assumptions!$D$10)/(Assumptions!$F$10-Assumptions!$D$10),Assumptions!$D$10+SQRT('Random Draws'!G2003*(Assumptions!$F$10-Assumptions!$D$10)*(Assumptions!$E$10-Assumptions!$D$10)),Assumptions!$F$10-SQRT((1-'Random Draws'!G2003)*(Assumptions!$F$10-Assumptions!$D$10)*(Assumptions!$F$10-Assumptions!$E$10)))</f>
        <v>0.0178409346805897</v>
      </c>
      <c r="J2003" s="19" t="n">
        <f aca="false">IF('Random Draws'!H2003&lt;(Assumptions!$E$11-Assumptions!$D$11)/(Assumptions!$F$11-Assumptions!$D$11),Assumptions!$D$11+SQRT('Random Draws'!H2003*(Assumptions!$F$11-Assumptions!$D$11)*(Assumptions!$E$11-Assumptions!$D$11)),Assumptions!$F$11-SQRT((1-'Random Draws'!H2003)*(Assumptions!$F$11-Assumptions!$D$11)*(Assumptions!$F$11-Assumptions!$E$11)))</f>
        <v>0.196868212537549</v>
      </c>
      <c r="K2003" s="19" t="n">
        <f aca="false">MAX(G2003,I2003+Assumptions!$D$21)</f>
        <v>0.081846318258658</v>
      </c>
      <c r="L2003" s="28" t="n">
        <f aca="false">(F2003-Assumptions!$D$15)*(1-H2003)+Assumptions!$D$15-J2003</f>
        <v>0.143281211143414</v>
      </c>
      <c r="M2003" s="21" t="n">
        <f aca="false">Assumptions!$D$14*(1+E2003)^1*L2003-Assumptions!$D$14*(1+E2003)^0*E2003*Assumptions!$D$16</f>
        <v>22.4510012112461</v>
      </c>
      <c r="N2003" s="21" t="n">
        <f aca="false">Assumptions!$D$14*(1+E2003)^2*L2003-Assumptions!$D$14*(1+E2003)^1*E2003*Assumptions!$D$16</f>
        <v>24.7407251641544</v>
      </c>
      <c r="O2003" s="21" t="n">
        <f aca="false">Assumptions!$D$14*(1+E2003)^3*L2003-Assumptions!$D$14*(1+E2003)^2*E2003*Assumptions!$D$16</f>
        <v>27.2639725903007</v>
      </c>
      <c r="P2003" s="21" t="n">
        <f aca="false">Assumptions!$D$14*(1+E2003)^4*L2003-Assumptions!$D$14*(1+E2003)^3*E2003*Assumptions!$D$16</f>
        <v>30.0445599905711</v>
      </c>
      <c r="Q2003" s="21" t="n">
        <f aca="false">Assumptions!$D$14*(1+E2003)^5*L2003-Assumptions!$D$14*(1+E2003)^4*E2003*Assumptions!$D$16</f>
        <v>33.1087328538526</v>
      </c>
      <c r="R2003" s="21" t="n">
        <f aca="false">M2003/(1+K2003)+N2003/(1+K2003)^2+O2003/(1+K2003)^3+P2003/(1+K2003)^4+Q2003/(1+K2003)^5</f>
        <v>107.698633218825</v>
      </c>
      <c r="S2003" s="21" t="n">
        <f aca="false">Q2003*(1+I2003)/(K2003-I2003)</f>
        <v>526.50920454139</v>
      </c>
      <c r="T2003" s="21" t="n">
        <f aca="false">R2003+S2003/(1+K2003)^5</f>
        <v>462.984646621997</v>
      </c>
      <c r="U2003" s="8" t="n">
        <f aca="false">(T2003-Assumptions!$D$17)/Assumptions!$D$18</f>
        <v>11.1193858648799</v>
      </c>
    </row>
    <row r="2004" customFormat="false" ht="15" hidden="false" customHeight="false" outlineLevel="0" collapsed="false">
      <c r="B2004" s="2" t="n">
        <v>1999</v>
      </c>
      <c r="C2004" s="27" t="n">
        <f aca="false">NORMSDIST('Random Draws'!C2004)</f>
        <v>0.214526294992635</v>
      </c>
      <c r="D2004" s="27" t="n">
        <f aca="false">NORMSDIST(Assumptions!$D$22*'Random Draws'!C2004+SQRT(1-Assumptions!$D$22^2)*'Random Draws'!D2004)</f>
        <v>0.431270470501683</v>
      </c>
      <c r="E2004" s="19" t="n">
        <f aca="false">IF(C2004&lt;(Assumptions!$E$6-Assumptions!$D$6)/(Assumptions!$F$6-Assumptions!$D$6),Assumptions!$D$6+SQRT(C2004*(Assumptions!$F$6-Assumptions!$D$6)*(Assumptions!$E$6-Assumptions!$D$6)),Assumptions!$F$6-SQRT((1-C2004)*(Assumptions!$F$6-Assumptions!$D$6)*(Assumptions!$F$6-Assumptions!$E$6)))</f>
        <v>0.0727510530359434</v>
      </c>
      <c r="F2004" s="19" t="n">
        <f aca="false">IF(D2004&lt;(Assumptions!$E$7-Assumptions!$D$7)/(Assumptions!$F$7-Assumptions!$D$7),Assumptions!$D$7+SQRT(D2004*(Assumptions!$F$7-Assumptions!$D$7)*(Assumptions!$E$7-Assumptions!$D$7)),Assumptions!$F$7-SQRT((1-D2004)*(Assumptions!$F$7-Assumptions!$D$7)*(Assumptions!$F$7-Assumptions!$E$7)))</f>
        <v>0.410868682143438</v>
      </c>
      <c r="G2004" s="19" t="n">
        <f aca="false">MIN(Assumptions!$D$24,MAX(Assumptions!$D$23,Assumptions!$D$8+Assumptions!$E$8*'Random Draws'!E2004))</f>
        <v>0.10334056739988</v>
      </c>
      <c r="H2004" s="19" t="n">
        <f aca="false">IF('Random Draws'!F2004&lt;(Assumptions!$E$9-Assumptions!$D$9)/(Assumptions!$F$9-Assumptions!$D$9),Assumptions!$D$9+SQRT('Random Draws'!F2004*(Assumptions!$F$9-Assumptions!$D$9)*(Assumptions!$E$9-Assumptions!$D$9)),Assumptions!$F$9-SQRT((1-'Random Draws'!F2004)*(Assumptions!$F$9-Assumptions!$D$9)*(Assumptions!$F$9-Assumptions!$E$9)))</f>
        <v>0.258686602782218</v>
      </c>
      <c r="I2004" s="19" t="n">
        <f aca="false">IF('Random Draws'!G2004&lt;(Assumptions!$E$10-Assumptions!$D$10)/(Assumptions!$F$10-Assumptions!$D$10),Assumptions!$D$10+SQRT('Random Draws'!G2004*(Assumptions!$F$10-Assumptions!$D$10)*(Assumptions!$E$10-Assumptions!$D$10)),Assumptions!$F$10-SQRT((1-'Random Draws'!G2004)*(Assumptions!$F$10-Assumptions!$D$10)*(Assumptions!$F$10-Assumptions!$E$10)))</f>
        <v>0.0182465326901689</v>
      </c>
      <c r="J2004" s="19" t="n">
        <f aca="false">IF('Random Draws'!H2004&lt;(Assumptions!$E$11-Assumptions!$D$11)/(Assumptions!$F$11-Assumptions!$D$11),Assumptions!$D$11+SQRT('Random Draws'!H2004*(Assumptions!$F$11-Assumptions!$D$11)*(Assumptions!$E$11-Assumptions!$D$11)),Assumptions!$F$11-SQRT((1-'Random Draws'!H2004)*(Assumptions!$F$11-Assumptions!$D$11)*(Assumptions!$F$11-Assumptions!$E$11)))</f>
        <v>0.194222820937814</v>
      </c>
      <c r="K2004" s="19" t="n">
        <f aca="false">MAX(G2004,I2004+Assumptions!$D$21)</f>
        <v>0.10334056739988</v>
      </c>
      <c r="L2004" s="28" t="n">
        <f aca="false">(F2004-Assumptions!$D$15)*(1-H2004)+Assumptions!$D$15-J2004</f>
        <v>0.143988895994019</v>
      </c>
      <c r="M2004" s="21" t="n">
        <f aca="false">Assumptions!$D$14*(1+E2004)^1*L2004-Assumptions!$D$14*(1+E2004)^0*E2004*Assumptions!$D$16</f>
        <v>22.0808476907384</v>
      </c>
      <c r="N2004" s="21" t="n">
        <f aca="false">Assumptions!$D$14*(1+E2004)^2*L2004-Assumptions!$D$14*(1+E2004)^1*E2004*Assumptions!$D$16</f>
        <v>23.6872526121659</v>
      </c>
      <c r="O2004" s="21" t="n">
        <f aca="false">Assumptions!$D$14*(1+E2004)^3*L2004-Assumptions!$D$14*(1+E2004)^2*E2004*Assumptions!$D$16</f>
        <v>25.4105251832293</v>
      </c>
      <c r="P2004" s="21" t="n">
        <f aca="false">Assumptions!$D$14*(1+E2004)^4*L2004-Assumptions!$D$14*(1+E2004)^3*E2004*Assumptions!$D$16</f>
        <v>27.2591676485056</v>
      </c>
      <c r="Q2004" s="21" t="n">
        <f aca="false">Assumptions!$D$14*(1+E2004)^5*L2004-Assumptions!$D$14*(1+E2004)^4*E2004*Assumptions!$D$16</f>
        <v>29.2423007998177</v>
      </c>
      <c r="R2004" s="21" t="n">
        <f aca="false">M2004/(1+K2004)+N2004/(1+K2004)^2+O2004/(1+K2004)^3+P2004/(1+K2004)^4+Q2004/(1+K2004)^5</f>
        <v>94.6668969429069</v>
      </c>
      <c r="S2004" s="21" t="n">
        <f aca="false">Q2004*(1+I2004)/(K2004-I2004)</f>
        <v>349.917259169511</v>
      </c>
      <c r="T2004" s="21" t="n">
        <f aca="false">R2004+S2004/(1+K2004)^5</f>
        <v>308.668699443733</v>
      </c>
      <c r="U2004" s="8" t="n">
        <f aca="false">(T2004-Assumptions!$D$17)/Assumptions!$D$18</f>
        <v>4.94674797774934</v>
      </c>
    </row>
    <row r="2005" customFormat="false" ht="15" hidden="false" customHeight="false" outlineLevel="0" collapsed="false">
      <c r="B2005" s="2" t="n">
        <v>2000</v>
      </c>
      <c r="C2005" s="27" t="n">
        <f aca="false">NORMSDIST('Random Draws'!C2005)</f>
        <v>0.172111900478361</v>
      </c>
      <c r="D2005" s="27" t="n">
        <f aca="false">NORMSDIST(Assumptions!$D$22*'Random Draws'!C2005+SQRT(1-Assumptions!$D$22^2)*'Random Draws'!D2005)</f>
        <v>0.952275846488614</v>
      </c>
      <c r="E2005" s="19" t="n">
        <f aca="false">IF(C2005&lt;(Assumptions!$E$6-Assumptions!$D$6)/(Assumptions!$F$6-Assumptions!$D$6),Assumptions!$D$6+SQRT(C2005*(Assumptions!$F$6-Assumptions!$D$6)*(Assumptions!$E$6-Assumptions!$D$6)),Assumptions!$F$6-SQRT((1-C2005)*(Assumptions!$F$6-Assumptions!$D$6)*(Assumptions!$F$6-Assumptions!$E$6)))</f>
        <v>0.0693352944827865</v>
      </c>
      <c r="F2005" s="19" t="n">
        <f aca="false">IF(D2005&lt;(Assumptions!$E$7-Assumptions!$D$7)/(Assumptions!$F$7-Assumptions!$D$7),Assumptions!$D$7+SQRT(D2005*(Assumptions!$F$7-Assumptions!$D$7)*(Assumptions!$E$7-Assumptions!$D$7)),Assumptions!$F$7-SQRT((1-D2005)*(Assumptions!$F$7-Assumptions!$D$7)*(Assumptions!$F$7-Assumptions!$E$7)))</f>
        <v>0.446183465917766</v>
      </c>
      <c r="G2005" s="19" t="n">
        <f aca="false">MIN(Assumptions!$D$24,MAX(Assumptions!$D$23,Assumptions!$D$8+Assumptions!$E$8*'Random Draws'!E2005))</f>
        <v>0.069567616296461</v>
      </c>
      <c r="H2005" s="19" t="n">
        <f aca="false">IF('Random Draws'!F2005&lt;(Assumptions!$E$9-Assumptions!$D$9)/(Assumptions!$F$9-Assumptions!$D$9),Assumptions!$D$9+SQRT('Random Draws'!F2005*(Assumptions!$F$9-Assumptions!$D$9)*(Assumptions!$E$9-Assumptions!$D$9)),Assumptions!$F$9-SQRT((1-'Random Draws'!F2005)*(Assumptions!$F$9-Assumptions!$D$9)*(Assumptions!$F$9-Assumptions!$E$9)))</f>
        <v>0.249674436355334</v>
      </c>
      <c r="I2005" s="19" t="n">
        <f aca="false">IF('Random Draws'!G2005&lt;(Assumptions!$E$10-Assumptions!$D$10)/(Assumptions!$F$10-Assumptions!$D$10),Assumptions!$D$10+SQRT('Random Draws'!G2005*(Assumptions!$F$10-Assumptions!$D$10)*(Assumptions!$E$10-Assumptions!$D$10)),Assumptions!$F$10-SQRT((1-'Random Draws'!G2005)*(Assumptions!$F$10-Assumptions!$D$10)*(Assumptions!$F$10-Assumptions!$E$10)))</f>
        <v>0.02018616442304</v>
      </c>
      <c r="J2005" s="19" t="n">
        <f aca="false">IF('Random Draws'!H2005&lt;(Assumptions!$E$11-Assumptions!$D$11)/(Assumptions!$F$11-Assumptions!$D$11),Assumptions!$D$11+SQRT('Random Draws'!H2005*(Assumptions!$F$11-Assumptions!$D$11)*(Assumptions!$E$11-Assumptions!$D$11)),Assumptions!$F$11-SQRT((1-'Random Draws'!H2005)*(Assumptions!$F$11-Assumptions!$D$11)*(Assumptions!$F$11-Assumptions!$E$11)))</f>
        <v>0.143333789250098</v>
      </c>
      <c r="K2005" s="19" t="n">
        <f aca="false">MAX(G2005,I2005+Assumptions!$D$21)</f>
        <v>0.069567616296461</v>
      </c>
      <c r="L2005" s="28" t="n">
        <f aca="false">(F2005-Assumptions!$D$15)*(1-H2005)+Assumptions!$D$15-J2005</f>
        <v>0.223906748029773</v>
      </c>
      <c r="M2005" s="21" t="n">
        <f aca="false">Assumptions!$D$14*(1+E2005)^1*L2005-Assumptions!$D$14*(1+E2005)^0*E2005*Assumptions!$D$16</f>
        <v>34.4159427784595</v>
      </c>
      <c r="N2005" s="21" t="n">
        <f aca="false">Assumptions!$D$14*(1+E2005)^2*L2005-Assumptions!$D$14*(1+E2005)^1*E2005*Assumptions!$D$16</f>
        <v>36.8021823059067</v>
      </c>
      <c r="O2005" s="21" t="n">
        <f aca="false">Assumptions!$D$14*(1+E2005)^3*L2005-Assumptions!$D$14*(1+E2005)^2*E2005*Assumptions!$D$16</f>
        <v>39.353872453696</v>
      </c>
      <c r="P2005" s="21" t="n">
        <f aca="false">Assumptions!$D$14*(1+E2005)^4*L2005-Assumptions!$D$14*(1+E2005)^3*E2005*Assumptions!$D$16</f>
        <v>42.082484789311</v>
      </c>
      <c r="Q2005" s="21" t="n">
        <f aca="false">Assumptions!$D$14*(1+E2005)^5*L2005-Assumptions!$D$14*(1+E2005)^4*E2005*Assumptions!$D$16</f>
        <v>45.0002862647453</v>
      </c>
      <c r="R2005" s="21" t="n">
        <f aca="false">M2005/(1+K2005)+N2005/(1+K2005)^2+O2005/(1+K2005)^3+P2005/(1+K2005)^4+Q2005/(1+K2005)^5</f>
        <v>160.817298790777</v>
      </c>
      <c r="S2005" s="21" t="n">
        <f aca="false">Q2005*(1+I2005)/(K2005-I2005)</f>
        <v>929.674355465418</v>
      </c>
      <c r="T2005" s="21" t="n">
        <f aca="false">R2005+S2005/(1+K2005)^5</f>
        <v>825.003158817459</v>
      </c>
      <c r="U2005" s="8" t="n">
        <f aca="false">(T2005-Assumptions!$D$17)/Assumptions!$D$18</f>
        <v>25.6001263526984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32A"/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7" min="5" style="0" width="14"/>
  </cols>
  <sheetData>
    <row r="2" customFormat="false" ht="17.35" hidden="false" customHeight="false" outlineLevel="0" collapsed="false">
      <c r="B2" s="1" t="s">
        <v>12</v>
      </c>
    </row>
    <row r="3" customFormat="false" ht="15" hidden="false" customHeight="false" outlineLevel="0" collapsed="false">
      <c r="B3" s="2" t="s">
        <v>142</v>
      </c>
    </row>
    <row r="5" customFormat="false" ht="15" hidden="false" customHeight="false" outlineLevel="0" collapsed="false">
      <c r="B5" s="3" t="s">
        <v>143</v>
      </c>
      <c r="C5" s="4" t="s">
        <v>144</v>
      </c>
      <c r="E5" s="3" t="s">
        <v>145</v>
      </c>
      <c r="F5" s="4" t="s">
        <v>146</v>
      </c>
      <c r="G5" s="4" t="s">
        <v>147</v>
      </c>
    </row>
    <row r="6" customFormat="false" ht="15" hidden="false" customHeight="false" outlineLevel="0" collapsed="false">
      <c r="B6" s="6" t="s">
        <v>32</v>
      </c>
      <c r="C6" s="8" t="n">
        <f aca="false">AVERAGE(Simulation!$U$6:$U$2005)</f>
        <v>13.4028503786305</v>
      </c>
      <c r="E6" s="29" t="n">
        <v>0</v>
      </c>
      <c r="F6" s="29" t="n">
        <v>2</v>
      </c>
      <c r="G6" s="30" t="n">
        <f aca="false">COUNTIFS(Simulation!$U$6:$U$2005,"&gt;"&amp;E6,Simulation!$U$6:$U$2005,"&lt;="&amp;F6)</f>
        <v>7</v>
      </c>
    </row>
    <row r="7" customFormat="false" ht="15" hidden="false" customHeight="false" outlineLevel="0" collapsed="false">
      <c r="B7" s="24" t="s">
        <v>33</v>
      </c>
      <c r="C7" s="25" t="n">
        <f aca="false">MEDIAN(Simulation!$U$6:$U$2005)</f>
        <v>12.5539031589351</v>
      </c>
      <c r="E7" s="29" t="n">
        <v>2</v>
      </c>
      <c r="F7" s="29" t="n">
        <v>4</v>
      </c>
      <c r="G7" s="30" t="n">
        <f aca="false">COUNTIFS(Simulation!$U$6:$U$2005,"&gt;"&amp;E7,Simulation!$U$6:$U$2005,"&lt;="&amp;F7)</f>
        <v>34</v>
      </c>
    </row>
    <row r="8" customFormat="false" ht="15" hidden="false" customHeight="false" outlineLevel="0" collapsed="false">
      <c r="B8" s="6" t="s">
        <v>148</v>
      </c>
      <c r="C8" s="8" t="n">
        <f aca="false">STDEV(Simulation!$U$6:$U$2005)</f>
        <v>5.9594537230447</v>
      </c>
      <c r="E8" s="29" t="n">
        <v>4</v>
      </c>
      <c r="F8" s="29" t="n">
        <v>6</v>
      </c>
      <c r="G8" s="30" t="n">
        <f aca="false">COUNTIFS(Simulation!$U$6:$U$2005,"&gt;"&amp;E8,Simulation!$U$6:$U$2005,"&lt;="&amp;F8)</f>
        <v>101</v>
      </c>
    </row>
    <row r="9" customFormat="false" ht="15" hidden="false" customHeight="false" outlineLevel="0" collapsed="false">
      <c r="B9" s="6" t="s">
        <v>149</v>
      </c>
      <c r="C9" s="8" t="n">
        <f aca="false">PERCENTILE(Simulation!$U$6:$U$2005,0.05)</f>
        <v>5.46052466523659</v>
      </c>
      <c r="E9" s="29" t="n">
        <v>6</v>
      </c>
      <c r="F9" s="29" t="n">
        <v>8</v>
      </c>
      <c r="G9" s="30" t="n">
        <f aca="false">COUNTIFS(Simulation!$U$6:$U$2005,"&gt;"&amp;E9,Simulation!$U$6:$U$2005,"&lt;="&amp;F9)</f>
        <v>185</v>
      </c>
    </row>
    <row r="10" customFormat="false" ht="15" hidden="false" customHeight="false" outlineLevel="0" collapsed="false">
      <c r="B10" s="6" t="s">
        <v>150</v>
      </c>
      <c r="C10" s="8" t="n">
        <f aca="false">PERCENTILE(Simulation!$U$6:$U$2005,0.1)</f>
        <v>6.8168368942919</v>
      </c>
      <c r="E10" s="29" t="n">
        <v>8</v>
      </c>
      <c r="F10" s="29" t="n">
        <v>10</v>
      </c>
      <c r="G10" s="30" t="n">
        <f aca="false">COUNTIFS(Simulation!$U$6:$U$2005,"&gt;"&amp;E10,Simulation!$U$6:$U$2005,"&lt;="&amp;F10)</f>
        <v>287</v>
      </c>
    </row>
    <row r="11" customFormat="false" ht="15" hidden="false" customHeight="false" outlineLevel="0" collapsed="false">
      <c r="B11" s="6" t="s">
        <v>151</v>
      </c>
      <c r="C11" s="8" t="n">
        <f aca="false">PERCENTILE(Simulation!$U$6:$U$2005,0.25)</f>
        <v>9.30023114128847</v>
      </c>
      <c r="E11" s="29" t="n">
        <v>10</v>
      </c>
      <c r="F11" s="29" t="n">
        <v>12</v>
      </c>
      <c r="G11" s="30" t="n">
        <f aca="false">COUNTIFS(Simulation!$U$6:$U$2005,"&gt;"&amp;E11,Simulation!$U$6:$U$2005,"&lt;="&amp;F11)</f>
        <v>308</v>
      </c>
    </row>
    <row r="12" customFormat="false" ht="15" hidden="false" customHeight="false" outlineLevel="0" collapsed="false">
      <c r="B12" s="6" t="s">
        <v>152</v>
      </c>
      <c r="C12" s="8" t="n">
        <f aca="false">PERCENTILE(Simulation!$U$6:$U$2005,0.75)</f>
        <v>16.7650631625826</v>
      </c>
      <c r="E12" s="29" t="n">
        <v>12</v>
      </c>
      <c r="F12" s="29" t="n">
        <v>14</v>
      </c>
      <c r="G12" s="30" t="n">
        <f aca="false">COUNTIFS(Simulation!$U$6:$U$2005,"&gt;"&amp;E12,Simulation!$U$6:$U$2005,"&lt;="&amp;F12)</f>
        <v>287</v>
      </c>
    </row>
    <row r="13" customFormat="false" ht="15" hidden="false" customHeight="false" outlineLevel="0" collapsed="false">
      <c r="B13" s="6" t="s">
        <v>153</v>
      </c>
      <c r="C13" s="8" t="n">
        <f aca="false">PERCENTILE(Simulation!$U$6:$U$2005,0.95)</f>
        <v>24.1763017445506</v>
      </c>
      <c r="E13" s="29" t="n">
        <v>14</v>
      </c>
      <c r="F13" s="29" t="n">
        <v>16</v>
      </c>
      <c r="G13" s="30" t="n">
        <f aca="false">COUNTIFS(Simulation!$U$6:$U$2005,"&gt;"&amp;E13,Simulation!$U$6:$U$2005,"&lt;="&amp;F13)</f>
        <v>229</v>
      </c>
    </row>
    <row r="14" customFormat="false" ht="15" hidden="false" customHeight="false" outlineLevel="0" collapsed="false">
      <c r="B14" s="6" t="s">
        <v>147</v>
      </c>
      <c r="C14" s="30" t="n">
        <f aca="false">COUNT(Simulation!$U$6:$U$2005)</f>
        <v>2000</v>
      </c>
      <c r="E14" s="29" t="n">
        <v>16</v>
      </c>
      <c r="F14" s="29" t="n">
        <v>18</v>
      </c>
      <c r="G14" s="30" t="n">
        <f aca="false">COUNTIFS(Simulation!$U$6:$U$2005,"&gt;"&amp;E14,Simulation!$U$6:$U$2005,"&lt;="&amp;F14)</f>
        <v>177</v>
      </c>
    </row>
    <row r="15" customFormat="false" ht="15" hidden="false" customHeight="false" outlineLevel="0" collapsed="false">
      <c r="B15" s="6" t="s">
        <v>39</v>
      </c>
      <c r="C15" s="10" t="n">
        <f aca="false">COUNTIF(Simulation!$U$6:$U$2005,"&gt;"&amp;Assumptions!$D$19)/C14</f>
        <v>0.58</v>
      </c>
      <c r="E15" s="29" t="n">
        <v>18</v>
      </c>
      <c r="F15" s="29" t="n">
        <v>20</v>
      </c>
      <c r="G15" s="30" t="n">
        <f aca="false">COUNTIFS(Simulation!$U$6:$U$2005,"&gt;"&amp;E15,Simulation!$U$6:$U$2005,"&lt;="&amp;F15)</f>
        <v>140</v>
      </c>
    </row>
    <row r="16" customFormat="false" ht="15" hidden="false" customHeight="false" outlineLevel="0" collapsed="false">
      <c r="B16" s="6" t="s">
        <v>154</v>
      </c>
      <c r="C16" s="10" t="n">
        <f aca="false">COUNTIF(Simulation!$U$6:$U$2005,"&gt;"&amp;'DCF Base Case'!C36)/C14</f>
        <v>0.329</v>
      </c>
      <c r="E16" s="29" t="n">
        <v>20</v>
      </c>
      <c r="F16" s="29" t="n">
        <v>22</v>
      </c>
      <c r="G16" s="30" t="n">
        <f aca="false">COUNTIFS(Simulation!$U$6:$U$2005,"&gt;"&amp;E16,Simulation!$U$6:$U$2005,"&lt;="&amp;F16)</f>
        <v>85</v>
      </c>
    </row>
    <row r="17" customFormat="false" ht="15" hidden="false" customHeight="false" outlineLevel="0" collapsed="false">
      <c r="B17" s="6" t="s">
        <v>155</v>
      </c>
      <c r="C17" s="10" t="n">
        <f aca="false">COUNTIF(Simulation!$U$6:$U$2005,"&lt;8")/C14</f>
        <v>0.1635</v>
      </c>
      <c r="E17" s="29" t="n">
        <v>22</v>
      </c>
      <c r="F17" s="29" t="n">
        <v>24</v>
      </c>
      <c r="G17" s="30" t="n">
        <f aca="false">COUNTIFS(Simulation!$U$6:$U$2005,"&gt;"&amp;E17,Simulation!$U$6:$U$2005,"&lt;="&amp;F17)</f>
        <v>57</v>
      </c>
    </row>
    <row r="18" customFormat="false" ht="15" hidden="false" customHeight="false" outlineLevel="0" collapsed="false">
      <c r="E18" s="29" t="n">
        <v>24</v>
      </c>
      <c r="F18" s="29" t="n">
        <v>26</v>
      </c>
      <c r="G18" s="30" t="n">
        <f aca="false">COUNTIFS(Simulation!$U$6:$U$2005,"&gt;"&amp;E18,Simulation!$U$6:$U$2005,"&lt;="&amp;F18)</f>
        <v>30</v>
      </c>
    </row>
    <row r="19" customFormat="false" ht="15" hidden="false" customHeight="false" outlineLevel="0" collapsed="false">
      <c r="E19" s="29" t="n">
        <v>26</v>
      </c>
      <c r="F19" s="29" t="n">
        <v>28</v>
      </c>
      <c r="G19" s="30" t="n">
        <f aca="false">COUNTIFS(Simulation!$U$6:$U$2005,"&gt;"&amp;E19,Simulation!$U$6:$U$2005,"&lt;="&amp;F19)</f>
        <v>24</v>
      </c>
    </row>
    <row r="20" customFormat="false" ht="15" hidden="false" customHeight="false" outlineLevel="0" collapsed="false">
      <c r="E20" s="29" t="n">
        <v>28</v>
      </c>
      <c r="F20" s="29" t="n">
        <v>30</v>
      </c>
      <c r="G20" s="30" t="n">
        <f aca="false">COUNTIFS(Simulation!$U$6:$U$2005,"&gt;"&amp;E20,Simulation!$U$6:$U$2005,"&lt;="&amp;F20)</f>
        <v>12</v>
      </c>
    </row>
    <row r="21" customFormat="false" ht="15" hidden="false" customHeight="false" outlineLevel="0" collapsed="false">
      <c r="E21" s="29" t="n">
        <v>30</v>
      </c>
      <c r="F21" s="29" t="n">
        <v>32</v>
      </c>
      <c r="G21" s="30" t="n">
        <f aca="false">COUNTIFS(Simulation!$U$6:$U$2005,"&gt;"&amp;E21,Simulation!$U$6:$U$2005,"&lt;="&amp;F21)</f>
        <v>14</v>
      </c>
    </row>
    <row r="22" customFormat="false" ht="15" hidden="false" customHeight="false" outlineLevel="0" collapsed="false">
      <c r="E22" s="29" t="n">
        <v>32</v>
      </c>
      <c r="F22" s="29" t="n">
        <v>34</v>
      </c>
      <c r="G22" s="30" t="n">
        <f aca="false">COUNTIFS(Simulation!$U$6:$U$2005,"&gt;"&amp;E22,Simulation!$U$6:$U$2005,"&lt;="&amp;F22)</f>
        <v>12</v>
      </c>
    </row>
    <row r="23" customFormat="false" ht="15" hidden="false" customHeight="false" outlineLevel="0" collapsed="false">
      <c r="E23" s="29" t="n">
        <v>34</v>
      </c>
      <c r="F23" s="29" t="n">
        <v>36</v>
      </c>
      <c r="G23" s="30" t="n">
        <f aca="false">COUNTIFS(Simulation!$U$6:$U$2005,"&gt;"&amp;E23,Simulation!$U$6:$U$2005,"&lt;="&amp;F23)</f>
        <v>3</v>
      </c>
    </row>
    <row r="24" customFormat="false" ht="15" hidden="false" customHeight="false" outlineLevel="0" collapsed="false">
      <c r="E24" s="6" t="s">
        <v>156</v>
      </c>
      <c r="G24" s="30" t="n">
        <f aca="false">C14-SUM(G6:G23)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50"/>
  </cols>
  <sheetData>
    <row r="2" customFormat="false" ht="17.35" hidden="false" customHeight="false" outlineLevel="0" collapsed="false">
      <c r="B2" s="1" t="s">
        <v>14</v>
      </c>
    </row>
    <row r="3" customFormat="false" ht="15" hidden="false" customHeight="false" outlineLevel="0" collapsed="false">
      <c r="B3" s="2" t="s">
        <v>157</v>
      </c>
    </row>
    <row r="5" customFormat="false" ht="23.85" hidden="false" customHeight="false" outlineLevel="0" collapsed="false">
      <c r="B5" s="3" t="s">
        <v>45</v>
      </c>
      <c r="C5" s="4" t="s">
        <v>158</v>
      </c>
      <c r="D5" s="4" t="s">
        <v>159</v>
      </c>
      <c r="E5" s="4" t="s">
        <v>160</v>
      </c>
      <c r="F5" s="4" t="s">
        <v>161</v>
      </c>
    </row>
    <row r="6" customFormat="false" ht="15" hidden="false" customHeight="false" outlineLevel="0" collapsed="false">
      <c r="B6" s="6" t="s">
        <v>56</v>
      </c>
      <c r="C6" s="31" t="n">
        <f aca="false">CORREL(Simulation!$G$6:$G$2005,Simulation!$U$6:$U$2005)</f>
        <v>-0.679314445731465</v>
      </c>
      <c r="D6" s="31" t="n">
        <v>-0.630777139529034</v>
      </c>
      <c r="E6" s="10" t="n">
        <v>0.383728345879528</v>
      </c>
      <c r="F6" s="2" t="s">
        <v>162</v>
      </c>
    </row>
    <row r="7" customFormat="false" ht="15" hidden="false" customHeight="false" outlineLevel="0" collapsed="false">
      <c r="B7" s="6" t="s">
        <v>63</v>
      </c>
      <c r="C7" s="31" t="n">
        <f aca="false">CORREL(Simulation!$J$6:$J$2005,Simulation!$U$6:$U$2005)</f>
        <v>-0.453295986403303</v>
      </c>
      <c r="D7" s="31" t="n">
        <v>-0.473829488876092</v>
      </c>
      <c r="E7" s="10" t="n">
        <v>0.216529045844795</v>
      </c>
      <c r="F7" s="2" t="s">
        <v>163</v>
      </c>
    </row>
    <row r="8" customFormat="false" ht="15" hidden="false" customHeight="false" outlineLevel="0" collapsed="false">
      <c r="B8" s="6" t="s">
        <v>54</v>
      </c>
      <c r="C8" s="31" t="n">
        <f aca="false">CORREL(Simulation!$F$6:$F$2005,Simulation!$U$6:$U$2005)</f>
        <v>0.441704043710877</v>
      </c>
      <c r="D8" s="31" t="n">
        <v>0.437848302044963</v>
      </c>
      <c r="E8" s="10" t="n">
        <v>0.184892515271324</v>
      </c>
      <c r="F8" s="2" t="s">
        <v>164</v>
      </c>
    </row>
    <row r="9" customFormat="false" ht="15" hidden="false" customHeight="false" outlineLevel="0" collapsed="false">
      <c r="B9" s="6" t="s">
        <v>87</v>
      </c>
      <c r="C9" s="31" t="n">
        <f aca="false">CORREL(Simulation!$E$6:$E$2005,Simulation!$U$6:$U$2005)</f>
        <v>0.400155290524952</v>
      </c>
      <c r="D9" s="31" t="n">
        <v>0.417230552777228</v>
      </c>
      <c r="E9" s="10" t="n">
        <v>0.167889755779066</v>
      </c>
      <c r="F9" s="2" t="s">
        <v>165</v>
      </c>
    </row>
    <row r="10" customFormat="false" ht="15" hidden="false" customHeight="false" outlineLevel="0" collapsed="false">
      <c r="B10" s="6" t="s">
        <v>61</v>
      </c>
      <c r="C10" s="31" t="n">
        <f aca="false">CORREL(Simulation!$I$6:$I$2005,Simulation!$U$6:$U$2005)</f>
        <v>0.160240546986745</v>
      </c>
      <c r="D10" s="31" t="n">
        <v>0.158550756968412</v>
      </c>
      <c r="E10" s="10" t="n">
        <v>0.0242442431237</v>
      </c>
      <c r="F10" s="2" t="s">
        <v>166</v>
      </c>
    </row>
    <row r="11" customFormat="false" ht="15" hidden="false" customHeight="false" outlineLevel="0" collapsed="false">
      <c r="B11" s="6" t="s">
        <v>59</v>
      </c>
      <c r="C11" s="31" t="n">
        <f aca="false">CORREL(Simulation!$H$6:$H$2005,Simulation!$U$6:$U$2005)</f>
        <v>-0.148721385977029</v>
      </c>
      <c r="D11" s="31" t="n">
        <v>-0.153472594163949</v>
      </c>
      <c r="E11" s="10" t="n">
        <v>0.0227160941015875</v>
      </c>
      <c r="F11" s="2" t="s">
        <v>167</v>
      </c>
    </row>
    <row r="13" customFormat="false" ht="15" hidden="false" customHeight="false" outlineLevel="0" collapsed="false">
      <c r="B13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32A"/>
    <pageSetUpPr fitToPage="false"/>
  </sheetPr>
  <dimension ref="B2:N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7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9" min="7" style="0" width="14"/>
    <col collapsed="false" customWidth="true" hidden="false" outlineLevel="0" max="10" min="10" style="0" width="3"/>
    <col collapsed="false" customWidth="true" hidden="false" outlineLevel="0" max="11" min="11" style="0" width="30"/>
    <col collapsed="false" customWidth="true" hidden="false" outlineLevel="0" max="13" min="12" style="0" width="13"/>
    <col collapsed="false" customWidth="true" hidden="false" outlineLevel="0" max="14" min="14" style="0" width="14"/>
  </cols>
  <sheetData>
    <row r="2" customFormat="false" ht="17.35" hidden="false" customHeight="false" outlineLevel="0" collapsed="false">
      <c r="B2" s="1" t="s">
        <v>169</v>
      </c>
    </row>
    <row r="3" customFormat="false" ht="15" hidden="false" customHeight="false" outlineLevel="0" collapsed="false">
      <c r="B3" s="2" t="s">
        <v>170</v>
      </c>
    </row>
    <row r="5" customFormat="false" ht="23.85" hidden="false" customHeight="false" outlineLevel="0" collapsed="false">
      <c r="B5" s="3" t="s">
        <v>117</v>
      </c>
      <c r="C5" s="4" t="s">
        <v>171</v>
      </c>
      <c r="D5" s="4" t="s">
        <v>172</v>
      </c>
      <c r="E5" s="4" t="s">
        <v>130</v>
      </c>
      <c r="F5" s="4" t="s">
        <v>134</v>
      </c>
      <c r="G5" s="4" t="s">
        <v>26</v>
      </c>
      <c r="H5" s="4" t="s">
        <v>173</v>
      </c>
      <c r="I5" s="32" t="s">
        <v>174</v>
      </c>
      <c r="K5" s="3" t="s">
        <v>175</v>
      </c>
      <c r="L5" s="4" t="s">
        <v>176</v>
      </c>
      <c r="M5" s="4" t="s">
        <v>177</v>
      </c>
      <c r="N5" s="4" t="s">
        <v>174</v>
      </c>
    </row>
    <row r="6" customFormat="false" ht="15" hidden="false" customHeight="false" outlineLevel="0" collapsed="false">
      <c r="B6" s="2" t="n">
        <v>1</v>
      </c>
      <c r="C6" s="19" t="n">
        <f aca="false">IF('Random Draws'!F6&lt;(Assumptions!$D$28-Assumptions!$D$27)/(Assumptions!$D$29-Assumptions!$D$27),Assumptions!$D$27+SQRT('Random Draws'!F6*(Assumptions!$D$29-Assumptions!$D$27)*(Assumptions!$D$28-Assumptions!$D$27)),Assumptions!$D$29-SQRT((1-'Random Draws'!F6)*(Assumptions!$D$29-Assumptions!$D$27)*(Assumptions!$D$29-Assumptions!$D$28)))</f>
        <v>0.274366404089181</v>
      </c>
      <c r="D6" s="29" t="n">
        <f aca="false">IF('Random Draws'!I6&lt;Assumptions!$D$30,1,0)</f>
        <v>0</v>
      </c>
      <c r="E6" s="19" t="n">
        <f aca="false">C6+Assumptions!$D$31*D6</f>
        <v>0.274366404089181</v>
      </c>
      <c r="F6" s="28" t="n">
        <f aca="false">(Simulation!F6-Assumptions!$D$15)*(1-E6)+Assumptions!$D$15-Simulation!J6</f>
        <v>0.163080557509084</v>
      </c>
      <c r="G6" s="8" t="n">
        <f aca="false">((Assumptions!$D$14*(1+Simulation!E6)^1*F6-Assumptions!$D$14*(1+Simulation!E6)^0*Simulation!E6*Assumptions!$D$16)/(1+Simulation!K6)^1+(Assumptions!$D$14*(1+Simulation!E6)^2*F6-Assumptions!$D$14*(1+Simulation!E6)^1*Simulation!E6*Assumptions!$D$16)/(1+Simulation!K6)^2+(Assumptions!$D$14*(1+Simulation!E6)^3*F6-Assumptions!$D$14*(1+Simulation!E6)^2*Simulation!E6*Assumptions!$D$16)/(1+Simulation!K6)^3+(Assumptions!$D$14*(1+Simulation!E6)^4*F6-Assumptions!$D$14*(1+Simulation!E6)^3*Simulation!E6*Assumptions!$D$16)/(1+Simulation!K6)^4+(Assumptions!$D$14*(1+Simulation!E6)^5*F6-Assumptions!$D$14*(1+Simulation!E6)^4*Simulation!E6*Assumptions!$D$16)/(1+Simulation!K6)^5+(Assumptions!$D$14*(1+Simulation!E6)^5*F6-Assumptions!$D$14*(1+Simulation!E6)^4*Simulation!E6*Assumptions!$D$16)*(1+Simulation!I6)/(Simulation!K6-Simulation!I6)/(1+Simulation!K6)^5-Assumptions!$D$17)/Assumptions!$D$18</f>
        <v>16.8276203764342</v>
      </c>
      <c r="H6" s="8" t="str">
        <f aca="false">IF(D6=1,G6,"")</f>
        <v/>
      </c>
      <c r="I6" s="33" t="n">
        <f aca="false">IF(D6=0,G6,"")</f>
        <v>16.8276203764342</v>
      </c>
      <c r="K6" s="6" t="s">
        <v>147</v>
      </c>
      <c r="L6" s="30" t="n">
        <f aca="false">COUNT($G$6:$G$2005)</f>
        <v>2000</v>
      </c>
      <c r="M6" s="30" t="n">
        <f aca="false">COUNT($H$6:$H$2005)</f>
        <v>509</v>
      </c>
      <c r="N6" s="30" t="n">
        <f aca="false">COUNT($I$6:$I$2005)</f>
        <v>1491</v>
      </c>
    </row>
    <row r="7" customFormat="false" ht="15" hidden="false" customHeight="false" outlineLevel="0" collapsed="false">
      <c r="B7" s="2" t="n">
        <v>2</v>
      </c>
      <c r="C7" s="19" t="n">
        <f aca="false">IF('Random Draws'!F7&lt;(Assumptions!$D$28-Assumptions!$D$27)/(Assumptions!$D$29-Assumptions!$D$27),Assumptions!$D$27+SQRT('Random Draws'!F7*(Assumptions!$D$29-Assumptions!$D$27)*(Assumptions!$D$28-Assumptions!$D$27)),Assumptions!$D$29-SQRT((1-'Random Draws'!F7)*(Assumptions!$D$29-Assumptions!$D$27)*(Assumptions!$D$29-Assumptions!$D$28)))</f>
        <v>0.270218363505711</v>
      </c>
      <c r="D7" s="29" t="n">
        <f aca="false">IF('Random Draws'!I7&lt;Assumptions!$D$30,1,0)</f>
        <v>0</v>
      </c>
      <c r="E7" s="19" t="n">
        <f aca="false">C7+Assumptions!$D$31*D7</f>
        <v>0.270218363505711</v>
      </c>
      <c r="F7" s="28" t="n">
        <f aca="false">(Simulation!F7-Assumptions!$D$15)*(1-E7)+Assumptions!$D$15-Simulation!J7</f>
        <v>0.158176043738151</v>
      </c>
      <c r="G7" s="8" t="n">
        <f aca="false">((Assumptions!$D$14*(1+Simulation!E7)^1*F7-Assumptions!$D$14*(1+Simulation!E7)^0*Simulation!E7*Assumptions!$D$16)/(1+Simulation!K7)^1+(Assumptions!$D$14*(1+Simulation!E7)^2*F7-Assumptions!$D$14*(1+Simulation!E7)^1*Simulation!E7*Assumptions!$D$16)/(1+Simulation!K7)^2+(Assumptions!$D$14*(1+Simulation!E7)^3*F7-Assumptions!$D$14*(1+Simulation!E7)^2*Simulation!E7*Assumptions!$D$16)/(1+Simulation!K7)^3+(Assumptions!$D$14*(1+Simulation!E7)^4*F7-Assumptions!$D$14*(1+Simulation!E7)^3*Simulation!E7*Assumptions!$D$16)/(1+Simulation!K7)^4+(Assumptions!$D$14*(1+Simulation!E7)^5*F7-Assumptions!$D$14*(1+Simulation!E7)^4*Simulation!E7*Assumptions!$D$16)/(1+Simulation!K7)^5+(Assumptions!$D$14*(1+Simulation!E7)^5*F7-Assumptions!$D$14*(1+Simulation!E7)^4*Simulation!E7*Assumptions!$D$16)*(1+Simulation!I7)/(Simulation!K7-Simulation!I7)/(1+Simulation!K7)^5-Assumptions!$D$17)/Assumptions!$D$18</f>
        <v>19.0067965721426</v>
      </c>
      <c r="H7" s="8" t="str">
        <f aca="false">IF(D7=1,G7,"")</f>
        <v/>
      </c>
      <c r="I7" s="33" t="n">
        <f aca="false">IF(D7=0,G7,"")</f>
        <v>19.0067965721426</v>
      </c>
      <c r="K7" s="6" t="s">
        <v>178</v>
      </c>
      <c r="L7" s="25" t="n">
        <f aca="false">MEDIAN($G$6:$G$2005)</f>
        <v>12.5131070192799</v>
      </c>
      <c r="M7" s="25" t="n">
        <f aca="false">MEDIAN($H$6:$H$2005)</f>
        <v>10.0191610548508</v>
      </c>
      <c r="N7" s="25" t="n">
        <f aca="false">MEDIAN($I$6:$I$2005)</f>
        <v>13.5612916173395</v>
      </c>
    </row>
    <row r="8" customFormat="false" ht="15" hidden="false" customHeight="false" outlineLevel="0" collapsed="false">
      <c r="B8" s="2" t="n">
        <v>3</v>
      </c>
      <c r="C8" s="19" t="n">
        <f aca="false">IF('Random Draws'!F8&lt;(Assumptions!$D$28-Assumptions!$D$27)/(Assumptions!$D$29-Assumptions!$D$27),Assumptions!$D$27+SQRT('Random Draws'!F8*(Assumptions!$D$29-Assumptions!$D$27)*(Assumptions!$D$28-Assumptions!$D$27)),Assumptions!$D$29-SQRT((1-'Random Draws'!F8)*(Assumptions!$D$29-Assumptions!$D$27)*(Assumptions!$D$29-Assumptions!$D$28)))</f>
        <v>0.259303279370428</v>
      </c>
      <c r="D8" s="29" t="n">
        <f aca="false">IF('Random Draws'!I8&lt;Assumptions!$D$30,1,0)</f>
        <v>0</v>
      </c>
      <c r="E8" s="19" t="n">
        <f aca="false">C8+Assumptions!$D$31*D8</f>
        <v>0.259303279370428</v>
      </c>
      <c r="F8" s="28" t="n">
        <f aca="false">(Simulation!F8-Assumptions!$D$15)*(1-E8)+Assumptions!$D$15-Simulation!J8</f>
        <v>0.151520198281659</v>
      </c>
      <c r="G8" s="8" t="n">
        <f aca="false">((Assumptions!$D$14*(1+Simulation!E8)^1*F8-Assumptions!$D$14*(1+Simulation!E8)^0*Simulation!E8*Assumptions!$D$16)/(1+Simulation!K8)^1+(Assumptions!$D$14*(1+Simulation!E8)^2*F8-Assumptions!$D$14*(1+Simulation!E8)^1*Simulation!E8*Assumptions!$D$16)/(1+Simulation!K8)^2+(Assumptions!$D$14*(1+Simulation!E8)^3*F8-Assumptions!$D$14*(1+Simulation!E8)^2*Simulation!E8*Assumptions!$D$16)/(1+Simulation!K8)^3+(Assumptions!$D$14*(1+Simulation!E8)^4*F8-Assumptions!$D$14*(1+Simulation!E8)^3*Simulation!E8*Assumptions!$D$16)/(1+Simulation!K8)^4+(Assumptions!$D$14*(1+Simulation!E8)^5*F8-Assumptions!$D$14*(1+Simulation!E8)^4*Simulation!E8*Assumptions!$D$16)/(1+Simulation!K8)^5+(Assumptions!$D$14*(1+Simulation!E8)^5*F8-Assumptions!$D$14*(1+Simulation!E8)^4*Simulation!E8*Assumptions!$D$16)*(1+Simulation!I8)/(Simulation!K8-Simulation!I8)/(1+Simulation!K8)^5-Assumptions!$D$17)/Assumptions!$D$18</f>
        <v>10.3239436063494</v>
      </c>
      <c r="H8" s="8" t="str">
        <f aca="false">IF(D8=1,G8,"")</f>
        <v/>
      </c>
      <c r="I8" s="33" t="n">
        <f aca="false">IF(D8=0,G8,"")</f>
        <v>10.3239436063494</v>
      </c>
      <c r="K8" s="6" t="s">
        <v>149</v>
      </c>
      <c r="L8" s="8" t="n">
        <f aca="false">PERCENTILE($G$6:$G$2005,0.05)</f>
        <v>5.21270912029766</v>
      </c>
      <c r="M8" s="8" t="n">
        <f aca="false">PERCENTILE($H$6:$H$2005,0.05)</f>
        <v>3.48231515873513</v>
      </c>
      <c r="N8" s="8" t="n">
        <f aca="false">PERCENTILE($I$6:$I$2005,0.05)</f>
        <v>6.18315087170834</v>
      </c>
    </row>
    <row r="9" customFormat="false" ht="15" hidden="false" customHeight="false" outlineLevel="0" collapsed="false">
      <c r="B9" s="2" t="n">
        <v>4</v>
      </c>
      <c r="C9" s="19" t="n">
        <f aca="false">IF('Random Draws'!F9&lt;(Assumptions!$D$28-Assumptions!$D$27)/(Assumptions!$D$29-Assumptions!$D$27),Assumptions!$D$27+SQRT('Random Draws'!F9*(Assumptions!$D$29-Assumptions!$D$27)*(Assumptions!$D$28-Assumptions!$D$27)),Assumptions!$D$29-SQRT((1-'Random Draws'!F9)*(Assumptions!$D$29-Assumptions!$D$27)*(Assumptions!$D$29-Assumptions!$D$28)))</f>
        <v>0.264977049356748</v>
      </c>
      <c r="D9" s="29" t="n">
        <f aca="false">IF('Random Draws'!I9&lt;Assumptions!$D$30,1,0)</f>
        <v>0</v>
      </c>
      <c r="E9" s="19" t="n">
        <f aca="false">C9+Assumptions!$D$31*D9</f>
        <v>0.264977049356748</v>
      </c>
      <c r="F9" s="28" t="n">
        <f aca="false">(Simulation!F9-Assumptions!$D$15)*(1-E9)+Assumptions!$D$15-Simulation!J9</f>
        <v>0.201645573132057</v>
      </c>
      <c r="G9" s="8" t="n">
        <f aca="false">((Assumptions!$D$14*(1+Simulation!E9)^1*F9-Assumptions!$D$14*(1+Simulation!E9)^0*Simulation!E9*Assumptions!$D$16)/(1+Simulation!K9)^1+(Assumptions!$D$14*(1+Simulation!E9)^2*F9-Assumptions!$D$14*(1+Simulation!E9)^1*Simulation!E9*Assumptions!$D$16)/(1+Simulation!K9)^2+(Assumptions!$D$14*(1+Simulation!E9)^3*F9-Assumptions!$D$14*(1+Simulation!E9)^2*Simulation!E9*Assumptions!$D$16)/(1+Simulation!K9)^3+(Assumptions!$D$14*(1+Simulation!E9)^4*F9-Assumptions!$D$14*(1+Simulation!E9)^3*Simulation!E9*Assumptions!$D$16)/(1+Simulation!K9)^4+(Assumptions!$D$14*(1+Simulation!E9)^5*F9-Assumptions!$D$14*(1+Simulation!E9)^4*Simulation!E9*Assumptions!$D$16)/(1+Simulation!K9)^5+(Assumptions!$D$14*(1+Simulation!E9)^5*F9-Assumptions!$D$14*(1+Simulation!E9)^4*Simulation!E9*Assumptions!$D$16)*(1+Simulation!I9)/(Simulation!K9-Simulation!I9)/(1+Simulation!K9)^5-Assumptions!$D$17)/Assumptions!$D$18</f>
        <v>12.765651148376</v>
      </c>
      <c r="H9" s="8" t="str">
        <f aca="false">IF(D9=1,G9,"")</f>
        <v/>
      </c>
      <c r="I9" s="33" t="n">
        <f aca="false">IF(D9=0,G9,"")</f>
        <v>12.765651148376</v>
      </c>
      <c r="K9" s="6" t="s">
        <v>39</v>
      </c>
      <c r="L9" s="10" t="n">
        <f aca="false">COUNTIF($G$6:$G$2005,"&gt;"&amp;Assumptions!$D$19)/L6</f>
        <v>0.567</v>
      </c>
      <c r="M9" s="10" t="n">
        <f aca="false">COUNTIF($H$6:$H$2005,"&gt;"&amp;Assumptions!$D$19)/M6</f>
        <v>0.371316306483301</v>
      </c>
      <c r="N9" s="10" t="n">
        <f aca="false">COUNTIF($I$6:$I$2005,"&gt;"&amp;Assumptions!$D$19)/N6</f>
        <v>0.633802816901409</v>
      </c>
    </row>
    <row r="10" customFormat="false" ht="15" hidden="false" customHeight="false" outlineLevel="0" collapsed="false">
      <c r="B10" s="2" t="n">
        <v>5</v>
      </c>
      <c r="C10" s="19" t="n">
        <f aca="false">IF('Random Draws'!F10&lt;(Assumptions!$D$28-Assumptions!$D$27)/(Assumptions!$D$29-Assumptions!$D$27),Assumptions!$D$27+SQRT('Random Draws'!F10*(Assumptions!$D$29-Assumptions!$D$27)*(Assumptions!$D$28-Assumptions!$D$27)),Assumptions!$D$29-SQRT((1-'Random Draws'!F10)*(Assumptions!$D$29-Assumptions!$D$27)*(Assumptions!$D$29-Assumptions!$D$28)))</f>
        <v>0.250637440454169</v>
      </c>
      <c r="D10" s="29" t="n">
        <f aca="false">IF('Random Draws'!I10&lt;Assumptions!$D$30,1,0)</f>
        <v>1</v>
      </c>
      <c r="E10" s="19" t="n">
        <f aca="false">C10+Assumptions!$D$31*D10</f>
        <v>0.340637440454169</v>
      </c>
      <c r="F10" s="28" t="n">
        <f aca="false">(Simulation!F10-Assumptions!$D$15)*(1-E10)+Assumptions!$D$15-Simulation!J10</f>
        <v>0.13796122354204</v>
      </c>
      <c r="G10" s="8" t="n">
        <f aca="false">((Assumptions!$D$14*(1+Simulation!E10)^1*F10-Assumptions!$D$14*(1+Simulation!E10)^0*Simulation!E10*Assumptions!$D$16)/(1+Simulation!K10)^1+(Assumptions!$D$14*(1+Simulation!E10)^2*F10-Assumptions!$D$14*(1+Simulation!E10)^1*Simulation!E10*Assumptions!$D$16)/(1+Simulation!K10)^2+(Assumptions!$D$14*(1+Simulation!E10)^3*F10-Assumptions!$D$14*(1+Simulation!E10)^2*Simulation!E10*Assumptions!$D$16)/(1+Simulation!K10)^3+(Assumptions!$D$14*(1+Simulation!E10)^4*F10-Assumptions!$D$14*(1+Simulation!E10)^3*Simulation!E10*Assumptions!$D$16)/(1+Simulation!K10)^4+(Assumptions!$D$14*(1+Simulation!E10)^5*F10-Assumptions!$D$14*(1+Simulation!E10)^4*Simulation!E10*Assumptions!$D$16)/(1+Simulation!K10)^5+(Assumptions!$D$14*(1+Simulation!E10)^5*F10-Assumptions!$D$14*(1+Simulation!E10)^4*Simulation!E10*Assumptions!$D$16)*(1+Simulation!I10)/(Simulation!K10-Simulation!I10)/(1+Simulation!K10)^5-Assumptions!$D$17)/Assumptions!$D$18</f>
        <v>6.53277085165316</v>
      </c>
      <c r="H10" s="8" t="n">
        <f aca="false">IF(D10=1,G10,"")</f>
        <v>6.53277085165316</v>
      </c>
      <c r="I10" s="33" t="str">
        <f aca="false">IF(D10=0,G10,"")</f>
        <v/>
      </c>
      <c r="K10" s="6" t="s">
        <v>179</v>
      </c>
      <c r="L10" s="19" t="n">
        <f aca="false">AVERAGE($E$6:$E$2005)</f>
        <v>0.283067143573656</v>
      </c>
    </row>
    <row r="11" customFormat="false" ht="15" hidden="false" customHeight="false" outlineLevel="0" collapsed="false">
      <c r="B11" s="2" t="n">
        <v>6</v>
      </c>
      <c r="C11" s="19" t="n">
        <f aca="false">IF('Random Draws'!F11&lt;(Assumptions!$D$28-Assumptions!$D$27)/(Assumptions!$D$29-Assumptions!$D$27),Assumptions!$D$27+SQRT('Random Draws'!F11*(Assumptions!$D$29-Assumptions!$D$27)*(Assumptions!$D$28-Assumptions!$D$27)),Assumptions!$D$29-SQRT((1-'Random Draws'!F11)*(Assumptions!$D$29-Assumptions!$D$27)*(Assumptions!$D$29-Assumptions!$D$28)))</f>
        <v>0.272418635985365</v>
      </c>
      <c r="D11" s="29" t="n">
        <f aca="false">IF('Random Draws'!I11&lt;Assumptions!$D$30,1,0)</f>
        <v>0</v>
      </c>
      <c r="E11" s="19" t="n">
        <f aca="false">C11+Assumptions!$D$31*D11</f>
        <v>0.272418635985365</v>
      </c>
      <c r="F11" s="28" t="n">
        <f aca="false">(Simulation!F11-Assumptions!$D$15)*(1-E11)+Assumptions!$D$15-Simulation!J11</f>
        <v>0.131831695517167</v>
      </c>
      <c r="G11" s="8" t="n">
        <f aca="false">((Assumptions!$D$14*(1+Simulation!E11)^1*F11-Assumptions!$D$14*(1+Simulation!E11)^0*Simulation!E11*Assumptions!$D$16)/(1+Simulation!K11)^1+(Assumptions!$D$14*(1+Simulation!E11)^2*F11-Assumptions!$D$14*(1+Simulation!E11)^1*Simulation!E11*Assumptions!$D$16)/(1+Simulation!K11)^2+(Assumptions!$D$14*(1+Simulation!E11)^3*F11-Assumptions!$D$14*(1+Simulation!E11)^2*Simulation!E11*Assumptions!$D$16)/(1+Simulation!K11)^3+(Assumptions!$D$14*(1+Simulation!E11)^4*F11-Assumptions!$D$14*(1+Simulation!E11)^3*Simulation!E11*Assumptions!$D$16)/(1+Simulation!K11)^4+(Assumptions!$D$14*(1+Simulation!E11)^5*F11-Assumptions!$D$14*(1+Simulation!E11)^4*Simulation!E11*Assumptions!$D$16)/(1+Simulation!K11)^5+(Assumptions!$D$14*(1+Simulation!E11)^5*F11-Assumptions!$D$14*(1+Simulation!E11)^4*Simulation!E11*Assumptions!$D$16)*(1+Simulation!I11)/(Simulation!K11-Simulation!I11)/(1+Simulation!K11)^5-Assumptions!$D$17)/Assumptions!$D$18</f>
        <v>7.31831296292805</v>
      </c>
      <c r="H11" s="8" t="str">
        <f aca="false">IF(D11=1,G11,"")</f>
        <v/>
      </c>
      <c r="I11" s="33" t="n">
        <f aca="false">IF(D11=0,G11,"")</f>
        <v>7.31831296292805</v>
      </c>
    </row>
    <row r="12" customFormat="false" ht="15" hidden="false" customHeight="false" outlineLevel="0" collapsed="false">
      <c r="B12" s="2" t="n">
        <v>7</v>
      </c>
      <c r="C12" s="19" t="n">
        <f aca="false">IF('Random Draws'!F12&lt;(Assumptions!$D$28-Assumptions!$D$27)/(Assumptions!$D$29-Assumptions!$D$27),Assumptions!$D$27+SQRT('Random Draws'!F12*(Assumptions!$D$29-Assumptions!$D$27)*(Assumptions!$D$28-Assumptions!$D$27)),Assumptions!$D$29-SQRT((1-'Random Draws'!F12)*(Assumptions!$D$29-Assumptions!$D$27)*(Assumptions!$D$29-Assumptions!$D$28)))</f>
        <v>0.249207668182597</v>
      </c>
      <c r="D12" s="29" t="n">
        <f aca="false">IF('Random Draws'!I12&lt;Assumptions!$D$30,1,0)</f>
        <v>0</v>
      </c>
      <c r="E12" s="19" t="n">
        <f aca="false">C12+Assumptions!$D$31*D12</f>
        <v>0.249207668182597</v>
      </c>
      <c r="F12" s="28" t="n">
        <f aca="false">(Simulation!F12-Assumptions!$D$15)*(1-E12)+Assumptions!$D$15-Simulation!J12</f>
        <v>0.187981856651552</v>
      </c>
      <c r="G12" s="8" t="n">
        <f aca="false">((Assumptions!$D$14*(1+Simulation!E12)^1*F12-Assumptions!$D$14*(1+Simulation!E12)^0*Simulation!E12*Assumptions!$D$16)/(1+Simulation!K12)^1+(Assumptions!$D$14*(1+Simulation!E12)^2*F12-Assumptions!$D$14*(1+Simulation!E12)^1*Simulation!E12*Assumptions!$D$16)/(1+Simulation!K12)^2+(Assumptions!$D$14*(1+Simulation!E12)^3*F12-Assumptions!$D$14*(1+Simulation!E12)^2*Simulation!E12*Assumptions!$D$16)/(1+Simulation!K12)^3+(Assumptions!$D$14*(1+Simulation!E12)^4*F12-Assumptions!$D$14*(1+Simulation!E12)^3*Simulation!E12*Assumptions!$D$16)/(1+Simulation!K12)^4+(Assumptions!$D$14*(1+Simulation!E12)^5*F12-Assumptions!$D$14*(1+Simulation!E12)^4*Simulation!E12*Assumptions!$D$16)/(1+Simulation!K12)^5+(Assumptions!$D$14*(1+Simulation!E12)^5*F12-Assumptions!$D$14*(1+Simulation!E12)^4*Simulation!E12*Assumptions!$D$16)*(1+Simulation!I12)/(Simulation!K12-Simulation!I12)/(1+Simulation!K12)^5-Assumptions!$D$17)/Assumptions!$D$18</f>
        <v>19.5284781602069</v>
      </c>
      <c r="H12" s="8" t="str">
        <f aca="false">IF(D12=1,G12,"")</f>
        <v/>
      </c>
      <c r="I12" s="33" t="n">
        <f aca="false">IF(D12=0,G12,"")</f>
        <v>19.5284781602069</v>
      </c>
      <c r="K12" s="5" t="s">
        <v>180</v>
      </c>
    </row>
    <row r="13" customFormat="false" ht="15" hidden="false" customHeight="false" outlineLevel="0" collapsed="false">
      <c r="B13" s="2" t="n">
        <v>8</v>
      </c>
      <c r="C13" s="19" t="n">
        <f aca="false">IF('Random Draws'!F13&lt;(Assumptions!$D$28-Assumptions!$D$27)/(Assumptions!$D$29-Assumptions!$D$27),Assumptions!$D$27+SQRT('Random Draws'!F13*(Assumptions!$D$29-Assumptions!$D$27)*(Assumptions!$D$28-Assumptions!$D$27)),Assumptions!$D$29-SQRT((1-'Random Draws'!F13)*(Assumptions!$D$29-Assumptions!$D$27)*(Assumptions!$D$29-Assumptions!$D$28)))</f>
        <v>0.265751223268056</v>
      </c>
      <c r="D13" s="29" t="n">
        <f aca="false">IF('Random Draws'!I13&lt;Assumptions!$D$30,1,0)</f>
        <v>0</v>
      </c>
      <c r="E13" s="19" t="n">
        <f aca="false">C13+Assumptions!$D$31*D13</f>
        <v>0.265751223268056</v>
      </c>
      <c r="F13" s="28" t="n">
        <f aca="false">(Simulation!F13-Assumptions!$D$15)*(1-E13)+Assumptions!$D$15-Simulation!J13</f>
        <v>0.186062448435225</v>
      </c>
      <c r="G13" s="8" t="n">
        <f aca="false">((Assumptions!$D$14*(1+Simulation!E13)^1*F13-Assumptions!$D$14*(1+Simulation!E13)^0*Simulation!E13*Assumptions!$D$16)/(1+Simulation!K13)^1+(Assumptions!$D$14*(1+Simulation!E13)^2*F13-Assumptions!$D$14*(1+Simulation!E13)^1*Simulation!E13*Assumptions!$D$16)/(1+Simulation!K13)^2+(Assumptions!$D$14*(1+Simulation!E13)^3*F13-Assumptions!$D$14*(1+Simulation!E13)^2*Simulation!E13*Assumptions!$D$16)/(1+Simulation!K13)^3+(Assumptions!$D$14*(1+Simulation!E13)^4*F13-Assumptions!$D$14*(1+Simulation!E13)^3*Simulation!E13*Assumptions!$D$16)/(1+Simulation!K13)^4+(Assumptions!$D$14*(1+Simulation!E13)^5*F13-Assumptions!$D$14*(1+Simulation!E13)^4*Simulation!E13*Assumptions!$D$16)/(1+Simulation!K13)^5+(Assumptions!$D$14*(1+Simulation!E13)^5*F13-Assumptions!$D$14*(1+Simulation!E13)^4*Simulation!E13*Assumptions!$D$16)*(1+Simulation!I13)/(Simulation!K13-Simulation!I13)/(1+Simulation!K13)^5-Assumptions!$D$17)/Assumptions!$D$18</f>
        <v>20.2708443361458</v>
      </c>
      <c r="H13" s="8" t="str">
        <f aca="false">IF(D13=1,G13,"")</f>
        <v/>
      </c>
      <c r="I13" s="33" t="n">
        <f aca="false">IF(D13=0,G13,"")</f>
        <v>20.2708443361458</v>
      </c>
      <c r="K13" s="6" t="s">
        <v>178</v>
      </c>
      <c r="L13" s="7" t="n">
        <f aca="false">Results!C7</f>
        <v>12.5539031589351</v>
      </c>
    </row>
    <row r="14" customFormat="false" ht="15" hidden="false" customHeight="false" outlineLevel="0" collapsed="false">
      <c r="B14" s="2" t="n">
        <v>9</v>
      </c>
      <c r="C14" s="19" t="n">
        <f aca="false">IF('Random Draws'!F14&lt;(Assumptions!$D$28-Assumptions!$D$27)/(Assumptions!$D$29-Assumptions!$D$27),Assumptions!$D$27+SQRT('Random Draws'!F14*(Assumptions!$D$29-Assumptions!$D$27)*(Assumptions!$D$28-Assumptions!$D$27)),Assumptions!$D$29-SQRT((1-'Random Draws'!F14)*(Assumptions!$D$29-Assumptions!$D$27)*(Assumptions!$D$29-Assumptions!$D$28)))</f>
        <v>0.261348534422325</v>
      </c>
      <c r="D14" s="29" t="n">
        <f aca="false">IF('Random Draws'!I14&lt;Assumptions!$D$30,1,0)</f>
        <v>0</v>
      </c>
      <c r="E14" s="19" t="n">
        <f aca="false">C14+Assumptions!$D$31*D14</f>
        <v>0.261348534422325</v>
      </c>
      <c r="F14" s="28" t="n">
        <f aca="false">(Simulation!F14-Assumptions!$D$15)*(1-E14)+Assumptions!$D$15-Simulation!J14</f>
        <v>0.164340461664663</v>
      </c>
      <c r="G14" s="8" t="n">
        <f aca="false">((Assumptions!$D$14*(1+Simulation!E14)^1*F14-Assumptions!$D$14*(1+Simulation!E14)^0*Simulation!E14*Assumptions!$D$16)/(1+Simulation!K14)^1+(Assumptions!$D$14*(1+Simulation!E14)^2*F14-Assumptions!$D$14*(1+Simulation!E14)^1*Simulation!E14*Assumptions!$D$16)/(1+Simulation!K14)^2+(Assumptions!$D$14*(1+Simulation!E14)^3*F14-Assumptions!$D$14*(1+Simulation!E14)^2*Simulation!E14*Assumptions!$D$16)/(1+Simulation!K14)^3+(Assumptions!$D$14*(1+Simulation!E14)^4*F14-Assumptions!$D$14*(1+Simulation!E14)^3*Simulation!E14*Assumptions!$D$16)/(1+Simulation!K14)^4+(Assumptions!$D$14*(1+Simulation!E14)^5*F14-Assumptions!$D$14*(1+Simulation!E14)^4*Simulation!E14*Assumptions!$D$16)/(1+Simulation!K14)^5+(Assumptions!$D$14*(1+Simulation!E14)^5*F14-Assumptions!$D$14*(1+Simulation!E14)^4*Simulation!E14*Assumptions!$D$16)*(1+Simulation!I14)/(Simulation!K14-Simulation!I14)/(1+Simulation!K14)^5-Assumptions!$D$17)/Assumptions!$D$18</f>
        <v>10.4900949518738</v>
      </c>
      <c r="H14" s="8" t="str">
        <f aca="false">IF(D14=1,G14,"")</f>
        <v/>
      </c>
      <c r="I14" s="33" t="n">
        <f aca="false">IF(D14=0,G14,"")</f>
        <v>10.4900949518738</v>
      </c>
      <c r="K14" s="6" t="s">
        <v>179</v>
      </c>
      <c r="L14" s="19" t="n">
        <f aca="false">AVERAGE(Simulation!$H$6:$H$2005)</f>
        <v>0.283748088821853</v>
      </c>
    </row>
    <row r="15" customFormat="false" ht="15" hidden="false" customHeight="false" outlineLevel="0" collapsed="false">
      <c r="B15" s="2" t="n">
        <v>10</v>
      </c>
      <c r="C15" s="19" t="n">
        <f aca="false">IF('Random Draws'!F15&lt;(Assumptions!$D$28-Assumptions!$D$27)/(Assumptions!$D$29-Assumptions!$D$27),Assumptions!$D$27+SQRT('Random Draws'!F15*(Assumptions!$D$29-Assumptions!$D$27)*(Assumptions!$D$28-Assumptions!$D$27)),Assumptions!$D$29-SQRT((1-'Random Draws'!F15)*(Assumptions!$D$29-Assumptions!$D$27)*(Assumptions!$D$29-Assumptions!$D$28)))</f>
        <v>0.25843691382016</v>
      </c>
      <c r="D15" s="29" t="n">
        <f aca="false">IF('Random Draws'!I15&lt;Assumptions!$D$30,1,0)</f>
        <v>0</v>
      </c>
      <c r="E15" s="19" t="n">
        <f aca="false">C15+Assumptions!$D$31*D15</f>
        <v>0.25843691382016</v>
      </c>
      <c r="F15" s="28" t="n">
        <f aca="false">(Simulation!F15-Assumptions!$D$15)*(1-E15)+Assumptions!$D$15-Simulation!J15</f>
        <v>0.166760926956853</v>
      </c>
      <c r="G15" s="8" t="n">
        <f aca="false">((Assumptions!$D$14*(1+Simulation!E15)^1*F15-Assumptions!$D$14*(1+Simulation!E15)^0*Simulation!E15*Assumptions!$D$16)/(1+Simulation!K15)^1+(Assumptions!$D$14*(1+Simulation!E15)^2*F15-Assumptions!$D$14*(1+Simulation!E15)^1*Simulation!E15*Assumptions!$D$16)/(1+Simulation!K15)^2+(Assumptions!$D$14*(1+Simulation!E15)^3*F15-Assumptions!$D$14*(1+Simulation!E15)^2*Simulation!E15*Assumptions!$D$16)/(1+Simulation!K15)^3+(Assumptions!$D$14*(1+Simulation!E15)^4*F15-Assumptions!$D$14*(1+Simulation!E15)^3*Simulation!E15*Assumptions!$D$16)/(1+Simulation!K15)^4+(Assumptions!$D$14*(1+Simulation!E15)^5*F15-Assumptions!$D$14*(1+Simulation!E15)^4*Simulation!E15*Assumptions!$D$16)/(1+Simulation!K15)^5+(Assumptions!$D$14*(1+Simulation!E15)^5*F15-Assumptions!$D$14*(1+Simulation!E15)^4*Simulation!E15*Assumptions!$D$16)*(1+Simulation!I15)/(Simulation!K15-Simulation!I15)/(1+Simulation!K15)^5-Assumptions!$D$17)/Assumptions!$D$18</f>
        <v>21.1586130996759</v>
      </c>
      <c r="H15" s="8" t="str">
        <f aca="false">IF(D15=1,G15,"")</f>
        <v/>
      </c>
      <c r="I15" s="33" t="n">
        <f aca="false">IF(D15=0,G15,"")</f>
        <v>21.1586130996759</v>
      </c>
    </row>
    <row r="16" customFormat="false" ht="15" hidden="false" customHeight="false" outlineLevel="0" collapsed="false">
      <c r="B16" s="2" t="n">
        <v>11</v>
      </c>
      <c r="C16" s="19" t="n">
        <f aca="false">IF('Random Draws'!F16&lt;(Assumptions!$D$28-Assumptions!$D$27)/(Assumptions!$D$29-Assumptions!$D$27),Assumptions!$D$27+SQRT('Random Draws'!F16*(Assumptions!$D$29-Assumptions!$D$27)*(Assumptions!$D$28-Assumptions!$D$27)),Assumptions!$D$29-SQRT((1-'Random Draws'!F16)*(Assumptions!$D$29-Assumptions!$D$27)*(Assumptions!$D$29-Assumptions!$D$28)))</f>
        <v>0.259444823532179</v>
      </c>
      <c r="D16" s="29" t="n">
        <f aca="false">IF('Random Draws'!I16&lt;Assumptions!$D$30,1,0)</f>
        <v>0</v>
      </c>
      <c r="E16" s="19" t="n">
        <f aca="false">C16+Assumptions!$D$31*D16</f>
        <v>0.259444823532179</v>
      </c>
      <c r="F16" s="28" t="n">
        <f aca="false">(Simulation!F16-Assumptions!$D$15)*(1-E16)+Assumptions!$D$15-Simulation!J16</f>
        <v>0.178379716123085</v>
      </c>
      <c r="G16" s="8" t="n">
        <f aca="false">((Assumptions!$D$14*(1+Simulation!E16)^1*F16-Assumptions!$D$14*(1+Simulation!E16)^0*Simulation!E16*Assumptions!$D$16)/(1+Simulation!K16)^1+(Assumptions!$D$14*(1+Simulation!E16)^2*F16-Assumptions!$D$14*(1+Simulation!E16)^1*Simulation!E16*Assumptions!$D$16)/(1+Simulation!K16)^2+(Assumptions!$D$14*(1+Simulation!E16)^3*F16-Assumptions!$D$14*(1+Simulation!E16)^2*Simulation!E16*Assumptions!$D$16)/(1+Simulation!K16)^3+(Assumptions!$D$14*(1+Simulation!E16)^4*F16-Assumptions!$D$14*(1+Simulation!E16)^3*Simulation!E16*Assumptions!$D$16)/(1+Simulation!K16)^4+(Assumptions!$D$14*(1+Simulation!E16)^5*F16-Assumptions!$D$14*(1+Simulation!E16)^4*Simulation!E16*Assumptions!$D$16)/(1+Simulation!K16)^5+(Assumptions!$D$14*(1+Simulation!E16)^5*F16-Assumptions!$D$14*(1+Simulation!E16)^4*Simulation!E16*Assumptions!$D$16)*(1+Simulation!I16)/(Simulation!K16-Simulation!I16)/(1+Simulation!K16)^5-Assumptions!$D$17)/Assumptions!$D$18</f>
        <v>11.4093600412703</v>
      </c>
      <c r="H16" s="8" t="str">
        <f aca="false">IF(D16=1,G16,"")</f>
        <v/>
      </c>
      <c r="I16" s="33" t="n">
        <f aca="false">IF(D16=0,G16,"")</f>
        <v>11.4093600412703</v>
      </c>
      <c r="K16" s="5" t="s">
        <v>181</v>
      </c>
    </row>
    <row r="17" customFormat="false" ht="15" hidden="false" customHeight="false" outlineLevel="0" collapsed="false">
      <c r="B17" s="2" t="n">
        <v>12</v>
      </c>
      <c r="C17" s="19" t="n">
        <f aca="false">IF('Random Draws'!F17&lt;(Assumptions!$D$28-Assumptions!$D$27)/(Assumptions!$D$29-Assumptions!$D$27),Assumptions!$D$27+SQRT('Random Draws'!F17*(Assumptions!$D$29-Assumptions!$D$27)*(Assumptions!$D$28-Assumptions!$D$27)),Assumptions!$D$29-SQRT((1-'Random Draws'!F17)*(Assumptions!$D$29-Assumptions!$D$27)*(Assumptions!$D$29-Assumptions!$D$28)))</f>
        <v>0.251527710460972</v>
      </c>
      <c r="D17" s="29" t="n">
        <f aca="false">IF('Random Draws'!I17&lt;Assumptions!$D$30,1,0)</f>
        <v>0</v>
      </c>
      <c r="E17" s="19" t="n">
        <f aca="false">C17+Assumptions!$D$31*D17</f>
        <v>0.251527710460972</v>
      </c>
      <c r="F17" s="28" t="n">
        <f aca="false">(Simulation!F17-Assumptions!$D$15)*(1-E17)+Assumptions!$D$15-Simulation!J17</f>
        <v>0.215636321635117</v>
      </c>
      <c r="G17" s="8" t="n">
        <f aca="false">((Assumptions!$D$14*(1+Simulation!E17)^1*F17-Assumptions!$D$14*(1+Simulation!E17)^0*Simulation!E17*Assumptions!$D$16)/(1+Simulation!K17)^1+(Assumptions!$D$14*(1+Simulation!E17)^2*F17-Assumptions!$D$14*(1+Simulation!E17)^1*Simulation!E17*Assumptions!$D$16)/(1+Simulation!K17)^2+(Assumptions!$D$14*(1+Simulation!E17)^3*F17-Assumptions!$D$14*(1+Simulation!E17)^2*Simulation!E17*Assumptions!$D$16)/(1+Simulation!K17)^3+(Assumptions!$D$14*(1+Simulation!E17)^4*F17-Assumptions!$D$14*(1+Simulation!E17)^3*Simulation!E17*Assumptions!$D$16)/(1+Simulation!K17)^4+(Assumptions!$D$14*(1+Simulation!E17)^5*F17-Assumptions!$D$14*(1+Simulation!E17)^4*Simulation!E17*Assumptions!$D$16)/(1+Simulation!K17)^5+(Assumptions!$D$14*(1+Simulation!E17)^5*F17-Assumptions!$D$14*(1+Simulation!E17)^4*Simulation!E17*Assumptions!$D$16)*(1+Simulation!I17)/(Simulation!K17-Simulation!I17)/(1+Simulation!K17)^5-Assumptions!$D$17)/Assumptions!$D$18</f>
        <v>19.6742214641465</v>
      </c>
      <c r="H17" s="8" t="str">
        <f aca="false">IF(D17=1,G17,"")</f>
        <v/>
      </c>
      <c r="I17" s="33" t="n">
        <f aca="false">IF(D17=0,G17,"")</f>
        <v>19.6742214641465</v>
      </c>
      <c r="K17" s="6" t="s">
        <v>182</v>
      </c>
      <c r="L17" s="25" t="n">
        <f aca="false">N7-M7</f>
        <v>3.54213056248872</v>
      </c>
    </row>
    <row r="18" customFormat="false" ht="15" hidden="false" customHeight="false" outlineLevel="0" collapsed="false">
      <c r="B18" s="2" t="n">
        <v>13</v>
      </c>
      <c r="C18" s="19" t="n">
        <f aca="false">IF('Random Draws'!F18&lt;(Assumptions!$D$28-Assumptions!$D$27)/(Assumptions!$D$29-Assumptions!$D$27),Assumptions!$D$27+SQRT('Random Draws'!F18*(Assumptions!$D$29-Assumptions!$D$27)*(Assumptions!$D$28-Assumptions!$D$27)),Assumptions!$D$29-SQRT((1-'Random Draws'!F18)*(Assumptions!$D$29-Assumptions!$D$27)*(Assumptions!$D$29-Assumptions!$D$28)))</f>
        <v>0.248826728176895</v>
      </c>
      <c r="D18" s="29" t="n">
        <f aca="false">IF('Random Draws'!I18&lt;Assumptions!$D$30,1,0)</f>
        <v>0</v>
      </c>
      <c r="E18" s="19" t="n">
        <f aca="false">C18+Assumptions!$D$31*D18</f>
        <v>0.248826728176895</v>
      </c>
      <c r="F18" s="28" t="n">
        <f aca="false">(Simulation!F18-Assumptions!$D$15)*(1-E18)+Assumptions!$D$15-Simulation!J18</f>
        <v>0.211366359118204</v>
      </c>
      <c r="G18" s="8" t="n">
        <f aca="false">((Assumptions!$D$14*(1+Simulation!E18)^1*F18-Assumptions!$D$14*(1+Simulation!E18)^0*Simulation!E18*Assumptions!$D$16)/(1+Simulation!K18)^1+(Assumptions!$D$14*(1+Simulation!E18)^2*F18-Assumptions!$D$14*(1+Simulation!E18)^1*Simulation!E18*Assumptions!$D$16)/(1+Simulation!K18)^2+(Assumptions!$D$14*(1+Simulation!E18)^3*F18-Assumptions!$D$14*(1+Simulation!E18)^2*Simulation!E18*Assumptions!$D$16)/(1+Simulation!K18)^3+(Assumptions!$D$14*(1+Simulation!E18)^4*F18-Assumptions!$D$14*(1+Simulation!E18)^3*Simulation!E18*Assumptions!$D$16)/(1+Simulation!K18)^4+(Assumptions!$D$14*(1+Simulation!E18)^5*F18-Assumptions!$D$14*(1+Simulation!E18)^4*Simulation!E18*Assumptions!$D$16)/(1+Simulation!K18)^5+(Assumptions!$D$14*(1+Simulation!E18)^5*F18-Assumptions!$D$14*(1+Simulation!E18)^4*Simulation!E18*Assumptions!$D$16)*(1+Simulation!I18)/(Simulation!K18-Simulation!I18)/(1+Simulation!K18)^5-Assumptions!$D$17)/Assumptions!$D$18</f>
        <v>17.7583862792437</v>
      </c>
      <c r="H18" s="8" t="str">
        <f aca="false">IF(D18=1,G18,"")</f>
        <v/>
      </c>
      <c r="I18" s="33" t="n">
        <f aca="false">IF(D18=0,G18,"")</f>
        <v>17.7583862792437</v>
      </c>
    </row>
    <row r="19" customFormat="false" ht="15" hidden="false" customHeight="false" outlineLevel="0" collapsed="false">
      <c r="B19" s="2" t="n">
        <v>14</v>
      </c>
      <c r="C19" s="19" t="n">
        <f aca="false">IF('Random Draws'!F19&lt;(Assumptions!$D$28-Assumptions!$D$27)/(Assumptions!$D$29-Assumptions!$D$27),Assumptions!$D$27+SQRT('Random Draws'!F19*(Assumptions!$D$29-Assumptions!$D$27)*(Assumptions!$D$28-Assumptions!$D$27)),Assumptions!$D$29-SQRT((1-'Random Draws'!F19)*(Assumptions!$D$29-Assumptions!$D$27)*(Assumptions!$D$29-Assumptions!$D$28)))</f>
        <v>0.269921191855264</v>
      </c>
      <c r="D19" s="29" t="n">
        <f aca="false">IF('Random Draws'!I19&lt;Assumptions!$D$30,1,0)</f>
        <v>0</v>
      </c>
      <c r="E19" s="19" t="n">
        <f aca="false">C19+Assumptions!$D$31*D19</f>
        <v>0.269921191855264</v>
      </c>
      <c r="F19" s="28" t="n">
        <f aca="false">(Simulation!F19-Assumptions!$D$15)*(1-E19)+Assumptions!$D$15-Simulation!J19</f>
        <v>0.12723370664626</v>
      </c>
      <c r="G19" s="8" t="n">
        <f aca="false">((Assumptions!$D$14*(1+Simulation!E19)^1*F19-Assumptions!$D$14*(1+Simulation!E19)^0*Simulation!E19*Assumptions!$D$16)/(1+Simulation!K19)^1+(Assumptions!$D$14*(1+Simulation!E19)^2*F19-Assumptions!$D$14*(1+Simulation!E19)^1*Simulation!E19*Assumptions!$D$16)/(1+Simulation!K19)^2+(Assumptions!$D$14*(1+Simulation!E19)^3*F19-Assumptions!$D$14*(1+Simulation!E19)^2*Simulation!E19*Assumptions!$D$16)/(1+Simulation!K19)^3+(Assumptions!$D$14*(1+Simulation!E19)^4*F19-Assumptions!$D$14*(1+Simulation!E19)^3*Simulation!E19*Assumptions!$D$16)/(1+Simulation!K19)^4+(Assumptions!$D$14*(1+Simulation!E19)^5*F19-Assumptions!$D$14*(1+Simulation!E19)^4*Simulation!E19*Assumptions!$D$16)/(1+Simulation!K19)^5+(Assumptions!$D$14*(1+Simulation!E19)^5*F19-Assumptions!$D$14*(1+Simulation!E19)^4*Simulation!E19*Assumptions!$D$16)*(1+Simulation!I19)/(Simulation!K19-Simulation!I19)/(1+Simulation!K19)^5-Assumptions!$D$17)/Assumptions!$D$18</f>
        <v>11.4564423946879</v>
      </c>
      <c r="H19" s="8" t="str">
        <f aca="false">IF(D19=1,G19,"")</f>
        <v/>
      </c>
      <c r="I19" s="33" t="n">
        <f aca="false">IF(D19=0,G19,"")</f>
        <v>11.4564423946879</v>
      </c>
      <c r="K19" s="2" t="s">
        <v>183</v>
      </c>
    </row>
    <row r="20" customFormat="false" ht="15" hidden="false" customHeight="false" outlineLevel="0" collapsed="false">
      <c r="B20" s="2" t="n">
        <v>15</v>
      </c>
      <c r="C20" s="19" t="n">
        <f aca="false">IF('Random Draws'!F20&lt;(Assumptions!$D$28-Assumptions!$D$27)/(Assumptions!$D$29-Assumptions!$D$27),Assumptions!$D$27+SQRT('Random Draws'!F20*(Assumptions!$D$29-Assumptions!$D$27)*(Assumptions!$D$28-Assumptions!$D$27)),Assumptions!$D$29-SQRT((1-'Random Draws'!F20)*(Assumptions!$D$29-Assumptions!$D$27)*(Assumptions!$D$29-Assumptions!$D$28)))</f>
        <v>0.273151515701471</v>
      </c>
      <c r="D20" s="29" t="n">
        <f aca="false">IF('Random Draws'!I20&lt;Assumptions!$D$30,1,0)</f>
        <v>0</v>
      </c>
      <c r="E20" s="19" t="n">
        <f aca="false">C20+Assumptions!$D$31*D20</f>
        <v>0.273151515701471</v>
      </c>
      <c r="F20" s="28" t="n">
        <f aca="false">(Simulation!F20-Assumptions!$D$15)*(1-E20)+Assumptions!$D$15-Simulation!J20</f>
        <v>0.192032647583454</v>
      </c>
      <c r="G20" s="8" t="n">
        <f aca="false">((Assumptions!$D$14*(1+Simulation!E20)^1*F20-Assumptions!$D$14*(1+Simulation!E20)^0*Simulation!E20*Assumptions!$D$16)/(1+Simulation!K20)^1+(Assumptions!$D$14*(1+Simulation!E20)^2*F20-Assumptions!$D$14*(1+Simulation!E20)^1*Simulation!E20*Assumptions!$D$16)/(1+Simulation!K20)^2+(Assumptions!$D$14*(1+Simulation!E20)^3*F20-Assumptions!$D$14*(1+Simulation!E20)^2*Simulation!E20*Assumptions!$D$16)/(1+Simulation!K20)^3+(Assumptions!$D$14*(1+Simulation!E20)^4*F20-Assumptions!$D$14*(1+Simulation!E20)^3*Simulation!E20*Assumptions!$D$16)/(1+Simulation!K20)^4+(Assumptions!$D$14*(1+Simulation!E20)^5*F20-Assumptions!$D$14*(1+Simulation!E20)^4*Simulation!E20*Assumptions!$D$16)/(1+Simulation!K20)^5+(Assumptions!$D$14*(1+Simulation!E20)^5*F20-Assumptions!$D$14*(1+Simulation!E20)^4*Simulation!E20*Assumptions!$D$16)*(1+Simulation!I20)/(Simulation!K20-Simulation!I20)/(1+Simulation!K20)^5-Assumptions!$D$17)/Assumptions!$D$18</f>
        <v>11.8353902406494</v>
      </c>
      <c r="H20" s="8" t="str">
        <f aca="false">IF(D20=1,G20,"")</f>
        <v/>
      </c>
      <c r="I20" s="33" t="n">
        <f aca="false">IF(D20=0,G20,"")</f>
        <v>11.8353902406494</v>
      </c>
      <c r="K20" s="2" t="s">
        <v>184</v>
      </c>
    </row>
    <row r="21" customFormat="false" ht="15" hidden="false" customHeight="false" outlineLevel="0" collapsed="false">
      <c r="B21" s="2" t="n">
        <v>16</v>
      </c>
      <c r="C21" s="19" t="n">
        <f aca="false">IF('Random Draws'!F21&lt;(Assumptions!$D$28-Assumptions!$D$27)/(Assumptions!$D$29-Assumptions!$D$27),Assumptions!$D$27+SQRT('Random Draws'!F21*(Assumptions!$D$29-Assumptions!$D$27)*(Assumptions!$D$28-Assumptions!$D$27)),Assumptions!$D$29-SQRT((1-'Random Draws'!F21)*(Assumptions!$D$29-Assumptions!$D$27)*(Assumptions!$D$29-Assumptions!$D$28)))</f>
        <v>0.260768618978992</v>
      </c>
      <c r="D21" s="29" t="n">
        <f aca="false">IF('Random Draws'!I21&lt;Assumptions!$D$30,1,0)</f>
        <v>1</v>
      </c>
      <c r="E21" s="19" t="n">
        <f aca="false">C21+Assumptions!$D$31*D21</f>
        <v>0.350768618978992</v>
      </c>
      <c r="F21" s="28" t="n">
        <f aca="false">(Simulation!F21-Assumptions!$D$15)*(1-E21)+Assumptions!$D$15-Simulation!J21</f>
        <v>0.156528775084989</v>
      </c>
      <c r="G21" s="8" t="n">
        <f aca="false">((Assumptions!$D$14*(1+Simulation!E21)^1*F21-Assumptions!$D$14*(1+Simulation!E21)^0*Simulation!E21*Assumptions!$D$16)/(1+Simulation!K21)^1+(Assumptions!$D$14*(1+Simulation!E21)^2*F21-Assumptions!$D$14*(1+Simulation!E21)^1*Simulation!E21*Assumptions!$D$16)/(1+Simulation!K21)^2+(Assumptions!$D$14*(1+Simulation!E21)^3*F21-Assumptions!$D$14*(1+Simulation!E21)^2*Simulation!E21*Assumptions!$D$16)/(1+Simulation!K21)^3+(Assumptions!$D$14*(1+Simulation!E21)^4*F21-Assumptions!$D$14*(1+Simulation!E21)^3*Simulation!E21*Assumptions!$D$16)/(1+Simulation!K21)^4+(Assumptions!$D$14*(1+Simulation!E21)^5*F21-Assumptions!$D$14*(1+Simulation!E21)^4*Simulation!E21*Assumptions!$D$16)/(1+Simulation!K21)^5+(Assumptions!$D$14*(1+Simulation!E21)^5*F21-Assumptions!$D$14*(1+Simulation!E21)^4*Simulation!E21*Assumptions!$D$16)*(1+Simulation!I21)/(Simulation!K21-Simulation!I21)/(1+Simulation!K21)^5-Assumptions!$D$17)/Assumptions!$D$18</f>
        <v>8.25556896274058</v>
      </c>
      <c r="H21" s="8" t="n">
        <f aca="false">IF(D21=1,G21,"")</f>
        <v>8.25556896274058</v>
      </c>
      <c r="I21" s="33" t="str">
        <f aca="false">IF(D21=0,G21,"")</f>
        <v/>
      </c>
    </row>
    <row r="22" customFormat="false" ht="15" hidden="false" customHeight="false" outlineLevel="0" collapsed="false">
      <c r="B22" s="2" t="n">
        <v>17</v>
      </c>
      <c r="C22" s="19" t="n">
        <f aca="false">IF('Random Draws'!F22&lt;(Assumptions!$D$28-Assumptions!$D$27)/(Assumptions!$D$29-Assumptions!$D$27),Assumptions!$D$27+SQRT('Random Draws'!F22*(Assumptions!$D$29-Assumptions!$D$27)*(Assumptions!$D$28-Assumptions!$D$27)),Assumptions!$D$29-SQRT((1-'Random Draws'!F22)*(Assumptions!$D$29-Assumptions!$D$27)*(Assumptions!$D$29-Assumptions!$D$28)))</f>
        <v>0.258465904382878</v>
      </c>
      <c r="D22" s="29" t="n">
        <f aca="false">IF('Random Draws'!I22&lt;Assumptions!$D$30,1,0)</f>
        <v>0</v>
      </c>
      <c r="E22" s="19" t="n">
        <f aca="false">C22+Assumptions!$D$31*D22</f>
        <v>0.258465904382878</v>
      </c>
      <c r="F22" s="28" t="n">
        <f aca="false">(Simulation!F22-Assumptions!$D$15)*(1-E22)+Assumptions!$D$15-Simulation!J22</f>
        <v>0.166588989861746</v>
      </c>
      <c r="G22" s="8" t="n">
        <f aca="false">((Assumptions!$D$14*(1+Simulation!E22)^1*F22-Assumptions!$D$14*(1+Simulation!E22)^0*Simulation!E22*Assumptions!$D$16)/(1+Simulation!K22)^1+(Assumptions!$D$14*(1+Simulation!E22)^2*F22-Assumptions!$D$14*(1+Simulation!E22)^1*Simulation!E22*Assumptions!$D$16)/(1+Simulation!K22)^2+(Assumptions!$D$14*(1+Simulation!E22)^3*F22-Assumptions!$D$14*(1+Simulation!E22)^2*Simulation!E22*Assumptions!$D$16)/(1+Simulation!K22)^3+(Assumptions!$D$14*(1+Simulation!E22)^4*F22-Assumptions!$D$14*(1+Simulation!E22)^3*Simulation!E22*Assumptions!$D$16)/(1+Simulation!K22)^4+(Assumptions!$D$14*(1+Simulation!E22)^5*F22-Assumptions!$D$14*(1+Simulation!E22)^4*Simulation!E22*Assumptions!$D$16)/(1+Simulation!K22)^5+(Assumptions!$D$14*(1+Simulation!E22)^5*F22-Assumptions!$D$14*(1+Simulation!E22)^4*Simulation!E22*Assumptions!$D$16)*(1+Simulation!I22)/(Simulation!K22-Simulation!I22)/(1+Simulation!K22)^5-Assumptions!$D$17)/Assumptions!$D$18</f>
        <v>11.3058674701696</v>
      </c>
      <c r="H22" s="8" t="str">
        <f aca="false">IF(D22=1,G22,"")</f>
        <v/>
      </c>
      <c r="I22" s="33" t="n">
        <f aca="false">IF(D22=0,G22,"")</f>
        <v>11.3058674701696</v>
      </c>
    </row>
    <row r="23" customFormat="false" ht="15" hidden="false" customHeight="false" outlineLevel="0" collapsed="false">
      <c r="B23" s="2" t="n">
        <v>18</v>
      </c>
      <c r="C23" s="19" t="n">
        <f aca="false">IF('Random Draws'!F23&lt;(Assumptions!$D$28-Assumptions!$D$27)/(Assumptions!$D$29-Assumptions!$D$27),Assumptions!$D$27+SQRT('Random Draws'!F23*(Assumptions!$D$29-Assumptions!$D$27)*(Assumptions!$D$28-Assumptions!$D$27)),Assumptions!$D$29-SQRT((1-'Random Draws'!F23)*(Assumptions!$D$29-Assumptions!$D$27)*(Assumptions!$D$29-Assumptions!$D$28)))</f>
        <v>0.25614021693884</v>
      </c>
      <c r="D23" s="29" t="n">
        <f aca="false">IF('Random Draws'!I23&lt;Assumptions!$D$30,1,0)</f>
        <v>0</v>
      </c>
      <c r="E23" s="19" t="n">
        <f aca="false">C23+Assumptions!$D$31*D23</f>
        <v>0.25614021693884</v>
      </c>
      <c r="F23" s="28" t="n">
        <f aca="false">(Simulation!F23-Assumptions!$D$15)*(1-E23)+Assumptions!$D$15-Simulation!J23</f>
        <v>0.20116475107989</v>
      </c>
      <c r="G23" s="8" t="n">
        <f aca="false">((Assumptions!$D$14*(1+Simulation!E23)^1*F23-Assumptions!$D$14*(1+Simulation!E23)^0*Simulation!E23*Assumptions!$D$16)/(1+Simulation!K23)^1+(Assumptions!$D$14*(1+Simulation!E23)^2*F23-Assumptions!$D$14*(1+Simulation!E23)^1*Simulation!E23*Assumptions!$D$16)/(1+Simulation!K23)^2+(Assumptions!$D$14*(1+Simulation!E23)^3*F23-Assumptions!$D$14*(1+Simulation!E23)^2*Simulation!E23*Assumptions!$D$16)/(1+Simulation!K23)^3+(Assumptions!$D$14*(1+Simulation!E23)^4*F23-Assumptions!$D$14*(1+Simulation!E23)^3*Simulation!E23*Assumptions!$D$16)/(1+Simulation!K23)^4+(Assumptions!$D$14*(1+Simulation!E23)^5*F23-Assumptions!$D$14*(1+Simulation!E23)^4*Simulation!E23*Assumptions!$D$16)/(1+Simulation!K23)^5+(Assumptions!$D$14*(1+Simulation!E23)^5*F23-Assumptions!$D$14*(1+Simulation!E23)^4*Simulation!E23*Assumptions!$D$16)*(1+Simulation!I23)/(Simulation!K23-Simulation!I23)/(1+Simulation!K23)^5-Assumptions!$D$17)/Assumptions!$D$18</f>
        <v>15.346571946081</v>
      </c>
      <c r="H23" s="8" t="str">
        <f aca="false">IF(D23=1,G23,"")</f>
        <v/>
      </c>
      <c r="I23" s="33" t="n">
        <f aca="false">IF(D23=0,G23,"")</f>
        <v>15.346571946081</v>
      </c>
    </row>
    <row r="24" customFormat="false" ht="15" hidden="false" customHeight="false" outlineLevel="0" collapsed="false">
      <c r="B24" s="2" t="n">
        <v>19</v>
      </c>
      <c r="C24" s="19" t="n">
        <f aca="false">IF('Random Draws'!F24&lt;(Assumptions!$D$28-Assumptions!$D$27)/(Assumptions!$D$29-Assumptions!$D$27),Assumptions!$D$27+SQRT('Random Draws'!F24*(Assumptions!$D$29-Assumptions!$D$27)*(Assumptions!$D$28-Assumptions!$D$27)),Assumptions!$D$29-SQRT((1-'Random Draws'!F24)*(Assumptions!$D$29-Assumptions!$D$27)*(Assumptions!$D$29-Assumptions!$D$28)))</f>
        <v>0.270232863456468</v>
      </c>
      <c r="D24" s="29" t="n">
        <f aca="false">IF('Random Draws'!I24&lt;Assumptions!$D$30,1,0)</f>
        <v>0</v>
      </c>
      <c r="E24" s="19" t="n">
        <f aca="false">C24+Assumptions!$D$31*D24</f>
        <v>0.270232863456468</v>
      </c>
      <c r="F24" s="28" t="n">
        <f aca="false">(Simulation!F24-Assumptions!$D$15)*(1-E24)+Assumptions!$D$15-Simulation!J24</f>
        <v>0.208544865632703</v>
      </c>
      <c r="G24" s="8" t="n">
        <f aca="false">((Assumptions!$D$14*(1+Simulation!E24)^1*F24-Assumptions!$D$14*(1+Simulation!E24)^0*Simulation!E24*Assumptions!$D$16)/(1+Simulation!K24)^1+(Assumptions!$D$14*(1+Simulation!E24)^2*F24-Assumptions!$D$14*(1+Simulation!E24)^1*Simulation!E24*Assumptions!$D$16)/(1+Simulation!K24)^2+(Assumptions!$D$14*(1+Simulation!E24)^3*F24-Assumptions!$D$14*(1+Simulation!E24)^2*Simulation!E24*Assumptions!$D$16)/(1+Simulation!K24)^3+(Assumptions!$D$14*(1+Simulation!E24)^4*F24-Assumptions!$D$14*(1+Simulation!E24)^3*Simulation!E24*Assumptions!$D$16)/(1+Simulation!K24)^4+(Assumptions!$D$14*(1+Simulation!E24)^5*F24-Assumptions!$D$14*(1+Simulation!E24)^4*Simulation!E24*Assumptions!$D$16)/(1+Simulation!K24)^5+(Assumptions!$D$14*(1+Simulation!E24)^5*F24-Assumptions!$D$14*(1+Simulation!E24)^4*Simulation!E24*Assumptions!$D$16)*(1+Simulation!I24)/(Simulation!K24-Simulation!I24)/(1+Simulation!K24)^5-Assumptions!$D$17)/Assumptions!$D$18</f>
        <v>25.4885403216881</v>
      </c>
      <c r="H24" s="8" t="str">
        <f aca="false">IF(D24=1,G24,"")</f>
        <v/>
      </c>
      <c r="I24" s="33" t="n">
        <f aca="false">IF(D24=0,G24,"")</f>
        <v>25.4885403216881</v>
      </c>
    </row>
    <row r="25" customFormat="false" ht="15" hidden="false" customHeight="false" outlineLevel="0" collapsed="false">
      <c r="B25" s="2" t="n">
        <v>20</v>
      </c>
      <c r="C25" s="19" t="n">
        <f aca="false">IF('Random Draws'!F25&lt;(Assumptions!$D$28-Assumptions!$D$27)/(Assumptions!$D$29-Assumptions!$D$27),Assumptions!$D$27+SQRT('Random Draws'!F25*(Assumptions!$D$29-Assumptions!$D$27)*(Assumptions!$D$28-Assumptions!$D$27)),Assumptions!$D$29-SQRT((1-'Random Draws'!F25)*(Assumptions!$D$29-Assumptions!$D$27)*(Assumptions!$D$29-Assumptions!$D$28)))</f>
        <v>0.26713903899062</v>
      </c>
      <c r="D25" s="29" t="n">
        <f aca="false">IF('Random Draws'!I25&lt;Assumptions!$D$30,1,0)</f>
        <v>0</v>
      </c>
      <c r="E25" s="19" t="n">
        <f aca="false">C25+Assumptions!$D$31*D25</f>
        <v>0.26713903899062</v>
      </c>
      <c r="F25" s="28" t="n">
        <f aca="false">(Simulation!F25-Assumptions!$D$15)*(1-E25)+Assumptions!$D$15-Simulation!J25</f>
        <v>0.174792431978349</v>
      </c>
      <c r="G25" s="8" t="n">
        <f aca="false">((Assumptions!$D$14*(1+Simulation!E25)^1*F25-Assumptions!$D$14*(1+Simulation!E25)^0*Simulation!E25*Assumptions!$D$16)/(1+Simulation!K25)^1+(Assumptions!$D$14*(1+Simulation!E25)^2*F25-Assumptions!$D$14*(1+Simulation!E25)^1*Simulation!E25*Assumptions!$D$16)/(1+Simulation!K25)^2+(Assumptions!$D$14*(1+Simulation!E25)^3*F25-Assumptions!$D$14*(1+Simulation!E25)^2*Simulation!E25*Assumptions!$D$16)/(1+Simulation!K25)^3+(Assumptions!$D$14*(1+Simulation!E25)^4*F25-Assumptions!$D$14*(1+Simulation!E25)^3*Simulation!E25*Assumptions!$D$16)/(1+Simulation!K25)^4+(Assumptions!$D$14*(1+Simulation!E25)^5*F25-Assumptions!$D$14*(1+Simulation!E25)^4*Simulation!E25*Assumptions!$D$16)/(1+Simulation!K25)^5+(Assumptions!$D$14*(1+Simulation!E25)^5*F25-Assumptions!$D$14*(1+Simulation!E25)^4*Simulation!E25*Assumptions!$D$16)*(1+Simulation!I25)/(Simulation!K25-Simulation!I25)/(1+Simulation!K25)^5-Assumptions!$D$17)/Assumptions!$D$18</f>
        <v>9.15381149058117</v>
      </c>
      <c r="H25" s="8" t="str">
        <f aca="false">IF(D25=1,G25,"")</f>
        <v/>
      </c>
      <c r="I25" s="33" t="n">
        <f aca="false">IF(D25=0,G25,"")</f>
        <v>9.15381149058117</v>
      </c>
    </row>
    <row r="26" customFormat="false" ht="15" hidden="false" customHeight="false" outlineLevel="0" collapsed="false">
      <c r="B26" s="2" t="n">
        <v>21</v>
      </c>
      <c r="C26" s="19" t="n">
        <f aca="false">IF('Random Draws'!F26&lt;(Assumptions!$D$28-Assumptions!$D$27)/(Assumptions!$D$29-Assumptions!$D$27),Assumptions!$D$27+SQRT('Random Draws'!F26*(Assumptions!$D$29-Assumptions!$D$27)*(Assumptions!$D$28-Assumptions!$D$27)),Assumptions!$D$29-SQRT((1-'Random Draws'!F26)*(Assumptions!$D$29-Assumptions!$D$27)*(Assumptions!$D$29-Assumptions!$D$28)))</f>
        <v>0.249371369769249</v>
      </c>
      <c r="D26" s="29" t="n">
        <f aca="false">IF('Random Draws'!I26&lt;Assumptions!$D$30,1,0)</f>
        <v>0</v>
      </c>
      <c r="E26" s="19" t="n">
        <f aca="false">C26+Assumptions!$D$31*D26</f>
        <v>0.249371369769249</v>
      </c>
      <c r="F26" s="28" t="n">
        <f aca="false">(Simulation!F26-Assumptions!$D$15)*(1-E26)+Assumptions!$D$15-Simulation!J26</f>
        <v>0.126302663425504</v>
      </c>
      <c r="G26" s="8" t="n">
        <f aca="false">((Assumptions!$D$14*(1+Simulation!E26)^1*F26-Assumptions!$D$14*(1+Simulation!E26)^0*Simulation!E26*Assumptions!$D$16)/(1+Simulation!K26)^1+(Assumptions!$D$14*(1+Simulation!E26)^2*F26-Assumptions!$D$14*(1+Simulation!E26)^1*Simulation!E26*Assumptions!$D$16)/(1+Simulation!K26)^2+(Assumptions!$D$14*(1+Simulation!E26)^3*F26-Assumptions!$D$14*(1+Simulation!E26)^2*Simulation!E26*Assumptions!$D$16)/(1+Simulation!K26)^3+(Assumptions!$D$14*(1+Simulation!E26)^4*F26-Assumptions!$D$14*(1+Simulation!E26)^3*Simulation!E26*Assumptions!$D$16)/(1+Simulation!K26)^4+(Assumptions!$D$14*(1+Simulation!E26)^5*F26-Assumptions!$D$14*(1+Simulation!E26)^4*Simulation!E26*Assumptions!$D$16)/(1+Simulation!K26)^5+(Assumptions!$D$14*(1+Simulation!E26)^5*F26-Assumptions!$D$14*(1+Simulation!E26)^4*Simulation!E26*Assumptions!$D$16)*(1+Simulation!I26)/(Simulation!K26-Simulation!I26)/(1+Simulation!K26)^5-Assumptions!$D$17)/Assumptions!$D$18</f>
        <v>7.18824574699652</v>
      </c>
      <c r="H26" s="8" t="str">
        <f aca="false">IF(D26=1,G26,"")</f>
        <v/>
      </c>
      <c r="I26" s="33" t="n">
        <f aca="false">IF(D26=0,G26,"")</f>
        <v>7.18824574699652</v>
      </c>
    </row>
    <row r="27" customFormat="false" ht="15" hidden="false" customHeight="false" outlineLevel="0" collapsed="false">
      <c r="B27" s="2" t="n">
        <v>22</v>
      </c>
      <c r="C27" s="19" t="n">
        <f aca="false">IF('Random Draws'!F27&lt;(Assumptions!$D$28-Assumptions!$D$27)/(Assumptions!$D$29-Assumptions!$D$27),Assumptions!$D$27+SQRT('Random Draws'!F27*(Assumptions!$D$29-Assumptions!$D$27)*(Assumptions!$D$28-Assumptions!$D$27)),Assumptions!$D$29-SQRT((1-'Random Draws'!F27)*(Assumptions!$D$29-Assumptions!$D$27)*(Assumptions!$D$29-Assumptions!$D$28)))</f>
        <v>0.261144443924445</v>
      </c>
      <c r="D27" s="29" t="n">
        <f aca="false">IF('Random Draws'!I27&lt;Assumptions!$D$30,1,0)</f>
        <v>0</v>
      </c>
      <c r="E27" s="19" t="n">
        <f aca="false">C27+Assumptions!$D$31*D27</f>
        <v>0.261144443924445</v>
      </c>
      <c r="F27" s="28" t="n">
        <f aca="false">(Simulation!F27-Assumptions!$D$15)*(1-E27)+Assumptions!$D$15-Simulation!J27</f>
        <v>0.185122488859646</v>
      </c>
      <c r="G27" s="8" t="n">
        <f aca="false">((Assumptions!$D$14*(1+Simulation!E27)^1*F27-Assumptions!$D$14*(1+Simulation!E27)^0*Simulation!E27*Assumptions!$D$16)/(1+Simulation!K27)^1+(Assumptions!$D$14*(1+Simulation!E27)^2*F27-Assumptions!$D$14*(1+Simulation!E27)^1*Simulation!E27*Assumptions!$D$16)/(1+Simulation!K27)^2+(Assumptions!$D$14*(1+Simulation!E27)^3*F27-Assumptions!$D$14*(1+Simulation!E27)^2*Simulation!E27*Assumptions!$D$16)/(1+Simulation!K27)^3+(Assumptions!$D$14*(1+Simulation!E27)^4*F27-Assumptions!$D$14*(1+Simulation!E27)^3*Simulation!E27*Assumptions!$D$16)/(1+Simulation!K27)^4+(Assumptions!$D$14*(1+Simulation!E27)^5*F27-Assumptions!$D$14*(1+Simulation!E27)^4*Simulation!E27*Assumptions!$D$16)/(1+Simulation!K27)^5+(Assumptions!$D$14*(1+Simulation!E27)^5*F27-Assumptions!$D$14*(1+Simulation!E27)^4*Simulation!E27*Assumptions!$D$16)*(1+Simulation!I27)/(Simulation!K27-Simulation!I27)/(1+Simulation!K27)^5-Assumptions!$D$17)/Assumptions!$D$18</f>
        <v>11.5665048625647</v>
      </c>
      <c r="H27" s="8" t="str">
        <f aca="false">IF(D27=1,G27,"")</f>
        <v/>
      </c>
      <c r="I27" s="33" t="n">
        <f aca="false">IF(D27=0,G27,"")</f>
        <v>11.5665048625647</v>
      </c>
    </row>
    <row r="28" customFormat="false" ht="15" hidden="false" customHeight="false" outlineLevel="0" collapsed="false">
      <c r="B28" s="2" t="n">
        <v>23</v>
      </c>
      <c r="C28" s="19" t="n">
        <f aca="false">IF('Random Draws'!F28&lt;(Assumptions!$D$28-Assumptions!$D$27)/(Assumptions!$D$29-Assumptions!$D$27),Assumptions!$D$27+SQRT('Random Draws'!F28*(Assumptions!$D$29-Assumptions!$D$27)*(Assumptions!$D$28-Assumptions!$D$27)),Assumptions!$D$29-SQRT((1-'Random Draws'!F28)*(Assumptions!$D$29-Assumptions!$D$27)*(Assumptions!$D$29-Assumptions!$D$28)))</f>
        <v>0.264979097045996</v>
      </c>
      <c r="D28" s="29" t="n">
        <f aca="false">IF('Random Draws'!I28&lt;Assumptions!$D$30,1,0)</f>
        <v>1</v>
      </c>
      <c r="E28" s="19" t="n">
        <f aca="false">C28+Assumptions!$D$31*D28</f>
        <v>0.354979097045996</v>
      </c>
      <c r="F28" s="28" t="n">
        <f aca="false">(Simulation!F28-Assumptions!$D$15)*(1-E28)+Assumptions!$D$15-Simulation!J28</f>
        <v>0.119558177788553</v>
      </c>
      <c r="G28" s="8" t="n">
        <f aca="false">((Assumptions!$D$14*(1+Simulation!E28)^1*F28-Assumptions!$D$14*(1+Simulation!E28)^0*Simulation!E28*Assumptions!$D$16)/(1+Simulation!K28)^1+(Assumptions!$D$14*(1+Simulation!E28)^2*F28-Assumptions!$D$14*(1+Simulation!E28)^1*Simulation!E28*Assumptions!$D$16)/(1+Simulation!K28)^2+(Assumptions!$D$14*(1+Simulation!E28)^3*F28-Assumptions!$D$14*(1+Simulation!E28)^2*Simulation!E28*Assumptions!$D$16)/(1+Simulation!K28)^3+(Assumptions!$D$14*(1+Simulation!E28)^4*F28-Assumptions!$D$14*(1+Simulation!E28)^3*Simulation!E28*Assumptions!$D$16)/(1+Simulation!K28)^4+(Assumptions!$D$14*(1+Simulation!E28)^5*F28-Assumptions!$D$14*(1+Simulation!E28)^4*Simulation!E28*Assumptions!$D$16)/(1+Simulation!K28)^5+(Assumptions!$D$14*(1+Simulation!E28)^5*F28-Assumptions!$D$14*(1+Simulation!E28)^4*Simulation!E28*Assumptions!$D$16)*(1+Simulation!I28)/(Simulation!K28-Simulation!I28)/(1+Simulation!K28)^5-Assumptions!$D$17)/Assumptions!$D$18</f>
        <v>11.8757207872208</v>
      </c>
      <c r="H28" s="8" t="n">
        <f aca="false">IF(D28=1,G28,"")</f>
        <v>11.8757207872208</v>
      </c>
      <c r="I28" s="33" t="str">
        <f aca="false">IF(D28=0,G28,"")</f>
        <v/>
      </c>
    </row>
    <row r="29" customFormat="false" ht="15" hidden="false" customHeight="false" outlineLevel="0" collapsed="false">
      <c r="B29" s="2" t="n">
        <v>24</v>
      </c>
      <c r="C29" s="19" t="n">
        <f aca="false">IF('Random Draws'!F29&lt;(Assumptions!$D$28-Assumptions!$D$27)/(Assumptions!$D$29-Assumptions!$D$27),Assumptions!$D$27+SQRT('Random Draws'!F29*(Assumptions!$D$29-Assumptions!$D$27)*(Assumptions!$D$28-Assumptions!$D$27)),Assumptions!$D$29-SQRT((1-'Random Draws'!F29)*(Assumptions!$D$29-Assumptions!$D$27)*(Assumptions!$D$29-Assumptions!$D$28)))</f>
        <v>0.247357234401268</v>
      </c>
      <c r="D29" s="29" t="n">
        <f aca="false">IF('Random Draws'!I29&lt;Assumptions!$D$30,1,0)</f>
        <v>1</v>
      </c>
      <c r="E29" s="19" t="n">
        <f aca="false">C29+Assumptions!$D$31*D29</f>
        <v>0.337357234401268</v>
      </c>
      <c r="F29" s="28" t="n">
        <f aca="false">(Simulation!F29-Assumptions!$D$15)*(1-E29)+Assumptions!$D$15-Simulation!J29</f>
        <v>0.117625432441008</v>
      </c>
      <c r="G29" s="8" t="n">
        <f aca="false">((Assumptions!$D$14*(1+Simulation!E29)^1*F29-Assumptions!$D$14*(1+Simulation!E29)^0*Simulation!E29*Assumptions!$D$16)/(1+Simulation!K29)^1+(Assumptions!$D$14*(1+Simulation!E29)^2*F29-Assumptions!$D$14*(1+Simulation!E29)^1*Simulation!E29*Assumptions!$D$16)/(1+Simulation!K29)^2+(Assumptions!$D$14*(1+Simulation!E29)^3*F29-Assumptions!$D$14*(1+Simulation!E29)^2*Simulation!E29*Assumptions!$D$16)/(1+Simulation!K29)^3+(Assumptions!$D$14*(1+Simulation!E29)^4*F29-Assumptions!$D$14*(1+Simulation!E29)^3*Simulation!E29*Assumptions!$D$16)/(1+Simulation!K29)^4+(Assumptions!$D$14*(1+Simulation!E29)^5*F29-Assumptions!$D$14*(1+Simulation!E29)^4*Simulation!E29*Assumptions!$D$16)/(1+Simulation!K29)^5+(Assumptions!$D$14*(1+Simulation!E29)^5*F29-Assumptions!$D$14*(1+Simulation!E29)^4*Simulation!E29*Assumptions!$D$16)*(1+Simulation!I29)/(Simulation!K29-Simulation!I29)/(1+Simulation!K29)^5-Assumptions!$D$17)/Assumptions!$D$18</f>
        <v>10.0245721360163</v>
      </c>
      <c r="H29" s="8" t="n">
        <f aca="false">IF(D29=1,G29,"")</f>
        <v>10.0245721360163</v>
      </c>
      <c r="I29" s="33" t="str">
        <f aca="false">IF(D29=0,G29,"")</f>
        <v/>
      </c>
    </row>
    <row r="30" customFormat="false" ht="15" hidden="false" customHeight="false" outlineLevel="0" collapsed="false">
      <c r="B30" s="2" t="n">
        <v>25</v>
      </c>
      <c r="C30" s="19" t="n">
        <f aca="false">IF('Random Draws'!F30&lt;(Assumptions!$D$28-Assumptions!$D$27)/(Assumptions!$D$29-Assumptions!$D$27),Assumptions!$D$27+SQRT('Random Draws'!F30*(Assumptions!$D$29-Assumptions!$D$27)*(Assumptions!$D$28-Assumptions!$D$27)),Assumptions!$D$29-SQRT((1-'Random Draws'!F30)*(Assumptions!$D$29-Assumptions!$D$27)*(Assumptions!$D$29-Assumptions!$D$28)))</f>
        <v>0.253091464902539</v>
      </c>
      <c r="D30" s="29" t="n">
        <f aca="false">IF('Random Draws'!I30&lt;Assumptions!$D$30,1,0)</f>
        <v>0</v>
      </c>
      <c r="E30" s="19" t="n">
        <f aca="false">C30+Assumptions!$D$31*D30</f>
        <v>0.253091464902539</v>
      </c>
      <c r="F30" s="28" t="n">
        <f aca="false">(Simulation!F30-Assumptions!$D$15)*(1-E30)+Assumptions!$D$15-Simulation!J30</f>
        <v>0.195903758694883</v>
      </c>
      <c r="G30" s="8" t="n">
        <f aca="false">((Assumptions!$D$14*(1+Simulation!E30)^1*F30-Assumptions!$D$14*(1+Simulation!E30)^0*Simulation!E30*Assumptions!$D$16)/(1+Simulation!K30)^1+(Assumptions!$D$14*(1+Simulation!E30)^2*F30-Assumptions!$D$14*(1+Simulation!E30)^1*Simulation!E30*Assumptions!$D$16)/(1+Simulation!K30)^2+(Assumptions!$D$14*(1+Simulation!E30)^3*F30-Assumptions!$D$14*(1+Simulation!E30)^2*Simulation!E30*Assumptions!$D$16)/(1+Simulation!K30)^3+(Assumptions!$D$14*(1+Simulation!E30)^4*F30-Assumptions!$D$14*(1+Simulation!E30)^3*Simulation!E30*Assumptions!$D$16)/(1+Simulation!K30)^4+(Assumptions!$D$14*(1+Simulation!E30)^5*F30-Assumptions!$D$14*(1+Simulation!E30)^4*Simulation!E30*Assumptions!$D$16)/(1+Simulation!K30)^5+(Assumptions!$D$14*(1+Simulation!E30)^5*F30-Assumptions!$D$14*(1+Simulation!E30)^4*Simulation!E30*Assumptions!$D$16)*(1+Simulation!I30)/(Simulation!K30-Simulation!I30)/(1+Simulation!K30)^5-Assumptions!$D$17)/Assumptions!$D$18</f>
        <v>15.3750960871297</v>
      </c>
      <c r="H30" s="8" t="str">
        <f aca="false">IF(D30=1,G30,"")</f>
        <v/>
      </c>
      <c r="I30" s="33" t="n">
        <f aca="false">IF(D30=0,G30,"")</f>
        <v>15.3750960871297</v>
      </c>
    </row>
    <row r="31" customFormat="false" ht="15" hidden="false" customHeight="false" outlineLevel="0" collapsed="false">
      <c r="B31" s="2" t="n">
        <v>26</v>
      </c>
      <c r="C31" s="19" t="n">
        <f aca="false">IF('Random Draws'!F31&lt;(Assumptions!$D$28-Assumptions!$D$27)/(Assumptions!$D$29-Assumptions!$D$27),Assumptions!$D$27+SQRT('Random Draws'!F31*(Assumptions!$D$29-Assumptions!$D$27)*(Assumptions!$D$28-Assumptions!$D$27)),Assumptions!$D$29-SQRT((1-'Random Draws'!F31)*(Assumptions!$D$29-Assumptions!$D$27)*(Assumptions!$D$29-Assumptions!$D$28)))</f>
        <v>0.254903135650003</v>
      </c>
      <c r="D31" s="29" t="n">
        <f aca="false">IF('Random Draws'!I31&lt;Assumptions!$D$30,1,0)</f>
        <v>1</v>
      </c>
      <c r="E31" s="19" t="n">
        <f aca="false">C31+Assumptions!$D$31*D31</f>
        <v>0.344903135650003</v>
      </c>
      <c r="F31" s="28" t="n">
        <f aca="false">(Simulation!F31-Assumptions!$D$15)*(1-E31)+Assumptions!$D$15-Simulation!J31</f>
        <v>0.170851935073165</v>
      </c>
      <c r="G31" s="8" t="n">
        <f aca="false">((Assumptions!$D$14*(1+Simulation!E31)^1*F31-Assumptions!$D$14*(1+Simulation!E31)^0*Simulation!E31*Assumptions!$D$16)/(1+Simulation!K31)^1+(Assumptions!$D$14*(1+Simulation!E31)^2*F31-Assumptions!$D$14*(1+Simulation!E31)^1*Simulation!E31*Assumptions!$D$16)/(1+Simulation!K31)^2+(Assumptions!$D$14*(1+Simulation!E31)^3*F31-Assumptions!$D$14*(1+Simulation!E31)^2*Simulation!E31*Assumptions!$D$16)/(1+Simulation!K31)^3+(Assumptions!$D$14*(1+Simulation!E31)^4*F31-Assumptions!$D$14*(1+Simulation!E31)^3*Simulation!E31*Assumptions!$D$16)/(1+Simulation!K31)^4+(Assumptions!$D$14*(1+Simulation!E31)^5*F31-Assumptions!$D$14*(1+Simulation!E31)^4*Simulation!E31*Assumptions!$D$16)/(1+Simulation!K31)^5+(Assumptions!$D$14*(1+Simulation!E31)^5*F31-Assumptions!$D$14*(1+Simulation!E31)^4*Simulation!E31*Assumptions!$D$16)*(1+Simulation!I31)/(Simulation!K31-Simulation!I31)/(1+Simulation!K31)^5-Assumptions!$D$17)/Assumptions!$D$18</f>
        <v>18.5394194180366</v>
      </c>
      <c r="H31" s="8" t="n">
        <f aca="false">IF(D31=1,G31,"")</f>
        <v>18.5394194180366</v>
      </c>
      <c r="I31" s="33" t="str">
        <f aca="false">IF(D31=0,G31,"")</f>
        <v/>
      </c>
    </row>
    <row r="32" customFormat="false" ht="15" hidden="false" customHeight="false" outlineLevel="0" collapsed="false">
      <c r="B32" s="2" t="n">
        <v>27</v>
      </c>
      <c r="C32" s="19" t="n">
        <f aca="false">IF('Random Draws'!F32&lt;(Assumptions!$D$28-Assumptions!$D$27)/(Assumptions!$D$29-Assumptions!$D$27),Assumptions!$D$27+SQRT('Random Draws'!F32*(Assumptions!$D$29-Assumptions!$D$27)*(Assumptions!$D$28-Assumptions!$D$27)),Assumptions!$D$29-SQRT((1-'Random Draws'!F32)*(Assumptions!$D$29-Assumptions!$D$27)*(Assumptions!$D$29-Assumptions!$D$28)))</f>
        <v>0.264190941366773</v>
      </c>
      <c r="D32" s="29" t="n">
        <f aca="false">IF('Random Draws'!I32&lt;Assumptions!$D$30,1,0)</f>
        <v>0</v>
      </c>
      <c r="E32" s="19" t="n">
        <f aca="false">C32+Assumptions!$D$31*D32</f>
        <v>0.264190941366773</v>
      </c>
      <c r="F32" s="28" t="n">
        <f aca="false">(Simulation!F32-Assumptions!$D$15)*(1-E32)+Assumptions!$D$15-Simulation!J32</f>
        <v>0.192170574268709</v>
      </c>
      <c r="G32" s="8" t="n">
        <f aca="false">((Assumptions!$D$14*(1+Simulation!E32)^1*F32-Assumptions!$D$14*(1+Simulation!E32)^0*Simulation!E32*Assumptions!$D$16)/(1+Simulation!K32)^1+(Assumptions!$D$14*(1+Simulation!E32)^2*F32-Assumptions!$D$14*(1+Simulation!E32)^1*Simulation!E32*Assumptions!$D$16)/(1+Simulation!K32)^2+(Assumptions!$D$14*(1+Simulation!E32)^3*F32-Assumptions!$D$14*(1+Simulation!E32)^2*Simulation!E32*Assumptions!$D$16)/(1+Simulation!K32)^3+(Assumptions!$D$14*(1+Simulation!E32)^4*F32-Assumptions!$D$14*(1+Simulation!E32)^3*Simulation!E32*Assumptions!$D$16)/(1+Simulation!K32)^4+(Assumptions!$D$14*(1+Simulation!E32)^5*F32-Assumptions!$D$14*(1+Simulation!E32)^4*Simulation!E32*Assumptions!$D$16)/(1+Simulation!K32)^5+(Assumptions!$D$14*(1+Simulation!E32)^5*F32-Assumptions!$D$14*(1+Simulation!E32)^4*Simulation!E32*Assumptions!$D$16)*(1+Simulation!I32)/(Simulation!K32-Simulation!I32)/(1+Simulation!K32)^5-Assumptions!$D$17)/Assumptions!$D$18</f>
        <v>23.6572360344365</v>
      </c>
      <c r="H32" s="8" t="str">
        <f aca="false">IF(D32=1,G32,"")</f>
        <v/>
      </c>
      <c r="I32" s="33" t="n">
        <f aca="false">IF(D32=0,G32,"")</f>
        <v>23.6572360344365</v>
      </c>
    </row>
    <row r="33" customFormat="false" ht="15" hidden="false" customHeight="false" outlineLevel="0" collapsed="false">
      <c r="B33" s="2" t="n">
        <v>28</v>
      </c>
      <c r="C33" s="19" t="n">
        <f aca="false">IF('Random Draws'!F33&lt;(Assumptions!$D$28-Assumptions!$D$27)/(Assumptions!$D$29-Assumptions!$D$27),Assumptions!$D$27+SQRT('Random Draws'!F33*(Assumptions!$D$29-Assumptions!$D$27)*(Assumptions!$D$28-Assumptions!$D$27)),Assumptions!$D$29-SQRT((1-'Random Draws'!F33)*(Assumptions!$D$29-Assumptions!$D$27)*(Assumptions!$D$29-Assumptions!$D$28)))</f>
        <v>0.243917216011098</v>
      </c>
      <c r="D33" s="29" t="n">
        <f aca="false">IF('Random Draws'!I33&lt;Assumptions!$D$30,1,0)</f>
        <v>1</v>
      </c>
      <c r="E33" s="19" t="n">
        <f aca="false">C33+Assumptions!$D$31*D33</f>
        <v>0.333917216011098</v>
      </c>
      <c r="F33" s="28" t="n">
        <f aca="false">(Simulation!F33-Assumptions!$D$15)*(1-E33)+Assumptions!$D$15-Simulation!J33</f>
        <v>0.140451271746549</v>
      </c>
      <c r="G33" s="8" t="n">
        <f aca="false">((Assumptions!$D$14*(1+Simulation!E33)^1*F33-Assumptions!$D$14*(1+Simulation!E33)^0*Simulation!E33*Assumptions!$D$16)/(1+Simulation!K33)^1+(Assumptions!$D$14*(1+Simulation!E33)^2*F33-Assumptions!$D$14*(1+Simulation!E33)^1*Simulation!E33*Assumptions!$D$16)/(1+Simulation!K33)^2+(Assumptions!$D$14*(1+Simulation!E33)^3*F33-Assumptions!$D$14*(1+Simulation!E33)^2*Simulation!E33*Assumptions!$D$16)/(1+Simulation!K33)^3+(Assumptions!$D$14*(1+Simulation!E33)^4*F33-Assumptions!$D$14*(1+Simulation!E33)^3*Simulation!E33*Assumptions!$D$16)/(1+Simulation!K33)^4+(Assumptions!$D$14*(1+Simulation!E33)^5*F33-Assumptions!$D$14*(1+Simulation!E33)^4*Simulation!E33*Assumptions!$D$16)/(1+Simulation!K33)^5+(Assumptions!$D$14*(1+Simulation!E33)^5*F33-Assumptions!$D$14*(1+Simulation!E33)^4*Simulation!E33*Assumptions!$D$16)*(1+Simulation!I33)/(Simulation!K33-Simulation!I33)/(1+Simulation!K33)^5-Assumptions!$D$17)/Assumptions!$D$18</f>
        <v>6.97202776965076</v>
      </c>
      <c r="H33" s="8" t="n">
        <f aca="false">IF(D33=1,G33,"")</f>
        <v>6.97202776965076</v>
      </c>
      <c r="I33" s="33" t="str">
        <f aca="false">IF(D33=0,G33,"")</f>
        <v/>
      </c>
    </row>
    <row r="34" customFormat="false" ht="15" hidden="false" customHeight="false" outlineLevel="0" collapsed="false">
      <c r="B34" s="2" t="n">
        <v>29</v>
      </c>
      <c r="C34" s="19" t="n">
        <f aca="false">IF('Random Draws'!F34&lt;(Assumptions!$D$28-Assumptions!$D$27)/(Assumptions!$D$29-Assumptions!$D$27),Assumptions!$D$27+SQRT('Random Draws'!F34*(Assumptions!$D$29-Assumptions!$D$27)*(Assumptions!$D$28-Assumptions!$D$27)),Assumptions!$D$29-SQRT((1-'Random Draws'!F34)*(Assumptions!$D$29-Assumptions!$D$27)*(Assumptions!$D$29-Assumptions!$D$28)))</f>
        <v>0.260964696689299</v>
      </c>
      <c r="D34" s="29" t="n">
        <f aca="false">IF('Random Draws'!I34&lt;Assumptions!$D$30,1,0)</f>
        <v>1</v>
      </c>
      <c r="E34" s="19" t="n">
        <f aca="false">C34+Assumptions!$D$31*D34</f>
        <v>0.350964696689299</v>
      </c>
      <c r="F34" s="28" t="n">
        <f aca="false">(Simulation!F34-Assumptions!$D$15)*(1-E34)+Assumptions!$D$15-Simulation!J34</f>
        <v>0.153801305366412</v>
      </c>
      <c r="G34" s="8" t="n">
        <f aca="false">((Assumptions!$D$14*(1+Simulation!E34)^1*F34-Assumptions!$D$14*(1+Simulation!E34)^0*Simulation!E34*Assumptions!$D$16)/(1+Simulation!K34)^1+(Assumptions!$D$14*(1+Simulation!E34)^2*F34-Assumptions!$D$14*(1+Simulation!E34)^1*Simulation!E34*Assumptions!$D$16)/(1+Simulation!K34)^2+(Assumptions!$D$14*(1+Simulation!E34)^3*F34-Assumptions!$D$14*(1+Simulation!E34)^2*Simulation!E34*Assumptions!$D$16)/(1+Simulation!K34)^3+(Assumptions!$D$14*(1+Simulation!E34)^4*F34-Assumptions!$D$14*(1+Simulation!E34)^3*Simulation!E34*Assumptions!$D$16)/(1+Simulation!K34)^4+(Assumptions!$D$14*(1+Simulation!E34)^5*F34-Assumptions!$D$14*(1+Simulation!E34)^4*Simulation!E34*Assumptions!$D$16)/(1+Simulation!K34)^5+(Assumptions!$D$14*(1+Simulation!E34)^5*F34-Assumptions!$D$14*(1+Simulation!E34)^4*Simulation!E34*Assumptions!$D$16)*(1+Simulation!I34)/(Simulation!K34-Simulation!I34)/(1+Simulation!K34)^5-Assumptions!$D$17)/Assumptions!$D$18</f>
        <v>13.9417632495068</v>
      </c>
      <c r="H34" s="8" t="n">
        <f aca="false">IF(D34=1,G34,"")</f>
        <v>13.9417632495068</v>
      </c>
      <c r="I34" s="33" t="str">
        <f aca="false">IF(D34=0,G34,"")</f>
        <v/>
      </c>
    </row>
    <row r="35" customFormat="false" ht="15" hidden="false" customHeight="false" outlineLevel="0" collapsed="false">
      <c r="B35" s="2" t="n">
        <v>30</v>
      </c>
      <c r="C35" s="19" t="n">
        <f aca="false">IF('Random Draws'!F35&lt;(Assumptions!$D$28-Assumptions!$D$27)/(Assumptions!$D$29-Assumptions!$D$27),Assumptions!$D$27+SQRT('Random Draws'!F35*(Assumptions!$D$29-Assumptions!$D$27)*(Assumptions!$D$28-Assumptions!$D$27)),Assumptions!$D$29-SQRT((1-'Random Draws'!F35)*(Assumptions!$D$29-Assumptions!$D$27)*(Assumptions!$D$29-Assumptions!$D$28)))</f>
        <v>0.249085436263251</v>
      </c>
      <c r="D35" s="29" t="n">
        <f aca="false">IF('Random Draws'!I35&lt;Assumptions!$D$30,1,0)</f>
        <v>1</v>
      </c>
      <c r="E35" s="19" t="n">
        <f aca="false">C35+Assumptions!$D$31*D35</f>
        <v>0.339085436263251</v>
      </c>
      <c r="F35" s="28" t="n">
        <f aca="false">(Simulation!F35-Assumptions!$D$15)*(1-E35)+Assumptions!$D$15-Simulation!J35</f>
        <v>0.124259690580209</v>
      </c>
      <c r="G35" s="8" t="n">
        <f aca="false">((Assumptions!$D$14*(1+Simulation!E35)^1*F35-Assumptions!$D$14*(1+Simulation!E35)^0*Simulation!E35*Assumptions!$D$16)/(1+Simulation!K35)^1+(Assumptions!$D$14*(1+Simulation!E35)^2*F35-Assumptions!$D$14*(1+Simulation!E35)^1*Simulation!E35*Assumptions!$D$16)/(1+Simulation!K35)^2+(Assumptions!$D$14*(1+Simulation!E35)^3*F35-Assumptions!$D$14*(1+Simulation!E35)^2*Simulation!E35*Assumptions!$D$16)/(1+Simulation!K35)^3+(Assumptions!$D$14*(1+Simulation!E35)^4*F35-Assumptions!$D$14*(1+Simulation!E35)^3*Simulation!E35*Assumptions!$D$16)/(1+Simulation!K35)^4+(Assumptions!$D$14*(1+Simulation!E35)^5*F35-Assumptions!$D$14*(1+Simulation!E35)^4*Simulation!E35*Assumptions!$D$16)/(1+Simulation!K35)^5+(Assumptions!$D$14*(1+Simulation!E35)^5*F35-Assumptions!$D$14*(1+Simulation!E35)^4*Simulation!E35*Assumptions!$D$16)*(1+Simulation!I35)/(Simulation!K35-Simulation!I35)/(1+Simulation!K35)^5-Assumptions!$D$17)/Assumptions!$D$18</f>
        <v>4.27479060425463</v>
      </c>
      <c r="H35" s="8" t="n">
        <f aca="false">IF(D35=1,G35,"")</f>
        <v>4.27479060425463</v>
      </c>
      <c r="I35" s="33" t="str">
        <f aca="false">IF(D35=0,G35,"")</f>
        <v/>
      </c>
    </row>
    <row r="36" customFormat="false" ht="15" hidden="false" customHeight="false" outlineLevel="0" collapsed="false">
      <c r="B36" s="2" t="n">
        <v>31</v>
      </c>
      <c r="C36" s="19" t="n">
        <f aca="false">IF('Random Draws'!F36&lt;(Assumptions!$D$28-Assumptions!$D$27)/(Assumptions!$D$29-Assumptions!$D$27),Assumptions!$D$27+SQRT('Random Draws'!F36*(Assumptions!$D$29-Assumptions!$D$27)*(Assumptions!$D$28-Assumptions!$D$27)),Assumptions!$D$29-SQRT((1-'Random Draws'!F36)*(Assumptions!$D$29-Assumptions!$D$27)*(Assumptions!$D$29-Assumptions!$D$28)))</f>
        <v>0.251663283030365</v>
      </c>
      <c r="D36" s="29" t="n">
        <f aca="false">IF('Random Draws'!I36&lt;Assumptions!$D$30,1,0)</f>
        <v>0</v>
      </c>
      <c r="E36" s="19" t="n">
        <f aca="false">C36+Assumptions!$D$31*D36</f>
        <v>0.251663283030365</v>
      </c>
      <c r="F36" s="28" t="n">
        <f aca="false">(Simulation!F36-Assumptions!$D$15)*(1-E36)+Assumptions!$D$15-Simulation!J36</f>
        <v>0.187856477591642</v>
      </c>
      <c r="G36" s="8" t="n">
        <f aca="false">((Assumptions!$D$14*(1+Simulation!E36)^1*F36-Assumptions!$D$14*(1+Simulation!E36)^0*Simulation!E36*Assumptions!$D$16)/(1+Simulation!K36)^1+(Assumptions!$D$14*(1+Simulation!E36)^2*F36-Assumptions!$D$14*(1+Simulation!E36)^1*Simulation!E36*Assumptions!$D$16)/(1+Simulation!K36)^2+(Assumptions!$D$14*(1+Simulation!E36)^3*F36-Assumptions!$D$14*(1+Simulation!E36)^2*Simulation!E36*Assumptions!$D$16)/(1+Simulation!K36)^3+(Assumptions!$D$14*(1+Simulation!E36)^4*F36-Assumptions!$D$14*(1+Simulation!E36)^3*Simulation!E36*Assumptions!$D$16)/(1+Simulation!K36)^4+(Assumptions!$D$14*(1+Simulation!E36)^5*F36-Assumptions!$D$14*(1+Simulation!E36)^4*Simulation!E36*Assumptions!$D$16)/(1+Simulation!K36)^5+(Assumptions!$D$14*(1+Simulation!E36)^5*F36-Assumptions!$D$14*(1+Simulation!E36)^4*Simulation!E36*Assumptions!$D$16)*(1+Simulation!I36)/(Simulation!K36-Simulation!I36)/(1+Simulation!K36)^5-Assumptions!$D$17)/Assumptions!$D$18</f>
        <v>13.0353607658581</v>
      </c>
      <c r="H36" s="8" t="str">
        <f aca="false">IF(D36=1,G36,"")</f>
        <v/>
      </c>
      <c r="I36" s="33" t="n">
        <f aca="false">IF(D36=0,G36,"")</f>
        <v>13.0353607658581</v>
      </c>
    </row>
    <row r="37" customFormat="false" ht="15" hidden="false" customHeight="false" outlineLevel="0" collapsed="false">
      <c r="B37" s="2" t="n">
        <v>32</v>
      </c>
      <c r="C37" s="19" t="n">
        <f aca="false">IF('Random Draws'!F37&lt;(Assumptions!$D$28-Assumptions!$D$27)/(Assumptions!$D$29-Assumptions!$D$27),Assumptions!$D$27+SQRT('Random Draws'!F37*(Assumptions!$D$29-Assumptions!$D$27)*(Assumptions!$D$28-Assumptions!$D$27)),Assumptions!$D$29-SQRT((1-'Random Draws'!F37)*(Assumptions!$D$29-Assumptions!$D$27)*(Assumptions!$D$29-Assumptions!$D$28)))</f>
        <v>0.247015778362748</v>
      </c>
      <c r="D37" s="29" t="n">
        <f aca="false">IF('Random Draws'!I37&lt;Assumptions!$D$30,1,0)</f>
        <v>0</v>
      </c>
      <c r="E37" s="19" t="n">
        <f aca="false">C37+Assumptions!$D$31*D37</f>
        <v>0.247015778362748</v>
      </c>
      <c r="F37" s="28" t="n">
        <f aca="false">(Simulation!F37-Assumptions!$D$15)*(1-E37)+Assumptions!$D$15-Simulation!J37</f>
        <v>0.168188683461358</v>
      </c>
      <c r="G37" s="8" t="n">
        <f aca="false">((Assumptions!$D$14*(1+Simulation!E37)^1*F37-Assumptions!$D$14*(1+Simulation!E37)^0*Simulation!E37*Assumptions!$D$16)/(1+Simulation!K37)^1+(Assumptions!$D$14*(1+Simulation!E37)^2*F37-Assumptions!$D$14*(1+Simulation!E37)^1*Simulation!E37*Assumptions!$D$16)/(1+Simulation!K37)^2+(Assumptions!$D$14*(1+Simulation!E37)^3*F37-Assumptions!$D$14*(1+Simulation!E37)^2*Simulation!E37*Assumptions!$D$16)/(1+Simulation!K37)^3+(Assumptions!$D$14*(1+Simulation!E37)^4*F37-Assumptions!$D$14*(1+Simulation!E37)^3*Simulation!E37*Assumptions!$D$16)/(1+Simulation!K37)^4+(Assumptions!$D$14*(1+Simulation!E37)^5*F37-Assumptions!$D$14*(1+Simulation!E37)^4*Simulation!E37*Assumptions!$D$16)/(1+Simulation!K37)^5+(Assumptions!$D$14*(1+Simulation!E37)^5*F37-Assumptions!$D$14*(1+Simulation!E37)^4*Simulation!E37*Assumptions!$D$16)*(1+Simulation!I37)/(Simulation!K37-Simulation!I37)/(1+Simulation!K37)^5-Assumptions!$D$17)/Assumptions!$D$18</f>
        <v>9.75239469564393</v>
      </c>
      <c r="H37" s="8" t="str">
        <f aca="false">IF(D37=1,G37,"")</f>
        <v/>
      </c>
      <c r="I37" s="33" t="n">
        <f aca="false">IF(D37=0,G37,"")</f>
        <v>9.75239469564393</v>
      </c>
    </row>
    <row r="38" customFormat="false" ht="15" hidden="false" customHeight="false" outlineLevel="0" collapsed="false">
      <c r="B38" s="2" t="n">
        <v>33</v>
      </c>
      <c r="C38" s="19" t="n">
        <f aca="false">IF('Random Draws'!F38&lt;(Assumptions!$D$28-Assumptions!$D$27)/(Assumptions!$D$29-Assumptions!$D$27),Assumptions!$D$27+SQRT('Random Draws'!F38*(Assumptions!$D$29-Assumptions!$D$27)*(Assumptions!$D$28-Assumptions!$D$27)),Assumptions!$D$29-SQRT((1-'Random Draws'!F38)*(Assumptions!$D$29-Assumptions!$D$27)*(Assumptions!$D$29-Assumptions!$D$28)))</f>
        <v>0.256360266144241</v>
      </c>
      <c r="D38" s="29" t="n">
        <f aca="false">IF('Random Draws'!I38&lt;Assumptions!$D$30,1,0)</f>
        <v>0</v>
      </c>
      <c r="E38" s="19" t="n">
        <f aca="false">C38+Assumptions!$D$31*D38</f>
        <v>0.256360266144241</v>
      </c>
      <c r="F38" s="28" t="n">
        <f aca="false">(Simulation!F38-Assumptions!$D$15)*(1-E38)+Assumptions!$D$15-Simulation!J38</f>
        <v>0.16553668173465</v>
      </c>
      <c r="G38" s="8" t="n">
        <f aca="false">((Assumptions!$D$14*(1+Simulation!E38)^1*F38-Assumptions!$D$14*(1+Simulation!E38)^0*Simulation!E38*Assumptions!$D$16)/(1+Simulation!K38)^1+(Assumptions!$D$14*(1+Simulation!E38)^2*F38-Assumptions!$D$14*(1+Simulation!E38)^1*Simulation!E38*Assumptions!$D$16)/(1+Simulation!K38)^2+(Assumptions!$D$14*(1+Simulation!E38)^3*F38-Assumptions!$D$14*(1+Simulation!E38)^2*Simulation!E38*Assumptions!$D$16)/(1+Simulation!K38)^3+(Assumptions!$D$14*(1+Simulation!E38)^4*F38-Assumptions!$D$14*(1+Simulation!E38)^3*Simulation!E38*Assumptions!$D$16)/(1+Simulation!K38)^4+(Assumptions!$D$14*(1+Simulation!E38)^5*F38-Assumptions!$D$14*(1+Simulation!E38)^4*Simulation!E38*Assumptions!$D$16)/(1+Simulation!K38)^5+(Assumptions!$D$14*(1+Simulation!E38)^5*F38-Assumptions!$D$14*(1+Simulation!E38)^4*Simulation!E38*Assumptions!$D$16)*(1+Simulation!I38)/(Simulation!K38-Simulation!I38)/(1+Simulation!K38)^5-Assumptions!$D$17)/Assumptions!$D$18</f>
        <v>9.20396842355949</v>
      </c>
      <c r="H38" s="8" t="str">
        <f aca="false">IF(D38=1,G38,"")</f>
        <v/>
      </c>
      <c r="I38" s="33" t="n">
        <f aca="false">IF(D38=0,G38,"")</f>
        <v>9.20396842355949</v>
      </c>
    </row>
    <row r="39" customFormat="false" ht="15" hidden="false" customHeight="false" outlineLevel="0" collapsed="false">
      <c r="B39" s="2" t="n">
        <v>34</v>
      </c>
      <c r="C39" s="19" t="n">
        <f aca="false">IF('Random Draws'!F39&lt;(Assumptions!$D$28-Assumptions!$D$27)/(Assumptions!$D$29-Assumptions!$D$27),Assumptions!$D$27+SQRT('Random Draws'!F39*(Assumptions!$D$29-Assumptions!$D$27)*(Assumptions!$D$28-Assumptions!$D$27)),Assumptions!$D$29-SQRT((1-'Random Draws'!F39)*(Assumptions!$D$29-Assumptions!$D$27)*(Assumptions!$D$29-Assumptions!$D$28)))</f>
        <v>0.242933278456199</v>
      </c>
      <c r="D39" s="29" t="n">
        <f aca="false">IF('Random Draws'!I39&lt;Assumptions!$D$30,1,0)</f>
        <v>0</v>
      </c>
      <c r="E39" s="19" t="n">
        <f aca="false">C39+Assumptions!$D$31*D39</f>
        <v>0.242933278456199</v>
      </c>
      <c r="F39" s="28" t="n">
        <f aca="false">(Simulation!F39-Assumptions!$D$15)*(1-E39)+Assumptions!$D$15-Simulation!J39</f>
        <v>0.169890728079126</v>
      </c>
      <c r="G39" s="8" t="n">
        <f aca="false">((Assumptions!$D$14*(1+Simulation!E39)^1*F39-Assumptions!$D$14*(1+Simulation!E39)^0*Simulation!E39*Assumptions!$D$16)/(1+Simulation!K39)^1+(Assumptions!$D$14*(1+Simulation!E39)^2*F39-Assumptions!$D$14*(1+Simulation!E39)^1*Simulation!E39*Assumptions!$D$16)/(1+Simulation!K39)^2+(Assumptions!$D$14*(1+Simulation!E39)^3*F39-Assumptions!$D$14*(1+Simulation!E39)^2*Simulation!E39*Assumptions!$D$16)/(1+Simulation!K39)^3+(Assumptions!$D$14*(1+Simulation!E39)^4*F39-Assumptions!$D$14*(1+Simulation!E39)^3*Simulation!E39*Assumptions!$D$16)/(1+Simulation!K39)^4+(Assumptions!$D$14*(1+Simulation!E39)^5*F39-Assumptions!$D$14*(1+Simulation!E39)^4*Simulation!E39*Assumptions!$D$16)/(1+Simulation!K39)^5+(Assumptions!$D$14*(1+Simulation!E39)^5*F39-Assumptions!$D$14*(1+Simulation!E39)^4*Simulation!E39*Assumptions!$D$16)*(1+Simulation!I39)/(Simulation!K39-Simulation!I39)/(1+Simulation!K39)^5-Assumptions!$D$17)/Assumptions!$D$18</f>
        <v>13.059982639261</v>
      </c>
      <c r="H39" s="8" t="str">
        <f aca="false">IF(D39=1,G39,"")</f>
        <v/>
      </c>
      <c r="I39" s="33" t="n">
        <f aca="false">IF(D39=0,G39,"")</f>
        <v>13.059982639261</v>
      </c>
    </row>
    <row r="40" customFormat="false" ht="15" hidden="false" customHeight="false" outlineLevel="0" collapsed="false">
      <c r="B40" s="2" t="n">
        <v>35</v>
      </c>
      <c r="C40" s="19" t="n">
        <f aca="false">IF('Random Draws'!F40&lt;(Assumptions!$D$28-Assumptions!$D$27)/(Assumptions!$D$29-Assumptions!$D$27),Assumptions!$D$27+SQRT('Random Draws'!F40*(Assumptions!$D$29-Assumptions!$D$27)*(Assumptions!$D$28-Assumptions!$D$27)),Assumptions!$D$29-SQRT((1-'Random Draws'!F40)*(Assumptions!$D$29-Assumptions!$D$27)*(Assumptions!$D$29-Assumptions!$D$28)))</f>
        <v>0.262718524850974</v>
      </c>
      <c r="D40" s="29" t="n">
        <f aca="false">IF('Random Draws'!I40&lt;Assumptions!$D$30,1,0)</f>
        <v>0</v>
      </c>
      <c r="E40" s="19" t="n">
        <f aca="false">C40+Assumptions!$D$31*D40</f>
        <v>0.262718524850974</v>
      </c>
      <c r="F40" s="28" t="n">
        <f aca="false">(Simulation!F40-Assumptions!$D$15)*(1-E40)+Assumptions!$D$15-Simulation!J40</f>
        <v>0.194506358200128</v>
      </c>
      <c r="G40" s="8" t="n">
        <f aca="false">((Assumptions!$D$14*(1+Simulation!E40)^1*F40-Assumptions!$D$14*(1+Simulation!E40)^0*Simulation!E40*Assumptions!$D$16)/(1+Simulation!K40)^1+(Assumptions!$D$14*(1+Simulation!E40)^2*F40-Assumptions!$D$14*(1+Simulation!E40)^1*Simulation!E40*Assumptions!$D$16)/(1+Simulation!K40)^2+(Assumptions!$D$14*(1+Simulation!E40)^3*F40-Assumptions!$D$14*(1+Simulation!E40)^2*Simulation!E40*Assumptions!$D$16)/(1+Simulation!K40)^3+(Assumptions!$D$14*(1+Simulation!E40)^4*F40-Assumptions!$D$14*(1+Simulation!E40)^3*Simulation!E40*Assumptions!$D$16)/(1+Simulation!K40)^4+(Assumptions!$D$14*(1+Simulation!E40)^5*F40-Assumptions!$D$14*(1+Simulation!E40)^4*Simulation!E40*Assumptions!$D$16)/(1+Simulation!K40)^5+(Assumptions!$D$14*(1+Simulation!E40)^5*F40-Assumptions!$D$14*(1+Simulation!E40)^4*Simulation!E40*Assumptions!$D$16)*(1+Simulation!I40)/(Simulation!K40-Simulation!I40)/(1+Simulation!K40)^5-Assumptions!$D$17)/Assumptions!$D$18</f>
        <v>21.0692003942956</v>
      </c>
      <c r="H40" s="8" t="str">
        <f aca="false">IF(D40=1,G40,"")</f>
        <v/>
      </c>
      <c r="I40" s="33" t="n">
        <f aca="false">IF(D40=0,G40,"")</f>
        <v>21.0692003942956</v>
      </c>
    </row>
    <row r="41" customFormat="false" ht="15" hidden="false" customHeight="false" outlineLevel="0" collapsed="false">
      <c r="B41" s="2" t="n">
        <v>36</v>
      </c>
      <c r="C41" s="19" t="n">
        <f aca="false">IF('Random Draws'!F41&lt;(Assumptions!$D$28-Assumptions!$D$27)/(Assumptions!$D$29-Assumptions!$D$27),Assumptions!$D$27+SQRT('Random Draws'!F41*(Assumptions!$D$29-Assumptions!$D$27)*(Assumptions!$D$28-Assumptions!$D$27)),Assumptions!$D$29-SQRT((1-'Random Draws'!F41)*(Assumptions!$D$29-Assumptions!$D$27)*(Assumptions!$D$29-Assumptions!$D$28)))</f>
        <v>0.26633975683786</v>
      </c>
      <c r="D41" s="29" t="n">
        <f aca="false">IF('Random Draws'!I41&lt;Assumptions!$D$30,1,0)</f>
        <v>0</v>
      </c>
      <c r="E41" s="19" t="n">
        <f aca="false">C41+Assumptions!$D$31*D41</f>
        <v>0.26633975683786</v>
      </c>
      <c r="F41" s="28" t="n">
        <f aca="false">(Simulation!F41-Assumptions!$D$15)*(1-E41)+Assumptions!$D$15-Simulation!J41</f>
        <v>0.113665063038156</v>
      </c>
      <c r="G41" s="8" t="n">
        <f aca="false">((Assumptions!$D$14*(1+Simulation!E41)^1*F41-Assumptions!$D$14*(1+Simulation!E41)^0*Simulation!E41*Assumptions!$D$16)/(1+Simulation!K41)^1+(Assumptions!$D$14*(1+Simulation!E41)^2*F41-Assumptions!$D$14*(1+Simulation!E41)^1*Simulation!E41*Assumptions!$D$16)/(1+Simulation!K41)^2+(Assumptions!$D$14*(1+Simulation!E41)^3*F41-Assumptions!$D$14*(1+Simulation!E41)^2*Simulation!E41*Assumptions!$D$16)/(1+Simulation!K41)^3+(Assumptions!$D$14*(1+Simulation!E41)^4*F41-Assumptions!$D$14*(1+Simulation!E41)^3*Simulation!E41*Assumptions!$D$16)/(1+Simulation!K41)^4+(Assumptions!$D$14*(1+Simulation!E41)^5*F41-Assumptions!$D$14*(1+Simulation!E41)^4*Simulation!E41*Assumptions!$D$16)/(1+Simulation!K41)^5+(Assumptions!$D$14*(1+Simulation!E41)^5*F41-Assumptions!$D$14*(1+Simulation!E41)^4*Simulation!E41*Assumptions!$D$16)*(1+Simulation!I41)/(Simulation!K41-Simulation!I41)/(1+Simulation!K41)^5-Assumptions!$D$17)/Assumptions!$D$18</f>
        <v>3.03864735740261</v>
      </c>
      <c r="H41" s="8" t="str">
        <f aca="false">IF(D41=1,G41,"")</f>
        <v/>
      </c>
      <c r="I41" s="33" t="n">
        <f aca="false">IF(D41=0,G41,"")</f>
        <v>3.03864735740261</v>
      </c>
    </row>
    <row r="42" customFormat="false" ht="15" hidden="false" customHeight="false" outlineLevel="0" collapsed="false">
      <c r="B42" s="2" t="n">
        <v>37</v>
      </c>
      <c r="C42" s="19" t="n">
        <f aca="false">IF('Random Draws'!F42&lt;(Assumptions!$D$28-Assumptions!$D$27)/(Assumptions!$D$29-Assumptions!$D$27),Assumptions!$D$27+SQRT('Random Draws'!F42*(Assumptions!$D$29-Assumptions!$D$27)*(Assumptions!$D$28-Assumptions!$D$27)),Assumptions!$D$29-SQRT((1-'Random Draws'!F42)*(Assumptions!$D$29-Assumptions!$D$27)*(Assumptions!$D$29-Assumptions!$D$28)))</f>
        <v>0.270036590270274</v>
      </c>
      <c r="D42" s="29" t="n">
        <f aca="false">IF('Random Draws'!I42&lt;Assumptions!$D$30,1,0)</f>
        <v>0</v>
      </c>
      <c r="E42" s="19" t="n">
        <f aca="false">C42+Assumptions!$D$31*D42</f>
        <v>0.270036590270274</v>
      </c>
      <c r="F42" s="28" t="n">
        <f aca="false">(Simulation!F42-Assumptions!$D$15)*(1-E42)+Assumptions!$D$15-Simulation!J42</f>
        <v>0.128191451721168</v>
      </c>
      <c r="G42" s="8" t="n">
        <f aca="false">((Assumptions!$D$14*(1+Simulation!E42)^1*F42-Assumptions!$D$14*(1+Simulation!E42)^0*Simulation!E42*Assumptions!$D$16)/(1+Simulation!K42)^1+(Assumptions!$D$14*(1+Simulation!E42)^2*F42-Assumptions!$D$14*(1+Simulation!E42)^1*Simulation!E42*Assumptions!$D$16)/(1+Simulation!K42)^2+(Assumptions!$D$14*(1+Simulation!E42)^3*F42-Assumptions!$D$14*(1+Simulation!E42)^2*Simulation!E42*Assumptions!$D$16)/(1+Simulation!K42)^3+(Assumptions!$D$14*(1+Simulation!E42)^4*F42-Assumptions!$D$14*(1+Simulation!E42)^3*Simulation!E42*Assumptions!$D$16)/(1+Simulation!K42)^4+(Assumptions!$D$14*(1+Simulation!E42)^5*F42-Assumptions!$D$14*(1+Simulation!E42)^4*Simulation!E42*Assumptions!$D$16)/(1+Simulation!K42)^5+(Assumptions!$D$14*(1+Simulation!E42)^5*F42-Assumptions!$D$14*(1+Simulation!E42)^4*Simulation!E42*Assumptions!$D$16)*(1+Simulation!I42)/(Simulation!K42-Simulation!I42)/(1+Simulation!K42)^5-Assumptions!$D$17)/Assumptions!$D$18</f>
        <v>6.22745053836921</v>
      </c>
      <c r="H42" s="8" t="str">
        <f aca="false">IF(D42=1,G42,"")</f>
        <v/>
      </c>
      <c r="I42" s="33" t="n">
        <f aca="false">IF(D42=0,G42,"")</f>
        <v>6.22745053836921</v>
      </c>
    </row>
    <row r="43" customFormat="false" ht="15" hidden="false" customHeight="false" outlineLevel="0" collapsed="false">
      <c r="B43" s="2" t="n">
        <v>38</v>
      </c>
      <c r="C43" s="19" t="n">
        <f aca="false">IF('Random Draws'!F43&lt;(Assumptions!$D$28-Assumptions!$D$27)/(Assumptions!$D$29-Assumptions!$D$27),Assumptions!$D$27+SQRT('Random Draws'!F43*(Assumptions!$D$29-Assumptions!$D$27)*(Assumptions!$D$28-Assumptions!$D$27)),Assumptions!$D$29-SQRT((1-'Random Draws'!F43)*(Assumptions!$D$29-Assumptions!$D$27)*(Assumptions!$D$29-Assumptions!$D$28)))</f>
        <v>0.266001428092895</v>
      </c>
      <c r="D43" s="29" t="n">
        <f aca="false">IF('Random Draws'!I43&lt;Assumptions!$D$30,1,0)</f>
        <v>0</v>
      </c>
      <c r="E43" s="19" t="n">
        <f aca="false">C43+Assumptions!$D$31*D43</f>
        <v>0.266001428092895</v>
      </c>
      <c r="F43" s="28" t="n">
        <f aca="false">(Simulation!F43-Assumptions!$D$15)*(1-E43)+Assumptions!$D$15-Simulation!J43</f>
        <v>0.176008886777513</v>
      </c>
      <c r="G43" s="8" t="n">
        <f aca="false">((Assumptions!$D$14*(1+Simulation!E43)^1*F43-Assumptions!$D$14*(1+Simulation!E43)^0*Simulation!E43*Assumptions!$D$16)/(1+Simulation!K43)^1+(Assumptions!$D$14*(1+Simulation!E43)^2*F43-Assumptions!$D$14*(1+Simulation!E43)^1*Simulation!E43*Assumptions!$D$16)/(1+Simulation!K43)^2+(Assumptions!$D$14*(1+Simulation!E43)^3*F43-Assumptions!$D$14*(1+Simulation!E43)^2*Simulation!E43*Assumptions!$D$16)/(1+Simulation!K43)^3+(Assumptions!$D$14*(1+Simulation!E43)^4*F43-Assumptions!$D$14*(1+Simulation!E43)^3*Simulation!E43*Assumptions!$D$16)/(1+Simulation!K43)^4+(Assumptions!$D$14*(1+Simulation!E43)^5*F43-Assumptions!$D$14*(1+Simulation!E43)^4*Simulation!E43*Assumptions!$D$16)/(1+Simulation!K43)^5+(Assumptions!$D$14*(1+Simulation!E43)^5*F43-Assumptions!$D$14*(1+Simulation!E43)^4*Simulation!E43*Assumptions!$D$16)*(1+Simulation!I43)/(Simulation!K43-Simulation!I43)/(1+Simulation!K43)^5-Assumptions!$D$17)/Assumptions!$D$18</f>
        <v>16.6754509777496</v>
      </c>
      <c r="H43" s="8" t="str">
        <f aca="false">IF(D43=1,G43,"")</f>
        <v/>
      </c>
      <c r="I43" s="33" t="n">
        <f aca="false">IF(D43=0,G43,"")</f>
        <v>16.6754509777496</v>
      </c>
    </row>
    <row r="44" customFormat="false" ht="15" hidden="false" customHeight="false" outlineLevel="0" collapsed="false">
      <c r="B44" s="2" t="n">
        <v>39</v>
      </c>
      <c r="C44" s="19" t="n">
        <f aca="false">IF('Random Draws'!F44&lt;(Assumptions!$D$28-Assumptions!$D$27)/(Assumptions!$D$29-Assumptions!$D$27),Assumptions!$D$27+SQRT('Random Draws'!F44*(Assumptions!$D$29-Assumptions!$D$27)*(Assumptions!$D$28-Assumptions!$D$27)),Assumptions!$D$29-SQRT((1-'Random Draws'!F44)*(Assumptions!$D$29-Assumptions!$D$27)*(Assumptions!$D$29-Assumptions!$D$28)))</f>
        <v>0.256064326148283</v>
      </c>
      <c r="D44" s="29" t="n">
        <f aca="false">IF('Random Draws'!I44&lt;Assumptions!$D$30,1,0)</f>
        <v>1</v>
      </c>
      <c r="E44" s="19" t="n">
        <f aca="false">C44+Assumptions!$D$31*D44</f>
        <v>0.346064326148283</v>
      </c>
      <c r="F44" s="28" t="n">
        <f aca="false">(Simulation!F44-Assumptions!$D$15)*(1-E44)+Assumptions!$D$15-Simulation!J44</f>
        <v>0.140018349264157</v>
      </c>
      <c r="G44" s="8" t="n">
        <f aca="false">((Assumptions!$D$14*(1+Simulation!E44)^1*F44-Assumptions!$D$14*(1+Simulation!E44)^0*Simulation!E44*Assumptions!$D$16)/(1+Simulation!K44)^1+(Assumptions!$D$14*(1+Simulation!E44)^2*F44-Assumptions!$D$14*(1+Simulation!E44)^1*Simulation!E44*Assumptions!$D$16)/(1+Simulation!K44)^2+(Assumptions!$D$14*(1+Simulation!E44)^3*F44-Assumptions!$D$14*(1+Simulation!E44)^2*Simulation!E44*Assumptions!$D$16)/(1+Simulation!K44)^3+(Assumptions!$D$14*(1+Simulation!E44)^4*F44-Assumptions!$D$14*(1+Simulation!E44)^3*Simulation!E44*Assumptions!$D$16)/(1+Simulation!K44)^4+(Assumptions!$D$14*(1+Simulation!E44)^5*F44-Assumptions!$D$14*(1+Simulation!E44)^4*Simulation!E44*Assumptions!$D$16)/(1+Simulation!K44)^5+(Assumptions!$D$14*(1+Simulation!E44)^5*F44-Assumptions!$D$14*(1+Simulation!E44)^4*Simulation!E44*Assumptions!$D$16)*(1+Simulation!I44)/(Simulation!K44-Simulation!I44)/(1+Simulation!K44)^5-Assumptions!$D$17)/Assumptions!$D$18</f>
        <v>9.87515877092664</v>
      </c>
      <c r="H44" s="8" t="n">
        <f aca="false">IF(D44=1,G44,"")</f>
        <v>9.87515877092664</v>
      </c>
      <c r="I44" s="33" t="str">
        <f aca="false">IF(D44=0,G44,"")</f>
        <v/>
      </c>
    </row>
    <row r="45" customFormat="false" ht="15" hidden="false" customHeight="false" outlineLevel="0" collapsed="false">
      <c r="B45" s="2" t="n">
        <v>40</v>
      </c>
      <c r="C45" s="19" t="n">
        <f aca="false">IF('Random Draws'!F45&lt;(Assumptions!$D$28-Assumptions!$D$27)/(Assumptions!$D$29-Assumptions!$D$27),Assumptions!$D$27+SQRT('Random Draws'!F45*(Assumptions!$D$29-Assumptions!$D$27)*(Assumptions!$D$28-Assumptions!$D$27)),Assumptions!$D$29-SQRT((1-'Random Draws'!F45)*(Assumptions!$D$29-Assumptions!$D$27)*(Assumptions!$D$29-Assumptions!$D$28)))</f>
        <v>0.277680721726226</v>
      </c>
      <c r="D45" s="29" t="n">
        <f aca="false">IF('Random Draws'!I45&lt;Assumptions!$D$30,1,0)</f>
        <v>0</v>
      </c>
      <c r="E45" s="19" t="n">
        <f aca="false">C45+Assumptions!$D$31*D45</f>
        <v>0.277680721726226</v>
      </c>
      <c r="F45" s="28" t="n">
        <f aca="false">(Simulation!F45-Assumptions!$D$15)*(1-E45)+Assumptions!$D$15-Simulation!J45</f>
        <v>0.132402271692796</v>
      </c>
      <c r="G45" s="8" t="n">
        <f aca="false">((Assumptions!$D$14*(1+Simulation!E45)^1*F45-Assumptions!$D$14*(1+Simulation!E45)^0*Simulation!E45*Assumptions!$D$16)/(1+Simulation!K45)^1+(Assumptions!$D$14*(1+Simulation!E45)^2*F45-Assumptions!$D$14*(1+Simulation!E45)^1*Simulation!E45*Assumptions!$D$16)/(1+Simulation!K45)^2+(Assumptions!$D$14*(1+Simulation!E45)^3*F45-Assumptions!$D$14*(1+Simulation!E45)^2*Simulation!E45*Assumptions!$D$16)/(1+Simulation!K45)^3+(Assumptions!$D$14*(1+Simulation!E45)^4*F45-Assumptions!$D$14*(1+Simulation!E45)^3*Simulation!E45*Assumptions!$D$16)/(1+Simulation!K45)^4+(Assumptions!$D$14*(1+Simulation!E45)^5*F45-Assumptions!$D$14*(1+Simulation!E45)^4*Simulation!E45*Assumptions!$D$16)/(1+Simulation!K45)^5+(Assumptions!$D$14*(1+Simulation!E45)^5*F45-Assumptions!$D$14*(1+Simulation!E45)^4*Simulation!E45*Assumptions!$D$16)*(1+Simulation!I45)/(Simulation!K45-Simulation!I45)/(1+Simulation!K45)^5-Assumptions!$D$17)/Assumptions!$D$18</f>
        <v>12.3449289388069</v>
      </c>
      <c r="H45" s="8" t="str">
        <f aca="false">IF(D45=1,G45,"")</f>
        <v/>
      </c>
      <c r="I45" s="33" t="n">
        <f aca="false">IF(D45=0,G45,"")</f>
        <v>12.3449289388069</v>
      </c>
    </row>
    <row r="46" customFormat="false" ht="15" hidden="false" customHeight="false" outlineLevel="0" collapsed="false">
      <c r="B46" s="2" t="n">
        <v>41</v>
      </c>
      <c r="C46" s="19" t="n">
        <f aca="false">IF('Random Draws'!F46&lt;(Assumptions!$D$28-Assumptions!$D$27)/(Assumptions!$D$29-Assumptions!$D$27),Assumptions!$D$27+SQRT('Random Draws'!F46*(Assumptions!$D$29-Assumptions!$D$27)*(Assumptions!$D$28-Assumptions!$D$27)),Assumptions!$D$29-SQRT((1-'Random Draws'!F46)*(Assumptions!$D$29-Assumptions!$D$27)*(Assumptions!$D$29-Assumptions!$D$28)))</f>
        <v>0.251400821563238</v>
      </c>
      <c r="D46" s="29" t="n">
        <f aca="false">IF('Random Draws'!I46&lt;Assumptions!$D$30,1,0)</f>
        <v>0</v>
      </c>
      <c r="E46" s="19" t="n">
        <f aca="false">C46+Assumptions!$D$31*D46</f>
        <v>0.251400821563238</v>
      </c>
      <c r="F46" s="28" t="n">
        <f aca="false">(Simulation!F46-Assumptions!$D$15)*(1-E46)+Assumptions!$D$15-Simulation!J46</f>
        <v>0.186598032700038</v>
      </c>
      <c r="G46" s="8" t="n">
        <f aca="false">((Assumptions!$D$14*(1+Simulation!E46)^1*F46-Assumptions!$D$14*(1+Simulation!E46)^0*Simulation!E46*Assumptions!$D$16)/(1+Simulation!K46)^1+(Assumptions!$D$14*(1+Simulation!E46)^2*F46-Assumptions!$D$14*(1+Simulation!E46)^1*Simulation!E46*Assumptions!$D$16)/(1+Simulation!K46)^2+(Assumptions!$D$14*(1+Simulation!E46)^3*F46-Assumptions!$D$14*(1+Simulation!E46)^2*Simulation!E46*Assumptions!$D$16)/(1+Simulation!K46)^3+(Assumptions!$D$14*(1+Simulation!E46)^4*F46-Assumptions!$D$14*(1+Simulation!E46)^3*Simulation!E46*Assumptions!$D$16)/(1+Simulation!K46)^4+(Assumptions!$D$14*(1+Simulation!E46)^5*F46-Assumptions!$D$14*(1+Simulation!E46)^4*Simulation!E46*Assumptions!$D$16)/(1+Simulation!K46)^5+(Assumptions!$D$14*(1+Simulation!E46)^5*F46-Assumptions!$D$14*(1+Simulation!E46)^4*Simulation!E46*Assumptions!$D$16)*(1+Simulation!I46)/(Simulation!K46-Simulation!I46)/(1+Simulation!K46)^5-Assumptions!$D$17)/Assumptions!$D$18</f>
        <v>13.3815581046233</v>
      </c>
      <c r="H46" s="8" t="str">
        <f aca="false">IF(D46=1,G46,"")</f>
        <v/>
      </c>
      <c r="I46" s="33" t="n">
        <f aca="false">IF(D46=0,G46,"")</f>
        <v>13.3815581046233</v>
      </c>
    </row>
    <row r="47" customFormat="false" ht="15" hidden="false" customHeight="false" outlineLevel="0" collapsed="false">
      <c r="B47" s="2" t="n">
        <v>42</v>
      </c>
      <c r="C47" s="19" t="n">
        <f aca="false">IF('Random Draws'!F47&lt;(Assumptions!$D$28-Assumptions!$D$27)/(Assumptions!$D$29-Assumptions!$D$27),Assumptions!$D$27+SQRT('Random Draws'!F47*(Assumptions!$D$29-Assumptions!$D$27)*(Assumptions!$D$28-Assumptions!$D$27)),Assumptions!$D$29-SQRT((1-'Random Draws'!F47)*(Assumptions!$D$29-Assumptions!$D$27)*(Assumptions!$D$29-Assumptions!$D$28)))</f>
        <v>0.264752678982221</v>
      </c>
      <c r="D47" s="29" t="n">
        <f aca="false">IF('Random Draws'!I47&lt;Assumptions!$D$30,1,0)</f>
        <v>1</v>
      </c>
      <c r="E47" s="19" t="n">
        <f aca="false">C47+Assumptions!$D$31*D47</f>
        <v>0.354752678982221</v>
      </c>
      <c r="F47" s="28" t="n">
        <f aca="false">(Simulation!F47-Assumptions!$D$15)*(1-E47)+Assumptions!$D$15-Simulation!J47</f>
        <v>0.159008307354963</v>
      </c>
      <c r="G47" s="8" t="n">
        <f aca="false">((Assumptions!$D$14*(1+Simulation!E47)^1*F47-Assumptions!$D$14*(1+Simulation!E47)^0*Simulation!E47*Assumptions!$D$16)/(1+Simulation!K47)^1+(Assumptions!$D$14*(1+Simulation!E47)^2*F47-Assumptions!$D$14*(1+Simulation!E47)^1*Simulation!E47*Assumptions!$D$16)/(1+Simulation!K47)^2+(Assumptions!$D$14*(1+Simulation!E47)^3*F47-Assumptions!$D$14*(1+Simulation!E47)^2*Simulation!E47*Assumptions!$D$16)/(1+Simulation!K47)^3+(Assumptions!$D$14*(1+Simulation!E47)^4*F47-Assumptions!$D$14*(1+Simulation!E47)^3*Simulation!E47*Assumptions!$D$16)/(1+Simulation!K47)^4+(Assumptions!$D$14*(1+Simulation!E47)^5*F47-Assumptions!$D$14*(1+Simulation!E47)^4*Simulation!E47*Assumptions!$D$16)/(1+Simulation!K47)^5+(Assumptions!$D$14*(1+Simulation!E47)^5*F47-Assumptions!$D$14*(1+Simulation!E47)^4*Simulation!E47*Assumptions!$D$16)*(1+Simulation!I47)/(Simulation!K47-Simulation!I47)/(1+Simulation!K47)^5-Assumptions!$D$17)/Assumptions!$D$18</f>
        <v>18.1542811819866</v>
      </c>
      <c r="H47" s="8" t="n">
        <f aca="false">IF(D47=1,G47,"")</f>
        <v>18.1542811819866</v>
      </c>
      <c r="I47" s="33" t="str">
        <f aca="false">IF(D47=0,G47,"")</f>
        <v/>
      </c>
    </row>
    <row r="48" customFormat="false" ht="15" hidden="false" customHeight="false" outlineLevel="0" collapsed="false">
      <c r="B48" s="2" t="n">
        <v>43</v>
      </c>
      <c r="C48" s="19" t="n">
        <f aca="false">IF('Random Draws'!F48&lt;(Assumptions!$D$28-Assumptions!$D$27)/(Assumptions!$D$29-Assumptions!$D$27),Assumptions!$D$27+SQRT('Random Draws'!F48*(Assumptions!$D$29-Assumptions!$D$27)*(Assumptions!$D$28-Assumptions!$D$27)),Assumptions!$D$29-SQRT((1-'Random Draws'!F48)*(Assumptions!$D$29-Assumptions!$D$27)*(Assumptions!$D$29-Assumptions!$D$28)))</f>
        <v>0.251875672525798</v>
      </c>
      <c r="D48" s="29" t="n">
        <f aca="false">IF('Random Draws'!I48&lt;Assumptions!$D$30,1,0)</f>
        <v>0</v>
      </c>
      <c r="E48" s="19" t="n">
        <f aca="false">C48+Assumptions!$D$31*D48</f>
        <v>0.251875672525798</v>
      </c>
      <c r="F48" s="28" t="n">
        <f aca="false">(Simulation!F48-Assumptions!$D$15)*(1-E48)+Assumptions!$D$15-Simulation!J48</f>
        <v>0.226662063625494</v>
      </c>
      <c r="G48" s="8" t="n">
        <f aca="false">((Assumptions!$D$14*(1+Simulation!E48)^1*F48-Assumptions!$D$14*(1+Simulation!E48)^0*Simulation!E48*Assumptions!$D$16)/(1+Simulation!K48)^1+(Assumptions!$D$14*(1+Simulation!E48)^2*F48-Assumptions!$D$14*(1+Simulation!E48)^1*Simulation!E48*Assumptions!$D$16)/(1+Simulation!K48)^2+(Assumptions!$D$14*(1+Simulation!E48)^3*F48-Assumptions!$D$14*(1+Simulation!E48)^2*Simulation!E48*Assumptions!$D$16)/(1+Simulation!K48)^3+(Assumptions!$D$14*(1+Simulation!E48)^4*F48-Assumptions!$D$14*(1+Simulation!E48)^3*Simulation!E48*Assumptions!$D$16)/(1+Simulation!K48)^4+(Assumptions!$D$14*(1+Simulation!E48)^5*F48-Assumptions!$D$14*(1+Simulation!E48)^4*Simulation!E48*Assumptions!$D$16)/(1+Simulation!K48)^5+(Assumptions!$D$14*(1+Simulation!E48)^5*F48-Assumptions!$D$14*(1+Simulation!E48)^4*Simulation!E48*Assumptions!$D$16)*(1+Simulation!I48)/(Simulation!K48-Simulation!I48)/(1+Simulation!K48)^5-Assumptions!$D$17)/Assumptions!$D$18</f>
        <v>23.6909453686783</v>
      </c>
      <c r="H48" s="8" t="str">
        <f aca="false">IF(D48=1,G48,"")</f>
        <v/>
      </c>
      <c r="I48" s="33" t="n">
        <f aca="false">IF(D48=0,G48,"")</f>
        <v>23.6909453686783</v>
      </c>
    </row>
    <row r="49" customFormat="false" ht="15" hidden="false" customHeight="false" outlineLevel="0" collapsed="false">
      <c r="B49" s="2" t="n">
        <v>44</v>
      </c>
      <c r="C49" s="19" t="n">
        <f aca="false">IF('Random Draws'!F49&lt;(Assumptions!$D$28-Assumptions!$D$27)/(Assumptions!$D$29-Assumptions!$D$27),Assumptions!$D$27+SQRT('Random Draws'!F49*(Assumptions!$D$29-Assumptions!$D$27)*(Assumptions!$D$28-Assumptions!$D$27)),Assumptions!$D$29-SQRT((1-'Random Draws'!F49)*(Assumptions!$D$29-Assumptions!$D$27)*(Assumptions!$D$29-Assumptions!$D$28)))</f>
        <v>0.264380163734431</v>
      </c>
      <c r="D49" s="29" t="n">
        <f aca="false">IF('Random Draws'!I49&lt;Assumptions!$D$30,1,0)</f>
        <v>0</v>
      </c>
      <c r="E49" s="19" t="n">
        <f aca="false">C49+Assumptions!$D$31*D49</f>
        <v>0.264380163734431</v>
      </c>
      <c r="F49" s="28" t="n">
        <f aca="false">(Simulation!F49-Assumptions!$D$15)*(1-E49)+Assumptions!$D$15-Simulation!J49</f>
        <v>0.16261066229067</v>
      </c>
      <c r="G49" s="8" t="n">
        <f aca="false">((Assumptions!$D$14*(1+Simulation!E49)^1*F49-Assumptions!$D$14*(1+Simulation!E49)^0*Simulation!E49*Assumptions!$D$16)/(1+Simulation!K49)^1+(Assumptions!$D$14*(1+Simulation!E49)^2*F49-Assumptions!$D$14*(1+Simulation!E49)^1*Simulation!E49*Assumptions!$D$16)/(1+Simulation!K49)^2+(Assumptions!$D$14*(1+Simulation!E49)^3*F49-Assumptions!$D$14*(1+Simulation!E49)^2*Simulation!E49*Assumptions!$D$16)/(1+Simulation!K49)^3+(Assumptions!$D$14*(1+Simulation!E49)^4*F49-Assumptions!$D$14*(1+Simulation!E49)^3*Simulation!E49*Assumptions!$D$16)/(1+Simulation!K49)^4+(Assumptions!$D$14*(1+Simulation!E49)^5*F49-Assumptions!$D$14*(1+Simulation!E49)^4*Simulation!E49*Assumptions!$D$16)/(1+Simulation!K49)^5+(Assumptions!$D$14*(1+Simulation!E49)^5*F49-Assumptions!$D$14*(1+Simulation!E49)^4*Simulation!E49*Assumptions!$D$16)*(1+Simulation!I49)/(Simulation!K49-Simulation!I49)/(1+Simulation!K49)^5-Assumptions!$D$17)/Assumptions!$D$18</f>
        <v>7.37744343229192</v>
      </c>
      <c r="H49" s="8" t="str">
        <f aca="false">IF(D49=1,G49,"")</f>
        <v/>
      </c>
      <c r="I49" s="33" t="n">
        <f aca="false">IF(D49=0,G49,"")</f>
        <v>7.37744343229192</v>
      </c>
    </row>
    <row r="50" customFormat="false" ht="15" hidden="false" customHeight="false" outlineLevel="0" collapsed="false">
      <c r="B50" s="2" t="n">
        <v>45</v>
      </c>
      <c r="C50" s="19" t="n">
        <f aca="false">IF('Random Draws'!F50&lt;(Assumptions!$D$28-Assumptions!$D$27)/(Assumptions!$D$29-Assumptions!$D$27),Assumptions!$D$27+SQRT('Random Draws'!F50*(Assumptions!$D$29-Assumptions!$D$27)*(Assumptions!$D$28-Assumptions!$D$27)),Assumptions!$D$29-SQRT((1-'Random Draws'!F50)*(Assumptions!$D$29-Assumptions!$D$27)*(Assumptions!$D$29-Assumptions!$D$28)))</f>
        <v>0.25640360270604</v>
      </c>
      <c r="D50" s="29" t="n">
        <f aca="false">IF('Random Draws'!I50&lt;Assumptions!$D$30,1,0)</f>
        <v>0</v>
      </c>
      <c r="E50" s="19" t="n">
        <f aca="false">C50+Assumptions!$D$31*D50</f>
        <v>0.25640360270604</v>
      </c>
      <c r="F50" s="28" t="n">
        <f aca="false">(Simulation!F50-Assumptions!$D$15)*(1-E50)+Assumptions!$D$15-Simulation!J50</f>
        <v>0.165017652335069</v>
      </c>
      <c r="G50" s="8" t="n">
        <f aca="false">((Assumptions!$D$14*(1+Simulation!E50)^1*F50-Assumptions!$D$14*(1+Simulation!E50)^0*Simulation!E50*Assumptions!$D$16)/(1+Simulation!K50)^1+(Assumptions!$D$14*(1+Simulation!E50)^2*F50-Assumptions!$D$14*(1+Simulation!E50)^1*Simulation!E50*Assumptions!$D$16)/(1+Simulation!K50)^2+(Assumptions!$D$14*(1+Simulation!E50)^3*F50-Assumptions!$D$14*(1+Simulation!E50)^2*Simulation!E50*Assumptions!$D$16)/(1+Simulation!K50)^3+(Assumptions!$D$14*(1+Simulation!E50)^4*F50-Assumptions!$D$14*(1+Simulation!E50)^3*Simulation!E50*Assumptions!$D$16)/(1+Simulation!K50)^4+(Assumptions!$D$14*(1+Simulation!E50)^5*F50-Assumptions!$D$14*(1+Simulation!E50)^4*Simulation!E50*Assumptions!$D$16)/(1+Simulation!K50)^5+(Assumptions!$D$14*(1+Simulation!E50)^5*F50-Assumptions!$D$14*(1+Simulation!E50)^4*Simulation!E50*Assumptions!$D$16)*(1+Simulation!I50)/(Simulation!K50-Simulation!I50)/(1+Simulation!K50)^5-Assumptions!$D$17)/Assumptions!$D$18</f>
        <v>9.16132438381474</v>
      </c>
      <c r="H50" s="8" t="str">
        <f aca="false">IF(D50=1,G50,"")</f>
        <v/>
      </c>
      <c r="I50" s="33" t="n">
        <f aca="false">IF(D50=0,G50,"")</f>
        <v>9.16132438381474</v>
      </c>
    </row>
    <row r="51" customFormat="false" ht="15" hidden="false" customHeight="false" outlineLevel="0" collapsed="false">
      <c r="B51" s="2" t="n">
        <v>46</v>
      </c>
      <c r="C51" s="19" t="n">
        <f aca="false">IF('Random Draws'!F51&lt;(Assumptions!$D$28-Assumptions!$D$27)/(Assumptions!$D$29-Assumptions!$D$27),Assumptions!$D$27+SQRT('Random Draws'!F51*(Assumptions!$D$29-Assumptions!$D$27)*(Assumptions!$D$28-Assumptions!$D$27)),Assumptions!$D$29-SQRT((1-'Random Draws'!F51)*(Assumptions!$D$29-Assumptions!$D$27)*(Assumptions!$D$29-Assumptions!$D$28)))</f>
        <v>0.260084896080593</v>
      </c>
      <c r="D51" s="29" t="n">
        <f aca="false">IF('Random Draws'!I51&lt;Assumptions!$D$30,1,0)</f>
        <v>0</v>
      </c>
      <c r="E51" s="19" t="n">
        <f aca="false">C51+Assumptions!$D$31*D51</f>
        <v>0.260084896080593</v>
      </c>
      <c r="F51" s="28" t="n">
        <f aca="false">(Simulation!F51-Assumptions!$D$15)*(1-E51)+Assumptions!$D$15-Simulation!J51</f>
        <v>0.180836805405291</v>
      </c>
      <c r="G51" s="8" t="n">
        <f aca="false">((Assumptions!$D$14*(1+Simulation!E51)^1*F51-Assumptions!$D$14*(1+Simulation!E51)^0*Simulation!E51*Assumptions!$D$16)/(1+Simulation!K51)^1+(Assumptions!$D$14*(1+Simulation!E51)^2*F51-Assumptions!$D$14*(1+Simulation!E51)^1*Simulation!E51*Assumptions!$D$16)/(1+Simulation!K51)^2+(Assumptions!$D$14*(1+Simulation!E51)^3*F51-Assumptions!$D$14*(1+Simulation!E51)^2*Simulation!E51*Assumptions!$D$16)/(1+Simulation!K51)^3+(Assumptions!$D$14*(1+Simulation!E51)^4*F51-Assumptions!$D$14*(1+Simulation!E51)^3*Simulation!E51*Assumptions!$D$16)/(1+Simulation!K51)^4+(Assumptions!$D$14*(1+Simulation!E51)^5*F51-Assumptions!$D$14*(1+Simulation!E51)^4*Simulation!E51*Assumptions!$D$16)/(1+Simulation!K51)^5+(Assumptions!$D$14*(1+Simulation!E51)^5*F51-Assumptions!$D$14*(1+Simulation!E51)^4*Simulation!E51*Assumptions!$D$16)*(1+Simulation!I51)/(Simulation!K51-Simulation!I51)/(1+Simulation!K51)^5-Assumptions!$D$17)/Assumptions!$D$18</f>
        <v>15.7685789239447</v>
      </c>
      <c r="H51" s="8" t="str">
        <f aca="false">IF(D51=1,G51,"")</f>
        <v/>
      </c>
      <c r="I51" s="33" t="n">
        <f aca="false">IF(D51=0,G51,"")</f>
        <v>15.7685789239447</v>
      </c>
    </row>
    <row r="52" customFormat="false" ht="15" hidden="false" customHeight="false" outlineLevel="0" collapsed="false">
      <c r="B52" s="2" t="n">
        <v>47</v>
      </c>
      <c r="C52" s="19" t="n">
        <f aca="false">IF('Random Draws'!F52&lt;(Assumptions!$D$28-Assumptions!$D$27)/(Assumptions!$D$29-Assumptions!$D$27),Assumptions!$D$27+SQRT('Random Draws'!F52*(Assumptions!$D$29-Assumptions!$D$27)*(Assumptions!$D$28-Assumptions!$D$27)),Assumptions!$D$29-SQRT((1-'Random Draws'!F52)*(Assumptions!$D$29-Assumptions!$D$27)*(Assumptions!$D$29-Assumptions!$D$28)))</f>
        <v>0.248995527226216</v>
      </c>
      <c r="D52" s="29" t="n">
        <f aca="false">IF('Random Draws'!I52&lt;Assumptions!$D$30,1,0)</f>
        <v>0</v>
      </c>
      <c r="E52" s="19" t="n">
        <f aca="false">C52+Assumptions!$D$31*D52</f>
        <v>0.248995527226216</v>
      </c>
      <c r="F52" s="28" t="n">
        <f aca="false">(Simulation!F52-Assumptions!$D$15)*(1-E52)+Assumptions!$D$15-Simulation!J52</f>
        <v>0.166498045839136</v>
      </c>
      <c r="G52" s="8" t="n">
        <f aca="false">((Assumptions!$D$14*(1+Simulation!E52)^1*F52-Assumptions!$D$14*(1+Simulation!E52)^0*Simulation!E52*Assumptions!$D$16)/(1+Simulation!K52)^1+(Assumptions!$D$14*(1+Simulation!E52)^2*F52-Assumptions!$D$14*(1+Simulation!E52)^1*Simulation!E52*Assumptions!$D$16)/(1+Simulation!K52)^2+(Assumptions!$D$14*(1+Simulation!E52)^3*F52-Assumptions!$D$14*(1+Simulation!E52)^2*Simulation!E52*Assumptions!$D$16)/(1+Simulation!K52)^3+(Assumptions!$D$14*(1+Simulation!E52)^4*F52-Assumptions!$D$14*(1+Simulation!E52)^3*Simulation!E52*Assumptions!$D$16)/(1+Simulation!K52)^4+(Assumptions!$D$14*(1+Simulation!E52)^5*F52-Assumptions!$D$14*(1+Simulation!E52)^4*Simulation!E52*Assumptions!$D$16)/(1+Simulation!K52)^5+(Assumptions!$D$14*(1+Simulation!E52)^5*F52-Assumptions!$D$14*(1+Simulation!E52)^4*Simulation!E52*Assumptions!$D$16)*(1+Simulation!I52)/(Simulation!K52-Simulation!I52)/(1+Simulation!K52)^5-Assumptions!$D$17)/Assumptions!$D$18</f>
        <v>9.64311796982677</v>
      </c>
      <c r="H52" s="8" t="str">
        <f aca="false">IF(D52=1,G52,"")</f>
        <v/>
      </c>
      <c r="I52" s="33" t="n">
        <f aca="false">IF(D52=0,G52,"")</f>
        <v>9.64311796982677</v>
      </c>
    </row>
    <row r="53" customFormat="false" ht="15" hidden="false" customHeight="false" outlineLevel="0" collapsed="false">
      <c r="B53" s="2" t="n">
        <v>48</v>
      </c>
      <c r="C53" s="19" t="n">
        <f aca="false">IF('Random Draws'!F53&lt;(Assumptions!$D$28-Assumptions!$D$27)/(Assumptions!$D$29-Assumptions!$D$27),Assumptions!$D$27+SQRT('Random Draws'!F53*(Assumptions!$D$29-Assumptions!$D$27)*(Assumptions!$D$28-Assumptions!$D$27)),Assumptions!$D$29-SQRT((1-'Random Draws'!F53)*(Assumptions!$D$29-Assumptions!$D$27)*(Assumptions!$D$29-Assumptions!$D$28)))</f>
        <v>0.249544972202704</v>
      </c>
      <c r="D53" s="29" t="n">
        <f aca="false">IF('Random Draws'!I53&lt;Assumptions!$D$30,1,0)</f>
        <v>1</v>
      </c>
      <c r="E53" s="19" t="n">
        <f aca="false">C53+Assumptions!$D$31*D53</f>
        <v>0.339544972202704</v>
      </c>
      <c r="F53" s="28" t="n">
        <f aca="false">(Simulation!F53-Assumptions!$D$15)*(1-E53)+Assumptions!$D$15-Simulation!J53</f>
        <v>0.123007161484573</v>
      </c>
      <c r="G53" s="8" t="n">
        <f aca="false">((Assumptions!$D$14*(1+Simulation!E53)^1*F53-Assumptions!$D$14*(1+Simulation!E53)^0*Simulation!E53*Assumptions!$D$16)/(1+Simulation!K53)^1+(Assumptions!$D$14*(1+Simulation!E53)^2*F53-Assumptions!$D$14*(1+Simulation!E53)^1*Simulation!E53*Assumptions!$D$16)/(1+Simulation!K53)^2+(Assumptions!$D$14*(1+Simulation!E53)^3*F53-Assumptions!$D$14*(1+Simulation!E53)^2*Simulation!E53*Assumptions!$D$16)/(1+Simulation!K53)^3+(Assumptions!$D$14*(1+Simulation!E53)^4*F53-Assumptions!$D$14*(1+Simulation!E53)^3*Simulation!E53*Assumptions!$D$16)/(1+Simulation!K53)^4+(Assumptions!$D$14*(1+Simulation!E53)^5*F53-Assumptions!$D$14*(1+Simulation!E53)^4*Simulation!E53*Assumptions!$D$16)/(1+Simulation!K53)^5+(Assumptions!$D$14*(1+Simulation!E53)^5*F53-Assumptions!$D$14*(1+Simulation!E53)^4*Simulation!E53*Assumptions!$D$16)*(1+Simulation!I53)/(Simulation!K53-Simulation!I53)/(1+Simulation!K53)^5-Assumptions!$D$17)/Assumptions!$D$18</f>
        <v>6.35537697503071</v>
      </c>
      <c r="H53" s="8" t="n">
        <f aca="false">IF(D53=1,G53,"")</f>
        <v>6.35537697503071</v>
      </c>
      <c r="I53" s="33" t="str">
        <f aca="false">IF(D53=0,G53,"")</f>
        <v/>
      </c>
    </row>
    <row r="54" customFormat="false" ht="15" hidden="false" customHeight="false" outlineLevel="0" collapsed="false">
      <c r="B54" s="2" t="n">
        <v>49</v>
      </c>
      <c r="C54" s="19" t="n">
        <f aca="false">IF('Random Draws'!F54&lt;(Assumptions!$D$28-Assumptions!$D$27)/(Assumptions!$D$29-Assumptions!$D$27),Assumptions!$D$27+SQRT('Random Draws'!F54*(Assumptions!$D$29-Assumptions!$D$27)*(Assumptions!$D$28-Assumptions!$D$27)),Assumptions!$D$29-SQRT((1-'Random Draws'!F54)*(Assumptions!$D$29-Assumptions!$D$27)*(Assumptions!$D$29-Assumptions!$D$28)))</f>
        <v>0.253537400727762</v>
      </c>
      <c r="D54" s="29" t="n">
        <f aca="false">IF('Random Draws'!I54&lt;Assumptions!$D$30,1,0)</f>
        <v>0</v>
      </c>
      <c r="E54" s="19" t="n">
        <f aca="false">C54+Assumptions!$D$31*D54</f>
        <v>0.253537400727762</v>
      </c>
      <c r="F54" s="28" t="n">
        <f aca="false">(Simulation!F54-Assumptions!$D$15)*(1-E54)+Assumptions!$D$15-Simulation!J54</f>
        <v>0.188845119151033</v>
      </c>
      <c r="G54" s="8" t="n">
        <f aca="false">((Assumptions!$D$14*(1+Simulation!E54)^1*F54-Assumptions!$D$14*(1+Simulation!E54)^0*Simulation!E54*Assumptions!$D$16)/(1+Simulation!K54)^1+(Assumptions!$D$14*(1+Simulation!E54)^2*F54-Assumptions!$D$14*(1+Simulation!E54)^1*Simulation!E54*Assumptions!$D$16)/(1+Simulation!K54)^2+(Assumptions!$D$14*(1+Simulation!E54)^3*F54-Assumptions!$D$14*(1+Simulation!E54)^2*Simulation!E54*Assumptions!$D$16)/(1+Simulation!K54)^3+(Assumptions!$D$14*(1+Simulation!E54)^4*F54-Assumptions!$D$14*(1+Simulation!E54)^3*Simulation!E54*Assumptions!$D$16)/(1+Simulation!K54)^4+(Assumptions!$D$14*(1+Simulation!E54)^5*F54-Assumptions!$D$14*(1+Simulation!E54)^4*Simulation!E54*Assumptions!$D$16)/(1+Simulation!K54)^5+(Assumptions!$D$14*(1+Simulation!E54)^5*F54-Assumptions!$D$14*(1+Simulation!E54)^4*Simulation!E54*Assumptions!$D$16)*(1+Simulation!I54)/(Simulation!K54-Simulation!I54)/(1+Simulation!K54)^5-Assumptions!$D$17)/Assumptions!$D$18</f>
        <v>23.8518053747892</v>
      </c>
      <c r="H54" s="8" t="str">
        <f aca="false">IF(D54=1,G54,"")</f>
        <v/>
      </c>
      <c r="I54" s="33" t="n">
        <f aca="false">IF(D54=0,G54,"")</f>
        <v>23.8518053747892</v>
      </c>
    </row>
    <row r="55" customFormat="false" ht="15" hidden="false" customHeight="false" outlineLevel="0" collapsed="false">
      <c r="B55" s="2" t="n">
        <v>50</v>
      </c>
      <c r="C55" s="19" t="n">
        <f aca="false">IF('Random Draws'!F55&lt;(Assumptions!$D$28-Assumptions!$D$27)/(Assumptions!$D$29-Assumptions!$D$27),Assumptions!$D$27+SQRT('Random Draws'!F55*(Assumptions!$D$29-Assumptions!$D$27)*(Assumptions!$D$28-Assumptions!$D$27)),Assumptions!$D$29-SQRT((1-'Random Draws'!F55)*(Assumptions!$D$29-Assumptions!$D$27)*(Assumptions!$D$29-Assumptions!$D$28)))</f>
        <v>0.246185843258279</v>
      </c>
      <c r="D55" s="29" t="n">
        <f aca="false">IF('Random Draws'!I55&lt;Assumptions!$D$30,1,0)</f>
        <v>1</v>
      </c>
      <c r="E55" s="19" t="n">
        <f aca="false">C55+Assumptions!$D$31*D55</f>
        <v>0.336185843258279</v>
      </c>
      <c r="F55" s="28" t="n">
        <f aca="false">(Simulation!F55-Assumptions!$D$15)*(1-E55)+Assumptions!$D$15-Simulation!J55</f>
        <v>0.168647212239986</v>
      </c>
      <c r="G55" s="8" t="n">
        <f aca="false">((Assumptions!$D$14*(1+Simulation!E55)^1*F55-Assumptions!$D$14*(1+Simulation!E55)^0*Simulation!E55*Assumptions!$D$16)/(1+Simulation!K55)^1+(Assumptions!$D$14*(1+Simulation!E55)^2*F55-Assumptions!$D$14*(1+Simulation!E55)^1*Simulation!E55*Assumptions!$D$16)/(1+Simulation!K55)^2+(Assumptions!$D$14*(1+Simulation!E55)^3*F55-Assumptions!$D$14*(1+Simulation!E55)^2*Simulation!E55*Assumptions!$D$16)/(1+Simulation!K55)^3+(Assumptions!$D$14*(1+Simulation!E55)^4*F55-Assumptions!$D$14*(1+Simulation!E55)^3*Simulation!E55*Assumptions!$D$16)/(1+Simulation!K55)^4+(Assumptions!$D$14*(1+Simulation!E55)^5*F55-Assumptions!$D$14*(1+Simulation!E55)^4*Simulation!E55*Assumptions!$D$16)/(1+Simulation!K55)^5+(Assumptions!$D$14*(1+Simulation!E55)^5*F55-Assumptions!$D$14*(1+Simulation!E55)^4*Simulation!E55*Assumptions!$D$16)*(1+Simulation!I55)/(Simulation!K55-Simulation!I55)/(1+Simulation!K55)^5-Assumptions!$D$17)/Assumptions!$D$18</f>
        <v>7.25035981169482</v>
      </c>
      <c r="H55" s="8" t="n">
        <f aca="false">IF(D55=1,G55,"")</f>
        <v>7.25035981169482</v>
      </c>
      <c r="I55" s="33" t="str">
        <f aca="false">IF(D55=0,G55,"")</f>
        <v/>
      </c>
    </row>
    <row r="56" customFormat="false" ht="15" hidden="false" customHeight="false" outlineLevel="0" collapsed="false">
      <c r="B56" s="2" t="n">
        <v>51</v>
      </c>
      <c r="C56" s="19" t="n">
        <f aca="false">IF('Random Draws'!F56&lt;(Assumptions!$D$28-Assumptions!$D$27)/(Assumptions!$D$29-Assumptions!$D$27),Assumptions!$D$27+SQRT('Random Draws'!F56*(Assumptions!$D$29-Assumptions!$D$27)*(Assumptions!$D$28-Assumptions!$D$27)),Assumptions!$D$29-SQRT((1-'Random Draws'!F56)*(Assumptions!$D$29-Assumptions!$D$27)*(Assumptions!$D$29-Assumptions!$D$28)))</f>
        <v>0.25653495265227</v>
      </c>
      <c r="D56" s="29" t="n">
        <f aca="false">IF('Random Draws'!I56&lt;Assumptions!$D$30,1,0)</f>
        <v>0</v>
      </c>
      <c r="E56" s="19" t="n">
        <f aca="false">C56+Assumptions!$D$31*D56</f>
        <v>0.25653495265227</v>
      </c>
      <c r="F56" s="28" t="n">
        <f aca="false">(Simulation!F56-Assumptions!$D$15)*(1-E56)+Assumptions!$D$15-Simulation!J56</f>
        <v>0.146773540356493</v>
      </c>
      <c r="G56" s="8" t="n">
        <f aca="false">((Assumptions!$D$14*(1+Simulation!E56)^1*F56-Assumptions!$D$14*(1+Simulation!E56)^0*Simulation!E56*Assumptions!$D$16)/(1+Simulation!K56)^1+(Assumptions!$D$14*(1+Simulation!E56)^2*F56-Assumptions!$D$14*(1+Simulation!E56)^1*Simulation!E56*Assumptions!$D$16)/(1+Simulation!K56)^2+(Assumptions!$D$14*(1+Simulation!E56)^3*F56-Assumptions!$D$14*(1+Simulation!E56)^2*Simulation!E56*Assumptions!$D$16)/(1+Simulation!K56)^3+(Assumptions!$D$14*(1+Simulation!E56)^4*F56-Assumptions!$D$14*(1+Simulation!E56)^3*Simulation!E56*Assumptions!$D$16)/(1+Simulation!K56)^4+(Assumptions!$D$14*(1+Simulation!E56)^5*F56-Assumptions!$D$14*(1+Simulation!E56)^4*Simulation!E56*Assumptions!$D$16)/(1+Simulation!K56)^5+(Assumptions!$D$14*(1+Simulation!E56)^5*F56-Assumptions!$D$14*(1+Simulation!E56)^4*Simulation!E56*Assumptions!$D$16)*(1+Simulation!I56)/(Simulation!K56-Simulation!I56)/(1+Simulation!K56)^5-Assumptions!$D$17)/Assumptions!$D$18</f>
        <v>19.5496734076425</v>
      </c>
      <c r="H56" s="8" t="str">
        <f aca="false">IF(D56=1,G56,"")</f>
        <v/>
      </c>
      <c r="I56" s="33" t="n">
        <f aca="false">IF(D56=0,G56,"")</f>
        <v>19.5496734076425</v>
      </c>
    </row>
    <row r="57" customFormat="false" ht="15" hidden="false" customHeight="false" outlineLevel="0" collapsed="false">
      <c r="B57" s="2" t="n">
        <v>52</v>
      </c>
      <c r="C57" s="19" t="n">
        <f aca="false">IF('Random Draws'!F57&lt;(Assumptions!$D$28-Assumptions!$D$27)/(Assumptions!$D$29-Assumptions!$D$27),Assumptions!$D$27+SQRT('Random Draws'!F57*(Assumptions!$D$29-Assumptions!$D$27)*(Assumptions!$D$28-Assumptions!$D$27)),Assumptions!$D$29-SQRT((1-'Random Draws'!F57)*(Assumptions!$D$29-Assumptions!$D$27)*(Assumptions!$D$29-Assumptions!$D$28)))</f>
        <v>0.258121138087394</v>
      </c>
      <c r="D57" s="29" t="n">
        <f aca="false">IF('Random Draws'!I57&lt;Assumptions!$D$30,1,0)</f>
        <v>0</v>
      </c>
      <c r="E57" s="19" t="n">
        <f aca="false">C57+Assumptions!$D$31*D57</f>
        <v>0.258121138087394</v>
      </c>
      <c r="F57" s="28" t="n">
        <f aca="false">(Simulation!F57-Assumptions!$D$15)*(1-E57)+Assumptions!$D$15-Simulation!J57</f>
        <v>0.205017197674029</v>
      </c>
      <c r="G57" s="8" t="n">
        <f aca="false">((Assumptions!$D$14*(1+Simulation!E57)^1*F57-Assumptions!$D$14*(1+Simulation!E57)^0*Simulation!E57*Assumptions!$D$16)/(1+Simulation!K57)^1+(Assumptions!$D$14*(1+Simulation!E57)^2*F57-Assumptions!$D$14*(1+Simulation!E57)^1*Simulation!E57*Assumptions!$D$16)/(1+Simulation!K57)^2+(Assumptions!$D$14*(1+Simulation!E57)^3*F57-Assumptions!$D$14*(1+Simulation!E57)^2*Simulation!E57*Assumptions!$D$16)/(1+Simulation!K57)^3+(Assumptions!$D$14*(1+Simulation!E57)^4*F57-Assumptions!$D$14*(1+Simulation!E57)^3*Simulation!E57*Assumptions!$D$16)/(1+Simulation!K57)^4+(Assumptions!$D$14*(1+Simulation!E57)^5*F57-Assumptions!$D$14*(1+Simulation!E57)^4*Simulation!E57*Assumptions!$D$16)/(1+Simulation!K57)^5+(Assumptions!$D$14*(1+Simulation!E57)^5*F57-Assumptions!$D$14*(1+Simulation!E57)^4*Simulation!E57*Assumptions!$D$16)*(1+Simulation!I57)/(Simulation!K57-Simulation!I57)/(1+Simulation!K57)^5-Assumptions!$D$17)/Assumptions!$D$18</f>
        <v>23.289917746606</v>
      </c>
      <c r="H57" s="8" t="str">
        <f aca="false">IF(D57=1,G57,"")</f>
        <v/>
      </c>
      <c r="I57" s="33" t="n">
        <f aca="false">IF(D57=0,G57,"")</f>
        <v>23.289917746606</v>
      </c>
    </row>
    <row r="58" customFormat="false" ht="15" hidden="false" customHeight="false" outlineLevel="0" collapsed="false">
      <c r="B58" s="2" t="n">
        <v>53</v>
      </c>
      <c r="C58" s="19" t="n">
        <f aca="false">IF('Random Draws'!F58&lt;(Assumptions!$D$28-Assumptions!$D$27)/(Assumptions!$D$29-Assumptions!$D$27),Assumptions!$D$27+SQRT('Random Draws'!F58*(Assumptions!$D$29-Assumptions!$D$27)*(Assumptions!$D$28-Assumptions!$D$27)),Assumptions!$D$29-SQRT((1-'Random Draws'!F58)*(Assumptions!$D$29-Assumptions!$D$27)*(Assumptions!$D$29-Assumptions!$D$28)))</f>
        <v>0.260128377105209</v>
      </c>
      <c r="D58" s="29" t="n">
        <f aca="false">IF('Random Draws'!I58&lt;Assumptions!$D$30,1,0)</f>
        <v>0</v>
      </c>
      <c r="E58" s="19" t="n">
        <f aca="false">C58+Assumptions!$D$31*D58</f>
        <v>0.260128377105209</v>
      </c>
      <c r="F58" s="28" t="n">
        <f aca="false">(Simulation!F58-Assumptions!$D$15)*(1-E58)+Assumptions!$D$15-Simulation!J58</f>
        <v>0.151178964326756</v>
      </c>
      <c r="G58" s="8" t="n">
        <f aca="false">((Assumptions!$D$14*(1+Simulation!E58)^1*F58-Assumptions!$D$14*(1+Simulation!E58)^0*Simulation!E58*Assumptions!$D$16)/(1+Simulation!K58)^1+(Assumptions!$D$14*(1+Simulation!E58)^2*F58-Assumptions!$D$14*(1+Simulation!E58)^1*Simulation!E58*Assumptions!$D$16)/(1+Simulation!K58)^2+(Assumptions!$D$14*(1+Simulation!E58)^3*F58-Assumptions!$D$14*(1+Simulation!E58)^2*Simulation!E58*Assumptions!$D$16)/(1+Simulation!K58)^3+(Assumptions!$D$14*(1+Simulation!E58)^4*F58-Assumptions!$D$14*(1+Simulation!E58)^3*Simulation!E58*Assumptions!$D$16)/(1+Simulation!K58)^4+(Assumptions!$D$14*(1+Simulation!E58)^5*F58-Assumptions!$D$14*(1+Simulation!E58)^4*Simulation!E58*Assumptions!$D$16)/(1+Simulation!K58)^5+(Assumptions!$D$14*(1+Simulation!E58)^5*F58-Assumptions!$D$14*(1+Simulation!E58)^4*Simulation!E58*Assumptions!$D$16)*(1+Simulation!I58)/(Simulation!K58-Simulation!I58)/(1+Simulation!K58)^5-Assumptions!$D$17)/Assumptions!$D$18</f>
        <v>12.6367234601591</v>
      </c>
      <c r="H58" s="8" t="str">
        <f aca="false">IF(D58=1,G58,"")</f>
        <v/>
      </c>
      <c r="I58" s="33" t="n">
        <f aca="false">IF(D58=0,G58,"")</f>
        <v>12.6367234601591</v>
      </c>
    </row>
    <row r="59" customFormat="false" ht="15" hidden="false" customHeight="false" outlineLevel="0" collapsed="false">
      <c r="B59" s="2" t="n">
        <v>54</v>
      </c>
      <c r="C59" s="19" t="n">
        <f aca="false">IF('Random Draws'!F59&lt;(Assumptions!$D$28-Assumptions!$D$27)/(Assumptions!$D$29-Assumptions!$D$27),Assumptions!$D$27+SQRT('Random Draws'!F59*(Assumptions!$D$29-Assumptions!$D$27)*(Assumptions!$D$28-Assumptions!$D$27)),Assumptions!$D$29-SQRT((1-'Random Draws'!F59)*(Assumptions!$D$29-Assumptions!$D$27)*(Assumptions!$D$29-Assumptions!$D$28)))</f>
        <v>0.257857179475942</v>
      </c>
      <c r="D59" s="29" t="n">
        <f aca="false">IF('Random Draws'!I59&lt;Assumptions!$D$30,1,0)</f>
        <v>0</v>
      </c>
      <c r="E59" s="19" t="n">
        <f aca="false">C59+Assumptions!$D$31*D59</f>
        <v>0.257857179475942</v>
      </c>
      <c r="F59" s="28" t="n">
        <f aca="false">(Simulation!F59-Assumptions!$D$15)*(1-E59)+Assumptions!$D$15-Simulation!J59</f>
        <v>0.165723523346849</v>
      </c>
      <c r="G59" s="8" t="n">
        <f aca="false">((Assumptions!$D$14*(1+Simulation!E59)^1*F59-Assumptions!$D$14*(1+Simulation!E59)^0*Simulation!E59*Assumptions!$D$16)/(1+Simulation!K59)^1+(Assumptions!$D$14*(1+Simulation!E59)^2*F59-Assumptions!$D$14*(1+Simulation!E59)^1*Simulation!E59*Assumptions!$D$16)/(1+Simulation!K59)^2+(Assumptions!$D$14*(1+Simulation!E59)^3*F59-Assumptions!$D$14*(1+Simulation!E59)^2*Simulation!E59*Assumptions!$D$16)/(1+Simulation!K59)^3+(Assumptions!$D$14*(1+Simulation!E59)^4*F59-Assumptions!$D$14*(1+Simulation!E59)^3*Simulation!E59*Assumptions!$D$16)/(1+Simulation!K59)^4+(Assumptions!$D$14*(1+Simulation!E59)^5*F59-Assumptions!$D$14*(1+Simulation!E59)^4*Simulation!E59*Assumptions!$D$16)/(1+Simulation!K59)^5+(Assumptions!$D$14*(1+Simulation!E59)^5*F59-Assumptions!$D$14*(1+Simulation!E59)^4*Simulation!E59*Assumptions!$D$16)*(1+Simulation!I59)/(Simulation!K59-Simulation!I59)/(1+Simulation!K59)^5-Assumptions!$D$17)/Assumptions!$D$18</f>
        <v>10.0424912044959</v>
      </c>
      <c r="H59" s="8" t="str">
        <f aca="false">IF(D59=1,G59,"")</f>
        <v/>
      </c>
      <c r="I59" s="33" t="n">
        <f aca="false">IF(D59=0,G59,"")</f>
        <v>10.0424912044959</v>
      </c>
    </row>
    <row r="60" customFormat="false" ht="15" hidden="false" customHeight="false" outlineLevel="0" collapsed="false">
      <c r="B60" s="2" t="n">
        <v>55</v>
      </c>
      <c r="C60" s="19" t="n">
        <f aca="false">IF('Random Draws'!F60&lt;(Assumptions!$D$28-Assumptions!$D$27)/(Assumptions!$D$29-Assumptions!$D$27),Assumptions!$D$27+SQRT('Random Draws'!F60*(Assumptions!$D$29-Assumptions!$D$27)*(Assumptions!$D$28-Assumptions!$D$27)),Assumptions!$D$29-SQRT((1-'Random Draws'!F60)*(Assumptions!$D$29-Assumptions!$D$27)*(Assumptions!$D$29-Assumptions!$D$28)))</f>
        <v>0.265374724677956</v>
      </c>
      <c r="D60" s="29" t="n">
        <f aca="false">IF('Random Draws'!I60&lt;Assumptions!$D$30,1,0)</f>
        <v>0</v>
      </c>
      <c r="E60" s="19" t="n">
        <f aca="false">C60+Assumptions!$D$31*D60</f>
        <v>0.265374724677956</v>
      </c>
      <c r="F60" s="28" t="n">
        <f aca="false">(Simulation!F60-Assumptions!$D$15)*(1-E60)+Assumptions!$D$15-Simulation!J60</f>
        <v>0.206743505971025</v>
      </c>
      <c r="G60" s="8" t="n">
        <f aca="false">((Assumptions!$D$14*(1+Simulation!E60)^1*F60-Assumptions!$D$14*(1+Simulation!E60)^0*Simulation!E60*Assumptions!$D$16)/(1+Simulation!K60)^1+(Assumptions!$D$14*(1+Simulation!E60)^2*F60-Assumptions!$D$14*(1+Simulation!E60)^1*Simulation!E60*Assumptions!$D$16)/(1+Simulation!K60)^2+(Assumptions!$D$14*(1+Simulation!E60)^3*F60-Assumptions!$D$14*(1+Simulation!E60)^2*Simulation!E60*Assumptions!$D$16)/(1+Simulation!K60)^3+(Assumptions!$D$14*(1+Simulation!E60)^4*F60-Assumptions!$D$14*(1+Simulation!E60)^3*Simulation!E60*Assumptions!$D$16)/(1+Simulation!K60)^4+(Assumptions!$D$14*(1+Simulation!E60)^5*F60-Assumptions!$D$14*(1+Simulation!E60)^4*Simulation!E60*Assumptions!$D$16)/(1+Simulation!K60)^5+(Assumptions!$D$14*(1+Simulation!E60)^5*F60-Assumptions!$D$14*(1+Simulation!E60)^4*Simulation!E60*Assumptions!$D$16)*(1+Simulation!I60)/(Simulation!K60-Simulation!I60)/(1+Simulation!K60)^5-Assumptions!$D$17)/Assumptions!$D$18</f>
        <v>15.8010794729864</v>
      </c>
      <c r="H60" s="8" t="str">
        <f aca="false">IF(D60=1,G60,"")</f>
        <v/>
      </c>
      <c r="I60" s="33" t="n">
        <f aca="false">IF(D60=0,G60,"")</f>
        <v>15.8010794729864</v>
      </c>
    </row>
    <row r="61" customFormat="false" ht="15" hidden="false" customHeight="false" outlineLevel="0" collapsed="false">
      <c r="B61" s="2" t="n">
        <v>56</v>
      </c>
      <c r="C61" s="19" t="n">
        <f aca="false">IF('Random Draws'!F61&lt;(Assumptions!$D$28-Assumptions!$D$27)/(Assumptions!$D$29-Assumptions!$D$27),Assumptions!$D$27+SQRT('Random Draws'!F61*(Assumptions!$D$29-Assumptions!$D$27)*(Assumptions!$D$28-Assumptions!$D$27)),Assumptions!$D$29-SQRT((1-'Random Draws'!F61)*(Assumptions!$D$29-Assumptions!$D$27)*(Assumptions!$D$29-Assumptions!$D$28)))</f>
        <v>0.265628602823469</v>
      </c>
      <c r="D61" s="29" t="n">
        <f aca="false">IF('Random Draws'!I61&lt;Assumptions!$D$30,1,0)</f>
        <v>0</v>
      </c>
      <c r="E61" s="19" t="n">
        <f aca="false">C61+Assumptions!$D$31*D61</f>
        <v>0.265628602823469</v>
      </c>
      <c r="F61" s="28" t="n">
        <f aca="false">(Simulation!F61-Assumptions!$D$15)*(1-E61)+Assumptions!$D$15-Simulation!J61</f>
        <v>0.12226455673149</v>
      </c>
      <c r="G61" s="8" t="n">
        <f aca="false">((Assumptions!$D$14*(1+Simulation!E61)^1*F61-Assumptions!$D$14*(1+Simulation!E61)^0*Simulation!E61*Assumptions!$D$16)/(1+Simulation!K61)^1+(Assumptions!$D$14*(1+Simulation!E61)^2*F61-Assumptions!$D$14*(1+Simulation!E61)^1*Simulation!E61*Assumptions!$D$16)/(1+Simulation!K61)^2+(Assumptions!$D$14*(1+Simulation!E61)^3*F61-Assumptions!$D$14*(1+Simulation!E61)^2*Simulation!E61*Assumptions!$D$16)/(1+Simulation!K61)^3+(Assumptions!$D$14*(1+Simulation!E61)^4*F61-Assumptions!$D$14*(1+Simulation!E61)^3*Simulation!E61*Assumptions!$D$16)/(1+Simulation!K61)^4+(Assumptions!$D$14*(1+Simulation!E61)^5*F61-Assumptions!$D$14*(1+Simulation!E61)^4*Simulation!E61*Assumptions!$D$16)/(1+Simulation!K61)^5+(Assumptions!$D$14*(1+Simulation!E61)^5*F61-Assumptions!$D$14*(1+Simulation!E61)^4*Simulation!E61*Assumptions!$D$16)*(1+Simulation!I61)/(Simulation!K61-Simulation!I61)/(1+Simulation!K61)^5-Assumptions!$D$17)/Assumptions!$D$18</f>
        <v>9.8064539255049</v>
      </c>
      <c r="H61" s="8" t="str">
        <f aca="false">IF(D61=1,G61,"")</f>
        <v/>
      </c>
      <c r="I61" s="33" t="n">
        <f aca="false">IF(D61=0,G61,"")</f>
        <v>9.8064539255049</v>
      </c>
    </row>
    <row r="62" customFormat="false" ht="15" hidden="false" customHeight="false" outlineLevel="0" collapsed="false">
      <c r="B62" s="2" t="n">
        <v>57</v>
      </c>
      <c r="C62" s="19" t="n">
        <f aca="false">IF('Random Draws'!F62&lt;(Assumptions!$D$28-Assumptions!$D$27)/(Assumptions!$D$29-Assumptions!$D$27),Assumptions!$D$27+SQRT('Random Draws'!F62*(Assumptions!$D$29-Assumptions!$D$27)*(Assumptions!$D$28-Assumptions!$D$27)),Assumptions!$D$29-SQRT((1-'Random Draws'!F62)*(Assumptions!$D$29-Assumptions!$D$27)*(Assumptions!$D$29-Assumptions!$D$28)))</f>
        <v>0.251125360458412</v>
      </c>
      <c r="D62" s="29" t="n">
        <f aca="false">IF('Random Draws'!I62&lt;Assumptions!$D$30,1,0)</f>
        <v>0</v>
      </c>
      <c r="E62" s="19" t="n">
        <f aca="false">C62+Assumptions!$D$31*D62</f>
        <v>0.251125360458412</v>
      </c>
      <c r="F62" s="28" t="n">
        <f aca="false">(Simulation!F62-Assumptions!$D$15)*(1-E62)+Assumptions!$D$15-Simulation!J62</f>
        <v>0.176548239260972</v>
      </c>
      <c r="G62" s="8" t="n">
        <f aca="false">((Assumptions!$D$14*(1+Simulation!E62)^1*F62-Assumptions!$D$14*(1+Simulation!E62)^0*Simulation!E62*Assumptions!$D$16)/(1+Simulation!K62)^1+(Assumptions!$D$14*(1+Simulation!E62)^2*F62-Assumptions!$D$14*(1+Simulation!E62)^1*Simulation!E62*Assumptions!$D$16)/(1+Simulation!K62)^2+(Assumptions!$D$14*(1+Simulation!E62)^3*F62-Assumptions!$D$14*(1+Simulation!E62)^2*Simulation!E62*Assumptions!$D$16)/(1+Simulation!K62)^3+(Assumptions!$D$14*(1+Simulation!E62)^4*F62-Assumptions!$D$14*(1+Simulation!E62)^3*Simulation!E62*Assumptions!$D$16)/(1+Simulation!K62)^4+(Assumptions!$D$14*(1+Simulation!E62)^5*F62-Assumptions!$D$14*(1+Simulation!E62)^4*Simulation!E62*Assumptions!$D$16)/(1+Simulation!K62)^5+(Assumptions!$D$14*(1+Simulation!E62)^5*F62-Assumptions!$D$14*(1+Simulation!E62)^4*Simulation!E62*Assumptions!$D$16)*(1+Simulation!I62)/(Simulation!K62-Simulation!I62)/(1+Simulation!K62)^5-Assumptions!$D$17)/Assumptions!$D$18</f>
        <v>6.21996817404027</v>
      </c>
      <c r="H62" s="8" t="str">
        <f aca="false">IF(D62=1,G62,"")</f>
        <v/>
      </c>
      <c r="I62" s="33" t="n">
        <f aca="false">IF(D62=0,G62,"")</f>
        <v>6.21996817404027</v>
      </c>
    </row>
    <row r="63" customFormat="false" ht="15" hidden="false" customHeight="false" outlineLevel="0" collapsed="false">
      <c r="B63" s="2" t="n">
        <v>58</v>
      </c>
      <c r="C63" s="19" t="n">
        <f aca="false">IF('Random Draws'!F63&lt;(Assumptions!$D$28-Assumptions!$D$27)/(Assumptions!$D$29-Assumptions!$D$27),Assumptions!$D$27+SQRT('Random Draws'!F63*(Assumptions!$D$29-Assumptions!$D$27)*(Assumptions!$D$28-Assumptions!$D$27)),Assumptions!$D$29-SQRT((1-'Random Draws'!F63)*(Assumptions!$D$29-Assumptions!$D$27)*(Assumptions!$D$29-Assumptions!$D$28)))</f>
        <v>0.260627602796474</v>
      </c>
      <c r="D63" s="29" t="n">
        <f aca="false">IF('Random Draws'!I63&lt;Assumptions!$D$30,1,0)</f>
        <v>0</v>
      </c>
      <c r="E63" s="19" t="n">
        <f aca="false">C63+Assumptions!$D$31*D63</f>
        <v>0.260627602796474</v>
      </c>
      <c r="F63" s="28" t="n">
        <f aca="false">(Simulation!F63-Assumptions!$D$15)*(1-E63)+Assumptions!$D$15-Simulation!J63</f>
        <v>0.15526864240722</v>
      </c>
      <c r="G63" s="8" t="n">
        <f aca="false">((Assumptions!$D$14*(1+Simulation!E63)^1*F63-Assumptions!$D$14*(1+Simulation!E63)^0*Simulation!E63*Assumptions!$D$16)/(1+Simulation!K63)^1+(Assumptions!$D$14*(1+Simulation!E63)^2*F63-Assumptions!$D$14*(1+Simulation!E63)^1*Simulation!E63*Assumptions!$D$16)/(1+Simulation!K63)^2+(Assumptions!$D$14*(1+Simulation!E63)^3*F63-Assumptions!$D$14*(1+Simulation!E63)^2*Simulation!E63*Assumptions!$D$16)/(1+Simulation!K63)^3+(Assumptions!$D$14*(1+Simulation!E63)^4*F63-Assumptions!$D$14*(1+Simulation!E63)^3*Simulation!E63*Assumptions!$D$16)/(1+Simulation!K63)^4+(Assumptions!$D$14*(1+Simulation!E63)^5*F63-Assumptions!$D$14*(1+Simulation!E63)^4*Simulation!E63*Assumptions!$D$16)/(1+Simulation!K63)^5+(Assumptions!$D$14*(1+Simulation!E63)^5*F63-Assumptions!$D$14*(1+Simulation!E63)^4*Simulation!E63*Assumptions!$D$16)*(1+Simulation!I63)/(Simulation!K63-Simulation!I63)/(1+Simulation!K63)^5-Assumptions!$D$17)/Assumptions!$D$18</f>
        <v>8.58353361749949</v>
      </c>
      <c r="H63" s="8" t="str">
        <f aca="false">IF(D63=1,G63,"")</f>
        <v/>
      </c>
      <c r="I63" s="33" t="n">
        <f aca="false">IF(D63=0,G63,"")</f>
        <v>8.58353361749949</v>
      </c>
    </row>
    <row r="64" customFormat="false" ht="15" hidden="false" customHeight="false" outlineLevel="0" collapsed="false">
      <c r="B64" s="2" t="n">
        <v>59</v>
      </c>
      <c r="C64" s="19" t="n">
        <f aca="false">IF('Random Draws'!F64&lt;(Assumptions!$D$28-Assumptions!$D$27)/(Assumptions!$D$29-Assumptions!$D$27),Assumptions!$D$27+SQRT('Random Draws'!F64*(Assumptions!$D$29-Assumptions!$D$27)*(Assumptions!$D$28-Assumptions!$D$27)),Assumptions!$D$29-SQRT((1-'Random Draws'!F64)*(Assumptions!$D$29-Assumptions!$D$27)*(Assumptions!$D$29-Assumptions!$D$28)))</f>
        <v>0.270415000978237</v>
      </c>
      <c r="D64" s="29" t="n">
        <f aca="false">IF('Random Draws'!I64&lt;Assumptions!$D$30,1,0)</f>
        <v>0</v>
      </c>
      <c r="E64" s="19" t="n">
        <f aca="false">C64+Assumptions!$D$31*D64</f>
        <v>0.270415000978237</v>
      </c>
      <c r="F64" s="28" t="n">
        <f aca="false">(Simulation!F64-Assumptions!$D$15)*(1-E64)+Assumptions!$D$15-Simulation!J64</f>
        <v>0.158828572998541</v>
      </c>
      <c r="G64" s="8" t="n">
        <f aca="false">((Assumptions!$D$14*(1+Simulation!E64)^1*F64-Assumptions!$D$14*(1+Simulation!E64)^0*Simulation!E64*Assumptions!$D$16)/(1+Simulation!K64)^1+(Assumptions!$D$14*(1+Simulation!E64)^2*F64-Assumptions!$D$14*(1+Simulation!E64)^1*Simulation!E64*Assumptions!$D$16)/(1+Simulation!K64)^2+(Assumptions!$D$14*(1+Simulation!E64)^3*F64-Assumptions!$D$14*(1+Simulation!E64)^2*Simulation!E64*Assumptions!$D$16)/(1+Simulation!K64)^3+(Assumptions!$D$14*(1+Simulation!E64)^4*F64-Assumptions!$D$14*(1+Simulation!E64)^3*Simulation!E64*Assumptions!$D$16)/(1+Simulation!K64)^4+(Assumptions!$D$14*(1+Simulation!E64)^5*F64-Assumptions!$D$14*(1+Simulation!E64)^4*Simulation!E64*Assumptions!$D$16)/(1+Simulation!K64)^5+(Assumptions!$D$14*(1+Simulation!E64)^5*F64-Assumptions!$D$14*(1+Simulation!E64)^4*Simulation!E64*Assumptions!$D$16)*(1+Simulation!I64)/(Simulation!K64-Simulation!I64)/(1+Simulation!K64)^5-Assumptions!$D$17)/Assumptions!$D$18</f>
        <v>8.66183089038837</v>
      </c>
      <c r="H64" s="8" t="str">
        <f aca="false">IF(D64=1,G64,"")</f>
        <v/>
      </c>
      <c r="I64" s="33" t="n">
        <f aca="false">IF(D64=0,G64,"")</f>
        <v>8.66183089038837</v>
      </c>
    </row>
    <row r="65" customFormat="false" ht="15" hidden="false" customHeight="false" outlineLevel="0" collapsed="false">
      <c r="B65" s="2" t="n">
        <v>60</v>
      </c>
      <c r="C65" s="19" t="n">
        <f aca="false">IF('Random Draws'!F65&lt;(Assumptions!$D$28-Assumptions!$D$27)/(Assumptions!$D$29-Assumptions!$D$27),Assumptions!$D$27+SQRT('Random Draws'!F65*(Assumptions!$D$29-Assumptions!$D$27)*(Assumptions!$D$28-Assumptions!$D$27)),Assumptions!$D$29-SQRT((1-'Random Draws'!F65)*(Assumptions!$D$29-Assumptions!$D$27)*(Assumptions!$D$29-Assumptions!$D$28)))</f>
        <v>0.253823602414769</v>
      </c>
      <c r="D65" s="29" t="n">
        <f aca="false">IF('Random Draws'!I65&lt;Assumptions!$D$30,1,0)</f>
        <v>0</v>
      </c>
      <c r="E65" s="19" t="n">
        <f aca="false">C65+Assumptions!$D$31*D65</f>
        <v>0.253823602414769</v>
      </c>
      <c r="F65" s="28" t="n">
        <f aca="false">(Simulation!F65-Assumptions!$D$15)*(1-E65)+Assumptions!$D$15-Simulation!J65</f>
        <v>0.184373891466725</v>
      </c>
      <c r="G65" s="8" t="n">
        <f aca="false">((Assumptions!$D$14*(1+Simulation!E65)^1*F65-Assumptions!$D$14*(1+Simulation!E65)^0*Simulation!E65*Assumptions!$D$16)/(1+Simulation!K65)^1+(Assumptions!$D$14*(1+Simulation!E65)^2*F65-Assumptions!$D$14*(1+Simulation!E65)^1*Simulation!E65*Assumptions!$D$16)/(1+Simulation!K65)^2+(Assumptions!$D$14*(1+Simulation!E65)^3*F65-Assumptions!$D$14*(1+Simulation!E65)^2*Simulation!E65*Assumptions!$D$16)/(1+Simulation!K65)^3+(Assumptions!$D$14*(1+Simulation!E65)^4*F65-Assumptions!$D$14*(1+Simulation!E65)^3*Simulation!E65*Assumptions!$D$16)/(1+Simulation!K65)^4+(Assumptions!$D$14*(1+Simulation!E65)^5*F65-Assumptions!$D$14*(1+Simulation!E65)^4*Simulation!E65*Assumptions!$D$16)/(1+Simulation!K65)^5+(Assumptions!$D$14*(1+Simulation!E65)^5*F65-Assumptions!$D$14*(1+Simulation!E65)^4*Simulation!E65*Assumptions!$D$16)*(1+Simulation!I65)/(Simulation!K65-Simulation!I65)/(1+Simulation!K65)^5-Assumptions!$D$17)/Assumptions!$D$18</f>
        <v>15.1384546599749</v>
      </c>
      <c r="H65" s="8" t="str">
        <f aca="false">IF(D65=1,G65,"")</f>
        <v/>
      </c>
      <c r="I65" s="33" t="n">
        <f aca="false">IF(D65=0,G65,"")</f>
        <v>15.1384546599749</v>
      </c>
    </row>
    <row r="66" customFormat="false" ht="15" hidden="false" customHeight="false" outlineLevel="0" collapsed="false">
      <c r="B66" s="2" t="n">
        <v>61</v>
      </c>
      <c r="C66" s="19" t="n">
        <f aca="false">IF('Random Draws'!F66&lt;(Assumptions!$D$28-Assumptions!$D$27)/(Assumptions!$D$29-Assumptions!$D$27),Assumptions!$D$27+SQRT('Random Draws'!F66*(Assumptions!$D$29-Assumptions!$D$27)*(Assumptions!$D$28-Assumptions!$D$27)),Assumptions!$D$29-SQRT((1-'Random Draws'!F66)*(Assumptions!$D$29-Assumptions!$D$27)*(Assumptions!$D$29-Assumptions!$D$28)))</f>
        <v>0.252851341667017</v>
      </c>
      <c r="D66" s="29" t="n">
        <f aca="false">IF('Random Draws'!I66&lt;Assumptions!$D$30,1,0)</f>
        <v>0</v>
      </c>
      <c r="E66" s="19" t="n">
        <f aca="false">C66+Assumptions!$D$31*D66</f>
        <v>0.252851341667017</v>
      </c>
      <c r="F66" s="28" t="n">
        <f aca="false">(Simulation!F66-Assumptions!$D$15)*(1-E66)+Assumptions!$D$15-Simulation!J66</f>
        <v>0.158138214333637</v>
      </c>
      <c r="G66" s="8" t="n">
        <f aca="false">((Assumptions!$D$14*(1+Simulation!E66)^1*F66-Assumptions!$D$14*(1+Simulation!E66)^0*Simulation!E66*Assumptions!$D$16)/(1+Simulation!K66)^1+(Assumptions!$D$14*(1+Simulation!E66)^2*F66-Assumptions!$D$14*(1+Simulation!E66)^1*Simulation!E66*Assumptions!$D$16)/(1+Simulation!K66)^2+(Assumptions!$D$14*(1+Simulation!E66)^3*F66-Assumptions!$D$14*(1+Simulation!E66)^2*Simulation!E66*Assumptions!$D$16)/(1+Simulation!K66)^3+(Assumptions!$D$14*(1+Simulation!E66)^4*F66-Assumptions!$D$14*(1+Simulation!E66)^3*Simulation!E66*Assumptions!$D$16)/(1+Simulation!K66)^4+(Assumptions!$D$14*(1+Simulation!E66)^5*F66-Assumptions!$D$14*(1+Simulation!E66)^4*Simulation!E66*Assumptions!$D$16)/(1+Simulation!K66)^5+(Assumptions!$D$14*(1+Simulation!E66)^5*F66-Assumptions!$D$14*(1+Simulation!E66)^4*Simulation!E66*Assumptions!$D$16)*(1+Simulation!I66)/(Simulation!K66-Simulation!I66)/(1+Simulation!K66)^5-Assumptions!$D$17)/Assumptions!$D$18</f>
        <v>13.3969642838616</v>
      </c>
      <c r="H66" s="8" t="str">
        <f aca="false">IF(D66=1,G66,"")</f>
        <v/>
      </c>
      <c r="I66" s="33" t="n">
        <f aca="false">IF(D66=0,G66,"")</f>
        <v>13.3969642838616</v>
      </c>
    </row>
    <row r="67" customFormat="false" ht="15" hidden="false" customHeight="false" outlineLevel="0" collapsed="false">
      <c r="B67" s="2" t="n">
        <v>62</v>
      </c>
      <c r="C67" s="19" t="n">
        <f aca="false">IF('Random Draws'!F67&lt;(Assumptions!$D$28-Assumptions!$D$27)/(Assumptions!$D$29-Assumptions!$D$27),Assumptions!$D$27+SQRT('Random Draws'!F67*(Assumptions!$D$29-Assumptions!$D$27)*(Assumptions!$D$28-Assumptions!$D$27)),Assumptions!$D$29-SQRT((1-'Random Draws'!F67)*(Assumptions!$D$29-Assumptions!$D$27)*(Assumptions!$D$29-Assumptions!$D$28)))</f>
        <v>0.252364698379726</v>
      </c>
      <c r="D67" s="29" t="n">
        <f aca="false">IF('Random Draws'!I67&lt;Assumptions!$D$30,1,0)</f>
        <v>0</v>
      </c>
      <c r="E67" s="19" t="n">
        <f aca="false">C67+Assumptions!$D$31*D67</f>
        <v>0.252364698379726</v>
      </c>
      <c r="F67" s="28" t="n">
        <f aca="false">(Simulation!F67-Assumptions!$D$15)*(1-E67)+Assumptions!$D$15-Simulation!J67</f>
        <v>0.146309734066695</v>
      </c>
      <c r="G67" s="8" t="n">
        <f aca="false">((Assumptions!$D$14*(1+Simulation!E67)^1*F67-Assumptions!$D$14*(1+Simulation!E67)^0*Simulation!E67*Assumptions!$D$16)/(1+Simulation!K67)^1+(Assumptions!$D$14*(1+Simulation!E67)^2*F67-Assumptions!$D$14*(1+Simulation!E67)^1*Simulation!E67*Assumptions!$D$16)/(1+Simulation!K67)^2+(Assumptions!$D$14*(1+Simulation!E67)^3*F67-Assumptions!$D$14*(1+Simulation!E67)^2*Simulation!E67*Assumptions!$D$16)/(1+Simulation!K67)^3+(Assumptions!$D$14*(1+Simulation!E67)^4*F67-Assumptions!$D$14*(1+Simulation!E67)^3*Simulation!E67*Assumptions!$D$16)/(1+Simulation!K67)^4+(Assumptions!$D$14*(1+Simulation!E67)^5*F67-Assumptions!$D$14*(1+Simulation!E67)^4*Simulation!E67*Assumptions!$D$16)/(1+Simulation!K67)^5+(Assumptions!$D$14*(1+Simulation!E67)^5*F67-Assumptions!$D$14*(1+Simulation!E67)^4*Simulation!E67*Assumptions!$D$16)*(1+Simulation!I67)/(Simulation!K67-Simulation!I67)/(1+Simulation!K67)^5-Assumptions!$D$17)/Assumptions!$D$18</f>
        <v>7.26960470182367</v>
      </c>
      <c r="H67" s="8" t="str">
        <f aca="false">IF(D67=1,G67,"")</f>
        <v/>
      </c>
      <c r="I67" s="33" t="n">
        <f aca="false">IF(D67=0,G67,"")</f>
        <v>7.26960470182367</v>
      </c>
    </row>
    <row r="68" customFormat="false" ht="15" hidden="false" customHeight="false" outlineLevel="0" collapsed="false">
      <c r="B68" s="2" t="n">
        <v>63</v>
      </c>
      <c r="C68" s="19" t="n">
        <f aca="false">IF('Random Draws'!F68&lt;(Assumptions!$D$28-Assumptions!$D$27)/(Assumptions!$D$29-Assumptions!$D$27),Assumptions!$D$27+SQRT('Random Draws'!F68*(Assumptions!$D$29-Assumptions!$D$27)*(Assumptions!$D$28-Assumptions!$D$27)),Assumptions!$D$29-SQRT((1-'Random Draws'!F68)*(Assumptions!$D$29-Assumptions!$D$27)*(Assumptions!$D$29-Assumptions!$D$28)))</f>
        <v>0.270688191996524</v>
      </c>
      <c r="D68" s="29" t="n">
        <f aca="false">IF('Random Draws'!I68&lt;Assumptions!$D$30,1,0)</f>
        <v>1</v>
      </c>
      <c r="E68" s="19" t="n">
        <f aca="false">C68+Assumptions!$D$31*D68</f>
        <v>0.360688191996524</v>
      </c>
      <c r="F68" s="28" t="n">
        <f aca="false">(Simulation!F68-Assumptions!$D$15)*(1-E68)+Assumptions!$D$15-Simulation!J68</f>
        <v>0.120338448107278</v>
      </c>
      <c r="G68" s="8" t="n">
        <f aca="false">((Assumptions!$D$14*(1+Simulation!E68)^1*F68-Assumptions!$D$14*(1+Simulation!E68)^0*Simulation!E68*Assumptions!$D$16)/(1+Simulation!K68)^1+(Assumptions!$D$14*(1+Simulation!E68)^2*F68-Assumptions!$D$14*(1+Simulation!E68)^1*Simulation!E68*Assumptions!$D$16)/(1+Simulation!K68)^2+(Assumptions!$D$14*(1+Simulation!E68)^3*F68-Assumptions!$D$14*(1+Simulation!E68)^2*Simulation!E68*Assumptions!$D$16)/(1+Simulation!K68)^3+(Assumptions!$D$14*(1+Simulation!E68)^4*F68-Assumptions!$D$14*(1+Simulation!E68)^3*Simulation!E68*Assumptions!$D$16)/(1+Simulation!K68)^4+(Assumptions!$D$14*(1+Simulation!E68)^5*F68-Assumptions!$D$14*(1+Simulation!E68)^4*Simulation!E68*Assumptions!$D$16)/(1+Simulation!K68)^5+(Assumptions!$D$14*(1+Simulation!E68)^5*F68-Assumptions!$D$14*(1+Simulation!E68)^4*Simulation!E68*Assumptions!$D$16)*(1+Simulation!I68)/(Simulation!K68-Simulation!I68)/(1+Simulation!K68)^5-Assumptions!$D$17)/Assumptions!$D$18</f>
        <v>13.2624867375406</v>
      </c>
      <c r="H68" s="8" t="n">
        <f aca="false">IF(D68=1,G68,"")</f>
        <v>13.2624867375406</v>
      </c>
      <c r="I68" s="33" t="str">
        <f aca="false">IF(D68=0,G68,"")</f>
        <v/>
      </c>
    </row>
    <row r="69" customFormat="false" ht="15" hidden="false" customHeight="false" outlineLevel="0" collapsed="false">
      <c r="B69" s="2" t="n">
        <v>64</v>
      </c>
      <c r="C69" s="19" t="n">
        <f aca="false">IF('Random Draws'!F69&lt;(Assumptions!$D$28-Assumptions!$D$27)/(Assumptions!$D$29-Assumptions!$D$27),Assumptions!$D$27+SQRT('Random Draws'!F69*(Assumptions!$D$29-Assumptions!$D$27)*(Assumptions!$D$28-Assumptions!$D$27)),Assumptions!$D$29-SQRT((1-'Random Draws'!F69)*(Assumptions!$D$29-Assumptions!$D$27)*(Assumptions!$D$29-Assumptions!$D$28)))</f>
        <v>0.2593104463113</v>
      </c>
      <c r="D69" s="29" t="n">
        <f aca="false">IF('Random Draws'!I69&lt;Assumptions!$D$30,1,0)</f>
        <v>0</v>
      </c>
      <c r="E69" s="19" t="n">
        <f aca="false">C69+Assumptions!$D$31*D69</f>
        <v>0.2593104463113</v>
      </c>
      <c r="F69" s="28" t="n">
        <f aca="false">(Simulation!F69-Assumptions!$D$15)*(1-E69)+Assumptions!$D$15-Simulation!J69</f>
        <v>0.179324608058993</v>
      </c>
      <c r="G69" s="8" t="n">
        <f aca="false">((Assumptions!$D$14*(1+Simulation!E69)^1*F69-Assumptions!$D$14*(1+Simulation!E69)^0*Simulation!E69*Assumptions!$D$16)/(1+Simulation!K69)^1+(Assumptions!$D$14*(1+Simulation!E69)^2*F69-Assumptions!$D$14*(1+Simulation!E69)^1*Simulation!E69*Assumptions!$D$16)/(1+Simulation!K69)^2+(Assumptions!$D$14*(1+Simulation!E69)^3*F69-Assumptions!$D$14*(1+Simulation!E69)^2*Simulation!E69*Assumptions!$D$16)/(1+Simulation!K69)^3+(Assumptions!$D$14*(1+Simulation!E69)^4*F69-Assumptions!$D$14*(1+Simulation!E69)^3*Simulation!E69*Assumptions!$D$16)/(1+Simulation!K69)^4+(Assumptions!$D$14*(1+Simulation!E69)^5*F69-Assumptions!$D$14*(1+Simulation!E69)^4*Simulation!E69*Assumptions!$D$16)/(1+Simulation!K69)^5+(Assumptions!$D$14*(1+Simulation!E69)^5*F69-Assumptions!$D$14*(1+Simulation!E69)^4*Simulation!E69*Assumptions!$D$16)*(1+Simulation!I69)/(Simulation!K69-Simulation!I69)/(1+Simulation!K69)^5-Assumptions!$D$17)/Assumptions!$D$18</f>
        <v>14.47602410941</v>
      </c>
      <c r="H69" s="8" t="str">
        <f aca="false">IF(D69=1,G69,"")</f>
        <v/>
      </c>
      <c r="I69" s="33" t="n">
        <f aca="false">IF(D69=0,G69,"")</f>
        <v>14.47602410941</v>
      </c>
    </row>
    <row r="70" customFormat="false" ht="15" hidden="false" customHeight="false" outlineLevel="0" collapsed="false">
      <c r="B70" s="2" t="n">
        <v>65</v>
      </c>
      <c r="C70" s="19" t="n">
        <f aca="false">IF('Random Draws'!F70&lt;(Assumptions!$D$28-Assumptions!$D$27)/(Assumptions!$D$29-Assumptions!$D$27),Assumptions!$D$27+SQRT('Random Draws'!F70*(Assumptions!$D$29-Assumptions!$D$27)*(Assumptions!$D$28-Assumptions!$D$27)),Assumptions!$D$29-SQRT((1-'Random Draws'!F70)*(Assumptions!$D$29-Assumptions!$D$27)*(Assumptions!$D$29-Assumptions!$D$28)))</f>
        <v>0.26646640113315</v>
      </c>
      <c r="D70" s="29" t="n">
        <f aca="false">IF('Random Draws'!I70&lt;Assumptions!$D$30,1,0)</f>
        <v>0</v>
      </c>
      <c r="E70" s="19" t="n">
        <f aca="false">C70+Assumptions!$D$31*D70</f>
        <v>0.26646640113315</v>
      </c>
      <c r="F70" s="28" t="n">
        <f aca="false">(Simulation!F70-Assumptions!$D$15)*(1-E70)+Assumptions!$D$15-Simulation!J70</f>
        <v>0.171217247673363</v>
      </c>
      <c r="G70" s="8" t="n">
        <f aca="false">((Assumptions!$D$14*(1+Simulation!E70)^1*F70-Assumptions!$D$14*(1+Simulation!E70)^0*Simulation!E70*Assumptions!$D$16)/(1+Simulation!K70)^1+(Assumptions!$D$14*(1+Simulation!E70)^2*F70-Assumptions!$D$14*(1+Simulation!E70)^1*Simulation!E70*Assumptions!$D$16)/(1+Simulation!K70)^2+(Assumptions!$D$14*(1+Simulation!E70)^3*F70-Assumptions!$D$14*(1+Simulation!E70)^2*Simulation!E70*Assumptions!$D$16)/(1+Simulation!K70)^3+(Assumptions!$D$14*(1+Simulation!E70)^4*F70-Assumptions!$D$14*(1+Simulation!E70)^3*Simulation!E70*Assumptions!$D$16)/(1+Simulation!K70)^4+(Assumptions!$D$14*(1+Simulation!E70)^5*F70-Assumptions!$D$14*(1+Simulation!E70)^4*Simulation!E70*Assumptions!$D$16)/(1+Simulation!K70)^5+(Assumptions!$D$14*(1+Simulation!E70)^5*F70-Assumptions!$D$14*(1+Simulation!E70)^4*Simulation!E70*Assumptions!$D$16)*(1+Simulation!I70)/(Simulation!K70-Simulation!I70)/(1+Simulation!K70)^5-Assumptions!$D$17)/Assumptions!$D$18</f>
        <v>10.8109927054418</v>
      </c>
      <c r="H70" s="8" t="str">
        <f aca="false">IF(D70=1,G70,"")</f>
        <v/>
      </c>
      <c r="I70" s="33" t="n">
        <f aca="false">IF(D70=0,G70,"")</f>
        <v>10.8109927054418</v>
      </c>
    </row>
    <row r="71" customFormat="false" ht="15" hidden="false" customHeight="false" outlineLevel="0" collapsed="false">
      <c r="B71" s="2" t="n">
        <v>66</v>
      </c>
      <c r="C71" s="19" t="n">
        <f aca="false">IF('Random Draws'!F71&lt;(Assumptions!$D$28-Assumptions!$D$27)/(Assumptions!$D$29-Assumptions!$D$27),Assumptions!$D$27+SQRT('Random Draws'!F71*(Assumptions!$D$29-Assumptions!$D$27)*(Assumptions!$D$28-Assumptions!$D$27)),Assumptions!$D$29-SQRT((1-'Random Draws'!F71)*(Assumptions!$D$29-Assumptions!$D$27)*(Assumptions!$D$29-Assumptions!$D$28)))</f>
        <v>0.265941480931535</v>
      </c>
      <c r="D71" s="29" t="n">
        <f aca="false">IF('Random Draws'!I71&lt;Assumptions!$D$30,1,0)</f>
        <v>1</v>
      </c>
      <c r="E71" s="19" t="n">
        <f aca="false">C71+Assumptions!$D$31*D71</f>
        <v>0.355941480931535</v>
      </c>
      <c r="F71" s="28" t="n">
        <f aca="false">(Simulation!F71-Assumptions!$D$15)*(1-E71)+Assumptions!$D$15-Simulation!J71</f>
        <v>0.175232064433535</v>
      </c>
      <c r="G71" s="8" t="n">
        <f aca="false">((Assumptions!$D$14*(1+Simulation!E71)^1*F71-Assumptions!$D$14*(1+Simulation!E71)^0*Simulation!E71*Assumptions!$D$16)/(1+Simulation!K71)^1+(Assumptions!$D$14*(1+Simulation!E71)^2*F71-Assumptions!$D$14*(1+Simulation!E71)^1*Simulation!E71*Assumptions!$D$16)/(1+Simulation!K71)^2+(Assumptions!$D$14*(1+Simulation!E71)^3*F71-Assumptions!$D$14*(1+Simulation!E71)^2*Simulation!E71*Assumptions!$D$16)/(1+Simulation!K71)^3+(Assumptions!$D$14*(1+Simulation!E71)^4*F71-Assumptions!$D$14*(1+Simulation!E71)^3*Simulation!E71*Assumptions!$D$16)/(1+Simulation!K71)^4+(Assumptions!$D$14*(1+Simulation!E71)^5*F71-Assumptions!$D$14*(1+Simulation!E71)^4*Simulation!E71*Assumptions!$D$16)/(1+Simulation!K71)^5+(Assumptions!$D$14*(1+Simulation!E71)^5*F71-Assumptions!$D$14*(1+Simulation!E71)^4*Simulation!E71*Assumptions!$D$16)*(1+Simulation!I71)/(Simulation!K71-Simulation!I71)/(1+Simulation!K71)^5-Assumptions!$D$17)/Assumptions!$D$18</f>
        <v>15.5631957688452</v>
      </c>
      <c r="H71" s="8" t="n">
        <f aca="false">IF(D71=1,G71,"")</f>
        <v>15.5631957688452</v>
      </c>
      <c r="I71" s="33" t="str">
        <f aca="false">IF(D71=0,G71,"")</f>
        <v/>
      </c>
    </row>
    <row r="72" customFormat="false" ht="15" hidden="false" customHeight="false" outlineLevel="0" collapsed="false">
      <c r="B72" s="2" t="n">
        <v>67</v>
      </c>
      <c r="C72" s="19" t="n">
        <f aca="false">IF('Random Draws'!F72&lt;(Assumptions!$D$28-Assumptions!$D$27)/(Assumptions!$D$29-Assumptions!$D$27),Assumptions!$D$27+SQRT('Random Draws'!F72*(Assumptions!$D$29-Assumptions!$D$27)*(Assumptions!$D$28-Assumptions!$D$27)),Assumptions!$D$29-SQRT((1-'Random Draws'!F72)*(Assumptions!$D$29-Assumptions!$D$27)*(Assumptions!$D$29-Assumptions!$D$28)))</f>
        <v>0.260462418799145</v>
      </c>
      <c r="D72" s="29" t="n">
        <f aca="false">IF('Random Draws'!I72&lt;Assumptions!$D$30,1,0)</f>
        <v>0</v>
      </c>
      <c r="E72" s="19" t="n">
        <f aca="false">C72+Assumptions!$D$31*D72</f>
        <v>0.260462418799145</v>
      </c>
      <c r="F72" s="28" t="n">
        <f aca="false">(Simulation!F72-Assumptions!$D$15)*(1-E72)+Assumptions!$D$15-Simulation!J72</f>
        <v>0.130780799899399</v>
      </c>
      <c r="G72" s="8" t="n">
        <f aca="false">((Assumptions!$D$14*(1+Simulation!E72)^1*F72-Assumptions!$D$14*(1+Simulation!E72)^0*Simulation!E72*Assumptions!$D$16)/(1+Simulation!K72)^1+(Assumptions!$D$14*(1+Simulation!E72)^2*F72-Assumptions!$D$14*(1+Simulation!E72)^1*Simulation!E72*Assumptions!$D$16)/(1+Simulation!K72)^2+(Assumptions!$D$14*(1+Simulation!E72)^3*F72-Assumptions!$D$14*(1+Simulation!E72)^2*Simulation!E72*Assumptions!$D$16)/(1+Simulation!K72)^3+(Assumptions!$D$14*(1+Simulation!E72)^4*F72-Assumptions!$D$14*(1+Simulation!E72)^3*Simulation!E72*Assumptions!$D$16)/(1+Simulation!K72)^4+(Assumptions!$D$14*(1+Simulation!E72)^5*F72-Assumptions!$D$14*(1+Simulation!E72)^4*Simulation!E72*Assumptions!$D$16)/(1+Simulation!K72)^5+(Assumptions!$D$14*(1+Simulation!E72)^5*F72-Assumptions!$D$14*(1+Simulation!E72)^4*Simulation!E72*Assumptions!$D$16)*(1+Simulation!I72)/(Simulation!K72-Simulation!I72)/(1+Simulation!K72)^5-Assumptions!$D$17)/Assumptions!$D$18</f>
        <v>5.46991512282775</v>
      </c>
      <c r="H72" s="8" t="str">
        <f aca="false">IF(D72=1,G72,"")</f>
        <v/>
      </c>
      <c r="I72" s="33" t="n">
        <f aca="false">IF(D72=0,G72,"")</f>
        <v>5.46991512282775</v>
      </c>
    </row>
    <row r="73" customFormat="false" ht="15" hidden="false" customHeight="false" outlineLevel="0" collapsed="false">
      <c r="B73" s="2" t="n">
        <v>68</v>
      </c>
      <c r="C73" s="19" t="n">
        <f aca="false">IF('Random Draws'!F73&lt;(Assumptions!$D$28-Assumptions!$D$27)/(Assumptions!$D$29-Assumptions!$D$27),Assumptions!$D$27+SQRT('Random Draws'!F73*(Assumptions!$D$29-Assumptions!$D$27)*(Assumptions!$D$28-Assumptions!$D$27)),Assumptions!$D$29-SQRT((1-'Random Draws'!F73)*(Assumptions!$D$29-Assumptions!$D$27)*(Assumptions!$D$29-Assumptions!$D$28)))</f>
        <v>0.261433929957603</v>
      </c>
      <c r="D73" s="29" t="n">
        <f aca="false">IF('Random Draws'!I73&lt;Assumptions!$D$30,1,0)</f>
        <v>0</v>
      </c>
      <c r="E73" s="19" t="n">
        <f aca="false">C73+Assumptions!$D$31*D73</f>
        <v>0.261433929957603</v>
      </c>
      <c r="F73" s="28" t="n">
        <f aca="false">(Simulation!F73-Assumptions!$D$15)*(1-E73)+Assumptions!$D$15-Simulation!J73</f>
        <v>0.158131405661504</v>
      </c>
      <c r="G73" s="8" t="n">
        <f aca="false">((Assumptions!$D$14*(1+Simulation!E73)^1*F73-Assumptions!$D$14*(1+Simulation!E73)^0*Simulation!E73*Assumptions!$D$16)/(1+Simulation!K73)^1+(Assumptions!$D$14*(1+Simulation!E73)^2*F73-Assumptions!$D$14*(1+Simulation!E73)^1*Simulation!E73*Assumptions!$D$16)/(1+Simulation!K73)^2+(Assumptions!$D$14*(1+Simulation!E73)^3*F73-Assumptions!$D$14*(1+Simulation!E73)^2*Simulation!E73*Assumptions!$D$16)/(1+Simulation!K73)^3+(Assumptions!$D$14*(1+Simulation!E73)^4*F73-Assumptions!$D$14*(1+Simulation!E73)^3*Simulation!E73*Assumptions!$D$16)/(1+Simulation!K73)^4+(Assumptions!$D$14*(1+Simulation!E73)^5*F73-Assumptions!$D$14*(1+Simulation!E73)^4*Simulation!E73*Assumptions!$D$16)/(1+Simulation!K73)^5+(Assumptions!$D$14*(1+Simulation!E73)^5*F73-Assumptions!$D$14*(1+Simulation!E73)^4*Simulation!E73*Assumptions!$D$16)*(1+Simulation!I73)/(Simulation!K73-Simulation!I73)/(1+Simulation!K73)^5-Assumptions!$D$17)/Assumptions!$D$18</f>
        <v>4.75275213884086</v>
      </c>
      <c r="H73" s="8" t="str">
        <f aca="false">IF(D73=1,G73,"")</f>
        <v/>
      </c>
      <c r="I73" s="33" t="n">
        <f aca="false">IF(D73=0,G73,"")</f>
        <v>4.75275213884086</v>
      </c>
    </row>
    <row r="74" customFormat="false" ht="15" hidden="false" customHeight="false" outlineLevel="0" collapsed="false">
      <c r="B74" s="2" t="n">
        <v>69</v>
      </c>
      <c r="C74" s="19" t="n">
        <f aca="false">IF('Random Draws'!F74&lt;(Assumptions!$D$28-Assumptions!$D$27)/(Assumptions!$D$29-Assumptions!$D$27),Assumptions!$D$27+SQRT('Random Draws'!F74*(Assumptions!$D$29-Assumptions!$D$27)*(Assumptions!$D$28-Assumptions!$D$27)),Assumptions!$D$29-SQRT((1-'Random Draws'!F74)*(Assumptions!$D$29-Assumptions!$D$27)*(Assumptions!$D$29-Assumptions!$D$28)))</f>
        <v>0.265171721168416</v>
      </c>
      <c r="D74" s="29" t="n">
        <f aca="false">IF('Random Draws'!I74&lt;Assumptions!$D$30,1,0)</f>
        <v>0</v>
      </c>
      <c r="E74" s="19" t="n">
        <f aca="false">C74+Assumptions!$D$31*D74</f>
        <v>0.265171721168416</v>
      </c>
      <c r="F74" s="28" t="n">
        <f aca="false">(Simulation!F74-Assumptions!$D$15)*(1-E74)+Assumptions!$D$15-Simulation!J74</f>
        <v>0.174343425433284</v>
      </c>
      <c r="G74" s="8" t="n">
        <f aca="false">((Assumptions!$D$14*(1+Simulation!E74)^1*F74-Assumptions!$D$14*(1+Simulation!E74)^0*Simulation!E74*Assumptions!$D$16)/(1+Simulation!K74)^1+(Assumptions!$D$14*(1+Simulation!E74)^2*F74-Assumptions!$D$14*(1+Simulation!E74)^1*Simulation!E74*Assumptions!$D$16)/(1+Simulation!K74)^2+(Assumptions!$D$14*(1+Simulation!E74)^3*F74-Assumptions!$D$14*(1+Simulation!E74)^2*Simulation!E74*Assumptions!$D$16)/(1+Simulation!K74)^3+(Assumptions!$D$14*(1+Simulation!E74)^4*F74-Assumptions!$D$14*(1+Simulation!E74)^3*Simulation!E74*Assumptions!$D$16)/(1+Simulation!K74)^4+(Assumptions!$D$14*(1+Simulation!E74)^5*F74-Assumptions!$D$14*(1+Simulation!E74)^4*Simulation!E74*Assumptions!$D$16)/(1+Simulation!K74)^5+(Assumptions!$D$14*(1+Simulation!E74)^5*F74-Assumptions!$D$14*(1+Simulation!E74)^4*Simulation!E74*Assumptions!$D$16)*(1+Simulation!I74)/(Simulation!K74-Simulation!I74)/(1+Simulation!K74)^5-Assumptions!$D$17)/Assumptions!$D$18</f>
        <v>15.5896565221101</v>
      </c>
      <c r="H74" s="8" t="str">
        <f aca="false">IF(D74=1,G74,"")</f>
        <v/>
      </c>
      <c r="I74" s="33" t="n">
        <f aca="false">IF(D74=0,G74,"")</f>
        <v>15.5896565221101</v>
      </c>
    </row>
    <row r="75" customFormat="false" ht="15" hidden="false" customHeight="false" outlineLevel="0" collapsed="false">
      <c r="B75" s="2" t="n">
        <v>70</v>
      </c>
      <c r="C75" s="19" t="n">
        <f aca="false">IF('Random Draws'!F75&lt;(Assumptions!$D$28-Assumptions!$D$27)/(Assumptions!$D$29-Assumptions!$D$27),Assumptions!$D$27+SQRT('Random Draws'!F75*(Assumptions!$D$29-Assumptions!$D$27)*(Assumptions!$D$28-Assumptions!$D$27)),Assumptions!$D$29-SQRT((1-'Random Draws'!F75)*(Assumptions!$D$29-Assumptions!$D$27)*(Assumptions!$D$29-Assumptions!$D$28)))</f>
        <v>0.249755303705575</v>
      </c>
      <c r="D75" s="29" t="n">
        <f aca="false">IF('Random Draws'!I75&lt;Assumptions!$D$30,1,0)</f>
        <v>0</v>
      </c>
      <c r="E75" s="19" t="n">
        <f aca="false">C75+Assumptions!$D$31*D75</f>
        <v>0.249755303705575</v>
      </c>
      <c r="F75" s="28" t="n">
        <f aca="false">(Simulation!F75-Assumptions!$D$15)*(1-E75)+Assumptions!$D$15-Simulation!J75</f>
        <v>0.183672127643362</v>
      </c>
      <c r="G75" s="8" t="n">
        <f aca="false">((Assumptions!$D$14*(1+Simulation!E75)^1*F75-Assumptions!$D$14*(1+Simulation!E75)^0*Simulation!E75*Assumptions!$D$16)/(1+Simulation!K75)^1+(Assumptions!$D$14*(1+Simulation!E75)^2*F75-Assumptions!$D$14*(1+Simulation!E75)^1*Simulation!E75*Assumptions!$D$16)/(1+Simulation!K75)^2+(Assumptions!$D$14*(1+Simulation!E75)^3*F75-Assumptions!$D$14*(1+Simulation!E75)^2*Simulation!E75*Assumptions!$D$16)/(1+Simulation!K75)^3+(Assumptions!$D$14*(1+Simulation!E75)^4*F75-Assumptions!$D$14*(1+Simulation!E75)^3*Simulation!E75*Assumptions!$D$16)/(1+Simulation!K75)^4+(Assumptions!$D$14*(1+Simulation!E75)^5*F75-Assumptions!$D$14*(1+Simulation!E75)^4*Simulation!E75*Assumptions!$D$16)/(1+Simulation!K75)^5+(Assumptions!$D$14*(1+Simulation!E75)^5*F75-Assumptions!$D$14*(1+Simulation!E75)^4*Simulation!E75*Assumptions!$D$16)*(1+Simulation!I75)/(Simulation!K75-Simulation!I75)/(1+Simulation!K75)^5-Assumptions!$D$17)/Assumptions!$D$18</f>
        <v>13.2192043184415</v>
      </c>
      <c r="H75" s="8" t="str">
        <f aca="false">IF(D75=1,G75,"")</f>
        <v/>
      </c>
      <c r="I75" s="33" t="n">
        <f aca="false">IF(D75=0,G75,"")</f>
        <v>13.2192043184415</v>
      </c>
    </row>
    <row r="76" customFormat="false" ht="15" hidden="false" customHeight="false" outlineLevel="0" collapsed="false">
      <c r="B76" s="2" t="n">
        <v>71</v>
      </c>
      <c r="C76" s="19" t="n">
        <f aca="false">IF('Random Draws'!F76&lt;(Assumptions!$D$28-Assumptions!$D$27)/(Assumptions!$D$29-Assumptions!$D$27),Assumptions!$D$27+SQRT('Random Draws'!F76*(Assumptions!$D$29-Assumptions!$D$27)*(Assumptions!$D$28-Assumptions!$D$27)),Assumptions!$D$29-SQRT((1-'Random Draws'!F76)*(Assumptions!$D$29-Assumptions!$D$27)*(Assumptions!$D$29-Assumptions!$D$28)))</f>
        <v>0.269415580431521</v>
      </c>
      <c r="D76" s="29" t="n">
        <f aca="false">IF('Random Draws'!I76&lt;Assumptions!$D$30,1,0)</f>
        <v>1</v>
      </c>
      <c r="E76" s="19" t="n">
        <f aca="false">C76+Assumptions!$D$31*D76</f>
        <v>0.359415580431521</v>
      </c>
      <c r="F76" s="28" t="n">
        <f aca="false">(Simulation!F76-Assumptions!$D$15)*(1-E76)+Assumptions!$D$15-Simulation!J76</f>
        <v>0.115698177478346</v>
      </c>
      <c r="G76" s="8" t="n">
        <f aca="false">((Assumptions!$D$14*(1+Simulation!E76)^1*F76-Assumptions!$D$14*(1+Simulation!E76)^0*Simulation!E76*Assumptions!$D$16)/(1+Simulation!K76)^1+(Assumptions!$D$14*(1+Simulation!E76)^2*F76-Assumptions!$D$14*(1+Simulation!E76)^1*Simulation!E76*Assumptions!$D$16)/(1+Simulation!K76)^2+(Assumptions!$D$14*(1+Simulation!E76)^3*F76-Assumptions!$D$14*(1+Simulation!E76)^2*Simulation!E76*Assumptions!$D$16)/(1+Simulation!K76)^3+(Assumptions!$D$14*(1+Simulation!E76)^4*F76-Assumptions!$D$14*(1+Simulation!E76)^3*Simulation!E76*Assumptions!$D$16)/(1+Simulation!K76)^4+(Assumptions!$D$14*(1+Simulation!E76)^5*F76-Assumptions!$D$14*(1+Simulation!E76)^4*Simulation!E76*Assumptions!$D$16)/(1+Simulation!K76)^5+(Assumptions!$D$14*(1+Simulation!E76)^5*F76-Assumptions!$D$14*(1+Simulation!E76)^4*Simulation!E76*Assumptions!$D$16)*(1+Simulation!I76)/(Simulation!K76-Simulation!I76)/(1+Simulation!K76)^5-Assumptions!$D$17)/Assumptions!$D$18</f>
        <v>8.64250615036534</v>
      </c>
      <c r="H76" s="8" t="n">
        <f aca="false">IF(D76=1,G76,"")</f>
        <v>8.64250615036534</v>
      </c>
      <c r="I76" s="33" t="str">
        <f aca="false">IF(D76=0,G76,"")</f>
        <v/>
      </c>
    </row>
    <row r="77" customFormat="false" ht="15" hidden="false" customHeight="false" outlineLevel="0" collapsed="false">
      <c r="B77" s="2" t="n">
        <v>72</v>
      </c>
      <c r="C77" s="19" t="n">
        <f aca="false">IF('Random Draws'!F77&lt;(Assumptions!$D$28-Assumptions!$D$27)/(Assumptions!$D$29-Assumptions!$D$27),Assumptions!$D$27+SQRT('Random Draws'!F77*(Assumptions!$D$29-Assumptions!$D$27)*(Assumptions!$D$28-Assumptions!$D$27)),Assumptions!$D$29-SQRT((1-'Random Draws'!F77)*(Assumptions!$D$29-Assumptions!$D$27)*(Assumptions!$D$29-Assumptions!$D$28)))</f>
        <v>0.25644442547489</v>
      </c>
      <c r="D77" s="29" t="n">
        <f aca="false">IF('Random Draws'!I77&lt;Assumptions!$D$30,1,0)</f>
        <v>0</v>
      </c>
      <c r="E77" s="19" t="n">
        <f aca="false">C77+Assumptions!$D$31*D77</f>
        <v>0.25644442547489</v>
      </c>
      <c r="F77" s="28" t="n">
        <f aca="false">(Simulation!F77-Assumptions!$D$15)*(1-E77)+Assumptions!$D$15-Simulation!J77</f>
        <v>0.149515682817259</v>
      </c>
      <c r="G77" s="8" t="n">
        <f aca="false">((Assumptions!$D$14*(1+Simulation!E77)^1*F77-Assumptions!$D$14*(1+Simulation!E77)^0*Simulation!E77*Assumptions!$D$16)/(1+Simulation!K77)^1+(Assumptions!$D$14*(1+Simulation!E77)^2*F77-Assumptions!$D$14*(1+Simulation!E77)^1*Simulation!E77*Assumptions!$D$16)/(1+Simulation!K77)^2+(Assumptions!$D$14*(1+Simulation!E77)^3*F77-Assumptions!$D$14*(1+Simulation!E77)^2*Simulation!E77*Assumptions!$D$16)/(1+Simulation!K77)^3+(Assumptions!$D$14*(1+Simulation!E77)^4*F77-Assumptions!$D$14*(1+Simulation!E77)^3*Simulation!E77*Assumptions!$D$16)/(1+Simulation!K77)^4+(Assumptions!$D$14*(1+Simulation!E77)^5*F77-Assumptions!$D$14*(1+Simulation!E77)^4*Simulation!E77*Assumptions!$D$16)/(1+Simulation!K77)^5+(Assumptions!$D$14*(1+Simulation!E77)^5*F77-Assumptions!$D$14*(1+Simulation!E77)^4*Simulation!E77*Assumptions!$D$16)*(1+Simulation!I77)/(Simulation!K77-Simulation!I77)/(1+Simulation!K77)^5-Assumptions!$D$17)/Assumptions!$D$18</f>
        <v>7.48518296611806</v>
      </c>
      <c r="H77" s="8" t="str">
        <f aca="false">IF(D77=1,G77,"")</f>
        <v/>
      </c>
      <c r="I77" s="33" t="n">
        <f aca="false">IF(D77=0,G77,"")</f>
        <v>7.48518296611806</v>
      </c>
    </row>
    <row r="78" customFormat="false" ht="15" hidden="false" customHeight="false" outlineLevel="0" collapsed="false">
      <c r="B78" s="2" t="n">
        <v>73</v>
      </c>
      <c r="C78" s="19" t="n">
        <f aca="false">IF('Random Draws'!F78&lt;(Assumptions!$D$28-Assumptions!$D$27)/(Assumptions!$D$29-Assumptions!$D$27),Assumptions!$D$27+SQRT('Random Draws'!F78*(Assumptions!$D$29-Assumptions!$D$27)*(Assumptions!$D$28-Assumptions!$D$27)),Assumptions!$D$29-SQRT((1-'Random Draws'!F78)*(Assumptions!$D$29-Assumptions!$D$27)*(Assumptions!$D$29-Assumptions!$D$28)))</f>
        <v>0.26288212966426</v>
      </c>
      <c r="D78" s="29" t="n">
        <f aca="false">IF('Random Draws'!I78&lt;Assumptions!$D$30,1,0)</f>
        <v>0</v>
      </c>
      <c r="E78" s="19" t="n">
        <f aca="false">C78+Assumptions!$D$31*D78</f>
        <v>0.26288212966426</v>
      </c>
      <c r="F78" s="28" t="n">
        <f aca="false">(Simulation!F78-Assumptions!$D$15)*(1-E78)+Assumptions!$D$15-Simulation!J78</f>
        <v>0.189948929040839</v>
      </c>
      <c r="G78" s="8" t="n">
        <f aca="false">((Assumptions!$D$14*(1+Simulation!E78)^1*F78-Assumptions!$D$14*(1+Simulation!E78)^0*Simulation!E78*Assumptions!$D$16)/(1+Simulation!K78)^1+(Assumptions!$D$14*(1+Simulation!E78)^2*F78-Assumptions!$D$14*(1+Simulation!E78)^1*Simulation!E78*Assumptions!$D$16)/(1+Simulation!K78)^2+(Assumptions!$D$14*(1+Simulation!E78)^3*F78-Assumptions!$D$14*(1+Simulation!E78)^2*Simulation!E78*Assumptions!$D$16)/(1+Simulation!K78)^3+(Assumptions!$D$14*(1+Simulation!E78)^4*F78-Assumptions!$D$14*(1+Simulation!E78)^3*Simulation!E78*Assumptions!$D$16)/(1+Simulation!K78)^4+(Assumptions!$D$14*(1+Simulation!E78)^5*F78-Assumptions!$D$14*(1+Simulation!E78)^4*Simulation!E78*Assumptions!$D$16)/(1+Simulation!K78)^5+(Assumptions!$D$14*(1+Simulation!E78)^5*F78-Assumptions!$D$14*(1+Simulation!E78)^4*Simulation!E78*Assumptions!$D$16)*(1+Simulation!I78)/(Simulation!K78-Simulation!I78)/(1+Simulation!K78)^5-Assumptions!$D$17)/Assumptions!$D$18</f>
        <v>14.8204170901001</v>
      </c>
      <c r="H78" s="8" t="str">
        <f aca="false">IF(D78=1,G78,"")</f>
        <v/>
      </c>
      <c r="I78" s="33" t="n">
        <f aca="false">IF(D78=0,G78,"")</f>
        <v>14.8204170901001</v>
      </c>
    </row>
    <row r="79" customFormat="false" ht="15" hidden="false" customHeight="false" outlineLevel="0" collapsed="false">
      <c r="B79" s="2" t="n">
        <v>74</v>
      </c>
      <c r="C79" s="19" t="n">
        <f aca="false">IF('Random Draws'!F79&lt;(Assumptions!$D$28-Assumptions!$D$27)/(Assumptions!$D$29-Assumptions!$D$27),Assumptions!$D$27+SQRT('Random Draws'!F79*(Assumptions!$D$29-Assumptions!$D$27)*(Assumptions!$D$28-Assumptions!$D$27)),Assumptions!$D$29-SQRT((1-'Random Draws'!F79)*(Assumptions!$D$29-Assumptions!$D$27)*(Assumptions!$D$29-Assumptions!$D$28)))</f>
        <v>0.242295233525722</v>
      </c>
      <c r="D79" s="29" t="n">
        <f aca="false">IF('Random Draws'!I79&lt;Assumptions!$D$30,1,0)</f>
        <v>1</v>
      </c>
      <c r="E79" s="19" t="n">
        <f aca="false">C79+Assumptions!$D$31*D79</f>
        <v>0.332295233525722</v>
      </c>
      <c r="F79" s="28" t="n">
        <f aca="false">(Simulation!F79-Assumptions!$D$15)*(1-E79)+Assumptions!$D$15-Simulation!J79</f>
        <v>0.128703447108985</v>
      </c>
      <c r="G79" s="8" t="n">
        <f aca="false">((Assumptions!$D$14*(1+Simulation!E79)^1*F79-Assumptions!$D$14*(1+Simulation!E79)^0*Simulation!E79*Assumptions!$D$16)/(1+Simulation!K79)^1+(Assumptions!$D$14*(1+Simulation!E79)^2*F79-Assumptions!$D$14*(1+Simulation!E79)^1*Simulation!E79*Assumptions!$D$16)/(1+Simulation!K79)^2+(Assumptions!$D$14*(1+Simulation!E79)^3*F79-Assumptions!$D$14*(1+Simulation!E79)^2*Simulation!E79*Assumptions!$D$16)/(1+Simulation!K79)^3+(Assumptions!$D$14*(1+Simulation!E79)^4*F79-Assumptions!$D$14*(1+Simulation!E79)^3*Simulation!E79*Assumptions!$D$16)/(1+Simulation!K79)^4+(Assumptions!$D$14*(1+Simulation!E79)^5*F79-Assumptions!$D$14*(1+Simulation!E79)^4*Simulation!E79*Assumptions!$D$16)/(1+Simulation!K79)^5+(Assumptions!$D$14*(1+Simulation!E79)^5*F79-Assumptions!$D$14*(1+Simulation!E79)^4*Simulation!E79*Assumptions!$D$16)*(1+Simulation!I79)/(Simulation!K79-Simulation!I79)/(1+Simulation!K79)^5-Assumptions!$D$17)/Assumptions!$D$18</f>
        <v>3.88669188094484</v>
      </c>
      <c r="H79" s="8" t="n">
        <f aca="false">IF(D79=1,G79,"")</f>
        <v>3.88669188094484</v>
      </c>
      <c r="I79" s="33" t="str">
        <f aca="false">IF(D79=0,G79,"")</f>
        <v/>
      </c>
    </row>
    <row r="80" customFormat="false" ht="15" hidden="false" customHeight="false" outlineLevel="0" collapsed="false">
      <c r="B80" s="2" t="n">
        <v>75</v>
      </c>
      <c r="C80" s="19" t="n">
        <f aca="false">IF('Random Draws'!F80&lt;(Assumptions!$D$28-Assumptions!$D$27)/(Assumptions!$D$29-Assumptions!$D$27),Assumptions!$D$27+SQRT('Random Draws'!F80*(Assumptions!$D$29-Assumptions!$D$27)*(Assumptions!$D$28-Assumptions!$D$27)),Assumptions!$D$29-SQRT((1-'Random Draws'!F80)*(Assumptions!$D$29-Assumptions!$D$27)*(Assumptions!$D$29-Assumptions!$D$28)))</f>
        <v>0.256587081336221</v>
      </c>
      <c r="D80" s="29" t="n">
        <f aca="false">IF('Random Draws'!I80&lt;Assumptions!$D$30,1,0)</f>
        <v>0</v>
      </c>
      <c r="E80" s="19" t="n">
        <f aca="false">C80+Assumptions!$D$31*D80</f>
        <v>0.256587081336221</v>
      </c>
      <c r="F80" s="28" t="n">
        <f aca="false">(Simulation!F80-Assumptions!$D$15)*(1-E80)+Assumptions!$D$15-Simulation!J80</f>
        <v>0.13766484446151</v>
      </c>
      <c r="G80" s="8" t="n">
        <f aca="false">((Assumptions!$D$14*(1+Simulation!E80)^1*F80-Assumptions!$D$14*(1+Simulation!E80)^0*Simulation!E80*Assumptions!$D$16)/(1+Simulation!K80)^1+(Assumptions!$D$14*(1+Simulation!E80)^2*F80-Assumptions!$D$14*(1+Simulation!E80)^1*Simulation!E80*Assumptions!$D$16)/(1+Simulation!K80)^2+(Assumptions!$D$14*(1+Simulation!E80)^3*F80-Assumptions!$D$14*(1+Simulation!E80)^2*Simulation!E80*Assumptions!$D$16)/(1+Simulation!K80)^3+(Assumptions!$D$14*(1+Simulation!E80)^4*F80-Assumptions!$D$14*(1+Simulation!E80)^3*Simulation!E80*Assumptions!$D$16)/(1+Simulation!K80)^4+(Assumptions!$D$14*(1+Simulation!E80)^5*F80-Assumptions!$D$14*(1+Simulation!E80)^4*Simulation!E80*Assumptions!$D$16)/(1+Simulation!K80)^5+(Assumptions!$D$14*(1+Simulation!E80)^5*F80-Assumptions!$D$14*(1+Simulation!E80)^4*Simulation!E80*Assumptions!$D$16)*(1+Simulation!I80)/(Simulation!K80-Simulation!I80)/(1+Simulation!K80)^5-Assumptions!$D$17)/Assumptions!$D$18</f>
        <v>19.2276820917317</v>
      </c>
      <c r="H80" s="8" t="str">
        <f aca="false">IF(D80=1,G80,"")</f>
        <v/>
      </c>
      <c r="I80" s="33" t="n">
        <f aca="false">IF(D80=0,G80,"")</f>
        <v>19.2276820917317</v>
      </c>
    </row>
    <row r="81" customFormat="false" ht="15" hidden="false" customHeight="false" outlineLevel="0" collapsed="false">
      <c r="B81" s="2" t="n">
        <v>76</v>
      </c>
      <c r="C81" s="19" t="n">
        <f aca="false">IF('Random Draws'!F81&lt;(Assumptions!$D$28-Assumptions!$D$27)/(Assumptions!$D$29-Assumptions!$D$27),Assumptions!$D$27+SQRT('Random Draws'!F81*(Assumptions!$D$29-Assumptions!$D$27)*(Assumptions!$D$28-Assumptions!$D$27)),Assumptions!$D$29-SQRT((1-'Random Draws'!F81)*(Assumptions!$D$29-Assumptions!$D$27)*(Assumptions!$D$29-Assumptions!$D$28)))</f>
        <v>0.261861154602191</v>
      </c>
      <c r="D81" s="29" t="n">
        <f aca="false">IF('Random Draws'!I81&lt;Assumptions!$D$30,1,0)</f>
        <v>1</v>
      </c>
      <c r="E81" s="19" t="n">
        <f aca="false">C81+Assumptions!$D$31*D81</f>
        <v>0.351861154602192</v>
      </c>
      <c r="F81" s="28" t="n">
        <f aca="false">(Simulation!F81-Assumptions!$D$15)*(1-E81)+Assumptions!$D$15-Simulation!J81</f>
        <v>0.16584897149335</v>
      </c>
      <c r="G81" s="8" t="n">
        <f aca="false">((Assumptions!$D$14*(1+Simulation!E81)^1*F81-Assumptions!$D$14*(1+Simulation!E81)^0*Simulation!E81*Assumptions!$D$16)/(1+Simulation!K81)^1+(Assumptions!$D$14*(1+Simulation!E81)^2*F81-Assumptions!$D$14*(1+Simulation!E81)^1*Simulation!E81*Assumptions!$D$16)/(1+Simulation!K81)^2+(Assumptions!$D$14*(1+Simulation!E81)^3*F81-Assumptions!$D$14*(1+Simulation!E81)^2*Simulation!E81*Assumptions!$D$16)/(1+Simulation!K81)^3+(Assumptions!$D$14*(1+Simulation!E81)^4*F81-Assumptions!$D$14*(1+Simulation!E81)^3*Simulation!E81*Assumptions!$D$16)/(1+Simulation!K81)^4+(Assumptions!$D$14*(1+Simulation!E81)^5*F81-Assumptions!$D$14*(1+Simulation!E81)^4*Simulation!E81*Assumptions!$D$16)/(1+Simulation!K81)^5+(Assumptions!$D$14*(1+Simulation!E81)^5*F81-Assumptions!$D$14*(1+Simulation!E81)^4*Simulation!E81*Assumptions!$D$16)*(1+Simulation!I81)/(Simulation!K81-Simulation!I81)/(1+Simulation!K81)^5-Assumptions!$D$17)/Assumptions!$D$18</f>
        <v>8.19311319800369</v>
      </c>
      <c r="H81" s="8" t="n">
        <f aca="false">IF(D81=1,G81,"")</f>
        <v>8.19311319800369</v>
      </c>
      <c r="I81" s="33" t="str">
        <f aca="false">IF(D81=0,G81,"")</f>
        <v/>
      </c>
    </row>
    <row r="82" customFormat="false" ht="15" hidden="false" customHeight="false" outlineLevel="0" collapsed="false">
      <c r="B82" s="2" t="n">
        <v>77</v>
      </c>
      <c r="C82" s="19" t="n">
        <f aca="false">IF('Random Draws'!F82&lt;(Assumptions!$D$28-Assumptions!$D$27)/(Assumptions!$D$29-Assumptions!$D$27),Assumptions!$D$27+SQRT('Random Draws'!F82*(Assumptions!$D$29-Assumptions!$D$27)*(Assumptions!$D$28-Assumptions!$D$27)),Assumptions!$D$29-SQRT((1-'Random Draws'!F82)*(Assumptions!$D$29-Assumptions!$D$27)*(Assumptions!$D$29-Assumptions!$D$28)))</f>
        <v>0.246830663726989</v>
      </c>
      <c r="D82" s="29" t="n">
        <f aca="false">IF('Random Draws'!I82&lt;Assumptions!$D$30,1,0)</f>
        <v>0</v>
      </c>
      <c r="E82" s="19" t="n">
        <f aca="false">C82+Assumptions!$D$31*D82</f>
        <v>0.246830663726989</v>
      </c>
      <c r="F82" s="28" t="n">
        <f aca="false">(Simulation!F82-Assumptions!$D$15)*(1-E82)+Assumptions!$D$15-Simulation!J82</f>
        <v>0.185055844982234</v>
      </c>
      <c r="G82" s="8" t="n">
        <f aca="false">((Assumptions!$D$14*(1+Simulation!E82)^1*F82-Assumptions!$D$14*(1+Simulation!E82)^0*Simulation!E82*Assumptions!$D$16)/(1+Simulation!K82)^1+(Assumptions!$D$14*(1+Simulation!E82)^2*F82-Assumptions!$D$14*(1+Simulation!E82)^1*Simulation!E82*Assumptions!$D$16)/(1+Simulation!K82)^2+(Assumptions!$D$14*(1+Simulation!E82)^3*F82-Assumptions!$D$14*(1+Simulation!E82)^2*Simulation!E82*Assumptions!$D$16)/(1+Simulation!K82)^3+(Assumptions!$D$14*(1+Simulation!E82)^4*F82-Assumptions!$D$14*(1+Simulation!E82)^3*Simulation!E82*Assumptions!$D$16)/(1+Simulation!K82)^4+(Assumptions!$D$14*(1+Simulation!E82)^5*F82-Assumptions!$D$14*(1+Simulation!E82)^4*Simulation!E82*Assumptions!$D$16)/(1+Simulation!K82)^5+(Assumptions!$D$14*(1+Simulation!E82)^5*F82-Assumptions!$D$14*(1+Simulation!E82)^4*Simulation!E82*Assumptions!$D$16)*(1+Simulation!I82)/(Simulation!K82-Simulation!I82)/(1+Simulation!K82)^5-Assumptions!$D$17)/Assumptions!$D$18</f>
        <v>14.0125935561548</v>
      </c>
      <c r="H82" s="8" t="str">
        <f aca="false">IF(D82=1,G82,"")</f>
        <v/>
      </c>
      <c r="I82" s="33" t="n">
        <f aca="false">IF(D82=0,G82,"")</f>
        <v>14.0125935561548</v>
      </c>
    </row>
    <row r="83" customFormat="false" ht="15" hidden="false" customHeight="false" outlineLevel="0" collapsed="false">
      <c r="B83" s="2" t="n">
        <v>78</v>
      </c>
      <c r="C83" s="19" t="n">
        <f aca="false">IF('Random Draws'!F83&lt;(Assumptions!$D$28-Assumptions!$D$27)/(Assumptions!$D$29-Assumptions!$D$27),Assumptions!$D$27+SQRT('Random Draws'!F83*(Assumptions!$D$29-Assumptions!$D$27)*(Assumptions!$D$28-Assumptions!$D$27)),Assumptions!$D$29-SQRT((1-'Random Draws'!F83)*(Assumptions!$D$29-Assumptions!$D$27)*(Assumptions!$D$29-Assumptions!$D$28)))</f>
        <v>0.255099709205226</v>
      </c>
      <c r="D83" s="29" t="n">
        <f aca="false">IF('Random Draws'!I83&lt;Assumptions!$D$30,1,0)</f>
        <v>0</v>
      </c>
      <c r="E83" s="19" t="n">
        <f aca="false">C83+Assumptions!$D$31*D83</f>
        <v>0.255099709205226</v>
      </c>
      <c r="F83" s="28" t="n">
        <f aca="false">(Simulation!F83-Assumptions!$D$15)*(1-E83)+Assumptions!$D$15-Simulation!J83</f>
        <v>0.169315957104873</v>
      </c>
      <c r="G83" s="8" t="n">
        <f aca="false">((Assumptions!$D$14*(1+Simulation!E83)^1*F83-Assumptions!$D$14*(1+Simulation!E83)^0*Simulation!E83*Assumptions!$D$16)/(1+Simulation!K83)^1+(Assumptions!$D$14*(1+Simulation!E83)^2*F83-Assumptions!$D$14*(1+Simulation!E83)^1*Simulation!E83*Assumptions!$D$16)/(1+Simulation!K83)^2+(Assumptions!$D$14*(1+Simulation!E83)^3*F83-Assumptions!$D$14*(1+Simulation!E83)^2*Simulation!E83*Assumptions!$D$16)/(1+Simulation!K83)^3+(Assumptions!$D$14*(1+Simulation!E83)^4*F83-Assumptions!$D$14*(1+Simulation!E83)^3*Simulation!E83*Assumptions!$D$16)/(1+Simulation!K83)^4+(Assumptions!$D$14*(1+Simulation!E83)^5*F83-Assumptions!$D$14*(1+Simulation!E83)^4*Simulation!E83*Assumptions!$D$16)/(1+Simulation!K83)^5+(Assumptions!$D$14*(1+Simulation!E83)^5*F83-Assumptions!$D$14*(1+Simulation!E83)^4*Simulation!E83*Assumptions!$D$16)*(1+Simulation!I83)/(Simulation!K83-Simulation!I83)/(1+Simulation!K83)^5-Assumptions!$D$17)/Assumptions!$D$18</f>
        <v>14.8846455342496</v>
      </c>
      <c r="H83" s="8" t="str">
        <f aca="false">IF(D83=1,G83,"")</f>
        <v/>
      </c>
      <c r="I83" s="33" t="n">
        <f aca="false">IF(D83=0,G83,"")</f>
        <v>14.8846455342496</v>
      </c>
    </row>
    <row r="84" customFormat="false" ht="15" hidden="false" customHeight="false" outlineLevel="0" collapsed="false">
      <c r="B84" s="2" t="n">
        <v>79</v>
      </c>
      <c r="C84" s="19" t="n">
        <f aca="false">IF('Random Draws'!F84&lt;(Assumptions!$D$28-Assumptions!$D$27)/(Assumptions!$D$29-Assumptions!$D$27),Assumptions!$D$27+SQRT('Random Draws'!F84*(Assumptions!$D$29-Assumptions!$D$27)*(Assumptions!$D$28-Assumptions!$D$27)),Assumptions!$D$29-SQRT((1-'Random Draws'!F84)*(Assumptions!$D$29-Assumptions!$D$27)*(Assumptions!$D$29-Assumptions!$D$28)))</f>
        <v>0.263706853654595</v>
      </c>
      <c r="D84" s="29" t="n">
        <f aca="false">IF('Random Draws'!I84&lt;Assumptions!$D$30,1,0)</f>
        <v>0</v>
      </c>
      <c r="E84" s="19" t="n">
        <f aca="false">C84+Assumptions!$D$31*D84</f>
        <v>0.263706853654595</v>
      </c>
      <c r="F84" s="28" t="n">
        <f aca="false">(Simulation!F84-Assumptions!$D$15)*(1-E84)+Assumptions!$D$15-Simulation!J84</f>
        <v>0.175634039396592</v>
      </c>
      <c r="G84" s="8" t="n">
        <f aca="false">((Assumptions!$D$14*(1+Simulation!E84)^1*F84-Assumptions!$D$14*(1+Simulation!E84)^0*Simulation!E84*Assumptions!$D$16)/(1+Simulation!K84)^1+(Assumptions!$D$14*(1+Simulation!E84)^2*F84-Assumptions!$D$14*(1+Simulation!E84)^1*Simulation!E84*Assumptions!$D$16)/(1+Simulation!K84)^2+(Assumptions!$D$14*(1+Simulation!E84)^3*F84-Assumptions!$D$14*(1+Simulation!E84)^2*Simulation!E84*Assumptions!$D$16)/(1+Simulation!K84)^3+(Assumptions!$D$14*(1+Simulation!E84)^4*F84-Assumptions!$D$14*(1+Simulation!E84)^3*Simulation!E84*Assumptions!$D$16)/(1+Simulation!K84)^4+(Assumptions!$D$14*(1+Simulation!E84)^5*F84-Assumptions!$D$14*(1+Simulation!E84)^4*Simulation!E84*Assumptions!$D$16)/(1+Simulation!K84)^5+(Assumptions!$D$14*(1+Simulation!E84)^5*F84-Assumptions!$D$14*(1+Simulation!E84)^4*Simulation!E84*Assumptions!$D$16)*(1+Simulation!I84)/(Simulation!K84-Simulation!I84)/(1+Simulation!K84)^5-Assumptions!$D$17)/Assumptions!$D$18</f>
        <v>14.2665256923063</v>
      </c>
      <c r="H84" s="8" t="str">
        <f aca="false">IF(D84=1,G84,"")</f>
        <v/>
      </c>
      <c r="I84" s="33" t="n">
        <f aca="false">IF(D84=0,G84,"")</f>
        <v>14.2665256923063</v>
      </c>
    </row>
    <row r="85" customFormat="false" ht="15" hidden="false" customHeight="false" outlineLevel="0" collapsed="false">
      <c r="B85" s="2" t="n">
        <v>80</v>
      </c>
      <c r="C85" s="19" t="n">
        <f aca="false">IF('Random Draws'!F85&lt;(Assumptions!$D$28-Assumptions!$D$27)/(Assumptions!$D$29-Assumptions!$D$27),Assumptions!$D$27+SQRT('Random Draws'!F85*(Assumptions!$D$29-Assumptions!$D$27)*(Assumptions!$D$28-Assumptions!$D$27)),Assumptions!$D$29-SQRT((1-'Random Draws'!F85)*(Assumptions!$D$29-Assumptions!$D$27)*(Assumptions!$D$29-Assumptions!$D$28)))</f>
        <v>0.263842626390035</v>
      </c>
      <c r="D85" s="29" t="n">
        <f aca="false">IF('Random Draws'!I85&lt;Assumptions!$D$30,1,0)</f>
        <v>1</v>
      </c>
      <c r="E85" s="19" t="n">
        <f aca="false">C85+Assumptions!$D$31*D85</f>
        <v>0.353842626390035</v>
      </c>
      <c r="F85" s="28" t="n">
        <f aca="false">(Simulation!F85-Assumptions!$D$15)*(1-E85)+Assumptions!$D$15-Simulation!J85</f>
        <v>0.116198760446652</v>
      </c>
      <c r="G85" s="8" t="n">
        <f aca="false">((Assumptions!$D$14*(1+Simulation!E85)^1*F85-Assumptions!$D$14*(1+Simulation!E85)^0*Simulation!E85*Assumptions!$D$16)/(1+Simulation!K85)^1+(Assumptions!$D$14*(1+Simulation!E85)^2*F85-Assumptions!$D$14*(1+Simulation!E85)^1*Simulation!E85*Assumptions!$D$16)/(1+Simulation!K85)^2+(Assumptions!$D$14*(1+Simulation!E85)^3*F85-Assumptions!$D$14*(1+Simulation!E85)^2*Simulation!E85*Assumptions!$D$16)/(1+Simulation!K85)^3+(Assumptions!$D$14*(1+Simulation!E85)^4*F85-Assumptions!$D$14*(1+Simulation!E85)^3*Simulation!E85*Assumptions!$D$16)/(1+Simulation!K85)^4+(Assumptions!$D$14*(1+Simulation!E85)^5*F85-Assumptions!$D$14*(1+Simulation!E85)^4*Simulation!E85*Assumptions!$D$16)/(1+Simulation!K85)^5+(Assumptions!$D$14*(1+Simulation!E85)^5*F85-Assumptions!$D$14*(1+Simulation!E85)^4*Simulation!E85*Assumptions!$D$16)*(1+Simulation!I85)/(Simulation!K85-Simulation!I85)/(1+Simulation!K85)^5-Assumptions!$D$17)/Assumptions!$D$18</f>
        <v>5.9680679509575</v>
      </c>
      <c r="H85" s="8" t="n">
        <f aca="false">IF(D85=1,G85,"")</f>
        <v>5.9680679509575</v>
      </c>
      <c r="I85" s="33" t="str">
        <f aca="false">IF(D85=0,G85,"")</f>
        <v/>
      </c>
    </row>
    <row r="86" customFormat="false" ht="15" hidden="false" customHeight="false" outlineLevel="0" collapsed="false">
      <c r="B86" s="2" t="n">
        <v>81</v>
      </c>
      <c r="C86" s="19" t="n">
        <f aca="false">IF('Random Draws'!F86&lt;(Assumptions!$D$28-Assumptions!$D$27)/(Assumptions!$D$29-Assumptions!$D$27),Assumptions!$D$27+SQRT('Random Draws'!F86*(Assumptions!$D$29-Assumptions!$D$27)*(Assumptions!$D$28-Assumptions!$D$27)),Assumptions!$D$29-SQRT((1-'Random Draws'!F86)*(Assumptions!$D$29-Assumptions!$D$27)*(Assumptions!$D$29-Assumptions!$D$28)))</f>
        <v>0.253005821303155</v>
      </c>
      <c r="D86" s="29" t="n">
        <f aca="false">IF('Random Draws'!I86&lt;Assumptions!$D$30,1,0)</f>
        <v>0</v>
      </c>
      <c r="E86" s="19" t="n">
        <f aca="false">C86+Assumptions!$D$31*D86</f>
        <v>0.253005821303155</v>
      </c>
      <c r="F86" s="28" t="n">
        <f aca="false">(Simulation!F86-Assumptions!$D$15)*(1-E86)+Assumptions!$D$15-Simulation!J86</f>
        <v>0.20368575741431</v>
      </c>
      <c r="G86" s="8" t="n">
        <f aca="false">((Assumptions!$D$14*(1+Simulation!E86)^1*F86-Assumptions!$D$14*(1+Simulation!E86)^0*Simulation!E86*Assumptions!$D$16)/(1+Simulation!K86)^1+(Assumptions!$D$14*(1+Simulation!E86)^2*F86-Assumptions!$D$14*(1+Simulation!E86)^1*Simulation!E86*Assumptions!$D$16)/(1+Simulation!K86)^2+(Assumptions!$D$14*(1+Simulation!E86)^3*F86-Assumptions!$D$14*(1+Simulation!E86)^2*Simulation!E86*Assumptions!$D$16)/(1+Simulation!K86)^3+(Assumptions!$D$14*(1+Simulation!E86)^4*F86-Assumptions!$D$14*(1+Simulation!E86)^3*Simulation!E86*Assumptions!$D$16)/(1+Simulation!K86)^4+(Assumptions!$D$14*(1+Simulation!E86)^5*F86-Assumptions!$D$14*(1+Simulation!E86)^4*Simulation!E86*Assumptions!$D$16)/(1+Simulation!K86)^5+(Assumptions!$D$14*(1+Simulation!E86)^5*F86-Assumptions!$D$14*(1+Simulation!E86)^4*Simulation!E86*Assumptions!$D$16)*(1+Simulation!I86)/(Simulation!K86-Simulation!I86)/(1+Simulation!K86)^5-Assumptions!$D$17)/Assumptions!$D$18</f>
        <v>15.4417862620883</v>
      </c>
      <c r="H86" s="8" t="str">
        <f aca="false">IF(D86=1,G86,"")</f>
        <v/>
      </c>
      <c r="I86" s="33" t="n">
        <f aca="false">IF(D86=0,G86,"")</f>
        <v>15.4417862620883</v>
      </c>
    </row>
    <row r="87" customFormat="false" ht="15" hidden="false" customHeight="false" outlineLevel="0" collapsed="false">
      <c r="B87" s="2" t="n">
        <v>82</v>
      </c>
      <c r="C87" s="19" t="n">
        <f aca="false">IF('Random Draws'!F87&lt;(Assumptions!$D$28-Assumptions!$D$27)/(Assumptions!$D$29-Assumptions!$D$27),Assumptions!$D$27+SQRT('Random Draws'!F87*(Assumptions!$D$29-Assumptions!$D$27)*(Assumptions!$D$28-Assumptions!$D$27)),Assumptions!$D$29-SQRT((1-'Random Draws'!F87)*(Assumptions!$D$29-Assumptions!$D$27)*(Assumptions!$D$29-Assumptions!$D$28)))</f>
        <v>0.252243937934309</v>
      </c>
      <c r="D87" s="29" t="n">
        <f aca="false">IF('Random Draws'!I87&lt;Assumptions!$D$30,1,0)</f>
        <v>1</v>
      </c>
      <c r="E87" s="19" t="n">
        <f aca="false">C87+Assumptions!$D$31*D87</f>
        <v>0.342243937934309</v>
      </c>
      <c r="F87" s="28" t="n">
        <f aca="false">(Simulation!F87-Assumptions!$D$15)*(1-E87)+Assumptions!$D$15-Simulation!J87</f>
        <v>0.190352978455064</v>
      </c>
      <c r="G87" s="8" t="n">
        <f aca="false">((Assumptions!$D$14*(1+Simulation!E87)^1*F87-Assumptions!$D$14*(1+Simulation!E87)^0*Simulation!E87*Assumptions!$D$16)/(1+Simulation!K87)^1+(Assumptions!$D$14*(1+Simulation!E87)^2*F87-Assumptions!$D$14*(1+Simulation!E87)^1*Simulation!E87*Assumptions!$D$16)/(1+Simulation!K87)^2+(Assumptions!$D$14*(1+Simulation!E87)^3*F87-Assumptions!$D$14*(1+Simulation!E87)^2*Simulation!E87*Assumptions!$D$16)/(1+Simulation!K87)^3+(Assumptions!$D$14*(1+Simulation!E87)^4*F87-Assumptions!$D$14*(1+Simulation!E87)^3*Simulation!E87*Assumptions!$D$16)/(1+Simulation!K87)^4+(Assumptions!$D$14*(1+Simulation!E87)^5*F87-Assumptions!$D$14*(1+Simulation!E87)^4*Simulation!E87*Assumptions!$D$16)/(1+Simulation!K87)^5+(Assumptions!$D$14*(1+Simulation!E87)^5*F87-Assumptions!$D$14*(1+Simulation!E87)^4*Simulation!E87*Assumptions!$D$16)*(1+Simulation!I87)/(Simulation!K87-Simulation!I87)/(1+Simulation!K87)^5-Assumptions!$D$17)/Assumptions!$D$18</f>
        <v>14.9990261938273</v>
      </c>
      <c r="H87" s="8" t="n">
        <f aca="false">IF(D87=1,G87,"")</f>
        <v>14.9990261938273</v>
      </c>
      <c r="I87" s="33" t="str">
        <f aca="false">IF(D87=0,G87,"")</f>
        <v/>
      </c>
    </row>
    <row r="88" customFormat="false" ht="15" hidden="false" customHeight="false" outlineLevel="0" collapsed="false">
      <c r="B88" s="2" t="n">
        <v>83</v>
      </c>
      <c r="C88" s="19" t="n">
        <f aca="false">IF('Random Draws'!F88&lt;(Assumptions!$D$28-Assumptions!$D$27)/(Assumptions!$D$29-Assumptions!$D$27),Assumptions!$D$27+SQRT('Random Draws'!F88*(Assumptions!$D$29-Assumptions!$D$27)*(Assumptions!$D$28-Assumptions!$D$27)),Assumptions!$D$29-SQRT((1-'Random Draws'!F88)*(Assumptions!$D$29-Assumptions!$D$27)*(Assumptions!$D$29-Assumptions!$D$28)))</f>
        <v>0.257751879766515</v>
      </c>
      <c r="D88" s="29" t="n">
        <f aca="false">IF('Random Draws'!I88&lt;Assumptions!$D$30,1,0)</f>
        <v>0</v>
      </c>
      <c r="E88" s="19" t="n">
        <f aca="false">C88+Assumptions!$D$31*D88</f>
        <v>0.257751879766515</v>
      </c>
      <c r="F88" s="28" t="n">
        <f aca="false">(Simulation!F88-Assumptions!$D$15)*(1-E88)+Assumptions!$D$15-Simulation!J88</f>
        <v>0.195876950351174</v>
      </c>
      <c r="G88" s="8" t="n">
        <f aca="false">((Assumptions!$D$14*(1+Simulation!E88)^1*F88-Assumptions!$D$14*(1+Simulation!E88)^0*Simulation!E88*Assumptions!$D$16)/(1+Simulation!K88)^1+(Assumptions!$D$14*(1+Simulation!E88)^2*F88-Assumptions!$D$14*(1+Simulation!E88)^1*Simulation!E88*Assumptions!$D$16)/(1+Simulation!K88)^2+(Assumptions!$D$14*(1+Simulation!E88)^3*F88-Assumptions!$D$14*(1+Simulation!E88)^2*Simulation!E88*Assumptions!$D$16)/(1+Simulation!K88)^3+(Assumptions!$D$14*(1+Simulation!E88)^4*F88-Assumptions!$D$14*(1+Simulation!E88)^3*Simulation!E88*Assumptions!$D$16)/(1+Simulation!K88)^4+(Assumptions!$D$14*(1+Simulation!E88)^5*F88-Assumptions!$D$14*(1+Simulation!E88)^4*Simulation!E88*Assumptions!$D$16)/(1+Simulation!K88)^5+(Assumptions!$D$14*(1+Simulation!E88)^5*F88-Assumptions!$D$14*(1+Simulation!E88)^4*Simulation!E88*Assumptions!$D$16)*(1+Simulation!I88)/(Simulation!K88-Simulation!I88)/(1+Simulation!K88)^5-Assumptions!$D$17)/Assumptions!$D$18</f>
        <v>11.6283896069411</v>
      </c>
      <c r="H88" s="8" t="str">
        <f aca="false">IF(D88=1,G88,"")</f>
        <v/>
      </c>
      <c r="I88" s="33" t="n">
        <f aca="false">IF(D88=0,G88,"")</f>
        <v>11.6283896069411</v>
      </c>
    </row>
    <row r="89" customFormat="false" ht="15" hidden="false" customHeight="false" outlineLevel="0" collapsed="false">
      <c r="B89" s="2" t="n">
        <v>84</v>
      </c>
      <c r="C89" s="19" t="n">
        <f aca="false">IF('Random Draws'!F89&lt;(Assumptions!$D$28-Assumptions!$D$27)/(Assumptions!$D$29-Assumptions!$D$27),Assumptions!$D$27+SQRT('Random Draws'!F89*(Assumptions!$D$29-Assumptions!$D$27)*(Assumptions!$D$28-Assumptions!$D$27)),Assumptions!$D$29-SQRT((1-'Random Draws'!F89)*(Assumptions!$D$29-Assumptions!$D$27)*(Assumptions!$D$29-Assumptions!$D$28)))</f>
        <v>0.267440004755001</v>
      </c>
      <c r="D89" s="29" t="n">
        <f aca="false">IF('Random Draws'!I89&lt;Assumptions!$D$30,1,0)</f>
        <v>1</v>
      </c>
      <c r="E89" s="19" t="n">
        <f aca="false">C89+Assumptions!$D$31*D89</f>
        <v>0.357440004755001</v>
      </c>
      <c r="F89" s="28" t="n">
        <f aca="false">(Simulation!F89-Assumptions!$D$15)*(1-E89)+Assumptions!$D$15-Simulation!J89</f>
        <v>0.117755840158631</v>
      </c>
      <c r="G89" s="8" t="n">
        <f aca="false">((Assumptions!$D$14*(1+Simulation!E89)^1*F89-Assumptions!$D$14*(1+Simulation!E89)^0*Simulation!E89*Assumptions!$D$16)/(1+Simulation!K89)^1+(Assumptions!$D$14*(1+Simulation!E89)^2*F89-Assumptions!$D$14*(1+Simulation!E89)^1*Simulation!E89*Assumptions!$D$16)/(1+Simulation!K89)^2+(Assumptions!$D$14*(1+Simulation!E89)^3*F89-Assumptions!$D$14*(1+Simulation!E89)^2*Simulation!E89*Assumptions!$D$16)/(1+Simulation!K89)^3+(Assumptions!$D$14*(1+Simulation!E89)^4*F89-Assumptions!$D$14*(1+Simulation!E89)^3*Simulation!E89*Assumptions!$D$16)/(1+Simulation!K89)^4+(Assumptions!$D$14*(1+Simulation!E89)^5*F89-Assumptions!$D$14*(1+Simulation!E89)^4*Simulation!E89*Assumptions!$D$16)/(1+Simulation!K89)^5+(Assumptions!$D$14*(1+Simulation!E89)^5*F89-Assumptions!$D$14*(1+Simulation!E89)^4*Simulation!E89*Assumptions!$D$16)*(1+Simulation!I89)/(Simulation!K89-Simulation!I89)/(1+Simulation!K89)^5-Assumptions!$D$17)/Assumptions!$D$18</f>
        <v>8.11710833843914</v>
      </c>
      <c r="H89" s="8" t="n">
        <f aca="false">IF(D89=1,G89,"")</f>
        <v>8.11710833843914</v>
      </c>
      <c r="I89" s="33" t="str">
        <f aca="false">IF(D89=0,G89,"")</f>
        <v/>
      </c>
    </row>
    <row r="90" customFormat="false" ht="15" hidden="false" customHeight="false" outlineLevel="0" collapsed="false">
      <c r="B90" s="2" t="n">
        <v>85</v>
      </c>
      <c r="C90" s="19" t="n">
        <f aca="false">IF('Random Draws'!F90&lt;(Assumptions!$D$28-Assumptions!$D$27)/(Assumptions!$D$29-Assumptions!$D$27),Assumptions!$D$27+SQRT('Random Draws'!F90*(Assumptions!$D$29-Assumptions!$D$27)*(Assumptions!$D$28-Assumptions!$D$27)),Assumptions!$D$29-SQRT((1-'Random Draws'!F90)*(Assumptions!$D$29-Assumptions!$D$27)*(Assumptions!$D$29-Assumptions!$D$28)))</f>
        <v>0.266956693319928</v>
      </c>
      <c r="D90" s="29" t="n">
        <f aca="false">IF('Random Draws'!I90&lt;Assumptions!$D$30,1,0)</f>
        <v>0</v>
      </c>
      <c r="E90" s="19" t="n">
        <f aca="false">C90+Assumptions!$D$31*D90</f>
        <v>0.266956693319928</v>
      </c>
      <c r="F90" s="28" t="n">
        <f aca="false">(Simulation!F90-Assumptions!$D$15)*(1-E90)+Assumptions!$D$15-Simulation!J90</f>
        <v>0.196315024466951</v>
      </c>
      <c r="G90" s="8" t="n">
        <f aca="false">((Assumptions!$D$14*(1+Simulation!E90)^1*F90-Assumptions!$D$14*(1+Simulation!E90)^0*Simulation!E90*Assumptions!$D$16)/(1+Simulation!K90)^1+(Assumptions!$D$14*(1+Simulation!E90)^2*F90-Assumptions!$D$14*(1+Simulation!E90)^1*Simulation!E90*Assumptions!$D$16)/(1+Simulation!K90)^2+(Assumptions!$D$14*(1+Simulation!E90)^3*F90-Assumptions!$D$14*(1+Simulation!E90)^2*Simulation!E90*Assumptions!$D$16)/(1+Simulation!K90)^3+(Assumptions!$D$14*(1+Simulation!E90)^4*F90-Assumptions!$D$14*(1+Simulation!E90)^3*Simulation!E90*Assumptions!$D$16)/(1+Simulation!K90)^4+(Assumptions!$D$14*(1+Simulation!E90)^5*F90-Assumptions!$D$14*(1+Simulation!E90)^4*Simulation!E90*Assumptions!$D$16)/(1+Simulation!K90)^5+(Assumptions!$D$14*(1+Simulation!E90)^5*F90-Assumptions!$D$14*(1+Simulation!E90)^4*Simulation!E90*Assumptions!$D$16)*(1+Simulation!I90)/(Simulation!K90-Simulation!I90)/(1+Simulation!K90)^5-Assumptions!$D$17)/Assumptions!$D$18</f>
        <v>14.1214571975971</v>
      </c>
      <c r="H90" s="8" t="str">
        <f aca="false">IF(D90=1,G90,"")</f>
        <v/>
      </c>
      <c r="I90" s="33" t="n">
        <f aca="false">IF(D90=0,G90,"")</f>
        <v>14.1214571975971</v>
      </c>
    </row>
    <row r="91" customFormat="false" ht="15" hidden="false" customHeight="false" outlineLevel="0" collapsed="false">
      <c r="B91" s="2" t="n">
        <v>86</v>
      </c>
      <c r="C91" s="19" t="n">
        <f aca="false">IF('Random Draws'!F91&lt;(Assumptions!$D$28-Assumptions!$D$27)/(Assumptions!$D$29-Assumptions!$D$27),Assumptions!$D$27+SQRT('Random Draws'!F91*(Assumptions!$D$29-Assumptions!$D$27)*(Assumptions!$D$28-Assumptions!$D$27)),Assumptions!$D$29-SQRT((1-'Random Draws'!F91)*(Assumptions!$D$29-Assumptions!$D$27)*(Assumptions!$D$29-Assumptions!$D$28)))</f>
        <v>0.259561072700443</v>
      </c>
      <c r="D91" s="29" t="n">
        <f aca="false">IF('Random Draws'!I91&lt;Assumptions!$D$30,1,0)</f>
        <v>0</v>
      </c>
      <c r="E91" s="19" t="n">
        <f aca="false">C91+Assumptions!$D$31*D91</f>
        <v>0.259561072700443</v>
      </c>
      <c r="F91" s="28" t="n">
        <f aca="false">(Simulation!F91-Assumptions!$D$15)*(1-E91)+Assumptions!$D$15-Simulation!J91</f>
        <v>0.164837459582921</v>
      </c>
      <c r="G91" s="8" t="n">
        <f aca="false">((Assumptions!$D$14*(1+Simulation!E91)^1*F91-Assumptions!$D$14*(1+Simulation!E91)^0*Simulation!E91*Assumptions!$D$16)/(1+Simulation!K91)^1+(Assumptions!$D$14*(1+Simulation!E91)^2*F91-Assumptions!$D$14*(1+Simulation!E91)^1*Simulation!E91*Assumptions!$D$16)/(1+Simulation!K91)^2+(Assumptions!$D$14*(1+Simulation!E91)^3*F91-Assumptions!$D$14*(1+Simulation!E91)^2*Simulation!E91*Assumptions!$D$16)/(1+Simulation!K91)^3+(Assumptions!$D$14*(1+Simulation!E91)^4*F91-Assumptions!$D$14*(1+Simulation!E91)^3*Simulation!E91*Assumptions!$D$16)/(1+Simulation!K91)^4+(Assumptions!$D$14*(1+Simulation!E91)^5*F91-Assumptions!$D$14*(1+Simulation!E91)^4*Simulation!E91*Assumptions!$D$16)/(1+Simulation!K91)^5+(Assumptions!$D$14*(1+Simulation!E91)^5*F91-Assumptions!$D$14*(1+Simulation!E91)^4*Simulation!E91*Assumptions!$D$16)*(1+Simulation!I91)/(Simulation!K91-Simulation!I91)/(1+Simulation!K91)^5-Assumptions!$D$17)/Assumptions!$D$18</f>
        <v>10.9126994818625</v>
      </c>
      <c r="H91" s="8" t="str">
        <f aca="false">IF(D91=1,G91,"")</f>
        <v/>
      </c>
      <c r="I91" s="33" t="n">
        <f aca="false">IF(D91=0,G91,"")</f>
        <v>10.9126994818625</v>
      </c>
    </row>
    <row r="92" customFormat="false" ht="15" hidden="false" customHeight="false" outlineLevel="0" collapsed="false">
      <c r="B92" s="2" t="n">
        <v>87</v>
      </c>
      <c r="C92" s="19" t="n">
        <f aca="false">IF('Random Draws'!F92&lt;(Assumptions!$D$28-Assumptions!$D$27)/(Assumptions!$D$29-Assumptions!$D$27),Assumptions!$D$27+SQRT('Random Draws'!F92*(Assumptions!$D$29-Assumptions!$D$27)*(Assumptions!$D$28-Assumptions!$D$27)),Assumptions!$D$29-SQRT((1-'Random Draws'!F92)*(Assumptions!$D$29-Assumptions!$D$27)*(Assumptions!$D$29-Assumptions!$D$28)))</f>
        <v>0.263000816330329</v>
      </c>
      <c r="D92" s="29" t="n">
        <f aca="false">IF('Random Draws'!I92&lt;Assumptions!$D$30,1,0)</f>
        <v>1</v>
      </c>
      <c r="E92" s="19" t="n">
        <f aca="false">C92+Assumptions!$D$31*D92</f>
        <v>0.353000816330329</v>
      </c>
      <c r="F92" s="28" t="n">
        <f aca="false">(Simulation!F92-Assumptions!$D$15)*(1-E92)+Assumptions!$D$15-Simulation!J92</f>
        <v>0.172840701132407</v>
      </c>
      <c r="G92" s="8" t="n">
        <f aca="false">((Assumptions!$D$14*(1+Simulation!E92)^1*F92-Assumptions!$D$14*(1+Simulation!E92)^0*Simulation!E92*Assumptions!$D$16)/(1+Simulation!K92)^1+(Assumptions!$D$14*(1+Simulation!E92)^2*F92-Assumptions!$D$14*(1+Simulation!E92)^1*Simulation!E92*Assumptions!$D$16)/(1+Simulation!K92)^2+(Assumptions!$D$14*(1+Simulation!E92)^3*F92-Assumptions!$D$14*(1+Simulation!E92)^2*Simulation!E92*Assumptions!$D$16)/(1+Simulation!K92)^3+(Assumptions!$D$14*(1+Simulation!E92)^4*F92-Assumptions!$D$14*(1+Simulation!E92)^3*Simulation!E92*Assumptions!$D$16)/(1+Simulation!K92)^4+(Assumptions!$D$14*(1+Simulation!E92)^5*F92-Assumptions!$D$14*(1+Simulation!E92)^4*Simulation!E92*Assumptions!$D$16)/(1+Simulation!K92)^5+(Assumptions!$D$14*(1+Simulation!E92)^5*F92-Assumptions!$D$14*(1+Simulation!E92)^4*Simulation!E92*Assumptions!$D$16)*(1+Simulation!I92)/(Simulation!K92-Simulation!I92)/(1+Simulation!K92)^5-Assumptions!$D$17)/Assumptions!$D$18</f>
        <v>26.9407896312226</v>
      </c>
      <c r="H92" s="8" t="n">
        <f aca="false">IF(D92=1,G92,"")</f>
        <v>26.9407896312226</v>
      </c>
      <c r="I92" s="33" t="str">
        <f aca="false">IF(D92=0,G92,"")</f>
        <v/>
      </c>
    </row>
    <row r="93" customFormat="false" ht="15" hidden="false" customHeight="false" outlineLevel="0" collapsed="false">
      <c r="B93" s="2" t="n">
        <v>88</v>
      </c>
      <c r="C93" s="19" t="n">
        <f aca="false">IF('Random Draws'!F93&lt;(Assumptions!$D$28-Assumptions!$D$27)/(Assumptions!$D$29-Assumptions!$D$27),Assumptions!$D$27+SQRT('Random Draws'!F93*(Assumptions!$D$29-Assumptions!$D$27)*(Assumptions!$D$28-Assumptions!$D$27)),Assumptions!$D$29-SQRT((1-'Random Draws'!F93)*(Assumptions!$D$29-Assumptions!$D$27)*(Assumptions!$D$29-Assumptions!$D$28)))</f>
        <v>0.261727495795048</v>
      </c>
      <c r="D93" s="29" t="n">
        <f aca="false">IF('Random Draws'!I93&lt;Assumptions!$D$30,1,0)</f>
        <v>1</v>
      </c>
      <c r="E93" s="19" t="n">
        <f aca="false">C93+Assumptions!$D$31*D93</f>
        <v>0.351727495795048</v>
      </c>
      <c r="F93" s="28" t="n">
        <f aca="false">(Simulation!F93-Assumptions!$D$15)*(1-E93)+Assumptions!$D$15-Simulation!J93</f>
        <v>0.131892478981591</v>
      </c>
      <c r="G93" s="8" t="n">
        <f aca="false">((Assumptions!$D$14*(1+Simulation!E93)^1*F93-Assumptions!$D$14*(1+Simulation!E93)^0*Simulation!E93*Assumptions!$D$16)/(1+Simulation!K93)^1+(Assumptions!$D$14*(1+Simulation!E93)^2*F93-Assumptions!$D$14*(1+Simulation!E93)^1*Simulation!E93*Assumptions!$D$16)/(1+Simulation!K93)^2+(Assumptions!$D$14*(1+Simulation!E93)^3*F93-Assumptions!$D$14*(1+Simulation!E93)^2*Simulation!E93*Assumptions!$D$16)/(1+Simulation!K93)^3+(Assumptions!$D$14*(1+Simulation!E93)^4*F93-Assumptions!$D$14*(1+Simulation!E93)^3*Simulation!E93*Assumptions!$D$16)/(1+Simulation!K93)^4+(Assumptions!$D$14*(1+Simulation!E93)^5*F93-Assumptions!$D$14*(1+Simulation!E93)^4*Simulation!E93*Assumptions!$D$16)/(1+Simulation!K93)^5+(Assumptions!$D$14*(1+Simulation!E93)^5*F93-Assumptions!$D$14*(1+Simulation!E93)^4*Simulation!E93*Assumptions!$D$16)*(1+Simulation!I93)/(Simulation!K93-Simulation!I93)/(1+Simulation!K93)^5-Assumptions!$D$17)/Assumptions!$D$18</f>
        <v>10.7949865614798</v>
      </c>
      <c r="H93" s="8" t="n">
        <f aca="false">IF(D93=1,G93,"")</f>
        <v>10.7949865614798</v>
      </c>
      <c r="I93" s="33" t="str">
        <f aca="false">IF(D93=0,G93,"")</f>
        <v/>
      </c>
    </row>
    <row r="94" customFormat="false" ht="15" hidden="false" customHeight="false" outlineLevel="0" collapsed="false">
      <c r="B94" s="2" t="n">
        <v>89</v>
      </c>
      <c r="C94" s="19" t="n">
        <f aca="false">IF('Random Draws'!F94&lt;(Assumptions!$D$28-Assumptions!$D$27)/(Assumptions!$D$29-Assumptions!$D$27),Assumptions!$D$27+SQRT('Random Draws'!F94*(Assumptions!$D$29-Assumptions!$D$27)*(Assumptions!$D$28-Assumptions!$D$27)),Assumptions!$D$29-SQRT((1-'Random Draws'!F94)*(Assumptions!$D$29-Assumptions!$D$27)*(Assumptions!$D$29-Assumptions!$D$28)))</f>
        <v>0.267084967705499</v>
      </c>
      <c r="D94" s="29" t="n">
        <f aca="false">IF('Random Draws'!I94&lt;Assumptions!$D$30,1,0)</f>
        <v>0</v>
      </c>
      <c r="E94" s="19" t="n">
        <f aca="false">C94+Assumptions!$D$31*D94</f>
        <v>0.267084967705499</v>
      </c>
      <c r="F94" s="28" t="n">
        <f aca="false">(Simulation!F94-Assumptions!$D$15)*(1-E94)+Assumptions!$D$15-Simulation!J94</f>
        <v>0.19280913551761</v>
      </c>
      <c r="G94" s="8" t="n">
        <f aca="false">((Assumptions!$D$14*(1+Simulation!E94)^1*F94-Assumptions!$D$14*(1+Simulation!E94)^0*Simulation!E94*Assumptions!$D$16)/(1+Simulation!K94)^1+(Assumptions!$D$14*(1+Simulation!E94)^2*F94-Assumptions!$D$14*(1+Simulation!E94)^1*Simulation!E94*Assumptions!$D$16)/(1+Simulation!K94)^2+(Assumptions!$D$14*(1+Simulation!E94)^3*F94-Assumptions!$D$14*(1+Simulation!E94)^2*Simulation!E94*Assumptions!$D$16)/(1+Simulation!K94)^3+(Assumptions!$D$14*(1+Simulation!E94)^4*F94-Assumptions!$D$14*(1+Simulation!E94)^3*Simulation!E94*Assumptions!$D$16)/(1+Simulation!K94)^4+(Assumptions!$D$14*(1+Simulation!E94)^5*F94-Assumptions!$D$14*(1+Simulation!E94)^4*Simulation!E94*Assumptions!$D$16)/(1+Simulation!K94)^5+(Assumptions!$D$14*(1+Simulation!E94)^5*F94-Assumptions!$D$14*(1+Simulation!E94)^4*Simulation!E94*Assumptions!$D$16)*(1+Simulation!I94)/(Simulation!K94-Simulation!I94)/(1+Simulation!K94)^5-Assumptions!$D$17)/Assumptions!$D$18</f>
        <v>15.9778641805194</v>
      </c>
      <c r="H94" s="8" t="str">
        <f aca="false">IF(D94=1,G94,"")</f>
        <v/>
      </c>
      <c r="I94" s="33" t="n">
        <f aca="false">IF(D94=0,G94,"")</f>
        <v>15.9778641805194</v>
      </c>
    </row>
    <row r="95" customFormat="false" ht="15" hidden="false" customHeight="false" outlineLevel="0" collapsed="false">
      <c r="B95" s="2" t="n">
        <v>90</v>
      </c>
      <c r="C95" s="19" t="n">
        <f aca="false">IF('Random Draws'!F95&lt;(Assumptions!$D$28-Assumptions!$D$27)/(Assumptions!$D$29-Assumptions!$D$27),Assumptions!$D$27+SQRT('Random Draws'!F95*(Assumptions!$D$29-Assumptions!$D$27)*(Assumptions!$D$28-Assumptions!$D$27)),Assumptions!$D$29-SQRT((1-'Random Draws'!F95)*(Assumptions!$D$29-Assumptions!$D$27)*(Assumptions!$D$29-Assumptions!$D$28)))</f>
        <v>0.253371175035247</v>
      </c>
      <c r="D95" s="29" t="n">
        <f aca="false">IF('Random Draws'!I95&lt;Assumptions!$D$30,1,0)</f>
        <v>0</v>
      </c>
      <c r="E95" s="19" t="n">
        <f aca="false">C95+Assumptions!$D$31*D95</f>
        <v>0.253371175035247</v>
      </c>
      <c r="F95" s="28" t="n">
        <f aca="false">(Simulation!F95-Assumptions!$D$15)*(1-E95)+Assumptions!$D$15-Simulation!J95</f>
        <v>0.177157846778301</v>
      </c>
      <c r="G95" s="8" t="n">
        <f aca="false">((Assumptions!$D$14*(1+Simulation!E95)^1*F95-Assumptions!$D$14*(1+Simulation!E95)^0*Simulation!E95*Assumptions!$D$16)/(1+Simulation!K95)^1+(Assumptions!$D$14*(1+Simulation!E95)^2*F95-Assumptions!$D$14*(1+Simulation!E95)^1*Simulation!E95*Assumptions!$D$16)/(1+Simulation!K95)^2+(Assumptions!$D$14*(1+Simulation!E95)^3*F95-Assumptions!$D$14*(1+Simulation!E95)^2*Simulation!E95*Assumptions!$D$16)/(1+Simulation!K95)^3+(Assumptions!$D$14*(1+Simulation!E95)^4*F95-Assumptions!$D$14*(1+Simulation!E95)^3*Simulation!E95*Assumptions!$D$16)/(1+Simulation!K95)^4+(Assumptions!$D$14*(1+Simulation!E95)^5*F95-Assumptions!$D$14*(1+Simulation!E95)^4*Simulation!E95*Assumptions!$D$16)/(1+Simulation!K95)^5+(Assumptions!$D$14*(1+Simulation!E95)^5*F95-Assumptions!$D$14*(1+Simulation!E95)^4*Simulation!E95*Assumptions!$D$16)*(1+Simulation!I95)/(Simulation!K95-Simulation!I95)/(1+Simulation!K95)^5-Assumptions!$D$17)/Assumptions!$D$18</f>
        <v>8.14868054793479</v>
      </c>
      <c r="H95" s="8" t="str">
        <f aca="false">IF(D95=1,G95,"")</f>
        <v/>
      </c>
      <c r="I95" s="33" t="n">
        <f aca="false">IF(D95=0,G95,"")</f>
        <v>8.14868054793479</v>
      </c>
    </row>
    <row r="96" customFormat="false" ht="15" hidden="false" customHeight="false" outlineLevel="0" collapsed="false">
      <c r="B96" s="2" t="n">
        <v>91</v>
      </c>
      <c r="C96" s="19" t="n">
        <f aca="false">IF('Random Draws'!F96&lt;(Assumptions!$D$28-Assumptions!$D$27)/(Assumptions!$D$29-Assumptions!$D$27),Assumptions!$D$27+SQRT('Random Draws'!F96*(Assumptions!$D$29-Assumptions!$D$27)*(Assumptions!$D$28-Assumptions!$D$27)),Assumptions!$D$29-SQRT((1-'Random Draws'!F96)*(Assumptions!$D$29-Assumptions!$D$27)*(Assumptions!$D$29-Assumptions!$D$28)))</f>
        <v>0.265558561476141</v>
      </c>
      <c r="D96" s="29" t="n">
        <f aca="false">IF('Random Draws'!I96&lt;Assumptions!$D$30,1,0)</f>
        <v>0</v>
      </c>
      <c r="E96" s="19" t="n">
        <f aca="false">C96+Assumptions!$D$31*D96</f>
        <v>0.265558561476141</v>
      </c>
      <c r="F96" s="28" t="n">
        <f aca="false">(Simulation!F96-Assumptions!$D$15)*(1-E96)+Assumptions!$D$15-Simulation!J96</f>
        <v>0.198771134890618</v>
      </c>
      <c r="G96" s="8" t="n">
        <f aca="false">((Assumptions!$D$14*(1+Simulation!E96)^1*F96-Assumptions!$D$14*(1+Simulation!E96)^0*Simulation!E96*Assumptions!$D$16)/(1+Simulation!K96)^1+(Assumptions!$D$14*(1+Simulation!E96)^2*F96-Assumptions!$D$14*(1+Simulation!E96)^1*Simulation!E96*Assumptions!$D$16)/(1+Simulation!K96)^2+(Assumptions!$D$14*(1+Simulation!E96)^3*F96-Assumptions!$D$14*(1+Simulation!E96)^2*Simulation!E96*Assumptions!$D$16)/(1+Simulation!K96)^3+(Assumptions!$D$14*(1+Simulation!E96)^4*F96-Assumptions!$D$14*(1+Simulation!E96)^3*Simulation!E96*Assumptions!$D$16)/(1+Simulation!K96)^4+(Assumptions!$D$14*(1+Simulation!E96)^5*F96-Assumptions!$D$14*(1+Simulation!E96)^4*Simulation!E96*Assumptions!$D$16)/(1+Simulation!K96)^5+(Assumptions!$D$14*(1+Simulation!E96)^5*F96-Assumptions!$D$14*(1+Simulation!E96)^4*Simulation!E96*Assumptions!$D$16)*(1+Simulation!I96)/(Simulation!K96-Simulation!I96)/(1+Simulation!K96)^5-Assumptions!$D$17)/Assumptions!$D$18</f>
        <v>14.9814809245819</v>
      </c>
      <c r="H96" s="8" t="str">
        <f aca="false">IF(D96=1,G96,"")</f>
        <v/>
      </c>
      <c r="I96" s="33" t="n">
        <f aca="false">IF(D96=0,G96,"")</f>
        <v>14.9814809245819</v>
      </c>
    </row>
    <row r="97" customFormat="false" ht="15" hidden="false" customHeight="false" outlineLevel="0" collapsed="false">
      <c r="B97" s="2" t="n">
        <v>92</v>
      </c>
      <c r="C97" s="19" t="n">
        <f aca="false">IF('Random Draws'!F97&lt;(Assumptions!$D$28-Assumptions!$D$27)/(Assumptions!$D$29-Assumptions!$D$27),Assumptions!$D$27+SQRT('Random Draws'!F97*(Assumptions!$D$29-Assumptions!$D$27)*(Assumptions!$D$28-Assumptions!$D$27)),Assumptions!$D$29-SQRT((1-'Random Draws'!F97)*(Assumptions!$D$29-Assumptions!$D$27)*(Assumptions!$D$29-Assumptions!$D$28)))</f>
        <v>0.261718793052186</v>
      </c>
      <c r="D97" s="29" t="n">
        <f aca="false">IF('Random Draws'!I97&lt;Assumptions!$D$30,1,0)</f>
        <v>1</v>
      </c>
      <c r="E97" s="19" t="n">
        <f aca="false">C97+Assumptions!$D$31*D97</f>
        <v>0.351718793052186</v>
      </c>
      <c r="F97" s="28" t="n">
        <f aca="false">(Simulation!F97-Assumptions!$D$15)*(1-E97)+Assumptions!$D$15-Simulation!J97</f>
        <v>0.150683766569451</v>
      </c>
      <c r="G97" s="8" t="n">
        <f aca="false">((Assumptions!$D$14*(1+Simulation!E97)^1*F97-Assumptions!$D$14*(1+Simulation!E97)^0*Simulation!E97*Assumptions!$D$16)/(1+Simulation!K97)^1+(Assumptions!$D$14*(1+Simulation!E97)^2*F97-Assumptions!$D$14*(1+Simulation!E97)^1*Simulation!E97*Assumptions!$D$16)/(1+Simulation!K97)^2+(Assumptions!$D$14*(1+Simulation!E97)^3*F97-Assumptions!$D$14*(1+Simulation!E97)^2*Simulation!E97*Assumptions!$D$16)/(1+Simulation!K97)^3+(Assumptions!$D$14*(1+Simulation!E97)^4*F97-Assumptions!$D$14*(1+Simulation!E97)^3*Simulation!E97*Assumptions!$D$16)/(1+Simulation!K97)^4+(Assumptions!$D$14*(1+Simulation!E97)^5*F97-Assumptions!$D$14*(1+Simulation!E97)^4*Simulation!E97*Assumptions!$D$16)/(1+Simulation!K97)^5+(Assumptions!$D$14*(1+Simulation!E97)^5*F97-Assumptions!$D$14*(1+Simulation!E97)^4*Simulation!E97*Assumptions!$D$16)*(1+Simulation!I97)/(Simulation!K97-Simulation!I97)/(1+Simulation!K97)^5-Assumptions!$D$17)/Assumptions!$D$18</f>
        <v>14.2867059559125</v>
      </c>
      <c r="H97" s="8" t="n">
        <f aca="false">IF(D97=1,G97,"")</f>
        <v>14.2867059559125</v>
      </c>
      <c r="I97" s="33" t="str">
        <f aca="false">IF(D97=0,G97,"")</f>
        <v/>
      </c>
    </row>
    <row r="98" customFormat="false" ht="15" hidden="false" customHeight="false" outlineLevel="0" collapsed="false">
      <c r="B98" s="2" t="n">
        <v>93</v>
      </c>
      <c r="C98" s="19" t="n">
        <f aca="false">IF('Random Draws'!F98&lt;(Assumptions!$D$28-Assumptions!$D$27)/(Assumptions!$D$29-Assumptions!$D$27),Assumptions!$D$27+SQRT('Random Draws'!F98*(Assumptions!$D$29-Assumptions!$D$27)*(Assumptions!$D$28-Assumptions!$D$27)),Assumptions!$D$29-SQRT((1-'Random Draws'!F98)*(Assumptions!$D$29-Assumptions!$D$27)*(Assumptions!$D$29-Assumptions!$D$28)))</f>
        <v>0.26832947205345</v>
      </c>
      <c r="D98" s="29" t="n">
        <f aca="false">IF('Random Draws'!I98&lt;Assumptions!$D$30,1,0)</f>
        <v>0</v>
      </c>
      <c r="E98" s="19" t="n">
        <f aca="false">C98+Assumptions!$D$31*D98</f>
        <v>0.26832947205345</v>
      </c>
      <c r="F98" s="28" t="n">
        <f aca="false">(Simulation!F98-Assumptions!$D$15)*(1-E98)+Assumptions!$D$15-Simulation!J98</f>
        <v>0.163876453658586</v>
      </c>
      <c r="G98" s="8" t="n">
        <f aca="false">((Assumptions!$D$14*(1+Simulation!E98)^1*F98-Assumptions!$D$14*(1+Simulation!E98)^0*Simulation!E98*Assumptions!$D$16)/(1+Simulation!K98)^1+(Assumptions!$D$14*(1+Simulation!E98)^2*F98-Assumptions!$D$14*(1+Simulation!E98)^1*Simulation!E98*Assumptions!$D$16)/(1+Simulation!K98)^2+(Assumptions!$D$14*(1+Simulation!E98)^3*F98-Assumptions!$D$14*(1+Simulation!E98)^2*Simulation!E98*Assumptions!$D$16)/(1+Simulation!K98)^3+(Assumptions!$D$14*(1+Simulation!E98)^4*F98-Assumptions!$D$14*(1+Simulation!E98)^3*Simulation!E98*Assumptions!$D$16)/(1+Simulation!K98)^4+(Assumptions!$D$14*(1+Simulation!E98)^5*F98-Assumptions!$D$14*(1+Simulation!E98)^4*Simulation!E98*Assumptions!$D$16)/(1+Simulation!K98)^5+(Assumptions!$D$14*(1+Simulation!E98)^5*F98-Assumptions!$D$14*(1+Simulation!E98)^4*Simulation!E98*Assumptions!$D$16)*(1+Simulation!I98)/(Simulation!K98-Simulation!I98)/(1+Simulation!K98)^5-Assumptions!$D$17)/Assumptions!$D$18</f>
        <v>11.3794679559554</v>
      </c>
      <c r="H98" s="8" t="str">
        <f aca="false">IF(D98=1,G98,"")</f>
        <v/>
      </c>
      <c r="I98" s="33" t="n">
        <f aca="false">IF(D98=0,G98,"")</f>
        <v>11.3794679559554</v>
      </c>
    </row>
    <row r="99" customFormat="false" ht="15" hidden="false" customHeight="false" outlineLevel="0" collapsed="false">
      <c r="B99" s="2" t="n">
        <v>94</v>
      </c>
      <c r="C99" s="19" t="n">
        <f aca="false">IF('Random Draws'!F99&lt;(Assumptions!$D$28-Assumptions!$D$27)/(Assumptions!$D$29-Assumptions!$D$27),Assumptions!$D$27+SQRT('Random Draws'!F99*(Assumptions!$D$29-Assumptions!$D$27)*(Assumptions!$D$28-Assumptions!$D$27)),Assumptions!$D$29-SQRT((1-'Random Draws'!F99)*(Assumptions!$D$29-Assumptions!$D$27)*(Assumptions!$D$29-Assumptions!$D$28)))</f>
        <v>0.259713849816654</v>
      </c>
      <c r="D99" s="29" t="n">
        <f aca="false">IF('Random Draws'!I99&lt;Assumptions!$D$30,1,0)</f>
        <v>0</v>
      </c>
      <c r="E99" s="19" t="n">
        <f aca="false">C99+Assumptions!$D$31*D99</f>
        <v>0.259713849816654</v>
      </c>
      <c r="F99" s="28" t="n">
        <f aca="false">(Simulation!F99-Assumptions!$D$15)*(1-E99)+Assumptions!$D$15-Simulation!J99</f>
        <v>0.16646106768529</v>
      </c>
      <c r="G99" s="8" t="n">
        <f aca="false">((Assumptions!$D$14*(1+Simulation!E99)^1*F99-Assumptions!$D$14*(1+Simulation!E99)^0*Simulation!E99*Assumptions!$D$16)/(1+Simulation!K99)^1+(Assumptions!$D$14*(1+Simulation!E99)^2*F99-Assumptions!$D$14*(1+Simulation!E99)^1*Simulation!E99*Assumptions!$D$16)/(1+Simulation!K99)^2+(Assumptions!$D$14*(1+Simulation!E99)^3*F99-Assumptions!$D$14*(1+Simulation!E99)^2*Simulation!E99*Assumptions!$D$16)/(1+Simulation!K99)^3+(Assumptions!$D$14*(1+Simulation!E99)^4*F99-Assumptions!$D$14*(1+Simulation!E99)^3*Simulation!E99*Assumptions!$D$16)/(1+Simulation!K99)^4+(Assumptions!$D$14*(1+Simulation!E99)^5*F99-Assumptions!$D$14*(1+Simulation!E99)^4*Simulation!E99*Assumptions!$D$16)/(1+Simulation!K99)^5+(Assumptions!$D$14*(1+Simulation!E99)^5*F99-Assumptions!$D$14*(1+Simulation!E99)^4*Simulation!E99*Assumptions!$D$16)*(1+Simulation!I99)/(Simulation!K99-Simulation!I99)/(1+Simulation!K99)^5-Assumptions!$D$17)/Assumptions!$D$18</f>
        <v>13.0123405352367</v>
      </c>
      <c r="H99" s="8" t="str">
        <f aca="false">IF(D99=1,G99,"")</f>
        <v/>
      </c>
      <c r="I99" s="33" t="n">
        <f aca="false">IF(D99=0,G99,"")</f>
        <v>13.0123405352367</v>
      </c>
    </row>
    <row r="100" customFormat="false" ht="15" hidden="false" customHeight="false" outlineLevel="0" collapsed="false">
      <c r="B100" s="2" t="n">
        <v>95</v>
      </c>
      <c r="C100" s="19" t="n">
        <f aca="false">IF('Random Draws'!F100&lt;(Assumptions!$D$28-Assumptions!$D$27)/(Assumptions!$D$29-Assumptions!$D$27),Assumptions!$D$27+SQRT('Random Draws'!F100*(Assumptions!$D$29-Assumptions!$D$27)*(Assumptions!$D$28-Assumptions!$D$27)),Assumptions!$D$29-SQRT((1-'Random Draws'!F100)*(Assumptions!$D$29-Assumptions!$D$27)*(Assumptions!$D$29-Assumptions!$D$28)))</f>
        <v>0.271308183208097</v>
      </c>
      <c r="D100" s="29" t="n">
        <f aca="false">IF('Random Draws'!I100&lt;Assumptions!$D$30,1,0)</f>
        <v>0</v>
      </c>
      <c r="E100" s="19" t="n">
        <f aca="false">C100+Assumptions!$D$31*D100</f>
        <v>0.271308183208097</v>
      </c>
      <c r="F100" s="28" t="n">
        <f aca="false">(Simulation!F100-Assumptions!$D$15)*(1-E100)+Assumptions!$D$15-Simulation!J100</f>
        <v>0.103851424832818</v>
      </c>
      <c r="G100" s="8" t="n">
        <f aca="false">((Assumptions!$D$14*(1+Simulation!E100)^1*F100-Assumptions!$D$14*(1+Simulation!E100)^0*Simulation!E100*Assumptions!$D$16)/(1+Simulation!K100)^1+(Assumptions!$D$14*(1+Simulation!E100)^2*F100-Assumptions!$D$14*(1+Simulation!E100)^1*Simulation!E100*Assumptions!$D$16)/(1+Simulation!K100)^2+(Assumptions!$D$14*(1+Simulation!E100)^3*F100-Assumptions!$D$14*(1+Simulation!E100)^2*Simulation!E100*Assumptions!$D$16)/(1+Simulation!K100)^3+(Assumptions!$D$14*(1+Simulation!E100)^4*F100-Assumptions!$D$14*(1+Simulation!E100)^3*Simulation!E100*Assumptions!$D$16)/(1+Simulation!K100)^4+(Assumptions!$D$14*(1+Simulation!E100)^5*F100-Assumptions!$D$14*(1+Simulation!E100)^4*Simulation!E100*Assumptions!$D$16)/(1+Simulation!K100)^5+(Assumptions!$D$14*(1+Simulation!E100)^5*F100-Assumptions!$D$14*(1+Simulation!E100)^4*Simulation!E100*Assumptions!$D$16)*(1+Simulation!I100)/(Simulation!K100-Simulation!I100)/(1+Simulation!K100)^5-Assumptions!$D$17)/Assumptions!$D$18</f>
        <v>7.66116577196275</v>
      </c>
      <c r="H100" s="8" t="str">
        <f aca="false">IF(D100=1,G100,"")</f>
        <v/>
      </c>
      <c r="I100" s="33" t="n">
        <f aca="false">IF(D100=0,G100,"")</f>
        <v>7.66116577196275</v>
      </c>
    </row>
    <row r="101" customFormat="false" ht="15" hidden="false" customHeight="false" outlineLevel="0" collapsed="false">
      <c r="B101" s="2" t="n">
        <v>96</v>
      </c>
      <c r="C101" s="19" t="n">
        <f aca="false">IF('Random Draws'!F101&lt;(Assumptions!$D$28-Assumptions!$D$27)/(Assumptions!$D$29-Assumptions!$D$27),Assumptions!$D$27+SQRT('Random Draws'!F101*(Assumptions!$D$29-Assumptions!$D$27)*(Assumptions!$D$28-Assumptions!$D$27)),Assumptions!$D$29-SQRT((1-'Random Draws'!F101)*(Assumptions!$D$29-Assumptions!$D$27)*(Assumptions!$D$29-Assumptions!$D$28)))</f>
        <v>0.255143097003189</v>
      </c>
      <c r="D101" s="29" t="n">
        <f aca="false">IF('Random Draws'!I101&lt;Assumptions!$D$30,1,0)</f>
        <v>1</v>
      </c>
      <c r="E101" s="19" t="n">
        <f aca="false">C101+Assumptions!$D$31*D101</f>
        <v>0.345143097003189</v>
      </c>
      <c r="F101" s="28" t="n">
        <f aca="false">(Simulation!F101-Assumptions!$D$15)*(1-E101)+Assumptions!$D$15-Simulation!J101</f>
        <v>0.174428894743148</v>
      </c>
      <c r="G101" s="8" t="n">
        <f aca="false">((Assumptions!$D$14*(1+Simulation!E101)^1*F101-Assumptions!$D$14*(1+Simulation!E101)^0*Simulation!E101*Assumptions!$D$16)/(1+Simulation!K101)^1+(Assumptions!$D$14*(1+Simulation!E101)^2*F101-Assumptions!$D$14*(1+Simulation!E101)^1*Simulation!E101*Assumptions!$D$16)/(1+Simulation!K101)^2+(Assumptions!$D$14*(1+Simulation!E101)^3*F101-Assumptions!$D$14*(1+Simulation!E101)^2*Simulation!E101*Assumptions!$D$16)/(1+Simulation!K101)^3+(Assumptions!$D$14*(1+Simulation!E101)^4*F101-Assumptions!$D$14*(1+Simulation!E101)^3*Simulation!E101*Assumptions!$D$16)/(1+Simulation!K101)^4+(Assumptions!$D$14*(1+Simulation!E101)^5*F101-Assumptions!$D$14*(1+Simulation!E101)^4*Simulation!E101*Assumptions!$D$16)/(1+Simulation!K101)^5+(Assumptions!$D$14*(1+Simulation!E101)^5*F101-Assumptions!$D$14*(1+Simulation!E101)^4*Simulation!E101*Assumptions!$D$16)*(1+Simulation!I101)/(Simulation!K101-Simulation!I101)/(1+Simulation!K101)^5-Assumptions!$D$17)/Assumptions!$D$18</f>
        <v>18.6479430032657</v>
      </c>
      <c r="H101" s="8" t="n">
        <f aca="false">IF(D101=1,G101,"")</f>
        <v>18.6479430032657</v>
      </c>
      <c r="I101" s="33" t="str">
        <f aca="false">IF(D101=0,G101,"")</f>
        <v/>
      </c>
    </row>
    <row r="102" customFormat="false" ht="15" hidden="false" customHeight="false" outlineLevel="0" collapsed="false">
      <c r="B102" s="2" t="n">
        <v>97</v>
      </c>
      <c r="C102" s="19" t="n">
        <f aca="false">IF('Random Draws'!F102&lt;(Assumptions!$D$28-Assumptions!$D$27)/(Assumptions!$D$29-Assumptions!$D$27),Assumptions!$D$27+SQRT('Random Draws'!F102*(Assumptions!$D$29-Assumptions!$D$27)*(Assumptions!$D$28-Assumptions!$D$27)),Assumptions!$D$29-SQRT((1-'Random Draws'!F102)*(Assumptions!$D$29-Assumptions!$D$27)*(Assumptions!$D$29-Assumptions!$D$28)))</f>
        <v>0.253426875841654</v>
      </c>
      <c r="D102" s="29" t="n">
        <f aca="false">IF('Random Draws'!I102&lt;Assumptions!$D$30,1,0)</f>
        <v>1</v>
      </c>
      <c r="E102" s="19" t="n">
        <f aca="false">C102+Assumptions!$D$31*D102</f>
        <v>0.343426875841654</v>
      </c>
      <c r="F102" s="28" t="n">
        <f aca="false">(Simulation!F102-Assumptions!$D$15)*(1-E102)+Assumptions!$D$15-Simulation!J102</f>
        <v>0.126671922095519</v>
      </c>
      <c r="G102" s="8" t="n">
        <f aca="false">((Assumptions!$D$14*(1+Simulation!E102)^1*F102-Assumptions!$D$14*(1+Simulation!E102)^0*Simulation!E102*Assumptions!$D$16)/(1+Simulation!K102)^1+(Assumptions!$D$14*(1+Simulation!E102)^2*F102-Assumptions!$D$14*(1+Simulation!E102)^1*Simulation!E102*Assumptions!$D$16)/(1+Simulation!K102)^2+(Assumptions!$D$14*(1+Simulation!E102)^3*F102-Assumptions!$D$14*(1+Simulation!E102)^2*Simulation!E102*Assumptions!$D$16)/(1+Simulation!K102)^3+(Assumptions!$D$14*(1+Simulation!E102)^4*F102-Assumptions!$D$14*(1+Simulation!E102)^3*Simulation!E102*Assumptions!$D$16)/(1+Simulation!K102)^4+(Assumptions!$D$14*(1+Simulation!E102)^5*F102-Assumptions!$D$14*(1+Simulation!E102)^4*Simulation!E102*Assumptions!$D$16)/(1+Simulation!K102)^5+(Assumptions!$D$14*(1+Simulation!E102)^5*F102-Assumptions!$D$14*(1+Simulation!E102)^4*Simulation!E102*Assumptions!$D$16)*(1+Simulation!I102)/(Simulation!K102-Simulation!I102)/(1+Simulation!K102)^5-Assumptions!$D$17)/Assumptions!$D$18</f>
        <v>10.7366828262376</v>
      </c>
      <c r="H102" s="8" t="n">
        <f aca="false">IF(D102=1,G102,"")</f>
        <v>10.7366828262376</v>
      </c>
      <c r="I102" s="33" t="str">
        <f aca="false">IF(D102=0,G102,"")</f>
        <v/>
      </c>
    </row>
    <row r="103" customFormat="false" ht="15" hidden="false" customHeight="false" outlineLevel="0" collapsed="false">
      <c r="B103" s="2" t="n">
        <v>98</v>
      </c>
      <c r="C103" s="19" t="n">
        <f aca="false">IF('Random Draws'!F103&lt;(Assumptions!$D$28-Assumptions!$D$27)/(Assumptions!$D$29-Assumptions!$D$27),Assumptions!$D$27+SQRT('Random Draws'!F103*(Assumptions!$D$29-Assumptions!$D$27)*(Assumptions!$D$28-Assumptions!$D$27)),Assumptions!$D$29-SQRT((1-'Random Draws'!F103)*(Assumptions!$D$29-Assumptions!$D$27)*(Assumptions!$D$29-Assumptions!$D$28)))</f>
        <v>0.254098865839918</v>
      </c>
      <c r="D103" s="29" t="n">
        <f aca="false">IF('Random Draws'!I103&lt;Assumptions!$D$30,1,0)</f>
        <v>0</v>
      </c>
      <c r="E103" s="19" t="n">
        <f aca="false">C103+Assumptions!$D$31*D103</f>
        <v>0.254098865839918</v>
      </c>
      <c r="F103" s="28" t="n">
        <f aca="false">(Simulation!F103-Assumptions!$D$15)*(1-E103)+Assumptions!$D$15-Simulation!J103</f>
        <v>0.160868132800376</v>
      </c>
      <c r="G103" s="8" t="n">
        <f aca="false">((Assumptions!$D$14*(1+Simulation!E103)^1*F103-Assumptions!$D$14*(1+Simulation!E103)^0*Simulation!E103*Assumptions!$D$16)/(1+Simulation!K103)^1+(Assumptions!$D$14*(1+Simulation!E103)^2*F103-Assumptions!$D$14*(1+Simulation!E103)^1*Simulation!E103*Assumptions!$D$16)/(1+Simulation!K103)^2+(Assumptions!$D$14*(1+Simulation!E103)^3*F103-Assumptions!$D$14*(1+Simulation!E103)^2*Simulation!E103*Assumptions!$D$16)/(1+Simulation!K103)^3+(Assumptions!$D$14*(1+Simulation!E103)^4*F103-Assumptions!$D$14*(1+Simulation!E103)^3*Simulation!E103*Assumptions!$D$16)/(1+Simulation!K103)^4+(Assumptions!$D$14*(1+Simulation!E103)^5*F103-Assumptions!$D$14*(1+Simulation!E103)^4*Simulation!E103*Assumptions!$D$16)/(1+Simulation!K103)^5+(Assumptions!$D$14*(1+Simulation!E103)^5*F103-Assumptions!$D$14*(1+Simulation!E103)^4*Simulation!E103*Assumptions!$D$16)*(1+Simulation!I103)/(Simulation!K103-Simulation!I103)/(1+Simulation!K103)^5-Assumptions!$D$17)/Assumptions!$D$18</f>
        <v>13.352792999846</v>
      </c>
      <c r="H103" s="8" t="str">
        <f aca="false">IF(D103=1,G103,"")</f>
        <v/>
      </c>
      <c r="I103" s="33" t="n">
        <f aca="false">IF(D103=0,G103,"")</f>
        <v>13.352792999846</v>
      </c>
    </row>
    <row r="104" customFormat="false" ht="15" hidden="false" customHeight="false" outlineLevel="0" collapsed="false">
      <c r="B104" s="2" t="n">
        <v>99</v>
      </c>
      <c r="C104" s="19" t="n">
        <f aca="false">IF('Random Draws'!F104&lt;(Assumptions!$D$28-Assumptions!$D$27)/(Assumptions!$D$29-Assumptions!$D$27),Assumptions!$D$27+SQRT('Random Draws'!F104*(Assumptions!$D$29-Assumptions!$D$27)*(Assumptions!$D$28-Assumptions!$D$27)),Assumptions!$D$29-SQRT((1-'Random Draws'!F104)*(Assumptions!$D$29-Assumptions!$D$27)*(Assumptions!$D$29-Assumptions!$D$28)))</f>
        <v>0.252744372518504</v>
      </c>
      <c r="D104" s="29" t="n">
        <f aca="false">IF('Random Draws'!I104&lt;Assumptions!$D$30,1,0)</f>
        <v>1</v>
      </c>
      <c r="E104" s="19" t="n">
        <f aca="false">C104+Assumptions!$D$31*D104</f>
        <v>0.342744372518504</v>
      </c>
      <c r="F104" s="28" t="n">
        <f aca="false">(Simulation!F104-Assumptions!$D$15)*(1-E104)+Assumptions!$D$15-Simulation!J104</f>
        <v>0.143929545992585</v>
      </c>
      <c r="G104" s="8" t="n">
        <f aca="false">((Assumptions!$D$14*(1+Simulation!E104)^1*F104-Assumptions!$D$14*(1+Simulation!E104)^0*Simulation!E104*Assumptions!$D$16)/(1+Simulation!K104)^1+(Assumptions!$D$14*(1+Simulation!E104)^2*F104-Assumptions!$D$14*(1+Simulation!E104)^1*Simulation!E104*Assumptions!$D$16)/(1+Simulation!K104)^2+(Assumptions!$D$14*(1+Simulation!E104)^3*F104-Assumptions!$D$14*(1+Simulation!E104)^2*Simulation!E104*Assumptions!$D$16)/(1+Simulation!K104)^3+(Assumptions!$D$14*(1+Simulation!E104)^4*F104-Assumptions!$D$14*(1+Simulation!E104)^3*Simulation!E104*Assumptions!$D$16)/(1+Simulation!K104)^4+(Assumptions!$D$14*(1+Simulation!E104)^5*F104-Assumptions!$D$14*(1+Simulation!E104)^4*Simulation!E104*Assumptions!$D$16)/(1+Simulation!K104)^5+(Assumptions!$D$14*(1+Simulation!E104)^5*F104-Assumptions!$D$14*(1+Simulation!E104)^4*Simulation!E104*Assumptions!$D$16)*(1+Simulation!I104)/(Simulation!K104-Simulation!I104)/(1+Simulation!K104)^5-Assumptions!$D$17)/Assumptions!$D$18</f>
        <v>9.9352415951276</v>
      </c>
      <c r="H104" s="8" t="n">
        <f aca="false">IF(D104=1,G104,"")</f>
        <v>9.9352415951276</v>
      </c>
      <c r="I104" s="33" t="str">
        <f aca="false">IF(D104=0,G104,"")</f>
        <v/>
      </c>
    </row>
    <row r="105" customFormat="false" ht="15" hidden="false" customHeight="false" outlineLevel="0" collapsed="false">
      <c r="B105" s="2" t="n">
        <v>100</v>
      </c>
      <c r="C105" s="19" t="n">
        <f aca="false">IF('Random Draws'!F105&lt;(Assumptions!$D$28-Assumptions!$D$27)/(Assumptions!$D$29-Assumptions!$D$27),Assumptions!$D$27+SQRT('Random Draws'!F105*(Assumptions!$D$29-Assumptions!$D$27)*(Assumptions!$D$28-Assumptions!$D$27)),Assumptions!$D$29-SQRT((1-'Random Draws'!F105)*(Assumptions!$D$29-Assumptions!$D$27)*(Assumptions!$D$29-Assumptions!$D$28)))</f>
        <v>0.262275506085329</v>
      </c>
      <c r="D105" s="29" t="n">
        <f aca="false">IF('Random Draws'!I105&lt;Assumptions!$D$30,1,0)</f>
        <v>0</v>
      </c>
      <c r="E105" s="19" t="n">
        <f aca="false">C105+Assumptions!$D$31*D105</f>
        <v>0.262275506085329</v>
      </c>
      <c r="F105" s="28" t="n">
        <f aca="false">(Simulation!F105-Assumptions!$D$15)*(1-E105)+Assumptions!$D$15-Simulation!J105</f>
        <v>0.149850458205757</v>
      </c>
      <c r="G105" s="8" t="n">
        <f aca="false">((Assumptions!$D$14*(1+Simulation!E105)^1*F105-Assumptions!$D$14*(1+Simulation!E105)^0*Simulation!E105*Assumptions!$D$16)/(1+Simulation!K105)^1+(Assumptions!$D$14*(1+Simulation!E105)^2*F105-Assumptions!$D$14*(1+Simulation!E105)^1*Simulation!E105*Assumptions!$D$16)/(1+Simulation!K105)^2+(Assumptions!$D$14*(1+Simulation!E105)^3*F105-Assumptions!$D$14*(1+Simulation!E105)^2*Simulation!E105*Assumptions!$D$16)/(1+Simulation!K105)^3+(Assumptions!$D$14*(1+Simulation!E105)^4*F105-Assumptions!$D$14*(1+Simulation!E105)^3*Simulation!E105*Assumptions!$D$16)/(1+Simulation!K105)^4+(Assumptions!$D$14*(1+Simulation!E105)^5*F105-Assumptions!$D$14*(1+Simulation!E105)^4*Simulation!E105*Assumptions!$D$16)/(1+Simulation!K105)^5+(Assumptions!$D$14*(1+Simulation!E105)^5*F105-Assumptions!$D$14*(1+Simulation!E105)^4*Simulation!E105*Assumptions!$D$16)*(1+Simulation!I105)/(Simulation!K105-Simulation!I105)/(1+Simulation!K105)^5-Assumptions!$D$17)/Assumptions!$D$18</f>
        <v>7.53968832713973</v>
      </c>
      <c r="H105" s="8" t="str">
        <f aca="false">IF(D105=1,G105,"")</f>
        <v/>
      </c>
      <c r="I105" s="33" t="n">
        <f aca="false">IF(D105=0,G105,"")</f>
        <v>7.53968832713973</v>
      </c>
    </row>
    <row r="106" customFormat="false" ht="15" hidden="false" customHeight="false" outlineLevel="0" collapsed="false">
      <c r="B106" s="2" t="n">
        <v>101</v>
      </c>
      <c r="C106" s="19" t="n">
        <f aca="false">IF('Random Draws'!F106&lt;(Assumptions!$D$28-Assumptions!$D$27)/(Assumptions!$D$29-Assumptions!$D$27),Assumptions!$D$27+SQRT('Random Draws'!F106*(Assumptions!$D$29-Assumptions!$D$27)*(Assumptions!$D$28-Assumptions!$D$27)),Assumptions!$D$29-SQRT((1-'Random Draws'!F106)*(Assumptions!$D$29-Assumptions!$D$27)*(Assumptions!$D$29-Assumptions!$D$28)))</f>
        <v>0.269609351291782</v>
      </c>
      <c r="D106" s="29" t="n">
        <f aca="false">IF('Random Draws'!I106&lt;Assumptions!$D$30,1,0)</f>
        <v>0</v>
      </c>
      <c r="E106" s="19" t="n">
        <f aca="false">C106+Assumptions!$D$31*D106</f>
        <v>0.269609351291782</v>
      </c>
      <c r="F106" s="28" t="n">
        <f aca="false">(Simulation!F106-Assumptions!$D$15)*(1-E106)+Assumptions!$D$15-Simulation!J106</f>
        <v>0.191316778252069</v>
      </c>
      <c r="G106" s="8" t="n">
        <f aca="false">((Assumptions!$D$14*(1+Simulation!E106)^1*F106-Assumptions!$D$14*(1+Simulation!E106)^0*Simulation!E106*Assumptions!$D$16)/(1+Simulation!K106)^1+(Assumptions!$D$14*(1+Simulation!E106)^2*F106-Assumptions!$D$14*(1+Simulation!E106)^1*Simulation!E106*Assumptions!$D$16)/(1+Simulation!K106)^2+(Assumptions!$D$14*(1+Simulation!E106)^3*F106-Assumptions!$D$14*(1+Simulation!E106)^2*Simulation!E106*Assumptions!$D$16)/(1+Simulation!K106)^3+(Assumptions!$D$14*(1+Simulation!E106)^4*F106-Assumptions!$D$14*(1+Simulation!E106)^3*Simulation!E106*Assumptions!$D$16)/(1+Simulation!K106)^4+(Assumptions!$D$14*(1+Simulation!E106)^5*F106-Assumptions!$D$14*(1+Simulation!E106)^4*Simulation!E106*Assumptions!$D$16)/(1+Simulation!K106)^5+(Assumptions!$D$14*(1+Simulation!E106)^5*F106-Assumptions!$D$14*(1+Simulation!E106)^4*Simulation!E106*Assumptions!$D$16)*(1+Simulation!I106)/(Simulation!K106-Simulation!I106)/(1+Simulation!K106)^5-Assumptions!$D$17)/Assumptions!$D$18</f>
        <v>22.6152643684853</v>
      </c>
      <c r="H106" s="8" t="str">
        <f aca="false">IF(D106=1,G106,"")</f>
        <v/>
      </c>
      <c r="I106" s="33" t="n">
        <f aca="false">IF(D106=0,G106,"")</f>
        <v>22.6152643684853</v>
      </c>
    </row>
    <row r="107" customFormat="false" ht="15" hidden="false" customHeight="false" outlineLevel="0" collapsed="false">
      <c r="B107" s="2" t="n">
        <v>102</v>
      </c>
      <c r="C107" s="19" t="n">
        <f aca="false">IF('Random Draws'!F107&lt;(Assumptions!$D$28-Assumptions!$D$27)/(Assumptions!$D$29-Assumptions!$D$27),Assumptions!$D$27+SQRT('Random Draws'!F107*(Assumptions!$D$29-Assumptions!$D$27)*(Assumptions!$D$28-Assumptions!$D$27)),Assumptions!$D$29-SQRT((1-'Random Draws'!F107)*(Assumptions!$D$29-Assumptions!$D$27)*(Assumptions!$D$29-Assumptions!$D$28)))</f>
        <v>0.265033467950764</v>
      </c>
      <c r="D107" s="29" t="n">
        <f aca="false">IF('Random Draws'!I107&lt;Assumptions!$D$30,1,0)</f>
        <v>0</v>
      </c>
      <c r="E107" s="19" t="n">
        <f aca="false">C107+Assumptions!$D$31*D107</f>
        <v>0.265033467950764</v>
      </c>
      <c r="F107" s="28" t="n">
        <f aca="false">(Simulation!F107-Assumptions!$D$15)*(1-E107)+Assumptions!$D$15-Simulation!J107</f>
        <v>0.188439138761515</v>
      </c>
      <c r="G107" s="8" t="n">
        <f aca="false">((Assumptions!$D$14*(1+Simulation!E107)^1*F107-Assumptions!$D$14*(1+Simulation!E107)^0*Simulation!E107*Assumptions!$D$16)/(1+Simulation!K107)^1+(Assumptions!$D$14*(1+Simulation!E107)^2*F107-Assumptions!$D$14*(1+Simulation!E107)^1*Simulation!E107*Assumptions!$D$16)/(1+Simulation!K107)^2+(Assumptions!$D$14*(1+Simulation!E107)^3*F107-Assumptions!$D$14*(1+Simulation!E107)^2*Simulation!E107*Assumptions!$D$16)/(1+Simulation!K107)^3+(Assumptions!$D$14*(1+Simulation!E107)^4*F107-Assumptions!$D$14*(1+Simulation!E107)^3*Simulation!E107*Assumptions!$D$16)/(1+Simulation!K107)^4+(Assumptions!$D$14*(1+Simulation!E107)^5*F107-Assumptions!$D$14*(1+Simulation!E107)^4*Simulation!E107*Assumptions!$D$16)/(1+Simulation!K107)^5+(Assumptions!$D$14*(1+Simulation!E107)^5*F107-Assumptions!$D$14*(1+Simulation!E107)^4*Simulation!E107*Assumptions!$D$16)*(1+Simulation!I107)/(Simulation!K107-Simulation!I107)/(1+Simulation!K107)^5-Assumptions!$D$17)/Assumptions!$D$18</f>
        <v>10.3982884105725</v>
      </c>
      <c r="H107" s="8" t="str">
        <f aca="false">IF(D107=1,G107,"")</f>
        <v/>
      </c>
      <c r="I107" s="33" t="n">
        <f aca="false">IF(D107=0,G107,"")</f>
        <v>10.3982884105725</v>
      </c>
    </row>
    <row r="108" customFormat="false" ht="15" hidden="false" customHeight="false" outlineLevel="0" collapsed="false">
      <c r="B108" s="2" t="n">
        <v>103</v>
      </c>
      <c r="C108" s="19" t="n">
        <f aca="false">IF('Random Draws'!F108&lt;(Assumptions!$D$28-Assumptions!$D$27)/(Assumptions!$D$29-Assumptions!$D$27),Assumptions!$D$27+SQRT('Random Draws'!F108*(Assumptions!$D$29-Assumptions!$D$27)*(Assumptions!$D$28-Assumptions!$D$27)),Assumptions!$D$29-SQRT((1-'Random Draws'!F108)*(Assumptions!$D$29-Assumptions!$D$27)*(Assumptions!$D$29-Assumptions!$D$28)))</f>
        <v>0.253556218476316</v>
      </c>
      <c r="D108" s="29" t="n">
        <f aca="false">IF('Random Draws'!I108&lt;Assumptions!$D$30,1,0)</f>
        <v>0</v>
      </c>
      <c r="E108" s="19" t="n">
        <f aca="false">C108+Assumptions!$D$31*D108</f>
        <v>0.253556218476316</v>
      </c>
      <c r="F108" s="28" t="n">
        <f aca="false">(Simulation!F108-Assumptions!$D$15)*(1-E108)+Assumptions!$D$15-Simulation!J108</f>
        <v>0.137814743271683</v>
      </c>
      <c r="G108" s="8" t="n">
        <f aca="false">((Assumptions!$D$14*(1+Simulation!E108)^1*F108-Assumptions!$D$14*(1+Simulation!E108)^0*Simulation!E108*Assumptions!$D$16)/(1+Simulation!K108)^1+(Assumptions!$D$14*(1+Simulation!E108)^2*F108-Assumptions!$D$14*(1+Simulation!E108)^1*Simulation!E108*Assumptions!$D$16)/(1+Simulation!K108)^2+(Assumptions!$D$14*(1+Simulation!E108)^3*F108-Assumptions!$D$14*(1+Simulation!E108)^2*Simulation!E108*Assumptions!$D$16)/(1+Simulation!K108)^3+(Assumptions!$D$14*(1+Simulation!E108)^4*F108-Assumptions!$D$14*(1+Simulation!E108)^3*Simulation!E108*Assumptions!$D$16)/(1+Simulation!K108)^4+(Assumptions!$D$14*(1+Simulation!E108)^5*F108-Assumptions!$D$14*(1+Simulation!E108)^4*Simulation!E108*Assumptions!$D$16)/(1+Simulation!K108)^5+(Assumptions!$D$14*(1+Simulation!E108)^5*F108-Assumptions!$D$14*(1+Simulation!E108)^4*Simulation!E108*Assumptions!$D$16)*(1+Simulation!I108)/(Simulation!K108-Simulation!I108)/(1+Simulation!K108)^5-Assumptions!$D$17)/Assumptions!$D$18</f>
        <v>20.6818835728217</v>
      </c>
      <c r="H108" s="8" t="str">
        <f aca="false">IF(D108=1,G108,"")</f>
        <v/>
      </c>
      <c r="I108" s="33" t="n">
        <f aca="false">IF(D108=0,G108,"")</f>
        <v>20.6818835728217</v>
      </c>
    </row>
    <row r="109" customFormat="false" ht="15" hidden="false" customHeight="false" outlineLevel="0" collapsed="false">
      <c r="B109" s="2" t="n">
        <v>104</v>
      </c>
      <c r="C109" s="19" t="n">
        <f aca="false">IF('Random Draws'!F109&lt;(Assumptions!$D$28-Assumptions!$D$27)/(Assumptions!$D$29-Assumptions!$D$27),Assumptions!$D$27+SQRT('Random Draws'!F109*(Assumptions!$D$29-Assumptions!$D$27)*(Assumptions!$D$28-Assumptions!$D$27)),Assumptions!$D$29-SQRT((1-'Random Draws'!F109)*(Assumptions!$D$29-Assumptions!$D$27)*(Assumptions!$D$29-Assumptions!$D$28)))</f>
        <v>0.248720661804978</v>
      </c>
      <c r="D109" s="29" t="n">
        <f aca="false">IF('Random Draws'!I109&lt;Assumptions!$D$30,1,0)</f>
        <v>0</v>
      </c>
      <c r="E109" s="19" t="n">
        <f aca="false">C109+Assumptions!$D$31*D109</f>
        <v>0.248720661804978</v>
      </c>
      <c r="F109" s="28" t="n">
        <f aca="false">(Simulation!F109-Assumptions!$D$15)*(1-E109)+Assumptions!$D$15-Simulation!J109</f>
        <v>0.183930434705973</v>
      </c>
      <c r="G109" s="8" t="n">
        <f aca="false">((Assumptions!$D$14*(1+Simulation!E109)^1*F109-Assumptions!$D$14*(1+Simulation!E109)^0*Simulation!E109*Assumptions!$D$16)/(1+Simulation!K109)^1+(Assumptions!$D$14*(1+Simulation!E109)^2*F109-Assumptions!$D$14*(1+Simulation!E109)^1*Simulation!E109*Assumptions!$D$16)/(1+Simulation!K109)^2+(Assumptions!$D$14*(1+Simulation!E109)^3*F109-Assumptions!$D$14*(1+Simulation!E109)^2*Simulation!E109*Assumptions!$D$16)/(1+Simulation!K109)^3+(Assumptions!$D$14*(1+Simulation!E109)^4*F109-Assumptions!$D$14*(1+Simulation!E109)^3*Simulation!E109*Assumptions!$D$16)/(1+Simulation!K109)^4+(Assumptions!$D$14*(1+Simulation!E109)^5*F109-Assumptions!$D$14*(1+Simulation!E109)^4*Simulation!E109*Assumptions!$D$16)/(1+Simulation!K109)^5+(Assumptions!$D$14*(1+Simulation!E109)^5*F109-Assumptions!$D$14*(1+Simulation!E109)^4*Simulation!E109*Assumptions!$D$16)*(1+Simulation!I109)/(Simulation!K109-Simulation!I109)/(1+Simulation!K109)^5-Assumptions!$D$17)/Assumptions!$D$18</f>
        <v>11.8688022913404</v>
      </c>
      <c r="H109" s="8" t="str">
        <f aca="false">IF(D109=1,G109,"")</f>
        <v/>
      </c>
      <c r="I109" s="33" t="n">
        <f aca="false">IF(D109=0,G109,"")</f>
        <v>11.8688022913404</v>
      </c>
    </row>
    <row r="110" customFormat="false" ht="15" hidden="false" customHeight="false" outlineLevel="0" collapsed="false">
      <c r="B110" s="2" t="n">
        <v>105</v>
      </c>
      <c r="C110" s="19" t="n">
        <f aca="false">IF('Random Draws'!F110&lt;(Assumptions!$D$28-Assumptions!$D$27)/(Assumptions!$D$29-Assumptions!$D$27),Assumptions!$D$27+SQRT('Random Draws'!F110*(Assumptions!$D$29-Assumptions!$D$27)*(Assumptions!$D$28-Assumptions!$D$27)),Assumptions!$D$29-SQRT((1-'Random Draws'!F110)*(Assumptions!$D$29-Assumptions!$D$27)*(Assumptions!$D$29-Assumptions!$D$28)))</f>
        <v>0.273708140427123</v>
      </c>
      <c r="D110" s="29" t="n">
        <f aca="false">IF('Random Draws'!I110&lt;Assumptions!$D$30,1,0)</f>
        <v>0</v>
      </c>
      <c r="E110" s="19" t="n">
        <f aca="false">C110+Assumptions!$D$31*D110</f>
        <v>0.273708140427123</v>
      </c>
      <c r="F110" s="28" t="n">
        <f aca="false">(Simulation!F110-Assumptions!$D$15)*(1-E110)+Assumptions!$D$15-Simulation!J110</f>
        <v>0.106581062082546</v>
      </c>
      <c r="G110" s="8" t="n">
        <f aca="false">((Assumptions!$D$14*(1+Simulation!E110)^1*F110-Assumptions!$D$14*(1+Simulation!E110)^0*Simulation!E110*Assumptions!$D$16)/(1+Simulation!K110)^1+(Assumptions!$D$14*(1+Simulation!E110)^2*F110-Assumptions!$D$14*(1+Simulation!E110)^1*Simulation!E110*Assumptions!$D$16)/(1+Simulation!K110)^2+(Assumptions!$D$14*(1+Simulation!E110)^3*F110-Assumptions!$D$14*(1+Simulation!E110)^2*Simulation!E110*Assumptions!$D$16)/(1+Simulation!K110)^3+(Assumptions!$D$14*(1+Simulation!E110)^4*F110-Assumptions!$D$14*(1+Simulation!E110)^3*Simulation!E110*Assumptions!$D$16)/(1+Simulation!K110)^4+(Assumptions!$D$14*(1+Simulation!E110)^5*F110-Assumptions!$D$14*(1+Simulation!E110)^4*Simulation!E110*Assumptions!$D$16)/(1+Simulation!K110)^5+(Assumptions!$D$14*(1+Simulation!E110)^5*F110-Assumptions!$D$14*(1+Simulation!E110)^4*Simulation!E110*Assumptions!$D$16)*(1+Simulation!I110)/(Simulation!K110-Simulation!I110)/(1+Simulation!K110)^5-Assumptions!$D$17)/Assumptions!$D$18</f>
        <v>7.54909601411802</v>
      </c>
      <c r="H110" s="8" t="str">
        <f aca="false">IF(D110=1,G110,"")</f>
        <v/>
      </c>
      <c r="I110" s="33" t="n">
        <f aca="false">IF(D110=0,G110,"")</f>
        <v>7.54909601411802</v>
      </c>
    </row>
    <row r="111" customFormat="false" ht="15" hidden="false" customHeight="false" outlineLevel="0" collapsed="false">
      <c r="B111" s="2" t="n">
        <v>106</v>
      </c>
      <c r="C111" s="19" t="n">
        <f aca="false">IF('Random Draws'!F111&lt;(Assumptions!$D$28-Assumptions!$D$27)/(Assumptions!$D$29-Assumptions!$D$27),Assumptions!$D$27+SQRT('Random Draws'!F111*(Assumptions!$D$29-Assumptions!$D$27)*(Assumptions!$D$28-Assumptions!$D$27)),Assumptions!$D$29-SQRT((1-'Random Draws'!F111)*(Assumptions!$D$29-Assumptions!$D$27)*(Assumptions!$D$29-Assumptions!$D$28)))</f>
        <v>0.27010331866533</v>
      </c>
      <c r="D111" s="29" t="n">
        <f aca="false">IF('Random Draws'!I111&lt;Assumptions!$D$30,1,0)</f>
        <v>1</v>
      </c>
      <c r="E111" s="19" t="n">
        <f aca="false">C111+Assumptions!$D$31*D111</f>
        <v>0.36010331866533</v>
      </c>
      <c r="F111" s="28" t="n">
        <f aca="false">(Simulation!F111-Assumptions!$D$15)*(1-E111)+Assumptions!$D$15-Simulation!J111</f>
        <v>0.152234411322253</v>
      </c>
      <c r="G111" s="8" t="n">
        <f aca="false">((Assumptions!$D$14*(1+Simulation!E111)^1*F111-Assumptions!$D$14*(1+Simulation!E111)^0*Simulation!E111*Assumptions!$D$16)/(1+Simulation!K111)^1+(Assumptions!$D$14*(1+Simulation!E111)^2*F111-Assumptions!$D$14*(1+Simulation!E111)^1*Simulation!E111*Assumptions!$D$16)/(1+Simulation!K111)^2+(Assumptions!$D$14*(1+Simulation!E111)^3*F111-Assumptions!$D$14*(1+Simulation!E111)^2*Simulation!E111*Assumptions!$D$16)/(1+Simulation!K111)^3+(Assumptions!$D$14*(1+Simulation!E111)^4*F111-Assumptions!$D$14*(1+Simulation!E111)^3*Simulation!E111*Assumptions!$D$16)/(1+Simulation!K111)^4+(Assumptions!$D$14*(1+Simulation!E111)^5*F111-Assumptions!$D$14*(1+Simulation!E111)^4*Simulation!E111*Assumptions!$D$16)/(1+Simulation!K111)^5+(Assumptions!$D$14*(1+Simulation!E111)^5*F111-Assumptions!$D$14*(1+Simulation!E111)^4*Simulation!E111*Assumptions!$D$16)*(1+Simulation!I111)/(Simulation!K111-Simulation!I111)/(1+Simulation!K111)^5-Assumptions!$D$17)/Assumptions!$D$18</f>
        <v>8.2496494298188</v>
      </c>
      <c r="H111" s="8" t="n">
        <f aca="false">IF(D111=1,G111,"")</f>
        <v>8.2496494298188</v>
      </c>
      <c r="I111" s="33" t="str">
        <f aca="false">IF(D111=0,G111,"")</f>
        <v/>
      </c>
    </row>
    <row r="112" customFormat="false" ht="15" hidden="false" customHeight="false" outlineLevel="0" collapsed="false">
      <c r="B112" s="2" t="n">
        <v>107</v>
      </c>
      <c r="C112" s="19" t="n">
        <f aca="false">IF('Random Draws'!F112&lt;(Assumptions!$D$28-Assumptions!$D$27)/(Assumptions!$D$29-Assumptions!$D$27),Assumptions!$D$27+SQRT('Random Draws'!F112*(Assumptions!$D$29-Assumptions!$D$27)*(Assumptions!$D$28-Assumptions!$D$27)),Assumptions!$D$29-SQRT((1-'Random Draws'!F112)*(Assumptions!$D$29-Assumptions!$D$27)*(Assumptions!$D$29-Assumptions!$D$28)))</f>
        <v>0.262456375340198</v>
      </c>
      <c r="D112" s="29" t="n">
        <f aca="false">IF('Random Draws'!I112&lt;Assumptions!$D$30,1,0)</f>
        <v>1</v>
      </c>
      <c r="E112" s="19" t="n">
        <f aca="false">C112+Assumptions!$D$31*D112</f>
        <v>0.352456375340198</v>
      </c>
      <c r="F112" s="28" t="n">
        <f aca="false">(Simulation!F112-Assumptions!$D$15)*(1-E112)+Assumptions!$D$15-Simulation!J112</f>
        <v>0.108197875074947</v>
      </c>
      <c r="G112" s="8" t="n">
        <f aca="false">((Assumptions!$D$14*(1+Simulation!E112)^1*F112-Assumptions!$D$14*(1+Simulation!E112)^0*Simulation!E112*Assumptions!$D$16)/(1+Simulation!K112)^1+(Assumptions!$D$14*(1+Simulation!E112)^2*F112-Assumptions!$D$14*(1+Simulation!E112)^1*Simulation!E112*Assumptions!$D$16)/(1+Simulation!K112)^2+(Assumptions!$D$14*(1+Simulation!E112)^3*F112-Assumptions!$D$14*(1+Simulation!E112)^2*Simulation!E112*Assumptions!$D$16)/(1+Simulation!K112)^3+(Assumptions!$D$14*(1+Simulation!E112)^4*F112-Assumptions!$D$14*(1+Simulation!E112)^3*Simulation!E112*Assumptions!$D$16)/(1+Simulation!K112)^4+(Assumptions!$D$14*(1+Simulation!E112)^5*F112-Assumptions!$D$14*(1+Simulation!E112)^4*Simulation!E112*Assumptions!$D$16)/(1+Simulation!K112)^5+(Assumptions!$D$14*(1+Simulation!E112)^5*F112-Assumptions!$D$14*(1+Simulation!E112)^4*Simulation!E112*Assumptions!$D$16)*(1+Simulation!I112)/(Simulation!K112-Simulation!I112)/(1+Simulation!K112)^5-Assumptions!$D$17)/Assumptions!$D$18</f>
        <v>12.7969379936312</v>
      </c>
      <c r="H112" s="8" t="n">
        <f aca="false">IF(D112=1,G112,"")</f>
        <v>12.7969379936312</v>
      </c>
      <c r="I112" s="33" t="str">
        <f aca="false">IF(D112=0,G112,"")</f>
        <v/>
      </c>
    </row>
    <row r="113" customFormat="false" ht="15" hidden="false" customHeight="false" outlineLevel="0" collapsed="false">
      <c r="B113" s="2" t="n">
        <v>108</v>
      </c>
      <c r="C113" s="19" t="n">
        <f aca="false">IF('Random Draws'!F113&lt;(Assumptions!$D$28-Assumptions!$D$27)/(Assumptions!$D$29-Assumptions!$D$27),Assumptions!$D$27+SQRT('Random Draws'!F113*(Assumptions!$D$29-Assumptions!$D$27)*(Assumptions!$D$28-Assumptions!$D$27)),Assumptions!$D$29-SQRT((1-'Random Draws'!F113)*(Assumptions!$D$29-Assumptions!$D$27)*(Assumptions!$D$29-Assumptions!$D$28)))</f>
        <v>0.261532351124542</v>
      </c>
      <c r="D113" s="29" t="n">
        <f aca="false">IF('Random Draws'!I113&lt;Assumptions!$D$30,1,0)</f>
        <v>1</v>
      </c>
      <c r="E113" s="19" t="n">
        <f aca="false">C113+Assumptions!$D$31*D113</f>
        <v>0.351532351124542</v>
      </c>
      <c r="F113" s="28" t="n">
        <f aca="false">(Simulation!F113-Assumptions!$D$15)*(1-E113)+Assumptions!$D$15-Simulation!J113</f>
        <v>0.120051814849788</v>
      </c>
      <c r="G113" s="8" t="n">
        <f aca="false">((Assumptions!$D$14*(1+Simulation!E113)^1*F113-Assumptions!$D$14*(1+Simulation!E113)^0*Simulation!E113*Assumptions!$D$16)/(1+Simulation!K113)^1+(Assumptions!$D$14*(1+Simulation!E113)^2*F113-Assumptions!$D$14*(1+Simulation!E113)^1*Simulation!E113*Assumptions!$D$16)/(1+Simulation!K113)^2+(Assumptions!$D$14*(1+Simulation!E113)^3*F113-Assumptions!$D$14*(1+Simulation!E113)^2*Simulation!E113*Assumptions!$D$16)/(1+Simulation!K113)^3+(Assumptions!$D$14*(1+Simulation!E113)^4*F113-Assumptions!$D$14*(1+Simulation!E113)^3*Simulation!E113*Assumptions!$D$16)/(1+Simulation!K113)^4+(Assumptions!$D$14*(1+Simulation!E113)^5*F113-Assumptions!$D$14*(1+Simulation!E113)^4*Simulation!E113*Assumptions!$D$16)/(1+Simulation!K113)^5+(Assumptions!$D$14*(1+Simulation!E113)^5*F113-Assumptions!$D$14*(1+Simulation!E113)^4*Simulation!E113*Assumptions!$D$16)*(1+Simulation!I113)/(Simulation!K113-Simulation!I113)/(1+Simulation!K113)^5-Assumptions!$D$17)/Assumptions!$D$18</f>
        <v>2.23052424978611</v>
      </c>
      <c r="H113" s="8" t="n">
        <f aca="false">IF(D113=1,G113,"")</f>
        <v>2.23052424978611</v>
      </c>
      <c r="I113" s="33" t="str">
        <f aca="false">IF(D113=0,G113,"")</f>
        <v/>
      </c>
    </row>
    <row r="114" customFormat="false" ht="15" hidden="false" customHeight="false" outlineLevel="0" collapsed="false">
      <c r="B114" s="2" t="n">
        <v>109</v>
      </c>
      <c r="C114" s="19" t="n">
        <f aca="false">IF('Random Draws'!F114&lt;(Assumptions!$D$28-Assumptions!$D$27)/(Assumptions!$D$29-Assumptions!$D$27),Assumptions!$D$27+SQRT('Random Draws'!F114*(Assumptions!$D$29-Assumptions!$D$27)*(Assumptions!$D$28-Assumptions!$D$27)),Assumptions!$D$29-SQRT((1-'Random Draws'!F114)*(Assumptions!$D$29-Assumptions!$D$27)*(Assumptions!$D$29-Assumptions!$D$28)))</f>
        <v>0.254240811555105</v>
      </c>
      <c r="D114" s="29" t="n">
        <f aca="false">IF('Random Draws'!I114&lt;Assumptions!$D$30,1,0)</f>
        <v>0</v>
      </c>
      <c r="E114" s="19" t="n">
        <f aca="false">C114+Assumptions!$D$31*D114</f>
        <v>0.254240811555105</v>
      </c>
      <c r="F114" s="28" t="n">
        <f aca="false">(Simulation!F114-Assumptions!$D$15)*(1-E114)+Assumptions!$D$15-Simulation!J114</f>
        <v>0.204427934534727</v>
      </c>
      <c r="G114" s="8" t="n">
        <f aca="false">((Assumptions!$D$14*(1+Simulation!E114)^1*F114-Assumptions!$D$14*(1+Simulation!E114)^0*Simulation!E114*Assumptions!$D$16)/(1+Simulation!K114)^1+(Assumptions!$D$14*(1+Simulation!E114)^2*F114-Assumptions!$D$14*(1+Simulation!E114)^1*Simulation!E114*Assumptions!$D$16)/(1+Simulation!K114)^2+(Assumptions!$D$14*(1+Simulation!E114)^3*F114-Assumptions!$D$14*(1+Simulation!E114)^2*Simulation!E114*Assumptions!$D$16)/(1+Simulation!K114)^3+(Assumptions!$D$14*(1+Simulation!E114)^4*F114-Assumptions!$D$14*(1+Simulation!E114)^3*Simulation!E114*Assumptions!$D$16)/(1+Simulation!K114)^4+(Assumptions!$D$14*(1+Simulation!E114)^5*F114-Assumptions!$D$14*(1+Simulation!E114)^4*Simulation!E114*Assumptions!$D$16)/(1+Simulation!K114)^5+(Assumptions!$D$14*(1+Simulation!E114)^5*F114-Assumptions!$D$14*(1+Simulation!E114)^4*Simulation!E114*Assumptions!$D$16)*(1+Simulation!I114)/(Simulation!K114-Simulation!I114)/(1+Simulation!K114)^5-Assumptions!$D$17)/Assumptions!$D$18</f>
        <v>18.4428685040581</v>
      </c>
      <c r="H114" s="8" t="str">
        <f aca="false">IF(D114=1,G114,"")</f>
        <v/>
      </c>
      <c r="I114" s="33" t="n">
        <f aca="false">IF(D114=0,G114,"")</f>
        <v>18.4428685040581</v>
      </c>
    </row>
    <row r="115" customFormat="false" ht="15" hidden="false" customHeight="false" outlineLevel="0" collapsed="false">
      <c r="B115" s="2" t="n">
        <v>110</v>
      </c>
      <c r="C115" s="19" t="n">
        <f aca="false">IF('Random Draws'!F115&lt;(Assumptions!$D$28-Assumptions!$D$27)/(Assumptions!$D$29-Assumptions!$D$27),Assumptions!$D$27+SQRT('Random Draws'!F115*(Assumptions!$D$29-Assumptions!$D$27)*(Assumptions!$D$28-Assumptions!$D$27)),Assumptions!$D$29-SQRT((1-'Random Draws'!F115)*(Assumptions!$D$29-Assumptions!$D$27)*(Assumptions!$D$29-Assumptions!$D$28)))</f>
        <v>0.259229450240025</v>
      </c>
      <c r="D115" s="29" t="n">
        <f aca="false">IF('Random Draws'!I115&lt;Assumptions!$D$30,1,0)</f>
        <v>0</v>
      </c>
      <c r="E115" s="19" t="n">
        <f aca="false">C115+Assumptions!$D$31*D115</f>
        <v>0.259229450240025</v>
      </c>
      <c r="F115" s="28" t="n">
        <f aca="false">(Simulation!F115-Assumptions!$D$15)*(1-E115)+Assumptions!$D$15-Simulation!J115</f>
        <v>0.153505483657168</v>
      </c>
      <c r="G115" s="8" t="n">
        <f aca="false">((Assumptions!$D$14*(1+Simulation!E115)^1*F115-Assumptions!$D$14*(1+Simulation!E115)^0*Simulation!E115*Assumptions!$D$16)/(1+Simulation!K115)^1+(Assumptions!$D$14*(1+Simulation!E115)^2*F115-Assumptions!$D$14*(1+Simulation!E115)^1*Simulation!E115*Assumptions!$D$16)/(1+Simulation!K115)^2+(Assumptions!$D$14*(1+Simulation!E115)^3*F115-Assumptions!$D$14*(1+Simulation!E115)^2*Simulation!E115*Assumptions!$D$16)/(1+Simulation!K115)^3+(Assumptions!$D$14*(1+Simulation!E115)^4*F115-Assumptions!$D$14*(1+Simulation!E115)^3*Simulation!E115*Assumptions!$D$16)/(1+Simulation!K115)^4+(Assumptions!$D$14*(1+Simulation!E115)^5*F115-Assumptions!$D$14*(1+Simulation!E115)^4*Simulation!E115*Assumptions!$D$16)/(1+Simulation!K115)^5+(Assumptions!$D$14*(1+Simulation!E115)^5*F115-Assumptions!$D$14*(1+Simulation!E115)^4*Simulation!E115*Assumptions!$D$16)*(1+Simulation!I115)/(Simulation!K115-Simulation!I115)/(1+Simulation!K115)^5-Assumptions!$D$17)/Assumptions!$D$18</f>
        <v>7.77751833056256</v>
      </c>
      <c r="H115" s="8" t="str">
        <f aca="false">IF(D115=1,G115,"")</f>
        <v/>
      </c>
      <c r="I115" s="33" t="n">
        <f aca="false">IF(D115=0,G115,"")</f>
        <v>7.77751833056256</v>
      </c>
    </row>
    <row r="116" customFormat="false" ht="15" hidden="false" customHeight="false" outlineLevel="0" collapsed="false">
      <c r="B116" s="2" t="n">
        <v>111</v>
      </c>
      <c r="C116" s="19" t="n">
        <f aca="false">IF('Random Draws'!F116&lt;(Assumptions!$D$28-Assumptions!$D$27)/(Assumptions!$D$29-Assumptions!$D$27),Assumptions!$D$27+SQRT('Random Draws'!F116*(Assumptions!$D$29-Assumptions!$D$27)*(Assumptions!$D$28-Assumptions!$D$27)),Assumptions!$D$29-SQRT((1-'Random Draws'!F116)*(Assumptions!$D$29-Assumptions!$D$27)*(Assumptions!$D$29-Assumptions!$D$28)))</f>
        <v>0.250856109483383</v>
      </c>
      <c r="D116" s="29" t="n">
        <f aca="false">IF('Random Draws'!I116&lt;Assumptions!$D$30,1,0)</f>
        <v>0</v>
      </c>
      <c r="E116" s="19" t="n">
        <f aca="false">C116+Assumptions!$D$31*D116</f>
        <v>0.250856109483383</v>
      </c>
      <c r="F116" s="28" t="n">
        <f aca="false">(Simulation!F116-Assumptions!$D$15)*(1-E116)+Assumptions!$D$15-Simulation!J116</f>
        <v>0.200067832256975</v>
      </c>
      <c r="G116" s="8" t="n">
        <f aca="false">((Assumptions!$D$14*(1+Simulation!E116)^1*F116-Assumptions!$D$14*(1+Simulation!E116)^0*Simulation!E116*Assumptions!$D$16)/(1+Simulation!K116)^1+(Assumptions!$D$14*(1+Simulation!E116)^2*F116-Assumptions!$D$14*(1+Simulation!E116)^1*Simulation!E116*Assumptions!$D$16)/(1+Simulation!K116)^2+(Assumptions!$D$14*(1+Simulation!E116)^3*F116-Assumptions!$D$14*(1+Simulation!E116)^2*Simulation!E116*Assumptions!$D$16)/(1+Simulation!K116)^3+(Assumptions!$D$14*(1+Simulation!E116)^4*F116-Assumptions!$D$14*(1+Simulation!E116)^3*Simulation!E116*Assumptions!$D$16)/(1+Simulation!K116)^4+(Assumptions!$D$14*(1+Simulation!E116)^5*F116-Assumptions!$D$14*(1+Simulation!E116)^4*Simulation!E116*Assumptions!$D$16)/(1+Simulation!K116)^5+(Assumptions!$D$14*(1+Simulation!E116)^5*F116-Assumptions!$D$14*(1+Simulation!E116)^4*Simulation!E116*Assumptions!$D$16)*(1+Simulation!I116)/(Simulation!K116-Simulation!I116)/(1+Simulation!K116)^5-Assumptions!$D$17)/Assumptions!$D$18</f>
        <v>16.4572309167278</v>
      </c>
      <c r="H116" s="8" t="str">
        <f aca="false">IF(D116=1,G116,"")</f>
        <v/>
      </c>
      <c r="I116" s="33" t="n">
        <f aca="false">IF(D116=0,G116,"")</f>
        <v>16.4572309167278</v>
      </c>
    </row>
    <row r="117" customFormat="false" ht="15" hidden="false" customHeight="false" outlineLevel="0" collapsed="false">
      <c r="B117" s="2" t="n">
        <v>112</v>
      </c>
      <c r="C117" s="19" t="n">
        <f aca="false">IF('Random Draws'!F117&lt;(Assumptions!$D$28-Assumptions!$D$27)/(Assumptions!$D$29-Assumptions!$D$27),Assumptions!$D$27+SQRT('Random Draws'!F117*(Assumptions!$D$29-Assumptions!$D$27)*(Assumptions!$D$28-Assumptions!$D$27)),Assumptions!$D$29-SQRT((1-'Random Draws'!F117)*(Assumptions!$D$29-Assumptions!$D$27)*(Assumptions!$D$29-Assumptions!$D$28)))</f>
        <v>0.263010658696347</v>
      </c>
      <c r="D117" s="29" t="n">
        <f aca="false">IF('Random Draws'!I117&lt;Assumptions!$D$30,1,0)</f>
        <v>0</v>
      </c>
      <c r="E117" s="19" t="n">
        <f aca="false">C117+Assumptions!$D$31*D117</f>
        <v>0.263010658696347</v>
      </c>
      <c r="F117" s="28" t="n">
        <f aca="false">(Simulation!F117-Assumptions!$D$15)*(1-E117)+Assumptions!$D$15-Simulation!J117</f>
        <v>0.194125655525792</v>
      </c>
      <c r="G117" s="8" t="n">
        <f aca="false">((Assumptions!$D$14*(1+Simulation!E117)^1*F117-Assumptions!$D$14*(1+Simulation!E117)^0*Simulation!E117*Assumptions!$D$16)/(1+Simulation!K117)^1+(Assumptions!$D$14*(1+Simulation!E117)^2*F117-Assumptions!$D$14*(1+Simulation!E117)^1*Simulation!E117*Assumptions!$D$16)/(1+Simulation!K117)^2+(Assumptions!$D$14*(1+Simulation!E117)^3*F117-Assumptions!$D$14*(1+Simulation!E117)^2*Simulation!E117*Assumptions!$D$16)/(1+Simulation!K117)^3+(Assumptions!$D$14*(1+Simulation!E117)^4*F117-Assumptions!$D$14*(1+Simulation!E117)^3*Simulation!E117*Assumptions!$D$16)/(1+Simulation!K117)^4+(Assumptions!$D$14*(1+Simulation!E117)^5*F117-Assumptions!$D$14*(1+Simulation!E117)^4*Simulation!E117*Assumptions!$D$16)/(1+Simulation!K117)^5+(Assumptions!$D$14*(1+Simulation!E117)^5*F117-Assumptions!$D$14*(1+Simulation!E117)^4*Simulation!E117*Assumptions!$D$16)*(1+Simulation!I117)/(Simulation!K117-Simulation!I117)/(1+Simulation!K117)^5-Assumptions!$D$17)/Assumptions!$D$18</f>
        <v>18.1791415618133</v>
      </c>
      <c r="H117" s="8" t="str">
        <f aca="false">IF(D117=1,G117,"")</f>
        <v/>
      </c>
      <c r="I117" s="33" t="n">
        <f aca="false">IF(D117=0,G117,"")</f>
        <v>18.1791415618133</v>
      </c>
    </row>
    <row r="118" customFormat="false" ht="15" hidden="false" customHeight="false" outlineLevel="0" collapsed="false">
      <c r="B118" s="2" t="n">
        <v>113</v>
      </c>
      <c r="C118" s="19" t="n">
        <f aca="false">IF('Random Draws'!F118&lt;(Assumptions!$D$28-Assumptions!$D$27)/(Assumptions!$D$29-Assumptions!$D$27),Assumptions!$D$27+SQRT('Random Draws'!F118*(Assumptions!$D$29-Assumptions!$D$27)*(Assumptions!$D$28-Assumptions!$D$27)),Assumptions!$D$29-SQRT((1-'Random Draws'!F118)*(Assumptions!$D$29-Assumptions!$D$27)*(Assumptions!$D$29-Assumptions!$D$28)))</f>
        <v>0.266365858795832</v>
      </c>
      <c r="D118" s="29" t="n">
        <f aca="false">IF('Random Draws'!I118&lt;Assumptions!$D$30,1,0)</f>
        <v>1</v>
      </c>
      <c r="E118" s="19" t="n">
        <f aca="false">C118+Assumptions!$D$31*D118</f>
        <v>0.356365858795832</v>
      </c>
      <c r="F118" s="28" t="n">
        <f aca="false">(Simulation!F118-Assumptions!$D$15)*(1-E118)+Assumptions!$D$15-Simulation!J118</f>
        <v>0.0871540269564466</v>
      </c>
      <c r="G118" s="8" t="n">
        <f aca="false">((Assumptions!$D$14*(1+Simulation!E118)^1*F118-Assumptions!$D$14*(1+Simulation!E118)^0*Simulation!E118*Assumptions!$D$16)/(1+Simulation!K118)^1+(Assumptions!$D$14*(1+Simulation!E118)^2*F118-Assumptions!$D$14*(1+Simulation!E118)^1*Simulation!E118*Assumptions!$D$16)/(1+Simulation!K118)^2+(Assumptions!$D$14*(1+Simulation!E118)^3*F118-Assumptions!$D$14*(1+Simulation!E118)^2*Simulation!E118*Assumptions!$D$16)/(1+Simulation!K118)^3+(Assumptions!$D$14*(1+Simulation!E118)^4*F118-Assumptions!$D$14*(1+Simulation!E118)^3*Simulation!E118*Assumptions!$D$16)/(1+Simulation!K118)^4+(Assumptions!$D$14*(1+Simulation!E118)^5*F118-Assumptions!$D$14*(1+Simulation!E118)^4*Simulation!E118*Assumptions!$D$16)/(1+Simulation!K118)^5+(Assumptions!$D$14*(1+Simulation!E118)^5*F118-Assumptions!$D$14*(1+Simulation!E118)^4*Simulation!E118*Assumptions!$D$16)*(1+Simulation!I118)/(Simulation!K118-Simulation!I118)/(1+Simulation!K118)^5-Assumptions!$D$17)/Assumptions!$D$18</f>
        <v>1.96462273219214</v>
      </c>
      <c r="H118" s="8" t="n">
        <f aca="false">IF(D118=1,G118,"")</f>
        <v>1.96462273219214</v>
      </c>
      <c r="I118" s="33" t="str">
        <f aca="false">IF(D118=0,G118,"")</f>
        <v/>
      </c>
    </row>
    <row r="119" customFormat="false" ht="15" hidden="false" customHeight="false" outlineLevel="0" collapsed="false">
      <c r="B119" s="2" t="n">
        <v>114</v>
      </c>
      <c r="C119" s="19" t="n">
        <f aca="false">IF('Random Draws'!F119&lt;(Assumptions!$D$28-Assumptions!$D$27)/(Assumptions!$D$29-Assumptions!$D$27),Assumptions!$D$27+SQRT('Random Draws'!F119*(Assumptions!$D$29-Assumptions!$D$27)*(Assumptions!$D$28-Assumptions!$D$27)),Assumptions!$D$29-SQRT((1-'Random Draws'!F119)*(Assumptions!$D$29-Assumptions!$D$27)*(Assumptions!$D$29-Assumptions!$D$28)))</f>
        <v>0.257585780413778</v>
      </c>
      <c r="D119" s="29" t="n">
        <f aca="false">IF('Random Draws'!I119&lt;Assumptions!$D$30,1,0)</f>
        <v>0</v>
      </c>
      <c r="E119" s="19" t="n">
        <f aca="false">C119+Assumptions!$D$31*D119</f>
        <v>0.257585780413778</v>
      </c>
      <c r="F119" s="28" t="n">
        <f aca="false">(Simulation!F119-Assumptions!$D$15)*(1-E119)+Assumptions!$D$15-Simulation!J119</f>
        <v>0.151457612216827</v>
      </c>
      <c r="G119" s="8" t="n">
        <f aca="false">((Assumptions!$D$14*(1+Simulation!E119)^1*F119-Assumptions!$D$14*(1+Simulation!E119)^0*Simulation!E119*Assumptions!$D$16)/(1+Simulation!K119)^1+(Assumptions!$D$14*(1+Simulation!E119)^2*F119-Assumptions!$D$14*(1+Simulation!E119)^1*Simulation!E119*Assumptions!$D$16)/(1+Simulation!K119)^2+(Assumptions!$D$14*(1+Simulation!E119)^3*F119-Assumptions!$D$14*(1+Simulation!E119)^2*Simulation!E119*Assumptions!$D$16)/(1+Simulation!K119)^3+(Assumptions!$D$14*(1+Simulation!E119)^4*F119-Assumptions!$D$14*(1+Simulation!E119)^3*Simulation!E119*Assumptions!$D$16)/(1+Simulation!K119)^4+(Assumptions!$D$14*(1+Simulation!E119)^5*F119-Assumptions!$D$14*(1+Simulation!E119)^4*Simulation!E119*Assumptions!$D$16)/(1+Simulation!K119)^5+(Assumptions!$D$14*(1+Simulation!E119)^5*F119-Assumptions!$D$14*(1+Simulation!E119)^4*Simulation!E119*Assumptions!$D$16)*(1+Simulation!I119)/(Simulation!K119-Simulation!I119)/(1+Simulation!K119)^5-Assumptions!$D$17)/Assumptions!$D$18</f>
        <v>24.1845943062947</v>
      </c>
      <c r="H119" s="8" t="str">
        <f aca="false">IF(D119=1,G119,"")</f>
        <v/>
      </c>
      <c r="I119" s="33" t="n">
        <f aca="false">IF(D119=0,G119,"")</f>
        <v>24.1845943062947</v>
      </c>
    </row>
    <row r="120" customFormat="false" ht="15" hidden="false" customHeight="false" outlineLevel="0" collapsed="false">
      <c r="B120" s="2" t="n">
        <v>115</v>
      </c>
      <c r="C120" s="19" t="n">
        <f aca="false">IF('Random Draws'!F120&lt;(Assumptions!$D$28-Assumptions!$D$27)/(Assumptions!$D$29-Assumptions!$D$27),Assumptions!$D$27+SQRT('Random Draws'!F120*(Assumptions!$D$29-Assumptions!$D$27)*(Assumptions!$D$28-Assumptions!$D$27)),Assumptions!$D$29-SQRT((1-'Random Draws'!F120)*(Assumptions!$D$29-Assumptions!$D$27)*(Assumptions!$D$29-Assumptions!$D$28)))</f>
        <v>0.260735321660905</v>
      </c>
      <c r="D120" s="29" t="n">
        <f aca="false">IF('Random Draws'!I120&lt;Assumptions!$D$30,1,0)</f>
        <v>0</v>
      </c>
      <c r="E120" s="19" t="n">
        <f aca="false">C120+Assumptions!$D$31*D120</f>
        <v>0.260735321660905</v>
      </c>
      <c r="F120" s="28" t="n">
        <f aca="false">(Simulation!F120-Assumptions!$D$15)*(1-E120)+Assumptions!$D$15-Simulation!J120</f>
        <v>0.155820446556971</v>
      </c>
      <c r="G120" s="8" t="n">
        <f aca="false">((Assumptions!$D$14*(1+Simulation!E120)^1*F120-Assumptions!$D$14*(1+Simulation!E120)^0*Simulation!E120*Assumptions!$D$16)/(1+Simulation!K120)^1+(Assumptions!$D$14*(1+Simulation!E120)^2*F120-Assumptions!$D$14*(1+Simulation!E120)^1*Simulation!E120*Assumptions!$D$16)/(1+Simulation!K120)^2+(Assumptions!$D$14*(1+Simulation!E120)^3*F120-Assumptions!$D$14*(1+Simulation!E120)^2*Simulation!E120*Assumptions!$D$16)/(1+Simulation!K120)^3+(Assumptions!$D$14*(1+Simulation!E120)^4*F120-Assumptions!$D$14*(1+Simulation!E120)^3*Simulation!E120*Assumptions!$D$16)/(1+Simulation!K120)^4+(Assumptions!$D$14*(1+Simulation!E120)^5*F120-Assumptions!$D$14*(1+Simulation!E120)^4*Simulation!E120*Assumptions!$D$16)/(1+Simulation!K120)^5+(Assumptions!$D$14*(1+Simulation!E120)^5*F120-Assumptions!$D$14*(1+Simulation!E120)^4*Simulation!E120*Assumptions!$D$16)*(1+Simulation!I120)/(Simulation!K120-Simulation!I120)/(1+Simulation!K120)^5-Assumptions!$D$17)/Assumptions!$D$18</f>
        <v>13.4807606719707</v>
      </c>
      <c r="H120" s="8" t="str">
        <f aca="false">IF(D120=1,G120,"")</f>
        <v/>
      </c>
      <c r="I120" s="33" t="n">
        <f aca="false">IF(D120=0,G120,"")</f>
        <v>13.4807606719707</v>
      </c>
    </row>
    <row r="121" customFormat="false" ht="15" hidden="false" customHeight="false" outlineLevel="0" collapsed="false">
      <c r="B121" s="2" t="n">
        <v>116</v>
      </c>
      <c r="C121" s="19" t="n">
        <f aca="false">IF('Random Draws'!F121&lt;(Assumptions!$D$28-Assumptions!$D$27)/(Assumptions!$D$29-Assumptions!$D$27),Assumptions!$D$27+SQRT('Random Draws'!F121*(Assumptions!$D$29-Assumptions!$D$27)*(Assumptions!$D$28-Assumptions!$D$27)),Assumptions!$D$29-SQRT((1-'Random Draws'!F121)*(Assumptions!$D$29-Assumptions!$D$27)*(Assumptions!$D$29-Assumptions!$D$28)))</f>
        <v>0.267364314598978</v>
      </c>
      <c r="D121" s="29" t="n">
        <f aca="false">IF('Random Draws'!I121&lt;Assumptions!$D$30,1,0)</f>
        <v>0</v>
      </c>
      <c r="E121" s="19" t="n">
        <f aca="false">C121+Assumptions!$D$31*D121</f>
        <v>0.267364314598978</v>
      </c>
      <c r="F121" s="28" t="n">
        <f aca="false">(Simulation!F121-Assumptions!$D$15)*(1-E121)+Assumptions!$D$15-Simulation!J121</f>
        <v>0.194600634680278</v>
      </c>
      <c r="G121" s="8" t="n">
        <f aca="false">((Assumptions!$D$14*(1+Simulation!E121)^1*F121-Assumptions!$D$14*(1+Simulation!E121)^0*Simulation!E121*Assumptions!$D$16)/(1+Simulation!K121)^1+(Assumptions!$D$14*(1+Simulation!E121)^2*F121-Assumptions!$D$14*(1+Simulation!E121)^1*Simulation!E121*Assumptions!$D$16)/(1+Simulation!K121)^2+(Assumptions!$D$14*(1+Simulation!E121)^3*F121-Assumptions!$D$14*(1+Simulation!E121)^2*Simulation!E121*Assumptions!$D$16)/(1+Simulation!K121)^3+(Assumptions!$D$14*(1+Simulation!E121)^4*F121-Assumptions!$D$14*(1+Simulation!E121)^3*Simulation!E121*Assumptions!$D$16)/(1+Simulation!K121)^4+(Assumptions!$D$14*(1+Simulation!E121)^5*F121-Assumptions!$D$14*(1+Simulation!E121)^4*Simulation!E121*Assumptions!$D$16)/(1+Simulation!K121)^5+(Assumptions!$D$14*(1+Simulation!E121)^5*F121-Assumptions!$D$14*(1+Simulation!E121)^4*Simulation!E121*Assumptions!$D$16)*(1+Simulation!I121)/(Simulation!K121-Simulation!I121)/(1+Simulation!K121)^5-Assumptions!$D$17)/Assumptions!$D$18</f>
        <v>13.82469408211</v>
      </c>
      <c r="H121" s="8" t="str">
        <f aca="false">IF(D121=1,G121,"")</f>
        <v/>
      </c>
      <c r="I121" s="33" t="n">
        <f aca="false">IF(D121=0,G121,"")</f>
        <v>13.82469408211</v>
      </c>
    </row>
    <row r="122" customFormat="false" ht="15" hidden="false" customHeight="false" outlineLevel="0" collapsed="false">
      <c r="B122" s="2" t="n">
        <v>117</v>
      </c>
      <c r="C122" s="19" t="n">
        <f aca="false">IF('Random Draws'!F122&lt;(Assumptions!$D$28-Assumptions!$D$27)/(Assumptions!$D$29-Assumptions!$D$27),Assumptions!$D$27+SQRT('Random Draws'!F122*(Assumptions!$D$29-Assumptions!$D$27)*(Assumptions!$D$28-Assumptions!$D$27)),Assumptions!$D$29-SQRT((1-'Random Draws'!F122)*(Assumptions!$D$29-Assumptions!$D$27)*(Assumptions!$D$29-Assumptions!$D$28)))</f>
        <v>0.269486587038302</v>
      </c>
      <c r="D122" s="29" t="n">
        <f aca="false">IF('Random Draws'!I122&lt;Assumptions!$D$30,1,0)</f>
        <v>0</v>
      </c>
      <c r="E122" s="19" t="n">
        <f aca="false">C122+Assumptions!$D$31*D122</f>
        <v>0.269486587038302</v>
      </c>
      <c r="F122" s="28" t="n">
        <f aca="false">(Simulation!F122-Assumptions!$D$15)*(1-E122)+Assumptions!$D$15-Simulation!J122</f>
        <v>0.143578579463062</v>
      </c>
      <c r="G122" s="8" t="n">
        <f aca="false">((Assumptions!$D$14*(1+Simulation!E122)^1*F122-Assumptions!$D$14*(1+Simulation!E122)^0*Simulation!E122*Assumptions!$D$16)/(1+Simulation!K122)^1+(Assumptions!$D$14*(1+Simulation!E122)^2*F122-Assumptions!$D$14*(1+Simulation!E122)^1*Simulation!E122*Assumptions!$D$16)/(1+Simulation!K122)^2+(Assumptions!$D$14*(1+Simulation!E122)^3*F122-Assumptions!$D$14*(1+Simulation!E122)^2*Simulation!E122*Assumptions!$D$16)/(1+Simulation!K122)^3+(Assumptions!$D$14*(1+Simulation!E122)^4*F122-Assumptions!$D$14*(1+Simulation!E122)^3*Simulation!E122*Assumptions!$D$16)/(1+Simulation!K122)^4+(Assumptions!$D$14*(1+Simulation!E122)^5*F122-Assumptions!$D$14*(1+Simulation!E122)^4*Simulation!E122*Assumptions!$D$16)/(1+Simulation!K122)^5+(Assumptions!$D$14*(1+Simulation!E122)^5*F122-Assumptions!$D$14*(1+Simulation!E122)^4*Simulation!E122*Assumptions!$D$16)*(1+Simulation!I122)/(Simulation!K122-Simulation!I122)/(1+Simulation!K122)^5-Assumptions!$D$17)/Assumptions!$D$18</f>
        <v>13.357145748361</v>
      </c>
      <c r="H122" s="8" t="str">
        <f aca="false">IF(D122=1,G122,"")</f>
        <v/>
      </c>
      <c r="I122" s="33" t="n">
        <f aca="false">IF(D122=0,G122,"")</f>
        <v>13.357145748361</v>
      </c>
    </row>
    <row r="123" customFormat="false" ht="15" hidden="false" customHeight="false" outlineLevel="0" collapsed="false">
      <c r="B123" s="2" t="n">
        <v>118</v>
      </c>
      <c r="C123" s="19" t="n">
        <f aca="false">IF('Random Draws'!F123&lt;(Assumptions!$D$28-Assumptions!$D$27)/(Assumptions!$D$29-Assumptions!$D$27),Assumptions!$D$27+SQRT('Random Draws'!F123*(Assumptions!$D$29-Assumptions!$D$27)*(Assumptions!$D$28-Assumptions!$D$27)),Assumptions!$D$29-SQRT((1-'Random Draws'!F123)*(Assumptions!$D$29-Assumptions!$D$27)*(Assumptions!$D$29-Assumptions!$D$28)))</f>
        <v>0.263987413066965</v>
      </c>
      <c r="D123" s="29" t="n">
        <f aca="false">IF('Random Draws'!I123&lt;Assumptions!$D$30,1,0)</f>
        <v>1</v>
      </c>
      <c r="E123" s="19" t="n">
        <f aca="false">C123+Assumptions!$D$31*D123</f>
        <v>0.353987413066965</v>
      </c>
      <c r="F123" s="28" t="n">
        <f aca="false">(Simulation!F123-Assumptions!$D$15)*(1-E123)+Assumptions!$D$15-Simulation!J123</f>
        <v>0.141337593821297</v>
      </c>
      <c r="G123" s="8" t="n">
        <f aca="false">((Assumptions!$D$14*(1+Simulation!E123)^1*F123-Assumptions!$D$14*(1+Simulation!E123)^0*Simulation!E123*Assumptions!$D$16)/(1+Simulation!K123)^1+(Assumptions!$D$14*(1+Simulation!E123)^2*F123-Assumptions!$D$14*(1+Simulation!E123)^1*Simulation!E123*Assumptions!$D$16)/(1+Simulation!K123)^2+(Assumptions!$D$14*(1+Simulation!E123)^3*F123-Assumptions!$D$14*(1+Simulation!E123)^2*Simulation!E123*Assumptions!$D$16)/(1+Simulation!K123)^3+(Assumptions!$D$14*(1+Simulation!E123)^4*F123-Assumptions!$D$14*(1+Simulation!E123)^3*Simulation!E123*Assumptions!$D$16)/(1+Simulation!K123)^4+(Assumptions!$D$14*(1+Simulation!E123)^5*F123-Assumptions!$D$14*(1+Simulation!E123)^4*Simulation!E123*Assumptions!$D$16)/(1+Simulation!K123)^5+(Assumptions!$D$14*(1+Simulation!E123)^5*F123-Assumptions!$D$14*(1+Simulation!E123)^4*Simulation!E123*Assumptions!$D$16)*(1+Simulation!I123)/(Simulation!K123-Simulation!I123)/(1+Simulation!K123)^5-Assumptions!$D$17)/Assumptions!$D$18</f>
        <v>8.97940169415519</v>
      </c>
      <c r="H123" s="8" t="n">
        <f aca="false">IF(D123=1,G123,"")</f>
        <v>8.97940169415519</v>
      </c>
      <c r="I123" s="33" t="str">
        <f aca="false">IF(D123=0,G123,"")</f>
        <v/>
      </c>
    </row>
    <row r="124" customFormat="false" ht="15" hidden="false" customHeight="false" outlineLevel="0" collapsed="false">
      <c r="B124" s="2" t="n">
        <v>119</v>
      </c>
      <c r="C124" s="19" t="n">
        <f aca="false">IF('Random Draws'!F124&lt;(Assumptions!$D$28-Assumptions!$D$27)/(Assumptions!$D$29-Assumptions!$D$27),Assumptions!$D$27+SQRT('Random Draws'!F124*(Assumptions!$D$29-Assumptions!$D$27)*(Assumptions!$D$28-Assumptions!$D$27)),Assumptions!$D$29-SQRT((1-'Random Draws'!F124)*(Assumptions!$D$29-Assumptions!$D$27)*(Assumptions!$D$29-Assumptions!$D$28)))</f>
        <v>0.257323703433158</v>
      </c>
      <c r="D124" s="29" t="n">
        <f aca="false">IF('Random Draws'!I124&lt;Assumptions!$D$30,1,0)</f>
        <v>1</v>
      </c>
      <c r="E124" s="19" t="n">
        <f aca="false">C124+Assumptions!$D$31*D124</f>
        <v>0.347323703433158</v>
      </c>
      <c r="F124" s="28" t="n">
        <f aca="false">(Simulation!F124-Assumptions!$D$15)*(1-E124)+Assumptions!$D$15-Simulation!J124</f>
        <v>0.139158989027142</v>
      </c>
      <c r="G124" s="8" t="n">
        <f aca="false">((Assumptions!$D$14*(1+Simulation!E124)^1*F124-Assumptions!$D$14*(1+Simulation!E124)^0*Simulation!E124*Assumptions!$D$16)/(1+Simulation!K124)^1+(Assumptions!$D$14*(1+Simulation!E124)^2*F124-Assumptions!$D$14*(1+Simulation!E124)^1*Simulation!E124*Assumptions!$D$16)/(1+Simulation!K124)^2+(Assumptions!$D$14*(1+Simulation!E124)^3*F124-Assumptions!$D$14*(1+Simulation!E124)^2*Simulation!E124*Assumptions!$D$16)/(1+Simulation!K124)^3+(Assumptions!$D$14*(1+Simulation!E124)^4*F124-Assumptions!$D$14*(1+Simulation!E124)^3*Simulation!E124*Assumptions!$D$16)/(1+Simulation!K124)^4+(Assumptions!$D$14*(1+Simulation!E124)^5*F124-Assumptions!$D$14*(1+Simulation!E124)^4*Simulation!E124*Assumptions!$D$16)/(1+Simulation!K124)^5+(Assumptions!$D$14*(1+Simulation!E124)^5*F124-Assumptions!$D$14*(1+Simulation!E124)^4*Simulation!E124*Assumptions!$D$16)*(1+Simulation!I124)/(Simulation!K124-Simulation!I124)/(1+Simulation!K124)^5-Assumptions!$D$17)/Assumptions!$D$18</f>
        <v>13.5942041022451</v>
      </c>
      <c r="H124" s="8" t="n">
        <f aca="false">IF(D124=1,G124,"")</f>
        <v>13.5942041022451</v>
      </c>
      <c r="I124" s="33" t="str">
        <f aca="false">IF(D124=0,G124,"")</f>
        <v/>
      </c>
    </row>
    <row r="125" customFormat="false" ht="15" hidden="false" customHeight="false" outlineLevel="0" collapsed="false">
      <c r="B125" s="2" t="n">
        <v>120</v>
      </c>
      <c r="C125" s="19" t="n">
        <f aca="false">IF('Random Draws'!F125&lt;(Assumptions!$D$28-Assumptions!$D$27)/(Assumptions!$D$29-Assumptions!$D$27),Assumptions!$D$27+SQRT('Random Draws'!F125*(Assumptions!$D$29-Assumptions!$D$27)*(Assumptions!$D$28-Assumptions!$D$27)),Assumptions!$D$29-SQRT((1-'Random Draws'!F125)*(Assumptions!$D$29-Assumptions!$D$27)*(Assumptions!$D$29-Assumptions!$D$28)))</f>
        <v>0.276611419394968</v>
      </c>
      <c r="D125" s="29" t="n">
        <f aca="false">IF('Random Draws'!I125&lt;Assumptions!$D$30,1,0)</f>
        <v>0</v>
      </c>
      <c r="E125" s="19" t="n">
        <f aca="false">C125+Assumptions!$D$31*D125</f>
        <v>0.276611419394968</v>
      </c>
      <c r="F125" s="28" t="n">
        <f aca="false">(Simulation!F125-Assumptions!$D$15)*(1-E125)+Assumptions!$D$15-Simulation!J125</f>
        <v>0.17870366334532</v>
      </c>
      <c r="G125" s="8" t="n">
        <f aca="false">((Assumptions!$D$14*(1+Simulation!E125)^1*F125-Assumptions!$D$14*(1+Simulation!E125)^0*Simulation!E125*Assumptions!$D$16)/(1+Simulation!K125)^1+(Assumptions!$D$14*(1+Simulation!E125)^2*F125-Assumptions!$D$14*(1+Simulation!E125)^1*Simulation!E125*Assumptions!$D$16)/(1+Simulation!K125)^2+(Assumptions!$D$14*(1+Simulation!E125)^3*F125-Assumptions!$D$14*(1+Simulation!E125)^2*Simulation!E125*Assumptions!$D$16)/(1+Simulation!K125)^3+(Assumptions!$D$14*(1+Simulation!E125)^4*F125-Assumptions!$D$14*(1+Simulation!E125)^3*Simulation!E125*Assumptions!$D$16)/(1+Simulation!K125)^4+(Assumptions!$D$14*(1+Simulation!E125)^5*F125-Assumptions!$D$14*(1+Simulation!E125)^4*Simulation!E125*Assumptions!$D$16)/(1+Simulation!K125)^5+(Assumptions!$D$14*(1+Simulation!E125)^5*F125-Assumptions!$D$14*(1+Simulation!E125)^4*Simulation!E125*Assumptions!$D$16)*(1+Simulation!I125)/(Simulation!K125-Simulation!I125)/(1+Simulation!K125)^5-Assumptions!$D$17)/Assumptions!$D$18</f>
        <v>10.6027632046812</v>
      </c>
      <c r="H125" s="8" t="str">
        <f aca="false">IF(D125=1,G125,"")</f>
        <v/>
      </c>
      <c r="I125" s="33" t="n">
        <f aca="false">IF(D125=0,G125,"")</f>
        <v>10.6027632046812</v>
      </c>
    </row>
    <row r="126" customFormat="false" ht="15" hidden="false" customHeight="false" outlineLevel="0" collapsed="false">
      <c r="B126" s="2" t="n">
        <v>121</v>
      </c>
      <c r="C126" s="19" t="n">
        <f aca="false">IF('Random Draws'!F126&lt;(Assumptions!$D$28-Assumptions!$D$27)/(Assumptions!$D$29-Assumptions!$D$27),Assumptions!$D$27+SQRT('Random Draws'!F126*(Assumptions!$D$29-Assumptions!$D$27)*(Assumptions!$D$28-Assumptions!$D$27)),Assumptions!$D$29-SQRT((1-'Random Draws'!F126)*(Assumptions!$D$29-Assumptions!$D$27)*(Assumptions!$D$29-Assumptions!$D$28)))</f>
        <v>0.263119476131352</v>
      </c>
      <c r="D126" s="29" t="n">
        <f aca="false">IF('Random Draws'!I126&lt;Assumptions!$D$30,1,0)</f>
        <v>0</v>
      </c>
      <c r="E126" s="19" t="n">
        <f aca="false">C126+Assumptions!$D$31*D126</f>
        <v>0.263119476131352</v>
      </c>
      <c r="F126" s="28" t="n">
        <f aca="false">(Simulation!F126-Assumptions!$D$15)*(1-E126)+Assumptions!$D$15-Simulation!J126</f>
        <v>0.182500261017268</v>
      </c>
      <c r="G126" s="8" t="n">
        <f aca="false">((Assumptions!$D$14*(1+Simulation!E126)^1*F126-Assumptions!$D$14*(1+Simulation!E126)^0*Simulation!E126*Assumptions!$D$16)/(1+Simulation!K126)^1+(Assumptions!$D$14*(1+Simulation!E126)^2*F126-Assumptions!$D$14*(1+Simulation!E126)^1*Simulation!E126*Assumptions!$D$16)/(1+Simulation!K126)^2+(Assumptions!$D$14*(1+Simulation!E126)^3*F126-Assumptions!$D$14*(1+Simulation!E126)^2*Simulation!E126*Assumptions!$D$16)/(1+Simulation!K126)^3+(Assumptions!$D$14*(1+Simulation!E126)^4*F126-Assumptions!$D$14*(1+Simulation!E126)^3*Simulation!E126*Assumptions!$D$16)/(1+Simulation!K126)^4+(Assumptions!$D$14*(1+Simulation!E126)^5*F126-Assumptions!$D$14*(1+Simulation!E126)^4*Simulation!E126*Assumptions!$D$16)/(1+Simulation!K126)^5+(Assumptions!$D$14*(1+Simulation!E126)^5*F126-Assumptions!$D$14*(1+Simulation!E126)^4*Simulation!E126*Assumptions!$D$16)*(1+Simulation!I126)/(Simulation!K126-Simulation!I126)/(1+Simulation!K126)^5-Assumptions!$D$17)/Assumptions!$D$18</f>
        <v>17.483349434311</v>
      </c>
      <c r="H126" s="8" t="str">
        <f aca="false">IF(D126=1,G126,"")</f>
        <v/>
      </c>
      <c r="I126" s="33" t="n">
        <f aca="false">IF(D126=0,G126,"")</f>
        <v>17.483349434311</v>
      </c>
    </row>
    <row r="127" customFormat="false" ht="15" hidden="false" customHeight="false" outlineLevel="0" collapsed="false">
      <c r="B127" s="2" t="n">
        <v>122</v>
      </c>
      <c r="C127" s="19" t="n">
        <f aca="false">IF('Random Draws'!F127&lt;(Assumptions!$D$28-Assumptions!$D$27)/(Assumptions!$D$29-Assumptions!$D$27),Assumptions!$D$27+SQRT('Random Draws'!F127*(Assumptions!$D$29-Assumptions!$D$27)*(Assumptions!$D$28-Assumptions!$D$27)),Assumptions!$D$29-SQRT((1-'Random Draws'!F127)*(Assumptions!$D$29-Assumptions!$D$27)*(Assumptions!$D$29-Assumptions!$D$28)))</f>
        <v>0.248316027734778</v>
      </c>
      <c r="D127" s="29" t="n">
        <f aca="false">IF('Random Draws'!I127&lt;Assumptions!$D$30,1,0)</f>
        <v>1</v>
      </c>
      <c r="E127" s="19" t="n">
        <f aca="false">C127+Assumptions!$D$31*D127</f>
        <v>0.338316027734778</v>
      </c>
      <c r="F127" s="28" t="n">
        <f aca="false">(Simulation!F127-Assumptions!$D$15)*(1-E127)+Assumptions!$D$15-Simulation!J127</f>
        <v>0.179596784543191</v>
      </c>
      <c r="G127" s="8" t="n">
        <f aca="false">((Assumptions!$D$14*(1+Simulation!E127)^1*F127-Assumptions!$D$14*(1+Simulation!E127)^0*Simulation!E127*Assumptions!$D$16)/(1+Simulation!K127)^1+(Assumptions!$D$14*(1+Simulation!E127)^2*F127-Assumptions!$D$14*(1+Simulation!E127)^1*Simulation!E127*Assumptions!$D$16)/(1+Simulation!K127)^2+(Assumptions!$D$14*(1+Simulation!E127)^3*F127-Assumptions!$D$14*(1+Simulation!E127)^2*Simulation!E127*Assumptions!$D$16)/(1+Simulation!K127)^3+(Assumptions!$D$14*(1+Simulation!E127)^4*F127-Assumptions!$D$14*(1+Simulation!E127)^3*Simulation!E127*Assumptions!$D$16)/(1+Simulation!K127)^4+(Assumptions!$D$14*(1+Simulation!E127)^5*F127-Assumptions!$D$14*(1+Simulation!E127)^4*Simulation!E127*Assumptions!$D$16)/(1+Simulation!K127)^5+(Assumptions!$D$14*(1+Simulation!E127)^5*F127-Assumptions!$D$14*(1+Simulation!E127)^4*Simulation!E127*Assumptions!$D$16)*(1+Simulation!I127)/(Simulation!K127-Simulation!I127)/(1+Simulation!K127)^5-Assumptions!$D$17)/Assumptions!$D$18</f>
        <v>28.2498075821406</v>
      </c>
      <c r="H127" s="8" t="n">
        <f aca="false">IF(D127=1,G127,"")</f>
        <v>28.2498075821406</v>
      </c>
      <c r="I127" s="33" t="str">
        <f aca="false">IF(D127=0,G127,"")</f>
        <v/>
      </c>
    </row>
    <row r="128" customFormat="false" ht="15" hidden="false" customHeight="false" outlineLevel="0" collapsed="false">
      <c r="B128" s="2" t="n">
        <v>123</v>
      </c>
      <c r="C128" s="19" t="n">
        <f aca="false">IF('Random Draws'!F128&lt;(Assumptions!$D$28-Assumptions!$D$27)/(Assumptions!$D$29-Assumptions!$D$27),Assumptions!$D$27+SQRT('Random Draws'!F128*(Assumptions!$D$29-Assumptions!$D$27)*(Assumptions!$D$28-Assumptions!$D$27)),Assumptions!$D$29-SQRT((1-'Random Draws'!F128)*(Assumptions!$D$29-Assumptions!$D$27)*(Assumptions!$D$29-Assumptions!$D$28)))</f>
        <v>0.260469825040251</v>
      </c>
      <c r="D128" s="29" t="n">
        <f aca="false">IF('Random Draws'!I128&lt;Assumptions!$D$30,1,0)</f>
        <v>0</v>
      </c>
      <c r="E128" s="19" t="n">
        <f aca="false">C128+Assumptions!$D$31*D128</f>
        <v>0.260469825040251</v>
      </c>
      <c r="F128" s="28" t="n">
        <f aca="false">(Simulation!F128-Assumptions!$D$15)*(1-E128)+Assumptions!$D$15-Simulation!J128</f>
        <v>0.151320127976119</v>
      </c>
      <c r="G128" s="8" t="n">
        <f aca="false">((Assumptions!$D$14*(1+Simulation!E128)^1*F128-Assumptions!$D$14*(1+Simulation!E128)^0*Simulation!E128*Assumptions!$D$16)/(1+Simulation!K128)^1+(Assumptions!$D$14*(1+Simulation!E128)^2*F128-Assumptions!$D$14*(1+Simulation!E128)^1*Simulation!E128*Assumptions!$D$16)/(1+Simulation!K128)^2+(Assumptions!$D$14*(1+Simulation!E128)^3*F128-Assumptions!$D$14*(1+Simulation!E128)^2*Simulation!E128*Assumptions!$D$16)/(1+Simulation!K128)^3+(Assumptions!$D$14*(1+Simulation!E128)^4*F128-Assumptions!$D$14*(1+Simulation!E128)^3*Simulation!E128*Assumptions!$D$16)/(1+Simulation!K128)^4+(Assumptions!$D$14*(1+Simulation!E128)^5*F128-Assumptions!$D$14*(1+Simulation!E128)^4*Simulation!E128*Assumptions!$D$16)/(1+Simulation!K128)^5+(Assumptions!$D$14*(1+Simulation!E128)^5*F128-Assumptions!$D$14*(1+Simulation!E128)^4*Simulation!E128*Assumptions!$D$16)*(1+Simulation!I128)/(Simulation!K128-Simulation!I128)/(1+Simulation!K128)^5-Assumptions!$D$17)/Assumptions!$D$18</f>
        <v>11.037892681477</v>
      </c>
      <c r="H128" s="8" t="str">
        <f aca="false">IF(D128=1,G128,"")</f>
        <v/>
      </c>
      <c r="I128" s="33" t="n">
        <f aca="false">IF(D128=0,G128,"")</f>
        <v>11.037892681477</v>
      </c>
    </row>
    <row r="129" customFormat="false" ht="15" hidden="false" customHeight="false" outlineLevel="0" collapsed="false">
      <c r="B129" s="2" t="n">
        <v>124</v>
      </c>
      <c r="C129" s="19" t="n">
        <f aca="false">IF('Random Draws'!F129&lt;(Assumptions!$D$28-Assumptions!$D$27)/(Assumptions!$D$29-Assumptions!$D$27),Assumptions!$D$27+SQRT('Random Draws'!F129*(Assumptions!$D$29-Assumptions!$D$27)*(Assumptions!$D$28-Assumptions!$D$27)),Assumptions!$D$29-SQRT((1-'Random Draws'!F129)*(Assumptions!$D$29-Assumptions!$D$27)*(Assumptions!$D$29-Assumptions!$D$28)))</f>
        <v>0.243529178982256</v>
      </c>
      <c r="D129" s="29" t="n">
        <f aca="false">IF('Random Draws'!I129&lt;Assumptions!$D$30,1,0)</f>
        <v>0</v>
      </c>
      <c r="E129" s="19" t="n">
        <f aca="false">C129+Assumptions!$D$31*D129</f>
        <v>0.243529178982256</v>
      </c>
      <c r="F129" s="28" t="n">
        <f aca="false">(Simulation!F129-Assumptions!$D$15)*(1-E129)+Assumptions!$D$15-Simulation!J129</f>
        <v>0.210910920841614</v>
      </c>
      <c r="G129" s="8" t="n">
        <f aca="false">((Assumptions!$D$14*(1+Simulation!E129)^1*F129-Assumptions!$D$14*(1+Simulation!E129)^0*Simulation!E129*Assumptions!$D$16)/(1+Simulation!K129)^1+(Assumptions!$D$14*(1+Simulation!E129)^2*F129-Assumptions!$D$14*(1+Simulation!E129)^1*Simulation!E129*Assumptions!$D$16)/(1+Simulation!K129)^2+(Assumptions!$D$14*(1+Simulation!E129)^3*F129-Assumptions!$D$14*(1+Simulation!E129)^2*Simulation!E129*Assumptions!$D$16)/(1+Simulation!K129)^3+(Assumptions!$D$14*(1+Simulation!E129)^4*F129-Assumptions!$D$14*(1+Simulation!E129)^3*Simulation!E129*Assumptions!$D$16)/(1+Simulation!K129)^4+(Assumptions!$D$14*(1+Simulation!E129)^5*F129-Assumptions!$D$14*(1+Simulation!E129)^4*Simulation!E129*Assumptions!$D$16)/(1+Simulation!K129)^5+(Assumptions!$D$14*(1+Simulation!E129)^5*F129-Assumptions!$D$14*(1+Simulation!E129)^4*Simulation!E129*Assumptions!$D$16)*(1+Simulation!I129)/(Simulation!K129-Simulation!I129)/(1+Simulation!K129)^5-Assumptions!$D$17)/Assumptions!$D$18</f>
        <v>15.9702717708993</v>
      </c>
      <c r="H129" s="8" t="str">
        <f aca="false">IF(D129=1,G129,"")</f>
        <v/>
      </c>
      <c r="I129" s="33" t="n">
        <f aca="false">IF(D129=0,G129,"")</f>
        <v>15.9702717708993</v>
      </c>
    </row>
    <row r="130" customFormat="false" ht="15" hidden="false" customHeight="false" outlineLevel="0" collapsed="false">
      <c r="B130" s="2" t="n">
        <v>125</v>
      </c>
      <c r="C130" s="19" t="n">
        <f aca="false">IF('Random Draws'!F130&lt;(Assumptions!$D$28-Assumptions!$D$27)/(Assumptions!$D$29-Assumptions!$D$27),Assumptions!$D$27+SQRT('Random Draws'!F130*(Assumptions!$D$29-Assumptions!$D$27)*(Assumptions!$D$28-Assumptions!$D$27)),Assumptions!$D$29-SQRT((1-'Random Draws'!F130)*(Assumptions!$D$29-Assumptions!$D$27)*(Assumptions!$D$29-Assumptions!$D$28)))</f>
        <v>0.267481004901223</v>
      </c>
      <c r="D130" s="29" t="n">
        <f aca="false">IF('Random Draws'!I130&lt;Assumptions!$D$30,1,0)</f>
        <v>0</v>
      </c>
      <c r="E130" s="19" t="n">
        <f aca="false">C130+Assumptions!$D$31*D130</f>
        <v>0.267481004901223</v>
      </c>
      <c r="F130" s="28" t="n">
        <f aca="false">(Simulation!F130-Assumptions!$D$15)*(1-E130)+Assumptions!$D$15-Simulation!J130</f>
        <v>0.147661658364181</v>
      </c>
      <c r="G130" s="8" t="n">
        <f aca="false">((Assumptions!$D$14*(1+Simulation!E130)^1*F130-Assumptions!$D$14*(1+Simulation!E130)^0*Simulation!E130*Assumptions!$D$16)/(1+Simulation!K130)^1+(Assumptions!$D$14*(1+Simulation!E130)^2*F130-Assumptions!$D$14*(1+Simulation!E130)^1*Simulation!E130*Assumptions!$D$16)/(1+Simulation!K130)^2+(Assumptions!$D$14*(1+Simulation!E130)^3*F130-Assumptions!$D$14*(1+Simulation!E130)^2*Simulation!E130*Assumptions!$D$16)/(1+Simulation!K130)^3+(Assumptions!$D$14*(1+Simulation!E130)^4*F130-Assumptions!$D$14*(1+Simulation!E130)^3*Simulation!E130*Assumptions!$D$16)/(1+Simulation!K130)^4+(Assumptions!$D$14*(1+Simulation!E130)^5*F130-Assumptions!$D$14*(1+Simulation!E130)^4*Simulation!E130*Assumptions!$D$16)/(1+Simulation!K130)^5+(Assumptions!$D$14*(1+Simulation!E130)^5*F130-Assumptions!$D$14*(1+Simulation!E130)^4*Simulation!E130*Assumptions!$D$16)*(1+Simulation!I130)/(Simulation!K130-Simulation!I130)/(1+Simulation!K130)^5-Assumptions!$D$17)/Assumptions!$D$18</f>
        <v>9.35355038339953</v>
      </c>
      <c r="H130" s="8" t="str">
        <f aca="false">IF(D130=1,G130,"")</f>
        <v/>
      </c>
      <c r="I130" s="33" t="n">
        <f aca="false">IF(D130=0,G130,"")</f>
        <v>9.35355038339953</v>
      </c>
    </row>
    <row r="131" customFormat="false" ht="15" hidden="false" customHeight="false" outlineLevel="0" collapsed="false">
      <c r="B131" s="2" t="n">
        <v>126</v>
      </c>
      <c r="C131" s="19" t="n">
        <f aca="false">IF('Random Draws'!F131&lt;(Assumptions!$D$28-Assumptions!$D$27)/(Assumptions!$D$29-Assumptions!$D$27),Assumptions!$D$27+SQRT('Random Draws'!F131*(Assumptions!$D$29-Assumptions!$D$27)*(Assumptions!$D$28-Assumptions!$D$27)),Assumptions!$D$29-SQRT((1-'Random Draws'!F131)*(Assumptions!$D$29-Assumptions!$D$27)*(Assumptions!$D$29-Assumptions!$D$28)))</f>
        <v>0.263606934804253</v>
      </c>
      <c r="D131" s="29" t="n">
        <f aca="false">IF('Random Draws'!I131&lt;Assumptions!$D$30,1,0)</f>
        <v>0</v>
      </c>
      <c r="E131" s="19" t="n">
        <f aca="false">C131+Assumptions!$D$31*D131</f>
        <v>0.263606934804253</v>
      </c>
      <c r="F131" s="28" t="n">
        <f aca="false">(Simulation!F131-Assumptions!$D$15)*(1-E131)+Assumptions!$D$15-Simulation!J131</f>
        <v>0.187959788438272</v>
      </c>
      <c r="G131" s="8" t="n">
        <f aca="false">((Assumptions!$D$14*(1+Simulation!E131)^1*F131-Assumptions!$D$14*(1+Simulation!E131)^0*Simulation!E131*Assumptions!$D$16)/(1+Simulation!K131)^1+(Assumptions!$D$14*(1+Simulation!E131)^2*F131-Assumptions!$D$14*(1+Simulation!E131)^1*Simulation!E131*Assumptions!$D$16)/(1+Simulation!K131)^2+(Assumptions!$D$14*(1+Simulation!E131)^3*F131-Assumptions!$D$14*(1+Simulation!E131)^2*Simulation!E131*Assumptions!$D$16)/(1+Simulation!K131)^3+(Assumptions!$D$14*(1+Simulation!E131)^4*F131-Assumptions!$D$14*(1+Simulation!E131)^3*Simulation!E131*Assumptions!$D$16)/(1+Simulation!K131)^4+(Assumptions!$D$14*(1+Simulation!E131)^5*F131-Assumptions!$D$14*(1+Simulation!E131)^4*Simulation!E131*Assumptions!$D$16)/(1+Simulation!K131)^5+(Assumptions!$D$14*(1+Simulation!E131)^5*F131-Assumptions!$D$14*(1+Simulation!E131)^4*Simulation!E131*Assumptions!$D$16)*(1+Simulation!I131)/(Simulation!K131-Simulation!I131)/(1+Simulation!K131)^5-Assumptions!$D$17)/Assumptions!$D$18</f>
        <v>8.88371792033694</v>
      </c>
      <c r="H131" s="8" t="str">
        <f aca="false">IF(D131=1,G131,"")</f>
        <v/>
      </c>
      <c r="I131" s="33" t="n">
        <f aca="false">IF(D131=0,G131,"")</f>
        <v>8.88371792033694</v>
      </c>
    </row>
    <row r="132" customFormat="false" ht="15" hidden="false" customHeight="false" outlineLevel="0" collapsed="false">
      <c r="B132" s="2" t="n">
        <v>127</v>
      </c>
      <c r="C132" s="19" t="n">
        <f aca="false">IF('Random Draws'!F132&lt;(Assumptions!$D$28-Assumptions!$D$27)/(Assumptions!$D$29-Assumptions!$D$27),Assumptions!$D$27+SQRT('Random Draws'!F132*(Assumptions!$D$29-Assumptions!$D$27)*(Assumptions!$D$28-Assumptions!$D$27)),Assumptions!$D$29-SQRT((1-'Random Draws'!F132)*(Assumptions!$D$29-Assumptions!$D$27)*(Assumptions!$D$29-Assumptions!$D$28)))</f>
        <v>0.245906015230187</v>
      </c>
      <c r="D132" s="29" t="n">
        <f aca="false">IF('Random Draws'!I132&lt;Assumptions!$D$30,1,0)</f>
        <v>0</v>
      </c>
      <c r="E132" s="19" t="n">
        <f aca="false">C132+Assumptions!$D$31*D132</f>
        <v>0.245906015230187</v>
      </c>
      <c r="F132" s="28" t="n">
        <f aca="false">(Simulation!F132-Assumptions!$D$15)*(1-E132)+Assumptions!$D$15-Simulation!J132</f>
        <v>0.148402007732735</v>
      </c>
      <c r="G132" s="8" t="n">
        <f aca="false">((Assumptions!$D$14*(1+Simulation!E132)^1*F132-Assumptions!$D$14*(1+Simulation!E132)^0*Simulation!E132*Assumptions!$D$16)/(1+Simulation!K132)^1+(Assumptions!$D$14*(1+Simulation!E132)^2*F132-Assumptions!$D$14*(1+Simulation!E132)^1*Simulation!E132*Assumptions!$D$16)/(1+Simulation!K132)^2+(Assumptions!$D$14*(1+Simulation!E132)^3*F132-Assumptions!$D$14*(1+Simulation!E132)^2*Simulation!E132*Assumptions!$D$16)/(1+Simulation!K132)^3+(Assumptions!$D$14*(1+Simulation!E132)^4*F132-Assumptions!$D$14*(1+Simulation!E132)^3*Simulation!E132*Assumptions!$D$16)/(1+Simulation!K132)^4+(Assumptions!$D$14*(1+Simulation!E132)^5*F132-Assumptions!$D$14*(1+Simulation!E132)^4*Simulation!E132*Assumptions!$D$16)/(1+Simulation!K132)^5+(Assumptions!$D$14*(1+Simulation!E132)^5*F132-Assumptions!$D$14*(1+Simulation!E132)^4*Simulation!E132*Assumptions!$D$16)*(1+Simulation!I132)/(Simulation!K132-Simulation!I132)/(1+Simulation!K132)^5-Assumptions!$D$17)/Assumptions!$D$18</f>
        <v>4.95534555144068</v>
      </c>
      <c r="H132" s="8" t="str">
        <f aca="false">IF(D132=1,G132,"")</f>
        <v/>
      </c>
      <c r="I132" s="33" t="n">
        <f aca="false">IF(D132=0,G132,"")</f>
        <v>4.95534555144068</v>
      </c>
    </row>
    <row r="133" customFormat="false" ht="15" hidden="false" customHeight="false" outlineLevel="0" collapsed="false">
      <c r="B133" s="2" t="n">
        <v>128</v>
      </c>
      <c r="C133" s="19" t="n">
        <f aca="false">IF('Random Draws'!F133&lt;(Assumptions!$D$28-Assumptions!$D$27)/(Assumptions!$D$29-Assumptions!$D$27),Assumptions!$D$27+SQRT('Random Draws'!F133*(Assumptions!$D$29-Assumptions!$D$27)*(Assumptions!$D$28-Assumptions!$D$27)),Assumptions!$D$29-SQRT((1-'Random Draws'!F133)*(Assumptions!$D$29-Assumptions!$D$27)*(Assumptions!$D$29-Assumptions!$D$28)))</f>
        <v>0.268410416358471</v>
      </c>
      <c r="D133" s="29" t="n">
        <f aca="false">IF('Random Draws'!I133&lt;Assumptions!$D$30,1,0)</f>
        <v>0</v>
      </c>
      <c r="E133" s="19" t="n">
        <f aca="false">C133+Assumptions!$D$31*D133</f>
        <v>0.268410416358471</v>
      </c>
      <c r="F133" s="28" t="n">
        <f aca="false">(Simulation!F133-Assumptions!$D$15)*(1-E133)+Assumptions!$D$15-Simulation!J133</f>
        <v>0.176732172493458</v>
      </c>
      <c r="G133" s="8" t="n">
        <f aca="false">((Assumptions!$D$14*(1+Simulation!E133)^1*F133-Assumptions!$D$14*(1+Simulation!E133)^0*Simulation!E133*Assumptions!$D$16)/(1+Simulation!K133)^1+(Assumptions!$D$14*(1+Simulation!E133)^2*F133-Assumptions!$D$14*(1+Simulation!E133)^1*Simulation!E133*Assumptions!$D$16)/(1+Simulation!K133)^2+(Assumptions!$D$14*(1+Simulation!E133)^3*F133-Assumptions!$D$14*(1+Simulation!E133)^2*Simulation!E133*Assumptions!$D$16)/(1+Simulation!K133)^3+(Assumptions!$D$14*(1+Simulation!E133)^4*F133-Assumptions!$D$14*(1+Simulation!E133)^3*Simulation!E133*Assumptions!$D$16)/(1+Simulation!K133)^4+(Assumptions!$D$14*(1+Simulation!E133)^5*F133-Assumptions!$D$14*(1+Simulation!E133)^4*Simulation!E133*Assumptions!$D$16)/(1+Simulation!K133)^5+(Assumptions!$D$14*(1+Simulation!E133)^5*F133-Assumptions!$D$14*(1+Simulation!E133)^4*Simulation!E133*Assumptions!$D$16)*(1+Simulation!I133)/(Simulation!K133-Simulation!I133)/(1+Simulation!K133)^5-Assumptions!$D$17)/Assumptions!$D$18</f>
        <v>16.4437641466719</v>
      </c>
      <c r="H133" s="8" t="str">
        <f aca="false">IF(D133=1,G133,"")</f>
        <v/>
      </c>
      <c r="I133" s="33" t="n">
        <f aca="false">IF(D133=0,G133,"")</f>
        <v>16.4437641466719</v>
      </c>
    </row>
    <row r="134" customFormat="false" ht="15" hidden="false" customHeight="false" outlineLevel="0" collapsed="false">
      <c r="B134" s="2" t="n">
        <v>129</v>
      </c>
      <c r="C134" s="19" t="n">
        <f aca="false">IF('Random Draws'!F134&lt;(Assumptions!$D$28-Assumptions!$D$27)/(Assumptions!$D$29-Assumptions!$D$27),Assumptions!$D$27+SQRT('Random Draws'!F134*(Assumptions!$D$29-Assumptions!$D$27)*(Assumptions!$D$28-Assumptions!$D$27)),Assumptions!$D$29-SQRT((1-'Random Draws'!F134)*(Assumptions!$D$29-Assumptions!$D$27)*(Assumptions!$D$29-Assumptions!$D$28)))</f>
        <v>0.252178844355619</v>
      </c>
      <c r="D134" s="29" t="n">
        <f aca="false">IF('Random Draws'!I134&lt;Assumptions!$D$30,1,0)</f>
        <v>1</v>
      </c>
      <c r="E134" s="19" t="n">
        <f aca="false">C134+Assumptions!$D$31*D134</f>
        <v>0.342178844355619</v>
      </c>
      <c r="F134" s="28" t="n">
        <f aca="false">(Simulation!F134-Assumptions!$D$15)*(1-E134)+Assumptions!$D$15-Simulation!J134</f>
        <v>0.163961552964242</v>
      </c>
      <c r="G134" s="8" t="n">
        <f aca="false">((Assumptions!$D$14*(1+Simulation!E134)^1*F134-Assumptions!$D$14*(1+Simulation!E134)^0*Simulation!E134*Assumptions!$D$16)/(1+Simulation!K134)^1+(Assumptions!$D$14*(1+Simulation!E134)^2*F134-Assumptions!$D$14*(1+Simulation!E134)^1*Simulation!E134*Assumptions!$D$16)/(1+Simulation!K134)^2+(Assumptions!$D$14*(1+Simulation!E134)^3*F134-Assumptions!$D$14*(1+Simulation!E134)^2*Simulation!E134*Assumptions!$D$16)/(1+Simulation!K134)^3+(Assumptions!$D$14*(1+Simulation!E134)^4*F134-Assumptions!$D$14*(1+Simulation!E134)^3*Simulation!E134*Assumptions!$D$16)/(1+Simulation!K134)^4+(Assumptions!$D$14*(1+Simulation!E134)^5*F134-Assumptions!$D$14*(1+Simulation!E134)^4*Simulation!E134*Assumptions!$D$16)/(1+Simulation!K134)^5+(Assumptions!$D$14*(1+Simulation!E134)^5*F134-Assumptions!$D$14*(1+Simulation!E134)^4*Simulation!E134*Assumptions!$D$16)*(1+Simulation!I134)/(Simulation!K134-Simulation!I134)/(1+Simulation!K134)^5-Assumptions!$D$17)/Assumptions!$D$18</f>
        <v>10.5713078950874</v>
      </c>
      <c r="H134" s="8" t="n">
        <f aca="false">IF(D134=1,G134,"")</f>
        <v>10.5713078950874</v>
      </c>
      <c r="I134" s="33" t="str">
        <f aca="false">IF(D134=0,G134,"")</f>
        <v/>
      </c>
    </row>
    <row r="135" customFormat="false" ht="15" hidden="false" customHeight="false" outlineLevel="0" collapsed="false">
      <c r="B135" s="2" t="n">
        <v>130</v>
      </c>
      <c r="C135" s="19" t="n">
        <f aca="false">IF('Random Draws'!F135&lt;(Assumptions!$D$28-Assumptions!$D$27)/(Assumptions!$D$29-Assumptions!$D$27),Assumptions!$D$27+SQRT('Random Draws'!F135*(Assumptions!$D$29-Assumptions!$D$27)*(Assumptions!$D$28-Assumptions!$D$27)),Assumptions!$D$29-SQRT((1-'Random Draws'!F135)*(Assumptions!$D$29-Assumptions!$D$27)*(Assumptions!$D$29-Assumptions!$D$28)))</f>
        <v>0.257182496093618</v>
      </c>
      <c r="D135" s="29" t="n">
        <f aca="false">IF('Random Draws'!I135&lt;Assumptions!$D$30,1,0)</f>
        <v>0</v>
      </c>
      <c r="E135" s="19" t="n">
        <f aca="false">C135+Assumptions!$D$31*D135</f>
        <v>0.257182496093618</v>
      </c>
      <c r="F135" s="28" t="n">
        <f aca="false">(Simulation!F135-Assumptions!$D$15)*(1-E135)+Assumptions!$D$15-Simulation!J135</f>
        <v>0.147658247127524</v>
      </c>
      <c r="G135" s="8" t="n">
        <f aca="false">((Assumptions!$D$14*(1+Simulation!E135)^1*F135-Assumptions!$D$14*(1+Simulation!E135)^0*Simulation!E135*Assumptions!$D$16)/(1+Simulation!K135)^1+(Assumptions!$D$14*(1+Simulation!E135)^2*F135-Assumptions!$D$14*(1+Simulation!E135)^1*Simulation!E135*Assumptions!$D$16)/(1+Simulation!K135)^2+(Assumptions!$D$14*(1+Simulation!E135)^3*F135-Assumptions!$D$14*(1+Simulation!E135)^2*Simulation!E135*Assumptions!$D$16)/(1+Simulation!K135)^3+(Assumptions!$D$14*(1+Simulation!E135)^4*F135-Assumptions!$D$14*(1+Simulation!E135)^3*Simulation!E135*Assumptions!$D$16)/(1+Simulation!K135)^4+(Assumptions!$D$14*(1+Simulation!E135)^5*F135-Assumptions!$D$14*(1+Simulation!E135)^4*Simulation!E135*Assumptions!$D$16)/(1+Simulation!K135)^5+(Assumptions!$D$14*(1+Simulation!E135)^5*F135-Assumptions!$D$14*(1+Simulation!E135)^4*Simulation!E135*Assumptions!$D$16)*(1+Simulation!I135)/(Simulation!K135-Simulation!I135)/(1+Simulation!K135)^5-Assumptions!$D$17)/Assumptions!$D$18</f>
        <v>10.5789399013306</v>
      </c>
      <c r="H135" s="8" t="str">
        <f aca="false">IF(D135=1,G135,"")</f>
        <v/>
      </c>
      <c r="I135" s="33" t="n">
        <f aca="false">IF(D135=0,G135,"")</f>
        <v>10.5789399013306</v>
      </c>
    </row>
    <row r="136" customFormat="false" ht="15" hidden="false" customHeight="false" outlineLevel="0" collapsed="false">
      <c r="B136" s="2" t="n">
        <v>131</v>
      </c>
      <c r="C136" s="19" t="n">
        <f aca="false">IF('Random Draws'!F136&lt;(Assumptions!$D$28-Assumptions!$D$27)/(Assumptions!$D$29-Assumptions!$D$27),Assumptions!$D$27+SQRT('Random Draws'!F136*(Assumptions!$D$29-Assumptions!$D$27)*(Assumptions!$D$28-Assumptions!$D$27)),Assumptions!$D$29-SQRT((1-'Random Draws'!F136)*(Assumptions!$D$29-Assumptions!$D$27)*(Assumptions!$D$29-Assumptions!$D$28)))</f>
        <v>0.261584184678554</v>
      </c>
      <c r="D136" s="29" t="n">
        <f aca="false">IF('Random Draws'!I136&lt;Assumptions!$D$30,1,0)</f>
        <v>0</v>
      </c>
      <c r="E136" s="19" t="n">
        <f aca="false">C136+Assumptions!$D$31*D136</f>
        <v>0.261584184678554</v>
      </c>
      <c r="F136" s="28" t="n">
        <f aca="false">(Simulation!F136-Assumptions!$D$15)*(1-E136)+Assumptions!$D$15-Simulation!J136</f>
        <v>0.178560901713884</v>
      </c>
      <c r="G136" s="8" t="n">
        <f aca="false">((Assumptions!$D$14*(1+Simulation!E136)^1*F136-Assumptions!$D$14*(1+Simulation!E136)^0*Simulation!E136*Assumptions!$D$16)/(1+Simulation!K136)^1+(Assumptions!$D$14*(1+Simulation!E136)^2*F136-Assumptions!$D$14*(1+Simulation!E136)^1*Simulation!E136*Assumptions!$D$16)/(1+Simulation!K136)^2+(Assumptions!$D$14*(1+Simulation!E136)^3*F136-Assumptions!$D$14*(1+Simulation!E136)^2*Simulation!E136*Assumptions!$D$16)/(1+Simulation!K136)^3+(Assumptions!$D$14*(1+Simulation!E136)^4*F136-Assumptions!$D$14*(1+Simulation!E136)^3*Simulation!E136*Assumptions!$D$16)/(1+Simulation!K136)^4+(Assumptions!$D$14*(1+Simulation!E136)^5*F136-Assumptions!$D$14*(1+Simulation!E136)^4*Simulation!E136*Assumptions!$D$16)/(1+Simulation!K136)^5+(Assumptions!$D$14*(1+Simulation!E136)^5*F136-Assumptions!$D$14*(1+Simulation!E136)^4*Simulation!E136*Assumptions!$D$16)*(1+Simulation!I136)/(Simulation!K136-Simulation!I136)/(1+Simulation!K136)^5-Assumptions!$D$17)/Assumptions!$D$18</f>
        <v>12.0328725052272</v>
      </c>
      <c r="H136" s="8" t="str">
        <f aca="false">IF(D136=1,G136,"")</f>
        <v/>
      </c>
      <c r="I136" s="33" t="n">
        <f aca="false">IF(D136=0,G136,"")</f>
        <v>12.0328725052272</v>
      </c>
    </row>
    <row r="137" customFormat="false" ht="15" hidden="false" customHeight="false" outlineLevel="0" collapsed="false">
      <c r="B137" s="2" t="n">
        <v>132</v>
      </c>
      <c r="C137" s="19" t="n">
        <f aca="false">IF('Random Draws'!F137&lt;(Assumptions!$D$28-Assumptions!$D$27)/(Assumptions!$D$29-Assumptions!$D$27),Assumptions!$D$27+SQRT('Random Draws'!F137*(Assumptions!$D$29-Assumptions!$D$27)*(Assumptions!$D$28-Assumptions!$D$27)),Assumptions!$D$29-SQRT((1-'Random Draws'!F137)*(Assumptions!$D$29-Assumptions!$D$27)*(Assumptions!$D$29-Assumptions!$D$28)))</f>
        <v>0.269440354716071</v>
      </c>
      <c r="D137" s="29" t="n">
        <f aca="false">IF('Random Draws'!I137&lt;Assumptions!$D$30,1,0)</f>
        <v>0</v>
      </c>
      <c r="E137" s="19" t="n">
        <f aca="false">C137+Assumptions!$D$31*D137</f>
        <v>0.269440354716071</v>
      </c>
      <c r="F137" s="28" t="n">
        <f aca="false">(Simulation!F137-Assumptions!$D$15)*(1-E137)+Assumptions!$D$15-Simulation!J137</f>
        <v>0.151846012031015</v>
      </c>
      <c r="G137" s="8" t="n">
        <f aca="false">((Assumptions!$D$14*(1+Simulation!E137)^1*F137-Assumptions!$D$14*(1+Simulation!E137)^0*Simulation!E137*Assumptions!$D$16)/(1+Simulation!K137)^1+(Assumptions!$D$14*(1+Simulation!E137)^2*F137-Assumptions!$D$14*(1+Simulation!E137)^1*Simulation!E137*Assumptions!$D$16)/(1+Simulation!K137)^2+(Assumptions!$D$14*(1+Simulation!E137)^3*F137-Assumptions!$D$14*(1+Simulation!E137)^2*Simulation!E137*Assumptions!$D$16)/(1+Simulation!K137)^3+(Assumptions!$D$14*(1+Simulation!E137)^4*F137-Assumptions!$D$14*(1+Simulation!E137)^3*Simulation!E137*Assumptions!$D$16)/(1+Simulation!K137)^4+(Assumptions!$D$14*(1+Simulation!E137)^5*F137-Assumptions!$D$14*(1+Simulation!E137)^4*Simulation!E137*Assumptions!$D$16)/(1+Simulation!K137)^5+(Assumptions!$D$14*(1+Simulation!E137)^5*F137-Assumptions!$D$14*(1+Simulation!E137)^4*Simulation!E137*Assumptions!$D$16)*(1+Simulation!I137)/(Simulation!K137-Simulation!I137)/(1+Simulation!K137)^5-Assumptions!$D$17)/Assumptions!$D$18</f>
        <v>14.7408511785223</v>
      </c>
      <c r="H137" s="8" t="str">
        <f aca="false">IF(D137=1,G137,"")</f>
        <v/>
      </c>
      <c r="I137" s="33" t="n">
        <f aca="false">IF(D137=0,G137,"")</f>
        <v>14.7408511785223</v>
      </c>
    </row>
    <row r="138" customFormat="false" ht="15" hidden="false" customHeight="false" outlineLevel="0" collapsed="false">
      <c r="B138" s="2" t="n">
        <v>133</v>
      </c>
      <c r="C138" s="19" t="n">
        <f aca="false">IF('Random Draws'!F138&lt;(Assumptions!$D$28-Assumptions!$D$27)/(Assumptions!$D$29-Assumptions!$D$27),Assumptions!$D$27+SQRT('Random Draws'!F138*(Assumptions!$D$29-Assumptions!$D$27)*(Assumptions!$D$28-Assumptions!$D$27)),Assumptions!$D$29-SQRT((1-'Random Draws'!F138)*(Assumptions!$D$29-Assumptions!$D$27)*(Assumptions!$D$29-Assumptions!$D$28)))</f>
        <v>0.258829497657558</v>
      </c>
      <c r="D138" s="29" t="n">
        <f aca="false">IF('Random Draws'!I138&lt;Assumptions!$D$30,1,0)</f>
        <v>0</v>
      </c>
      <c r="E138" s="19" t="n">
        <f aca="false">C138+Assumptions!$D$31*D138</f>
        <v>0.258829497657558</v>
      </c>
      <c r="F138" s="28" t="n">
        <f aca="false">(Simulation!F138-Assumptions!$D$15)*(1-E138)+Assumptions!$D$15-Simulation!J138</f>
        <v>0.174151236927977</v>
      </c>
      <c r="G138" s="8" t="n">
        <f aca="false">((Assumptions!$D$14*(1+Simulation!E138)^1*F138-Assumptions!$D$14*(1+Simulation!E138)^0*Simulation!E138*Assumptions!$D$16)/(1+Simulation!K138)^1+(Assumptions!$D$14*(1+Simulation!E138)^2*F138-Assumptions!$D$14*(1+Simulation!E138)^1*Simulation!E138*Assumptions!$D$16)/(1+Simulation!K138)^2+(Assumptions!$D$14*(1+Simulation!E138)^3*F138-Assumptions!$D$14*(1+Simulation!E138)^2*Simulation!E138*Assumptions!$D$16)/(1+Simulation!K138)^3+(Assumptions!$D$14*(1+Simulation!E138)^4*F138-Assumptions!$D$14*(1+Simulation!E138)^3*Simulation!E138*Assumptions!$D$16)/(1+Simulation!K138)^4+(Assumptions!$D$14*(1+Simulation!E138)^5*F138-Assumptions!$D$14*(1+Simulation!E138)^4*Simulation!E138*Assumptions!$D$16)/(1+Simulation!K138)^5+(Assumptions!$D$14*(1+Simulation!E138)^5*F138-Assumptions!$D$14*(1+Simulation!E138)^4*Simulation!E138*Assumptions!$D$16)*(1+Simulation!I138)/(Simulation!K138-Simulation!I138)/(1+Simulation!K138)^5-Assumptions!$D$17)/Assumptions!$D$18</f>
        <v>21.8025229932612</v>
      </c>
      <c r="H138" s="8" t="str">
        <f aca="false">IF(D138=1,G138,"")</f>
        <v/>
      </c>
      <c r="I138" s="33" t="n">
        <f aca="false">IF(D138=0,G138,"")</f>
        <v>21.8025229932612</v>
      </c>
    </row>
    <row r="139" customFormat="false" ht="15" hidden="false" customHeight="false" outlineLevel="0" collapsed="false">
      <c r="B139" s="2" t="n">
        <v>134</v>
      </c>
      <c r="C139" s="19" t="n">
        <f aca="false">IF('Random Draws'!F139&lt;(Assumptions!$D$28-Assumptions!$D$27)/(Assumptions!$D$29-Assumptions!$D$27),Assumptions!$D$27+SQRT('Random Draws'!F139*(Assumptions!$D$29-Assumptions!$D$27)*(Assumptions!$D$28-Assumptions!$D$27)),Assumptions!$D$29-SQRT((1-'Random Draws'!F139)*(Assumptions!$D$29-Assumptions!$D$27)*(Assumptions!$D$29-Assumptions!$D$28)))</f>
        <v>0.25932653817065</v>
      </c>
      <c r="D139" s="29" t="n">
        <f aca="false">IF('Random Draws'!I139&lt;Assumptions!$D$30,1,0)</f>
        <v>0</v>
      </c>
      <c r="E139" s="19" t="n">
        <f aca="false">C139+Assumptions!$D$31*D139</f>
        <v>0.25932653817065</v>
      </c>
      <c r="F139" s="28" t="n">
        <f aca="false">(Simulation!F139-Assumptions!$D$15)*(1-E139)+Assumptions!$D$15-Simulation!J139</f>
        <v>0.159024961870609</v>
      </c>
      <c r="G139" s="8" t="n">
        <f aca="false">((Assumptions!$D$14*(1+Simulation!E139)^1*F139-Assumptions!$D$14*(1+Simulation!E139)^0*Simulation!E139*Assumptions!$D$16)/(1+Simulation!K139)^1+(Assumptions!$D$14*(1+Simulation!E139)^2*F139-Assumptions!$D$14*(1+Simulation!E139)^1*Simulation!E139*Assumptions!$D$16)/(1+Simulation!K139)^2+(Assumptions!$D$14*(1+Simulation!E139)^3*F139-Assumptions!$D$14*(1+Simulation!E139)^2*Simulation!E139*Assumptions!$D$16)/(1+Simulation!K139)^3+(Assumptions!$D$14*(1+Simulation!E139)^4*F139-Assumptions!$D$14*(1+Simulation!E139)^3*Simulation!E139*Assumptions!$D$16)/(1+Simulation!K139)^4+(Assumptions!$D$14*(1+Simulation!E139)^5*F139-Assumptions!$D$14*(1+Simulation!E139)^4*Simulation!E139*Assumptions!$D$16)/(1+Simulation!K139)^5+(Assumptions!$D$14*(1+Simulation!E139)^5*F139-Assumptions!$D$14*(1+Simulation!E139)^4*Simulation!E139*Assumptions!$D$16)*(1+Simulation!I139)/(Simulation!K139-Simulation!I139)/(1+Simulation!K139)^5-Assumptions!$D$17)/Assumptions!$D$18</f>
        <v>23.8683674669023</v>
      </c>
      <c r="H139" s="8" t="str">
        <f aca="false">IF(D139=1,G139,"")</f>
        <v/>
      </c>
      <c r="I139" s="33" t="n">
        <f aca="false">IF(D139=0,G139,"")</f>
        <v>23.8683674669023</v>
      </c>
    </row>
    <row r="140" customFormat="false" ht="15" hidden="false" customHeight="false" outlineLevel="0" collapsed="false">
      <c r="B140" s="2" t="n">
        <v>135</v>
      </c>
      <c r="C140" s="19" t="n">
        <f aca="false">IF('Random Draws'!F140&lt;(Assumptions!$D$28-Assumptions!$D$27)/(Assumptions!$D$29-Assumptions!$D$27),Assumptions!$D$27+SQRT('Random Draws'!F140*(Assumptions!$D$29-Assumptions!$D$27)*(Assumptions!$D$28-Assumptions!$D$27)),Assumptions!$D$29-SQRT((1-'Random Draws'!F140)*(Assumptions!$D$29-Assumptions!$D$27)*(Assumptions!$D$29-Assumptions!$D$28)))</f>
        <v>0.258180838456331</v>
      </c>
      <c r="D140" s="29" t="n">
        <f aca="false">IF('Random Draws'!I140&lt;Assumptions!$D$30,1,0)</f>
        <v>1</v>
      </c>
      <c r="E140" s="19" t="n">
        <f aca="false">C140+Assumptions!$D$31*D140</f>
        <v>0.348180838456331</v>
      </c>
      <c r="F140" s="28" t="n">
        <f aca="false">(Simulation!F140-Assumptions!$D$15)*(1-E140)+Assumptions!$D$15-Simulation!J140</f>
        <v>0.148096425501556</v>
      </c>
      <c r="G140" s="8" t="n">
        <f aca="false">((Assumptions!$D$14*(1+Simulation!E140)^1*F140-Assumptions!$D$14*(1+Simulation!E140)^0*Simulation!E140*Assumptions!$D$16)/(1+Simulation!K140)^1+(Assumptions!$D$14*(1+Simulation!E140)^2*F140-Assumptions!$D$14*(1+Simulation!E140)^1*Simulation!E140*Assumptions!$D$16)/(1+Simulation!K140)^2+(Assumptions!$D$14*(1+Simulation!E140)^3*F140-Assumptions!$D$14*(1+Simulation!E140)^2*Simulation!E140*Assumptions!$D$16)/(1+Simulation!K140)^3+(Assumptions!$D$14*(1+Simulation!E140)^4*F140-Assumptions!$D$14*(1+Simulation!E140)^3*Simulation!E140*Assumptions!$D$16)/(1+Simulation!K140)^4+(Assumptions!$D$14*(1+Simulation!E140)^5*F140-Assumptions!$D$14*(1+Simulation!E140)^4*Simulation!E140*Assumptions!$D$16)/(1+Simulation!K140)^5+(Assumptions!$D$14*(1+Simulation!E140)^5*F140-Assumptions!$D$14*(1+Simulation!E140)^4*Simulation!E140*Assumptions!$D$16)*(1+Simulation!I140)/(Simulation!K140-Simulation!I140)/(1+Simulation!K140)^5-Assumptions!$D$17)/Assumptions!$D$18</f>
        <v>9.06287310871836</v>
      </c>
      <c r="H140" s="8" t="n">
        <f aca="false">IF(D140=1,G140,"")</f>
        <v>9.06287310871836</v>
      </c>
      <c r="I140" s="33" t="str">
        <f aca="false">IF(D140=0,G140,"")</f>
        <v/>
      </c>
    </row>
    <row r="141" customFormat="false" ht="15" hidden="false" customHeight="false" outlineLevel="0" collapsed="false">
      <c r="B141" s="2" t="n">
        <v>136</v>
      </c>
      <c r="C141" s="19" t="n">
        <f aca="false">IF('Random Draws'!F141&lt;(Assumptions!$D$28-Assumptions!$D$27)/(Assumptions!$D$29-Assumptions!$D$27),Assumptions!$D$27+SQRT('Random Draws'!F141*(Assumptions!$D$29-Assumptions!$D$27)*(Assumptions!$D$28-Assumptions!$D$27)),Assumptions!$D$29-SQRT((1-'Random Draws'!F141)*(Assumptions!$D$29-Assumptions!$D$27)*(Assumptions!$D$29-Assumptions!$D$28)))</f>
        <v>0.27110450115265</v>
      </c>
      <c r="D141" s="29" t="n">
        <f aca="false">IF('Random Draws'!I141&lt;Assumptions!$D$30,1,0)</f>
        <v>0</v>
      </c>
      <c r="E141" s="19" t="n">
        <f aca="false">C141+Assumptions!$D$31*D141</f>
        <v>0.27110450115265</v>
      </c>
      <c r="F141" s="28" t="n">
        <f aca="false">(Simulation!F141-Assumptions!$D$15)*(1-E141)+Assumptions!$D$15-Simulation!J141</f>
        <v>0.172686629342864</v>
      </c>
      <c r="G141" s="8" t="n">
        <f aca="false">((Assumptions!$D$14*(1+Simulation!E141)^1*F141-Assumptions!$D$14*(1+Simulation!E141)^0*Simulation!E141*Assumptions!$D$16)/(1+Simulation!K141)^1+(Assumptions!$D$14*(1+Simulation!E141)^2*F141-Assumptions!$D$14*(1+Simulation!E141)^1*Simulation!E141*Assumptions!$D$16)/(1+Simulation!K141)^2+(Assumptions!$D$14*(1+Simulation!E141)^3*F141-Assumptions!$D$14*(1+Simulation!E141)^2*Simulation!E141*Assumptions!$D$16)/(1+Simulation!K141)^3+(Assumptions!$D$14*(1+Simulation!E141)^4*F141-Assumptions!$D$14*(1+Simulation!E141)^3*Simulation!E141*Assumptions!$D$16)/(1+Simulation!K141)^4+(Assumptions!$D$14*(1+Simulation!E141)^5*F141-Assumptions!$D$14*(1+Simulation!E141)^4*Simulation!E141*Assumptions!$D$16)/(1+Simulation!K141)^5+(Assumptions!$D$14*(1+Simulation!E141)^5*F141-Assumptions!$D$14*(1+Simulation!E141)^4*Simulation!E141*Assumptions!$D$16)*(1+Simulation!I141)/(Simulation!K141-Simulation!I141)/(1+Simulation!K141)^5-Assumptions!$D$17)/Assumptions!$D$18</f>
        <v>13.695565286549</v>
      </c>
      <c r="H141" s="8" t="str">
        <f aca="false">IF(D141=1,G141,"")</f>
        <v/>
      </c>
      <c r="I141" s="33" t="n">
        <f aca="false">IF(D141=0,G141,"")</f>
        <v>13.695565286549</v>
      </c>
    </row>
    <row r="142" customFormat="false" ht="15" hidden="false" customHeight="false" outlineLevel="0" collapsed="false">
      <c r="B142" s="2" t="n">
        <v>137</v>
      </c>
      <c r="C142" s="19" t="n">
        <f aca="false">IF('Random Draws'!F142&lt;(Assumptions!$D$28-Assumptions!$D$27)/(Assumptions!$D$29-Assumptions!$D$27),Assumptions!$D$27+SQRT('Random Draws'!F142*(Assumptions!$D$29-Assumptions!$D$27)*(Assumptions!$D$28-Assumptions!$D$27)),Assumptions!$D$29-SQRT((1-'Random Draws'!F142)*(Assumptions!$D$29-Assumptions!$D$27)*(Assumptions!$D$29-Assumptions!$D$28)))</f>
        <v>0.248589343069455</v>
      </c>
      <c r="D142" s="29" t="n">
        <f aca="false">IF('Random Draws'!I142&lt;Assumptions!$D$30,1,0)</f>
        <v>0</v>
      </c>
      <c r="E142" s="19" t="n">
        <f aca="false">C142+Assumptions!$D$31*D142</f>
        <v>0.248589343069455</v>
      </c>
      <c r="F142" s="28" t="n">
        <f aca="false">(Simulation!F142-Assumptions!$D$15)*(1-E142)+Assumptions!$D$15-Simulation!J142</f>
        <v>0.135821770561257</v>
      </c>
      <c r="G142" s="8" t="n">
        <f aca="false">((Assumptions!$D$14*(1+Simulation!E142)^1*F142-Assumptions!$D$14*(1+Simulation!E142)^0*Simulation!E142*Assumptions!$D$16)/(1+Simulation!K142)^1+(Assumptions!$D$14*(1+Simulation!E142)^2*F142-Assumptions!$D$14*(1+Simulation!E142)^1*Simulation!E142*Assumptions!$D$16)/(1+Simulation!K142)^2+(Assumptions!$D$14*(1+Simulation!E142)^3*F142-Assumptions!$D$14*(1+Simulation!E142)^2*Simulation!E142*Assumptions!$D$16)/(1+Simulation!K142)^3+(Assumptions!$D$14*(1+Simulation!E142)^4*F142-Assumptions!$D$14*(1+Simulation!E142)^3*Simulation!E142*Assumptions!$D$16)/(1+Simulation!K142)^4+(Assumptions!$D$14*(1+Simulation!E142)^5*F142-Assumptions!$D$14*(1+Simulation!E142)^4*Simulation!E142*Assumptions!$D$16)/(1+Simulation!K142)^5+(Assumptions!$D$14*(1+Simulation!E142)^5*F142-Assumptions!$D$14*(1+Simulation!E142)^4*Simulation!E142*Assumptions!$D$16)*(1+Simulation!I142)/(Simulation!K142-Simulation!I142)/(1+Simulation!K142)^5-Assumptions!$D$17)/Assumptions!$D$18</f>
        <v>5.23141087333352</v>
      </c>
      <c r="H142" s="8" t="str">
        <f aca="false">IF(D142=1,G142,"")</f>
        <v/>
      </c>
      <c r="I142" s="33" t="n">
        <f aca="false">IF(D142=0,G142,"")</f>
        <v>5.23141087333352</v>
      </c>
    </row>
    <row r="143" customFormat="false" ht="15" hidden="false" customHeight="false" outlineLevel="0" collapsed="false">
      <c r="B143" s="2" t="n">
        <v>138</v>
      </c>
      <c r="C143" s="19" t="n">
        <f aca="false">IF('Random Draws'!F143&lt;(Assumptions!$D$28-Assumptions!$D$27)/(Assumptions!$D$29-Assumptions!$D$27),Assumptions!$D$27+SQRT('Random Draws'!F143*(Assumptions!$D$29-Assumptions!$D$27)*(Assumptions!$D$28-Assumptions!$D$27)),Assumptions!$D$29-SQRT((1-'Random Draws'!F143)*(Assumptions!$D$29-Assumptions!$D$27)*(Assumptions!$D$29-Assumptions!$D$28)))</f>
        <v>0.266983213954098</v>
      </c>
      <c r="D143" s="29" t="n">
        <f aca="false">IF('Random Draws'!I143&lt;Assumptions!$D$30,1,0)</f>
        <v>0</v>
      </c>
      <c r="E143" s="19" t="n">
        <f aca="false">C143+Assumptions!$D$31*D143</f>
        <v>0.266983213954098</v>
      </c>
      <c r="F143" s="28" t="n">
        <f aca="false">(Simulation!F143-Assumptions!$D$15)*(1-E143)+Assumptions!$D$15-Simulation!J143</f>
        <v>0.168946303198328</v>
      </c>
      <c r="G143" s="8" t="n">
        <f aca="false">((Assumptions!$D$14*(1+Simulation!E143)^1*F143-Assumptions!$D$14*(1+Simulation!E143)^0*Simulation!E143*Assumptions!$D$16)/(1+Simulation!K143)^1+(Assumptions!$D$14*(1+Simulation!E143)^2*F143-Assumptions!$D$14*(1+Simulation!E143)^1*Simulation!E143*Assumptions!$D$16)/(1+Simulation!K143)^2+(Assumptions!$D$14*(1+Simulation!E143)^3*F143-Assumptions!$D$14*(1+Simulation!E143)^2*Simulation!E143*Assumptions!$D$16)/(1+Simulation!K143)^3+(Assumptions!$D$14*(1+Simulation!E143)^4*F143-Assumptions!$D$14*(1+Simulation!E143)^3*Simulation!E143*Assumptions!$D$16)/(1+Simulation!K143)^4+(Assumptions!$D$14*(1+Simulation!E143)^5*F143-Assumptions!$D$14*(1+Simulation!E143)^4*Simulation!E143*Assumptions!$D$16)/(1+Simulation!K143)^5+(Assumptions!$D$14*(1+Simulation!E143)^5*F143-Assumptions!$D$14*(1+Simulation!E143)^4*Simulation!E143*Assumptions!$D$16)*(1+Simulation!I143)/(Simulation!K143-Simulation!I143)/(1+Simulation!K143)^5-Assumptions!$D$17)/Assumptions!$D$18</f>
        <v>12.4979946989495</v>
      </c>
      <c r="H143" s="8" t="str">
        <f aca="false">IF(D143=1,G143,"")</f>
        <v/>
      </c>
      <c r="I143" s="33" t="n">
        <f aca="false">IF(D143=0,G143,"")</f>
        <v>12.4979946989495</v>
      </c>
    </row>
    <row r="144" customFormat="false" ht="15" hidden="false" customHeight="false" outlineLevel="0" collapsed="false">
      <c r="B144" s="2" t="n">
        <v>139</v>
      </c>
      <c r="C144" s="19" t="n">
        <f aca="false">IF('Random Draws'!F144&lt;(Assumptions!$D$28-Assumptions!$D$27)/(Assumptions!$D$29-Assumptions!$D$27),Assumptions!$D$27+SQRT('Random Draws'!F144*(Assumptions!$D$29-Assumptions!$D$27)*(Assumptions!$D$28-Assumptions!$D$27)),Assumptions!$D$29-SQRT((1-'Random Draws'!F144)*(Assumptions!$D$29-Assumptions!$D$27)*(Assumptions!$D$29-Assumptions!$D$28)))</f>
        <v>0.255970670678441</v>
      </c>
      <c r="D144" s="29" t="n">
        <f aca="false">IF('Random Draws'!I144&lt;Assumptions!$D$30,1,0)</f>
        <v>0</v>
      </c>
      <c r="E144" s="19" t="n">
        <f aca="false">C144+Assumptions!$D$31*D144</f>
        <v>0.255970670678441</v>
      </c>
      <c r="F144" s="28" t="n">
        <f aca="false">(Simulation!F144-Assumptions!$D$15)*(1-E144)+Assumptions!$D$15-Simulation!J144</f>
        <v>0.199489281247488</v>
      </c>
      <c r="G144" s="8" t="n">
        <f aca="false">((Assumptions!$D$14*(1+Simulation!E144)^1*F144-Assumptions!$D$14*(1+Simulation!E144)^0*Simulation!E144*Assumptions!$D$16)/(1+Simulation!K144)^1+(Assumptions!$D$14*(1+Simulation!E144)^2*F144-Assumptions!$D$14*(1+Simulation!E144)^1*Simulation!E144*Assumptions!$D$16)/(1+Simulation!K144)^2+(Assumptions!$D$14*(1+Simulation!E144)^3*F144-Assumptions!$D$14*(1+Simulation!E144)^2*Simulation!E144*Assumptions!$D$16)/(1+Simulation!K144)^3+(Assumptions!$D$14*(1+Simulation!E144)^4*F144-Assumptions!$D$14*(1+Simulation!E144)^3*Simulation!E144*Assumptions!$D$16)/(1+Simulation!K144)^4+(Assumptions!$D$14*(1+Simulation!E144)^5*F144-Assumptions!$D$14*(1+Simulation!E144)^4*Simulation!E144*Assumptions!$D$16)/(1+Simulation!K144)^5+(Assumptions!$D$14*(1+Simulation!E144)^5*F144-Assumptions!$D$14*(1+Simulation!E144)^4*Simulation!E144*Assumptions!$D$16)*(1+Simulation!I144)/(Simulation!K144-Simulation!I144)/(1+Simulation!K144)^5-Assumptions!$D$17)/Assumptions!$D$18</f>
        <v>13.8698103833531</v>
      </c>
      <c r="H144" s="8" t="str">
        <f aca="false">IF(D144=1,G144,"")</f>
        <v/>
      </c>
      <c r="I144" s="33" t="n">
        <f aca="false">IF(D144=0,G144,"")</f>
        <v>13.8698103833531</v>
      </c>
    </row>
    <row r="145" customFormat="false" ht="15" hidden="false" customHeight="false" outlineLevel="0" collapsed="false">
      <c r="B145" s="2" t="n">
        <v>140</v>
      </c>
      <c r="C145" s="19" t="n">
        <f aca="false">IF('Random Draws'!F145&lt;(Assumptions!$D$28-Assumptions!$D$27)/(Assumptions!$D$29-Assumptions!$D$27),Assumptions!$D$27+SQRT('Random Draws'!F145*(Assumptions!$D$29-Assumptions!$D$27)*(Assumptions!$D$28-Assumptions!$D$27)),Assumptions!$D$29-SQRT((1-'Random Draws'!F145)*(Assumptions!$D$29-Assumptions!$D$27)*(Assumptions!$D$29-Assumptions!$D$28)))</f>
        <v>0.272022404173537</v>
      </c>
      <c r="D145" s="29" t="n">
        <f aca="false">IF('Random Draws'!I145&lt;Assumptions!$D$30,1,0)</f>
        <v>1</v>
      </c>
      <c r="E145" s="19" t="n">
        <f aca="false">C145+Assumptions!$D$31*D145</f>
        <v>0.362022404173537</v>
      </c>
      <c r="F145" s="28" t="n">
        <f aca="false">(Simulation!F145-Assumptions!$D$15)*(1-E145)+Assumptions!$D$15-Simulation!J145</f>
        <v>0.157413591573123</v>
      </c>
      <c r="G145" s="8" t="n">
        <f aca="false">((Assumptions!$D$14*(1+Simulation!E145)^1*F145-Assumptions!$D$14*(1+Simulation!E145)^0*Simulation!E145*Assumptions!$D$16)/(1+Simulation!K145)^1+(Assumptions!$D$14*(1+Simulation!E145)^2*F145-Assumptions!$D$14*(1+Simulation!E145)^1*Simulation!E145*Assumptions!$D$16)/(1+Simulation!K145)^2+(Assumptions!$D$14*(1+Simulation!E145)^3*F145-Assumptions!$D$14*(1+Simulation!E145)^2*Simulation!E145*Assumptions!$D$16)/(1+Simulation!K145)^3+(Assumptions!$D$14*(1+Simulation!E145)^4*F145-Assumptions!$D$14*(1+Simulation!E145)^3*Simulation!E145*Assumptions!$D$16)/(1+Simulation!K145)^4+(Assumptions!$D$14*(1+Simulation!E145)^5*F145-Assumptions!$D$14*(1+Simulation!E145)^4*Simulation!E145*Assumptions!$D$16)/(1+Simulation!K145)^5+(Assumptions!$D$14*(1+Simulation!E145)^5*F145-Assumptions!$D$14*(1+Simulation!E145)^4*Simulation!E145*Assumptions!$D$16)*(1+Simulation!I145)/(Simulation!K145-Simulation!I145)/(1+Simulation!K145)^5-Assumptions!$D$17)/Assumptions!$D$18</f>
        <v>11.3137574314427</v>
      </c>
      <c r="H145" s="8" t="n">
        <f aca="false">IF(D145=1,G145,"")</f>
        <v>11.3137574314427</v>
      </c>
      <c r="I145" s="33" t="str">
        <f aca="false">IF(D145=0,G145,"")</f>
        <v/>
      </c>
    </row>
    <row r="146" customFormat="false" ht="15" hidden="false" customHeight="false" outlineLevel="0" collapsed="false">
      <c r="B146" s="2" t="n">
        <v>141</v>
      </c>
      <c r="C146" s="19" t="n">
        <f aca="false">IF('Random Draws'!F146&lt;(Assumptions!$D$28-Assumptions!$D$27)/(Assumptions!$D$29-Assumptions!$D$27),Assumptions!$D$27+SQRT('Random Draws'!F146*(Assumptions!$D$29-Assumptions!$D$27)*(Assumptions!$D$28-Assumptions!$D$27)),Assumptions!$D$29-SQRT((1-'Random Draws'!F146)*(Assumptions!$D$29-Assumptions!$D$27)*(Assumptions!$D$29-Assumptions!$D$28)))</f>
        <v>0.261207817617105</v>
      </c>
      <c r="D146" s="29" t="n">
        <f aca="false">IF('Random Draws'!I146&lt;Assumptions!$D$30,1,0)</f>
        <v>0</v>
      </c>
      <c r="E146" s="19" t="n">
        <f aca="false">C146+Assumptions!$D$31*D146</f>
        <v>0.261207817617105</v>
      </c>
      <c r="F146" s="28" t="n">
        <f aca="false">(Simulation!F146-Assumptions!$D$15)*(1-E146)+Assumptions!$D$15-Simulation!J146</f>
        <v>0.166446217042424</v>
      </c>
      <c r="G146" s="8" t="n">
        <f aca="false">((Assumptions!$D$14*(1+Simulation!E146)^1*F146-Assumptions!$D$14*(1+Simulation!E146)^0*Simulation!E146*Assumptions!$D$16)/(1+Simulation!K146)^1+(Assumptions!$D$14*(1+Simulation!E146)^2*F146-Assumptions!$D$14*(1+Simulation!E146)^1*Simulation!E146*Assumptions!$D$16)/(1+Simulation!K146)^2+(Assumptions!$D$14*(1+Simulation!E146)^3*F146-Assumptions!$D$14*(1+Simulation!E146)^2*Simulation!E146*Assumptions!$D$16)/(1+Simulation!K146)^3+(Assumptions!$D$14*(1+Simulation!E146)^4*F146-Assumptions!$D$14*(1+Simulation!E146)^3*Simulation!E146*Assumptions!$D$16)/(1+Simulation!K146)^4+(Assumptions!$D$14*(1+Simulation!E146)^5*F146-Assumptions!$D$14*(1+Simulation!E146)^4*Simulation!E146*Assumptions!$D$16)/(1+Simulation!K146)^5+(Assumptions!$D$14*(1+Simulation!E146)^5*F146-Assumptions!$D$14*(1+Simulation!E146)^4*Simulation!E146*Assumptions!$D$16)*(1+Simulation!I146)/(Simulation!K146-Simulation!I146)/(1+Simulation!K146)^5-Assumptions!$D$17)/Assumptions!$D$18</f>
        <v>9.37793355312271</v>
      </c>
      <c r="H146" s="8" t="str">
        <f aca="false">IF(D146=1,G146,"")</f>
        <v/>
      </c>
      <c r="I146" s="33" t="n">
        <f aca="false">IF(D146=0,G146,"")</f>
        <v>9.37793355312271</v>
      </c>
    </row>
    <row r="147" customFormat="false" ht="15" hidden="false" customHeight="false" outlineLevel="0" collapsed="false">
      <c r="B147" s="2" t="n">
        <v>142</v>
      </c>
      <c r="C147" s="19" t="n">
        <f aca="false">IF('Random Draws'!F147&lt;(Assumptions!$D$28-Assumptions!$D$27)/(Assumptions!$D$29-Assumptions!$D$27),Assumptions!$D$27+SQRT('Random Draws'!F147*(Assumptions!$D$29-Assumptions!$D$27)*(Assumptions!$D$28-Assumptions!$D$27)),Assumptions!$D$29-SQRT((1-'Random Draws'!F147)*(Assumptions!$D$29-Assumptions!$D$27)*(Assumptions!$D$29-Assumptions!$D$28)))</f>
        <v>0.25579131630711</v>
      </c>
      <c r="D147" s="29" t="n">
        <f aca="false">IF('Random Draws'!I147&lt;Assumptions!$D$30,1,0)</f>
        <v>1</v>
      </c>
      <c r="E147" s="19" t="n">
        <f aca="false">C147+Assumptions!$D$31*D147</f>
        <v>0.34579131630711</v>
      </c>
      <c r="F147" s="28" t="n">
        <f aca="false">(Simulation!F147-Assumptions!$D$15)*(1-E147)+Assumptions!$D$15-Simulation!J147</f>
        <v>0.131603333302802</v>
      </c>
      <c r="G147" s="8" t="n">
        <f aca="false">((Assumptions!$D$14*(1+Simulation!E147)^1*F147-Assumptions!$D$14*(1+Simulation!E147)^0*Simulation!E147*Assumptions!$D$16)/(1+Simulation!K147)^1+(Assumptions!$D$14*(1+Simulation!E147)^2*F147-Assumptions!$D$14*(1+Simulation!E147)^1*Simulation!E147*Assumptions!$D$16)/(1+Simulation!K147)^2+(Assumptions!$D$14*(1+Simulation!E147)^3*F147-Assumptions!$D$14*(1+Simulation!E147)^2*Simulation!E147*Assumptions!$D$16)/(1+Simulation!K147)^3+(Assumptions!$D$14*(1+Simulation!E147)^4*F147-Assumptions!$D$14*(1+Simulation!E147)^3*Simulation!E147*Assumptions!$D$16)/(1+Simulation!K147)^4+(Assumptions!$D$14*(1+Simulation!E147)^5*F147-Assumptions!$D$14*(1+Simulation!E147)^4*Simulation!E147*Assumptions!$D$16)/(1+Simulation!K147)^5+(Assumptions!$D$14*(1+Simulation!E147)^5*F147-Assumptions!$D$14*(1+Simulation!E147)^4*Simulation!E147*Assumptions!$D$16)*(1+Simulation!I147)/(Simulation!K147-Simulation!I147)/(1+Simulation!K147)^5-Assumptions!$D$17)/Assumptions!$D$18</f>
        <v>7.87268527953825</v>
      </c>
      <c r="H147" s="8" t="n">
        <f aca="false">IF(D147=1,G147,"")</f>
        <v>7.87268527953825</v>
      </c>
      <c r="I147" s="33" t="str">
        <f aca="false">IF(D147=0,G147,"")</f>
        <v/>
      </c>
    </row>
    <row r="148" customFormat="false" ht="15" hidden="false" customHeight="false" outlineLevel="0" collapsed="false">
      <c r="B148" s="2" t="n">
        <v>143</v>
      </c>
      <c r="C148" s="19" t="n">
        <f aca="false">IF('Random Draws'!F148&lt;(Assumptions!$D$28-Assumptions!$D$27)/(Assumptions!$D$29-Assumptions!$D$27),Assumptions!$D$27+SQRT('Random Draws'!F148*(Assumptions!$D$29-Assumptions!$D$27)*(Assumptions!$D$28-Assumptions!$D$27)),Assumptions!$D$29-SQRT((1-'Random Draws'!F148)*(Assumptions!$D$29-Assumptions!$D$27)*(Assumptions!$D$29-Assumptions!$D$28)))</f>
        <v>0.265702555436331</v>
      </c>
      <c r="D148" s="29" t="n">
        <f aca="false">IF('Random Draws'!I148&lt;Assumptions!$D$30,1,0)</f>
        <v>0</v>
      </c>
      <c r="E148" s="19" t="n">
        <f aca="false">C148+Assumptions!$D$31*D148</f>
        <v>0.265702555436331</v>
      </c>
      <c r="F148" s="28" t="n">
        <f aca="false">(Simulation!F148-Assumptions!$D$15)*(1-E148)+Assumptions!$D$15-Simulation!J148</f>
        <v>0.192012909546949</v>
      </c>
      <c r="G148" s="8" t="n">
        <f aca="false">((Assumptions!$D$14*(1+Simulation!E148)^1*F148-Assumptions!$D$14*(1+Simulation!E148)^0*Simulation!E148*Assumptions!$D$16)/(1+Simulation!K148)^1+(Assumptions!$D$14*(1+Simulation!E148)^2*F148-Assumptions!$D$14*(1+Simulation!E148)^1*Simulation!E148*Assumptions!$D$16)/(1+Simulation!K148)^2+(Assumptions!$D$14*(1+Simulation!E148)^3*F148-Assumptions!$D$14*(1+Simulation!E148)^2*Simulation!E148*Assumptions!$D$16)/(1+Simulation!K148)^3+(Assumptions!$D$14*(1+Simulation!E148)^4*F148-Assumptions!$D$14*(1+Simulation!E148)^3*Simulation!E148*Assumptions!$D$16)/(1+Simulation!K148)^4+(Assumptions!$D$14*(1+Simulation!E148)^5*F148-Assumptions!$D$14*(1+Simulation!E148)^4*Simulation!E148*Assumptions!$D$16)/(1+Simulation!K148)^5+(Assumptions!$D$14*(1+Simulation!E148)^5*F148-Assumptions!$D$14*(1+Simulation!E148)^4*Simulation!E148*Assumptions!$D$16)*(1+Simulation!I148)/(Simulation!K148-Simulation!I148)/(1+Simulation!K148)^5-Assumptions!$D$17)/Assumptions!$D$18</f>
        <v>14.5246081370177</v>
      </c>
      <c r="H148" s="8" t="str">
        <f aca="false">IF(D148=1,G148,"")</f>
        <v/>
      </c>
      <c r="I148" s="33" t="n">
        <f aca="false">IF(D148=0,G148,"")</f>
        <v>14.5246081370177</v>
      </c>
    </row>
    <row r="149" customFormat="false" ht="15" hidden="false" customHeight="false" outlineLevel="0" collapsed="false">
      <c r="B149" s="2" t="n">
        <v>144</v>
      </c>
      <c r="C149" s="19" t="n">
        <f aca="false">IF('Random Draws'!F149&lt;(Assumptions!$D$28-Assumptions!$D$27)/(Assumptions!$D$29-Assumptions!$D$27),Assumptions!$D$27+SQRT('Random Draws'!F149*(Assumptions!$D$29-Assumptions!$D$27)*(Assumptions!$D$28-Assumptions!$D$27)),Assumptions!$D$29-SQRT((1-'Random Draws'!F149)*(Assumptions!$D$29-Assumptions!$D$27)*(Assumptions!$D$29-Assumptions!$D$28)))</f>
        <v>0.245825793897144</v>
      </c>
      <c r="D149" s="29" t="n">
        <f aca="false">IF('Random Draws'!I149&lt;Assumptions!$D$30,1,0)</f>
        <v>0</v>
      </c>
      <c r="E149" s="19" t="n">
        <f aca="false">C149+Assumptions!$D$31*D149</f>
        <v>0.245825793897144</v>
      </c>
      <c r="F149" s="28" t="n">
        <f aca="false">(Simulation!F149-Assumptions!$D$15)*(1-E149)+Assumptions!$D$15-Simulation!J149</f>
        <v>0.23433184528285</v>
      </c>
      <c r="G149" s="8" t="n">
        <f aca="false">((Assumptions!$D$14*(1+Simulation!E149)^1*F149-Assumptions!$D$14*(1+Simulation!E149)^0*Simulation!E149*Assumptions!$D$16)/(1+Simulation!K149)^1+(Assumptions!$D$14*(1+Simulation!E149)^2*F149-Assumptions!$D$14*(1+Simulation!E149)^1*Simulation!E149*Assumptions!$D$16)/(1+Simulation!K149)^2+(Assumptions!$D$14*(1+Simulation!E149)^3*F149-Assumptions!$D$14*(1+Simulation!E149)^2*Simulation!E149*Assumptions!$D$16)/(1+Simulation!K149)^3+(Assumptions!$D$14*(1+Simulation!E149)^4*F149-Assumptions!$D$14*(1+Simulation!E149)^3*Simulation!E149*Assumptions!$D$16)/(1+Simulation!K149)^4+(Assumptions!$D$14*(1+Simulation!E149)^5*F149-Assumptions!$D$14*(1+Simulation!E149)^4*Simulation!E149*Assumptions!$D$16)/(1+Simulation!K149)^5+(Assumptions!$D$14*(1+Simulation!E149)^5*F149-Assumptions!$D$14*(1+Simulation!E149)^4*Simulation!E149*Assumptions!$D$16)*(1+Simulation!I149)/(Simulation!K149-Simulation!I149)/(1+Simulation!K149)^5-Assumptions!$D$17)/Assumptions!$D$18</f>
        <v>13.0737201835104</v>
      </c>
      <c r="H149" s="8" t="str">
        <f aca="false">IF(D149=1,G149,"")</f>
        <v/>
      </c>
      <c r="I149" s="33" t="n">
        <f aca="false">IF(D149=0,G149,"")</f>
        <v>13.0737201835104</v>
      </c>
    </row>
    <row r="150" customFormat="false" ht="15" hidden="false" customHeight="false" outlineLevel="0" collapsed="false">
      <c r="B150" s="2" t="n">
        <v>145</v>
      </c>
      <c r="C150" s="19" t="n">
        <f aca="false">IF('Random Draws'!F150&lt;(Assumptions!$D$28-Assumptions!$D$27)/(Assumptions!$D$29-Assumptions!$D$27),Assumptions!$D$27+SQRT('Random Draws'!F150*(Assumptions!$D$29-Assumptions!$D$27)*(Assumptions!$D$28-Assumptions!$D$27)),Assumptions!$D$29-SQRT((1-'Random Draws'!F150)*(Assumptions!$D$29-Assumptions!$D$27)*(Assumptions!$D$29-Assumptions!$D$28)))</f>
        <v>0.25741975804902</v>
      </c>
      <c r="D150" s="29" t="n">
        <f aca="false">IF('Random Draws'!I150&lt;Assumptions!$D$30,1,0)</f>
        <v>1</v>
      </c>
      <c r="E150" s="19" t="n">
        <f aca="false">C150+Assumptions!$D$31*D150</f>
        <v>0.34741975804902</v>
      </c>
      <c r="F150" s="28" t="n">
        <f aca="false">(Simulation!F150-Assumptions!$D$15)*(1-E150)+Assumptions!$D$15-Simulation!J150</f>
        <v>0.166922423229261</v>
      </c>
      <c r="G150" s="8" t="n">
        <f aca="false">((Assumptions!$D$14*(1+Simulation!E150)^1*F150-Assumptions!$D$14*(1+Simulation!E150)^0*Simulation!E150*Assumptions!$D$16)/(1+Simulation!K150)^1+(Assumptions!$D$14*(1+Simulation!E150)^2*F150-Assumptions!$D$14*(1+Simulation!E150)^1*Simulation!E150*Assumptions!$D$16)/(1+Simulation!K150)^2+(Assumptions!$D$14*(1+Simulation!E150)^3*F150-Assumptions!$D$14*(1+Simulation!E150)^2*Simulation!E150*Assumptions!$D$16)/(1+Simulation!K150)^3+(Assumptions!$D$14*(1+Simulation!E150)^4*F150-Assumptions!$D$14*(1+Simulation!E150)^3*Simulation!E150*Assumptions!$D$16)/(1+Simulation!K150)^4+(Assumptions!$D$14*(1+Simulation!E150)^5*F150-Assumptions!$D$14*(1+Simulation!E150)^4*Simulation!E150*Assumptions!$D$16)/(1+Simulation!K150)^5+(Assumptions!$D$14*(1+Simulation!E150)^5*F150-Assumptions!$D$14*(1+Simulation!E150)^4*Simulation!E150*Assumptions!$D$16)*(1+Simulation!I150)/(Simulation!K150-Simulation!I150)/(1+Simulation!K150)^5-Assumptions!$D$17)/Assumptions!$D$18</f>
        <v>11.745356591632</v>
      </c>
      <c r="H150" s="8" t="n">
        <f aca="false">IF(D150=1,G150,"")</f>
        <v>11.745356591632</v>
      </c>
      <c r="I150" s="33" t="str">
        <f aca="false">IF(D150=0,G150,"")</f>
        <v/>
      </c>
    </row>
    <row r="151" customFormat="false" ht="15" hidden="false" customHeight="false" outlineLevel="0" collapsed="false">
      <c r="B151" s="2" t="n">
        <v>146</v>
      </c>
      <c r="C151" s="19" t="n">
        <f aca="false">IF('Random Draws'!F151&lt;(Assumptions!$D$28-Assumptions!$D$27)/(Assumptions!$D$29-Assumptions!$D$27),Assumptions!$D$27+SQRT('Random Draws'!F151*(Assumptions!$D$29-Assumptions!$D$27)*(Assumptions!$D$28-Assumptions!$D$27)),Assumptions!$D$29-SQRT((1-'Random Draws'!F151)*(Assumptions!$D$29-Assumptions!$D$27)*(Assumptions!$D$29-Assumptions!$D$28)))</f>
        <v>0.266557554050724</v>
      </c>
      <c r="D151" s="29" t="n">
        <f aca="false">IF('Random Draws'!I151&lt;Assumptions!$D$30,1,0)</f>
        <v>1</v>
      </c>
      <c r="E151" s="19" t="n">
        <f aca="false">C151+Assumptions!$D$31*D151</f>
        <v>0.356557554050724</v>
      </c>
      <c r="F151" s="28" t="n">
        <f aca="false">(Simulation!F151-Assumptions!$D$15)*(1-E151)+Assumptions!$D$15-Simulation!J151</f>
        <v>0.154815972528517</v>
      </c>
      <c r="G151" s="8" t="n">
        <f aca="false">((Assumptions!$D$14*(1+Simulation!E151)^1*F151-Assumptions!$D$14*(1+Simulation!E151)^0*Simulation!E151*Assumptions!$D$16)/(1+Simulation!K151)^1+(Assumptions!$D$14*(1+Simulation!E151)^2*F151-Assumptions!$D$14*(1+Simulation!E151)^1*Simulation!E151*Assumptions!$D$16)/(1+Simulation!K151)^2+(Assumptions!$D$14*(1+Simulation!E151)^3*F151-Assumptions!$D$14*(1+Simulation!E151)^2*Simulation!E151*Assumptions!$D$16)/(1+Simulation!K151)^3+(Assumptions!$D$14*(1+Simulation!E151)^4*F151-Assumptions!$D$14*(1+Simulation!E151)^3*Simulation!E151*Assumptions!$D$16)/(1+Simulation!K151)^4+(Assumptions!$D$14*(1+Simulation!E151)^5*F151-Assumptions!$D$14*(1+Simulation!E151)^4*Simulation!E151*Assumptions!$D$16)/(1+Simulation!K151)^5+(Assumptions!$D$14*(1+Simulation!E151)^5*F151-Assumptions!$D$14*(1+Simulation!E151)^4*Simulation!E151*Assumptions!$D$16)*(1+Simulation!I151)/(Simulation!K151-Simulation!I151)/(1+Simulation!K151)^5-Assumptions!$D$17)/Assumptions!$D$18</f>
        <v>11.906941385817</v>
      </c>
      <c r="H151" s="8" t="n">
        <f aca="false">IF(D151=1,G151,"")</f>
        <v>11.906941385817</v>
      </c>
      <c r="I151" s="33" t="str">
        <f aca="false">IF(D151=0,G151,"")</f>
        <v/>
      </c>
    </row>
    <row r="152" customFormat="false" ht="15" hidden="false" customHeight="false" outlineLevel="0" collapsed="false">
      <c r="B152" s="2" t="n">
        <v>147</v>
      </c>
      <c r="C152" s="19" t="n">
        <f aca="false">IF('Random Draws'!F152&lt;(Assumptions!$D$28-Assumptions!$D$27)/(Assumptions!$D$29-Assumptions!$D$27),Assumptions!$D$27+SQRT('Random Draws'!F152*(Assumptions!$D$29-Assumptions!$D$27)*(Assumptions!$D$28-Assumptions!$D$27)),Assumptions!$D$29-SQRT((1-'Random Draws'!F152)*(Assumptions!$D$29-Assumptions!$D$27)*(Assumptions!$D$29-Assumptions!$D$28)))</f>
        <v>0.256683775669962</v>
      </c>
      <c r="D152" s="29" t="n">
        <f aca="false">IF('Random Draws'!I152&lt;Assumptions!$D$30,1,0)</f>
        <v>0</v>
      </c>
      <c r="E152" s="19" t="n">
        <f aca="false">C152+Assumptions!$D$31*D152</f>
        <v>0.256683775669962</v>
      </c>
      <c r="F152" s="28" t="n">
        <f aca="false">(Simulation!F152-Assumptions!$D$15)*(1-E152)+Assumptions!$D$15-Simulation!J152</f>
        <v>0.19168831617877</v>
      </c>
      <c r="G152" s="8" t="n">
        <f aca="false">((Assumptions!$D$14*(1+Simulation!E152)^1*F152-Assumptions!$D$14*(1+Simulation!E152)^0*Simulation!E152*Assumptions!$D$16)/(1+Simulation!K152)^1+(Assumptions!$D$14*(1+Simulation!E152)^2*F152-Assumptions!$D$14*(1+Simulation!E152)^1*Simulation!E152*Assumptions!$D$16)/(1+Simulation!K152)^2+(Assumptions!$D$14*(1+Simulation!E152)^3*F152-Assumptions!$D$14*(1+Simulation!E152)^2*Simulation!E152*Assumptions!$D$16)/(1+Simulation!K152)^3+(Assumptions!$D$14*(1+Simulation!E152)^4*F152-Assumptions!$D$14*(1+Simulation!E152)^3*Simulation!E152*Assumptions!$D$16)/(1+Simulation!K152)^4+(Assumptions!$D$14*(1+Simulation!E152)^5*F152-Assumptions!$D$14*(1+Simulation!E152)^4*Simulation!E152*Assumptions!$D$16)/(1+Simulation!K152)^5+(Assumptions!$D$14*(1+Simulation!E152)^5*F152-Assumptions!$D$14*(1+Simulation!E152)^4*Simulation!E152*Assumptions!$D$16)*(1+Simulation!I152)/(Simulation!K152-Simulation!I152)/(1+Simulation!K152)^5-Assumptions!$D$17)/Assumptions!$D$18</f>
        <v>14.3513202173699</v>
      </c>
      <c r="H152" s="8" t="str">
        <f aca="false">IF(D152=1,G152,"")</f>
        <v/>
      </c>
      <c r="I152" s="33" t="n">
        <f aca="false">IF(D152=0,G152,"")</f>
        <v>14.3513202173699</v>
      </c>
    </row>
    <row r="153" customFormat="false" ht="15" hidden="false" customHeight="false" outlineLevel="0" collapsed="false">
      <c r="B153" s="2" t="n">
        <v>148</v>
      </c>
      <c r="C153" s="19" t="n">
        <f aca="false">IF('Random Draws'!F153&lt;(Assumptions!$D$28-Assumptions!$D$27)/(Assumptions!$D$29-Assumptions!$D$27),Assumptions!$D$27+SQRT('Random Draws'!F153*(Assumptions!$D$29-Assumptions!$D$27)*(Assumptions!$D$28-Assumptions!$D$27)),Assumptions!$D$29-SQRT((1-'Random Draws'!F153)*(Assumptions!$D$29-Assumptions!$D$27)*(Assumptions!$D$29-Assumptions!$D$28)))</f>
        <v>0.262121374308745</v>
      </c>
      <c r="D153" s="29" t="n">
        <f aca="false">IF('Random Draws'!I153&lt;Assumptions!$D$30,1,0)</f>
        <v>1</v>
      </c>
      <c r="E153" s="19" t="n">
        <f aca="false">C153+Assumptions!$D$31*D153</f>
        <v>0.352121374308745</v>
      </c>
      <c r="F153" s="28" t="n">
        <f aca="false">(Simulation!F153-Assumptions!$D$15)*(1-E153)+Assumptions!$D$15-Simulation!J153</f>
        <v>0.141089489942198</v>
      </c>
      <c r="G153" s="8" t="n">
        <f aca="false">((Assumptions!$D$14*(1+Simulation!E153)^1*F153-Assumptions!$D$14*(1+Simulation!E153)^0*Simulation!E153*Assumptions!$D$16)/(1+Simulation!K153)^1+(Assumptions!$D$14*(1+Simulation!E153)^2*F153-Assumptions!$D$14*(1+Simulation!E153)^1*Simulation!E153*Assumptions!$D$16)/(1+Simulation!K153)^2+(Assumptions!$D$14*(1+Simulation!E153)^3*F153-Assumptions!$D$14*(1+Simulation!E153)^2*Simulation!E153*Assumptions!$D$16)/(1+Simulation!K153)^3+(Assumptions!$D$14*(1+Simulation!E153)^4*F153-Assumptions!$D$14*(1+Simulation!E153)^3*Simulation!E153*Assumptions!$D$16)/(1+Simulation!K153)^4+(Assumptions!$D$14*(1+Simulation!E153)^5*F153-Assumptions!$D$14*(1+Simulation!E153)^4*Simulation!E153*Assumptions!$D$16)/(1+Simulation!K153)^5+(Assumptions!$D$14*(1+Simulation!E153)^5*F153-Assumptions!$D$14*(1+Simulation!E153)^4*Simulation!E153*Assumptions!$D$16)*(1+Simulation!I153)/(Simulation!K153-Simulation!I153)/(1+Simulation!K153)^5-Assumptions!$D$17)/Assumptions!$D$18</f>
        <v>22.6058372836899</v>
      </c>
      <c r="H153" s="8" t="n">
        <f aca="false">IF(D153=1,G153,"")</f>
        <v>22.6058372836899</v>
      </c>
      <c r="I153" s="33" t="str">
        <f aca="false">IF(D153=0,G153,"")</f>
        <v/>
      </c>
    </row>
    <row r="154" customFormat="false" ht="15" hidden="false" customHeight="false" outlineLevel="0" collapsed="false">
      <c r="B154" s="2" t="n">
        <v>149</v>
      </c>
      <c r="C154" s="19" t="n">
        <f aca="false">IF('Random Draws'!F154&lt;(Assumptions!$D$28-Assumptions!$D$27)/(Assumptions!$D$29-Assumptions!$D$27),Assumptions!$D$27+SQRT('Random Draws'!F154*(Assumptions!$D$29-Assumptions!$D$27)*(Assumptions!$D$28-Assumptions!$D$27)),Assumptions!$D$29-SQRT((1-'Random Draws'!F154)*(Assumptions!$D$29-Assumptions!$D$27)*(Assumptions!$D$29-Assumptions!$D$28)))</f>
        <v>0.259308045261082</v>
      </c>
      <c r="D154" s="29" t="n">
        <f aca="false">IF('Random Draws'!I154&lt;Assumptions!$D$30,1,0)</f>
        <v>0</v>
      </c>
      <c r="E154" s="19" t="n">
        <f aca="false">C154+Assumptions!$D$31*D154</f>
        <v>0.259308045261082</v>
      </c>
      <c r="F154" s="28" t="n">
        <f aca="false">(Simulation!F154-Assumptions!$D$15)*(1-E154)+Assumptions!$D$15-Simulation!J154</f>
        <v>0.15991184662811</v>
      </c>
      <c r="G154" s="8" t="n">
        <f aca="false">((Assumptions!$D$14*(1+Simulation!E154)^1*F154-Assumptions!$D$14*(1+Simulation!E154)^0*Simulation!E154*Assumptions!$D$16)/(1+Simulation!K154)^1+(Assumptions!$D$14*(1+Simulation!E154)^2*F154-Assumptions!$D$14*(1+Simulation!E154)^1*Simulation!E154*Assumptions!$D$16)/(1+Simulation!K154)^2+(Assumptions!$D$14*(1+Simulation!E154)^3*F154-Assumptions!$D$14*(1+Simulation!E154)^2*Simulation!E154*Assumptions!$D$16)/(1+Simulation!K154)^3+(Assumptions!$D$14*(1+Simulation!E154)^4*F154-Assumptions!$D$14*(1+Simulation!E154)^3*Simulation!E154*Assumptions!$D$16)/(1+Simulation!K154)^4+(Assumptions!$D$14*(1+Simulation!E154)^5*F154-Assumptions!$D$14*(1+Simulation!E154)^4*Simulation!E154*Assumptions!$D$16)/(1+Simulation!K154)^5+(Assumptions!$D$14*(1+Simulation!E154)^5*F154-Assumptions!$D$14*(1+Simulation!E154)^4*Simulation!E154*Assumptions!$D$16)*(1+Simulation!I154)/(Simulation!K154-Simulation!I154)/(1+Simulation!K154)^5-Assumptions!$D$17)/Assumptions!$D$18</f>
        <v>5.7171317186588</v>
      </c>
      <c r="H154" s="8" t="str">
        <f aca="false">IF(D154=1,G154,"")</f>
        <v/>
      </c>
      <c r="I154" s="33" t="n">
        <f aca="false">IF(D154=0,G154,"")</f>
        <v>5.7171317186588</v>
      </c>
    </row>
    <row r="155" customFormat="false" ht="15" hidden="false" customHeight="false" outlineLevel="0" collapsed="false">
      <c r="B155" s="2" t="n">
        <v>150</v>
      </c>
      <c r="C155" s="19" t="n">
        <f aca="false">IF('Random Draws'!F155&lt;(Assumptions!$D$28-Assumptions!$D$27)/(Assumptions!$D$29-Assumptions!$D$27),Assumptions!$D$27+SQRT('Random Draws'!F155*(Assumptions!$D$29-Assumptions!$D$27)*(Assumptions!$D$28-Assumptions!$D$27)),Assumptions!$D$29-SQRT((1-'Random Draws'!F155)*(Assumptions!$D$29-Assumptions!$D$27)*(Assumptions!$D$29-Assumptions!$D$28)))</f>
        <v>0.269544727034228</v>
      </c>
      <c r="D155" s="29" t="n">
        <f aca="false">IF('Random Draws'!I155&lt;Assumptions!$D$30,1,0)</f>
        <v>0</v>
      </c>
      <c r="E155" s="19" t="n">
        <f aca="false">C155+Assumptions!$D$31*D155</f>
        <v>0.269544727034228</v>
      </c>
      <c r="F155" s="28" t="n">
        <f aca="false">(Simulation!F155-Assumptions!$D$15)*(1-E155)+Assumptions!$D$15-Simulation!J155</f>
        <v>0.115702290186555</v>
      </c>
      <c r="G155" s="8" t="n">
        <f aca="false">((Assumptions!$D$14*(1+Simulation!E155)^1*F155-Assumptions!$D$14*(1+Simulation!E155)^0*Simulation!E155*Assumptions!$D$16)/(1+Simulation!K155)^1+(Assumptions!$D$14*(1+Simulation!E155)^2*F155-Assumptions!$D$14*(1+Simulation!E155)^1*Simulation!E155*Assumptions!$D$16)/(1+Simulation!K155)^2+(Assumptions!$D$14*(1+Simulation!E155)^3*F155-Assumptions!$D$14*(1+Simulation!E155)^2*Simulation!E155*Assumptions!$D$16)/(1+Simulation!K155)^3+(Assumptions!$D$14*(1+Simulation!E155)^4*F155-Assumptions!$D$14*(1+Simulation!E155)^3*Simulation!E155*Assumptions!$D$16)/(1+Simulation!K155)^4+(Assumptions!$D$14*(1+Simulation!E155)^5*F155-Assumptions!$D$14*(1+Simulation!E155)^4*Simulation!E155*Assumptions!$D$16)/(1+Simulation!K155)^5+(Assumptions!$D$14*(1+Simulation!E155)^5*F155-Assumptions!$D$14*(1+Simulation!E155)^4*Simulation!E155*Assumptions!$D$16)*(1+Simulation!I155)/(Simulation!K155-Simulation!I155)/(1+Simulation!K155)^5-Assumptions!$D$17)/Assumptions!$D$18</f>
        <v>3.98193185849983</v>
      </c>
      <c r="H155" s="8" t="str">
        <f aca="false">IF(D155=1,G155,"")</f>
        <v/>
      </c>
      <c r="I155" s="33" t="n">
        <f aca="false">IF(D155=0,G155,"")</f>
        <v>3.98193185849983</v>
      </c>
    </row>
    <row r="156" customFormat="false" ht="15" hidden="false" customHeight="false" outlineLevel="0" collapsed="false">
      <c r="B156" s="2" t="n">
        <v>151</v>
      </c>
      <c r="C156" s="19" t="n">
        <f aca="false">IF('Random Draws'!F156&lt;(Assumptions!$D$28-Assumptions!$D$27)/(Assumptions!$D$29-Assumptions!$D$27),Assumptions!$D$27+SQRT('Random Draws'!F156*(Assumptions!$D$29-Assumptions!$D$27)*(Assumptions!$D$28-Assumptions!$D$27)),Assumptions!$D$29-SQRT((1-'Random Draws'!F156)*(Assumptions!$D$29-Assumptions!$D$27)*(Assumptions!$D$29-Assumptions!$D$28)))</f>
        <v>0.259784173619841</v>
      </c>
      <c r="D156" s="29" t="n">
        <f aca="false">IF('Random Draws'!I156&lt;Assumptions!$D$30,1,0)</f>
        <v>0</v>
      </c>
      <c r="E156" s="19" t="n">
        <f aca="false">C156+Assumptions!$D$31*D156</f>
        <v>0.259784173619841</v>
      </c>
      <c r="F156" s="28" t="n">
        <f aca="false">(Simulation!F156-Assumptions!$D$15)*(1-E156)+Assumptions!$D$15-Simulation!J156</f>
        <v>0.173058166381305</v>
      </c>
      <c r="G156" s="8" t="n">
        <f aca="false">((Assumptions!$D$14*(1+Simulation!E156)^1*F156-Assumptions!$D$14*(1+Simulation!E156)^0*Simulation!E156*Assumptions!$D$16)/(1+Simulation!K156)^1+(Assumptions!$D$14*(1+Simulation!E156)^2*F156-Assumptions!$D$14*(1+Simulation!E156)^1*Simulation!E156*Assumptions!$D$16)/(1+Simulation!K156)^2+(Assumptions!$D$14*(1+Simulation!E156)^3*F156-Assumptions!$D$14*(1+Simulation!E156)^2*Simulation!E156*Assumptions!$D$16)/(1+Simulation!K156)^3+(Assumptions!$D$14*(1+Simulation!E156)^4*F156-Assumptions!$D$14*(1+Simulation!E156)^3*Simulation!E156*Assumptions!$D$16)/(1+Simulation!K156)^4+(Assumptions!$D$14*(1+Simulation!E156)^5*F156-Assumptions!$D$14*(1+Simulation!E156)^4*Simulation!E156*Assumptions!$D$16)/(1+Simulation!K156)^5+(Assumptions!$D$14*(1+Simulation!E156)^5*F156-Assumptions!$D$14*(1+Simulation!E156)^4*Simulation!E156*Assumptions!$D$16)*(1+Simulation!I156)/(Simulation!K156-Simulation!I156)/(1+Simulation!K156)^5-Assumptions!$D$17)/Assumptions!$D$18</f>
        <v>9.22601759275288</v>
      </c>
      <c r="H156" s="8" t="str">
        <f aca="false">IF(D156=1,G156,"")</f>
        <v/>
      </c>
      <c r="I156" s="33" t="n">
        <f aca="false">IF(D156=0,G156,"")</f>
        <v>9.22601759275288</v>
      </c>
    </row>
    <row r="157" customFormat="false" ht="15" hidden="false" customHeight="false" outlineLevel="0" collapsed="false">
      <c r="B157" s="2" t="n">
        <v>152</v>
      </c>
      <c r="C157" s="19" t="n">
        <f aca="false">IF('Random Draws'!F157&lt;(Assumptions!$D$28-Assumptions!$D$27)/(Assumptions!$D$29-Assumptions!$D$27),Assumptions!$D$27+SQRT('Random Draws'!F157*(Assumptions!$D$29-Assumptions!$D$27)*(Assumptions!$D$28-Assumptions!$D$27)),Assumptions!$D$29-SQRT((1-'Random Draws'!F157)*(Assumptions!$D$29-Assumptions!$D$27)*(Assumptions!$D$29-Assumptions!$D$28)))</f>
        <v>0.259250596441274</v>
      </c>
      <c r="D157" s="29" t="n">
        <f aca="false">IF('Random Draws'!I157&lt;Assumptions!$D$30,1,0)</f>
        <v>0</v>
      </c>
      <c r="E157" s="19" t="n">
        <f aca="false">C157+Assumptions!$D$31*D157</f>
        <v>0.259250596441274</v>
      </c>
      <c r="F157" s="28" t="n">
        <f aca="false">(Simulation!F157-Assumptions!$D$15)*(1-E157)+Assumptions!$D$15-Simulation!J157</f>
        <v>0.176001365796894</v>
      </c>
      <c r="G157" s="8" t="n">
        <f aca="false">((Assumptions!$D$14*(1+Simulation!E157)^1*F157-Assumptions!$D$14*(1+Simulation!E157)^0*Simulation!E157*Assumptions!$D$16)/(1+Simulation!K157)^1+(Assumptions!$D$14*(1+Simulation!E157)^2*F157-Assumptions!$D$14*(1+Simulation!E157)^1*Simulation!E157*Assumptions!$D$16)/(1+Simulation!K157)^2+(Assumptions!$D$14*(1+Simulation!E157)^3*F157-Assumptions!$D$14*(1+Simulation!E157)^2*Simulation!E157*Assumptions!$D$16)/(1+Simulation!K157)^3+(Assumptions!$D$14*(1+Simulation!E157)^4*F157-Assumptions!$D$14*(1+Simulation!E157)^3*Simulation!E157*Assumptions!$D$16)/(1+Simulation!K157)^4+(Assumptions!$D$14*(1+Simulation!E157)^5*F157-Assumptions!$D$14*(1+Simulation!E157)^4*Simulation!E157*Assumptions!$D$16)/(1+Simulation!K157)^5+(Assumptions!$D$14*(1+Simulation!E157)^5*F157-Assumptions!$D$14*(1+Simulation!E157)^4*Simulation!E157*Assumptions!$D$16)*(1+Simulation!I157)/(Simulation!K157-Simulation!I157)/(1+Simulation!K157)^5-Assumptions!$D$17)/Assumptions!$D$18</f>
        <v>15.3220421625218</v>
      </c>
      <c r="H157" s="8" t="str">
        <f aca="false">IF(D157=1,G157,"")</f>
        <v/>
      </c>
      <c r="I157" s="33" t="n">
        <f aca="false">IF(D157=0,G157,"")</f>
        <v>15.3220421625218</v>
      </c>
    </row>
    <row r="158" customFormat="false" ht="15" hidden="false" customHeight="false" outlineLevel="0" collapsed="false">
      <c r="B158" s="2" t="n">
        <v>153</v>
      </c>
      <c r="C158" s="19" t="n">
        <f aca="false">IF('Random Draws'!F158&lt;(Assumptions!$D$28-Assumptions!$D$27)/(Assumptions!$D$29-Assumptions!$D$27),Assumptions!$D$27+SQRT('Random Draws'!F158*(Assumptions!$D$29-Assumptions!$D$27)*(Assumptions!$D$28-Assumptions!$D$27)),Assumptions!$D$29-SQRT((1-'Random Draws'!F158)*(Assumptions!$D$29-Assumptions!$D$27)*(Assumptions!$D$29-Assumptions!$D$28)))</f>
        <v>0.266286693374507</v>
      </c>
      <c r="D158" s="29" t="n">
        <f aca="false">IF('Random Draws'!I158&lt;Assumptions!$D$30,1,0)</f>
        <v>0</v>
      </c>
      <c r="E158" s="19" t="n">
        <f aca="false">C158+Assumptions!$D$31*D158</f>
        <v>0.266286693374507</v>
      </c>
      <c r="F158" s="28" t="n">
        <f aca="false">(Simulation!F158-Assumptions!$D$15)*(1-E158)+Assumptions!$D$15-Simulation!J158</f>
        <v>0.194447659897652</v>
      </c>
      <c r="G158" s="8" t="n">
        <f aca="false">((Assumptions!$D$14*(1+Simulation!E158)^1*F158-Assumptions!$D$14*(1+Simulation!E158)^0*Simulation!E158*Assumptions!$D$16)/(1+Simulation!K158)^1+(Assumptions!$D$14*(1+Simulation!E158)^2*F158-Assumptions!$D$14*(1+Simulation!E158)^1*Simulation!E158*Assumptions!$D$16)/(1+Simulation!K158)^2+(Assumptions!$D$14*(1+Simulation!E158)^3*F158-Assumptions!$D$14*(1+Simulation!E158)^2*Simulation!E158*Assumptions!$D$16)/(1+Simulation!K158)^3+(Assumptions!$D$14*(1+Simulation!E158)^4*F158-Assumptions!$D$14*(1+Simulation!E158)^3*Simulation!E158*Assumptions!$D$16)/(1+Simulation!K158)^4+(Assumptions!$D$14*(1+Simulation!E158)^5*F158-Assumptions!$D$14*(1+Simulation!E158)^4*Simulation!E158*Assumptions!$D$16)/(1+Simulation!K158)^5+(Assumptions!$D$14*(1+Simulation!E158)^5*F158-Assumptions!$D$14*(1+Simulation!E158)^4*Simulation!E158*Assumptions!$D$16)*(1+Simulation!I158)/(Simulation!K158-Simulation!I158)/(1+Simulation!K158)^5-Assumptions!$D$17)/Assumptions!$D$18</f>
        <v>16.2673957372344</v>
      </c>
      <c r="H158" s="8" t="str">
        <f aca="false">IF(D158=1,G158,"")</f>
        <v/>
      </c>
      <c r="I158" s="33" t="n">
        <f aca="false">IF(D158=0,G158,"")</f>
        <v>16.2673957372344</v>
      </c>
    </row>
    <row r="159" customFormat="false" ht="15" hidden="false" customHeight="false" outlineLevel="0" collapsed="false">
      <c r="B159" s="2" t="n">
        <v>154</v>
      </c>
      <c r="C159" s="19" t="n">
        <f aca="false">IF('Random Draws'!F159&lt;(Assumptions!$D$28-Assumptions!$D$27)/(Assumptions!$D$29-Assumptions!$D$27),Assumptions!$D$27+SQRT('Random Draws'!F159*(Assumptions!$D$29-Assumptions!$D$27)*(Assumptions!$D$28-Assumptions!$D$27)),Assumptions!$D$29-SQRT((1-'Random Draws'!F159)*(Assumptions!$D$29-Assumptions!$D$27)*(Assumptions!$D$29-Assumptions!$D$28)))</f>
        <v>0.256467709006125</v>
      </c>
      <c r="D159" s="29" t="n">
        <f aca="false">IF('Random Draws'!I159&lt;Assumptions!$D$30,1,0)</f>
        <v>0</v>
      </c>
      <c r="E159" s="19" t="n">
        <f aca="false">C159+Assumptions!$D$31*D159</f>
        <v>0.256467709006125</v>
      </c>
      <c r="F159" s="28" t="n">
        <f aca="false">(Simulation!F159-Assumptions!$D$15)*(1-E159)+Assumptions!$D$15-Simulation!J159</f>
        <v>0.182242942411981</v>
      </c>
      <c r="G159" s="8" t="n">
        <f aca="false">((Assumptions!$D$14*(1+Simulation!E159)^1*F159-Assumptions!$D$14*(1+Simulation!E159)^0*Simulation!E159*Assumptions!$D$16)/(1+Simulation!K159)^1+(Assumptions!$D$14*(1+Simulation!E159)^2*F159-Assumptions!$D$14*(1+Simulation!E159)^1*Simulation!E159*Assumptions!$D$16)/(1+Simulation!K159)^2+(Assumptions!$D$14*(1+Simulation!E159)^3*F159-Assumptions!$D$14*(1+Simulation!E159)^2*Simulation!E159*Assumptions!$D$16)/(1+Simulation!K159)^3+(Assumptions!$D$14*(1+Simulation!E159)^4*F159-Assumptions!$D$14*(1+Simulation!E159)^3*Simulation!E159*Assumptions!$D$16)/(1+Simulation!K159)^4+(Assumptions!$D$14*(1+Simulation!E159)^5*F159-Assumptions!$D$14*(1+Simulation!E159)^4*Simulation!E159*Assumptions!$D$16)/(1+Simulation!K159)^5+(Assumptions!$D$14*(1+Simulation!E159)^5*F159-Assumptions!$D$14*(1+Simulation!E159)^4*Simulation!E159*Assumptions!$D$16)*(1+Simulation!I159)/(Simulation!K159-Simulation!I159)/(1+Simulation!K159)^5-Assumptions!$D$17)/Assumptions!$D$18</f>
        <v>9.4129340655444</v>
      </c>
      <c r="H159" s="8" t="str">
        <f aca="false">IF(D159=1,G159,"")</f>
        <v/>
      </c>
      <c r="I159" s="33" t="n">
        <f aca="false">IF(D159=0,G159,"")</f>
        <v>9.4129340655444</v>
      </c>
    </row>
    <row r="160" customFormat="false" ht="15" hidden="false" customHeight="false" outlineLevel="0" collapsed="false">
      <c r="B160" s="2" t="n">
        <v>155</v>
      </c>
      <c r="C160" s="19" t="n">
        <f aca="false">IF('Random Draws'!F160&lt;(Assumptions!$D$28-Assumptions!$D$27)/(Assumptions!$D$29-Assumptions!$D$27),Assumptions!$D$27+SQRT('Random Draws'!F160*(Assumptions!$D$29-Assumptions!$D$27)*(Assumptions!$D$28-Assumptions!$D$27)),Assumptions!$D$29-SQRT((1-'Random Draws'!F160)*(Assumptions!$D$29-Assumptions!$D$27)*(Assumptions!$D$29-Assumptions!$D$28)))</f>
        <v>0.25412479078027</v>
      </c>
      <c r="D160" s="29" t="n">
        <f aca="false">IF('Random Draws'!I160&lt;Assumptions!$D$30,1,0)</f>
        <v>1</v>
      </c>
      <c r="E160" s="19" t="n">
        <f aca="false">C160+Assumptions!$D$31*D160</f>
        <v>0.34412479078027</v>
      </c>
      <c r="F160" s="28" t="n">
        <f aca="false">(Simulation!F160-Assumptions!$D$15)*(1-E160)+Assumptions!$D$15-Simulation!J160</f>
        <v>0.169120086580153</v>
      </c>
      <c r="G160" s="8" t="n">
        <f aca="false">((Assumptions!$D$14*(1+Simulation!E160)^1*F160-Assumptions!$D$14*(1+Simulation!E160)^0*Simulation!E160*Assumptions!$D$16)/(1+Simulation!K160)^1+(Assumptions!$D$14*(1+Simulation!E160)^2*F160-Assumptions!$D$14*(1+Simulation!E160)^1*Simulation!E160*Assumptions!$D$16)/(1+Simulation!K160)^2+(Assumptions!$D$14*(1+Simulation!E160)^3*F160-Assumptions!$D$14*(1+Simulation!E160)^2*Simulation!E160*Assumptions!$D$16)/(1+Simulation!K160)^3+(Assumptions!$D$14*(1+Simulation!E160)^4*F160-Assumptions!$D$14*(1+Simulation!E160)^3*Simulation!E160*Assumptions!$D$16)/(1+Simulation!K160)^4+(Assumptions!$D$14*(1+Simulation!E160)^5*F160-Assumptions!$D$14*(1+Simulation!E160)^4*Simulation!E160*Assumptions!$D$16)/(1+Simulation!K160)^5+(Assumptions!$D$14*(1+Simulation!E160)^5*F160-Assumptions!$D$14*(1+Simulation!E160)^4*Simulation!E160*Assumptions!$D$16)*(1+Simulation!I160)/(Simulation!K160-Simulation!I160)/(1+Simulation!K160)^5-Assumptions!$D$17)/Assumptions!$D$18</f>
        <v>9.44475398388401</v>
      </c>
      <c r="H160" s="8" t="n">
        <f aca="false">IF(D160=1,G160,"")</f>
        <v>9.44475398388401</v>
      </c>
      <c r="I160" s="33" t="str">
        <f aca="false">IF(D160=0,G160,"")</f>
        <v/>
      </c>
    </row>
    <row r="161" customFormat="false" ht="15" hidden="false" customHeight="false" outlineLevel="0" collapsed="false">
      <c r="B161" s="2" t="n">
        <v>156</v>
      </c>
      <c r="C161" s="19" t="n">
        <f aca="false">IF('Random Draws'!F161&lt;(Assumptions!$D$28-Assumptions!$D$27)/(Assumptions!$D$29-Assumptions!$D$27),Assumptions!$D$27+SQRT('Random Draws'!F161*(Assumptions!$D$29-Assumptions!$D$27)*(Assumptions!$D$28-Assumptions!$D$27)),Assumptions!$D$29-SQRT((1-'Random Draws'!F161)*(Assumptions!$D$29-Assumptions!$D$27)*(Assumptions!$D$29-Assumptions!$D$28)))</f>
        <v>0.259091916110082</v>
      </c>
      <c r="D161" s="29" t="n">
        <f aca="false">IF('Random Draws'!I161&lt;Assumptions!$D$30,1,0)</f>
        <v>0</v>
      </c>
      <c r="E161" s="19" t="n">
        <f aca="false">C161+Assumptions!$D$31*D161</f>
        <v>0.259091916110082</v>
      </c>
      <c r="F161" s="28" t="n">
        <f aca="false">(Simulation!F161-Assumptions!$D$15)*(1-E161)+Assumptions!$D$15-Simulation!J161</f>
        <v>0.204186368428791</v>
      </c>
      <c r="G161" s="8" t="n">
        <f aca="false">((Assumptions!$D$14*(1+Simulation!E161)^1*F161-Assumptions!$D$14*(1+Simulation!E161)^0*Simulation!E161*Assumptions!$D$16)/(1+Simulation!K161)^1+(Assumptions!$D$14*(1+Simulation!E161)^2*F161-Assumptions!$D$14*(1+Simulation!E161)^1*Simulation!E161*Assumptions!$D$16)/(1+Simulation!K161)^2+(Assumptions!$D$14*(1+Simulation!E161)^3*F161-Assumptions!$D$14*(1+Simulation!E161)^2*Simulation!E161*Assumptions!$D$16)/(1+Simulation!K161)^3+(Assumptions!$D$14*(1+Simulation!E161)^4*F161-Assumptions!$D$14*(1+Simulation!E161)^3*Simulation!E161*Assumptions!$D$16)/(1+Simulation!K161)^4+(Assumptions!$D$14*(1+Simulation!E161)^5*F161-Assumptions!$D$14*(1+Simulation!E161)^4*Simulation!E161*Assumptions!$D$16)/(1+Simulation!K161)^5+(Assumptions!$D$14*(1+Simulation!E161)^5*F161-Assumptions!$D$14*(1+Simulation!E161)^4*Simulation!E161*Assumptions!$D$16)*(1+Simulation!I161)/(Simulation!K161-Simulation!I161)/(1+Simulation!K161)^5-Assumptions!$D$17)/Assumptions!$D$18</f>
        <v>25.0441367704692</v>
      </c>
      <c r="H161" s="8" t="str">
        <f aca="false">IF(D161=1,G161,"")</f>
        <v/>
      </c>
      <c r="I161" s="33" t="n">
        <f aca="false">IF(D161=0,G161,"")</f>
        <v>25.0441367704692</v>
      </c>
    </row>
    <row r="162" customFormat="false" ht="15" hidden="false" customHeight="false" outlineLevel="0" collapsed="false">
      <c r="B162" s="2" t="n">
        <v>157</v>
      </c>
      <c r="C162" s="19" t="n">
        <f aca="false">IF('Random Draws'!F162&lt;(Assumptions!$D$28-Assumptions!$D$27)/(Assumptions!$D$29-Assumptions!$D$27),Assumptions!$D$27+SQRT('Random Draws'!F162*(Assumptions!$D$29-Assumptions!$D$27)*(Assumptions!$D$28-Assumptions!$D$27)),Assumptions!$D$29-SQRT((1-'Random Draws'!F162)*(Assumptions!$D$29-Assumptions!$D$27)*(Assumptions!$D$29-Assumptions!$D$28)))</f>
        <v>0.247996580984746</v>
      </c>
      <c r="D162" s="29" t="n">
        <f aca="false">IF('Random Draws'!I162&lt;Assumptions!$D$30,1,0)</f>
        <v>0</v>
      </c>
      <c r="E162" s="19" t="n">
        <f aca="false">C162+Assumptions!$D$31*D162</f>
        <v>0.247996580984746</v>
      </c>
      <c r="F162" s="28" t="n">
        <f aca="false">(Simulation!F162-Assumptions!$D$15)*(1-E162)+Assumptions!$D$15-Simulation!J162</f>
        <v>0.16016623168203</v>
      </c>
      <c r="G162" s="8" t="n">
        <f aca="false">((Assumptions!$D$14*(1+Simulation!E162)^1*F162-Assumptions!$D$14*(1+Simulation!E162)^0*Simulation!E162*Assumptions!$D$16)/(1+Simulation!K162)^1+(Assumptions!$D$14*(1+Simulation!E162)^2*F162-Assumptions!$D$14*(1+Simulation!E162)^1*Simulation!E162*Assumptions!$D$16)/(1+Simulation!K162)^2+(Assumptions!$D$14*(1+Simulation!E162)^3*F162-Assumptions!$D$14*(1+Simulation!E162)^2*Simulation!E162*Assumptions!$D$16)/(1+Simulation!K162)^3+(Assumptions!$D$14*(1+Simulation!E162)^4*F162-Assumptions!$D$14*(1+Simulation!E162)^3*Simulation!E162*Assumptions!$D$16)/(1+Simulation!K162)^4+(Assumptions!$D$14*(1+Simulation!E162)^5*F162-Assumptions!$D$14*(1+Simulation!E162)^4*Simulation!E162*Assumptions!$D$16)/(1+Simulation!K162)^5+(Assumptions!$D$14*(1+Simulation!E162)^5*F162-Assumptions!$D$14*(1+Simulation!E162)^4*Simulation!E162*Assumptions!$D$16)*(1+Simulation!I162)/(Simulation!K162-Simulation!I162)/(1+Simulation!K162)^5-Assumptions!$D$17)/Assumptions!$D$18</f>
        <v>20.911062562547</v>
      </c>
      <c r="H162" s="8" t="str">
        <f aca="false">IF(D162=1,G162,"")</f>
        <v/>
      </c>
      <c r="I162" s="33" t="n">
        <f aca="false">IF(D162=0,G162,"")</f>
        <v>20.911062562547</v>
      </c>
    </row>
    <row r="163" customFormat="false" ht="15" hidden="false" customHeight="false" outlineLevel="0" collapsed="false">
      <c r="B163" s="2" t="n">
        <v>158</v>
      </c>
      <c r="C163" s="19" t="n">
        <f aca="false">IF('Random Draws'!F163&lt;(Assumptions!$D$28-Assumptions!$D$27)/(Assumptions!$D$29-Assumptions!$D$27),Assumptions!$D$27+SQRT('Random Draws'!F163*(Assumptions!$D$29-Assumptions!$D$27)*(Assumptions!$D$28-Assumptions!$D$27)),Assumptions!$D$29-SQRT((1-'Random Draws'!F163)*(Assumptions!$D$29-Assumptions!$D$27)*(Assumptions!$D$29-Assumptions!$D$28)))</f>
        <v>0.266103924266931</v>
      </c>
      <c r="D163" s="29" t="n">
        <f aca="false">IF('Random Draws'!I163&lt;Assumptions!$D$30,1,0)</f>
        <v>0</v>
      </c>
      <c r="E163" s="19" t="n">
        <f aca="false">C163+Assumptions!$D$31*D163</f>
        <v>0.266103924266931</v>
      </c>
      <c r="F163" s="28" t="n">
        <f aca="false">(Simulation!F163-Assumptions!$D$15)*(1-E163)+Assumptions!$D$15-Simulation!J163</f>
        <v>0.170368017088337</v>
      </c>
      <c r="G163" s="8" t="n">
        <f aca="false">((Assumptions!$D$14*(1+Simulation!E163)^1*F163-Assumptions!$D$14*(1+Simulation!E163)^0*Simulation!E163*Assumptions!$D$16)/(1+Simulation!K163)^1+(Assumptions!$D$14*(1+Simulation!E163)^2*F163-Assumptions!$D$14*(1+Simulation!E163)^1*Simulation!E163*Assumptions!$D$16)/(1+Simulation!K163)^2+(Assumptions!$D$14*(1+Simulation!E163)^3*F163-Assumptions!$D$14*(1+Simulation!E163)^2*Simulation!E163*Assumptions!$D$16)/(1+Simulation!K163)^3+(Assumptions!$D$14*(1+Simulation!E163)^4*F163-Assumptions!$D$14*(1+Simulation!E163)^3*Simulation!E163*Assumptions!$D$16)/(1+Simulation!K163)^4+(Assumptions!$D$14*(1+Simulation!E163)^5*F163-Assumptions!$D$14*(1+Simulation!E163)^4*Simulation!E163*Assumptions!$D$16)/(1+Simulation!K163)^5+(Assumptions!$D$14*(1+Simulation!E163)^5*F163-Assumptions!$D$14*(1+Simulation!E163)^4*Simulation!E163*Assumptions!$D$16)*(1+Simulation!I163)/(Simulation!K163-Simulation!I163)/(1+Simulation!K163)^5-Assumptions!$D$17)/Assumptions!$D$18</f>
        <v>15.9633986446007</v>
      </c>
      <c r="H163" s="8" t="str">
        <f aca="false">IF(D163=1,G163,"")</f>
        <v/>
      </c>
      <c r="I163" s="33" t="n">
        <f aca="false">IF(D163=0,G163,"")</f>
        <v>15.9633986446007</v>
      </c>
    </row>
    <row r="164" customFormat="false" ht="15" hidden="false" customHeight="false" outlineLevel="0" collapsed="false">
      <c r="B164" s="2" t="n">
        <v>159</v>
      </c>
      <c r="C164" s="19" t="n">
        <f aca="false">IF('Random Draws'!F164&lt;(Assumptions!$D$28-Assumptions!$D$27)/(Assumptions!$D$29-Assumptions!$D$27),Assumptions!$D$27+SQRT('Random Draws'!F164*(Assumptions!$D$29-Assumptions!$D$27)*(Assumptions!$D$28-Assumptions!$D$27)),Assumptions!$D$29-SQRT((1-'Random Draws'!F164)*(Assumptions!$D$29-Assumptions!$D$27)*(Assumptions!$D$29-Assumptions!$D$28)))</f>
        <v>0.257825566060353</v>
      </c>
      <c r="D164" s="29" t="n">
        <f aca="false">IF('Random Draws'!I164&lt;Assumptions!$D$30,1,0)</f>
        <v>0</v>
      </c>
      <c r="E164" s="19" t="n">
        <f aca="false">C164+Assumptions!$D$31*D164</f>
        <v>0.257825566060353</v>
      </c>
      <c r="F164" s="28" t="n">
        <f aca="false">(Simulation!F164-Assumptions!$D$15)*(1-E164)+Assumptions!$D$15-Simulation!J164</f>
        <v>0.178210868264963</v>
      </c>
      <c r="G164" s="8" t="n">
        <f aca="false">((Assumptions!$D$14*(1+Simulation!E164)^1*F164-Assumptions!$D$14*(1+Simulation!E164)^0*Simulation!E164*Assumptions!$D$16)/(1+Simulation!K164)^1+(Assumptions!$D$14*(1+Simulation!E164)^2*F164-Assumptions!$D$14*(1+Simulation!E164)^1*Simulation!E164*Assumptions!$D$16)/(1+Simulation!K164)^2+(Assumptions!$D$14*(1+Simulation!E164)^3*F164-Assumptions!$D$14*(1+Simulation!E164)^2*Simulation!E164*Assumptions!$D$16)/(1+Simulation!K164)^3+(Assumptions!$D$14*(1+Simulation!E164)^4*F164-Assumptions!$D$14*(1+Simulation!E164)^3*Simulation!E164*Assumptions!$D$16)/(1+Simulation!K164)^4+(Assumptions!$D$14*(1+Simulation!E164)^5*F164-Assumptions!$D$14*(1+Simulation!E164)^4*Simulation!E164*Assumptions!$D$16)/(1+Simulation!K164)^5+(Assumptions!$D$14*(1+Simulation!E164)^5*F164-Assumptions!$D$14*(1+Simulation!E164)^4*Simulation!E164*Assumptions!$D$16)*(1+Simulation!I164)/(Simulation!K164-Simulation!I164)/(1+Simulation!K164)^5-Assumptions!$D$17)/Assumptions!$D$18</f>
        <v>21.9523426657766</v>
      </c>
      <c r="H164" s="8" t="str">
        <f aca="false">IF(D164=1,G164,"")</f>
        <v/>
      </c>
      <c r="I164" s="33" t="n">
        <f aca="false">IF(D164=0,G164,"")</f>
        <v>21.9523426657766</v>
      </c>
    </row>
    <row r="165" customFormat="false" ht="15" hidden="false" customHeight="false" outlineLevel="0" collapsed="false">
      <c r="B165" s="2" t="n">
        <v>160</v>
      </c>
      <c r="C165" s="19" t="n">
        <f aca="false">IF('Random Draws'!F165&lt;(Assumptions!$D$28-Assumptions!$D$27)/(Assumptions!$D$29-Assumptions!$D$27),Assumptions!$D$27+SQRT('Random Draws'!F165*(Assumptions!$D$29-Assumptions!$D$27)*(Assumptions!$D$28-Assumptions!$D$27)),Assumptions!$D$29-SQRT((1-'Random Draws'!F165)*(Assumptions!$D$29-Assumptions!$D$27)*(Assumptions!$D$29-Assumptions!$D$28)))</f>
        <v>0.264369760766002</v>
      </c>
      <c r="D165" s="29" t="n">
        <f aca="false">IF('Random Draws'!I165&lt;Assumptions!$D$30,1,0)</f>
        <v>1</v>
      </c>
      <c r="E165" s="19" t="n">
        <f aca="false">C165+Assumptions!$D$31*D165</f>
        <v>0.354369760766002</v>
      </c>
      <c r="F165" s="28" t="n">
        <f aca="false">(Simulation!F165-Assumptions!$D$15)*(1-E165)+Assumptions!$D$15-Simulation!J165</f>
        <v>0.133695169666187</v>
      </c>
      <c r="G165" s="8" t="n">
        <f aca="false">((Assumptions!$D$14*(1+Simulation!E165)^1*F165-Assumptions!$D$14*(1+Simulation!E165)^0*Simulation!E165*Assumptions!$D$16)/(1+Simulation!K165)^1+(Assumptions!$D$14*(1+Simulation!E165)^2*F165-Assumptions!$D$14*(1+Simulation!E165)^1*Simulation!E165*Assumptions!$D$16)/(1+Simulation!K165)^2+(Assumptions!$D$14*(1+Simulation!E165)^3*F165-Assumptions!$D$14*(1+Simulation!E165)^2*Simulation!E165*Assumptions!$D$16)/(1+Simulation!K165)^3+(Assumptions!$D$14*(1+Simulation!E165)^4*F165-Assumptions!$D$14*(1+Simulation!E165)^3*Simulation!E165*Assumptions!$D$16)/(1+Simulation!K165)^4+(Assumptions!$D$14*(1+Simulation!E165)^5*F165-Assumptions!$D$14*(1+Simulation!E165)^4*Simulation!E165*Assumptions!$D$16)/(1+Simulation!K165)^5+(Assumptions!$D$14*(1+Simulation!E165)^5*F165-Assumptions!$D$14*(1+Simulation!E165)^4*Simulation!E165*Assumptions!$D$16)*(1+Simulation!I165)/(Simulation!K165-Simulation!I165)/(1+Simulation!K165)^5-Assumptions!$D$17)/Assumptions!$D$18</f>
        <v>7.02844514031816</v>
      </c>
      <c r="H165" s="8" t="n">
        <f aca="false">IF(D165=1,G165,"")</f>
        <v>7.02844514031816</v>
      </c>
      <c r="I165" s="33" t="str">
        <f aca="false">IF(D165=0,G165,"")</f>
        <v/>
      </c>
    </row>
    <row r="166" customFormat="false" ht="15" hidden="false" customHeight="false" outlineLevel="0" collapsed="false">
      <c r="B166" s="2" t="n">
        <v>161</v>
      </c>
      <c r="C166" s="19" t="n">
        <f aca="false">IF('Random Draws'!F166&lt;(Assumptions!$D$28-Assumptions!$D$27)/(Assumptions!$D$29-Assumptions!$D$27),Assumptions!$D$27+SQRT('Random Draws'!F166*(Assumptions!$D$29-Assumptions!$D$27)*(Assumptions!$D$28-Assumptions!$D$27)),Assumptions!$D$29-SQRT((1-'Random Draws'!F166)*(Assumptions!$D$29-Assumptions!$D$27)*(Assumptions!$D$29-Assumptions!$D$28)))</f>
        <v>0.271744787937357</v>
      </c>
      <c r="D166" s="29" t="n">
        <f aca="false">IF('Random Draws'!I166&lt;Assumptions!$D$30,1,0)</f>
        <v>0</v>
      </c>
      <c r="E166" s="19" t="n">
        <f aca="false">C166+Assumptions!$D$31*D166</f>
        <v>0.271744787937357</v>
      </c>
      <c r="F166" s="28" t="n">
        <f aca="false">(Simulation!F166-Assumptions!$D$15)*(1-E166)+Assumptions!$D$15-Simulation!J166</f>
        <v>0.132977923207909</v>
      </c>
      <c r="G166" s="8" t="n">
        <f aca="false">((Assumptions!$D$14*(1+Simulation!E166)^1*F166-Assumptions!$D$14*(1+Simulation!E166)^0*Simulation!E166*Assumptions!$D$16)/(1+Simulation!K166)^1+(Assumptions!$D$14*(1+Simulation!E166)^2*F166-Assumptions!$D$14*(1+Simulation!E166)^1*Simulation!E166*Assumptions!$D$16)/(1+Simulation!K166)^2+(Assumptions!$D$14*(1+Simulation!E166)^3*F166-Assumptions!$D$14*(1+Simulation!E166)^2*Simulation!E166*Assumptions!$D$16)/(1+Simulation!K166)^3+(Assumptions!$D$14*(1+Simulation!E166)^4*F166-Assumptions!$D$14*(1+Simulation!E166)^3*Simulation!E166*Assumptions!$D$16)/(1+Simulation!K166)^4+(Assumptions!$D$14*(1+Simulation!E166)^5*F166-Assumptions!$D$14*(1+Simulation!E166)^4*Simulation!E166*Assumptions!$D$16)/(1+Simulation!K166)^5+(Assumptions!$D$14*(1+Simulation!E166)^5*F166-Assumptions!$D$14*(1+Simulation!E166)^4*Simulation!E166*Assumptions!$D$16)*(1+Simulation!I166)/(Simulation!K166-Simulation!I166)/(1+Simulation!K166)^5-Assumptions!$D$17)/Assumptions!$D$18</f>
        <v>8.15468189327882</v>
      </c>
      <c r="H166" s="8" t="str">
        <f aca="false">IF(D166=1,G166,"")</f>
        <v/>
      </c>
      <c r="I166" s="33" t="n">
        <f aca="false">IF(D166=0,G166,"")</f>
        <v>8.15468189327882</v>
      </c>
    </row>
    <row r="167" customFormat="false" ht="15" hidden="false" customHeight="false" outlineLevel="0" collapsed="false">
      <c r="B167" s="2" t="n">
        <v>162</v>
      </c>
      <c r="C167" s="19" t="n">
        <f aca="false">IF('Random Draws'!F167&lt;(Assumptions!$D$28-Assumptions!$D$27)/(Assumptions!$D$29-Assumptions!$D$27),Assumptions!$D$27+SQRT('Random Draws'!F167*(Assumptions!$D$29-Assumptions!$D$27)*(Assumptions!$D$28-Assumptions!$D$27)),Assumptions!$D$29-SQRT((1-'Random Draws'!F167)*(Assumptions!$D$29-Assumptions!$D$27)*(Assumptions!$D$29-Assumptions!$D$28)))</f>
        <v>0.263621577709877</v>
      </c>
      <c r="D167" s="29" t="n">
        <f aca="false">IF('Random Draws'!I167&lt;Assumptions!$D$30,1,0)</f>
        <v>1</v>
      </c>
      <c r="E167" s="19" t="n">
        <f aca="false">C167+Assumptions!$D$31*D167</f>
        <v>0.353621577709877</v>
      </c>
      <c r="F167" s="28" t="n">
        <f aca="false">(Simulation!F167-Assumptions!$D$15)*(1-E167)+Assumptions!$D$15-Simulation!J167</f>
        <v>0.173137524803125</v>
      </c>
      <c r="G167" s="8" t="n">
        <f aca="false">((Assumptions!$D$14*(1+Simulation!E167)^1*F167-Assumptions!$D$14*(1+Simulation!E167)^0*Simulation!E167*Assumptions!$D$16)/(1+Simulation!K167)^1+(Assumptions!$D$14*(1+Simulation!E167)^2*F167-Assumptions!$D$14*(1+Simulation!E167)^1*Simulation!E167*Assumptions!$D$16)/(1+Simulation!K167)^2+(Assumptions!$D$14*(1+Simulation!E167)^3*F167-Assumptions!$D$14*(1+Simulation!E167)^2*Simulation!E167*Assumptions!$D$16)/(1+Simulation!K167)^3+(Assumptions!$D$14*(1+Simulation!E167)^4*F167-Assumptions!$D$14*(1+Simulation!E167)^3*Simulation!E167*Assumptions!$D$16)/(1+Simulation!K167)^4+(Assumptions!$D$14*(1+Simulation!E167)^5*F167-Assumptions!$D$14*(1+Simulation!E167)^4*Simulation!E167*Assumptions!$D$16)/(1+Simulation!K167)^5+(Assumptions!$D$14*(1+Simulation!E167)^5*F167-Assumptions!$D$14*(1+Simulation!E167)^4*Simulation!E167*Assumptions!$D$16)*(1+Simulation!I167)/(Simulation!K167-Simulation!I167)/(1+Simulation!K167)^5-Assumptions!$D$17)/Assumptions!$D$18</f>
        <v>25.9999349750198</v>
      </c>
      <c r="H167" s="8" t="n">
        <f aca="false">IF(D167=1,G167,"")</f>
        <v>25.9999349750198</v>
      </c>
      <c r="I167" s="33" t="str">
        <f aca="false">IF(D167=0,G167,"")</f>
        <v/>
      </c>
    </row>
    <row r="168" customFormat="false" ht="15" hidden="false" customHeight="false" outlineLevel="0" collapsed="false">
      <c r="B168" s="2" t="n">
        <v>163</v>
      </c>
      <c r="C168" s="19" t="n">
        <f aca="false">IF('Random Draws'!F168&lt;(Assumptions!$D$28-Assumptions!$D$27)/(Assumptions!$D$29-Assumptions!$D$27),Assumptions!$D$27+SQRT('Random Draws'!F168*(Assumptions!$D$29-Assumptions!$D$27)*(Assumptions!$D$28-Assumptions!$D$27)),Assumptions!$D$29-SQRT((1-'Random Draws'!F168)*(Assumptions!$D$29-Assumptions!$D$27)*(Assumptions!$D$29-Assumptions!$D$28)))</f>
        <v>0.265734839906429</v>
      </c>
      <c r="D168" s="29" t="n">
        <f aca="false">IF('Random Draws'!I168&lt;Assumptions!$D$30,1,0)</f>
        <v>0</v>
      </c>
      <c r="E168" s="19" t="n">
        <f aca="false">C168+Assumptions!$D$31*D168</f>
        <v>0.265734839906429</v>
      </c>
      <c r="F168" s="28" t="n">
        <f aca="false">(Simulation!F168-Assumptions!$D$15)*(1-E168)+Assumptions!$D$15-Simulation!J168</f>
        <v>0.146045490194822</v>
      </c>
      <c r="G168" s="8" t="n">
        <f aca="false">((Assumptions!$D$14*(1+Simulation!E168)^1*F168-Assumptions!$D$14*(1+Simulation!E168)^0*Simulation!E168*Assumptions!$D$16)/(1+Simulation!K168)^1+(Assumptions!$D$14*(1+Simulation!E168)^2*F168-Assumptions!$D$14*(1+Simulation!E168)^1*Simulation!E168*Assumptions!$D$16)/(1+Simulation!K168)^2+(Assumptions!$D$14*(1+Simulation!E168)^3*F168-Assumptions!$D$14*(1+Simulation!E168)^2*Simulation!E168*Assumptions!$D$16)/(1+Simulation!K168)^3+(Assumptions!$D$14*(1+Simulation!E168)^4*F168-Assumptions!$D$14*(1+Simulation!E168)^3*Simulation!E168*Assumptions!$D$16)/(1+Simulation!K168)^4+(Assumptions!$D$14*(1+Simulation!E168)^5*F168-Assumptions!$D$14*(1+Simulation!E168)^4*Simulation!E168*Assumptions!$D$16)/(1+Simulation!K168)^5+(Assumptions!$D$14*(1+Simulation!E168)^5*F168-Assumptions!$D$14*(1+Simulation!E168)^4*Simulation!E168*Assumptions!$D$16)*(1+Simulation!I168)/(Simulation!K168-Simulation!I168)/(1+Simulation!K168)^5-Assumptions!$D$17)/Assumptions!$D$18</f>
        <v>13.7771296755367</v>
      </c>
      <c r="H168" s="8" t="str">
        <f aca="false">IF(D168=1,G168,"")</f>
        <v/>
      </c>
      <c r="I168" s="33" t="n">
        <f aca="false">IF(D168=0,G168,"")</f>
        <v>13.7771296755367</v>
      </c>
    </row>
    <row r="169" customFormat="false" ht="15" hidden="false" customHeight="false" outlineLevel="0" collapsed="false">
      <c r="B169" s="2" t="n">
        <v>164</v>
      </c>
      <c r="C169" s="19" t="n">
        <f aca="false">IF('Random Draws'!F169&lt;(Assumptions!$D$28-Assumptions!$D$27)/(Assumptions!$D$29-Assumptions!$D$27),Assumptions!$D$27+SQRT('Random Draws'!F169*(Assumptions!$D$29-Assumptions!$D$27)*(Assumptions!$D$28-Assumptions!$D$27)),Assumptions!$D$29-SQRT((1-'Random Draws'!F169)*(Assumptions!$D$29-Assumptions!$D$27)*(Assumptions!$D$29-Assumptions!$D$28)))</f>
        <v>0.258419894099804</v>
      </c>
      <c r="D169" s="29" t="n">
        <f aca="false">IF('Random Draws'!I169&lt;Assumptions!$D$30,1,0)</f>
        <v>1</v>
      </c>
      <c r="E169" s="19" t="n">
        <f aca="false">C169+Assumptions!$D$31*D169</f>
        <v>0.348419894099804</v>
      </c>
      <c r="F169" s="28" t="n">
        <f aca="false">(Simulation!F169-Assumptions!$D$15)*(1-E169)+Assumptions!$D$15-Simulation!J169</f>
        <v>0.143251165112828</v>
      </c>
      <c r="G169" s="8" t="n">
        <f aca="false">((Assumptions!$D$14*(1+Simulation!E169)^1*F169-Assumptions!$D$14*(1+Simulation!E169)^0*Simulation!E169*Assumptions!$D$16)/(1+Simulation!K169)^1+(Assumptions!$D$14*(1+Simulation!E169)^2*F169-Assumptions!$D$14*(1+Simulation!E169)^1*Simulation!E169*Assumptions!$D$16)/(1+Simulation!K169)^2+(Assumptions!$D$14*(1+Simulation!E169)^3*F169-Assumptions!$D$14*(1+Simulation!E169)^2*Simulation!E169*Assumptions!$D$16)/(1+Simulation!K169)^3+(Assumptions!$D$14*(1+Simulation!E169)^4*F169-Assumptions!$D$14*(1+Simulation!E169)^3*Simulation!E169*Assumptions!$D$16)/(1+Simulation!K169)^4+(Assumptions!$D$14*(1+Simulation!E169)^5*F169-Assumptions!$D$14*(1+Simulation!E169)^4*Simulation!E169*Assumptions!$D$16)/(1+Simulation!K169)^5+(Assumptions!$D$14*(1+Simulation!E169)^5*F169-Assumptions!$D$14*(1+Simulation!E169)^4*Simulation!E169*Assumptions!$D$16)*(1+Simulation!I169)/(Simulation!K169-Simulation!I169)/(1+Simulation!K169)^5-Assumptions!$D$17)/Assumptions!$D$18</f>
        <v>8.13318514658707</v>
      </c>
      <c r="H169" s="8" t="n">
        <f aca="false">IF(D169=1,G169,"")</f>
        <v>8.13318514658707</v>
      </c>
      <c r="I169" s="33" t="str">
        <f aca="false">IF(D169=0,G169,"")</f>
        <v/>
      </c>
    </row>
    <row r="170" customFormat="false" ht="15" hidden="false" customHeight="false" outlineLevel="0" collapsed="false">
      <c r="B170" s="2" t="n">
        <v>165</v>
      </c>
      <c r="C170" s="19" t="n">
        <f aca="false">IF('Random Draws'!F170&lt;(Assumptions!$D$28-Assumptions!$D$27)/(Assumptions!$D$29-Assumptions!$D$27),Assumptions!$D$27+SQRT('Random Draws'!F170*(Assumptions!$D$29-Assumptions!$D$27)*(Assumptions!$D$28-Assumptions!$D$27)),Assumptions!$D$29-SQRT((1-'Random Draws'!F170)*(Assumptions!$D$29-Assumptions!$D$27)*(Assumptions!$D$29-Assumptions!$D$28)))</f>
        <v>0.260639199763378</v>
      </c>
      <c r="D170" s="29" t="n">
        <f aca="false">IF('Random Draws'!I170&lt;Assumptions!$D$30,1,0)</f>
        <v>0</v>
      </c>
      <c r="E170" s="19" t="n">
        <f aca="false">C170+Assumptions!$D$31*D170</f>
        <v>0.260639199763378</v>
      </c>
      <c r="F170" s="28" t="n">
        <f aca="false">(Simulation!F170-Assumptions!$D$15)*(1-E170)+Assumptions!$D$15-Simulation!J170</f>
        <v>0.19368559384565</v>
      </c>
      <c r="G170" s="8" t="n">
        <f aca="false">((Assumptions!$D$14*(1+Simulation!E170)^1*F170-Assumptions!$D$14*(1+Simulation!E170)^0*Simulation!E170*Assumptions!$D$16)/(1+Simulation!K170)^1+(Assumptions!$D$14*(1+Simulation!E170)^2*F170-Assumptions!$D$14*(1+Simulation!E170)^1*Simulation!E170*Assumptions!$D$16)/(1+Simulation!K170)^2+(Assumptions!$D$14*(1+Simulation!E170)^3*F170-Assumptions!$D$14*(1+Simulation!E170)^2*Simulation!E170*Assumptions!$D$16)/(1+Simulation!K170)^3+(Assumptions!$D$14*(1+Simulation!E170)^4*F170-Assumptions!$D$14*(1+Simulation!E170)^3*Simulation!E170*Assumptions!$D$16)/(1+Simulation!K170)^4+(Assumptions!$D$14*(1+Simulation!E170)^5*F170-Assumptions!$D$14*(1+Simulation!E170)^4*Simulation!E170*Assumptions!$D$16)/(1+Simulation!K170)^5+(Assumptions!$D$14*(1+Simulation!E170)^5*F170-Assumptions!$D$14*(1+Simulation!E170)^4*Simulation!E170*Assumptions!$D$16)*(1+Simulation!I170)/(Simulation!K170-Simulation!I170)/(1+Simulation!K170)^5-Assumptions!$D$17)/Assumptions!$D$18</f>
        <v>16.6541344455596</v>
      </c>
      <c r="H170" s="8" t="str">
        <f aca="false">IF(D170=1,G170,"")</f>
        <v/>
      </c>
      <c r="I170" s="33" t="n">
        <f aca="false">IF(D170=0,G170,"")</f>
        <v>16.6541344455596</v>
      </c>
    </row>
    <row r="171" customFormat="false" ht="15" hidden="false" customHeight="false" outlineLevel="0" collapsed="false">
      <c r="B171" s="2" t="n">
        <v>166</v>
      </c>
      <c r="C171" s="19" t="n">
        <f aca="false">IF('Random Draws'!F171&lt;(Assumptions!$D$28-Assumptions!$D$27)/(Assumptions!$D$29-Assumptions!$D$27),Assumptions!$D$27+SQRT('Random Draws'!F171*(Assumptions!$D$29-Assumptions!$D$27)*(Assumptions!$D$28-Assumptions!$D$27)),Assumptions!$D$29-SQRT((1-'Random Draws'!F171)*(Assumptions!$D$29-Assumptions!$D$27)*(Assumptions!$D$29-Assumptions!$D$28)))</f>
        <v>0.2710451161302</v>
      </c>
      <c r="D171" s="29" t="n">
        <f aca="false">IF('Random Draws'!I171&lt;Assumptions!$D$30,1,0)</f>
        <v>1</v>
      </c>
      <c r="E171" s="19" t="n">
        <f aca="false">C171+Assumptions!$D$31*D171</f>
        <v>0.3610451161302</v>
      </c>
      <c r="F171" s="28" t="n">
        <f aca="false">(Simulation!F171-Assumptions!$D$15)*(1-E171)+Assumptions!$D$15-Simulation!J171</f>
        <v>0.155255092802514</v>
      </c>
      <c r="G171" s="8" t="n">
        <f aca="false">((Assumptions!$D$14*(1+Simulation!E171)^1*F171-Assumptions!$D$14*(1+Simulation!E171)^0*Simulation!E171*Assumptions!$D$16)/(1+Simulation!K171)^1+(Assumptions!$D$14*(1+Simulation!E171)^2*F171-Assumptions!$D$14*(1+Simulation!E171)^1*Simulation!E171*Assumptions!$D$16)/(1+Simulation!K171)^2+(Assumptions!$D$14*(1+Simulation!E171)^3*F171-Assumptions!$D$14*(1+Simulation!E171)^2*Simulation!E171*Assumptions!$D$16)/(1+Simulation!K171)^3+(Assumptions!$D$14*(1+Simulation!E171)^4*F171-Assumptions!$D$14*(1+Simulation!E171)^3*Simulation!E171*Assumptions!$D$16)/(1+Simulation!K171)^4+(Assumptions!$D$14*(1+Simulation!E171)^5*F171-Assumptions!$D$14*(1+Simulation!E171)^4*Simulation!E171*Assumptions!$D$16)/(1+Simulation!K171)^5+(Assumptions!$D$14*(1+Simulation!E171)^5*F171-Assumptions!$D$14*(1+Simulation!E171)^4*Simulation!E171*Assumptions!$D$16)*(1+Simulation!I171)/(Simulation!K171-Simulation!I171)/(1+Simulation!K171)^5-Assumptions!$D$17)/Assumptions!$D$18</f>
        <v>5.61927190551821</v>
      </c>
      <c r="H171" s="8" t="n">
        <f aca="false">IF(D171=1,G171,"")</f>
        <v>5.61927190551821</v>
      </c>
      <c r="I171" s="33" t="str">
        <f aca="false">IF(D171=0,G171,"")</f>
        <v/>
      </c>
    </row>
    <row r="172" customFormat="false" ht="15" hidden="false" customHeight="false" outlineLevel="0" collapsed="false">
      <c r="B172" s="2" t="n">
        <v>167</v>
      </c>
      <c r="C172" s="19" t="n">
        <f aca="false">IF('Random Draws'!F172&lt;(Assumptions!$D$28-Assumptions!$D$27)/(Assumptions!$D$29-Assumptions!$D$27),Assumptions!$D$27+SQRT('Random Draws'!F172*(Assumptions!$D$29-Assumptions!$D$27)*(Assumptions!$D$28-Assumptions!$D$27)),Assumptions!$D$29-SQRT((1-'Random Draws'!F172)*(Assumptions!$D$29-Assumptions!$D$27)*(Assumptions!$D$29-Assumptions!$D$28)))</f>
        <v>0.250214361279884</v>
      </c>
      <c r="D172" s="29" t="n">
        <f aca="false">IF('Random Draws'!I172&lt;Assumptions!$D$30,1,0)</f>
        <v>0</v>
      </c>
      <c r="E172" s="19" t="n">
        <f aca="false">C172+Assumptions!$D$31*D172</f>
        <v>0.250214361279884</v>
      </c>
      <c r="F172" s="28" t="n">
        <f aca="false">(Simulation!F172-Assumptions!$D$15)*(1-E172)+Assumptions!$D$15-Simulation!J172</f>
        <v>0.205087783604849</v>
      </c>
      <c r="G172" s="8" t="n">
        <f aca="false">((Assumptions!$D$14*(1+Simulation!E172)^1*F172-Assumptions!$D$14*(1+Simulation!E172)^0*Simulation!E172*Assumptions!$D$16)/(1+Simulation!K172)^1+(Assumptions!$D$14*(1+Simulation!E172)^2*F172-Assumptions!$D$14*(1+Simulation!E172)^1*Simulation!E172*Assumptions!$D$16)/(1+Simulation!K172)^2+(Assumptions!$D$14*(1+Simulation!E172)^3*F172-Assumptions!$D$14*(1+Simulation!E172)^2*Simulation!E172*Assumptions!$D$16)/(1+Simulation!K172)^3+(Assumptions!$D$14*(1+Simulation!E172)^4*F172-Assumptions!$D$14*(1+Simulation!E172)^3*Simulation!E172*Assumptions!$D$16)/(1+Simulation!K172)^4+(Assumptions!$D$14*(1+Simulation!E172)^5*F172-Assumptions!$D$14*(1+Simulation!E172)^4*Simulation!E172*Assumptions!$D$16)/(1+Simulation!K172)^5+(Assumptions!$D$14*(1+Simulation!E172)^5*F172-Assumptions!$D$14*(1+Simulation!E172)^4*Simulation!E172*Assumptions!$D$16)*(1+Simulation!I172)/(Simulation!K172-Simulation!I172)/(1+Simulation!K172)^5-Assumptions!$D$17)/Assumptions!$D$18</f>
        <v>23.8492312875436</v>
      </c>
      <c r="H172" s="8" t="str">
        <f aca="false">IF(D172=1,G172,"")</f>
        <v/>
      </c>
      <c r="I172" s="33" t="n">
        <f aca="false">IF(D172=0,G172,"")</f>
        <v>23.8492312875436</v>
      </c>
    </row>
    <row r="173" customFormat="false" ht="15" hidden="false" customHeight="false" outlineLevel="0" collapsed="false">
      <c r="B173" s="2" t="n">
        <v>168</v>
      </c>
      <c r="C173" s="19" t="n">
        <f aca="false">IF('Random Draws'!F173&lt;(Assumptions!$D$28-Assumptions!$D$27)/(Assumptions!$D$29-Assumptions!$D$27),Assumptions!$D$27+SQRT('Random Draws'!F173*(Assumptions!$D$29-Assumptions!$D$27)*(Assumptions!$D$28-Assumptions!$D$27)),Assumptions!$D$29-SQRT((1-'Random Draws'!F173)*(Assumptions!$D$29-Assumptions!$D$27)*(Assumptions!$D$29-Assumptions!$D$28)))</f>
        <v>0.252501529678467</v>
      </c>
      <c r="D173" s="29" t="n">
        <f aca="false">IF('Random Draws'!I173&lt;Assumptions!$D$30,1,0)</f>
        <v>1</v>
      </c>
      <c r="E173" s="19" t="n">
        <f aca="false">C173+Assumptions!$D$31*D173</f>
        <v>0.342501529678467</v>
      </c>
      <c r="F173" s="28" t="n">
        <f aca="false">(Simulation!F173-Assumptions!$D$15)*(1-E173)+Assumptions!$D$15-Simulation!J173</f>
        <v>0.154838301630992</v>
      </c>
      <c r="G173" s="8" t="n">
        <f aca="false">((Assumptions!$D$14*(1+Simulation!E173)^1*F173-Assumptions!$D$14*(1+Simulation!E173)^0*Simulation!E173*Assumptions!$D$16)/(1+Simulation!K173)^1+(Assumptions!$D$14*(1+Simulation!E173)^2*F173-Assumptions!$D$14*(1+Simulation!E173)^1*Simulation!E173*Assumptions!$D$16)/(1+Simulation!K173)^2+(Assumptions!$D$14*(1+Simulation!E173)^3*F173-Assumptions!$D$14*(1+Simulation!E173)^2*Simulation!E173*Assumptions!$D$16)/(1+Simulation!K173)^3+(Assumptions!$D$14*(1+Simulation!E173)^4*F173-Assumptions!$D$14*(1+Simulation!E173)^3*Simulation!E173*Assumptions!$D$16)/(1+Simulation!K173)^4+(Assumptions!$D$14*(1+Simulation!E173)^5*F173-Assumptions!$D$14*(1+Simulation!E173)^4*Simulation!E173*Assumptions!$D$16)/(1+Simulation!K173)^5+(Assumptions!$D$14*(1+Simulation!E173)^5*F173-Assumptions!$D$14*(1+Simulation!E173)^4*Simulation!E173*Assumptions!$D$16)*(1+Simulation!I173)/(Simulation!K173-Simulation!I173)/(1+Simulation!K173)^5-Assumptions!$D$17)/Assumptions!$D$18</f>
        <v>11.1204675785138</v>
      </c>
      <c r="H173" s="8" t="n">
        <f aca="false">IF(D173=1,G173,"")</f>
        <v>11.1204675785138</v>
      </c>
      <c r="I173" s="33" t="str">
        <f aca="false">IF(D173=0,G173,"")</f>
        <v/>
      </c>
    </row>
    <row r="174" customFormat="false" ht="15" hidden="false" customHeight="false" outlineLevel="0" collapsed="false">
      <c r="B174" s="2" t="n">
        <v>169</v>
      </c>
      <c r="C174" s="19" t="n">
        <f aca="false">IF('Random Draws'!F174&lt;(Assumptions!$D$28-Assumptions!$D$27)/(Assumptions!$D$29-Assumptions!$D$27),Assumptions!$D$27+SQRT('Random Draws'!F174*(Assumptions!$D$29-Assumptions!$D$27)*(Assumptions!$D$28-Assumptions!$D$27)),Assumptions!$D$29-SQRT((1-'Random Draws'!F174)*(Assumptions!$D$29-Assumptions!$D$27)*(Assumptions!$D$29-Assumptions!$D$28)))</f>
        <v>0.25636322448573</v>
      </c>
      <c r="D174" s="29" t="n">
        <f aca="false">IF('Random Draws'!I174&lt;Assumptions!$D$30,1,0)</f>
        <v>1</v>
      </c>
      <c r="E174" s="19" t="n">
        <f aca="false">C174+Assumptions!$D$31*D174</f>
        <v>0.34636322448573</v>
      </c>
      <c r="F174" s="28" t="n">
        <f aca="false">(Simulation!F174-Assumptions!$D$15)*(1-E174)+Assumptions!$D$15-Simulation!J174</f>
        <v>0.121551699630766</v>
      </c>
      <c r="G174" s="8" t="n">
        <f aca="false">((Assumptions!$D$14*(1+Simulation!E174)^1*F174-Assumptions!$D$14*(1+Simulation!E174)^0*Simulation!E174*Assumptions!$D$16)/(1+Simulation!K174)^1+(Assumptions!$D$14*(1+Simulation!E174)^2*F174-Assumptions!$D$14*(1+Simulation!E174)^1*Simulation!E174*Assumptions!$D$16)/(1+Simulation!K174)^2+(Assumptions!$D$14*(1+Simulation!E174)^3*F174-Assumptions!$D$14*(1+Simulation!E174)^2*Simulation!E174*Assumptions!$D$16)/(1+Simulation!K174)^3+(Assumptions!$D$14*(1+Simulation!E174)^4*F174-Assumptions!$D$14*(1+Simulation!E174)^3*Simulation!E174*Assumptions!$D$16)/(1+Simulation!K174)^4+(Assumptions!$D$14*(1+Simulation!E174)^5*F174-Assumptions!$D$14*(1+Simulation!E174)^4*Simulation!E174*Assumptions!$D$16)/(1+Simulation!K174)^5+(Assumptions!$D$14*(1+Simulation!E174)^5*F174-Assumptions!$D$14*(1+Simulation!E174)^4*Simulation!E174*Assumptions!$D$16)*(1+Simulation!I174)/(Simulation!K174-Simulation!I174)/(1+Simulation!K174)^5-Assumptions!$D$17)/Assumptions!$D$18</f>
        <v>5.92359027060751</v>
      </c>
      <c r="H174" s="8" t="n">
        <f aca="false">IF(D174=1,G174,"")</f>
        <v>5.92359027060751</v>
      </c>
      <c r="I174" s="33" t="str">
        <f aca="false">IF(D174=0,G174,"")</f>
        <v/>
      </c>
    </row>
    <row r="175" customFormat="false" ht="15" hidden="false" customHeight="false" outlineLevel="0" collapsed="false">
      <c r="B175" s="2" t="n">
        <v>170</v>
      </c>
      <c r="C175" s="19" t="n">
        <f aca="false">IF('Random Draws'!F175&lt;(Assumptions!$D$28-Assumptions!$D$27)/(Assumptions!$D$29-Assumptions!$D$27),Assumptions!$D$27+SQRT('Random Draws'!F175*(Assumptions!$D$29-Assumptions!$D$27)*(Assumptions!$D$28-Assumptions!$D$27)),Assumptions!$D$29-SQRT((1-'Random Draws'!F175)*(Assumptions!$D$29-Assumptions!$D$27)*(Assumptions!$D$29-Assumptions!$D$28)))</f>
        <v>0.264774060861832</v>
      </c>
      <c r="D175" s="29" t="n">
        <f aca="false">IF('Random Draws'!I175&lt;Assumptions!$D$30,1,0)</f>
        <v>0</v>
      </c>
      <c r="E175" s="19" t="n">
        <f aca="false">C175+Assumptions!$D$31*D175</f>
        <v>0.264774060861832</v>
      </c>
      <c r="F175" s="28" t="n">
        <f aca="false">(Simulation!F175-Assumptions!$D$15)*(1-E175)+Assumptions!$D$15-Simulation!J175</f>
        <v>0.198442364896916</v>
      </c>
      <c r="G175" s="8" t="n">
        <f aca="false">((Assumptions!$D$14*(1+Simulation!E175)^1*F175-Assumptions!$D$14*(1+Simulation!E175)^0*Simulation!E175*Assumptions!$D$16)/(1+Simulation!K175)^1+(Assumptions!$D$14*(1+Simulation!E175)^2*F175-Assumptions!$D$14*(1+Simulation!E175)^1*Simulation!E175*Assumptions!$D$16)/(1+Simulation!K175)^2+(Assumptions!$D$14*(1+Simulation!E175)^3*F175-Assumptions!$D$14*(1+Simulation!E175)^2*Simulation!E175*Assumptions!$D$16)/(1+Simulation!K175)^3+(Assumptions!$D$14*(1+Simulation!E175)^4*F175-Assumptions!$D$14*(1+Simulation!E175)^3*Simulation!E175*Assumptions!$D$16)/(1+Simulation!K175)^4+(Assumptions!$D$14*(1+Simulation!E175)^5*F175-Assumptions!$D$14*(1+Simulation!E175)^4*Simulation!E175*Assumptions!$D$16)/(1+Simulation!K175)^5+(Assumptions!$D$14*(1+Simulation!E175)^5*F175-Assumptions!$D$14*(1+Simulation!E175)^4*Simulation!E175*Assumptions!$D$16)*(1+Simulation!I175)/(Simulation!K175-Simulation!I175)/(1+Simulation!K175)^5-Assumptions!$D$17)/Assumptions!$D$18</f>
        <v>24.2000310888297</v>
      </c>
      <c r="H175" s="8" t="str">
        <f aca="false">IF(D175=1,G175,"")</f>
        <v/>
      </c>
      <c r="I175" s="33" t="n">
        <f aca="false">IF(D175=0,G175,"")</f>
        <v>24.2000310888297</v>
      </c>
    </row>
    <row r="176" customFormat="false" ht="15" hidden="false" customHeight="false" outlineLevel="0" collapsed="false">
      <c r="B176" s="2" t="n">
        <v>171</v>
      </c>
      <c r="C176" s="19" t="n">
        <f aca="false">IF('Random Draws'!F176&lt;(Assumptions!$D$28-Assumptions!$D$27)/(Assumptions!$D$29-Assumptions!$D$27),Assumptions!$D$27+SQRT('Random Draws'!F176*(Assumptions!$D$29-Assumptions!$D$27)*(Assumptions!$D$28-Assumptions!$D$27)),Assumptions!$D$29-SQRT((1-'Random Draws'!F176)*(Assumptions!$D$29-Assumptions!$D$27)*(Assumptions!$D$29-Assumptions!$D$28)))</f>
        <v>0.261477667878779</v>
      </c>
      <c r="D176" s="29" t="n">
        <f aca="false">IF('Random Draws'!I176&lt;Assumptions!$D$30,1,0)</f>
        <v>0</v>
      </c>
      <c r="E176" s="19" t="n">
        <f aca="false">C176+Assumptions!$D$31*D176</f>
        <v>0.261477667878779</v>
      </c>
      <c r="F176" s="28" t="n">
        <f aca="false">(Simulation!F176-Assumptions!$D$15)*(1-E176)+Assumptions!$D$15-Simulation!J176</f>
        <v>0.172318326051255</v>
      </c>
      <c r="G176" s="8" t="n">
        <f aca="false">((Assumptions!$D$14*(1+Simulation!E176)^1*F176-Assumptions!$D$14*(1+Simulation!E176)^0*Simulation!E176*Assumptions!$D$16)/(1+Simulation!K176)^1+(Assumptions!$D$14*(1+Simulation!E176)^2*F176-Assumptions!$D$14*(1+Simulation!E176)^1*Simulation!E176*Assumptions!$D$16)/(1+Simulation!K176)^2+(Assumptions!$D$14*(1+Simulation!E176)^3*F176-Assumptions!$D$14*(1+Simulation!E176)^2*Simulation!E176*Assumptions!$D$16)/(1+Simulation!K176)^3+(Assumptions!$D$14*(1+Simulation!E176)^4*F176-Assumptions!$D$14*(1+Simulation!E176)^3*Simulation!E176*Assumptions!$D$16)/(1+Simulation!K176)^4+(Assumptions!$D$14*(1+Simulation!E176)^5*F176-Assumptions!$D$14*(1+Simulation!E176)^4*Simulation!E176*Assumptions!$D$16)/(1+Simulation!K176)^5+(Assumptions!$D$14*(1+Simulation!E176)^5*F176-Assumptions!$D$14*(1+Simulation!E176)^4*Simulation!E176*Assumptions!$D$16)*(1+Simulation!I176)/(Simulation!K176-Simulation!I176)/(1+Simulation!K176)^5-Assumptions!$D$17)/Assumptions!$D$18</f>
        <v>12.0805867703978</v>
      </c>
      <c r="H176" s="8" t="str">
        <f aca="false">IF(D176=1,G176,"")</f>
        <v/>
      </c>
      <c r="I176" s="33" t="n">
        <f aca="false">IF(D176=0,G176,"")</f>
        <v>12.0805867703978</v>
      </c>
    </row>
    <row r="177" customFormat="false" ht="15" hidden="false" customHeight="false" outlineLevel="0" collapsed="false">
      <c r="B177" s="2" t="n">
        <v>172</v>
      </c>
      <c r="C177" s="19" t="n">
        <f aca="false">IF('Random Draws'!F177&lt;(Assumptions!$D$28-Assumptions!$D$27)/(Assumptions!$D$29-Assumptions!$D$27),Assumptions!$D$27+SQRT('Random Draws'!F177*(Assumptions!$D$29-Assumptions!$D$27)*(Assumptions!$D$28-Assumptions!$D$27)),Assumptions!$D$29-SQRT((1-'Random Draws'!F177)*(Assumptions!$D$29-Assumptions!$D$27)*(Assumptions!$D$29-Assumptions!$D$28)))</f>
        <v>0.257513630734328</v>
      </c>
      <c r="D177" s="29" t="n">
        <f aca="false">IF('Random Draws'!I177&lt;Assumptions!$D$30,1,0)</f>
        <v>0</v>
      </c>
      <c r="E177" s="19" t="n">
        <f aca="false">C177+Assumptions!$D$31*D177</f>
        <v>0.257513630734328</v>
      </c>
      <c r="F177" s="28" t="n">
        <f aca="false">(Simulation!F177-Assumptions!$D$15)*(1-E177)+Assumptions!$D$15-Simulation!J177</f>
        <v>0.167219648275467</v>
      </c>
      <c r="G177" s="8" t="n">
        <f aca="false">((Assumptions!$D$14*(1+Simulation!E177)^1*F177-Assumptions!$D$14*(1+Simulation!E177)^0*Simulation!E177*Assumptions!$D$16)/(1+Simulation!K177)^1+(Assumptions!$D$14*(1+Simulation!E177)^2*F177-Assumptions!$D$14*(1+Simulation!E177)^1*Simulation!E177*Assumptions!$D$16)/(1+Simulation!K177)^2+(Assumptions!$D$14*(1+Simulation!E177)^3*F177-Assumptions!$D$14*(1+Simulation!E177)^2*Simulation!E177*Assumptions!$D$16)/(1+Simulation!K177)^3+(Assumptions!$D$14*(1+Simulation!E177)^4*F177-Assumptions!$D$14*(1+Simulation!E177)^3*Simulation!E177*Assumptions!$D$16)/(1+Simulation!K177)^4+(Assumptions!$D$14*(1+Simulation!E177)^5*F177-Assumptions!$D$14*(1+Simulation!E177)^4*Simulation!E177*Assumptions!$D$16)/(1+Simulation!K177)^5+(Assumptions!$D$14*(1+Simulation!E177)^5*F177-Assumptions!$D$14*(1+Simulation!E177)^4*Simulation!E177*Assumptions!$D$16)*(1+Simulation!I177)/(Simulation!K177-Simulation!I177)/(1+Simulation!K177)^5-Assumptions!$D$17)/Assumptions!$D$18</f>
        <v>10.9658576820467</v>
      </c>
      <c r="H177" s="8" t="str">
        <f aca="false">IF(D177=1,G177,"")</f>
        <v/>
      </c>
      <c r="I177" s="33" t="n">
        <f aca="false">IF(D177=0,G177,"")</f>
        <v>10.9658576820467</v>
      </c>
    </row>
    <row r="178" customFormat="false" ht="15" hidden="false" customHeight="false" outlineLevel="0" collapsed="false">
      <c r="B178" s="2" t="n">
        <v>173</v>
      </c>
      <c r="C178" s="19" t="n">
        <f aca="false">IF('Random Draws'!F178&lt;(Assumptions!$D$28-Assumptions!$D$27)/(Assumptions!$D$29-Assumptions!$D$27),Assumptions!$D$27+SQRT('Random Draws'!F178*(Assumptions!$D$29-Assumptions!$D$27)*(Assumptions!$D$28-Assumptions!$D$27)),Assumptions!$D$29-SQRT((1-'Random Draws'!F178)*(Assumptions!$D$29-Assumptions!$D$27)*(Assumptions!$D$29-Assumptions!$D$28)))</f>
        <v>0.262058132732115</v>
      </c>
      <c r="D178" s="29" t="n">
        <f aca="false">IF('Random Draws'!I178&lt;Assumptions!$D$30,1,0)</f>
        <v>1</v>
      </c>
      <c r="E178" s="19" t="n">
        <f aca="false">C178+Assumptions!$D$31*D178</f>
        <v>0.352058132732115</v>
      </c>
      <c r="F178" s="28" t="n">
        <f aca="false">(Simulation!F178-Assumptions!$D$15)*(1-E178)+Assumptions!$D$15-Simulation!J178</f>
        <v>0.132261266673056</v>
      </c>
      <c r="G178" s="8" t="n">
        <f aca="false">((Assumptions!$D$14*(1+Simulation!E178)^1*F178-Assumptions!$D$14*(1+Simulation!E178)^0*Simulation!E178*Assumptions!$D$16)/(1+Simulation!K178)^1+(Assumptions!$D$14*(1+Simulation!E178)^2*F178-Assumptions!$D$14*(1+Simulation!E178)^1*Simulation!E178*Assumptions!$D$16)/(1+Simulation!K178)^2+(Assumptions!$D$14*(1+Simulation!E178)^3*F178-Assumptions!$D$14*(1+Simulation!E178)^2*Simulation!E178*Assumptions!$D$16)/(1+Simulation!K178)^3+(Assumptions!$D$14*(1+Simulation!E178)^4*F178-Assumptions!$D$14*(1+Simulation!E178)^3*Simulation!E178*Assumptions!$D$16)/(1+Simulation!K178)^4+(Assumptions!$D$14*(1+Simulation!E178)^5*F178-Assumptions!$D$14*(1+Simulation!E178)^4*Simulation!E178*Assumptions!$D$16)/(1+Simulation!K178)^5+(Assumptions!$D$14*(1+Simulation!E178)^5*F178-Assumptions!$D$14*(1+Simulation!E178)^4*Simulation!E178*Assumptions!$D$16)*(1+Simulation!I178)/(Simulation!K178-Simulation!I178)/(1+Simulation!K178)^5-Assumptions!$D$17)/Assumptions!$D$18</f>
        <v>4.17201476113919</v>
      </c>
      <c r="H178" s="8" t="n">
        <f aca="false">IF(D178=1,G178,"")</f>
        <v>4.17201476113919</v>
      </c>
      <c r="I178" s="33" t="str">
        <f aca="false">IF(D178=0,G178,"")</f>
        <v/>
      </c>
    </row>
    <row r="179" customFormat="false" ht="15" hidden="false" customHeight="false" outlineLevel="0" collapsed="false">
      <c r="B179" s="2" t="n">
        <v>174</v>
      </c>
      <c r="C179" s="19" t="n">
        <f aca="false">IF('Random Draws'!F179&lt;(Assumptions!$D$28-Assumptions!$D$27)/(Assumptions!$D$29-Assumptions!$D$27),Assumptions!$D$27+SQRT('Random Draws'!F179*(Assumptions!$D$29-Assumptions!$D$27)*(Assumptions!$D$28-Assumptions!$D$27)),Assumptions!$D$29-SQRT((1-'Random Draws'!F179)*(Assumptions!$D$29-Assumptions!$D$27)*(Assumptions!$D$29-Assumptions!$D$28)))</f>
        <v>0.249931006283796</v>
      </c>
      <c r="D179" s="29" t="n">
        <f aca="false">IF('Random Draws'!I179&lt;Assumptions!$D$30,1,0)</f>
        <v>1</v>
      </c>
      <c r="E179" s="19" t="n">
        <f aca="false">C179+Assumptions!$D$31*D179</f>
        <v>0.339931006283796</v>
      </c>
      <c r="F179" s="28" t="n">
        <f aca="false">(Simulation!F179-Assumptions!$D$15)*(1-E179)+Assumptions!$D$15-Simulation!J179</f>
        <v>0.181846019547782</v>
      </c>
      <c r="G179" s="8" t="n">
        <f aca="false">((Assumptions!$D$14*(1+Simulation!E179)^1*F179-Assumptions!$D$14*(1+Simulation!E179)^0*Simulation!E179*Assumptions!$D$16)/(1+Simulation!K179)^1+(Assumptions!$D$14*(1+Simulation!E179)^2*F179-Assumptions!$D$14*(1+Simulation!E179)^1*Simulation!E179*Assumptions!$D$16)/(1+Simulation!K179)^2+(Assumptions!$D$14*(1+Simulation!E179)^3*F179-Assumptions!$D$14*(1+Simulation!E179)^2*Simulation!E179*Assumptions!$D$16)/(1+Simulation!K179)^3+(Assumptions!$D$14*(1+Simulation!E179)^4*F179-Assumptions!$D$14*(1+Simulation!E179)^3*Simulation!E179*Assumptions!$D$16)/(1+Simulation!K179)^4+(Assumptions!$D$14*(1+Simulation!E179)^5*F179-Assumptions!$D$14*(1+Simulation!E179)^4*Simulation!E179*Assumptions!$D$16)/(1+Simulation!K179)^5+(Assumptions!$D$14*(1+Simulation!E179)^5*F179-Assumptions!$D$14*(1+Simulation!E179)^4*Simulation!E179*Assumptions!$D$16)*(1+Simulation!I179)/(Simulation!K179-Simulation!I179)/(1+Simulation!K179)^5-Assumptions!$D$17)/Assumptions!$D$18</f>
        <v>11.9500809074921</v>
      </c>
      <c r="H179" s="8" t="n">
        <f aca="false">IF(D179=1,G179,"")</f>
        <v>11.9500809074921</v>
      </c>
      <c r="I179" s="33" t="str">
        <f aca="false">IF(D179=0,G179,"")</f>
        <v/>
      </c>
    </row>
    <row r="180" customFormat="false" ht="15" hidden="false" customHeight="false" outlineLevel="0" collapsed="false">
      <c r="B180" s="2" t="n">
        <v>175</v>
      </c>
      <c r="C180" s="19" t="n">
        <f aca="false">IF('Random Draws'!F180&lt;(Assumptions!$D$28-Assumptions!$D$27)/(Assumptions!$D$29-Assumptions!$D$27),Assumptions!$D$27+SQRT('Random Draws'!F180*(Assumptions!$D$29-Assumptions!$D$27)*(Assumptions!$D$28-Assumptions!$D$27)),Assumptions!$D$29-SQRT((1-'Random Draws'!F180)*(Assumptions!$D$29-Assumptions!$D$27)*(Assumptions!$D$29-Assumptions!$D$28)))</f>
        <v>0.254512855274356</v>
      </c>
      <c r="D180" s="29" t="n">
        <f aca="false">IF('Random Draws'!I180&lt;Assumptions!$D$30,1,0)</f>
        <v>0</v>
      </c>
      <c r="E180" s="19" t="n">
        <f aca="false">C180+Assumptions!$D$31*D180</f>
        <v>0.254512855274356</v>
      </c>
      <c r="F180" s="28" t="n">
        <f aca="false">(Simulation!F180-Assumptions!$D$15)*(1-E180)+Assumptions!$D$15-Simulation!J180</f>
        <v>0.189097392572706</v>
      </c>
      <c r="G180" s="8" t="n">
        <f aca="false">((Assumptions!$D$14*(1+Simulation!E180)^1*F180-Assumptions!$D$14*(1+Simulation!E180)^0*Simulation!E180*Assumptions!$D$16)/(1+Simulation!K180)^1+(Assumptions!$D$14*(1+Simulation!E180)^2*F180-Assumptions!$D$14*(1+Simulation!E180)^1*Simulation!E180*Assumptions!$D$16)/(1+Simulation!K180)^2+(Assumptions!$D$14*(1+Simulation!E180)^3*F180-Assumptions!$D$14*(1+Simulation!E180)^2*Simulation!E180*Assumptions!$D$16)/(1+Simulation!K180)^3+(Assumptions!$D$14*(1+Simulation!E180)^4*F180-Assumptions!$D$14*(1+Simulation!E180)^3*Simulation!E180*Assumptions!$D$16)/(1+Simulation!K180)^4+(Assumptions!$D$14*(1+Simulation!E180)^5*F180-Assumptions!$D$14*(1+Simulation!E180)^4*Simulation!E180*Assumptions!$D$16)/(1+Simulation!K180)^5+(Assumptions!$D$14*(1+Simulation!E180)^5*F180-Assumptions!$D$14*(1+Simulation!E180)^4*Simulation!E180*Assumptions!$D$16)*(1+Simulation!I180)/(Simulation!K180-Simulation!I180)/(1+Simulation!K180)^5-Assumptions!$D$17)/Assumptions!$D$18</f>
        <v>9.17998070980958</v>
      </c>
      <c r="H180" s="8" t="str">
        <f aca="false">IF(D180=1,G180,"")</f>
        <v/>
      </c>
      <c r="I180" s="33" t="n">
        <f aca="false">IF(D180=0,G180,"")</f>
        <v>9.17998070980958</v>
      </c>
    </row>
    <row r="181" customFormat="false" ht="15" hidden="false" customHeight="false" outlineLevel="0" collapsed="false">
      <c r="B181" s="2" t="n">
        <v>176</v>
      </c>
      <c r="C181" s="19" t="n">
        <f aca="false">IF('Random Draws'!F181&lt;(Assumptions!$D$28-Assumptions!$D$27)/(Assumptions!$D$29-Assumptions!$D$27),Assumptions!$D$27+SQRT('Random Draws'!F181*(Assumptions!$D$29-Assumptions!$D$27)*(Assumptions!$D$28-Assumptions!$D$27)),Assumptions!$D$29-SQRT((1-'Random Draws'!F181)*(Assumptions!$D$29-Assumptions!$D$27)*(Assumptions!$D$29-Assumptions!$D$28)))</f>
        <v>0.260902178098558</v>
      </c>
      <c r="D181" s="29" t="n">
        <f aca="false">IF('Random Draws'!I181&lt;Assumptions!$D$30,1,0)</f>
        <v>0</v>
      </c>
      <c r="E181" s="19" t="n">
        <f aca="false">C181+Assumptions!$D$31*D181</f>
        <v>0.260902178098558</v>
      </c>
      <c r="F181" s="28" t="n">
        <f aca="false">(Simulation!F181-Assumptions!$D$15)*(1-E181)+Assumptions!$D$15-Simulation!J181</f>
        <v>0.223296703872202</v>
      </c>
      <c r="G181" s="8" t="n">
        <f aca="false">((Assumptions!$D$14*(1+Simulation!E181)^1*F181-Assumptions!$D$14*(1+Simulation!E181)^0*Simulation!E181*Assumptions!$D$16)/(1+Simulation!K181)^1+(Assumptions!$D$14*(1+Simulation!E181)^2*F181-Assumptions!$D$14*(1+Simulation!E181)^1*Simulation!E181*Assumptions!$D$16)/(1+Simulation!K181)^2+(Assumptions!$D$14*(1+Simulation!E181)^3*F181-Assumptions!$D$14*(1+Simulation!E181)^2*Simulation!E181*Assumptions!$D$16)/(1+Simulation!K181)^3+(Assumptions!$D$14*(1+Simulation!E181)^4*F181-Assumptions!$D$14*(1+Simulation!E181)^3*Simulation!E181*Assumptions!$D$16)/(1+Simulation!K181)^4+(Assumptions!$D$14*(1+Simulation!E181)^5*F181-Assumptions!$D$14*(1+Simulation!E181)^4*Simulation!E181*Assumptions!$D$16)/(1+Simulation!K181)^5+(Assumptions!$D$14*(1+Simulation!E181)^5*F181-Assumptions!$D$14*(1+Simulation!E181)^4*Simulation!E181*Assumptions!$D$16)*(1+Simulation!I181)/(Simulation!K181-Simulation!I181)/(1+Simulation!K181)^5-Assumptions!$D$17)/Assumptions!$D$18</f>
        <v>21.9417821854839</v>
      </c>
      <c r="H181" s="8" t="str">
        <f aca="false">IF(D181=1,G181,"")</f>
        <v/>
      </c>
      <c r="I181" s="33" t="n">
        <f aca="false">IF(D181=0,G181,"")</f>
        <v>21.9417821854839</v>
      </c>
    </row>
    <row r="182" customFormat="false" ht="15" hidden="false" customHeight="false" outlineLevel="0" collapsed="false">
      <c r="B182" s="2" t="n">
        <v>177</v>
      </c>
      <c r="C182" s="19" t="n">
        <f aca="false">IF('Random Draws'!F182&lt;(Assumptions!$D$28-Assumptions!$D$27)/(Assumptions!$D$29-Assumptions!$D$27),Assumptions!$D$27+SQRT('Random Draws'!F182*(Assumptions!$D$29-Assumptions!$D$27)*(Assumptions!$D$28-Assumptions!$D$27)),Assumptions!$D$29-SQRT((1-'Random Draws'!F182)*(Assumptions!$D$29-Assumptions!$D$27)*(Assumptions!$D$29-Assumptions!$D$28)))</f>
        <v>0.252078222326982</v>
      </c>
      <c r="D182" s="29" t="n">
        <f aca="false">IF('Random Draws'!I182&lt;Assumptions!$D$30,1,0)</f>
        <v>0</v>
      </c>
      <c r="E182" s="19" t="n">
        <f aca="false">C182+Assumptions!$D$31*D182</f>
        <v>0.252078222326982</v>
      </c>
      <c r="F182" s="28" t="n">
        <f aca="false">(Simulation!F182-Assumptions!$D$15)*(1-E182)+Assumptions!$D$15-Simulation!J182</f>
        <v>0.205780812138027</v>
      </c>
      <c r="G182" s="8" t="n">
        <f aca="false">((Assumptions!$D$14*(1+Simulation!E182)^1*F182-Assumptions!$D$14*(1+Simulation!E182)^0*Simulation!E182*Assumptions!$D$16)/(1+Simulation!K182)^1+(Assumptions!$D$14*(1+Simulation!E182)^2*F182-Assumptions!$D$14*(1+Simulation!E182)^1*Simulation!E182*Assumptions!$D$16)/(1+Simulation!K182)^2+(Assumptions!$D$14*(1+Simulation!E182)^3*F182-Assumptions!$D$14*(1+Simulation!E182)^2*Simulation!E182*Assumptions!$D$16)/(1+Simulation!K182)^3+(Assumptions!$D$14*(1+Simulation!E182)^4*F182-Assumptions!$D$14*(1+Simulation!E182)^3*Simulation!E182*Assumptions!$D$16)/(1+Simulation!K182)^4+(Assumptions!$D$14*(1+Simulation!E182)^5*F182-Assumptions!$D$14*(1+Simulation!E182)^4*Simulation!E182*Assumptions!$D$16)/(1+Simulation!K182)^5+(Assumptions!$D$14*(1+Simulation!E182)^5*F182-Assumptions!$D$14*(1+Simulation!E182)^4*Simulation!E182*Assumptions!$D$16)*(1+Simulation!I182)/(Simulation!K182-Simulation!I182)/(1+Simulation!K182)^5-Assumptions!$D$17)/Assumptions!$D$18</f>
        <v>25.3004179131955</v>
      </c>
      <c r="H182" s="8" t="str">
        <f aca="false">IF(D182=1,G182,"")</f>
        <v/>
      </c>
      <c r="I182" s="33" t="n">
        <f aca="false">IF(D182=0,G182,"")</f>
        <v>25.3004179131955</v>
      </c>
    </row>
    <row r="183" customFormat="false" ht="15" hidden="false" customHeight="false" outlineLevel="0" collapsed="false">
      <c r="B183" s="2" t="n">
        <v>178</v>
      </c>
      <c r="C183" s="19" t="n">
        <f aca="false">IF('Random Draws'!F183&lt;(Assumptions!$D$28-Assumptions!$D$27)/(Assumptions!$D$29-Assumptions!$D$27),Assumptions!$D$27+SQRT('Random Draws'!F183*(Assumptions!$D$29-Assumptions!$D$27)*(Assumptions!$D$28-Assumptions!$D$27)),Assumptions!$D$29-SQRT((1-'Random Draws'!F183)*(Assumptions!$D$29-Assumptions!$D$27)*(Assumptions!$D$29-Assumptions!$D$28)))</f>
        <v>0.255731449491589</v>
      </c>
      <c r="D183" s="29" t="n">
        <f aca="false">IF('Random Draws'!I183&lt;Assumptions!$D$30,1,0)</f>
        <v>0</v>
      </c>
      <c r="E183" s="19" t="n">
        <f aca="false">C183+Assumptions!$D$31*D183</f>
        <v>0.255731449491589</v>
      </c>
      <c r="F183" s="28" t="n">
        <f aca="false">(Simulation!F183-Assumptions!$D$15)*(1-E183)+Assumptions!$D$15-Simulation!J183</f>
        <v>0.182438278528099</v>
      </c>
      <c r="G183" s="8" t="n">
        <f aca="false">((Assumptions!$D$14*(1+Simulation!E183)^1*F183-Assumptions!$D$14*(1+Simulation!E183)^0*Simulation!E183*Assumptions!$D$16)/(1+Simulation!K183)^1+(Assumptions!$D$14*(1+Simulation!E183)^2*F183-Assumptions!$D$14*(1+Simulation!E183)^1*Simulation!E183*Assumptions!$D$16)/(1+Simulation!K183)^2+(Assumptions!$D$14*(1+Simulation!E183)^3*F183-Assumptions!$D$14*(1+Simulation!E183)^2*Simulation!E183*Assumptions!$D$16)/(1+Simulation!K183)^3+(Assumptions!$D$14*(1+Simulation!E183)^4*F183-Assumptions!$D$14*(1+Simulation!E183)^3*Simulation!E183*Assumptions!$D$16)/(1+Simulation!K183)^4+(Assumptions!$D$14*(1+Simulation!E183)^5*F183-Assumptions!$D$14*(1+Simulation!E183)^4*Simulation!E183*Assumptions!$D$16)/(1+Simulation!K183)^5+(Assumptions!$D$14*(1+Simulation!E183)^5*F183-Assumptions!$D$14*(1+Simulation!E183)^4*Simulation!E183*Assumptions!$D$16)*(1+Simulation!I183)/(Simulation!K183-Simulation!I183)/(1+Simulation!K183)^5-Assumptions!$D$17)/Assumptions!$D$18</f>
        <v>21.567174696779</v>
      </c>
      <c r="H183" s="8" t="str">
        <f aca="false">IF(D183=1,G183,"")</f>
        <v/>
      </c>
      <c r="I183" s="33" t="n">
        <f aca="false">IF(D183=0,G183,"")</f>
        <v>21.567174696779</v>
      </c>
    </row>
    <row r="184" customFormat="false" ht="15" hidden="false" customHeight="false" outlineLevel="0" collapsed="false">
      <c r="B184" s="2" t="n">
        <v>179</v>
      </c>
      <c r="C184" s="19" t="n">
        <f aca="false">IF('Random Draws'!F184&lt;(Assumptions!$D$28-Assumptions!$D$27)/(Assumptions!$D$29-Assumptions!$D$27),Assumptions!$D$27+SQRT('Random Draws'!F184*(Assumptions!$D$29-Assumptions!$D$27)*(Assumptions!$D$28-Assumptions!$D$27)),Assumptions!$D$29-SQRT((1-'Random Draws'!F184)*(Assumptions!$D$29-Assumptions!$D$27)*(Assumptions!$D$29-Assumptions!$D$28)))</f>
        <v>0.271899985462877</v>
      </c>
      <c r="D184" s="29" t="n">
        <f aca="false">IF('Random Draws'!I184&lt;Assumptions!$D$30,1,0)</f>
        <v>0</v>
      </c>
      <c r="E184" s="19" t="n">
        <f aca="false">C184+Assumptions!$D$31*D184</f>
        <v>0.271899985462877</v>
      </c>
      <c r="F184" s="28" t="n">
        <f aca="false">(Simulation!F184-Assumptions!$D$15)*(1-E184)+Assumptions!$D$15-Simulation!J184</f>
        <v>0.162509451432577</v>
      </c>
      <c r="G184" s="8" t="n">
        <f aca="false">((Assumptions!$D$14*(1+Simulation!E184)^1*F184-Assumptions!$D$14*(1+Simulation!E184)^0*Simulation!E184*Assumptions!$D$16)/(1+Simulation!K184)^1+(Assumptions!$D$14*(1+Simulation!E184)^2*F184-Assumptions!$D$14*(1+Simulation!E184)^1*Simulation!E184*Assumptions!$D$16)/(1+Simulation!K184)^2+(Assumptions!$D$14*(1+Simulation!E184)^3*F184-Assumptions!$D$14*(1+Simulation!E184)^2*Simulation!E184*Assumptions!$D$16)/(1+Simulation!K184)^3+(Assumptions!$D$14*(1+Simulation!E184)^4*F184-Assumptions!$D$14*(1+Simulation!E184)^3*Simulation!E184*Assumptions!$D$16)/(1+Simulation!K184)^4+(Assumptions!$D$14*(1+Simulation!E184)^5*F184-Assumptions!$D$14*(1+Simulation!E184)^4*Simulation!E184*Assumptions!$D$16)/(1+Simulation!K184)^5+(Assumptions!$D$14*(1+Simulation!E184)^5*F184-Assumptions!$D$14*(1+Simulation!E184)^4*Simulation!E184*Assumptions!$D$16)*(1+Simulation!I184)/(Simulation!K184-Simulation!I184)/(1+Simulation!K184)^5-Assumptions!$D$17)/Assumptions!$D$18</f>
        <v>8.62869178400182</v>
      </c>
      <c r="H184" s="8" t="str">
        <f aca="false">IF(D184=1,G184,"")</f>
        <v/>
      </c>
      <c r="I184" s="33" t="n">
        <f aca="false">IF(D184=0,G184,"")</f>
        <v>8.62869178400182</v>
      </c>
    </row>
    <row r="185" customFormat="false" ht="15" hidden="false" customHeight="false" outlineLevel="0" collapsed="false">
      <c r="B185" s="2" t="n">
        <v>180</v>
      </c>
      <c r="C185" s="19" t="n">
        <f aca="false">IF('Random Draws'!F185&lt;(Assumptions!$D$28-Assumptions!$D$27)/(Assumptions!$D$29-Assumptions!$D$27),Assumptions!$D$27+SQRT('Random Draws'!F185*(Assumptions!$D$29-Assumptions!$D$27)*(Assumptions!$D$28-Assumptions!$D$27)),Assumptions!$D$29-SQRT((1-'Random Draws'!F185)*(Assumptions!$D$29-Assumptions!$D$27)*(Assumptions!$D$29-Assumptions!$D$28)))</f>
        <v>0.254817165982549</v>
      </c>
      <c r="D185" s="29" t="n">
        <f aca="false">IF('Random Draws'!I185&lt;Assumptions!$D$30,1,0)</f>
        <v>0</v>
      </c>
      <c r="E185" s="19" t="n">
        <f aca="false">C185+Assumptions!$D$31*D185</f>
        <v>0.254817165982549</v>
      </c>
      <c r="F185" s="28" t="n">
        <f aca="false">(Simulation!F185-Assumptions!$D$15)*(1-E185)+Assumptions!$D$15-Simulation!J185</f>
        <v>0.172404446630322</v>
      </c>
      <c r="G185" s="8" t="n">
        <f aca="false">((Assumptions!$D$14*(1+Simulation!E185)^1*F185-Assumptions!$D$14*(1+Simulation!E185)^0*Simulation!E185*Assumptions!$D$16)/(1+Simulation!K185)^1+(Assumptions!$D$14*(1+Simulation!E185)^2*F185-Assumptions!$D$14*(1+Simulation!E185)^1*Simulation!E185*Assumptions!$D$16)/(1+Simulation!K185)^2+(Assumptions!$D$14*(1+Simulation!E185)^3*F185-Assumptions!$D$14*(1+Simulation!E185)^2*Simulation!E185*Assumptions!$D$16)/(1+Simulation!K185)^3+(Assumptions!$D$14*(1+Simulation!E185)^4*F185-Assumptions!$D$14*(1+Simulation!E185)^3*Simulation!E185*Assumptions!$D$16)/(1+Simulation!K185)^4+(Assumptions!$D$14*(1+Simulation!E185)^5*F185-Assumptions!$D$14*(1+Simulation!E185)^4*Simulation!E185*Assumptions!$D$16)/(1+Simulation!K185)^5+(Assumptions!$D$14*(1+Simulation!E185)^5*F185-Assumptions!$D$14*(1+Simulation!E185)^4*Simulation!E185*Assumptions!$D$16)*(1+Simulation!I185)/(Simulation!K185-Simulation!I185)/(1+Simulation!K185)^5-Assumptions!$D$17)/Assumptions!$D$18</f>
        <v>16.7924492266043</v>
      </c>
      <c r="H185" s="8" t="str">
        <f aca="false">IF(D185=1,G185,"")</f>
        <v/>
      </c>
      <c r="I185" s="33" t="n">
        <f aca="false">IF(D185=0,G185,"")</f>
        <v>16.7924492266043</v>
      </c>
    </row>
    <row r="186" customFormat="false" ht="15" hidden="false" customHeight="false" outlineLevel="0" collapsed="false">
      <c r="B186" s="2" t="n">
        <v>181</v>
      </c>
      <c r="C186" s="19" t="n">
        <f aca="false">IF('Random Draws'!F186&lt;(Assumptions!$D$28-Assumptions!$D$27)/(Assumptions!$D$29-Assumptions!$D$27),Assumptions!$D$27+SQRT('Random Draws'!F186*(Assumptions!$D$29-Assumptions!$D$27)*(Assumptions!$D$28-Assumptions!$D$27)),Assumptions!$D$29-SQRT((1-'Random Draws'!F186)*(Assumptions!$D$29-Assumptions!$D$27)*(Assumptions!$D$29-Assumptions!$D$28)))</f>
        <v>0.264552912057556</v>
      </c>
      <c r="D186" s="29" t="n">
        <f aca="false">IF('Random Draws'!I186&lt;Assumptions!$D$30,1,0)</f>
        <v>0</v>
      </c>
      <c r="E186" s="19" t="n">
        <f aca="false">C186+Assumptions!$D$31*D186</f>
        <v>0.264552912057556</v>
      </c>
      <c r="F186" s="28" t="n">
        <f aca="false">(Simulation!F186-Assumptions!$D$15)*(1-E186)+Assumptions!$D$15-Simulation!J186</f>
        <v>0.17796253564326</v>
      </c>
      <c r="G186" s="8" t="n">
        <f aca="false">((Assumptions!$D$14*(1+Simulation!E186)^1*F186-Assumptions!$D$14*(1+Simulation!E186)^0*Simulation!E186*Assumptions!$D$16)/(1+Simulation!K186)^1+(Assumptions!$D$14*(1+Simulation!E186)^2*F186-Assumptions!$D$14*(1+Simulation!E186)^1*Simulation!E186*Assumptions!$D$16)/(1+Simulation!K186)^2+(Assumptions!$D$14*(1+Simulation!E186)^3*F186-Assumptions!$D$14*(1+Simulation!E186)^2*Simulation!E186*Assumptions!$D$16)/(1+Simulation!K186)^3+(Assumptions!$D$14*(1+Simulation!E186)^4*F186-Assumptions!$D$14*(1+Simulation!E186)^3*Simulation!E186*Assumptions!$D$16)/(1+Simulation!K186)^4+(Assumptions!$D$14*(1+Simulation!E186)^5*F186-Assumptions!$D$14*(1+Simulation!E186)^4*Simulation!E186*Assumptions!$D$16)/(1+Simulation!K186)^5+(Assumptions!$D$14*(1+Simulation!E186)^5*F186-Assumptions!$D$14*(1+Simulation!E186)^4*Simulation!E186*Assumptions!$D$16)*(1+Simulation!I186)/(Simulation!K186-Simulation!I186)/(1+Simulation!K186)^5-Assumptions!$D$17)/Assumptions!$D$18</f>
        <v>13.4826053825268</v>
      </c>
      <c r="H186" s="8" t="str">
        <f aca="false">IF(D186=1,G186,"")</f>
        <v/>
      </c>
      <c r="I186" s="33" t="n">
        <f aca="false">IF(D186=0,G186,"")</f>
        <v>13.4826053825268</v>
      </c>
    </row>
    <row r="187" customFormat="false" ht="15" hidden="false" customHeight="false" outlineLevel="0" collapsed="false">
      <c r="B187" s="2" t="n">
        <v>182</v>
      </c>
      <c r="C187" s="19" t="n">
        <f aca="false">IF('Random Draws'!F187&lt;(Assumptions!$D$28-Assumptions!$D$27)/(Assumptions!$D$29-Assumptions!$D$27),Assumptions!$D$27+SQRT('Random Draws'!F187*(Assumptions!$D$29-Assumptions!$D$27)*(Assumptions!$D$28-Assumptions!$D$27)),Assumptions!$D$29-SQRT((1-'Random Draws'!F187)*(Assumptions!$D$29-Assumptions!$D$27)*(Assumptions!$D$29-Assumptions!$D$28)))</f>
        <v>0.245290649102105</v>
      </c>
      <c r="D187" s="29" t="n">
        <f aca="false">IF('Random Draws'!I187&lt;Assumptions!$D$30,1,0)</f>
        <v>1</v>
      </c>
      <c r="E187" s="19" t="n">
        <f aca="false">C187+Assumptions!$D$31*D187</f>
        <v>0.335290649102105</v>
      </c>
      <c r="F187" s="28" t="n">
        <f aca="false">(Simulation!F187-Assumptions!$D$15)*(1-E187)+Assumptions!$D$15-Simulation!J187</f>
        <v>0.120848938108269</v>
      </c>
      <c r="G187" s="8" t="n">
        <f aca="false">((Assumptions!$D$14*(1+Simulation!E187)^1*F187-Assumptions!$D$14*(1+Simulation!E187)^0*Simulation!E187*Assumptions!$D$16)/(1+Simulation!K187)^1+(Assumptions!$D$14*(1+Simulation!E187)^2*F187-Assumptions!$D$14*(1+Simulation!E187)^1*Simulation!E187*Assumptions!$D$16)/(1+Simulation!K187)^2+(Assumptions!$D$14*(1+Simulation!E187)^3*F187-Assumptions!$D$14*(1+Simulation!E187)^2*Simulation!E187*Assumptions!$D$16)/(1+Simulation!K187)^3+(Assumptions!$D$14*(1+Simulation!E187)^4*F187-Assumptions!$D$14*(1+Simulation!E187)^3*Simulation!E187*Assumptions!$D$16)/(1+Simulation!K187)^4+(Assumptions!$D$14*(1+Simulation!E187)^5*F187-Assumptions!$D$14*(1+Simulation!E187)^4*Simulation!E187*Assumptions!$D$16)/(1+Simulation!K187)^5+(Assumptions!$D$14*(1+Simulation!E187)^5*F187-Assumptions!$D$14*(1+Simulation!E187)^4*Simulation!E187*Assumptions!$D$16)*(1+Simulation!I187)/(Simulation!K187-Simulation!I187)/(1+Simulation!K187)^5-Assumptions!$D$17)/Assumptions!$D$18</f>
        <v>2.65561619312822</v>
      </c>
      <c r="H187" s="8" t="n">
        <f aca="false">IF(D187=1,G187,"")</f>
        <v>2.65561619312822</v>
      </c>
      <c r="I187" s="33" t="str">
        <f aca="false">IF(D187=0,G187,"")</f>
        <v/>
      </c>
    </row>
    <row r="188" customFormat="false" ht="15" hidden="false" customHeight="false" outlineLevel="0" collapsed="false">
      <c r="B188" s="2" t="n">
        <v>183</v>
      </c>
      <c r="C188" s="19" t="n">
        <f aca="false">IF('Random Draws'!F188&lt;(Assumptions!$D$28-Assumptions!$D$27)/(Assumptions!$D$29-Assumptions!$D$27),Assumptions!$D$27+SQRT('Random Draws'!F188*(Assumptions!$D$29-Assumptions!$D$27)*(Assumptions!$D$28-Assumptions!$D$27)),Assumptions!$D$29-SQRT((1-'Random Draws'!F188)*(Assumptions!$D$29-Assumptions!$D$27)*(Assumptions!$D$29-Assumptions!$D$28)))</f>
        <v>0.250375282562629</v>
      </c>
      <c r="D188" s="29" t="n">
        <f aca="false">IF('Random Draws'!I188&lt;Assumptions!$D$30,1,0)</f>
        <v>0</v>
      </c>
      <c r="E188" s="19" t="n">
        <f aca="false">C188+Assumptions!$D$31*D188</f>
        <v>0.250375282562629</v>
      </c>
      <c r="F188" s="28" t="n">
        <f aca="false">(Simulation!F188-Assumptions!$D$15)*(1-E188)+Assumptions!$D$15-Simulation!J188</f>
        <v>0.166229412271606</v>
      </c>
      <c r="G188" s="8" t="n">
        <f aca="false">((Assumptions!$D$14*(1+Simulation!E188)^1*F188-Assumptions!$D$14*(1+Simulation!E188)^0*Simulation!E188*Assumptions!$D$16)/(1+Simulation!K188)^1+(Assumptions!$D$14*(1+Simulation!E188)^2*F188-Assumptions!$D$14*(1+Simulation!E188)^1*Simulation!E188*Assumptions!$D$16)/(1+Simulation!K188)^2+(Assumptions!$D$14*(1+Simulation!E188)^3*F188-Assumptions!$D$14*(1+Simulation!E188)^2*Simulation!E188*Assumptions!$D$16)/(1+Simulation!K188)^3+(Assumptions!$D$14*(1+Simulation!E188)^4*F188-Assumptions!$D$14*(1+Simulation!E188)^3*Simulation!E188*Assumptions!$D$16)/(1+Simulation!K188)^4+(Assumptions!$D$14*(1+Simulation!E188)^5*F188-Assumptions!$D$14*(1+Simulation!E188)^4*Simulation!E188*Assumptions!$D$16)/(1+Simulation!K188)^5+(Assumptions!$D$14*(1+Simulation!E188)^5*F188-Assumptions!$D$14*(1+Simulation!E188)^4*Simulation!E188*Assumptions!$D$16)*(1+Simulation!I188)/(Simulation!K188-Simulation!I188)/(1+Simulation!K188)^5-Assumptions!$D$17)/Assumptions!$D$18</f>
        <v>21.9141963742277</v>
      </c>
      <c r="H188" s="8" t="str">
        <f aca="false">IF(D188=1,G188,"")</f>
        <v/>
      </c>
      <c r="I188" s="33" t="n">
        <f aca="false">IF(D188=0,G188,"")</f>
        <v>21.9141963742277</v>
      </c>
    </row>
    <row r="189" customFormat="false" ht="15" hidden="false" customHeight="false" outlineLevel="0" collapsed="false">
      <c r="B189" s="2" t="n">
        <v>184</v>
      </c>
      <c r="C189" s="19" t="n">
        <f aca="false">IF('Random Draws'!F189&lt;(Assumptions!$D$28-Assumptions!$D$27)/(Assumptions!$D$29-Assumptions!$D$27),Assumptions!$D$27+SQRT('Random Draws'!F189*(Assumptions!$D$29-Assumptions!$D$27)*(Assumptions!$D$28-Assumptions!$D$27)),Assumptions!$D$29-SQRT((1-'Random Draws'!F189)*(Assumptions!$D$29-Assumptions!$D$27)*(Assumptions!$D$29-Assumptions!$D$28)))</f>
        <v>0.256457640962933</v>
      </c>
      <c r="D189" s="29" t="n">
        <f aca="false">IF('Random Draws'!I189&lt;Assumptions!$D$30,1,0)</f>
        <v>1</v>
      </c>
      <c r="E189" s="19" t="n">
        <f aca="false">C189+Assumptions!$D$31*D189</f>
        <v>0.346457640962933</v>
      </c>
      <c r="F189" s="28" t="n">
        <f aca="false">(Simulation!F189-Assumptions!$D$15)*(1-E189)+Assumptions!$D$15-Simulation!J189</f>
        <v>0.15724904926793</v>
      </c>
      <c r="G189" s="8" t="n">
        <f aca="false">((Assumptions!$D$14*(1+Simulation!E189)^1*F189-Assumptions!$D$14*(1+Simulation!E189)^0*Simulation!E189*Assumptions!$D$16)/(1+Simulation!K189)^1+(Assumptions!$D$14*(1+Simulation!E189)^2*F189-Assumptions!$D$14*(1+Simulation!E189)^1*Simulation!E189*Assumptions!$D$16)/(1+Simulation!K189)^2+(Assumptions!$D$14*(1+Simulation!E189)^3*F189-Assumptions!$D$14*(1+Simulation!E189)^2*Simulation!E189*Assumptions!$D$16)/(1+Simulation!K189)^3+(Assumptions!$D$14*(1+Simulation!E189)^4*F189-Assumptions!$D$14*(1+Simulation!E189)^3*Simulation!E189*Assumptions!$D$16)/(1+Simulation!K189)^4+(Assumptions!$D$14*(1+Simulation!E189)^5*F189-Assumptions!$D$14*(1+Simulation!E189)^4*Simulation!E189*Assumptions!$D$16)/(1+Simulation!K189)^5+(Assumptions!$D$14*(1+Simulation!E189)^5*F189-Assumptions!$D$14*(1+Simulation!E189)^4*Simulation!E189*Assumptions!$D$16)*(1+Simulation!I189)/(Simulation!K189-Simulation!I189)/(1+Simulation!K189)^5-Assumptions!$D$17)/Assumptions!$D$18</f>
        <v>32.9916701486056</v>
      </c>
      <c r="H189" s="8" t="n">
        <f aca="false">IF(D189=1,G189,"")</f>
        <v>32.9916701486056</v>
      </c>
      <c r="I189" s="33" t="str">
        <f aca="false">IF(D189=0,G189,"")</f>
        <v/>
      </c>
    </row>
    <row r="190" customFormat="false" ht="15" hidden="false" customHeight="false" outlineLevel="0" collapsed="false">
      <c r="B190" s="2" t="n">
        <v>185</v>
      </c>
      <c r="C190" s="19" t="n">
        <f aca="false">IF('Random Draws'!F190&lt;(Assumptions!$D$28-Assumptions!$D$27)/(Assumptions!$D$29-Assumptions!$D$27),Assumptions!$D$27+SQRT('Random Draws'!F190*(Assumptions!$D$29-Assumptions!$D$27)*(Assumptions!$D$28-Assumptions!$D$27)),Assumptions!$D$29-SQRT((1-'Random Draws'!F190)*(Assumptions!$D$29-Assumptions!$D$27)*(Assumptions!$D$29-Assumptions!$D$28)))</f>
        <v>0.274736436104995</v>
      </c>
      <c r="D190" s="29" t="n">
        <f aca="false">IF('Random Draws'!I190&lt;Assumptions!$D$30,1,0)</f>
        <v>0</v>
      </c>
      <c r="E190" s="19" t="n">
        <f aca="false">C190+Assumptions!$D$31*D190</f>
        <v>0.274736436104995</v>
      </c>
      <c r="F190" s="28" t="n">
        <f aca="false">(Simulation!F190-Assumptions!$D$15)*(1-E190)+Assumptions!$D$15-Simulation!J190</f>
        <v>0.122066466090994</v>
      </c>
      <c r="G190" s="8" t="n">
        <f aca="false">((Assumptions!$D$14*(1+Simulation!E190)^1*F190-Assumptions!$D$14*(1+Simulation!E190)^0*Simulation!E190*Assumptions!$D$16)/(1+Simulation!K190)^1+(Assumptions!$D$14*(1+Simulation!E190)^2*F190-Assumptions!$D$14*(1+Simulation!E190)^1*Simulation!E190*Assumptions!$D$16)/(1+Simulation!K190)^2+(Assumptions!$D$14*(1+Simulation!E190)^3*F190-Assumptions!$D$14*(1+Simulation!E190)^2*Simulation!E190*Assumptions!$D$16)/(1+Simulation!K190)^3+(Assumptions!$D$14*(1+Simulation!E190)^4*F190-Assumptions!$D$14*(1+Simulation!E190)^3*Simulation!E190*Assumptions!$D$16)/(1+Simulation!K190)^4+(Assumptions!$D$14*(1+Simulation!E190)^5*F190-Assumptions!$D$14*(1+Simulation!E190)^4*Simulation!E190*Assumptions!$D$16)/(1+Simulation!K190)^5+(Assumptions!$D$14*(1+Simulation!E190)^5*F190-Assumptions!$D$14*(1+Simulation!E190)^4*Simulation!E190*Assumptions!$D$16)*(1+Simulation!I190)/(Simulation!K190-Simulation!I190)/(1+Simulation!K190)^5-Assumptions!$D$17)/Assumptions!$D$18</f>
        <v>4.26791221187884</v>
      </c>
      <c r="H190" s="8" t="str">
        <f aca="false">IF(D190=1,G190,"")</f>
        <v/>
      </c>
      <c r="I190" s="33" t="n">
        <f aca="false">IF(D190=0,G190,"")</f>
        <v>4.26791221187884</v>
      </c>
    </row>
    <row r="191" customFormat="false" ht="15" hidden="false" customHeight="false" outlineLevel="0" collapsed="false">
      <c r="B191" s="2" t="n">
        <v>186</v>
      </c>
      <c r="C191" s="19" t="n">
        <f aca="false">IF('Random Draws'!F191&lt;(Assumptions!$D$28-Assumptions!$D$27)/(Assumptions!$D$29-Assumptions!$D$27),Assumptions!$D$27+SQRT('Random Draws'!F191*(Assumptions!$D$29-Assumptions!$D$27)*(Assumptions!$D$28-Assumptions!$D$27)),Assumptions!$D$29-SQRT((1-'Random Draws'!F191)*(Assumptions!$D$29-Assumptions!$D$27)*(Assumptions!$D$29-Assumptions!$D$28)))</f>
        <v>0.270605371813169</v>
      </c>
      <c r="D191" s="29" t="n">
        <f aca="false">IF('Random Draws'!I191&lt;Assumptions!$D$30,1,0)</f>
        <v>0</v>
      </c>
      <c r="E191" s="19" t="n">
        <f aca="false">C191+Assumptions!$D$31*D191</f>
        <v>0.270605371813169</v>
      </c>
      <c r="F191" s="28" t="n">
        <f aca="false">(Simulation!F191-Assumptions!$D$15)*(1-E191)+Assumptions!$D$15-Simulation!J191</f>
        <v>0.187953276608471</v>
      </c>
      <c r="G191" s="8" t="n">
        <f aca="false">((Assumptions!$D$14*(1+Simulation!E191)^1*F191-Assumptions!$D$14*(1+Simulation!E191)^0*Simulation!E191*Assumptions!$D$16)/(1+Simulation!K191)^1+(Assumptions!$D$14*(1+Simulation!E191)^2*F191-Assumptions!$D$14*(1+Simulation!E191)^1*Simulation!E191*Assumptions!$D$16)/(1+Simulation!K191)^2+(Assumptions!$D$14*(1+Simulation!E191)^3*F191-Assumptions!$D$14*(1+Simulation!E191)^2*Simulation!E191*Assumptions!$D$16)/(1+Simulation!K191)^3+(Assumptions!$D$14*(1+Simulation!E191)^4*F191-Assumptions!$D$14*(1+Simulation!E191)^3*Simulation!E191*Assumptions!$D$16)/(1+Simulation!K191)^4+(Assumptions!$D$14*(1+Simulation!E191)^5*F191-Assumptions!$D$14*(1+Simulation!E191)^4*Simulation!E191*Assumptions!$D$16)/(1+Simulation!K191)^5+(Assumptions!$D$14*(1+Simulation!E191)^5*F191-Assumptions!$D$14*(1+Simulation!E191)^4*Simulation!E191*Assumptions!$D$16)*(1+Simulation!I191)/(Simulation!K191-Simulation!I191)/(1+Simulation!K191)^5-Assumptions!$D$17)/Assumptions!$D$18</f>
        <v>9.12218799400998</v>
      </c>
      <c r="H191" s="8" t="str">
        <f aca="false">IF(D191=1,G191,"")</f>
        <v/>
      </c>
      <c r="I191" s="33" t="n">
        <f aca="false">IF(D191=0,G191,"")</f>
        <v>9.12218799400998</v>
      </c>
    </row>
    <row r="192" customFormat="false" ht="15" hidden="false" customHeight="false" outlineLevel="0" collapsed="false">
      <c r="B192" s="2" t="n">
        <v>187</v>
      </c>
      <c r="C192" s="19" t="n">
        <f aca="false">IF('Random Draws'!F192&lt;(Assumptions!$D$28-Assumptions!$D$27)/(Assumptions!$D$29-Assumptions!$D$27),Assumptions!$D$27+SQRT('Random Draws'!F192*(Assumptions!$D$29-Assumptions!$D$27)*(Assumptions!$D$28-Assumptions!$D$27)),Assumptions!$D$29-SQRT((1-'Random Draws'!F192)*(Assumptions!$D$29-Assumptions!$D$27)*(Assumptions!$D$29-Assumptions!$D$28)))</f>
        <v>0.276053757648699</v>
      </c>
      <c r="D192" s="29" t="n">
        <f aca="false">IF('Random Draws'!I192&lt;Assumptions!$D$30,1,0)</f>
        <v>0</v>
      </c>
      <c r="E192" s="19" t="n">
        <f aca="false">C192+Assumptions!$D$31*D192</f>
        <v>0.276053757648699</v>
      </c>
      <c r="F192" s="28" t="n">
        <f aca="false">(Simulation!F192-Assumptions!$D$15)*(1-E192)+Assumptions!$D$15-Simulation!J192</f>
        <v>0.176461885526435</v>
      </c>
      <c r="G192" s="8" t="n">
        <f aca="false">((Assumptions!$D$14*(1+Simulation!E192)^1*F192-Assumptions!$D$14*(1+Simulation!E192)^0*Simulation!E192*Assumptions!$D$16)/(1+Simulation!K192)^1+(Assumptions!$D$14*(1+Simulation!E192)^2*F192-Assumptions!$D$14*(1+Simulation!E192)^1*Simulation!E192*Assumptions!$D$16)/(1+Simulation!K192)^2+(Assumptions!$D$14*(1+Simulation!E192)^3*F192-Assumptions!$D$14*(1+Simulation!E192)^2*Simulation!E192*Assumptions!$D$16)/(1+Simulation!K192)^3+(Assumptions!$D$14*(1+Simulation!E192)^4*F192-Assumptions!$D$14*(1+Simulation!E192)^3*Simulation!E192*Assumptions!$D$16)/(1+Simulation!K192)^4+(Assumptions!$D$14*(1+Simulation!E192)^5*F192-Assumptions!$D$14*(1+Simulation!E192)^4*Simulation!E192*Assumptions!$D$16)/(1+Simulation!K192)^5+(Assumptions!$D$14*(1+Simulation!E192)^5*F192-Assumptions!$D$14*(1+Simulation!E192)^4*Simulation!E192*Assumptions!$D$16)*(1+Simulation!I192)/(Simulation!K192-Simulation!I192)/(1+Simulation!K192)^5-Assumptions!$D$17)/Assumptions!$D$18</f>
        <v>21.4169567613567</v>
      </c>
      <c r="H192" s="8" t="str">
        <f aca="false">IF(D192=1,G192,"")</f>
        <v/>
      </c>
      <c r="I192" s="33" t="n">
        <f aca="false">IF(D192=0,G192,"")</f>
        <v>21.4169567613567</v>
      </c>
    </row>
    <row r="193" customFormat="false" ht="15" hidden="false" customHeight="false" outlineLevel="0" collapsed="false">
      <c r="B193" s="2" t="n">
        <v>188</v>
      </c>
      <c r="C193" s="19" t="n">
        <f aca="false">IF('Random Draws'!F193&lt;(Assumptions!$D$28-Assumptions!$D$27)/(Assumptions!$D$29-Assumptions!$D$27),Assumptions!$D$27+SQRT('Random Draws'!F193*(Assumptions!$D$29-Assumptions!$D$27)*(Assumptions!$D$28-Assumptions!$D$27)),Assumptions!$D$29-SQRT((1-'Random Draws'!F193)*(Assumptions!$D$29-Assumptions!$D$27)*(Assumptions!$D$29-Assumptions!$D$28)))</f>
        <v>0.266319972016257</v>
      </c>
      <c r="D193" s="29" t="n">
        <f aca="false">IF('Random Draws'!I193&lt;Assumptions!$D$30,1,0)</f>
        <v>0</v>
      </c>
      <c r="E193" s="19" t="n">
        <f aca="false">C193+Assumptions!$D$31*D193</f>
        <v>0.266319972016257</v>
      </c>
      <c r="F193" s="28" t="n">
        <f aca="false">(Simulation!F193-Assumptions!$D$15)*(1-E193)+Assumptions!$D$15-Simulation!J193</f>
        <v>0.142794175848826</v>
      </c>
      <c r="G193" s="8" t="n">
        <f aca="false">((Assumptions!$D$14*(1+Simulation!E193)^1*F193-Assumptions!$D$14*(1+Simulation!E193)^0*Simulation!E193*Assumptions!$D$16)/(1+Simulation!K193)^1+(Assumptions!$D$14*(1+Simulation!E193)^2*F193-Assumptions!$D$14*(1+Simulation!E193)^1*Simulation!E193*Assumptions!$D$16)/(1+Simulation!K193)^2+(Assumptions!$D$14*(1+Simulation!E193)^3*F193-Assumptions!$D$14*(1+Simulation!E193)^2*Simulation!E193*Assumptions!$D$16)/(1+Simulation!K193)^3+(Assumptions!$D$14*(1+Simulation!E193)^4*F193-Assumptions!$D$14*(1+Simulation!E193)^3*Simulation!E193*Assumptions!$D$16)/(1+Simulation!K193)^4+(Assumptions!$D$14*(1+Simulation!E193)^5*F193-Assumptions!$D$14*(1+Simulation!E193)^4*Simulation!E193*Assumptions!$D$16)/(1+Simulation!K193)^5+(Assumptions!$D$14*(1+Simulation!E193)^5*F193-Assumptions!$D$14*(1+Simulation!E193)^4*Simulation!E193*Assumptions!$D$16)*(1+Simulation!I193)/(Simulation!K193-Simulation!I193)/(1+Simulation!K193)^5-Assumptions!$D$17)/Assumptions!$D$18</f>
        <v>11.1322150165673</v>
      </c>
      <c r="H193" s="8" t="str">
        <f aca="false">IF(D193=1,G193,"")</f>
        <v/>
      </c>
      <c r="I193" s="33" t="n">
        <f aca="false">IF(D193=0,G193,"")</f>
        <v>11.1322150165673</v>
      </c>
    </row>
    <row r="194" customFormat="false" ht="15" hidden="false" customHeight="false" outlineLevel="0" collapsed="false">
      <c r="B194" s="2" t="n">
        <v>189</v>
      </c>
      <c r="C194" s="19" t="n">
        <f aca="false">IF('Random Draws'!F194&lt;(Assumptions!$D$28-Assumptions!$D$27)/(Assumptions!$D$29-Assumptions!$D$27),Assumptions!$D$27+SQRT('Random Draws'!F194*(Assumptions!$D$29-Assumptions!$D$27)*(Assumptions!$D$28-Assumptions!$D$27)),Assumptions!$D$29-SQRT((1-'Random Draws'!F194)*(Assumptions!$D$29-Assumptions!$D$27)*(Assumptions!$D$29-Assumptions!$D$28)))</f>
        <v>0.265043352762039</v>
      </c>
      <c r="D194" s="29" t="n">
        <f aca="false">IF('Random Draws'!I194&lt;Assumptions!$D$30,1,0)</f>
        <v>0</v>
      </c>
      <c r="E194" s="19" t="n">
        <f aca="false">C194+Assumptions!$D$31*D194</f>
        <v>0.265043352762039</v>
      </c>
      <c r="F194" s="28" t="n">
        <f aca="false">(Simulation!F194-Assumptions!$D$15)*(1-E194)+Assumptions!$D$15-Simulation!J194</f>
        <v>0.160957693037822</v>
      </c>
      <c r="G194" s="8" t="n">
        <f aca="false">((Assumptions!$D$14*(1+Simulation!E194)^1*F194-Assumptions!$D$14*(1+Simulation!E194)^0*Simulation!E194*Assumptions!$D$16)/(1+Simulation!K194)^1+(Assumptions!$D$14*(1+Simulation!E194)^2*F194-Assumptions!$D$14*(1+Simulation!E194)^1*Simulation!E194*Assumptions!$D$16)/(1+Simulation!K194)^2+(Assumptions!$D$14*(1+Simulation!E194)^3*F194-Assumptions!$D$14*(1+Simulation!E194)^2*Simulation!E194*Assumptions!$D$16)/(1+Simulation!K194)^3+(Assumptions!$D$14*(1+Simulation!E194)^4*F194-Assumptions!$D$14*(1+Simulation!E194)^3*Simulation!E194*Assumptions!$D$16)/(1+Simulation!K194)^4+(Assumptions!$D$14*(1+Simulation!E194)^5*F194-Assumptions!$D$14*(1+Simulation!E194)^4*Simulation!E194*Assumptions!$D$16)/(1+Simulation!K194)^5+(Assumptions!$D$14*(1+Simulation!E194)^5*F194-Assumptions!$D$14*(1+Simulation!E194)^4*Simulation!E194*Assumptions!$D$16)*(1+Simulation!I194)/(Simulation!K194-Simulation!I194)/(1+Simulation!K194)^5-Assumptions!$D$17)/Assumptions!$D$18</f>
        <v>10.6204420451967</v>
      </c>
      <c r="H194" s="8" t="str">
        <f aca="false">IF(D194=1,G194,"")</f>
        <v/>
      </c>
      <c r="I194" s="33" t="n">
        <f aca="false">IF(D194=0,G194,"")</f>
        <v>10.6204420451967</v>
      </c>
    </row>
    <row r="195" customFormat="false" ht="15" hidden="false" customHeight="false" outlineLevel="0" collapsed="false">
      <c r="B195" s="2" t="n">
        <v>190</v>
      </c>
      <c r="C195" s="19" t="n">
        <f aca="false">IF('Random Draws'!F195&lt;(Assumptions!$D$28-Assumptions!$D$27)/(Assumptions!$D$29-Assumptions!$D$27),Assumptions!$D$27+SQRT('Random Draws'!F195*(Assumptions!$D$29-Assumptions!$D$27)*(Assumptions!$D$28-Assumptions!$D$27)),Assumptions!$D$29-SQRT((1-'Random Draws'!F195)*(Assumptions!$D$29-Assumptions!$D$27)*(Assumptions!$D$29-Assumptions!$D$28)))</f>
        <v>0.263035576290059</v>
      </c>
      <c r="D195" s="29" t="n">
        <f aca="false">IF('Random Draws'!I195&lt;Assumptions!$D$30,1,0)</f>
        <v>0</v>
      </c>
      <c r="E195" s="19" t="n">
        <f aca="false">C195+Assumptions!$D$31*D195</f>
        <v>0.263035576290059</v>
      </c>
      <c r="F195" s="28" t="n">
        <f aca="false">(Simulation!F195-Assumptions!$D$15)*(1-E195)+Assumptions!$D$15-Simulation!J195</f>
        <v>0.176171975385947</v>
      </c>
      <c r="G195" s="8" t="n">
        <f aca="false">((Assumptions!$D$14*(1+Simulation!E195)^1*F195-Assumptions!$D$14*(1+Simulation!E195)^0*Simulation!E195*Assumptions!$D$16)/(1+Simulation!K195)^1+(Assumptions!$D$14*(1+Simulation!E195)^2*F195-Assumptions!$D$14*(1+Simulation!E195)^1*Simulation!E195*Assumptions!$D$16)/(1+Simulation!K195)^2+(Assumptions!$D$14*(1+Simulation!E195)^3*F195-Assumptions!$D$14*(1+Simulation!E195)^2*Simulation!E195*Assumptions!$D$16)/(1+Simulation!K195)^3+(Assumptions!$D$14*(1+Simulation!E195)^4*F195-Assumptions!$D$14*(1+Simulation!E195)^3*Simulation!E195*Assumptions!$D$16)/(1+Simulation!K195)^4+(Assumptions!$D$14*(1+Simulation!E195)^5*F195-Assumptions!$D$14*(1+Simulation!E195)^4*Simulation!E195*Assumptions!$D$16)/(1+Simulation!K195)^5+(Assumptions!$D$14*(1+Simulation!E195)^5*F195-Assumptions!$D$14*(1+Simulation!E195)^4*Simulation!E195*Assumptions!$D$16)*(1+Simulation!I195)/(Simulation!K195-Simulation!I195)/(1+Simulation!K195)^5-Assumptions!$D$17)/Assumptions!$D$18</f>
        <v>10.7813125973183</v>
      </c>
      <c r="H195" s="8" t="str">
        <f aca="false">IF(D195=1,G195,"")</f>
        <v/>
      </c>
      <c r="I195" s="33" t="n">
        <f aca="false">IF(D195=0,G195,"")</f>
        <v>10.7813125973183</v>
      </c>
    </row>
    <row r="196" customFormat="false" ht="15" hidden="false" customHeight="false" outlineLevel="0" collapsed="false">
      <c r="B196" s="2" t="n">
        <v>191</v>
      </c>
      <c r="C196" s="19" t="n">
        <f aca="false">IF('Random Draws'!F196&lt;(Assumptions!$D$28-Assumptions!$D$27)/(Assumptions!$D$29-Assumptions!$D$27),Assumptions!$D$27+SQRT('Random Draws'!F196*(Assumptions!$D$29-Assumptions!$D$27)*(Assumptions!$D$28-Assumptions!$D$27)),Assumptions!$D$29-SQRT((1-'Random Draws'!F196)*(Assumptions!$D$29-Assumptions!$D$27)*(Assumptions!$D$29-Assumptions!$D$28)))</f>
        <v>0.248826805016811</v>
      </c>
      <c r="D196" s="29" t="n">
        <f aca="false">IF('Random Draws'!I196&lt;Assumptions!$D$30,1,0)</f>
        <v>0</v>
      </c>
      <c r="E196" s="19" t="n">
        <f aca="false">C196+Assumptions!$D$31*D196</f>
        <v>0.248826805016811</v>
      </c>
      <c r="F196" s="28" t="n">
        <f aca="false">(Simulation!F196-Assumptions!$D$15)*(1-E196)+Assumptions!$D$15-Simulation!J196</f>
        <v>0.165133022350267</v>
      </c>
      <c r="G196" s="8" t="n">
        <f aca="false">((Assumptions!$D$14*(1+Simulation!E196)^1*F196-Assumptions!$D$14*(1+Simulation!E196)^0*Simulation!E196*Assumptions!$D$16)/(1+Simulation!K196)^1+(Assumptions!$D$14*(1+Simulation!E196)^2*F196-Assumptions!$D$14*(1+Simulation!E196)^1*Simulation!E196*Assumptions!$D$16)/(1+Simulation!K196)^2+(Assumptions!$D$14*(1+Simulation!E196)^3*F196-Assumptions!$D$14*(1+Simulation!E196)^2*Simulation!E196*Assumptions!$D$16)/(1+Simulation!K196)^3+(Assumptions!$D$14*(1+Simulation!E196)^4*F196-Assumptions!$D$14*(1+Simulation!E196)^3*Simulation!E196*Assumptions!$D$16)/(1+Simulation!K196)^4+(Assumptions!$D$14*(1+Simulation!E196)^5*F196-Assumptions!$D$14*(1+Simulation!E196)^4*Simulation!E196*Assumptions!$D$16)/(1+Simulation!K196)^5+(Assumptions!$D$14*(1+Simulation!E196)^5*F196-Assumptions!$D$14*(1+Simulation!E196)^4*Simulation!E196*Assumptions!$D$16)*(1+Simulation!I196)/(Simulation!K196-Simulation!I196)/(1+Simulation!K196)^5-Assumptions!$D$17)/Assumptions!$D$18</f>
        <v>9.86587898370437</v>
      </c>
      <c r="H196" s="8" t="str">
        <f aca="false">IF(D196=1,G196,"")</f>
        <v/>
      </c>
      <c r="I196" s="33" t="n">
        <f aca="false">IF(D196=0,G196,"")</f>
        <v>9.86587898370437</v>
      </c>
    </row>
    <row r="197" customFormat="false" ht="15" hidden="false" customHeight="false" outlineLevel="0" collapsed="false">
      <c r="B197" s="2" t="n">
        <v>192</v>
      </c>
      <c r="C197" s="19" t="n">
        <f aca="false">IF('Random Draws'!F197&lt;(Assumptions!$D$28-Assumptions!$D$27)/(Assumptions!$D$29-Assumptions!$D$27),Assumptions!$D$27+SQRT('Random Draws'!F197*(Assumptions!$D$29-Assumptions!$D$27)*(Assumptions!$D$28-Assumptions!$D$27)),Assumptions!$D$29-SQRT((1-'Random Draws'!F197)*(Assumptions!$D$29-Assumptions!$D$27)*(Assumptions!$D$29-Assumptions!$D$28)))</f>
        <v>0.257372854997173</v>
      </c>
      <c r="D197" s="29" t="n">
        <f aca="false">IF('Random Draws'!I197&lt;Assumptions!$D$30,1,0)</f>
        <v>0</v>
      </c>
      <c r="E197" s="19" t="n">
        <f aca="false">C197+Assumptions!$D$31*D197</f>
        <v>0.257372854997173</v>
      </c>
      <c r="F197" s="28" t="n">
        <f aca="false">(Simulation!F197-Assumptions!$D$15)*(1-E197)+Assumptions!$D$15-Simulation!J197</f>
        <v>0.224336884027199</v>
      </c>
      <c r="G197" s="8" t="n">
        <f aca="false">((Assumptions!$D$14*(1+Simulation!E197)^1*F197-Assumptions!$D$14*(1+Simulation!E197)^0*Simulation!E197*Assumptions!$D$16)/(1+Simulation!K197)^1+(Assumptions!$D$14*(1+Simulation!E197)^2*F197-Assumptions!$D$14*(1+Simulation!E197)^1*Simulation!E197*Assumptions!$D$16)/(1+Simulation!K197)^2+(Assumptions!$D$14*(1+Simulation!E197)^3*F197-Assumptions!$D$14*(1+Simulation!E197)^2*Simulation!E197*Assumptions!$D$16)/(1+Simulation!K197)^3+(Assumptions!$D$14*(1+Simulation!E197)^4*F197-Assumptions!$D$14*(1+Simulation!E197)^3*Simulation!E197*Assumptions!$D$16)/(1+Simulation!K197)^4+(Assumptions!$D$14*(1+Simulation!E197)^5*F197-Assumptions!$D$14*(1+Simulation!E197)^4*Simulation!E197*Assumptions!$D$16)/(1+Simulation!K197)^5+(Assumptions!$D$14*(1+Simulation!E197)^5*F197-Assumptions!$D$14*(1+Simulation!E197)^4*Simulation!E197*Assumptions!$D$16)*(1+Simulation!I197)/(Simulation!K197-Simulation!I197)/(1+Simulation!K197)^5-Assumptions!$D$17)/Assumptions!$D$18</f>
        <v>28.2912812693232</v>
      </c>
      <c r="H197" s="8" t="str">
        <f aca="false">IF(D197=1,G197,"")</f>
        <v/>
      </c>
      <c r="I197" s="33" t="n">
        <f aca="false">IF(D197=0,G197,"")</f>
        <v>28.2912812693232</v>
      </c>
    </row>
    <row r="198" customFormat="false" ht="15" hidden="false" customHeight="false" outlineLevel="0" collapsed="false">
      <c r="B198" s="2" t="n">
        <v>193</v>
      </c>
      <c r="C198" s="19" t="n">
        <f aca="false">IF('Random Draws'!F198&lt;(Assumptions!$D$28-Assumptions!$D$27)/(Assumptions!$D$29-Assumptions!$D$27),Assumptions!$D$27+SQRT('Random Draws'!F198*(Assumptions!$D$29-Assumptions!$D$27)*(Assumptions!$D$28-Assumptions!$D$27)),Assumptions!$D$29-SQRT((1-'Random Draws'!F198)*(Assumptions!$D$29-Assumptions!$D$27)*(Assumptions!$D$29-Assumptions!$D$28)))</f>
        <v>0.266594995821888</v>
      </c>
      <c r="D198" s="29" t="n">
        <f aca="false">IF('Random Draws'!I198&lt;Assumptions!$D$30,1,0)</f>
        <v>0</v>
      </c>
      <c r="E198" s="19" t="n">
        <f aca="false">C198+Assumptions!$D$31*D198</f>
        <v>0.266594995821888</v>
      </c>
      <c r="F198" s="28" t="n">
        <f aca="false">(Simulation!F198-Assumptions!$D$15)*(1-E198)+Assumptions!$D$15-Simulation!J198</f>
        <v>0.201170775667302</v>
      </c>
      <c r="G198" s="8" t="n">
        <f aca="false">((Assumptions!$D$14*(1+Simulation!E198)^1*F198-Assumptions!$D$14*(1+Simulation!E198)^0*Simulation!E198*Assumptions!$D$16)/(1+Simulation!K198)^1+(Assumptions!$D$14*(1+Simulation!E198)^2*F198-Assumptions!$D$14*(1+Simulation!E198)^1*Simulation!E198*Assumptions!$D$16)/(1+Simulation!K198)^2+(Assumptions!$D$14*(1+Simulation!E198)^3*F198-Assumptions!$D$14*(1+Simulation!E198)^2*Simulation!E198*Assumptions!$D$16)/(1+Simulation!K198)^3+(Assumptions!$D$14*(1+Simulation!E198)^4*F198-Assumptions!$D$14*(1+Simulation!E198)^3*Simulation!E198*Assumptions!$D$16)/(1+Simulation!K198)^4+(Assumptions!$D$14*(1+Simulation!E198)^5*F198-Assumptions!$D$14*(1+Simulation!E198)^4*Simulation!E198*Assumptions!$D$16)/(1+Simulation!K198)^5+(Assumptions!$D$14*(1+Simulation!E198)^5*F198-Assumptions!$D$14*(1+Simulation!E198)^4*Simulation!E198*Assumptions!$D$16)*(1+Simulation!I198)/(Simulation!K198-Simulation!I198)/(1+Simulation!K198)^5-Assumptions!$D$17)/Assumptions!$D$18</f>
        <v>18.866604578542</v>
      </c>
      <c r="H198" s="8" t="str">
        <f aca="false">IF(D198=1,G198,"")</f>
        <v/>
      </c>
      <c r="I198" s="33" t="n">
        <f aca="false">IF(D198=0,G198,"")</f>
        <v>18.866604578542</v>
      </c>
    </row>
    <row r="199" customFormat="false" ht="15" hidden="false" customHeight="false" outlineLevel="0" collapsed="false">
      <c r="B199" s="2" t="n">
        <v>194</v>
      </c>
      <c r="C199" s="19" t="n">
        <f aca="false">IF('Random Draws'!F199&lt;(Assumptions!$D$28-Assumptions!$D$27)/(Assumptions!$D$29-Assumptions!$D$27),Assumptions!$D$27+SQRT('Random Draws'!F199*(Assumptions!$D$29-Assumptions!$D$27)*(Assumptions!$D$28-Assumptions!$D$27)),Assumptions!$D$29-SQRT((1-'Random Draws'!F199)*(Assumptions!$D$29-Assumptions!$D$27)*(Assumptions!$D$29-Assumptions!$D$28)))</f>
        <v>0.244943759591566</v>
      </c>
      <c r="D199" s="29" t="n">
        <f aca="false">IF('Random Draws'!I199&lt;Assumptions!$D$30,1,0)</f>
        <v>0</v>
      </c>
      <c r="E199" s="19" t="n">
        <f aca="false">C199+Assumptions!$D$31*D199</f>
        <v>0.244943759591566</v>
      </c>
      <c r="F199" s="28" t="n">
        <f aca="false">(Simulation!F199-Assumptions!$D$15)*(1-E199)+Assumptions!$D$15-Simulation!J199</f>
        <v>0.181451559914752</v>
      </c>
      <c r="G199" s="8" t="n">
        <f aca="false">((Assumptions!$D$14*(1+Simulation!E199)^1*F199-Assumptions!$D$14*(1+Simulation!E199)^0*Simulation!E199*Assumptions!$D$16)/(1+Simulation!K199)^1+(Assumptions!$D$14*(1+Simulation!E199)^2*F199-Assumptions!$D$14*(1+Simulation!E199)^1*Simulation!E199*Assumptions!$D$16)/(1+Simulation!K199)^2+(Assumptions!$D$14*(1+Simulation!E199)^3*F199-Assumptions!$D$14*(1+Simulation!E199)^2*Simulation!E199*Assumptions!$D$16)/(1+Simulation!K199)^3+(Assumptions!$D$14*(1+Simulation!E199)^4*F199-Assumptions!$D$14*(1+Simulation!E199)^3*Simulation!E199*Assumptions!$D$16)/(1+Simulation!K199)^4+(Assumptions!$D$14*(1+Simulation!E199)^5*F199-Assumptions!$D$14*(1+Simulation!E199)^4*Simulation!E199*Assumptions!$D$16)/(1+Simulation!K199)^5+(Assumptions!$D$14*(1+Simulation!E199)^5*F199-Assumptions!$D$14*(1+Simulation!E199)^4*Simulation!E199*Assumptions!$D$16)*(1+Simulation!I199)/(Simulation!K199-Simulation!I199)/(1+Simulation!K199)^5-Assumptions!$D$17)/Assumptions!$D$18</f>
        <v>28.4127081402179</v>
      </c>
      <c r="H199" s="8" t="str">
        <f aca="false">IF(D199=1,G199,"")</f>
        <v/>
      </c>
      <c r="I199" s="33" t="n">
        <f aca="false">IF(D199=0,G199,"")</f>
        <v>28.4127081402179</v>
      </c>
    </row>
    <row r="200" customFormat="false" ht="15" hidden="false" customHeight="false" outlineLevel="0" collapsed="false">
      <c r="B200" s="2" t="n">
        <v>195</v>
      </c>
      <c r="C200" s="19" t="n">
        <f aca="false">IF('Random Draws'!F200&lt;(Assumptions!$D$28-Assumptions!$D$27)/(Assumptions!$D$29-Assumptions!$D$27),Assumptions!$D$27+SQRT('Random Draws'!F200*(Assumptions!$D$29-Assumptions!$D$27)*(Assumptions!$D$28-Assumptions!$D$27)),Assumptions!$D$29-SQRT((1-'Random Draws'!F200)*(Assumptions!$D$29-Assumptions!$D$27)*(Assumptions!$D$29-Assumptions!$D$28)))</f>
        <v>0.270554185715101</v>
      </c>
      <c r="D200" s="29" t="n">
        <f aca="false">IF('Random Draws'!I200&lt;Assumptions!$D$30,1,0)</f>
        <v>0</v>
      </c>
      <c r="E200" s="19" t="n">
        <f aca="false">C200+Assumptions!$D$31*D200</f>
        <v>0.270554185715101</v>
      </c>
      <c r="F200" s="28" t="n">
        <f aca="false">(Simulation!F200-Assumptions!$D$15)*(1-E200)+Assumptions!$D$15-Simulation!J200</f>
        <v>0.139228559502223</v>
      </c>
      <c r="G200" s="8" t="n">
        <f aca="false">((Assumptions!$D$14*(1+Simulation!E200)^1*F200-Assumptions!$D$14*(1+Simulation!E200)^0*Simulation!E200*Assumptions!$D$16)/(1+Simulation!K200)^1+(Assumptions!$D$14*(1+Simulation!E200)^2*F200-Assumptions!$D$14*(1+Simulation!E200)^1*Simulation!E200*Assumptions!$D$16)/(1+Simulation!K200)^2+(Assumptions!$D$14*(1+Simulation!E200)^3*F200-Assumptions!$D$14*(1+Simulation!E200)^2*Simulation!E200*Assumptions!$D$16)/(1+Simulation!K200)^3+(Assumptions!$D$14*(1+Simulation!E200)^4*F200-Assumptions!$D$14*(1+Simulation!E200)^3*Simulation!E200*Assumptions!$D$16)/(1+Simulation!K200)^4+(Assumptions!$D$14*(1+Simulation!E200)^5*F200-Assumptions!$D$14*(1+Simulation!E200)^4*Simulation!E200*Assumptions!$D$16)/(1+Simulation!K200)^5+(Assumptions!$D$14*(1+Simulation!E200)^5*F200-Assumptions!$D$14*(1+Simulation!E200)^4*Simulation!E200*Assumptions!$D$16)*(1+Simulation!I200)/(Simulation!K200-Simulation!I200)/(1+Simulation!K200)^5-Assumptions!$D$17)/Assumptions!$D$18</f>
        <v>7.41364899233957</v>
      </c>
      <c r="H200" s="8" t="str">
        <f aca="false">IF(D200=1,G200,"")</f>
        <v/>
      </c>
      <c r="I200" s="33" t="n">
        <f aca="false">IF(D200=0,G200,"")</f>
        <v>7.41364899233957</v>
      </c>
    </row>
    <row r="201" customFormat="false" ht="15" hidden="false" customHeight="false" outlineLevel="0" collapsed="false">
      <c r="B201" s="2" t="n">
        <v>196</v>
      </c>
      <c r="C201" s="19" t="n">
        <f aca="false">IF('Random Draws'!F201&lt;(Assumptions!$D$28-Assumptions!$D$27)/(Assumptions!$D$29-Assumptions!$D$27),Assumptions!$D$27+SQRT('Random Draws'!F201*(Assumptions!$D$29-Assumptions!$D$27)*(Assumptions!$D$28-Assumptions!$D$27)),Assumptions!$D$29-SQRT((1-'Random Draws'!F201)*(Assumptions!$D$29-Assumptions!$D$27)*(Assumptions!$D$29-Assumptions!$D$28)))</f>
        <v>0.259371279292086</v>
      </c>
      <c r="D201" s="29" t="n">
        <f aca="false">IF('Random Draws'!I201&lt;Assumptions!$D$30,1,0)</f>
        <v>0</v>
      </c>
      <c r="E201" s="19" t="n">
        <f aca="false">C201+Assumptions!$D$31*D201</f>
        <v>0.259371279292086</v>
      </c>
      <c r="F201" s="28" t="n">
        <f aca="false">(Simulation!F201-Assumptions!$D$15)*(1-E201)+Assumptions!$D$15-Simulation!J201</f>
        <v>0.15005475493828</v>
      </c>
      <c r="G201" s="8" t="n">
        <f aca="false">((Assumptions!$D$14*(1+Simulation!E201)^1*F201-Assumptions!$D$14*(1+Simulation!E201)^0*Simulation!E201*Assumptions!$D$16)/(1+Simulation!K201)^1+(Assumptions!$D$14*(1+Simulation!E201)^2*F201-Assumptions!$D$14*(1+Simulation!E201)^1*Simulation!E201*Assumptions!$D$16)/(1+Simulation!K201)^2+(Assumptions!$D$14*(1+Simulation!E201)^3*F201-Assumptions!$D$14*(1+Simulation!E201)^2*Simulation!E201*Assumptions!$D$16)/(1+Simulation!K201)^3+(Assumptions!$D$14*(1+Simulation!E201)^4*F201-Assumptions!$D$14*(1+Simulation!E201)^3*Simulation!E201*Assumptions!$D$16)/(1+Simulation!K201)^4+(Assumptions!$D$14*(1+Simulation!E201)^5*F201-Assumptions!$D$14*(1+Simulation!E201)^4*Simulation!E201*Assumptions!$D$16)/(1+Simulation!K201)^5+(Assumptions!$D$14*(1+Simulation!E201)^5*F201-Assumptions!$D$14*(1+Simulation!E201)^4*Simulation!E201*Assumptions!$D$16)*(1+Simulation!I201)/(Simulation!K201-Simulation!I201)/(1+Simulation!K201)^5-Assumptions!$D$17)/Assumptions!$D$18</f>
        <v>19.2477243227095</v>
      </c>
      <c r="H201" s="8" t="str">
        <f aca="false">IF(D201=1,G201,"")</f>
        <v/>
      </c>
      <c r="I201" s="33" t="n">
        <f aca="false">IF(D201=0,G201,"")</f>
        <v>19.2477243227095</v>
      </c>
    </row>
    <row r="202" customFormat="false" ht="15" hidden="false" customHeight="false" outlineLevel="0" collapsed="false">
      <c r="B202" s="2" t="n">
        <v>197</v>
      </c>
      <c r="C202" s="19" t="n">
        <f aca="false">IF('Random Draws'!F202&lt;(Assumptions!$D$28-Assumptions!$D$27)/(Assumptions!$D$29-Assumptions!$D$27),Assumptions!$D$27+SQRT('Random Draws'!F202*(Assumptions!$D$29-Assumptions!$D$27)*(Assumptions!$D$28-Assumptions!$D$27)),Assumptions!$D$29-SQRT((1-'Random Draws'!F202)*(Assumptions!$D$29-Assumptions!$D$27)*(Assumptions!$D$29-Assumptions!$D$28)))</f>
        <v>0.268137773327372</v>
      </c>
      <c r="D202" s="29" t="n">
        <f aca="false">IF('Random Draws'!I202&lt;Assumptions!$D$30,1,0)</f>
        <v>0</v>
      </c>
      <c r="E202" s="19" t="n">
        <f aca="false">C202+Assumptions!$D$31*D202</f>
        <v>0.268137773327372</v>
      </c>
      <c r="F202" s="28" t="n">
        <f aca="false">(Simulation!F202-Assumptions!$D$15)*(1-E202)+Assumptions!$D$15-Simulation!J202</f>
        <v>0.141121864922747</v>
      </c>
      <c r="G202" s="8" t="n">
        <f aca="false">((Assumptions!$D$14*(1+Simulation!E202)^1*F202-Assumptions!$D$14*(1+Simulation!E202)^0*Simulation!E202*Assumptions!$D$16)/(1+Simulation!K202)^1+(Assumptions!$D$14*(1+Simulation!E202)^2*F202-Assumptions!$D$14*(1+Simulation!E202)^1*Simulation!E202*Assumptions!$D$16)/(1+Simulation!K202)^2+(Assumptions!$D$14*(1+Simulation!E202)^3*F202-Assumptions!$D$14*(1+Simulation!E202)^2*Simulation!E202*Assumptions!$D$16)/(1+Simulation!K202)^3+(Assumptions!$D$14*(1+Simulation!E202)^4*F202-Assumptions!$D$14*(1+Simulation!E202)^3*Simulation!E202*Assumptions!$D$16)/(1+Simulation!K202)^4+(Assumptions!$D$14*(1+Simulation!E202)^5*F202-Assumptions!$D$14*(1+Simulation!E202)^4*Simulation!E202*Assumptions!$D$16)/(1+Simulation!K202)^5+(Assumptions!$D$14*(1+Simulation!E202)^5*F202-Assumptions!$D$14*(1+Simulation!E202)^4*Simulation!E202*Assumptions!$D$16)*(1+Simulation!I202)/(Simulation!K202-Simulation!I202)/(1+Simulation!K202)^5-Assumptions!$D$17)/Assumptions!$D$18</f>
        <v>9.18652767465425</v>
      </c>
      <c r="H202" s="8" t="str">
        <f aca="false">IF(D202=1,G202,"")</f>
        <v/>
      </c>
      <c r="I202" s="33" t="n">
        <f aca="false">IF(D202=0,G202,"")</f>
        <v>9.18652767465425</v>
      </c>
    </row>
    <row r="203" customFormat="false" ht="15" hidden="false" customHeight="false" outlineLevel="0" collapsed="false">
      <c r="B203" s="2" t="n">
        <v>198</v>
      </c>
      <c r="C203" s="19" t="n">
        <f aca="false">IF('Random Draws'!F203&lt;(Assumptions!$D$28-Assumptions!$D$27)/(Assumptions!$D$29-Assumptions!$D$27),Assumptions!$D$27+SQRT('Random Draws'!F203*(Assumptions!$D$29-Assumptions!$D$27)*(Assumptions!$D$28-Assumptions!$D$27)),Assumptions!$D$29-SQRT((1-'Random Draws'!F203)*(Assumptions!$D$29-Assumptions!$D$27)*(Assumptions!$D$29-Assumptions!$D$28)))</f>
        <v>0.252178454896579</v>
      </c>
      <c r="D203" s="29" t="n">
        <f aca="false">IF('Random Draws'!I203&lt;Assumptions!$D$30,1,0)</f>
        <v>0</v>
      </c>
      <c r="E203" s="19" t="n">
        <f aca="false">C203+Assumptions!$D$31*D203</f>
        <v>0.252178454896579</v>
      </c>
      <c r="F203" s="28" t="n">
        <f aca="false">(Simulation!F203-Assumptions!$D$15)*(1-E203)+Assumptions!$D$15-Simulation!J203</f>
        <v>0.198749604507635</v>
      </c>
      <c r="G203" s="8" t="n">
        <f aca="false">((Assumptions!$D$14*(1+Simulation!E203)^1*F203-Assumptions!$D$14*(1+Simulation!E203)^0*Simulation!E203*Assumptions!$D$16)/(1+Simulation!K203)^1+(Assumptions!$D$14*(1+Simulation!E203)^2*F203-Assumptions!$D$14*(1+Simulation!E203)^1*Simulation!E203*Assumptions!$D$16)/(1+Simulation!K203)^2+(Assumptions!$D$14*(1+Simulation!E203)^3*F203-Assumptions!$D$14*(1+Simulation!E203)^2*Simulation!E203*Assumptions!$D$16)/(1+Simulation!K203)^3+(Assumptions!$D$14*(1+Simulation!E203)^4*F203-Assumptions!$D$14*(1+Simulation!E203)^3*Simulation!E203*Assumptions!$D$16)/(1+Simulation!K203)^4+(Assumptions!$D$14*(1+Simulation!E203)^5*F203-Assumptions!$D$14*(1+Simulation!E203)^4*Simulation!E203*Assumptions!$D$16)/(1+Simulation!K203)^5+(Assumptions!$D$14*(1+Simulation!E203)^5*F203-Assumptions!$D$14*(1+Simulation!E203)^4*Simulation!E203*Assumptions!$D$16)*(1+Simulation!I203)/(Simulation!K203-Simulation!I203)/(1+Simulation!K203)^5-Assumptions!$D$17)/Assumptions!$D$18</f>
        <v>15.718803981921</v>
      </c>
      <c r="H203" s="8" t="str">
        <f aca="false">IF(D203=1,G203,"")</f>
        <v/>
      </c>
      <c r="I203" s="33" t="n">
        <f aca="false">IF(D203=0,G203,"")</f>
        <v>15.718803981921</v>
      </c>
    </row>
    <row r="204" customFormat="false" ht="15" hidden="false" customHeight="false" outlineLevel="0" collapsed="false">
      <c r="B204" s="2" t="n">
        <v>199</v>
      </c>
      <c r="C204" s="19" t="n">
        <f aca="false">IF('Random Draws'!F204&lt;(Assumptions!$D$28-Assumptions!$D$27)/(Assumptions!$D$29-Assumptions!$D$27),Assumptions!$D$27+SQRT('Random Draws'!F204*(Assumptions!$D$29-Assumptions!$D$27)*(Assumptions!$D$28-Assumptions!$D$27)),Assumptions!$D$29-SQRT((1-'Random Draws'!F204)*(Assumptions!$D$29-Assumptions!$D$27)*(Assumptions!$D$29-Assumptions!$D$28)))</f>
        <v>0.256910712432585</v>
      </c>
      <c r="D204" s="29" t="n">
        <f aca="false">IF('Random Draws'!I204&lt;Assumptions!$D$30,1,0)</f>
        <v>0</v>
      </c>
      <c r="E204" s="19" t="n">
        <f aca="false">C204+Assumptions!$D$31*D204</f>
        <v>0.256910712432585</v>
      </c>
      <c r="F204" s="28" t="n">
        <f aca="false">(Simulation!F204-Assumptions!$D$15)*(1-E204)+Assumptions!$D$15-Simulation!J204</f>
        <v>0.174801640390896</v>
      </c>
      <c r="G204" s="8" t="n">
        <f aca="false">((Assumptions!$D$14*(1+Simulation!E204)^1*F204-Assumptions!$D$14*(1+Simulation!E204)^0*Simulation!E204*Assumptions!$D$16)/(1+Simulation!K204)^1+(Assumptions!$D$14*(1+Simulation!E204)^2*F204-Assumptions!$D$14*(1+Simulation!E204)^1*Simulation!E204*Assumptions!$D$16)/(1+Simulation!K204)^2+(Assumptions!$D$14*(1+Simulation!E204)^3*F204-Assumptions!$D$14*(1+Simulation!E204)^2*Simulation!E204*Assumptions!$D$16)/(1+Simulation!K204)^3+(Assumptions!$D$14*(1+Simulation!E204)^4*F204-Assumptions!$D$14*(1+Simulation!E204)^3*Simulation!E204*Assumptions!$D$16)/(1+Simulation!K204)^4+(Assumptions!$D$14*(1+Simulation!E204)^5*F204-Assumptions!$D$14*(1+Simulation!E204)^4*Simulation!E204*Assumptions!$D$16)/(1+Simulation!K204)^5+(Assumptions!$D$14*(1+Simulation!E204)^5*F204-Assumptions!$D$14*(1+Simulation!E204)^4*Simulation!E204*Assumptions!$D$16)*(1+Simulation!I204)/(Simulation!K204-Simulation!I204)/(1+Simulation!K204)^5-Assumptions!$D$17)/Assumptions!$D$18</f>
        <v>8.29983542082774</v>
      </c>
      <c r="H204" s="8" t="str">
        <f aca="false">IF(D204=1,G204,"")</f>
        <v/>
      </c>
      <c r="I204" s="33" t="n">
        <f aca="false">IF(D204=0,G204,"")</f>
        <v>8.29983542082774</v>
      </c>
    </row>
    <row r="205" customFormat="false" ht="15" hidden="false" customHeight="false" outlineLevel="0" collapsed="false">
      <c r="B205" s="2" t="n">
        <v>200</v>
      </c>
      <c r="C205" s="19" t="n">
        <f aca="false">IF('Random Draws'!F205&lt;(Assumptions!$D$28-Assumptions!$D$27)/(Assumptions!$D$29-Assumptions!$D$27),Assumptions!$D$27+SQRT('Random Draws'!F205*(Assumptions!$D$29-Assumptions!$D$27)*(Assumptions!$D$28-Assumptions!$D$27)),Assumptions!$D$29-SQRT((1-'Random Draws'!F205)*(Assumptions!$D$29-Assumptions!$D$27)*(Assumptions!$D$29-Assumptions!$D$28)))</f>
        <v>0.257310329254731</v>
      </c>
      <c r="D205" s="29" t="n">
        <f aca="false">IF('Random Draws'!I205&lt;Assumptions!$D$30,1,0)</f>
        <v>0</v>
      </c>
      <c r="E205" s="19" t="n">
        <f aca="false">C205+Assumptions!$D$31*D205</f>
        <v>0.257310329254731</v>
      </c>
      <c r="F205" s="28" t="n">
        <f aca="false">(Simulation!F205-Assumptions!$D$15)*(1-E205)+Assumptions!$D$15-Simulation!J205</f>
        <v>0.201550978804784</v>
      </c>
      <c r="G205" s="8" t="n">
        <f aca="false">((Assumptions!$D$14*(1+Simulation!E205)^1*F205-Assumptions!$D$14*(1+Simulation!E205)^0*Simulation!E205*Assumptions!$D$16)/(1+Simulation!K205)^1+(Assumptions!$D$14*(1+Simulation!E205)^2*F205-Assumptions!$D$14*(1+Simulation!E205)^1*Simulation!E205*Assumptions!$D$16)/(1+Simulation!K205)^2+(Assumptions!$D$14*(1+Simulation!E205)^3*F205-Assumptions!$D$14*(1+Simulation!E205)^2*Simulation!E205*Assumptions!$D$16)/(1+Simulation!K205)^3+(Assumptions!$D$14*(1+Simulation!E205)^4*F205-Assumptions!$D$14*(1+Simulation!E205)^3*Simulation!E205*Assumptions!$D$16)/(1+Simulation!K205)^4+(Assumptions!$D$14*(1+Simulation!E205)^5*F205-Assumptions!$D$14*(1+Simulation!E205)^4*Simulation!E205*Assumptions!$D$16)/(1+Simulation!K205)^5+(Assumptions!$D$14*(1+Simulation!E205)^5*F205-Assumptions!$D$14*(1+Simulation!E205)^4*Simulation!E205*Assumptions!$D$16)*(1+Simulation!I205)/(Simulation!K205-Simulation!I205)/(1+Simulation!K205)^5-Assumptions!$D$17)/Assumptions!$D$18</f>
        <v>9.2725644113972</v>
      </c>
      <c r="H205" s="8" t="str">
        <f aca="false">IF(D205=1,G205,"")</f>
        <v/>
      </c>
      <c r="I205" s="33" t="n">
        <f aca="false">IF(D205=0,G205,"")</f>
        <v>9.2725644113972</v>
      </c>
    </row>
    <row r="206" customFormat="false" ht="15" hidden="false" customHeight="false" outlineLevel="0" collapsed="false">
      <c r="B206" s="2" t="n">
        <v>201</v>
      </c>
      <c r="C206" s="19" t="n">
        <f aca="false">IF('Random Draws'!F206&lt;(Assumptions!$D$28-Assumptions!$D$27)/(Assumptions!$D$29-Assumptions!$D$27),Assumptions!$D$27+SQRT('Random Draws'!F206*(Assumptions!$D$29-Assumptions!$D$27)*(Assumptions!$D$28-Assumptions!$D$27)),Assumptions!$D$29-SQRT((1-'Random Draws'!F206)*(Assumptions!$D$29-Assumptions!$D$27)*(Assumptions!$D$29-Assumptions!$D$28)))</f>
        <v>0.26495203978017</v>
      </c>
      <c r="D206" s="29" t="n">
        <f aca="false">IF('Random Draws'!I206&lt;Assumptions!$D$30,1,0)</f>
        <v>1</v>
      </c>
      <c r="E206" s="19" t="n">
        <f aca="false">C206+Assumptions!$D$31*D206</f>
        <v>0.35495203978017</v>
      </c>
      <c r="F206" s="28" t="n">
        <f aca="false">(Simulation!F206-Assumptions!$D$15)*(1-E206)+Assumptions!$D$15-Simulation!J206</f>
        <v>0.156015832147191</v>
      </c>
      <c r="G206" s="8" t="n">
        <f aca="false">((Assumptions!$D$14*(1+Simulation!E206)^1*F206-Assumptions!$D$14*(1+Simulation!E206)^0*Simulation!E206*Assumptions!$D$16)/(1+Simulation!K206)^1+(Assumptions!$D$14*(1+Simulation!E206)^2*F206-Assumptions!$D$14*(1+Simulation!E206)^1*Simulation!E206*Assumptions!$D$16)/(1+Simulation!K206)^2+(Assumptions!$D$14*(1+Simulation!E206)^3*F206-Assumptions!$D$14*(1+Simulation!E206)^2*Simulation!E206*Assumptions!$D$16)/(1+Simulation!K206)^3+(Assumptions!$D$14*(1+Simulation!E206)^4*F206-Assumptions!$D$14*(1+Simulation!E206)^3*Simulation!E206*Assumptions!$D$16)/(1+Simulation!K206)^4+(Assumptions!$D$14*(1+Simulation!E206)^5*F206-Assumptions!$D$14*(1+Simulation!E206)^4*Simulation!E206*Assumptions!$D$16)/(1+Simulation!K206)^5+(Assumptions!$D$14*(1+Simulation!E206)^5*F206-Assumptions!$D$14*(1+Simulation!E206)^4*Simulation!E206*Assumptions!$D$16)*(1+Simulation!I206)/(Simulation!K206-Simulation!I206)/(1+Simulation!K206)^5-Assumptions!$D$17)/Assumptions!$D$18</f>
        <v>13.0306845405187</v>
      </c>
      <c r="H206" s="8" t="n">
        <f aca="false">IF(D206=1,G206,"")</f>
        <v>13.0306845405187</v>
      </c>
      <c r="I206" s="33" t="str">
        <f aca="false">IF(D206=0,G206,"")</f>
        <v/>
      </c>
    </row>
    <row r="207" customFormat="false" ht="15" hidden="false" customHeight="false" outlineLevel="0" collapsed="false">
      <c r="B207" s="2" t="n">
        <v>202</v>
      </c>
      <c r="C207" s="19" t="n">
        <f aca="false">IF('Random Draws'!F207&lt;(Assumptions!$D$28-Assumptions!$D$27)/(Assumptions!$D$29-Assumptions!$D$27),Assumptions!$D$27+SQRT('Random Draws'!F207*(Assumptions!$D$29-Assumptions!$D$27)*(Assumptions!$D$28-Assumptions!$D$27)),Assumptions!$D$29-SQRT((1-'Random Draws'!F207)*(Assumptions!$D$29-Assumptions!$D$27)*(Assumptions!$D$29-Assumptions!$D$28)))</f>
        <v>0.253777108280187</v>
      </c>
      <c r="D207" s="29" t="n">
        <f aca="false">IF('Random Draws'!I207&lt;Assumptions!$D$30,1,0)</f>
        <v>0</v>
      </c>
      <c r="E207" s="19" t="n">
        <f aca="false">C207+Assumptions!$D$31*D207</f>
        <v>0.253777108280187</v>
      </c>
      <c r="F207" s="28" t="n">
        <f aca="false">(Simulation!F207-Assumptions!$D$15)*(1-E207)+Assumptions!$D$15-Simulation!J207</f>
        <v>0.214085028555272</v>
      </c>
      <c r="G207" s="8" t="n">
        <f aca="false">((Assumptions!$D$14*(1+Simulation!E207)^1*F207-Assumptions!$D$14*(1+Simulation!E207)^0*Simulation!E207*Assumptions!$D$16)/(1+Simulation!K207)^1+(Assumptions!$D$14*(1+Simulation!E207)^2*F207-Assumptions!$D$14*(1+Simulation!E207)^1*Simulation!E207*Assumptions!$D$16)/(1+Simulation!K207)^2+(Assumptions!$D$14*(1+Simulation!E207)^3*F207-Assumptions!$D$14*(1+Simulation!E207)^2*Simulation!E207*Assumptions!$D$16)/(1+Simulation!K207)^3+(Assumptions!$D$14*(1+Simulation!E207)^4*F207-Assumptions!$D$14*(1+Simulation!E207)^3*Simulation!E207*Assumptions!$D$16)/(1+Simulation!K207)^4+(Assumptions!$D$14*(1+Simulation!E207)^5*F207-Assumptions!$D$14*(1+Simulation!E207)^4*Simulation!E207*Assumptions!$D$16)/(1+Simulation!K207)^5+(Assumptions!$D$14*(1+Simulation!E207)^5*F207-Assumptions!$D$14*(1+Simulation!E207)^4*Simulation!E207*Assumptions!$D$16)*(1+Simulation!I207)/(Simulation!K207-Simulation!I207)/(1+Simulation!K207)^5-Assumptions!$D$17)/Assumptions!$D$18</f>
        <v>23.8393771705972</v>
      </c>
      <c r="H207" s="8" t="str">
        <f aca="false">IF(D207=1,G207,"")</f>
        <v/>
      </c>
      <c r="I207" s="33" t="n">
        <f aca="false">IF(D207=0,G207,"")</f>
        <v>23.8393771705972</v>
      </c>
    </row>
    <row r="208" customFormat="false" ht="15" hidden="false" customHeight="false" outlineLevel="0" collapsed="false">
      <c r="B208" s="2" t="n">
        <v>203</v>
      </c>
      <c r="C208" s="19" t="n">
        <f aca="false">IF('Random Draws'!F208&lt;(Assumptions!$D$28-Assumptions!$D$27)/(Assumptions!$D$29-Assumptions!$D$27),Assumptions!$D$27+SQRT('Random Draws'!F208*(Assumptions!$D$29-Assumptions!$D$27)*(Assumptions!$D$28-Assumptions!$D$27)),Assumptions!$D$29-SQRT((1-'Random Draws'!F208)*(Assumptions!$D$29-Assumptions!$D$27)*(Assumptions!$D$29-Assumptions!$D$28)))</f>
        <v>0.251398671202241</v>
      </c>
      <c r="D208" s="29" t="n">
        <f aca="false">IF('Random Draws'!I208&lt;Assumptions!$D$30,1,0)</f>
        <v>0</v>
      </c>
      <c r="E208" s="19" t="n">
        <f aca="false">C208+Assumptions!$D$31*D208</f>
        <v>0.251398671202241</v>
      </c>
      <c r="F208" s="28" t="n">
        <f aca="false">(Simulation!F208-Assumptions!$D$15)*(1-E208)+Assumptions!$D$15-Simulation!J208</f>
        <v>0.194495934159879</v>
      </c>
      <c r="G208" s="8" t="n">
        <f aca="false">((Assumptions!$D$14*(1+Simulation!E208)^1*F208-Assumptions!$D$14*(1+Simulation!E208)^0*Simulation!E208*Assumptions!$D$16)/(1+Simulation!K208)^1+(Assumptions!$D$14*(1+Simulation!E208)^2*F208-Assumptions!$D$14*(1+Simulation!E208)^1*Simulation!E208*Assumptions!$D$16)/(1+Simulation!K208)^2+(Assumptions!$D$14*(1+Simulation!E208)^3*F208-Assumptions!$D$14*(1+Simulation!E208)^2*Simulation!E208*Assumptions!$D$16)/(1+Simulation!K208)^3+(Assumptions!$D$14*(1+Simulation!E208)^4*F208-Assumptions!$D$14*(1+Simulation!E208)^3*Simulation!E208*Assumptions!$D$16)/(1+Simulation!K208)^4+(Assumptions!$D$14*(1+Simulation!E208)^5*F208-Assumptions!$D$14*(1+Simulation!E208)^4*Simulation!E208*Assumptions!$D$16)/(1+Simulation!K208)^5+(Assumptions!$D$14*(1+Simulation!E208)^5*F208-Assumptions!$D$14*(1+Simulation!E208)^4*Simulation!E208*Assumptions!$D$16)*(1+Simulation!I208)/(Simulation!K208-Simulation!I208)/(1+Simulation!K208)^5-Assumptions!$D$17)/Assumptions!$D$18</f>
        <v>14.9971930139395</v>
      </c>
      <c r="H208" s="8" t="str">
        <f aca="false">IF(D208=1,G208,"")</f>
        <v/>
      </c>
      <c r="I208" s="33" t="n">
        <f aca="false">IF(D208=0,G208,"")</f>
        <v>14.9971930139395</v>
      </c>
    </row>
    <row r="209" customFormat="false" ht="15" hidden="false" customHeight="false" outlineLevel="0" collapsed="false">
      <c r="B209" s="2" t="n">
        <v>204</v>
      </c>
      <c r="C209" s="19" t="n">
        <f aca="false">IF('Random Draws'!F209&lt;(Assumptions!$D$28-Assumptions!$D$27)/(Assumptions!$D$29-Assumptions!$D$27),Assumptions!$D$27+SQRT('Random Draws'!F209*(Assumptions!$D$29-Assumptions!$D$27)*(Assumptions!$D$28-Assumptions!$D$27)),Assumptions!$D$29-SQRT((1-'Random Draws'!F209)*(Assumptions!$D$29-Assumptions!$D$27)*(Assumptions!$D$29-Assumptions!$D$28)))</f>
        <v>0.249764322748128</v>
      </c>
      <c r="D209" s="29" t="n">
        <f aca="false">IF('Random Draws'!I209&lt;Assumptions!$D$30,1,0)</f>
        <v>0</v>
      </c>
      <c r="E209" s="19" t="n">
        <f aca="false">C209+Assumptions!$D$31*D209</f>
        <v>0.249764322748128</v>
      </c>
      <c r="F209" s="28" t="n">
        <f aca="false">(Simulation!F209-Assumptions!$D$15)*(1-E209)+Assumptions!$D$15-Simulation!J209</f>
        <v>0.214274775061867</v>
      </c>
      <c r="G209" s="8" t="n">
        <f aca="false">((Assumptions!$D$14*(1+Simulation!E209)^1*F209-Assumptions!$D$14*(1+Simulation!E209)^0*Simulation!E209*Assumptions!$D$16)/(1+Simulation!K209)^1+(Assumptions!$D$14*(1+Simulation!E209)^2*F209-Assumptions!$D$14*(1+Simulation!E209)^1*Simulation!E209*Assumptions!$D$16)/(1+Simulation!K209)^2+(Assumptions!$D$14*(1+Simulation!E209)^3*F209-Assumptions!$D$14*(1+Simulation!E209)^2*Simulation!E209*Assumptions!$D$16)/(1+Simulation!K209)^3+(Assumptions!$D$14*(1+Simulation!E209)^4*F209-Assumptions!$D$14*(1+Simulation!E209)^3*Simulation!E209*Assumptions!$D$16)/(1+Simulation!K209)^4+(Assumptions!$D$14*(1+Simulation!E209)^5*F209-Assumptions!$D$14*(1+Simulation!E209)^4*Simulation!E209*Assumptions!$D$16)/(1+Simulation!K209)^5+(Assumptions!$D$14*(1+Simulation!E209)^5*F209-Assumptions!$D$14*(1+Simulation!E209)^4*Simulation!E209*Assumptions!$D$16)*(1+Simulation!I209)/(Simulation!K209-Simulation!I209)/(1+Simulation!K209)^5-Assumptions!$D$17)/Assumptions!$D$18</f>
        <v>13.941162774882</v>
      </c>
      <c r="H209" s="8" t="str">
        <f aca="false">IF(D209=1,G209,"")</f>
        <v/>
      </c>
      <c r="I209" s="33" t="n">
        <f aca="false">IF(D209=0,G209,"")</f>
        <v>13.941162774882</v>
      </c>
    </row>
    <row r="210" customFormat="false" ht="15" hidden="false" customHeight="false" outlineLevel="0" collapsed="false">
      <c r="B210" s="2" t="n">
        <v>205</v>
      </c>
      <c r="C210" s="19" t="n">
        <f aca="false">IF('Random Draws'!F210&lt;(Assumptions!$D$28-Assumptions!$D$27)/(Assumptions!$D$29-Assumptions!$D$27),Assumptions!$D$27+SQRT('Random Draws'!F210*(Assumptions!$D$29-Assumptions!$D$27)*(Assumptions!$D$28-Assumptions!$D$27)),Assumptions!$D$29-SQRT((1-'Random Draws'!F210)*(Assumptions!$D$29-Assumptions!$D$27)*(Assumptions!$D$29-Assumptions!$D$28)))</f>
        <v>0.246543344994481</v>
      </c>
      <c r="D210" s="29" t="n">
        <f aca="false">IF('Random Draws'!I210&lt;Assumptions!$D$30,1,0)</f>
        <v>0</v>
      </c>
      <c r="E210" s="19" t="n">
        <f aca="false">C210+Assumptions!$D$31*D210</f>
        <v>0.246543344994481</v>
      </c>
      <c r="F210" s="28" t="n">
        <f aca="false">(Simulation!F210-Assumptions!$D$15)*(1-E210)+Assumptions!$D$15-Simulation!J210</f>
        <v>0.130022970756578</v>
      </c>
      <c r="G210" s="8" t="n">
        <f aca="false">((Assumptions!$D$14*(1+Simulation!E210)^1*F210-Assumptions!$D$14*(1+Simulation!E210)^0*Simulation!E210*Assumptions!$D$16)/(1+Simulation!K210)^1+(Assumptions!$D$14*(1+Simulation!E210)^2*F210-Assumptions!$D$14*(1+Simulation!E210)^1*Simulation!E210*Assumptions!$D$16)/(1+Simulation!K210)^2+(Assumptions!$D$14*(1+Simulation!E210)^3*F210-Assumptions!$D$14*(1+Simulation!E210)^2*Simulation!E210*Assumptions!$D$16)/(1+Simulation!K210)^3+(Assumptions!$D$14*(1+Simulation!E210)^4*F210-Assumptions!$D$14*(1+Simulation!E210)^3*Simulation!E210*Assumptions!$D$16)/(1+Simulation!K210)^4+(Assumptions!$D$14*(1+Simulation!E210)^5*F210-Assumptions!$D$14*(1+Simulation!E210)^4*Simulation!E210*Assumptions!$D$16)/(1+Simulation!K210)^5+(Assumptions!$D$14*(1+Simulation!E210)^5*F210-Assumptions!$D$14*(1+Simulation!E210)^4*Simulation!E210*Assumptions!$D$16)*(1+Simulation!I210)/(Simulation!K210-Simulation!I210)/(1+Simulation!K210)^5-Assumptions!$D$17)/Assumptions!$D$18</f>
        <v>8.21791185590236</v>
      </c>
      <c r="H210" s="8" t="str">
        <f aca="false">IF(D210=1,G210,"")</f>
        <v/>
      </c>
      <c r="I210" s="33" t="n">
        <f aca="false">IF(D210=0,G210,"")</f>
        <v>8.21791185590236</v>
      </c>
    </row>
    <row r="211" customFormat="false" ht="15" hidden="false" customHeight="false" outlineLevel="0" collapsed="false">
      <c r="B211" s="2" t="n">
        <v>206</v>
      </c>
      <c r="C211" s="19" t="n">
        <f aca="false">IF('Random Draws'!F211&lt;(Assumptions!$D$28-Assumptions!$D$27)/(Assumptions!$D$29-Assumptions!$D$27),Assumptions!$D$27+SQRT('Random Draws'!F211*(Assumptions!$D$29-Assumptions!$D$27)*(Assumptions!$D$28-Assumptions!$D$27)),Assumptions!$D$29-SQRT((1-'Random Draws'!F211)*(Assumptions!$D$29-Assumptions!$D$27)*(Assumptions!$D$29-Assumptions!$D$28)))</f>
        <v>0.265831742109377</v>
      </c>
      <c r="D211" s="29" t="n">
        <f aca="false">IF('Random Draws'!I211&lt;Assumptions!$D$30,1,0)</f>
        <v>1</v>
      </c>
      <c r="E211" s="19" t="n">
        <f aca="false">C211+Assumptions!$D$31*D211</f>
        <v>0.355831742109377</v>
      </c>
      <c r="F211" s="28" t="n">
        <f aca="false">(Simulation!F211-Assumptions!$D$15)*(1-E211)+Assumptions!$D$15-Simulation!J211</f>
        <v>0.156461276220618</v>
      </c>
      <c r="G211" s="8" t="n">
        <f aca="false">((Assumptions!$D$14*(1+Simulation!E211)^1*F211-Assumptions!$D$14*(1+Simulation!E211)^0*Simulation!E211*Assumptions!$D$16)/(1+Simulation!K211)^1+(Assumptions!$D$14*(1+Simulation!E211)^2*F211-Assumptions!$D$14*(1+Simulation!E211)^1*Simulation!E211*Assumptions!$D$16)/(1+Simulation!K211)^2+(Assumptions!$D$14*(1+Simulation!E211)^3*F211-Assumptions!$D$14*(1+Simulation!E211)^2*Simulation!E211*Assumptions!$D$16)/(1+Simulation!K211)^3+(Assumptions!$D$14*(1+Simulation!E211)^4*F211-Assumptions!$D$14*(1+Simulation!E211)^3*Simulation!E211*Assumptions!$D$16)/(1+Simulation!K211)^4+(Assumptions!$D$14*(1+Simulation!E211)^5*F211-Assumptions!$D$14*(1+Simulation!E211)^4*Simulation!E211*Assumptions!$D$16)/(1+Simulation!K211)^5+(Assumptions!$D$14*(1+Simulation!E211)^5*F211-Assumptions!$D$14*(1+Simulation!E211)^4*Simulation!E211*Assumptions!$D$16)*(1+Simulation!I211)/(Simulation!K211-Simulation!I211)/(1+Simulation!K211)^5-Assumptions!$D$17)/Assumptions!$D$18</f>
        <v>9.75095832222984</v>
      </c>
      <c r="H211" s="8" t="n">
        <f aca="false">IF(D211=1,G211,"")</f>
        <v>9.75095832222984</v>
      </c>
      <c r="I211" s="33" t="str">
        <f aca="false">IF(D211=0,G211,"")</f>
        <v/>
      </c>
    </row>
    <row r="212" customFormat="false" ht="15" hidden="false" customHeight="false" outlineLevel="0" collapsed="false">
      <c r="B212" s="2" t="n">
        <v>207</v>
      </c>
      <c r="C212" s="19" t="n">
        <f aca="false">IF('Random Draws'!F212&lt;(Assumptions!$D$28-Assumptions!$D$27)/(Assumptions!$D$29-Assumptions!$D$27),Assumptions!$D$27+SQRT('Random Draws'!F212*(Assumptions!$D$29-Assumptions!$D$27)*(Assumptions!$D$28-Assumptions!$D$27)),Assumptions!$D$29-SQRT((1-'Random Draws'!F212)*(Assumptions!$D$29-Assumptions!$D$27)*(Assumptions!$D$29-Assumptions!$D$28)))</f>
        <v>0.245021955327798</v>
      </c>
      <c r="D212" s="29" t="n">
        <f aca="false">IF('Random Draws'!I212&lt;Assumptions!$D$30,1,0)</f>
        <v>0</v>
      </c>
      <c r="E212" s="19" t="n">
        <f aca="false">C212+Assumptions!$D$31*D212</f>
        <v>0.245021955327798</v>
      </c>
      <c r="F212" s="28" t="n">
        <f aca="false">(Simulation!F212-Assumptions!$D$15)*(1-E212)+Assumptions!$D$15-Simulation!J212</f>
        <v>0.185626453591686</v>
      </c>
      <c r="G212" s="8" t="n">
        <f aca="false">((Assumptions!$D$14*(1+Simulation!E212)^1*F212-Assumptions!$D$14*(1+Simulation!E212)^0*Simulation!E212*Assumptions!$D$16)/(1+Simulation!K212)^1+(Assumptions!$D$14*(1+Simulation!E212)^2*F212-Assumptions!$D$14*(1+Simulation!E212)^1*Simulation!E212*Assumptions!$D$16)/(1+Simulation!K212)^2+(Assumptions!$D$14*(1+Simulation!E212)^3*F212-Assumptions!$D$14*(1+Simulation!E212)^2*Simulation!E212*Assumptions!$D$16)/(1+Simulation!K212)^3+(Assumptions!$D$14*(1+Simulation!E212)^4*F212-Assumptions!$D$14*(1+Simulation!E212)^3*Simulation!E212*Assumptions!$D$16)/(1+Simulation!K212)^4+(Assumptions!$D$14*(1+Simulation!E212)^5*F212-Assumptions!$D$14*(1+Simulation!E212)^4*Simulation!E212*Assumptions!$D$16)/(1+Simulation!K212)^5+(Assumptions!$D$14*(1+Simulation!E212)^5*F212-Assumptions!$D$14*(1+Simulation!E212)^4*Simulation!E212*Assumptions!$D$16)*(1+Simulation!I212)/(Simulation!K212-Simulation!I212)/(1+Simulation!K212)^5-Assumptions!$D$17)/Assumptions!$D$18</f>
        <v>13.7515254714068</v>
      </c>
      <c r="H212" s="8" t="str">
        <f aca="false">IF(D212=1,G212,"")</f>
        <v/>
      </c>
      <c r="I212" s="33" t="n">
        <f aca="false">IF(D212=0,G212,"")</f>
        <v>13.7515254714068</v>
      </c>
    </row>
    <row r="213" customFormat="false" ht="15" hidden="false" customHeight="false" outlineLevel="0" collapsed="false">
      <c r="B213" s="2" t="n">
        <v>208</v>
      </c>
      <c r="C213" s="19" t="n">
        <f aca="false">IF('Random Draws'!F213&lt;(Assumptions!$D$28-Assumptions!$D$27)/(Assumptions!$D$29-Assumptions!$D$27),Assumptions!$D$27+SQRT('Random Draws'!F213*(Assumptions!$D$29-Assumptions!$D$27)*(Assumptions!$D$28-Assumptions!$D$27)),Assumptions!$D$29-SQRT((1-'Random Draws'!F213)*(Assumptions!$D$29-Assumptions!$D$27)*(Assumptions!$D$29-Assumptions!$D$28)))</f>
        <v>0.245574505435785</v>
      </c>
      <c r="D213" s="29" t="n">
        <f aca="false">IF('Random Draws'!I213&lt;Assumptions!$D$30,1,0)</f>
        <v>0</v>
      </c>
      <c r="E213" s="19" t="n">
        <f aca="false">C213+Assumptions!$D$31*D213</f>
        <v>0.245574505435785</v>
      </c>
      <c r="F213" s="28" t="n">
        <f aca="false">(Simulation!F213-Assumptions!$D$15)*(1-E213)+Assumptions!$D$15-Simulation!J213</f>
        <v>0.180495810878637</v>
      </c>
      <c r="G213" s="8" t="n">
        <f aca="false">((Assumptions!$D$14*(1+Simulation!E213)^1*F213-Assumptions!$D$14*(1+Simulation!E213)^0*Simulation!E213*Assumptions!$D$16)/(1+Simulation!K213)^1+(Assumptions!$D$14*(1+Simulation!E213)^2*F213-Assumptions!$D$14*(1+Simulation!E213)^1*Simulation!E213*Assumptions!$D$16)/(1+Simulation!K213)^2+(Assumptions!$D$14*(1+Simulation!E213)^3*F213-Assumptions!$D$14*(1+Simulation!E213)^2*Simulation!E213*Assumptions!$D$16)/(1+Simulation!K213)^3+(Assumptions!$D$14*(1+Simulation!E213)^4*F213-Assumptions!$D$14*(1+Simulation!E213)^3*Simulation!E213*Assumptions!$D$16)/(1+Simulation!K213)^4+(Assumptions!$D$14*(1+Simulation!E213)^5*F213-Assumptions!$D$14*(1+Simulation!E213)^4*Simulation!E213*Assumptions!$D$16)/(1+Simulation!K213)^5+(Assumptions!$D$14*(1+Simulation!E213)^5*F213-Assumptions!$D$14*(1+Simulation!E213)^4*Simulation!E213*Assumptions!$D$16)*(1+Simulation!I213)/(Simulation!K213-Simulation!I213)/(1+Simulation!K213)^5-Assumptions!$D$17)/Assumptions!$D$18</f>
        <v>10.6743527981265</v>
      </c>
      <c r="H213" s="8" t="str">
        <f aca="false">IF(D213=1,G213,"")</f>
        <v/>
      </c>
      <c r="I213" s="33" t="n">
        <f aca="false">IF(D213=0,G213,"")</f>
        <v>10.6743527981265</v>
      </c>
    </row>
    <row r="214" customFormat="false" ht="15" hidden="false" customHeight="false" outlineLevel="0" collapsed="false">
      <c r="B214" s="2" t="n">
        <v>209</v>
      </c>
      <c r="C214" s="19" t="n">
        <f aca="false">IF('Random Draws'!F214&lt;(Assumptions!$D$28-Assumptions!$D$27)/(Assumptions!$D$29-Assumptions!$D$27),Assumptions!$D$27+SQRT('Random Draws'!F214*(Assumptions!$D$29-Assumptions!$D$27)*(Assumptions!$D$28-Assumptions!$D$27)),Assumptions!$D$29-SQRT((1-'Random Draws'!F214)*(Assumptions!$D$29-Assumptions!$D$27)*(Assumptions!$D$29-Assumptions!$D$28)))</f>
        <v>0.256447853421064</v>
      </c>
      <c r="D214" s="29" t="n">
        <f aca="false">IF('Random Draws'!I214&lt;Assumptions!$D$30,1,0)</f>
        <v>0</v>
      </c>
      <c r="E214" s="19" t="n">
        <f aca="false">C214+Assumptions!$D$31*D214</f>
        <v>0.256447853421064</v>
      </c>
      <c r="F214" s="28" t="n">
        <f aca="false">(Simulation!F214-Assumptions!$D$15)*(1-E214)+Assumptions!$D$15-Simulation!J214</f>
        <v>0.156959452944894</v>
      </c>
      <c r="G214" s="8" t="n">
        <f aca="false">((Assumptions!$D$14*(1+Simulation!E214)^1*F214-Assumptions!$D$14*(1+Simulation!E214)^0*Simulation!E214*Assumptions!$D$16)/(1+Simulation!K214)^1+(Assumptions!$D$14*(1+Simulation!E214)^2*F214-Assumptions!$D$14*(1+Simulation!E214)^1*Simulation!E214*Assumptions!$D$16)/(1+Simulation!K214)^2+(Assumptions!$D$14*(1+Simulation!E214)^3*F214-Assumptions!$D$14*(1+Simulation!E214)^2*Simulation!E214*Assumptions!$D$16)/(1+Simulation!K214)^3+(Assumptions!$D$14*(1+Simulation!E214)^4*F214-Assumptions!$D$14*(1+Simulation!E214)^3*Simulation!E214*Assumptions!$D$16)/(1+Simulation!K214)^4+(Assumptions!$D$14*(1+Simulation!E214)^5*F214-Assumptions!$D$14*(1+Simulation!E214)^4*Simulation!E214*Assumptions!$D$16)/(1+Simulation!K214)^5+(Assumptions!$D$14*(1+Simulation!E214)^5*F214-Assumptions!$D$14*(1+Simulation!E214)^4*Simulation!E214*Assumptions!$D$16)*(1+Simulation!I214)/(Simulation!K214-Simulation!I214)/(1+Simulation!K214)^5-Assumptions!$D$17)/Assumptions!$D$18</f>
        <v>11.3846725579741</v>
      </c>
      <c r="H214" s="8" t="str">
        <f aca="false">IF(D214=1,G214,"")</f>
        <v/>
      </c>
      <c r="I214" s="33" t="n">
        <f aca="false">IF(D214=0,G214,"")</f>
        <v>11.3846725579741</v>
      </c>
    </row>
    <row r="215" customFormat="false" ht="15" hidden="false" customHeight="false" outlineLevel="0" collapsed="false">
      <c r="B215" s="2" t="n">
        <v>210</v>
      </c>
      <c r="C215" s="19" t="n">
        <f aca="false">IF('Random Draws'!F215&lt;(Assumptions!$D$28-Assumptions!$D$27)/(Assumptions!$D$29-Assumptions!$D$27),Assumptions!$D$27+SQRT('Random Draws'!F215*(Assumptions!$D$29-Assumptions!$D$27)*(Assumptions!$D$28-Assumptions!$D$27)),Assumptions!$D$29-SQRT((1-'Random Draws'!F215)*(Assumptions!$D$29-Assumptions!$D$27)*(Assumptions!$D$29-Assumptions!$D$28)))</f>
        <v>0.276751217605071</v>
      </c>
      <c r="D215" s="29" t="n">
        <f aca="false">IF('Random Draws'!I215&lt;Assumptions!$D$30,1,0)</f>
        <v>0</v>
      </c>
      <c r="E215" s="19" t="n">
        <f aca="false">C215+Assumptions!$D$31*D215</f>
        <v>0.276751217605071</v>
      </c>
      <c r="F215" s="28" t="n">
        <f aca="false">(Simulation!F215-Assumptions!$D$15)*(1-E215)+Assumptions!$D$15-Simulation!J215</f>
        <v>0.145990651535286</v>
      </c>
      <c r="G215" s="8" t="n">
        <f aca="false">((Assumptions!$D$14*(1+Simulation!E215)^1*F215-Assumptions!$D$14*(1+Simulation!E215)^0*Simulation!E215*Assumptions!$D$16)/(1+Simulation!K215)^1+(Assumptions!$D$14*(1+Simulation!E215)^2*F215-Assumptions!$D$14*(1+Simulation!E215)^1*Simulation!E215*Assumptions!$D$16)/(1+Simulation!K215)^2+(Assumptions!$D$14*(1+Simulation!E215)^3*F215-Assumptions!$D$14*(1+Simulation!E215)^2*Simulation!E215*Assumptions!$D$16)/(1+Simulation!K215)^3+(Assumptions!$D$14*(1+Simulation!E215)^4*F215-Assumptions!$D$14*(1+Simulation!E215)^3*Simulation!E215*Assumptions!$D$16)/(1+Simulation!K215)^4+(Assumptions!$D$14*(1+Simulation!E215)^5*F215-Assumptions!$D$14*(1+Simulation!E215)^4*Simulation!E215*Assumptions!$D$16)/(1+Simulation!K215)^5+(Assumptions!$D$14*(1+Simulation!E215)^5*F215-Assumptions!$D$14*(1+Simulation!E215)^4*Simulation!E215*Assumptions!$D$16)*(1+Simulation!I215)/(Simulation!K215-Simulation!I215)/(1+Simulation!K215)^5-Assumptions!$D$17)/Assumptions!$D$18</f>
        <v>13.9041425679766</v>
      </c>
      <c r="H215" s="8" t="str">
        <f aca="false">IF(D215=1,G215,"")</f>
        <v/>
      </c>
      <c r="I215" s="33" t="n">
        <f aca="false">IF(D215=0,G215,"")</f>
        <v>13.9041425679766</v>
      </c>
    </row>
    <row r="216" customFormat="false" ht="15" hidden="false" customHeight="false" outlineLevel="0" collapsed="false">
      <c r="B216" s="2" t="n">
        <v>211</v>
      </c>
      <c r="C216" s="19" t="n">
        <f aca="false">IF('Random Draws'!F216&lt;(Assumptions!$D$28-Assumptions!$D$27)/(Assumptions!$D$29-Assumptions!$D$27),Assumptions!$D$27+SQRT('Random Draws'!F216*(Assumptions!$D$29-Assumptions!$D$27)*(Assumptions!$D$28-Assumptions!$D$27)),Assumptions!$D$29-SQRT((1-'Random Draws'!F216)*(Assumptions!$D$29-Assumptions!$D$27)*(Assumptions!$D$29-Assumptions!$D$28)))</f>
        <v>0.2584534124586</v>
      </c>
      <c r="D216" s="29" t="n">
        <f aca="false">IF('Random Draws'!I216&lt;Assumptions!$D$30,1,0)</f>
        <v>0</v>
      </c>
      <c r="E216" s="19" t="n">
        <f aca="false">C216+Assumptions!$D$31*D216</f>
        <v>0.2584534124586</v>
      </c>
      <c r="F216" s="28" t="n">
        <f aca="false">(Simulation!F216-Assumptions!$D$15)*(1-E216)+Assumptions!$D$15-Simulation!J216</f>
        <v>0.183756417416258</v>
      </c>
      <c r="G216" s="8" t="n">
        <f aca="false">((Assumptions!$D$14*(1+Simulation!E216)^1*F216-Assumptions!$D$14*(1+Simulation!E216)^0*Simulation!E216*Assumptions!$D$16)/(1+Simulation!K216)^1+(Assumptions!$D$14*(1+Simulation!E216)^2*F216-Assumptions!$D$14*(1+Simulation!E216)^1*Simulation!E216*Assumptions!$D$16)/(1+Simulation!K216)^2+(Assumptions!$D$14*(1+Simulation!E216)^3*F216-Assumptions!$D$14*(1+Simulation!E216)^2*Simulation!E216*Assumptions!$D$16)/(1+Simulation!K216)^3+(Assumptions!$D$14*(1+Simulation!E216)^4*F216-Assumptions!$D$14*(1+Simulation!E216)^3*Simulation!E216*Assumptions!$D$16)/(1+Simulation!K216)^4+(Assumptions!$D$14*(1+Simulation!E216)^5*F216-Assumptions!$D$14*(1+Simulation!E216)^4*Simulation!E216*Assumptions!$D$16)/(1+Simulation!K216)^5+(Assumptions!$D$14*(1+Simulation!E216)^5*F216-Assumptions!$D$14*(1+Simulation!E216)^4*Simulation!E216*Assumptions!$D$16)*(1+Simulation!I216)/(Simulation!K216-Simulation!I216)/(1+Simulation!K216)^5-Assumptions!$D$17)/Assumptions!$D$18</f>
        <v>24.7658151904951</v>
      </c>
      <c r="H216" s="8" t="str">
        <f aca="false">IF(D216=1,G216,"")</f>
        <v/>
      </c>
      <c r="I216" s="33" t="n">
        <f aca="false">IF(D216=0,G216,"")</f>
        <v>24.7658151904951</v>
      </c>
    </row>
    <row r="217" customFormat="false" ht="15" hidden="false" customHeight="false" outlineLevel="0" collapsed="false">
      <c r="B217" s="2" t="n">
        <v>212</v>
      </c>
      <c r="C217" s="19" t="n">
        <f aca="false">IF('Random Draws'!F217&lt;(Assumptions!$D$28-Assumptions!$D$27)/(Assumptions!$D$29-Assumptions!$D$27),Assumptions!$D$27+SQRT('Random Draws'!F217*(Assumptions!$D$29-Assumptions!$D$27)*(Assumptions!$D$28-Assumptions!$D$27)),Assumptions!$D$29-SQRT((1-'Random Draws'!F217)*(Assumptions!$D$29-Assumptions!$D$27)*(Assumptions!$D$29-Assumptions!$D$28)))</f>
        <v>0.258135071429449</v>
      </c>
      <c r="D217" s="29" t="n">
        <f aca="false">IF('Random Draws'!I217&lt;Assumptions!$D$30,1,0)</f>
        <v>0</v>
      </c>
      <c r="E217" s="19" t="n">
        <f aca="false">C217+Assumptions!$D$31*D217</f>
        <v>0.258135071429449</v>
      </c>
      <c r="F217" s="28" t="n">
        <f aca="false">(Simulation!F217-Assumptions!$D$15)*(1-E217)+Assumptions!$D$15-Simulation!J217</f>
        <v>0.125051513080991</v>
      </c>
      <c r="G217" s="8" t="n">
        <f aca="false">((Assumptions!$D$14*(1+Simulation!E217)^1*F217-Assumptions!$D$14*(1+Simulation!E217)^0*Simulation!E217*Assumptions!$D$16)/(1+Simulation!K217)^1+(Assumptions!$D$14*(1+Simulation!E217)^2*F217-Assumptions!$D$14*(1+Simulation!E217)^1*Simulation!E217*Assumptions!$D$16)/(1+Simulation!K217)^2+(Assumptions!$D$14*(1+Simulation!E217)^3*F217-Assumptions!$D$14*(1+Simulation!E217)^2*Simulation!E217*Assumptions!$D$16)/(1+Simulation!K217)^3+(Assumptions!$D$14*(1+Simulation!E217)^4*F217-Assumptions!$D$14*(1+Simulation!E217)^3*Simulation!E217*Assumptions!$D$16)/(1+Simulation!K217)^4+(Assumptions!$D$14*(1+Simulation!E217)^5*F217-Assumptions!$D$14*(1+Simulation!E217)^4*Simulation!E217*Assumptions!$D$16)/(1+Simulation!K217)^5+(Assumptions!$D$14*(1+Simulation!E217)^5*F217-Assumptions!$D$14*(1+Simulation!E217)^4*Simulation!E217*Assumptions!$D$16)*(1+Simulation!I217)/(Simulation!K217-Simulation!I217)/(1+Simulation!K217)^5-Assumptions!$D$17)/Assumptions!$D$18</f>
        <v>6.14521734274693</v>
      </c>
      <c r="H217" s="8" t="str">
        <f aca="false">IF(D217=1,G217,"")</f>
        <v/>
      </c>
      <c r="I217" s="33" t="n">
        <f aca="false">IF(D217=0,G217,"")</f>
        <v>6.14521734274693</v>
      </c>
    </row>
    <row r="218" customFormat="false" ht="15" hidden="false" customHeight="false" outlineLevel="0" collapsed="false">
      <c r="B218" s="2" t="n">
        <v>213</v>
      </c>
      <c r="C218" s="19" t="n">
        <f aca="false">IF('Random Draws'!F218&lt;(Assumptions!$D$28-Assumptions!$D$27)/(Assumptions!$D$29-Assumptions!$D$27),Assumptions!$D$27+SQRT('Random Draws'!F218*(Assumptions!$D$29-Assumptions!$D$27)*(Assumptions!$D$28-Assumptions!$D$27)),Assumptions!$D$29-SQRT((1-'Random Draws'!F218)*(Assumptions!$D$29-Assumptions!$D$27)*(Assumptions!$D$29-Assumptions!$D$28)))</f>
        <v>0.25037836103631</v>
      </c>
      <c r="D218" s="29" t="n">
        <f aca="false">IF('Random Draws'!I218&lt;Assumptions!$D$30,1,0)</f>
        <v>0</v>
      </c>
      <c r="E218" s="19" t="n">
        <f aca="false">C218+Assumptions!$D$31*D218</f>
        <v>0.25037836103631</v>
      </c>
      <c r="F218" s="28" t="n">
        <f aca="false">(Simulation!F218-Assumptions!$D$15)*(1-E218)+Assumptions!$D$15-Simulation!J218</f>
        <v>0.177633957882758</v>
      </c>
      <c r="G218" s="8" t="n">
        <f aca="false">((Assumptions!$D$14*(1+Simulation!E218)^1*F218-Assumptions!$D$14*(1+Simulation!E218)^0*Simulation!E218*Assumptions!$D$16)/(1+Simulation!K218)^1+(Assumptions!$D$14*(1+Simulation!E218)^2*F218-Assumptions!$D$14*(1+Simulation!E218)^1*Simulation!E218*Assumptions!$D$16)/(1+Simulation!K218)^2+(Assumptions!$D$14*(1+Simulation!E218)^3*F218-Assumptions!$D$14*(1+Simulation!E218)^2*Simulation!E218*Assumptions!$D$16)/(1+Simulation!K218)^3+(Assumptions!$D$14*(1+Simulation!E218)^4*F218-Assumptions!$D$14*(1+Simulation!E218)^3*Simulation!E218*Assumptions!$D$16)/(1+Simulation!K218)^4+(Assumptions!$D$14*(1+Simulation!E218)^5*F218-Assumptions!$D$14*(1+Simulation!E218)^4*Simulation!E218*Assumptions!$D$16)/(1+Simulation!K218)^5+(Assumptions!$D$14*(1+Simulation!E218)^5*F218-Assumptions!$D$14*(1+Simulation!E218)^4*Simulation!E218*Assumptions!$D$16)*(1+Simulation!I218)/(Simulation!K218-Simulation!I218)/(1+Simulation!K218)^5-Assumptions!$D$17)/Assumptions!$D$18</f>
        <v>7.81676672725459</v>
      </c>
      <c r="H218" s="8" t="str">
        <f aca="false">IF(D218=1,G218,"")</f>
        <v/>
      </c>
      <c r="I218" s="33" t="n">
        <f aca="false">IF(D218=0,G218,"")</f>
        <v>7.81676672725459</v>
      </c>
    </row>
    <row r="219" customFormat="false" ht="15" hidden="false" customHeight="false" outlineLevel="0" collapsed="false">
      <c r="B219" s="2" t="n">
        <v>214</v>
      </c>
      <c r="C219" s="19" t="n">
        <f aca="false">IF('Random Draws'!F219&lt;(Assumptions!$D$28-Assumptions!$D$27)/(Assumptions!$D$29-Assumptions!$D$27),Assumptions!$D$27+SQRT('Random Draws'!F219*(Assumptions!$D$29-Assumptions!$D$27)*(Assumptions!$D$28-Assumptions!$D$27)),Assumptions!$D$29-SQRT((1-'Random Draws'!F219)*(Assumptions!$D$29-Assumptions!$D$27)*(Assumptions!$D$29-Assumptions!$D$28)))</f>
        <v>0.257531021163868</v>
      </c>
      <c r="D219" s="29" t="n">
        <f aca="false">IF('Random Draws'!I219&lt;Assumptions!$D$30,1,0)</f>
        <v>0</v>
      </c>
      <c r="E219" s="19" t="n">
        <f aca="false">C219+Assumptions!$D$31*D219</f>
        <v>0.257531021163868</v>
      </c>
      <c r="F219" s="28" t="n">
        <f aca="false">(Simulation!F219-Assumptions!$D$15)*(1-E219)+Assumptions!$D$15-Simulation!J219</f>
        <v>0.162737106548934</v>
      </c>
      <c r="G219" s="8" t="n">
        <f aca="false">((Assumptions!$D$14*(1+Simulation!E219)^1*F219-Assumptions!$D$14*(1+Simulation!E219)^0*Simulation!E219*Assumptions!$D$16)/(1+Simulation!K219)^1+(Assumptions!$D$14*(1+Simulation!E219)^2*F219-Assumptions!$D$14*(1+Simulation!E219)^1*Simulation!E219*Assumptions!$D$16)/(1+Simulation!K219)^2+(Assumptions!$D$14*(1+Simulation!E219)^3*F219-Assumptions!$D$14*(1+Simulation!E219)^2*Simulation!E219*Assumptions!$D$16)/(1+Simulation!K219)^3+(Assumptions!$D$14*(1+Simulation!E219)^4*F219-Assumptions!$D$14*(1+Simulation!E219)^3*Simulation!E219*Assumptions!$D$16)/(1+Simulation!K219)^4+(Assumptions!$D$14*(1+Simulation!E219)^5*F219-Assumptions!$D$14*(1+Simulation!E219)^4*Simulation!E219*Assumptions!$D$16)/(1+Simulation!K219)^5+(Assumptions!$D$14*(1+Simulation!E219)^5*F219-Assumptions!$D$14*(1+Simulation!E219)^4*Simulation!E219*Assumptions!$D$16)*(1+Simulation!I219)/(Simulation!K219-Simulation!I219)/(1+Simulation!K219)^5-Assumptions!$D$17)/Assumptions!$D$18</f>
        <v>9.1763124582974</v>
      </c>
      <c r="H219" s="8" t="str">
        <f aca="false">IF(D219=1,G219,"")</f>
        <v/>
      </c>
      <c r="I219" s="33" t="n">
        <f aca="false">IF(D219=0,G219,"")</f>
        <v>9.1763124582974</v>
      </c>
    </row>
    <row r="220" customFormat="false" ht="15" hidden="false" customHeight="false" outlineLevel="0" collapsed="false">
      <c r="B220" s="2" t="n">
        <v>215</v>
      </c>
      <c r="C220" s="19" t="n">
        <f aca="false">IF('Random Draws'!F220&lt;(Assumptions!$D$28-Assumptions!$D$27)/(Assumptions!$D$29-Assumptions!$D$27),Assumptions!$D$27+SQRT('Random Draws'!F220*(Assumptions!$D$29-Assumptions!$D$27)*(Assumptions!$D$28-Assumptions!$D$27)),Assumptions!$D$29-SQRT((1-'Random Draws'!F220)*(Assumptions!$D$29-Assumptions!$D$27)*(Assumptions!$D$29-Assumptions!$D$28)))</f>
        <v>0.257775592020116</v>
      </c>
      <c r="D220" s="29" t="n">
        <f aca="false">IF('Random Draws'!I220&lt;Assumptions!$D$30,1,0)</f>
        <v>1</v>
      </c>
      <c r="E220" s="19" t="n">
        <f aca="false">C220+Assumptions!$D$31*D220</f>
        <v>0.347775592020116</v>
      </c>
      <c r="F220" s="28" t="n">
        <f aca="false">(Simulation!F220-Assumptions!$D$15)*(1-E220)+Assumptions!$D$15-Simulation!J220</f>
        <v>0.13474624537337</v>
      </c>
      <c r="G220" s="8" t="n">
        <f aca="false">((Assumptions!$D$14*(1+Simulation!E220)^1*F220-Assumptions!$D$14*(1+Simulation!E220)^0*Simulation!E220*Assumptions!$D$16)/(1+Simulation!K220)^1+(Assumptions!$D$14*(1+Simulation!E220)^2*F220-Assumptions!$D$14*(1+Simulation!E220)^1*Simulation!E220*Assumptions!$D$16)/(1+Simulation!K220)^2+(Assumptions!$D$14*(1+Simulation!E220)^3*F220-Assumptions!$D$14*(1+Simulation!E220)^2*Simulation!E220*Assumptions!$D$16)/(1+Simulation!K220)^3+(Assumptions!$D$14*(1+Simulation!E220)^4*F220-Assumptions!$D$14*(1+Simulation!E220)^3*Simulation!E220*Assumptions!$D$16)/(1+Simulation!K220)^4+(Assumptions!$D$14*(1+Simulation!E220)^5*F220-Assumptions!$D$14*(1+Simulation!E220)^4*Simulation!E220*Assumptions!$D$16)/(1+Simulation!K220)^5+(Assumptions!$D$14*(1+Simulation!E220)^5*F220-Assumptions!$D$14*(1+Simulation!E220)^4*Simulation!E220*Assumptions!$D$16)*(1+Simulation!I220)/(Simulation!K220-Simulation!I220)/(1+Simulation!K220)^5-Assumptions!$D$17)/Assumptions!$D$18</f>
        <v>9.19601216601074</v>
      </c>
      <c r="H220" s="8" t="n">
        <f aca="false">IF(D220=1,G220,"")</f>
        <v>9.19601216601074</v>
      </c>
      <c r="I220" s="33" t="str">
        <f aca="false">IF(D220=0,G220,"")</f>
        <v/>
      </c>
    </row>
    <row r="221" customFormat="false" ht="15" hidden="false" customHeight="false" outlineLevel="0" collapsed="false">
      <c r="B221" s="2" t="n">
        <v>216</v>
      </c>
      <c r="C221" s="19" t="n">
        <f aca="false">IF('Random Draws'!F221&lt;(Assumptions!$D$28-Assumptions!$D$27)/(Assumptions!$D$29-Assumptions!$D$27),Assumptions!$D$27+SQRT('Random Draws'!F221*(Assumptions!$D$29-Assumptions!$D$27)*(Assumptions!$D$28-Assumptions!$D$27)),Assumptions!$D$29-SQRT((1-'Random Draws'!F221)*(Assumptions!$D$29-Assumptions!$D$27)*(Assumptions!$D$29-Assumptions!$D$28)))</f>
        <v>0.268649615601646</v>
      </c>
      <c r="D221" s="29" t="n">
        <f aca="false">IF('Random Draws'!I221&lt;Assumptions!$D$30,1,0)</f>
        <v>1</v>
      </c>
      <c r="E221" s="19" t="n">
        <f aca="false">C221+Assumptions!$D$31*D221</f>
        <v>0.358649615601646</v>
      </c>
      <c r="F221" s="28" t="n">
        <f aca="false">(Simulation!F221-Assumptions!$D$15)*(1-E221)+Assumptions!$D$15-Simulation!J221</f>
        <v>0.160988992387693</v>
      </c>
      <c r="G221" s="8" t="n">
        <f aca="false">((Assumptions!$D$14*(1+Simulation!E221)^1*F221-Assumptions!$D$14*(1+Simulation!E221)^0*Simulation!E221*Assumptions!$D$16)/(1+Simulation!K221)^1+(Assumptions!$D$14*(1+Simulation!E221)^2*F221-Assumptions!$D$14*(1+Simulation!E221)^1*Simulation!E221*Assumptions!$D$16)/(1+Simulation!K221)^2+(Assumptions!$D$14*(1+Simulation!E221)^3*F221-Assumptions!$D$14*(1+Simulation!E221)^2*Simulation!E221*Assumptions!$D$16)/(1+Simulation!K221)^3+(Assumptions!$D$14*(1+Simulation!E221)^4*F221-Assumptions!$D$14*(1+Simulation!E221)^3*Simulation!E221*Assumptions!$D$16)/(1+Simulation!K221)^4+(Assumptions!$D$14*(1+Simulation!E221)^5*F221-Assumptions!$D$14*(1+Simulation!E221)^4*Simulation!E221*Assumptions!$D$16)/(1+Simulation!K221)^5+(Assumptions!$D$14*(1+Simulation!E221)^5*F221-Assumptions!$D$14*(1+Simulation!E221)^4*Simulation!E221*Assumptions!$D$16)*(1+Simulation!I221)/(Simulation!K221-Simulation!I221)/(1+Simulation!K221)^5-Assumptions!$D$17)/Assumptions!$D$18</f>
        <v>11.1194515574982</v>
      </c>
      <c r="H221" s="8" t="n">
        <f aca="false">IF(D221=1,G221,"")</f>
        <v>11.1194515574982</v>
      </c>
      <c r="I221" s="33" t="str">
        <f aca="false">IF(D221=0,G221,"")</f>
        <v/>
      </c>
    </row>
    <row r="222" customFormat="false" ht="15" hidden="false" customHeight="false" outlineLevel="0" collapsed="false">
      <c r="B222" s="2" t="n">
        <v>217</v>
      </c>
      <c r="C222" s="19" t="n">
        <f aca="false">IF('Random Draws'!F222&lt;(Assumptions!$D$28-Assumptions!$D$27)/(Assumptions!$D$29-Assumptions!$D$27),Assumptions!$D$27+SQRT('Random Draws'!F222*(Assumptions!$D$29-Assumptions!$D$27)*(Assumptions!$D$28-Assumptions!$D$27)),Assumptions!$D$29-SQRT((1-'Random Draws'!F222)*(Assumptions!$D$29-Assumptions!$D$27)*(Assumptions!$D$29-Assumptions!$D$28)))</f>
        <v>0.259513006546855</v>
      </c>
      <c r="D222" s="29" t="n">
        <f aca="false">IF('Random Draws'!I222&lt;Assumptions!$D$30,1,0)</f>
        <v>1</v>
      </c>
      <c r="E222" s="19" t="n">
        <f aca="false">C222+Assumptions!$D$31*D222</f>
        <v>0.349513006546855</v>
      </c>
      <c r="F222" s="28" t="n">
        <f aca="false">(Simulation!F222-Assumptions!$D$15)*(1-E222)+Assumptions!$D$15-Simulation!J222</f>
        <v>0.168887748402911</v>
      </c>
      <c r="G222" s="8" t="n">
        <f aca="false">((Assumptions!$D$14*(1+Simulation!E222)^1*F222-Assumptions!$D$14*(1+Simulation!E222)^0*Simulation!E222*Assumptions!$D$16)/(1+Simulation!K222)^1+(Assumptions!$D$14*(1+Simulation!E222)^2*F222-Assumptions!$D$14*(1+Simulation!E222)^1*Simulation!E222*Assumptions!$D$16)/(1+Simulation!K222)^2+(Assumptions!$D$14*(1+Simulation!E222)^3*F222-Assumptions!$D$14*(1+Simulation!E222)^2*Simulation!E222*Assumptions!$D$16)/(1+Simulation!K222)^3+(Assumptions!$D$14*(1+Simulation!E222)^4*F222-Assumptions!$D$14*(1+Simulation!E222)^3*Simulation!E222*Assumptions!$D$16)/(1+Simulation!K222)^4+(Assumptions!$D$14*(1+Simulation!E222)^5*F222-Assumptions!$D$14*(1+Simulation!E222)^4*Simulation!E222*Assumptions!$D$16)/(1+Simulation!K222)^5+(Assumptions!$D$14*(1+Simulation!E222)^5*F222-Assumptions!$D$14*(1+Simulation!E222)^4*Simulation!E222*Assumptions!$D$16)*(1+Simulation!I222)/(Simulation!K222-Simulation!I222)/(1+Simulation!K222)^5-Assumptions!$D$17)/Assumptions!$D$18</f>
        <v>23.1443622008617</v>
      </c>
      <c r="H222" s="8" t="n">
        <f aca="false">IF(D222=1,G222,"")</f>
        <v>23.1443622008617</v>
      </c>
      <c r="I222" s="33" t="str">
        <f aca="false">IF(D222=0,G222,"")</f>
        <v/>
      </c>
    </row>
    <row r="223" customFormat="false" ht="15" hidden="false" customHeight="false" outlineLevel="0" collapsed="false">
      <c r="B223" s="2" t="n">
        <v>218</v>
      </c>
      <c r="C223" s="19" t="n">
        <f aca="false">IF('Random Draws'!F223&lt;(Assumptions!$D$28-Assumptions!$D$27)/(Assumptions!$D$29-Assumptions!$D$27),Assumptions!$D$27+SQRT('Random Draws'!F223*(Assumptions!$D$29-Assumptions!$D$27)*(Assumptions!$D$28-Assumptions!$D$27)),Assumptions!$D$29-SQRT((1-'Random Draws'!F223)*(Assumptions!$D$29-Assumptions!$D$27)*(Assumptions!$D$29-Assumptions!$D$28)))</f>
        <v>0.278417690822879</v>
      </c>
      <c r="D223" s="29" t="n">
        <f aca="false">IF('Random Draws'!I223&lt;Assumptions!$D$30,1,0)</f>
        <v>0</v>
      </c>
      <c r="E223" s="19" t="n">
        <f aca="false">C223+Assumptions!$D$31*D223</f>
        <v>0.278417690822879</v>
      </c>
      <c r="F223" s="28" t="n">
        <f aca="false">(Simulation!F223-Assumptions!$D$15)*(1-E223)+Assumptions!$D$15-Simulation!J223</f>
        <v>0.186942726708147</v>
      </c>
      <c r="G223" s="8" t="n">
        <f aca="false">((Assumptions!$D$14*(1+Simulation!E223)^1*F223-Assumptions!$D$14*(1+Simulation!E223)^0*Simulation!E223*Assumptions!$D$16)/(1+Simulation!K223)^1+(Assumptions!$D$14*(1+Simulation!E223)^2*F223-Assumptions!$D$14*(1+Simulation!E223)^1*Simulation!E223*Assumptions!$D$16)/(1+Simulation!K223)^2+(Assumptions!$D$14*(1+Simulation!E223)^3*F223-Assumptions!$D$14*(1+Simulation!E223)^2*Simulation!E223*Assumptions!$D$16)/(1+Simulation!K223)^3+(Assumptions!$D$14*(1+Simulation!E223)^4*F223-Assumptions!$D$14*(1+Simulation!E223)^3*Simulation!E223*Assumptions!$D$16)/(1+Simulation!K223)^4+(Assumptions!$D$14*(1+Simulation!E223)^5*F223-Assumptions!$D$14*(1+Simulation!E223)^4*Simulation!E223*Assumptions!$D$16)/(1+Simulation!K223)^5+(Assumptions!$D$14*(1+Simulation!E223)^5*F223-Assumptions!$D$14*(1+Simulation!E223)^4*Simulation!E223*Assumptions!$D$16)*(1+Simulation!I223)/(Simulation!K223-Simulation!I223)/(1+Simulation!K223)^5-Assumptions!$D$17)/Assumptions!$D$18</f>
        <v>17.9004667117679</v>
      </c>
      <c r="H223" s="8" t="str">
        <f aca="false">IF(D223=1,G223,"")</f>
        <v/>
      </c>
      <c r="I223" s="33" t="n">
        <f aca="false">IF(D223=0,G223,"")</f>
        <v>17.9004667117679</v>
      </c>
    </row>
    <row r="224" customFormat="false" ht="15" hidden="false" customHeight="false" outlineLevel="0" collapsed="false">
      <c r="B224" s="2" t="n">
        <v>219</v>
      </c>
      <c r="C224" s="19" t="n">
        <f aca="false">IF('Random Draws'!F224&lt;(Assumptions!$D$28-Assumptions!$D$27)/(Assumptions!$D$29-Assumptions!$D$27),Assumptions!$D$27+SQRT('Random Draws'!F224*(Assumptions!$D$29-Assumptions!$D$27)*(Assumptions!$D$28-Assumptions!$D$27)),Assumptions!$D$29-SQRT((1-'Random Draws'!F224)*(Assumptions!$D$29-Assumptions!$D$27)*(Assumptions!$D$29-Assumptions!$D$28)))</f>
        <v>0.2593984105586</v>
      </c>
      <c r="D224" s="29" t="n">
        <f aca="false">IF('Random Draws'!I224&lt;Assumptions!$D$30,1,0)</f>
        <v>1</v>
      </c>
      <c r="E224" s="19" t="n">
        <f aca="false">C224+Assumptions!$D$31*D224</f>
        <v>0.3493984105586</v>
      </c>
      <c r="F224" s="28" t="n">
        <f aca="false">(Simulation!F224-Assumptions!$D$15)*(1-E224)+Assumptions!$D$15-Simulation!J224</f>
        <v>0.181817212409744</v>
      </c>
      <c r="G224" s="8" t="n">
        <f aca="false">((Assumptions!$D$14*(1+Simulation!E224)^1*F224-Assumptions!$D$14*(1+Simulation!E224)^0*Simulation!E224*Assumptions!$D$16)/(1+Simulation!K224)^1+(Assumptions!$D$14*(1+Simulation!E224)^2*F224-Assumptions!$D$14*(1+Simulation!E224)^1*Simulation!E224*Assumptions!$D$16)/(1+Simulation!K224)^2+(Assumptions!$D$14*(1+Simulation!E224)^3*F224-Assumptions!$D$14*(1+Simulation!E224)^2*Simulation!E224*Assumptions!$D$16)/(1+Simulation!K224)^3+(Assumptions!$D$14*(1+Simulation!E224)^4*F224-Assumptions!$D$14*(1+Simulation!E224)^3*Simulation!E224*Assumptions!$D$16)/(1+Simulation!K224)^4+(Assumptions!$D$14*(1+Simulation!E224)^5*F224-Assumptions!$D$14*(1+Simulation!E224)^4*Simulation!E224*Assumptions!$D$16)/(1+Simulation!K224)^5+(Assumptions!$D$14*(1+Simulation!E224)^5*F224-Assumptions!$D$14*(1+Simulation!E224)^4*Simulation!E224*Assumptions!$D$16)*(1+Simulation!I224)/(Simulation!K224-Simulation!I224)/(1+Simulation!K224)^5-Assumptions!$D$17)/Assumptions!$D$18</f>
        <v>16.5895460759765</v>
      </c>
      <c r="H224" s="8" t="n">
        <f aca="false">IF(D224=1,G224,"")</f>
        <v>16.5895460759765</v>
      </c>
      <c r="I224" s="33" t="str">
        <f aca="false">IF(D224=0,G224,"")</f>
        <v/>
      </c>
    </row>
    <row r="225" customFormat="false" ht="15" hidden="false" customHeight="false" outlineLevel="0" collapsed="false">
      <c r="B225" s="2" t="n">
        <v>220</v>
      </c>
      <c r="C225" s="19" t="n">
        <f aca="false">IF('Random Draws'!F225&lt;(Assumptions!$D$28-Assumptions!$D$27)/(Assumptions!$D$29-Assumptions!$D$27),Assumptions!$D$27+SQRT('Random Draws'!F225*(Assumptions!$D$29-Assumptions!$D$27)*(Assumptions!$D$28-Assumptions!$D$27)),Assumptions!$D$29-SQRT((1-'Random Draws'!F225)*(Assumptions!$D$29-Assumptions!$D$27)*(Assumptions!$D$29-Assumptions!$D$28)))</f>
        <v>0.264959287103598</v>
      </c>
      <c r="D225" s="29" t="n">
        <f aca="false">IF('Random Draws'!I225&lt;Assumptions!$D$30,1,0)</f>
        <v>0</v>
      </c>
      <c r="E225" s="19" t="n">
        <f aca="false">C225+Assumptions!$D$31*D225</f>
        <v>0.264959287103598</v>
      </c>
      <c r="F225" s="28" t="n">
        <f aca="false">(Simulation!F225-Assumptions!$D$15)*(1-E225)+Assumptions!$D$15-Simulation!J225</f>
        <v>0.153842369114319</v>
      </c>
      <c r="G225" s="8" t="n">
        <f aca="false">((Assumptions!$D$14*(1+Simulation!E225)^1*F225-Assumptions!$D$14*(1+Simulation!E225)^0*Simulation!E225*Assumptions!$D$16)/(1+Simulation!K225)^1+(Assumptions!$D$14*(1+Simulation!E225)^2*F225-Assumptions!$D$14*(1+Simulation!E225)^1*Simulation!E225*Assumptions!$D$16)/(1+Simulation!K225)^2+(Assumptions!$D$14*(1+Simulation!E225)^3*F225-Assumptions!$D$14*(1+Simulation!E225)^2*Simulation!E225*Assumptions!$D$16)/(1+Simulation!K225)^3+(Assumptions!$D$14*(1+Simulation!E225)^4*F225-Assumptions!$D$14*(1+Simulation!E225)^3*Simulation!E225*Assumptions!$D$16)/(1+Simulation!K225)^4+(Assumptions!$D$14*(1+Simulation!E225)^5*F225-Assumptions!$D$14*(1+Simulation!E225)^4*Simulation!E225*Assumptions!$D$16)/(1+Simulation!K225)^5+(Assumptions!$D$14*(1+Simulation!E225)^5*F225-Assumptions!$D$14*(1+Simulation!E225)^4*Simulation!E225*Assumptions!$D$16)*(1+Simulation!I225)/(Simulation!K225-Simulation!I225)/(1+Simulation!K225)^5-Assumptions!$D$17)/Assumptions!$D$18</f>
        <v>12.7750692641133</v>
      </c>
      <c r="H225" s="8" t="str">
        <f aca="false">IF(D225=1,G225,"")</f>
        <v/>
      </c>
      <c r="I225" s="33" t="n">
        <f aca="false">IF(D225=0,G225,"")</f>
        <v>12.7750692641133</v>
      </c>
    </row>
    <row r="226" customFormat="false" ht="15" hidden="false" customHeight="false" outlineLevel="0" collapsed="false">
      <c r="B226" s="2" t="n">
        <v>221</v>
      </c>
      <c r="C226" s="19" t="n">
        <f aca="false">IF('Random Draws'!F226&lt;(Assumptions!$D$28-Assumptions!$D$27)/(Assumptions!$D$29-Assumptions!$D$27),Assumptions!$D$27+SQRT('Random Draws'!F226*(Assumptions!$D$29-Assumptions!$D$27)*(Assumptions!$D$28-Assumptions!$D$27)),Assumptions!$D$29-SQRT((1-'Random Draws'!F226)*(Assumptions!$D$29-Assumptions!$D$27)*(Assumptions!$D$29-Assumptions!$D$28)))</f>
        <v>0.251565674380891</v>
      </c>
      <c r="D226" s="29" t="n">
        <f aca="false">IF('Random Draws'!I226&lt;Assumptions!$D$30,1,0)</f>
        <v>1</v>
      </c>
      <c r="E226" s="19" t="n">
        <f aca="false">C226+Assumptions!$D$31*D226</f>
        <v>0.341565674380891</v>
      </c>
      <c r="F226" s="28" t="n">
        <f aca="false">(Simulation!F226-Assumptions!$D$15)*(1-E226)+Assumptions!$D$15-Simulation!J226</f>
        <v>0.0821479103958786</v>
      </c>
      <c r="G226" s="8" t="n">
        <f aca="false">((Assumptions!$D$14*(1+Simulation!E226)^1*F226-Assumptions!$D$14*(1+Simulation!E226)^0*Simulation!E226*Assumptions!$D$16)/(1+Simulation!K226)^1+(Assumptions!$D$14*(1+Simulation!E226)^2*F226-Assumptions!$D$14*(1+Simulation!E226)^1*Simulation!E226*Assumptions!$D$16)/(1+Simulation!K226)^2+(Assumptions!$D$14*(1+Simulation!E226)^3*F226-Assumptions!$D$14*(1+Simulation!E226)^2*Simulation!E226*Assumptions!$D$16)/(1+Simulation!K226)^3+(Assumptions!$D$14*(1+Simulation!E226)^4*F226-Assumptions!$D$14*(1+Simulation!E226)^3*Simulation!E226*Assumptions!$D$16)/(1+Simulation!K226)^4+(Assumptions!$D$14*(1+Simulation!E226)^5*F226-Assumptions!$D$14*(1+Simulation!E226)^4*Simulation!E226*Assumptions!$D$16)/(1+Simulation!K226)^5+(Assumptions!$D$14*(1+Simulation!E226)^5*F226-Assumptions!$D$14*(1+Simulation!E226)^4*Simulation!E226*Assumptions!$D$16)*(1+Simulation!I226)/(Simulation!K226-Simulation!I226)/(1+Simulation!K226)^5-Assumptions!$D$17)/Assumptions!$D$18</f>
        <v>5.46132855972246</v>
      </c>
      <c r="H226" s="8" t="n">
        <f aca="false">IF(D226=1,G226,"")</f>
        <v>5.46132855972246</v>
      </c>
      <c r="I226" s="33" t="str">
        <f aca="false">IF(D226=0,G226,"")</f>
        <v/>
      </c>
    </row>
    <row r="227" customFormat="false" ht="15" hidden="false" customHeight="false" outlineLevel="0" collapsed="false">
      <c r="B227" s="2" t="n">
        <v>222</v>
      </c>
      <c r="C227" s="19" t="n">
        <f aca="false">IF('Random Draws'!F227&lt;(Assumptions!$D$28-Assumptions!$D$27)/(Assumptions!$D$29-Assumptions!$D$27),Assumptions!$D$27+SQRT('Random Draws'!F227*(Assumptions!$D$29-Assumptions!$D$27)*(Assumptions!$D$28-Assumptions!$D$27)),Assumptions!$D$29-SQRT((1-'Random Draws'!F227)*(Assumptions!$D$29-Assumptions!$D$27)*(Assumptions!$D$29-Assumptions!$D$28)))</f>
        <v>0.256798095059357</v>
      </c>
      <c r="D227" s="29" t="n">
        <f aca="false">IF('Random Draws'!I227&lt;Assumptions!$D$30,1,0)</f>
        <v>0</v>
      </c>
      <c r="E227" s="19" t="n">
        <f aca="false">C227+Assumptions!$D$31*D227</f>
        <v>0.256798095059357</v>
      </c>
      <c r="F227" s="28" t="n">
        <f aca="false">(Simulation!F227-Assumptions!$D$15)*(1-E227)+Assumptions!$D$15-Simulation!J227</f>
        <v>0.147351120865784</v>
      </c>
      <c r="G227" s="8" t="n">
        <f aca="false">((Assumptions!$D$14*(1+Simulation!E227)^1*F227-Assumptions!$D$14*(1+Simulation!E227)^0*Simulation!E227*Assumptions!$D$16)/(1+Simulation!K227)^1+(Assumptions!$D$14*(1+Simulation!E227)^2*F227-Assumptions!$D$14*(1+Simulation!E227)^1*Simulation!E227*Assumptions!$D$16)/(1+Simulation!K227)^2+(Assumptions!$D$14*(1+Simulation!E227)^3*F227-Assumptions!$D$14*(1+Simulation!E227)^2*Simulation!E227*Assumptions!$D$16)/(1+Simulation!K227)^3+(Assumptions!$D$14*(1+Simulation!E227)^4*F227-Assumptions!$D$14*(1+Simulation!E227)^3*Simulation!E227*Assumptions!$D$16)/(1+Simulation!K227)^4+(Assumptions!$D$14*(1+Simulation!E227)^5*F227-Assumptions!$D$14*(1+Simulation!E227)^4*Simulation!E227*Assumptions!$D$16)/(1+Simulation!K227)^5+(Assumptions!$D$14*(1+Simulation!E227)^5*F227-Assumptions!$D$14*(1+Simulation!E227)^4*Simulation!E227*Assumptions!$D$16)*(1+Simulation!I227)/(Simulation!K227-Simulation!I227)/(1+Simulation!K227)^5-Assumptions!$D$17)/Assumptions!$D$18</f>
        <v>7.7253426145368</v>
      </c>
      <c r="H227" s="8" t="str">
        <f aca="false">IF(D227=1,G227,"")</f>
        <v/>
      </c>
      <c r="I227" s="33" t="n">
        <f aca="false">IF(D227=0,G227,"")</f>
        <v>7.7253426145368</v>
      </c>
    </row>
    <row r="228" customFormat="false" ht="15" hidden="false" customHeight="false" outlineLevel="0" collapsed="false">
      <c r="B228" s="2" t="n">
        <v>223</v>
      </c>
      <c r="C228" s="19" t="n">
        <f aca="false">IF('Random Draws'!F228&lt;(Assumptions!$D$28-Assumptions!$D$27)/(Assumptions!$D$29-Assumptions!$D$27),Assumptions!$D$27+SQRT('Random Draws'!F228*(Assumptions!$D$29-Assumptions!$D$27)*(Assumptions!$D$28-Assumptions!$D$27)),Assumptions!$D$29-SQRT((1-'Random Draws'!F228)*(Assumptions!$D$29-Assumptions!$D$27)*(Assumptions!$D$29-Assumptions!$D$28)))</f>
        <v>0.244312413745456</v>
      </c>
      <c r="D228" s="29" t="n">
        <f aca="false">IF('Random Draws'!I228&lt;Assumptions!$D$30,1,0)</f>
        <v>0</v>
      </c>
      <c r="E228" s="19" t="n">
        <f aca="false">C228+Assumptions!$D$31*D228</f>
        <v>0.244312413745456</v>
      </c>
      <c r="F228" s="28" t="n">
        <f aca="false">(Simulation!F228-Assumptions!$D$15)*(1-E228)+Assumptions!$D$15-Simulation!J228</f>
        <v>0.163105879397091</v>
      </c>
      <c r="G228" s="8" t="n">
        <f aca="false">((Assumptions!$D$14*(1+Simulation!E228)^1*F228-Assumptions!$D$14*(1+Simulation!E228)^0*Simulation!E228*Assumptions!$D$16)/(1+Simulation!K228)^1+(Assumptions!$D$14*(1+Simulation!E228)^2*F228-Assumptions!$D$14*(1+Simulation!E228)^1*Simulation!E228*Assumptions!$D$16)/(1+Simulation!K228)^2+(Assumptions!$D$14*(1+Simulation!E228)^3*F228-Assumptions!$D$14*(1+Simulation!E228)^2*Simulation!E228*Assumptions!$D$16)/(1+Simulation!K228)^3+(Assumptions!$D$14*(1+Simulation!E228)^4*F228-Assumptions!$D$14*(1+Simulation!E228)^3*Simulation!E228*Assumptions!$D$16)/(1+Simulation!K228)^4+(Assumptions!$D$14*(1+Simulation!E228)^5*F228-Assumptions!$D$14*(1+Simulation!E228)^4*Simulation!E228*Assumptions!$D$16)/(1+Simulation!K228)^5+(Assumptions!$D$14*(1+Simulation!E228)^5*F228-Assumptions!$D$14*(1+Simulation!E228)^4*Simulation!E228*Assumptions!$D$16)*(1+Simulation!I228)/(Simulation!K228-Simulation!I228)/(1+Simulation!K228)^5-Assumptions!$D$17)/Assumptions!$D$18</f>
        <v>9.95591369580179</v>
      </c>
      <c r="H228" s="8" t="str">
        <f aca="false">IF(D228=1,G228,"")</f>
        <v/>
      </c>
      <c r="I228" s="33" t="n">
        <f aca="false">IF(D228=0,G228,"")</f>
        <v>9.95591369580179</v>
      </c>
    </row>
    <row r="229" customFormat="false" ht="15" hidden="false" customHeight="false" outlineLevel="0" collapsed="false">
      <c r="B229" s="2" t="n">
        <v>224</v>
      </c>
      <c r="C229" s="19" t="n">
        <f aca="false">IF('Random Draws'!F229&lt;(Assumptions!$D$28-Assumptions!$D$27)/(Assumptions!$D$29-Assumptions!$D$27),Assumptions!$D$27+SQRT('Random Draws'!F229*(Assumptions!$D$29-Assumptions!$D$27)*(Assumptions!$D$28-Assumptions!$D$27)),Assumptions!$D$29-SQRT((1-'Random Draws'!F229)*(Assumptions!$D$29-Assumptions!$D$27)*(Assumptions!$D$29-Assumptions!$D$28)))</f>
        <v>0.273855852103929</v>
      </c>
      <c r="D229" s="29" t="n">
        <f aca="false">IF('Random Draws'!I229&lt;Assumptions!$D$30,1,0)</f>
        <v>0</v>
      </c>
      <c r="E229" s="19" t="n">
        <f aca="false">C229+Assumptions!$D$31*D229</f>
        <v>0.273855852103929</v>
      </c>
      <c r="F229" s="28" t="n">
        <f aca="false">(Simulation!F229-Assumptions!$D$15)*(1-E229)+Assumptions!$D$15-Simulation!J229</f>
        <v>0.201685170252565</v>
      </c>
      <c r="G229" s="8" t="n">
        <f aca="false">((Assumptions!$D$14*(1+Simulation!E229)^1*F229-Assumptions!$D$14*(1+Simulation!E229)^0*Simulation!E229*Assumptions!$D$16)/(1+Simulation!K229)^1+(Assumptions!$D$14*(1+Simulation!E229)^2*F229-Assumptions!$D$14*(1+Simulation!E229)^1*Simulation!E229*Assumptions!$D$16)/(1+Simulation!K229)^2+(Assumptions!$D$14*(1+Simulation!E229)^3*F229-Assumptions!$D$14*(1+Simulation!E229)^2*Simulation!E229*Assumptions!$D$16)/(1+Simulation!K229)^3+(Assumptions!$D$14*(1+Simulation!E229)^4*F229-Assumptions!$D$14*(1+Simulation!E229)^3*Simulation!E229*Assumptions!$D$16)/(1+Simulation!K229)^4+(Assumptions!$D$14*(1+Simulation!E229)^5*F229-Assumptions!$D$14*(1+Simulation!E229)^4*Simulation!E229*Assumptions!$D$16)/(1+Simulation!K229)^5+(Assumptions!$D$14*(1+Simulation!E229)^5*F229-Assumptions!$D$14*(1+Simulation!E229)^4*Simulation!E229*Assumptions!$D$16)*(1+Simulation!I229)/(Simulation!K229-Simulation!I229)/(1+Simulation!K229)^5-Assumptions!$D$17)/Assumptions!$D$18</f>
        <v>34.2490656149259</v>
      </c>
      <c r="H229" s="8" t="str">
        <f aca="false">IF(D229=1,G229,"")</f>
        <v/>
      </c>
      <c r="I229" s="33" t="n">
        <f aca="false">IF(D229=0,G229,"")</f>
        <v>34.2490656149259</v>
      </c>
    </row>
    <row r="230" customFormat="false" ht="15" hidden="false" customHeight="false" outlineLevel="0" collapsed="false">
      <c r="B230" s="2" t="n">
        <v>225</v>
      </c>
      <c r="C230" s="19" t="n">
        <f aca="false">IF('Random Draws'!F230&lt;(Assumptions!$D$28-Assumptions!$D$27)/(Assumptions!$D$29-Assumptions!$D$27),Assumptions!$D$27+SQRT('Random Draws'!F230*(Assumptions!$D$29-Assumptions!$D$27)*(Assumptions!$D$28-Assumptions!$D$27)),Assumptions!$D$29-SQRT((1-'Random Draws'!F230)*(Assumptions!$D$29-Assumptions!$D$27)*(Assumptions!$D$29-Assumptions!$D$28)))</f>
        <v>0.25081150659048</v>
      </c>
      <c r="D230" s="29" t="n">
        <f aca="false">IF('Random Draws'!I230&lt;Assumptions!$D$30,1,0)</f>
        <v>0</v>
      </c>
      <c r="E230" s="19" t="n">
        <f aca="false">C230+Assumptions!$D$31*D230</f>
        <v>0.25081150659048</v>
      </c>
      <c r="F230" s="28" t="n">
        <f aca="false">(Simulation!F230-Assumptions!$D$15)*(1-E230)+Assumptions!$D$15-Simulation!J230</f>
        <v>0.147446264132321</v>
      </c>
      <c r="G230" s="8" t="n">
        <f aca="false">((Assumptions!$D$14*(1+Simulation!E230)^1*F230-Assumptions!$D$14*(1+Simulation!E230)^0*Simulation!E230*Assumptions!$D$16)/(1+Simulation!K230)^1+(Assumptions!$D$14*(1+Simulation!E230)^2*F230-Assumptions!$D$14*(1+Simulation!E230)^1*Simulation!E230*Assumptions!$D$16)/(1+Simulation!K230)^2+(Assumptions!$D$14*(1+Simulation!E230)^3*F230-Assumptions!$D$14*(1+Simulation!E230)^2*Simulation!E230*Assumptions!$D$16)/(1+Simulation!K230)^3+(Assumptions!$D$14*(1+Simulation!E230)^4*F230-Assumptions!$D$14*(1+Simulation!E230)^3*Simulation!E230*Assumptions!$D$16)/(1+Simulation!K230)^4+(Assumptions!$D$14*(1+Simulation!E230)^5*F230-Assumptions!$D$14*(1+Simulation!E230)^4*Simulation!E230*Assumptions!$D$16)/(1+Simulation!K230)^5+(Assumptions!$D$14*(1+Simulation!E230)^5*F230-Assumptions!$D$14*(1+Simulation!E230)^4*Simulation!E230*Assumptions!$D$16)*(1+Simulation!I230)/(Simulation!K230-Simulation!I230)/(1+Simulation!K230)^5-Assumptions!$D$17)/Assumptions!$D$18</f>
        <v>8.16444275671168</v>
      </c>
      <c r="H230" s="8" t="str">
        <f aca="false">IF(D230=1,G230,"")</f>
        <v/>
      </c>
      <c r="I230" s="33" t="n">
        <f aca="false">IF(D230=0,G230,"")</f>
        <v>8.16444275671168</v>
      </c>
    </row>
    <row r="231" customFormat="false" ht="15" hidden="false" customHeight="false" outlineLevel="0" collapsed="false">
      <c r="B231" s="2" t="n">
        <v>226</v>
      </c>
      <c r="C231" s="19" t="n">
        <f aca="false">IF('Random Draws'!F231&lt;(Assumptions!$D$28-Assumptions!$D$27)/(Assumptions!$D$29-Assumptions!$D$27),Assumptions!$D$27+SQRT('Random Draws'!F231*(Assumptions!$D$29-Assumptions!$D$27)*(Assumptions!$D$28-Assumptions!$D$27)),Assumptions!$D$29-SQRT((1-'Random Draws'!F231)*(Assumptions!$D$29-Assumptions!$D$27)*(Assumptions!$D$29-Assumptions!$D$28)))</f>
        <v>0.243614242795607</v>
      </c>
      <c r="D231" s="29" t="n">
        <f aca="false">IF('Random Draws'!I231&lt;Assumptions!$D$30,1,0)</f>
        <v>0</v>
      </c>
      <c r="E231" s="19" t="n">
        <f aca="false">C231+Assumptions!$D$31*D231</f>
        <v>0.243614242795607</v>
      </c>
      <c r="F231" s="28" t="n">
        <f aca="false">(Simulation!F231-Assumptions!$D$15)*(1-E231)+Assumptions!$D$15-Simulation!J231</f>
        <v>0.175956141127852</v>
      </c>
      <c r="G231" s="8" t="n">
        <f aca="false">((Assumptions!$D$14*(1+Simulation!E231)^1*F231-Assumptions!$D$14*(1+Simulation!E231)^0*Simulation!E231*Assumptions!$D$16)/(1+Simulation!K231)^1+(Assumptions!$D$14*(1+Simulation!E231)^2*F231-Assumptions!$D$14*(1+Simulation!E231)^1*Simulation!E231*Assumptions!$D$16)/(1+Simulation!K231)^2+(Assumptions!$D$14*(1+Simulation!E231)^3*F231-Assumptions!$D$14*(1+Simulation!E231)^2*Simulation!E231*Assumptions!$D$16)/(1+Simulation!K231)^3+(Assumptions!$D$14*(1+Simulation!E231)^4*F231-Assumptions!$D$14*(1+Simulation!E231)^3*Simulation!E231*Assumptions!$D$16)/(1+Simulation!K231)^4+(Assumptions!$D$14*(1+Simulation!E231)^5*F231-Assumptions!$D$14*(1+Simulation!E231)^4*Simulation!E231*Assumptions!$D$16)/(1+Simulation!K231)^5+(Assumptions!$D$14*(1+Simulation!E231)^5*F231-Assumptions!$D$14*(1+Simulation!E231)^4*Simulation!E231*Assumptions!$D$16)*(1+Simulation!I231)/(Simulation!K231-Simulation!I231)/(1+Simulation!K231)^5-Assumptions!$D$17)/Assumptions!$D$18</f>
        <v>19.1298984166277</v>
      </c>
      <c r="H231" s="8" t="str">
        <f aca="false">IF(D231=1,G231,"")</f>
        <v/>
      </c>
      <c r="I231" s="33" t="n">
        <f aca="false">IF(D231=0,G231,"")</f>
        <v>19.1298984166277</v>
      </c>
    </row>
    <row r="232" customFormat="false" ht="15" hidden="false" customHeight="false" outlineLevel="0" collapsed="false">
      <c r="B232" s="2" t="n">
        <v>227</v>
      </c>
      <c r="C232" s="19" t="n">
        <f aca="false">IF('Random Draws'!F232&lt;(Assumptions!$D$28-Assumptions!$D$27)/(Assumptions!$D$29-Assumptions!$D$27),Assumptions!$D$27+SQRT('Random Draws'!F232*(Assumptions!$D$29-Assumptions!$D$27)*(Assumptions!$D$28-Assumptions!$D$27)),Assumptions!$D$29-SQRT((1-'Random Draws'!F232)*(Assumptions!$D$29-Assumptions!$D$27)*(Assumptions!$D$29-Assumptions!$D$28)))</f>
        <v>0.262144055172666</v>
      </c>
      <c r="D232" s="29" t="n">
        <f aca="false">IF('Random Draws'!I232&lt;Assumptions!$D$30,1,0)</f>
        <v>1</v>
      </c>
      <c r="E232" s="19" t="n">
        <f aca="false">C232+Assumptions!$D$31*D232</f>
        <v>0.352144055172666</v>
      </c>
      <c r="F232" s="28" t="n">
        <f aca="false">(Simulation!F232-Assumptions!$D$15)*(1-E232)+Assumptions!$D$15-Simulation!J232</f>
        <v>0.150108523459169</v>
      </c>
      <c r="G232" s="8" t="n">
        <f aca="false">((Assumptions!$D$14*(1+Simulation!E232)^1*F232-Assumptions!$D$14*(1+Simulation!E232)^0*Simulation!E232*Assumptions!$D$16)/(1+Simulation!K232)^1+(Assumptions!$D$14*(1+Simulation!E232)^2*F232-Assumptions!$D$14*(1+Simulation!E232)^1*Simulation!E232*Assumptions!$D$16)/(1+Simulation!K232)^2+(Assumptions!$D$14*(1+Simulation!E232)^3*F232-Assumptions!$D$14*(1+Simulation!E232)^2*Simulation!E232*Assumptions!$D$16)/(1+Simulation!K232)^3+(Assumptions!$D$14*(1+Simulation!E232)^4*F232-Assumptions!$D$14*(1+Simulation!E232)^3*Simulation!E232*Assumptions!$D$16)/(1+Simulation!K232)^4+(Assumptions!$D$14*(1+Simulation!E232)^5*F232-Assumptions!$D$14*(1+Simulation!E232)^4*Simulation!E232*Assumptions!$D$16)/(1+Simulation!K232)^5+(Assumptions!$D$14*(1+Simulation!E232)^5*F232-Assumptions!$D$14*(1+Simulation!E232)^4*Simulation!E232*Assumptions!$D$16)*(1+Simulation!I232)/(Simulation!K232-Simulation!I232)/(1+Simulation!K232)^5-Assumptions!$D$17)/Assumptions!$D$18</f>
        <v>10.2917655835694</v>
      </c>
      <c r="H232" s="8" t="n">
        <f aca="false">IF(D232=1,G232,"")</f>
        <v>10.2917655835694</v>
      </c>
      <c r="I232" s="33" t="str">
        <f aca="false">IF(D232=0,G232,"")</f>
        <v/>
      </c>
    </row>
    <row r="233" customFormat="false" ht="15" hidden="false" customHeight="false" outlineLevel="0" collapsed="false">
      <c r="B233" s="2" t="n">
        <v>228</v>
      </c>
      <c r="C233" s="19" t="n">
        <f aca="false">IF('Random Draws'!F233&lt;(Assumptions!$D$28-Assumptions!$D$27)/(Assumptions!$D$29-Assumptions!$D$27),Assumptions!$D$27+SQRT('Random Draws'!F233*(Assumptions!$D$29-Assumptions!$D$27)*(Assumptions!$D$28-Assumptions!$D$27)),Assumptions!$D$29-SQRT((1-'Random Draws'!F233)*(Assumptions!$D$29-Assumptions!$D$27)*(Assumptions!$D$29-Assumptions!$D$28)))</f>
        <v>0.273741441216574</v>
      </c>
      <c r="D233" s="29" t="n">
        <f aca="false">IF('Random Draws'!I233&lt;Assumptions!$D$30,1,0)</f>
        <v>0</v>
      </c>
      <c r="E233" s="19" t="n">
        <f aca="false">C233+Assumptions!$D$31*D233</f>
        <v>0.273741441216574</v>
      </c>
      <c r="F233" s="28" t="n">
        <f aca="false">(Simulation!F233-Assumptions!$D$15)*(1-E233)+Assumptions!$D$15-Simulation!J233</f>
        <v>0.185360424176559</v>
      </c>
      <c r="G233" s="8" t="n">
        <f aca="false">((Assumptions!$D$14*(1+Simulation!E233)^1*F233-Assumptions!$D$14*(1+Simulation!E233)^0*Simulation!E233*Assumptions!$D$16)/(1+Simulation!K233)^1+(Assumptions!$D$14*(1+Simulation!E233)^2*F233-Assumptions!$D$14*(1+Simulation!E233)^1*Simulation!E233*Assumptions!$D$16)/(1+Simulation!K233)^2+(Assumptions!$D$14*(1+Simulation!E233)^3*F233-Assumptions!$D$14*(1+Simulation!E233)^2*Simulation!E233*Assumptions!$D$16)/(1+Simulation!K233)^3+(Assumptions!$D$14*(1+Simulation!E233)^4*F233-Assumptions!$D$14*(1+Simulation!E233)^3*Simulation!E233*Assumptions!$D$16)/(1+Simulation!K233)^4+(Assumptions!$D$14*(1+Simulation!E233)^5*F233-Assumptions!$D$14*(1+Simulation!E233)^4*Simulation!E233*Assumptions!$D$16)/(1+Simulation!K233)^5+(Assumptions!$D$14*(1+Simulation!E233)^5*F233-Assumptions!$D$14*(1+Simulation!E233)^4*Simulation!E233*Assumptions!$D$16)*(1+Simulation!I233)/(Simulation!K233-Simulation!I233)/(1+Simulation!K233)^5-Assumptions!$D$17)/Assumptions!$D$18</f>
        <v>15.2267363612075</v>
      </c>
      <c r="H233" s="8" t="str">
        <f aca="false">IF(D233=1,G233,"")</f>
        <v/>
      </c>
      <c r="I233" s="33" t="n">
        <f aca="false">IF(D233=0,G233,"")</f>
        <v>15.2267363612075</v>
      </c>
    </row>
    <row r="234" customFormat="false" ht="15" hidden="false" customHeight="false" outlineLevel="0" collapsed="false">
      <c r="B234" s="2" t="n">
        <v>229</v>
      </c>
      <c r="C234" s="19" t="n">
        <f aca="false">IF('Random Draws'!F234&lt;(Assumptions!$D$28-Assumptions!$D$27)/(Assumptions!$D$29-Assumptions!$D$27),Assumptions!$D$27+SQRT('Random Draws'!F234*(Assumptions!$D$29-Assumptions!$D$27)*(Assumptions!$D$28-Assumptions!$D$27)),Assumptions!$D$29-SQRT((1-'Random Draws'!F234)*(Assumptions!$D$29-Assumptions!$D$27)*(Assumptions!$D$29-Assumptions!$D$28)))</f>
        <v>0.241397738536923</v>
      </c>
      <c r="D234" s="29" t="n">
        <f aca="false">IF('Random Draws'!I234&lt;Assumptions!$D$30,1,0)</f>
        <v>0</v>
      </c>
      <c r="E234" s="19" t="n">
        <f aca="false">C234+Assumptions!$D$31*D234</f>
        <v>0.241397738536923</v>
      </c>
      <c r="F234" s="28" t="n">
        <f aca="false">(Simulation!F234-Assumptions!$D$15)*(1-E234)+Assumptions!$D$15-Simulation!J234</f>
        <v>0.162865131092754</v>
      </c>
      <c r="G234" s="8" t="n">
        <f aca="false">((Assumptions!$D$14*(1+Simulation!E234)^1*F234-Assumptions!$D$14*(1+Simulation!E234)^0*Simulation!E234*Assumptions!$D$16)/(1+Simulation!K234)^1+(Assumptions!$D$14*(1+Simulation!E234)^2*F234-Assumptions!$D$14*(1+Simulation!E234)^1*Simulation!E234*Assumptions!$D$16)/(1+Simulation!K234)^2+(Assumptions!$D$14*(1+Simulation!E234)^3*F234-Assumptions!$D$14*(1+Simulation!E234)^2*Simulation!E234*Assumptions!$D$16)/(1+Simulation!K234)^3+(Assumptions!$D$14*(1+Simulation!E234)^4*F234-Assumptions!$D$14*(1+Simulation!E234)^3*Simulation!E234*Assumptions!$D$16)/(1+Simulation!K234)^4+(Assumptions!$D$14*(1+Simulation!E234)^5*F234-Assumptions!$D$14*(1+Simulation!E234)^4*Simulation!E234*Assumptions!$D$16)/(1+Simulation!K234)^5+(Assumptions!$D$14*(1+Simulation!E234)^5*F234-Assumptions!$D$14*(1+Simulation!E234)^4*Simulation!E234*Assumptions!$D$16)*(1+Simulation!I234)/(Simulation!K234-Simulation!I234)/(1+Simulation!K234)^5-Assumptions!$D$17)/Assumptions!$D$18</f>
        <v>12.5965945303156</v>
      </c>
      <c r="H234" s="8" t="str">
        <f aca="false">IF(D234=1,G234,"")</f>
        <v/>
      </c>
      <c r="I234" s="33" t="n">
        <f aca="false">IF(D234=0,G234,"")</f>
        <v>12.5965945303156</v>
      </c>
    </row>
    <row r="235" customFormat="false" ht="15" hidden="false" customHeight="false" outlineLevel="0" collapsed="false">
      <c r="B235" s="2" t="n">
        <v>230</v>
      </c>
      <c r="C235" s="19" t="n">
        <f aca="false">IF('Random Draws'!F235&lt;(Assumptions!$D$28-Assumptions!$D$27)/(Assumptions!$D$29-Assumptions!$D$27),Assumptions!$D$27+SQRT('Random Draws'!F235*(Assumptions!$D$29-Assumptions!$D$27)*(Assumptions!$D$28-Assumptions!$D$27)),Assumptions!$D$29-SQRT((1-'Random Draws'!F235)*(Assumptions!$D$29-Assumptions!$D$27)*(Assumptions!$D$29-Assumptions!$D$28)))</f>
        <v>0.254811190983361</v>
      </c>
      <c r="D235" s="29" t="n">
        <f aca="false">IF('Random Draws'!I235&lt;Assumptions!$D$30,1,0)</f>
        <v>0</v>
      </c>
      <c r="E235" s="19" t="n">
        <f aca="false">C235+Assumptions!$D$31*D235</f>
        <v>0.254811190983361</v>
      </c>
      <c r="F235" s="28" t="n">
        <f aca="false">(Simulation!F235-Assumptions!$D$15)*(1-E235)+Assumptions!$D$15-Simulation!J235</f>
        <v>0.156849128527652</v>
      </c>
      <c r="G235" s="8" t="n">
        <f aca="false">((Assumptions!$D$14*(1+Simulation!E235)^1*F235-Assumptions!$D$14*(1+Simulation!E235)^0*Simulation!E235*Assumptions!$D$16)/(1+Simulation!K235)^1+(Assumptions!$D$14*(1+Simulation!E235)^2*F235-Assumptions!$D$14*(1+Simulation!E235)^1*Simulation!E235*Assumptions!$D$16)/(1+Simulation!K235)^2+(Assumptions!$D$14*(1+Simulation!E235)^3*F235-Assumptions!$D$14*(1+Simulation!E235)^2*Simulation!E235*Assumptions!$D$16)/(1+Simulation!K235)^3+(Assumptions!$D$14*(1+Simulation!E235)^4*F235-Assumptions!$D$14*(1+Simulation!E235)^3*Simulation!E235*Assumptions!$D$16)/(1+Simulation!K235)^4+(Assumptions!$D$14*(1+Simulation!E235)^5*F235-Assumptions!$D$14*(1+Simulation!E235)^4*Simulation!E235*Assumptions!$D$16)/(1+Simulation!K235)^5+(Assumptions!$D$14*(1+Simulation!E235)^5*F235-Assumptions!$D$14*(1+Simulation!E235)^4*Simulation!E235*Assumptions!$D$16)*(1+Simulation!I235)/(Simulation!K235-Simulation!I235)/(1+Simulation!K235)^5-Assumptions!$D$17)/Assumptions!$D$18</f>
        <v>13.4662000015842</v>
      </c>
      <c r="H235" s="8" t="str">
        <f aca="false">IF(D235=1,G235,"")</f>
        <v/>
      </c>
      <c r="I235" s="33" t="n">
        <f aca="false">IF(D235=0,G235,"")</f>
        <v>13.4662000015842</v>
      </c>
    </row>
    <row r="236" customFormat="false" ht="15" hidden="false" customHeight="false" outlineLevel="0" collapsed="false">
      <c r="B236" s="2" t="n">
        <v>231</v>
      </c>
      <c r="C236" s="19" t="n">
        <f aca="false">IF('Random Draws'!F236&lt;(Assumptions!$D$28-Assumptions!$D$27)/(Assumptions!$D$29-Assumptions!$D$27),Assumptions!$D$27+SQRT('Random Draws'!F236*(Assumptions!$D$29-Assumptions!$D$27)*(Assumptions!$D$28-Assumptions!$D$27)),Assumptions!$D$29-SQRT((1-'Random Draws'!F236)*(Assumptions!$D$29-Assumptions!$D$27)*(Assumptions!$D$29-Assumptions!$D$28)))</f>
        <v>0.268796704481448</v>
      </c>
      <c r="D236" s="29" t="n">
        <f aca="false">IF('Random Draws'!I236&lt;Assumptions!$D$30,1,0)</f>
        <v>1</v>
      </c>
      <c r="E236" s="19" t="n">
        <f aca="false">C236+Assumptions!$D$31*D236</f>
        <v>0.358796704481448</v>
      </c>
      <c r="F236" s="28" t="n">
        <f aca="false">(Simulation!F236-Assumptions!$D$15)*(1-E236)+Assumptions!$D$15-Simulation!J236</f>
        <v>0.157092582606455</v>
      </c>
      <c r="G236" s="8" t="n">
        <f aca="false">((Assumptions!$D$14*(1+Simulation!E236)^1*F236-Assumptions!$D$14*(1+Simulation!E236)^0*Simulation!E236*Assumptions!$D$16)/(1+Simulation!K236)^1+(Assumptions!$D$14*(1+Simulation!E236)^2*F236-Assumptions!$D$14*(1+Simulation!E236)^1*Simulation!E236*Assumptions!$D$16)/(1+Simulation!K236)^2+(Assumptions!$D$14*(1+Simulation!E236)^3*F236-Assumptions!$D$14*(1+Simulation!E236)^2*Simulation!E236*Assumptions!$D$16)/(1+Simulation!K236)^3+(Assumptions!$D$14*(1+Simulation!E236)^4*F236-Assumptions!$D$14*(1+Simulation!E236)^3*Simulation!E236*Assumptions!$D$16)/(1+Simulation!K236)^4+(Assumptions!$D$14*(1+Simulation!E236)^5*F236-Assumptions!$D$14*(1+Simulation!E236)^4*Simulation!E236*Assumptions!$D$16)/(1+Simulation!K236)^5+(Assumptions!$D$14*(1+Simulation!E236)^5*F236-Assumptions!$D$14*(1+Simulation!E236)^4*Simulation!E236*Assumptions!$D$16)*(1+Simulation!I236)/(Simulation!K236-Simulation!I236)/(1+Simulation!K236)^5-Assumptions!$D$17)/Assumptions!$D$18</f>
        <v>10.2084772108163</v>
      </c>
      <c r="H236" s="8" t="n">
        <f aca="false">IF(D236=1,G236,"")</f>
        <v>10.2084772108163</v>
      </c>
      <c r="I236" s="33" t="str">
        <f aca="false">IF(D236=0,G236,"")</f>
        <v/>
      </c>
    </row>
    <row r="237" customFormat="false" ht="15" hidden="false" customHeight="false" outlineLevel="0" collapsed="false">
      <c r="B237" s="2" t="n">
        <v>232</v>
      </c>
      <c r="C237" s="19" t="n">
        <f aca="false">IF('Random Draws'!F237&lt;(Assumptions!$D$28-Assumptions!$D$27)/(Assumptions!$D$29-Assumptions!$D$27),Assumptions!$D$27+SQRT('Random Draws'!F237*(Assumptions!$D$29-Assumptions!$D$27)*(Assumptions!$D$28-Assumptions!$D$27)),Assumptions!$D$29-SQRT((1-'Random Draws'!F237)*(Assumptions!$D$29-Assumptions!$D$27)*(Assumptions!$D$29-Assumptions!$D$28)))</f>
        <v>0.262965353536278</v>
      </c>
      <c r="D237" s="29" t="n">
        <f aca="false">IF('Random Draws'!I237&lt;Assumptions!$D$30,1,0)</f>
        <v>0</v>
      </c>
      <c r="E237" s="19" t="n">
        <f aca="false">C237+Assumptions!$D$31*D237</f>
        <v>0.262965353536278</v>
      </c>
      <c r="F237" s="28" t="n">
        <f aca="false">(Simulation!F237-Assumptions!$D$15)*(1-E237)+Assumptions!$D$15-Simulation!J237</f>
        <v>0.188175269646972</v>
      </c>
      <c r="G237" s="8" t="n">
        <f aca="false">((Assumptions!$D$14*(1+Simulation!E237)^1*F237-Assumptions!$D$14*(1+Simulation!E237)^0*Simulation!E237*Assumptions!$D$16)/(1+Simulation!K237)^1+(Assumptions!$D$14*(1+Simulation!E237)^2*F237-Assumptions!$D$14*(1+Simulation!E237)^1*Simulation!E237*Assumptions!$D$16)/(1+Simulation!K237)^2+(Assumptions!$D$14*(1+Simulation!E237)^3*F237-Assumptions!$D$14*(1+Simulation!E237)^2*Simulation!E237*Assumptions!$D$16)/(1+Simulation!K237)^3+(Assumptions!$D$14*(1+Simulation!E237)^4*F237-Assumptions!$D$14*(1+Simulation!E237)^3*Simulation!E237*Assumptions!$D$16)/(1+Simulation!K237)^4+(Assumptions!$D$14*(1+Simulation!E237)^5*F237-Assumptions!$D$14*(1+Simulation!E237)^4*Simulation!E237*Assumptions!$D$16)/(1+Simulation!K237)^5+(Assumptions!$D$14*(1+Simulation!E237)^5*F237-Assumptions!$D$14*(1+Simulation!E237)^4*Simulation!E237*Assumptions!$D$16)*(1+Simulation!I237)/(Simulation!K237-Simulation!I237)/(1+Simulation!K237)^5-Assumptions!$D$17)/Assumptions!$D$18</f>
        <v>19.7558938455978</v>
      </c>
      <c r="H237" s="8" t="str">
        <f aca="false">IF(D237=1,G237,"")</f>
        <v/>
      </c>
      <c r="I237" s="33" t="n">
        <f aca="false">IF(D237=0,G237,"")</f>
        <v>19.7558938455978</v>
      </c>
    </row>
    <row r="238" customFormat="false" ht="15" hidden="false" customHeight="false" outlineLevel="0" collapsed="false">
      <c r="B238" s="2" t="n">
        <v>233</v>
      </c>
      <c r="C238" s="19" t="n">
        <f aca="false">IF('Random Draws'!F238&lt;(Assumptions!$D$28-Assumptions!$D$27)/(Assumptions!$D$29-Assumptions!$D$27),Assumptions!$D$27+SQRT('Random Draws'!F238*(Assumptions!$D$29-Assumptions!$D$27)*(Assumptions!$D$28-Assumptions!$D$27)),Assumptions!$D$29-SQRT((1-'Random Draws'!F238)*(Assumptions!$D$29-Assumptions!$D$27)*(Assumptions!$D$29-Assumptions!$D$28)))</f>
        <v>0.26033071274725</v>
      </c>
      <c r="D238" s="29" t="n">
        <f aca="false">IF('Random Draws'!I238&lt;Assumptions!$D$30,1,0)</f>
        <v>0</v>
      </c>
      <c r="E238" s="19" t="n">
        <f aca="false">C238+Assumptions!$D$31*D238</f>
        <v>0.26033071274725</v>
      </c>
      <c r="F238" s="28" t="n">
        <f aca="false">(Simulation!F238-Assumptions!$D$15)*(1-E238)+Assumptions!$D$15-Simulation!J238</f>
        <v>0.206822076931967</v>
      </c>
      <c r="G238" s="8" t="n">
        <f aca="false">((Assumptions!$D$14*(1+Simulation!E238)^1*F238-Assumptions!$D$14*(1+Simulation!E238)^0*Simulation!E238*Assumptions!$D$16)/(1+Simulation!K238)^1+(Assumptions!$D$14*(1+Simulation!E238)^2*F238-Assumptions!$D$14*(1+Simulation!E238)^1*Simulation!E238*Assumptions!$D$16)/(1+Simulation!K238)^2+(Assumptions!$D$14*(1+Simulation!E238)^3*F238-Assumptions!$D$14*(1+Simulation!E238)^2*Simulation!E238*Assumptions!$D$16)/(1+Simulation!K238)^3+(Assumptions!$D$14*(1+Simulation!E238)^4*F238-Assumptions!$D$14*(1+Simulation!E238)^3*Simulation!E238*Assumptions!$D$16)/(1+Simulation!K238)^4+(Assumptions!$D$14*(1+Simulation!E238)^5*F238-Assumptions!$D$14*(1+Simulation!E238)^4*Simulation!E238*Assumptions!$D$16)/(1+Simulation!K238)^5+(Assumptions!$D$14*(1+Simulation!E238)^5*F238-Assumptions!$D$14*(1+Simulation!E238)^4*Simulation!E238*Assumptions!$D$16)*(1+Simulation!I238)/(Simulation!K238-Simulation!I238)/(1+Simulation!K238)^5-Assumptions!$D$17)/Assumptions!$D$18</f>
        <v>12.2949571003228</v>
      </c>
      <c r="H238" s="8" t="str">
        <f aca="false">IF(D238=1,G238,"")</f>
        <v/>
      </c>
      <c r="I238" s="33" t="n">
        <f aca="false">IF(D238=0,G238,"")</f>
        <v>12.2949571003228</v>
      </c>
    </row>
    <row r="239" customFormat="false" ht="15" hidden="false" customHeight="false" outlineLevel="0" collapsed="false">
      <c r="B239" s="2" t="n">
        <v>234</v>
      </c>
      <c r="C239" s="19" t="n">
        <f aca="false">IF('Random Draws'!F239&lt;(Assumptions!$D$28-Assumptions!$D$27)/(Assumptions!$D$29-Assumptions!$D$27),Assumptions!$D$27+SQRT('Random Draws'!F239*(Assumptions!$D$29-Assumptions!$D$27)*(Assumptions!$D$28-Assumptions!$D$27)),Assumptions!$D$29-SQRT((1-'Random Draws'!F239)*(Assumptions!$D$29-Assumptions!$D$27)*(Assumptions!$D$29-Assumptions!$D$28)))</f>
        <v>0.264002524098396</v>
      </c>
      <c r="D239" s="29" t="n">
        <f aca="false">IF('Random Draws'!I239&lt;Assumptions!$D$30,1,0)</f>
        <v>0</v>
      </c>
      <c r="E239" s="19" t="n">
        <f aca="false">C239+Assumptions!$D$31*D239</f>
        <v>0.264002524098396</v>
      </c>
      <c r="F239" s="28" t="n">
        <f aca="false">(Simulation!F239-Assumptions!$D$15)*(1-E239)+Assumptions!$D$15-Simulation!J239</f>
        <v>0.188143601457615</v>
      </c>
      <c r="G239" s="8" t="n">
        <f aca="false">((Assumptions!$D$14*(1+Simulation!E239)^1*F239-Assumptions!$D$14*(1+Simulation!E239)^0*Simulation!E239*Assumptions!$D$16)/(1+Simulation!K239)^1+(Assumptions!$D$14*(1+Simulation!E239)^2*F239-Assumptions!$D$14*(1+Simulation!E239)^1*Simulation!E239*Assumptions!$D$16)/(1+Simulation!K239)^2+(Assumptions!$D$14*(1+Simulation!E239)^3*F239-Assumptions!$D$14*(1+Simulation!E239)^2*Simulation!E239*Assumptions!$D$16)/(1+Simulation!K239)^3+(Assumptions!$D$14*(1+Simulation!E239)^4*F239-Assumptions!$D$14*(1+Simulation!E239)^3*Simulation!E239*Assumptions!$D$16)/(1+Simulation!K239)^4+(Assumptions!$D$14*(1+Simulation!E239)^5*F239-Assumptions!$D$14*(1+Simulation!E239)^4*Simulation!E239*Assumptions!$D$16)/(1+Simulation!K239)^5+(Assumptions!$D$14*(1+Simulation!E239)^5*F239-Assumptions!$D$14*(1+Simulation!E239)^4*Simulation!E239*Assumptions!$D$16)*(1+Simulation!I239)/(Simulation!K239-Simulation!I239)/(1+Simulation!K239)^5-Assumptions!$D$17)/Assumptions!$D$18</f>
        <v>13.2203653617596</v>
      </c>
      <c r="H239" s="8" t="str">
        <f aca="false">IF(D239=1,G239,"")</f>
        <v/>
      </c>
      <c r="I239" s="33" t="n">
        <f aca="false">IF(D239=0,G239,"")</f>
        <v>13.2203653617596</v>
      </c>
    </row>
    <row r="240" customFormat="false" ht="15" hidden="false" customHeight="false" outlineLevel="0" collapsed="false">
      <c r="B240" s="2" t="n">
        <v>235</v>
      </c>
      <c r="C240" s="19" t="n">
        <f aca="false">IF('Random Draws'!F240&lt;(Assumptions!$D$28-Assumptions!$D$27)/(Assumptions!$D$29-Assumptions!$D$27),Assumptions!$D$27+SQRT('Random Draws'!F240*(Assumptions!$D$29-Assumptions!$D$27)*(Assumptions!$D$28-Assumptions!$D$27)),Assumptions!$D$29-SQRT((1-'Random Draws'!F240)*(Assumptions!$D$29-Assumptions!$D$27)*(Assumptions!$D$29-Assumptions!$D$28)))</f>
        <v>0.253668584359618</v>
      </c>
      <c r="D240" s="29" t="n">
        <f aca="false">IF('Random Draws'!I240&lt;Assumptions!$D$30,1,0)</f>
        <v>0</v>
      </c>
      <c r="E240" s="19" t="n">
        <f aca="false">C240+Assumptions!$D$31*D240</f>
        <v>0.253668584359618</v>
      </c>
      <c r="F240" s="28" t="n">
        <f aca="false">(Simulation!F240-Assumptions!$D$15)*(1-E240)+Assumptions!$D$15-Simulation!J240</f>
        <v>0.20490840241933</v>
      </c>
      <c r="G240" s="8" t="n">
        <f aca="false">((Assumptions!$D$14*(1+Simulation!E240)^1*F240-Assumptions!$D$14*(1+Simulation!E240)^0*Simulation!E240*Assumptions!$D$16)/(1+Simulation!K240)^1+(Assumptions!$D$14*(1+Simulation!E240)^2*F240-Assumptions!$D$14*(1+Simulation!E240)^1*Simulation!E240*Assumptions!$D$16)/(1+Simulation!K240)^2+(Assumptions!$D$14*(1+Simulation!E240)^3*F240-Assumptions!$D$14*(1+Simulation!E240)^2*Simulation!E240*Assumptions!$D$16)/(1+Simulation!K240)^3+(Assumptions!$D$14*(1+Simulation!E240)^4*F240-Assumptions!$D$14*(1+Simulation!E240)^3*Simulation!E240*Assumptions!$D$16)/(1+Simulation!K240)^4+(Assumptions!$D$14*(1+Simulation!E240)^5*F240-Assumptions!$D$14*(1+Simulation!E240)^4*Simulation!E240*Assumptions!$D$16)/(1+Simulation!K240)^5+(Assumptions!$D$14*(1+Simulation!E240)^5*F240-Assumptions!$D$14*(1+Simulation!E240)^4*Simulation!E240*Assumptions!$D$16)*(1+Simulation!I240)/(Simulation!K240-Simulation!I240)/(1+Simulation!K240)^5-Assumptions!$D$17)/Assumptions!$D$18</f>
        <v>15.6201494575912</v>
      </c>
      <c r="H240" s="8" t="str">
        <f aca="false">IF(D240=1,G240,"")</f>
        <v/>
      </c>
      <c r="I240" s="33" t="n">
        <f aca="false">IF(D240=0,G240,"")</f>
        <v>15.6201494575912</v>
      </c>
    </row>
    <row r="241" customFormat="false" ht="15" hidden="false" customHeight="false" outlineLevel="0" collapsed="false">
      <c r="B241" s="2" t="n">
        <v>236</v>
      </c>
      <c r="C241" s="19" t="n">
        <f aca="false">IF('Random Draws'!F241&lt;(Assumptions!$D$28-Assumptions!$D$27)/(Assumptions!$D$29-Assumptions!$D$27),Assumptions!$D$27+SQRT('Random Draws'!F241*(Assumptions!$D$29-Assumptions!$D$27)*(Assumptions!$D$28-Assumptions!$D$27)),Assumptions!$D$29-SQRT((1-'Random Draws'!F241)*(Assumptions!$D$29-Assumptions!$D$27)*(Assumptions!$D$29-Assumptions!$D$28)))</f>
        <v>0.263451507777251</v>
      </c>
      <c r="D241" s="29" t="n">
        <f aca="false">IF('Random Draws'!I241&lt;Assumptions!$D$30,1,0)</f>
        <v>1</v>
      </c>
      <c r="E241" s="19" t="n">
        <f aca="false">C241+Assumptions!$D$31*D241</f>
        <v>0.353451507777251</v>
      </c>
      <c r="F241" s="28" t="n">
        <f aca="false">(Simulation!F241-Assumptions!$D$15)*(1-E241)+Assumptions!$D$15-Simulation!J241</f>
        <v>0.190759583509438</v>
      </c>
      <c r="G241" s="8" t="n">
        <f aca="false">((Assumptions!$D$14*(1+Simulation!E241)^1*F241-Assumptions!$D$14*(1+Simulation!E241)^0*Simulation!E241*Assumptions!$D$16)/(1+Simulation!K241)^1+(Assumptions!$D$14*(1+Simulation!E241)^2*F241-Assumptions!$D$14*(1+Simulation!E241)^1*Simulation!E241*Assumptions!$D$16)/(1+Simulation!K241)^2+(Assumptions!$D$14*(1+Simulation!E241)^3*F241-Assumptions!$D$14*(1+Simulation!E241)^2*Simulation!E241*Assumptions!$D$16)/(1+Simulation!K241)^3+(Assumptions!$D$14*(1+Simulation!E241)^4*F241-Assumptions!$D$14*(1+Simulation!E241)^3*Simulation!E241*Assumptions!$D$16)/(1+Simulation!K241)^4+(Assumptions!$D$14*(1+Simulation!E241)^5*F241-Assumptions!$D$14*(1+Simulation!E241)^4*Simulation!E241*Assumptions!$D$16)/(1+Simulation!K241)^5+(Assumptions!$D$14*(1+Simulation!E241)^5*F241-Assumptions!$D$14*(1+Simulation!E241)^4*Simulation!E241*Assumptions!$D$16)*(1+Simulation!I241)/(Simulation!K241-Simulation!I241)/(1+Simulation!K241)^5-Assumptions!$D$17)/Assumptions!$D$18</f>
        <v>14.6322369757902</v>
      </c>
      <c r="H241" s="8" t="n">
        <f aca="false">IF(D241=1,G241,"")</f>
        <v>14.6322369757902</v>
      </c>
      <c r="I241" s="33" t="str">
        <f aca="false">IF(D241=0,G241,"")</f>
        <v/>
      </c>
    </row>
    <row r="242" customFormat="false" ht="15" hidden="false" customHeight="false" outlineLevel="0" collapsed="false">
      <c r="B242" s="2" t="n">
        <v>237</v>
      </c>
      <c r="C242" s="19" t="n">
        <f aca="false">IF('Random Draws'!F242&lt;(Assumptions!$D$28-Assumptions!$D$27)/(Assumptions!$D$29-Assumptions!$D$27),Assumptions!$D$27+SQRT('Random Draws'!F242*(Assumptions!$D$29-Assumptions!$D$27)*(Assumptions!$D$28-Assumptions!$D$27)),Assumptions!$D$29-SQRT((1-'Random Draws'!F242)*(Assumptions!$D$29-Assumptions!$D$27)*(Assumptions!$D$29-Assumptions!$D$28)))</f>
        <v>0.246407859817381</v>
      </c>
      <c r="D242" s="29" t="n">
        <f aca="false">IF('Random Draws'!I242&lt;Assumptions!$D$30,1,0)</f>
        <v>0</v>
      </c>
      <c r="E242" s="19" t="n">
        <f aca="false">C242+Assumptions!$D$31*D242</f>
        <v>0.246407859817381</v>
      </c>
      <c r="F242" s="28" t="n">
        <f aca="false">(Simulation!F242-Assumptions!$D$15)*(1-E242)+Assumptions!$D$15-Simulation!J242</f>
        <v>0.168199273796396</v>
      </c>
      <c r="G242" s="8" t="n">
        <f aca="false">((Assumptions!$D$14*(1+Simulation!E242)^1*F242-Assumptions!$D$14*(1+Simulation!E242)^0*Simulation!E242*Assumptions!$D$16)/(1+Simulation!K242)^1+(Assumptions!$D$14*(1+Simulation!E242)^2*F242-Assumptions!$D$14*(1+Simulation!E242)^1*Simulation!E242*Assumptions!$D$16)/(1+Simulation!K242)^2+(Assumptions!$D$14*(1+Simulation!E242)^3*F242-Assumptions!$D$14*(1+Simulation!E242)^2*Simulation!E242*Assumptions!$D$16)/(1+Simulation!K242)^3+(Assumptions!$D$14*(1+Simulation!E242)^4*F242-Assumptions!$D$14*(1+Simulation!E242)^3*Simulation!E242*Assumptions!$D$16)/(1+Simulation!K242)^4+(Assumptions!$D$14*(1+Simulation!E242)^5*F242-Assumptions!$D$14*(1+Simulation!E242)^4*Simulation!E242*Assumptions!$D$16)/(1+Simulation!K242)^5+(Assumptions!$D$14*(1+Simulation!E242)^5*F242-Assumptions!$D$14*(1+Simulation!E242)^4*Simulation!E242*Assumptions!$D$16)*(1+Simulation!I242)/(Simulation!K242-Simulation!I242)/(1+Simulation!K242)^5-Assumptions!$D$17)/Assumptions!$D$18</f>
        <v>14.6558989902733</v>
      </c>
      <c r="H242" s="8" t="str">
        <f aca="false">IF(D242=1,G242,"")</f>
        <v/>
      </c>
      <c r="I242" s="33" t="n">
        <f aca="false">IF(D242=0,G242,"")</f>
        <v>14.6558989902733</v>
      </c>
    </row>
    <row r="243" customFormat="false" ht="15" hidden="false" customHeight="false" outlineLevel="0" collapsed="false">
      <c r="B243" s="2" t="n">
        <v>238</v>
      </c>
      <c r="C243" s="19" t="n">
        <f aca="false">IF('Random Draws'!F243&lt;(Assumptions!$D$28-Assumptions!$D$27)/(Assumptions!$D$29-Assumptions!$D$27),Assumptions!$D$27+SQRT('Random Draws'!F243*(Assumptions!$D$29-Assumptions!$D$27)*(Assumptions!$D$28-Assumptions!$D$27)),Assumptions!$D$29-SQRT((1-'Random Draws'!F243)*(Assumptions!$D$29-Assumptions!$D$27)*(Assumptions!$D$29-Assumptions!$D$28)))</f>
        <v>0.244286177588761</v>
      </c>
      <c r="D243" s="29" t="n">
        <f aca="false">IF('Random Draws'!I243&lt;Assumptions!$D$30,1,0)</f>
        <v>0</v>
      </c>
      <c r="E243" s="19" t="n">
        <f aca="false">C243+Assumptions!$D$31*D243</f>
        <v>0.244286177588761</v>
      </c>
      <c r="F243" s="28" t="n">
        <f aca="false">(Simulation!F243-Assumptions!$D$15)*(1-E243)+Assumptions!$D$15-Simulation!J243</f>
        <v>0.174005167283618</v>
      </c>
      <c r="G243" s="8" t="n">
        <f aca="false">((Assumptions!$D$14*(1+Simulation!E243)^1*F243-Assumptions!$D$14*(1+Simulation!E243)^0*Simulation!E243*Assumptions!$D$16)/(1+Simulation!K243)^1+(Assumptions!$D$14*(1+Simulation!E243)^2*F243-Assumptions!$D$14*(1+Simulation!E243)^1*Simulation!E243*Assumptions!$D$16)/(1+Simulation!K243)^2+(Assumptions!$D$14*(1+Simulation!E243)^3*F243-Assumptions!$D$14*(1+Simulation!E243)^2*Simulation!E243*Assumptions!$D$16)/(1+Simulation!K243)^3+(Assumptions!$D$14*(1+Simulation!E243)^4*F243-Assumptions!$D$14*(1+Simulation!E243)^3*Simulation!E243*Assumptions!$D$16)/(1+Simulation!K243)^4+(Assumptions!$D$14*(1+Simulation!E243)^5*F243-Assumptions!$D$14*(1+Simulation!E243)^4*Simulation!E243*Assumptions!$D$16)/(1+Simulation!K243)^5+(Assumptions!$D$14*(1+Simulation!E243)^5*F243-Assumptions!$D$14*(1+Simulation!E243)^4*Simulation!E243*Assumptions!$D$16)*(1+Simulation!I243)/(Simulation!K243-Simulation!I243)/(1+Simulation!K243)^5-Assumptions!$D$17)/Assumptions!$D$18</f>
        <v>20.7601161445127</v>
      </c>
      <c r="H243" s="8" t="str">
        <f aca="false">IF(D243=1,G243,"")</f>
        <v/>
      </c>
      <c r="I243" s="33" t="n">
        <f aca="false">IF(D243=0,G243,"")</f>
        <v>20.7601161445127</v>
      </c>
    </row>
    <row r="244" customFormat="false" ht="15" hidden="false" customHeight="false" outlineLevel="0" collapsed="false">
      <c r="B244" s="2" t="n">
        <v>239</v>
      </c>
      <c r="C244" s="19" t="n">
        <f aca="false">IF('Random Draws'!F244&lt;(Assumptions!$D$28-Assumptions!$D$27)/(Assumptions!$D$29-Assumptions!$D$27),Assumptions!$D$27+SQRT('Random Draws'!F244*(Assumptions!$D$29-Assumptions!$D$27)*(Assumptions!$D$28-Assumptions!$D$27)),Assumptions!$D$29-SQRT((1-'Random Draws'!F244)*(Assumptions!$D$29-Assumptions!$D$27)*(Assumptions!$D$29-Assumptions!$D$28)))</f>
        <v>0.257220417617654</v>
      </c>
      <c r="D244" s="29" t="n">
        <f aca="false">IF('Random Draws'!I244&lt;Assumptions!$D$30,1,0)</f>
        <v>1</v>
      </c>
      <c r="E244" s="19" t="n">
        <f aca="false">C244+Assumptions!$D$31*D244</f>
        <v>0.347220417617654</v>
      </c>
      <c r="F244" s="28" t="n">
        <f aca="false">(Simulation!F244-Assumptions!$D$15)*(1-E244)+Assumptions!$D$15-Simulation!J244</f>
        <v>0.114288391058118</v>
      </c>
      <c r="G244" s="8" t="n">
        <f aca="false">((Assumptions!$D$14*(1+Simulation!E244)^1*F244-Assumptions!$D$14*(1+Simulation!E244)^0*Simulation!E244*Assumptions!$D$16)/(1+Simulation!K244)^1+(Assumptions!$D$14*(1+Simulation!E244)^2*F244-Assumptions!$D$14*(1+Simulation!E244)^1*Simulation!E244*Assumptions!$D$16)/(1+Simulation!K244)^2+(Assumptions!$D$14*(1+Simulation!E244)^3*F244-Assumptions!$D$14*(1+Simulation!E244)^2*Simulation!E244*Assumptions!$D$16)/(1+Simulation!K244)^3+(Assumptions!$D$14*(1+Simulation!E244)^4*F244-Assumptions!$D$14*(1+Simulation!E244)^3*Simulation!E244*Assumptions!$D$16)/(1+Simulation!K244)^4+(Assumptions!$D$14*(1+Simulation!E244)^5*F244-Assumptions!$D$14*(1+Simulation!E244)^4*Simulation!E244*Assumptions!$D$16)/(1+Simulation!K244)^5+(Assumptions!$D$14*(1+Simulation!E244)^5*F244-Assumptions!$D$14*(1+Simulation!E244)^4*Simulation!E244*Assumptions!$D$16)*(1+Simulation!I244)/(Simulation!K244-Simulation!I244)/(1+Simulation!K244)^5-Assumptions!$D$17)/Assumptions!$D$18</f>
        <v>3.81098482207673</v>
      </c>
      <c r="H244" s="8" t="n">
        <f aca="false">IF(D244=1,G244,"")</f>
        <v>3.81098482207673</v>
      </c>
      <c r="I244" s="33" t="str">
        <f aca="false">IF(D244=0,G244,"")</f>
        <v/>
      </c>
    </row>
    <row r="245" customFormat="false" ht="15" hidden="false" customHeight="false" outlineLevel="0" collapsed="false">
      <c r="B245" s="2" t="n">
        <v>240</v>
      </c>
      <c r="C245" s="19" t="n">
        <f aca="false">IF('Random Draws'!F245&lt;(Assumptions!$D$28-Assumptions!$D$27)/(Assumptions!$D$29-Assumptions!$D$27),Assumptions!$D$27+SQRT('Random Draws'!F245*(Assumptions!$D$29-Assumptions!$D$27)*(Assumptions!$D$28-Assumptions!$D$27)),Assumptions!$D$29-SQRT((1-'Random Draws'!F245)*(Assumptions!$D$29-Assumptions!$D$27)*(Assumptions!$D$29-Assumptions!$D$28)))</f>
        <v>0.245440577095787</v>
      </c>
      <c r="D245" s="29" t="n">
        <f aca="false">IF('Random Draws'!I245&lt;Assumptions!$D$30,1,0)</f>
        <v>1</v>
      </c>
      <c r="E245" s="19" t="n">
        <f aca="false">C245+Assumptions!$D$31*D245</f>
        <v>0.335440577095787</v>
      </c>
      <c r="F245" s="28" t="n">
        <f aca="false">(Simulation!F245-Assumptions!$D$15)*(1-E245)+Assumptions!$D$15-Simulation!J245</f>
        <v>0.167943754638666</v>
      </c>
      <c r="G245" s="8" t="n">
        <f aca="false">((Assumptions!$D$14*(1+Simulation!E245)^1*F245-Assumptions!$D$14*(1+Simulation!E245)^0*Simulation!E245*Assumptions!$D$16)/(1+Simulation!K245)^1+(Assumptions!$D$14*(1+Simulation!E245)^2*F245-Assumptions!$D$14*(1+Simulation!E245)^1*Simulation!E245*Assumptions!$D$16)/(1+Simulation!K245)^2+(Assumptions!$D$14*(1+Simulation!E245)^3*F245-Assumptions!$D$14*(1+Simulation!E245)^2*Simulation!E245*Assumptions!$D$16)/(1+Simulation!K245)^3+(Assumptions!$D$14*(1+Simulation!E245)^4*F245-Assumptions!$D$14*(1+Simulation!E245)^3*Simulation!E245*Assumptions!$D$16)/(1+Simulation!K245)^4+(Assumptions!$D$14*(1+Simulation!E245)^5*F245-Assumptions!$D$14*(1+Simulation!E245)^4*Simulation!E245*Assumptions!$D$16)/(1+Simulation!K245)^5+(Assumptions!$D$14*(1+Simulation!E245)^5*F245-Assumptions!$D$14*(1+Simulation!E245)^4*Simulation!E245*Assumptions!$D$16)*(1+Simulation!I245)/(Simulation!K245-Simulation!I245)/(1+Simulation!K245)^5-Assumptions!$D$17)/Assumptions!$D$18</f>
        <v>19.850926404651</v>
      </c>
      <c r="H245" s="8" t="n">
        <f aca="false">IF(D245=1,G245,"")</f>
        <v>19.850926404651</v>
      </c>
      <c r="I245" s="33" t="str">
        <f aca="false">IF(D245=0,G245,"")</f>
        <v/>
      </c>
    </row>
    <row r="246" customFormat="false" ht="15" hidden="false" customHeight="false" outlineLevel="0" collapsed="false">
      <c r="B246" s="2" t="n">
        <v>241</v>
      </c>
      <c r="C246" s="19" t="n">
        <f aca="false">IF('Random Draws'!F246&lt;(Assumptions!$D$28-Assumptions!$D$27)/(Assumptions!$D$29-Assumptions!$D$27),Assumptions!$D$27+SQRT('Random Draws'!F246*(Assumptions!$D$29-Assumptions!$D$27)*(Assumptions!$D$28-Assumptions!$D$27)),Assumptions!$D$29-SQRT((1-'Random Draws'!F246)*(Assumptions!$D$29-Assumptions!$D$27)*(Assumptions!$D$29-Assumptions!$D$28)))</f>
        <v>0.258599422195283</v>
      </c>
      <c r="D246" s="29" t="n">
        <f aca="false">IF('Random Draws'!I246&lt;Assumptions!$D$30,1,0)</f>
        <v>0</v>
      </c>
      <c r="E246" s="19" t="n">
        <f aca="false">C246+Assumptions!$D$31*D246</f>
        <v>0.258599422195283</v>
      </c>
      <c r="F246" s="28" t="n">
        <f aca="false">(Simulation!F246-Assumptions!$D$15)*(1-E246)+Assumptions!$D$15-Simulation!J246</f>
        <v>0.192801314706738</v>
      </c>
      <c r="G246" s="8" t="n">
        <f aca="false">((Assumptions!$D$14*(1+Simulation!E246)^1*F246-Assumptions!$D$14*(1+Simulation!E246)^0*Simulation!E246*Assumptions!$D$16)/(1+Simulation!K246)^1+(Assumptions!$D$14*(1+Simulation!E246)^2*F246-Assumptions!$D$14*(1+Simulation!E246)^1*Simulation!E246*Assumptions!$D$16)/(1+Simulation!K246)^2+(Assumptions!$D$14*(1+Simulation!E246)^3*F246-Assumptions!$D$14*(1+Simulation!E246)^2*Simulation!E246*Assumptions!$D$16)/(1+Simulation!K246)^3+(Assumptions!$D$14*(1+Simulation!E246)^4*F246-Assumptions!$D$14*(1+Simulation!E246)^3*Simulation!E246*Assumptions!$D$16)/(1+Simulation!K246)^4+(Assumptions!$D$14*(1+Simulation!E246)^5*F246-Assumptions!$D$14*(1+Simulation!E246)^4*Simulation!E246*Assumptions!$D$16)/(1+Simulation!K246)^5+(Assumptions!$D$14*(1+Simulation!E246)^5*F246-Assumptions!$D$14*(1+Simulation!E246)^4*Simulation!E246*Assumptions!$D$16)*(1+Simulation!I246)/(Simulation!K246-Simulation!I246)/(1+Simulation!K246)^5-Assumptions!$D$17)/Assumptions!$D$18</f>
        <v>20.2434349920904</v>
      </c>
      <c r="H246" s="8" t="str">
        <f aca="false">IF(D246=1,G246,"")</f>
        <v/>
      </c>
      <c r="I246" s="33" t="n">
        <f aca="false">IF(D246=0,G246,"")</f>
        <v>20.2434349920904</v>
      </c>
    </row>
    <row r="247" customFormat="false" ht="15" hidden="false" customHeight="false" outlineLevel="0" collapsed="false">
      <c r="B247" s="2" t="n">
        <v>242</v>
      </c>
      <c r="C247" s="19" t="n">
        <f aca="false">IF('Random Draws'!F247&lt;(Assumptions!$D$28-Assumptions!$D$27)/(Assumptions!$D$29-Assumptions!$D$27),Assumptions!$D$27+SQRT('Random Draws'!F247*(Assumptions!$D$29-Assumptions!$D$27)*(Assumptions!$D$28-Assumptions!$D$27)),Assumptions!$D$29-SQRT((1-'Random Draws'!F247)*(Assumptions!$D$29-Assumptions!$D$27)*(Assumptions!$D$29-Assumptions!$D$28)))</f>
        <v>0.26343949446762</v>
      </c>
      <c r="D247" s="29" t="n">
        <f aca="false">IF('Random Draws'!I247&lt;Assumptions!$D$30,1,0)</f>
        <v>0</v>
      </c>
      <c r="E247" s="19" t="n">
        <f aca="false">C247+Assumptions!$D$31*D247</f>
        <v>0.26343949446762</v>
      </c>
      <c r="F247" s="28" t="n">
        <f aca="false">(Simulation!F247-Assumptions!$D$15)*(1-E247)+Assumptions!$D$15-Simulation!J247</f>
        <v>0.211070576302867</v>
      </c>
      <c r="G247" s="8" t="n">
        <f aca="false">((Assumptions!$D$14*(1+Simulation!E247)^1*F247-Assumptions!$D$14*(1+Simulation!E247)^0*Simulation!E247*Assumptions!$D$16)/(1+Simulation!K247)^1+(Assumptions!$D$14*(1+Simulation!E247)^2*F247-Assumptions!$D$14*(1+Simulation!E247)^1*Simulation!E247*Assumptions!$D$16)/(1+Simulation!K247)^2+(Assumptions!$D$14*(1+Simulation!E247)^3*F247-Assumptions!$D$14*(1+Simulation!E247)^2*Simulation!E247*Assumptions!$D$16)/(1+Simulation!K247)^3+(Assumptions!$D$14*(1+Simulation!E247)^4*F247-Assumptions!$D$14*(1+Simulation!E247)^3*Simulation!E247*Assumptions!$D$16)/(1+Simulation!K247)^4+(Assumptions!$D$14*(1+Simulation!E247)^5*F247-Assumptions!$D$14*(1+Simulation!E247)^4*Simulation!E247*Assumptions!$D$16)/(1+Simulation!K247)^5+(Assumptions!$D$14*(1+Simulation!E247)^5*F247-Assumptions!$D$14*(1+Simulation!E247)^4*Simulation!E247*Assumptions!$D$16)*(1+Simulation!I247)/(Simulation!K247-Simulation!I247)/(1+Simulation!K247)^5-Assumptions!$D$17)/Assumptions!$D$18</f>
        <v>17.6326508945048</v>
      </c>
      <c r="H247" s="8" t="str">
        <f aca="false">IF(D247=1,G247,"")</f>
        <v/>
      </c>
      <c r="I247" s="33" t="n">
        <f aca="false">IF(D247=0,G247,"")</f>
        <v>17.6326508945048</v>
      </c>
    </row>
    <row r="248" customFormat="false" ht="15" hidden="false" customHeight="false" outlineLevel="0" collapsed="false">
      <c r="B248" s="2" t="n">
        <v>243</v>
      </c>
      <c r="C248" s="19" t="n">
        <f aca="false">IF('Random Draws'!F248&lt;(Assumptions!$D$28-Assumptions!$D$27)/(Assumptions!$D$29-Assumptions!$D$27),Assumptions!$D$27+SQRT('Random Draws'!F248*(Assumptions!$D$29-Assumptions!$D$27)*(Assumptions!$D$28-Assumptions!$D$27)),Assumptions!$D$29-SQRT((1-'Random Draws'!F248)*(Assumptions!$D$29-Assumptions!$D$27)*(Assumptions!$D$29-Assumptions!$D$28)))</f>
        <v>0.255440735781924</v>
      </c>
      <c r="D248" s="29" t="n">
        <f aca="false">IF('Random Draws'!I248&lt;Assumptions!$D$30,1,0)</f>
        <v>0</v>
      </c>
      <c r="E248" s="19" t="n">
        <f aca="false">C248+Assumptions!$D$31*D248</f>
        <v>0.255440735781924</v>
      </c>
      <c r="F248" s="28" t="n">
        <f aca="false">(Simulation!F248-Assumptions!$D$15)*(1-E248)+Assumptions!$D$15-Simulation!J248</f>
        <v>0.168050294365152</v>
      </c>
      <c r="G248" s="8" t="n">
        <f aca="false">((Assumptions!$D$14*(1+Simulation!E248)^1*F248-Assumptions!$D$14*(1+Simulation!E248)^0*Simulation!E248*Assumptions!$D$16)/(1+Simulation!K248)^1+(Assumptions!$D$14*(1+Simulation!E248)^2*F248-Assumptions!$D$14*(1+Simulation!E248)^1*Simulation!E248*Assumptions!$D$16)/(1+Simulation!K248)^2+(Assumptions!$D$14*(1+Simulation!E248)^3*F248-Assumptions!$D$14*(1+Simulation!E248)^2*Simulation!E248*Assumptions!$D$16)/(1+Simulation!K248)^3+(Assumptions!$D$14*(1+Simulation!E248)^4*F248-Assumptions!$D$14*(1+Simulation!E248)^3*Simulation!E248*Assumptions!$D$16)/(1+Simulation!K248)^4+(Assumptions!$D$14*(1+Simulation!E248)^5*F248-Assumptions!$D$14*(1+Simulation!E248)^4*Simulation!E248*Assumptions!$D$16)/(1+Simulation!K248)^5+(Assumptions!$D$14*(1+Simulation!E248)^5*F248-Assumptions!$D$14*(1+Simulation!E248)^4*Simulation!E248*Assumptions!$D$16)*(1+Simulation!I248)/(Simulation!K248-Simulation!I248)/(1+Simulation!K248)^5-Assumptions!$D$17)/Assumptions!$D$18</f>
        <v>8.68275895556164</v>
      </c>
      <c r="H248" s="8" t="str">
        <f aca="false">IF(D248=1,G248,"")</f>
        <v/>
      </c>
      <c r="I248" s="33" t="n">
        <f aca="false">IF(D248=0,G248,"")</f>
        <v>8.68275895556164</v>
      </c>
    </row>
    <row r="249" customFormat="false" ht="15" hidden="false" customHeight="false" outlineLevel="0" collapsed="false">
      <c r="B249" s="2" t="n">
        <v>244</v>
      </c>
      <c r="C249" s="19" t="n">
        <f aca="false">IF('Random Draws'!F249&lt;(Assumptions!$D$28-Assumptions!$D$27)/(Assumptions!$D$29-Assumptions!$D$27),Assumptions!$D$27+SQRT('Random Draws'!F249*(Assumptions!$D$29-Assumptions!$D$27)*(Assumptions!$D$28-Assumptions!$D$27)),Assumptions!$D$29-SQRT((1-'Random Draws'!F249)*(Assumptions!$D$29-Assumptions!$D$27)*(Assumptions!$D$29-Assumptions!$D$28)))</f>
        <v>0.263712981365271</v>
      </c>
      <c r="D249" s="29" t="n">
        <f aca="false">IF('Random Draws'!I249&lt;Assumptions!$D$30,1,0)</f>
        <v>0</v>
      </c>
      <c r="E249" s="19" t="n">
        <f aca="false">C249+Assumptions!$D$31*D249</f>
        <v>0.263712981365271</v>
      </c>
      <c r="F249" s="28" t="n">
        <f aca="false">(Simulation!F249-Assumptions!$D$15)*(1-E249)+Assumptions!$D$15-Simulation!J249</f>
        <v>0.153601535851783</v>
      </c>
      <c r="G249" s="8" t="n">
        <f aca="false">((Assumptions!$D$14*(1+Simulation!E249)^1*F249-Assumptions!$D$14*(1+Simulation!E249)^0*Simulation!E249*Assumptions!$D$16)/(1+Simulation!K249)^1+(Assumptions!$D$14*(1+Simulation!E249)^2*F249-Assumptions!$D$14*(1+Simulation!E249)^1*Simulation!E249*Assumptions!$D$16)/(1+Simulation!K249)^2+(Assumptions!$D$14*(1+Simulation!E249)^3*F249-Assumptions!$D$14*(1+Simulation!E249)^2*Simulation!E249*Assumptions!$D$16)/(1+Simulation!K249)^3+(Assumptions!$D$14*(1+Simulation!E249)^4*F249-Assumptions!$D$14*(1+Simulation!E249)^3*Simulation!E249*Assumptions!$D$16)/(1+Simulation!K249)^4+(Assumptions!$D$14*(1+Simulation!E249)^5*F249-Assumptions!$D$14*(1+Simulation!E249)^4*Simulation!E249*Assumptions!$D$16)/(1+Simulation!K249)^5+(Assumptions!$D$14*(1+Simulation!E249)^5*F249-Assumptions!$D$14*(1+Simulation!E249)^4*Simulation!E249*Assumptions!$D$16)*(1+Simulation!I249)/(Simulation!K249-Simulation!I249)/(1+Simulation!K249)^5-Assumptions!$D$17)/Assumptions!$D$18</f>
        <v>10.6560105730034</v>
      </c>
      <c r="H249" s="8" t="str">
        <f aca="false">IF(D249=1,G249,"")</f>
        <v/>
      </c>
      <c r="I249" s="33" t="n">
        <f aca="false">IF(D249=0,G249,"")</f>
        <v>10.6560105730034</v>
      </c>
    </row>
    <row r="250" customFormat="false" ht="15" hidden="false" customHeight="false" outlineLevel="0" collapsed="false">
      <c r="B250" s="2" t="n">
        <v>245</v>
      </c>
      <c r="C250" s="19" t="n">
        <f aca="false">IF('Random Draws'!F250&lt;(Assumptions!$D$28-Assumptions!$D$27)/(Assumptions!$D$29-Assumptions!$D$27),Assumptions!$D$27+SQRT('Random Draws'!F250*(Assumptions!$D$29-Assumptions!$D$27)*(Assumptions!$D$28-Assumptions!$D$27)),Assumptions!$D$29-SQRT((1-'Random Draws'!F250)*(Assumptions!$D$29-Assumptions!$D$27)*(Assumptions!$D$29-Assumptions!$D$28)))</f>
        <v>0.249288769980057</v>
      </c>
      <c r="D250" s="29" t="n">
        <f aca="false">IF('Random Draws'!I250&lt;Assumptions!$D$30,1,0)</f>
        <v>0</v>
      </c>
      <c r="E250" s="19" t="n">
        <f aca="false">C250+Assumptions!$D$31*D250</f>
        <v>0.249288769980057</v>
      </c>
      <c r="F250" s="28" t="n">
        <f aca="false">(Simulation!F250-Assumptions!$D$15)*(1-E250)+Assumptions!$D$15-Simulation!J250</f>
        <v>0.175367304755929</v>
      </c>
      <c r="G250" s="8" t="n">
        <f aca="false">((Assumptions!$D$14*(1+Simulation!E250)^1*F250-Assumptions!$D$14*(1+Simulation!E250)^0*Simulation!E250*Assumptions!$D$16)/(1+Simulation!K250)^1+(Assumptions!$D$14*(1+Simulation!E250)^2*F250-Assumptions!$D$14*(1+Simulation!E250)^1*Simulation!E250*Assumptions!$D$16)/(1+Simulation!K250)^2+(Assumptions!$D$14*(1+Simulation!E250)^3*F250-Assumptions!$D$14*(1+Simulation!E250)^2*Simulation!E250*Assumptions!$D$16)/(1+Simulation!K250)^3+(Assumptions!$D$14*(1+Simulation!E250)^4*F250-Assumptions!$D$14*(1+Simulation!E250)^3*Simulation!E250*Assumptions!$D$16)/(1+Simulation!K250)^4+(Assumptions!$D$14*(1+Simulation!E250)^5*F250-Assumptions!$D$14*(1+Simulation!E250)^4*Simulation!E250*Assumptions!$D$16)/(1+Simulation!K250)^5+(Assumptions!$D$14*(1+Simulation!E250)^5*F250-Assumptions!$D$14*(1+Simulation!E250)^4*Simulation!E250*Assumptions!$D$16)*(1+Simulation!I250)/(Simulation!K250-Simulation!I250)/(1+Simulation!K250)^5-Assumptions!$D$17)/Assumptions!$D$18</f>
        <v>15.9486413353167</v>
      </c>
      <c r="H250" s="8" t="str">
        <f aca="false">IF(D250=1,G250,"")</f>
        <v/>
      </c>
      <c r="I250" s="33" t="n">
        <f aca="false">IF(D250=0,G250,"")</f>
        <v>15.9486413353167</v>
      </c>
    </row>
    <row r="251" customFormat="false" ht="15" hidden="false" customHeight="false" outlineLevel="0" collapsed="false">
      <c r="B251" s="2" t="n">
        <v>246</v>
      </c>
      <c r="C251" s="19" t="n">
        <f aca="false">IF('Random Draws'!F251&lt;(Assumptions!$D$28-Assumptions!$D$27)/(Assumptions!$D$29-Assumptions!$D$27),Assumptions!$D$27+SQRT('Random Draws'!F251*(Assumptions!$D$29-Assumptions!$D$27)*(Assumptions!$D$28-Assumptions!$D$27)),Assumptions!$D$29-SQRT((1-'Random Draws'!F251)*(Assumptions!$D$29-Assumptions!$D$27)*(Assumptions!$D$29-Assumptions!$D$28)))</f>
        <v>0.250002502821994</v>
      </c>
      <c r="D251" s="29" t="n">
        <f aca="false">IF('Random Draws'!I251&lt;Assumptions!$D$30,1,0)</f>
        <v>0</v>
      </c>
      <c r="E251" s="19" t="n">
        <f aca="false">C251+Assumptions!$D$31*D251</f>
        <v>0.250002502821994</v>
      </c>
      <c r="F251" s="28" t="n">
        <f aca="false">(Simulation!F251-Assumptions!$D$15)*(1-E251)+Assumptions!$D$15-Simulation!J251</f>
        <v>0.194619089916089</v>
      </c>
      <c r="G251" s="8" t="n">
        <f aca="false">((Assumptions!$D$14*(1+Simulation!E251)^1*F251-Assumptions!$D$14*(1+Simulation!E251)^0*Simulation!E251*Assumptions!$D$16)/(1+Simulation!K251)^1+(Assumptions!$D$14*(1+Simulation!E251)^2*F251-Assumptions!$D$14*(1+Simulation!E251)^1*Simulation!E251*Assumptions!$D$16)/(1+Simulation!K251)^2+(Assumptions!$D$14*(1+Simulation!E251)^3*F251-Assumptions!$D$14*(1+Simulation!E251)^2*Simulation!E251*Assumptions!$D$16)/(1+Simulation!K251)^3+(Assumptions!$D$14*(1+Simulation!E251)^4*F251-Assumptions!$D$14*(1+Simulation!E251)^3*Simulation!E251*Assumptions!$D$16)/(1+Simulation!K251)^4+(Assumptions!$D$14*(1+Simulation!E251)^5*F251-Assumptions!$D$14*(1+Simulation!E251)^4*Simulation!E251*Assumptions!$D$16)/(1+Simulation!K251)^5+(Assumptions!$D$14*(1+Simulation!E251)^5*F251-Assumptions!$D$14*(1+Simulation!E251)^4*Simulation!E251*Assumptions!$D$16)*(1+Simulation!I251)/(Simulation!K251-Simulation!I251)/(1+Simulation!K251)^5-Assumptions!$D$17)/Assumptions!$D$18</f>
        <v>15.7023915634086</v>
      </c>
      <c r="H251" s="8" t="str">
        <f aca="false">IF(D251=1,G251,"")</f>
        <v/>
      </c>
      <c r="I251" s="33" t="n">
        <f aca="false">IF(D251=0,G251,"")</f>
        <v>15.7023915634086</v>
      </c>
    </row>
    <row r="252" customFormat="false" ht="15" hidden="false" customHeight="false" outlineLevel="0" collapsed="false">
      <c r="B252" s="2" t="n">
        <v>247</v>
      </c>
      <c r="C252" s="19" t="n">
        <f aca="false">IF('Random Draws'!F252&lt;(Assumptions!$D$28-Assumptions!$D$27)/(Assumptions!$D$29-Assumptions!$D$27),Assumptions!$D$27+SQRT('Random Draws'!F252*(Assumptions!$D$29-Assumptions!$D$27)*(Assumptions!$D$28-Assumptions!$D$27)),Assumptions!$D$29-SQRT((1-'Random Draws'!F252)*(Assumptions!$D$29-Assumptions!$D$27)*(Assumptions!$D$29-Assumptions!$D$28)))</f>
        <v>0.25926947922383</v>
      </c>
      <c r="D252" s="29" t="n">
        <f aca="false">IF('Random Draws'!I252&lt;Assumptions!$D$30,1,0)</f>
        <v>0</v>
      </c>
      <c r="E252" s="19" t="n">
        <f aca="false">C252+Assumptions!$D$31*D252</f>
        <v>0.25926947922383</v>
      </c>
      <c r="F252" s="28" t="n">
        <f aca="false">(Simulation!F252-Assumptions!$D$15)*(1-E252)+Assumptions!$D$15-Simulation!J252</f>
        <v>0.167615912181143</v>
      </c>
      <c r="G252" s="8" t="n">
        <f aca="false">((Assumptions!$D$14*(1+Simulation!E252)^1*F252-Assumptions!$D$14*(1+Simulation!E252)^0*Simulation!E252*Assumptions!$D$16)/(1+Simulation!K252)^1+(Assumptions!$D$14*(1+Simulation!E252)^2*F252-Assumptions!$D$14*(1+Simulation!E252)^1*Simulation!E252*Assumptions!$D$16)/(1+Simulation!K252)^2+(Assumptions!$D$14*(1+Simulation!E252)^3*F252-Assumptions!$D$14*(1+Simulation!E252)^2*Simulation!E252*Assumptions!$D$16)/(1+Simulation!K252)^3+(Assumptions!$D$14*(1+Simulation!E252)^4*F252-Assumptions!$D$14*(1+Simulation!E252)^3*Simulation!E252*Assumptions!$D$16)/(1+Simulation!K252)^4+(Assumptions!$D$14*(1+Simulation!E252)^5*F252-Assumptions!$D$14*(1+Simulation!E252)^4*Simulation!E252*Assumptions!$D$16)/(1+Simulation!K252)^5+(Assumptions!$D$14*(1+Simulation!E252)^5*F252-Assumptions!$D$14*(1+Simulation!E252)^4*Simulation!E252*Assumptions!$D$16)*(1+Simulation!I252)/(Simulation!K252-Simulation!I252)/(1+Simulation!K252)^5-Assumptions!$D$17)/Assumptions!$D$18</f>
        <v>17.4900629463362</v>
      </c>
      <c r="H252" s="8" t="str">
        <f aca="false">IF(D252=1,G252,"")</f>
        <v/>
      </c>
      <c r="I252" s="33" t="n">
        <f aca="false">IF(D252=0,G252,"")</f>
        <v>17.4900629463362</v>
      </c>
    </row>
    <row r="253" customFormat="false" ht="15" hidden="false" customHeight="false" outlineLevel="0" collapsed="false">
      <c r="B253" s="2" t="n">
        <v>248</v>
      </c>
      <c r="C253" s="19" t="n">
        <f aca="false">IF('Random Draws'!F253&lt;(Assumptions!$D$28-Assumptions!$D$27)/(Assumptions!$D$29-Assumptions!$D$27),Assumptions!$D$27+SQRT('Random Draws'!F253*(Assumptions!$D$29-Assumptions!$D$27)*(Assumptions!$D$28-Assumptions!$D$27)),Assumptions!$D$29-SQRT((1-'Random Draws'!F253)*(Assumptions!$D$29-Assumptions!$D$27)*(Assumptions!$D$29-Assumptions!$D$28)))</f>
        <v>0.269037815470957</v>
      </c>
      <c r="D253" s="29" t="n">
        <f aca="false">IF('Random Draws'!I253&lt;Assumptions!$D$30,1,0)</f>
        <v>1</v>
      </c>
      <c r="E253" s="19" t="n">
        <f aca="false">C253+Assumptions!$D$31*D253</f>
        <v>0.359037815470957</v>
      </c>
      <c r="F253" s="28" t="n">
        <f aca="false">(Simulation!F253-Assumptions!$D$15)*(1-E253)+Assumptions!$D$15-Simulation!J253</f>
        <v>0.138735289744715</v>
      </c>
      <c r="G253" s="8" t="n">
        <f aca="false">((Assumptions!$D$14*(1+Simulation!E253)^1*F253-Assumptions!$D$14*(1+Simulation!E253)^0*Simulation!E253*Assumptions!$D$16)/(1+Simulation!K253)^1+(Assumptions!$D$14*(1+Simulation!E253)^2*F253-Assumptions!$D$14*(1+Simulation!E253)^1*Simulation!E253*Assumptions!$D$16)/(1+Simulation!K253)^2+(Assumptions!$D$14*(1+Simulation!E253)^3*F253-Assumptions!$D$14*(1+Simulation!E253)^2*Simulation!E253*Assumptions!$D$16)/(1+Simulation!K253)^3+(Assumptions!$D$14*(1+Simulation!E253)^4*F253-Assumptions!$D$14*(1+Simulation!E253)^3*Simulation!E253*Assumptions!$D$16)/(1+Simulation!K253)^4+(Assumptions!$D$14*(1+Simulation!E253)^5*F253-Assumptions!$D$14*(1+Simulation!E253)^4*Simulation!E253*Assumptions!$D$16)/(1+Simulation!K253)^5+(Assumptions!$D$14*(1+Simulation!E253)^5*F253-Assumptions!$D$14*(1+Simulation!E253)^4*Simulation!E253*Assumptions!$D$16)*(1+Simulation!I253)/(Simulation!K253-Simulation!I253)/(1+Simulation!K253)^5-Assumptions!$D$17)/Assumptions!$D$18</f>
        <v>15.4740742590444</v>
      </c>
      <c r="H253" s="8" t="n">
        <f aca="false">IF(D253=1,G253,"")</f>
        <v>15.4740742590444</v>
      </c>
      <c r="I253" s="33" t="str">
        <f aca="false">IF(D253=0,G253,"")</f>
        <v/>
      </c>
    </row>
    <row r="254" customFormat="false" ht="15" hidden="false" customHeight="false" outlineLevel="0" collapsed="false">
      <c r="B254" s="2" t="n">
        <v>249</v>
      </c>
      <c r="C254" s="19" t="n">
        <f aca="false">IF('Random Draws'!F254&lt;(Assumptions!$D$28-Assumptions!$D$27)/(Assumptions!$D$29-Assumptions!$D$27),Assumptions!$D$27+SQRT('Random Draws'!F254*(Assumptions!$D$29-Assumptions!$D$27)*(Assumptions!$D$28-Assumptions!$D$27)),Assumptions!$D$29-SQRT((1-'Random Draws'!F254)*(Assumptions!$D$29-Assumptions!$D$27)*(Assumptions!$D$29-Assumptions!$D$28)))</f>
        <v>0.271474885563231</v>
      </c>
      <c r="D254" s="29" t="n">
        <f aca="false">IF('Random Draws'!I254&lt;Assumptions!$D$30,1,0)</f>
        <v>0</v>
      </c>
      <c r="E254" s="19" t="n">
        <f aca="false">C254+Assumptions!$D$31*D254</f>
        <v>0.271474885563231</v>
      </c>
      <c r="F254" s="28" t="n">
        <f aca="false">(Simulation!F254-Assumptions!$D$15)*(1-E254)+Assumptions!$D$15-Simulation!J254</f>
        <v>0.164369378529369</v>
      </c>
      <c r="G254" s="8" t="n">
        <f aca="false">((Assumptions!$D$14*(1+Simulation!E254)^1*F254-Assumptions!$D$14*(1+Simulation!E254)^0*Simulation!E254*Assumptions!$D$16)/(1+Simulation!K254)^1+(Assumptions!$D$14*(1+Simulation!E254)^2*F254-Assumptions!$D$14*(1+Simulation!E254)^1*Simulation!E254*Assumptions!$D$16)/(1+Simulation!K254)^2+(Assumptions!$D$14*(1+Simulation!E254)^3*F254-Assumptions!$D$14*(1+Simulation!E254)^2*Simulation!E254*Assumptions!$D$16)/(1+Simulation!K254)^3+(Assumptions!$D$14*(1+Simulation!E254)^4*F254-Assumptions!$D$14*(1+Simulation!E254)^3*Simulation!E254*Assumptions!$D$16)/(1+Simulation!K254)^4+(Assumptions!$D$14*(1+Simulation!E254)^5*F254-Assumptions!$D$14*(1+Simulation!E254)^4*Simulation!E254*Assumptions!$D$16)/(1+Simulation!K254)^5+(Assumptions!$D$14*(1+Simulation!E254)^5*F254-Assumptions!$D$14*(1+Simulation!E254)^4*Simulation!E254*Assumptions!$D$16)*(1+Simulation!I254)/(Simulation!K254-Simulation!I254)/(1+Simulation!K254)^5-Assumptions!$D$17)/Assumptions!$D$18</f>
        <v>10.6701355399156</v>
      </c>
      <c r="H254" s="8" t="str">
        <f aca="false">IF(D254=1,G254,"")</f>
        <v/>
      </c>
      <c r="I254" s="33" t="n">
        <f aca="false">IF(D254=0,G254,"")</f>
        <v>10.6701355399156</v>
      </c>
    </row>
    <row r="255" customFormat="false" ht="15" hidden="false" customHeight="false" outlineLevel="0" collapsed="false">
      <c r="B255" s="2" t="n">
        <v>250</v>
      </c>
      <c r="C255" s="19" t="n">
        <f aca="false">IF('Random Draws'!F255&lt;(Assumptions!$D$28-Assumptions!$D$27)/(Assumptions!$D$29-Assumptions!$D$27),Assumptions!$D$27+SQRT('Random Draws'!F255*(Assumptions!$D$29-Assumptions!$D$27)*(Assumptions!$D$28-Assumptions!$D$27)),Assumptions!$D$29-SQRT((1-'Random Draws'!F255)*(Assumptions!$D$29-Assumptions!$D$27)*(Assumptions!$D$29-Assumptions!$D$28)))</f>
        <v>0.246343902557701</v>
      </c>
      <c r="D255" s="29" t="n">
        <f aca="false">IF('Random Draws'!I255&lt;Assumptions!$D$30,1,0)</f>
        <v>0</v>
      </c>
      <c r="E255" s="19" t="n">
        <f aca="false">C255+Assumptions!$D$31*D255</f>
        <v>0.246343902557701</v>
      </c>
      <c r="F255" s="28" t="n">
        <f aca="false">(Simulation!F255-Assumptions!$D$15)*(1-E255)+Assumptions!$D$15-Simulation!J255</f>
        <v>0.192124389946605</v>
      </c>
      <c r="G255" s="8" t="n">
        <f aca="false">((Assumptions!$D$14*(1+Simulation!E255)^1*F255-Assumptions!$D$14*(1+Simulation!E255)^0*Simulation!E255*Assumptions!$D$16)/(1+Simulation!K255)^1+(Assumptions!$D$14*(1+Simulation!E255)^2*F255-Assumptions!$D$14*(1+Simulation!E255)^1*Simulation!E255*Assumptions!$D$16)/(1+Simulation!K255)^2+(Assumptions!$D$14*(1+Simulation!E255)^3*F255-Assumptions!$D$14*(1+Simulation!E255)^2*Simulation!E255*Assumptions!$D$16)/(1+Simulation!K255)^3+(Assumptions!$D$14*(1+Simulation!E255)^4*F255-Assumptions!$D$14*(1+Simulation!E255)^3*Simulation!E255*Assumptions!$D$16)/(1+Simulation!K255)^4+(Assumptions!$D$14*(1+Simulation!E255)^5*F255-Assumptions!$D$14*(1+Simulation!E255)^4*Simulation!E255*Assumptions!$D$16)/(1+Simulation!K255)^5+(Assumptions!$D$14*(1+Simulation!E255)^5*F255-Assumptions!$D$14*(1+Simulation!E255)^4*Simulation!E255*Assumptions!$D$16)*(1+Simulation!I255)/(Simulation!K255-Simulation!I255)/(1+Simulation!K255)^5-Assumptions!$D$17)/Assumptions!$D$18</f>
        <v>14.9625658382053</v>
      </c>
      <c r="H255" s="8" t="str">
        <f aca="false">IF(D255=1,G255,"")</f>
        <v/>
      </c>
      <c r="I255" s="33" t="n">
        <f aca="false">IF(D255=0,G255,"")</f>
        <v>14.9625658382053</v>
      </c>
    </row>
    <row r="256" customFormat="false" ht="15" hidden="false" customHeight="false" outlineLevel="0" collapsed="false">
      <c r="B256" s="2" t="n">
        <v>251</v>
      </c>
      <c r="C256" s="19" t="n">
        <f aca="false">IF('Random Draws'!F256&lt;(Assumptions!$D$28-Assumptions!$D$27)/(Assumptions!$D$29-Assumptions!$D$27),Assumptions!$D$27+SQRT('Random Draws'!F256*(Assumptions!$D$29-Assumptions!$D$27)*(Assumptions!$D$28-Assumptions!$D$27)),Assumptions!$D$29-SQRT((1-'Random Draws'!F256)*(Assumptions!$D$29-Assumptions!$D$27)*(Assumptions!$D$29-Assumptions!$D$28)))</f>
        <v>0.255320103444586</v>
      </c>
      <c r="D256" s="29" t="n">
        <f aca="false">IF('Random Draws'!I256&lt;Assumptions!$D$30,1,0)</f>
        <v>0</v>
      </c>
      <c r="E256" s="19" t="n">
        <f aca="false">C256+Assumptions!$D$31*D256</f>
        <v>0.255320103444586</v>
      </c>
      <c r="F256" s="28" t="n">
        <f aca="false">(Simulation!F256-Assumptions!$D$15)*(1-E256)+Assumptions!$D$15-Simulation!J256</f>
        <v>0.173598791418658</v>
      </c>
      <c r="G256" s="8" t="n">
        <f aca="false">((Assumptions!$D$14*(1+Simulation!E256)^1*F256-Assumptions!$D$14*(1+Simulation!E256)^0*Simulation!E256*Assumptions!$D$16)/(1+Simulation!K256)^1+(Assumptions!$D$14*(1+Simulation!E256)^2*F256-Assumptions!$D$14*(1+Simulation!E256)^1*Simulation!E256*Assumptions!$D$16)/(1+Simulation!K256)^2+(Assumptions!$D$14*(1+Simulation!E256)^3*F256-Assumptions!$D$14*(1+Simulation!E256)^2*Simulation!E256*Assumptions!$D$16)/(1+Simulation!K256)^3+(Assumptions!$D$14*(1+Simulation!E256)^4*F256-Assumptions!$D$14*(1+Simulation!E256)^3*Simulation!E256*Assumptions!$D$16)/(1+Simulation!K256)^4+(Assumptions!$D$14*(1+Simulation!E256)^5*F256-Assumptions!$D$14*(1+Simulation!E256)^4*Simulation!E256*Assumptions!$D$16)/(1+Simulation!K256)^5+(Assumptions!$D$14*(1+Simulation!E256)^5*F256-Assumptions!$D$14*(1+Simulation!E256)^4*Simulation!E256*Assumptions!$D$16)*(1+Simulation!I256)/(Simulation!K256-Simulation!I256)/(1+Simulation!K256)^5-Assumptions!$D$17)/Assumptions!$D$18</f>
        <v>19.5928674567085</v>
      </c>
      <c r="H256" s="8" t="str">
        <f aca="false">IF(D256=1,G256,"")</f>
        <v/>
      </c>
      <c r="I256" s="33" t="n">
        <f aca="false">IF(D256=0,G256,"")</f>
        <v>19.5928674567085</v>
      </c>
    </row>
    <row r="257" customFormat="false" ht="15" hidden="false" customHeight="false" outlineLevel="0" collapsed="false">
      <c r="B257" s="2" t="n">
        <v>252</v>
      </c>
      <c r="C257" s="19" t="n">
        <f aca="false">IF('Random Draws'!F257&lt;(Assumptions!$D$28-Assumptions!$D$27)/(Assumptions!$D$29-Assumptions!$D$27),Assumptions!$D$27+SQRT('Random Draws'!F257*(Assumptions!$D$29-Assumptions!$D$27)*(Assumptions!$D$28-Assumptions!$D$27)),Assumptions!$D$29-SQRT((1-'Random Draws'!F257)*(Assumptions!$D$29-Assumptions!$D$27)*(Assumptions!$D$29-Assumptions!$D$28)))</f>
        <v>0.263256511094064</v>
      </c>
      <c r="D257" s="29" t="n">
        <f aca="false">IF('Random Draws'!I257&lt;Assumptions!$D$30,1,0)</f>
        <v>0</v>
      </c>
      <c r="E257" s="19" t="n">
        <f aca="false">C257+Assumptions!$D$31*D257</f>
        <v>0.263256511094064</v>
      </c>
      <c r="F257" s="28" t="n">
        <f aca="false">(Simulation!F257-Assumptions!$D$15)*(1-E257)+Assumptions!$D$15-Simulation!J257</f>
        <v>0.144928248121356</v>
      </c>
      <c r="G257" s="8" t="n">
        <f aca="false">((Assumptions!$D$14*(1+Simulation!E257)^1*F257-Assumptions!$D$14*(1+Simulation!E257)^0*Simulation!E257*Assumptions!$D$16)/(1+Simulation!K257)^1+(Assumptions!$D$14*(1+Simulation!E257)^2*F257-Assumptions!$D$14*(1+Simulation!E257)^1*Simulation!E257*Assumptions!$D$16)/(1+Simulation!K257)^2+(Assumptions!$D$14*(1+Simulation!E257)^3*F257-Assumptions!$D$14*(1+Simulation!E257)^2*Simulation!E257*Assumptions!$D$16)/(1+Simulation!K257)^3+(Assumptions!$D$14*(1+Simulation!E257)^4*F257-Assumptions!$D$14*(1+Simulation!E257)^3*Simulation!E257*Assumptions!$D$16)/(1+Simulation!K257)^4+(Assumptions!$D$14*(1+Simulation!E257)^5*F257-Assumptions!$D$14*(1+Simulation!E257)^4*Simulation!E257*Assumptions!$D$16)/(1+Simulation!K257)^5+(Assumptions!$D$14*(1+Simulation!E257)^5*F257-Assumptions!$D$14*(1+Simulation!E257)^4*Simulation!E257*Assumptions!$D$16)*(1+Simulation!I257)/(Simulation!K257-Simulation!I257)/(1+Simulation!K257)^5-Assumptions!$D$17)/Assumptions!$D$18</f>
        <v>7.26145435826942</v>
      </c>
      <c r="H257" s="8" t="str">
        <f aca="false">IF(D257=1,G257,"")</f>
        <v/>
      </c>
      <c r="I257" s="33" t="n">
        <f aca="false">IF(D257=0,G257,"")</f>
        <v>7.26145435826942</v>
      </c>
    </row>
    <row r="258" customFormat="false" ht="15" hidden="false" customHeight="false" outlineLevel="0" collapsed="false">
      <c r="B258" s="2" t="n">
        <v>253</v>
      </c>
      <c r="C258" s="19" t="n">
        <f aca="false">IF('Random Draws'!F258&lt;(Assumptions!$D$28-Assumptions!$D$27)/(Assumptions!$D$29-Assumptions!$D$27),Assumptions!$D$27+SQRT('Random Draws'!F258*(Assumptions!$D$29-Assumptions!$D$27)*(Assumptions!$D$28-Assumptions!$D$27)),Assumptions!$D$29-SQRT((1-'Random Draws'!F258)*(Assumptions!$D$29-Assumptions!$D$27)*(Assumptions!$D$29-Assumptions!$D$28)))</f>
        <v>0.262456993468963</v>
      </c>
      <c r="D258" s="29" t="n">
        <f aca="false">IF('Random Draws'!I258&lt;Assumptions!$D$30,1,0)</f>
        <v>0</v>
      </c>
      <c r="E258" s="19" t="n">
        <f aca="false">C258+Assumptions!$D$31*D258</f>
        <v>0.262456993468963</v>
      </c>
      <c r="F258" s="28" t="n">
        <f aca="false">(Simulation!F258-Assumptions!$D$15)*(1-E258)+Assumptions!$D$15-Simulation!J258</f>
        <v>0.181352373033934</v>
      </c>
      <c r="G258" s="8" t="n">
        <f aca="false">((Assumptions!$D$14*(1+Simulation!E258)^1*F258-Assumptions!$D$14*(1+Simulation!E258)^0*Simulation!E258*Assumptions!$D$16)/(1+Simulation!K258)^1+(Assumptions!$D$14*(1+Simulation!E258)^2*F258-Assumptions!$D$14*(1+Simulation!E258)^1*Simulation!E258*Assumptions!$D$16)/(1+Simulation!K258)^2+(Assumptions!$D$14*(1+Simulation!E258)^3*F258-Assumptions!$D$14*(1+Simulation!E258)^2*Simulation!E258*Assumptions!$D$16)/(1+Simulation!K258)^3+(Assumptions!$D$14*(1+Simulation!E258)^4*F258-Assumptions!$D$14*(1+Simulation!E258)^3*Simulation!E258*Assumptions!$D$16)/(1+Simulation!K258)^4+(Assumptions!$D$14*(1+Simulation!E258)^5*F258-Assumptions!$D$14*(1+Simulation!E258)^4*Simulation!E258*Assumptions!$D$16)/(1+Simulation!K258)^5+(Assumptions!$D$14*(1+Simulation!E258)^5*F258-Assumptions!$D$14*(1+Simulation!E258)^4*Simulation!E258*Assumptions!$D$16)*(1+Simulation!I258)/(Simulation!K258-Simulation!I258)/(1+Simulation!K258)^5-Assumptions!$D$17)/Assumptions!$D$18</f>
        <v>12.0388756844838</v>
      </c>
      <c r="H258" s="8" t="str">
        <f aca="false">IF(D258=1,G258,"")</f>
        <v/>
      </c>
      <c r="I258" s="33" t="n">
        <f aca="false">IF(D258=0,G258,"")</f>
        <v>12.0388756844838</v>
      </c>
    </row>
    <row r="259" customFormat="false" ht="15" hidden="false" customHeight="false" outlineLevel="0" collapsed="false">
      <c r="B259" s="2" t="n">
        <v>254</v>
      </c>
      <c r="C259" s="19" t="n">
        <f aca="false">IF('Random Draws'!F259&lt;(Assumptions!$D$28-Assumptions!$D$27)/(Assumptions!$D$29-Assumptions!$D$27),Assumptions!$D$27+SQRT('Random Draws'!F259*(Assumptions!$D$29-Assumptions!$D$27)*(Assumptions!$D$28-Assumptions!$D$27)),Assumptions!$D$29-SQRT((1-'Random Draws'!F259)*(Assumptions!$D$29-Assumptions!$D$27)*(Assumptions!$D$29-Assumptions!$D$28)))</f>
        <v>0.262781634670968</v>
      </c>
      <c r="D259" s="29" t="n">
        <f aca="false">IF('Random Draws'!I259&lt;Assumptions!$D$30,1,0)</f>
        <v>0</v>
      </c>
      <c r="E259" s="19" t="n">
        <f aca="false">C259+Assumptions!$D$31*D259</f>
        <v>0.262781634670968</v>
      </c>
      <c r="F259" s="28" t="n">
        <f aca="false">(Simulation!F259-Assumptions!$D$15)*(1-E259)+Assumptions!$D$15-Simulation!J259</f>
        <v>0.158680606400404</v>
      </c>
      <c r="G259" s="8" t="n">
        <f aca="false">((Assumptions!$D$14*(1+Simulation!E259)^1*F259-Assumptions!$D$14*(1+Simulation!E259)^0*Simulation!E259*Assumptions!$D$16)/(1+Simulation!K259)^1+(Assumptions!$D$14*(1+Simulation!E259)^2*F259-Assumptions!$D$14*(1+Simulation!E259)^1*Simulation!E259*Assumptions!$D$16)/(1+Simulation!K259)^2+(Assumptions!$D$14*(1+Simulation!E259)^3*F259-Assumptions!$D$14*(1+Simulation!E259)^2*Simulation!E259*Assumptions!$D$16)/(1+Simulation!K259)^3+(Assumptions!$D$14*(1+Simulation!E259)^4*F259-Assumptions!$D$14*(1+Simulation!E259)^3*Simulation!E259*Assumptions!$D$16)/(1+Simulation!K259)^4+(Assumptions!$D$14*(1+Simulation!E259)^5*F259-Assumptions!$D$14*(1+Simulation!E259)^4*Simulation!E259*Assumptions!$D$16)/(1+Simulation!K259)^5+(Assumptions!$D$14*(1+Simulation!E259)^5*F259-Assumptions!$D$14*(1+Simulation!E259)^4*Simulation!E259*Assumptions!$D$16)*(1+Simulation!I259)/(Simulation!K259-Simulation!I259)/(1+Simulation!K259)^5-Assumptions!$D$17)/Assumptions!$D$18</f>
        <v>8.16133536180043</v>
      </c>
      <c r="H259" s="8" t="str">
        <f aca="false">IF(D259=1,G259,"")</f>
        <v/>
      </c>
      <c r="I259" s="33" t="n">
        <f aca="false">IF(D259=0,G259,"")</f>
        <v>8.16133536180043</v>
      </c>
    </row>
    <row r="260" customFormat="false" ht="15" hidden="false" customHeight="false" outlineLevel="0" collapsed="false">
      <c r="B260" s="2" t="n">
        <v>255</v>
      </c>
      <c r="C260" s="19" t="n">
        <f aca="false">IF('Random Draws'!F260&lt;(Assumptions!$D$28-Assumptions!$D$27)/(Assumptions!$D$29-Assumptions!$D$27),Assumptions!$D$27+SQRT('Random Draws'!F260*(Assumptions!$D$29-Assumptions!$D$27)*(Assumptions!$D$28-Assumptions!$D$27)),Assumptions!$D$29-SQRT((1-'Random Draws'!F260)*(Assumptions!$D$29-Assumptions!$D$27)*(Assumptions!$D$29-Assumptions!$D$28)))</f>
        <v>0.259641735212572</v>
      </c>
      <c r="D260" s="29" t="n">
        <f aca="false">IF('Random Draws'!I260&lt;Assumptions!$D$30,1,0)</f>
        <v>1</v>
      </c>
      <c r="E260" s="19" t="n">
        <f aca="false">C260+Assumptions!$D$31*D260</f>
        <v>0.349641735212572</v>
      </c>
      <c r="F260" s="28" t="n">
        <f aca="false">(Simulation!F260-Assumptions!$D$15)*(1-E260)+Assumptions!$D$15-Simulation!J260</f>
        <v>0.149208959745457</v>
      </c>
      <c r="G260" s="8" t="n">
        <f aca="false">((Assumptions!$D$14*(1+Simulation!E260)^1*F260-Assumptions!$D$14*(1+Simulation!E260)^0*Simulation!E260*Assumptions!$D$16)/(1+Simulation!K260)^1+(Assumptions!$D$14*(1+Simulation!E260)^2*F260-Assumptions!$D$14*(1+Simulation!E260)^1*Simulation!E260*Assumptions!$D$16)/(1+Simulation!K260)^2+(Assumptions!$D$14*(1+Simulation!E260)^3*F260-Assumptions!$D$14*(1+Simulation!E260)^2*Simulation!E260*Assumptions!$D$16)/(1+Simulation!K260)^3+(Assumptions!$D$14*(1+Simulation!E260)^4*F260-Assumptions!$D$14*(1+Simulation!E260)^3*Simulation!E260*Assumptions!$D$16)/(1+Simulation!K260)^4+(Assumptions!$D$14*(1+Simulation!E260)^5*F260-Assumptions!$D$14*(1+Simulation!E260)^4*Simulation!E260*Assumptions!$D$16)/(1+Simulation!K260)^5+(Assumptions!$D$14*(1+Simulation!E260)^5*F260-Assumptions!$D$14*(1+Simulation!E260)^4*Simulation!E260*Assumptions!$D$16)*(1+Simulation!I260)/(Simulation!K260-Simulation!I260)/(1+Simulation!K260)^5-Assumptions!$D$17)/Assumptions!$D$18</f>
        <v>11.8829669899971</v>
      </c>
      <c r="H260" s="8" t="n">
        <f aca="false">IF(D260=1,G260,"")</f>
        <v>11.8829669899971</v>
      </c>
      <c r="I260" s="33" t="str">
        <f aca="false">IF(D260=0,G260,"")</f>
        <v/>
      </c>
    </row>
    <row r="261" customFormat="false" ht="15" hidden="false" customHeight="false" outlineLevel="0" collapsed="false">
      <c r="B261" s="2" t="n">
        <v>256</v>
      </c>
      <c r="C261" s="19" t="n">
        <f aca="false">IF('Random Draws'!F261&lt;(Assumptions!$D$28-Assumptions!$D$27)/(Assumptions!$D$29-Assumptions!$D$27),Assumptions!$D$27+SQRT('Random Draws'!F261*(Assumptions!$D$29-Assumptions!$D$27)*(Assumptions!$D$28-Assumptions!$D$27)),Assumptions!$D$29-SQRT((1-'Random Draws'!F261)*(Assumptions!$D$29-Assumptions!$D$27)*(Assumptions!$D$29-Assumptions!$D$28)))</f>
        <v>0.261817628194474</v>
      </c>
      <c r="D261" s="29" t="n">
        <f aca="false">IF('Random Draws'!I261&lt;Assumptions!$D$30,1,0)</f>
        <v>1</v>
      </c>
      <c r="E261" s="19" t="n">
        <f aca="false">C261+Assumptions!$D$31*D261</f>
        <v>0.351817628194474</v>
      </c>
      <c r="F261" s="28" t="n">
        <f aca="false">(Simulation!F261-Assumptions!$D$15)*(1-E261)+Assumptions!$D$15-Simulation!J261</f>
        <v>0.132155255546625</v>
      </c>
      <c r="G261" s="8" t="n">
        <f aca="false">((Assumptions!$D$14*(1+Simulation!E261)^1*F261-Assumptions!$D$14*(1+Simulation!E261)^0*Simulation!E261*Assumptions!$D$16)/(1+Simulation!K261)^1+(Assumptions!$D$14*(1+Simulation!E261)^2*F261-Assumptions!$D$14*(1+Simulation!E261)^1*Simulation!E261*Assumptions!$D$16)/(1+Simulation!K261)^2+(Assumptions!$D$14*(1+Simulation!E261)^3*F261-Assumptions!$D$14*(1+Simulation!E261)^2*Simulation!E261*Assumptions!$D$16)/(1+Simulation!K261)^3+(Assumptions!$D$14*(1+Simulation!E261)^4*F261-Assumptions!$D$14*(1+Simulation!E261)^3*Simulation!E261*Assumptions!$D$16)/(1+Simulation!K261)^4+(Assumptions!$D$14*(1+Simulation!E261)^5*F261-Assumptions!$D$14*(1+Simulation!E261)^4*Simulation!E261*Assumptions!$D$16)/(1+Simulation!K261)^5+(Assumptions!$D$14*(1+Simulation!E261)^5*F261-Assumptions!$D$14*(1+Simulation!E261)^4*Simulation!E261*Assumptions!$D$16)*(1+Simulation!I261)/(Simulation!K261-Simulation!I261)/(1+Simulation!K261)^5-Assumptions!$D$17)/Assumptions!$D$18</f>
        <v>7.75165116453481</v>
      </c>
      <c r="H261" s="8" t="n">
        <f aca="false">IF(D261=1,G261,"")</f>
        <v>7.75165116453481</v>
      </c>
      <c r="I261" s="33" t="str">
        <f aca="false">IF(D261=0,G261,"")</f>
        <v/>
      </c>
    </row>
    <row r="262" customFormat="false" ht="15" hidden="false" customHeight="false" outlineLevel="0" collapsed="false">
      <c r="B262" s="2" t="n">
        <v>257</v>
      </c>
      <c r="C262" s="19" t="n">
        <f aca="false">IF('Random Draws'!F262&lt;(Assumptions!$D$28-Assumptions!$D$27)/(Assumptions!$D$29-Assumptions!$D$27),Assumptions!$D$27+SQRT('Random Draws'!F262*(Assumptions!$D$29-Assumptions!$D$27)*(Assumptions!$D$28-Assumptions!$D$27)),Assumptions!$D$29-SQRT((1-'Random Draws'!F262)*(Assumptions!$D$29-Assumptions!$D$27)*(Assumptions!$D$29-Assumptions!$D$28)))</f>
        <v>0.2683088209721</v>
      </c>
      <c r="D262" s="29" t="n">
        <f aca="false">IF('Random Draws'!I262&lt;Assumptions!$D$30,1,0)</f>
        <v>0</v>
      </c>
      <c r="E262" s="19" t="n">
        <f aca="false">C262+Assumptions!$D$31*D262</f>
        <v>0.2683088209721</v>
      </c>
      <c r="F262" s="28" t="n">
        <f aca="false">(Simulation!F262-Assumptions!$D$15)*(1-E262)+Assumptions!$D$15-Simulation!J262</f>
        <v>0.128526395596726</v>
      </c>
      <c r="G262" s="8" t="n">
        <f aca="false">((Assumptions!$D$14*(1+Simulation!E262)^1*F262-Assumptions!$D$14*(1+Simulation!E262)^0*Simulation!E262*Assumptions!$D$16)/(1+Simulation!K262)^1+(Assumptions!$D$14*(1+Simulation!E262)^2*F262-Assumptions!$D$14*(1+Simulation!E262)^1*Simulation!E262*Assumptions!$D$16)/(1+Simulation!K262)^2+(Assumptions!$D$14*(1+Simulation!E262)^3*F262-Assumptions!$D$14*(1+Simulation!E262)^2*Simulation!E262*Assumptions!$D$16)/(1+Simulation!K262)^3+(Assumptions!$D$14*(1+Simulation!E262)^4*F262-Assumptions!$D$14*(1+Simulation!E262)^3*Simulation!E262*Assumptions!$D$16)/(1+Simulation!K262)^4+(Assumptions!$D$14*(1+Simulation!E262)^5*F262-Assumptions!$D$14*(1+Simulation!E262)^4*Simulation!E262*Assumptions!$D$16)/(1+Simulation!K262)^5+(Assumptions!$D$14*(1+Simulation!E262)^5*F262-Assumptions!$D$14*(1+Simulation!E262)^4*Simulation!E262*Assumptions!$D$16)*(1+Simulation!I262)/(Simulation!K262-Simulation!I262)/(1+Simulation!K262)^5-Assumptions!$D$17)/Assumptions!$D$18</f>
        <v>5.18553313782226</v>
      </c>
      <c r="H262" s="8" t="str">
        <f aca="false">IF(D262=1,G262,"")</f>
        <v/>
      </c>
      <c r="I262" s="33" t="n">
        <f aca="false">IF(D262=0,G262,"")</f>
        <v>5.18553313782226</v>
      </c>
    </row>
    <row r="263" customFormat="false" ht="15" hidden="false" customHeight="false" outlineLevel="0" collapsed="false">
      <c r="B263" s="2" t="n">
        <v>258</v>
      </c>
      <c r="C263" s="19" t="n">
        <f aca="false">IF('Random Draws'!F263&lt;(Assumptions!$D$28-Assumptions!$D$27)/(Assumptions!$D$29-Assumptions!$D$27),Assumptions!$D$27+SQRT('Random Draws'!F263*(Assumptions!$D$29-Assumptions!$D$27)*(Assumptions!$D$28-Assumptions!$D$27)),Assumptions!$D$29-SQRT((1-'Random Draws'!F263)*(Assumptions!$D$29-Assumptions!$D$27)*(Assumptions!$D$29-Assumptions!$D$28)))</f>
        <v>0.256924689145671</v>
      </c>
      <c r="D263" s="29" t="n">
        <f aca="false">IF('Random Draws'!I263&lt;Assumptions!$D$30,1,0)</f>
        <v>0</v>
      </c>
      <c r="E263" s="19" t="n">
        <f aca="false">C263+Assumptions!$D$31*D263</f>
        <v>0.256924689145671</v>
      </c>
      <c r="F263" s="28" t="n">
        <f aca="false">(Simulation!F263-Assumptions!$D$15)*(1-E263)+Assumptions!$D$15-Simulation!J263</f>
        <v>0.141369600450264</v>
      </c>
      <c r="G263" s="8" t="n">
        <f aca="false">((Assumptions!$D$14*(1+Simulation!E263)^1*F263-Assumptions!$D$14*(1+Simulation!E263)^0*Simulation!E263*Assumptions!$D$16)/(1+Simulation!K263)^1+(Assumptions!$D$14*(1+Simulation!E263)^2*F263-Assumptions!$D$14*(1+Simulation!E263)^1*Simulation!E263*Assumptions!$D$16)/(1+Simulation!K263)^2+(Assumptions!$D$14*(1+Simulation!E263)^3*F263-Assumptions!$D$14*(1+Simulation!E263)^2*Simulation!E263*Assumptions!$D$16)/(1+Simulation!K263)^3+(Assumptions!$D$14*(1+Simulation!E263)^4*F263-Assumptions!$D$14*(1+Simulation!E263)^3*Simulation!E263*Assumptions!$D$16)/(1+Simulation!K263)^4+(Assumptions!$D$14*(1+Simulation!E263)^5*F263-Assumptions!$D$14*(1+Simulation!E263)^4*Simulation!E263*Assumptions!$D$16)/(1+Simulation!K263)^5+(Assumptions!$D$14*(1+Simulation!E263)^5*F263-Assumptions!$D$14*(1+Simulation!E263)^4*Simulation!E263*Assumptions!$D$16)*(1+Simulation!I263)/(Simulation!K263-Simulation!I263)/(1+Simulation!K263)^5-Assumptions!$D$17)/Assumptions!$D$18</f>
        <v>14.5251173239553</v>
      </c>
      <c r="H263" s="8" t="str">
        <f aca="false">IF(D263=1,G263,"")</f>
        <v/>
      </c>
      <c r="I263" s="33" t="n">
        <f aca="false">IF(D263=0,G263,"")</f>
        <v>14.5251173239553</v>
      </c>
    </row>
    <row r="264" customFormat="false" ht="15" hidden="false" customHeight="false" outlineLevel="0" collapsed="false">
      <c r="B264" s="2" t="n">
        <v>259</v>
      </c>
      <c r="C264" s="19" t="n">
        <f aca="false">IF('Random Draws'!F264&lt;(Assumptions!$D$28-Assumptions!$D$27)/(Assumptions!$D$29-Assumptions!$D$27),Assumptions!$D$27+SQRT('Random Draws'!F264*(Assumptions!$D$29-Assumptions!$D$27)*(Assumptions!$D$28-Assumptions!$D$27)),Assumptions!$D$29-SQRT((1-'Random Draws'!F264)*(Assumptions!$D$29-Assumptions!$D$27)*(Assumptions!$D$29-Assumptions!$D$28)))</f>
        <v>0.265445995412149</v>
      </c>
      <c r="D264" s="29" t="n">
        <f aca="false">IF('Random Draws'!I264&lt;Assumptions!$D$30,1,0)</f>
        <v>0</v>
      </c>
      <c r="E264" s="19" t="n">
        <f aca="false">C264+Assumptions!$D$31*D264</f>
        <v>0.265445995412149</v>
      </c>
      <c r="F264" s="28" t="n">
        <f aca="false">(Simulation!F264-Assumptions!$D$15)*(1-E264)+Assumptions!$D$15-Simulation!J264</f>
        <v>0.182489677872029</v>
      </c>
      <c r="G264" s="8" t="n">
        <f aca="false">((Assumptions!$D$14*(1+Simulation!E264)^1*F264-Assumptions!$D$14*(1+Simulation!E264)^0*Simulation!E264*Assumptions!$D$16)/(1+Simulation!K264)^1+(Assumptions!$D$14*(1+Simulation!E264)^2*F264-Assumptions!$D$14*(1+Simulation!E264)^1*Simulation!E264*Assumptions!$D$16)/(1+Simulation!K264)^2+(Assumptions!$D$14*(1+Simulation!E264)^3*F264-Assumptions!$D$14*(1+Simulation!E264)^2*Simulation!E264*Assumptions!$D$16)/(1+Simulation!K264)^3+(Assumptions!$D$14*(1+Simulation!E264)^4*F264-Assumptions!$D$14*(1+Simulation!E264)^3*Simulation!E264*Assumptions!$D$16)/(1+Simulation!K264)^4+(Assumptions!$D$14*(1+Simulation!E264)^5*F264-Assumptions!$D$14*(1+Simulation!E264)^4*Simulation!E264*Assumptions!$D$16)/(1+Simulation!K264)^5+(Assumptions!$D$14*(1+Simulation!E264)^5*F264-Assumptions!$D$14*(1+Simulation!E264)^4*Simulation!E264*Assumptions!$D$16)*(1+Simulation!I264)/(Simulation!K264-Simulation!I264)/(1+Simulation!K264)^5-Assumptions!$D$17)/Assumptions!$D$18</f>
        <v>13.3916217267443</v>
      </c>
      <c r="H264" s="8" t="str">
        <f aca="false">IF(D264=1,G264,"")</f>
        <v/>
      </c>
      <c r="I264" s="33" t="n">
        <f aca="false">IF(D264=0,G264,"")</f>
        <v>13.3916217267443</v>
      </c>
    </row>
    <row r="265" customFormat="false" ht="15" hidden="false" customHeight="false" outlineLevel="0" collapsed="false">
      <c r="B265" s="2" t="n">
        <v>260</v>
      </c>
      <c r="C265" s="19" t="n">
        <f aca="false">IF('Random Draws'!F265&lt;(Assumptions!$D$28-Assumptions!$D$27)/(Assumptions!$D$29-Assumptions!$D$27),Assumptions!$D$27+SQRT('Random Draws'!F265*(Assumptions!$D$29-Assumptions!$D$27)*(Assumptions!$D$28-Assumptions!$D$27)),Assumptions!$D$29-SQRT((1-'Random Draws'!F265)*(Assumptions!$D$29-Assumptions!$D$27)*(Assumptions!$D$29-Assumptions!$D$28)))</f>
        <v>0.268061328422475</v>
      </c>
      <c r="D265" s="29" t="n">
        <f aca="false">IF('Random Draws'!I265&lt;Assumptions!$D$30,1,0)</f>
        <v>0</v>
      </c>
      <c r="E265" s="19" t="n">
        <f aca="false">C265+Assumptions!$D$31*D265</f>
        <v>0.268061328422475</v>
      </c>
      <c r="F265" s="28" t="n">
        <f aca="false">(Simulation!F265-Assumptions!$D$15)*(1-E265)+Assumptions!$D$15-Simulation!J265</f>
        <v>0.193231978235069</v>
      </c>
      <c r="G265" s="8" t="n">
        <f aca="false">((Assumptions!$D$14*(1+Simulation!E265)^1*F265-Assumptions!$D$14*(1+Simulation!E265)^0*Simulation!E265*Assumptions!$D$16)/(1+Simulation!K265)^1+(Assumptions!$D$14*(1+Simulation!E265)^2*F265-Assumptions!$D$14*(1+Simulation!E265)^1*Simulation!E265*Assumptions!$D$16)/(1+Simulation!K265)^2+(Assumptions!$D$14*(1+Simulation!E265)^3*F265-Assumptions!$D$14*(1+Simulation!E265)^2*Simulation!E265*Assumptions!$D$16)/(1+Simulation!K265)^3+(Assumptions!$D$14*(1+Simulation!E265)^4*F265-Assumptions!$D$14*(1+Simulation!E265)^3*Simulation!E265*Assumptions!$D$16)/(1+Simulation!K265)^4+(Assumptions!$D$14*(1+Simulation!E265)^5*F265-Assumptions!$D$14*(1+Simulation!E265)^4*Simulation!E265*Assumptions!$D$16)/(1+Simulation!K265)^5+(Assumptions!$D$14*(1+Simulation!E265)^5*F265-Assumptions!$D$14*(1+Simulation!E265)^4*Simulation!E265*Assumptions!$D$16)*(1+Simulation!I265)/(Simulation!K265-Simulation!I265)/(1+Simulation!K265)^5-Assumptions!$D$17)/Assumptions!$D$18</f>
        <v>10.6822230569951</v>
      </c>
      <c r="H265" s="8" t="str">
        <f aca="false">IF(D265=1,G265,"")</f>
        <v/>
      </c>
      <c r="I265" s="33" t="n">
        <f aca="false">IF(D265=0,G265,"")</f>
        <v>10.6822230569951</v>
      </c>
    </row>
    <row r="266" customFormat="false" ht="15" hidden="false" customHeight="false" outlineLevel="0" collapsed="false">
      <c r="B266" s="2" t="n">
        <v>261</v>
      </c>
      <c r="C266" s="19" t="n">
        <f aca="false">IF('Random Draws'!F266&lt;(Assumptions!$D$28-Assumptions!$D$27)/(Assumptions!$D$29-Assumptions!$D$27),Assumptions!$D$27+SQRT('Random Draws'!F266*(Assumptions!$D$29-Assumptions!$D$27)*(Assumptions!$D$28-Assumptions!$D$27)),Assumptions!$D$29-SQRT((1-'Random Draws'!F266)*(Assumptions!$D$29-Assumptions!$D$27)*(Assumptions!$D$29-Assumptions!$D$28)))</f>
        <v>0.243778621570255</v>
      </c>
      <c r="D266" s="29" t="n">
        <f aca="false">IF('Random Draws'!I266&lt;Assumptions!$D$30,1,0)</f>
        <v>0</v>
      </c>
      <c r="E266" s="19" t="n">
        <f aca="false">C266+Assumptions!$D$31*D266</f>
        <v>0.243778621570255</v>
      </c>
      <c r="F266" s="28" t="n">
        <f aca="false">(Simulation!F266-Assumptions!$D$15)*(1-E266)+Assumptions!$D$15-Simulation!J266</f>
        <v>0.163204476980296</v>
      </c>
      <c r="G266" s="8" t="n">
        <f aca="false">((Assumptions!$D$14*(1+Simulation!E266)^1*F266-Assumptions!$D$14*(1+Simulation!E266)^0*Simulation!E266*Assumptions!$D$16)/(1+Simulation!K266)^1+(Assumptions!$D$14*(1+Simulation!E266)^2*F266-Assumptions!$D$14*(1+Simulation!E266)^1*Simulation!E266*Assumptions!$D$16)/(1+Simulation!K266)^2+(Assumptions!$D$14*(1+Simulation!E266)^3*F266-Assumptions!$D$14*(1+Simulation!E266)^2*Simulation!E266*Assumptions!$D$16)/(1+Simulation!K266)^3+(Assumptions!$D$14*(1+Simulation!E266)^4*F266-Assumptions!$D$14*(1+Simulation!E266)^3*Simulation!E266*Assumptions!$D$16)/(1+Simulation!K266)^4+(Assumptions!$D$14*(1+Simulation!E266)^5*F266-Assumptions!$D$14*(1+Simulation!E266)^4*Simulation!E266*Assumptions!$D$16)/(1+Simulation!K266)^5+(Assumptions!$D$14*(1+Simulation!E266)^5*F266-Assumptions!$D$14*(1+Simulation!E266)^4*Simulation!E266*Assumptions!$D$16)*(1+Simulation!I266)/(Simulation!K266-Simulation!I266)/(1+Simulation!K266)^5-Assumptions!$D$17)/Assumptions!$D$18</f>
        <v>11.8675345704922</v>
      </c>
      <c r="H266" s="8" t="str">
        <f aca="false">IF(D266=1,G266,"")</f>
        <v/>
      </c>
      <c r="I266" s="33" t="n">
        <f aca="false">IF(D266=0,G266,"")</f>
        <v>11.8675345704922</v>
      </c>
    </row>
    <row r="267" customFormat="false" ht="15" hidden="false" customHeight="false" outlineLevel="0" collapsed="false">
      <c r="B267" s="2" t="n">
        <v>262</v>
      </c>
      <c r="C267" s="19" t="n">
        <f aca="false">IF('Random Draws'!F267&lt;(Assumptions!$D$28-Assumptions!$D$27)/(Assumptions!$D$29-Assumptions!$D$27),Assumptions!$D$27+SQRT('Random Draws'!F267*(Assumptions!$D$29-Assumptions!$D$27)*(Assumptions!$D$28-Assumptions!$D$27)),Assumptions!$D$29-SQRT((1-'Random Draws'!F267)*(Assumptions!$D$29-Assumptions!$D$27)*(Assumptions!$D$29-Assumptions!$D$28)))</f>
        <v>0.275260854635781</v>
      </c>
      <c r="D267" s="29" t="n">
        <f aca="false">IF('Random Draws'!I267&lt;Assumptions!$D$30,1,0)</f>
        <v>0</v>
      </c>
      <c r="E267" s="19" t="n">
        <f aca="false">C267+Assumptions!$D$31*D267</f>
        <v>0.275260854635781</v>
      </c>
      <c r="F267" s="28" t="n">
        <f aca="false">(Simulation!F267-Assumptions!$D$15)*(1-E267)+Assumptions!$D$15-Simulation!J267</f>
        <v>0.13837795202647</v>
      </c>
      <c r="G267" s="8" t="n">
        <f aca="false">((Assumptions!$D$14*(1+Simulation!E267)^1*F267-Assumptions!$D$14*(1+Simulation!E267)^0*Simulation!E267*Assumptions!$D$16)/(1+Simulation!K267)^1+(Assumptions!$D$14*(1+Simulation!E267)^2*F267-Assumptions!$D$14*(1+Simulation!E267)^1*Simulation!E267*Assumptions!$D$16)/(1+Simulation!K267)^2+(Assumptions!$D$14*(1+Simulation!E267)^3*F267-Assumptions!$D$14*(1+Simulation!E267)^2*Simulation!E267*Assumptions!$D$16)/(1+Simulation!K267)^3+(Assumptions!$D$14*(1+Simulation!E267)^4*F267-Assumptions!$D$14*(1+Simulation!E267)^3*Simulation!E267*Assumptions!$D$16)/(1+Simulation!K267)^4+(Assumptions!$D$14*(1+Simulation!E267)^5*F267-Assumptions!$D$14*(1+Simulation!E267)^4*Simulation!E267*Assumptions!$D$16)/(1+Simulation!K267)^5+(Assumptions!$D$14*(1+Simulation!E267)^5*F267-Assumptions!$D$14*(1+Simulation!E267)^4*Simulation!E267*Assumptions!$D$16)*(1+Simulation!I267)/(Simulation!K267-Simulation!I267)/(1+Simulation!K267)^5-Assumptions!$D$17)/Assumptions!$D$18</f>
        <v>8.36475926118789</v>
      </c>
      <c r="H267" s="8" t="str">
        <f aca="false">IF(D267=1,G267,"")</f>
        <v/>
      </c>
      <c r="I267" s="33" t="n">
        <f aca="false">IF(D267=0,G267,"")</f>
        <v>8.36475926118789</v>
      </c>
    </row>
    <row r="268" customFormat="false" ht="15" hidden="false" customHeight="false" outlineLevel="0" collapsed="false">
      <c r="B268" s="2" t="n">
        <v>263</v>
      </c>
      <c r="C268" s="19" t="n">
        <f aca="false">IF('Random Draws'!F268&lt;(Assumptions!$D$28-Assumptions!$D$27)/(Assumptions!$D$29-Assumptions!$D$27),Assumptions!$D$27+SQRT('Random Draws'!F268*(Assumptions!$D$29-Assumptions!$D$27)*(Assumptions!$D$28-Assumptions!$D$27)),Assumptions!$D$29-SQRT((1-'Random Draws'!F268)*(Assumptions!$D$29-Assumptions!$D$27)*(Assumptions!$D$29-Assumptions!$D$28)))</f>
        <v>0.265955282526274</v>
      </c>
      <c r="D268" s="29" t="n">
        <f aca="false">IF('Random Draws'!I268&lt;Assumptions!$D$30,1,0)</f>
        <v>0</v>
      </c>
      <c r="E268" s="19" t="n">
        <f aca="false">C268+Assumptions!$D$31*D268</f>
        <v>0.265955282526274</v>
      </c>
      <c r="F268" s="28" t="n">
        <f aca="false">(Simulation!F268-Assumptions!$D$15)*(1-E268)+Assumptions!$D$15-Simulation!J268</f>
        <v>0.176617836503649</v>
      </c>
      <c r="G268" s="8" t="n">
        <f aca="false">((Assumptions!$D$14*(1+Simulation!E268)^1*F268-Assumptions!$D$14*(1+Simulation!E268)^0*Simulation!E268*Assumptions!$D$16)/(1+Simulation!K268)^1+(Assumptions!$D$14*(1+Simulation!E268)^2*F268-Assumptions!$D$14*(1+Simulation!E268)^1*Simulation!E268*Assumptions!$D$16)/(1+Simulation!K268)^2+(Assumptions!$D$14*(1+Simulation!E268)^3*F268-Assumptions!$D$14*(1+Simulation!E268)^2*Simulation!E268*Assumptions!$D$16)/(1+Simulation!K268)^3+(Assumptions!$D$14*(1+Simulation!E268)^4*F268-Assumptions!$D$14*(1+Simulation!E268)^3*Simulation!E268*Assumptions!$D$16)/(1+Simulation!K268)^4+(Assumptions!$D$14*(1+Simulation!E268)^5*F268-Assumptions!$D$14*(1+Simulation!E268)^4*Simulation!E268*Assumptions!$D$16)/(1+Simulation!K268)^5+(Assumptions!$D$14*(1+Simulation!E268)^5*F268-Assumptions!$D$14*(1+Simulation!E268)^4*Simulation!E268*Assumptions!$D$16)*(1+Simulation!I268)/(Simulation!K268-Simulation!I268)/(1+Simulation!K268)^5-Assumptions!$D$17)/Assumptions!$D$18</f>
        <v>8.82933547584219</v>
      </c>
      <c r="H268" s="8" t="str">
        <f aca="false">IF(D268=1,G268,"")</f>
        <v/>
      </c>
      <c r="I268" s="33" t="n">
        <f aca="false">IF(D268=0,G268,"")</f>
        <v>8.82933547584219</v>
      </c>
    </row>
    <row r="269" customFormat="false" ht="15" hidden="false" customHeight="false" outlineLevel="0" collapsed="false">
      <c r="B269" s="2" t="n">
        <v>264</v>
      </c>
      <c r="C269" s="19" t="n">
        <f aca="false">IF('Random Draws'!F269&lt;(Assumptions!$D$28-Assumptions!$D$27)/(Assumptions!$D$29-Assumptions!$D$27),Assumptions!$D$27+SQRT('Random Draws'!F269*(Assumptions!$D$29-Assumptions!$D$27)*(Assumptions!$D$28-Assumptions!$D$27)),Assumptions!$D$29-SQRT((1-'Random Draws'!F269)*(Assumptions!$D$29-Assumptions!$D$27)*(Assumptions!$D$29-Assumptions!$D$28)))</f>
        <v>0.272519860352106</v>
      </c>
      <c r="D269" s="29" t="n">
        <f aca="false">IF('Random Draws'!I269&lt;Assumptions!$D$30,1,0)</f>
        <v>0</v>
      </c>
      <c r="E269" s="19" t="n">
        <f aca="false">C269+Assumptions!$D$31*D269</f>
        <v>0.272519860352106</v>
      </c>
      <c r="F269" s="28" t="n">
        <f aca="false">(Simulation!F269-Assumptions!$D$15)*(1-E269)+Assumptions!$D$15-Simulation!J269</f>
        <v>0.202736199178851</v>
      </c>
      <c r="G269" s="8" t="n">
        <f aca="false">((Assumptions!$D$14*(1+Simulation!E269)^1*F269-Assumptions!$D$14*(1+Simulation!E269)^0*Simulation!E269*Assumptions!$D$16)/(1+Simulation!K269)^1+(Assumptions!$D$14*(1+Simulation!E269)^2*F269-Assumptions!$D$14*(1+Simulation!E269)^1*Simulation!E269*Assumptions!$D$16)/(1+Simulation!K269)^2+(Assumptions!$D$14*(1+Simulation!E269)^3*F269-Assumptions!$D$14*(1+Simulation!E269)^2*Simulation!E269*Assumptions!$D$16)/(1+Simulation!K269)^3+(Assumptions!$D$14*(1+Simulation!E269)^4*F269-Assumptions!$D$14*(1+Simulation!E269)^3*Simulation!E269*Assumptions!$D$16)/(1+Simulation!K269)^4+(Assumptions!$D$14*(1+Simulation!E269)^5*F269-Assumptions!$D$14*(1+Simulation!E269)^4*Simulation!E269*Assumptions!$D$16)/(1+Simulation!K269)^5+(Assumptions!$D$14*(1+Simulation!E269)^5*F269-Assumptions!$D$14*(1+Simulation!E269)^4*Simulation!E269*Assumptions!$D$16)*(1+Simulation!I269)/(Simulation!K269-Simulation!I269)/(1+Simulation!K269)^5-Assumptions!$D$17)/Assumptions!$D$18</f>
        <v>18.4309596848285</v>
      </c>
      <c r="H269" s="8" t="str">
        <f aca="false">IF(D269=1,G269,"")</f>
        <v/>
      </c>
      <c r="I269" s="33" t="n">
        <f aca="false">IF(D269=0,G269,"")</f>
        <v>18.4309596848285</v>
      </c>
    </row>
    <row r="270" customFormat="false" ht="15" hidden="false" customHeight="false" outlineLevel="0" collapsed="false">
      <c r="B270" s="2" t="n">
        <v>265</v>
      </c>
      <c r="C270" s="19" t="n">
        <f aca="false">IF('Random Draws'!F270&lt;(Assumptions!$D$28-Assumptions!$D$27)/(Assumptions!$D$29-Assumptions!$D$27),Assumptions!$D$27+SQRT('Random Draws'!F270*(Assumptions!$D$29-Assumptions!$D$27)*(Assumptions!$D$28-Assumptions!$D$27)),Assumptions!$D$29-SQRT((1-'Random Draws'!F270)*(Assumptions!$D$29-Assumptions!$D$27)*(Assumptions!$D$29-Assumptions!$D$28)))</f>
        <v>0.243947438889609</v>
      </c>
      <c r="D270" s="29" t="n">
        <f aca="false">IF('Random Draws'!I270&lt;Assumptions!$D$30,1,0)</f>
        <v>0</v>
      </c>
      <c r="E270" s="19" t="n">
        <f aca="false">C270+Assumptions!$D$31*D270</f>
        <v>0.243947438889609</v>
      </c>
      <c r="F270" s="28" t="n">
        <f aca="false">(Simulation!F270-Assumptions!$D$15)*(1-E270)+Assumptions!$D$15-Simulation!J270</f>
        <v>0.176561518508276</v>
      </c>
      <c r="G270" s="8" t="n">
        <f aca="false">((Assumptions!$D$14*(1+Simulation!E270)^1*F270-Assumptions!$D$14*(1+Simulation!E270)^0*Simulation!E270*Assumptions!$D$16)/(1+Simulation!K270)^1+(Assumptions!$D$14*(1+Simulation!E270)^2*F270-Assumptions!$D$14*(1+Simulation!E270)^1*Simulation!E270*Assumptions!$D$16)/(1+Simulation!K270)^2+(Assumptions!$D$14*(1+Simulation!E270)^3*F270-Assumptions!$D$14*(1+Simulation!E270)^2*Simulation!E270*Assumptions!$D$16)/(1+Simulation!K270)^3+(Assumptions!$D$14*(1+Simulation!E270)^4*F270-Assumptions!$D$14*(1+Simulation!E270)^3*Simulation!E270*Assumptions!$D$16)/(1+Simulation!K270)^4+(Assumptions!$D$14*(1+Simulation!E270)^5*F270-Assumptions!$D$14*(1+Simulation!E270)^4*Simulation!E270*Assumptions!$D$16)/(1+Simulation!K270)^5+(Assumptions!$D$14*(1+Simulation!E270)^5*F270-Assumptions!$D$14*(1+Simulation!E270)^4*Simulation!E270*Assumptions!$D$16)*(1+Simulation!I270)/(Simulation!K270-Simulation!I270)/(1+Simulation!K270)^5-Assumptions!$D$17)/Assumptions!$D$18</f>
        <v>16.4225770236461</v>
      </c>
      <c r="H270" s="8" t="str">
        <f aca="false">IF(D270=1,G270,"")</f>
        <v/>
      </c>
      <c r="I270" s="33" t="n">
        <f aca="false">IF(D270=0,G270,"")</f>
        <v>16.4225770236461</v>
      </c>
    </row>
    <row r="271" customFormat="false" ht="15" hidden="false" customHeight="false" outlineLevel="0" collapsed="false">
      <c r="B271" s="2" t="n">
        <v>266</v>
      </c>
      <c r="C271" s="19" t="n">
        <f aca="false">IF('Random Draws'!F271&lt;(Assumptions!$D$28-Assumptions!$D$27)/(Assumptions!$D$29-Assumptions!$D$27),Assumptions!$D$27+SQRT('Random Draws'!F271*(Assumptions!$D$29-Assumptions!$D$27)*(Assumptions!$D$28-Assumptions!$D$27)),Assumptions!$D$29-SQRT((1-'Random Draws'!F271)*(Assumptions!$D$29-Assumptions!$D$27)*(Assumptions!$D$29-Assumptions!$D$28)))</f>
        <v>0.27386097048054</v>
      </c>
      <c r="D271" s="29" t="n">
        <f aca="false">IF('Random Draws'!I271&lt;Assumptions!$D$30,1,0)</f>
        <v>1</v>
      </c>
      <c r="E271" s="19" t="n">
        <f aca="false">C271+Assumptions!$D$31*D271</f>
        <v>0.36386097048054</v>
      </c>
      <c r="F271" s="28" t="n">
        <f aca="false">(Simulation!F271-Assumptions!$D$15)*(1-E271)+Assumptions!$D$15-Simulation!J271</f>
        <v>0.152505293000365</v>
      </c>
      <c r="G271" s="8" t="n">
        <f aca="false">((Assumptions!$D$14*(1+Simulation!E271)^1*F271-Assumptions!$D$14*(1+Simulation!E271)^0*Simulation!E271*Assumptions!$D$16)/(1+Simulation!K271)^1+(Assumptions!$D$14*(1+Simulation!E271)^2*F271-Assumptions!$D$14*(1+Simulation!E271)^1*Simulation!E271*Assumptions!$D$16)/(1+Simulation!K271)^2+(Assumptions!$D$14*(1+Simulation!E271)^3*F271-Assumptions!$D$14*(1+Simulation!E271)^2*Simulation!E271*Assumptions!$D$16)/(1+Simulation!K271)^3+(Assumptions!$D$14*(1+Simulation!E271)^4*F271-Assumptions!$D$14*(1+Simulation!E271)^3*Simulation!E271*Assumptions!$D$16)/(1+Simulation!K271)^4+(Assumptions!$D$14*(1+Simulation!E271)^5*F271-Assumptions!$D$14*(1+Simulation!E271)^4*Simulation!E271*Assumptions!$D$16)/(1+Simulation!K271)^5+(Assumptions!$D$14*(1+Simulation!E271)^5*F271-Assumptions!$D$14*(1+Simulation!E271)^4*Simulation!E271*Assumptions!$D$16)*(1+Simulation!I271)/(Simulation!K271-Simulation!I271)/(1+Simulation!K271)^5-Assumptions!$D$17)/Assumptions!$D$18</f>
        <v>9.41099192673704</v>
      </c>
      <c r="H271" s="8" t="n">
        <f aca="false">IF(D271=1,G271,"")</f>
        <v>9.41099192673704</v>
      </c>
      <c r="I271" s="33" t="str">
        <f aca="false">IF(D271=0,G271,"")</f>
        <v/>
      </c>
    </row>
    <row r="272" customFormat="false" ht="15" hidden="false" customHeight="false" outlineLevel="0" collapsed="false">
      <c r="B272" s="2" t="n">
        <v>267</v>
      </c>
      <c r="C272" s="19" t="n">
        <f aca="false">IF('Random Draws'!F272&lt;(Assumptions!$D$28-Assumptions!$D$27)/(Assumptions!$D$29-Assumptions!$D$27),Assumptions!$D$27+SQRT('Random Draws'!F272*(Assumptions!$D$29-Assumptions!$D$27)*(Assumptions!$D$28-Assumptions!$D$27)),Assumptions!$D$29-SQRT((1-'Random Draws'!F272)*(Assumptions!$D$29-Assumptions!$D$27)*(Assumptions!$D$29-Assumptions!$D$28)))</f>
        <v>0.261809144470476</v>
      </c>
      <c r="D272" s="29" t="n">
        <f aca="false">IF('Random Draws'!I272&lt;Assumptions!$D$30,1,0)</f>
        <v>0</v>
      </c>
      <c r="E272" s="19" t="n">
        <f aca="false">C272+Assumptions!$D$31*D272</f>
        <v>0.261809144470476</v>
      </c>
      <c r="F272" s="28" t="n">
        <f aca="false">(Simulation!F272-Assumptions!$D$15)*(1-E272)+Assumptions!$D$15-Simulation!J272</f>
        <v>0.135150274315778</v>
      </c>
      <c r="G272" s="8" t="n">
        <f aca="false">((Assumptions!$D$14*(1+Simulation!E272)^1*F272-Assumptions!$D$14*(1+Simulation!E272)^0*Simulation!E272*Assumptions!$D$16)/(1+Simulation!K272)^1+(Assumptions!$D$14*(1+Simulation!E272)^2*F272-Assumptions!$D$14*(1+Simulation!E272)^1*Simulation!E272*Assumptions!$D$16)/(1+Simulation!K272)^2+(Assumptions!$D$14*(1+Simulation!E272)^3*F272-Assumptions!$D$14*(1+Simulation!E272)^2*Simulation!E272*Assumptions!$D$16)/(1+Simulation!K272)^3+(Assumptions!$D$14*(1+Simulation!E272)^4*F272-Assumptions!$D$14*(1+Simulation!E272)^3*Simulation!E272*Assumptions!$D$16)/(1+Simulation!K272)^4+(Assumptions!$D$14*(1+Simulation!E272)^5*F272-Assumptions!$D$14*(1+Simulation!E272)^4*Simulation!E272*Assumptions!$D$16)/(1+Simulation!K272)^5+(Assumptions!$D$14*(1+Simulation!E272)^5*F272-Assumptions!$D$14*(1+Simulation!E272)^4*Simulation!E272*Assumptions!$D$16)*(1+Simulation!I272)/(Simulation!K272-Simulation!I272)/(1+Simulation!K272)^5-Assumptions!$D$17)/Assumptions!$D$18</f>
        <v>4.36519241553549</v>
      </c>
      <c r="H272" s="8" t="str">
        <f aca="false">IF(D272=1,G272,"")</f>
        <v/>
      </c>
      <c r="I272" s="33" t="n">
        <f aca="false">IF(D272=0,G272,"")</f>
        <v>4.36519241553549</v>
      </c>
    </row>
    <row r="273" customFormat="false" ht="15" hidden="false" customHeight="false" outlineLevel="0" collapsed="false">
      <c r="B273" s="2" t="n">
        <v>268</v>
      </c>
      <c r="C273" s="19" t="n">
        <f aca="false">IF('Random Draws'!F273&lt;(Assumptions!$D$28-Assumptions!$D$27)/(Assumptions!$D$29-Assumptions!$D$27),Assumptions!$D$27+SQRT('Random Draws'!F273*(Assumptions!$D$29-Assumptions!$D$27)*(Assumptions!$D$28-Assumptions!$D$27)),Assumptions!$D$29-SQRT((1-'Random Draws'!F273)*(Assumptions!$D$29-Assumptions!$D$27)*(Assumptions!$D$29-Assumptions!$D$28)))</f>
        <v>0.253513148274655</v>
      </c>
      <c r="D273" s="29" t="n">
        <f aca="false">IF('Random Draws'!I273&lt;Assumptions!$D$30,1,0)</f>
        <v>0</v>
      </c>
      <c r="E273" s="19" t="n">
        <f aca="false">C273+Assumptions!$D$31*D273</f>
        <v>0.253513148274655</v>
      </c>
      <c r="F273" s="28" t="n">
        <f aca="false">(Simulation!F273-Assumptions!$D$15)*(1-E273)+Assumptions!$D$15-Simulation!J273</f>
        <v>0.174811959745568</v>
      </c>
      <c r="G273" s="8" t="n">
        <f aca="false">((Assumptions!$D$14*(1+Simulation!E273)^1*F273-Assumptions!$D$14*(1+Simulation!E273)^0*Simulation!E273*Assumptions!$D$16)/(1+Simulation!K273)^1+(Assumptions!$D$14*(1+Simulation!E273)^2*F273-Assumptions!$D$14*(1+Simulation!E273)^1*Simulation!E273*Assumptions!$D$16)/(1+Simulation!K273)^2+(Assumptions!$D$14*(1+Simulation!E273)^3*F273-Assumptions!$D$14*(1+Simulation!E273)^2*Simulation!E273*Assumptions!$D$16)/(1+Simulation!K273)^3+(Assumptions!$D$14*(1+Simulation!E273)^4*F273-Assumptions!$D$14*(1+Simulation!E273)^3*Simulation!E273*Assumptions!$D$16)/(1+Simulation!K273)^4+(Assumptions!$D$14*(1+Simulation!E273)^5*F273-Assumptions!$D$14*(1+Simulation!E273)^4*Simulation!E273*Assumptions!$D$16)/(1+Simulation!K273)^5+(Assumptions!$D$14*(1+Simulation!E273)^5*F273-Assumptions!$D$14*(1+Simulation!E273)^4*Simulation!E273*Assumptions!$D$16)*(1+Simulation!I273)/(Simulation!K273-Simulation!I273)/(1+Simulation!K273)^5-Assumptions!$D$17)/Assumptions!$D$18</f>
        <v>8.33153051776441</v>
      </c>
      <c r="H273" s="8" t="str">
        <f aca="false">IF(D273=1,G273,"")</f>
        <v/>
      </c>
      <c r="I273" s="33" t="n">
        <f aca="false">IF(D273=0,G273,"")</f>
        <v>8.33153051776441</v>
      </c>
    </row>
    <row r="274" customFormat="false" ht="15" hidden="false" customHeight="false" outlineLevel="0" collapsed="false">
      <c r="B274" s="2" t="n">
        <v>269</v>
      </c>
      <c r="C274" s="19" t="n">
        <f aca="false">IF('Random Draws'!F274&lt;(Assumptions!$D$28-Assumptions!$D$27)/(Assumptions!$D$29-Assumptions!$D$27),Assumptions!$D$27+SQRT('Random Draws'!F274*(Assumptions!$D$29-Assumptions!$D$27)*(Assumptions!$D$28-Assumptions!$D$27)),Assumptions!$D$29-SQRT((1-'Random Draws'!F274)*(Assumptions!$D$29-Assumptions!$D$27)*(Assumptions!$D$29-Assumptions!$D$28)))</f>
        <v>0.264946026078221</v>
      </c>
      <c r="D274" s="29" t="n">
        <f aca="false">IF('Random Draws'!I274&lt;Assumptions!$D$30,1,0)</f>
        <v>0</v>
      </c>
      <c r="E274" s="19" t="n">
        <f aca="false">C274+Assumptions!$D$31*D274</f>
        <v>0.264946026078221</v>
      </c>
      <c r="F274" s="28" t="n">
        <f aca="false">(Simulation!F274-Assumptions!$D$15)*(1-E274)+Assumptions!$D$15-Simulation!J274</f>
        <v>0.170451216393071</v>
      </c>
      <c r="G274" s="8" t="n">
        <f aca="false">((Assumptions!$D$14*(1+Simulation!E274)^1*F274-Assumptions!$D$14*(1+Simulation!E274)^0*Simulation!E274*Assumptions!$D$16)/(1+Simulation!K274)^1+(Assumptions!$D$14*(1+Simulation!E274)^2*F274-Assumptions!$D$14*(1+Simulation!E274)^1*Simulation!E274*Assumptions!$D$16)/(1+Simulation!K274)^2+(Assumptions!$D$14*(1+Simulation!E274)^3*F274-Assumptions!$D$14*(1+Simulation!E274)^2*Simulation!E274*Assumptions!$D$16)/(1+Simulation!K274)^3+(Assumptions!$D$14*(1+Simulation!E274)^4*F274-Assumptions!$D$14*(1+Simulation!E274)^3*Simulation!E274*Assumptions!$D$16)/(1+Simulation!K274)^4+(Assumptions!$D$14*(1+Simulation!E274)^5*F274-Assumptions!$D$14*(1+Simulation!E274)^4*Simulation!E274*Assumptions!$D$16)/(1+Simulation!K274)^5+(Assumptions!$D$14*(1+Simulation!E274)^5*F274-Assumptions!$D$14*(1+Simulation!E274)^4*Simulation!E274*Assumptions!$D$16)*(1+Simulation!I274)/(Simulation!K274-Simulation!I274)/(1+Simulation!K274)^5-Assumptions!$D$17)/Assumptions!$D$18</f>
        <v>9.14689464148404</v>
      </c>
      <c r="H274" s="8" t="str">
        <f aca="false">IF(D274=1,G274,"")</f>
        <v/>
      </c>
      <c r="I274" s="33" t="n">
        <f aca="false">IF(D274=0,G274,"")</f>
        <v>9.14689464148404</v>
      </c>
    </row>
    <row r="275" customFormat="false" ht="15" hidden="false" customHeight="false" outlineLevel="0" collapsed="false">
      <c r="B275" s="2" t="n">
        <v>270</v>
      </c>
      <c r="C275" s="19" t="n">
        <f aca="false">IF('Random Draws'!F275&lt;(Assumptions!$D$28-Assumptions!$D$27)/(Assumptions!$D$29-Assumptions!$D$27),Assumptions!$D$27+SQRT('Random Draws'!F275*(Assumptions!$D$29-Assumptions!$D$27)*(Assumptions!$D$28-Assumptions!$D$27)),Assumptions!$D$29-SQRT((1-'Random Draws'!F275)*(Assumptions!$D$29-Assumptions!$D$27)*(Assumptions!$D$29-Assumptions!$D$28)))</f>
        <v>0.250408593618429</v>
      </c>
      <c r="D275" s="29" t="n">
        <f aca="false">IF('Random Draws'!I275&lt;Assumptions!$D$30,1,0)</f>
        <v>1</v>
      </c>
      <c r="E275" s="19" t="n">
        <f aca="false">C275+Assumptions!$D$31*D275</f>
        <v>0.340408593618429</v>
      </c>
      <c r="F275" s="28" t="n">
        <f aca="false">(Simulation!F275-Assumptions!$D$15)*(1-E275)+Assumptions!$D$15-Simulation!J275</f>
        <v>0.167158410783445</v>
      </c>
      <c r="G275" s="8" t="n">
        <f aca="false">((Assumptions!$D$14*(1+Simulation!E275)^1*F275-Assumptions!$D$14*(1+Simulation!E275)^0*Simulation!E275*Assumptions!$D$16)/(1+Simulation!K275)^1+(Assumptions!$D$14*(1+Simulation!E275)^2*F275-Assumptions!$D$14*(1+Simulation!E275)^1*Simulation!E275*Assumptions!$D$16)/(1+Simulation!K275)^2+(Assumptions!$D$14*(1+Simulation!E275)^3*F275-Assumptions!$D$14*(1+Simulation!E275)^2*Simulation!E275*Assumptions!$D$16)/(1+Simulation!K275)^3+(Assumptions!$D$14*(1+Simulation!E275)^4*F275-Assumptions!$D$14*(1+Simulation!E275)^3*Simulation!E275*Assumptions!$D$16)/(1+Simulation!K275)^4+(Assumptions!$D$14*(1+Simulation!E275)^5*F275-Assumptions!$D$14*(1+Simulation!E275)^4*Simulation!E275*Assumptions!$D$16)/(1+Simulation!K275)^5+(Assumptions!$D$14*(1+Simulation!E275)^5*F275-Assumptions!$D$14*(1+Simulation!E275)^4*Simulation!E275*Assumptions!$D$16)*(1+Simulation!I275)/(Simulation!K275-Simulation!I275)/(1+Simulation!K275)^5-Assumptions!$D$17)/Assumptions!$D$18</f>
        <v>12.7382962410178</v>
      </c>
      <c r="H275" s="8" t="n">
        <f aca="false">IF(D275=1,G275,"")</f>
        <v>12.7382962410178</v>
      </c>
      <c r="I275" s="33" t="str">
        <f aca="false">IF(D275=0,G275,"")</f>
        <v/>
      </c>
    </row>
    <row r="276" customFormat="false" ht="15" hidden="false" customHeight="false" outlineLevel="0" collapsed="false">
      <c r="B276" s="2" t="n">
        <v>271</v>
      </c>
      <c r="C276" s="19" t="n">
        <f aca="false">IF('Random Draws'!F276&lt;(Assumptions!$D$28-Assumptions!$D$27)/(Assumptions!$D$29-Assumptions!$D$27),Assumptions!$D$27+SQRT('Random Draws'!F276*(Assumptions!$D$29-Assumptions!$D$27)*(Assumptions!$D$28-Assumptions!$D$27)),Assumptions!$D$29-SQRT((1-'Random Draws'!F276)*(Assumptions!$D$29-Assumptions!$D$27)*(Assumptions!$D$29-Assumptions!$D$28)))</f>
        <v>0.266569437426705</v>
      </c>
      <c r="D276" s="29" t="n">
        <f aca="false">IF('Random Draws'!I276&lt;Assumptions!$D$30,1,0)</f>
        <v>1</v>
      </c>
      <c r="E276" s="19" t="n">
        <f aca="false">C276+Assumptions!$D$31*D276</f>
        <v>0.356569437426705</v>
      </c>
      <c r="F276" s="28" t="n">
        <f aca="false">(Simulation!F276-Assumptions!$D$15)*(1-E276)+Assumptions!$D$15-Simulation!J276</f>
        <v>0.115636888504095</v>
      </c>
      <c r="G276" s="8" t="n">
        <f aca="false">((Assumptions!$D$14*(1+Simulation!E276)^1*F276-Assumptions!$D$14*(1+Simulation!E276)^0*Simulation!E276*Assumptions!$D$16)/(1+Simulation!K276)^1+(Assumptions!$D$14*(1+Simulation!E276)^2*F276-Assumptions!$D$14*(1+Simulation!E276)^1*Simulation!E276*Assumptions!$D$16)/(1+Simulation!K276)^2+(Assumptions!$D$14*(1+Simulation!E276)^3*F276-Assumptions!$D$14*(1+Simulation!E276)^2*Simulation!E276*Assumptions!$D$16)/(1+Simulation!K276)^3+(Assumptions!$D$14*(1+Simulation!E276)^4*F276-Assumptions!$D$14*(1+Simulation!E276)^3*Simulation!E276*Assumptions!$D$16)/(1+Simulation!K276)^4+(Assumptions!$D$14*(1+Simulation!E276)^5*F276-Assumptions!$D$14*(1+Simulation!E276)^4*Simulation!E276*Assumptions!$D$16)/(1+Simulation!K276)^5+(Assumptions!$D$14*(1+Simulation!E276)^5*F276-Assumptions!$D$14*(1+Simulation!E276)^4*Simulation!E276*Assumptions!$D$16)*(1+Simulation!I276)/(Simulation!K276-Simulation!I276)/(1+Simulation!K276)^5-Assumptions!$D$17)/Assumptions!$D$18</f>
        <v>5.30519757131845</v>
      </c>
      <c r="H276" s="8" t="n">
        <f aca="false">IF(D276=1,G276,"")</f>
        <v>5.30519757131845</v>
      </c>
      <c r="I276" s="33" t="str">
        <f aca="false">IF(D276=0,G276,"")</f>
        <v/>
      </c>
    </row>
    <row r="277" customFormat="false" ht="15" hidden="false" customHeight="false" outlineLevel="0" collapsed="false">
      <c r="B277" s="2" t="n">
        <v>272</v>
      </c>
      <c r="C277" s="19" t="n">
        <f aca="false">IF('Random Draws'!F277&lt;(Assumptions!$D$28-Assumptions!$D$27)/(Assumptions!$D$29-Assumptions!$D$27),Assumptions!$D$27+SQRT('Random Draws'!F277*(Assumptions!$D$29-Assumptions!$D$27)*(Assumptions!$D$28-Assumptions!$D$27)),Assumptions!$D$29-SQRT((1-'Random Draws'!F277)*(Assumptions!$D$29-Assumptions!$D$27)*(Assumptions!$D$29-Assumptions!$D$28)))</f>
        <v>0.259232665591498</v>
      </c>
      <c r="D277" s="29" t="n">
        <f aca="false">IF('Random Draws'!I277&lt;Assumptions!$D$30,1,0)</f>
        <v>0</v>
      </c>
      <c r="E277" s="19" t="n">
        <f aca="false">C277+Assumptions!$D$31*D277</f>
        <v>0.259232665591498</v>
      </c>
      <c r="F277" s="28" t="n">
        <f aca="false">(Simulation!F277-Assumptions!$D$15)*(1-E277)+Assumptions!$D$15-Simulation!J277</f>
        <v>0.14871780265342</v>
      </c>
      <c r="G277" s="8" t="n">
        <f aca="false">((Assumptions!$D$14*(1+Simulation!E277)^1*F277-Assumptions!$D$14*(1+Simulation!E277)^0*Simulation!E277*Assumptions!$D$16)/(1+Simulation!K277)^1+(Assumptions!$D$14*(1+Simulation!E277)^2*F277-Assumptions!$D$14*(1+Simulation!E277)^1*Simulation!E277*Assumptions!$D$16)/(1+Simulation!K277)^2+(Assumptions!$D$14*(1+Simulation!E277)^3*F277-Assumptions!$D$14*(1+Simulation!E277)^2*Simulation!E277*Assumptions!$D$16)/(1+Simulation!K277)^3+(Assumptions!$D$14*(1+Simulation!E277)^4*F277-Assumptions!$D$14*(1+Simulation!E277)^3*Simulation!E277*Assumptions!$D$16)/(1+Simulation!K277)^4+(Assumptions!$D$14*(1+Simulation!E277)^5*F277-Assumptions!$D$14*(1+Simulation!E277)^4*Simulation!E277*Assumptions!$D$16)/(1+Simulation!K277)^5+(Assumptions!$D$14*(1+Simulation!E277)^5*F277-Assumptions!$D$14*(1+Simulation!E277)^4*Simulation!E277*Assumptions!$D$16)*(1+Simulation!I277)/(Simulation!K277-Simulation!I277)/(1+Simulation!K277)^5-Assumptions!$D$17)/Assumptions!$D$18</f>
        <v>9.90601254724599</v>
      </c>
      <c r="H277" s="8" t="str">
        <f aca="false">IF(D277=1,G277,"")</f>
        <v/>
      </c>
      <c r="I277" s="33" t="n">
        <f aca="false">IF(D277=0,G277,"")</f>
        <v>9.90601254724599</v>
      </c>
    </row>
    <row r="278" customFormat="false" ht="15" hidden="false" customHeight="false" outlineLevel="0" collapsed="false">
      <c r="B278" s="2" t="n">
        <v>273</v>
      </c>
      <c r="C278" s="19" t="n">
        <f aca="false">IF('Random Draws'!F278&lt;(Assumptions!$D$28-Assumptions!$D$27)/(Assumptions!$D$29-Assumptions!$D$27),Assumptions!$D$27+SQRT('Random Draws'!F278*(Assumptions!$D$29-Assumptions!$D$27)*(Assumptions!$D$28-Assumptions!$D$27)),Assumptions!$D$29-SQRT((1-'Random Draws'!F278)*(Assumptions!$D$29-Assumptions!$D$27)*(Assumptions!$D$29-Assumptions!$D$28)))</f>
        <v>0.27153041665157</v>
      </c>
      <c r="D278" s="29" t="n">
        <f aca="false">IF('Random Draws'!I278&lt;Assumptions!$D$30,1,0)</f>
        <v>0</v>
      </c>
      <c r="E278" s="19" t="n">
        <f aca="false">C278+Assumptions!$D$31*D278</f>
        <v>0.27153041665157</v>
      </c>
      <c r="F278" s="28" t="n">
        <f aca="false">(Simulation!F278-Assumptions!$D$15)*(1-E278)+Assumptions!$D$15-Simulation!J278</f>
        <v>0.145605414134813</v>
      </c>
      <c r="G278" s="8" t="n">
        <f aca="false">((Assumptions!$D$14*(1+Simulation!E278)^1*F278-Assumptions!$D$14*(1+Simulation!E278)^0*Simulation!E278*Assumptions!$D$16)/(1+Simulation!K278)^1+(Assumptions!$D$14*(1+Simulation!E278)^2*F278-Assumptions!$D$14*(1+Simulation!E278)^1*Simulation!E278*Assumptions!$D$16)/(1+Simulation!K278)^2+(Assumptions!$D$14*(1+Simulation!E278)^3*F278-Assumptions!$D$14*(1+Simulation!E278)^2*Simulation!E278*Assumptions!$D$16)/(1+Simulation!K278)^3+(Assumptions!$D$14*(1+Simulation!E278)^4*F278-Assumptions!$D$14*(1+Simulation!E278)^3*Simulation!E278*Assumptions!$D$16)/(1+Simulation!K278)^4+(Assumptions!$D$14*(1+Simulation!E278)^5*F278-Assumptions!$D$14*(1+Simulation!E278)^4*Simulation!E278*Assumptions!$D$16)/(1+Simulation!K278)^5+(Assumptions!$D$14*(1+Simulation!E278)^5*F278-Assumptions!$D$14*(1+Simulation!E278)^4*Simulation!E278*Assumptions!$D$16)*(1+Simulation!I278)/(Simulation!K278-Simulation!I278)/(1+Simulation!K278)^5-Assumptions!$D$17)/Assumptions!$D$18</f>
        <v>8.04828671465695</v>
      </c>
      <c r="H278" s="8" t="str">
        <f aca="false">IF(D278=1,G278,"")</f>
        <v/>
      </c>
      <c r="I278" s="33" t="n">
        <f aca="false">IF(D278=0,G278,"")</f>
        <v>8.04828671465695</v>
      </c>
    </row>
    <row r="279" customFormat="false" ht="15" hidden="false" customHeight="false" outlineLevel="0" collapsed="false">
      <c r="B279" s="2" t="n">
        <v>274</v>
      </c>
      <c r="C279" s="19" t="n">
        <f aca="false">IF('Random Draws'!F279&lt;(Assumptions!$D$28-Assumptions!$D$27)/(Assumptions!$D$29-Assumptions!$D$27),Assumptions!$D$27+SQRT('Random Draws'!F279*(Assumptions!$D$29-Assumptions!$D$27)*(Assumptions!$D$28-Assumptions!$D$27)),Assumptions!$D$29-SQRT((1-'Random Draws'!F279)*(Assumptions!$D$29-Assumptions!$D$27)*(Assumptions!$D$29-Assumptions!$D$28)))</f>
        <v>0.246154641929211</v>
      </c>
      <c r="D279" s="29" t="n">
        <f aca="false">IF('Random Draws'!I279&lt;Assumptions!$D$30,1,0)</f>
        <v>0</v>
      </c>
      <c r="E279" s="19" t="n">
        <f aca="false">C279+Assumptions!$D$31*D279</f>
        <v>0.246154641929211</v>
      </c>
      <c r="F279" s="28" t="n">
        <f aca="false">(Simulation!F279-Assumptions!$D$15)*(1-E279)+Assumptions!$D$15-Simulation!J279</f>
        <v>0.190925412961378</v>
      </c>
      <c r="G279" s="8" t="n">
        <f aca="false">((Assumptions!$D$14*(1+Simulation!E279)^1*F279-Assumptions!$D$14*(1+Simulation!E279)^0*Simulation!E279*Assumptions!$D$16)/(1+Simulation!K279)^1+(Assumptions!$D$14*(1+Simulation!E279)^2*F279-Assumptions!$D$14*(1+Simulation!E279)^1*Simulation!E279*Assumptions!$D$16)/(1+Simulation!K279)^2+(Assumptions!$D$14*(1+Simulation!E279)^3*F279-Assumptions!$D$14*(1+Simulation!E279)^2*Simulation!E279*Assumptions!$D$16)/(1+Simulation!K279)^3+(Assumptions!$D$14*(1+Simulation!E279)^4*F279-Assumptions!$D$14*(1+Simulation!E279)^3*Simulation!E279*Assumptions!$D$16)/(1+Simulation!K279)^4+(Assumptions!$D$14*(1+Simulation!E279)^5*F279-Assumptions!$D$14*(1+Simulation!E279)^4*Simulation!E279*Assumptions!$D$16)/(1+Simulation!K279)^5+(Assumptions!$D$14*(1+Simulation!E279)^5*F279-Assumptions!$D$14*(1+Simulation!E279)^4*Simulation!E279*Assumptions!$D$16)*(1+Simulation!I279)/(Simulation!K279-Simulation!I279)/(1+Simulation!K279)^5-Assumptions!$D$17)/Assumptions!$D$18</f>
        <v>18.5408296720912</v>
      </c>
      <c r="H279" s="8" t="str">
        <f aca="false">IF(D279=1,G279,"")</f>
        <v/>
      </c>
      <c r="I279" s="33" t="n">
        <f aca="false">IF(D279=0,G279,"")</f>
        <v>18.5408296720912</v>
      </c>
    </row>
    <row r="280" customFormat="false" ht="15" hidden="false" customHeight="false" outlineLevel="0" collapsed="false">
      <c r="B280" s="2" t="n">
        <v>275</v>
      </c>
      <c r="C280" s="19" t="n">
        <f aca="false">IF('Random Draws'!F280&lt;(Assumptions!$D$28-Assumptions!$D$27)/(Assumptions!$D$29-Assumptions!$D$27),Assumptions!$D$27+SQRT('Random Draws'!F280*(Assumptions!$D$29-Assumptions!$D$27)*(Assumptions!$D$28-Assumptions!$D$27)),Assumptions!$D$29-SQRT((1-'Random Draws'!F280)*(Assumptions!$D$29-Assumptions!$D$27)*(Assumptions!$D$29-Assumptions!$D$28)))</f>
        <v>0.246629617060917</v>
      </c>
      <c r="D280" s="29" t="n">
        <f aca="false">IF('Random Draws'!I280&lt;Assumptions!$D$30,1,0)</f>
        <v>0</v>
      </c>
      <c r="E280" s="19" t="n">
        <f aca="false">C280+Assumptions!$D$31*D280</f>
        <v>0.246629617060917</v>
      </c>
      <c r="F280" s="28" t="n">
        <f aca="false">(Simulation!F280-Assumptions!$D$15)*(1-E280)+Assumptions!$D$15-Simulation!J280</f>
        <v>0.172884529147481</v>
      </c>
      <c r="G280" s="8" t="n">
        <f aca="false">((Assumptions!$D$14*(1+Simulation!E280)^1*F280-Assumptions!$D$14*(1+Simulation!E280)^0*Simulation!E280*Assumptions!$D$16)/(1+Simulation!K280)^1+(Assumptions!$D$14*(1+Simulation!E280)^2*F280-Assumptions!$D$14*(1+Simulation!E280)^1*Simulation!E280*Assumptions!$D$16)/(1+Simulation!K280)^2+(Assumptions!$D$14*(1+Simulation!E280)^3*F280-Assumptions!$D$14*(1+Simulation!E280)^2*Simulation!E280*Assumptions!$D$16)/(1+Simulation!K280)^3+(Assumptions!$D$14*(1+Simulation!E280)^4*F280-Assumptions!$D$14*(1+Simulation!E280)^3*Simulation!E280*Assumptions!$D$16)/(1+Simulation!K280)^4+(Assumptions!$D$14*(1+Simulation!E280)^5*F280-Assumptions!$D$14*(1+Simulation!E280)^4*Simulation!E280*Assumptions!$D$16)/(1+Simulation!K280)^5+(Assumptions!$D$14*(1+Simulation!E280)^5*F280-Assumptions!$D$14*(1+Simulation!E280)^4*Simulation!E280*Assumptions!$D$16)*(1+Simulation!I280)/(Simulation!K280-Simulation!I280)/(1+Simulation!K280)^5-Assumptions!$D$17)/Assumptions!$D$18</f>
        <v>10.751807735888</v>
      </c>
      <c r="H280" s="8" t="str">
        <f aca="false">IF(D280=1,G280,"")</f>
        <v/>
      </c>
      <c r="I280" s="33" t="n">
        <f aca="false">IF(D280=0,G280,"")</f>
        <v>10.751807735888</v>
      </c>
    </row>
    <row r="281" customFormat="false" ht="15" hidden="false" customHeight="false" outlineLevel="0" collapsed="false">
      <c r="B281" s="2" t="n">
        <v>276</v>
      </c>
      <c r="C281" s="19" t="n">
        <f aca="false">IF('Random Draws'!F281&lt;(Assumptions!$D$28-Assumptions!$D$27)/(Assumptions!$D$29-Assumptions!$D$27),Assumptions!$D$27+SQRT('Random Draws'!F281*(Assumptions!$D$29-Assumptions!$D$27)*(Assumptions!$D$28-Assumptions!$D$27)),Assumptions!$D$29-SQRT((1-'Random Draws'!F281)*(Assumptions!$D$29-Assumptions!$D$27)*(Assumptions!$D$29-Assumptions!$D$28)))</f>
        <v>0.273943481679843</v>
      </c>
      <c r="D281" s="29" t="n">
        <f aca="false">IF('Random Draws'!I281&lt;Assumptions!$D$30,1,0)</f>
        <v>0</v>
      </c>
      <c r="E281" s="19" t="n">
        <f aca="false">C281+Assumptions!$D$31*D281</f>
        <v>0.273943481679843</v>
      </c>
      <c r="F281" s="28" t="n">
        <f aca="false">(Simulation!F281-Assumptions!$D$15)*(1-E281)+Assumptions!$D$15-Simulation!J281</f>
        <v>0.182395498068341</v>
      </c>
      <c r="G281" s="8" t="n">
        <f aca="false">((Assumptions!$D$14*(1+Simulation!E281)^1*F281-Assumptions!$D$14*(1+Simulation!E281)^0*Simulation!E281*Assumptions!$D$16)/(1+Simulation!K281)^1+(Assumptions!$D$14*(1+Simulation!E281)^2*F281-Assumptions!$D$14*(1+Simulation!E281)^1*Simulation!E281*Assumptions!$D$16)/(1+Simulation!K281)^2+(Assumptions!$D$14*(1+Simulation!E281)^3*F281-Assumptions!$D$14*(1+Simulation!E281)^2*Simulation!E281*Assumptions!$D$16)/(1+Simulation!K281)^3+(Assumptions!$D$14*(1+Simulation!E281)^4*F281-Assumptions!$D$14*(1+Simulation!E281)^3*Simulation!E281*Assumptions!$D$16)/(1+Simulation!K281)^4+(Assumptions!$D$14*(1+Simulation!E281)^5*F281-Assumptions!$D$14*(1+Simulation!E281)^4*Simulation!E281*Assumptions!$D$16)/(1+Simulation!K281)^5+(Assumptions!$D$14*(1+Simulation!E281)^5*F281-Assumptions!$D$14*(1+Simulation!E281)^4*Simulation!E281*Assumptions!$D$16)*(1+Simulation!I281)/(Simulation!K281-Simulation!I281)/(1+Simulation!K281)^5-Assumptions!$D$17)/Assumptions!$D$18</f>
        <v>21.2073585272364</v>
      </c>
      <c r="H281" s="8" t="str">
        <f aca="false">IF(D281=1,G281,"")</f>
        <v/>
      </c>
      <c r="I281" s="33" t="n">
        <f aca="false">IF(D281=0,G281,"")</f>
        <v>21.2073585272364</v>
      </c>
    </row>
    <row r="282" customFormat="false" ht="15" hidden="false" customHeight="false" outlineLevel="0" collapsed="false">
      <c r="B282" s="2" t="n">
        <v>277</v>
      </c>
      <c r="C282" s="19" t="n">
        <f aca="false">IF('Random Draws'!F282&lt;(Assumptions!$D$28-Assumptions!$D$27)/(Assumptions!$D$29-Assumptions!$D$27),Assumptions!$D$27+SQRT('Random Draws'!F282*(Assumptions!$D$29-Assumptions!$D$27)*(Assumptions!$D$28-Assumptions!$D$27)),Assumptions!$D$29-SQRT((1-'Random Draws'!F282)*(Assumptions!$D$29-Assumptions!$D$27)*(Assumptions!$D$29-Assumptions!$D$28)))</f>
        <v>0.25922205923645</v>
      </c>
      <c r="D282" s="29" t="n">
        <f aca="false">IF('Random Draws'!I282&lt;Assumptions!$D$30,1,0)</f>
        <v>1</v>
      </c>
      <c r="E282" s="19" t="n">
        <f aca="false">C282+Assumptions!$D$31*D282</f>
        <v>0.34922205923645</v>
      </c>
      <c r="F282" s="28" t="n">
        <f aca="false">(Simulation!F282-Assumptions!$D$15)*(1-E282)+Assumptions!$D$15-Simulation!J282</f>
        <v>0.121057153239043</v>
      </c>
      <c r="G282" s="8" t="n">
        <f aca="false">((Assumptions!$D$14*(1+Simulation!E282)^1*F282-Assumptions!$D$14*(1+Simulation!E282)^0*Simulation!E282*Assumptions!$D$16)/(1+Simulation!K282)^1+(Assumptions!$D$14*(1+Simulation!E282)^2*F282-Assumptions!$D$14*(1+Simulation!E282)^1*Simulation!E282*Assumptions!$D$16)/(1+Simulation!K282)^2+(Assumptions!$D$14*(1+Simulation!E282)^3*F282-Assumptions!$D$14*(1+Simulation!E282)^2*Simulation!E282*Assumptions!$D$16)/(1+Simulation!K282)^3+(Assumptions!$D$14*(1+Simulation!E282)^4*F282-Assumptions!$D$14*(1+Simulation!E282)^3*Simulation!E282*Assumptions!$D$16)/(1+Simulation!K282)^4+(Assumptions!$D$14*(1+Simulation!E282)^5*F282-Assumptions!$D$14*(1+Simulation!E282)^4*Simulation!E282*Assumptions!$D$16)/(1+Simulation!K282)^5+(Assumptions!$D$14*(1+Simulation!E282)^5*F282-Assumptions!$D$14*(1+Simulation!E282)^4*Simulation!E282*Assumptions!$D$16)*(1+Simulation!I282)/(Simulation!K282-Simulation!I282)/(1+Simulation!K282)^5-Assumptions!$D$17)/Assumptions!$D$18</f>
        <v>5.5212333822044</v>
      </c>
      <c r="H282" s="8" t="n">
        <f aca="false">IF(D282=1,G282,"")</f>
        <v>5.5212333822044</v>
      </c>
      <c r="I282" s="33" t="str">
        <f aca="false">IF(D282=0,G282,"")</f>
        <v/>
      </c>
    </row>
    <row r="283" customFormat="false" ht="15" hidden="false" customHeight="false" outlineLevel="0" collapsed="false">
      <c r="B283" s="2" t="n">
        <v>278</v>
      </c>
      <c r="C283" s="19" t="n">
        <f aca="false">IF('Random Draws'!F283&lt;(Assumptions!$D$28-Assumptions!$D$27)/(Assumptions!$D$29-Assumptions!$D$27),Assumptions!$D$27+SQRT('Random Draws'!F283*(Assumptions!$D$29-Assumptions!$D$27)*(Assumptions!$D$28-Assumptions!$D$27)),Assumptions!$D$29-SQRT((1-'Random Draws'!F283)*(Assumptions!$D$29-Assumptions!$D$27)*(Assumptions!$D$29-Assumptions!$D$28)))</f>
        <v>0.271066018690416</v>
      </c>
      <c r="D283" s="29" t="n">
        <f aca="false">IF('Random Draws'!I283&lt;Assumptions!$D$30,1,0)</f>
        <v>0</v>
      </c>
      <c r="E283" s="19" t="n">
        <f aca="false">C283+Assumptions!$D$31*D283</f>
        <v>0.271066018690416</v>
      </c>
      <c r="F283" s="28" t="n">
        <f aca="false">(Simulation!F283-Assumptions!$D$15)*(1-E283)+Assumptions!$D$15-Simulation!J283</f>
        <v>0.175775618568458</v>
      </c>
      <c r="G283" s="8" t="n">
        <f aca="false">((Assumptions!$D$14*(1+Simulation!E283)^1*F283-Assumptions!$D$14*(1+Simulation!E283)^0*Simulation!E283*Assumptions!$D$16)/(1+Simulation!K283)^1+(Assumptions!$D$14*(1+Simulation!E283)^2*F283-Assumptions!$D$14*(1+Simulation!E283)^1*Simulation!E283*Assumptions!$D$16)/(1+Simulation!K283)^2+(Assumptions!$D$14*(1+Simulation!E283)^3*F283-Assumptions!$D$14*(1+Simulation!E283)^2*Simulation!E283*Assumptions!$D$16)/(1+Simulation!K283)^3+(Assumptions!$D$14*(1+Simulation!E283)^4*F283-Assumptions!$D$14*(1+Simulation!E283)^3*Simulation!E283*Assumptions!$D$16)/(1+Simulation!K283)^4+(Assumptions!$D$14*(1+Simulation!E283)^5*F283-Assumptions!$D$14*(1+Simulation!E283)^4*Simulation!E283*Assumptions!$D$16)/(1+Simulation!K283)^5+(Assumptions!$D$14*(1+Simulation!E283)^5*F283-Assumptions!$D$14*(1+Simulation!E283)^4*Simulation!E283*Assumptions!$D$16)*(1+Simulation!I283)/(Simulation!K283-Simulation!I283)/(1+Simulation!K283)^5-Assumptions!$D$17)/Assumptions!$D$18</f>
        <v>14.0231232948268</v>
      </c>
      <c r="H283" s="8" t="str">
        <f aca="false">IF(D283=1,G283,"")</f>
        <v/>
      </c>
      <c r="I283" s="33" t="n">
        <f aca="false">IF(D283=0,G283,"")</f>
        <v>14.0231232948268</v>
      </c>
    </row>
    <row r="284" customFormat="false" ht="15" hidden="false" customHeight="false" outlineLevel="0" collapsed="false">
      <c r="B284" s="2" t="n">
        <v>279</v>
      </c>
      <c r="C284" s="19" t="n">
        <f aca="false">IF('Random Draws'!F284&lt;(Assumptions!$D$28-Assumptions!$D$27)/(Assumptions!$D$29-Assumptions!$D$27),Assumptions!$D$27+SQRT('Random Draws'!F284*(Assumptions!$D$29-Assumptions!$D$27)*(Assumptions!$D$28-Assumptions!$D$27)),Assumptions!$D$29-SQRT((1-'Random Draws'!F284)*(Assumptions!$D$29-Assumptions!$D$27)*(Assumptions!$D$29-Assumptions!$D$28)))</f>
        <v>0.264370735932617</v>
      </c>
      <c r="D284" s="29" t="n">
        <f aca="false">IF('Random Draws'!I284&lt;Assumptions!$D$30,1,0)</f>
        <v>0</v>
      </c>
      <c r="E284" s="19" t="n">
        <f aca="false">C284+Assumptions!$D$31*D284</f>
        <v>0.264370735932617</v>
      </c>
      <c r="F284" s="28" t="n">
        <f aca="false">(Simulation!F284-Assumptions!$D$15)*(1-E284)+Assumptions!$D$15-Simulation!J284</f>
        <v>0.181333293442767</v>
      </c>
      <c r="G284" s="8" t="n">
        <f aca="false">((Assumptions!$D$14*(1+Simulation!E284)^1*F284-Assumptions!$D$14*(1+Simulation!E284)^0*Simulation!E284*Assumptions!$D$16)/(1+Simulation!K284)^1+(Assumptions!$D$14*(1+Simulation!E284)^2*F284-Assumptions!$D$14*(1+Simulation!E284)^1*Simulation!E284*Assumptions!$D$16)/(1+Simulation!K284)^2+(Assumptions!$D$14*(1+Simulation!E284)^3*F284-Assumptions!$D$14*(1+Simulation!E284)^2*Simulation!E284*Assumptions!$D$16)/(1+Simulation!K284)^3+(Assumptions!$D$14*(1+Simulation!E284)^4*F284-Assumptions!$D$14*(1+Simulation!E284)^3*Simulation!E284*Assumptions!$D$16)/(1+Simulation!K284)^4+(Assumptions!$D$14*(1+Simulation!E284)^5*F284-Assumptions!$D$14*(1+Simulation!E284)^4*Simulation!E284*Assumptions!$D$16)/(1+Simulation!K284)^5+(Assumptions!$D$14*(1+Simulation!E284)^5*F284-Assumptions!$D$14*(1+Simulation!E284)^4*Simulation!E284*Assumptions!$D$16)*(1+Simulation!I284)/(Simulation!K284-Simulation!I284)/(1+Simulation!K284)^5-Assumptions!$D$17)/Assumptions!$D$18</f>
        <v>24.459374282704</v>
      </c>
      <c r="H284" s="8" t="str">
        <f aca="false">IF(D284=1,G284,"")</f>
        <v/>
      </c>
      <c r="I284" s="33" t="n">
        <f aca="false">IF(D284=0,G284,"")</f>
        <v>24.459374282704</v>
      </c>
    </row>
    <row r="285" customFormat="false" ht="15" hidden="false" customHeight="false" outlineLevel="0" collapsed="false">
      <c r="B285" s="2" t="n">
        <v>280</v>
      </c>
      <c r="C285" s="19" t="n">
        <f aca="false">IF('Random Draws'!F285&lt;(Assumptions!$D$28-Assumptions!$D$27)/(Assumptions!$D$29-Assumptions!$D$27),Assumptions!$D$27+SQRT('Random Draws'!F285*(Assumptions!$D$29-Assumptions!$D$27)*(Assumptions!$D$28-Assumptions!$D$27)),Assumptions!$D$29-SQRT((1-'Random Draws'!F285)*(Assumptions!$D$29-Assumptions!$D$27)*(Assumptions!$D$29-Assumptions!$D$28)))</f>
        <v>0.257765607530372</v>
      </c>
      <c r="D285" s="29" t="n">
        <f aca="false">IF('Random Draws'!I285&lt;Assumptions!$D$30,1,0)</f>
        <v>1</v>
      </c>
      <c r="E285" s="19" t="n">
        <f aca="false">C285+Assumptions!$D$31*D285</f>
        <v>0.347765607530372</v>
      </c>
      <c r="F285" s="28" t="n">
        <f aca="false">(Simulation!F285-Assumptions!$D$15)*(1-E285)+Assumptions!$D$15-Simulation!J285</f>
        <v>0.112873990954037</v>
      </c>
      <c r="G285" s="8" t="n">
        <f aca="false">((Assumptions!$D$14*(1+Simulation!E285)^1*F285-Assumptions!$D$14*(1+Simulation!E285)^0*Simulation!E285*Assumptions!$D$16)/(1+Simulation!K285)^1+(Assumptions!$D$14*(1+Simulation!E285)^2*F285-Assumptions!$D$14*(1+Simulation!E285)^1*Simulation!E285*Assumptions!$D$16)/(1+Simulation!K285)^2+(Assumptions!$D$14*(1+Simulation!E285)^3*F285-Assumptions!$D$14*(1+Simulation!E285)^2*Simulation!E285*Assumptions!$D$16)/(1+Simulation!K285)^3+(Assumptions!$D$14*(1+Simulation!E285)^4*F285-Assumptions!$D$14*(1+Simulation!E285)^3*Simulation!E285*Assumptions!$D$16)/(1+Simulation!K285)^4+(Assumptions!$D$14*(1+Simulation!E285)^5*F285-Assumptions!$D$14*(1+Simulation!E285)^4*Simulation!E285*Assumptions!$D$16)/(1+Simulation!K285)^5+(Assumptions!$D$14*(1+Simulation!E285)^5*F285-Assumptions!$D$14*(1+Simulation!E285)^4*Simulation!E285*Assumptions!$D$16)*(1+Simulation!I285)/(Simulation!K285-Simulation!I285)/(1+Simulation!K285)^5-Assumptions!$D$17)/Assumptions!$D$18</f>
        <v>11.8043341865116</v>
      </c>
      <c r="H285" s="8" t="n">
        <f aca="false">IF(D285=1,G285,"")</f>
        <v>11.8043341865116</v>
      </c>
      <c r="I285" s="33" t="str">
        <f aca="false">IF(D285=0,G285,"")</f>
        <v/>
      </c>
    </row>
    <row r="286" customFormat="false" ht="15" hidden="false" customHeight="false" outlineLevel="0" collapsed="false">
      <c r="B286" s="2" t="n">
        <v>281</v>
      </c>
      <c r="C286" s="19" t="n">
        <f aca="false">IF('Random Draws'!F286&lt;(Assumptions!$D$28-Assumptions!$D$27)/(Assumptions!$D$29-Assumptions!$D$27),Assumptions!$D$27+SQRT('Random Draws'!F286*(Assumptions!$D$29-Assumptions!$D$27)*(Assumptions!$D$28-Assumptions!$D$27)),Assumptions!$D$29-SQRT((1-'Random Draws'!F286)*(Assumptions!$D$29-Assumptions!$D$27)*(Assumptions!$D$29-Assumptions!$D$28)))</f>
        <v>0.255106028067973</v>
      </c>
      <c r="D286" s="29" t="n">
        <f aca="false">IF('Random Draws'!I286&lt;Assumptions!$D$30,1,0)</f>
        <v>0</v>
      </c>
      <c r="E286" s="19" t="n">
        <f aca="false">C286+Assumptions!$D$31*D286</f>
        <v>0.255106028067973</v>
      </c>
      <c r="F286" s="28" t="n">
        <f aca="false">(Simulation!F286-Assumptions!$D$15)*(1-E286)+Assumptions!$D$15-Simulation!J286</f>
        <v>0.174060001046556</v>
      </c>
      <c r="G286" s="8" t="n">
        <f aca="false">((Assumptions!$D$14*(1+Simulation!E286)^1*F286-Assumptions!$D$14*(1+Simulation!E286)^0*Simulation!E286*Assumptions!$D$16)/(1+Simulation!K286)^1+(Assumptions!$D$14*(1+Simulation!E286)^2*F286-Assumptions!$D$14*(1+Simulation!E286)^1*Simulation!E286*Assumptions!$D$16)/(1+Simulation!K286)^2+(Assumptions!$D$14*(1+Simulation!E286)^3*F286-Assumptions!$D$14*(1+Simulation!E286)^2*Simulation!E286*Assumptions!$D$16)/(1+Simulation!K286)^3+(Assumptions!$D$14*(1+Simulation!E286)^4*F286-Assumptions!$D$14*(1+Simulation!E286)^3*Simulation!E286*Assumptions!$D$16)/(1+Simulation!K286)^4+(Assumptions!$D$14*(1+Simulation!E286)^5*F286-Assumptions!$D$14*(1+Simulation!E286)^4*Simulation!E286*Assumptions!$D$16)/(1+Simulation!K286)^5+(Assumptions!$D$14*(1+Simulation!E286)^5*F286-Assumptions!$D$14*(1+Simulation!E286)^4*Simulation!E286*Assumptions!$D$16)*(1+Simulation!I286)/(Simulation!K286-Simulation!I286)/(1+Simulation!K286)^5-Assumptions!$D$17)/Assumptions!$D$18</f>
        <v>9.77968786349522</v>
      </c>
      <c r="H286" s="8" t="str">
        <f aca="false">IF(D286=1,G286,"")</f>
        <v/>
      </c>
      <c r="I286" s="33" t="n">
        <f aca="false">IF(D286=0,G286,"")</f>
        <v>9.77968786349522</v>
      </c>
    </row>
    <row r="287" customFormat="false" ht="15" hidden="false" customHeight="false" outlineLevel="0" collapsed="false">
      <c r="B287" s="2" t="n">
        <v>282</v>
      </c>
      <c r="C287" s="19" t="n">
        <f aca="false">IF('Random Draws'!F287&lt;(Assumptions!$D$28-Assumptions!$D$27)/(Assumptions!$D$29-Assumptions!$D$27),Assumptions!$D$27+SQRT('Random Draws'!F287*(Assumptions!$D$29-Assumptions!$D$27)*(Assumptions!$D$28-Assumptions!$D$27)),Assumptions!$D$29-SQRT((1-'Random Draws'!F287)*(Assumptions!$D$29-Assumptions!$D$27)*(Assumptions!$D$29-Assumptions!$D$28)))</f>
        <v>0.246686344157281</v>
      </c>
      <c r="D287" s="29" t="n">
        <f aca="false">IF('Random Draws'!I287&lt;Assumptions!$D$30,1,0)</f>
        <v>0</v>
      </c>
      <c r="E287" s="19" t="n">
        <f aca="false">C287+Assumptions!$D$31*D287</f>
        <v>0.246686344157281</v>
      </c>
      <c r="F287" s="28" t="n">
        <f aca="false">(Simulation!F287-Assumptions!$D$15)*(1-E287)+Assumptions!$D$15-Simulation!J287</f>
        <v>0.151771562412226</v>
      </c>
      <c r="G287" s="8" t="n">
        <f aca="false">((Assumptions!$D$14*(1+Simulation!E287)^1*F287-Assumptions!$D$14*(1+Simulation!E287)^0*Simulation!E287*Assumptions!$D$16)/(1+Simulation!K287)^1+(Assumptions!$D$14*(1+Simulation!E287)^2*F287-Assumptions!$D$14*(1+Simulation!E287)^1*Simulation!E287*Assumptions!$D$16)/(1+Simulation!K287)^2+(Assumptions!$D$14*(1+Simulation!E287)^3*F287-Assumptions!$D$14*(1+Simulation!E287)^2*Simulation!E287*Assumptions!$D$16)/(1+Simulation!K287)^3+(Assumptions!$D$14*(1+Simulation!E287)^4*F287-Assumptions!$D$14*(1+Simulation!E287)^3*Simulation!E287*Assumptions!$D$16)/(1+Simulation!K287)^4+(Assumptions!$D$14*(1+Simulation!E287)^5*F287-Assumptions!$D$14*(1+Simulation!E287)^4*Simulation!E287*Assumptions!$D$16)/(1+Simulation!K287)^5+(Assumptions!$D$14*(1+Simulation!E287)^5*F287-Assumptions!$D$14*(1+Simulation!E287)^4*Simulation!E287*Assumptions!$D$16)*(1+Simulation!I287)/(Simulation!K287-Simulation!I287)/(1+Simulation!K287)^5-Assumptions!$D$17)/Assumptions!$D$18</f>
        <v>7.11016792109474</v>
      </c>
      <c r="H287" s="8" t="str">
        <f aca="false">IF(D287=1,G287,"")</f>
        <v/>
      </c>
      <c r="I287" s="33" t="n">
        <f aca="false">IF(D287=0,G287,"")</f>
        <v>7.11016792109474</v>
      </c>
    </row>
    <row r="288" customFormat="false" ht="15" hidden="false" customHeight="false" outlineLevel="0" collapsed="false">
      <c r="B288" s="2" t="n">
        <v>283</v>
      </c>
      <c r="C288" s="19" t="n">
        <f aca="false">IF('Random Draws'!F288&lt;(Assumptions!$D$28-Assumptions!$D$27)/(Assumptions!$D$29-Assumptions!$D$27),Assumptions!$D$27+SQRT('Random Draws'!F288*(Assumptions!$D$29-Assumptions!$D$27)*(Assumptions!$D$28-Assumptions!$D$27)),Assumptions!$D$29-SQRT((1-'Random Draws'!F288)*(Assumptions!$D$29-Assumptions!$D$27)*(Assumptions!$D$29-Assumptions!$D$28)))</f>
        <v>0.256799254397169</v>
      </c>
      <c r="D288" s="29" t="n">
        <f aca="false">IF('Random Draws'!I288&lt;Assumptions!$D$30,1,0)</f>
        <v>0</v>
      </c>
      <c r="E288" s="19" t="n">
        <f aca="false">C288+Assumptions!$D$31*D288</f>
        <v>0.256799254397169</v>
      </c>
      <c r="F288" s="28" t="n">
        <f aca="false">(Simulation!F288-Assumptions!$D$15)*(1-E288)+Assumptions!$D$15-Simulation!J288</f>
        <v>0.158116515241374</v>
      </c>
      <c r="G288" s="8" t="n">
        <f aca="false">((Assumptions!$D$14*(1+Simulation!E288)^1*F288-Assumptions!$D$14*(1+Simulation!E288)^0*Simulation!E288*Assumptions!$D$16)/(1+Simulation!K288)^1+(Assumptions!$D$14*(1+Simulation!E288)^2*F288-Assumptions!$D$14*(1+Simulation!E288)^1*Simulation!E288*Assumptions!$D$16)/(1+Simulation!K288)^2+(Assumptions!$D$14*(1+Simulation!E288)^3*F288-Assumptions!$D$14*(1+Simulation!E288)^2*Simulation!E288*Assumptions!$D$16)/(1+Simulation!K288)^3+(Assumptions!$D$14*(1+Simulation!E288)^4*F288-Assumptions!$D$14*(1+Simulation!E288)^3*Simulation!E288*Assumptions!$D$16)/(1+Simulation!K288)^4+(Assumptions!$D$14*(1+Simulation!E288)^5*F288-Assumptions!$D$14*(1+Simulation!E288)^4*Simulation!E288*Assumptions!$D$16)/(1+Simulation!K288)^5+(Assumptions!$D$14*(1+Simulation!E288)^5*F288-Assumptions!$D$14*(1+Simulation!E288)^4*Simulation!E288*Assumptions!$D$16)*(1+Simulation!I288)/(Simulation!K288-Simulation!I288)/(1+Simulation!K288)^5-Assumptions!$D$17)/Assumptions!$D$18</f>
        <v>10.2725593004296</v>
      </c>
      <c r="H288" s="8" t="str">
        <f aca="false">IF(D288=1,G288,"")</f>
        <v/>
      </c>
      <c r="I288" s="33" t="n">
        <f aca="false">IF(D288=0,G288,"")</f>
        <v>10.2725593004296</v>
      </c>
    </row>
    <row r="289" customFormat="false" ht="15" hidden="false" customHeight="false" outlineLevel="0" collapsed="false">
      <c r="B289" s="2" t="n">
        <v>284</v>
      </c>
      <c r="C289" s="19" t="n">
        <f aca="false">IF('Random Draws'!F289&lt;(Assumptions!$D$28-Assumptions!$D$27)/(Assumptions!$D$29-Assumptions!$D$27),Assumptions!$D$27+SQRT('Random Draws'!F289*(Assumptions!$D$29-Assumptions!$D$27)*(Assumptions!$D$28-Assumptions!$D$27)),Assumptions!$D$29-SQRT((1-'Random Draws'!F289)*(Assumptions!$D$29-Assumptions!$D$27)*(Assumptions!$D$29-Assumptions!$D$28)))</f>
        <v>0.25286640665454</v>
      </c>
      <c r="D289" s="29" t="n">
        <f aca="false">IF('Random Draws'!I289&lt;Assumptions!$D$30,1,0)</f>
        <v>0</v>
      </c>
      <c r="E289" s="19" t="n">
        <f aca="false">C289+Assumptions!$D$31*D289</f>
        <v>0.25286640665454</v>
      </c>
      <c r="F289" s="28" t="n">
        <f aca="false">(Simulation!F289-Assumptions!$D$15)*(1-E289)+Assumptions!$D$15-Simulation!J289</f>
        <v>0.113769595284319</v>
      </c>
      <c r="G289" s="8" t="n">
        <f aca="false">((Assumptions!$D$14*(1+Simulation!E289)^1*F289-Assumptions!$D$14*(1+Simulation!E289)^0*Simulation!E289*Assumptions!$D$16)/(1+Simulation!K289)^1+(Assumptions!$D$14*(1+Simulation!E289)^2*F289-Assumptions!$D$14*(1+Simulation!E289)^1*Simulation!E289*Assumptions!$D$16)/(1+Simulation!K289)^2+(Assumptions!$D$14*(1+Simulation!E289)^3*F289-Assumptions!$D$14*(1+Simulation!E289)^2*Simulation!E289*Assumptions!$D$16)/(1+Simulation!K289)^3+(Assumptions!$D$14*(1+Simulation!E289)^4*F289-Assumptions!$D$14*(1+Simulation!E289)^3*Simulation!E289*Assumptions!$D$16)/(1+Simulation!K289)^4+(Assumptions!$D$14*(1+Simulation!E289)^5*F289-Assumptions!$D$14*(1+Simulation!E289)^4*Simulation!E289*Assumptions!$D$16)/(1+Simulation!K289)^5+(Assumptions!$D$14*(1+Simulation!E289)^5*F289-Assumptions!$D$14*(1+Simulation!E289)^4*Simulation!E289*Assumptions!$D$16)*(1+Simulation!I289)/(Simulation!K289-Simulation!I289)/(1+Simulation!K289)^5-Assumptions!$D$17)/Assumptions!$D$18</f>
        <v>7.35810809079756</v>
      </c>
      <c r="H289" s="8" t="str">
        <f aca="false">IF(D289=1,G289,"")</f>
        <v/>
      </c>
      <c r="I289" s="33" t="n">
        <f aca="false">IF(D289=0,G289,"")</f>
        <v>7.35810809079756</v>
      </c>
    </row>
    <row r="290" customFormat="false" ht="15" hidden="false" customHeight="false" outlineLevel="0" collapsed="false">
      <c r="B290" s="2" t="n">
        <v>285</v>
      </c>
      <c r="C290" s="19" t="n">
        <f aca="false">IF('Random Draws'!F290&lt;(Assumptions!$D$28-Assumptions!$D$27)/(Assumptions!$D$29-Assumptions!$D$27),Assumptions!$D$27+SQRT('Random Draws'!F290*(Assumptions!$D$29-Assumptions!$D$27)*(Assumptions!$D$28-Assumptions!$D$27)),Assumptions!$D$29-SQRT((1-'Random Draws'!F290)*(Assumptions!$D$29-Assumptions!$D$27)*(Assumptions!$D$29-Assumptions!$D$28)))</f>
        <v>0.273040363524494</v>
      </c>
      <c r="D290" s="29" t="n">
        <f aca="false">IF('Random Draws'!I290&lt;Assumptions!$D$30,1,0)</f>
        <v>0</v>
      </c>
      <c r="E290" s="19" t="n">
        <f aca="false">C290+Assumptions!$D$31*D290</f>
        <v>0.273040363524494</v>
      </c>
      <c r="F290" s="28" t="n">
        <f aca="false">(Simulation!F290-Assumptions!$D$15)*(1-E290)+Assumptions!$D$15-Simulation!J290</f>
        <v>0.142995743940029</v>
      </c>
      <c r="G290" s="8" t="n">
        <f aca="false">((Assumptions!$D$14*(1+Simulation!E290)^1*F290-Assumptions!$D$14*(1+Simulation!E290)^0*Simulation!E290*Assumptions!$D$16)/(1+Simulation!K290)^1+(Assumptions!$D$14*(1+Simulation!E290)^2*F290-Assumptions!$D$14*(1+Simulation!E290)^1*Simulation!E290*Assumptions!$D$16)/(1+Simulation!K290)^2+(Assumptions!$D$14*(1+Simulation!E290)^3*F290-Assumptions!$D$14*(1+Simulation!E290)^2*Simulation!E290*Assumptions!$D$16)/(1+Simulation!K290)^3+(Assumptions!$D$14*(1+Simulation!E290)^4*F290-Assumptions!$D$14*(1+Simulation!E290)^3*Simulation!E290*Assumptions!$D$16)/(1+Simulation!K290)^4+(Assumptions!$D$14*(1+Simulation!E290)^5*F290-Assumptions!$D$14*(1+Simulation!E290)^4*Simulation!E290*Assumptions!$D$16)/(1+Simulation!K290)^5+(Assumptions!$D$14*(1+Simulation!E290)^5*F290-Assumptions!$D$14*(1+Simulation!E290)^4*Simulation!E290*Assumptions!$D$16)*(1+Simulation!I290)/(Simulation!K290-Simulation!I290)/(1+Simulation!K290)^5-Assumptions!$D$17)/Assumptions!$D$18</f>
        <v>9.7033389296185</v>
      </c>
      <c r="H290" s="8" t="str">
        <f aca="false">IF(D290=1,G290,"")</f>
        <v/>
      </c>
      <c r="I290" s="33" t="n">
        <f aca="false">IF(D290=0,G290,"")</f>
        <v>9.7033389296185</v>
      </c>
    </row>
    <row r="291" customFormat="false" ht="15" hidden="false" customHeight="false" outlineLevel="0" collapsed="false">
      <c r="B291" s="2" t="n">
        <v>286</v>
      </c>
      <c r="C291" s="19" t="n">
        <f aca="false">IF('Random Draws'!F291&lt;(Assumptions!$D$28-Assumptions!$D$27)/(Assumptions!$D$29-Assumptions!$D$27),Assumptions!$D$27+SQRT('Random Draws'!F291*(Assumptions!$D$29-Assumptions!$D$27)*(Assumptions!$D$28-Assumptions!$D$27)),Assumptions!$D$29-SQRT((1-'Random Draws'!F291)*(Assumptions!$D$29-Assumptions!$D$27)*(Assumptions!$D$29-Assumptions!$D$28)))</f>
        <v>0.265482909639683</v>
      </c>
      <c r="D291" s="29" t="n">
        <f aca="false">IF('Random Draws'!I291&lt;Assumptions!$D$30,1,0)</f>
        <v>0</v>
      </c>
      <c r="E291" s="19" t="n">
        <f aca="false">C291+Assumptions!$D$31*D291</f>
        <v>0.265482909639683</v>
      </c>
      <c r="F291" s="28" t="n">
        <f aca="false">(Simulation!F291-Assumptions!$D$15)*(1-E291)+Assumptions!$D$15-Simulation!J291</f>
        <v>0.189739739597076</v>
      </c>
      <c r="G291" s="8" t="n">
        <f aca="false">((Assumptions!$D$14*(1+Simulation!E291)^1*F291-Assumptions!$D$14*(1+Simulation!E291)^0*Simulation!E291*Assumptions!$D$16)/(1+Simulation!K291)^1+(Assumptions!$D$14*(1+Simulation!E291)^2*F291-Assumptions!$D$14*(1+Simulation!E291)^1*Simulation!E291*Assumptions!$D$16)/(1+Simulation!K291)^2+(Assumptions!$D$14*(1+Simulation!E291)^3*F291-Assumptions!$D$14*(1+Simulation!E291)^2*Simulation!E291*Assumptions!$D$16)/(1+Simulation!K291)^3+(Assumptions!$D$14*(1+Simulation!E291)^4*F291-Assumptions!$D$14*(1+Simulation!E291)^3*Simulation!E291*Assumptions!$D$16)/(1+Simulation!K291)^4+(Assumptions!$D$14*(1+Simulation!E291)^5*F291-Assumptions!$D$14*(1+Simulation!E291)^4*Simulation!E291*Assumptions!$D$16)/(1+Simulation!K291)^5+(Assumptions!$D$14*(1+Simulation!E291)^5*F291-Assumptions!$D$14*(1+Simulation!E291)^4*Simulation!E291*Assumptions!$D$16)*(1+Simulation!I291)/(Simulation!K291-Simulation!I291)/(1+Simulation!K291)^5-Assumptions!$D$17)/Assumptions!$D$18</f>
        <v>11.7136238692042</v>
      </c>
      <c r="H291" s="8" t="str">
        <f aca="false">IF(D291=1,G291,"")</f>
        <v/>
      </c>
      <c r="I291" s="33" t="n">
        <f aca="false">IF(D291=0,G291,"")</f>
        <v>11.7136238692042</v>
      </c>
    </row>
    <row r="292" customFormat="false" ht="15" hidden="false" customHeight="false" outlineLevel="0" collapsed="false">
      <c r="B292" s="2" t="n">
        <v>287</v>
      </c>
      <c r="C292" s="19" t="n">
        <f aca="false">IF('Random Draws'!F292&lt;(Assumptions!$D$28-Assumptions!$D$27)/(Assumptions!$D$29-Assumptions!$D$27),Assumptions!$D$27+SQRT('Random Draws'!F292*(Assumptions!$D$29-Assumptions!$D$27)*(Assumptions!$D$28-Assumptions!$D$27)),Assumptions!$D$29-SQRT((1-'Random Draws'!F292)*(Assumptions!$D$29-Assumptions!$D$27)*(Assumptions!$D$29-Assumptions!$D$28)))</f>
        <v>0.253213978308806</v>
      </c>
      <c r="D292" s="29" t="n">
        <f aca="false">IF('Random Draws'!I292&lt;Assumptions!$D$30,1,0)</f>
        <v>0</v>
      </c>
      <c r="E292" s="19" t="n">
        <f aca="false">C292+Assumptions!$D$31*D292</f>
        <v>0.253213978308806</v>
      </c>
      <c r="F292" s="28" t="n">
        <f aca="false">(Simulation!F292-Assumptions!$D$15)*(1-E292)+Assumptions!$D$15-Simulation!J292</f>
        <v>0.16649867516404</v>
      </c>
      <c r="G292" s="8" t="n">
        <f aca="false">((Assumptions!$D$14*(1+Simulation!E292)^1*F292-Assumptions!$D$14*(1+Simulation!E292)^0*Simulation!E292*Assumptions!$D$16)/(1+Simulation!K292)^1+(Assumptions!$D$14*(1+Simulation!E292)^2*F292-Assumptions!$D$14*(1+Simulation!E292)^1*Simulation!E292*Assumptions!$D$16)/(1+Simulation!K292)^2+(Assumptions!$D$14*(1+Simulation!E292)^3*F292-Assumptions!$D$14*(1+Simulation!E292)^2*Simulation!E292*Assumptions!$D$16)/(1+Simulation!K292)^3+(Assumptions!$D$14*(1+Simulation!E292)^4*F292-Assumptions!$D$14*(1+Simulation!E292)^3*Simulation!E292*Assumptions!$D$16)/(1+Simulation!K292)^4+(Assumptions!$D$14*(1+Simulation!E292)^5*F292-Assumptions!$D$14*(1+Simulation!E292)^4*Simulation!E292*Assumptions!$D$16)/(1+Simulation!K292)^5+(Assumptions!$D$14*(1+Simulation!E292)^5*F292-Assumptions!$D$14*(1+Simulation!E292)^4*Simulation!E292*Assumptions!$D$16)*(1+Simulation!I292)/(Simulation!K292-Simulation!I292)/(1+Simulation!K292)^5-Assumptions!$D$17)/Assumptions!$D$18</f>
        <v>12.428321261902</v>
      </c>
      <c r="H292" s="8" t="str">
        <f aca="false">IF(D292=1,G292,"")</f>
        <v/>
      </c>
      <c r="I292" s="33" t="n">
        <f aca="false">IF(D292=0,G292,"")</f>
        <v>12.428321261902</v>
      </c>
    </row>
    <row r="293" customFormat="false" ht="15" hidden="false" customHeight="false" outlineLevel="0" collapsed="false">
      <c r="B293" s="2" t="n">
        <v>288</v>
      </c>
      <c r="C293" s="19" t="n">
        <f aca="false">IF('Random Draws'!F293&lt;(Assumptions!$D$28-Assumptions!$D$27)/(Assumptions!$D$29-Assumptions!$D$27),Assumptions!$D$27+SQRT('Random Draws'!F293*(Assumptions!$D$29-Assumptions!$D$27)*(Assumptions!$D$28-Assumptions!$D$27)),Assumptions!$D$29-SQRT((1-'Random Draws'!F293)*(Assumptions!$D$29-Assumptions!$D$27)*(Assumptions!$D$29-Assumptions!$D$28)))</f>
        <v>0.25146753027015</v>
      </c>
      <c r="D293" s="29" t="n">
        <f aca="false">IF('Random Draws'!I293&lt;Assumptions!$D$30,1,0)</f>
        <v>0</v>
      </c>
      <c r="E293" s="19" t="n">
        <f aca="false">C293+Assumptions!$D$31*D293</f>
        <v>0.25146753027015</v>
      </c>
      <c r="F293" s="28" t="n">
        <f aca="false">(Simulation!F293-Assumptions!$D$15)*(1-E293)+Assumptions!$D$15-Simulation!J293</f>
        <v>0.151125498824059</v>
      </c>
      <c r="G293" s="8" t="n">
        <f aca="false">((Assumptions!$D$14*(1+Simulation!E293)^1*F293-Assumptions!$D$14*(1+Simulation!E293)^0*Simulation!E293*Assumptions!$D$16)/(1+Simulation!K293)^1+(Assumptions!$D$14*(1+Simulation!E293)^2*F293-Assumptions!$D$14*(1+Simulation!E293)^1*Simulation!E293*Assumptions!$D$16)/(1+Simulation!K293)^2+(Assumptions!$D$14*(1+Simulation!E293)^3*F293-Assumptions!$D$14*(1+Simulation!E293)^2*Simulation!E293*Assumptions!$D$16)/(1+Simulation!K293)^3+(Assumptions!$D$14*(1+Simulation!E293)^4*F293-Assumptions!$D$14*(1+Simulation!E293)^3*Simulation!E293*Assumptions!$D$16)/(1+Simulation!K293)^4+(Assumptions!$D$14*(1+Simulation!E293)^5*F293-Assumptions!$D$14*(1+Simulation!E293)^4*Simulation!E293*Assumptions!$D$16)/(1+Simulation!K293)^5+(Assumptions!$D$14*(1+Simulation!E293)^5*F293-Assumptions!$D$14*(1+Simulation!E293)^4*Simulation!E293*Assumptions!$D$16)*(1+Simulation!I293)/(Simulation!K293-Simulation!I293)/(1+Simulation!K293)^5-Assumptions!$D$17)/Assumptions!$D$18</f>
        <v>10.9962182783941</v>
      </c>
      <c r="H293" s="8" t="str">
        <f aca="false">IF(D293=1,G293,"")</f>
        <v/>
      </c>
      <c r="I293" s="33" t="n">
        <f aca="false">IF(D293=0,G293,"")</f>
        <v>10.9962182783941</v>
      </c>
    </row>
    <row r="294" customFormat="false" ht="15" hidden="false" customHeight="false" outlineLevel="0" collapsed="false">
      <c r="B294" s="2" t="n">
        <v>289</v>
      </c>
      <c r="C294" s="19" t="n">
        <f aca="false">IF('Random Draws'!F294&lt;(Assumptions!$D$28-Assumptions!$D$27)/(Assumptions!$D$29-Assumptions!$D$27),Assumptions!$D$27+SQRT('Random Draws'!F294*(Assumptions!$D$29-Assumptions!$D$27)*(Assumptions!$D$28-Assumptions!$D$27)),Assumptions!$D$29-SQRT((1-'Random Draws'!F294)*(Assumptions!$D$29-Assumptions!$D$27)*(Assumptions!$D$29-Assumptions!$D$28)))</f>
        <v>0.258899422361586</v>
      </c>
      <c r="D294" s="29" t="n">
        <f aca="false">IF('Random Draws'!I294&lt;Assumptions!$D$30,1,0)</f>
        <v>0</v>
      </c>
      <c r="E294" s="19" t="n">
        <f aca="false">C294+Assumptions!$D$31*D294</f>
        <v>0.258899422361586</v>
      </c>
      <c r="F294" s="28" t="n">
        <f aca="false">(Simulation!F294-Assumptions!$D$15)*(1-E294)+Assumptions!$D$15-Simulation!J294</f>
        <v>0.166780853949779</v>
      </c>
      <c r="G294" s="8" t="n">
        <f aca="false">((Assumptions!$D$14*(1+Simulation!E294)^1*F294-Assumptions!$D$14*(1+Simulation!E294)^0*Simulation!E294*Assumptions!$D$16)/(1+Simulation!K294)^1+(Assumptions!$D$14*(1+Simulation!E294)^2*F294-Assumptions!$D$14*(1+Simulation!E294)^1*Simulation!E294*Assumptions!$D$16)/(1+Simulation!K294)^2+(Assumptions!$D$14*(1+Simulation!E294)^3*F294-Assumptions!$D$14*(1+Simulation!E294)^2*Simulation!E294*Assumptions!$D$16)/(1+Simulation!K294)^3+(Assumptions!$D$14*(1+Simulation!E294)^4*F294-Assumptions!$D$14*(1+Simulation!E294)^3*Simulation!E294*Assumptions!$D$16)/(1+Simulation!K294)^4+(Assumptions!$D$14*(1+Simulation!E294)^5*F294-Assumptions!$D$14*(1+Simulation!E294)^4*Simulation!E294*Assumptions!$D$16)/(1+Simulation!K294)^5+(Assumptions!$D$14*(1+Simulation!E294)^5*F294-Assumptions!$D$14*(1+Simulation!E294)^4*Simulation!E294*Assumptions!$D$16)*(1+Simulation!I294)/(Simulation!K294-Simulation!I294)/(1+Simulation!K294)^5-Assumptions!$D$17)/Assumptions!$D$18</f>
        <v>16.8850518902418</v>
      </c>
      <c r="H294" s="8" t="str">
        <f aca="false">IF(D294=1,G294,"")</f>
        <v/>
      </c>
      <c r="I294" s="33" t="n">
        <f aca="false">IF(D294=0,G294,"")</f>
        <v>16.8850518902418</v>
      </c>
    </row>
    <row r="295" customFormat="false" ht="15" hidden="false" customHeight="false" outlineLevel="0" collapsed="false">
      <c r="B295" s="2" t="n">
        <v>290</v>
      </c>
      <c r="C295" s="19" t="n">
        <f aca="false">IF('Random Draws'!F295&lt;(Assumptions!$D$28-Assumptions!$D$27)/(Assumptions!$D$29-Assumptions!$D$27),Assumptions!$D$27+SQRT('Random Draws'!F295*(Assumptions!$D$29-Assumptions!$D$27)*(Assumptions!$D$28-Assumptions!$D$27)),Assumptions!$D$29-SQRT((1-'Random Draws'!F295)*(Assumptions!$D$29-Assumptions!$D$27)*(Assumptions!$D$29-Assumptions!$D$28)))</f>
        <v>0.273177911596938</v>
      </c>
      <c r="D295" s="29" t="n">
        <f aca="false">IF('Random Draws'!I295&lt;Assumptions!$D$30,1,0)</f>
        <v>1</v>
      </c>
      <c r="E295" s="19" t="n">
        <f aca="false">C295+Assumptions!$D$31*D295</f>
        <v>0.363177911596937</v>
      </c>
      <c r="F295" s="28" t="n">
        <f aca="false">(Simulation!F295-Assumptions!$D$15)*(1-E295)+Assumptions!$D$15-Simulation!J295</f>
        <v>0.144282391174426</v>
      </c>
      <c r="G295" s="8" t="n">
        <f aca="false">((Assumptions!$D$14*(1+Simulation!E295)^1*F295-Assumptions!$D$14*(1+Simulation!E295)^0*Simulation!E295*Assumptions!$D$16)/(1+Simulation!K295)^1+(Assumptions!$D$14*(1+Simulation!E295)^2*F295-Assumptions!$D$14*(1+Simulation!E295)^1*Simulation!E295*Assumptions!$D$16)/(1+Simulation!K295)^2+(Assumptions!$D$14*(1+Simulation!E295)^3*F295-Assumptions!$D$14*(1+Simulation!E295)^2*Simulation!E295*Assumptions!$D$16)/(1+Simulation!K295)^3+(Assumptions!$D$14*(1+Simulation!E295)^4*F295-Assumptions!$D$14*(1+Simulation!E295)^3*Simulation!E295*Assumptions!$D$16)/(1+Simulation!K295)^4+(Assumptions!$D$14*(1+Simulation!E295)^5*F295-Assumptions!$D$14*(1+Simulation!E295)^4*Simulation!E295*Assumptions!$D$16)/(1+Simulation!K295)^5+(Assumptions!$D$14*(1+Simulation!E295)^5*F295-Assumptions!$D$14*(1+Simulation!E295)^4*Simulation!E295*Assumptions!$D$16)*(1+Simulation!I295)/(Simulation!K295-Simulation!I295)/(1+Simulation!K295)^5-Assumptions!$D$17)/Assumptions!$D$18</f>
        <v>6.52535576194628</v>
      </c>
      <c r="H295" s="8" t="n">
        <f aca="false">IF(D295=1,G295,"")</f>
        <v>6.52535576194628</v>
      </c>
      <c r="I295" s="33" t="str">
        <f aca="false">IF(D295=0,G295,"")</f>
        <v/>
      </c>
    </row>
    <row r="296" customFormat="false" ht="15" hidden="false" customHeight="false" outlineLevel="0" collapsed="false">
      <c r="B296" s="2" t="n">
        <v>291</v>
      </c>
      <c r="C296" s="19" t="n">
        <f aca="false">IF('Random Draws'!F296&lt;(Assumptions!$D$28-Assumptions!$D$27)/(Assumptions!$D$29-Assumptions!$D$27),Assumptions!$D$27+SQRT('Random Draws'!F296*(Assumptions!$D$29-Assumptions!$D$27)*(Assumptions!$D$28-Assumptions!$D$27)),Assumptions!$D$29-SQRT((1-'Random Draws'!F296)*(Assumptions!$D$29-Assumptions!$D$27)*(Assumptions!$D$29-Assumptions!$D$28)))</f>
        <v>0.273128354516944</v>
      </c>
      <c r="D296" s="29" t="n">
        <f aca="false">IF('Random Draws'!I296&lt;Assumptions!$D$30,1,0)</f>
        <v>0</v>
      </c>
      <c r="E296" s="19" t="n">
        <f aca="false">C296+Assumptions!$D$31*D296</f>
        <v>0.273128354516944</v>
      </c>
      <c r="F296" s="28" t="n">
        <f aca="false">(Simulation!F296-Assumptions!$D$15)*(1-E296)+Assumptions!$D$15-Simulation!J296</f>
        <v>0.165658849813026</v>
      </c>
      <c r="G296" s="8" t="n">
        <f aca="false">((Assumptions!$D$14*(1+Simulation!E296)^1*F296-Assumptions!$D$14*(1+Simulation!E296)^0*Simulation!E296*Assumptions!$D$16)/(1+Simulation!K296)^1+(Assumptions!$D$14*(1+Simulation!E296)^2*F296-Assumptions!$D$14*(1+Simulation!E296)^1*Simulation!E296*Assumptions!$D$16)/(1+Simulation!K296)^2+(Assumptions!$D$14*(1+Simulation!E296)^3*F296-Assumptions!$D$14*(1+Simulation!E296)^2*Simulation!E296*Assumptions!$D$16)/(1+Simulation!K296)^3+(Assumptions!$D$14*(1+Simulation!E296)^4*F296-Assumptions!$D$14*(1+Simulation!E296)^3*Simulation!E296*Assumptions!$D$16)/(1+Simulation!K296)^4+(Assumptions!$D$14*(1+Simulation!E296)^5*F296-Assumptions!$D$14*(1+Simulation!E296)^4*Simulation!E296*Assumptions!$D$16)/(1+Simulation!K296)^5+(Assumptions!$D$14*(1+Simulation!E296)^5*F296-Assumptions!$D$14*(1+Simulation!E296)^4*Simulation!E296*Assumptions!$D$16)*(1+Simulation!I296)/(Simulation!K296-Simulation!I296)/(1+Simulation!K296)^5-Assumptions!$D$17)/Assumptions!$D$18</f>
        <v>12.7415436733863</v>
      </c>
      <c r="H296" s="8" t="str">
        <f aca="false">IF(D296=1,G296,"")</f>
        <v/>
      </c>
      <c r="I296" s="33" t="n">
        <f aca="false">IF(D296=0,G296,"")</f>
        <v>12.7415436733863</v>
      </c>
    </row>
    <row r="297" customFormat="false" ht="15" hidden="false" customHeight="false" outlineLevel="0" collapsed="false">
      <c r="B297" s="2" t="n">
        <v>292</v>
      </c>
      <c r="C297" s="19" t="n">
        <f aca="false">IF('Random Draws'!F297&lt;(Assumptions!$D$28-Assumptions!$D$27)/(Assumptions!$D$29-Assumptions!$D$27),Assumptions!$D$27+SQRT('Random Draws'!F297*(Assumptions!$D$29-Assumptions!$D$27)*(Assumptions!$D$28-Assumptions!$D$27)),Assumptions!$D$29-SQRT((1-'Random Draws'!F297)*(Assumptions!$D$29-Assumptions!$D$27)*(Assumptions!$D$29-Assumptions!$D$28)))</f>
        <v>0.26051458849112</v>
      </c>
      <c r="D297" s="29" t="n">
        <f aca="false">IF('Random Draws'!I297&lt;Assumptions!$D$30,1,0)</f>
        <v>0</v>
      </c>
      <c r="E297" s="19" t="n">
        <f aca="false">C297+Assumptions!$D$31*D297</f>
        <v>0.26051458849112</v>
      </c>
      <c r="F297" s="28" t="n">
        <f aca="false">(Simulation!F297-Assumptions!$D$15)*(1-E297)+Assumptions!$D$15-Simulation!J297</f>
        <v>0.155036653945658</v>
      </c>
      <c r="G297" s="8" t="n">
        <f aca="false">((Assumptions!$D$14*(1+Simulation!E297)^1*F297-Assumptions!$D$14*(1+Simulation!E297)^0*Simulation!E297*Assumptions!$D$16)/(1+Simulation!K297)^1+(Assumptions!$D$14*(1+Simulation!E297)^2*F297-Assumptions!$D$14*(1+Simulation!E297)^1*Simulation!E297*Assumptions!$D$16)/(1+Simulation!K297)^2+(Assumptions!$D$14*(1+Simulation!E297)^3*F297-Assumptions!$D$14*(1+Simulation!E297)^2*Simulation!E297*Assumptions!$D$16)/(1+Simulation!K297)^3+(Assumptions!$D$14*(1+Simulation!E297)^4*F297-Assumptions!$D$14*(1+Simulation!E297)^3*Simulation!E297*Assumptions!$D$16)/(1+Simulation!K297)^4+(Assumptions!$D$14*(1+Simulation!E297)^5*F297-Assumptions!$D$14*(1+Simulation!E297)^4*Simulation!E297*Assumptions!$D$16)/(1+Simulation!K297)^5+(Assumptions!$D$14*(1+Simulation!E297)^5*F297-Assumptions!$D$14*(1+Simulation!E297)^4*Simulation!E297*Assumptions!$D$16)*(1+Simulation!I297)/(Simulation!K297-Simulation!I297)/(1+Simulation!K297)^5-Assumptions!$D$17)/Assumptions!$D$18</f>
        <v>11.6930418674806</v>
      </c>
      <c r="H297" s="8" t="str">
        <f aca="false">IF(D297=1,G297,"")</f>
        <v/>
      </c>
      <c r="I297" s="33" t="n">
        <f aca="false">IF(D297=0,G297,"")</f>
        <v>11.6930418674806</v>
      </c>
    </row>
    <row r="298" customFormat="false" ht="15" hidden="false" customHeight="false" outlineLevel="0" collapsed="false">
      <c r="B298" s="2" t="n">
        <v>293</v>
      </c>
      <c r="C298" s="19" t="n">
        <f aca="false">IF('Random Draws'!F298&lt;(Assumptions!$D$28-Assumptions!$D$27)/(Assumptions!$D$29-Assumptions!$D$27),Assumptions!$D$27+SQRT('Random Draws'!F298*(Assumptions!$D$29-Assumptions!$D$27)*(Assumptions!$D$28-Assumptions!$D$27)),Assumptions!$D$29-SQRT((1-'Random Draws'!F298)*(Assumptions!$D$29-Assumptions!$D$27)*(Assumptions!$D$29-Assumptions!$D$28)))</f>
        <v>0.254676409438415</v>
      </c>
      <c r="D298" s="29" t="n">
        <f aca="false">IF('Random Draws'!I298&lt;Assumptions!$D$30,1,0)</f>
        <v>0</v>
      </c>
      <c r="E298" s="19" t="n">
        <f aca="false">C298+Assumptions!$D$31*D298</f>
        <v>0.254676409438415</v>
      </c>
      <c r="F298" s="28" t="n">
        <f aca="false">(Simulation!F298-Assumptions!$D$15)*(1-E298)+Assumptions!$D$15-Simulation!J298</f>
        <v>0.190919357907773</v>
      </c>
      <c r="G298" s="8" t="n">
        <f aca="false">((Assumptions!$D$14*(1+Simulation!E298)^1*F298-Assumptions!$D$14*(1+Simulation!E298)^0*Simulation!E298*Assumptions!$D$16)/(1+Simulation!K298)^1+(Assumptions!$D$14*(1+Simulation!E298)^2*F298-Assumptions!$D$14*(1+Simulation!E298)^1*Simulation!E298*Assumptions!$D$16)/(1+Simulation!K298)^2+(Assumptions!$D$14*(1+Simulation!E298)^3*F298-Assumptions!$D$14*(1+Simulation!E298)^2*Simulation!E298*Assumptions!$D$16)/(1+Simulation!K298)^3+(Assumptions!$D$14*(1+Simulation!E298)^4*F298-Assumptions!$D$14*(1+Simulation!E298)^3*Simulation!E298*Assumptions!$D$16)/(1+Simulation!K298)^4+(Assumptions!$D$14*(1+Simulation!E298)^5*F298-Assumptions!$D$14*(1+Simulation!E298)^4*Simulation!E298*Assumptions!$D$16)/(1+Simulation!K298)^5+(Assumptions!$D$14*(1+Simulation!E298)^5*F298-Assumptions!$D$14*(1+Simulation!E298)^4*Simulation!E298*Assumptions!$D$16)*(1+Simulation!I298)/(Simulation!K298-Simulation!I298)/(1+Simulation!K298)^5-Assumptions!$D$17)/Assumptions!$D$18</f>
        <v>16.3916604953733</v>
      </c>
      <c r="H298" s="8" t="str">
        <f aca="false">IF(D298=1,G298,"")</f>
        <v/>
      </c>
      <c r="I298" s="33" t="n">
        <f aca="false">IF(D298=0,G298,"")</f>
        <v>16.3916604953733</v>
      </c>
    </row>
    <row r="299" customFormat="false" ht="15" hidden="false" customHeight="false" outlineLevel="0" collapsed="false">
      <c r="B299" s="2" t="n">
        <v>294</v>
      </c>
      <c r="C299" s="19" t="n">
        <f aca="false">IF('Random Draws'!F299&lt;(Assumptions!$D$28-Assumptions!$D$27)/(Assumptions!$D$29-Assumptions!$D$27),Assumptions!$D$27+SQRT('Random Draws'!F299*(Assumptions!$D$29-Assumptions!$D$27)*(Assumptions!$D$28-Assumptions!$D$27)),Assumptions!$D$29-SQRT((1-'Random Draws'!F299)*(Assumptions!$D$29-Assumptions!$D$27)*(Assumptions!$D$29-Assumptions!$D$28)))</f>
        <v>0.258030735210301</v>
      </c>
      <c r="D299" s="29" t="n">
        <f aca="false">IF('Random Draws'!I299&lt;Assumptions!$D$30,1,0)</f>
        <v>0</v>
      </c>
      <c r="E299" s="19" t="n">
        <f aca="false">C299+Assumptions!$D$31*D299</f>
        <v>0.258030735210301</v>
      </c>
      <c r="F299" s="28" t="n">
        <f aca="false">(Simulation!F299-Assumptions!$D$15)*(1-E299)+Assumptions!$D$15-Simulation!J299</f>
        <v>0.18357766964034</v>
      </c>
      <c r="G299" s="8" t="n">
        <f aca="false">((Assumptions!$D$14*(1+Simulation!E299)^1*F299-Assumptions!$D$14*(1+Simulation!E299)^0*Simulation!E299*Assumptions!$D$16)/(1+Simulation!K299)^1+(Assumptions!$D$14*(1+Simulation!E299)^2*F299-Assumptions!$D$14*(1+Simulation!E299)^1*Simulation!E299*Assumptions!$D$16)/(1+Simulation!K299)^2+(Assumptions!$D$14*(1+Simulation!E299)^3*F299-Assumptions!$D$14*(1+Simulation!E299)^2*Simulation!E299*Assumptions!$D$16)/(1+Simulation!K299)^3+(Assumptions!$D$14*(1+Simulation!E299)^4*F299-Assumptions!$D$14*(1+Simulation!E299)^3*Simulation!E299*Assumptions!$D$16)/(1+Simulation!K299)^4+(Assumptions!$D$14*(1+Simulation!E299)^5*F299-Assumptions!$D$14*(1+Simulation!E299)^4*Simulation!E299*Assumptions!$D$16)/(1+Simulation!K299)^5+(Assumptions!$D$14*(1+Simulation!E299)^5*F299-Assumptions!$D$14*(1+Simulation!E299)^4*Simulation!E299*Assumptions!$D$16)*(1+Simulation!I299)/(Simulation!K299-Simulation!I299)/(1+Simulation!K299)^5-Assumptions!$D$17)/Assumptions!$D$18</f>
        <v>21.3182333148376</v>
      </c>
      <c r="H299" s="8" t="str">
        <f aca="false">IF(D299=1,G299,"")</f>
        <v/>
      </c>
      <c r="I299" s="33" t="n">
        <f aca="false">IF(D299=0,G299,"")</f>
        <v>21.3182333148376</v>
      </c>
    </row>
    <row r="300" customFormat="false" ht="15" hidden="false" customHeight="false" outlineLevel="0" collapsed="false">
      <c r="B300" s="2" t="n">
        <v>295</v>
      </c>
      <c r="C300" s="19" t="n">
        <f aca="false">IF('Random Draws'!F300&lt;(Assumptions!$D$28-Assumptions!$D$27)/(Assumptions!$D$29-Assumptions!$D$27),Assumptions!$D$27+SQRT('Random Draws'!F300*(Assumptions!$D$29-Assumptions!$D$27)*(Assumptions!$D$28-Assumptions!$D$27)),Assumptions!$D$29-SQRT((1-'Random Draws'!F300)*(Assumptions!$D$29-Assumptions!$D$27)*(Assumptions!$D$29-Assumptions!$D$28)))</f>
        <v>0.278393479032692</v>
      </c>
      <c r="D300" s="29" t="n">
        <f aca="false">IF('Random Draws'!I300&lt;Assumptions!$D$30,1,0)</f>
        <v>0</v>
      </c>
      <c r="E300" s="19" t="n">
        <f aca="false">C300+Assumptions!$D$31*D300</f>
        <v>0.278393479032692</v>
      </c>
      <c r="F300" s="28" t="n">
        <f aca="false">(Simulation!F300-Assumptions!$D$15)*(1-E300)+Assumptions!$D$15-Simulation!J300</f>
        <v>0.147873873309912</v>
      </c>
      <c r="G300" s="8" t="n">
        <f aca="false">((Assumptions!$D$14*(1+Simulation!E300)^1*F300-Assumptions!$D$14*(1+Simulation!E300)^0*Simulation!E300*Assumptions!$D$16)/(1+Simulation!K300)^1+(Assumptions!$D$14*(1+Simulation!E300)^2*F300-Assumptions!$D$14*(1+Simulation!E300)^1*Simulation!E300*Assumptions!$D$16)/(1+Simulation!K300)^2+(Assumptions!$D$14*(1+Simulation!E300)^3*F300-Assumptions!$D$14*(1+Simulation!E300)^2*Simulation!E300*Assumptions!$D$16)/(1+Simulation!K300)^3+(Assumptions!$D$14*(1+Simulation!E300)^4*F300-Assumptions!$D$14*(1+Simulation!E300)^3*Simulation!E300*Assumptions!$D$16)/(1+Simulation!K300)^4+(Assumptions!$D$14*(1+Simulation!E300)^5*F300-Assumptions!$D$14*(1+Simulation!E300)^4*Simulation!E300*Assumptions!$D$16)/(1+Simulation!K300)^5+(Assumptions!$D$14*(1+Simulation!E300)^5*F300-Assumptions!$D$14*(1+Simulation!E300)^4*Simulation!E300*Assumptions!$D$16)*(1+Simulation!I300)/(Simulation!K300-Simulation!I300)/(1+Simulation!K300)^5-Assumptions!$D$17)/Assumptions!$D$18</f>
        <v>9.31291032359399</v>
      </c>
      <c r="H300" s="8" t="str">
        <f aca="false">IF(D300=1,G300,"")</f>
        <v/>
      </c>
      <c r="I300" s="33" t="n">
        <f aca="false">IF(D300=0,G300,"")</f>
        <v>9.31291032359399</v>
      </c>
    </row>
    <row r="301" customFormat="false" ht="15" hidden="false" customHeight="false" outlineLevel="0" collapsed="false">
      <c r="B301" s="2" t="n">
        <v>296</v>
      </c>
      <c r="C301" s="19" t="n">
        <f aca="false">IF('Random Draws'!F301&lt;(Assumptions!$D$28-Assumptions!$D$27)/(Assumptions!$D$29-Assumptions!$D$27),Assumptions!$D$27+SQRT('Random Draws'!F301*(Assumptions!$D$29-Assumptions!$D$27)*(Assumptions!$D$28-Assumptions!$D$27)),Assumptions!$D$29-SQRT((1-'Random Draws'!F301)*(Assumptions!$D$29-Assumptions!$D$27)*(Assumptions!$D$29-Assumptions!$D$28)))</f>
        <v>0.241757884489721</v>
      </c>
      <c r="D301" s="29" t="n">
        <f aca="false">IF('Random Draws'!I301&lt;Assumptions!$D$30,1,0)</f>
        <v>0</v>
      </c>
      <c r="E301" s="19" t="n">
        <f aca="false">C301+Assumptions!$D$31*D301</f>
        <v>0.241757884489721</v>
      </c>
      <c r="F301" s="28" t="n">
        <f aca="false">(Simulation!F301-Assumptions!$D$15)*(1-E301)+Assumptions!$D$15-Simulation!J301</f>
        <v>0.169811514242268</v>
      </c>
      <c r="G301" s="8" t="n">
        <f aca="false">((Assumptions!$D$14*(1+Simulation!E301)^1*F301-Assumptions!$D$14*(1+Simulation!E301)^0*Simulation!E301*Assumptions!$D$16)/(1+Simulation!K301)^1+(Assumptions!$D$14*(1+Simulation!E301)^2*F301-Assumptions!$D$14*(1+Simulation!E301)^1*Simulation!E301*Assumptions!$D$16)/(1+Simulation!K301)^2+(Assumptions!$D$14*(1+Simulation!E301)^3*F301-Assumptions!$D$14*(1+Simulation!E301)^2*Simulation!E301*Assumptions!$D$16)/(1+Simulation!K301)^3+(Assumptions!$D$14*(1+Simulation!E301)^4*F301-Assumptions!$D$14*(1+Simulation!E301)^3*Simulation!E301*Assumptions!$D$16)/(1+Simulation!K301)^4+(Assumptions!$D$14*(1+Simulation!E301)^5*F301-Assumptions!$D$14*(1+Simulation!E301)^4*Simulation!E301*Assumptions!$D$16)/(1+Simulation!K301)^5+(Assumptions!$D$14*(1+Simulation!E301)^5*F301-Assumptions!$D$14*(1+Simulation!E301)^4*Simulation!E301*Assumptions!$D$16)*(1+Simulation!I301)/(Simulation!K301-Simulation!I301)/(1+Simulation!K301)^5-Assumptions!$D$17)/Assumptions!$D$18</f>
        <v>15.6658375046871</v>
      </c>
      <c r="H301" s="8" t="str">
        <f aca="false">IF(D301=1,G301,"")</f>
        <v/>
      </c>
      <c r="I301" s="33" t="n">
        <f aca="false">IF(D301=0,G301,"")</f>
        <v>15.6658375046871</v>
      </c>
    </row>
    <row r="302" customFormat="false" ht="15" hidden="false" customHeight="false" outlineLevel="0" collapsed="false">
      <c r="B302" s="2" t="n">
        <v>297</v>
      </c>
      <c r="C302" s="19" t="n">
        <f aca="false">IF('Random Draws'!F302&lt;(Assumptions!$D$28-Assumptions!$D$27)/(Assumptions!$D$29-Assumptions!$D$27),Assumptions!$D$27+SQRT('Random Draws'!F302*(Assumptions!$D$29-Assumptions!$D$27)*(Assumptions!$D$28-Assumptions!$D$27)),Assumptions!$D$29-SQRT((1-'Random Draws'!F302)*(Assumptions!$D$29-Assumptions!$D$27)*(Assumptions!$D$29-Assumptions!$D$28)))</f>
        <v>0.25710476874409</v>
      </c>
      <c r="D302" s="29" t="n">
        <f aca="false">IF('Random Draws'!I302&lt;Assumptions!$D$30,1,0)</f>
        <v>0</v>
      </c>
      <c r="E302" s="19" t="n">
        <f aca="false">C302+Assumptions!$D$31*D302</f>
        <v>0.25710476874409</v>
      </c>
      <c r="F302" s="28" t="n">
        <f aca="false">(Simulation!F302-Assumptions!$D$15)*(1-E302)+Assumptions!$D$15-Simulation!J302</f>
        <v>0.201315438048326</v>
      </c>
      <c r="G302" s="8" t="n">
        <f aca="false">((Assumptions!$D$14*(1+Simulation!E302)^1*F302-Assumptions!$D$14*(1+Simulation!E302)^0*Simulation!E302*Assumptions!$D$16)/(1+Simulation!K302)^1+(Assumptions!$D$14*(1+Simulation!E302)^2*F302-Assumptions!$D$14*(1+Simulation!E302)^1*Simulation!E302*Assumptions!$D$16)/(1+Simulation!K302)^2+(Assumptions!$D$14*(1+Simulation!E302)^3*F302-Assumptions!$D$14*(1+Simulation!E302)^2*Simulation!E302*Assumptions!$D$16)/(1+Simulation!K302)^3+(Assumptions!$D$14*(1+Simulation!E302)^4*F302-Assumptions!$D$14*(1+Simulation!E302)^3*Simulation!E302*Assumptions!$D$16)/(1+Simulation!K302)^4+(Assumptions!$D$14*(1+Simulation!E302)^5*F302-Assumptions!$D$14*(1+Simulation!E302)^4*Simulation!E302*Assumptions!$D$16)/(1+Simulation!K302)^5+(Assumptions!$D$14*(1+Simulation!E302)^5*F302-Assumptions!$D$14*(1+Simulation!E302)^4*Simulation!E302*Assumptions!$D$16)*(1+Simulation!I302)/(Simulation!K302-Simulation!I302)/(1+Simulation!K302)^5-Assumptions!$D$17)/Assumptions!$D$18</f>
        <v>17.9157644547235</v>
      </c>
      <c r="H302" s="8" t="str">
        <f aca="false">IF(D302=1,G302,"")</f>
        <v/>
      </c>
      <c r="I302" s="33" t="n">
        <f aca="false">IF(D302=0,G302,"")</f>
        <v>17.9157644547235</v>
      </c>
    </row>
    <row r="303" customFormat="false" ht="15" hidden="false" customHeight="false" outlineLevel="0" collapsed="false">
      <c r="B303" s="2" t="n">
        <v>298</v>
      </c>
      <c r="C303" s="19" t="n">
        <f aca="false">IF('Random Draws'!F303&lt;(Assumptions!$D$28-Assumptions!$D$27)/(Assumptions!$D$29-Assumptions!$D$27),Assumptions!$D$27+SQRT('Random Draws'!F303*(Assumptions!$D$29-Assumptions!$D$27)*(Assumptions!$D$28-Assumptions!$D$27)),Assumptions!$D$29-SQRT((1-'Random Draws'!F303)*(Assumptions!$D$29-Assumptions!$D$27)*(Assumptions!$D$29-Assumptions!$D$28)))</f>
        <v>0.257918663815809</v>
      </c>
      <c r="D303" s="29" t="n">
        <f aca="false">IF('Random Draws'!I303&lt;Assumptions!$D$30,1,0)</f>
        <v>1</v>
      </c>
      <c r="E303" s="19" t="n">
        <f aca="false">C303+Assumptions!$D$31*D303</f>
        <v>0.34791866381581</v>
      </c>
      <c r="F303" s="28" t="n">
        <f aca="false">(Simulation!F303-Assumptions!$D$15)*(1-E303)+Assumptions!$D$15-Simulation!J303</f>
        <v>0.142702873945054</v>
      </c>
      <c r="G303" s="8" t="n">
        <f aca="false">((Assumptions!$D$14*(1+Simulation!E303)^1*F303-Assumptions!$D$14*(1+Simulation!E303)^0*Simulation!E303*Assumptions!$D$16)/(1+Simulation!K303)^1+(Assumptions!$D$14*(1+Simulation!E303)^2*F303-Assumptions!$D$14*(1+Simulation!E303)^1*Simulation!E303*Assumptions!$D$16)/(1+Simulation!K303)^2+(Assumptions!$D$14*(1+Simulation!E303)^3*F303-Assumptions!$D$14*(1+Simulation!E303)^2*Simulation!E303*Assumptions!$D$16)/(1+Simulation!K303)^3+(Assumptions!$D$14*(1+Simulation!E303)^4*F303-Assumptions!$D$14*(1+Simulation!E303)^3*Simulation!E303*Assumptions!$D$16)/(1+Simulation!K303)^4+(Assumptions!$D$14*(1+Simulation!E303)^5*F303-Assumptions!$D$14*(1+Simulation!E303)^4*Simulation!E303*Assumptions!$D$16)/(1+Simulation!K303)^5+(Assumptions!$D$14*(1+Simulation!E303)^5*F303-Assumptions!$D$14*(1+Simulation!E303)^4*Simulation!E303*Assumptions!$D$16)*(1+Simulation!I303)/(Simulation!K303-Simulation!I303)/(1+Simulation!K303)^5-Assumptions!$D$17)/Assumptions!$D$18</f>
        <v>7.29993079689479</v>
      </c>
      <c r="H303" s="8" t="n">
        <f aca="false">IF(D303=1,G303,"")</f>
        <v>7.29993079689479</v>
      </c>
      <c r="I303" s="33" t="str">
        <f aca="false">IF(D303=0,G303,"")</f>
        <v/>
      </c>
    </row>
    <row r="304" customFormat="false" ht="15" hidden="false" customHeight="false" outlineLevel="0" collapsed="false">
      <c r="B304" s="2" t="n">
        <v>299</v>
      </c>
      <c r="C304" s="19" t="n">
        <f aca="false">IF('Random Draws'!F304&lt;(Assumptions!$D$28-Assumptions!$D$27)/(Assumptions!$D$29-Assumptions!$D$27),Assumptions!$D$27+SQRT('Random Draws'!F304*(Assumptions!$D$29-Assumptions!$D$27)*(Assumptions!$D$28-Assumptions!$D$27)),Assumptions!$D$29-SQRT((1-'Random Draws'!F304)*(Assumptions!$D$29-Assumptions!$D$27)*(Assumptions!$D$29-Assumptions!$D$28)))</f>
        <v>0.27330624124277</v>
      </c>
      <c r="D304" s="29" t="n">
        <f aca="false">IF('Random Draws'!I304&lt;Assumptions!$D$30,1,0)</f>
        <v>0</v>
      </c>
      <c r="E304" s="19" t="n">
        <f aca="false">C304+Assumptions!$D$31*D304</f>
        <v>0.27330624124277</v>
      </c>
      <c r="F304" s="28" t="n">
        <f aca="false">(Simulation!F304-Assumptions!$D$15)*(1-E304)+Assumptions!$D$15-Simulation!J304</f>
        <v>0.166839925999799</v>
      </c>
      <c r="G304" s="8" t="n">
        <f aca="false">((Assumptions!$D$14*(1+Simulation!E304)^1*F304-Assumptions!$D$14*(1+Simulation!E304)^0*Simulation!E304*Assumptions!$D$16)/(1+Simulation!K304)^1+(Assumptions!$D$14*(1+Simulation!E304)^2*F304-Assumptions!$D$14*(1+Simulation!E304)^1*Simulation!E304*Assumptions!$D$16)/(1+Simulation!K304)^2+(Assumptions!$D$14*(1+Simulation!E304)^3*F304-Assumptions!$D$14*(1+Simulation!E304)^2*Simulation!E304*Assumptions!$D$16)/(1+Simulation!K304)^3+(Assumptions!$D$14*(1+Simulation!E304)^4*F304-Assumptions!$D$14*(1+Simulation!E304)^3*Simulation!E304*Assumptions!$D$16)/(1+Simulation!K304)^4+(Assumptions!$D$14*(1+Simulation!E304)^5*F304-Assumptions!$D$14*(1+Simulation!E304)^4*Simulation!E304*Assumptions!$D$16)/(1+Simulation!K304)^5+(Assumptions!$D$14*(1+Simulation!E304)^5*F304-Assumptions!$D$14*(1+Simulation!E304)^4*Simulation!E304*Assumptions!$D$16)*(1+Simulation!I304)/(Simulation!K304-Simulation!I304)/(1+Simulation!K304)^5-Assumptions!$D$17)/Assumptions!$D$18</f>
        <v>14.5227897411456</v>
      </c>
      <c r="H304" s="8" t="str">
        <f aca="false">IF(D304=1,G304,"")</f>
        <v/>
      </c>
      <c r="I304" s="33" t="n">
        <f aca="false">IF(D304=0,G304,"")</f>
        <v>14.5227897411456</v>
      </c>
    </row>
    <row r="305" customFormat="false" ht="15" hidden="false" customHeight="false" outlineLevel="0" collapsed="false">
      <c r="B305" s="2" t="n">
        <v>300</v>
      </c>
      <c r="C305" s="19" t="n">
        <f aca="false">IF('Random Draws'!F305&lt;(Assumptions!$D$28-Assumptions!$D$27)/(Assumptions!$D$29-Assumptions!$D$27),Assumptions!$D$27+SQRT('Random Draws'!F305*(Assumptions!$D$29-Assumptions!$D$27)*(Assumptions!$D$28-Assumptions!$D$27)),Assumptions!$D$29-SQRT((1-'Random Draws'!F305)*(Assumptions!$D$29-Assumptions!$D$27)*(Assumptions!$D$29-Assumptions!$D$28)))</f>
        <v>0.246637901379864</v>
      </c>
      <c r="D305" s="29" t="n">
        <f aca="false">IF('Random Draws'!I305&lt;Assumptions!$D$30,1,0)</f>
        <v>0</v>
      </c>
      <c r="E305" s="19" t="n">
        <f aca="false">C305+Assumptions!$D$31*D305</f>
        <v>0.246637901379864</v>
      </c>
      <c r="F305" s="28" t="n">
        <f aca="false">(Simulation!F305-Assumptions!$D$15)*(1-E305)+Assumptions!$D$15-Simulation!J305</f>
        <v>0.181657407535498</v>
      </c>
      <c r="G305" s="8" t="n">
        <f aca="false">((Assumptions!$D$14*(1+Simulation!E305)^1*F305-Assumptions!$D$14*(1+Simulation!E305)^0*Simulation!E305*Assumptions!$D$16)/(1+Simulation!K305)^1+(Assumptions!$D$14*(1+Simulation!E305)^2*F305-Assumptions!$D$14*(1+Simulation!E305)^1*Simulation!E305*Assumptions!$D$16)/(1+Simulation!K305)^2+(Assumptions!$D$14*(1+Simulation!E305)^3*F305-Assumptions!$D$14*(1+Simulation!E305)^2*Simulation!E305*Assumptions!$D$16)/(1+Simulation!K305)^3+(Assumptions!$D$14*(1+Simulation!E305)^4*F305-Assumptions!$D$14*(1+Simulation!E305)^3*Simulation!E305*Assumptions!$D$16)/(1+Simulation!K305)^4+(Assumptions!$D$14*(1+Simulation!E305)^5*F305-Assumptions!$D$14*(1+Simulation!E305)^4*Simulation!E305*Assumptions!$D$16)/(1+Simulation!K305)^5+(Assumptions!$D$14*(1+Simulation!E305)^5*F305-Assumptions!$D$14*(1+Simulation!E305)^4*Simulation!E305*Assumptions!$D$16)*(1+Simulation!I305)/(Simulation!K305-Simulation!I305)/(1+Simulation!K305)^5-Assumptions!$D$17)/Assumptions!$D$18</f>
        <v>11.4740102431321</v>
      </c>
      <c r="H305" s="8" t="str">
        <f aca="false">IF(D305=1,G305,"")</f>
        <v/>
      </c>
      <c r="I305" s="33" t="n">
        <f aca="false">IF(D305=0,G305,"")</f>
        <v>11.4740102431321</v>
      </c>
    </row>
    <row r="306" customFormat="false" ht="15" hidden="false" customHeight="false" outlineLevel="0" collapsed="false">
      <c r="B306" s="2" t="n">
        <v>301</v>
      </c>
      <c r="C306" s="19" t="n">
        <f aca="false">IF('Random Draws'!F306&lt;(Assumptions!$D$28-Assumptions!$D$27)/(Assumptions!$D$29-Assumptions!$D$27),Assumptions!$D$27+SQRT('Random Draws'!F306*(Assumptions!$D$29-Assumptions!$D$27)*(Assumptions!$D$28-Assumptions!$D$27)),Assumptions!$D$29-SQRT((1-'Random Draws'!F306)*(Assumptions!$D$29-Assumptions!$D$27)*(Assumptions!$D$29-Assumptions!$D$28)))</f>
        <v>0.247750045894367</v>
      </c>
      <c r="D306" s="29" t="n">
        <f aca="false">IF('Random Draws'!I306&lt;Assumptions!$D$30,1,0)</f>
        <v>0</v>
      </c>
      <c r="E306" s="19" t="n">
        <f aca="false">C306+Assumptions!$D$31*D306</f>
        <v>0.247750045894367</v>
      </c>
      <c r="F306" s="28" t="n">
        <f aca="false">(Simulation!F306-Assumptions!$D$15)*(1-E306)+Assumptions!$D$15-Simulation!J306</f>
        <v>0.150879772036265</v>
      </c>
      <c r="G306" s="8" t="n">
        <f aca="false">((Assumptions!$D$14*(1+Simulation!E306)^1*F306-Assumptions!$D$14*(1+Simulation!E306)^0*Simulation!E306*Assumptions!$D$16)/(1+Simulation!K306)^1+(Assumptions!$D$14*(1+Simulation!E306)^2*F306-Assumptions!$D$14*(1+Simulation!E306)^1*Simulation!E306*Assumptions!$D$16)/(1+Simulation!K306)^2+(Assumptions!$D$14*(1+Simulation!E306)^3*F306-Assumptions!$D$14*(1+Simulation!E306)^2*Simulation!E306*Assumptions!$D$16)/(1+Simulation!K306)^3+(Assumptions!$D$14*(1+Simulation!E306)^4*F306-Assumptions!$D$14*(1+Simulation!E306)^3*Simulation!E306*Assumptions!$D$16)/(1+Simulation!K306)^4+(Assumptions!$D$14*(1+Simulation!E306)^5*F306-Assumptions!$D$14*(1+Simulation!E306)^4*Simulation!E306*Assumptions!$D$16)/(1+Simulation!K306)^5+(Assumptions!$D$14*(1+Simulation!E306)^5*F306-Assumptions!$D$14*(1+Simulation!E306)^4*Simulation!E306*Assumptions!$D$16)*(1+Simulation!I306)/(Simulation!K306-Simulation!I306)/(1+Simulation!K306)^5-Assumptions!$D$17)/Assumptions!$D$18</f>
        <v>8.78186944272775</v>
      </c>
      <c r="H306" s="8" t="str">
        <f aca="false">IF(D306=1,G306,"")</f>
        <v/>
      </c>
      <c r="I306" s="33" t="n">
        <f aca="false">IF(D306=0,G306,"")</f>
        <v>8.78186944272775</v>
      </c>
    </row>
    <row r="307" customFormat="false" ht="15" hidden="false" customHeight="false" outlineLevel="0" collapsed="false">
      <c r="B307" s="2" t="n">
        <v>302</v>
      </c>
      <c r="C307" s="19" t="n">
        <f aca="false">IF('Random Draws'!F307&lt;(Assumptions!$D$28-Assumptions!$D$27)/(Assumptions!$D$29-Assumptions!$D$27),Assumptions!$D$27+SQRT('Random Draws'!F307*(Assumptions!$D$29-Assumptions!$D$27)*(Assumptions!$D$28-Assumptions!$D$27)),Assumptions!$D$29-SQRT((1-'Random Draws'!F307)*(Assumptions!$D$29-Assumptions!$D$27)*(Assumptions!$D$29-Assumptions!$D$28)))</f>
        <v>0.254005017052442</v>
      </c>
      <c r="D307" s="29" t="n">
        <f aca="false">IF('Random Draws'!I307&lt;Assumptions!$D$30,1,0)</f>
        <v>0</v>
      </c>
      <c r="E307" s="19" t="n">
        <f aca="false">C307+Assumptions!$D$31*D307</f>
        <v>0.254005017052442</v>
      </c>
      <c r="F307" s="28" t="n">
        <f aca="false">(Simulation!F307-Assumptions!$D$15)*(1-E307)+Assumptions!$D$15-Simulation!J307</f>
        <v>0.16261223575922</v>
      </c>
      <c r="G307" s="8" t="n">
        <f aca="false">((Assumptions!$D$14*(1+Simulation!E307)^1*F307-Assumptions!$D$14*(1+Simulation!E307)^0*Simulation!E307*Assumptions!$D$16)/(1+Simulation!K307)^1+(Assumptions!$D$14*(1+Simulation!E307)^2*F307-Assumptions!$D$14*(1+Simulation!E307)^1*Simulation!E307*Assumptions!$D$16)/(1+Simulation!K307)^2+(Assumptions!$D$14*(1+Simulation!E307)^3*F307-Assumptions!$D$14*(1+Simulation!E307)^2*Simulation!E307*Assumptions!$D$16)/(1+Simulation!K307)^3+(Assumptions!$D$14*(1+Simulation!E307)^4*F307-Assumptions!$D$14*(1+Simulation!E307)^3*Simulation!E307*Assumptions!$D$16)/(1+Simulation!K307)^4+(Assumptions!$D$14*(1+Simulation!E307)^5*F307-Assumptions!$D$14*(1+Simulation!E307)^4*Simulation!E307*Assumptions!$D$16)/(1+Simulation!K307)^5+(Assumptions!$D$14*(1+Simulation!E307)^5*F307-Assumptions!$D$14*(1+Simulation!E307)^4*Simulation!E307*Assumptions!$D$16)*(1+Simulation!I307)/(Simulation!K307-Simulation!I307)/(1+Simulation!K307)^5-Assumptions!$D$17)/Assumptions!$D$18</f>
        <v>16.4084196565677</v>
      </c>
      <c r="H307" s="8" t="str">
        <f aca="false">IF(D307=1,G307,"")</f>
        <v/>
      </c>
      <c r="I307" s="33" t="n">
        <f aca="false">IF(D307=0,G307,"")</f>
        <v>16.4084196565677</v>
      </c>
    </row>
    <row r="308" customFormat="false" ht="15" hidden="false" customHeight="false" outlineLevel="0" collapsed="false">
      <c r="B308" s="2" t="n">
        <v>303</v>
      </c>
      <c r="C308" s="19" t="n">
        <f aca="false">IF('Random Draws'!F308&lt;(Assumptions!$D$28-Assumptions!$D$27)/(Assumptions!$D$29-Assumptions!$D$27),Assumptions!$D$27+SQRT('Random Draws'!F308*(Assumptions!$D$29-Assumptions!$D$27)*(Assumptions!$D$28-Assumptions!$D$27)),Assumptions!$D$29-SQRT((1-'Random Draws'!F308)*(Assumptions!$D$29-Assumptions!$D$27)*(Assumptions!$D$29-Assumptions!$D$28)))</f>
        <v>0.250061935690631</v>
      </c>
      <c r="D308" s="29" t="n">
        <f aca="false">IF('Random Draws'!I308&lt;Assumptions!$D$30,1,0)</f>
        <v>0</v>
      </c>
      <c r="E308" s="19" t="n">
        <f aca="false">C308+Assumptions!$D$31*D308</f>
        <v>0.250061935690631</v>
      </c>
      <c r="F308" s="28" t="n">
        <f aca="false">(Simulation!F308-Assumptions!$D$15)*(1-E308)+Assumptions!$D$15-Simulation!J308</f>
        <v>0.187072482193891</v>
      </c>
      <c r="G308" s="8" t="n">
        <f aca="false">((Assumptions!$D$14*(1+Simulation!E308)^1*F308-Assumptions!$D$14*(1+Simulation!E308)^0*Simulation!E308*Assumptions!$D$16)/(1+Simulation!K308)^1+(Assumptions!$D$14*(1+Simulation!E308)^2*F308-Assumptions!$D$14*(1+Simulation!E308)^1*Simulation!E308*Assumptions!$D$16)/(1+Simulation!K308)^2+(Assumptions!$D$14*(1+Simulation!E308)^3*F308-Assumptions!$D$14*(1+Simulation!E308)^2*Simulation!E308*Assumptions!$D$16)/(1+Simulation!K308)^3+(Assumptions!$D$14*(1+Simulation!E308)^4*F308-Assumptions!$D$14*(1+Simulation!E308)^3*Simulation!E308*Assumptions!$D$16)/(1+Simulation!K308)^4+(Assumptions!$D$14*(1+Simulation!E308)^5*F308-Assumptions!$D$14*(1+Simulation!E308)^4*Simulation!E308*Assumptions!$D$16)/(1+Simulation!K308)^5+(Assumptions!$D$14*(1+Simulation!E308)^5*F308-Assumptions!$D$14*(1+Simulation!E308)^4*Simulation!E308*Assumptions!$D$16)*(1+Simulation!I308)/(Simulation!K308-Simulation!I308)/(1+Simulation!K308)^5-Assumptions!$D$17)/Assumptions!$D$18</f>
        <v>6.89760899348175</v>
      </c>
      <c r="H308" s="8" t="str">
        <f aca="false">IF(D308=1,G308,"")</f>
        <v/>
      </c>
      <c r="I308" s="33" t="n">
        <f aca="false">IF(D308=0,G308,"")</f>
        <v>6.89760899348175</v>
      </c>
    </row>
    <row r="309" customFormat="false" ht="15" hidden="false" customHeight="false" outlineLevel="0" collapsed="false">
      <c r="B309" s="2" t="n">
        <v>304</v>
      </c>
      <c r="C309" s="19" t="n">
        <f aca="false">IF('Random Draws'!F309&lt;(Assumptions!$D$28-Assumptions!$D$27)/(Assumptions!$D$29-Assumptions!$D$27),Assumptions!$D$27+SQRT('Random Draws'!F309*(Assumptions!$D$29-Assumptions!$D$27)*(Assumptions!$D$28-Assumptions!$D$27)),Assumptions!$D$29-SQRT((1-'Random Draws'!F309)*(Assumptions!$D$29-Assumptions!$D$27)*(Assumptions!$D$29-Assumptions!$D$28)))</f>
        <v>0.248181951694798</v>
      </c>
      <c r="D309" s="29" t="n">
        <f aca="false">IF('Random Draws'!I309&lt;Assumptions!$D$30,1,0)</f>
        <v>0</v>
      </c>
      <c r="E309" s="19" t="n">
        <f aca="false">C309+Assumptions!$D$31*D309</f>
        <v>0.248181951694798</v>
      </c>
      <c r="F309" s="28" t="n">
        <f aca="false">(Simulation!F309-Assumptions!$D$15)*(1-E309)+Assumptions!$D$15-Simulation!J309</f>
        <v>0.171428347887244</v>
      </c>
      <c r="G309" s="8" t="n">
        <f aca="false">((Assumptions!$D$14*(1+Simulation!E309)^1*F309-Assumptions!$D$14*(1+Simulation!E309)^0*Simulation!E309*Assumptions!$D$16)/(1+Simulation!K309)^1+(Assumptions!$D$14*(1+Simulation!E309)^2*F309-Assumptions!$D$14*(1+Simulation!E309)^1*Simulation!E309*Assumptions!$D$16)/(1+Simulation!K309)^2+(Assumptions!$D$14*(1+Simulation!E309)^3*F309-Assumptions!$D$14*(1+Simulation!E309)^2*Simulation!E309*Assumptions!$D$16)/(1+Simulation!K309)^3+(Assumptions!$D$14*(1+Simulation!E309)^4*F309-Assumptions!$D$14*(1+Simulation!E309)^3*Simulation!E309*Assumptions!$D$16)/(1+Simulation!K309)^4+(Assumptions!$D$14*(1+Simulation!E309)^5*F309-Assumptions!$D$14*(1+Simulation!E309)^4*Simulation!E309*Assumptions!$D$16)/(1+Simulation!K309)^5+(Assumptions!$D$14*(1+Simulation!E309)^5*F309-Assumptions!$D$14*(1+Simulation!E309)^4*Simulation!E309*Assumptions!$D$16)*(1+Simulation!I309)/(Simulation!K309-Simulation!I309)/(1+Simulation!K309)^5-Assumptions!$D$17)/Assumptions!$D$18</f>
        <v>7.56499681529486</v>
      </c>
      <c r="H309" s="8" t="str">
        <f aca="false">IF(D309=1,G309,"")</f>
        <v/>
      </c>
      <c r="I309" s="33" t="n">
        <f aca="false">IF(D309=0,G309,"")</f>
        <v>7.56499681529486</v>
      </c>
    </row>
    <row r="310" customFormat="false" ht="15" hidden="false" customHeight="false" outlineLevel="0" collapsed="false">
      <c r="B310" s="2" t="n">
        <v>305</v>
      </c>
      <c r="C310" s="19" t="n">
        <f aca="false">IF('Random Draws'!F310&lt;(Assumptions!$D$28-Assumptions!$D$27)/(Assumptions!$D$29-Assumptions!$D$27),Assumptions!$D$27+SQRT('Random Draws'!F310*(Assumptions!$D$29-Assumptions!$D$27)*(Assumptions!$D$28-Assumptions!$D$27)),Assumptions!$D$29-SQRT((1-'Random Draws'!F310)*(Assumptions!$D$29-Assumptions!$D$27)*(Assumptions!$D$29-Assumptions!$D$28)))</f>
        <v>0.259598700848271</v>
      </c>
      <c r="D310" s="29" t="n">
        <f aca="false">IF('Random Draws'!I310&lt;Assumptions!$D$30,1,0)</f>
        <v>1</v>
      </c>
      <c r="E310" s="19" t="n">
        <f aca="false">C310+Assumptions!$D$31*D310</f>
        <v>0.349598700848271</v>
      </c>
      <c r="F310" s="28" t="n">
        <f aca="false">(Simulation!F310-Assumptions!$D$15)*(1-E310)+Assumptions!$D$15-Simulation!J310</f>
        <v>0.168243339188163</v>
      </c>
      <c r="G310" s="8" t="n">
        <f aca="false">((Assumptions!$D$14*(1+Simulation!E310)^1*F310-Assumptions!$D$14*(1+Simulation!E310)^0*Simulation!E310*Assumptions!$D$16)/(1+Simulation!K310)^1+(Assumptions!$D$14*(1+Simulation!E310)^2*F310-Assumptions!$D$14*(1+Simulation!E310)^1*Simulation!E310*Assumptions!$D$16)/(1+Simulation!K310)^2+(Assumptions!$D$14*(1+Simulation!E310)^3*F310-Assumptions!$D$14*(1+Simulation!E310)^2*Simulation!E310*Assumptions!$D$16)/(1+Simulation!K310)^3+(Assumptions!$D$14*(1+Simulation!E310)^4*F310-Assumptions!$D$14*(1+Simulation!E310)^3*Simulation!E310*Assumptions!$D$16)/(1+Simulation!K310)^4+(Assumptions!$D$14*(1+Simulation!E310)^5*F310-Assumptions!$D$14*(1+Simulation!E310)^4*Simulation!E310*Assumptions!$D$16)/(1+Simulation!K310)^5+(Assumptions!$D$14*(1+Simulation!E310)^5*F310-Assumptions!$D$14*(1+Simulation!E310)^4*Simulation!E310*Assumptions!$D$16)*(1+Simulation!I310)/(Simulation!K310-Simulation!I310)/(1+Simulation!K310)^5-Assumptions!$D$17)/Assumptions!$D$18</f>
        <v>15.6770032410994</v>
      </c>
      <c r="H310" s="8" t="n">
        <f aca="false">IF(D310=1,G310,"")</f>
        <v>15.6770032410994</v>
      </c>
      <c r="I310" s="33" t="str">
        <f aca="false">IF(D310=0,G310,"")</f>
        <v/>
      </c>
    </row>
    <row r="311" customFormat="false" ht="15" hidden="false" customHeight="false" outlineLevel="0" collapsed="false">
      <c r="B311" s="2" t="n">
        <v>306</v>
      </c>
      <c r="C311" s="19" t="n">
        <f aca="false">IF('Random Draws'!F311&lt;(Assumptions!$D$28-Assumptions!$D$27)/(Assumptions!$D$29-Assumptions!$D$27),Assumptions!$D$27+SQRT('Random Draws'!F311*(Assumptions!$D$29-Assumptions!$D$27)*(Assumptions!$D$28-Assumptions!$D$27)),Assumptions!$D$29-SQRT((1-'Random Draws'!F311)*(Assumptions!$D$29-Assumptions!$D$27)*(Assumptions!$D$29-Assumptions!$D$28)))</f>
        <v>0.264521103455634</v>
      </c>
      <c r="D311" s="29" t="n">
        <f aca="false">IF('Random Draws'!I311&lt;Assumptions!$D$30,1,0)</f>
        <v>0</v>
      </c>
      <c r="E311" s="19" t="n">
        <f aca="false">C311+Assumptions!$D$31*D311</f>
        <v>0.264521103455634</v>
      </c>
      <c r="F311" s="28" t="n">
        <f aca="false">(Simulation!F311-Assumptions!$D$15)*(1-E311)+Assumptions!$D$15-Simulation!J311</f>
        <v>0.180334081177593</v>
      </c>
      <c r="G311" s="8" t="n">
        <f aca="false">((Assumptions!$D$14*(1+Simulation!E311)^1*F311-Assumptions!$D$14*(1+Simulation!E311)^0*Simulation!E311*Assumptions!$D$16)/(1+Simulation!K311)^1+(Assumptions!$D$14*(1+Simulation!E311)^2*F311-Assumptions!$D$14*(1+Simulation!E311)^1*Simulation!E311*Assumptions!$D$16)/(1+Simulation!K311)^2+(Assumptions!$D$14*(1+Simulation!E311)^3*F311-Assumptions!$D$14*(1+Simulation!E311)^2*Simulation!E311*Assumptions!$D$16)/(1+Simulation!K311)^3+(Assumptions!$D$14*(1+Simulation!E311)^4*F311-Assumptions!$D$14*(1+Simulation!E311)^3*Simulation!E311*Assumptions!$D$16)/(1+Simulation!K311)^4+(Assumptions!$D$14*(1+Simulation!E311)^5*F311-Assumptions!$D$14*(1+Simulation!E311)^4*Simulation!E311*Assumptions!$D$16)/(1+Simulation!K311)^5+(Assumptions!$D$14*(1+Simulation!E311)^5*F311-Assumptions!$D$14*(1+Simulation!E311)^4*Simulation!E311*Assumptions!$D$16)*(1+Simulation!I311)/(Simulation!K311-Simulation!I311)/(1+Simulation!K311)^5-Assumptions!$D$17)/Assumptions!$D$18</f>
        <v>17.9454671314546</v>
      </c>
      <c r="H311" s="8" t="str">
        <f aca="false">IF(D311=1,G311,"")</f>
        <v/>
      </c>
      <c r="I311" s="33" t="n">
        <f aca="false">IF(D311=0,G311,"")</f>
        <v>17.9454671314546</v>
      </c>
    </row>
    <row r="312" customFormat="false" ht="15" hidden="false" customHeight="false" outlineLevel="0" collapsed="false">
      <c r="B312" s="2" t="n">
        <v>307</v>
      </c>
      <c r="C312" s="19" t="n">
        <f aca="false">IF('Random Draws'!F312&lt;(Assumptions!$D$28-Assumptions!$D$27)/(Assumptions!$D$29-Assumptions!$D$27),Assumptions!$D$27+SQRT('Random Draws'!F312*(Assumptions!$D$29-Assumptions!$D$27)*(Assumptions!$D$28-Assumptions!$D$27)),Assumptions!$D$29-SQRT((1-'Random Draws'!F312)*(Assumptions!$D$29-Assumptions!$D$27)*(Assumptions!$D$29-Assumptions!$D$28)))</f>
        <v>0.274300523793119</v>
      </c>
      <c r="D312" s="29" t="n">
        <f aca="false">IF('Random Draws'!I312&lt;Assumptions!$D$30,1,0)</f>
        <v>0</v>
      </c>
      <c r="E312" s="19" t="n">
        <f aca="false">C312+Assumptions!$D$31*D312</f>
        <v>0.274300523793119</v>
      </c>
      <c r="F312" s="28" t="n">
        <f aca="false">(Simulation!F312-Assumptions!$D$15)*(1-E312)+Assumptions!$D$15-Simulation!J312</f>
        <v>0.155101654350052</v>
      </c>
      <c r="G312" s="8" t="n">
        <f aca="false">((Assumptions!$D$14*(1+Simulation!E312)^1*F312-Assumptions!$D$14*(1+Simulation!E312)^0*Simulation!E312*Assumptions!$D$16)/(1+Simulation!K312)^1+(Assumptions!$D$14*(1+Simulation!E312)^2*F312-Assumptions!$D$14*(1+Simulation!E312)^1*Simulation!E312*Assumptions!$D$16)/(1+Simulation!K312)^2+(Assumptions!$D$14*(1+Simulation!E312)^3*F312-Assumptions!$D$14*(1+Simulation!E312)^2*Simulation!E312*Assumptions!$D$16)/(1+Simulation!K312)^3+(Assumptions!$D$14*(1+Simulation!E312)^4*F312-Assumptions!$D$14*(1+Simulation!E312)^3*Simulation!E312*Assumptions!$D$16)/(1+Simulation!K312)^4+(Assumptions!$D$14*(1+Simulation!E312)^5*F312-Assumptions!$D$14*(1+Simulation!E312)^4*Simulation!E312*Assumptions!$D$16)/(1+Simulation!K312)^5+(Assumptions!$D$14*(1+Simulation!E312)^5*F312-Assumptions!$D$14*(1+Simulation!E312)^4*Simulation!E312*Assumptions!$D$16)*(1+Simulation!I312)/(Simulation!K312-Simulation!I312)/(1+Simulation!K312)^5-Assumptions!$D$17)/Assumptions!$D$18</f>
        <v>7.83350366411063</v>
      </c>
      <c r="H312" s="8" t="str">
        <f aca="false">IF(D312=1,G312,"")</f>
        <v/>
      </c>
      <c r="I312" s="33" t="n">
        <f aca="false">IF(D312=0,G312,"")</f>
        <v>7.83350366411063</v>
      </c>
    </row>
    <row r="313" customFormat="false" ht="15" hidden="false" customHeight="false" outlineLevel="0" collapsed="false">
      <c r="B313" s="2" t="n">
        <v>308</v>
      </c>
      <c r="C313" s="19" t="n">
        <f aca="false">IF('Random Draws'!F313&lt;(Assumptions!$D$28-Assumptions!$D$27)/(Assumptions!$D$29-Assumptions!$D$27),Assumptions!$D$27+SQRT('Random Draws'!F313*(Assumptions!$D$29-Assumptions!$D$27)*(Assumptions!$D$28-Assumptions!$D$27)),Assumptions!$D$29-SQRT((1-'Random Draws'!F313)*(Assumptions!$D$29-Assumptions!$D$27)*(Assumptions!$D$29-Assumptions!$D$28)))</f>
        <v>0.258623080814173</v>
      </c>
      <c r="D313" s="29" t="n">
        <f aca="false">IF('Random Draws'!I313&lt;Assumptions!$D$30,1,0)</f>
        <v>1</v>
      </c>
      <c r="E313" s="19" t="n">
        <f aca="false">C313+Assumptions!$D$31*D313</f>
        <v>0.348623080814173</v>
      </c>
      <c r="F313" s="28" t="n">
        <f aca="false">(Simulation!F313-Assumptions!$D$15)*(1-E313)+Assumptions!$D$15-Simulation!J313</f>
        <v>0.190687839495424</v>
      </c>
      <c r="G313" s="8" t="n">
        <f aca="false">((Assumptions!$D$14*(1+Simulation!E313)^1*F313-Assumptions!$D$14*(1+Simulation!E313)^0*Simulation!E313*Assumptions!$D$16)/(1+Simulation!K313)^1+(Assumptions!$D$14*(1+Simulation!E313)^2*F313-Assumptions!$D$14*(1+Simulation!E313)^1*Simulation!E313*Assumptions!$D$16)/(1+Simulation!K313)^2+(Assumptions!$D$14*(1+Simulation!E313)^3*F313-Assumptions!$D$14*(1+Simulation!E313)^2*Simulation!E313*Assumptions!$D$16)/(1+Simulation!K313)^3+(Assumptions!$D$14*(1+Simulation!E313)^4*F313-Assumptions!$D$14*(1+Simulation!E313)^3*Simulation!E313*Assumptions!$D$16)/(1+Simulation!K313)^4+(Assumptions!$D$14*(1+Simulation!E313)^5*F313-Assumptions!$D$14*(1+Simulation!E313)^4*Simulation!E313*Assumptions!$D$16)/(1+Simulation!K313)^5+(Assumptions!$D$14*(1+Simulation!E313)^5*F313-Assumptions!$D$14*(1+Simulation!E313)^4*Simulation!E313*Assumptions!$D$16)*(1+Simulation!I313)/(Simulation!K313-Simulation!I313)/(1+Simulation!K313)^5-Assumptions!$D$17)/Assumptions!$D$18</f>
        <v>17.2297022948755</v>
      </c>
      <c r="H313" s="8" t="n">
        <f aca="false">IF(D313=1,G313,"")</f>
        <v>17.2297022948755</v>
      </c>
      <c r="I313" s="33" t="str">
        <f aca="false">IF(D313=0,G313,"")</f>
        <v/>
      </c>
    </row>
    <row r="314" customFormat="false" ht="15" hidden="false" customHeight="false" outlineLevel="0" collapsed="false">
      <c r="B314" s="2" t="n">
        <v>309</v>
      </c>
      <c r="C314" s="19" t="n">
        <f aca="false">IF('Random Draws'!F314&lt;(Assumptions!$D$28-Assumptions!$D$27)/(Assumptions!$D$29-Assumptions!$D$27),Assumptions!$D$27+SQRT('Random Draws'!F314*(Assumptions!$D$29-Assumptions!$D$27)*(Assumptions!$D$28-Assumptions!$D$27)),Assumptions!$D$29-SQRT((1-'Random Draws'!F314)*(Assumptions!$D$29-Assumptions!$D$27)*(Assumptions!$D$29-Assumptions!$D$28)))</f>
        <v>0.261145123517244</v>
      </c>
      <c r="D314" s="29" t="n">
        <f aca="false">IF('Random Draws'!I314&lt;Assumptions!$D$30,1,0)</f>
        <v>0</v>
      </c>
      <c r="E314" s="19" t="n">
        <f aca="false">C314+Assumptions!$D$31*D314</f>
        <v>0.261145123517244</v>
      </c>
      <c r="F314" s="28" t="n">
        <f aca="false">(Simulation!F314-Assumptions!$D$15)*(1-E314)+Assumptions!$D$15-Simulation!J314</f>
        <v>0.219963952297995</v>
      </c>
      <c r="G314" s="8" t="n">
        <f aca="false">((Assumptions!$D$14*(1+Simulation!E314)^1*F314-Assumptions!$D$14*(1+Simulation!E314)^0*Simulation!E314*Assumptions!$D$16)/(1+Simulation!K314)^1+(Assumptions!$D$14*(1+Simulation!E314)^2*F314-Assumptions!$D$14*(1+Simulation!E314)^1*Simulation!E314*Assumptions!$D$16)/(1+Simulation!K314)^2+(Assumptions!$D$14*(1+Simulation!E314)^3*F314-Assumptions!$D$14*(1+Simulation!E314)^2*Simulation!E314*Assumptions!$D$16)/(1+Simulation!K314)^3+(Assumptions!$D$14*(1+Simulation!E314)^4*F314-Assumptions!$D$14*(1+Simulation!E314)^3*Simulation!E314*Assumptions!$D$16)/(1+Simulation!K314)^4+(Assumptions!$D$14*(1+Simulation!E314)^5*F314-Assumptions!$D$14*(1+Simulation!E314)^4*Simulation!E314*Assumptions!$D$16)/(1+Simulation!K314)^5+(Assumptions!$D$14*(1+Simulation!E314)^5*F314-Assumptions!$D$14*(1+Simulation!E314)^4*Simulation!E314*Assumptions!$D$16)*(1+Simulation!I314)/(Simulation!K314-Simulation!I314)/(1+Simulation!K314)^5-Assumptions!$D$17)/Assumptions!$D$18</f>
        <v>16.5381692632809</v>
      </c>
      <c r="H314" s="8" t="str">
        <f aca="false">IF(D314=1,G314,"")</f>
        <v/>
      </c>
      <c r="I314" s="33" t="n">
        <f aca="false">IF(D314=0,G314,"")</f>
        <v>16.5381692632809</v>
      </c>
    </row>
    <row r="315" customFormat="false" ht="15" hidden="false" customHeight="false" outlineLevel="0" collapsed="false">
      <c r="B315" s="2" t="n">
        <v>310</v>
      </c>
      <c r="C315" s="19" t="n">
        <f aca="false">IF('Random Draws'!F315&lt;(Assumptions!$D$28-Assumptions!$D$27)/(Assumptions!$D$29-Assumptions!$D$27),Assumptions!$D$27+SQRT('Random Draws'!F315*(Assumptions!$D$29-Assumptions!$D$27)*(Assumptions!$D$28-Assumptions!$D$27)),Assumptions!$D$29-SQRT((1-'Random Draws'!F315)*(Assumptions!$D$29-Assumptions!$D$27)*(Assumptions!$D$29-Assumptions!$D$28)))</f>
        <v>0.258258444997031</v>
      </c>
      <c r="D315" s="29" t="n">
        <f aca="false">IF('Random Draws'!I315&lt;Assumptions!$D$30,1,0)</f>
        <v>1</v>
      </c>
      <c r="E315" s="19" t="n">
        <f aca="false">C315+Assumptions!$D$31*D315</f>
        <v>0.348258444997031</v>
      </c>
      <c r="F315" s="28" t="n">
        <f aca="false">(Simulation!F315-Assumptions!$D$15)*(1-E315)+Assumptions!$D$15-Simulation!J315</f>
        <v>0.15570569713266</v>
      </c>
      <c r="G315" s="8" t="n">
        <f aca="false">((Assumptions!$D$14*(1+Simulation!E315)^1*F315-Assumptions!$D$14*(1+Simulation!E315)^0*Simulation!E315*Assumptions!$D$16)/(1+Simulation!K315)^1+(Assumptions!$D$14*(1+Simulation!E315)^2*F315-Assumptions!$D$14*(1+Simulation!E315)^1*Simulation!E315*Assumptions!$D$16)/(1+Simulation!K315)^2+(Assumptions!$D$14*(1+Simulation!E315)^3*F315-Assumptions!$D$14*(1+Simulation!E315)^2*Simulation!E315*Assumptions!$D$16)/(1+Simulation!K315)^3+(Assumptions!$D$14*(1+Simulation!E315)^4*F315-Assumptions!$D$14*(1+Simulation!E315)^3*Simulation!E315*Assumptions!$D$16)/(1+Simulation!K315)^4+(Assumptions!$D$14*(1+Simulation!E315)^5*F315-Assumptions!$D$14*(1+Simulation!E315)^4*Simulation!E315*Assumptions!$D$16)/(1+Simulation!K315)^5+(Assumptions!$D$14*(1+Simulation!E315)^5*F315-Assumptions!$D$14*(1+Simulation!E315)^4*Simulation!E315*Assumptions!$D$16)*(1+Simulation!I315)/(Simulation!K315-Simulation!I315)/(1+Simulation!K315)^5-Assumptions!$D$17)/Assumptions!$D$18</f>
        <v>11.6131319266314</v>
      </c>
      <c r="H315" s="8" t="n">
        <f aca="false">IF(D315=1,G315,"")</f>
        <v>11.6131319266314</v>
      </c>
      <c r="I315" s="33" t="str">
        <f aca="false">IF(D315=0,G315,"")</f>
        <v/>
      </c>
    </row>
    <row r="316" customFormat="false" ht="15" hidden="false" customHeight="false" outlineLevel="0" collapsed="false">
      <c r="B316" s="2" t="n">
        <v>311</v>
      </c>
      <c r="C316" s="19" t="n">
        <f aca="false">IF('Random Draws'!F316&lt;(Assumptions!$D$28-Assumptions!$D$27)/(Assumptions!$D$29-Assumptions!$D$27),Assumptions!$D$27+SQRT('Random Draws'!F316*(Assumptions!$D$29-Assumptions!$D$27)*(Assumptions!$D$28-Assumptions!$D$27)),Assumptions!$D$29-SQRT((1-'Random Draws'!F316)*(Assumptions!$D$29-Assumptions!$D$27)*(Assumptions!$D$29-Assumptions!$D$28)))</f>
        <v>0.264298629811077</v>
      </c>
      <c r="D316" s="29" t="n">
        <f aca="false">IF('Random Draws'!I316&lt;Assumptions!$D$30,1,0)</f>
        <v>0</v>
      </c>
      <c r="E316" s="19" t="n">
        <f aca="false">C316+Assumptions!$D$31*D316</f>
        <v>0.264298629811077</v>
      </c>
      <c r="F316" s="28" t="n">
        <f aca="false">(Simulation!F316-Assumptions!$D$15)*(1-E316)+Assumptions!$D$15-Simulation!J316</f>
        <v>0.148750726711021</v>
      </c>
      <c r="G316" s="8" t="n">
        <f aca="false">((Assumptions!$D$14*(1+Simulation!E316)^1*F316-Assumptions!$D$14*(1+Simulation!E316)^0*Simulation!E316*Assumptions!$D$16)/(1+Simulation!K316)^1+(Assumptions!$D$14*(1+Simulation!E316)^2*F316-Assumptions!$D$14*(1+Simulation!E316)^1*Simulation!E316*Assumptions!$D$16)/(1+Simulation!K316)^2+(Assumptions!$D$14*(1+Simulation!E316)^3*F316-Assumptions!$D$14*(1+Simulation!E316)^2*Simulation!E316*Assumptions!$D$16)/(1+Simulation!K316)^3+(Assumptions!$D$14*(1+Simulation!E316)^4*F316-Assumptions!$D$14*(1+Simulation!E316)^3*Simulation!E316*Assumptions!$D$16)/(1+Simulation!K316)^4+(Assumptions!$D$14*(1+Simulation!E316)^5*F316-Assumptions!$D$14*(1+Simulation!E316)^4*Simulation!E316*Assumptions!$D$16)/(1+Simulation!K316)^5+(Assumptions!$D$14*(1+Simulation!E316)^5*F316-Assumptions!$D$14*(1+Simulation!E316)^4*Simulation!E316*Assumptions!$D$16)*(1+Simulation!I316)/(Simulation!K316-Simulation!I316)/(1+Simulation!K316)^5-Assumptions!$D$17)/Assumptions!$D$18</f>
        <v>11.5048733690226</v>
      </c>
      <c r="H316" s="8" t="str">
        <f aca="false">IF(D316=1,G316,"")</f>
        <v/>
      </c>
      <c r="I316" s="33" t="n">
        <f aca="false">IF(D316=0,G316,"")</f>
        <v>11.5048733690226</v>
      </c>
    </row>
    <row r="317" customFormat="false" ht="15" hidden="false" customHeight="false" outlineLevel="0" collapsed="false">
      <c r="B317" s="2" t="n">
        <v>312</v>
      </c>
      <c r="C317" s="19" t="n">
        <f aca="false">IF('Random Draws'!F317&lt;(Assumptions!$D$28-Assumptions!$D$27)/(Assumptions!$D$29-Assumptions!$D$27),Assumptions!$D$27+SQRT('Random Draws'!F317*(Assumptions!$D$29-Assumptions!$D$27)*(Assumptions!$D$28-Assumptions!$D$27)),Assumptions!$D$29-SQRT((1-'Random Draws'!F317)*(Assumptions!$D$29-Assumptions!$D$27)*(Assumptions!$D$29-Assumptions!$D$28)))</f>
        <v>0.264853293818866</v>
      </c>
      <c r="D317" s="29" t="n">
        <f aca="false">IF('Random Draws'!I317&lt;Assumptions!$D$30,1,0)</f>
        <v>1</v>
      </c>
      <c r="E317" s="19" t="n">
        <f aca="false">C317+Assumptions!$D$31*D317</f>
        <v>0.354853293818866</v>
      </c>
      <c r="F317" s="28" t="n">
        <f aca="false">(Simulation!F317-Assumptions!$D$15)*(1-E317)+Assumptions!$D$15-Simulation!J317</f>
        <v>0.160745537120015</v>
      </c>
      <c r="G317" s="8" t="n">
        <f aca="false">((Assumptions!$D$14*(1+Simulation!E317)^1*F317-Assumptions!$D$14*(1+Simulation!E317)^0*Simulation!E317*Assumptions!$D$16)/(1+Simulation!K317)^1+(Assumptions!$D$14*(1+Simulation!E317)^2*F317-Assumptions!$D$14*(1+Simulation!E317)^1*Simulation!E317*Assumptions!$D$16)/(1+Simulation!K317)^2+(Assumptions!$D$14*(1+Simulation!E317)^3*F317-Assumptions!$D$14*(1+Simulation!E317)^2*Simulation!E317*Assumptions!$D$16)/(1+Simulation!K317)^3+(Assumptions!$D$14*(1+Simulation!E317)^4*F317-Assumptions!$D$14*(1+Simulation!E317)^3*Simulation!E317*Assumptions!$D$16)/(1+Simulation!K317)^4+(Assumptions!$D$14*(1+Simulation!E317)^5*F317-Assumptions!$D$14*(1+Simulation!E317)^4*Simulation!E317*Assumptions!$D$16)/(1+Simulation!K317)^5+(Assumptions!$D$14*(1+Simulation!E317)^5*F317-Assumptions!$D$14*(1+Simulation!E317)^4*Simulation!E317*Assumptions!$D$16)*(1+Simulation!I317)/(Simulation!K317-Simulation!I317)/(1+Simulation!K317)^5-Assumptions!$D$17)/Assumptions!$D$18</f>
        <v>11.5224424824213</v>
      </c>
      <c r="H317" s="8" t="n">
        <f aca="false">IF(D317=1,G317,"")</f>
        <v>11.5224424824213</v>
      </c>
      <c r="I317" s="33" t="str">
        <f aca="false">IF(D317=0,G317,"")</f>
        <v/>
      </c>
    </row>
    <row r="318" customFormat="false" ht="15" hidden="false" customHeight="false" outlineLevel="0" collapsed="false">
      <c r="B318" s="2" t="n">
        <v>313</v>
      </c>
      <c r="C318" s="19" t="n">
        <f aca="false">IF('Random Draws'!F318&lt;(Assumptions!$D$28-Assumptions!$D$27)/(Assumptions!$D$29-Assumptions!$D$27),Assumptions!$D$27+SQRT('Random Draws'!F318*(Assumptions!$D$29-Assumptions!$D$27)*(Assumptions!$D$28-Assumptions!$D$27)),Assumptions!$D$29-SQRT((1-'Random Draws'!F318)*(Assumptions!$D$29-Assumptions!$D$27)*(Assumptions!$D$29-Assumptions!$D$28)))</f>
        <v>0.278667003943592</v>
      </c>
      <c r="D318" s="29" t="n">
        <f aca="false">IF('Random Draws'!I318&lt;Assumptions!$D$30,1,0)</f>
        <v>0</v>
      </c>
      <c r="E318" s="19" t="n">
        <f aca="false">C318+Assumptions!$D$31*D318</f>
        <v>0.278667003943592</v>
      </c>
      <c r="F318" s="28" t="n">
        <f aca="false">(Simulation!F318-Assumptions!$D$15)*(1-E318)+Assumptions!$D$15-Simulation!J318</f>
        <v>0.102451277830398</v>
      </c>
      <c r="G318" s="8" t="n">
        <f aca="false">((Assumptions!$D$14*(1+Simulation!E318)^1*F318-Assumptions!$D$14*(1+Simulation!E318)^0*Simulation!E318*Assumptions!$D$16)/(1+Simulation!K318)^1+(Assumptions!$D$14*(1+Simulation!E318)^2*F318-Assumptions!$D$14*(1+Simulation!E318)^1*Simulation!E318*Assumptions!$D$16)/(1+Simulation!K318)^2+(Assumptions!$D$14*(1+Simulation!E318)^3*F318-Assumptions!$D$14*(1+Simulation!E318)^2*Simulation!E318*Assumptions!$D$16)/(1+Simulation!K318)^3+(Assumptions!$D$14*(1+Simulation!E318)^4*F318-Assumptions!$D$14*(1+Simulation!E318)^3*Simulation!E318*Assumptions!$D$16)/(1+Simulation!K318)^4+(Assumptions!$D$14*(1+Simulation!E318)^5*F318-Assumptions!$D$14*(1+Simulation!E318)^4*Simulation!E318*Assumptions!$D$16)/(1+Simulation!K318)^5+(Assumptions!$D$14*(1+Simulation!E318)^5*F318-Assumptions!$D$14*(1+Simulation!E318)^4*Simulation!E318*Assumptions!$D$16)*(1+Simulation!I318)/(Simulation!K318-Simulation!I318)/(1+Simulation!K318)^5-Assumptions!$D$17)/Assumptions!$D$18</f>
        <v>3.38798630452188</v>
      </c>
      <c r="H318" s="8" t="str">
        <f aca="false">IF(D318=1,G318,"")</f>
        <v/>
      </c>
      <c r="I318" s="33" t="n">
        <f aca="false">IF(D318=0,G318,"")</f>
        <v>3.38798630452188</v>
      </c>
    </row>
    <row r="319" customFormat="false" ht="15" hidden="false" customHeight="false" outlineLevel="0" collapsed="false">
      <c r="B319" s="2" t="n">
        <v>314</v>
      </c>
      <c r="C319" s="19" t="n">
        <f aca="false">IF('Random Draws'!F319&lt;(Assumptions!$D$28-Assumptions!$D$27)/(Assumptions!$D$29-Assumptions!$D$27),Assumptions!$D$27+SQRT('Random Draws'!F319*(Assumptions!$D$29-Assumptions!$D$27)*(Assumptions!$D$28-Assumptions!$D$27)),Assumptions!$D$29-SQRT((1-'Random Draws'!F319)*(Assumptions!$D$29-Assumptions!$D$27)*(Assumptions!$D$29-Assumptions!$D$28)))</f>
        <v>0.263289752134621</v>
      </c>
      <c r="D319" s="29" t="n">
        <f aca="false">IF('Random Draws'!I319&lt;Assumptions!$D$30,1,0)</f>
        <v>1</v>
      </c>
      <c r="E319" s="19" t="n">
        <f aca="false">C319+Assumptions!$D$31*D319</f>
        <v>0.353289752134621</v>
      </c>
      <c r="F319" s="28" t="n">
        <f aca="false">(Simulation!F319-Assumptions!$D$15)*(1-E319)+Assumptions!$D$15-Simulation!J319</f>
        <v>0.122313210226559</v>
      </c>
      <c r="G319" s="8" t="n">
        <f aca="false">((Assumptions!$D$14*(1+Simulation!E319)^1*F319-Assumptions!$D$14*(1+Simulation!E319)^0*Simulation!E319*Assumptions!$D$16)/(1+Simulation!K319)^1+(Assumptions!$D$14*(1+Simulation!E319)^2*F319-Assumptions!$D$14*(1+Simulation!E319)^1*Simulation!E319*Assumptions!$D$16)/(1+Simulation!K319)^2+(Assumptions!$D$14*(1+Simulation!E319)^3*F319-Assumptions!$D$14*(1+Simulation!E319)^2*Simulation!E319*Assumptions!$D$16)/(1+Simulation!K319)^3+(Assumptions!$D$14*(1+Simulation!E319)^4*F319-Assumptions!$D$14*(1+Simulation!E319)^3*Simulation!E319*Assumptions!$D$16)/(1+Simulation!K319)^4+(Assumptions!$D$14*(1+Simulation!E319)^5*F319-Assumptions!$D$14*(1+Simulation!E319)^4*Simulation!E319*Assumptions!$D$16)/(1+Simulation!K319)^5+(Assumptions!$D$14*(1+Simulation!E319)^5*F319-Assumptions!$D$14*(1+Simulation!E319)^4*Simulation!E319*Assumptions!$D$16)*(1+Simulation!I319)/(Simulation!K319-Simulation!I319)/(1+Simulation!K319)^5-Assumptions!$D$17)/Assumptions!$D$18</f>
        <v>6.93425782921478</v>
      </c>
      <c r="H319" s="8" t="n">
        <f aca="false">IF(D319=1,G319,"")</f>
        <v>6.93425782921478</v>
      </c>
      <c r="I319" s="33" t="str">
        <f aca="false">IF(D319=0,G319,"")</f>
        <v/>
      </c>
    </row>
    <row r="320" customFormat="false" ht="15" hidden="false" customHeight="false" outlineLevel="0" collapsed="false">
      <c r="B320" s="2" t="n">
        <v>315</v>
      </c>
      <c r="C320" s="19" t="n">
        <f aca="false">IF('Random Draws'!F320&lt;(Assumptions!$D$28-Assumptions!$D$27)/(Assumptions!$D$29-Assumptions!$D$27),Assumptions!$D$27+SQRT('Random Draws'!F320*(Assumptions!$D$29-Assumptions!$D$27)*(Assumptions!$D$28-Assumptions!$D$27)),Assumptions!$D$29-SQRT((1-'Random Draws'!F320)*(Assumptions!$D$29-Assumptions!$D$27)*(Assumptions!$D$29-Assumptions!$D$28)))</f>
        <v>0.263824164538745</v>
      </c>
      <c r="D320" s="29" t="n">
        <f aca="false">IF('Random Draws'!I320&lt;Assumptions!$D$30,1,0)</f>
        <v>0</v>
      </c>
      <c r="E320" s="19" t="n">
        <f aca="false">C320+Assumptions!$D$31*D320</f>
        <v>0.263824164538745</v>
      </c>
      <c r="F320" s="28" t="n">
        <f aca="false">(Simulation!F320-Assumptions!$D$15)*(1-E320)+Assumptions!$D$15-Simulation!J320</f>
        <v>0.200412603262762</v>
      </c>
      <c r="G320" s="8" t="n">
        <f aca="false">((Assumptions!$D$14*(1+Simulation!E320)^1*F320-Assumptions!$D$14*(1+Simulation!E320)^0*Simulation!E320*Assumptions!$D$16)/(1+Simulation!K320)^1+(Assumptions!$D$14*(1+Simulation!E320)^2*F320-Assumptions!$D$14*(1+Simulation!E320)^1*Simulation!E320*Assumptions!$D$16)/(1+Simulation!K320)^2+(Assumptions!$D$14*(1+Simulation!E320)^3*F320-Assumptions!$D$14*(1+Simulation!E320)^2*Simulation!E320*Assumptions!$D$16)/(1+Simulation!K320)^3+(Assumptions!$D$14*(1+Simulation!E320)^4*F320-Assumptions!$D$14*(1+Simulation!E320)^3*Simulation!E320*Assumptions!$D$16)/(1+Simulation!K320)^4+(Assumptions!$D$14*(1+Simulation!E320)^5*F320-Assumptions!$D$14*(1+Simulation!E320)^4*Simulation!E320*Assumptions!$D$16)/(1+Simulation!K320)^5+(Assumptions!$D$14*(1+Simulation!E320)^5*F320-Assumptions!$D$14*(1+Simulation!E320)^4*Simulation!E320*Assumptions!$D$16)*(1+Simulation!I320)/(Simulation!K320-Simulation!I320)/(1+Simulation!K320)^5-Assumptions!$D$17)/Assumptions!$D$18</f>
        <v>20.6126106313449</v>
      </c>
      <c r="H320" s="8" t="str">
        <f aca="false">IF(D320=1,G320,"")</f>
        <v/>
      </c>
      <c r="I320" s="33" t="n">
        <f aca="false">IF(D320=0,G320,"")</f>
        <v>20.6126106313449</v>
      </c>
    </row>
    <row r="321" customFormat="false" ht="15" hidden="false" customHeight="false" outlineLevel="0" collapsed="false">
      <c r="B321" s="2" t="n">
        <v>316</v>
      </c>
      <c r="C321" s="19" t="n">
        <f aca="false">IF('Random Draws'!F321&lt;(Assumptions!$D$28-Assumptions!$D$27)/(Assumptions!$D$29-Assumptions!$D$27),Assumptions!$D$27+SQRT('Random Draws'!F321*(Assumptions!$D$29-Assumptions!$D$27)*(Assumptions!$D$28-Assumptions!$D$27)),Assumptions!$D$29-SQRT((1-'Random Draws'!F321)*(Assumptions!$D$29-Assumptions!$D$27)*(Assumptions!$D$29-Assumptions!$D$28)))</f>
        <v>0.26824984370412</v>
      </c>
      <c r="D321" s="29" t="n">
        <f aca="false">IF('Random Draws'!I321&lt;Assumptions!$D$30,1,0)</f>
        <v>0</v>
      </c>
      <c r="E321" s="19" t="n">
        <f aca="false">C321+Assumptions!$D$31*D321</f>
        <v>0.26824984370412</v>
      </c>
      <c r="F321" s="28" t="n">
        <f aca="false">(Simulation!F321-Assumptions!$D$15)*(1-E321)+Assumptions!$D$15-Simulation!J321</f>
        <v>0.170377635932017</v>
      </c>
      <c r="G321" s="8" t="n">
        <f aca="false">((Assumptions!$D$14*(1+Simulation!E321)^1*F321-Assumptions!$D$14*(1+Simulation!E321)^0*Simulation!E321*Assumptions!$D$16)/(1+Simulation!K321)^1+(Assumptions!$D$14*(1+Simulation!E321)^2*F321-Assumptions!$D$14*(1+Simulation!E321)^1*Simulation!E321*Assumptions!$D$16)/(1+Simulation!K321)^2+(Assumptions!$D$14*(1+Simulation!E321)^3*F321-Assumptions!$D$14*(1+Simulation!E321)^2*Simulation!E321*Assumptions!$D$16)/(1+Simulation!K321)^3+(Assumptions!$D$14*(1+Simulation!E321)^4*F321-Assumptions!$D$14*(1+Simulation!E321)^3*Simulation!E321*Assumptions!$D$16)/(1+Simulation!K321)^4+(Assumptions!$D$14*(1+Simulation!E321)^5*F321-Assumptions!$D$14*(1+Simulation!E321)^4*Simulation!E321*Assumptions!$D$16)/(1+Simulation!K321)^5+(Assumptions!$D$14*(1+Simulation!E321)^5*F321-Assumptions!$D$14*(1+Simulation!E321)^4*Simulation!E321*Assumptions!$D$16)*(1+Simulation!I321)/(Simulation!K321-Simulation!I321)/(1+Simulation!K321)^5-Assumptions!$D$17)/Assumptions!$D$18</f>
        <v>9.93666549279891</v>
      </c>
      <c r="H321" s="8" t="str">
        <f aca="false">IF(D321=1,G321,"")</f>
        <v/>
      </c>
      <c r="I321" s="33" t="n">
        <f aca="false">IF(D321=0,G321,"")</f>
        <v>9.93666549279891</v>
      </c>
    </row>
    <row r="322" customFormat="false" ht="15" hidden="false" customHeight="false" outlineLevel="0" collapsed="false">
      <c r="B322" s="2" t="n">
        <v>317</v>
      </c>
      <c r="C322" s="19" t="n">
        <f aca="false">IF('Random Draws'!F322&lt;(Assumptions!$D$28-Assumptions!$D$27)/(Assumptions!$D$29-Assumptions!$D$27),Assumptions!$D$27+SQRT('Random Draws'!F322*(Assumptions!$D$29-Assumptions!$D$27)*(Assumptions!$D$28-Assumptions!$D$27)),Assumptions!$D$29-SQRT((1-'Random Draws'!F322)*(Assumptions!$D$29-Assumptions!$D$27)*(Assumptions!$D$29-Assumptions!$D$28)))</f>
        <v>0.26714724214133</v>
      </c>
      <c r="D322" s="29" t="n">
        <f aca="false">IF('Random Draws'!I322&lt;Assumptions!$D$30,1,0)</f>
        <v>0</v>
      </c>
      <c r="E322" s="19" t="n">
        <f aca="false">C322+Assumptions!$D$31*D322</f>
        <v>0.26714724214133</v>
      </c>
      <c r="F322" s="28" t="n">
        <f aca="false">(Simulation!F322-Assumptions!$D$15)*(1-E322)+Assumptions!$D$15-Simulation!J322</f>
        <v>0.165038289646025</v>
      </c>
      <c r="G322" s="8" t="n">
        <f aca="false">((Assumptions!$D$14*(1+Simulation!E322)^1*F322-Assumptions!$D$14*(1+Simulation!E322)^0*Simulation!E322*Assumptions!$D$16)/(1+Simulation!K322)^1+(Assumptions!$D$14*(1+Simulation!E322)^2*F322-Assumptions!$D$14*(1+Simulation!E322)^1*Simulation!E322*Assumptions!$D$16)/(1+Simulation!K322)^2+(Assumptions!$D$14*(1+Simulation!E322)^3*F322-Assumptions!$D$14*(1+Simulation!E322)^2*Simulation!E322*Assumptions!$D$16)/(1+Simulation!K322)^3+(Assumptions!$D$14*(1+Simulation!E322)^4*F322-Assumptions!$D$14*(1+Simulation!E322)^3*Simulation!E322*Assumptions!$D$16)/(1+Simulation!K322)^4+(Assumptions!$D$14*(1+Simulation!E322)^5*F322-Assumptions!$D$14*(1+Simulation!E322)^4*Simulation!E322*Assumptions!$D$16)/(1+Simulation!K322)^5+(Assumptions!$D$14*(1+Simulation!E322)^5*F322-Assumptions!$D$14*(1+Simulation!E322)^4*Simulation!E322*Assumptions!$D$16)*(1+Simulation!I322)/(Simulation!K322-Simulation!I322)/(1+Simulation!K322)^5-Assumptions!$D$17)/Assumptions!$D$18</f>
        <v>9.81685746366364</v>
      </c>
      <c r="H322" s="8" t="str">
        <f aca="false">IF(D322=1,G322,"")</f>
        <v/>
      </c>
      <c r="I322" s="33" t="n">
        <f aca="false">IF(D322=0,G322,"")</f>
        <v>9.81685746366364</v>
      </c>
    </row>
    <row r="323" customFormat="false" ht="15" hidden="false" customHeight="false" outlineLevel="0" collapsed="false">
      <c r="B323" s="2" t="n">
        <v>318</v>
      </c>
      <c r="C323" s="19" t="n">
        <f aca="false">IF('Random Draws'!F323&lt;(Assumptions!$D$28-Assumptions!$D$27)/(Assumptions!$D$29-Assumptions!$D$27),Assumptions!$D$27+SQRT('Random Draws'!F323*(Assumptions!$D$29-Assumptions!$D$27)*(Assumptions!$D$28-Assumptions!$D$27)),Assumptions!$D$29-SQRT((1-'Random Draws'!F323)*(Assumptions!$D$29-Assumptions!$D$27)*(Assumptions!$D$29-Assumptions!$D$28)))</f>
        <v>0.258501550082326</v>
      </c>
      <c r="D323" s="29" t="n">
        <f aca="false">IF('Random Draws'!I323&lt;Assumptions!$D$30,1,0)</f>
        <v>0</v>
      </c>
      <c r="E323" s="19" t="n">
        <f aca="false">C323+Assumptions!$D$31*D323</f>
        <v>0.258501550082326</v>
      </c>
      <c r="F323" s="28" t="n">
        <f aca="false">(Simulation!F323-Assumptions!$D$15)*(1-E323)+Assumptions!$D$15-Simulation!J323</f>
        <v>0.182883827316129</v>
      </c>
      <c r="G323" s="8" t="n">
        <f aca="false">((Assumptions!$D$14*(1+Simulation!E323)^1*F323-Assumptions!$D$14*(1+Simulation!E323)^0*Simulation!E323*Assumptions!$D$16)/(1+Simulation!K323)^1+(Assumptions!$D$14*(1+Simulation!E323)^2*F323-Assumptions!$D$14*(1+Simulation!E323)^1*Simulation!E323*Assumptions!$D$16)/(1+Simulation!K323)^2+(Assumptions!$D$14*(1+Simulation!E323)^3*F323-Assumptions!$D$14*(1+Simulation!E323)^2*Simulation!E323*Assumptions!$D$16)/(1+Simulation!K323)^3+(Assumptions!$D$14*(1+Simulation!E323)^4*F323-Assumptions!$D$14*(1+Simulation!E323)^3*Simulation!E323*Assumptions!$D$16)/(1+Simulation!K323)^4+(Assumptions!$D$14*(1+Simulation!E323)^5*F323-Assumptions!$D$14*(1+Simulation!E323)^4*Simulation!E323*Assumptions!$D$16)/(1+Simulation!K323)^5+(Assumptions!$D$14*(1+Simulation!E323)^5*F323-Assumptions!$D$14*(1+Simulation!E323)^4*Simulation!E323*Assumptions!$D$16)*(1+Simulation!I323)/(Simulation!K323-Simulation!I323)/(1+Simulation!K323)^5-Assumptions!$D$17)/Assumptions!$D$18</f>
        <v>12.1480967414982</v>
      </c>
      <c r="H323" s="8" t="str">
        <f aca="false">IF(D323=1,G323,"")</f>
        <v/>
      </c>
      <c r="I323" s="33" t="n">
        <f aca="false">IF(D323=0,G323,"")</f>
        <v>12.1480967414982</v>
      </c>
    </row>
    <row r="324" customFormat="false" ht="15" hidden="false" customHeight="false" outlineLevel="0" collapsed="false">
      <c r="B324" s="2" t="n">
        <v>319</v>
      </c>
      <c r="C324" s="19" t="n">
        <f aca="false">IF('Random Draws'!F324&lt;(Assumptions!$D$28-Assumptions!$D$27)/(Assumptions!$D$29-Assumptions!$D$27),Assumptions!$D$27+SQRT('Random Draws'!F324*(Assumptions!$D$29-Assumptions!$D$27)*(Assumptions!$D$28-Assumptions!$D$27)),Assumptions!$D$29-SQRT((1-'Random Draws'!F324)*(Assumptions!$D$29-Assumptions!$D$27)*(Assumptions!$D$29-Assumptions!$D$28)))</f>
        <v>0.25122468878414</v>
      </c>
      <c r="D324" s="29" t="n">
        <f aca="false">IF('Random Draws'!I324&lt;Assumptions!$D$30,1,0)</f>
        <v>0</v>
      </c>
      <c r="E324" s="19" t="n">
        <f aca="false">C324+Assumptions!$D$31*D324</f>
        <v>0.25122468878414</v>
      </c>
      <c r="F324" s="28" t="n">
        <f aca="false">(Simulation!F324-Assumptions!$D$15)*(1-E324)+Assumptions!$D$15-Simulation!J324</f>
        <v>0.164921610693159</v>
      </c>
      <c r="G324" s="8" t="n">
        <f aca="false">((Assumptions!$D$14*(1+Simulation!E324)^1*F324-Assumptions!$D$14*(1+Simulation!E324)^0*Simulation!E324*Assumptions!$D$16)/(1+Simulation!K324)^1+(Assumptions!$D$14*(1+Simulation!E324)^2*F324-Assumptions!$D$14*(1+Simulation!E324)^1*Simulation!E324*Assumptions!$D$16)/(1+Simulation!K324)^2+(Assumptions!$D$14*(1+Simulation!E324)^3*F324-Assumptions!$D$14*(1+Simulation!E324)^2*Simulation!E324*Assumptions!$D$16)/(1+Simulation!K324)^3+(Assumptions!$D$14*(1+Simulation!E324)^4*F324-Assumptions!$D$14*(1+Simulation!E324)^3*Simulation!E324*Assumptions!$D$16)/(1+Simulation!K324)^4+(Assumptions!$D$14*(1+Simulation!E324)^5*F324-Assumptions!$D$14*(1+Simulation!E324)^4*Simulation!E324*Assumptions!$D$16)/(1+Simulation!K324)^5+(Assumptions!$D$14*(1+Simulation!E324)^5*F324-Assumptions!$D$14*(1+Simulation!E324)^4*Simulation!E324*Assumptions!$D$16)*(1+Simulation!I324)/(Simulation!K324-Simulation!I324)/(1+Simulation!K324)^5-Assumptions!$D$17)/Assumptions!$D$18</f>
        <v>8.16991053777186</v>
      </c>
      <c r="H324" s="8" t="str">
        <f aca="false">IF(D324=1,G324,"")</f>
        <v/>
      </c>
      <c r="I324" s="33" t="n">
        <f aca="false">IF(D324=0,G324,"")</f>
        <v>8.16991053777186</v>
      </c>
    </row>
    <row r="325" customFormat="false" ht="15" hidden="false" customHeight="false" outlineLevel="0" collapsed="false">
      <c r="B325" s="2" t="n">
        <v>320</v>
      </c>
      <c r="C325" s="19" t="n">
        <f aca="false">IF('Random Draws'!F325&lt;(Assumptions!$D$28-Assumptions!$D$27)/(Assumptions!$D$29-Assumptions!$D$27),Assumptions!$D$27+SQRT('Random Draws'!F325*(Assumptions!$D$29-Assumptions!$D$27)*(Assumptions!$D$28-Assumptions!$D$27)),Assumptions!$D$29-SQRT((1-'Random Draws'!F325)*(Assumptions!$D$29-Assumptions!$D$27)*(Assumptions!$D$29-Assumptions!$D$28)))</f>
        <v>0.257729038987447</v>
      </c>
      <c r="D325" s="29" t="n">
        <f aca="false">IF('Random Draws'!I325&lt;Assumptions!$D$30,1,0)</f>
        <v>0</v>
      </c>
      <c r="E325" s="19" t="n">
        <f aca="false">C325+Assumptions!$D$31*D325</f>
        <v>0.257729038987447</v>
      </c>
      <c r="F325" s="28" t="n">
        <f aca="false">(Simulation!F325-Assumptions!$D$15)*(1-E325)+Assumptions!$D$15-Simulation!J325</f>
        <v>0.128640155596067</v>
      </c>
      <c r="G325" s="8" t="n">
        <f aca="false">((Assumptions!$D$14*(1+Simulation!E325)^1*F325-Assumptions!$D$14*(1+Simulation!E325)^0*Simulation!E325*Assumptions!$D$16)/(1+Simulation!K325)^1+(Assumptions!$D$14*(1+Simulation!E325)^2*F325-Assumptions!$D$14*(1+Simulation!E325)^1*Simulation!E325*Assumptions!$D$16)/(1+Simulation!K325)^2+(Assumptions!$D$14*(1+Simulation!E325)^3*F325-Assumptions!$D$14*(1+Simulation!E325)^2*Simulation!E325*Assumptions!$D$16)/(1+Simulation!K325)^3+(Assumptions!$D$14*(1+Simulation!E325)^4*F325-Assumptions!$D$14*(1+Simulation!E325)^3*Simulation!E325*Assumptions!$D$16)/(1+Simulation!K325)^4+(Assumptions!$D$14*(1+Simulation!E325)^5*F325-Assumptions!$D$14*(1+Simulation!E325)^4*Simulation!E325*Assumptions!$D$16)/(1+Simulation!K325)^5+(Assumptions!$D$14*(1+Simulation!E325)^5*F325-Assumptions!$D$14*(1+Simulation!E325)^4*Simulation!E325*Assumptions!$D$16)*(1+Simulation!I325)/(Simulation!K325-Simulation!I325)/(1+Simulation!K325)^5-Assumptions!$D$17)/Assumptions!$D$18</f>
        <v>10.7846181030763</v>
      </c>
      <c r="H325" s="8" t="str">
        <f aca="false">IF(D325=1,G325,"")</f>
        <v/>
      </c>
      <c r="I325" s="33" t="n">
        <f aca="false">IF(D325=0,G325,"")</f>
        <v>10.7846181030763</v>
      </c>
    </row>
    <row r="326" customFormat="false" ht="15" hidden="false" customHeight="false" outlineLevel="0" collapsed="false">
      <c r="B326" s="2" t="n">
        <v>321</v>
      </c>
      <c r="C326" s="19" t="n">
        <f aca="false">IF('Random Draws'!F326&lt;(Assumptions!$D$28-Assumptions!$D$27)/(Assumptions!$D$29-Assumptions!$D$27),Assumptions!$D$27+SQRT('Random Draws'!F326*(Assumptions!$D$29-Assumptions!$D$27)*(Assumptions!$D$28-Assumptions!$D$27)),Assumptions!$D$29-SQRT((1-'Random Draws'!F326)*(Assumptions!$D$29-Assumptions!$D$27)*(Assumptions!$D$29-Assumptions!$D$28)))</f>
        <v>0.260522223041425</v>
      </c>
      <c r="D326" s="29" t="n">
        <f aca="false">IF('Random Draws'!I326&lt;Assumptions!$D$30,1,0)</f>
        <v>0</v>
      </c>
      <c r="E326" s="19" t="n">
        <f aca="false">C326+Assumptions!$D$31*D326</f>
        <v>0.260522223041425</v>
      </c>
      <c r="F326" s="28" t="n">
        <f aca="false">(Simulation!F326-Assumptions!$D$15)*(1-E326)+Assumptions!$D$15-Simulation!J326</f>
        <v>0.152398654729137</v>
      </c>
      <c r="G326" s="8" t="n">
        <f aca="false">((Assumptions!$D$14*(1+Simulation!E326)^1*F326-Assumptions!$D$14*(1+Simulation!E326)^0*Simulation!E326*Assumptions!$D$16)/(1+Simulation!K326)^1+(Assumptions!$D$14*(1+Simulation!E326)^2*F326-Assumptions!$D$14*(1+Simulation!E326)^1*Simulation!E326*Assumptions!$D$16)/(1+Simulation!K326)^2+(Assumptions!$D$14*(1+Simulation!E326)^3*F326-Assumptions!$D$14*(1+Simulation!E326)^2*Simulation!E326*Assumptions!$D$16)/(1+Simulation!K326)^3+(Assumptions!$D$14*(1+Simulation!E326)^4*F326-Assumptions!$D$14*(1+Simulation!E326)^3*Simulation!E326*Assumptions!$D$16)/(1+Simulation!K326)^4+(Assumptions!$D$14*(1+Simulation!E326)^5*F326-Assumptions!$D$14*(1+Simulation!E326)^4*Simulation!E326*Assumptions!$D$16)/(1+Simulation!K326)^5+(Assumptions!$D$14*(1+Simulation!E326)^5*F326-Assumptions!$D$14*(1+Simulation!E326)^4*Simulation!E326*Assumptions!$D$16)*(1+Simulation!I326)/(Simulation!K326-Simulation!I326)/(1+Simulation!K326)^5-Assumptions!$D$17)/Assumptions!$D$18</f>
        <v>9.39886457283433</v>
      </c>
      <c r="H326" s="8" t="str">
        <f aca="false">IF(D326=1,G326,"")</f>
        <v/>
      </c>
      <c r="I326" s="33" t="n">
        <f aca="false">IF(D326=0,G326,"")</f>
        <v>9.39886457283433</v>
      </c>
    </row>
    <row r="327" customFormat="false" ht="15" hidden="false" customHeight="false" outlineLevel="0" collapsed="false">
      <c r="B327" s="2" t="n">
        <v>322</v>
      </c>
      <c r="C327" s="19" t="n">
        <f aca="false">IF('Random Draws'!F327&lt;(Assumptions!$D$28-Assumptions!$D$27)/(Assumptions!$D$29-Assumptions!$D$27),Assumptions!$D$27+SQRT('Random Draws'!F327*(Assumptions!$D$29-Assumptions!$D$27)*(Assumptions!$D$28-Assumptions!$D$27)),Assumptions!$D$29-SQRT((1-'Random Draws'!F327)*(Assumptions!$D$29-Assumptions!$D$27)*(Assumptions!$D$29-Assumptions!$D$28)))</f>
        <v>0.253291478045424</v>
      </c>
      <c r="D327" s="29" t="n">
        <f aca="false">IF('Random Draws'!I327&lt;Assumptions!$D$30,1,0)</f>
        <v>0</v>
      </c>
      <c r="E327" s="19" t="n">
        <f aca="false">C327+Assumptions!$D$31*D327</f>
        <v>0.253291478045424</v>
      </c>
      <c r="F327" s="28" t="n">
        <f aca="false">(Simulation!F327-Assumptions!$D$15)*(1-E327)+Assumptions!$D$15-Simulation!J327</f>
        <v>0.190668644035996</v>
      </c>
      <c r="G327" s="8" t="n">
        <f aca="false">((Assumptions!$D$14*(1+Simulation!E327)^1*F327-Assumptions!$D$14*(1+Simulation!E327)^0*Simulation!E327*Assumptions!$D$16)/(1+Simulation!K327)^1+(Assumptions!$D$14*(1+Simulation!E327)^2*F327-Assumptions!$D$14*(1+Simulation!E327)^1*Simulation!E327*Assumptions!$D$16)/(1+Simulation!K327)^2+(Assumptions!$D$14*(1+Simulation!E327)^3*F327-Assumptions!$D$14*(1+Simulation!E327)^2*Simulation!E327*Assumptions!$D$16)/(1+Simulation!K327)^3+(Assumptions!$D$14*(1+Simulation!E327)^4*F327-Assumptions!$D$14*(1+Simulation!E327)^3*Simulation!E327*Assumptions!$D$16)/(1+Simulation!K327)^4+(Assumptions!$D$14*(1+Simulation!E327)^5*F327-Assumptions!$D$14*(1+Simulation!E327)^4*Simulation!E327*Assumptions!$D$16)/(1+Simulation!K327)^5+(Assumptions!$D$14*(1+Simulation!E327)^5*F327-Assumptions!$D$14*(1+Simulation!E327)^4*Simulation!E327*Assumptions!$D$16)*(1+Simulation!I327)/(Simulation!K327-Simulation!I327)/(1+Simulation!K327)^5-Assumptions!$D$17)/Assumptions!$D$18</f>
        <v>13.6618293815254</v>
      </c>
      <c r="H327" s="8" t="str">
        <f aca="false">IF(D327=1,G327,"")</f>
        <v/>
      </c>
      <c r="I327" s="33" t="n">
        <f aca="false">IF(D327=0,G327,"")</f>
        <v>13.6618293815254</v>
      </c>
    </row>
    <row r="328" customFormat="false" ht="15" hidden="false" customHeight="false" outlineLevel="0" collapsed="false">
      <c r="B328" s="2" t="n">
        <v>323</v>
      </c>
      <c r="C328" s="19" t="n">
        <f aca="false">IF('Random Draws'!F328&lt;(Assumptions!$D$28-Assumptions!$D$27)/(Assumptions!$D$29-Assumptions!$D$27),Assumptions!$D$27+SQRT('Random Draws'!F328*(Assumptions!$D$29-Assumptions!$D$27)*(Assumptions!$D$28-Assumptions!$D$27)),Assumptions!$D$29-SQRT((1-'Random Draws'!F328)*(Assumptions!$D$29-Assumptions!$D$27)*(Assumptions!$D$29-Assumptions!$D$28)))</f>
        <v>0.278326095495914</v>
      </c>
      <c r="D328" s="29" t="n">
        <f aca="false">IF('Random Draws'!I328&lt;Assumptions!$D$30,1,0)</f>
        <v>0</v>
      </c>
      <c r="E328" s="19" t="n">
        <f aca="false">C328+Assumptions!$D$31*D328</f>
        <v>0.278326095495914</v>
      </c>
      <c r="F328" s="28" t="n">
        <f aca="false">(Simulation!F328-Assumptions!$D$15)*(1-E328)+Assumptions!$D$15-Simulation!J328</f>
        <v>0.187195751743385</v>
      </c>
      <c r="G328" s="8" t="n">
        <f aca="false">((Assumptions!$D$14*(1+Simulation!E328)^1*F328-Assumptions!$D$14*(1+Simulation!E328)^0*Simulation!E328*Assumptions!$D$16)/(1+Simulation!K328)^1+(Assumptions!$D$14*(1+Simulation!E328)^2*F328-Assumptions!$D$14*(1+Simulation!E328)^1*Simulation!E328*Assumptions!$D$16)/(1+Simulation!K328)^2+(Assumptions!$D$14*(1+Simulation!E328)^3*F328-Assumptions!$D$14*(1+Simulation!E328)^2*Simulation!E328*Assumptions!$D$16)/(1+Simulation!K328)^3+(Assumptions!$D$14*(1+Simulation!E328)^4*F328-Assumptions!$D$14*(1+Simulation!E328)^3*Simulation!E328*Assumptions!$D$16)/(1+Simulation!K328)^4+(Assumptions!$D$14*(1+Simulation!E328)^5*F328-Assumptions!$D$14*(1+Simulation!E328)^4*Simulation!E328*Assumptions!$D$16)/(1+Simulation!K328)^5+(Assumptions!$D$14*(1+Simulation!E328)^5*F328-Assumptions!$D$14*(1+Simulation!E328)^4*Simulation!E328*Assumptions!$D$16)*(1+Simulation!I328)/(Simulation!K328-Simulation!I328)/(1+Simulation!K328)^5-Assumptions!$D$17)/Assumptions!$D$18</f>
        <v>9.99158263171299</v>
      </c>
      <c r="H328" s="8" t="str">
        <f aca="false">IF(D328=1,G328,"")</f>
        <v/>
      </c>
      <c r="I328" s="33" t="n">
        <f aca="false">IF(D328=0,G328,"")</f>
        <v>9.99158263171299</v>
      </c>
    </row>
    <row r="329" customFormat="false" ht="15" hidden="false" customHeight="false" outlineLevel="0" collapsed="false">
      <c r="B329" s="2" t="n">
        <v>324</v>
      </c>
      <c r="C329" s="19" t="n">
        <f aca="false">IF('Random Draws'!F329&lt;(Assumptions!$D$28-Assumptions!$D$27)/(Assumptions!$D$29-Assumptions!$D$27),Assumptions!$D$27+SQRT('Random Draws'!F329*(Assumptions!$D$29-Assumptions!$D$27)*(Assumptions!$D$28-Assumptions!$D$27)),Assumptions!$D$29-SQRT((1-'Random Draws'!F329)*(Assumptions!$D$29-Assumptions!$D$27)*(Assumptions!$D$29-Assumptions!$D$28)))</f>
        <v>0.26931722715988</v>
      </c>
      <c r="D329" s="29" t="n">
        <f aca="false">IF('Random Draws'!I329&lt;Assumptions!$D$30,1,0)</f>
        <v>0</v>
      </c>
      <c r="E329" s="19" t="n">
        <f aca="false">C329+Assumptions!$D$31*D329</f>
        <v>0.26931722715988</v>
      </c>
      <c r="F329" s="28" t="n">
        <f aca="false">(Simulation!F329-Assumptions!$D$15)*(1-E329)+Assumptions!$D$15-Simulation!J329</f>
        <v>0.18702405106252</v>
      </c>
      <c r="G329" s="8" t="n">
        <f aca="false">((Assumptions!$D$14*(1+Simulation!E329)^1*F329-Assumptions!$D$14*(1+Simulation!E329)^0*Simulation!E329*Assumptions!$D$16)/(1+Simulation!K329)^1+(Assumptions!$D$14*(1+Simulation!E329)^2*F329-Assumptions!$D$14*(1+Simulation!E329)^1*Simulation!E329*Assumptions!$D$16)/(1+Simulation!K329)^2+(Assumptions!$D$14*(1+Simulation!E329)^3*F329-Assumptions!$D$14*(1+Simulation!E329)^2*Simulation!E329*Assumptions!$D$16)/(1+Simulation!K329)^3+(Assumptions!$D$14*(1+Simulation!E329)^4*F329-Assumptions!$D$14*(1+Simulation!E329)^3*Simulation!E329*Assumptions!$D$16)/(1+Simulation!K329)^4+(Assumptions!$D$14*(1+Simulation!E329)^5*F329-Assumptions!$D$14*(1+Simulation!E329)^4*Simulation!E329*Assumptions!$D$16)/(1+Simulation!K329)^5+(Assumptions!$D$14*(1+Simulation!E329)^5*F329-Assumptions!$D$14*(1+Simulation!E329)^4*Simulation!E329*Assumptions!$D$16)*(1+Simulation!I329)/(Simulation!K329-Simulation!I329)/(1+Simulation!K329)^5-Assumptions!$D$17)/Assumptions!$D$18</f>
        <v>14.3986953656074</v>
      </c>
      <c r="H329" s="8" t="str">
        <f aca="false">IF(D329=1,G329,"")</f>
        <v/>
      </c>
      <c r="I329" s="33" t="n">
        <f aca="false">IF(D329=0,G329,"")</f>
        <v>14.3986953656074</v>
      </c>
    </row>
    <row r="330" customFormat="false" ht="15" hidden="false" customHeight="false" outlineLevel="0" collapsed="false">
      <c r="B330" s="2" t="n">
        <v>325</v>
      </c>
      <c r="C330" s="19" t="n">
        <f aca="false">IF('Random Draws'!F330&lt;(Assumptions!$D$28-Assumptions!$D$27)/(Assumptions!$D$29-Assumptions!$D$27),Assumptions!$D$27+SQRT('Random Draws'!F330*(Assumptions!$D$29-Assumptions!$D$27)*(Assumptions!$D$28-Assumptions!$D$27)),Assumptions!$D$29-SQRT((1-'Random Draws'!F330)*(Assumptions!$D$29-Assumptions!$D$27)*(Assumptions!$D$29-Assumptions!$D$28)))</f>
        <v>0.252708478022643</v>
      </c>
      <c r="D330" s="29" t="n">
        <f aca="false">IF('Random Draws'!I330&lt;Assumptions!$D$30,1,0)</f>
        <v>0</v>
      </c>
      <c r="E330" s="19" t="n">
        <f aca="false">C330+Assumptions!$D$31*D330</f>
        <v>0.252708478022643</v>
      </c>
      <c r="F330" s="28" t="n">
        <f aca="false">(Simulation!F330-Assumptions!$D$15)*(1-E330)+Assumptions!$D$15-Simulation!J330</f>
        <v>0.158791240452105</v>
      </c>
      <c r="G330" s="8" t="n">
        <f aca="false">((Assumptions!$D$14*(1+Simulation!E330)^1*F330-Assumptions!$D$14*(1+Simulation!E330)^0*Simulation!E330*Assumptions!$D$16)/(1+Simulation!K330)^1+(Assumptions!$D$14*(1+Simulation!E330)^2*F330-Assumptions!$D$14*(1+Simulation!E330)^1*Simulation!E330*Assumptions!$D$16)/(1+Simulation!K330)^2+(Assumptions!$D$14*(1+Simulation!E330)^3*F330-Assumptions!$D$14*(1+Simulation!E330)^2*Simulation!E330*Assumptions!$D$16)/(1+Simulation!K330)^3+(Assumptions!$D$14*(1+Simulation!E330)^4*F330-Assumptions!$D$14*(1+Simulation!E330)^3*Simulation!E330*Assumptions!$D$16)/(1+Simulation!K330)^4+(Assumptions!$D$14*(1+Simulation!E330)^5*F330-Assumptions!$D$14*(1+Simulation!E330)^4*Simulation!E330*Assumptions!$D$16)/(1+Simulation!K330)^5+(Assumptions!$D$14*(1+Simulation!E330)^5*F330-Assumptions!$D$14*(1+Simulation!E330)^4*Simulation!E330*Assumptions!$D$16)*(1+Simulation!I330)/(Simulation!K330-Simulation!I330)/(1+Simulation!K330)^5-Assumptions!$D$17)/Assumptions!$D$18</f>
        <v>30.3567875276497</v>
      </c>
      <c r="H330" s="8" t="str">
        <f aca="false">IF(D330=1,G330,"")</f>
        <v/>
      </c>
      <c r="I330" s="33" t="n">
        <f aca="false">IF(D330=0,G330,"")</f>
        <v>30.3567875276497</v>
      </c>
    </row>
    <row r="331" customFormat="false" ht="15" hidden="false" customHeight="false" outlineLevel="0" collapsed="false">
      <c r="B331" s="2" t="n">
        <v>326</v>
      </c>
      <c r="C331" s="19" t="n">
        <f aca="false">IF('Random Draws'!F331&lt;(Assumptions!$D$28-Assumptions!$D$27)/(Assumptions!$D$29-Assumptions!$D$27),Assumptions!$D$27+SQRT('Random Draws'!F331*(Assumptions!$D$29-Assumptions!$D$27)*(Assumptions!$D$28-Assumptions!$D$27)),Assumptions!$D$29-SQRT((1-'Random Draws'!F331)*(Assumptions!$D$29-Assumptions!$D$27)*(Assumptions!$D$29-Assumptions!$D$28)))</f>
        <v>0.259367377585724</v>
      </c>
      <c r="D331" s="29" t="n">
        <f aca="false">IF('Random Draws'!I331&lt;Assumptions!$D$30,1,0)</f>
        <v>0</v>
      </c>
      <c r="E331" s="19" t="n">
        <f aca="false">C331+Assumptions!$D$31*D331</f>
        <v>0.259367377585724</v>
      </c>
      <c r="F331" s="28" t="n">
        <f aca="false">(Simulation!F331-Assumptions!$D$15)*(1-E331)+Assumptions!$D$15-Simulation!J331</f>
        <v>0.157151010344909</v>
      </c>
      <c r="G331" s="8" t="n">
        <f aca="false">((Assumptions!$D$14*(1+Simulation!E331)^1*F331-Assumptions!$D$14*(1+Simulation!E331)^0*Simulation!E331*Assumptions!$D$16)/(1+Simulation!K331)^1+(Assumptions!$D$14*(1+Simulation!E331)^2*F331-Assumptions!$D$14*(1+Simulation!E331)^1*Simulation!E331*Assumptions!$D$16)/(1+Simulation!K331)^2+(Assumptions!$D$14*(1+Simulation!E331)^3*F331-Assumptions!$D$14*(1+Simulation!E331)^2*Simulation!E331*Assumptions!$D$16)/(1+Simulation!K331)^3+(Assumptions!$D$14*(1+Simulation!E331)^4*F331-Assumptions!$D$14*(1+Simulation!E331)^3*Simulation!E331*Assumptions!$D$16)/(1+Simulation!K331)^4+(Assumptions!$D$14*(1+Simulation!E331)^5*F331-Assumptions!$D$14*(1+Simulation!E331)^4*Simulation!E331*Assumptions!$D$16)/(1+Simulation!K331)^5+(Assumptions!$D$14*(1+Simulation!E331)^5*F331-Assumptions!$D$14*(1+Simulation!E331)^4*Simulation!E331*Assumptions!$D$16)*(1+Simulation!I331)/(Simulation!K331-Simulation!I331)/(1+Simulation!K331)^5-Assumptions!$D$17)/Assumptions!$D$18</f>
        <v>12.8684165019544</v>
      </c>
      <c r="H331" s="8" t="str">
        <f aca="false">IF(D331=1,G331,"")</f>
        <v/>
      </c>
      <c r="I331" s="33" t="n">
        <f aca="false">IF(D331=0,G331,"")</f>
        <v>12.8684165019544</v>
      </c>
    </row>
    <row r="332" customFormat="false" ht="15" hidden="false" customHeight="false" outlineLevel="0" collapsed="false">
      <c r="B332" s="2" t="n">
        <v>327</v>
      </c>
      <c r="C332" s="19" t="n">
        <f aca="false">IF('Random Draws'!F332&lt;(Assumptions!$D$28-Assumptions!$D$27)/(Assumptions!$D$29-Assumptions!$D$27),Assumptions!$D$27+SQRT('Random Draws'!F332*(Assumptions!$D$29-Assumptions!$D$27)*(Assumptions!$D$28-Assumptions!$D$27)),Assumptions!$D$29-SQRT((1-'Random Draws'!F332)*(Assumptions!$D$29-Assumptions!$D$27)*(Assumptions!$D$29-Assumptions!$D$28)))</f>
        <v>0.255643487285948</v>
      </c>
      <c r="D332" s="29" t="n">
        <f aca="false">IF('Random Draws'!I332&lt;Assumptions!$D$30,1,0)</f>
        <v>0</v>
      </c>
      <c r="E332" s="19" t="n">
        <f aca="false">C332+Assumptions!$D$31*D332</f>
        <v>0.255643487285948</v>
      </c>
      <c r="F332" s="28" t="n">
        <f aca="false">(Simulation!F332-Assumptions!$D$15)*(1-E332)+Assumptions!$D$15-Simulation!J332</f>
        <v>0.149355910286659</v>
      </c>
      <c r="G332" s="8" t="n">
        <f aca="false">((Assumptions!$D$14*(1+Simulation!E332)^1*F332-Assumptions!$D$14*(1+Simulation!E332)^0*Simulation!E332*Assumptions!$D$16)/(1+Simulation!K332)^1+(Assumptions!$D$14*(1+Simulation!E332)^2*F332-Assumptions!$D$14*(1+Simulation!E332)^1*Simulation!E332*Assumptions!$D$16)/(1+Simulation!K332)^2+(Assumptions!$D$14*(1+Simulation!E332)^3*F332-Assumptions!$D$14*(1+Simulation!E332)^2*Simulation!E332*Assumptions!$D$16)/(1+Simulation!K332)^3+(Assumptions!$D$14*(1+Simulation!E332)^4*F332-Assumptions!$D$14*(1+Simulation!E332)^3*Simulation!E332*Assumptions!$D$16)/(1+Simulation!K332)^4+(Assumptions!$D$14*(1+Simulation!E332)^5*F332-Assumptions!$D$14*(1+Simulation!E332)^4*Simulation!E332*Assumptions!$D$16)/(1+Simulation!K332)^5+(Assumptions!$D$14*(1+Simulation!E332)^5*F332-Assumptions!$D$14*(1+Simulation!E332)^4*Simulation!E332*Assumptions!$D$16)*(1+Simulation!I332)/(Simulation!K332-Simulation!I332)/(1+Simulation!K332)^5-Assumptions!$D$17)/Assumptions!$D$18</f>
        <v>9.06721023015059</v>
      </c>
      <c r="H332" s="8" t="str">
        <f aca="false">IF(D332=1,G332,"")</f>
        <v/>
      </c>
      <c r="I332" s="33" t="n">
        <f aca="false">IF(D332=0,G332,"")</f>
        <v>9.06721023015059</v>
      </c>
    </row>
    <row r="333" customFormat="false" ht="15" hidden="false" customHeight="false" outlineLevel="0" collapsed="false">
      <c r="B333" s="2" t="n">
        <v>328</v>
      </c>
      <c r="C333" s="19" t="n">
        <f aca="false">IF('Random Draws'!F333&lt;(Assumptions!$D$28-Assumptions!$D$27)/(Assumptions!$D$29-Assumptions!$D$27),Assumptions!$D$27+SQRT('Random Draws'!F333*(Assumptions!$D$29-Assumptions!$D$27)*(Assumptions!$D$28-Assumptions!$D$27)),Assumptions!$D$29-SQRT((1-'Random Draws'!F333)*(Assumptions!$D$29-Assumptions!$D$27)*(Assumptions!$D$29-Assumptions!$D$28)))</f>
        <v>0.261626139113687</v>
      </c>
      <c r="D333" s="29" t="n">
        <f aca="false">IF('Random Draws'!I333&lt;Assumptions!$D$30,1,0)</f>
        <v>0</v>
      </c>
      <c r="E333" s="19" t="n">
        <f aca="false">C333+Assumptions!$D$31*D333</f>
        <v>0.261626139113687</v>
      </c>
      <c r="F333" s="28" t="n">
        <f aca="false">(Simulation!F333-Assumptions!$D$15)*(1-E333)+Assumptions!$D$15-Simulation!J333</f>
        <v>0.171623872000381</v>
      </c>
      <c r="G333" s="8" t="n">
        <f aca="false">((Assumptions!$D$14*(1+Simulation!E333)^1*F333-Assumptions!$D$14*(1+Simulation!E333)^0*Simulation!E333*Assumptions!$D$16)/(1+Simulation!K333)^1+(Assumptions!$D$14*(1+Simulation!E333)^2*F333-Assumptions!$D$14*(1+Simulation!E333)^1*Simulation!E333*Assumptions!$D$16)/(1+Simulation!K333)^2+(Assumptions!$D$14*(1+Simulation!E333)^3*F333-Assumptions!$D$14*(1+Simulation!E333)^2*Simulation!E333*Assumptions!$D$16)/(1+Simulation!K333)^3+(Assumptions!$D$14*(1+Simulation!E333)^4*F333-Assumptions!$D$14*(1+Simulation!E333)^3*Simulation!E333*Assumptions!$D$16)/(1+Simulation!K333)^4+(Assumptions!$D$14*(1+Simulation!E333)^5*F333-Assumptions!$D$14*(1+Simulation!E333)^4*Simulation!E333*Assumptions!$D$16)/(1+Simulation!K333)^5+(Assumptions!$D$14*(1+Simulation!E333)^5*F333-Assumptions!$D$14*(1+Simulation!E333)^4*Simulation!E333*Assumptions!$D$16)*(1+Simulation!I333)/(Simulation!K333-Simulation!I333)/(1+Simulation!K333)^5-Assumptions!$D$17)/Assumptions!$D$18</f>
        <v>13.0627930979414</v>
      </c>
      <c r="H333" s="8" t="str">
        <f aca="false">IF(D333=1,G333,"")</f>
        <v/>
      </c>
      <c r="I333" s="33" t="n">
        <f aca="false">IF(D333=0,G333,"")</f>
        <v>13.0627930979414</v>
      </c>
    </row>
    <row r="334" customFormat="false" ht="15" hidden="false" customHeight="false" outlineLevel="0" collapsed="false">
      <c r="B334" s="2" t="n">
        <v>329</v>
      </c>
      <c r="C334" s="19" t="n">
        <f aca="false">IF('Random Draws'!F334&lt;(Assumptions!$D$28-Assumptions!$D$27)/(Assumptions!$D$29-Assumptions!$D$27),Assumptions!$D$27+SQRT('Random Draws'!F334*(Assumptions!$D$29-Assumptions!$D$27)*(Assumptions!$D$28-Assumptions!$D$27)),Assumptions!$D$29-SQRT((1-'Random Draws'!F334)*(Assumptions!$D$29-Assumptions!$D$27)*(Assumptions!$D$29-Assumptions!$D$28)))</f>
        <v>0.246602666886706</v>
      </c>
      <c r="D334" s="29" t="n">
        <f aca="false">IF('Random Draws'!I334&lt;Assumptions!$D$30,1,0)</f>
        <v>1</v>
      </c>
      <c r="E334" s="19" t="n">
        <f aca="false">C334+Assumptions!$D$31*D334</f>
        <v>0.336602666886706</v>
      </c>
      <c r="F334" s="28" t="n">
        <f aca="false">(Simulation!F334-Assumptions!$D$15)*(1-E334)+Assumptions!$D$15-Simulation!J334</f>
        <v>0.15560653877478</v>
      </c>
      <c r="G334" s="8" t="n">
        <f aca="false">((Assumptions!$D$14*(1+Simulation!E334)^1*F334-Assumptions!$D$14*(1+Simulation!E334)^0*Simulation!E334*Assumptions!$D$16)/(1+Simulation!K334)^1+(Assumptions!$D$14*(1+Simulation!E334)^2*F334-Assumptions!$D$14*(1+Simulation!E334)^1*Simulation!E334*Assumptions!$D$16)/(1+Simulation!K334)^2+(Assumptions!$D$14*(1+Simulation!E334)^3*F334-Assumptions!$D$14*(1+Simulation!E334)^2*Simulation!E334*Assumptions!$D$16)/(1+Simulation!K334)^3+(Assumptions!$D$14*(1+Simulation!E334)^4*F334-Assumptions!$D$14*(1+Simulation!E334)^3*Simulation!E334*Assumptions!$D$16)/(1+Simulation!K334)^4+(Assumptions!$D$14*(1+Simulation!E334)^5*F334-Assumptions!$D$14*(1+Simulation!E334)^4*Simulation!E334*Assumptions!$D$16)/(1+Simulation!K334)^5+(Assumptions!$D$14*(1+Simulation!E334)^5*F334-Assumptions!$D$14*(1+Simulation!E334)^4*Simulation!E334*Assumptions!$D$16)*(1+Simulation!I334)/(Simulation!K334-Simulation!I334)/(1+Simulation!K334)^5-Assumptions!$D$17)/Assumptions!$D$18</f>
        <v>9.23250910148406</v>
      </c>
      <c r="H334" s="8" t="n">
        <f aca="false">IF(D334=1,G334,"")</f>
        <v>9.23250910148406</v>
      </c>
      <c r="I334" s="33" t="str">
        <f aca="false">IF(D334=0,G334,"")</f>
        <v/>
      </c>
    </row>
    <row r="335" customFormat="false" ht="15" hidden="false" customHeight="false" outlineLevel="0" collapsed="false">
      <c r="B335" s="2" t="n">
        <v>330</v>
      </c>
      <c r="C335" s="19" t="n">
        <f aca="false">IF('Random Draws'!F335&lt;(Assumptions!$D$28-Assumptions!$D$27)/(Assumptions!$D$29-Assumptions!$D$27),Assumptions!$D$27+SQRT('Random Draws'!F335*(Assumptions!$D$29-Assumptions!$D$27)*(Assumptions!$D$28-Assumptions!$D$27)),Assumptions!$D$29-SQRT((1-'Random Draws'!F335)*(Assumptions!$D$29-Assumptions!$D$27)*(Assumptions!$D$29-Assumptions!$D$28)))</f>
        <v>0.264612155528028</v>
      </c>
      <c r="D335" s="29" t="n">
        <f aca="false">IF('Random Draws'!I335&lt;Assumptions!$D$30,1,0)</f>
        <v>1</v>
      </c>
      <c r="E335" s="19" t="n">
        <f aca="false">C335+Assumptions!$D$31*D335</f>
        <v>0.354612155528028</v>
      </c>
      <c r="F335" s="28" t="n">
        <f aca="false">(Simulation!F335-Assumptions!$D$15)*(1-E335)+Assumptions!$D$15-Simulation!J335</f>
        <v>0.139767518015159</v>
      </c>
      <c r="G335" s="8" t="n">
        <f aca="false">((Assumptions!$D$14*(1+Simulation!E335)^1*F335-Assumptions!$D$14*(1+Simulation!E335)^0*Simulation!E335*Assumptions!$D$16)/(1+Simulation!K335)^1+(Assumptions!$D$14*(1+Simulation!E335)^2*F335-Assumptions!$D$14*(1+Simulation!E335)^1*Simulation!E335*Assumptions!$D$16)/(1+Simulation!K335)^2+(Assumptions!$D$14*(1+Simulation!E335)^3*F335-Assumptions!$D$14*(1+Simulation!E335)^2*Simulation!E335*Assumptions!$D$16)/(1+Simulation!K335)^3+(Assumptions!$D$14*(1+Simulation!E335)^4*F335-Assumptions!$D$14*(1+Simulation!E335)^3*Simulation!E335*Assumptions!$D$16)/(1+Simulation!K335)^4+(Assumptions!$D$14*(1+Simulation!E335)^5*F335-Assumptions!$D$14*(1+Simulation!E335)^4*Simulation!E335*Assumptions!$D$16)/(1+Simulation!K335)^5+(Assumptions!$D$14*(1+Simulation!E335)^5*F335-Assumptions!$D$14*(1+Simulation!E335)^4*Simulation!E335*Assumptions!$D$16)*(1+Simulation!I335)/(Simulation!K335-Simulation!I335)/(1+Simulation!K335)^5-Assumptions!$D$17)/Assumptions!$D$18</f>
        <v>5.88724097458581</v>
      </c>
      <c r="H335" s="8" t="n">
        <f aca="false">IF(D335=1,G335,"")</f>
        <v>5.88724097458581</v>
      </c>
      <c r="I335" s="33" t="str">
        <f aca="false">IF(D335=0,G335,"")</f>
        <v/>
      </c>
    </row>
    <row r="336" customFormat="false" ht="15" hidden="false" customHeight="false" outlineLevel="0" collapsed="false">
      <c r="B336" s="2" t="n">
        <v>331</v>
      </c>
      <c r="C336" s="19" t="n">
        <f aca="false">IF('Random Draws'!F336&lt;(Assumptions!$D$28-Assumptions!$D$27)/(Assumptions!$D$29-Assumptions!$D$27),Assumptions!$D$27+SQRT('Random Draws'!F336*(Assumptions!$D$29-Assumptions!$D$27)*(Assumptions!$D$28-Assumptions!$D$27)),Assumptions!$D$29-SQRT((1-'Random Draws'!F336)*(Assumptions!$D$29-Assumptions!$D$27)*(Assumptions!$D$29-Assumptions!$D$28)))</f>
        <v>0.267922087191274</v>
      </c>
      <c r="D336" s="29" t="n">
        <f aca="false">IF('Random Draws'!I336&lt;Assumptions!$D$30,1,0)</f>
        <v>1</v>
      </c>
      <c r="E336" s="19" t="n">
        <f aca="false">C336+Assumptions!$D$31*D336</f>
        <v>0.357922087191274</v>
      </c>
      <c r="F336" s="28" t="n">
        <f aca="false">(Simulation!F336-Assumptions!$D$15)*(1-E336)+Assumptions!$D$15-Simulation!J336</f>
        <v>0.118152611637638</v>
      </c>
      <c r="G336" s="8" t="n">
        <f aca="false">((Assumptions!$D$14*(1+Simulation!E336)^1*F336-Assumptions!$D$14*(1+Simulation!E336)^0*Simulation!E336*Assumptions!$D$16)/(1+Simulation!K336)^1+(Assumptions!$D$14*(1+Simulation!E336)^2*F336-Assumptions!$D$14*(1+Simulation!E336)^1*Simulation!E336*Assumptions!$D$16)/(1+Simulation!K336)^2+(Assumptions!$D$14*(1+Simulation!E336)^3*F336-Assumptions!$D$14*(1+Simulation!E336)^2*Simulation!E336*Assumptions!$D$16)/(1+Simulation!K336)^3+(Assumptions!$D$14*(1+Simulation!E336)^4*F336-Assumptions!$D$14*(1+Simulation!E336)^3*Simulation!E336*Assumptions!$D$16)/(1+Simulation!K336)^4+(Assumptions!$D$14*(1+Simulation!E336)^5*F336-Assumptions!$D$14*(1+Simulation!E336)^4*Simulation!E336*Assumptions!$D$16)/(1+Simulation!K336)^5+(Assumptions!$D$14*(1+Simulation!E336)^5*F336-Assumptions!$D$14*(1+Simulation!E336)^4*Simulation!E336*Assumptions!$D$16)*(1+Simulation!I336)/(Simulation!K336-Simulation!I336)/(1+Simulation!K336)^5-Assumptions!$D$17)/Assumptions!$D$18</f>
        <v>6.05137969893731</v>
      </c>
      <c r="H336" s="8" t="n">
        <f aca="false">IF(D336=1,G336,"")</f>
        <v>6.05137969893731</v>
      </c>
      <c r="I336" s="33" t="str">
        <f aca="false">IF(D336=0,G336,"")</f>
        <v/>
      </c>
    </row>
    <row r="337" customFormat="false" ht="15" hidden="false" customHeight="false" outlineLevel="0" collapsed="false">
      <c r="B337" s="2" t="n">
        <v>332</v>
      </c>
      <c r="C337" s="19" t="n">
        <f aca="false">IF('Random Draws'!F337&lt;(Assumptions!$D$28-Assumptions!$D$27)/(Assumptions!$D$29-Assumptions!$D$27),Assumptions!$D$27+SQRT('Random Draws'!F337*(Assumptions!$D$29-Assumptions!$D$27)*(Assumptions!$D$28-Assumptions!$D$27)),Assumptions!$D$29-SQRT((1-'Random Draws'!F337)*(Assumptions!$D$29-Assumptions!$D$27)*(Assumptions!$D$29-Assumptions!$D$28)))</f>
        <v>0.268017994656319</v>
      </c>
      <c r="D337" s="29" t="n">
        <f aca="false">IF('Random Draws'!I337&lt;Assumptions!$D$30,1,0)</f>
        <v>0</v>
      </c>
      <c r="E337" s="19" t="n">
        <f aca="false">C337+Assumptions!$D$31*D337</f>
        <v>0.268017994656319</v>
      </c>
      <c r="F337" s="28" t="n">
        <f aca="false">(Simulation!F337-Assumptions!$D$15)*(1-E337)+Assumptions!$D$15-Simulation!J337</f>
        <v>0.181427974280431</v>
      </c>
      <c r="G337" s="8" t="n">
        <f aca="false">((Assumptions!$D$14*(1+Simulation!E337)^1*F337-Assumptions!$D$14*(1+Simulation!E337)^0*Simulation!E337*Assumptions!$D$16)/(1+Simulation!K337)^1+(Assumptions!$D$14*(1+Simulation!E337)^2*F337-Assumptions!$D$14*(1+Simulation!E337)^1*Simulation!E337*Assumptions!$D$16)/(1+Simulation!K337)^2+(Assumptions!$D$14*(1+Simulation!E337)^3*F337-Assumptions!$D$14*(1+Simulation!E337)^2*Simulation!E337*Assumptions!$D$16)/(1+Simulation!K337)^3+(Assumptions!$D$14*(1+Simulation!E337)^4*F337-Assumptions!$D$14*(1+Simulation!E337)^3*Simulation!E337*Assumptions!$D$16)/(1+Simulation!K337)^4+(Assumptions!$D$14*(1+Simulation!E337)^5*F337-Assumptions!$D$14*(1+Simulation!E337)^4*Simulation!E337*Assumptions!$D$16)/(1+Simulation!K337)^5+(Assumptions!$D$14*(1+Simulation!E337)^5*F337-Assumptions!$D$14*(1+Simulation!E337)^4*Simulation!E337*Assumptions!$D$16)*(1+Simulation!I337)/(Simulation!K337-Simulation!I337)/(1+Simulation!K337)^5-Assumptions!$D$17)/Assumptions!$D$18</f>
        <v>11.3119360945362</v>
      </c>
      <c r="H337" s="8" t="str">
        <f aca="false">IF(D337=1,G337,"")</f>
        <v/>
      </c>
      <c r="I337" s="33" t="n">
        <f aca="false">IF(D337=0,G337,"")</f>
        <v>11.3119360945362</v>
      </c>
    </row>
    <row r="338" customFormat="false" ht="15" hidden="false" customHeight="false" outlineLevel="0" collapsed="false">
      <c r="B338" s="2" t="n">
        <v>333</v>
      </c>
      <c r="C338" s="19" t="n">
        <f aca="false">IF('Random Draws'!F338&lt;(Assumptions!$D$28-Assumptions!$D$27)/(Assumptions!$D$29-Assumptions!$D$27),Assumptions!$D$27+SQRT('Random Draws'!F338*(Assumptions!$D$29-Assumptions!$D$27)*(Assumptions!$D$28-Assumptions!$D$27)),Assumptions!$D$29-SQRT((1-'Random Draws'!F338)*(Assumptions!$D$29-Assumptions!$D$27)*(Assumptions!$D$29-Assumptions!$D$28)))</f>
        <v>0.257358909392977</v>
      </c>
      <c r="D338" s="29" t="n">
        <f aca="false">IF('Random Draws'!I338&lt;Assumptions!$D$30,1,0)</f>
        <v>1</v>
      </c>
      <c r="E338" s="19" t="n">
        <f aca="false">C338+Assumptions!$D$31*D338</f>
        <v>0.347358909392977</v>
      </c>
      <c r="F338" s="28" t="n">
        <f aca="false">(Simulation!F338-Assumptions!$D$15)*(1-E338)+Assumptions!$D$15-Simulation!J338</f>
        <v>0.134018684008866</v>
      </c>
      <c r="G338" s="8" t="n">
        <f aca="false">((Assumptions!$D$14*(1+Simulation!E338)^1*F338-Assumptions!$D$14*(1+Simulation!E338)^0*Simulation!E338*Assumptions!$D$16)/(1+Simulation!K338)^1+(Assumptions!$D$14*(1+Simulation!E338)^2*F338-Assumptions!$D$14*(1+Simulation!E338)^1*Simulation!E338*Assumptions!$D$16)/(1+Simulation!K338)^2+(Assumptions!$D$14*(1+Simulation!E338)^3*F338-Assumptions!$D$14*(1+Simulation!E338)^2*Simulation!E338*Assumptions!$D$16)/(1+Simulation!K338)^3+(Assumptions!$D$14*(1+Simulation!E338)^4*F338-Assumptions!$D$14*(1+Simulation!E338)^3*Simulation!E338*Assumptions!$D$16)/(1+Simulation!K338)^4+(Assumptions!$D$14*(1+Simulation!E338)^5*F338-Assumptions!$D$14*(1+Simulation!E338)^4*Simulation!E338*Assumptions!$D$16)/(1+Simulation!K338)^5+(Assumptions!$D$14*(1+Simulation!E338)^5*F338-Assumptions!$D$14*(1+Simulation!E338)^4*Simulation!E338*Assumptions!$D$16)*(1+Simulation!I338)/(Simulation!K338-Simulation!I338)/(1+Simulation!K338)^5-Assumptions!$D$17)/Assumptions!$D$18</f>
        <v>6.92384260062034</v>
      </c>
      <c r="H338" s="8" t="n">
        <f aca="false">IF(D338=1,G338,"")</f>
        <v>6.92384260062034</v>
      </c>
      <c r="I338" s="33" t="str">
        <f aca="false">IF(D338=0,G338,"")</f>
        <v/>
      </c>
    </row>
    <row r="339" customFormat="false" ht="15" hidden="false" customHeight="false" outlineLevel="0" collapsed="false">
      <c r="B339" s="2" t="n">
        <v>334</v>
      </c>
      <c r="C339" s="19" t="n">
        <f aca="false">IF('Random Draws'!F339&lt;(Assumptions!$D$28-Assumptions!$D$27)/(Assumptions!$D$29-Assumptions!$D$27),Assumptions!$D$27+SQRT('Random Draws'!F339*(Assumptions!$D$29-Assumptions!$D$27)*(Assumptions!$D$28-Assumptions!$D$27)),Assumptions!$D$29-SQRT((1-'Random Draws'!F339)*(Assumptions!$D$29-Assumptions!$D$27)*(Assumptions!$D$29-Assumptions!$D$28)))</f>
        <v>0.265388626716068</v>
      </c>
      <c r="D339" s="29" t="n">
        <f aca="false">IF('Random Draws'!I339&lt;Assumptions!$D$30,1,0)</f>
        <v>0</v>
      </c>
      <c r="E339" s="19" t="n">
        <f aca="false">C339+Assumptions!$D$31*D339</f>
        <v>0.265388626716068</v>
      </c>
      <c r="F339" s="28" t="n">
        <f aca="false">(Simulation!F339-Assumptions!$D$15)*(1-E339)+Assumptions!$D$15-Simulation!J339</f>
        <v>0.153465467412138</v>
      </c>
      <c r="G339" s="8" t="n">
        <f aca="false">((Assumptions!$D$14*(1+Simulation!E339)^1*F339-Assumptions!$D$14*(1+Simulation!E339)^0*Simulation!E339*Assumptions!$D$16)/(1+Simulation!K339)^1+(Assumptions!$D$14*(1+Simulation!E339)^2*F339-Assumptions!$D$14*(1+Simulation!E339)^1*Simulation!E339*Assumptions!$D$16)/(1+Simulation!K339)^2+(Assumptions!$D$14*(1+Simulation!E339)^3*F339-Assumptions!$D$14*(1+Simulation!E339)^2*Simulation!E339*Assumptions!$D$16)/(1+Simulation!K339)^3+(Assumptions!$D$14*(1+Simulation!E339)^4*F339-Assumptions!$D$14*(1+Simulation!E339)^3*Simulation!E339*Assumptions!$D$16)/(1+Simulation!K339)^4+(Assumptions!$D$14*(1+Simulation!E339)^5*F339-Assumptions!$D$14*(1+Simulation!E339)^4*Simulation!E339*Assumptions!$D$16)/(1+Simulation!K339)^5+(Assumptions!$D$14*(1+Simulation!E339)^5*F339-Assumptions!$D$14*(1+Simulation!E339)^4*Simulation!E339*Assumptions!$D$16)*(1+Simulation!I339)/(Simulation!K339-Simulation!I339)/(1+Simulation!K339)^5-Assumptions!$D$17)/Assumptions!$D$18</f>
        <v>9.875755765817</v>
      </c>
      <c r="H339" s="8" t="str">
        <f aca="false">IF(D339=1,G339,"")</f>
        <v/>
      </c>
      <c r="I339" s="33" t="n">
        <f aca="false">IF(D339=0,G339,"")</f>
        <v>9.875755765817</v>
      </c>
    </row>
    <row r="340" customFormat="false" ht="15" hidden="false" customHeight="false" outlineLevel="0" collapsed="false">
      <c r="B340" s="2" t="n">
        <v>335</v>
      </c>
      <c r="C340" s="19" t="n">
        <f aca="false">IF('Random Draws'!F340&lt;(Assumptions!$D$28-Assumptions!$D$27)/(Assumptions!$D$29-Assumptions!$D$27),Assumptions!$D$27+SQRT('Random Draws'!F340*(Assumptions!$D$29-Assumptions!$D$27)*(Assumptions!$D$28-Assumptions!$D$27)),Assumptions!$D$29-SQRT((1-'Random Draws'!F340)*(Assumptions!$D$29-Assumptions!$D$27)*(Assumptions!$D$29-Assumptions!$D$28)))</f>
        <v>0.26783592625218</v>
      </c>
      <c r="D340" s="29" t="n">
        <f aca="false">IF('Random Draws'!I340&lt;Assumptions!$D$30,1,0)</f>
        <v>1</v>
      </c>
      <c r="E340" s="19" t="n">
        <f aca="false">C340+Assumptions!$D$31*D340</f>
        <v>0.35783592625218</v>
      </c>
      <c r="F340" s="28" t="n">
        <f aca="false">(Simulation!F340-Assumptions!$D$15)*(1-E340)+Assumptions!$D$15-Simulation!J340</f>
        <v>0.115531659187771</v>
      </c>
      <c r="G340" s="8" t="n">
        <f aca="false">((Assumptions!$D$14*(1+Simulation!E340)^1*F340-Assumptions!$D$14*(1+Simulation!E340)^0*Simulation!E340*Assumptions!$D$16)/(1+Simulation!K340)^1+(Assumptions!$D$14*(1+Simulation!E340)^2*F340-Assumptions!$D$14*(1+Simulation!E340)^1*Simulation!E340*Assumptions!$D$16)/(1+Simulation!K340)^2+(Assumptions!$D$14*(1+Simulation!E340)^3*F340-Assumptions!$D$14*(1+Simulation!E340)^2*Simulation!E340*Assumptions!$D$16)/(1+Simulation!K340)^3+(Assumptions!$D$14*(1+Simulation!E340)^4*F340-Assumptions!$D$14*(1+Simulation!E340)^3*Simulation!E340*Assumptions!$D$16)/(1+Simulation!K340)^4+(Assumptions!$D$14*(1+Simulation!E340)^5*F340-Assumptions!$D$14*(1+Simulation!E340)^4*Simulation!E340*Assumptions!$D$16)/(1+Simulation!K340)^5+(Assumptions!$D$14*(1+Simulation!E340)^5*F340-Assumptions!$D$14*(1+Simulation!E340)^4*Simulation!E340*Assumptions!$D$16)*(1+Simulation!I340)/(Simulation!K340-Simulation!I340)/(1+Simulation!K340)^5-Assumptions!$D$17)/Assumptions!$D$18</f>
        <v>4.48815494236191</v>
      </c>
      <c r="H340" s="8" t="n">
        <f aca="false">IF(D340=1,G340,"")</f>
        <v>4.48815494236191</v>
      </c>
      <c r="I340" s="33" t="str">
        <f aca="false">IF(D340=0,G340,"")</f>
        <v/>
      </c>
    </row>
    <row r="341" customFormat="false" ht="15" hidden="false" customHeight="false" outlineLevel="0" collapsed="false">
      <c r="B341" s="2" t="n">
        <v>336</v>
      </c>
      <c r="C341" s="19" t="n">
        <f aca="false">IF('Random Draws'!F341&lt;(Assumptions!$D$28-Assumptions!$D$27)/(Assumptions!$D$29-Assumptions!$D$27),Assumptions!$D$27+SQRT('Random Draws'!F341*(Assumptions!$D$29-Assumptions!$D$27)*(Assumptions!$D$28-Assumptions!$D$27)),Assumptions!$D$29-SQRT((1-'Random Draws'!F341)*(Assumptions!$D$29-Assumptions!$D$27)*(Assumptions!$D$29-Assumptions!$D$28)))</f>
        <v>0.246116886210352</v>
      </c>
      <c r="D341" s="29" t="n">
        <f aca="false">IF('Random Draws'!I341&lt;Assumptions!$D$30,1,0)</f>
        <v>1</v>
      </c>
      <c r="E341" s="19" t="n">
        <f aca="false">C341+Assumptions!$D$31*D341</f>
        <v>0.336116886210352</v>
      </c>
      <c r="F341" s="28" t="n">
        <f aca="false">(Simulation!F341-Assumptions!$D$15)*(1-E341)+Assumptions!$D$15-Simulation!J341</f>
        <v>0.115837060335991</v>
      </c>
      <c r="G341" s="8" t="n">
        <f aca="false">((Assumptions!$D$14*(1+Simulation!E341)^1*F341-Assumptions!$D$14*(1+Simulation!E341)^0*Simulation!E341*Assumptions!$D$16)/(1+Simulation!K341)^1+(Assumptions!$D$14*(1+Simulation!E341)^2*F341-Assumptions!$D$14*(1+Simulation!E341)^1*Simulation!E341*Assumptions!$D$16)/(1+Simulation!K341)^2+(Assumptions!$D$14*(1+Simulation!E341)^3*F341-Assumptions!$D$14*(1+Simulation!E341)^2*Simulation!E341*Assumptions!$D$16)/(1+Simulation!K341)^3+(Assumptions!$D$14*(1+Simulation!E341)^4*F341-Assumptions!$D$14*(1+Simulation!E341)^3*Simulation!E341*Assumptions!$D$16)/(1+Simulation!K341)^4+(Assumptions!$D$14*(1+Simulation!E341)^5*F341-Assumptions!$D$14*(1+Simulation!E341)^4*Simulation!E341*Assumptions!$D$16)/(1+Simulation!K341)^5+(Assumptions!$D$14*(1+Simulation!E341)^5*F341-Assumptions!$D$14*(1+Simulation!E341)^4*Simulation!E341*Assumptions!$D$16)*(1+Simulation!I341)/(Simulation!K341-Simulation!I341)/(1+Simulation!K341)^5-Assumptions!$D$17)/Assumptions!$D$18</f>
        <v>3.65153243830362</v>
      </c>
      <c r="H341" s="8" t="n">
        <f aca="false">IF(D341=1,G341,"")</f>
        <v>3.65153243830362</v>
      </c>
      <c r="I341" s="33" t="str">
        <f aca="false">IF(D341=0,G341,"")</f>
        <v/>
      </c>
    </row>
    <row r="342" customFormat="false" ht="15" hidden="false" customHeight="false" outlineLevel="0" collapsed="false">
      <c r="B342" s="2" t="n">
        <v>337</v>
      </c>
      <c r="C342" s="19" t="n">
        <f aca="false">IF('Random Draws'!F342&lt;(Assumptions!$D$28-Assumptions!$D$27)/(Assumptions!$D$29-Assumptions!$D$27),Assumptions!$D$27+SQRT('Random Draws'!F342*(Assumptions!$D$29-Assumptions!$D$27)*(Assumptions!$D$28-Assumptions!$D$27)),Assumptions!$D$29-SQRT((1-'Random Draws'!F342)*(Assumptions!$D$29-Assumptions!$D$27)*(Assumptions!$D$29-Assumptions!$D$28)))</f>
        <v>0.261739367428832</v>
      </c>
      <c r="D342" s="29" t="n">
        <f aca="false">IF('Random Draws'!I342&lt;Assumptions!$D$30,1,0)</f>
        <v>0</v>
      </c>
      <c r="E342" s="19" t="n">
        <f aca="false">C342+Assumptions!$D$31*D342</f>
        <v>0.261739367428832</v>
      </c>
      <c r="F342" s="28" t="n">
        <f aca="false">(Simulation!F342-Assumptions!$D$15)*(1-E342)+Assumptions!$D$15-Simulation!J342</f>
        <v>0.202972539352112</v>
      </c>
      <c r="G342" s="8" t="n">
        <f aca="false">((Assumptions!$D$14*(1+Simulation!E342)^1*F342-Assumptions!$D$14*(1+Simulation!E342)^0*Simulation!E342*Assumptions!$D$16)/(1+Simulation!K342)^1+(Assumptions!$D$14*(1+Simulation!E342)^2*F342-Assumptions!$D$14*(1+Simulation!E342)^1*Simulation!E342*Assumptions!$D$16)/(1+Simulation!K342)^2+(Assumptions!$D$14*(1+Simulation!E342)^3*F342-Assumptions!$D$14*(1+Simulation!E342)^2*Simulation!E342*Assumptions!$D$16)/(1+Simulation!K342)^3+(Assumptions!$D$14*(1+Simulation!E342)^4*F342-Assumptions!$D$14*(1+Simulation!E342)^3*Simulation!E342*Assumptions!$D$16)/(1+Simulation!K342)^4+(Assumptions!$D$14*(1+Simulation!E342)^5*F342-Assumptions!$D$14*(1+Simulation!E342)^4*Simulation!E342*Assumptions!$D$16)/(1+Simulation!K342)^5+(Assumptions!$D$14*(1+Simulation!E342)^5*F342-Assumptions!$D$14*(1+Simulation!E342)^4*Simulation!E342*Assumptions!$D$16)*(1+Simulation!I342)/(Simulation!K342-Simulation!I342)/(1+Simulation!K342)^5-Assumptions!$D$17)/Assumptions!$D$18</f>
        <v>14.0819694896008</v>
      </c>
      <c r="H342" s="8" t="str">
        <f aca="false">IF(D342=1,G342,"")</f>
        <v/>
      </c>
      <c r="I342" s="33" t="n">
        <f aca="false">IF(D342=0,G342,"")</f>
        <v>14.0819694896008</v>
      </c>
    </row>
    <row r="343" customFormat="false" ht="15" hidden="false" customHeight="false" outlineLevel="0" collapsed="false">
      <c r="B343" s="2" t="n">
        <v>338</v>
      </c>
      <c r="C343" s="19" t="n">
        <f aca="false">IF('Random Draws'!F343&lt;(Assumptions!$D$28-Assumptions!$D$27)/(Assumptions!$D$29-Assumptions!$D$27),Assumptions!$D$27+SQRT('Random Draws'!F343*(Assumptions!$D$29-Assumptions!$D$27)*(Assumptions!$D$28-Assumptions!$D$27)),Assumptions!$D$29-SQRT((1-'Random Draws'!F343)*(Assumptions!$D$29-Assumptions!$D$27)*(Assumptions!$D$29-Assumptions!$D$28)))</f>
        <v>0.258767151733708</v>
      </c>
      <c r="D343" s="29" t="n">
        <f aca="false">IF('Random Draws'!I343&lt;Assumptions!$D$30,1,0)</f>
        <v>1</v>
      </c>
      <c r="E343" s="19" t="n">
        <f aca="false">C343+Assumptions!$D$31*D343</f>
        <v>0.348767151733708</v>
      </c>
      <c r="F343" s="28" t="n">
        <f aca="false">(Simulation!F343-Assumptions!$D$15)*(1-E343)+Assumptions!$D$15-Simulation!J343</f>
        <v>0.133808051030215</v>
      </c>
      <c r="G343" s="8" t="n">
        <f aca="false">((Assumptions!$D$14*(1+Simulation!E343)^1*F343-Assumptions!$D$14*(1+Simulation!E343)^0*Simulation!E343*Assumptions!$D$16)/(1+Simulation!K343)^1+(Assumptions!$D$14*(1+Simulation!E343)^2*F343-Assumptions!$D$14*(1+Simulation!E343)^1*Simulation!E343*Assumptions!$D$16)/(1+Simulation!K343)^2+(Assumptions!$D$14*(1+Simulation!E343)^3*F343-Assumptions!$D$14*(1+Simulation!E343)^2*Simulation!E343*Assumptions!$D$16)/(1+Simulation!K343)^3+(Assumptions!$D$14*(1+Simulation!E343)^4*F343-Assumptions!$D$14*(1+Simulation!E343)^3*Simulation!E343*Assumptions!$D$16)/(1+Simulation!K343)^4+(Assumptions!$D$14*(1+Simulation!E343)^5*F343-Assumptions!$D$14*(1+Simulation!E343)^4*Simulation!E343*Assumptions!$D$16)/(1+Simulation!K343)^5+(Assumptions!$D$14*(1+Simulation!E343)^5*F343-Assumptions!$D$14*(1+Simulation!E343)^4*Simulation!E343*Assumptions!$D$16)*(1+Simulation!I343)/(Simulation!K343-Simulation!I343)/(1+Simulation!K343)^5-Assumptions!$D$17)/Assumptions!$D$18</f>
        <v>5.09077183698151</v>
      </c>
      <c r="H343" s="8" t="n">
        <f aca="false">IF(D343=1,G343,"")</f>
        <v>5.09077183698151</v>
      </c>
      <c r="I343" s="33" t="str">
        <f aca="false">IF(D343=0,G343,"")</f>
        <v/>
      </c>
    </row>
    <row r="344" customFormat="false" ht="15" hidden="false" customHeight="false" outlineLevel="0" collapsed="false">
      <c r="B344" s="2" t="n">
        <v>339</v>
      </c>
      <c r="C344" s="19" t="n">
        <f aca="false">IF('Random Draws'!F344&lt;(Assumptions!$D$28-Assumptions!$D$27)/(Assumptions!$D$29-Assumptions!$D$27),Assumptions!$D$27+SQRT('Random Draws'!F344*(Assumptions!$D$29-Assumptions!$D$27)*(Assumptions!$D$28-Assumptions!$D$27)),Assumptions!$D$29-SQRT((1-'Random Draws'!F344)*(Assumptions!$D$29-Assumptions!$D$27)*(Assumptions!$D$29-Assumptions!$D$28)))</f>
        <v>0.262431564383224</v>
      </c>
      <c r="D344" s="29" t="n">
        <f aca="false">IF('Random Draws'!I344&lt;Assumptions!$D$30,1,0)</f>
        <v>0</v>
      </c>
      <c r="E344" s="19" t="n">
        <f aca="false">C344+Assumptions!$D$31*D344</f>
        <v>0.262431564383224</v>
      </c>
      <c r="F344" s="28" t="n">
        <f aca="false">(Simulation!F344-Assumptions!$D$15)*(1-E344)+Assumptions!$D$15-Simulation!J344</f>
        <v>0.110301585803354</v>
      </c>
      <c r="G344" s="8" t="n">
        <f aca="false">((Assumptions!$D$14*(1+Simulation!E344)^1*F344-Assumptions!$D$14*(1+Simulation!E344)^0*Simulation!E344*Assumptions!$D$16)/(1+Simulation!K344)^1+(Assumptions!$D$14*(1+Simulation!E344)^2*F344-Assumptions!$D$14*(1+Simulation!E344)^1*Simulation!E344*Assumptions!$D$16)/(1+Simulation!K344)^2+(Assumptions!$D$14*(1+Simulation!E344)^3*F344-Assumptions!$D$14*(1+Simulation!E344)^2*Simulation!E344*Assumptions!$D$16)/(1+Simulation!K344)^3+(Assumptions!$D$14*(1+Simulation!E344)^4*F344-Assumptions!$D$14*(1+Simulation!E344)^3*Simulation!E344*Assumptions!$D$16)/(1+Simulation!K344)^4+(Assumptions!$D$14*(1+Simulation!E344)^5*F344-Assumptions!$D$14*(1+Simulation!E344)^4*Simulation!E344*Assumptions!$D$16)/(1+Simulation!K344)^5+(Assumptions!$D$14*(1+Simulation!E344)^5*F344-Assumptions!$D$14*(1+Simulation!E344)^4*Simulation!E344*Assumptions!$D$16)*(1+Simulation!I344)/(Simulation!K344-Simulation!I344)/(1+Simulation!K344)^5-Assumptions!$D$17)/Assumptions!$D$18</f>
        <v>3.78255044807784</v>
      </c>
      <c r="H344" s="8" t="str">
        <f aca="false">IF(D344=1,G344,"")</f>
        <v/>
      </c>
      <c r="I344" s="33" t="n">
        <f aca="false">IF(D344=0,G344,"")</f>
        <v>3.78255044807784</v>
      </c>
    </row>
    <row r="345" customFormat="false" ht="15" hidden="false" customHeight="false" outlineLevel="0" collapsed="false">
      <c r="B345" s="2" t="n">
        <v>340</v>
      </c>
      <c r="C345" s="19" t="n">
        <f aca="false">IF('Random Draws'!F345&lt;(Assumptions!$D$28-Assumptions!$D$27)/(Assumptions!$D$29-Assumptions!$D$27),Assumptions!$D$27+SQRT('Random Draws'!F345*(Assumptions!$D$29-Assumptions!$D$27)*(Assumptions!$D$28-Assumptions!$D$27)),Assumptions!$D$29-SQRT((1-'Random Draws'!F345)*(Assumptions!$D$29-Assumptions!$D$27)*(Assumptions!$D$29-Assumptions!$D$28)))</f>
        <v>0.24942329586563</v>
      </c>
      <c r="D345" s="29" t="n">
        <f aca="false">IF('Random Draws'!I345&lt;Assumptions!$D$30,1,0)</f>
        <v>0</v>
      </c>
      <c r="E345" s="19" t="n">
        <f aca="false">C345+Assumptions!$D$31*D345</f>
        <v>0.24942329586563</v>
      </c>
      <c r="F345" s="28" t="n">
        <f aca="false">(Simulation!F345-Assumptions!$D$15)*(1-E345)+Assumptions!$D$15-Simulation!J345</f>
        <v>0.144309160747653</v>
      </c>
      <c r="G345" s="8" t="n">
        <f aca="false">((Assumptions!$D$14*(1+Simulation!E345)^1*F345-Assumptions!$D$14*(1+Simulation!E345)^0*Simulation!E345*Assumptions!$D$16)/(1+Simulation!K345)^1+(Assumptions!$D$14*(1+Simulation!E345)^2*F345-Assumptions!$D$14*(1+Simulation!E345)^1*Simulation!E345*Assumptions!$D$16)/(1+Simulation!K345)^2+(Assumptions!$D$14*(1+Simulation!E345)^3*F345-Assumptions!$D$14*(1+Simulation!E345)^2*Simulation!E345*Assumptions!$D$16)/(1+Simulation!K345)^3+(Assumptions!$D$14*(1+Simulation!E345)^4*F345-Assumptions!$D$14*(1+Simulation!E345)^3*Simulation!E345*Assumptions!$D$16)/(1+Simulation!K345)^4+(Assumptions!$D$14*(1+Simulation!E345)^5*F345-Assumptions!$D$14*(1+Simulation!E345)^4*Simulation!E345*Assumptions!$D$16)/(1+Simulation!K345)^5+(Assumptions!$D$14*(1+Simulation!E345)^5*F345-Assumptions!$D$14*(1+Simulation!E345)^4*Simulation!E345*Assumptions!$D$16)*(1+Simulation!I345)/(Simulation!K345-Simulation!I345)/(1+Simulation!K345)^5-Assumptions!$D$17)/Assumptions!$D$18</f>
        <v>5.6039275464985</v>
      </c>
      <c r="H345" s="8" t="str">
        <f aca="false">IF(D345=1,G345,"")</f>
        <v/>
      </c>
      <c r="I345" s="33" t="n">
        <f aca="false">IF(D345=0,G345,"")</f>
        <v>5.6039275464985</v>
      </c>
    </row>
    <row r="346" customFormat="false" ht="15" hidden="false" customHeight="false" outlineLevel="0" collapsed="false">
      <c r="B346" s="2" t="n">
        <v>341</v>
      </c>
      <c r="C346" s="19" t="n">
        <f aca="false">IF('Random Draws'!F346&lt;(Assumptions!$D$28-Assumptions!$D$27)/(Assumptions!$D$29-Assumptions!$D$27),Assumptions!$D$27+SQRT('Random Draws'!F346*(Assumptions!$D$29-Assumptions!$D$27)*(Assumptions!$D$28-Assumptions!$D$27)),Assumptions!$D$29-SQRT((1-'Random Draws'!F346)*(Assumptions!$D$29-Assumptions!$D$27)*(Assumptions!$D$29-Assumptions!$D$28)))</f>
        <v>0.260040379869527</v>
      </c>
      <c r="D346" s="29" t="n">
        <f aca="false">IF('Random Draws'!I346&lt;Assumptions!$D$30,1,0)</f>
        <v>0</v>
      </c>
      <c r="E346" s="19" t="n">
        <f aca="false">C346+Assumptions!$D$31*D346</f>
        <v>0.260040379869527</v>
      </c>
      <c r="F346" s="28" t="n">
        <f aca="false">(Simulation!F346-Assumptions!$D$15)*(1-E346)+Assumptions!$D$15-Simulation!J346</f>
        <v>0.194199002119839</v>
      </c>
      <c r="G346" s="8" t="n">
        <f aca="false">((Assumptions!$D$14*(1+Simulation!E346)^1*F346-Assumptions!$D$14*(1+Simulation!E346)^0*Simulation!E346*Assumptions!$D$16)/(1+Simulation!K346)^1+(Assumptions!$D$14*(1+Simulation!E346)^2*F346-Assumptions!$D$14*(1+Simulation!E346)^1*Simulation!E346*Assumptions!$D$16)/(1+Simulation!K346)^2+(Assumptions!$D$14*(1+Simulation!E346)^3*F346-Assumptions!$D$14*(1+Simulation!E346)^2*Simulation!E346*Assumptions!$D$16)/(1+Simulation!K346)^3+(Assumptions!$D$14*(1+Simulation!E346)^4*F346-Assumptions!$D$14*(1+Simulation!E346)^3*Simulation!E346*Assumptions!$D$16)/(1+Simulation!K346)^4+(Assumptions!$D$14*(1+Simulation!E346)^5*F346-Assumptions!$D$14*(1+Simulation!E346)^4*Simulation!E346*Assumptions!$D$16)/(1+Simulation!K346)^5+(Assumptions!$D$14*(1+Simulation!E346)^5*F346-Assumptions!$D$14*(1+Simulation!E346)^4*Simulation!E346*Assumptions!$D$16)*(1+Simulation!I346)/(Simulation!K346-Simulation!I346)/(1+Simulation!K346)^5-Assumptions!$D$17)/Assumptions!$D$18</f>
        <v>11.4248986867148</v>
      </c>
      <c r="H346" s="8" t="str">
        <f aca="false">IF(D346=1,G346,"")</f>
        <v/>
      </c>
      <c r="I346" s="33" t="n">
        <f aca="false">IF(D346=0,G346,"")</f>
        <v>11.4248986867148</v>
      </c>
    </row>
    <row r="347" customFormat="false" ht="15" hidden="false" customHeight="false" outlineLevel="0" collapsed="false">
      <c r="B347" s="2" t="n">
        <v>342</v>
      </c>
      <c r="C347" s="19" t="n">
        <f aca="false">IF('Random Draws'!F347&lt;(Assumptions!$D$28-Assumptions!$D$27)/(Assumptions!$D$29-Assumptions!$D$27),Assumptions!$D$27+SQRT('Random Draws'!F347*(Assumptions!$D$29-Assumptions!$D$27)*(Assumptions!$D$28-Assumptions!$D$27)),Assumptions!$D$29-SQRT((1-'Random Draws'!F347)*(Assumptions!$D$29-Assumptions!$D$27)*(Assumptions!$D$29-Assumptions!$D$28)))</f>
        <v>0.264871322412504</v>
      </c>
      <c r="D347" s="29" t="n">
        <f aca="false">IF('Random Draws'!I347&lt;Assumptions!$D$30,1,0)</f>
        <v>0</v>
      </c>
      <c r="E347" s="19" t="n">
        <f aca="false">C347+Assumptions!$D$31*D347</f>
        <v>0.264871322412504</v>
      </c>
      <c r="F347" s="28" t="n">
        <f aca="false">(Simulation!F347-Assumptions!$D$15)*(1-E347)+Assumptions!$D$15-Simulation!J347</f>
        <v>0.177854317699524</v>
      </c>
      <c r="G347" s="8" t="n">
        <f aca="false">((Assumptions!$D$14*(1+Simulation!E347)^1*F347-Assumptions!$D$14*(1+Simulation!E347)^0*Simulation!E347*Assumptions!$D$16)/(1+Simulation!K347)^1+(Assumptions!$D$14*(1+Simulation!E347)^2*F347-Assumptions!$D$14*(1+Simulation!E347)^1*Simulation!E347*Assumptions!$D$16)/(1+Simulation!K347)^2+(Assumptions!$D$14*(1+Simulation!E347)^3*F347-Assumptions!$D$14*(1+Simulation!E347)^2*Simulation!E347*Assumptions!$D$16)/(1+Simulation!K347)^3+(Assumptions!$D$14*(1+Simulation!E347)^4*F347-Assumptions!$D$14*(1+Simulation!E347)^3*Simulation!E347*Assumptions!$D$16)/(1+Simulation!K347)^4+(Assumptions!$D$14*(1+Simulation!E347)^5*F347-Assumptions!$D$14*(1+Simulation!E347)^4*Simulation!E347*Assumptions!$D$16)/(1+Simulation!K347)^5+(Assumptions!$D$14*(1+Simulation!E347)^5*F347-Assumptions!$D$14*(1+Simulation!E347)^4*Simulation!E347*Assumptions!$D$16)*(1+Simulation!I347)/(Simulation!K347-Simulation!I347)/(1+Simulation!K347)^5-Assumptions!$D$17)/Assumptions!$D$18</f>
        <v>18.6463496413716</v>
      </c>
      <c r="H347" s="8" t="str">
        <f aca="false">IF(D347=1,G347,"")</f>
        <v/>
      </c>
      <c r="I347" s="33" t="n">
        <f aca="false">IF(D347=0,G347,"")</f>
        <v>18.6463496413716</v>
      </c>
    </row>
    <row r="348" customFormat="false" ht="15" hidden="false" customHeight="false" outlineLevel="0" collapsed="false">
      <c r="B348" s="2" t="n">
        <v>343</v>
      </c>
      <c r="C348" s="19" t="n">
        <f aca="false">IF('Random Draws'!F348&lt;(Assumptions!$D$28-Assumptions!$D$27)/(Assumptions!$D$29-Assumptions!$D$27),Assumptions!$D$27+SQRT('Random Draws'!F348*(Assumptions!$D$29-Assumptions!$D$27)*(Assumptions!$D$28-Assumptions!$D$27)),Assumptions!$D$29-SQRT((1-'Random Draws'!F348)*(Assumptions!$D$29-Assumptions!$D$27)*(Assumptions!$D$29-Assumptions!$D$28)))</f>
        <v>0.269514060044765</v>
      </c>
      <c r="D348" s="29" t="n">
        <f aca="false">IF('Random Draws'!I348&lt;Assumptions!$D$30,1,0)</f>
        <v>0</v>
      </c>
      <c r="E348" s="19" t="n">
        <f aca="false">C348+Assumptions!$D$31*D348</f>
        <v>0.269514060044765</v>
      </c>
      <c r="F348" s="28" t="n">
        <f aca="false">(Simulation!F348-Assumptions!$D$15)*(1-E348)+Assumptions!$D$15-Simulation!J348</f>
        <v>0.183578189815304</v>
      </c>
      <c r="G348" s="8" t="n">
        <f aca="false">((Assumptions!$D$14*(1+Simulation!E348)^1*F348-Assumptions!$D$14*(1+Simulation!E348)^0*Simulation!E348*Assumptions!$D$16)/(1+Simulation!K348)^1+(Assumptions!$D$14*(1+Simulation!E348)^2*F348-Assumptions!$D$14*(1+Simulation!E348)^1*Simulation!E348*Assumptions!$D$16)/(1+Simulation!K348)^2+(Assumptions!$D$14*(1+Simulation!E348)^3*F348-Assumptions!$D$14*(1+Simulation!E348)^2*Simulation!E348*Assumptions!$D$16)/(1+Simulation!K348)^3+(Assumptions!$D$14*(1+Simulation!E348)^4*F348-Assumptions!$D$14*(1+Simulation!E348)^3*Simulation!E348*Assumptions!$D$16)/(1+Simulation!K348)^4+(Assumptions!$D$14*(1+Simulation!E348)^5*F348-Assumptions!$D$14*(1+Simulation!E348)^4*Simulation!E348*Assumptions!$D$16)/(1+Simulation!K348)^5+(Assumptions!$D$14*(1+Simulation!E348)^5*F348-Assumptions!$D$14*(1+Simulation!E348)^4*Simulation!E348*Assumptions!$D$16)*(1+Simulation!I348)/(Simulation!K348-Simulation!I348)/(1+Simulation!K348)^5-Assumptions!$D$17)/Assumptions!$D$18</f>
        <v>11.0294747323492</v>
      </c>
      <c r="H348" s="8" t="str">
        <f aca="false">IF(D348=1,G348,"")</f>
        <v/>
      </c>
      <c r="I348" s="33" t="n">
        <f aca="false">IF(D348=0,G348,"")</f>
        <v>11.0294747323492</v>
      </c>
    </row>
    <row r="349" customFormat="false" ht="15" hidden="false" customHeight="false" outlineLevel="0" collapsed="false">
      <c r="B349" s="2" t="n">
        <v>344</v>
      </c>
      <c r="C349" s="19" t="n">
        <f aca="false">IF('Random Draws'!F349&lt;(Assumptions!$D$28-Assumptions!$D$27)/(Assumptions!$D$29-Assumptions!$D$27),Assumptions!$D$27+SQRT('Random Draws'!F349*(Assumptions!$D$29-Assumptions!$D$27)*(Assumptions!$D$28-Assumptions!$D$27)),Assumptions!$D$29-SQRT((1-'Random Draws'!F349)*(Assumptions!$D$29-Assumptions!$D$27)*(Assumptions!$D$29-Assumptions!$D$28)))</f>
        <v>0.264224394168717</v>
      </c>
      <c r="D349" s="29" t="n">
        <f aca="false">IF('Random Draws'!I349&lt;Assumptions!$D$30,1,0)</f>
        <v>0</v>
      </c>
      <c r="E349" s="19" t="n">
        <f aca="false">C349+Assumptions!$D$31*D349</f>
        <v>0.264224394168717</v>
      </c>
      <c r="F349" s="28" t="n">
        <f aca="false">(Simulation!F349-Assumptions!$D$15)*(1-E349)+Assumptions!$D$15-Simulation!J349</f>
        <v>0.143849608792499</v>
      </c>
      <c r="G349" s="8" t="n">
        <f aca="false">((Assumptions!$D$14*(1+Simulation!E349)^1*F349-Assumptions!$D$14*(1+Simulation!E349)^0*Simulation!E349*Assumptions!$D$16)/(1+Simulation!K349)^1+(Assumptions!$D$14*(1+Simulation!E349)^2*F349-Assumptions!$D$14*(1+Simulation!E349)^1*Simulation!E349*Assumptions!$D$16)/(1+Simulation!K349)^2+(Assumptions!$D$14*(1+Simulation!E349)^3*F349-Assumptions!$D$14*(1+Simulation!E349)^2*Simulation!E349*Assumptions!$D$16)/(1+Simulation!K349)^3+(Assumptions!$D$14*(1+Simulation!E349)^4*F349-Assumptions!$D$14*(1+Simulation!E349)^3*Simulation!E349*Assumptions!$D$16)/(1+Simulation!K349)^4+(Assumptions!$D$14*(1+Simulation!E349)^5*F349-Assumptions!$D$14*(1+Simulation!E349)^4*Simulation!E349*Assumptions!$D$16)/(1+Simulation!K349)^5+(Assumptions!$D$14*(1+Simulation!E349)^5*F349-Assumptions!$D$14*(1+Simulation!E349)^4*Simulation!E349*Assumptions!$D$16)*(1+Simulation!I349)/(Simulation!K349-Simulation!I349)/(1+Simulation!K349)^5-Assumptions!$D$17)/Assumptions!$D$18</f>
        <v>10.7948521654963</v>
      </c>
      <c r="H349" s="8" t="str">
        <f aca="false">IF(D349=1,G349,"")</f>
        <v/>
      </c>
      <c r="I349" s="33" t="n">
        <f aca="false">IF(D349=0,G349,"")</f>
        <v>10.7948521654963</v>
      </c>
    </row>
    <row r="350" customFormat="false" ht="15" hidden="false" customHeight="false" outlineLevel="0" collapsed="false">
      <c r="B350" s="2" t="n">
        <v>345</v>
      </c>
      <c r="C350" s="19" t="n">
        <f aca="false">IF('Random Draws'!F350&lt;(Assumptions!$D$28-Assumptions!$D$27)/(Assumptions!$D$29-Assumptions!$D$27),Assumptions!$D$27+SQRT('Random Draws'!F350*(Assumptions!$D$29-Assumptions!$D$27)*(Assumptions!$D$28-Assumptions!$D$27)),Assumptions!$D$29-SQRT((1-'Random Draws'!F350)*(Assumptions!$D$29-Assumptions!$D$27)*(Assumptions!$D$29-Assumptions!$D$28)))</f>
        <v>0.261595216725362</v>
      </c>
      <c r="D350" s="29" t="n">
        <f aca="false">IF('Random Draws'!I350&lt;Assumptions!$D$30,1,0)</f>
        <v>0</v>
      </c>
      <c r="E350" s="19" t="n">
        <f aca="false">C350+Assumptions!$D$31*D350</f>
        <v>0.261595216725362</v>
      </c>
      <c r="F350" s="28" t="n">
        <f aca="false">(Simulation!F350-Assumptions!$D$15)*(1-E350)+Assumptions!$D$15-Simulation!J350</f>
        <v>0.204780055964007</v>
      </c>
      <c r="G350" s="8" t="n">
        <f aca="false">((Assumptions!$D$14*(1+Simulation!E350)^1*F350-Assumptions!$D$14*(1+Simulation!E350)^0*Simulation!E350*Assumptions!$D$16)/(1+Simulation!K350)^1+(Assumptions!$D$14*(1+Simulation!E350)^2*F350-Assumptions!$D$14*(1+Simulation!E350)^1*Simulation!E350*Assumptions!$D$16)/(1+Simulation!K350)^2+(Assumptions!$D$14*(1+Simulation!E350)^3*F350-Assumptions!$D$14*(1+Simulation!E350)^2*Simulation!E350*Assumptions!$D$16)/(1+Simulation!K350)^3+(Assumptions!$D$14*(1+Simulation!E350)^4*F350-Assumptions!$D$14*(1+Simulation!E350)^3*Simulation!E350*Assumptions!$D$16)/(1+Simulation!K350)^4+(Assumptions!$D$14*(1+Simulation!E350)^5*F350-Assumptions!$D$14*(1+Simulation!E350)^4*Simulation!E350*Assumptions!$D$16)/(1+Simulation!K350)^5+(Assumptions!$D$14*(1+Simulation!E350)^5*F350-Assumptions!$D$14*(1+Simulation!E350)^4*Simulation!E350*Assumptions!$D$16)*(1+Simulation!I350)/(Simulation!K350-Simulation!I350)/(1+Simulation!K350)^5-Assumptions!$D$17)/Assumptions!$D$18</f>
        <v>24.5063260601574</v>
      </c>
      <c r="H350" s="8" t="str">
        <f aca="false">IF(D350=1,G350,"")</f>
        <v/>
      </c>
      <c r="I350" s="33" t="n">
        <f aca="false">IF(D350=0,G350,"")</f>
        <v>24.5063260601574</v>
      </c>
    </row>
    <row r="351" customFormat="false" ht="15" hidden="false" customHeight="false" outlineLevel="0" collapsed="false">
      <c r="B351" s="2" t="n">
        <v>346</v>
      </c>
      <c r="C351" s="19" t="n">
        <f aca="false">IF('Random Draws'!F351&lt;(Assumptions!$D$28-Assumptions!$D$27)/(Assumptions!$D$29-Assumptions!$D$27),Assumptions!$D$27+SQRT('Random Draws'!F351*(Assumptions!$D$29-Assumptions!$D$27)*(Assumptions!$D$28-Assumptions!$D$27)),Assumptions!$D$29-SQRT((1-'Random Draws'!F351)*(Assumptions!$D$29-Assumptions!$D$27)*(Assumptions!$D$29-Assumptions!$D$28)))</f>
        <v>0.275635262493483</v>
      </c>
      <c r="D351" s="29" t="n">
        <f aca="false">IF('Random Draws'!I351&lt;Assumptions!$D$30,1,0)</f>
        <v>0</v>
      </c>
      <c r="E351" s="19" t="n">
        <f aca="false">C351+Assumptions!$D$31*D351</f>
        <v>0.275635262493483</v>
      </c>
      <c r="F351" s="28" t="n">
        <f aca="false">(Simulation!F351-Assumptions!$D$15)*(1-E351)+Assumptions!$D$15-Simulation!J351</f>
        <v>0.162365183522089</v>
      </c>
      <c r="G351" s="8" t="n">
        <f aca="false">((Assumptions!$D$14*(1+Simulation!E351)^1*F351-Assumptions!$D$14*(1+Simulation!E351)^0*Simulation!E351*Assumptions!$D$16)/(1+Simulation!K351)^1+(Assumptions!$D$14*(1+Simulation!E351)^2*F351-Assumptions!$D$14*(1+Simulation!E351)^1*Simulation!E351*Assumptions!$D$16)/(1+Simulation!K351)^2+(Assumptions!$D$14*(1+Simulation!E351)^3*F351-Assumptions!$D$14*(1+Simulation!E351)^2*Simulation!E351*Assumptions!$D$16)/(1+Simulation!K351)^3+(Assumptions!$D$14*(1+Simulation!E351)^4*F351-Assumptions!$D$14*(1+Simulation!E351)^3*Simulation!E351*Assumptions!$D$16)/(1+Simulation!K351)^4+(Assumptions!$D$14*(1+Simulation!E351)^5*F351-Assumptions!$D$14*(1+Simulation!E351)^4*Simulation!E351*Assumptions!$D$16)/(1+Simulation!K351)^5+(Assumptions!$D$14*(1+Simulation!E351)^5*F351-Assumptions!$D$14*(1+Simulation!E351)^4*Simulation!E351*Assumptions!$D$16)*(1+Simulation!I351)/(Simulation!K351-Simulation!I351)/(1+Simulation!K351)^5-Assumptions!$D$17)/Assumptions!$D$18</f>
        <v>14.45453170188</v>
      </c>
      <c r="H351" s="8" t="str">
        <f aca="false">IF(D351=1,G351,"")</f>
        <v/>
      </c>
      <c r="I351" s="33" t="n">
        <f aca="false">IF(D351=0,G351,"")</f>
        <v>14.45453170188</v>
      </c>
    </row>
    <row r="352" customFormat="false" ht="15" hidden="false" customHeight="false" outlineLevel="0" collapsed="false">
      <c r="B352" s="2" t="n">
        <v>347</v>
      </c>
      <c r="C352" s="19" t="n">
        <f aca="false">IF('Random Draws'!F352&lt;(Assumptions!$D$28-Assumptions!$D$27)/(Assumptions!$D$29-Assumptions!$D$27),Assumptions!$D$27+SQRT('Random Draws'!F352*(Assumptions!$D$29-Assumptions!$D$27)*(Assumptions!$D$28-Assumptions!$D$27)),Assumptions!$D$29-SQRT((1-'Random Draws'!F352)*(Assumptions!$D$29-Assumptions!$D$27)*(Assumptions!$D$29-Assumptions!$D$28)))</f>
        <v>0.276327956933695</v>
      </c>
      <c r="D352" s="29" t="n">
        <f aca="false">IF('Random Draws'!I352&lt;Assumptions!$D$30,1,0)</f>
        <v>0</v>
      </c>
      <c r="E352" s="19" t="n">
        <f aca="false">C352+Assumptions!$D$31*D352</f>
        <v>0.276327956933695</v>
      </c>
      <c r="F352" s="28" t="n">
        <f aca="false">(Simulation!F352-Assumptions!$D$15)*(1-E352)+Assumptions!$D$15-Simulation!J352</f>
        <v>0.192468421343388</v>
      </c>
      <c r="G352" s="8" t="n">
        <f aca="false">((Assumptions!$D$14*(1+Simulation!E352)^1*F352-Assumptions!$D$14*(1+Simulation!E352)^0*Simulation!E352*Assumptions!$D$16)/(1+Simulation!K352)^1+(Assumptions!$D$14*(1+Simulation!E352)^2*F352-Assumptions!$D$14*(1+Simulation!E352)^1*Simulation!E352*Assumptions!$D$16)/(1+Simulation!K352)^2+(Assumptions!$D$14*(1+Simulation!E352)^3*F352-Assumptions!$D$14*(1+Simulation!E352)^2*Simulation!E352*Assumptions!$D$16)/(1+Simulation!K352)^3+(Assumptions!$D$14*(1+Simulation!E352)^4*F352-Assumptions!$D$14*(1+Simulation!E352)^3*Simulation!E352*Assumptions!$D$16)/(1+Simulation!K352)^4+(Assumptions!$D$14*(1+Simulation!E352)^5*F352-Assumptions!$D$14*(1+Simulation!E352)^4*Simulation!E352*Assumptions!$D$16)/(1+Simulation!K352)^5+(Assumptions!$D$14*(1+Simulation!E352)^5*F352-Assumptions!$D$14*(1+Simulation!E352)^4*Simulation!E352*Assumptions!$D$16)*(1+Simulation!I352)/(Simulation!K352-Simulation!I352)/(1+Simulation!K352)^5-Assumptions!$D$17)/Assumptions!$D$18</f>
        <v>14.1738180817873</v>
      </c>
      <c r="H352" s="8" t="str">
        <f aca="false">IF(D352=1,G352,"")</f>
        <v/>
      </c>
      <c r="I352" s="33" t="n">
        <f aca="false">IF(D352=0,G352,"")</f>
        <v>14.1738180817873</v>
      </c>
    </row>
    <row r="353" customFormat="false" ht="15" hidden="false" customHeight="false" outlineLevel="0" collapsed="false">
      <c r="B353" s="2" t="n">
        <v>348</v>
      </c>
      <c r="C353" s="19" t="n">
        <f aca="false">IF('Random Draws'!F353&lt;(Assumptions!$D$28-Assumptions!$D$27)/(Assumptions!$D$29-Assumptions!$D$27),Assumptions!$D$27+SQRT('Random Draws'!F353*(Assumptions!$D$29-Assumptions!$D$27)*(Assumptions!$D$28-Assumptions!$D$27)),Assumptions!$D$29-SQRT((1-'Random Draws'!F353)*(Assumptions!$D$29-Assumptions!$D$27)*(Assumptions!$D$29-Assumptions!$D$28)))</f>
        <v>0.263523986510882</v>
      </c>
      <c r="D353" s="29" t="n">
        <f aca="false">IF('Random Draws'!I353&lt;Assumptions!$D$30,1,0)</f>
        <v>0</v>
      </c>
      <c r="E353" s="19" t="n">
        <f aca="false">C353+Assumptions!$D$31*D353</f>
        <v>0.263523986510882</v>
      </c>
      <c r="F353" s="28" t="n">
        <f aca="false">(Simulation!F353-Assumptions!$D$15)*(1-E353)+Assumptions!$D$15-Simulation!J353</f>
        <v>0.192677636970101</v>
      </c>
      <c r="G353" s="8" t="n">
        <f aca="false">((Assumptions!$D$14*(1+Simulation!E353)^1*F353-Assumptions!$D$14*(1+Simulation!E353)^0*Simulation!E353*Assumptions!$D$16)/(1+Simulation!K353)^1+(Assumptions!$D$14*(1+Simulation!E353)^2*F353-Assumptions!$D$14*(1+Simulation!E353)^1*Simulation!E353*Assumptions!$D$16)/(1+Simulation!K353)^2+(Assumptions!$D$14*(1+Simulation!E353)^3*F353-Assumptions!$D$14*(1+Simulation!E353)^2*Simulation!E353*Assumptions!$D$16)/(1+Simulation!K353)^3+(Assumptions!$D$14*(1+Simulation!E353)^4*F353-Assumptions!$D$14*(1+Simulation!E353)^3*Simulation!E353*Assumptions!$D$16)/(1+Simulation!K353)^4+(Assumptions!$D$14*(1+Simulation!E353)^5*F353-Assumptions!$D$14*(1+Simulation!E353)^4*Simulation!E353*Assumptions!$D$16)/(1+Simulation!K353)^5+(Assumptions!$D$14*(1+Simulation!E353)^5*F353-Assumptions!$D$14*(1+Simulation!E353)^4*Simulation!E353*Assumptions!$D$16)*(1+Simulation!I353)/(Simulation!K353-Simulation!I353)/(1+Simulation!K353)^5-Assumptions!$D$17)/Assumptions!$D$18</f>
        <v>16.0053157875534</v>
      </c>
      <c r="H353" s="8" t="str">
        <f aca="false">IF(D353=1,G353,"")</f>
        <v/>
      </c>
      <c r="I353" s="33" t="n">
        <f aca="false">IF(D353=0,G353,"")</f>
        <v>16.0053157875534</v>
      </c>
    </row>
    <row r="354" customFormat="false" ht="15" hidden="false" customHeight="false" outlineLevel="0" collapsed="false">
      <c r="B354" s="2" t="n">
        <v>349</v>
      </c>
      <c r="C354" s="19" t="n">
        <f aca="false">IF('Random Draws'!F354&lt;(Assumptions!$D$28-Assumptions!$D$27)/(Assumptions!$D$29-Assumptions!$D$27),Assumptions!$D$27+SQRT('Random Draws'!F354*(Assumptions!$D$29-Assumptions!$D$27)*(Assumptions!$D$28-Assumptions!$D$27)),Assumptions!$D$29-SQRT((1-'Random Draws'!F354)*(Assumptions!$D$29-Assumptions!$D$27)*(Assumptions!$D$29-Assumptions!$D$28)))</f>
        <v>0.26456511249868</v>
      </c>
      <c r="D354" s="29" t="n">
        <f aca="false">IF('Random Draws'!I354&lt;Assumptions!$D$30,1,0)</f>
        <v>0</v>
      </c>
      <c r="E354" s="19" t="n">
        <f aca="false">C354+Assumptions!$D$31*D354</f>
        <v>0.26456511249868</v>
      </c>
      <c r="F354" s="28" t="n">
        <f aca="false">(Simulation!F354-Assumptions!$D$15)*(1-E354)+Assumptions!$D$15-Simulation!J354</f>
        <v>0.195669768098145</v>
      </c>
      <c r="G354" s="8" t="n">
        <f aca="false">((Assumptions!$D$14*(1+Simulation!E354)^1*F354-Assumptions!$D$14*(1+Simulation!E354)^0*Simulation!E354*Assumptions!$D$16)/(1+Simulation!K354)^1+(Assumptions!$D$14*(1+Simulation!E354)^2*F354-Assumptions!$D$14*(1+Simulation!E354)^1*Simulation!E354*Assumptions!$D$16)/(1+Simulation!K354)^2+(Assumptions!$D$14*(1+Simulation!E354)^3*F354-Assumptions!$D$14*(1+Simulation!E354)^2*Simulation!E354*Assumptions!$D$16)/(1+Simulation!K354)^3+(Assumptions!$D$14*(1+Simulation!E354)^4*F354-Assumptions!$D$14*(1+Simulation!E354)^3*Simulation!E354*Assumptions!$D$16)/(1+Simulation!K354)^4+(Assumptions!$D$14*(1+Simulation!E354)^5*F354-Assumptions!$D$14*(1+Simulation!E354)^4*Simulation!E354*Assumptions!$D$16)/(1+Simulation!K354)^5+(Assumptions!$D$14*(1+Simulation!E354)^5*F354-Assumptions!$D$14*(1+Simulation!E354)^4*Simulation!E354*Assumptions!$D$16)*(1+Simulation!I354)/(Simulation!K354-Simulation!I354)/(1+Simulation!K354)^5-Assumptions!$D$17)/Assumptions!$D$18</f>
        <v>12.5693013878988</v>
      </c>
      <c r="H354" s="8" t="str">
        <f aca="false">IF(D354=1,G354,"")</f>
        <v/>
      </c>
      <c r="I354" s="33" t="n">
        <f aca="false">IF(D354=0,G354,"")</f>
        <v>12.5693013878988</v>
      </c>
    </row>
    <row r="355" customFormat="false" ht="15" hidden="false" customHeight="false" outlineLevel="0" collapsed="false">
      <c r="B355" s="2" t="n">
        <v>350</v>
      </c>
      <c r="C355" s="19" t="n">
        <f aca="false">IF('Random Draws'!F355&lt;(Assumptions!$D$28-Assumptions!$D$27)/(Assumptions!$D$29-Assumptions!$D$27),Assumptions!$D$27+SQRT('Random Draws'!F355*(Assumptions!$D$29-Assumptions!$D$27)*(Assumptions!$D$28-Assumptions!$D$27)),Assumptions!$D$29-SQRT((1-'Random Draws'!F355)*(Assumptions!$D$29-Assumptions!$D$27)*(Assumptions!$D$29-Assumptions!$D$28)))</f>
        <v>0.271894695814419</v>
      </c>
      <c r="D355" s="29" t="n">
        <f aca="false">IF('Random Draws'!I355&lt;Assumptions!$D$30,1,0)</f>
        <v>0</v>
      </c>
      <c r="E355" s="19" t="n">
        <f aca="false">C355+Assumptions!$D$31*D355</f>
        <v>0.271894695814419</v>
      </c>
      <c r="F355" s="28" t="n">
        <f aca="false">(Simulation!F355-Assumptions!$D$15)*(1-E355)+Assumptions!$D$15-Simulation!J355</f>
        <v>0.198016440986098</v>
      </c>
      <c r="G355" s="8" t="n">
        <f aca="false">((Assumptions!$D$14*(1+Simulation!E355)^1*F355-Assumptions!$D$14*(1+Simulation!E355)^0*Simulation!E355*Assumptions!$D$16)/(1+Simulation!K355)^1+(Assumptions!$D$14*(1+Simulation!E355)^2*F355-Assumptions!$D$14*(1+Simulation!E355)^1*Simulation!E355*Assumptions!$D$16)/(1+Simulation!K355)^2+(Assumptions!$D$14*(1+Simulation!E355)^3*F355-Assumptions!$D$14*(1+Simulation!E355)^2*Simulation!E355*Assumptions!$D$16)/(1+Simulation!K355)^3+(Assumptions!$D$14*(1+Simulation!E355)^4*F355-Assumptions!$D$14*(1+Simulation!E355)^3*Simulation!E355*Assumptions!$D$16)/(1+Simulation!K355)^4+(Assumptions!$D$14*(1+Simulation!E355)^5*F355-Assumptions!$D$14*(1+Simulation!E355)^4*Simulation!E355*Assumptions!$D$16)/(1+Simulation!K355)^5+(Assumptions!$D$14*(1+Simulation!E355)^5*F355-Assumptions!$D$14*(1+Simulation!E355)^4*Simulation!E355*Assumptions!$D$16)*(1+Simulation!I355)/(Simulation!K355-Simulation!I355)/(1+Simulation!K355)^5-Assumptions!$D$17)/Assumptions!$D$18</f>
        <v>15.8724995265443</v>
      </c>
      <c r="H355" s="8" t="str">
        <f aca="false">IF(D355=1,G355,"")</f>
        <v/>
      </c>
      <c r="I355" s="33" t="n">
        <f aca="false">IF(D355=0,G355,"")</f>
        <v>15.8724995265443</v>
      </c>
    </row>
    <row r="356" customFormat="false" ht="15" hidden="false" customHeight="false" outlineLevel="0" collapsed="false">
      <c r="B356" s="2" t="n">
        <v>351</v>
      </c>
      <c r="C356" s="19" t="n">
        <f aca="false">IF('Random Draws'!F356&lt;(Assumptions!$D$28-Assumptions!$D$27)/(Assumptions!$D$29-Assumptions!$D$27),Assumptions!$D$27+SQRT('Random Draws'!F356*(Assumptions!$D$29-Assumptions!$D$27)*(Assumptions!$D$28-Assumptions!$D$27)),Assumptions!$D$29-SQRT((1-'Random Draws'!F356)*(Assumptions!$D$29-Assumptions!$D$27)*(Assumptions!$D$29-Assumptions!$D$28)))</f>
        <v>0.252259575651938</v>
      </c>
      <c r="D356" s="29" t="n">
        <f aca="false">IF('Random Draws'!I356&lt;Assumptions!$D$30,1,0)</f>
        <v>1</v>
      </c>
      <c r="E356" s="19" t="n">
        <f aca="false">C356+Assumptions!$D$31*D356</f>
        <v>0.342259575651938</v>
      </c>
      <c r="F356" s="28" t="n">
        <f aca="false">(Simulation!F356-Assumptions!$D$15)*(1-E356)+Assumptions!$D$15-Simulation!J356</f>
        <v>0.177336242963571</v>
      </c>
      <c r="G356" s="8" t="n">
        <f aca="false">((Assumptions!$D$14*(1+Simulation!E356)^1*F356-Assumptions!$D$14*(1+Simulation!E356)^0*Simulation!E356*Assumptions!$D$16)/(1+Simulation!K356)^1+(Assumptions!$D$14*(1+Simulation!E356)^2*F356-Assumptions!$D$14*(1+Simulation!E356)^1*Simulation!E356*Assumptions!$D$16)/(1+Simulation!K356)^2+(Assumptions!$D$14*(1+Simulation!E356)^3*F356-Assumptions!$D$14*(1+Simulation!E356)^2*Simulation!E356*Assumptions!$D$16)/(1+Simulation!K356)^3+(Assumptions!$D$14*(1+Simulation!E356)^4*F356-Assumptions!$D$14*(1+Simulation!E356)^3*Simulation!E356*Assumptions!$D$16)/(1+Simulation!K356)^4+(Assumptions!$D$14*(1+Simulation!E356)^5*F356-Assumptions!$D$14*(1+Simulation!E356)^4*Simulation!E356*Assumptions!$D$16)/(1+Simulation!K356)^5+(Assumptions!$D$14*(1+Simulation!E356)^5*F356-Assumptions!$D$14*(1+Simulation!E356)^4*Simulation!E356*Assumptions!$D$16)*(1+Simulation!I356)/(Simulation!K356-Simulation!I356)/(1+Simulation!K356)^5-Assumptions!$D$17)/Assumptions!$D$18</f>
        <v>10.7721524878531</v>
      </c>
      <c r="H356" s="8" t="n">
        <f aca="false">IF(D356=1,G356,"")</f>
        <v>10.7721524878531</v>
      </c>
      <c r="I356" s="33" t="str">
        <f aca="false">IF(D356=0,G356,"")</f>
        <v/>
      </c>
    </row>
    <row r="357" customFormat="false" ht="15" hidden="false" customHeight="false" outlineLevel="0" collapsed="false">
      <c r="B357" s="2" t="n">
        <v>352</v>
      </c>
      <c r="C357" s="19" t="n">
        <f aca="false">IF('Random Draws'!F357&lt;(Assumptions!$D$28-Assumptions!$D$27)/(Assumptions!$D$29-Assumptions!$D$27),Assumptions!$D$27+SQRT('Random Draws'!F357*(Assumptions!$D$29-Assumptions!$D$27)*(Assumptions!$D$28-Assumptions!$D$27)),Assumptions!$D$29-SQRT((1-'Random Draws'!F357)*(Assumptions!$D$29-Assumptions!$D$27)*(Assumptions!$D$29-Assumptions!$D$28)))</f>
        <v>0.253976060691368</v>
      </c>
      <c r="D357" s="29" t="n">
        <f aca="false">IF('Random Draws'!I357&lt;Assumptions!$D$30,1,0)</f>
        <v>0</v>
      </c>
      <c r="E357" s="19" t="n">
        <f aca="false">C357+Assumptions!$D$31*D357</f>
        <v>0.253976060691368</v>
      </c>
      <c r="F357" s="28" t="n">
        <f aca="false">(Simulation!F357-Assumptions!$D$15)*(1-E357)+Assumptions!$D$15-Simulation!J357</f>
        <v>0.193628968426972</v>
      </c>
      <c r="G357" s="8" t="n">
        <f aca="false">((Assumptions!$D$14*(1+Simulation!E357)^1*F357-Assumptions!$D$14*(1+Simulation!E357)^0*Simulation!E357*Assumptions!$D$16)/(1+Simulation!K357)^1+(Assumptions!$D$14*(1+Simulation!E357)^2*F357-Assumptions!$D$14*(1+Simulation!E357)^1*Simulation!E357*Assumptions!$D$16)/(1+Simulation!K357)^2+(Assumptions!$D$14*(1+Simulation!E357)^3*F357-Assumptions!$D$14*(1+Simulation!E357)^2*Simulation!E357*Assumptions!$D$16)/(1+Simulation!K357)^3+(Assumptions!$D$14*(1+Simulation!E357)^4*F357-Assumptions!$D$14*(1+Simulation!E357)^3*Simulation!E357*Assumptions!$D$16)/(1+Simulation!K357)^4+(Assumptions!$D$14*(1+Simulation!E357)^5*F357-Assumptions!$D$14*(1+Simulation!E357)^4*Simulation!E357*Assumptions!$D$16)/(1+Simulation!K357)^5+(Assumptions!$D$14*(1+Simulation!E357)^5*F357-Assumptions!$D$14*(1+Simulation!E357)^4*Simulation!E357*Assumptions!$D$16)*(1+Simulation!I357)/(Simulation!K357-Simulation!I357)/(1+Simulation!K357)^5-Assumptions!$D$17)/Assumptions!$D$18</f>
        <v>27.3178886949574</v>
      </c>
      <c r="H357" s="8" t="str">
        <f aca="false">IF(D357=1,G357,"")</f>
        <v/>
      </c>
      <c r="I357" s="33" t="n">
        <f aca="false">IF(D357=0,G357,"")</f>
        <v>27.3178886949574</v>
      </c>
    </row>
    <row r="358" customFormat="false" ht="15" hidden="false" customHeight="false" outlineLevel="0" collapsed="false">
      <c r="B358" s="2" t="n">
        <v>353</v>
      </c>
      <c r="C358" s="19" t="n">
        <f aca="false">IF('Random Draws'!F358&lt;(Assumptions!$D$28-Assumptions!$D$27)/(Assumptions!$D$29-Assumptions!$D$27),Assumptions!$D$27+SQRT('Random Draws'!F358*(Assumptions!$D$29-Assumptions!$D$27)*(Assumptions!$D$28-Assumptions!$D$27)),Assumptions!$D$29-SQRT((1-'Random Draws'!F358)*(Assumptions!$D$29-Assumptions!$D$27)*(Assumptions!$D$29-Assumptions!$D$28)))</f>
        <v>0.260349283074371</v>
      </c>
      <c r="D358" s="29" t="n">
        <f aca="false">IF('Random Draws'!I358&lt;Assumptions!$D$30,1,0)</f>
        <v>0</v>
      </c>
      <c r="E358" s="19" t="n">
        <f aca="false">C358+Assumptions!$D$31*D358</f>
        <v>0.260349283074371</v>
      </c>
      <c r="F358" s="28" t="n">
        <f aca="false">(Simulation!F358-Assumptions!$D$15)*(1-E358)+Assumptions!$D$15-Simulation!J358</f>
        <v>0.134421946333622</v>
      </c>
      <c r="G358" s="8" t="n">
        <f aca="false">((Assumptions!$D$14*(1+Simulation!E358)^1*F358-Assumptions!$D$14*(1+Simulation!E358)^0*Simulation!E358*Assumptions!$D$16)/(1+Simulation!K358)^1+(Assumptions!$D$14*(1+Simulation!E358)^2*F358-Assumptions!$D$14*(1+Simulation!E358)^1*Simulation!E358*Assumptions!$D$16)/(1+Simulation!K358)^2+(Assumptions!$D$14*(1+Simulation!E358)^3*F358-Assumptions!$D$14*(1+Simulation!E358)^2*Simulation!E358*Assumptions!$D$16)/(1+Simulation!K358)^3+(Assumptions!$D$14*(1+Simulation!E358)^4*F358-Assumptions!$D$14*(1+Simulation!E358)^3*Simulation!E358*Assumptions!$D$16)/(1+Simulation!K358)^4+(Assumptions!$D$14*(1+Simulation!E358)^5*F358-Assumptions!$D$14*(1+Simulation!E358)^4*Simulation!E358*Assumptions!$D$16)/(1+Simulation!K358)^5+(Assumptions!$D$14*(1+Simulation!E358)^5*F358-Assumptions!$D$14*(1+Simulation!E358)^4*Simulation!E358*Assumptions!$D$16)*(1+Simulation!I358)/(Simulation!K358-Simulation!I358)/(1+Simulation!K358)^5-Assumptions!$D$17)/Assumptions!$D$18</f>
        <v>7.44840490374932</v>
      </c>
      <c r="H358" s="8" t="str">
        <f aca="false">IF(D358=1,G358,"")</f>
        <v/>
      </c>
      <c r="I358" s="33" t="n">
        <f aca="false">IF(D358=0,G358,"")</f>
        <v>7.44840490374932</v>
      </c>
    </row>
    <row r="359" customFormat="false" ht="15" hidden="false" customHeight="false" outlineLevel="0" collapsed="false">
      <c r="B359" s="2" t="n">
        <v>354</v>
      </c>
      <c r="C359" s="19" t="n">
        <f aca="false">IF('Random Draws'!F359&lt;(Assumptions!$D$28-Assumptions!$D$27)/(Assumptions!$D$29-Assumptions!$D$27),Assumptions!$D$27+SQRT('Random Draws'!F359*(Assumptions!$D$29-Assumptions!$D$27)*(Assumptions!$D$28-Assumptions!$D$27)),Assumptions!$D$29-SQRT((1-'Random Draws'!F359)*(Assumptions!$D$29-Assumptions!$D$27)*(Assumptions!$D$29-Assumptions!$D$28)))</f>
        <v>0.262777772227078</v>
      </c>
      <c r="D359" s="29" t="n">
        <f aca="false">IF('Random Draws'!I359&lt;Assumptions!$D$30,1,0)</f>
        <v>0</v>
      </c>
      <c r="E359" s="19" t="n">
        <f aca="false">C359+Assumptions!$D$31*D359</f>
        <v>0.262777772227078</v>
      </c>
      <c r="F359" s="28" t="n">
        <f aca="false">(Simulation!F359-Assumptions!$D$15)*(1-E359)+Assumptions!$D$15-Simulation!J359</f>
        <v>0.21377480538266</v>
      </c>
      <c r="G359" s="8" t="n">
        <f aca="false">((Assumptions!$D$14*(1+Simulation!E359)^1*F359-Assumptions!$D$14*(1+Simulation!E359)^0*Simulation!E359*Assumptions!$D$16)/(1+Simulation!K359)^1+(Assumptions!$D$14*(1+Simulation!E359)^2*F359-Assumptions!$D$14*(1+Simulation!E359)^1*Simulation!E359*Assumptions!$D$16)/(1+Simulation!K359)^2+(Assumptions!$D$14*(1+Simulation!E359)^3*F359-Assumptions!$D$14*(1+Simulation!E359)^2*Simulation!E359*Assumptions!$D$16)/(1+Simulation!K359)^3+(Assumptions!$D$14*(1+Simulation!E359)^4*F359-Assumptions!$D$14*(1+Simulation!E359)^3*Simulation!E359*Assumptions!$D$16)/(1+Simulation!K359)^4+(Assumptions!$D$14*(1+Simulation!E359)^5*F359-Assumptions!$D$14*(1+Simulation!E359)^4*Simulation!E359*Assumptions!$D$16)/(1+Simulation!K359)^5+(Assumptions!$D$14*(1+Simulation!E359)^5*F359-Assumptions!$D$14*(1+Simulation!E359)^4*Simulation!E359*Assumptions!$D$16)*(1+Simulation!I359)/(Simulation!K359-Simulation!I359)/(1+Simulation!K359)^5-Assumptions!$D$17)/Assumptions!$D$18</f>
        <v>17.5705761758476</v>
      </c>
      <c r="H359" s="8" t="str">
        <f aca="false">IF(D359=1,G359,"")</f>
        <v/>
      </c>
      <c r="I359" s="33" t="n">
        <f aca="false">IF(D359=0,G359,"")</f>
        <v>17.5705761758476</v>
      </c>
    </row>
    <row r="360" customFormat="false" ht="15" hidden="false" customHeight="false" outlineLevel="0" collapsed="false">
      <c r="B360" s="2" t="n">
        <v>355</v>
      </c>
      <c r="C360" s="19" t="n">
        <f aca="false">IF('Random Draws'!F360&lt;(Assumptions!$D$28-Assumptions!$D$27)/(Assumptions!$D$29-Assumptions!$D$27),Assumptions!$D$27+SQRT('Random Draws'!F360*(Assumptions!$D$29-Assumptions!$D$27)*(Assumptions!$D$28-Assumptions!$D$27)),Assumptions!$D$29-SQRT((1-'Random Draws'!F360)*(Assumptions!$D$29-Assumptions!$D$27)*(Assumptions!$D$29-Assumptions!$D$28)))</f>
        <v>0.265400866750797</v>
      </c>
      <c r="D360" s="29" t="n">
        <f aca="false">IF('Random Draws'!I360&lt;Assumptions!$D$30,1,0)</f>
        <v>0</v>
      </c>
      <c r="E360" s="19" t="n">
        <f aca="false">C360+Assumptions!$D$31*D360</f>
        <v>0.265400866750797</v>
      </c>
      <c r="F360" s="28" t="n">
        <f aca="false">(Simulation!F360-Assumptions!$D$15)*(1-E360)+Assumptions!$D$15-Simulation!J360</f>
        <v>0.147014056092704</v>
      </c>
      <c r="G360" s="8" t="n">
        <f aca="false">((Assumptions!$D$14*(1+Simulation!E360)^1*F360-Assumptions!$D$14*(1+Simulation!E360)^0*Simulation!E360*Assumptions!$D$16)/(1+Simulation!K360)^1+(Assumptions!$D$14*(1+Simulation!E360)^2*F360-Assumptions!$D$14*(1+Simulation!E360)^1*Simulation!E360*Assumptions!$D$16)/(1+Simulation!K360)^2+(Assumptions!$D$14*(1+Simulation!E360)^3*F360-Assumptions!$D$14*(1+Simulation!E360)^2*Simulation!E360*Assumptions!$D$16)/(1+Simulation!K360)^3+(Assumptions!$D$14*(1+Simulation!E360)^4*F360-Assumptions!$D$14*(1+Simulation!E360)^3*Simulation!E360*Assumptions!$D$16)/(1+Simulation!K360)^4+(Assumptions!$D$14*(1+Simulation!E360)^5*F360-Assumptions!$D$14*(1+Simulation!E360)^4*Simulation!E360*Assumptions!$D$16)/(1+Simulation!K360)^5+(Assumptions!$D$14*(1+Simulation!E360)^5*F360-Assumptions!$D$14*(1+Simulation!E360)^4*Simulation!E360*Assumptions!$D$16)*(1+Simulation!I360)/(Simulation!K360-Simulation!I360)/(1+Simulation!K360)^5-Assumptions!$D$17)/Assumptions!$D$18</f>
        <v>9.17257818799719</v>
      </c>
      <c r="H360" s="8" t="str">
        <f aca="false">IF(D360=1,G360,"")</f>
        <v/>
      </c>
      <c r="I360" s="33" t="n">
        <f aca="false">IF(D360=0,G360,"")</f>
        <v>9.17257818799719</v>
      </c>
    </row>
    <row r="361" customFormat="false" ht="15" hidden="false" customHeight="false" outlineLevel="0" collapsed="false">
      <c r="B361" s="2" t="n">
        <v>356</v>
      </c>
      <c r="C361" s="19" t="n">
        <f aca="false">IF('Random Draws'!F361&lt;(Assumptions!$D$28-Assumptions!$D$27)/(Assumptions!$D$29-Assumptions!$D$27),Assumptions!$D$27+SQRT('Random Draws'!F361*(Assumptions!$D$29-Assumptions!$D$27)*(Assumptions!$D$28-Assumptions!$D$27)),Assumptions!$D$29-SQRT((1-'Random Draws'!F361)*(Assumptions!$D$29-Assumptions!$D$27)*(Assumptions!$D$29-Assumptions!$D$28)))</f>
        <v>0.250636896906185</v>
      </c>
      <c r="D361" s="29" t="n">
        <f aca="false">IF('Random Draws'!I361&lt;Assumptions!$D$30,1,0)</f>
        <v>1</v>
      </c>
      <c r="E361" s="19" t="n">
        <f aca="false">C361+Assumptions!$D$31*D361</f>
        <v>0.340636896906185</v>
      </c>
      <c r="F361" s="28" t="n">
        <f aca="false">(Simulation!F361-Assumptions!$D$15)*(1-E361)+Assumptions!$D$15-Simulation!J361</f>
        <v>0.158168951406872</v>
      </c>
      <c r="G361" s="8" t="n">
        <f aca="false">((Assumptions!$D$14*(1+Simulation!E361)^1*F361-Assumptions!$D$14*(1+Simulation!E361)^0*Simulation!E361*Assumptions!$D$16)/(1+Simulation!K361)^1+(Assumptions!$D$14*(1+Simulation!E361)^2*F361-Assumptions!$D$14*(1+Simulation!E361)^1*Simulation!E361*Assumptions!$D$16)/(1+Simulation!K361)^2+(Assumptions!$D$14*(1+Simulation!E361)^3*F361-Assumptions!$D$14*(1+Simulation!E361)^2*Simulation!E361*Assumptions!$D$16)/(1+Simulation!K361)^3+(Assumptions!$D$14*(1+Simulation!E361)^4*F361-Assumptions!$D$14*(1+Simulation!E361)^3*Simulation!E361*Assumptions!$D$16)/(1+Simulation!K361)^4+(Assumptions!$D$14*(1+Simulation!E361)^5*F361-Assumptions!$D$14*(1+Simulation!E361)^4*Simulation!E361*Assumptions!$D$16)/(1+Simulation!K361)^5+(Assumptions!$D$14*(1+Simulation!E361)^5*F361-Assumptions!$D$14*(1+Simulation!E361)^4*Simulation!E361*Assumptions!$D$16)*(1+Simulation!I361)/(Simulation!K361-Simulation!I361)/(1+Simulation!K361)^5-Assumptions!$D$17)/Assumptions!$D$18</f>
        <v>12.8043943804378</v>
      </c>
      <c r="H361" s="8" t="n">
        <f aca="false">IF(D361=1,G361,"")</f>
        <v>12.8043943804378</v>
      </c>
      <c r="I361" s="33" t="str">
        <f aca="false">IF(D361=0,G361,"")</f>
        <v/>
      </c>
    </row>
    <row r="362" customFormat="false" ht="15" hidden="false" customHeight="false" outlineLevel="0" collapsed="false">
      <c r="B362" s="2" t="n">
        <v>357</v>
      </c>
      <c r="C362" s="19" t="n">
        <f aca="false">IF('Random Draws'!F362&lt;(Assumptions!$D$28-Assumptions!$D$27)/(Assumptions!$D$29-Assumptions!$D$27),Assumptions!$D$27+SQRT('Random Draws'!F362*(Assumptions!$D$29-Assumptions!$D$27)*(Assumptions!$D$28-Assumptions!$D$27)),Assumptions!$D$29-SQRT((1-'Random Draws'!F362)*(Assumptions!$D$29-Assumptions!$D$27)*(Assumptions!$D$29-Assumptions!$D$28)))</f>
        <v>0.261808686652537</v>
      </c>
      <c r="D362" s="29" t="n">
        <f aca="false">IF('Random Draws'!I362&lt;Assumptions!$D$30,1,0)</f>
        <v>0</v>
      </c>
      <c r="E362" s="19" t="n">
        <f aca="false">C362+Assumptions!$D$31*D362</f>
        <v>0.261808686652537</v>
      </c>
      <c r="F362" s="28" t="n">
        <f aca="false">(Simulation!F362-Assumptions!$D$15)*(1-E362)+Assumptions!$D$15-Simulation!J362</f>
        <v>0.14476872398829</v>
      </c>
      <c r="G362" s="8" t="n">
        <f aca="false">((Assumptions!$D$14*(1+Simulation!E362)^1*F362-Assumptions!$D$14*(1+Simulation!E362)^0*Simulation!E362*Assumptions!$D$16)/(1+Simulation!K362)^1+(Assumptions!$D$14*(1+Simulation!E362)^2*F362-Assumptions!$D$14*(1+Simulation!E362)^1*Simulation!E362*Assumptions!$D$16)/(1+Simulation!K362)^2+(Assumptions!$D$14*(1+Simulation!E362)^3*F362-Assumptions!$D$14*(1+Simulation!E362)^2*Simulation!E362*Assumptions!$D$16)/(1+Simulation!K362)^3+(Assumptions!$D$14*(1+Simulation!E362)^4*F362-Assumptions!$D$14*(1+Simulation!E362)^3*Simulation!E362*Assumptions!$D$16)/(1+Simulation!K362)^4+(Assumptions!$D$14*(1+Simulation!E362)^5*F362-Assumptions!$D$14*(1+Simulation!E362)^4*Simulation!E362*Assumptions!$D$16)/(1+Simulation!K362)^5+(Assumptions!$D$14*(1+Simulation!E362)^5*F362-Assumptions!$D$14*(1+Simulation!E362)^4*Simulation!E362*Assumptions!$D$16)*(1+Simulation!I362)/(Simulation!K362-Simulation!I362)/(1+Simulation!K362)^5-Assumptions!$D$17)/Assumptions!$D$18</f>
        <v>14.708862086858</v>
      </c>
      <c r="H362" s="8" t="str">
        <f aca="false">IF(D362=1,G362,"")</f>
        <v/>
      </c>
      <c r="I362" s="33" t="n">
        <f aca="false">IF(D362=0,G362,"")</f>
        <v>14.708862086858</v>
      </c>
    </row>
    <row r="363" customFormat="false" ht="15" hidden="false" customHeight="false" outlineLevel="0" collapsed="false">
      <c r="B363" s="2" t="n">
        <v>358</v>
      </c>
      <c r="C363" s="19" t="n">
        <f aca="false">IF('Random Draws'!F363&lt;(Assumptions!$D$28-Assumptions!$D$27)/(Assumptions!$D$29-Assumptions!$D$27),Assumptions!$D$27+SQRT('Random Draws'!F363*(Assumptions!$D$29-Assumptions!$D$27)*(Assumptions!$D$28-Assumptions!$D$27)),Assumptions!$D$29-SQRT((1-'Random Draws'!F363)*(Assumptions!$D$29-Assumptions!$D$27)*(Assumptions!$D$29-Assumptions!$D$28)))</f>
        <v>0.277119751546828</v>
      </c>
      <c r="D363" s="29" t="n">
        <f aca="false">IF('Random Draws'!I363&lt;Assumptions!$D$30,1,0)</f>
        <v>0</v>
      </c>
      <c r="E363" s="19" t="n">
        <f aca="false">C363+Assumptions!$D$31*D363</f>
        <v>0.277119751546828</v>
      </c>
      <c r="F363" s="28" t="n">
        <f aca="false">(Simulation!F363-Assumptions!$D$15)*(1-E363)+Assumptions!$D$15-Simulation!J363</f>
        <v>0.179145022866992</v>
      </c>
      <c r="G363" s="8" t="n">
        <f aca="false">((Assumptions!$D$14*(1+Simulation!E363)^1*F363-Assumptions!$D$14*(1+Simulation!E363)^0*Simulation!E363*Assumptions!$D$16)/(1+Simulation!K363)^1+(Assumptions!$D$14*(1+Simulation!E363)^2*F363-Assumptions!$D$14*(1+Simulation!E363)^1*Simulation!E363*Assumptions!$D$16)/(1+Simulation!K363)^2+(Assumptions!$D$14*(1+Simulation!E363)^3*F363-Assumptions!$D$14*(1+Simulation!E363)^2*Simulation!E363*Assumptions!$D$16)/(1+Simulation!K363)^3+(Assumptions!$D$14*(1+Simulation!E363)^4*F363-Assumptions!$D$14*(1+Simulation!E363)^3*Simulation!E363*Assumptions!$D$16)/(1+Simulation!K363)^4+(Assumptions!$D$14*(1+Simulation!E363)^5*F363-Assumptions!$D$14*(1+Simulation!E363)^4*Simulation!E363*Assumptions!$D$16)/(1+Simulation!K363)^5+(Assumptions!$D$14*(1+Simulation!E363)^5*F363-Assumptions!$D$14*(1+Simulation!E363)^4*Simulation!E363*Assumptions!$D$16)*(1+Simulation!I363)/(Simulation!K363-Simulation!I363)/(1+Simulation!K363)^5-Assumptions!$D$17)/Assumptions!$D$18</f>
        <v>34.1983202398447</v>
      </c>
      <c r="H363" s="8" t="str">
        <f aca="false">IF(D363=1,G363,"")</f>
        <v/>
      </c>
      <c r="I363" s="33" t="n">
        <f aca="false">IF(D363=0,G363,"")</f>
        <v>34.1983202398447</v>
      </c>
    </row>
    <row r="364" customFormat="false" ht="15" hidden="false" customHeight="false" outlineLevel="0" collapsed="false">
      <c r="B364" s="2" t="n">
        <v>359</v>
      </c>
      <c r="C364" s="19" t="n">
        <f aca="false">IF('Random Draws'!F364&lt;(Assumptions!$D$28-Assumptions!$D$27)/(Assumptions!$D$29-Assumptions!$D$27),Assumptions!$D$27+SQRT('Random Draws'!F364*(Assumptions!$D$29-Assumptions!$D$27)*(Assumptions!$D$28-Assumptions!$D$27)),Assumptions!$D$29-SQRT((1-'Random Draws'!F364)*(Assumptions!$D$29-Assumptions!$D$27)*(Assumptions!$D$29-Assumptions!$D$28)))</f>
        <v>0.252467987598646</v>
      </c>
      <c r="D364" s="29" t="n">
        <f aca="false">IF('Random Draws'!I364&lt;Assumptions!$D$30,1,0)</f>
        <v>0</v>
      </c>
      <c r="E364" s="19" t="n">
        <f aca="false">C364+Assumptions!$D$31*D364</f>
        <v>0.252467987598646</v>
      </c>
      <c r="F364" s="28" t="n">
        <f aca="false">(Simulation!F364-Assumptions!$D$15)*(1-E364)+Assumptions!$D$15-Simulation!J364</f>
        <v>0.162280613014078</v>
      </c>
      <c r="G364" s="8" t="n">
        <f aca="false">((Assumptions!$D$14*(1+Simulation!E364)^1*F364-Assumptions!$D$14*(1+Simulation!E364)^0*Simulation!E364*Assumptions!$D$16)/(1+Simulation!K364)^1+(Assumptions!$D$14*(1+Simulation!E364)^2*F364-Assumptions!$D$14*(1+Simulation!E364)^1*Simulation!E364*Assumptions!$D$16)/(1+Simulation!K364)^2+(Assumptions!$D$14*(1+Simulation!E364)^3*F364-Assumptions!$D$14*(1+Simulation!E364)^2*Simulation!E364*Assumptions!$D$16)/(1+Simulation!K364)^3+(Assumptions!$D$14*(1+Simulation!E364)^4*F364-Assumptions!$D$14*(1+Simulation!E364)^3*Simulation!E364*Assumptions!$D$16)/(1+Simulation!K364)^4+(Assumptions!$D$14*(1+Simulation!E364)^5*F364-Assumptions!$D$14*(1+Simulation!E364)^4*Simulation!E364*Assumptions!$D$16)/(1+Simulation!K364)^5+(Assumptions!$D$14*(1+Simulation!E364)^5*F364-Assumptions!$D$14*(1+Simulation!E364)^4*Simulation!E364*Assumptions!$D$16)*(1+Simulation!I364)/(Simulation!K364-Simulation!I364)/(1+Simulation!K364)^5-Assumptions!$D$17)/Assumptions!$D$18</f>
        <v>10.4456436860741</v>
      </c>
      <c r="H364" s="8" t="str">
        <f aca="false">IF(D364=1,G364,"")</f>
        <v/>
      </c>
      <c r="I364" s="33" t="n">
        <f aca="false">IF(D364=0,G364,"")</f>
        <v>10.4456436860741</v>
      </c>
    </row>
    <row r="365" customFormat="false" ht="15" hidden="false" customHeight="false" outlineLevel="0" collapsed="false">
      <c r="B365" s="2" t="n">
        <v>360</v>
      </c>
      <c r="C365" s="19" t="n">
        <f aca="false">IF('Random Draws'!F365&lt;(Assumptions!$D$28-Assumptions!$D$27)/(Assumptions!$D$29-Assumptions!$D$27),Assumptions!$D$27+SQRT('Random Draws'!F365*(Assumptions!$D$29-Assumptions!$D$27)*(Assumptions!$D$28-Assumptions!$D$27)),Assumptions!$D$29-SQRT((1-'Random Draws'!F365)*(Assumptions!$D$29-Assumptions!$D$27)*(Assumptions!$D$29-Assumptions!$D$28)))</f>
        <v>0.257853827438261</v>
      </c>
      <c r="D365" s="29" t="n">
        <f aca="false">IF('Random Draws'!I365&lt;Assumptions!$D$30,1,0)</f>
        <v>0</v>
      </c>
      <c r="E365" s="19" t="n">
        <f aca="false">C365+Assumptions!$D$31*D365</f>
        <v>0.257853827438261</v>
      </c>
      <c r="F365" s="28" t="n">
        <f aca="false">(Simulation!F365-Assumptions!$D$15)*(1-E365)+Assumptions!$D$15-Simulation!J365</f>
        <v>0.154344474018158</v>
      </c>
      <c r="G365" s="8" t="n">
        <f aca="false">((Assumptions!$D$14*(1+Simulation!E365)^1*F365-Assumptions!$D$14*(1+Simulation!E365)^0*Simulation!E365*Assumptions!$D$16)/(1+Simulation!K365)^1+(Assumptions!$D$14*(1+Simulation!E365)^2*F365-Assumptions!$D$14*(1+Simulation!E365)^1*Simulation!E365*Assumptions!$D$16)/(1+Simulation!K365)^2+(Assumptions!$D$14*(1+Simulation!E365)^3*F365-Assumptions!$D$14*(1+Simulation!E365)^2*Simulation!E365*Assumptions!$D$16)/(1+Simulation!K365)^3+(Assumptions!$D$14*(1+Simulation!E365)^4*F365-Assumptions!$D$14*(1+Simulation!E365)^3*Simulation!E365*Assumptions!$D$16)/(1+Simulation!K365)^4+(Assumptions!$D$14*(1+Simulation!E365)^5*F365-Assumptions!$D$14*(1+Simulation!E365)^4*Simulation!E365*Assumptions!$D$16)/(1+Simulation!K365)^5+(Assumptions!$D$14*(1+Simulation!E365)^5*F365-Assumptions!$D$14*(1+Simulation!E365)^4*Simulation!E365*Assumptions!$D$16)*(1+Simulation!I365)/(Simulation!K365-Simulation!I365)/(1+Simulation!K365)^5-Assumptions!$D$17)/Assumptions!$D$18</f>
        <v>12.5378313722183</v>
      </c>
      <c r="H365" s="8" t="str">
        <f aca="false">IF(D365=1,G365,"")</f>
        <v/>
      </c>
      <c r="I365" s="33" t="n">
        <f aca="false">IF(D365=0,G365,"")</f>
        <v>12.5378313722183</v>
      </c>
    </row>
    <row r="366" customFormat="false" ht="15" hidden="false" customHeight="false" outlineLevel="0" collapsed="false">
      <c r="B366" s="2" t="n">
        <v>361</v>
      </c>
      <c r="C366" s="19" t="n">
        <f aca="false">IF('Random Draws'!F366&lt;(Assumptions!$D$28-Assumptions!$D$27)/(Assumptions!$D$29-Assumptions!$D$27),Assumptions!$D$27+SQRT('Random Draws'!F366*(Assumptions!$D$29-Assumptions!$D$27)*(Assumptions!$D$28-Assumptions!$D$27)),Assumptions!$D$29-SQRT((1-'Random Draws'!F366)*(Assumptions!$D$29-Assumptions!$D$27)*(Assumptions!$D$29-Assumptions!$D$28)))</f>
        <v>0.256055953653022</v>
      </c>
      <c r="D366" s="29" t="n">
        <f aca="false">IF('Random Draws'!I366&lt;Assumptions!$D$30,1,0)</f>
        <v>0</v>
      </c>
      <c r="E366" s="19" t="n">
        <f aca="false">C366+Assumptions!$D$31*D366</f>
        <v>0.256055953653022</v>
      </c>
      <c r="F366" s="28" t="n">
        <f aca="false">(Simulation!F366-Assumptions!$D$15)*(1-E366)+Assumptions!$D$15-Simulation!J366</f>
        <v>0.197734943129608</v>
      </c>
      <c r="G366" s="8" t="n">
        <f aca="false">((Assumptions!$D$14*(1+Simulation!E366)^1*F366-Assumptions!$D$14*(1+Simulation!E366)^0*Simulation!E366*Assumptions!$D$16)/(1+Simulation!K366)^1+(Assumptions!$D$14*(1+Simulation!E366)^2*F366-Assumptions!$D$14*(1+Simulation!E366)^1*Simulation!E366*Assumptions!$D$16)/(1+Simulation!K366)^2+(Assumptions!$D$14*(1+Simulation!E366)^3*F366-Assumptions!$D$14*(1+Simulation!E366)^2*Simulation!E366*Assumptions!$D$16)/(1+Simulation!K366)^3+(Assumptions!$D$14*(1+Simulation!E366)^4*F366-Assumptions!$D$14*(1+Simulation!E366)^3*Simulation!E366*Assumptions!$D$16)/(1+Simulation!K366)^4+(Assumptions!$D$14*(1+Simulation!E366)^5*F366-Assumptions!$D$14*(1+Simulation!E366)^4*Simulation!E366*Assumptions!$D$16)/(1+Simulation!K366)^5+(Assumptions!$D$14*(1+Simulation!E366)^5*F366-Assumptions!$D$14*(1+Simulation!E366)^4*Simulation!E366*Assumptions!$D$16)*(1+Simulation!I366)/(Simulation!K366-Simulation!I366)/(1+Simulation!K366)^5-Assumptions!$D$17)/Assumptions!$D$18</f>
        <v>17.8570849916936</v>
      </c>
      <c r="H366" s="8" t="str">
        <f aca="false">IF(D366=1,G366,"")</f>
        <v/>
      </c>
      <c r="I366" s="33" t="n">
        <f aca="false">IF(D366=0,G366,"")</f>
        <v>17.8570849916936</v>
      </c>
    </row>
    <row r="367" customFormat="false" ht="15" hidden="false" customHeight="false" outlineLevel="0" collapsed="false">
      <c r="B367" s="2" t="n">
        <v>362</v>
      </c>
      <c r="C367" s="19" t="n">
        <f aca="false">IF('Random Draws'!F367&lt;(Assumptions!$D$28-Assumptions!$D$27)/(Assumptions!$D$29-Assumptions!$D$27),Assumptions!$D$27+SQRT('Random Draws'!F367*(Assumptions!$D$29-Assumptions!$D$27)*(Assumptions!$D$28-Assumptions!$D$27)),Assumptions!$D$29-SQRT((1-'Random Draws'!F367)*(Assumptions!$D$29-Assumptions!$D$27)*(Assumptions!$D$29-Assumptions!$D$28)))</f>
        <v>0.255453876616306</v>
      </c>
      <c r="D367" s="29" t="n">
        <f aca="false">IF('Random Draws'!I367&lt;Assumptions!$D$30,1,0)</f>
        <v>0</v>
      </c>
      <c r="E367" s="19" t="n">
        <f aca="false">C367+Assumptions!$D$31*D367</f>
        <v>0.255453876616306</v>
      </c>
      <c r="F367" s="28" t="n">
        <f aca="false">(Simulation!F367-Assumptions!$D$15)*(1-E367)+Assumptions!$D$15-Simulation!J367</f>
        <v>0.193798842462384</v>
      </c>
      <c r="G367" s="8" t="n">
        <f aca="false">((Assumptions!$D$14*(1+Simulation!E367)^1*F367-Assumptions!$D$14*(1+Simulation!E367)^0*Simulation!E367*Assumptions!$D$16)/(1+Simulation!K367)^1+(Assumptions!$D$14*(1+Simulation!E367)^2*F367-Assumptions!$D$14*(1+Simulation!E367)^1*Simulation!E367*Assumptions!$D$16)/(1+Simulation!K367)^2+(Assumptions!$D$14*(1+Simulation!E367)^3*F367-Assumptions!$D$14*(1+Simulation!E367)^2*Simulation!E367*Assumptions!$D$16)/(1+Simulation!K367)^3+(Assumptions!$D$14*(1+Simulation!E367)^4*F367-Assumptions!$D$14*(1+Simulation!E367)^3*Simulation!E367*Assumptions!$D$16)/(1+Simulation!K367)^4+(Assumptions!$D$14*(1+Simulation!E367)^5*F367-Assumptions!$D$14*(1+Simulation!E367)^4*Simulation!E367*Assumptions!$D$16)/(1+Simulation!K367)^5+(Assumptions!$D$14*(1+Simulation!E367)^5*F367-Assumptions!$D$14*(1+Simulation!E367)^4*Simulation!E367*Assumptions!$D$16)*(1+Simulation!I367)/(Simulation!K367-Simulation!I367)/(1+Simulation!K367)^5-Assumptions!$D$17)/Assumptions!$D$18</f>
        <v>17.6365592890791</v>
      </c>
      <c r="H367" s="8" t="str">
        <f aca="false">IF(D367=1,G367,"")</f>
        <v/>
      </c>
      <c r="I367" s="33" t="n">
        <f aca="false">IF(D367=0,G367,"")</f>
        <v>17.6365592890791</v>
      </c>
    </row>
    <row r="368" customFormat="false" ht="15" hidden="false" customHeight="false" outlineLevel="0" collapsed="false">
      <c r="B368" s="2" t="n">
        <v>363</v>
      </c>
      <c r="C368" s="19" t="n">
        <f aca="false">IF('Random Draws'!F368&lt;(Assumptions!$D$28-Assumptions!$D$27)/(Assumptions!$D$29-Assumptions!$D$27),Assumptions!$D$27+SQRT('Random Draws'!F368*(Assumptions!$D$29-Assumptions!$D$27)*(Assumptions!$D$28-Assumptions!$D$27)),Assumptions!$D$29-SQRT((1-'Random Draws'!F368)*(Assumptions!$D$29-Assumptions!$D$27)*(Assumptions!$D$29-Assumptions!$D$28)))</f>
        <v>0.261760321218969</v>
      </c>
      <c r="D368" s="29" t="n">
        <f aca="false">IF('Random Draws'!I368&lt;Assumptions!$D$30,1,0)</f>
        <v>0</v>
      </c>
      <c r="E368" s="19" t="n">
        <f aca="false">C368+Assumptions!$D$31*D368</f>
        <v>0.261760321218969</v>
      </c>
      <c r="F368" s="28" t="n">
        <f aca="false">(Simulation!F368-Assumptions!$D$15)*(1-E368)+Assumptions!$D$15-Simulation!J368</f>
        <v>0.122572144724829</v>
      </c>
      <c r="G368" s="8" t="n">
        <f aca="false">((Assumptions!$D$14*(1+Simulation!E368)^1*F368-Assumptions!$D$14*(1+Simulation!E368)^0*Simulation!E368*Assumptions!$D$16)/(1+Simulation!K368)^1+(Assumptions!$D$14*(1+Simulation!E368)^2*F368-Assumptions!$D$14*(1+Simulation!E368)^1*Simulation!E368*Assumptions!$D$16)/(1+Simulation!K368)^2+(Assumptions!$D$14*(1+Simulation!E368)^3*F368-Assumptions!$D$14*(1+Simulation!E368)^2*Simulation!E368*Assumptions!$D$16)/(1+Simulation!K368)^3+(Assumptions!$D$14*(1+Simulation!E368)^4*F368-Assumptions!$D$14*(1+Simulation!E368)^3*Simulation!E368*Assumptions!$D$16)/(1+Simulation!K368)^4+(Assumptions!$D$14*(1+Simulation!E368)^5*F368-Assumptions!$D$14*(1+Simulation!E368)^4*Simulation!E368*Assumptions!$D$16)/(1+Simulation!K368)^5+(Assumptions!$D$14*(1+Simulation!E368)^5*F368-Assumptions!$D$14*(1+Simulation!E368)^4*Simulation!E368*Assumptions!$D$16)*(1+Simulation!I368)/(Simulation!K368-Simulation!I368)/(1+Simulation!K368)^5-Assumptions!$D$17)/Assumptions!$D$18</f>
        <v>13.2048835033979</v>
      </c>
      <c r="H368" s="8" t="str">
        <f aca="false">IF(D368=1,G368,"")</f>
        <v/>
      </c>
      <c r="I368" s="33" t="n">
        <f aca="false">IF(D368=0,G368,"")</f>
        <v>13.2048835033979</v>
      </c>
    </row>
    <row r="369" customFormat="false" ht="15" hidden="false" customHeight="false" outlineLevel="0" collapsed="false">
      <c r="B369" s="2" t="n">
        <v>364</v>
      </c>
      <c r="C369" s="19" t="n">
        <f aca="false">IF('Random Draws'!F369&lt;(Assumptions!$D$28-Assumptions!$D$27)/(Assumptions!$D$29-Assumptions!$D$27),Assumptions!$D$27+SQRT('Random Draws'!F369*(Assumptions!$D$29-Assumptions!$D$27)*(Assumptions!$D$28-Assumptions!$D$27)),Assumptions!$D$29-SQRT((1-'Random Draws'!F369)*(Assumptions!$D$29-Assumptions!$D$27)*(Assumptions!$D$29-Assumptions!$D$28)))</f>
        <v>0.261259737886849</v>
      </c>
      <c r="D369" s="29" t="n">
        <f aca="false">IF('Random Draws'!I369&lt;Assumptions!$D$30,1,0)</f>
        <v>0</v>
      </c>
      <c r="E369" s="19" t="n">
        <f aca="false">C369+Assumptions!$D$31*D369</f>
        <v>0.261259737886849</v>
      </c>
      <c r="F369" s="28" t="n">
        <f aca="false">(Simulation!F369-Assumptions!$D$15)*(1-E369)+Assumptions!$D$15-Simulation!J369</f>
        <v>0.177995943437577</v>
      </c>
      <c r="G369" s="8" t="n">
        <f aca="false">((Assumptions!$D$14*(1+Simulation!E369)^1*F369-Assumptions!$D$14*(1+Simulation!E369)^0*Simulation!E369*Assumptions!$D$16)/(1+Simulation!K369)^1+(Assumptions!$D$14*(1+Simulation!E369)^2*F369-Assumptions!$D$14*(1+Simulation!E369)^1*Simulation!E369*Assumptions!$D$16)/(1+Simulation!K369)^2+(Assumptions!$D$14*(1+Simulation!E369)^3*F369-Assumptions!$D$14*(1+Simulation!E369)^2*Simulation!E369*Assumptions!$D$16)/(1+Simulation!K369)^3+(Assumptions!$D$14*(1+Simulation!E369)^4*F369-Assumptions!$D$14*(1+Simulation!E369)^3*Simulation!E369*Assumptions!$D$16)/(1+Simulation!K369)^4+(Assumptions!$D$14*(1+Simulation!E369)^5*F369-Assumptions!$D$14*(1+Simulation!E369)^4*Simulation!E369*Assumptions!$D$16)/(1+Simulation!K369)^5+(Assumptions!$D$14*(1+Simulation!E369)^5*F369-Assumptions!$D$14*(1+Simulation!E369)^4*Simulation!E369*Assumptions!$D$16)*(1+Simulation!I369)/(Simulation!K369-Simulation!I369)/(1+Simulation!K369)^5-Assumptions!$D$17)/Assumptions!$D$18</f>
        <v>20.8993817148394</v>
      </c>
      <c r="H369" s="8" t="str">
        <f aca="false">IF(D369=1,G369,"")</f>
        <v/>
      </c>
      <c r="I369" s="33" t="n">
        <f aca="false">IF(D369=0,G369,"")</f>
        <v>20.8993817148394</v>
      </c>
    </row>
    <row r="370" customFormat="false" ht="15" hidden="false" customHeight="false" outlineLevel="0" collapsed="false">
      <c r="B370" s="2" t="n">
        <v>365</v>
      </c>
      <c r="C370" s="19" t="n">
        <f aca="false">IF('Random Draws'!F370&lt;(Assumptions!$D$28-Assumptions!$D$27)/(Assumptions!$D$29-Assumptions!$D$27),Assumptions!$D$27+SQRT('Random Draws'!F370*(Assumptions!$D$29-Assumptions!$D$27)*(Assumptions!$D$28-Assumptions!$D$27)),Assumptions!$D$29-SQRT((1-'Random Draws'!F370)*(Assumptions!$D$29-Assumptions!$D$27)*(Assumptions!$D$29-Assumptions!$D$28)))</f>
        <v>0.244362459927976</v>
      </c>
      <c r="D370" s="29" t="n">
        <f aca="false">IF('Random Draws'!I370&lt;Assumptions!$D$30,1,0)</f>
        <v>0</v>
      </c>
      <c r="E370" s="19" t="n">
        <f aca="false">C370+Assumptions!$D$31*D370</f>
        <v>0.244362459927976</v>
      </c>
      <c r="F370" s="28" t="n">
        <f aca="false">(Simulation!F370-Assumptions!$D$15)*(1-E370)+Assumptions!$D$15-Simulation!J370</f>
        <v>0.179103084898428</v>
      </c>
      <c r="G370" s="8" t="n">
        <f aca="false">((Assumptions!$D$14*(1+Simulation!E370)^1*F370-Assumptions!$D$14*(1+Simulation!E370)^0*Simulation!E370*Assumptions!$D$16)/(1+Simulation!K370)^1+(Assumptions!$D$14*(1+Simulation!E370)^2*F370-Assumptions!$D$14*(1+Simulation!E370)^1*Simulation!E370*Assumptions!$D$16)/(1+Simulation!K370)^2+(Assumptions!$D$14*(1+Simulation!E370)^3*F370-Assumptions!$D$14*(1+Simulation!E370)^2*Simulation!E370*Assumptions!$D$16)/(1+Simulation!K370)^3+(Assumptions!$D$14*(1+Simulation!E370)^4*F370-Assumptions!$D$14*(1+Simulation!E370)^3*Simulation!E370*Assumptions!$D$16)/(1+Simulation!K370)^4+(Assumptions!$D$14*(1+Simulation!E370)^5*F370-Assumptions!$D$14*(1+Simulation!E370)^4*Simulation!E370*Assumptions!$D$16)/(1+Simulation!K370)^5+(Assumptions!$D$14*(1+Simulation!E370)^5*F370-Assumptions!$D$14*(1+Simulation!E370)^4*Simulation!E370*Assumptions!$D$16)*(1+Simulation!I370)/(Simulation!K370-Simulation!I370)/(1+Simulation!K370)^5-Assumptions!$D$17)/Assumptions!$D$18</f>
        <v>12.8957171342195</v>
      </c>
      <c r="H370" s="8" t="str">
        <f aca="false">IF(D370=1,G370,"")</f>
        <v/>
      </c>
      <c r="I370" s="33" t="n">
        <f aca="false">IF(D370=0,G370,"")</f>
        <v>12.8957171342195</v>
      </c>
    </row>
    <row r="371" customFormat="false" ht="15" hidden="false" customHeight="false" outlineLevel="0" collapsed="false">
      <c r="B371" s="2" t="n">
        <v>366</v>
      </c>
      <c r="C371" s="19" t="n">
        <f aca="false">IF('Random Draws'!F371&lt;(Assumptions!$D$28-Assumptions!$D$27)/(Assumptions!$D$29-Assumptions!$D$27),Assumptions!$D$27+SQRT('Random Draws'!F371*(Assumptions!$D$29-Assumptions!$D$27)*(Assumptions!$D$28-Assumptions!$D$27)),Assumptions!$D$29-SQRT((1-'Random Draws'!F371)*(Assumptions!$D$29-Assumptions!$D$27)*(Assumptions!$D$29-Assumptions!$D$28)))</f>
        <v>0.260893336827504</v>
      </c>
      <c r="D371" s="29" t="n">
        <f aca="false">IF('Random Draws'!I371&lt;Assumptions!$D$30,1,0)</f>
        <v>1</v>
      </c>
      <c r="E371" s="19" t="n">
        <f aca="false">C371+Assumptions!$D$31*D371</f>
        <v>0.350893336827504</v>
      </c>
      <c r="F371" s="28" t="n">
        <f aca="false">(Simulation!F371-Assumptions!$D$15)*(1-E371)+Assumptions!$D$15-Simulation!J371</f>
        <v>0.173459269539313</v>
      </c>
      <c r="G371" s="8" t="n">
        <f aca="false">((Assumptions!$D$14*(1+Simulation!E371)^1*F371-Assumptions!$D$14*(1+Simulation!E371)^0*Simulation!E371*Assumptions!$D$16)/(1+Simulation!K371)^1+(Assumptions!$D$14*(1+Simulation!E371)^2*F371-Assumptions!$D$14*(1+Simulation!E371)^1*Simulation!E371*Assumptions!$D$16)/(1+Simulation!K371)^2+(Assumptions!$D$14*(1+Simulation!E371)^3*F371-Assumptions!$D$14*(1+Simulation!E371)^2*Simulation!E371*Assumptions!$D$16)/(1+Simulation!K371)^3+(Assumptions!$D$14*(1+Simulation!E371)^4*F371-Assumptions!$D$14*(1+Simulation!E371)^3*Simulation!E371*Assumptions!$D$16)/(1+Simulation!K371)^4+(Assumptions!$D$14*(1+Simulation!E371)^5*F371-Assumptions!$D$14*(1+Simulation!E371)^4*Simulation!E371*Assumptions!$D$16)/(1+Simulation!K371)^5+(Assumptions!$D$14*(1+Simulation!E371)^5*F371-Assumptions!$D$14*(1+Simulation!E371)^4*Simulation!E371*Assumptions!$D$16)*(1+Simulation!I371)/(Simulation!K371-Simulation!I371)/(1+Simulation!K371)^5-Assumptions!$D$17)/Assumptions!$D$18</f>
        <v>11.2148399258766</v>
      </c>
      <c r="H371" s="8" t="n">
        <f aca="false">IF(D371=1,G371,"")</f>
        <v>11.2148399258766</v>
      </c>
      <c r="I371" s="33" t="str">
        <f aca="false">IF(D371=0,G371,"")</f>
        <v/>
      </c>
    </row>
    <row r="372" customFormat="false" ht="15" hidden="false" customHeight="false" outlineLevel="0" collapsed="false">
      <c r="B372" s="2" t="n">
        <v>367</v>
      </c>
      <c r="C372" s="19" t="n">
        <f aca="false">IF('Random Draws'!F372&lt;(Assumptions!$D$28-Assumptions!$D$27)/(Assumptions!$D$29-Assumptions!$D$27),Assumptions!$D$27+SQRT('Random Draws'!F372*(Assumptions!$D$29-Assumptions!$D$27)*(Assumptions!$D$28-Assumptions!$D$27)),Assumptions!$D$29-SQRT((1-'Random Draws'!F372)*(Assumptions!$D$29-Assumptions!$D$27)*(Assumptions!$D$29-Assumptions!$D$28)))</f>
        <v>0.259898294021428</v>
      </c>
      <c r="D372" s="29" t="n">
        <f aca="false">IF('Random Draws'!I372&lt;Assumptions!$D$30,1,0)</f>
        <v>1</v>
      </c>
      <c r="E372" s="19" t="n">
        <f aca="false">C372+Assumptions!$D$31*D372</f>
        <v>0.349898294021428</v>
      </c>
      <c r="F372" s="28" t="n">
        <f aca="false">(Simulation!F372-Assumptions!$D$15)*(1-E372)+Assumptions!$D$15-Simulation!J372</f>
        <v>0.134887039785861</v>
      </c>
      <c r="G372" s="8" t="n">
        <f aca="false">((Assumptions!$D$14*(1+Simulation!E372)^1*F372-Assumptions!$D$14*(1+Simulation!E372)^0*Simulation!E372*Assumptions!$D$16)/(1+Simulation!K372)^1+(Assumptions!$D$14*(1+Simulation!E372)^2*F372-Assumptions!$D$14*(1+Simulation!E372)^1*Simulation!E372*Assumptions!$D$16)/(1+Simulation!K372)^2+(Assumptions!$D$14*(1+Simulation!E372)^3*F372-Assumptions!$D$14*(1+Simulation!E372)^2*Simulation!E372*Assumptions!$D$16)/(1+Simulation!K372)^3+(Assumptions!$D$14*(1+Simulation!E372)^4*F372-Assumptions!$D$14*(1+Simulation!E372)^3*Simulation!E372*Assumptions!$D$16)/(1+Simulation!K372)^4+(Assumptions!$D$14*(1+Simulation!E372)^5*F372-Assumptions!$D$14*(1+Simulation!E372)^4*Simulation!E372*Assumptions!$D$16)/(1+Simulation!K372)^5+(Assumptions!$D$14*(1+Simulation!E372)^5*F372-Assumptions!$D$14*(1+Simulation!E372)^4*Simulation!E372*Assumptions!$D$16)*(1+Simulation!I372)/(Simulation!K372-Simulation!I372)/(1+Simulation!K372)^5-Assumptions!$D$17)/Assumptions!$D$18</f>
        <v>12.7814847625464</v>
      </c>
      <c r="H372" s="8" t="n">
        <f aca="false">IF(D372=1,G372,"")</f>
        <v>12.7814847625464</v>
      </c>
      <c r="I372" s="33" t="str">
        <f aca="false">IF(D372=0,G372,"")</f>
        <v/>
      </c>
    </row>
    <row r="373" customFormat="false" ht="15" hidden="false" customHeight="false" outlineLevel="0" collapsed="false">
      <c r="B373" s="2" t="n">
        <v>368</v>
      </c>
      <c r="C373" s="19" t="n">
        <f aca="false">IF('Random Draws'!F373&lt;(Assumptions!$D$28-Assumptions!$D$27)/(Assumptions!$D$29-Assumptions!$D$27),Assumptions!$D$27+SQRT('Random Draws'!F373*(Assumptions!$D$29-Assumptions!$D$27)*(Assumptions!$D$28-Assumptions!$D$27)),Assumptions!$D$29-SQRT((1-'Random Draws'!F373)*(Assumptions!$D$29-Assumptions!$D$27)*(Assumptions!$D$29-Assumptions!$D$28)))</f>
        <v>0.241515408325964</v>
      </c>
      <c r="D373" s="29" t="n">
        <f aca="false">IF('Random Draws'!I373&lt;Assumptions!$D$30,1,0)</f>
        <v>1</v>
      </c>
      <c r="E373" s="19" t="n">
        <f aca="false">C373+Assumptions!$D$31*D373</f>
        <v>0.331515408325964</v>
      </c>
      <c r="F373" s="28" t="n">
        <f aca="false">(Simulation!F373-Assumptions!$D$15)*(1-E373)+Assumptions!$D$15-Simulation!J373</f>
        <v>0.118902505172265</v>
      </c>
      <c r="G373" s="8" t="n">
        <f aca="false">((Assumptions!$D$14*(1+Simulation!E373)^1*F373-Assumptions!$D$14*(1+Simulation!E373)^0*Simulation!E373*Assumptions!$D$16)/(1+Simulation!K373)^1+(Assumptions!$D$14*(1+Simulation!E373)^2*F373-Assumptions!$D$14*(1+Simulation!E373)^1*Simulation!E373*Assumptions!$D$16)/(1+Simulation!K373)^2+(Assumptions!$D$14*(1+Simulation!E373)^3*F373-Assumptions!$D$14*(1+Simulation!E373)^2*Simulation!E373*Assumptions!$D$16)/(1+Simulation!K373)^3+(Assumptions!$D$14*(1+Simulation!E373)^4*F373-Assumptions!$D$14*(1+Simulation!E373)^3*Simulation!E373*Assumptions!$D$16)/(1+Simulation!K373)^4+(Assumptions!$D$14*(1+Simulation!E373)^5*F373-Assumptions!$D$14*(1+Simulation!E373)^4*Simulation!E373*Assumptions!$D$16)/(1+Simulation!K373)^5+(Assumptions!$D$14*(1+Simulation!E373)^5*F373-Assumptions!$D$14*(1+Simulation!E373)^4*Simulation!E373*Assumptions!$D$16)*(1+Simulation!I373)/(Simulation!K373-Simulation!I373)/(1+Simulation!K373)^5-Assumptions!$D$17)/Assumptions!$D$18</f>
        <v>6.03505166392171</v>
      </c>
      <c r="H373" s="8" t="n">
        <f aca="false">IF(D373=1,G373,"")</f>
        <v>6.03505166392171</v>
      </c>
      <c r="I373" s="33" t="str">
        <f aca="false">IF(D373=0,G373,"")</f>
        <v/>
      </c>
    </row>
    <row r="374" customFormat="false" ht="15" hidden="false" customHeight="false" outlineLevel="0" collapsed="false">
      <c r="B374" s="2" t="n">
        <v>369</v>
      </c>
      <c r="C374" s="19" t="n">
        <f aca="false">IF('Random Draws'!F374&lt;(Assumptions!$D$28-Assumptions!$D$27)/(Assumptions!$D$29-Assumptions!$D$27),Assumptions!$D$27+SQRT('Random Draws'!F374*(Assumptions!$D$29-Assumptions!$D$27)*(Assumptions!$D$28-Assumptions!$D$27)),Assumptions!$D$29-SQRT((1-'Random Draws'!F374)*(Assumptions!$D$29-Assumptions!$D$27)*(Assumptions!$D$29-Assumptions!$D$28)))</f>
        <v>0.265213864656077</v>
      </c>
      <c r="D374" s="29" t="n">
        <f aca="false">IF('Random Draws'!I374&lt;Assumptions!$D$30,1,0)</f>
        <v>0</v>
      </c>
      <c r="E374" s="19" t="n">
        <f aca="false">C374+Assumptions!$D$31*D374</f>
        <v>0.265213864656077</v>
      </c>
      <c r="F374" s="28" t="n">
        <f aca="false">(Simulation!F374-Assumptions!$D$15)*(1-E374)+Assumptions!$D$15-Simulation!J374</f>
        <v>0.191631103489147</v>
      </c>
      <c r="G374" s="8" t="n">
        <f aca="false">((Assumptions!$D$14*(1+Simulation!E374)^1*F374-Assumptions!$D$14*(1+Simulation!E374)^0*Simulation!E374*Assumptions!$D$16)/(1+Simulation!K374)^1+(Assumptions!$D$14*(1+Simulation!E374)^2*F374-Assumptions!$D$14*(1+Simulation!E374)^1*Simulation!E374*Assumptions!$D$16)/(1+Simulation!K374)^2+(Assumptions!$D$14*(1+Simulation!E374)^3*F374-Assumptions!$D$14*(1+Simulation!E374)^2*Simulation!E374*Assumptions!$D$16)/(1+Simulation!K374)^3+(Assumptions!$D$14*(1+Simulation!E374)^4*F374-Assumptions!$D$14*(1+Simulation!E374)^3*Simulation!E374*Assumptions!$D$16)/(1+Simulation!K374)^4+(Assumptions!$D$14*(1+Simulation!E374)^5*F374-Assumptions!$D$14*(1+Simulation!E374)^4*Simulation!E374*Assumptions!$D$16)/(1+Simulation!K374)^5+(Assumptions!$D$14*(1+Simulation!E374)^5*F374-Assumptions!$D$14*(1+Simulation!E374)^4*Simulation!E374*Assumptions!$D$16)*(1+Simulation!I374)/(Simulation!K374-Simulation!I374)/(1+Simulation!K374)^5-Assumptions!$D$17)/Assumptions!$D$18</f>
        <v>15.0881150189766</v>
      </c>
      <c r="H374" s="8" t="str">
        <f aca="false">IF(D374=1,G374,"")</f>
        <v/>
      </c>
      <c r="I374" s="33" t="n">
        <f aca="false">IF(D374=0,G374,"")</f>
        <v>15.0881150189766</v>
      </c>
    </row>
    <row r="375" customFormat="false" ht="15" hidden="false" customHeight="false" outlineLevel="0" collapsed="false">
      <c r="B375" s="2" t="n">
        <v>370</v>
      </c>
      <c r="C375" s="19" t="n">
        <f aca="false">IF('Random Draws'!F375&lt;(Assumptions!$D$28-Assumptions!$D$27)/(Assumptions!$D$29-Assumptions!$D$27),Assumptions!$D$27+SQRT('Random Draws'!F375*(Assumptions!$D$29-Assumptions!$D$27)*(Assumptions!$D$28-Assumptions!$D$27)),Assumptions!$D$29-SQRT((1-'Random Draws'!F375)*(Assumptions!$D$29-Assumptions!$D$27)*(Assumptions!$D$29-Assumptions!$D$28)))</f>
        <v>0.253352498501629</v>
      </c>
      <c r="D375" s="29" t="n">
        <f aca="false">IF('Random Draws'!I375&lt;Assumptions!$D$30,1,0)</f>
        <v>0</v>
      </c>
      <c r="E375" s="19" t="n">
        <f aca="false">C375+Assumptions!$D$31*D375</f>
        <v>0.253352498501629</v>
      </c>
      <c r="F375" s="28" t="n">
        <f aca="false">(Simulation!F375-Assumptions!$D$15)*(1-E375)+Assumptions!$D$15-Simulation!J375</f>
        <v>0.112575668942205</v>
      </c>
      <c r="G375" s="8" t="n">
        <f aca="false">((Assumptions!$D$14*(1+Simulation!E375)^1*F375-Assumptions!$D$14*(1+Simulation!E375)^0*Simulation!E375*Assumptions!$D$16)/(1+Simulation!K375)^1+(Assumptions!$D$14*(1+Simulation!E375)^2*F375-Assumptions!$D$14*(1+Simulation!E375)^1*Simulation!E375*Assumptions!$D$16)/(1+Simulation!K375)^2+(Assumptions!$D$14*(1+Simulation!E375)^3*F375-Assumptions!$D$14*(1+Simulation!E375)^2*Simulation!E375*Assumptions!$D$16)/(1+Simulation!K375)^3+(Assumptions!$D$14*(1+Simulation!E375)^4*F375-Assumptions!$D$14*(1+Simulation!E375)^3*Simulation!E375*Assumptions!$D$16)/(1+Simulation!K375)^4+(Assumptions!$D$14*(1+Simulation!E375)^5*F375-Assumptions!$D$14*(1+Simulation!E375)^4*Simulation!E375*Assumptions!$D$16)/(1+Simulation!K375)^5+(Assumptions!$D$14*(1+Simulation!E375)^5*F375-Assumptions!$D$14*(1+Simulation!E375)^4*Simulation!E375*Assumptions!$D$16)*(1+Simulation!I375)/(Simulation!K375-Simulation!I375)/(1+Simulation!K375)^5-Assumptions!$D$17)/Assumptions!$D$18</f>
        <v>3.8538787511291</v>
      </c>
      <c r="H375" s="8" t="str">
        <f aca="false">IF(D375=1,G375,"")</f>
        <v/>
      </c>
      <c r="I375" s="33" t="n">
        <f aca="false">IF(D375=0,G375,"")</f>
        <v>3.8538787511291</v>
      </c>
    </row>
    <row r="376" customFormat="false" ht="15" hidden="false" customHeight="false" outlineLevel="0" collapsed="false">
      <c r="B376" s="2" t="n">
        <v>371</v>
      </c>
      <c r="C376" s="19" t="n">
        <f aca="false">IF('Random Draws'!F376&lt;(Assumptions!$D$28-Assumptions!$D$27)/(Assumptions!$D$29-Assumptions!$D$27),Assumptions!$D$27+SQRT('Random Draws'!F376*(Assumptions!$D$29-Assumptions!$D$27)*(Assumptions!$D$28-Assumptions!$D$27)),Assumptions!$D$29-SQRT((1-'Random Draws'!F376)*(Assumptions!$D$29-Assumptions!$D$27)*(Assumptions!$D$29-Assumptions!$D$28)))</f>
        <v>0.270549524987261</v>
      </c>
      <c r="D376" s="29" t="n">
        <f aca="false">IF('Random Draws'!I376&lt;Assumptions!$D$30,1,0)</f>
        <v>0</v>
      </c>
      <c r="E376" s="19" t="n">
        <f aca="false">C376+Assumptions!$D$31*D376</f>
        <v>0.270549524987261</v>
      </c>
      <c r="F376" s="28" t="n">
        <f aca="false">(Simulation!F376-Assumptions!$D$15)*(1-E376)+Assumptions!$D$15-Simulation!J376</f>
        <v>0.164124558492119</v>
      </c>
      <c r="G376" s="8" t="n">
        <f aca="false">((Assumptions!$D$14*(1+Simulation!E376)^1*F376-Assumptions!$D$14*(1+Simulation!E376)^0*Simulation!E376*Assumptions!$D$16)/(1+Simulation!K376)^1+(Assumptions!$D$14*(1+Simulation!E376)^2*F376-Assumptions!$D$14*(1+Simulation!E376)^1*Simulation!E376*Assumptions!$D$16)/(1+Simulation!K376)^2+(Assumptions!$D$14*(1+Simulation!E376)^3*F376-Assumptions!$D$14*(1+Simulation!E376)^2*Simulation!E376*Assumptions!$D$16)/(1+Simulation!K376)^3+(Assumptions!$D$14*(1+Simulation!E376)^4*F376-Assumptions!$D$14*(1+Simulation!E376)^3*Simulation!E376*Assumptions!$D$16)/(1+Simulation!K376)^4+(Assumptions!$D$14*(1+Simulation!E376)^5*F376-Assumptions!$D$14*(1+Simulation!E376)^4*Simulation!E376*Assumptions!$D$16)/(1+Simulation!K376)^5+(Assumptions!$D$14*(1+Simulation!E376)^5*F376-Assumptions!$D$14*(1+Simulation!E376)^4*Simulation!E376*Assumptions!$D$16)*(1+Simulation!I376)/(Simulation!K376-Simulation!I376)/(1+Simulation!K376)^5-Assumptions!$D$17)/Assumptions!$D$18</f>
        <v>6.15269546236841</v>
      </c>
      <c r="H376" s="8" t="str">
        <f aca="false">IF(D376=1,G376,"")</f>
        <v/>
      </c>
      <c r="I376" s="33" t="n">
        <f aca="false">IF(D376=0,G376,"")</f>
        <v>6.15269546236841</v>
      </c>
    </row>
    <row r="377" customFormat="false" ht="15" hidden="false" customHeight="false" outlineLevel="0" collapsed="false">
      <c r="B377" s="2" t="n">
        <v>372</v>
      </c>
      <c r="C377" s="19" t="n">
        <f aca="false">IF('Random Draws'!F377&lt;(Assumptions!$D$28-Assumptions!$D$27)/(Assumptions!$D$29-Assumptions!$D$27),Assumptions!$D$27+SQRT('Random Draws'!F377*(Assumptions!$D$29-Assumptions!$D$27)*(Assumptions!$D$28-Assumptions!$D$27)),Assumptions!$D$29-SQRT((1-'Random Draws'!F377)*(Assumptions!$D$29-Assumptions!$D$27)*(Assumptions!$D$29-Assumptions!$D$28)))</f>
        <v>0.261854136612969</v>
      </c>
      <c r="D377" s="29" t="n">
        <f aca="false">IF('Random Draws'!I377&lt;Assumptions!$D$30,1,0)</f>
        <v>0</v>
      </c>
      <c r="E377" s="19" t="n">
        <f aca="false">C377+Assumptions!$D$31*D377</f>
        <v>0.261854136612969</v>
      </c>
      <c r="F377" s="28" t="n">
        <f aca="false">(Simulation!F377-Assumptions!$D$15)*(1-E377)+Assumptions!$D$15-Simulation!J377</f>
        <v>0.168234919190767</v>
      </c>
      <c r="G377" s="8" t="n">
        <f aca="false">((Assumptions!$D$14*(1+Simulation!E377)^1*F377-Assumptions!$D$14*(1+Simulation!E377)^0*Simulation!E377*Assumptions!$D$16)/(1+Simulation!K377)^1+(Assumptions!$D$14*(1+Simulation!E377)^2*F377-Assumptions!$D$14*(1+Simulation!E377)^1*Simulation!E377*Assumptions!$D$16)/(1+Simulation!K377)^2+(Assumptions!$D$14*(1+Simulation!E377)^3*F377-Assumptions!$D$14*(1+Simulation!E377)^2*Simulation!E377*Assumptions!$D$16)/(1+Simulation!K377)^3+(Assumptions!$D$14*(1+Simulation!E377)^4*F377-Assumptions!$D$14*(1+Simulation!E377)^3*Simulation!E377*Assumptions!$D$16)/(1+Simulation!K377)^4+(Assumptions!$D$14*(1+Simulation!E377)^5*F377-Assumptions!$D$14*(1+Simulation!E377)^4*Simulation!E377*Assumptions!$D$16)/(1+Simulation!K377)^5+(Assumptions!$D$14*(1+Simulation!E377)^5*F377-Assumptions!$D$14*(1+Simulation!E377)^4*Simulation!E377*Assumptions!$D$16)*(1+Simulation!I377)/(Simulation!K377-Simulation!I377)/(1+Simulation!K377)^5-Assumptions!$D$17)/Assumptions!$D$18</f>
        <v>22.5717271708819</v>
      </c>
      <c r="H377" s="8" t="str">
        <f aca="false">IF(D377=1,G377,"")</f>
        <v/>
      </c>
      <c r="I377" s="33" t="n">
        <f aca="false">IF(D377=0,G377,"")</f>
        <v>22.5717271708819</v>
      </c>
    </row>
    <row r="378" customFormat="false" ht="15" hidden="false" customHeight="false" outlineLevel="0" collapsed="false">
      <c r="B378" s="2" t="n">
        <v>373</v>
      </c>
      <c r="C378" s="19" t="n">
        <f aca="false">IF('Random Draws'!F378&lt;(Assumptions!$D$28-Assumptions!$D$27)/(Assumptions!$D$29-Assumptions!$D$27),Assumptions!$D$27+SQRT('Random Draws'!F378*(Assumptions!$D$29-Assumptions!$D$27)*(Assumptions!$D$28-Assumptions!$D$27)),Assumptions!$D$29-SQRT((1-'Random Draws'!F378)*(Assumptions!$D$29-Assumptions!$D$27)*(Assumptions!$D$29-Assumptions!$D$28)))</f>
        <v>0.257457420629337</v>
      </c>
      <c r="D378" s="29" t="n">
        <f aca="false">IF('Random Draws'!I378&lt;Assumptions!$D$30,1,0)</f>
        <v>0</v>
      </c>
      <c r="E378" s="19" t="n">
        <f aca="false">C378+Assumptions!$D$31*D378</f>
        <v>0.257457420629337</v>
      </c>
      <c r="F378" s="28" t="n">
        <f aca="false">(Simulation!F378-Assumptions!$D$15)*(1-E378)+Assumptions!$D$15-Simulation!J378</f>
        <v>0.17939316524705</v>
      </c>
      <c r="G378" s="8" t="n">
        <f aca="false">((Assumptions!$D$14*(1+Simulation!E378)^1*F378-Assumptions!$D$14*(1+Simulation!E378)^0*Simulation!E378*Assumptions!$D$16)/(1+Simulation!K378)^1+(Assumptions!$D$14*(1+Simulation!E378)^2*F378-Assumptions!$D$14*(1+Simulation!E378)^1*Simulation!E378*Assumptions!$D$16)/(1+Simulation!K378)^2+(Assumptions!$D$14*(1+Simulation!E378)^3*F378-Assumptions!$D$14*(1+Simulation!E378)^2*Simulation!E378*Assumptions!$D$16)/(1+Simulation!K378)^3+(Assumptions!$D$14*(1+Simulation!E378)^4*F378-Assumptions!$D$14*(1+Simulation!E378)^3*Simulation!E378*Assumptions!$D$16)/(1+Simulation!K378)^4+(Assumptions!$D$14*(1+Simulation!E378)^5*F378-Assumptions!$D$14*(1+Simulation!E378)^4*Simulation!E378*Assumptions!$D$16)/(1+Simulation!K378)^5+(Assumptions!$D$14*(1+Simulation!E378)^5*F378-Assumptions!$D$14*(1+Simulation!E378)^4*Simulation!E378*Assumptions!$D$16)*(1+Simulation!I378)/(Simulation!K378-Simulation!I378)/(1+Simulation!K378)^5-Assumptions!$D$17)/Assumptions!$D$18</f>
        <v>15.1215378141289</v>
      </c>
      <c r="H378" s="8" t="str">
        <f aca="false">IF(D378=1,G378,"")</f>
        <v/>
      </c>
      <c r="I378" s="33" t="n">
        <f aca="false">IF(D378=0,G378,"")</f>
        <v>15.1215378141289</v>
      </c>
    </row>
    <row r="379" customFormat="false" ht="15" hidden="false" customHeight="false" outlineLevel="0" collapsed="false">
      <c r="B379" s="2" t="n">
        <v>374</v>
      </c>
      <c r="C379" s="19" t="n">
        <f aca="false">IF('Random Draws'!F379&lt;(Assumptions!$D$28-Assumptions!$D$27)/(Assumptions!$D$29-Assumptions!$D$27),Assumptions!$D$27+SQRT('Random Draws'!F379*(Assumptions!$D$29-Assumptions!$D$27)*(Assumptions!$D$28-Assumptions!$D$27)),Assumptions!$D$29-SQRT((1-'Random Draws'!F379)*(Assumptions!$D$29-Assumptions!$D$27)*(Assumptions!$D$29-Assumptions!$D$28)))</f>
        <v>0.249816646348484</v>
      </c>
      <c r="D379" s="29" t="n">
        <f aca="false">IF('Random Draws'!I379&lt;Assumptions!$D$30,1,0)</f>
        <v>0</v>
      </c>
      <c r="E379" s="19" t="n">
        <f aca="false">C379+Assumptions!$D$31*D379</f>
        <v>0.249816646348484</v>
      </c>
      <c r="F379" s="28" t="n">
        <f aca="false">(Simulation!F379-Assumptions!$D$15)*(1-E379)+Assumptions!$D$15-Simulation!J379</f>
        <v>0.180592703775478</v>
      </c>
      <c r="G379" s="8" t="n">
        <f aca="false">((Assumptions!$D$14*(1+Simulation!E379)^1*F379-Assumptions!$D$14*(1+Simulation!E379)^0*Simulation!E379*Assumptions!$D$16)/(1+Simulation!K379)^1+(Assumptions!$D$14*(1+Simulation!E379)^2*F379-Assumptions!$D$14*(1+Simulation!E379)^1*Simulation!E379*Assumptions!$D$16)/(1+Simulation!K379)^2+(Assumptions!$D$14*(1+Simulation!E379)^3*F379-Assumptions!$D$14*(1+Simulation!E379)^2*Simulation!E379*Assumptions!$D$16)/(1+Simulation!K379)^3+(Assumptions!$D$14*(1+Simulation!E379)^4*F379-Assumptions!$D$14*(1+Simulation!E379)^3*Simulation!E379*Assumptions!$D$16)/(1+Simulation!K379)^4+(Assumptions!$D$14*(1+Simulation!E379)^5*F379-Assumptions!$D$14*(1+Simulation!E379)^4*Simulation!E379*Assumptions!$D$16)/(1+Simulation!K379)^5+(Assumptions!$D$14*(1+Simulation!E379)^5*F379-Assumptions!$D$14*(1+Simulation!E379)^4*Simulation!E379*Assumptions!$D$16)*(1+Simulation!I379)/(Simulation!K379-Simulation!I379)/(1+Simulation!K379)^5-Assumptions!$D$17)/Assumptions!$D$18</f>
        <v>11.0193354210309</v>
      </c>
      <c r="H379" s="8" t="str">
        <f aca="false">IF(D379=1,G379,"")</f>
        <v/>
      </c>
      <c r="I379" s="33" t="n">
        <f aca="false">IF(D379=0,G379,"")</f>
        <v>11.0193354210309</v>
      </c>
    </row>
    <row r="380" customFormat="false" ht="15" hidden="false" customHeight="false" outlineLevel="0" collapsed="false">
      <c r="B380" s="2" t="n">
        <v>375</v>
      </c>
      <c r="C380" s="19" t="n">
        <f aca="false">IF('Random Draws'!F380&lt;(Assumptions!$D$28-Assumptions!$D$27)/(Assumptions!$D$29-Assumptions!$D$27),Assumptions!$D$27+SQRT('Random Draws'!F380*(Assumptions!$D$29-Assumptions!$D$27)*(Assumptions!$D$28-Assumptions!$D$27)),Assumptions!$D$29-SQRT((1-'Random Draws'!F380)*(Assumptions!$D$29-Assumptions!$D$27)*(Assumptions!$D$29-Assumptions!$D$28)))</f>
        <v>0.263062649804908</v>
      </c>
      <c r="D380" s="29" t="n">
        <f aca="false">IF('Random Draws'!I380&lt;Assumptions!$D$30,1,0)</f>
        <v>0</v>
      </c>
      <c r="E380" s="19" t="n">
        <f aca="false">C380+Assumptions!$D$31*D380</f>
        <v>0.263062649804908</v>
      </c>
      <c r="F380" s="28" t="n">
        <f aca="false">(Simulation!F380-Assumptions!$D$15)*(1-E380)+Assumptions!$D$15-Simulation!J380</f>
        <v>0.154499388189813</v>
      </c>
      <c r="G380" s="8" t="n">
        <f aca="false">((Assumptions!$D$14*(1+Simulation!E380)^1*F380-Assumptions!$D$14*(1+Simulation!E380)^0*Simulation!E380*Assumptions!$D$16)/(1+Simulation!K380)^1+(Assumptions!$D$14*(1+Simulation!E380)^2*F380-Assumptions!$D$14*(1+Simulation!E380)^1*Simulation!E380*Assumptions!$D$16)/(1+Simulation!K380)^2+(Assumptions!$D$14*(1+Simulation!E380)^3*F380-Assumptions!$D$14*(1+Simulation!E380)^2*Simulation!E380*Assumptions!$D$16)/(1+Simulation!K380)^3+(Assumptions!$D$14*(1+Simulation!E380)^4*F380-Assumptions!$D$14*(1+Simulation!E380)^3*Simulation!E380*Assumptions!$D$16)/(1+Simulation!K380)^4+(Assumptions!$D$14*(1+Simulation!E380)^5*F380-Assumptions!$D$14*(1+Simulation!E380)^4*Simulation!E380*Assumptions!$D$16)/(1+Simulation!K380)^5+(Assumptions!$D$14*(1+Simulation!E380)^5*F380-Assumptions!$D$14*(1+Simulation!E380)^4*Simulation!E380*Assumptions!$D$16)*(1+Simulation!I380)/(Simulation!K380-Simulation!I380)/(1+Simulation!K380)^5-Assumptions!$D$17)/Assumptions!$D$18</f>
        <v>20.1739165035288</v>
      </c>
      <c r="H380" s="8" t="str">
        <f aca="false">IF(D380=1,G380,"")</f>
        <v/>
      </c>
      <c r="I380" s="33" t="n">
        <f aca="false">IF(D380=0,G380,"")</f>
        <v>20.1739165035288</v>
      </c>
    </row>
    <row r="381" customFormat="false" ht="15" hidden="false" customHeight="false" outlineLevel="0" collapsed="false">
      <c r="B381" s="2" t="n">
        <v>376</v>
      </c>
      <c r="C381" s="19" t="n">
        <f aca="false">IF('Random Draws'!F381&lt;(Assumptions!$D$28-Assumptions!$D$27)/(Assumptions!$D$29-Assumptions!$D$27),Assumptions!$D$27+SQRT('Random Draws'!F381*(Assumptions!$D$29-Assumptions!$D$27)*(Assumptions!$D$28-Assumptions!$D$27)),Assumptions!$D$29-SQRT((1-'Random Draws'!F381)*(Assumptions!$D$29-Assumptions!$D$27)*(Assumptions!$D$29-Assumptions!$D$28)))</f>
        <v>0.248260038851482</v>
      </c>
      <c r="D381" s="29" t="n">
        <f aca="false">IF('Random Draws'!I381&lt;Assumptions!$D$30,1,0)</f>
        <v>0</v>
      </c>
      <c r="E381" s="19" t="n">
        <f aca="false">C381+Assumptions!$D$31*D381</f>
        <v>0.248260038851482</v>
      </c>
      <c r="F381" s="28" t="n">
        <f aca="false">(Simulation!F381-Assumptions!$D$15)*(1-E381)+Assumptions!$D$15-Simulation!J381</f>
        <v>0.123579474217764</v>
      </c>
      <c r="G381" s="8" t="n">
        <f aca="false">((Assumptions!$D$14*(1+Simulation!E381)^1*F381-Assumptions!$D$14*(1+Simulation!E381)^0*Simulation!E381*Assumptions!$D$16)/(1+Simulation!K381)^1+(Assumptions!$D$14*(1+Simulation!E381)^2*F381-Assumptions!$D$14*(1+Simulation!E381)^1*Simulation!E381*Assumptions!$D$16)/(1+Simulation!K381)^2+(Assumptions!$D$14*(1+Simulation!E381)^3*F381-Assumptions!$D$14*(1+Simulation!E381)^2*Simulation!E381*Assumptions!$D$16)/(1+Simulation!K381)^3+(Assumptions!$D$14*(1+Simulation!E381)^4*F381-Assumptions!$D$14*(1+Simulation!E381)^3*Simulation!E381*Assumptions!$D$16)/(1+Simulation!K381)^4+(Assumptions!$D$14*(1+Simulation!E381)^5*F381-Assumptions!$D$14*(1+Simulation!E381)^4*Simulation!E381*Assumptions!$D$16)/(1+Simulation!K381)^5+(Assumptions!$D$14*(1+Simulation!E381)^5*F381-Assumptions!$D$14*(1+Simulation!E381)^4*Simulation!E381*Assumptions!$D$16)*(1+Simulation!I381)/(Simulation!K381-Simulation!I381)/(1+Simulation!K381)^5-Assumptions!$D$17)/Assumptions!$D$18</f>
        <v>6.97699825746997</v>
      </c>
      <c r="H381" s="8" t="str">
        <f aca="false">IF(D381=1,G381,"")</f>
        <v/>
      </c>
      <c r="I381" s="33" t="n">
        <f aca="false">IF(D381=0,G381,"")</f>
        <v>6.97699825746997</v>
      </c>
    </row>
    <row r="382" customFormat="false" ht="15" hidden="false" customHeight="false" outlineLevel="0" collapsed="false">
      <c r="B382" s="2" t="n">
        <v>377</v>
      </c>
      <c r="C382" s="19" t="n">
        <f aca="false">IF('Random Draws'!F382&lt;(Assumptions!$D$28-Assumptions!$D$27)/(Assumptions!$D$29-Assumptions!$D$27),Assumptions!$D$27+SQRT('Random Draws'!F382*(Assumptions!$D$29-Assumptions!$D$27)*(Assumptions!$D$28-Assumptions!$D$27)),Assumptions!$D$29-SQRT((1-'Random Draws'!F382)*(Assumptions!$D$29-Assumptions!$D$27)*(Assumptions!$D$29-Assumptions!$D$28)))</f>
        <v>0.260416202098367</v>
      </c>
      <c r="D382" s="29" t="n">
        <f aca="false">IF('Random Draws'!I382&lt;Assumptions!$D$30,1,0)</f>
        <v>0</v>
      </c>
      <c r="E382" s="19" t="n">
        <f aca="false">C382+Assumptions!$D$31*D382</f>
        <v>0.260416202098367</v>
      </c>
      <c r="F382" s="28" t="n">
        <f aca="false">(Simulation!F382-Assumptions!$D$15)*(1-E382)+Assumptions!$D$15-Simulation!J382</f>
        <v>0.171007107818513</v>
      </c>
      <c r="G382" s="8" t="n">
        <f aca="false">((Assumptions!$D$14*(1+Simulation!E382)^1*F382-Assumptions!$D$14*(1+Simulation!E382)^0*Simulation!E382*Assumptions!$D$16)/(1+Simulation!K382)^1+(Assumptions!$D$14*(1+Simulation!E382)^2*F382-Assumptions!$D$14*(1+Simulation!E382)^1*Simulation!E382*Assumptions!$D$16)/(1+Simulation!K382)^2+(Assumptions!$D$14*(1+Simulation!E382)^3*F382-Assumptions!$D$14*(1+Simulation!E382)^2*Simulation!E382*Assumptions!$D$16)/(1+Simulation!K382)^3+(Assumptions!$D$14*(1+Simulation!E382)^4*F382-Assumptions!$D$14*(1+Simulation!E382)^3*Simulation!E382*Assumptions!$D$16)/(1+Simulation!K382)^4+(Assumptions!$D$14*(1+Simulation!E382)^5*F382-Assumptions!$D$14*(1+Simulation!E382)^4*Simulation!E382*Assumptions!$D$16)/(1+Simulation!K382)^5+(Assumptions!$D$14*(1+Simulation!E382)^5*F382-Assumptions!$D$14*(1+Simulation!E382)^4*Simulation!E382*Assumptions!$D$16)*(1+Simulation!I382)/(Simulation!K382-Simulation!I382)/(1+Simulation!K382)^5-Assumptions!$D$17)/Assumptions!$D$18</f>
        <v>10.0425761185338</v>
      </c>
      <c r="H382" s="8" t="str">
        <f aca="false">IF(D382=1,G382,"")</f>
        <v/>
      </c>
      <c r="I382" s="33" t="n">
        <f aca="false">IF(D382=0,G382,"")</f>
        <v>10.0425761185338</v>
      </c>
    </row>
    <row r="383" customFormat="false" ht="15" hidden="false" customHeight="false" outlineLevel="0" collapsed="false">
      <c r="B383" s="2" t="n">
        <v>378</v>
      </c>
      <c r="C383" s="19" t="n">
        <f aca="false">IF('Random Draws'!F383&lt;(Assumptions!$D$28-Assumptions!$D$27)/(Assumptions!$D$29-Assumptions!$D$27),Assumptions!$D$27+SQRT('Random Draws'!F383*(Assumptions!$D$29-Assumptions!$D$27)*(Assumptions!$D$28-Assumptions!$D$27)),Assumptions!$D$29-SQRT((1-'Random Draws'!F383)*(Assumptions!$D$29-Assumptions!$D$27)*(Assumptions!$D$29-Assumptions!$D$28)))</f>
        <v>0.266951022916627</v>
      </c>
      <c r="D383" s="29" t="n">
        <f aca="false">IF('Random Draws'!I383&lt;Assumptions!$D$30,1,0)</f>
        <v>1</v>
      </c>
      <c r="E383" s="19" t="n">
        <f aca="false">C383+Assumptions!$D$31*D383</f>
        <v>0.356951022916627</v>
      </c>
      <c r="F383" s="28" t="n">
        <f aca="false">(Simulation!F383-Assumptions!$D$15)*(1-E383)+Assumptions!$D$15-Simulation!J383</f>
        <v>0.124085440413062</v>
      </c>
      <c r="G383" s="8" t="n">
        <f aca="false">((Assumptions!$D$14*(1+Simulation!E383)^1*F383-Assumptions!$D$14*(1+Simulation!E383)^0*Simulation!E383*Assumptions!$D$16)/(1+Simulation!K383)^1+(Assumptions!$D$14*(1+Simulation!E383)^2*F383-Assumptions!$D$14*(1+Simulation!E383)^1*Simulation!E383*Assumptions!$D$16)/(1+Simulation!K383)^2+(Assumptions!$D$14*(1+Simulation!E383)^3*F383-Assumptions!$D$14*(1+Simulation!E383)^2*Simulation!E383*Assumptions!$D$16)/(1+Simulation!K383)^3+(Assumptions!$D$14*(1+Simulation!E383)^4*F383-Assumptions!$D$14*(1+Simulation!E383)^3*Simulation!E383*Assumptions!$D$16)/(1+Simulation!K383)^4+(Assumptions!$D$14*(1+Simulation!E383)^5*F383-Assumptions!$D$14*(1+Simulation!E383)^4*Simulation!E383*Assumptions!$D$16)/(1+Simulation!K383)^5+(Assumptions!$D$14*(1+Simulation!E383)^5*F383-Assumptions!$D$14*(1+Simulation!E383)^4*Simulation!E383*Assumptions!$D$16)*(1+Simulation!I383)/(Simulation!K383-Simulation!I383)/(1+Simulation!K383)^5-Assumptions!$D$17)/Assumptions!$D$18</f>
        <v>2.13306423880954</v>
      </c>
      <c r="H383" s="8" t="n">
        <f aca="false">IF(D383=1,G383,"")</f>
        <v>2.13306423880954</v>
      </c>
      <c r="I383" s="33" t="str">
        <f aca="false">IF(D383=0,G383,"")</f>
        <v/>
      </c>
    </row>
    <row r="384" customFormat="false" ht="15" hidden="false" customHeight="false" outlineLevel="0" collapsed="false">
      <c r="B384" s="2" t="n">
        <v>379</v>
      </c>
      <c r="C384" s="19" t="n">
        <f aca="false">IF('Random Draws'!F384&lt;(Assumptions!$D$28-Assumptions!$D$27)/(Assumptions!$D$29-Assumptions!$D$27),Assumptions!$D$27+SQRT('Random Draws'!F384*(Assumptions!$D$29-Assumptions!$D$27)*(Assumptions!$D$28-Assumptions!$D$27)),Assumptions!$D$29-SQRT((1-'Random Draws'!F384)*(Assumptions!$D$29-Assumptions!$D$27)*(Assumptions!$D$29-Assumptions!$D$28)))</f>
        <v>0.258791146875058</v>
      </c>
      <c r="D384" s="29" t="n">
        <f aca="false">IF('Random Draws'!I384&lt;Assumptions!$D$30,1,0)</f>
        <v>0</v>
      </c>
      <c r="E384" s="19" t="n">
        <f aca="false">C384+Assumptions!$D$31*D384</f>
        <v>0.258791146875058</v>
      </c>
      <c r="F384" s="28" t="n">
        <f aca="false">(Simulation!F384-Assumptions!$D$15)*(1-E384)+Assumptions!$D$15-Simulation!J384</f>
        <v>0.15334019132298</v>
      </c>
      <c r="G384" s="8" t="n">
        <f aca="false">((Assumptions!$D$14*(1+Simulation!E384)^1*F384-Assumptions!$D$14*(1+Simulation!E384)^0*Simulation!E384*Assumptions!$D$16)/(1+Simulation!K384)^1+(Assumptions!$D$14*(1+Simulation!E384)^2*F384-Assumptions!$D$14*(1+Simulation!E384)^1*Simulation!E384*Assumptions!$D$16)/(1+Simulation!K384)^2+(Assumptions!$D$14*(1+Simulation!E384)^3*F384-Assumptions!$D$14*(1+Simulation!E384)^2*Simulation!E384*Assumptions!$D$16)/(1+Simulation!K384)^3+(Assumptions!$D$14*(1+Simulation!E384)^4*F384-Assumptions!$D$14*(1+Simulation!E384)^3*Simulation!E384*Assumptions!$D$16)/(1+Simulation!K384)^4+(Assumptions!$D$14*(1+Simulation!E384)^5*F384-Assumptions!$D$14*(1+Simulation!E384)^4*Simulation!E384*Assumptions!$D$16)/(1+Simulation!K384)^5+(Assumptions!$D$14*(1+Simulation!E384)^5*F384-Assumptions!$D$14*(1+Simulation!E384)^4*Simulation!E384*Assumptions!$D$16)*(1+Simulation!I384)/(Simulation!K384-Simulation!I384)/(1+Simulation!K384)^5-Assumptions!$D$17)/Assumptions!$D$18</f>
        <v>14.9531968410095</v>
      </c>
      <c r="H384" s="8" t="str">
        <f aca="false">IF(D384=1,G384,"")</f>
        <v/>
      </c>
      <c r="I384" s="33" t="n">
        <f aca="false">IF(D384=0,G384,"")</f>
        <v>14.9531968410095</v>
      </c>
    </row>
    <row r="385" customFormat="false" ht="15" hidden="false" customHeight="false" outlineLevel="0" collapsed="false">
      <c r="B385" s="2" t="n">
        <v>380</v>
      </c>
      <c r="C385" s="19" t="n">
        <f aca="false">IF('Random Draws'!F385&lt;(Assumptions!$D$28-Assumptions!$D$27)/(Assumptions!$D$29-Assumptions!$D$27),Assumptions!$D$27+SQRT('Random Draws'!F385*(Assumptions!$D$29-Assumptions!$D$27)*(Assumptions!$D$28-Assumptions!$D$27)),Assumptions!$D$29-SQRT((1-'Random Draws'!F385)*(Assumptions!$D$29-Assumptions!$D$27)*(Assumptions!$D$29-Assumptions!$D$28)))</f>
        <v>0.253033728186609</v>
      </c>
      <c r="D385" s="29" t="n">
        <f aca="false">IF('Random Draws'!I385&lt;Assumptions!$D$30,1,0)</f>
        <v>0</v>
      </c>
      <c r="E385" s="19" t="n">
        <f aca="false">C385+Assumptions!$D$31*D385</f>
        <v>0.253033728186609</v>
      </c>
      <c r="F385" s="28" t="n">
        <f aca="false">(Simulation!F385-Assumptions!$D$15)*(1-E385)+Assumptions!$D$15-Simulation!J385</f>
        <v>0.162745181797111</v>
      </c>
      <c r="G385" s="8" t="n">
        <f aca="false">((Assumptions!$D$14*(1+Simulation!E385)^1*F385-Assumptions!$D$14*(1+Simulation!E385)^0*Simulation!E385*Assumptions!$D$16)/(1+Simulation!K385)^1+(Assumptions!$D$14*(1+Simulation!E385)^2*F385-Assumptions!$D$14*(1+Simulation!E385)^1*Simulation!E385*Assumptions!$D$16)/(1+Simulation!K385)^2+(Assumptions!$D$14*(1+Simulation!E385)^3*F385-Assumptions!$D$14*(1+Simulation!E385)^2*Simulation!E385*Assumptions!$D$16)/(1+Simulation!K385)^3+(Assumptions!$D$14*(1+Simulation!E385)^4*F385-Assumptions!$D$14*(1+Simulation!E385)^3*Simulation!E385*Assumptions!$D$16)/(1+Simulation!K385)^4+(Assumptions!$D$14*(1+Simulation!E385)^5*F385-Assumptions!$D$14*(1+Simulation!E385)^4*Simulation!E385*Assumptions!$D$16)/(1+Simulation!K385)^5+(Assumptions!$D$14*(1+Simulation!E385)^5*F385-Assumptions!$D$14*(1+Simulation!E385)^4*Simulation!E385*Assumptions!$D$16)*(1+Simulation!I385)/(Simulation!K385-Simulation!I385)/(1+Simulation!K385)^5-Assumptions!$D$17)/Assumptions!$D$18</f>
        <v>8.40228478779676</v>
      </c>
      <c r="H385" s="8" t="str">
        <f aca="false">IF(D385=1,G385,"")</f>
        <v/>
      </c>
      <c r="I385" s="33" t="n">
        <f aca="false">IF(D385=0,G385,"")</f>
        <v>8.40228478779676</v>
      </c>
    </row>
    <row r="386" customFormat="false" ht="15" hidden="false" customHeight="false" outlineLevel="0" collapsed="false">
      <c r="B386" s="2" t="n">
        <v>381</v>
      </c>
      <c r="C386" s="19" t="n">
        <f aca="false">IF('Random Draws'!F386&lt;(Assumptions!$D$28-Assumptions!$D$27)/(Assumptions!$D$29-Assumptions!$D$27),Assumptions!$D$27+SQRT('Random Draws'!F386*(Assumptions!$D$29-Assumptions!$D$27)*(Assumptions!$D$28-Assumptions!$D$27)),Assumptions!$D$29-SQRT((1-'Random Draws'!F386)*(Assumptions!$D$29-Assumptions!$D$27)*(Assumptions!$D$29-Assumptions!$D$28)))</f>
        <v>0.257294998629754</v>
      </c>
      <c r="D386" s="29" t="n">
        <f aca="false">IF('Random Draws'!I386&lt;Assumptions!$D$30,1,0)</f>
        <v>1</v>
      </c>
      <c r="E386" s="19" t="n">
        <f aca="false">C386+Assumptions!$D$31*D386</f>
        <v>0.347294998629754</v>
      </c>
      <c r="F386" s="28" t="n">
        <f aca="false">(Simulation!F386-Assumptions!$D$15)*(1-E386)+Assumptions!$D$15-Simulation!J386</f>
        <v>0.16697528429323</v>
      </c>
      <c r="G386" s="8" t="n">
        <f aca="false">((Assumptions!$D$14*(1+Simulation!E386)^1*F386-Assumptions!$D$14*(1+Simulation!E386)^0*Simulation!E386*Assumptions!$D$16)/(1+Simulation!K386)^1+(Assumptions!$D$14*(1+Simulation!E386)^2*F386-Assumptions!$D$14*(1+Simulation!E386)^1*Simulation!E386*Assumptions!$D$16)/(1+Simulation!K386)^2+(Assumptions!$D$14*(1+Simulation!E386)^3*F386-Assumptions!$D$14*(1+Simulation!E386)^2*Simulation!E386*Assumptions!$D$16)/(1+Simulation!K386)^3+(Assumptions!$D$14*(1+Simulation!E386)^4*F386-Assumptions!$D$14*(1+Simulation!E386)^3*Simulation!E386*Assumptions!$D$16)/(1+Simulation!K386)^4+(Assumptions!$D$14*(1+Simulation!E386)^5*F386-Assumptions!$D$14*(1+Simulation!E386)^4*Simulation!E386*Assumptions!$D$16)/(1+Simulation!K386)^5+(Assumptions!$D$14*(1+Simulation!E386)^5*F386-Assumptions!$D$14*(1+Simulation!E386)^4*Simulation!E386*Assumptions!$D$16)*(1+Simulation!I386)/(Simulation!K386-Simulation!I386)/(1+Simulation!K386)^5-Assumptions!$D$17)/Assumptions!$D$18</f>
        <v>11.6322926532594</v>
      </c>
      <c r="H386" s="8" t="n">
        <f aca="false">IF(D386=1,G386,"")</f>
        <v>11.6322926532594</v>
      </c>
      <c r="I386" s="33" t="str">
        <f aca="false">IF(D386=0,G386,"")</f>
        <v/>
      </c>
    </row>
    <row r="387" customFormat="false" ht="15" hidden="false" customHeight="false" outlineLevel="0" collapsed="false">
      <c r="B387" s="2" t="n">
        <v>382</v>
      </c>
      <c r="C387" s="19" t="n">
        <f aca="false">IF('Random Draws'!F387&lt;(Assumptions!$D$28-Assumptions!$D$27)/(Assumptions!$D$29-Assumptions!$D$27),Assumptions!$D$27+SQRT('Random Draws'!F387*(Assumptions!$D$29-Assumptions!$D$27)*(Assumptions!$D$28-Assumptions!$D$27)),Assumptions!$D$29-SQRT((1-'Random Draws'!F387)*(Assumptions!$D$29-Assumptions!$D$27)*(Assumptions!$D$29-Assumptions!$D$28)))</f>
        <v>0.269965695462106</v>
      </c>
      <c r="D387" s="29" t="n">
        <f aca="false">IF('Random Draws'!I387&lt;Assumptions!$D$30,1,0)</f>
        <v>0</v>
      </c>
      <c r="E387" s="19" t="n">
        <f aca="false">C387+Assumptions!$D$31*D387</f>
        <v>0.269965695462106</v>
      </c>
      <c r="F387" s="28" t="n">
        <f aca="false">(Simulation!F387-Assumptions!$D$15)*(1-E387)+Assumptions!$D$15-Simulation!J387</f>
        <v>0.19418092333196</v>
      </c>
      <c r="G387" s="8" t="n">
        <f aca="false">((Assumptions!$D$14*(1+Simulation!E387)^1*F387-Assumptions!$D$14*(1+Simulation!E387)^0*Simulation!E387*Assumptions!$D$16)/(1+Simulation!K387)^1+(Assumptions!$D$14*(1+Simulation!E387)^2*F387-Assumptions!$D$14*(1+Simulation!E387)^1*Simulation!E387*Assumptions!$D$16)/(1+Simulation!K387)^2+(Assumptions!$D$14*(1+Simulation!E387)^3*F387-Assumptions!$D$14*(1+Simulation!E387)^2*Simulation!E387*Assumptions!$D$16)/(1+Simulation!K387)^3+(Assumptions!$D$14*(1+Simulation!E387)^4*F387-Assumptions!$D$14*(1+Simulation!E387)^3*Simulation!E387*Assumptions!$D$16)/(1+Simulation!K387)^4+(Assumptions!$D$14*(1+Simulation!E387)^5*F387-Assumptions!$D$14*(1+Simulation!E387)^4*Simulation!E387*Assumptions!$D$16)/(1+Simulation!K387)^5+(Assumptions!$D$14*(1+Simulation!E387)^5*F387-Assumptions!$D$14*(1+Simulation!E387)^4*Simulation!E387*Assumptions!$D$16)*(1+Simulation!I387)/(Simulation!K387-Simulation!I387)/(1+Simulation!K387)^5-Assumptions!$D$17)/Assumptions!$D$18</f>
        <v>25.5753565572433</v>
      </c>
      <c r="H387" s="8" t="str">
        <f aca="false">IF(D387=1,G387,"")</f>
        <v/>
      </c>
      <c r="I387" s="33" t="n">
        <f aca="false">IF(D387=0,G387,"")</f>
        <v>25.5753565572433</v>
      </c>
    </row>
    <row r="388" customFormat="false" ht="15" hidden="false" customHeight="false" outlineLevel="0" collapsed="false">
      <c r="B388" s="2" t="n">
        <v>383</v>
      </c>
      <c r="C388" s="19" t="n">
        <f aca="false">IF('Random Draws'!F388&lt;(Assumptions!$D$28-Assumptions!$D$27)/(Assumptions!$D$29-Assumptions!$D$27),Assumptions!$D$27+SQRT('Random Draws'!F388*(Assumptions!$D$29-Assumptions!$D$27)*(Assumptions!$D$28-Assumptions!$D$27)),Assumptions!$D$29-SQRT((1-'Random Draws'!F388)*(Assumptions!$D$29-Assumptions!$D$27)*(Assumptions!$D$29-Assumptions!$D$28)))</f>
        <v>0.269337050734361</v>
      </c>
      <c r="D388" s="29" t="n">
        <f aca="false">IF('Random Draws'!I388&lt;Assumptions!$D$30,1,0)</f>
        <v>1</v>
      </c>
      <c r="E388" s="19" t="n">
        <f aca="false">C388+Assumptions!$D$31*D388</f>
        <v>0.359337050734361</v>
      </c>
      <c r="F388" s="28" t="n">
        <f aca="false">(Simulation!F388-Assumptions!$D$15)*(1-E388)+Assumptions!$D$15-Simulation!J388</f>
        <v>0.0989071481225872</v>
      </c>
      <c r="G388" s="8" t="n">
        <f aca="false">((Assumptions!$D$14*(1+Simulation!E388)^1*F388-Assumptions!$D$14*(1+Simulation!E388)^0*Simulation!E388*Assumptions!$D$16)/(1+Simulation!K388)^1+(Assumptions!$D$14*(1+Simulation!E388)^2*F388-Assumptions!$D$14*(1+Simulation!E388)^1*Simulation!E388*Assumptions!$D$16)/(1+Simulation!K388)^2+(Assumptions!$D$14*(1+Simulation!E388)^3*F388-Assumptions!$D$14*(1+Simulation!E388)^2*Simulation!E388*Assumptions!$D$16)/(1+Simulation!K388)^3+(Assumptions!$D$14*(1+Simulation!E388)^4*F388-Assumptions!$D$14*(1+Simulation!E388)^3*Simulation!E388*Assumptions!$D$16)/(1+Simulation!K388)^4+(Assumptions!$D$14*(1+Simulation!E388)^5*F388-Assumptions!$D$14*(1+Simulation!E388)^4*Simulation!E388*Assumptions!$D$16)/(1+Simulation!K388)^5+(Assumptions!$D$14*(1+Simulation!E388)^5*F388-Assumptions!$D$14*(1+Simulation!E388)^4*Simulation!E388*Assumptions!$D$16)*(1+Simulation!I388)/(Simulation!K388-Simulation!I388)/(1+Simulation!K388)^5-Assumptions!$D$17)/Assumptions!$D$18</f>
        <v>8.37307885902525</v>
      </c>
      <c r="H388" s="8" t="n">
        <f aca="false">IF(D388=1,G388,"")</f>
        <v>8.37307885902525</v>
      </c>
      <c r="I388" s="33" t="str">
        <f aca="false">IF(D388=0,G388,"")</f>
        <v/>
      </c>
    </row>
    <row r="389" customFormat="false" ht="15" hidden="false" customHeight="false" outlineLevel="0" collapsed="false">
      <c r="B389" s="2" t="n">
        <v>384</v>
      </c>
      <c r="C389" s="19" t="n">
        <f aca="false">IF('Random Draws'!F389&lt;(Assumptions!$D$28-Assumptions!$D$27)/(Assumptions!$D$29-Assumptions!$D$27),Assumptions!$D$27+SQRT('Random Draws'!F389*(Assumptions!$D$29-Assumptions!$D$27)*(Assumptions!$D$28-Assumptions!$D$27)),Assumptions!$D$29-SQRT((1-'Random Draws'!F389)*(Assumptions!$D$29-Assumptions!$D$27)*(Assumptions!$D$29-Assumptions!$D$28)))</f>
        <v>0.258704780613415</v>
      </c>
      <c r="D389" s="29" t="n">
        <f aca="false">IF('Random Draws'!I389&lt;Assumptions!$D$30,1,0)</f>
        <v>0</v>
      </c>
      <c r="E389" s="19" t="n">
        <f aca="false">C389+Assumptions!$D$31*D389</f>
        <v>0.258704780613415</v>
      </c>
      <c r="F389" s="28" t="n">
        <f aca="false">(Simulation!F389-Assumptions!$D$15)*(1-E389)+Assumptions!$D$15-Simulation!J389</f>
        <v>0.219958923387491</v>
      </c>
      <c r="G389" s="8" t="n">
        <f aca="false">((Assumptions!$D$14*(1+Simulation!E389)^1*F389-Assumptions!$D$14*(1+Simulation!E389)^0*Simulation!E389*Assumptions!$D$16)/(1+Simulation!K389)^1+(Assumptions!$D$14*(1+Simulation!E389)^2*F389-Assumptions!$D$14*(1+Simulation!E389)^1*Simulation!E389*Assumptions!$D$16)/(1+Simulation!K389)^2+(Assumptions!$D$14*(1+Simulation!E389)^3*F389-Assumptions!$D$14*(1+Simulation!E389)^2*Simulation!E389*Assumptions!$D$16)/(1+Simulation!K389)^3+(Assumptions!$D$14*(1+Simulation!E389)^4*F389-Assumptions!$D$14*(1+Simulation!E389)^3*Simulation!E389*Assumptions!$D$16)/(1+Simulation!K389)^4+(Assumptions!$D$14*(1+Simulation!E389)^5*F389-Assumptions!$D$14*(1+Simulation!E389)^4*Simulation!E389*Assumptions!$D$16)/(1+Simulation!K389)^5+(Assumptions!$D$14*(1+Simulation!E389)^5*F389-Assumptions!$D$14*(1+Simulation!E389)^4*Simulation!E389*Assumptions!$D$16)*(1+Simulation!I389)/(Simulation!K389-Simulation!I389)/(1+Simulation!K389)^5-Assumptions!$D$17)/Assumptions!$D$18</f>
        <v>14.3608548465335</v>
      </c>
      <c r="H389" s="8" t="str">
        <f aca="false">IF(D389=1,G389,"")</f>
        <v/>
      </c>
      <c r="I389" s="33" t="n">
        <f aca="false">IF(D389=0,G389,"")</f>
        <v>14.3608548465335</v>
      </c>
    </row>
    <row r="390" customFormat="false" ht="15" hidden="false" customHeight="false" outlineLevel="0" collapsed="false">
      <c r="B390" s="2" t="n">
        <v>385</v>
      </c>
      <c r="C390" s="19" t="n">
        <f aca="false">IF('Random Draws'!F390&lt;(Assumptions!$D$28-Assumptions!$D$27)/(Assumptions!$D$29-Assumptions!$D$27),Assumptions!$D$27+SQRT('Random Draws'!F390*(Assumptions!$D$29-Assumptions!$D$27)*(Assumptions!$D$28-Assumptions!$D$27)),Assumptions!$D$29-SQRT((1-'Random Draws'!F390)*(Assumptions!$D$29-Assumptions!$D$27)*(Assumptions!$D$29-Assumptions!$D$28)))</f>
        <v>0.256725282842523</v>
      </c>
      <c r="D390" s="29" t="n">
        <f aca="false">IF('Random Draws'!I390&lt;Assumptions!$D$30,1,0)</f>
        <v>0</v>
      </c>
      <c r="E390" s="19" t="n">
        <f aca="false">C390+Assumptions!$D$31*D390</f>
        <v>0.256725282842523</v>
      </c>
      <c r="F390" s="28" t="n">
        <f aca="false">(Simulation!F390-Assumptions!$D$15)*(1-E390)+Assumptions!$D$15-Simulation!J390</f>
        <v>0.116307435866382</v>
      </c>
      <c r="G390" s="8" t="n">
        <f aca="false">((Assumptions!$D$14*(1+Simulation!E390)^1*F390-Assumptions!$D$14*(1+Simulation!E390)^0*Simulation!E390*Assumptions!$D$16)/(1+Simulation!K390)^1+(Assumptions!$D$14*(1+Simulation!E390)^2*F390-Assumptions!$D$14*(1+Simulation!E390)^1*Simulation!E390*Assumptions!$D$16)/(1+Simulation!K390)^2+(Assumptions!$D$14*(1+Simulation!E390)^3*F390-Assumptions!$D$14*(1+Simulation!E390)^2*Simulation!E390*Assumptions!$D$16)/(1+Simulation!K390)^3+(Assumptions!$D$14*(1+Simulation!E390)^4*F390-Assumptions!$D$14*(1+Simulation!E390)^3*Simulation!E390*Assumptions!$D$16)/(1+Simulation!K390)^4+(Assumptions!$D$14*(1+Simulation!E390)^5*F390-Assumptions!$D$14*(1+Simulation!E390)^4*Simulation!E390*Assumptions!$D$16)/(1+Simulation!K390)^5+(Assumptions!$D$14*(1+Simulation!E390)^5*F390-Assumptions!$D$14*(1+Simulation!E390)^4*Simulation!E390*Assumptions!$D$16)*(1+Simulation!I390)/(Simulation!K390-Simulation!I390)/(1+Simulation!K390)^5-Assumptions!$D$17)/Assumptions!$D$18</f>
        <v>6.87841183006871</v>
      </c>
      <c r="H390" s="8" t="str">
        <f aca="false">IF(D390=1,G390,"")</f>
        <v/>
      </c>
      <c r="I390" s="33" t="n">
        <f aca="false">IF(D390=0,G390,"")</f>
        <v>6.87841183006871</v>
      </c>
    </row>
    <row r="391" customFormat="false" ht="15" hidden="false" customHeight="false" outlineLevel="0" collapsed="false">
      <c r="B391" s="2" t="n">
        <v>386</v>
      </c>
      <c r="C391" s="19" t="n">
        <f aca="false">IF('Random Draws'!F391&lt;(Assumptions!$D$28-Assumptions!$D$27)/(Assumptions!$D$29-Assumptions!$D$27),Assumptions!$D$27+SQRT('Random Draws'!F391*(Assumptions!$D$29-Assumptions!$D$27)*(Assumptions!$D$28-Assumptions!$D$27)),Assumptions!$D$29-SQRT((1-'Random Draws'!F391)*(Assumptions!$D$29-Assumptions!$D$27)*(Assumptions!$D$29-Assumptions!$D$28)))</f>
        <v>0.245923309251356</v>
      </c>
      <c r="D391" s="29" t="n">
        <f aca="false">IF('Random Draws'!I391&lt;Assumptions!$D$30,1,0)</f>
        <v>1</v>
      </c>
      <c r="E391" s="19" t="n">
        <f aca="false">C391+Assumptions!$D$31*D391</f>
        <v>0.335923309251356</v>
      </c>
      <c r="F391" s="28" t="n">
        <f aca="false">(Simulation!F391-Assumptions!$D$15)*(1-E391)+Assumptions!$D$15-Simulation!J391</f>
        <v>0.151463422963085</v>
      </c>
      <c r="G391" s="8" t="n">
        <f aca="false">((Assumptions!$D$14*(1+Simulation!E391)^1*F391-Assumptions!$D$14*(1+Simulation!E391)^0*Simulation!E391*Assumptions!$D$16)/(1+Simulation!K391)^1+(Assumptions!$D$14*(1+Simulation!E391)^2*F391-Assumptions!$D$14*(1+Simulation!E391)^1*Simulation!E391*Assumptions!$D$16)/(1+Simulation!K391)^2+(Assumptions!$D$14*(1+Simulation!E391)^3*F391-Assumptions!$D$14*(1+Simulation!E391)^2*Simulation!E391*Assumptions!$D$16)/(1+Simulation!K391)^3+(Assumptions!$D$14*(1+Simulation!E391)^4*F391-Assumptions!$D$14*(1+Simulation!E391)^3*Simulation!E391*Assumptions!$D$16)/(1+Simulation!K391)^4+(Assumptions!$D$14*(1+Simulation!E391)^5*F391-Assumptions!$D$14*(1+Simulation!E391)^4*Simulation!E391*Assumptions!$D$16)/(1+Simulation!K391)^5+(Assumptions!$D$14*(1+Simulation!E391)^5*F391-Assumptions!$D$14*(1+Simulation!E391)^4*Simulation!E391*Assumptions!$D$16)*(1+Simulation!I391)/(Simulation!K391-Simulation!I391)/(1+Simulation!K391)^5-Assumptions!$D$17)/Assumptions!$D$18</f>
        <v>9.0832915238781</v>
      </c>
      <c r="H391" s="8" t="n">
        <f aca="false">IF(D391=1,G391,"")</f>
        <v>9.0832915238781</v>
      </c>
      <c r="I391" s="33" t="str">
        <f aca="false">IF(D391=0,G391,"")</f>
        <v/>
      </c>
    </row>
    <row r="392" customFormat="false" ht="15" hidden="false" customHeight="false" outlineLevel="0" collapsed="false">
      <c r="B392" s="2" t="n">
        <v>387</v>
      </c>
      <c r="C392" s="19" t="n">
        <f aca="false">IF('Random Draws'!F392&lt;(Assumptions!$D$28-Assumptions!$D$27)/(Assumptions!$D$29-Assumptions!$D$27),Assumptions!$D$27+SQRT('Random Draws'!F392*(Assumptions!$D$29-Assumptions!$D$27)*(Assumptions!$D$28-Assumptions!$D$27)),Assumptions!$D$29-SQRT((1-'Random Draws'!F392)*(Assumptions!$D$29-Assumptions!$D$27)*(Assumptions!$D$29-Assumptions!$D$28)))</f>
        <v>0.256746440761069</v>
      </c>
      <c r="D392" s="29" t="n">
        <f aca="false">IF('Random Draws'!I392&lt;Assumptions!$D$30,1,0)</f>
        <v>1</v>
      </c>
      <c r="E392" s="19" t="n">
        <f aca="false">C392+Assumptions!$D$31*D392</f>
        <v>0.346746440761069</v>
      </c>
      <c r="F392" s="28" t="n">
        <f aca="false">(Simulation!F392-Assumptions!$D$15)*(1-E392)+Assumptions!$D$15-Simulation!J392</f>
        <v>0.161894783987857</v>
      </c>
      <c r="G392" s="8" t="n">
        <f aca="false">((Assumptions!$D$14*(1+Simulation!E392)^1*F392-Assumptions!$D$14*(1+Simulation!E392)^0*Simulation!E392*Assumptions!$D$16)/(1+Simulation!K392)^1+(Assumptions!$D$14*(1+Simulation!E392)^2*F392-Assumptions!$D$14*(1+Simulation!E392)^1*Simulation!E392*Assumptions!$D$16)/(1+Simulation!K392)^2+(Assumptions!$D$14*(1+Simulation!E392)^3*F392-Assumptions!$D$14*(1+Simulation!E392)^2*Simulation!E392*Assumptions!$D$16)/(1+Simulation!K392)^3+(Assumptions!$D$14*(1+Simulation!E392)^4*F392-Assumptions!$D$14*(1+Simulation!E392)^3*Simulation!E392*Assumptions!$D$16)/(1+Simulation!K392)^4+(Assumptions!$D$14*(1+Simulation!E392)^5*F392-Assumptions!$D$14*(1+Simulation!E392)^4*Simulation!E392*Assumptions!$D$16)/(1+Simulation!K392)^5+(Assumptions!$D$14*(1+Simulation!E392)^5*F392-Assumptions!$D$14*(1+Simulation!E392)^4*Simulation!E392*Assumptions!$D$16)*(1+Simulation!I392)/(Simulation!K392-Simulation!I392)/(1+Simulation!K392)^5-Assumptions!$D$17)/Assumptions!$D$18</f>
        <v>15.3992160219995</v>
      </c>
      <c r="H392" s="8" t="n">
        <f aca="false">IF(D392=1,G392,"")</f>
        <v>15.3992160219995</v>
      </c>
      <c r="I392" s="33" t="str">
        <f aca="false">IF(D392=0,G392,"")</f>
        <v/>
      </c>
    </row>
    <row r="393" customFormat="false" ht="15" hidden="false" customHeight="false" outlineLevel="0" collapsed="false">
      <c r="B393" s="2" t="n">
        <v>388</v>
      </c>
      <c r="C393" s="19" t="n">
        <f aca="false">IF('Random Draws'!F393&lt;(Assumptions!$D$28-Assumptions!$D$27)/(Assumptions!$D$29-Assumptions!$D$27),Assumptions!$D$27+SQRT('Random Draws'!F393*(Assumptions!$D$29-Assumptions!$D$27)*(Assumptions!$D$28-Assumptions!$D$27)),Assumptions!$D$29-SQRT((1-'Random Draws'!F393)*(Assumptions!$D$29-Assumptions!$D$27)*(Assumptions!$D$29-Assumptions!$D$28)))</f>
        <v>0.248760034138975</v>
      </c>
      <c r="D393" s="29" t="n">
        <f aca="false">IF('Random Draws'!I393&lt;Assumptions!$D$30,1,0)</f>
        <v>1</v>
      </c>
      <c r="E393" s="19" t="n">
        <f aca="false">C393+Assumptions!$D$31*D393</f>
        <v>0.338760034138975</v>
      </c>
      <c r="F393" s="28" t="n">
        <f aca="false">(Simulation!F393-Assumptions!$D$15)*(1-E393)+Assumptions!$D$15-Simulation!J393</f>
        <v>0.119841654122736</v>
      </c>
      <c r="G393" s="8" t="n">
        <f aca="false">((Assumptions!$D$14*(1+Simulation!E393)^1*F393-Assumptions!$D$14*(1+Simulation!E393)^0*Simulation!E393*Assumptions!$D$16)/(1+Simulation!K393)^1+(Assumptions!$D$14*(1+Simulation!E393)^2*F393-Assumptions!$D$14*(1+Simulation!E393)^1*Simulation!E393*Assumptions!$D$16)/(1+Simulation!K393)^2+(Assumptions!$D$14*(1+Simulation!E393)^3*F393-Assumptions!$D$14*(1+Simulation!E393)^2*Simulation!E393*Assumptions!$D$16)/(1+Simulation!K393)^3+(Assumptions!$D$14*(1+Simulation!E393)^4*F393-Assumptions!$D$14*(1+Simulation!E393)^3*Simulation!E393*Assumptions!$D$16)/(1+Simulation!K393)^4+(Assumptions!$D$14*(1+Simulation!E393)^5*F393-Assumptions!$D$14*(1+Simulation!E393)^4*Simulation!E393*Assumptions!$D$16)/(1+Simulation!K393)^5+(Assumptions!$D$14*(1+Simulation!E393)^5*F393-Assumptions!$D$14*(1+Simulation!E393)^4*Simulation!E393*Assumptions!$D$16)*(1+Simulation!I393)/(Simulation!K393-Simulation!I393)/(1+Simulation!K393)^5-Assumptions!$D$17)/Assumptions!$D$18</f>
        <v>7.35093470262093</v>
      </c>
      <c r="H393" s="8" t="n">
        <f aca="false">IF(D393=1,G393,"")</f>
        <v>7.35093470262093</v>
      </c>
      <c r="I393" s="33" t="str">
        <f aca="false">IF(D393=0,G393,"")</f>
        <v/>
      </c>
    </row>
    <row r="394" customFormat="false" ht="15" hidden="false" customHeight="false" outlineLevel="0" collapsed="false">
      <c r="B394" s="2" t="n">
        <v>389</v>
      </c>
      <c r="C394" s="19" t="n">
        <f aca="false">IF('Random Draws'!F394&lt;(Assumptions!$D$28-Assumptions!$D$27)/(Assumptions!$D$29-Assumptions!$D$27),Assumptions!$D$27+SQRT('Random Draws'!F394*(Assumptions!$D$29-Assumptions!$D$27)*(Assumptions!$D$28-Assumptions!$D$27)),Assumptions!$D$29-SQRT((1-'Random Draws'!F394)*(Assumptions!$D$29-Assumptions!$D$27)*(Assumptions!$D$29-Assumptions!$D$28)))</f>
        <v>0.273098374882566</v>
      </c>
      <c r="D394" s="29" t="n">
        <f aca="false">IF('Random Draws'!I394&lt;Assumptions!$D$30,1,0)</f>
        <v>0</v>
      </c>
      <c r="E394" s="19" t="n">
        <f aca="false">C394+Assumptions!$D$31*D394</f>
        <v>0.273098374882566</v>
      </c>
      <c r="F394" s="28" t="n">
        <f aca="false">(Simulation!F394-Assumptions!$D$15)*(1-E394)+Assumptions!$D$15-Simulation!J394</f>
        <v>0.185475921730233</v>
      </c>
      <c r="G394" s="8" t="n">
        <f aca="false">((Assumptions!$D$14*(1+Simulation!E394)^1*F394-Assumptions!$D$14*(1+Simulation!E394)^0*Simulation!E394*Assumptions!$D$16)/(1+Simulation!K394)^1+(Assumptions!$D$14*(1+Simulation!E394)^2*F394-Assumptions!$D$14*(1+Simulation!E394)^1*Simulation!E394*Assumptions!$D$16)/(1+Simulation!K394)^2+(Assumptions!$D$14*(1+Simulation!E394)^3*F394-Assumptions!$D$14*(1+Simulation!E394)^2*Simulation!E394*Assumptions!$D$16)/(1+Simulation!K394)^3+(Assumptions!$D$14*(1+Simulation!E394)^4*F394-Assumptions!$D$14*(1+Simulation!E394)^3*Simulation!E394*Assumptions!$D$16)/(1+Simulation!K394)^4+(Assumptions!$D$14*(1+Simulation!E394)^5*F394-Assumptions!$D$14*(1+Simulation!E394)^4*Simulation!E394*Assumptions!$D$16)/(1+Simulation!K394)^5+(Assumptions!$D$14*(1+Simulation!E394)^5*F394-Assumptions!$D$14*(1+Simulation!E394)^4*Simulation!E394*Assumptions!$D$16)*(1+Simulation!I394)/(Simulation!K394-Simulation!I394)/(1+Simulation!K394)^5-Assumptions!$D$17)/Assumptions!$D$18</f>
        <v>19.3595669872517</v>
      </c>
      <c r="H394" s="8" t="str">
        <f aca="false">IF(D394=1,G394,"")</f>
        <v/>
      </c>
      <c r="I394" s="33" t="n">
        <f aca="false">IF(D394=0,G394,"")</f>
        <v>19.3595669872517</v>
      </c>
    </row>
    <row r="395" customFormat="false" ht="15" hidden="false" customHeight="false" outlineLevel="0" collapsed="false">
      <c r="B395" s="2" t="n">
        <v>390</v>
      </c>
      <c r="C395" s="19" t="n">
        <f aca="false">IF('Random Draws'!F395&lt;(Assumptions!$D$28-Assumptions!$D$27)/(Assumptions!$D$29-Assumptions!$D$27),Assumptions!$D$27+SQRT('Random Draws'!F395*(Assumptions!$D$29-Assumptions!$D$27)*(Assumptions!$D$28-Assumptions!$D$27)),Assumptions!$D$29-SQRT((1-'Random Draws'!F395)*(Assumptions!$D$29-Assumptions!$D$27)*(Assumptions!$D$29-Assumptions!$D$28)))</f>
        <v>0.251122590781828</v>
      </c>
      <c r="D395" s="29" t="n">
        <f aca="false">IF('Random Draws'!I395&lt;Assumptions!$D$30,1,0)</f>
        <v>0</v>
      </c>
      <c r="E395" s="19" t="n">
        <f aca="false">C395+Assumptions!$D$31*D395</f>
        <v>0.251122590781828</v>
      </c>
      <c r="F395" s="28" t="n">
        <f aca="false">(Simulation!F395-Assumptions!$D$15)*(1-E395)+Assumptions!$D$15-Simulation!J395</f>
        <v>0.160217205844298</v>
      </c>
      <c r="G395" s="8" t="n">
        <f aca="false">((Assumptions!$D$14*(1+Simulation!E395)^1*F395-Assumptions!$D$14*(1+Simulation!E395)^0*Simulation!E395*Assumptions!$D$16)/(1+Simulation!K395)^1+(Assumptions!$D$14*(1+Simulation!E395)^2*F395-Assumptions!$D$14*(1+Simulation!E395)^1*Simulation!E395*Assumptions!$D$16)/(1+Simulation!K395)^2+(Assumptions!$D$14*(1+Simulation!E395)^3*F395-Assumptions!$D$14*(1+Simulation!E395)^2*Simulation!E395*Assumptions!$D$16)/(1+Simulation!K395)^3+(Assumptions!$D$14*(1+Simulation!E395)^4*F395-Assumptions!$D$14*(1+Simulation!E395)^3*Simulation!E395*Assumptions!$D$16)/(1+Simulation!K395)^4+(Assumptions!$D$14*(1+Simulation!E395)^5*F395-Assumptions!$D$14*(1+Simulation!E395)^4*Simulation!E395*Assumptions!$D$16)/(1+Simulation!K395)^5+(Assumptions!$D$14*(1+Simulation!E395)^5*F395-Assumptions!$D$14*(1+Simulation!E395)^4*Simulation!E395*Assumptions!$D$16)*(1+Simulation!I395)/(Simulation!K395-Simulation!I395)/(1+Simulation!K395)^5-Assumptions!$D$17)/Assumptions!$D$18</f>
        <v>10.1079574023097</v>
      </c>
      <c r="H395" s="8" t="str">
        <f aca="false">IF(D395=1,G395,"")</f>
        <v/>
      </c>
      <c r="I395" s="33" t="n">
        <f aca="false">IF(D395=0,G395,"")</f>
        <v>10.1079574023097</v>
      </c>
    </row>
    <row r="396" customFormat="false" ht="15" hidden="false" customHeight="false" outlineLevel="0" collapsed="false">
      <c r="B396" s="2" t="n">
        <v>391</v>
      </c>
      <c r="C396" s="19" t="n">
        <f aca="false">IF('Random Draws'!F396&lt;(Assumptions!$D$28-Assumptions!$D$27)/(Assumptions!$D$29-Assumptions!$D$27),Assumptions!$D$27+SQRT('Random Draws'!F396*(Assumptions!$D$29-Assumptions!$D$27)*(Assumptions!$D$28-Assumptions!$D$27)),Assumptions!$D$29-SQRT((1-'Random Draws'!F396)*(Assumptions!$D$29-Assumptions!$D$27)*(Assumptions!$D$29-Assumptions!$D$28)))</f>
        <v>0.278287298953816</v>
      </c>
      <c r="D396" s="29" t="n">
        <f aca="false">IF('Random Draws'!I396&lt;Assumptions!$D$30,1,0)</f>
        <v>0</v>
      </c>
      <c r="E396" s="19" t="n">
        <f aca="false">C396+Assumptions!$D$31*D396</f>
        <v>0.278287298953816</v>
      </c>
      <c r="F396" s="28" t="n">
        <f aca="false">(Simulation!F396-Assumptions!$D$15)*(1-E396)+Assumptions!$D$15-Simulation!J396</f>
        <v>0.190611420882518</v>
      </c>
      <c r="G396" s="8" t="n">
        <f aca="false">((Assumptions!$D$14*(1+Simulation!E396)^1*F396-Assumptions!$D$14*(1+Simulation!E396)^0*Simulation!E396*Assumptions!$D$16)/(1+Simulation!K396)^1+(Assumptions!$D$14*(1+Simulation!E396)^2*F396-Assumptions!$D$14*(1+Simulation!E396)^1*Simulation!E396*Assumptions!$D$16)/(1+Simulation!K396)^2+(Assumptions!$D$14*(1+Simulation!E396)^3*F396-Assumptions!$D$14*(1+Simulation!E396)^2*Simulation!E396*Assumptions!$D$16)/(1+Simulation!K396)^3+(Assumptions!$D$14*(1+Simulation!E396)^4*F396-Assumptions!$D$14*(1+Simulation!E396)^3*Simulation!E396*Assumptions!$D$16)/(1+Simulation!K396)^4+(Assumptions!$D$14*(1+Simulation!E396)^5*F396-Assumptions!$D$14*(1+Simulation!E396)^4*Simulation!E396*Assumptions!$D$16)/(1+Simulation!K396)^5+(Assumptions!$D$14*(1+Simulation!E396)^5*F396-Assumptions!$D$14*(1+Simulation!E396)^4*Simulation!E396*Assumptions!$D$16)*(1+Simulation!I396)/(Simulation!K396-Simulation!I396)/(1+Simulation!K396)^5-Assumptions!$D$17)/Assumptions!$D$18</f>
        <v>12.9814236915044</v>
      </c>
      <c r="H396" s="8" t="str">
        <f aca="false">IF(D396=1,G396,"")</f>
        <v/>
      </c>
      <c r="I396" s="33" t="n">
        <f aca="false">IF(D396=0,G396,"")</f>
        <v>12.9814236915044</v>
      </c>
    </row>
    <row r="397" customFormat="false" ht="15" hidden="false" customHeight="false" outlineLevel="0" collapsed="false">
      <c r="B397" s="2" t="n">
        <v>392</v>
      </c>
      <c r="C397" s="19" t="n">
        <f aca="false">IF('Random Draws'!F397&lt;(Assumptions!$D$28-Assumptions!$D$27)/(Assumptions!$D$29-Assumptions!$D$27),Assumptions!$D$27+SQRT('Random Draws'!F397*(Assumptions!$D$29-Assumptions!$D$27)*(Assumptions!$D$28-Assumptions!$D$27)),Assumptions!$D$29-SQRT((1-'Random Draws'!F397)*(Assumptions!$D$29-Assumptions!$D$27)*(Assumptions!$D$29-Assumptions!$D$28)))</f>
        <v>0.266060199392674</v>
      </c>
      <c r="D397" s="29" t="n">
        <f aca="false">IF('Random Draws'!I397&lt;Assumptions!$D$30,1,0)</f>
        <v>0</v>
      </c>
      <c r="E397" s="19" t="n">
        <f aca="false">C397+Assumptions!$D$31*D397</f>
        <v>0.266060199392674</v>
      </c>
      <c r="F397" s="28" t="n">
        <f aca="false">(Simulation!F397-Assumptions!$D$15)*(1-E397)+Assumptions!$D$15-Simulation!J397</f>
        <v>0.158662495900056</v>
      </c>
      <c r="G397" s="8" t="n">
        <f aca="false">((Assumptions!$D$14*(1+Simulation!E397)^1*F397-Assumptions!$D$14*(1+Simulation!E397)^0*Simulation!E397*Assumptions!$D$16)/(1+Simulation!K397)^1+(Assumptions!$D$14*(1+Simulation!E397)^2*F397-Assumptions!$D$14*(1+Simulation!E397)^1*Simulation!E397*Assumptions!$D$16)/(1+Simulation!K397)^2+(Assumptions!$D$14*(1+Simulation!E397)^3*F397-Assumptions!$D$14*(1+Simulation!E397)^2*Simulation!E397*Assumptions!$D$16)/(1+Simulation!K397)^3+(Assumptions!$D$14*(1+Simulation!E397)^4*F397-Assumptions!$D$14*(1+Simulation!E397)^3*Simulation!E397*Assumptions!$D$16)/(1+Simulation!K397)^4+(Assumptions!$D$14*(1+Simulation!E397)^5*F397-Assumptions!$D$14*(1+Simulation!E397)^4*Simulation!E397*Assumptions!$D$16)/(1+Simulation!K397)^5+(Assumptions!$D$14*(1+Simulation!E397)^5*F397-Assumptions!$D$14*(1+Simulation!E397)^4*Simulation!E397*Assumptions!$D$16)*(1+Simulation!I397)/(Simulation!K397-Simulation!I397)/(1+Simulation!K397)^5-Assumptions!$D$17)/Assumptions!$D$18</f>
        <v>13.8537229410749</v>
      </c>
      <c r="H397" s="8" t="str">
        <f aca="false">IF(D397=1,G397,"")</f>
        <v/>
      </c>
      <c r="I397" s="33" t="n">
        <f aca="false">IF(D397=0,G397,"")</f>
        <v>13.8537229410749</v>
      </c>
    </row>
    <row r="398" customFormat="false" ht="15" hidden="false" customHeight="false" outlineLevel="0" collapsed="false">
      <c r="B398" s="2" t="n">
        <v>393</v>
      </c>
      <c r="C398" s="19" t="n">
        <f aca="false">IF('Random Draws'!F398&lt;(Assumptions!$D$28-Assumptions!$D$27)/(Assumptions!$D$29-Assumptions!$D$27),Assumptions!$D$27+SQRT('Random Draws'!F398*(Assumptions!$D$29-Assumptions!$D$27)*(Assumptions!$D$28-Assumptions!$D$27)),Assumptions!$D$29-SQRT((1-'Random Draws'!F398)*(Assumptions!$D$29-Assumptions!$D$27)*(Assumptions!$D$29-Assumptions!$D$28)))</f>
        <v>0.276910768665703</v>
      </c>
      <c r="D398" s="29" t="n">
        <f aca="false">IF('Random Draws'!I398&lt;Assumptions!$D$30,1,0)</f>
        <v>0</v>
      </c>
      <c r="E398" s="19" t="n">
        <f aca="false">C398+Assumptions!$D$31*D398</f>
        <v>0.276910768665703</v>
      </c>
      <c r="F398" s="28" t="n">
        <f aca="false">(Simulation!F398-Assumptions!$D$15)*(1-E398)+Assumptions!$D$15-Simulation!J398</f>
        <v>0.114519013412945</v>
      </c>
      <c r="G398" s="8" t="n">
        <f aca="false">((Assumptions!$D$14*(1+Simulation!E398)^1*F398-Assumptions!$D$14*(1+Simulation!E398)^0*Simulation!E398*Assumptions!$D$16)/(1+Simulation!K398)^1+(Assumptions!$D$14*(1+Simulation!E398)^2*F398-Assumptions!$D$14*(1+Simulation!E398)^1*Simulation!E398*Assumptions!$D$16)/(1+Simulation!K398)^2+(Assumptions!$D$14*(1+Simulation!E398)^3*F398-Assumptions!$D$14*(1+Simulation!E398)^2*Simulation!E398*Assumptions!$D$16)/(1+Simulation!K398)^3+(Assumptions!$D$14*(1+Simulation!E398)^4*F398-Assumptions!$D$14*(1+Simulation!E398)^3*Simulation!E398*Assumptions!$D$16)/(1+Simulation!K398)^4+(Assumptions!$D$14*(1+Simulation!E398)^5*F398-Assumptions!$D$14*(1+Simulation!E398)^4*Simulation!E398*Assumptions!$D$16)/(1+Simulation!K398)^5+(Assumptions!$D$14*(1+Simulation!E398)^5*F398-Assumptions!$D$14*(1+Simulation!E398)^4*Simulation!E398*Assumptions!$D$16)*(1+Simulation!I398)/(Simulation!K398-Simulation!I398)/(1+Simulation!K398)^5-Assumptions!$D$17)/Assumptions!$D$18</f>
        <v>5.85153408002309</v>
      </c>
      <c r="H398" s="8" t="str">
        <f aca="false">IF(D398=1,G398,"")</f>
        <v/>
      </c>
      <c r="I398" s="33" t="n">
        <f aca="false">IF(D398=0,G398,"")</f>
        <v>5.85153408002309</v>
      </c>
    </row>
    <row r="399" customFormat="false" ht="15" hidden="false" customHeight="false" outlineLevel="0" collapsed="false">
      <c r="B399" s="2" t="n">
        <v>394</v>
      </c>
      <c r="C399" s="19" t="n">
        <f aca="false">IF('Random Draws'!F399&lt;(Assumptions!$D$28-Assumptions!$D$27)/(Assumptions!$D$29-Assumptions!$D$27),Assumptions!$D$27+SQRT('Random Draws'!F399*(Assumptions!$D$29-Assumptions!$D$27)*(Assumptions!$D$28-Assumptions!$D$27)),Assumptions!$D$29-SQRT((1-'Random Draws'!F399)*(Assumptions!$D$29-Assumptions!$D$27)*(Assumptions!$D$29-Assumptions!$D$28)))</f>
        <v>0.269919606272967</v>
      </c>
      <c r="D399" s="29" t="n">
        <f aca="false">IF('Random Draws'!I399&lt;Assumptions!$D$30,1,0)</f>
        <v>0</v>
      </c>
      <c r="E399" s="19" t="n">
        <f aca="false">C399+Assumptions!$D$31*D399</f>
        <v>0.269919606272967</v>
      </c>
      <c r="F399" s="28" t="n">
        <f aca="false">(Simulation!F399-Assumptions!$D$15)*(1-E399)+Assumptions!$D$15-Simulation!J399</f>
        <v>0.194905337368499</v>
      </c>
      <c r="G399" s="8" t="n">
        <f aca="false">((Assumptions!$D$14*(1+Simulation!E399)^1*F399-Assumptions!$D$14*(1+Simulation!E399)^0*Simulation!E399*Assumptions!$D$16)/(1+Simulation!K399)^1+(Assumptions!$D$14*(1+Simulation!E399)^2*F399-Assumptions!$D$14*(1+Simulation!E399)^1*Simulation!E399*Assumptions!$D$16)/(1+Simulation!K399)^2+(Assumptions!$D$14*(1+Simulation!E399)^3*F399-Assumptions!$D$14*(1+Simulation!E399)^2*Simulation!E399*Assumptions!$D$16)/(1+Simulation!K399)^3+(Assumptions!$D$14*(1+Simulation!E399)^4*F399-Assumptions!$D$14*(1+Simulation!E399)^3*Simulation!E399*Assumptions!$D$16)/(1+Simulation!K399)^4+(Assumptions!$D$14*(1+Simulation!E399)^5*F399-Assumptions!$D$14*(1+Simulation!E399)^4*Simulation!E399*Assumptions!$D$16)/(1+Simulation!K399)^5+(Assumptions!$D$14*(1+Simulation!E399)^5*F399-Assumptions!$D$14*(1+Simulation!E399)^4*Simulation!E399*Assumptions!$D$16)*(1+Simulation!I399)/(Simulation!K399-Simulation!I399)/(1+Simulation!K399)^5-Assumptions!$D$17)/Assumptions!$D$18</f>
        <v>19.980609580341</v>
      </c>
      <c r="H399" s="8" t="str">
        <f aca="false">IF(D399=1,G399,"")</f>
        <v/>
      </c>
      <c r="I399" s="33" t="n">
        <f aca="false">IF(D399=0,G399,"")</f>
        <v>19.980609580341</v>
      </c>
    </row>
    <row r="400" customFormat="false" ht="15" hidden="false" customHeight="false" outlineLevel="0" collapsed="false">
      <c r="B400" s="2" t="n">
        <v>395</v>
      </c>
      <c r="C400" s="19" t="n">
        <f aca="false">IF('Random Draws'!F400&lt;(Assumptions!$D$28-Assumptions!$D$27)/(Assumptions!$D$29-Assumptions!$D$27),Assumptions!$D$27+SQRT('Random Draws'!F400*(Assumptions!$D$29-Assumptions!$D$27)*(Assumptions!$D$28-Assumptions!$D$27)),Assumptions!$D$29-SQRT((1-'Random Draws'!F400)*(Assumptions!$D$29-Assumptions!$D$27)*(Assumptions!$D$29-Assumptions!$D$28)))</f>
        <v>0.262929744309894</v>
      </c>
      <c r="D400" s="29" t="n">
        <f aca="false">IF('Random Draws'!I400&lt;Assumptions!$D$30,1,0)</f>
        <v>0</v>
      </c>
      <c r="E400" s="19" t="n">
        <f aca="false">C400+Assumptions!$D$31*D400</f>
        <v>0.262929744309894</v>
      </c>
      <c r="F400" s="28" t="n">
        <f aca="false">(Simulation!F400-Assumptions!$D$15)*(1-E400)+Assumptions!$D$15-Simulation!J400</f>
        <v>0.203564744678313</v>
      </c>
      <c r="G400" s="8" t="n">
        <f aca="false">((Assumptions!$D$14*(1+Simulation!E400)^1*F400-Assumptions!$D$14*(1+Simulation!E400)^0*Simulation!E400*Assumptions!$D$16)/(1+Simulation!K400)^1+(Assumptions!$D$14*(1+Simulation!E400)^2*F400-Assumptions!$D$14*(1+Simulation!E400)^1*Simulation!E400*Assumptions!$D$16)/(1+Simulation!K400)^2+(Assumptions!$D$14*(1+Simulation!E400)^3*F400-Assumptions!$D$14*(1+Simulation!E400)^2*Simulation!E400*Assumptions!$D$16)/(1+Simulation!K400)^3+(Assumptions!$D$14*(1+Simulation!E400)^4*F400-Assumptions!$D$14*(1+Simulation!E400)^3*Simulation!E400*Assumptions!$D$16)/(1+Simulation!K400)^4+(Assumptions!$D$14*(1+Simulation!E400)^5*F400-Assumptions!$D$14*(1+Simulation!E400)^4*Simulation!E400*Assumptions!$D$16)/(1+Simulation!K400)^5+(Assumptions!$D$14*(1+Simulation!E400)^5*F400-Assumptions!$D$14*(1+Simulation!E400)^4*Simulation!E400*Assumptions!$D$16)*(1+Simulation!I400)/(Simulation!K400-Simulation!I400)/(1+Simulation!K400)^5-Assumptions!$D$17)/Assumptions!$D$18</f>
        <v>40.8857749292833</v>
      </c>
      <c r="H400" s="8" t="str">
        <f aca="false">IF(D400=1,G400,"")</f>
        <v/>
      </c>
      <c r="I400" s="33" t="n">
        <f aca="false">IF(D400=0,G400,"")</f>
        <v>40.8857749292833</v>
      </c>
    </row>
    <row r="401" customFormat="false" ht="15" hidden="false" customHeight="false" outlineLevel="0" collapsed="false">
      <c r="B401" s="2" t="n">
        <v>396</v>
      </c>
      <c r="C401" s="19" t="n">
        <f aca="false">IF('Random Draws'!F401&lt;(Assumptions!$D$28-Assumptions!$D$27)/(Assumptions!$D$29-Assumptions!$D$27),Assumptions!$D$27+SQRT('Random Draws'!F401*(Assumptions!$D$29-Assumptions!$D$27)*(Assumptions!$D$28-Assumptions!$D$27)),Assumptions!$D$29-SQRT((1-'Random Draws'!F401)*(Assumptions!$D$29-Assumptions!$D$27)*(Assumptions!$D$29-Assumptions!$D$28)))</f>
        <v>0.257619993698364</v>
      </c>
      <c r="D401" s="29" t="n">
        <f aca="false">IF('Random Draws'!I401&lt;Assumptions!$D$30,1,0)</f>
        <v>0</v>
      </c>
      <c r="E401" s="19" t="n">
        <f aca="false">C401+Assumptions!$D$31*D401</f>
        <v>0.257619993698364</v>
      </c>
      <c r="F401" s="28" t="n">
        <f aca="false">(Simulation!F401-Assumptions!$D$15)*(1-E401)+Assumptions!$D$15-Simulation!J401</f>
        <v>0.200814505626137</v>
      </c>
      <c r="G401" s="8" t="n">
        <f aca="false">((Assumptions!$D$14*(1+Simulation!E401)^1*F401-Assumptions!$D$14*(1+Simulation!E401)^0*Simulation!E401*Assumptions!$D$16)/(1+Simulation!K401)^1+(Assumptions!$D$14*(1+Simulation!E401)^2*F401-Assumptions!$D$14*(1+Simulation!E401)^1*Simulation!E401*Assumptions!$D$16)/(1+Simulation!K401)^2+(Assumptions!$D$14*(1+Simulation!E401)^3*F401-Assumptions!$D$14*(1+Simulation!E401)^2*Simulation!E401*Assumptions!$D$16)/(1+Simulation!K401)^3+(Assumptions!$D$14*(1+Simulation!E401)^4*F401-Assumptions!$D$14*(1+Simulation!E401)^3*Simulation!E401*Assumptions!$D$16)/(1+Simulation!K401)^4+(Assumptions!$D$14*(1+Simulation!E401)^5*F401-Assumptions!$D$14*(1+Simulation!E401)^4*Simulation!E401*Assumptions!$D$16)/(1+Simulation!K401)^5+(Assumptions!$D$14*(1+Simulation!E401)^5*F401-Assumptions!$D$14*(1+Simulation!E401)^4*Simulation!E401*Assumptions!$D$16)*(1+Simulation!I401)/(Simulation!K401-Simulation!I401)/(1+Simulation!K401)^5-Assumptions!$D$17)/Assumptions!$D$18</f>
        <v>25.3492491236717</v>
      </c>
      <c r="H401" s="8" t="str">
        <f aca="false">IF(D401=1,G401,"")</f>
        <v/>
      </c>
      <c r="I401" s="33" t="n">
        <f aca="false">IF(D401=0,G401,"")</f>
        <v>25.3492491236717</v>
      </c>
    </row>
    <row r="402" customFormat="false" ht="15" hidden="false" customHeight="false" outlineLevel="0" collapsed="false">
      <c r="B402" s="2" t="n">
        <v>397</v>
      </c>
      <c r="C402" s="19" t="n">
        <f aca="false">IF('Random Draws'!F402&lt;(Assumptions!$D$28-Assumptions!$D$27)/(Assumptions!$D$29-Assumptions!$D$27),Assumptions!$D$27+SQRT('Random Draws'!F402*(Assumptions!$D$29-Assumptions!$D$27)*(Assumptions!$D$28-Assumptions!$D$27)),Assumptions!$D$29-SQRT((1-'Random Draws'!F402)*(Assumptions!$D$29-Assumptions!$D$27)*(Assumptions!$D$29-Assumptions!$D$28)))</f>
        <v>0.259775210681234</v>
      </c>
      <c r="D402" s="29" t="n">
        <f aca="false">IF('Random Draws'!I402&lt;Assumptions!$D$30,1,0)</f>
        <v>1</v>
      </c>
      <c r="E402" s="19" t="n">
        <f aca="false">C402+Assumptions!$D$31*D402</f>
        <v>0.349775210681234</v>
      </c>
      <c r="F402" s="28" t="n">
        <f aca="false">(Simulation!F402-Assumptions!$D$15)*(1-E402)+Assumptions!$D$15-Simulation!J402</f>
        <v>0.167859852546361</v>
      </c>
      <c r="G402" s="8" t="n">
        <f aca="false">((Assumptions!$D$14*(1+Simulation!E402)^1*F402-Assumptions!$D$14*(1+Simulation!E402)^0*Simulation!E402*Assumptions!$D$16)/(1+Simulation!K402)^1+(Assumptions!$D$14*(1+Simulation!E402)^2*F402-Assumptions!$D$14*(1+Simulation!E402)^1*Simulation!E402*Assumptions!$D$16)/(1+Simulation!K402)^2+(Assumptions!$D$14*(1+Simulation!E402)^3*F402-Assumptions!$D$14*(1+Simulation!E402)^2*Simulation!E402*Assumptions!$D$16)/(1+Simulation!K402)^3+(Assumptions!$D$14*(1+Simulation!E402)^4*F402-Assumptions!$D$14*(1+Simulation!E402)^3*Simulation!E402*Assumptions!$D$16)/(1+Simulation!K402)^4+(Assumptions!$D$14*(1+Simulation!E402)^5*F402-Assumptions!$D$14*(1+Simulation!E402)^4*Simulation!E402*Assumptions!$D$16)/(1+Simulation!K402)^5+(Assumptions!$D$14*(1+Simulation!E402)^5*F402-Assumptions!$D$14*(1+Simulation!E402)^4*Simulation!E402*Assumptions!$D$16)*(1+Simulation!I402)/(Simulation!K402-Simulation!I402)/(1+Simulation!K402)^5-Assumptions!$D$17)/Assumptions!$D$18</f>
        <v>14.7173000792251</v>
      </c>
      <c r="H402" s="8" t="n">
        <f aca="false">IF(D402=1,G402,"")</f>
        <v>14.7173000792251</v>
      </c>
      <c r="I402" s="33" t="str">
        <f aca="false">IF(D402=0,G402,"")</f>
        <v/>
      </c>
    </row>
    <row r="403" customFormat="false" ht="15" hidden="false" customHeight="false" outlineLevel="0" collapsed="false">
      <c r="B403" s="2" t="n">
        <v>398</v>
      </c>
      <c r="C403" s="19" t="n">
        <f aca="false">IF('Random Draws'!F403&lt;(Assumptions!$D$28-Assumptions!$D$27)/(Assumptions!$D$29-Assumptions!$D$27),Assumptions!$D$27+SQRT('Random Draws'!F403*(Assumptions!$D$29-Assumptions!$D$27)*(Assumptions!$D$28-Assumptions!$D$27)),Assumptions!$D$29-SQRT((1-'Random Draws'!F403)*(Assumptions!$D$29-Assumptions!$D$27)*(Assumptions!$D$29-Assumptions!$D$28)))</f>
        <v>0.264639620223393</v>
      </c>
      <c r="D403" s="29" t="n">
        <f aca="false">IF('Random Draws'!I403&lt;Assumptions!$D$30,1,0)</f>
        <v>0</v>
      </c>
      <c r="E403" s="19" t="n">
        <f aca="false">C403+Assumptions!$D$31*D403</f>
        <v>0.264639620223393</v>
      </c>
      <c r="F403" s="28" t="n">
        <f aca="false">(Simulation!F403-Assumptions!$D$15)*(1-E403)+Assumptions!$D$15-Simulation!J403</f>
        <v>0.167483388749025</v>
      </c>
      <c r="G403" s="8" t="n">
        <f aca="false">((Assumptions!$D$14*(1+Simulation!E403)^1*F403-Assumptions!$D$14*(1+Simulation!E403)^0*Simulation!E403*Assumptions!$D$16)/(1+Simulation!K403)^1+(Assumptions!$D$14*(1+Simulation!E403)^2*F403-Assumptions!$D$14*(1+Simulation!E403)^1*Simulation!E403*Assumptions!$D$16)/(1+Simulation!K403)^2+(Assumptions!$D$14*(1+Simulation!E403)^3*F403-Assumptions!$D$14*(1+Simulation!E403)^2*Simulation!E403*Assumptions!$D$16)/(1+Simulation!K403)^3+(Assumptions!$D$14*(1+Simulation!E403)^4*F403-Assumptions!$D$14*(1+Simulation!E403)^3*Simulation!E403*Assumptions!$D$16)/(1+Simulation!K403)^4+(Assumptions!$D$14*(1+Simulation!E403)^5*F403-Assumptions!$D$14*(1+Simulation!E403)^4*Simulation!E403*Assumptions!$D$16)/(1+Simulation!K403)^5+(Assumptions!$D$14*(1+Simulation!E403)^5*F403-Assumptions!$D$14*(1+Simulation!E403)^4*Simulation!E403*Assumptions!$D$16)*(1+Simulation!I403)/(Simulation!K403-Simulation!I403)/(1+Simulation!K403)^5-Assumptions!$D$17)/Assumptions!$D$18</f>
        <v>13.0675162670304</v>
      </c>
      <c r="H403" s="8" t="str">
        <f aca="false">IF(D403=1,G403,"")</f>
        <v/>
      </c>
      <c r="I403" s="33" t="n">
        <f aca="false">IF(D403=0,G403,"")</f>
        <v>13.0675162670304</v>
      </c>
    </row>
    <row r="404" customFormat="false" ht="15" hidden="false" customHeight="false" outlineLevel="0" collapsed="false">
      <c r="B404" s="2" t="n">
        <v>399</v>
      </c>
      <c r="C404" s="19" t="n">
        <f aca="false">IF('Random Draws'!F404&lt;(Assumptions!$D$28-Assumptions!$D$27)/(Assumptions!$D$29-Assumptions!$D$27),Assumptions!$D$27+SQRT('Random Draws'!F404*(Assumptions!$D$29-Assumptions!$D$27)*(Assumptions!$D$28-Assumptions!$D$27)),Assumptions!$D$29-SQRT((1-'Random Draws'!F404)*(Assumptions!$D$29-Assumptions!$D$27)*(Assumptions!$D$29-Assumptions!$D$28)))</f>
        <v>0.251578961733593</v>
      </c>
      <c r="D404" s="29" t="n">
        <f aca="false">IF('Random Draws'!I404&lt;Assumptions!$D$30,1,0)</f>
        <v>0</v>
      </c>
      <c r="E404" s="19" t="n">
        <f aca="false">C404+Assumptions!$D$31*D404</f>
        <v>0.251578961733593</v>
      </c>
      <c r="F404" s="28" t="n">
        <f aca="false">(Simulation!F404-Assumptions!$D$15)*(1-E404)+Assumptions!$D$15-Simulation!J404</f>
        <v>0.167660476607323</v>
      </c>
      <c r="G404" s="8" t="n">
        <f aca="false">((Assumptions!$D$14*(1+Simulation!E404)^1*F404-Assumptions!$D$14*(1+Simulation!E404)^0*Simulation!E404*Assumptions!$D$16)/(1+Simulation!K404)^1+(Assumptions!$D$14*(1+Simulation!E404)^2*F404-Assumptions!$D$14*(1+Simulation!E404)^1*Simulation!E404*Assumptions!$D$16)/(1+Simulation!K404)^2+(Assumptions!$D$14*(1+Simulation!E404)^3*F404-Assumptions!$D$14*(1+Simulation!E404)^2*Simulation!E404*Assumptions!$D$16)/(1+Simulation!K404)^3+(Assumptions!$D$14*(1+Simulation!E404)^4*F404-Assumptions!$D$14*(1+Simulation!E404)^3*Simulation!E404*Assumptions!$D$16)/(1+Simulation!K404)^4+(Assumptions!$D$14*(1+Simulation!E404)^5*F404-Assumptions!$D$14*(1+Simulation!E404)^4*Simulation!E404*Assumptions!$D$16)/(1+Simulation!K404)^5+(Assumptions!$D$14*(1+Simulation!E404)^5*F404-Assumptions!$D$14*(1+Simulation!E404)^4*Simulation!E404*Assumptions!$D$16)*(1+Simulation!I404)/(Simulation!K404-Simulation!I404)/(1+Simulation!K404)^5-Assumptions!$D$17)/Assumptions!$D$18</f>
        <v>10.1637630961271</v>
      </c>
      <c r="H404" s="8" t="str">
        <f aca="false">IF(D404=1,G404,"")</f>
        <v/>
      </c>
      <c r="I404" s="33" t="n">
        <f aca="false">IF(D404=0,G404,"")</f>
        <v>10.1637630961271</v>
      </c>
    </row>
    <row r="405" customFormat="false" ht="15" hidden="false" customHeight="false" outlineLevel="0" collapsed="false">
      <c r="B405" s="2" t="n">
        <v>400</v>
      </c>
      <c r="C405" s="19" t="n">
        <f aca="false">IF('Random Draws'!F405&lt;(Assumptions!$D$28-Assumptions!$D$27)/(Assumptions!$D$29-Assumptions!$D$27),Assumptions!$D$27+SQRT('Random Draws'!F405*(Assumptions!$D$29-Assumptions!$D$27)*(Assumptions!$D$28-Assumptions!$D$27)),Assumptions!$D$29-SQRT((1-'Random Draws'!F405)*(Assumptions!$D$29-Assumptions!$D$27)*(Assumptions!$D$29-Assumptions!$D$28)))</f>
        <v>0.263979957995461</v>
      </c>
      <c r="D405" s="29" t="n">
        <f aca="false">IF('Random Draws'!I405&lt;Assumptions!$D$30,1,0)</f>
        <v>0</v>
      </c>
      <c r="E405" s="19" t="n">
        <f aca="false">C405+Assumptions!$D$31*D405</f>
        <v>0.263979957995461</v>
      </c>
      <c r="F405" s="28" t="n">
        <f aca="false">(Simulation!F405-Assumptions!$D$15)*(1-E405)+Assumptions!$D$15-Simulation!J405</f>
        <v>0.181895984555122</v>
      </c>
      <c r="G405" s="8" t="n">
        <f aca="false">((Assumptions!$D$14*(1+Simulation!E405)^1*F405-Assumptions!$D$14*(1+Simulation!E405)^0*Simulation!E405*Assumptions!$D$16)/(1+Simulation!K405)^1+(Assumptions!$D$14*(1+Simulation!E405)^2*F405-Assumptions!$D$14*(1+Simulation!E405)^1*Simulation!E405*Assumptions!$D$16)/(1+Simulation!K405)^2+(Assumptions!$D$14*(1+Simulation!E405)^3*F405-Assumptions!$D$14*(1+Simulation!E405)^2*Simulation!E405*Assumptions!$D$16)/(1+Simulation!K405)^3+(Assumptions!$D$14*(1+Simulation!E405)^4*F405-Assumptions!$D$14*(1+Simulation!E405)^3*Simulation!E405*Assumptions!$D$16)/(1+Simulation!K405)^4+(Assumptions!$D$14*(1+Simulation!E405)^5*F405-Assumptions!$D$14*(1+Simulation!E405)^4*Simulation!E405*Assumptions!$D$16)/(1+Simulation!K405)^5+(Assumptions!$D$14*(1+Simulation!E405)^5*F405-Assumptions!$D$14*(1+Simulation!E405)^4*Simulation!E405*Assumptions!$D$16)*(1+Simulation!I405)/(Simulation!K405-Simulation!I405)/(1+Simulation!K405)^5-Assumptions!$D$17)/Assumptions!$D$18</f>
        <v>19.4292658345437</v>
      </c>
      <c r="H405" s="8" t="str">
        <f aca="false">IF(D405=1,G405,"")</f>
        <v/>
      </c>
      <c r="I405" s="33" t="n">
        <f aca="false">IF(D405=0,G405,"")</f>
        <v>19.4292658345437</v>
      </c>
    </row>
    <row r="406" customFormat="false" ht="15" hidden="false" customHeight="false" outlineLevel="0" collapsed="false">
      <c r="B406" s="2" t="n">
        <v>401</v>
      </c>
      <c r="C406" s="19" t="n">
        <f aca="false">IF('Random Draws'!F406&lt;(Assumptions!$D$28-Assumptions!$D$27)/(Assumptions!$D$29-Assumptions!$D$27),Assumptions!$D$27+SQRT('Random Draws'!F406*(Assumptions!$D$29-Assumptions!$D$27)*(Assumptions!$D$28-Assumptions!$D$27)),Assumptions!$D$29-SQRT((1-'Random Draws'!F406)*(Assumptions!$D$29-Assumptions!$D$27)*(Assumptions!$D$29-Assumptions!$D$28)))</f>
        <v>0.252246575748674</v>
      </c>
      <c r="D406" s="29" t="n">
        <f aca="false">IF('Random Draws'!I406&lt;Assumptions!$D$30,1,0)</f>
        <v>0</v>
      </c>
      <c r="E406" s="19" t="n">
        <f aca="false">C406+Assumptions!$D$31*D406</f>
        <v>0.252246575748674</v>
      </c>
      <c r="F406" s="28" t="n">
        <f aca="false">(Simulation!F406-Assumptions!$D$15)*(1-E406)+Assumptions!$D$15-Simulation!J406</f>
        <v>0.210368422772905</v>
      </c>
      <c r="G406" s="8" t="n">
        <f aca="false">((Assumptions!$D$14*(1+Simulation!E406)^1*F406-Assumptions!$D$14*(1+Simulation!E406)^0*Simulation!E406*Assumptions!$D$16)/(1+Simulation!K406)^1+(Assumptions!$D$14*(1+Simulation!E406)^2*F406-Assumptions!$D$14*(1+Simulation!E406)^1*Simulation!E406*Assumptions!$D$16)/(1+Simulation!K406)^2+(Assumptions!$D$14*(1+Simulation!E406)^3*F406-Assumptions!$D$14*(1+Simulation!E406)^2*Simulation!E406*Assumptions!$D$16)/(1+Simulation!K406)^3+(Assumptions!$D$14*(1+Simulation!E406)^4*F406-Assumptions!$D$14*(1+Simulation!E406)^3*Simulation!E406*Assumptions!$D$16)/(1+Simulation!K406)^4+(Assumptions!$D$14*(1+Simulation!E406)^5*F406-Assumptions!$D$14*(1+Simulation!E406)^4*Simulation!E406*Assumptions!$D$16)/(1+Simulation!K406)^5+(Assumptions!$D$14*(1+Simulation!E406)^5*F406-Assumptions!$D$14*(1+Simulation!E406)^4*Simulation!E406*Assumptions!$D$16)*(1+Simulation!I406)/(Simulation!K406-Simulation!I406)/(1+Simulation!K406)^5-Assumptions!$D$17)/Assumptions!$D$18</f>
        <v>15.6930312395026</v>
      </c>
      <c r="H406" s="8" t="str">
        <f aca="false">IF(D406=1,G406,"")</f>
        <v/>
      </c>
      <c r="I406" s="33" t="n">
        <f aca="false">IF(D406=0,G406,"")</f>
        <v>15.6930312395026</v>
      </c>
    </row>
    <row r="407" customFormat="false" ht="15" hidden="false" customHeight="false" outlineLevel="0" collapsed="false">
      <c r="B407" s="2" t="n">
        <v>402</v>
      </c>
      <c r="C407" s="19" t="n">
        <f aca="false">IF('Random Draws'!F407&lt;(Assumptions!$D$28-Assumptions!$D$27)/(Assumptions!$D$29-Assumptions!$D$27),Assumptions!$D$27+SQRT('Random Draws'!F407*(Assumptions!$D$29-Assumptions!$D$27)*(Assumptions!$D$28-Assumptions!$D$27)),Assumptions!$D$29-SQRT((1-'Random Draws'!F407)*(Assumptions!$D$29-Assumptions!$D$27)*(Assumptions!$D$29-Assumptions!$D$28)))</f>
        <v>0.256447305609905</v>
      </c>
      <c r="D407" s="29" t="n">
        <f aca="false">IF('Random Draws'!I407&lt;Assumptions!$D$30,1,0)</f>
        <v>0</v>
      </c>
      <c r="E407" s="19" t="n">
        <f aca="false">C407+Assumptions!$D$31*D407</f>
        <v>0.256447305609905</v>
      </c>
      <c r="F407" s="28" t="n">
        <f aca="false">(Simulation!F407-Assumptions!$D$15)*(1-E407)+Assumptions!$D$15-Simulation!J407</f>
        <v>0.163797478089829</v>
      </c>
      <c r="G407" s="8" t="n">
        <f aca="false">((Assumptions!$D$14*(1+Simulation!E407)^1*F407-Assumptions!$D$14*(1+Simulation!E407)^0*Simulation!E407*Assumptions!$D$16)/(1+Simulation!K407)^1+(Assumptions!$D$14*(1+Simulation!E407)^2*F407-Assumptions!$D$14*(1+Simulation!E407)^1*Simulation!E407*Assumptions!$D$16)/(1+Simulation!K407)^2+(Assumptions!$D$14*(1+Simulation!E407)^3*F407-Assumptions!$D$14*(1+Simulation!E407)^2*Simulation!E407*Assumptions!$D$16)/(1+Simulation!K407)^3+(Assumptions!$D$14*(1+Simulation!E407)^4*F407-Assumptions!$D$14*(1+Simulation!E407)^3*Simulation!E407*Assumptions!$D$16)/(1+Simulation!K407)^4+(Assumptions!$D$14*(1+Simulation!E407)^5*F407-Assumptions!$D$14*(1+Simulation!E407)^4*Simulation!E407*Assumptions!$D$16)/(1+Simulation!K407)^5+(Assumptions!$D$14*(1+Simulation!E407)^5*F407-Assumptions!$D$14*(1+Simulation!E407)^4*Simulation!E407*Assumptions!$D$16)*(1+Simulation!I407)/(Simulation!K407-Simulation!I407)/(1+Simulation!K407)^5-Assumptions!$D$17)/Assumptions!$D$18</f>
        <v>11.2179730386089</v>
      </c>
      <c r="H407" s="8" t="str">
        <f aca="false">IF(D407=1,G407,"")</f>
        <v/>
      </c>
      <c r="I407" s="33" t="n">
        <f aca="false">IF(D407=0,G407,"")</f>
        <v>11.2179730386089</v>
      </c>
    </row>
    <row r="408" customFormat="false" ht="15" hidden="false" customHeight="false" outlineLevel="0" collapsed="false">
      <c r="B408" s="2" t="n">
        <v>403</v>
      </c>
      <c r="C408" s="19" t="n">
        <f aca="false">IF('Random Draws'!F408&lt;(Assumptions!$D$28-Assumptions!$D$27)/(Assumptions!$D$29-Assumptions!$D$27),Assumptions!$D$27+SQRT('Random Draws'!F408*(Assumptions!$D$29-Assumptions!$D$27)*(Assumptions!$D$28-Assumptions!$D$27)),Assumptions!$D$29-SQRT((1-'Random Draws'!F408)*(Assumptions!$D$29-Assumptions!$D$27)*(Assumptions!$D$29-Assumptions!$D$28)))</f>
        <v>0.277673945362809</v>
      </c>
      <c r="D408" s="29" t="n">
        <f aca="false">IF('Random Draws'!I408&lt;Assumptions!$D$30,1,0)</f>
        <v>0</v>
      </c>
      <c r="E408" s="19" t="n">
        <f aca="false">C408+Assumptions!$D$31*D408</f>
        <v>0.277673945362809</v>
      </c>
      <c r="F408" s="28" t="n">
        <f aca="false">(Simulation!F408-Assumptions!$D$15)*(1-E408)+Assumptions!$D$15-Simulation!J408</f>
        <v>0.182434538353693</v>
      </c>
      <c r="G408" s="8" t="n">
        <f aca="false">((Assumptions!$D$14*(1+Simulation!E408)^1*F408-Assumptions!$D$14*(1+Simulation!E408)^0*Simulation!E408*Assumptions!$D$16)/(1+Simulation!K408)^1+(Assumptions!$D$14*(1+Simulation!E408)^2*F408-Assumptions!$D$14*(1+Simulation!E408)^1*Simulation!E408*Assumptions!$D$16)/(1+Simulation!K408)^2+(Assumptions!$D$14*(1+Simulation!E408)^3*F408-Assumptions!$D$14*(1+Simulation!E408)^2*Simulation!E408*Assumptions!$D$16)/(1+Simulation!K408)^3+(Assumptions!$D$14*(1+Simulation!E408)^4*F408-Assumptions!$D$14*(1+Simulation!E408)^3*Simulation!E408*Assumptions!$D$16)/(1+Simulation!K408)^4+(Assumptions!$D$14*(1+Simulation!E408)^5*F408-Assumptions!$D$14*(1+Simulation!E408)^4*Simulation!E408*Assumptions!$D$16)/(1+Simulation!K408)^5+(Assumptions!$D$14*(1+Simulation!E408)^5*F408-Assumptions!$D$14*(1+Simulation!E408)^4*Simulation!E408*Assumptions!$D$16)*(1+Simulation!I408)/(Simulation!K408-Simulation!I408)/(1+Simulation!K408)^5-Assumptions!$D$17)/Assumptions!$D$18</f>
        <v>9.528104100776</v>
      </c>
      <c r="H408" s="8" t="str">
        <f aca="false">IF(D408=1,G408,"")</f>
        <v/>
      </c>
      <c r="I408" s="33" t="n">
        <f aca="false">IF(D408=0,G408,"")</f>
        <v>9.528104100776</v>
      </c>
    </row>
    <row r="409" customFormat="false" ht="15" hidden="false" customHeight="false" outlineLevel="0" collapsed="false">
      <c r="B409" s="2" t="n">
        <v>404</v>
      </c>
      <c r="C409" s="19" t="n">
        <f aca="false">IF('Random Draws'!F409&lt;(Assumptions!$D$28-Assumptions!$D$27)/(Assumptions!$D$29-Assumptions!$D$27),Assumptions!$D$27+SQRT('Random Draws'!F409*(Assumptions!$D$29-Assumptions!$D$27)*(Assumptions!$D$28-Assumptions!$D$27)),Assumptions!$D$29-SQRT((1-'Random Draws'!F409)*(Assumptions!$D$29-Assumptions!$D$27)*(Assumptions!$D$29-Assumptions!$D$28)))</f>
        <v>0.259982112628849</v>
      </c>
      <c r="D409" s="29" t="n">
        <f aca="false">IF('Random Draws'!I409&lt;Assumptions!$D$30,1,0)</f>
        <v>0</v>
      </c>
      <c r="E409" s="19" t="n">
        <f aca="false">C409+Assumptions!$D$31*D409</f>
        <v>0.259982112628849</v>
      </c>
      <c r="F409" s="28" t="n">
        <f aca="false">(Simulation!F409-Assumptions!$D$15)*(1-E409)+Assumptions!$D$15-Simulation!J409</f>
        <v>0.134525000661323</v>
      </c>
      <c r="G409" s="8" t="n">
        <f aca="false">((Assumptions!$D$14*(1+Simulation!E409)^1*F409-Assumptions!$D$14*(1+Simulation!E409)^0*Simulation!E409*Assumptions!$D$16)/(1+Simulation!K409)^1+(Assumptions!$D$14*(1+Simulation!E409)^2*F409-Assumptions!$D$14*(1+Simulation!E409)^1*Simulation!E409*Assumptions!$D$16)/(1+Simulation!K409)^2+(Assumptions!$D$14*(1+Simulation!E409)^3*F409-Assumptions!$D$14*(1+Simulation!E409)^2*Simulation!E409*Assumptions!$D$16)/(1+Simulation!K409)^3+(Assumptions!$D$14*(1+Simulation!E409)^4*F409-Assumptions!$D$14*(1+Simulation!E409)^3*Simulation!E409*Assumptions!$D$16)/(1+Simulation!K409)^4+(Assumptions!$D$14*(1+Simulation!E409)^5*F409-Assumptions!$D$14*(1+Simulation!E409)^4*Simulation!E409*Assumptions!$D$16)/(1+Simulation!K409)^5+(Assumptions!$D$14*(1+Simulation!E409)^5*F409-Assumptions!$D$14*(1+Simulation!E409)^4*Simulation!E409*Assumptions!$D$16)*(1+Simulation!I409)/(Simulation!K409-Simulation!I409)/(1+Simulation!K409)^5-Assumptions!$D$17)/Assumptions!$D$18</f>
        <v>6.93947906933268</v>
      </c>
      <c r="H409" s="8" t="str">
        <f aca="false">IF(D409=1,G409,"")</f>
        <v/>
      </c>
      <c r="I409" s="33" t="n">
        <f aca="false">IF(D409=0,G409,"")</f>
        <v>6.93947906933268</v>
      </c>
    </row>
    <row r="410" customFormat="false" ht="15" hidden="false" customHeight="false" outlineLevel="0" collapsed="false">
      <c r="B410" s="2" t="n">
        <v>405</v>
      </c>
      <c r="C410" s="19" t="n">
        <f aca="false">IF('Random Draws'!F410&lt;(Assumptions!$D$28-Assumptions!$D$27)/(Assumptions!$D$29-Assumptions!$D$27),Assumptions!$D$27+SQRT('Random Draws'!F410*(Assumptions!$D$29-Assumptions!$D$27)*(Assumptions!$D$28-Assumptions!$D$27)),Assumptions!$D$29-SQRT((1-'Random Draws'!F410)*(Assumptions!$D$29-Assumptions!$D$27)*(Assumptions!$D$29-Assumptions!$D$28)))</f>
        <v>0.263765225191805</v>
      </c>
      <c r="D410" s="29" t="n">
        <f aca="false">IF('Random Draws'!I410&lt;Assumptions!$D$30,1,0)</f>
        <v>0</v>
      </c>
      <c r="E410" s="19" t="n">
        <f aca="false">C410+Assumptions!$D$31*D410</f>
        <v>0.263765225191805</v>
      </c>
      <c r="F410" s="28" t="n">
        <f aca="false">(Simulation!F410-Assumptions!$D$15)*(1-E410)+Assumptions!$D$15-Simulation!J410</f>
        <v>0.215776128847131</v>
      </c>
      <c r="G410" s="8" t="n">
        <f aca="false">((Assumptions!$D$14*(1+Simulation!E410)^1*F410-Assumptions!$D$14*(1+Simulation!E410)^0*Simulation!E410*Assumptions!$D$16)/(1+Simulation!K410)^1+(Assumptions!$D$14*(1+Simulation!E410)^2*F410-Assumptions!$D$14*(1+Simulation!E410)^1*Simulation!E410*Assumptions!$D$16)/(1+Simulation!K410)^2+(Assumptions!$D$14*(1+Simulation!E410)^3*F410-Assumptions!$D$14*(1+Simulation!E410)^2*Simulation!E410*Assumptions!$D$16)/(1+Simulation!K410)^3+(Assumptions!$D$14*(1+Simulation!E410)^4*F410-Assumptions!$D$14*(1+Simulation!E410)^3*Simulation!E410*Assumptions!$D$16)/(1+Simulation!K410)^4+(Assumptions!$D$14*(1+Simulation!E410)^5*F410-Assumptions!$D$14*(1+Simulation!E410)^4*Simulation!E410*Assumptions!$D$16)/(1+Simulation!K410)^5+(Assumptions!$D$14*(1+Simulation!E410)^5*F410-Assumptions!$D$14*(1+Simulation!E410)^4*Simulation!E410*Assumptions!$D$16)*(1+Simulation!I410)/(Simulation!K410-Simulation!I410)/(1+Simulation!K410)^5-Assumptions!$D$17)/Assumptions!$D$18</f>
        <v>18.4209990148972</v>
      </c>
      <c r="H410" s="8" t="str">
        <f aca="false">IF(D410=1,G410,"")</f>
        <v/>
      </c>
      <c r="I410" s="33" t="n">
        <f aca="false">IF(D410=0,G410,"")</f>
        <v>18.4209990148972</v>
      </c>
    </row>
    <row r="411" customFormat="false" ht="15" hidden="false" customHeight="false" outlineLevel="0" collapsed="false">
      <c r="B411" s="2" t="n">
        <v>406</v>
      </c>
      <c r="C411" s="19" t="n">
        <f aca="false">IF('Random Draws'!F411&lt;(Assumptions!$D$28-Assumptions!$D$27)/(Assumptions!$D$29-Assumptions!$D$27),Assumptions!$D$27+SQRT('Random Draws'!F411*(Assumptions!$D$29-Assumptions!$D$27)*(Assumptions!$D$28-Assumptions!$D$27)),Assumptions!$D$29-SQRT((1-'Random Draws'!F411)*(Assumptions!$D$29-Assumptions!$D$27)*(Assumptions!$D$29-Assumptions!$D$28)))</f>
        <v>0.261994260300404</v>
      </c>
      <c r="D411" s="29" t="n">
        <f aca="false">IF('Random Draws'!I411&lt;Assumptions!$D$30,1,0)</f>
        <v>0</v>
      </c>
      <c r="E411" s="19" t="n">
        <f aca="false">C411+Assumptions!$D$31*D411</f>
        <v>0.261994260300404</v>
      </c>
      <c r="F411" s="28" t="n">
        <f aca="false">(Simulation!F411-Assumptions!$D$15)*(1-E411)+Assumptions!$D$15-Simulation!J411</f>
        <v>0.139172518276771</v>
      </c>
      <c r="G411" s="8" t="n">
        <f aca="false">((Assumptions!$D$14*(1+Simulation!E411)^1*F411-Assumptions!$D$14*(1+Simulation!E411)^0*Simulation!E411*Assumptions!$D$16)/(1+Simulation!K411)^1+(Assumptions!$D$14*(1+Simulation!E411)^2*F411-Assumptions!$D$14*(1+Simulation!E411)^1*Simulation!E411*Assumptions!$D$16)/(1+Simulation!K411)^2+(Assumptions!$D$14*(1+Simulation!E411)^3*F411-Assumptions!$D$14*(1+Simulation!E411)^2*Simulation!E411*Assumptions!$D$16)/(1+Simulation!K411)^3+(Assumptions!$D$14*(1+Simulation!E411)^4*F411-Assumptions!$D$14*(1+Simulation!E411)^3*Simulation!E411*Assumptions!$D$16)/(1+Simulation!K411)^4+(Assumptions!$D$14*(1+Simulation!E411)^5*F411-Assumptions!$D$14*(1+Simulation!E411)^4*Simulation!E411*Assumptions!$D$16)/(1+Simulation!K411)^5+(Assumptions!$D$14*(1+Simulation!E411)^5*F411-Assumptions!$D$14*(1+Simulation!E411)^4*Simulation!E411*Assumptions!$D$16)*(1+Simulation!I411)/(Simulation!K411-Simulation!I411)/(1+Simulation!K411)^5-Assumptions!$D$17)/Assumptions!$D$18</f>
        <v>11.0624675702733</v>
      </c>
      <c r="H411" s="8" t="str">
        <f aca="false">IF(D411=1,G411,"")</f>
        <v/>
      </c>
      <c r="I411" s="33" t="n">
        <f aca="false">IF(D411=0,G411,"")</f>
        <v>11.0624675702733</v>
      </c>
    </row>
    <row r="412" customFormat="false" ht="15" hidden="false" customHeight="false" outlineLevel="0" collapsed="false">
      <c r="B412" s="2" t="n">
        <v>407</v>
      </c>
      <c r="C412" s="19" t="n">
        <f aca="false">IF('Random Draws'!F412&lt;(Assumptions!$D$28-Assumptions!$D$27)/(Assumptions!$D$29-Assumptions!$D$27),Assumptions!$D$27+SQRT('Random Draws'!F412*(Assumptions!$D$29-Assumptions!$D$27)*(Assumptions!$D$28-Assumptions!$D$27)),Assumptions!$D$29-SQRT((1-'Random Draws'!F412)*(Assumptions!$D$29-Assumptions!$D$27)*(Assumptions!$D$29-Assumptions!$D$28)))</f>
        <v>0.255784140579202</v>
      </c>
      <c r="D412" s="29" t="n">
        <f aca="false">IF('Random Draws'!I412&lt;Assumptions!$D$30,1,0)</f>
        <v>0</v>
      </c>
      <c r="E412" s="19" t="n">
        <f aca="false">C412+Assumptions!$D$31*D412</f>
        <v>0.255784140579202</v>
      </c>
      <c r="F412" s="28" t="n">
        <f aca="false">(Simulation!F412-Assumptions!$D$15)*(1-E412)+Assumptions!$D$15-Simulation!J412</f>
        <v>0.199326012403583</v>
      </c>
      <c r="G412" s="8" t="n">
        <f aca="false">((Assumptions!$D$14*(1+Simulation!E412)^1*F412-Assumptions!$D$14*(1+Simulation!E412)^0*Simulation!E412*Assumptions!$D$16)/(1+Simulation!K412)^1+(Assumptions!$D$14*(1+Simulation!E412)^2*F412-Assumptions!$D$14*(1+Simulation!E412)^1*Simulation!E412*Assumptions!$D$16)/(1+Simulation!K412)^2+(Assumptions!$D$14*(1+Simulation!E412)^3*F412-Assumptions!$D$14*(1+Simulation!E412)^2*Simulation!E412*Assumptions!$D$16)/(1+Simulation!K412)^3+(Assumptions!$D$14*(1+Simulation!E412)^4*F412-Assumptions!$D$14*(1+Simulation!E412)^3*Simulation!E412*Assumptions!$D$16)/(1+Simulation!K412)^4+(Assumptions!$D$14*(1+Simulation!E412)^5*F412-Assumptions!$D$14*(1+Simulation!E412)^4*Simulation!E412*Assumptions!$D$16)/(1+Simulation!K412)^5+(Assumptions!$D$14*(1+Simulation!E412)^5*F412-Assumptions!$D$14*(1+Simulation!E412)^4*Simulation!E412*Assumptions!$D$16)*(1+Simulation!I412)/(Simulation!K412-Simulation!I412)/(1+Simulation!K412)^5-Assumptions!$D$17)/Assumptions!$D$18</f>
        <v>28.9307199463851</v>
      </c>
      <c r="H412" s="8" t="str">
        <f aca="false">IF(D412=1,G412,"")</f>
        <v/>
      </c>
      <c r="I412" s="33" t="n">
        <f aca="false">IF(D412=0,G412,"")</f>
        <v>28.9307199463851</v>
      </c>
    </row>
    <row r="413" customFormat="false" ht="15" hidden="false" customHeight="false" outlineLevel="0" collapsed="false">
      <c r="B413" s="2" t="n">
        <v>408</v>
      </c>
      <c r="C413" s="19" t="n">
        <f aca="false">IF('Random Draws'!F413&lt;(Assumptions!$D$28-Assumptions!$D$27)/(Assumptions!$D$29-Assumptions!$D$27),Assumptions!$D$27+SQRT('Random Draws'!F413*(Assumptions!$D$29-Assumptions!$D$27)*(Assumptions!$D$28-Assumptions!$D$27)),Assumptions!$D$29-SQRT((1-'Random Draws'!F413)*(Assumptions!$D$29-Assumptions!$D$27)*(Assumptions!$D$29-Assumptions!$D$28)))</f>
        <v>0.254230599109496</v>
      </c>
      <c r="D413" s="29" t="n">
        <f aca="false">IF('Random Draws'!I413&lt;Assumptions!$D$30,1,0)</f>
        <v>0</v>
      </c>
      <c r="E413" s="19" t="n">
        <f aca="false">C413+Assumptions!$D$31*D413</f>
        <v>0.254230599109496</v>
      </c>
      <c r="F413" s="28" t="n">
        <f aca="false">(Simulation!F413-Assumptions!$D$15)*(1-E413)+Assumptions!$D$15-Simulation!J413</f>
        <v>0.215819999989247</v>
      </c>
      <c r="G413" s="8" t="n">
        <f aca="false">((Assumptions!$D$14*(1+Simulation!E413)^1*F413-Assumptions!$D$14*(1+Simulation!E413)^0*Simulation!E413*Assumptions!$D$16)/(1+Simulation!K413)^1+(Assumptions!$D$14*(1+Simulation!E413)^2*F413-Assumptions!$D$14*(1+Simulation!E413)^1*Simulation!E413*Assumptions!$D$16)/(1+Simulation!K413)^2+(Assumptions!$D$14*(1+Simulation!E413)^3*F413-Assumptions!$D$14*(1+Simulation!E413)^2*Simulation!E413*Assumptions!$D$16)/(1+Simulation!K413)^3+(Assumptions!$D$14*(1+Simulation!E413)^4*F413-Assumptions!$D$14*(1+Simulation!E413)^3*Simulation!E413*Assumptions!$D$16)/(1+Simulation!K413)^4+(Assumptions!$D$14*(1+Simulation!E413)^5*F413-Assumptions!$D$14*(1+Simulation!E413)^4*Simulation!E413*Assumptions!$D$16)/(1+Simulation!K413)^5+(Assumptions!$D$14*(1+Simulation!E413)^5*F413-Assumptions!$D$14*(1+Simulation!E413)^4*Simulation!E413*Assumptions!$D$16)*(1+Simulation!I413)/(Simulation!K413-Simulation!I413)/(1+Simulation!K413)^5-Assumptions!$D$17)/Assumptions!$D$18</f>
        <v>28.776482898736</v>
      </c>
      <c r="H413" s="8" t="str">
        <f aca="false">IF(D413=1,G413,"")</f>
        <v/>
      </c>
      <c r="I413" s="33" t="n">
        <f aca="false">IF(D413=0,G413,"")</f>
        <v>28.776482898736</v>
      </c>
    </row>
    <row r="414" customFormat="false" ht="15" hidden="false" customHeight="false" outlineLevel="0" collapsed="false">
      <c r="B414" s="2" t="n">
        <v>409</v>
      </c>
      <c r="C414" s="19" t="n">
        <f aca="false">IF('Random Draws'!F414&lt;(Assumptions!$D$28-Assumptions!$D$27)/(Assumptions!$D$29-Assumptions!$D$27),Assumptions!$D$27+SQRT('Random Draws'!F414*(Assumptions!$D$29-Assumptions!$D$27)*(Assumptions!$D$28-Assumptions!$D$27)),Assumptions!$D$29-SQRT((1-'Random Draws'!F414)*(Assumptions!$D$29-Assumptions!$D$27)*(Assumptions!$D$29-Assumptions!$D$28)))</f>
        <v>0.25069644314456</v>
      </c>
      <c r="D414" s="29" t="n">
        <f aca="false">IF('Random Draws'!I414&lt;Assumptions!$D$30,1,0)</f>
        <v>1</v>
      </c>
      <c r="E414" s="19" t="n">
        <f aca="false">C414+Assumptions!$D$31*D414</f>
        <v>0.34069644314456</v>
      </c>
      <c r="F414" s="28" t="n">
        <f aca="false">(Simulation!F414-Assumptions!$D$15)*(1-E414)+Assumptions!$D$15-Simulation!J414</f>
        <v>0.143154606433642</v>
      </c>
      <c r="G414" s="8" t="n">
        <f aca="false">((Assumptions!$D$14*(1+Simulation!E414)^1*F414-Assumptions!$D$14*(1+Simulation!E414)^0*Simulation!E414*Assumptions!$D$16)/(1+Simulation!K414)^1+(Assumptions!$D$14*(1+Simulation!E414)^2*F414-Assumptions!$D$14*(1+Simulation!E414)^1*Simulation!E414*Assumptions!$D$16)/(1+Simulation!K414)^2+(Assumptions!$D$14*(1+Simulation!E414)^3*F414-Assumptions!$D$14*(1+Simulation!E414)^2*Simulation!E414*Assumptions!$D$16)/(1+Simulation!K414)^3+(Assumptions!$D$14*(1+Simulation!E414)^4*F414-Assumptions!$D$14*(1+Simulation!E414)^3*Simulation!E414*Assumptions!$D$16)/(1+Simulation!K414)^4+(Assumptions!$D$14*(1+Simulation!E414)^5*F414-Assumptions!$D$14*(1+Simulation!E414)^4*Simulation!E414*Assumptions!$D$16)/(1+Simulation!K414)^5+(Assumptions!$D$14*(1+Simulation!E414)^5*F414-Assumptions!$D$14*(1+Simulation!E414)^4*Simulation!E414*Assumptions!$D$16)*(1+Simulation!I414)/(Simulation!K414-Simulation!I414)/(1+Simulation!K414)^5-Assumptions!$D$17)/Assumptions!$D$18</f>
        <v>10.0168274220829</v>
      </c>
      <c r="H414" s="8" t="n">
        <f aca="false">IF(D414=1,G414,"")</f>
        <v>10.0168274220829</v>
      </c>
      <c r="I414" s="33" t="str">
        <f aca="false">IF(D414=0,G414,"")</f>
        <v/>
      </c>
    </row>
    <row r="415" customFormat="false" ht="15" hidden="false" customHeight="false" outlineLevel="0" collapsed="false">
      <c r="B415" s="2" t="n">
        <v>410</v>
      </c>
      <c r="C415" s="19" t="n">
        <f aca="false">IF('Random Draws'!F415&lt;(Assumptions!$D$28-Assumptions!$D$27)/(Assumptions!$D$29-Assumptions!$D$27),Assumptions!$D$27+SQRT('Random Draws'!F415*(Assumptions!$D$29-Assumptions!$D$27)*(Assumptions!$D$28-Assumptions!$D$27)),Assumptions!$D$29-SQRT((1-'Random Draws'!F415)*(Assumptions!$D$29-Assumptions!$D$27)*(Assumptions!$D$29-Assumptions!$D$28)))</f>
        <v>0.258508985338024</v>
      </c>
      <c r="D415" s="29" t="n">
        <f aca="false">IF('Random Draws'!I415&lt;Assumptions!$D$30,1,0)</f>
        <v>0</v>
      </c>
      <c r="E415" s="19" t="n">
        <f aca="false">C415+Assumptions!$D$31*D415</f>
        <v>0.258508985338024</v>
      </c>
      <c r="F415" s="28" t="n">
        <f aca="false">(Simulation!F415-Assumptions!$D$15)*(1-E415)+Assumptions!$D$15-Simulation!J415</f>
        <v>0.165333871084876</v>
      </c>
      <c r="G415" s="8" t="n">
        <f aca="false">((Assumptions!$D$14*(1+Simulation!E415)^1*F415-Assumptions!$D$14*(1+Simulation!E415)^0*Simulation!E415*Assumptions!$D$16)/(1+Simulation!K415)^1+(Assumptions!$D$14*(1+Simulation!E415)^2*F415-Assumptions!$D$14*(1+Simulation!E415)^1*Simulation!E415*Assumptions!$D$16)/(1+Simulation!K415)^2+(Assumptions!$D$14*(1+Simulation!E415)^3*F415-Assumptions!$D$14*(1+Simulation!E415)^2*Simulation!E415*Assumptions!$D$16)/(1+Simulation!K415)^3+(Assumptions!$D$14*(1+Simulation!E415)^4*F415-Assumptions!$D$14*(1+Simulation!E415)^3*Simulation!E415*Assumptions!$D$16)/(1+Simulation!K415)^4+(Assumptions!$D$14*(1+Simulation!E415)^5*F415-Assumptions!$D$14*(1+Simulation!E415)^4*Simulation!E415*Assumptions!$D$16)/(1+Simulation!K415)^5+(Assumptions!$D$14*(1+Simulation!E415)^5*F415-Assumptions!$D$14*(1+Simulation!E415)^4*Simulation!E415*Assumptions!$D$16)*(1+Simulation!I415)/(Simulation!K415-Simulation!I415)/(1+Simulation!K415)^5-Assumptions!$D$17)/Assumptions!$D$18</f>
        <v>11.5807935958191</v>
      </c>
      <c r="H415" s="8" t="str">
        <f aca="false">IF(D415=1,G415,"")</f>
        <v/>
      </c>
      <c r="I415" s="33" t="n">
        <f aca="false">IF(D415=0,G415,"")</f>
        <v>11.5807935958191</v>
      </c>
    </row>
    <row r="416" customFormat="false" ht="15" hidden="false" customHeight="false" outlineLevel="0" collapsed="false">
      <c r="B416" s="2" t="n">
        <v>411</v>
      </c>
      <c r="C416" s="19" t="n">
        <f aca="false">IF('Random Draws'!F416&lt;(Assumptions!$D$28-Assumptions!$D$27)/(Assumptions!$D$29-Assumptions!$D$27),Assumptions!$D$27+SQRT('Random Draws'!F416*(Assumptions!$D$29-Assumptions!$D$27)*(Assumptions!$D$28-Assumptions!$D$27)),Assumptions!$D$29-SQRT((1-'Random Draws'!F416)*(Assumptions!$D$29-Assumptions!$D$27)*(Assumptions!$D$29-Assumptions!$D$28)))</f>
        <v>0.258176445982007</v>
      </c>
      <c r="D416" s="29" t="n">
        <f aca="false">IF('Random Draws'!I416&lt;Assumptions!$D$30,1,0)</f>
        <v>0</v>
      </c>
      <c r="E416" s="19" t="n">
        <f aca="false">C416+Assumptions!$D$31*D416</f>
        <v>0.258176445982007</v>
      </c>
      <c r="F416" s="28" t="n">
        <f aca="false">(Simulation!F416-Assumptions!$D$15)*(1-E416)+Assumptions!$D$15-Simulation!J416</f>
        <v>0.138654576663043</v>
      </c>
      <c r="G416" s="8" t="n">
        <f aca="false">((Assumptions!$D$14*(1+Simulation!E416)^1*F416-Assumptions!$D$14*(1+Simulation!E416)^0*Simulation!E416*Assumptions!$D$16)/(1+Simulation!K416)^1+(Assumptions!$D$14*(1+Simulation!E416)^2*F416-Assumptions!$D$14*(1+Simulation!E416)^1*Simulation!E416*Assumptions!$D$16)/(1+Simulation!K416)^2+(Assumptions!$D$14*(1+Simulation!E416)^3*F416-Assumptions!$D$14*(1+Simulation!E416)^2*Simulation!E416*Assumptions!$D$16)/(1+Simulation!K416)^3+(Assumptions!$D$14*(1+Simulation!E416)^4*F416-Assumptions!$D$14*(1+Simulation!E416)^3*Simulation!E416*Assumptions!$D$16)/(1+Simulation!K416)^4+(Assumptions!$D$14*(1+Simulation!E416)^5*F416-Assumptions!$D$14*(1+Simulation!E416)^4*Simulation!E416*Assumptions!$D$16)/(1+Simulation!K416)^5+(Assumptions!$D$14*(1+Simulation!E416)^5*F416-Assumptions!$D$14*(1+Simulation!E416)^4*Simulation!E416*Assumptions!$D$16)*(1+Simulation!I416)/(Simulation!K416-Simulation!I416)/(1+Simulation!K416)^5-Assumptions!$D$17)/Assumptions!$D$18</f>
        <v>7.24160369292779</v>
      </c>
      <c r="H416" s="8" t="str">
        <f aca="false">IF(D416=1,G416,"")</f>
        <v/>
      </c>
      <c r="I416" s="33" t="n">
        <f aca="false">IF(D416=0,G416,"")</f>
        <v>7.24160369292779</v>
      </c>
    </row>
    <row r="417" customFormat="false" ht="15" hidden="false" customHeight="false" outlineLevel="0" collapsed="false">
      <c r="B417" s="2" t="n">
        <v>412</v>
      </c>
      <c r="C417" s="19" t="n">
        <f aca="false">IF('Random Draws'!F417&lt;(Assumptions!$D$28-Assumptions!$D$27)/(Assumptions!$D$29-Assumptions!$D$27),Assumptions!$D$27+SQRT('Random Draws'!F417*(Assumptions!$D$29-Assumptions!$D$27)*(Assumptions!$D$28-Assumptions!$D$27)),Assumptions!$D$29-SQRT((1-'Random Draws'!F417)*(Assumptions!$D$29-Assumptions!$D$27)*(Assumptions!$D$29-Assumptions!$D$28)))</f>
        <v>0.249660708077983</v>
      </c>
      <c r="D417" s="29" t="n">
        <f aca="false">IF('Random Draws'!I417&lt;Assumptions!$D$30,1,0)</f>
        <v>0</v>
      </c>
      <c r="E417" s="19" t="n">
        <f aca="false">C417+Assumptions!$D$31*D417</f>
        <v>0.249660708077983</v>
      </c>
      <c r="F417" s="28" t="n">
        <f aca="false">(Simulation!F417-Assumptions!$D$15)*(1-E417)+Assumptions!$D$15-Simulation!J417</f>
        <v>0.159701090608156</v>
      </c>
      <c r="G417" s="8" t="n">
        <f aca="false">((Assumptions!$D$14*(1+Simulation!E417)^1*F417-Assumptions!$D$14*(1+Simulation!E417)^0*Simulation!E417*Assumptions!$D$16)/(1+Simulation!K417)^1+(Assumptions!$D$14*(1+Simulation!E417)^2*F417-Assumptions!$D$14*(1+Simulation!E417)^1*Simulation!E417*Assumptions!$D$16)/(1+Simulation!K417)^2+(Assumptions!$D$14*(1+Simulation!E417)^3*F417-Assumptions!$D$14*(1+Simulation!E417)^2*Simulation!E417*Assumptions!$D$16)/(1+Simulation!K417)^3+(Assumptions!$D$14*(1+Simulation!E417)^4*F417-Assumptions!$D$14*(1+Simulation!E417)^3*Simulation!E417*Assumptions!$D$16)/(1+Simulation!K417)^4+(Assumptions!$D$14*(1+Simulation!E417)^5*F417-Assumptions!$D$14*(1+Simulation!E417)^4*Simulation!E417*Assumptions!$D$16)/(1+Simulation!K417)^5+(Assumptions!$D$14*(1+Simulation!E417)^5*F417-Assumptions!$D$14*(1+Simulation!E417)^4*Simulation!E417*Assumptions!$D$16)*(1+Simulation!I417)/(Simulation!K417-Simulation!I417)/(1+Simulation!K417)^5-Assumptions!$D$17)/Assumptions!$D$18</f>
        <v>6.56300271782059</v>
      </c>
      <c r="H417" s="8" t="str">
        <f aca="false">IF(D417=1,G417,"")</f>
        <v/>
      </c>
      <c r="I417" s="33" t="n">
        <f aca="false">IF(D417=0,G417,"")</f>
        <v>6.56300271782059</v>
      </c>
    </row>
    <row r="418" customFormat="false" ht="15" hidden="false" customHeight="false" outlineLevel="0" collapsed="false">
      <c r="B418" s="2" t="n">
        <v>413</v>
      </c>
      <c r="C418" s="19" t="n">
        <f aca="false">IF('Random Draws'!F418&lt;(Assumptions!$D$28-Assumptions!$D$27)/(Assumptions!$D$29-Assumptions!$D$27),Assumptions!$D$27+SQRT('Random Draws'!F418*(Assumptions!$D$29-Assumptions!$D$27)*(Assumptions!$D$28-Assumptions!$D$27)),Assumptions!$D$29-SQRT((1-'Random Draws'!F418)*(Assumptions!$D$29-Assumptions!$D$27)*(Assumptions!$D$29-Assumptions!$D$28)))</f>
        <v>0.253943544133455</v>
      </c>
      <c r="D418" s="29" t="n">
        <f aca="false">IF('Random Draws'!I418&lt;Assumptions!$D$30,1,0)</f>
        <v>1</v>
      </c>
      <c r="E418" s="19" t="n">
        <f aca="false">C418+Assumptions!$D$31*D418</f>
        <v>0.343943544133455</v>
      </c>
      <c r="F418" s="28" t="n">
        <f aca="false">(Simulation!F418-Assumptions!$D$15)*(1-E418)+Assumptions!$D$15-Simulation!J418</f>
        <v>0.134296227526503</v>
      </c>
      <c r="G418" s="8" t="n">
        <f aca="false">((Assumptions!$D$14*(1+Simulation!E418)^1*F418-Assumptions!$D$14*(1+Simulation!E418)^0*Simulation!E418*Assumptions!$D$16)/(1+Simulation!K418)^1+(Assumptions!$D$14*(1+Simulation!E418)^2*F418-Assumptions!$D$14*(1+Simulation!E418)^1*Simulation!E418*Assumptions!$D$16)/(1+Simulation!K418)^2+(Assumptions!$D$14*(1+Simulation!E418)^3*F418-Assumptions!$D$14*(1+Simulation!E418)^2*Simulation!E418*Assumptions!$D$16)/(1+Simulation!K418)^3+(Assumptions!$D$14*(1+Simulation!E418)^4*F418-Assumptions!$D$14*(1+Simulation!E418)^3*Simulation!E418*Assumptions!$D$16)/(1+Simulation!K418)^4+(Assumptions!$D$14*(1+Simulation!E418)^5*F418-Assumptions!$D$14*(1+Simulation!E418)^4*Simulation!E418*Assumptions!$D$16)/(1+Simulation!K418)^5+(Assumptions!$D$14*(1+Simulation!E418)^5*F418-Assumptions!$D$14*(1+Simulation!E418)^4*Simulation!E418*Assumptions!$D$16)*(1+Simulation!I418)/(Simulation!K418-Simulation!I418)/(1+Simulation!K418)^5-Assumptions!$D$17)/Assumptions!$D$18</f>
        <v>8.71227220716571</v>
      </c>
      <c r="H418" s="8" t="n">
        <f aca="false">IF(D418=1,G418,"")</f>
        <v>8.71227220716571</v>
      </c>
      <c r="I418" s="33" t="str">
        <f aca="false">IF(D418=0,G418,"")</f>
        <v/>
      </c>
    </row>
    <row r="419" customFormat="false" ht="15" hidden="false" customHeight="false" outlineLevel="0" collapsed="false">
      <c r="B419" s="2" t="n">
        <v>414</v>
      </c>
      <c r="C419" s="19" t="n">
        <f aca="false">IF('Random Draws'!F419&lt;(Assumptions!$D$28-Assumptions!$D$27)/(Assumptions!$D$29-Assumptions!$D$27),Assumptions!$D$27+SQRT('Random Draws'!F419*(Assumptions!$D$29-Assumptions!$D$27)*(Assumptions!$D$28-Assumptions!$D$27)),Assumptions!$D$29-SQRT((1-'Random Draws'!F419)*(Assumptions!$D$29-Assumptions!$D$27)*(Assumptions!$D$29-Assumptions!$D$28)))</f>
        <v>0.262226247859678</v>
      </c>
      <c r="D419" s="29" t="n">
        <f aca="false">IF('Random Draws'!I419&lt;Assumptions!$D$30,1,0)</f>
        <v>1</v>
      </c>
      <c r="E419" s="19" t="n">
        <f aca="false">C419+Assumptions!$D$31*D419</f>
        <v>0.352226247859678</v>
      </c>
      <c r="F419" s="28" t="n">
        <f aca="false">(Simulation!F419-Assumptions!$D$15)*(1-E419)+Assumptions!$D$15-Simulation!J419</f>
        <v>0.137325253959601</v>
      </c>
      <c r="G419" s="8" t="n">
        <f aca="false">((Assumptions!$D$14*(1+Simulation!E419)^1*F419-Assumptions!$D$14*(1+Simulation!E419)^0*Simulation!E419*Assumptions!$D$16)/(1+Simulation!K419)^1+(Assumptions!$D$14*(1+Simulation!E419)^2*F419-Assumptions!$D$14*(1+Simulation!E419)^1*Simulation!E419*Assumptions!$D$16)/(1+Simulation!K419)^2+(Assumptions!$D$14*(1+Simulation!E419)^3*F419-Assumptions!$D$14*(1+Simulation!E419)^2*Simulation!E419*Assumptions!$D$16)/(1+Simulation!K419)^3+(Assumptions!$D$14*(1+Simulation!E419)^4*F419-Assumptions!$D$14*(1+Simulation!E419)^3*Simulation!E419*Assumptions!$D$16)/(1+Simulation!K419)^4+(Assumptions!$D$14*(1+Simulation!E419)^5*F419-Assumptions!$D$14*(1+Simulation!E419)^4*Simulation!E419*Assumptions!$D$16)/(1+Simulation!K419)^5+(Assumptions!$D$14*(1+Simulation!E419)^5*F419-Assumptions!$D$14*(1+Simulation!E419)^4*Simulation!E419*Assumptions!$D$16)*(1+Simulation!I419)/(Simulation!K419-Simulation!I419)/(1+Simulation!K419)^5-Assumptions!$D$17)/Assumptions!$D$18</f>
        <v>7.4888490929922</v>
      </c>
      <c r="H419" s="8" t="n">
        <f aca="false">IF(D419=1,G419,"")</f>
        <v>7.4888490929922</v>
      </c>
      <c r="I419" s="33" t="str">
        <f aca="false">IF(D419=0,G419,"")</f>
        <v/>
      </c>
    </row>
    <row r="420" customFormat="false" ht="15" hidden="false" customHeight="false" outlineLevel="0" collapsed="false">
      <c r="B420" s="2" t="n">
        <v>415</v>
      </c>
      <c r="C420" s="19" t="n">
        <f aca="false">IF('Random Draws'!F420&lt;(Assumptions!$D$28-Assumptions!$D$27)/(Assumptions!$D$29-Assumptions!$D$27),Assumptions!$D$27+SQRT('Random Draws'!F420*(Assumptions!$D$29-Assumptions!$D$27)*(Assumptions!$D$28-Assumptions!$D$27)),Assumptions!$D$29-SQRT((1-'Random Draws'!F420)*(Assumptions!$D$29-Assumptions!$D$27)*(Assumptions!$D$29-Assumptions!$D$28)))</f>
        <v>0.258688569562489</v>
      </c>
      <c r="D420" s="29" t="n">
        <f aca="false">IF('Random Draws'!I420&lt;Assumptions!$D$30,1,0)</f>
        <v>0</v>
      </c>
      <c r="E420" s="19" t="n">
        <f aca="false">C420+Assumptions!$D$31*D420</f>
        <v>0.258688569562489</v>
      </c>
      <c r="F420" s="28" t="n">
        <f aca="false">(Simulation!F420-Assumptions!$D$15)*(1-E420)+Assumptions!$D$15-Simulation!J420</f>
        <v>0.187232218982263</v>
      </c>
      <c r="G420" s="8" t="n">
        <f aca="false">((Assumptions!$D$14*(1+Simulation!E420)^1*F420-Assumptions!$D$14*(1+Simulation!E420)^0*Simulation!E420*Assumptions!$D$16)/(1+Simulation!K420)^1+(Assumptions!$D$14*(1+Simulation!E420)^2*F420-Assumptions!$D$14*(1+Simulation!E420)^1*Simulation!E420*Assumptions!$D$16)/(1+Simulation!K420)^2+(Assumptions!$D$14*(1+Simulation!E420)^3*F420-Assumptions!$D$14*(1+Simulation!E420)^2*Simulation!E420*Assumptions!$D$16)/(1+Simulation!K420)^3+(Assumptions!$D$14*(1+Simulation!E420)^4*F420-Assumptions!$D$14*(1+Simulation!E420)^3*Simulation!E420*Assumptions!$D$16)/(1+Simulation!K420)^4+(Assumptions!$D$14*(1+Simulation!E420)^5*F420-Assumptions!$D$14*(1+Simulation!E420)^4*Simulation!E420*Assumptions!$D$16)/(1+Simulation!K420)^5+(Assumptions!$D$14*(1+Simulation!E420)^5*F420-Assumptions!$D$14*(1+Simulation!E420)^4*Simulation!E420*Assumptions!$D$16)*(1+Simulation!I420)/(Simulation!K420-Simulation!I420)/(1+Simulation!K420)^5-Assumptions!$D$17)/Assumptions!$D$18</f>
        <v>18.2098069096236</v>
      </c>
      <c r="H420" s="8" t="str">
        <f aca="false">IF(D420=1,G420,"")</f>
        <v/>
      </c>
      <c r="I420" s="33" t="n">
        <f aca="false">IF(D420=0,G420,"")</f>
        <v>18.2098069096236</v>
      </c>
    </row>
    <row r="421" customFormat="false" ht="15" hidden="false" customHeight="false" outlineLevel="0" collapsed="false">
      <c r="B421" s="2" t="n">
        <v>416</v>
      </c>
      <c r="C421" s="19" t="n">
        <f aca="false">IF('Random Draws'!F421&lt;(Assumptions!$D$28-Assumptions!$D$27)/(Assumptions!$D$29-Assumptions!$D$27),Assumptions!$D$27+SQRT('Random Draws'!F421*(Assumptions!$D$29-Assumptions!$D$27)*(Assumptions!$D$28-Assumptions!$D$27)),Assumptions!$D$29-SQRT((1-'Random Draws'!F421)*(Assumptions!$D$29-Assumptions!$D$27)*(Assumptions!$D$29-Assumptions!$D$28)))</f>
        <v>0.261358274982459</v>
      </c>
      <c r="D421" s="29" t="n">
        <f aca="false">IF('Random Draws'!I421&lt;Assumptions!$D$30,1,0)</f>
        <v>1</v>
      </c>
      <c r="E421" s="19" t="n">
        <f aca="false">C421+Assumptions!$D$31*D421</f>
        <v>0.351358274982459</v>
      </c>
      <c r="F421" s="28" t="n">
        <f aca="false">(Simulation!F421-Assumptions!$D$15)*(1-E421)+Assumptions!$D$15-Simulation!J421</f>
        <v>0.164356726906221</v>
      </c>
      <c r="G421" s="8" t="n">
        <f aca="false">((Assumptions!$D$14*(1+Simulation!E421)^1*F421-Assumptions!$D$14*(1+Simulation!E421)^0*Simulation!E421*Assumptions!$D$16)/(1+Simulation!K421)^1+(Assumptions!$D$14*(1+Simulation!E421)^2*F421-Assumptions!$D$14*(1+Simulation!E421)^1*Simulation!E421*Assumptions!$D$16)/(1+Simulation!K421)^2+(Assumptions!$D$14*(1+Simulation!E421)^3*F421-Assumptions!$D$14*(1+Simulation!E421)^2*Simulation!E421*Assumptions!$D$16)/(1+Simulation!K421)^3+(Assumptions!$D$14*(1+Simulation!E421)^4*F421-Assumptions!$D$14*(1+Simulation!E421)^3*Simulation!E421*Assumptions!$D$16)/(1+Simulation!K421)^4+(Assumptions!$D$14*(1+Simulation!E421)^5*F421-Assumptions!$D$14*(1+Simulation!E421)^4*Simulation!E421*Assumptions!$D$16)/(1+Simulation!K421)^5+(Assumptions!$D$14*(1+Simulation!E421)^5*F421-Assumptions!$D$14*(1+Simulation!E421)^4*Simulation!E421*Assumptions!$D$16)*(1+Simulation!I421)/(Simulation!K421-Simulation!I421)/(1+Simulation!K421)^5-Assumptions!$D$17)/Assumptions!$D$18</f>
        <v>10.0610440909763</v>
      </c>
      <c r="H421" s="8" t="n">
        <f aca="false">IF(D421=1,G421,"")</f>
        <v>10.0610440909763</v>
      </c>
      <c r="I421" s="33" t="str">
        <f aca="false">IF(D421=0,G421,"")</f>
        <v/>
      </c>
    </row>
    <row r="422" customFormat="false" ht="15" hidden="false" customHeight="false" outlineLevel="0" collapsed="false">
      <c r="B422" s="2" t="n">
        <v>417</v>
      </c>
      <c r="C422" s="19" t="n">
        <f aca="false">IF('Random Draws'!F422&lt;(Assumptions!$D$28-Assumptions!$D$27)/(Assumptions!$D$29-Assumptions!$D$27),Assumptions!$D$27+SQRT('Random Draws'!F422*(Assumptions!$D$29-Assumptions!$D$27)*(Assumptions!$D$28-Assumptions!$D$27)),Assumptions!$D$29-SQRT((1-'Random Draws'!F422)*(Assumptions!$D$29-Assumptions!$D$27)*(Assumptions!$D$29-Assumptions!$D$28)))</f>
        <v>0.262104658542202</v>
      </c>
      <c r="D422" s="29" t="n">
        <f aca="false">IF('Random Draws'!I422&lt;Assumptions!$D$30,1,0)</f>
        <v>0</v>
      </c>
      <c r="E422" s="19" t="n">
        <f aca="false">C422+Assumptions!$D$31*D422</f>
        <v>0.262104658542202</v>
      </c>
      <c r="F422" s="28" t="n">
        <f aca="false">(Simulation!F422-Assumptions!$D$15)*(1-E422)+Assumptions!$D$15-Simulation!J422</f>
        <v>0.194742455445685</v>
      </c>
      <c r="G422" s="8" t="n">
        <f aca="false">((Assumptions!$D$14*(1+Simulation!E422)^1*F422-Assumptions!$D$14*(1+Simulation!E422)^0*Simulation!E422*Assumptions!$D$16)/(1+Simulation!K422)^1+(Assumptions!$D$14*(1+Simulation!E422)^2*F422-Assumptions!$D$14*(1+Simulation!E422)^1*Simulation!E422*Assumptions!$D$16)/(1+Simulation!K422)^2+(Assumptions!$D$14*(1+Simulation!E422)^3*F422-Assumptions!$D$14*(1+Simulation!E422)^2*Simulation!E422*Assumptions!$D$16)/(1+Simulation!K422)^3+(Assumptions!$D$14*(1+Simulation!E422)^4*F422-Assumptions!$D$14*(1+Simulation!E422)^3*Simulation!E422*Assumptions!$D$16)/(1+Simulation!K422)^4+(Assumptions!$D$14*(1+Simulation!E422)^5*F422-Assumptions!$D$14*(1+Simulation!E422)^4*Simulation!E422*Assumptions!$D$16)/(1+Simulation!K422)^5+(Assumptions!$D$14*(1+Simulation!E422)^5*F422-Assumptions!$D$14*(1+Simulation!E422)^4*Simulation!E422*Assumptions!$D$16)*(1+Simulation!I422)/(Simulation!K422-Simulation!I422)/(1+Simulation!K422)^5-Assumptions!$D$17)/Assumptions!$D$18</f>
        <v>20.322509144411</v>
      </c>
      <c r="H422" s="8" t="str">
        <f aca="false">IF(D422=1,G422,"")</f>
        <v/>
      </c>
      <c r="I422" s="33" t="n">
        <f aca="false">IF(D422=0,G422,"")</f>
        <v>20.322509144411</v>
      </c>
    </row>
    <row r="423" customFormat="false" ht="15" hidden="false" customHeight="false" outlineLevel="0" collapsed="false">
      <c r="B423" s="2" t="n">
        <v>418</v>
      </c>
      <c r="C423" s="19" t="n">
        <f aca="false">IF('Random Draws'!F423&lt;(Assumptions!$D$28-Assumptions!$D$27)/(Assumptions!$D$29-Assumptions!$D$27),Assumptions!$D$27+SQRT('Random Draws'!F423*(Assumptions!$D$29-Assumptions!$D$27)*(Assumptions!$D$28-Assumptions!$D$27)),Assumptions!$D$29-SQRT((1-'Random Draws'!F423)*(Assumptions!$D$29-Assumptions!$D$27)*(Assumptions!$D$29-Assumptions!$D$28)))</f>
        <v>0.248273817630574</v>
      </c>
      <c r="D423" s="29" t="n">
        <f aca="false">IF('Random Draws'!I423&lt;Assumptions!$D$30,1,0)</f>
        <v>0</v>
      </c>
      <c r="E423" s="19" t="n">
        <f aca="false">C423+Assumptions!$D$31*D423</f>
        <v>0.248273817630574</v>
      </c>
      <c r="F423" s="28" t="n">
        <f aca="false">(Simulation!F423-Assumptions!$D$15)*(1-E423)+Assumptions!$D$15-Simulation!J423</f>
        <v>0.192815647254402</v>
      </c>
      <c r="G423" s="8" t="n">
        <f aca="false">((Assumptions!$D$14*(1+Simulation!E423)^1*F423-Assumptions!$D$14*(1+Simulation!E423)^0*Simulation!E423*Assumptions!$D$16)/(1+Simulation!K423)^1+(Assumptions!$D$14*(1+Simulation!E423)^2*F423-Assumptions!$D$14*(1+Simulation!E423)^1*Simulation!E423*Assumptions!$D$16)/(1+Simulation!K423)^2+(Assumptions!$D$14*(1+Simulation!E423)^3*F423-Assumptions!$D$14*(1+Simulation!E423)^2*Simulation!E423*Assumptions!$D$16)/(1+Simulation!K423)^3+(Assumptions!$D$14*(1+Simulation!E423)^4*F423-Assumptions!$D$14*(1+Simulation!E423)^3*Simulation!E423*Assumptions!$D$16)/(1+Simulation!K423)^4+(Assumptions!$D$14*(1+Simulation!E423)^5*F423-Assumptions!$D$14*(1+Simulation!E423)^4*Simulation!E423*Assumptions!$D$16)/(1+Simulation!K423)^5+(Assumptions!$D$14*(1+Simulation!E423)^5*F423-Assumptions!$D$14*(1+Simulation!E423)^4*Simulation!E423*Assumptions!$D$16)*(1+Simulation!I423)/(Simulation!K423-Simulation!I423)/(1+Simulation!K423)^5-Assumptions!$D$17)/Assumptions!$D$18</f>
        <v>32.8978769216328</v>
      </c>
      <c r="H423" s="8" t="str">
        <f aca="false">IF(D423=1,G423,"")</f>
        <v/>
      </c>
      <c r="I423" s="33" t="n">
        <f aca="false">IF(D423=0,G423,"")</f>
        <v>32.8978769216328</v>
      </c>
    </row>
    <row r="424" customFormat="false" ht="15" hidden="false" customHeight="false" outlineLevel="0" collapsed="false">
      <c r="B424" s="2" t="n">
        <v>419</v>
      </c>
      <c r="C424" s="19" t="n">
        <f aca="false">IF('Random Draws'!F424&lt;(Assumptions!$D$28-Assumptions!$D$27)/(Assumptions!$D$29-Assumptions!$D$27),Assumptions!$D$27+SQRT('Random Draws'!F424*(Assumptions!$D$29-Assumptions!$D$27)*(Assumptions!$D$28-Assumptions!$D$27)),Assumptions!$D$29-SQRT((1-'Random Draws'!F424)*(Assumptions!$D$29-Assumptions!$D$27)*(Assumptions!$D$29-Assumptions!$D$28)))</f>
        <v>0.259116286411937</v>
      </c>
      <c r="D424" s="29" t="n">
        <f aca="false">IF('Random Draws'!I424&lt;Assumptions!$D$30,1,0)</f>
        <v>0</v>
      </c>
      <c r="E424" s="19" t="n">
        <f aca="false">C424+Assumptions!$D$31*D424</f>
        <v>0.259116286411937</v>
      </c>
      <c r="F424" s="28" t="n">
        <f aca="false">(Simulation!F424-Assumptions!$D$15)*(1-E424)+Assumptions!$D$15-Simulation!J424</f>
        <v>0.170075792750047</v>
      </c>
      <c r="G424" s="8" t="n">
        <f aca="false">((Assumptions!$D$14*(1+Simulation!E424)^1*F424-Assumptions!$D$14*(1+Simulation!E424)^0*Simulation!E424*Assumptions!$D$16)/(1+Simulation!K424)^1+(Assumptions!$D$14*(1+Simulation!E424)^2*F424-Assumptions!$D$14*(1+Simulation!E424)^1*Simulation!E424*Assumptions!$D$16)/(1+Simulation!K424)^2+(Assumptions!$D$14*(1+Simulation!E424)^3*F424-Assumptions!$D$14*(1+Simulation!E424)^2*Simulation!E424*Assumptions!$D$16)/(1+Simulation!K424)^3+(Assumptions!$D$14*(1+Simulation!E424)^4*F424-Assumptions!$D$14*(1+Simulation!E424)^3*Simulation!E424*Assumptions!$D$16)/(1+Simulation!K424)^4+(Assumptions!$D$14*(1+Simulation!E424)^5*F424-Assumptions!$D$14*(1+Simulation!E424)^4*Simulation!E424*Assumptions!$D$16)/(1+Simulation!K424)^5+(Assumptions!$D$14*(1+Simulation!E424)^5*F424-Assumptions!$D$14*(1+Simulation!E424)^4*Simulation!E424*Assumptions!$D$16)*(1+Simulation!I424)/(Simulation!K424-Simulation!I424)/(1+Simulation!K424)^5-Assumptions!$D$17)/Assumptions!$D$18</f>
        <v>11.405690245419</v>
      </c>
      <c r="H424" s="8" t="str">
        <f aca="false">IF(D424=1,G424,"")</f>
        <v/>
      </c>
      <c r="I424" s="33" t="n">
        <f aca="false">IF(D424=0,G424,"")</f>
        <v>11.405690245419</v>
      </c>
    </row>
    <row r="425" customFormat="false" ht="15" hidden="false" customHeight="false" outlineLevel="0" collapsed="false">
      <c r="B425" s="2" t="n">
        <v>420</v>
      </c>
      <c r="C425" s="19" t="n">
        <f aca="false">IF('Random Draws'!F425&lt;(Assumptions!$D$28-Assumptions!$D$27)/(Assumptions!$D$29-Assumptions!$D$27),Assumptions!$D$27+SQRT('Random Draws'!F425*(Assumptions!$D$29-Assumptions!$D$27)*(Assumptions!$D$28-Assumptions!$D$27)),Assumptions!$D$29-SQRT((1-'Random Draws'!F425)*(Assumptions!$D$29-Assumptions!$D$27)*(Assumptions!$D$29-Assumptions!$D$28)))</f>
        <v>0.273054730690895</v>
      </c>
      <c r="D425" s="29" t="n">
        <f aca="false">IF('Random Draws'!I425&lt;Assumptions!$D$30,1,0)</f>
        <v>0</v>
      </c>
      <c r="E425" s="19" t="n">
        <f aca="false">C425+Assumptions!$D$31*D425</f>
        <v>0.273054730690895</v>
      </c>
      <c r="F425" s="28" t="n">
        <f aca="false">(Simulation!F425-Assumptions!$D$15)*(1-E425)+Assumptions!$D$15-Simulation!J425</f>
        <v>0.181508473503441</v>
      </c>
      <c r="G425" s="8" t="n">
        <f aca="false">((Assumptions!$D$14*(1+Simulation!E425)^1*F425-Assumptions!$D$14*(1+Simulation!E425)^0*Simulation!E425*Assumptions!$D$16)/(1+Simulation!K425)^1+(Assumptions!$D$14*(1+Simulation!E425)^2*F425-Assumptions!$D$14*(1+Simulation!E425)^1*Simulation!E425*Assumptions!$D$16)/(1+Simulation!K425)^2+(Assumptions!$D$14*(1+Simulation!E425)^3*F425-Assumptions!$D$14*(1+Simulation!E425)^2*Simulation!E425*Assumptions!$D$16)/(1+Simulation!K425)^3+(Assumptions!$D$14*(1+Simulation!E425)^4*F425-Assumptions!$D$14*(1+Simulation!E425)^3*Simulation!E425*Assumptions!$D$16)/(1+Simulation!K425)^4+(Assumptions!$D$14*(1+Simulation!E425)^5*F425-Assumptions!$D$14*(1+Simulation!E425)^4*Simulation!E425*Assumptions!$D$16)/(1+Simulation!K425)^5+(Assumptions!$D$14*(1+Simulation!E425)^5*F425-Assumptions!$D$14*(1+Simulation!E425)^4*Simulation!E425*Assumptions!$D$16)*(1+Simulation!I425)/(Simulation!K425-Simulation!I425)/(1+Simulation!K425)^5-Assumptions!$D$17)/Assumptions!$D$18</f>
        <v>17.2703001547895</v>
      </c>
      <c r="H425" s="8" t="str">
        <f aca="false">IF(D425=1,G425,"")</f>
        <v/>
      </c>
      <c r="I425" s="33" t="n">
        <f aca="false">IF(D425=0,G425,"")</f>
        <v>17.2703001547895</v>
      </c>
    </row>
    <row r="426" customFormat="false" ht="15" hidden="false" customHeight="false" outlineLevel="0" collapsed="false">
      <c r="B426" s="2" t="n">
        <v>421</v>
      </c>
      <c r="C426" s="19" t="n">
        <f aca="false">IF('Random Draws'!F426&lt;(Assumptions!$D$28-Assumptions!$D$27)/(Assumptions!$D$29-Assumptions!$D$27),Assumptions!$D$27+SQRT('Random Draws'!F426*(Assumptions!$D$29-Assumptions!$D$27)*(Assumptions!$D$28-Assumptions!$D$27)),Assumptions!$D$29-SQRT((1-'Random Draws'!F426)*(Assumptions!$D$29-Assumptions!$D$27)*(Assumptions!$D$29-Assumptions!$D$28)))</f>
        <v>0.245591647730821</v>
      </c>
      <c r="D426" s="29" t="n">
        <f aca="false">IF('Random Draws'!I426&lt;Assumptions!$D$30,1,0)</f>
        <v>0</v>
      </c>
      <c r="E426" s="19" t="n">
        <f aca="false">C426+Assumptions!$D$31*D426</f>
        <v>0.245591647730821</v>
      </c>
      <c r="F426" s="28" t="n">
        <f aca="false">(Simulation!F426-Assumptions!$D$15)*(1-E426)+Assumptions!$D$15-Simulation!J426</f>
        <v>0.213597020404833</v>
      </c>
      <c r="G426" s="8" t="n">
        <f aca="false">((Assumptions!$D$14*(1+Simulation!E426)^1*F426-Assumptions!$D$14*(1+Simulation!E426)^0*Simulation!E426*Assumptions!$D$16)/(1+Simulation!K426)^1+(Assumptions!$D$14*(1+Simulation!E426)^2*F426-Assumptions!$D$14*(1+Simulation!E426)^1*Simulation!E426*Assumptions!$D$16)/(1+Simulation!K426)^2+(Assumptions!$D$14*(1+Simulation!E426)^3*F426-Assumptions!$D$14*(1+Simulation!E426)^2*Simulation!E426*Assumptions!$D$16)/(1+Simulation!K426)^3+(Assumptions!$D$14*(1+Simulation!E426)^4*F426-Assumptions!$D$14*(1+Simulation!E426)^3*Simulation!E426*Assumptions!$D$16)/(1+Simulation!K426)^4+(Assumptions!$D$14*(1+Simulation!E426)^5*F426-Assumptions!$D$14*(1+Simulation!E426)^4*Simulation!E426*Assumptions!$D$16)/(1+Simulation!K426)^5+(Assumptions!$D$14*(1+Simulation!E426)^5*F426-Assumptions!$D$14*(1+Simulation!E426)^4*Simulation!E426*Assumptions!$D$16)*(1+Simulation!I426)/(Simulation!K426-Simulation!I426)/(1+Simulation!K426)^5-Assumptions!$D$17)/Assumptions!$D$18</f>
        <v>26.1401330025219</v>
      </c>
      <c r="H426" s="8" t="str">
        <f aca="false">IF(D426=1,G426,"")</f>
        <v/>
      </c>
      <c r="I426" s="33" t="n">
        <f aca="false">IF(D426=0,G426,"")</f>
        <v>26.1401330025219</v>
      </c>
    </row>
    <row r="427" customFormat="false" ht="15" hidden="false" customHeight="false" outlineLevel="0" collapsed="false">
      <c r="B427" s="2" t="n">
        <v>422</v>
      </c>
      <c r="C427" s="19" t="n">
        <f aca="false">IF('Random Draws'!F427&lt;(Assumptions!$D$28-Assumptions!$D$27)/(Assumptions!$D$29-Assumptions!$D$27),Assumptions!$D$27+SQRT('Random Draws'!F427*(Assumptions!$D$29-Assumptions!$D$27)*(Assumptions!$D$28-Assumptions!$D$27)),Assumptions!$D$29-SQRT((1-'Random Draws'!F427)*(Assumptions!$D$29-Assumptions!$D$27)*(Assumptions!$D$29-Assumptions!$D$28)))</f>
        <v>0.25043972250022</v>
      </c>
      <c r="D427" s="29" t="n">
        <f aca="false">IF('Random Draws'!I427&lt;Assumptions!$D$30,1,0)</f>
        <v>0</v>
      </c>
      <c r="E427" s="19" t="n">
        <f aca="false">C427+Assumptions!$D$31*D427</f>
        <v>0.25043972250022</v>
      </c>
      <c r="F427" s="28" t="n">
        <f aca="false">(Simulation!F427-Assumptions!$D$15)*(1-E427)+Assumptions!$D$15-Simulation!J427</f>
        <v>0.162097660180384</v>
      </c>
      <c r="G427" s="8" t="n">
        <f aca="false">((Assumptions!$D$14*(1+Simulation!E427)^1*F427-Assumptions!$D$14*(1+Simulation!E427)^0*Simulation!E427*Assumptions!$D$16)/(1+Simulation!K427)^1+(Assumptions!$D$14*(1+Simulation!E427)^2*F427-Assumptions!$D$14*(1+Simulation!E427)^1*Simulation!E427*Assumptions!$D$16)/(1+Simulation!K427)^2+(Assumptions!$D$14*(1+Simulation!E427)^3*F427-Assumptions!$D$14*(1+Simulation!E427)^2*Simulation!E427*Assumptions!$D$16)/(1+Simulation!K427)^3+(Assumptions!$D$14*(1+Simulation!E427)^4*F427-Assumptions!$D$14*(1+Simulation!E427)^3*Simulation!E427*Assumptions!$D$16)/(1+Simulation!K427)^4+(Assumptions!$D$14*(1+Simulation!E427)^5*F427-Assumptions!$D$14*(1+Simulation!E427)^4*Simulation!E427*Assumptions!$D$16)/(1+Simulation!K427)^5+(Assumptions!$D$14*(1+Simulation!E427)^5*F427-Assumptions!$D$14*(1+Simulation!E427)^4*Simulation!E427*Assumptions!$D$16)*(1+Simulation!I427)/(Simulation!K427-Simulation!I427)/(1+Simulation!K427)^5-Assumptions!$D$17)/Assumptions!$D$18</f>
        <v>12.3083821000848</v>
      </c>
      <c r="H427" s="8" t="str">
        <f aca="false">IF(D427=1,G427,"")</f>
        <v/>
      </c>
      <c r="I427" s="33" t="n">
        <f aca="false">IF(D427=0,G427,"")</f>
        <v>12.3083821000848</v>
      </c>
    </row>
    <row r="428" customFormat="false" ht="15" hidden="false" customHeight="false" outlineLevel="0" collapsed="false">
      <c r="B428" s="2" t="n">
        <v>423</v>
      </c>
      <c r="C428" s="19" t="n">
        <f aca="false">IF('Random Draws'!F428&lt;(Assumptions!$D$28-Assumptions!$D$27)/(Assumptions!$D$29-Assumptions!$D$27),Assumptions!$D$27+SQRT('Random Draws'!F428*(Assumptions!$D$29-Assumptions!$D$27)*(Assumptions!$D$28-Assumptions!$D$27)),Assumptions!$D$29-SQRT((1-'Random Draws'!F428)*(Assumptions!$D$29-Assumptions!$D$27)*(Assumptions!$D$29-Assumptions!$D$28)))</f>
        <v>0.273067424000676</v>
      </c>
      <c r="D428" s="29" t="n">
        <f aca="false">IF('Random Draws'!I428&lt;Assumptions!$D$30,1,0)</f>
        <v>0</v>
      </c>
      <c r="E428" s="19" t="n">
        <f aca="false">C428+Assumptions!$D$31*D428</f>
        <v>0.273067424000676</v>
      </c>
      <c r="F428" s="28" t="n">
        <f aca="false">(Simulation!F428-Assumptions!$D$15)*(1-E428)+Assumptions!$D$15-Simulation!J428</f>
        <v>0.200393960221293</v>
      </c>
      <c r="G428" s="8" t="n">
        <f aca="false">((Assumptions!$D$14*(1+Simulation!E428)^1*F428-Assumptions!$D$14*(1+Simulation!E428)^0*Simulation!E428*Assumptions!$D$16)/(1+Simulation!K428)^1+(Assumptions!$D$14*(1+Simulation!E428)^2*F428-Assumptions!$D$14*(1+Simulation!E428)^1*Simulation!E428*Assumptions!$D$16)/(1+Simulation!K428)^2+(Assumptions!$D$14*(1+Simulation!E428)^3*F428-Assumptions!$D$14*(1+Simulation!E428)^2*Simulation!E428*Assumptions!$D$16)/(1+Simulation!K428)^3+(Assumptions!$D$14*(1+Simulation!E428)^4*F428-Assumptions!$D$14*(1+Simulation!E428)^3*Simulation!E428*Assumptions!$D$16)/(1+Simulation!K428)^4+(Assumptions!$D$14*(1+Simulation!E428)^5*F428-Assumptions!$D$14*(1+Simulation!E428)^4*Simulation!E428*Assumptions!$D$16)/(1+Simulation!K428)^5+(Assumptions!$D$14*(1+Simulation!E428)^5*F428-Assumptions!$D$14*(1+Simulation!E428)^4*Simulation!E428*Assumptions!$D$16)*(1+Simulation!I428)/(Simulation!K428-Simulation!I428)/(1+Simulation!K428)^5-Assumptions!$D$17)/Assumptions!$D$18</f>
        <v>16.3620377134071</v>
      </c>
      <c r="H428" s="8" t="str">
        <f aca="false">IF(D428=1,G428,"")</f>
        <v/>
      </c>
      <c r="I428" s="33" t="n">
        <f aca="false">IF(D428=0,G428,"")</f>
        <v>16.3620377134071</v>
      </c>
    </row>
    <row r="429" customFormat="false" ht="15" hidden="false" customHeight="false" outlineLevel="0" collapsed="false">
      <c r="B429" s="2" t="n">
        <v>424</v>
      </c>
      <c r="C429" s="19" t="n">
        <f aca="false">IF('Random Draws'!F429&lt;(Assumptions!$D$28-Assumptions!$D$27)/(Assumptions!$D$29-Assumptions!$D$27),Assumptions!$D$27+SQRT('Random Draws'!F429*(Assumptions!$D$29-Assumptions!$D$27)*(Assumptions!$D$28-Assumptions!$D$27)),Assumptions!$D$29-SQRT((1-'Random Draws'!F429)*(Assumptions!$D$29-Assumptions!$D$27)*(Assumptions!$D$29-Assumptions!$D$28)))</f>
        <v>0.261915074349636</v>
      </c>
      <c r="D429" s="29" t="n">
        <f aca="false">IF('Random Draws'!I429&lt;Assumptions!$D$30,1,0)</f>
        <v>1</v>
      </c>
      <c r="E429" s="19" t="n">
        <f aca="false">C429+Assumptions!$D$31*D429</f>
        <v>0.351915074349636</v>
      </c>
      <c r="F429" s="28" t="n">
        <f aca="false">(Simulation!F429-Assumptions!$D$15)*(1-E429)+Assumptions!$D$15-Simulation!J429</f>
        <v>0.15306062418337</v>
      </c>
      <c r="G429" s="8" t="n">
        <f aca="false">((Assumptions!$D$14*(1+Simulation!E429)^1*F429-Assumptions!$D$14*(1+Simulation!E429)^0*Simulation!E429*Assumptions!$D$16)/(1+Simulation!K429)^1+(Assumptions!$D$14*(1+Simulation!E429)^2*F429-Assumptions!$D$14*(1+Simulation!E429)^1*Simulation!E429*Assumptions!$D$16)/(1+Simulation!K429)^2+(Assumptions!$D$14*(1+Simulation!E429)^3*F429-Assumptions!$D$14*(1+Simulation!E429)^2*Simulation!E429*Assumptions!$D$16)/(1+Simulation!K429)^3+(Assumptions!$D$14*(1+Simulation!E429)^4*F429-Assumptions!$D$14*(1+Simulation!E429)^3*Simulation!E429*Assumptions!$D$16)/(1+Simulation!K429)^4+(Assumptions!$D$14*(1+Simulation!E429)^5*F429-Assumptions!$D$14*(1+Simulation!E429)^4*Simulation!E429*Assumptions!$D$16)/(1+Simulation!K429)^5+(Assumptions!$D$14*(1+Simulation!E429)^5*F429-Assumptions!$D$14*(1+Simulation!E429)^4*Simulation!E429*Assumptions!$D$16)*(1+Simulation!I429)/(Simulation!K429-Simulation!I429)/(1+Simulation!K429)^5-Assumptions!$D$17)/Assumptions!$D$18</f>
        <v>6.95186820923589</v>
      </c>
      <c r="H429" s="8" t="n">
        <f aca="false">IF(D429=1,G429,"")</f>
        <v>6.95186820923589</v>
      </c>
      <c r="I429" s="33" t="str">
        <f aca="false">IF(D429=0,G429,"")</f>
        <v/>
      </c>
    </row>
    <row r="430" customFormat="false" ht="15" hidden="false" customHeight="false" outlineLevel="0" collapsed="false">
      <c r="B430" s="2" t="n">
        <v>425</v>
      </c>
      <c r="C430" s="19" t="n">
        <f aca="false">IF('Random Draws'!F430&lt;(Assumptions!$D$28-Assumptions!$D$27)/(Assumptions!$D$29-Assumptions!$D$27),Assumptions!$D$27+SQRT('Random Draws'!F430*(Assumptions!$D$29-Assumptions!$D$27)*(Assumptions!$D$28-Assumptions!$D$27)),Assumptions!$D$29-SQRT((1-'Random Draws'!F430)*(Assumptions!$D$29-Assumptions!$D$27)*(Assumptions!$D$29-Assumptions!$D$28)))</f>
        <v>0.260980681525207</v>
      </c>
      <c r="D430" s="29" t="n">
        <f aca="false">IF('Random Draws'!I430&lt;Assumptions!$D$30,1,0)</f>
        <v>0</v>
      </c>
      <c r="E430" s="19" t="n">
        <f aca="false">C430+Assumptions!$D$31*D430</f>
        <v>0.260980681525207</v>
      </c>
      <c r="F430" s="28" t="n">
        <f aca="false">(Simulation!F430-Assumptions!$D$15)*(1-E430)+Assumptions!$D$15-Simulation!J430</f>
        <v>0.207701577419467</v>
      </c>
      <c r="G430" s="8" t="n">
        <f aca="false">((Assumptions!$D$14*(1+Simulation!E430)^1*F430-Assumptions!$D$14*(1+Simulation!E430)^0*Simulation!E430*Assumptions!$D$16)/(1+Simulation!K430)^1+(Assumptions!$D$14*(1+Simulation!E430)^2*F430-Assumptions!$D$14*(1+Simulation!E430)^1*Simulation!E430*Assumptions!$D$16)/(1+Simulation!K430)^2+(Assumptions!$D$14*(1+Simulation!E430)^3*F430-Assumptions!$D$14*(1+Simulation!E430)^2*Simulation!E430*Assumptions!$D$16)/(1+Simulation!K430)^3+(Assumptions!$D$14*(1+Simulation!E430)^4*F430-Assumptions!$D$14*(1+Simulation!E430)^3*Simulation!E430*Assumptions!$D$16)/(1+Simulation!K430)^4+(Assumptions!$D$14*(1+Simulation!E430)^5*F430-Assumptions!$D$14*(1+Simulation!E430)^4*Simulation!E430*Assumptions!$D$16)/(1+Simulation!K430)^5+(Assumptions!$D$14*(1+Simulation!E430)^5*F430-Assumptions!$D$14*(1+Simulation!E430)^4*Simulation!E430*Assumptions!$D$16)*(1+Simulation!I430)/(Simulation!K430-Simulation!I430)/(1+Simulation!K430)^5-Assumptions!$D$17)/Assumptions!$D$18</f>
        <v>14.4108066350036</v>
      </c>
      <c r="H430" s="8" t="str">
        <f aca="false">IF(D430=1,G430,"")</f>
        <v/>
      </c>
      <c r="I430" s="33" t="n">
        <f aca="false">IF(D430=0,G430,"")</f>
        <v>14.4108066350036</v>
      </c>
    </row>
    <row r="431" customFormat="false" ht="15" hidden="false" customHeight="false" outlineLevel="0" collapsed="false">
      <c r="B431" s="2" t="n">
        <v>426</v>
      </c>
      <c r="C431" s="19" t="n">
        <f aca="false">IF('Random Draws'!F431&lt;(Assumptions!$D$28-Assumptions!$D$27)/(Assumptions!$D$29-Assumptions!$D$27),Assumptions!$D$27+SQRT('Random Draws'!F431*(Assumptions!$D$29-Assumptions!$D$27)*(Assumptions!$D$28-Assumptions!$D$27)),Assumptions!$D$29-SQRT((1-'Random Draws'!F431)*(Assumptions!$D$29-Assumptions!$D$27)*(Assumptions!$D$29-Assumptions!$D$28)))</f>
        <v>0.25398259564759</v>
      </c>
      <c r="D431" s="29" t="n">
        <f aca="false">IF('Random Draws'!I431&lt;Assumptions!$D$30,1,0)</f>
        <v>0</v>
      </c>
      <c r="E431" s="19" t="n">
        <f aca="false">C431+Assumptions!$D$31*D431</f>
        <v>0.25398259564759</v>
      </c>
      <c r="F431" s="28" t="n">
        <f aca="false">(Simulation!F431-Assumptions!$D$15)*(1-E431)+Assumptions!$D$15-Simulation!J431</f>
        <v>0.134739167951196</v>
      </c>
      <c r="G431" s="8" t="n">
        <f aca="false">((Assumptions!$D$14*(1+Simulation!E431)^1*F431-Assumptions!$D$14*(1+Simulation!E431)^0*Simulation!E431*Assumptions!$D$16)/(1+Simulation!K431)^1+(Assumptions!$D$14*(1+Simulation!E431)^2*F431-Assumptions!$D$14*(1+Simulation!E431)^1*Simulation!E431*Assumptions!$D$16)/(1+Simulation!K431)^2+(Assumptions!$D$14*(1+Simulation!E431)^3*F431-Assumptions!$D$14*(1+Simulation!E431)^2*Simulation!E431*Assumptions!$D$16)/(1+Simulation!K431)^3+(Assumptions!$D$14*(1+Simulation!E431)^4*F431-Assumptions!$D$14*(1+Simulation!E431)^3*Simulation!E431*Assumptions!$D$16)/(1+Simulation!K431)^4+(Assumptions!$D$14*(1+Simulation!E431)^5*F431-Assumptions!$D$14*(1+Simulation!E431)^4*Simulation!E431*Assumptions!$D$16)/(1+Simulation!K431)^5+(Assumptions!$D$14*(1+Simulation!E431)^5*F431-Assumptions!$D$14*(1+Simulation!E431)^4*Simulation!E431*Assumptions!$D$16)*(1+Simulation!I431)/(Simulation!K431-Simulation!I431)/(1+Simulation!K431)^5-Assumptions!$D$17)/Assumptions!$D$18</f>
        <v>4.94029420711429</v>
      </c>
      <c r="H431" s="8" t="str">
        <f aca="false">IF(D431=1,G431,"")</f>
        <v/>
      </c>
      <c r="I431" s="33" t="n">
        <f aca="false">IF(D431=0,G431,"")</f>
        <v>4.94029420711429</v>
      </c>
    </row>
    <row r="432" customFormat="false" ht="15" hidden="false" customHeight="false" outlineLevel="0" collapsed="false">
      <c r="B432" s="2" t="n">
        <v>427</v>
      </c>
      <c r="C432" s="19" t="n">
        <f aca="false">IF('Random Draws'!F432&lt;(Assumptions!$D$28-Assumptions!$D$27)/(Assumptions!$D$29-Assumptions!$D$27),Assumptions!$D$27+SQRT('Random Draws'!F432*(Assumptions!$D$29-Assumptions!$D$27)*(Assumptions!$D$28-Assumptions!$D$27)),Assumptions!$D$29-SQRT((1-'Random Draws'!F432)*(Assumptions!$D$29-Assumptions!$D$27)*(Assumptions!$D$29-Assumptions!$D$28)))</f>
        <v>0.269314676109392</v>
      </c>
      <c r="D432" s="29" t="n">
        <f aca="false">IF('Random Draws'!I432&lt;Assumptions!$D$30,1,0)</f>
        <v>0</v>
      </c>
      <c r="E432" s="19" t="n">
        <f aca="false">C432+Assumptions!$D$31*D432</f>
        <v>0.269314676109392</v>
      </c>
      <c r="F432" s="28" t="n">
        <f aca="false">(Simulation!F432-Assumptions!$D$15)*(1-E432)+Assumptions!$D$15-Simulation!J432</f>
        <v>0.191311215374237</v>
      </c>
      <c r="G432" s="8" t="n">
        <f aca="false">((Assumptions!$D$14*(1+Simulation!E432)^1*F432-Assumptions!$D$14*(1+Simulation!E432)^0*Simulation!E432*Assumptions!$D$16)/(1+Simulation!K432)^1+(Assumptions!$D$14*(1+Simulation!E432)^2*F432-Assumptions!$D$14*(1+Simulation!E432)^1*Simulation!E432*Assumptions!$D$16)/(1+Simulation!K432)^2+(Assumptions!$D$14*(1+Simulation!E432)^3*F432-Assumptions!$D$14*(1+Simulation!E432)^2*Simulation!E432*Assumptions!$D$16)/(1+Simulation!K432)^3+(Assumptions!$D$14*(1+Simulation!E432)^4*F432-Assumptions!$D$14*(1+Simulation!E432)^3*Simulation!E432*Assumptions!$D$16)/(1+Simulation!K432)^4+(Assumptions!$D$14*(1+Simulation!E432)^5*F432-Assumptions!$D$14*(1+Simulation!E432)^4*Simulation!E432*Assumptions!$D$16)/(1+Simulation!K432)^5+(Assumptions!$D$14*(1+Simulation!E432)^5*F432-Assumptions!$D$14*(1+Simulation!E432)^4*Simulation!E432*Assumptions!$D$16)*(1+Simulation!I432)/(Simulation!K432-Simulation!I432)/(1+Simulation!K432)^5-Assumptions!$D$17)/Assumptions!$D$18</f>
        <v>11.9887992627805</v>
      </c>
      <c r="H432" s="8" t="str">
        <f aca="false">IF(D432=1,G432,"")</f>
        <v/>
      </c>
      <c r="I432" s="33" t="n">
        <f aca="false">IF(D432=0,G432,"")</f>
        <v>11.9887992627805</v>
      </c>
    </row>
    <row r="433" customFormat="false" ht="15" hidden="false" customHeight="false" outlineLevel="0" collapsed="false">
      <c r="B433" s="2" t="n">
        <v>428</v>
      </c>
      <c r="C433" s="19" t="n">
        <f aca="false">IF('Random Draws'!F433&lt;(Assumptions!$D$28-Assumptions!$D$27)/(Assumptions!$D$29-Assumptions!$D$27),Assumptions!$D$27+SQRT('Random Draws'!F433*(Assumptions!$D$29-Assumptions!$D$27)*(Assumptions!$D$28-Assumptions!$D$27)),Assumptions!$D$29-SQRT((1-'Random Draws'!F433)*(Assumptions!$D$29-Assumptions!$D$27)*(Assumptions!$D$29-Assumptions!$D$28)))</f>
        <v>0.24940312777933</v>
      </c>
      <c r="D433" s="29" t="n">
        <f aca="false">IF('Random Draws'!I433&lt;Assumptions!$D$30,1,0)</f>
        <v>0</v>
      </c>
      <c r="E433" s="19" t="n">
        <f aca="false">C433+Assumptions!$D$31*D433</f>
        <v>0.24940312777933</v>
      </c>
      <c r="F433" s="28" t="n">
        <f aca="false">(Simulation!F433-Assumptions!$D$15)*(1-E433)+Assumptions!$D$15-Simulation!J433</f>
        <v>0.193839877308024</v>
      </c>
      <c r="G433" s="8" t="n">
        <f aca="false">((Assumptions!$D$14*(1+Simulation!E433)^1*F433-Assumptions!$D$14*(1+Simulation!E433)^0*Simulation!E433*Assumptions!$D$16)/(1+Simulation!K433)^1+(Assumptions!$D$14*(1+Simulation!E433)^2*F433-Assumptions!$D$14*(1+Simulation!E433)^1*Simulation!E433*Assumptions!$D$16)/(1+Simulation!K433)^2+(Assumptions!$D$14*(1+Simulation!E433)^3*F433-Assumptions!$D$14*(1+Simulation!E433)^2*Simulation!E433*Assumptions!$D$16)/(1+Simulation!K433)^3+(Assumptions!$D$14*(1+Simulation!E433)^4*F433-Assumptions!$D$14*(1+Simulation!E433)^3*Simulation!E433*Assumptions!$D$16)/(1+Simulation!K433)^4+(Assumptions!$D$14*(1+Simulation!E433)^5*F433-Assumptions!$D$14*(1+Simulation!E433)^4*Simulation!E433*Assumptions!$D$16)/(1+Simulation!K433)^5+(Assumptions!$D$14*(1+Simulation!E433)^5*F433-Assumptions!$D$14*(1+Simulation!E433)^4*Simulation!E433*Assumptions!$D$16)*(1+Simulation!I433)/(Simulation!K433-Simulation!I433)/(1+Simulation!K433)^5-Assumptions!$D$17)/Assumptions!$D$18</f>
        <v>12.9419919643355</v>
      </c>
      <c r="H433" s="8" t="str">
        <f aca="false">IF(D433=1,G433,"")</f>
        <v/>
      </c>
      <c r="I433" s="33" t="n">
        <f aca="false">IF(D433=0,G433,"")</f>
        <v>12.9419919643355</v>
      </c>
    </row>
    <row r="434" customFormat="false" ht="15" hidden="false" customHeight="false" outlineLevel="0" collapsed="false">
      <c r="B434" s="2" t="n">
        <v>429</v>
      </c>
      <c r="C434" s="19" t="n">
        <f aca="false">IF('Random Draws'!F434&lt;(Assumptions!$D$28-Assumptions!$D$27)/(Assumptions!$D$29-Assumptions!$D$27),Assumptions!$D$27+SQRT('Random Draws'!F434*(Assumptions!$D$29-Assumptions!$D$27)*(Assumptions!$D$28-Assumptions!$D$27)),Assumptions!$D$29-SQRT((1-'Random Draws'!F434)*(Assumptions!$D$29-Assumptions!$D$27)*(Assumptions!$D$29-Assumptions!$D$28)))</f>
        <v>0.273814513992514</v>
      </c>
      <c r="D434" s="29" t="n">
        <f aca="false">IF('Random Draws'!I434&lt;Assumptions!$D$30,1,0)</f>
        <v>0</v>
      </c>
      <c r="E434" s="19" t="n">
        <f aca="false">C434+Assumptions!$D$31*D434</f>
        <v>0.273814513992514</v>
      </c>
      <c r="F434" s="28" t="n">
        <f aca="false">(Simulation!F434-Assumptions!$D$15)*(1-E434)+Assumptions!$D$15-Simulation!J434</f>
        <v>0.193258110813144</v>
      </c>
      <c r="G434" s="8" t="n">
        <f aca="false">((Assumptions!$D$14*(1+Simulation!E434)^1*F434-Assumptions!$D$14*(1+Simulation!E434)^0*Simulation!E434*Assumptions!$D$16)/(1+Simulation!K434)^1+(Assumptions!$D$14*(1+Simulation!E434)^2*F434-Assumptions!$D$14*(1+Simulation!E434)^1*Simulation!E434*Assumptions!$D$16)/(1+Simulation!K434)^2+(Assumptions!$D$14*(1+Simulation!E434)^3*F434-Assumptions!$D$14*(1+Simulation!E434)^2*Simulation!E434*Assumptions!$D$16)/(1+Simulation!K434)^3+(Assumptions!$D$14*(1+Simulation!E434)^4*F434-Assumptions!$D$14*(1+Simulation!E434)^3*Simulation!E434*Assumptions!$D$16)/(1+Simulation!K434)^4+(Assumptions!$D$14*(1+Simulation!E434)^5*F434-Assumptions!$D$14*(1+Simulation!E434)^4*Simulation!E434*Assumptions!$D$16)/(1+Simulation!K434)^5+(Assumptions!$D$14*(1+Simulation!E434)^5*F434-Assumptions!$D$14*(1+Simulation!E434)^4*Simulation!E434*Assumptions!$D$16)*(1+Simulation!I434)/(Simulation!K434-Simulation!I434)/(1+Simulation!K434)^5-Assumptions!$D$17)/Assumptions!$D$18</f>
        <v>17.7242760334476</v>
      </c>
      <c r="H434" s="8" t="str">
        <f aca="false">IF(D434=1,G434,"")</f>
        <v/>
      </c>
      <c r="I434" s="33" t="n">
        <f aca="false">IF(D434=0,G434,"")</f>
        <v>17.7242760334476</v>
      </c>
    </row>
    <row r="435" customFormat="false" ht="15" hidden="false" customHeight="false" outlineLevel="0" collapsed="false">
      <c r="B435" s="2" t="n">
        <v>430</v>
      </c>
      <c r="C435" s="19" t="n">
        <f aca="false">IF('Random Draws'!F435&lt;(Assumptions!$D$28-Assumptions!$D$27)/(Assumptions!$D$29-Assumptions!$D$27),Assumptions!$D$27+SQRT('Random Draws'!F435*(Assumptions!$D$29-Assumptions!$D$27)*(Assumptions!$D$28-Assumptions!$D$27)),Assumptions!$D$29-SQRT((1-'Random Draws'!F435)*(Assumptions!$D$29-Assumptions!$D$27)*(Assumptions!$D$29-Assumptions!$D$28)))</f>
        <v>0.259431159989151</v>
      </c>
      <c r="D435" s="29" t="n">
        <f aca="false">IF('Random Draws'!I435&lt;Assumptions!$D$30,1,0)</f>
        <v>1</v>
      </c>
      <c r="E435" s="19" t="n">
        <f aca="false">C435+Assumptions!$D$31*D435</f>
        <v>0.349431159989151</v>
      </c>
      <c r="F435" s="28" t="n">
        <f aca="false">(Simulation!F435-Assumptions!$D$15)*(1-E435)+Assumptions!$D$15-Simulation!J435</f>
        <v>0.154819616812725</v>
      </c>
      <c r="G435" s="8" t="n">
        <f aca="false">((Assumptions!$D$14*(1+Simulation!E435)^1*F435-Assumptions!$D$14*(1+Simulation!E435)^0*Simulation!E435*Assumptions!$D$16)/(1+Simulation!K435)^1+(Assumptions!$D$14*(1+Simulation!E435)^2*F435-Assumptions!$D$14*(1+Simulation!E435)^1*Simulation!E435*Assumptions!$D$16)/(1+Simulation!K435)^2+(Assumptions!$D$14*(1+Simulation!E435)^3*F435-Assumptions!$D$14*(1+Simulation!E435)^2*Simulation!E435*Assumptions!$D$16)/(1+Simulation!K435)^3+(Assumptions!$D$14*(1+Simulation!E435)^4*F435-Assumptions!$D$14*(1+Simulation!E435)^3*Simulation!E435*Assumptions!$D$16)/(1+Simulation!K435)^4+(Assumptions!$D$14*(1+Simulation!E435)^5*F435-Assumptions!$D$14*(1+Simulation!E435)^4*Simulation!E435*Assumptions!$D$16)/(1+Simulation!K435)^5+(Assumptions!$D$14*(1+Simulation!E435)^5*F435-Assumptions!$D$14*(1+Simulation!E435)^4*Simulation!E435*Assumptions!$D$16)*(1+Simulation!I435)/(Simulation!K435-Simulation!I435)/(1+Simulation!K435)^5-Assumptions!$D$17)/Assumptions!$D$18</f>
        <v>9.09510065587512</v>
      </c>
      <c r="H435" s="8" t="n">
        <f aca="false">IF(D435=1,G435,"")</f>
        <v>9.09510065587512</v>
      </c>
      <c r="I435" s="33" t="str">
        <f aca="false">IF(D435=0,G435,"")</f>
        <v/>
      </c>
    </row>
    <row r="436" customFormat="false" ht="15" hidden="false" customHeight="false" outlineLevel="0" collapsed="false">
      <c r="B436" s="2" t="n">
        <v>431</v>
      </c>
      <c r="C436" s="19" t="n">
        <f aca="false">IF('Random Draws'!F436&lt;(Assumptions!$D$28-Assumptions!$D$27)/(Assumptions!$D$29-Assumptions!$D$27),Assumptions!$D$27+SQRT('Random Draws'!F436*(Assumptions!$D$29-Assumptions!$D$27)*(Assumptions!$D$28-Assumptions!$D$27)),Assumptions!$D$29-SQRT((1-'Random Draws'!F436)*(Assumptions!$D$29-Assumptions!$D$27)*(Assumptions!$D$29-Assumptions!$D$28)))</f>
        <v>0.240544970957758</v>
      </c>
      <c r="D436" s="29" t="n">
        <f aca="false">IF('Random Draws'!I436&lt;Assumptions!$D$30,1,0)</f>
        <v>0</v>
      </c>
      <c r="E436" s="19" t="n">
        <f aca="false">C436+Assumptions!$D$31*D436</f>
        <v>0.240544970957758</v>
      </c>
      <c r="F436" s="28" t="n">
        <f aca="false">(Simulation!F436-Assumptions!$D$15)*(1-E436)+Assumptions!$D$15-Simulation!J436</f>
        <v>0.199967180711336</v>
      </c>
      <c r="G436" s="8" t="n">
        <f aca="false">((Assumptions!$D$14*(1+Simulation!E436)^1*F436-Assumptions!$D$14*(1+Simulation!E436)^0*Simulation!E436*Assumptions!$D$16)/(1+Simulation!K436)^1+(Assumptions!$D$14*(1+Simulation!E436)^2*F436-Assumptions!$D$14*(1+Simulation!E436)^1*Simulation!E436*Assumptions!$D$16)/(1+Simulation!K436)^2+(Assumptions!$D$14*(1+Simulation!E436)^3*F436-Assumptions!$D$14*(1+Simulation!E436)^2*Simulation!E436*Assumptions!$D$16)/(1+Simulation!K436)^3+(Assumptions!$D$14*(1+Simulation!E436)^4*F436-Assumptions!$D$14*(1+Simulation!E436)^3*Simulation!E436*Assumptions!$D$16)/(1+Simulation!K436)^4+(Assumptions!$D$14*(1+Simulation!E436)^5*F436-Assumptions!$D$14*(1+Simulation!E436)^4*Simulation!E436*Assumptions!$D$16)/(1+Simulation!K436)^5+(Assumptions!$D$14*(1+Simulation!E436)^5*F436-Assumptions!$D$14*(1+Simulation!E436)^4*Simulation!E436*Assumptions!$D$16)*(1+Simulation!I436)/(Simulation!K436-Simulation!I436)/(1+Simulation!K436)^5-Assumptions!$D$17)/Assumptions!$D$18</f>
        <v>13.5863327833014</v>
      </c>
      <c r="H436" s="8" t="str">
        <f aca="false">IF(D436=1,G436,"")</f>
        <v/>
      </c>
      <c r="I436" s="33" t="n">
        <f aca="false">IF(D436=0,G436,"")</f>
        <v>13.5863327833014</v>
      </c>
    </row>
    <row r="437" customFormat="false" ht="15" hidden="false" customHeight="false" outlineLevel="0" collapsed="false">
      <c r="B437" s="2" t="n">
        <v>432</v>
      </c>
      <c r="C437" s="19" t="n">
        <f aca="false">IF('Random Draws'!F437&lt;(Assumptions!$D$28-Assumptions!$D$27)/(Assumptions!$D$29-Assumptions!$D$27),Assumptions!$D$27+SQRT('Random Draws'!F437*(Assumptions!$D$29-Assumptions!$D$27)*(Assumptions!$D$28-Assumptions!$D$27)),Assumptions!$D$29-SQRT((1-'Random Draws'!F437)*(Assumptions!$D$29-Assumptions!$D$27)*(Assumptions!$D$29-Assumptions!$D$28)))</f>
        <v>0.255227285654824</v>
      </c>
      <c r="D437" s="29" t="n">
        <f aca="false">IF('Random Draws'!I437&lt;Assumptions!$D$30,1,0)</f>
        <v>1</v>
      </c>
      <c r="E437" s="19" t="n">
        <f aca="false">C437+Assumptions!$D$31*D437</f>
        <v>0.345227285654824</v>
      </c>
      <c r="F437" s="28" t="n">
        <f aca="false">(Simulation!F437-Assumptions!$D$15)*(1-E437)+Assumptions!$D$15-Simulation!J437</f>
        <v>0.157325167553155</v>
      </c>
      <c r="G437" s="8" t="n">
        <f aca="false">((Assumptions!$D$14*(1+Simulation!E437)^1*F437-Assumptions!$D$14*(1+Simulation!E437)^0*Simulation!E437*Assumptions!$D$16)/(1+Simulation!K437)^1+(Assumptions!$D$14*(1+Simulation!E437)^2*F437-Assumptions!$D$14*(1+Simulation!E437)^1*Simulation!E437*Assumptions!$D$16)/(1+Simulation!K437)^2+(Assumptions!$D$14*(1+Simulation!E437)^3*F437-Assumptions!$D$14*(1+Simulation!E437)^2*Simulation!E437*Assumptions!$D$16)/(1+Simulation!K437)^3+(Assumptions!$D$14*(1+Simulation!E437)^4*F437-Assumptions!$D$14*(1+Simulation!E437)^3*Simulation!E437*Assumptions!$D$16)/(1+Simulation!K437)^4+(Assumptions!$D$14*(1+Simulation!E437)^5*F437-Assumptions!$D$14*(1+Simulation!E437)^4*Simulation!E437*Assumptions!$D$16)/(1+Simulation!K437)^5+(Assumptions!$D$14*(1+Simulation!E437)^5*F437-Assumptions!$D$14*(1+Simulation!E437)^4*Simulation!E437*Assumptions!$D$16)*(1+Simulation!I437)/(Simulation!K437-Simulation!I437)/(1+Simulation!K437)^5-Assumptions!$D$17)/Assumptions!$D$18</f>
        <v>8.58049718598004</v>
      </c>
      <c r="H437" s="8" t="n">
        <f aca="false">IF(D437=1,G437,"")</f>
        <v>8.58049718598004</v>
      </c>
      <c r="I437" s="33" t="str">
        <f aca="false">IF(D437=0,G437,"")</f>
        <v/>
      </c>
    </row>
    <row r="438" customFormat="false" ht="15" hidden="false" customHeight="false" outlineLevel="0" collapsed="false">
      <c r="B438" s="2" t="n">
        <v>433</v>
      </c>
      <c r="C438" s="19" t="n">
        <f aca="false">IF('Random Draws'!F438&lt;(Assumptions!$D$28-Assumptions!$D$27)/(Assumptions!$D$29-Assumptions!$D$27),Assumptions!$D$27+SQRT('Random Draws'!F438*(Assumptions!$D$29-Assumptions!$D$27)*(Assumptions!$D$28-Assumptions!$D$27)),Assumptions!$D$29-SQRT((1-'Random Draws'!F438)*(Assumptions!$D$29-Assumptions!$D$27)*(Assumptions!$D$29-Assumptions!$D$28)))</f>
        <v>0.246543538886566</v>
      </c>
      <c r="D438" s="29" t="n">
        <f aca="false">IF('Random Draws'!I438&lt;Assumptions!$D$30,1,0)</f>
        <v>1</v>
      </c>
      <c r="E438" s="19" t="n">
        <f aca="false">C438+Assumptions!$D$31*D438</f>
        <v>0.336543538886566</v>
      </c>
      <c r="F438" s="28" t="n">
        <f aca="false">(Simulation!F438-Assumptions!$D$15)*(1-E438)+Assumptions!$D$15-Simulation!J438</f>
        <v>0.167657611932585</v>
      </c>
      <c r="G438" s="8" t="n">
        <f aca="false">((Assumptions!$D$14*(1+Simulation!E438)^1*F438-Assumptions!$D$14*(1+Simulation!E438)^0*Simulation!E438*Assumptions!$D$16)/(1+Simulation!K438)^1+(Assumptions!$D$14*(1+Simulation!E438)^2*F438-Assumptions!$D$14*(1+Simulation!E438)^1*Simulation!E438*Assumptions!$D$16)/(1+Simulation!K438)^2+(Assumptions!$D$14*(1+Simulation!E438)^3*F438-Assumptions!$D$14*(1+Simulation!E438)^2*Simulation!E438*Assumptions!$D$16)/(1+Simulation!K438)^3+(Assumptions!$D$14*(1+Simulation!E438)^4*F438-Assumptions!$D$14*(1+Simulation!E438)^3*Simulation!E438*Assumptions!$D$16)/(1+Simulation!K438)^4+(Assumptions!$D$14*(1+Simulation!E438)^5*F438-Assumptions!$D$14*(1+Simulation!E438)^4*Simulation!E438*Assumptions!$D$16)/(1+Simulation!K438)^5+(Assumptions!$D$14*(1+Simulation!E438)^5*F438-Assumptions!$D$14*(1+Simulation!E438)^4*Simulation!E438*Assumptions!$D$16)*(1+Simulation!I438)/(Simulation!K438-Simulation!I438)/(1+Simulation!K438)^5-Assumptions!$D$17)/Assumptions!$D$18</f>
        <v>7.31756407688798</v>
      </c>
      <c r="H438" s="8" t="n">
        <f aca="false">IF(D438=1,G438,"")</f>
        <v>7.31756407688798</v>
      </c>
      <c r="I438" s="33" t="str">
        <f aca="false">IF(D438=0,G438,"")</f>
        <v/>
      </c>
    </row>
    <row r="439" customFormat="false" ht="15" hidden="false" customHeight="false" outlineLevel="0" collapsed="false">
      <c r="B439" s="2" t="n">
        <v>434</v>
      </c>
      <c r="C439" s="19" t="n">
        <f aca="false">IF('Random Draws'!F439&lt;(Assumptions!$D$28-Assumptions!$D$27)/(Assumptions!$D$29-Assumptions!$D$27),Assumptions!$D$27+SQRT('Random Draws'!F439*(Assumptions!$D$29-Assumptions!$D$27)*(Assumptions!$D$28-Assumptions!$D$27)),Assumptions!$D$29-SQRT((1-'Random Draws'!F439)*(Assumptions!$D$29-Assumptions!$D$27)*(Assumptions!$D$29-Assumptions!$D$28)))</f>
        <v>0.265472192083676</v>
      </c>
      <c r="D439" s="29" t="n">
        <f aca="false">IF('Random Draws'!I439&lt;Assumptions!$D$30,1,0)</f>
        <v>1</v>
      </c>
      <c r="E439" s="19" t="n">
        <f aca="false">C439+Assumptions!$D$31*D439</f>
        <v>0.355472192083676</v>
      </c>
      <c r="F439" s="28" t="n">
        <f aca="false">(Simulation!F439-Assumptions!$D$15)*(1-E439)+Assumptions!$D$15-Simulation!J439</f>
        <v>0.162288243130965</v>
      </c>
      <c r="G439" s="8" t="n">
        <f aca="false">((Assumptions!$D$14*(1+Simulation!E439)^1*F439-Assumptions!$D$14*(1+Simulation!E439)^0*Simulation!E439*Assumptions!$D$16)/(1+Simulation!K439)^1+(Assumptions!$D$14*(1+Simulation!E439)^2*F439-Assumptions!$D$14*(1+Simulation!E439)^1*Simulation!E439*Assumptions!$D$16)/(1+Simulation!K439)^2+(Assumptions!$D$14*(1+Simulation!E439)^3*F439-Assumptions!$D$14*(1+Simulation!E439)^2*Simulation!E439*Assumptions!$D$16)/(1+Simulation!K439)^3+(Assumptions!$D$14*(1+Simulation!E439)^4*F439-Assumptions!$D$14*(1+Simulation!E439)^3*Simulation!E439*Assumptions!$D$16)/(1+Simulation!K439)^4+(Assumptions!$D$14*(1+Simulation!E439)^5*F439-Assumptions!$D$14*(1+Simulation!E439)^4*Simulation!E439*Assumptions!$D$16)/(1+Simulation!K439)^5+(Assumptions!$D$14*(1+Simulation!E439)^5*F439-Assumptions!$D$14*(1+Simulation!E439)^4*Simulation!E439*Assumptions!$D$16)*(1+Simulation!I439)/(Simulation!K439-Simulation!I439)/(1+Simulation!K439)^5-Assumptions!$D$17)/Assumptions!$D$18</f>
        <v>6.79814243394691</v>
      </c>
      <c r="H439" s="8" t="n">
        <f aca="false">IF(D439=1,G439,"")</f>
        <v>6.79814243394691</v>
      </c>
      <c r="I439" s="33" t="str">
        <f aca="false">IF(D439=0,G439,"")</f>
        <v/>
      </c>
    </row>
    <row r="440" customFormat="false" ht="15" hidden="false" customHeight="false" outlineLevel="0" collapsed="false">
      <c r="B440" s="2" t="n">
        <v>435</v>
      </c>
      <c r="C440" s="19" t="n">
        <f aca="false">IF('Random Draws'!F440&lt;(Assumptions!$D$28-Assumptions!$D$27)/(Assumptions!$D$29-Assumptions!$D$27),Assumptions!$D$27+SQRT('Random Draws'!F440*(Assumptions!$D$29-Assumptions!$D$27)*(Assumptions!$D$28-Assumptions!$D$27)),Assumptions!$D$29-SQRT((1-'Random Draws'!F440)*(Assumptions!$D$29-Assumptions!$D$27)*(Assumptions!$D$29-Assumptions!$D$28)))</f>
        <v>0.256396737549476</v>
      </c>
      <c r="D440" s="29" t="n">
        <f aca="false">IF('Random Draws'!I440&lt;Assumptions!$D$30,1,0)</f>
        <v>1</v>
      </c>
      <c r="E440" s="19" t="n">
        <f aca="false">C440+Assumptions!$D$31*D440</f>
        <v>0.346396737549476</v>
      </c>
      <c r="F440" s="28" t="n">
        <f aca="false">(Simulation!F440-Assumptions!$D$15)*(1-E440)+Assumptions!$D$15-Simulation!J440</f>
        <v>0.142353712227387</v>
      </c>
      <c r="G440" s="8" t="n">
        <f aca="false">((Assumptions!$D$14*(1+Simulation!E440)^1*F440-Assumptions!$D$14*(1+Simulation!E440)^0*Simulation!E440*Assumptions!$D$16)/(1+Simulation!K440)^1+(Assumptions!$D$14*(1+Simulation!E440)^2*F440-Assumptions!$D$14*(1+Simulation!E440)^1*Simulation!E440*Assumptions!$D$16)/(1+Simulation!K440)^2+(Assumptions!$D$14*(1+Simulation!E440)^3*F440-Assumptions!$D$14*(1+Simulation!E440)^2*Simulation!E440*Assumptions!$D$16)/(1+Simulation!K440)^3+(Assumptions!$D$14*(1+Simulation!E440)^4*F440-Assumptions!$D$14*(1+Simulation!E440)^3*Simulation!E440*Assumptions!$D$16)/(1+Simulation!K440)^4+(Assumptions!$D$14*(1+Simulation!E440)^5*F440-Assumptions!$D$14*(1+Simulation!E440)^4*Simulation!E440*Assumptions!$D$16)/(1+Simulation!K440)^5+(Assumptions!$D$14*(1+Simulation!E440)^5*F440-Assumptions!$D$14*(1+Simulation!E440)^4*Simulation!E440*Assumptions!$D$16)*(1+Simulation!I440)/(Simulation!K440-Simulation!I440)/(1+Simulation!K440)^5-Assumptions!$D$17)/Assumptions!$D$18</f>
        <v>8.11712437329149</v>
      </c>
      <c r="H440" s="8" t="n">
        <f aca="false">IF(D440=1,G440,"")</f>
        <v>8.11712437329149</v>
      </c>
      <c r="I440" s="33" t="str">
        <f aca="false">IF(D440=0,G440,"")</f>
        <v/>
      </c>
    </row>
    <row r="441" customFormat="false" ht="15" hidden="false" customHeight="false" outlineLevel="0" collapsed="false">
      <c r="B441" s="2" t="n">
        <v>436</v>
      </c>
      <c r="C441" s="19" t="n">
        <f aca="false">IF('Random Draws'!F441&lt;(Assumptions!$D$28-Assumptions!$D$27)/(Assumptions!$D$29-Assumptions!$D$27),Assumptions!$D$27+SQRT('Random Draws'!F441*(Assumptions!$D$29-Assumptions!$D$27)*(Assumptions!$D$28-Assumptions!$D$27)),Assumptions!$D$29-SQRT((1-'Random Draws'!F441)*(Assumptions!$D$29-Assumptions!$D$27)*(Assumptions!$D$29-Assumptions!$D$28)))</f>
        <v>0.255937738508032</v>
      </c>
      <c r="D441" s="29" t="n">
        <f aca="false">IF('Random Draws'!I441&lt;Assumptions!$D$30,1,0)</f>
        <v>0</v>
      </c>
      <c r="E441" s="19" t="n">
        <f aca="false">C441+Assumptions!$D$31*D441</f>
        <v>0.255937738508032</v>
      </c>
      <c r="F441" s="28" t="n">
        <f aca="false">(Simulation!F441-Assumptions!$D$15)*(1-E441)+Assumptions!$D$15-Simulation!J441</f>
        <v>0.147149907148503</v>
      </c>
      <c r="G441" s="8" t="n">
        <f aca="false">((Assumptions!$D$14*(1+Simulation!E441)^1*F441-Assumptions!$D$14*(1+Simulation!E441)^0*Simulation!E441*Assumptions!$D$16)/(1+Simulation!K441)^1+(Assumptions!$D$14*(1+Simulation!E441)^2*F441-Assumptions!$D$14*(1+Simulation!E441)^1*Simulation!E441*Assumptions!$D$16)/(1+Simulation!K441)^2+(Assumptions!$D$14*(1+Simulation!E441)^3*F441-Assumptions!$D$14*(1+Simulation!E441)^2*Simulation!E441*Assumptions!$D$16)/(1+Simulation!K441)^3+(Assumptions!$D$14*(1+Simulation!E441)^4*F441-Assumptions!$D$14*(1+Simulation!E441)^3*Simulation!E441*Assumptions!$D$16)/(1+Simulation!K441)^4+(Assumptions!$D$14*(1+Simulation!E441)^5*F441-Assumptions!$D$14*(1+Simulation!E441)^4*Simulation!E441*Assumptions!$D$16)/(1+Simulation!K441)^5+(Assumptions!$D$14*(1+Simulation!E441)^5*F441-Assumptions!$D$14*(1+Simulation!E441)^4*Simulation!E441*Assumptions!$D$16)*(1+Simulation!I441)/(Simulation!K441-Simulation!I441)/(1+Simulation!K441)^5-Assumptions!$D$17)/Assumptions!$D$18</f>
        <v>10.4781878359445</v>
      </c>
      <c r="H441" s="8" t="str">
        <f aca="false">IF(D441=1,G441,"")</f>
        <v/>
      </c>
      <c r="I441" s="33" t="n">
        <f aca="false">IF(D441=0,G441,"")</f>
        <v>10.4781878359445</v>
      </c>
    </row>
    <row r="442" customFormat="false" ht="15" hidden="false" customHeight="false" outlineLevel="0" collapsed="false">
      <c r="B442" s="2" t="n">
        <v>437</v>
      </c>
      <c r="C442" s="19" t="n">
        <f aca="false">IF('Random Draws'!F442&lt;(Assumptions!$D$28-Assumptions!$D$27)/(Assumptions!$D$29-Assumptions!$D$27),Assumptions!$D$27+SQRT('Random Draws'!F442*(Assumptions!$D$29-Assumptions!$D$27)*(Assumptions!$D$28-Assumptions!$D$27)),Assumptions!$D$29-SQRT((1-'Random Draws'!F442)*(Assumptions!$D$29-Assumptions!$D$27)*(Assumptions!$D$29-Assumptions!$D$28)))</f>
        <v>0.269443928230824</v>
      </c>
      <c r="D442" s="29" t="n">
        <f aca="false">IF('Random Draws'!I442&lt;Assumptions!$D$30,1,0)</f>
        <v>1</v>
      </c>
      <c r="E442" s="19" t="n">
        <f aca="false">C442+Assumptions!$D$31*D442</f>
        <v>0.359443928230824</v>
      </c>
      <c r="F442" s="28" t="n">
        <f aca="false">(Simulation!F442-Assumptions!$D$15)*(1-E442)+Assumptions!$D$15-Simulation!J442</f>
        <v>0.136665862292616</v>
      </c>
      <c r="G442" s="8" t="n">
        <f aca="false">((Assumptions!$D$14*(1+Simulation!E442)^1*F442-Assumptions!$D$14*(1+Simulation!E442)^0*Simulation!E442*Assumptions!$D$16)/(1+Simulation!K442)^1+(Assumptions!$D$14*(1+Simulation!E442)^2*F442-Assumptions!$D$14*(1+Simulation!E442)^1*Simulation!E442*Assumptions!$D$16)/(1+Simulation!K442)^2+(Assumptions!$D$14*(1+Simulation!E442)^3*F442-Assumptions!$D$14*(1+Simulation!E442)^2*Simulation!E442*Assumptions!$D$16)/(1+Simulation!K442)^3+(Assumptions!$D$14*(1+Simulation!E442)^4*F442-Assumptions!$D$14*(1+Simulation!E442)^3*Simulation!E442*Assumptions!$D$16)/(1+Simulation!K442)^4+(Assumptions!$D$14*(1+Simulation!E442)^5*F442-Assumptions!$D$14*(1+Simulation!E442)^4*Simulation!E442*Assumptions!$D$16)/(1+Simulation!K442)^5+(Assumptions!$D$14*(1+Simulation!E442)^5*F442-Assumptions!$D$14*(1+Simulation!E442)^4*Simulation!E442*Assumptions!$D$16)*(1+Simulation!I442)/(Simulation!K442-Simulation!I442)/(1+Simulation!K442)^5-Assumptions!$D$17)/Assumptions!$D$18</f>
        <v>7.07974495497055</v>
      </c>
      <c r="H442" s="8" t="n">
        <f aca="false">IF(D442=1,G442,"")</f>
        <v>7.07974495497055</v>
      </c>
      <c r="I442" s="33" t="str">
        <f aca="false">IF(D442=0,G442,"")</f>
        <v/>
      </c>
    </row>
    <row r="443" customFormat="false" ht="15" hidden="false" customHeight="false" outlineLevel="0" collapsed="false">
      <c r="B443" s="2" t="n">
        <v>438</v>
      </c>
      <c r="C443" s="19" t="n">
        <f aca="false">IF('Random Draws'!F443&lt;(Assumptions!$D$28-Assumptions!$D$27)/(Assumptions!$D$29-Assumptions!$D$27),Assumptions!$D$27+SQRT('Random Draws'!F443*(Assumptions!$D$29-Assumptions!$D$27)*(Assumptions!$D$28-Assumptions!$D$27)),Assumptions!$D$29-SQRT((1-'Random Draws'!F443)*(Assumptions!$D$29-Assumptions!$D$27)*(Assumptions!$D$29-Assumptions!$D$28)))</f>
        <v>0.265808196208487</v>
      </c>
      <c r="D443" s="29" t="n">
        <f aca="false">IF('Random Draws'!I443&lt;Assumptions!$D$30,1,0)</f>
        <v>0</v>
      </c>
      <c r="E443" s="19" t="n">
        <f aca="false">C443+Assumptions!$D$31*D443</f>
        <v>0.265808196208487</v>
      </c>
      <c r="F443" s="28" t="n">
        <f aca="false">(Simulation!F443-Assumptions!$D$15)*(1-E443)+Assumptions!$D$15-Simulation!J443</f>
        <v>0.198474608680897</v>
      </c>
      <c r="G443" s="8" t="n">
        <f aca="false">((Assumptions!$D$14*(1+Simulation!E443)^1*F443-Assumptions!$D$14*(1+Simulation!E443)^0*Simulation!E443*Assumptions!$D$16)/(1+Simulation!K443)^1+(Assumptions!$D$14*(1+Simulation!E443)^2*F443-Assumptions!$D$14*(1+Simulation!E443)^1*Simulation!E443*Assumptions!$D$16)/(1+Simulation!K443)^2+(Assumptions!$D$14*(1+Simulation!E443)^3*F443-Assumptions!$D$14*(1+Simulation!E443)^2*Simulation!E443*Assumptions!$D$16)/(1+Simulation!K443)^3+(Assumptions!$D$14*(1+Simulation!E443)^4*F443-Assumptions!$D$14*(1+Simulation!E443)^3*Simulation!E443*Assumptions!$D$16)/(1+Simulation!K443)^4+(Assumptions!$D$14*(1+Simulation!E443)^5*F443-Assumptions!$D$14*(1+Simulation!E443)^4*Simulation!E443*Assumptions!$D$16)/(1+Simulation!K443)^5+(Assumptions!$D$14*(1+Simulation!E443)^5*F443-Assumptions!$D$14*(1+Simulation!E443)^4*Simulation!E443*Assumptions!$D$16)*(1+Simulation!I443)/(Simulation!K443-Simulation!I443)/(1+Simulation!K443)^5-Assumptions!$D$17)/Assumptions!$D$18</f>
        <v>30.4785645141679</v>
      </c>
      <c r="H443" s="8" t="str">
        <f aca="false">IF(D443=1,G443,"")</f>
        <v/>
      </c>
      <c r="I443" s="33" t="n">
        <f aca="false">IF(D443=0,G443,"")</f>
        <v>30.4785645141679</v>
      </c>
    </row>
    <row r="444" customFormat="false" ht="15" hidden="false" customHeight="false" outlineLevel="0" collapsed="false">
      <c r="B444" s="2" t="n">
        <v>439</v>
      </c>
      <c r="C444" s="19" t="n">
        <f aca="false">IF('Random Draws'!F444&lt;(Assumptions!$D$28-Assumptions!$D$27)/(Assumptions!$D$29-Assumptions!$D$27),Assumptions!$D$27+SQRT('Random Draws'!F444*(Assumptions!$D$29-Assumptions!$D$27)*(Assumptions!$D$28-Assumptions!$D$27)),Assumptions!$D$29-SQRT((1-'Random Draws'!F444)*(Assumptions!$D$29-Assumptions!$D$27)*(Assumptions!$D$29-Assumptions!$D$28)))</f>
        <v>0.264546451491078</v>
      </c>
      <c r="D444" s="29" t="n">
        <f aca="false">IF('Random Draws'!I444&lt;Assumptions!$D$30,1,0)</f>
        <v>0</v>
      </c>
      <c r="E444" s="19" t="n">
        <f aca="false">C444+Assumptions!$D$31*D444</f>
        <v>0.264546451491078</v>
      </c>
      <c r="F444" s="28" t="n">
        <f aca="false">(Simulation!F444-Assumptions!$D$15)*(1-E444)+Assumptions!$D$15-Simulation!J444</f>
        <v>0.14576280151184</v>
      </c>
      <c r="G444" s="8" t="n">
        <f aca="false">((Assumptions!$D$14*(1+Simulation!E444)^1*F444-Assumptions!$D$14*(1+Simulation!E444)^0*Simulation!E444*Assumptions!$D$16)/(1+Simulation!K444)^1+(Assumptions!$D$14*(1+Simulation!E444)^2*F444-Assumptions!$D$14*(1+Simulation!E444)^1*Simulation!E444*Assumptions!$D$16)/(1+Simulation!K444)^2+(Assumptions!$D$14*(1+Simulation!E444)^3*F444-Assumptions!$D$14*(1+Simulation!E444)^2*Simulation!E444*Assumptions!$D$16)/(1+Simulation!K444)^3+(Assumptions!$D$14*(1+Simulation!E444)^4*F444-Assumptions!$D$14*(1+Simulation!E444)^3*Simulation!E444*Assumptions!$D$16)/(1+Simulation!K444)^4+(Assumptions!$D$14*(1+Simulation!E444)^5*F444-Assumptions!$D$14*(1+Simulation!E444)^4*Simulation!E444*Assumptions!$D$16)/(1+Simulation!K444)^5+(Assumptions!$D$14*(1+Simulation!E444)^5*F444-Assumptions!$D$14*(1+Simulation!E444)^4*Simulation!E444*Assumptions!$D$16)*(1+Simulation!I444)/(Simulation!K444-Simulation!I444)/(1+Simulation!K444)^5-Assumptions!$D$17)/Assumptions!$D$18</f>
        <v>8.05350955166254</v>
      </c>
      <c r="H444" s="8" t="str">
        <f aca="false">IF(D444=1,G444,"")</f>
        <v/>
      </c>
      <c r="I444" s="33" t="n">
        <f aca="false">IF(D444=0,G444,"")</f>
        <v>8.05350955166254</v>
      </c>
    </row>
    <row r="445" customFormat="false" ht="15" hidden="false" customHeight="false" outlineLevel="0" collapsed="false">
      <c r="B445" s="2" t="n">
        <v>440</v>
      </c>
      <c r="C445" s="19" t="n">
        <f aca="false">IF('Random Draws'!F445&lt;(Assumptions!$D$28-Assumptions!$D$27)/(Assumptions!$D$29-Assumptions!$D$27),Assumptions!$D$27+SQRT('Random Draws'!F445*(Assumptions!$D$29-Assumptions!$D$27)*(Assumptions!$D$28-Assumptions!$D$27)),Assumptions!$D$29-SQRT((1-'Random Draws'!F445)*(Assumptions!$D$29-Assumptions!$D$27)*(Assumptions!$D$29-Assumptions!$D$28)))</f>
        <v>0.25652497353535</v>
      </c>
      <c r="D445" s="29" t="n">
        <f aca="false">IF('Random Draws'!I445&lt;Assumptions!$D$30,1,0)</f>
        <v>0</v>
      </c>
      <c r="E445" s="19" t="n">
        <f aca="false">C445+Assumptions!$D$31*D445</f>
        <v>0.25652497353535</v>
      </c>
      <c r="F445" s="28" t="n">
        <f aca="false">(Simulation!F445-Assumptions!$D$15)*(1-E445)+Assumptions!$D$15-Simulation!J445</f>
        <v>0.201144712100686</v>
      </c>
      <c r="G445" s="8" t="n">
        <f aca="false">((Assumptions!$D$14*(1+Simulation!E445)^1*F445-Assumptions!$D$14*(1+Simulation!E445)^0*Simulation!E445*Assumptions!$D$16)/(1+Simulation!K445)^1+(Assumptions!$D$14*(1+Simulation!E445)^2*F445-Assumptions!$D$14*(1+Simulation!E445)^1*Simulation!E445*Assumptions!$D$16)/(1+Simulation!K445)^2+(Assumptions!$D$14*(1+Simulation!E445)^3*F445-Assumptions!$D$14*(1+Simulation!E445)^2*Simulation!E445*Assumptions!$D$16)/(1+Simulation!K445)^3+(Assumptions!$D$14*(1+Simulation!E445)^4*F445-Assumptions!$D$14*(1+Simulation!E445)^3*Simulation!E445*Assumptions!$D$16)/(1+Simulation!K445)^4+(Assumptions!$D$14*(1+Simulation!E445)^5*F445-Assumptions!$D$14*(1+Simulation!E445)^4*Simulation!E445*Assumptions!$D$16)/(1+Simulation!K445)^5+(Assumptions!$D$14*(1+Simulation!E445)^5*F445-Assumptions!$D$14*(1+Simulation!E445)^4*Simulation!E445*Assumptions!$D$16)*(1+Simulation!I445)/(Simulation!K445-Simulation!I445)/(1+Simulation!K445)^5-Assumptions!$D$17)/Assumptions!$D$18</f>
        <v>12.0360950874169</v>
      </c>
      <c r="H445" s="8" t="str">
        <f aca="false">IF(D445=1,G445,"")</f>
        <v/>
      </c>
      <c r="I445" s="33" t="n">
        <f aca="false">IF(D445=0,G445,"")</f>
        <v>12.0360950874169</v>
      </c>
    </row>
    <row r="446" customFormat="false" ht="15" hidden="false" customHeight="false" outlineLevel="0" collapsed="false">
      <c r="B446" s="2" t="n">
        <v>441</v>
      </c>
      <c r="C446" s="19" t="n">
        <f aca="false">IF('Random Draws'!F446&lt;(Assumptions!$D$28-Assumptions!$D$27)/(Assumptions!$D$29-Assumptions!$D$27),Assumptions!$D$27+SQRT('Random Draws'!F446*(Assumptions!$D$29-Assumptions!$D$27)*(Assumptions!$D$28-Assumptions!$D$27)),Assumptions!$D$29-SQRT((1-'Random Draws'!F446)*(Assumptions!$D$29-Assumptions!$D$27)*(Assumptions!$D$29-Assumptions!$D$28)))</f>
        <v>0.253016066230962</v>
      </c>
      <c r="D446" s="29" t="n">
        <f aca="false">IF('Random Draws'!I446&lt;Assumptions!$D$30,1,0)</f>
        <v>0</v>
      </c>
      <c r="E446" s="19" t="n">
        <f aca="false">C446+Assumptions!$D$31*D446</f>
        <v>0.253016066230962</v>
      </c>
      <c r="F446" s="28" t="n">
        <f aca="false">(Simulation!F446-Assumptions!$D$15)*(1-E446)+Assumptions!$D$15-Simulation!J446</f>
        <v>0.202494541778517</v>
      </c>
      <c r="G446" s="8" t="n">
        <f aca="false">((Assumptions!$D$14*(1+Simulation!E446)^1*F446-Assumptions!$D$14*(1+Simulation!E446)^0*Simulation!E446*Assumptions!$D$16)/(1+Simulation!K446)^1+(Assumptions!$D$14*(1+Simulation!E446)^2*F446-Assumptions!$D$14*(1+Simulation!E446)^1*Simulation!E446*Assumptions!$D$16)/(1+Simulation!K446)^2+(Assumptions!$D$14*(1+Simulation!E446)^3*F446-Assumptions!$D$14*(1+Simulation!E446)^2*Simulation!E446*Assumptions!$D$16)/(1+Simulation!K446)^3+(Assumptions!$D$14*(1+Simulation!E446)^4*F446-Assumptions!$D$14*(1+Simulation!E446)^3*Simulation!E446*Assumptions!$D$16)/(1+Simulation!K446)^4+(Assumptions!$D$14*(1+Simulation!E446)^5*F446-Assumptions!$D$14*(1+Simulation!E446)^4*Simulation!E446*Assumptions!$D$16)/(1+Simulation!K446)^5+(Assumptions!$D$14*(1+Simulation!E446)^5*F446-Assumptions!$D$14*(1+Simulation!E446)^4*Simulation!E446*Assumptions!$D$16)*(1+Simulation!I446)/(Simulation!K446-Simulation!I446)/(1+Simulation!K446)^5-Assumptions!$D$17)/Assumptions!$D$18</f>
        <v>36.5550580421298</v>
      </c>
      <c r="H446" s="8" t="str">
        <f aca="false">IF(D446=1,G446,"")</f>
        <v/>
      </c>
      <c r="I446" s="33" t="n">
        <f aca="false">IF(D446=0,G446,"")</f>
        <v>36.5550580421298</v>
      </c>
    </row>
    <row r="447" customFormat="false" ht="15" hidden="false" customHeight="false" outlineLevel="0" collapsed="false">
      <c r="B447" s="2" t="n">
        <v>442</v>
      </c>
      <c r="C447" s="19" t="n">
        <f aca="false">IF('Random Draws'!F447&lt;(Assumptions!$D$28-Assumptions!$D$27)/(Assumptions!$D$29-Assumptions!$D$27),Assumptions!$D$27+SQRT('Random Draws'!F447*(Assumptions!$D$29-Assumptions!$D$27)*(Assumptions!$D$28-Assumptions!$D$27)),Assumptions!$D$29-SQRT((1-'Random Draws'!F447)*(Assumptions!$D$29-Assumptions!$D$27)*(Assumptions!$D$29-Assumptions!$D$28)))</f>
        <v>0.254564216369857</v>
      </c>
      <c r="D447" s="29" t="n">
        <f aca="false">IF('Random Draws'!I447&lt;Assumptions!$D$30,1,0)</f>
        <v>0</v>
      </c>
      <c r="E447" s="19" t="n">
        <f aca="false">C447+Assumptions!$D$31*D447</f>
        <v>0.254564216369857</v>
      </c>
      <c r="F447" s="28" t="n">
        <f aca="false">(Simulation!F447-Assumptions!$D$15)*(1-E447)+Assumptions!$D$15-Simulation!J447</f>
        <v>0.199917783021411</v>
      </c>
      <c r="G447" s="8" t="n">
        <f aca="false">((Assumptions!$D$14*(1+Simulation!E447)^1*F447-Assumptions!$D$14*(1+Simulation!E447)^0*Simulation!E447*Assumptions!$D$16)/(1+Simulation!K447)^1+(Assumptions!$D$14*(1+Simulation!E447)^2*F447-Assumptions!$D$14*(1+Simulation!E447)^1*Simulation!E447*Assumptions!$D$16)/(1+Simulation!K447)^2+(Assumptions!$D$14*(1+Simulation!E447)^3*F447-Assumptions!$D$14*(1+Simulation!E447)^2*Simulation!E447*Assumptions!$D$16)/(1+Simulation!K447)^3+(Assumptions!$D$14*(1+Simulation!E447)^4*F447-Assumptions!$D$14*(1+Simulation!E447)^3*Simulation!E447*Assumptions!$D$16)/(1+Simulation!K447)^4+(Assumptions!$D$14*(1+Simulation!E447)^5*F447-Assumptions!$D$14*(1+Simulation!E447)^4*Simulation!E447*Assumptions!$D$16)/(1+Simulation!K447)^5+(Assumptions!$D$14*(1+Simulation!E447)^5*F447-Assumptions!$D$14*(1+Simulation!E447)^4*Simulation!E447*Assumptions!$D$16)*(1+Simulation!I447)/(Simulation!K447-Simulation!I447)/(1+Simulation!K447)^5-Assumptions!$D$17)/Assumptions!$D$18</f>
        <v>25.5295153905724</v>
      </c>
      <c r="H447" s="8" t="str">
        <f aca="false">IF(D447=1,G447,"")</f>
        <v/>
      </c>
      <c r="I447" s="33" t="n">
        <f aca="false">IF(D447=0,G447,"")</f>
        <v>25.5295153905724</v>
      </c>
    </row>
    <row r="448" customFormat="false" ht="15" hidden="false" customHeight="false" outlineLevel="0" collapsed="false">
      <c r="B448" s="2" t="n">
        <v>443</v>
      </c>
      <c r="C448" s="19" t="n">
        <f aca="false">IF('Random Draws'!F448&lt;(Assumptions!$D$28-Assumptions!$D$27)/(Assumptions!$D$29-Assumptions!$D$27),Assumptions!$D$27+SQRT('Random Draws'!F448*(Assumptions!$D$29-Assumptions!$D$27)*(Assumptions!$D$28-Assumptions!$D$27)),Assumptions!$D$29-SQRT((1-'Random Draws'!F448)*(Assumptions!$D$29-Assumptions!$D$27)*(Assumptions!$D$29-Assumptions!$D$28)))</f>
        <v>0.258747715564495</v>
      </c>
      <c r="D448" s="29" t="n">
        <f aca="false">IF('Random Draws'!I448&lt;Assumptions!$D$30,1,0)</f>
        <v>0</v>
      </c>
      <c r="E448" s="19" t="n">
        <f aca="false">C448+Assumptions!$D$31*D448</f>
        <v>0.258747715564495</v>
      </c>
      <c r="F448" s="28" t="n">
        <f aca="false">(Simulation!F448-Assumptions!$D$15)*(1-E448)+Assumptions!$D$15-Simulation!J448</f>
        <v>0.199954533088566</v>
      </c>
      <c r="G448" s="8" t="n">
        <f aca="false">((Assumptions!$D$14*(1+Simulation!E448)^1*F448-Assumptions!$D$14*(1+Simulation!E448)^0*Simulation!E448*Assumptions!$D$16)/(1+Simulation!K448)^1+(Assumptions!$D$14*(1+Simulation!E448)^2*F448-Assumptions!$D$14*(1+Simulation!E448)^1*Simulation!E448*Assumptions!$D$16)/(1+Simulation!K448)^2+(Assumptions!$D$14*(1+Simulation!E448)^3*F448-Assumptions!$D$14*(1+Simulation!E448)^2*Simulation!E448*Assumptions!$D$16)/(1+Simulation!K448)^3+(Assumptions!$D$14*(1+Simulation!E448)^4*F448-Assumptions!$D$14*(1+Simulation!E448)^3*Simulation!E448*Assumptions!$D$16)/(1+Simulation!K448)^4+(Assumptions!$D$14*(1+Simulation!E448)^5*F448-Assumptions!$D$14*(1+Simulation!E448)^4*Simulation!E448*Assumptions!$D$16)/(1+Simulation!K448)^5+(Assumptions!$D$14*(1+Simulation!E448)^5*F448-Assumptions!$D$14*(1+Simulation!E448)^4*Simulation!E448*Assumptions!$D$16)*(1+Simulation!I448)/(Simulation!K448-Simulation!I448)/(1+Simulation!K448)^5-Assumptions!$D$17)/Assumptions!$D$18</f>
        <v>19.9145337996489</v>
      </c>
      <c r="H448" s="8" t="str">
        <f aca="false">IF(D448=1,G448,"")</f>
        <v/>
      </c>
      <c r="I448" s="33" t="n">
        <f aca="false">IF(D448=0,G448,"")</f>
        <v>19.9145337996489</v>
      </c>
    </row>
    <row r="449" customFormat="false" ht="15" hidden="false" customHeight="false" outlineLevel="0" collapsed="false">
      <c r="B449" s="2" t="n">
        <v>444</v>
      </c>
      <c r="C449" s="19" t="n">
        <f aca="false">IF('Random Draws'!F449&lt;(Assumptions!$D$28-Assumptions!$D$27)/(Assumptions!$D$29-Assumptions!$D$27),Assumptions!$D$27+SQRT('Random Draws'!F449*(Assumptions!$D$29-Assumptions!$D$27)*(Assumptions!$D$28-Assumptions!$D$27)),Assumptions!$D$29-SQRT((1-'Random Draws'!F449)*(Assumptions!$D$29-Assumptions!$D$27)*(Assumptions!$D$29-Assumptions!$D$28)))</f>
        <v>0.264789680563249</v>
      </c>
      <c r="D449" s="29" t="n">
        <f aca="false">IF('Random Draws'!I449&lt;Assumptions!$D$30,1,0)</f>
        <v>0</v>
      </c>
      <c r="E449" s="19" t="n">
        <f aca="false">C449+Assumptions!$D$31*D449</f>
        <v>0.264789680563249</v>
      </c>
      <c r="F449" s="28" t="n">
        <f aca="false">(Simulation!F449-Assumptions!$D$15)*(1-E449)+Assumptions!$D$15-Simulation!J449</f>
        <v>0.174164494565974</v>
      </c>
      <c r="G449" s="8" t="n">
        <f aca="false">((Assumptions!$D$14*(1+Simulation!E449)^1*F449-Assumptions!$D$14*(1+Simulation!E449)^0*Simulation!E449*Assumptions!$D$16)/(1+Simulation!K449)^1+(Assumptions!$D$14*(1+Simulation!E449)^2*F449-Assumptions!$D$14*(1+Simulation!E449)^1*Simulation!E449*Assumptions!$D$16)/(1+Simulation!K449)^2+(Assumptions!$D$14*(1+Simulation!E449)^3*F449-Assumptions!$D$14*(1+Simulation!E449)^2*Simulation!E449*Assumptions!$D$16)/(1+Simulation!K449)^3+(Assumptions!$D$14*(1+Simulation!E449)^4*F449-Assumptions!$D$14*(1+Simulation!E449)^3*Simulation!E449*Assumptions!$D$16)/(1+Simulation!K449)^4+(Assumptions!$D$14*(1+Simulation!E449)^5*F449-Assumptions!$D$14*(1+Simulation!E449)^4*Simulation!E449*Assumptions!$D$16)/(1+Simulation!K449)^5+(Assumptions!$D$14*(1+Simulation!E449)^5*F449-Assumptions!$D$14*(1+Simulation!E449)^4*Simulation!E449*Assumptions!$D$16)*(1+Simulation!I449)/(Simulation!K449-Simulation!I449)/(1+Simulation!K449)^5-Assumptions!$D$17)/Assumptions!$D$18</f>
        <v>12.4974792145024</v>
      </c>
      <c r="H449" s="8" t="str">
        <f aca="false">IF(D449=1,G449,"")</f>
        <v/>
      </c>
      <c r="I449" s="33" t="n">
        <f aca="false">IF(D449=0,G449,"")</f>
        <v>12.4974792145024</v>
      </c>
    </row>
    <row r="450" customFormat="false" ht="15" hidden="false" customHeight="false" outlineLevel="0" collapsed="false">
      <c r="B450" s="2" t="n">
        <v>445</v>
      </c>
      <c r="C450" s="19" t="n">
        <f aca="false">IF('Random Draws'!F450&lt;(Assumptions!$D$28-Assumptions!$D$27)/(Assumptions!$D$29-Assumptions!$D$27),Assumptions!$D$27+SQRT('Random Draws'!F450*(Assumptions!$D$29-Assumptions!$D$27)*(Assumptions!$D$28-Assumptions!$D$27)),Assumptions!$D$29-SQRT((1-'Random Draws'!F450)*(Assumptions!$D$29-Assumptions!$D$27)*(Assumptions!$D$29-Assumptions!$D$28)))</f>
        <v>0.258256251352257</v>
      </c>
      <c r="D450" s="29" t="n">
        <f aca="false">IF('Random Draws'!I450&lt;Assumptions!$D$30,1,0)</f>
        <v>0</v>
      </c>
      <c r="E450" s="19" t="n">
        <f aca="false">C450+Assumptions!$D$31*D450</f>
        <v>0.258256251352257</v>
      </c>
      <c r="F450" s="28" t="n">
        <f aca="false">(Simulation!F450-Assumptions!$D$15)*(1-E450)+Assumptions!$D$15-Simulation!J450</f>
        <v>0.196241713041759</v>
      </c>
      <c r="G450" s="8" t="n">
        <f aca="false">((Assumptions!$D$14*(1+Simulation!E450)^1*F450-Assumptions!$D$14*(1+Simulation!E450)^0*Simulation!E450*Assumptions!$D$16)/(1+Simulation!K450)^1+(Assumptions!$D$14*(1+Simulation!E450)^2*F450-Assumptions!$D$14*(1+Simulation!E450)^1*Simulation!E450*Assumptions!$D$16)/(1+Simulation!K450)^2+(Assumptions!$D$14*(1+Simulation!E450)^3*F450-Assumptions!$D$14*(1+Simulation!E450)^2*Simulation!E450*Assumptions!$D$16)/(1+Simulation!K450)^3+(Assumptions!$D$14*(1+Simulation!E450)^4*F450-Assumptions!$D$14*(1+Simulation!E450)^3*Simulation!E450*Assumptions!$D$16)/(1+Simulation!K450)^4+(Assumptions!$D$14*(1+Simulation!E450)^5*F450-Assumptions!$D$14*(1+Simulation!E450)^4*Simulation!E450*Assumptions!$D$16)/(1+Simulation!K450)^5+(Assumptions!$D$14*(1+Simulation!E450)^5*F450-Assumptions!$D$14*(1+Simulation!E450)^4*Simulation!E450*Assumptions!$D$16)*(1+Simulation!I450)/(Simulation!K450-Simulation!I450)/(1+Simulation!K450)^5-Assumptions!$D$17)/Assumptions!$D$18</f>
        <v>18.5869644051152</v>
      </c>
      <c r="H450" s="8" t="str">
        <f aca="false">IF(D450=1,G450,"")</f>
        <v/>
      </c>
      <c r="I450" s="33" t="n">
        <f aca="false">IF(D450=0,G450,"")</f>
        <v>18.5869644051152</v>
      </c>
    </row>
    <row r="451" customFormat="false" ht="15" hidden="false" customHeight="false" outlineLevel="0" collapsed="false">
      <c r="B451" s="2" t="n">
        <v>446</v>
      </c>
      <c r="C451" s="19" t="n">
        <f aca="false">IF('Random Draws'!F451&lt;(Assumptions!$D$28-Assumptions!$D$27)/(Assumptions!$D$29-Assumptions!$D$27),Assumptions!$D$27+SQRT('Random Draws'!F451*(Assumptions!$D$29-Assumptions!$D$27)*(Assumptions!$D$28-Assumptions!$D$27)),Assumptions!$D$29-SQRT((1-'Random Draws'!F451)*(Assumptions!$D$29-Assumptions!$D$27)*(Assumptions!$D$29-Assumptions!$D$28)))</f>
        <v>0.270428487190877</v>
      </c>
      <c r="D451" s="29" t="n">
        <f aca="false">IF('Random Draws'!I451&lt;Assumptions!$D$30,1,0)</f>
        <v>0</v>
      </c>
      <c r="E451" s="19" t="n">
        <f aca="false">C451+Assumptions!$D$31*D451</f>
        <v>0.270428487190877</v>
      </c>
      <c r="F451" s="28" t="n">
        <f aca="false">(Simulation!F451-Assumptions!$D$15)*(1-E451)+Assumptions!$D$15-Simulation!J451</f>
        <v>0.211515871039542</v>
      </c>
      <c r="G451" s="8" t="n">
        <f aca="false">((Assumptions!$D$14*(1+Simulation!E451)^1*F451-Assumptions!$D$14*(1+Simulation!E451)^0*Simulation!E451*Assumptions!$D$16)/(1+Simulation!K451)^1+(Assumptions!$D$14*(1+Simulation!E451)^2*F451-Assumptions!$D$14*(1+Simulation!E451)^1*Simulation!E451*Assumptions!$D$16)/(1+Simulation!K451)^2+(Assumptions!$D$14*(1+Simulation!E451)^3*F451-Assumptions!$D$14*(1+Simulation!E451)^2*Simulation!E451*Assumptions!$D$16)/(1+Simulation!K451)^3+(Assumptions!$D$14*(1+Simulation!E451)^4*F451-Assumptions!$D$14*(1+Simulation!E451)^3*Simulation!E451*Assumptions!$D$16)/(1+Simulation!K451)^4+(Assumptions!$D$14*(1+Simulation!E451)^5*F451-Assumptions!$D$14*(1+Simulation!E451)^4*Simulation!E451*Assumptions!$D$16)/(1+Simulation!K451)^5+(Assumptions!$D$14*(1+Simulation!E451)^5*F451-Assumptions!$D$14*(1+Simulation!E451)^4*Simulation!E451*Assumptions!$D$16)*(1+Simulation!I451)/(Simulation!K451-Simulation!I451)/(1+Simulation!K451)^5-Assumptions!$D$17)/Assumptions!$D$18</f>
        <v>21.4483358506147</v>
      </c>
      <c r="H451" s="8" t="str">
        <f aca="false">IF(D451=1,G451,"")</f>
        <v/>
      </c>
      <c r="I451" s="33" t="n">
        <f aca="false">IF(D451=0,G451,"")</f>
        <v>21.4483358506147</v>
      </c>
    </row>
    <row r="452" customFormat="false" ht="15" hidden="false" customHeight="false" outlineLevel="0" collapsed="false">
      <c r="B452" s="2" t="n">
        <v>447</v>
      </c>
      <c r="C452" s="19" t="n">
        <f aca="false">IF('Random Draws'!F452&lt;(Assumptions!$D$28-Assumptions!$D$27)/(Assumptions!$D$29-Assumptions!$D$27),Assumptions!$D$27+SQRT('Random Draws'!F452*(Assumptions!$D$29-Assumptions!$D$27)*(Assumptions!$D$28-Assumptions!$D$27)),Assumptions!$D$29-SQRT((1-'Random Draws'!F452)*(Assumptions!$D$29-Assumptions!$D$27)*(Assumptions!$D$29-Assumptions!$D$28)))</f>
        <v>0.251751024803684</v>
      </c>
      <c r="D452" s="29" t="n">
        <f aca="false">IF('Random Draws'!I452&lt;Assumptions!$D$30,1,0)</f>
        <v>0</v>
      </c>
      <c r="E452" s="19" t="n">
        <f aca="false">C452+Assumptions!$D$31*D452</f>
        <v>0.251751024803684</v>
      </c>
      <c r="F452" s="28" t="n">
        <f aca="false">(Simulation!F452-Assumptions!$D$15)*(1-E452)+Assumptions!$D$15-Simulation!J452</f>
        <v>0.129131823633672</v>
      </c>
      <c r="G452" s="8" t="n">
        <f aca="false">((Assumptions!$D$14*(1+Simulation!E452)^1*F452-Assumptions!$D$14*(1+Simulation!E452)^0*Simulation!E452*Assumptions!$D$16)/(1+Simulation!K452)^1+(Assumptions!$D$14*(1+Simulation!E452)^2*F452-Assumptions!$D$14*(1+Simulation!E452)^1*Simulation!E452*Assumptions!$D$16)/(1+Simulation!K452)^2+(Assumptions!$D$14*(1+Simulation!E452)^3*F452-Assumptions!$D$14*(1+Simulation!E452)^2*Simulation!E452*Assumptions!$D$16)/(1+Simulation!K452)^3+(Assumptions!$D$14*(1+Simulation!E452)^4*F452-Assumptions!$D$14*(1+Simulation!E452)^3*Simulation!E452*Assumptions!$D$16)/(1+Simulation!K452)^4+(Assumptions!$D$14*(1+Simulation!E452)^5*F452-Assumptions!$D$14*(1+Simulation!E452)^4*Simulation!E452*Assumptions!$D$16)/(1+Simulation!K452)^5+(Assumptions!$D$14*(1+Simulation!E452)^5*F452-Assumptions!$D$14*(1+Simulation!E452)^4*Simulation!E452*Assumptions!$D$16)*(1+Simulation!I452)/(Simulation!K452-Simulation!I452)/(1+Simulation!K452)^5-Assumptions!$D$17)/Assumptions!$D$18</f>
        <v>14.2781769580969</v>
      </c>
      <c r="H452" s="8" t="str">
        <f aca="false">IF(D452=1,G452,"")</f>
        <v/>
      </c>
      <c r="I452" s="33" t="n">
        <f aca="false">IF(D452=0,G452,"")</f>
        <v>14.2781769580969</v>
      </c>
    </row>
    <row r="453" customFormat="false" ht="15" hidden="false" customHeight="false" outlineLevel="0" collapsed="false">
      <c r="B453" s="2" t="n">
        <v>448</v>
      </c>
      <c r="C453" s="19" t="n">
        <f aca="false">IF('Random Draws'!F453&lt;(Assumptions!$D$28-Assumptions!$D$27)/(Assumptions!$D$29-Assumptions!$D$27),Assumptions!$D$27+SQRT('Random Draws'!F453*(Assumptions!$D$29-Assumptions!$D$27)*(Assumptions!$D$28-Assumptions!$D$27)),Assumptions!$D$29-SQRT((1-'Random Draws'!F453)*(Assumptions!$D$29-Assumptions!$D$27)*(Assumptions!$D$29-Assumptions!$D$28)))</f>
        <v>0.272861800553529</v>
      </c>
      <c r="D453" s="29" t="n">
        <f aca="false">IF('Random Draws'!I453&lt;Assumptions!$D$30,1,0)</f>
        <v>1</v>
      </c>
      <c r="E453" s="19" t="n">
        <f aca="false">C453+Assumptions!$D$31*D453</f>
        <v>0.362861800553529</v>
      </c>
      <c r="F453" s="28" t="n">
        <f aca="false">(Simulation!F453-Assumptions!$D$15)*(1-E453)+Assumptions!$D$15-Simulation!J453</f>
        <v>0.165931699106277</v>
      </c>
      <c r="G453" s="8" t="n">
        <f aca="false">((Assumptions!$D$14*(1+Simulation!E453)^1*F453-Assumptions!$D$14*(1+Simulation!E453)^0*Simulation!E453*Assumptions!$D$16)/(1+Simulation!K453)^1+(Assumptions!$D$14*(1+Simulation!E453)^2*F453-Assumptions!$D$14*(1+Simulation!E453)^1*Simulation!E453*Assumptions!$D$16)/(1+Simulation!K453)^2+(Assumptions!$D$14*(1+Simulation!E453)^3*F453-Assumptions!$D$14*(1+Simulation!E453)^2*Simulation!E453*Assumptions!$D$16)/(1+Simulation!K453)^3+(Assumptions!$D$14*(1+Simulation!E453)^4*F453-Assumptions!$D$14*(1+Simulation!E453)^3*Simulation!E453*Assumptions!$D$16)/(1+Simulation!K453)^4+(Assumptions!$D$14*(1+Simulation!E453)^5*F453-Assumptions!$D$14*(1+Simulation!E453)^4*Simulation!E453*Assumptions!$D$16)/(1+Simulation!K453)^5+(Assumptions!$D$14*(1+Simulation!E453)^5*F453-Assumptions!$D$14*(1+Simulation!E453)^4*Simulation!E453*Assumptions!$D$16)*(1+Simulation!I453)/(Simulation!K453-Simulation!I453)/(1+Simulation!K453)^5-Assumptions!$D$17)/Assumptions!$D$18</f>
        <v>11.9215832536054</v>
      </c>
      <c r="H453" s="8" t="n">
        <f aca="false">IF(D453=1,G453,"")</f>
        <v>11.9215832536054</v>
      </c>
      <c r="I453" s="33" t="str">
        <f aca="false">IF(D453=0,G453,"")</f>
        <v/>
      </c>
    </row>
    <row r="454" customFormat="false" ht="15" hidden="false" customHeight="false" outlineLevel="0" collapsed="false">
      <c r="B454" s="2" t="n">
        <v>449</v>
      </c>
      <c r="C454" s="19" t="n">
        <f aca="false">IF('Random Draws'!F454&lt;(Assumptions!$D$28-Assumptions!$D$27)/(Assumptions!$D$29-Assumptions!$D$27),Assumptions!$D$27+SQRT('Random Draws'!F454*(Assumptions!$D$29-Assumptions!$D$27)*(Assumptions!$D$28-Assumptions!$D$27)),Assumptions!$D$29-SQRT((1-'Random Draws'!F454)*(Assumptions!$D$29-Assumptions!$D$27)*(Assumptions!$D$29-Assumptions!$D$28)))</f>
        <v>0.263406259182644</v>
      </c>
      <c r="D454" s="29" t="n">
        <f aca="false">IF('Random Draws'!I454&lt;Assumptions!$D$30,1,0)</f>
        <v>0</v>
      </c>
      <c r="E454" s="19" t="n">
        <f aca="false">C454+Assumptions!$D$31*D454</f>
        <v>0.263406259182644</v>
      </c>
      <c r="F454" s="28" t="n">
        <f aca="false">(Simulation!F454-Assumptions!$D$15)*(1-E454)+Assumptions!$D$15-Simulation!J454</f>
        <v>0.195449116724977</v>
      </c>
      <c r="G454" s="8" t="n">
        <f aca="false">((Assumptions!$D$14*(1+Simulation!E454)^1*F454-Assumptions!$D$14*(1+Simulation!E454)^0*Simulation!E454*Assumptions!$D$16)/(1+Simulation!K454)^1+(Assumptions!$D$14*(1+Simulation!E454)^2*F454-Assumptions!$D$14*(1+Simulation!E454)^1*Simulation!E454*Assumptions!$D$16)/(1+Simulation!K454)^2+(Assumptions!$D$14*(1+Simulation!E454)^3*F454-Assumptions!$D$14*(1+Simulation!E454)^2*Simulation!E454*Assumptions!$D$16)/(1+Simulation!K454)^3+(Assumptions!$D$14*(1+Simulation!E454)^4*F454-Assumptions!$D$14*(1+Simulation!E454)^3*Simulation!E454*Assumptions!$D$16)/(1+Simulation!K454)^4+(Assumptions!$D$14*(1+Simulation!E454)^5*F454-Assumptions!$D$14*(1+Simulation!E454)^4*Simulation!E454*Assumptions!$D$16)/(1+Simulation!K454)^5+(Assumptions!$D$14*(1+Simulation!E454)^5*F454-Assumptions!$D$14*(1+Simulation!E454)^4*Simulation!E454*Assumptions!$D$16)*(1+Simulation!I454)/(Simulation!K454-Simulation!I454)/(1+Simulation!K454)^5-Assumptions!$D$17)/Assumptions!$D$18</f>
        <v>21.3451348506046</v>
      </c>
      <c r="H454" s="8" t="str">
        <f aca="false">IF(D454=1,G454,"")</f>
        <v/>
      </c>
      <c r="I454" s="33" t="n">
        <f aca="false">IF(D454=0,G454,"")</f>
        <v>21.3451348506046</v>
      </c>
    </row>
    <row r="455" customFormat="false" ht="15" hidden="false" customHeight="false" outlineLevel="0" collapsed="false">
      <c r="B455" s="2" t="n">
        <v>450</v>
      </c>
      <c r="C455" s="19" t="n">
        <f aca="false">IF('Random Draws'!F455&lt;(Assumptions!$D$28-Assumptions!$D$27)/(Assumptions!$D$29-Assumptions!$D$27),Assumptions!$D$27+SQRT('Random Draws'!F455*(Assumptions!$D$29-Assumptions!$D$27)*(Assumptions!$D$28-Assumptions!$D$27)),Assumptions!$D$29-SQRT((1-'Random Draws'!F455)*(Assumptions!$D$29-Assumptions!$D$27)*(Assumptions!$D$29-Assumptions!$D$28)))</f>
        <v>0.254375001235228</v>
      </c>
      <c r="D455" s="29" t="n">
        <f aca="false">IF('Random Draws'!I455&lt;Assumptions!$D$30,1,0)</f>
        <v>0</v>
      </c>
      <c r="E455" s="19" t="n">
        <f aca="false">C455+Assumptions!$D$31*D455</f>
        <v>0.254375001235228</v>
      </c>
      <c r="F455" s="28" t="n">
        <f aca="false">(Simulation!F455-Assumptions!$D$15)*(1-E455)+Assumptions!$D$15-Simulation!J455</f>
        <v>0.13442112045105</v>
      </c>
      <c r="G455" s="8" t="n">
        <f aca="false">((Assumptions!$D$14*(1+Simulation!E455)^1*F455-Assumptions!$D$14*(1+Simulation!E455)^0*Simulation!E455*Assumptions!$D$16)/(1+Simulation!K455)^1+(Assumptions!$D$14*(1+Simulation!E455)^2*F455-Assumptions!$D$14*(1+Simulation!E455)^1*Simulation!E455*Assumptions!$D$16)/(1+Simulation!K455)^2+(Assumptions!$D$14*(1+Simulation!E455)^3*F455-Assumptions!$D$14*(1+Simulation!E455)^2*Simulation!E455*Assumptions!$D$16)/(1+Simulation!K455)^3+(Assumptions!$D$14*(1+Simulation!E455)^4*F455-Assumptions!$D$14*(1+Simulation!E455)^3*Simulation!E455*Assumptions!$D$16)/(1+Simulation!K455)^4+(Assumptions!$D$14*(1+Simulation!E455)^5*F455-Assumptions!$D$14*(1+Simulation!E455)^4*Simulation!E455*Assumptions!$D$16)/(1+Simulation!K455)^5+(Assumptions!$D$14*(1+Simulation!E455)^5*F455-Assumptions!$D$14*(1+Simulation!E455)^4*Simulation!E455*Assumptions!$D$16)*(1+Simulation!I455)/(Simulation!K455-Simulation!I455)/(1+Simulation!K455)^5-Assumptions!$D$17)/Assumptions!$D$18</f>
        <v>14.2563161876379</v>
      </c>
      <c r="H455" s="8" t="str">
        <f aca="false">IF(D455=1,G455,"")</f>
        <v/>
      </c>
      <c r="I455" s="33" t="n">
        <f aca="false">IF(D455=0,G455,"")</f>
        <v>14.2563161876379</v>
      </c>
    </row>
    <row r="456" customFormat="false" ht="15" hidden="false" customHeight="false" outlineLevel="0" collapsed="false">
      <c r="B456" s="2" t="n">
        <v>451</v>
      </c>
      <c r="C456" s="19" t="n">
        <f aca="false">IF('Random Draws'!F456&lt;(Assumptions!$D$28-Assumptions!$D$27)/(Assumptions!$D$29-Assumptions!$D$27),Assumptions!$D$27+SQRT('Random Draws'!F456*(Assumptions!$D$29-Assumptions!$D$27)*(Assumptions!$D$28-Assumptions!$D$27)),Assumptions!$D$29-SQRT((1-'Random Draws'!F456)*(Assumptions!$D$29-Assumptions!$D$27)*(Assumptions!$D$29-Assumptions!$D$28)))</f>
        <v>0.258004639590572</v>
      </c>
      <c r="D456" s="29" t="n">
        <f aca="false">IF('Random Draws'!I456&lt;Assumptions!$D$30,1,0)</f>
        <v>0</v>
      </c>
      <c r="E456" s="19" t="n">
        <f aca="false">C456+Assumptions!$D$31*D456</f>
        <v>0.258004639590572</v>
      </c>
      <c r="F456" s="28" t="n">
        <f aca="false">(Simulation!F456-Assumptions!$D$15)*(1-E456)+Assumptions!$D$15-Simulation!J456</f>
        <v>0.182086162051617</v>
      </c>
      <c r="G456" s="8" t="n">
        <f aca="false">((Assumptions!$D$14*(1+Simulation!E456)^1*F456-Assumptions!$D$14*(1+Simulation!E456)^0*Simulation!E456*Assumptions!$D$16)/(1+Simulation!K456)^1+(Assumptions!$D$14*(1+Simulation!E456)^2*F456-Assumptions!$D$14*(1+Simulation!E456)^1*Simulation!E456*Assumptions!$D$16)/(1+Simulation!K456)^2+(Assumptions!$D$14*(1+Simulation!E456)^3*F456-Assumptions!$D$14*(1+Simulation!E456)^2*Simulation!E456*Assumptions!$D$16)/(1+Simulation!K456)^3+(Assumptions!$D$14*(1+Simulation!E456)^4*F456-Assumptions!$D$14*(1+Simulation!E456)^3*Simulation!E456*Assumptions!$D$16)/(1+Simulation!K456)^4+(Assumptions!$D$14*(1+Simulation!E456)^5*F456-Assumptions!$D$14*(1+Simulation!E456)^4*Simulation!E456*Assumptions!$D$16)/(1+Simulation!K456)^5+(Assumptions!$D$14*(1+Simulation!E456)^5*F456-Assumptions!$D$14*(1+Simulation!E456)^4*Simulation!E456*Assumptions!$D$16)*(1+Simulation!I456)/(Simulation!K456-Simulation!I456)/(1+Simulation!K456)^5-Assumptions!$D$17)/Assumptions!$D$18</f>
        <v>11.9715206196591</v>
      </c>
      <c r="H456" s="8" t="str">
        <f aca="false">IF(D456=1,G456,"")</f>
        <v/>
      </c>
      <c r="I456" s="33" t="n">
        <f aca="false">IF(D456=0,G456,"")</f>
        <v>11.9715206196591</v>
      </c>
    </row>
    <row r="457" customFormat="false" ht="15" hidden="false" customHeight="false" outlineLevel="0" collapsed="false">
      <c r="B457" s="2" t="n">
        <v>452</v>
      </c>
      <c r="C457" s="19" t="n">
        <f aca="false">IF('Random Draws'!F457&lt;(Assumptions!$D$28-Assumptions!$D$27)/(Assumptions!$D$29-Assumptions!$D$27),Assumptions!$D$27+SQRT('Random Draws'!F457*(Assumptions!$D$29-Assumptions!$D$27)*(Assumptions!$D$28-Assumptions!$D$27)),Assumptions!$D$29-SQRT((1-'Random Draws'!F457)*(Assumptions!$D$29-Assumptions!$D$27)*(Assumptions!$D$29-Assumptions!$D$28)))</f>
        <v>0.259759929349246</v>
      </c>
      <c r="D457" s="29" t="n">
        <f aca="false">IF('Random Draws'!I457&lt;Assumptions!$D$30,1,0)</f>
        <v>0</v>
      </c>
      <c r="E457" s="19" t="n">
        <f aca="false">C457+Assumptions!$D$31*D457</f>
        <v>0.259759929349246</v>
      </c>
      <c r="F457" s="28" t="n">
        <f aca="false">(Simulation!F457-Assumptions!$D$15)*(1-E457)+Assumptions!$D$15-Simulation!J457</f>
        <v>0.203797880233708</v>
      </c>
      <c r="G457" s="8" t="n">
        <f aca="false">((Assumptions!$D$14*(1+Simulation!E457)^1*F457-Assumptions!$D$14*(1+Simulation!E457)^0*Simulation!E457*Assumptions!$D$16)/(1+Simulation!K457)^1+(Assumptions!$D$14*(1+Simulation!E457)^2*F457-Assumptions!$D$14*(1+Simulation!E457)^1*Simulation!E457*Assumptions!$D$16)/(1+Simulation!K457)^2+(Assumptions!$D$14*(1+Simulation!E457)^3*F457-Assumptions!$D$14*(1+Simulation!E457)^2*Simulation!E457*Assumptions!$D$16)/(1+Simulation!K457)^3+(Assumptions!$D$14*(1+Simulation!E457)^4*F457-Assumptions!$D$14*(1+Simulation!E457)^3*Simulation!E457*Assumptions!$D$16)/(1+Simulation!K457)^4+(Assumptions!$D$14*(1+Simulation!E457)^5*F457-Assumptions!$D$14*(1+Simulation!E457)^4*Simulation!E457*Assumptions!$D$16)/(1+Simulation!K457)^5+(Assumptions!$D$14*(1+Simulation!E457)^5*F457-Assumptions!$D$14*(1+Simulation!E457)^4*Simulation!E457*Assumptions!$D$16)*(1+Simulation!I457)/(Simulation!K457-Simulation!I457)/(1+Simulation!K457)^5-Assumptions!$D$17)/Assumptions!$D$18</f>
        <v>22.6519579128207</v>
      </c>
      <c r="H457" s="8" t="str">
        <f aca="false">IF(D457=1,G457,"")</f>
        <v/>
      </c>
      <c r="I457" s="33" t="n">
        <f aca="false">IF(D457=0,G457,"")</f>
        <v>22.6519579128207</v>
      </c>
    </row>
    <row r="458" customFormat="false" ht="15" hidden="false" customHeight="false" outlineLevel="0" collapsed="false">
      <c r="B458" s="2" t="n">
        <v>453</v>
      </c>
      <c r="C458" s="19" t="n">
        <f aca="false">IF('Random Draws'!F458&lt;(Assumptions!$D$28-Assumptions!$D$27)/(Assumptions!$D$29-Assumptions!$D$27),Assumptions!$D$27+SQRT('Random Draws'!F458*(Assumptions!$D$29-Assumptions!$D$27)*(Assumptions!$D$28-Assumptions!$D$27)),Assumptions!$D$29-SQRT((1-'Random Draws'!F458)*(Assumptions!$D$29-Assumptions!$D$27)*(Assumptions!$D$29-Assumptions!$D$28)))</f>
        <v>0.255012838700019</v>
      </c>
      <c r="D458" s="29" t="n">
        <f aca="false">IF('Random Draws'!I458&lt;Assumptions!$D$30,1,0)</f>
        <v>1</v>
      </c>
      <c r="E458" s="19" t="n">
        <f aca="false">C458+Assumptions!$D$31*D458</f>
        <v>0.345012838700019</v>
      </c>
      <c r="F458" s="28" t="n">
        <f aca="false">(Simulation!F458-Assumptions!$D$15)*(1-E458)+Assumptions!$D$15-Simulation!J458</f>
        <v>0.160977018306831</v>
      </c>
      <c r="G458" s="8" t="n">
        <f aca="false">((Assumptions!$D$14*(1+Simulation!E458)^1*F458-Assumptions!$D$14*(1+Simulation!E458)^0*Simulation!E458*Assumptions!$D$16)/(1+Simulation!K458)^1+(Assumptions!$D$14*(1+Simulation!E458)^2*F458-Assumptions!$D$14*(1+Simulation!E458)^1*Simulation!E458*Assumptions!$D$16)/(1+Simulation!K458)^2+(Assumptions!$D$14*(1+Simulation!E458)^3*F458-Assumptions!$D$14*(1+Simulation!E458)^2*Simulation!E458*Assumptions!$D$16)/(1+Simulation!K458)^3+(Assumptions!$D$14*(1+Simulation!E458)^4*F458-Assumptions!$D$14*(1+Simulation!E458)^3*Simulation!E458*Assumptions!$D$16)/(1+Simulation!K458)^4+(Assumptions!$D$14*(1+Simulation!E458)^5*F458-Assumptions!$D$14*(1+Simulation!E458)^4*Simulation!E458*Assumptions!$D$16)/(1+Simulation!K458)^5+(Assumptions!$D$14*(1+Simulation!E458)^5*F458-Assumptions!$D$14*(1+Simulation!E458)^4*Simulation!E458*Assumptions!$D$16)*(1+Simulation!I458)/(Simulation!K458-Simulation!I458)/(1+Simulation!K458)^5-Assumptions!$D$17)/Assumptions!$D$18</f>
        <v>7.4179565983339</v>
      </c>
      <c r="H458" s="8" t="n">
        <f aca="false">IF(D458=1,G458,"")</f>
        <v>7.4179565983339</v>
      </c>
      <c r="I458" s="33" t="str">
        <f aca="false">IF(D458=0,G458,"")</f>
        <v/>
      </c>
    </row>
    <row r="459" customFormat="false" ht="15" hidden="false" customHeight="false" outlineLevel="0" collapsed="false">
      <c r="B459" s="2" t="n">
        <v>454</v>
      </c>
      <c r="C459" s="19" t="n">
        <f aca="false">IF('Random Draws'!F459&lt;(Assumptions!$D$28-Assumptions!$D$27)/(Assumptions!$D$29-Assumptions!$D$27),Assumptions!$D$27+SQRT('Random Draws'!F459*(Assumptions!$D$29-Assumptions!$D$27)*(Assumptions!$D$28-Assumptions!$D$27)),Assumptions!$D$29-SQRT((1-'Random Draws'!F459)*(Assumptions!$D$29-Assumptions!$D$27)*(Assumptions!$D$29-Assumptions!$D$28)))</f>
        <v>0.255140776676221</v>
      </c>
      <c r="D459" s="29" t="n">
        <f aca="false">IF('Random Draws'!I459&lt;Assumptions!$D$30,1,0)</f>
        <v>1</v>
      </c>
      <c r="E459" s="19" t="n">
        <f aca="false">C459+Assumptions!$D$31*D459</f>
        <v>0.345140776676221</v>
      </c>
      <c r="F459" s="28" t="n">
        <f aca="false">(Simulation!F459-Assumptions!$D$15)*(1-E459)+Assumptions!$D$15-Simulation!J459</f>
        <v>0.140501187643748</v>
      </c>
      <c r="G459" s="8" t="n">
        <f aca="false">((Assumptions!$D$14*(1+Simulation!E459)^1*F459-Assumptions!$D$14*(1+Simulation!E459)^0*Simulation!E459*Assumptions!$D$16)/(1+Simulation!K459)^1+(Assumptions!$D$14*(1+Simulation!E459)^2*F459-Assumptions!$D$14*(1+Simulation!E459)^1*Simulation!E459*Assumptions!$D$16)/(1+Simulation!K459)^2+(Assumptions!$D$14*(1+Simulation!E459)^3*F459-Assumptions!$D$14*(1+Simulation!E459)^2*Simulation!E459*Assumptions!$D$16)/(1+Simulation!K459)^3+(Assumptions!$D$14*(1+Simulation!E459)^4*F459-Assumptions!$D$14*(1+Simulation!E459)^3*Simulation!E459*Assumptions!$D$16)/(1+Simulation!K459)^4+(Assumptions!$D$14*(1+Simulation!E459)^5*F459-Assumptions!$D$14*(1+Simulation!E459)^4*Simulation!E459*Assumptions!$D$16)/(1+Simulation!K459)^5+(Assumptions!$D$14*(1+Simulation!E459)^5*F459-Assumptions!$D$14*(1+Simulation!E459)^4*Simulation!E459*Assumptions!$D$16)*(1+Simulation!I459)/(Simulation!K459-Simulation!I459)/(1+Simulation!K459)^5-Assumptions!$D$17)/Assumptions!$D$18</f>
        <v>8.31166879475099</v>
      </c>
      <c r="H459" s="8" t="n">
        <f aca="false">IF(D459=1,G459,"")</f>
        <v>8.31166879475099</v>
      </c>
      <c r="I459" s="33" t="str">
        <f aca="false">IF(D459=0,G459,"")</f>
        <v/>
      </c>
    </row>
    <row r="460" customFormat="false" ht="15" hidden="false" customHeight="false" outlineLevel="0" collapsed="false">
      <c r="B460" s="2" t="n">
        <v>455</v>
      </c>
      <c r="C460" s="19" t="n">
        <f aca="false">IF('Random Draws'!F460&lt;(Assumptions!$D$28-Assumptions!$D$27)/(Assumptions!$D$29-Assumptions!$D$27),Assumptions!$D$27+SQRT('Random Draws'!F460*(Assumptions!$D$29-Assumptions!$D$27)*(Assumptions!$D$28-Assumptions!$D$27)),Assumptions!$D$29-SQRT((1-'Random Draws'!F460)*(Assumptions!$D$29-Assumptions!$D$27)*(Assumptions!$D$29-Assumptions!$D$28)))</f>
        <v>0.261810510329072</v>
      </c>
      <c r="D460" s="29" t="n">
        <f aca="false">IF('Random Draws'!I460&lt;Assumptions!$D$30,1,0)</f>
        <v>0</v>
      </c>
      <c r="E460" s="19" t="n">
        <f aca="false">C460+Assumptions!$D$31*D460</f>
        <v>0.261810510329072</v>
      </c>
      <c r="F460" s="28" t="n">
        <f aca="false">(Simulation!F460-Assumptions!$D$15)*(1-E460)+Assumptions!$D$15-Simulation!J460</f>
        <v>0.176631989928694</v>
      </c>
      <c r="G460" s="8" t="n">
        <f aca="false">((Assumptions!$D$14*(1+Simulation!E460)^1*F460-Assumptions!$D$14*(1+Simulation!E460)^0*Simulation!E460*Assumptions!$D$16)/(1+Simulation!K460)^1+(Assumptions!$D$14*(1+Simulation!E460)^2*F460-Assumptions!$D$14*(1+Simulation!E460)^1*Simulation!E460*Assumptions!$D$16)/(1+Simulation!K460)^2+(Assumptions!$D$14*(1+Simulation!E460)^3*F460-Assumptions!$D$14*(1+Simulation!E460)^2*Simulation!E460*Assumptions!$D$16)/(1+Simulation!K460)^3+(Assumptions!$D$14*(1+Simulation!E460)^4*F460-Assumptions!$D$14*(1+Simulation!E460)^3*Simulation!E460*Assumptions!$D$16)/(1+Simulation!K460)^4+(Assumptions!$D$14*(1+Simulation!E460)^5*F460-Assumptions!$D$14*(1+Simulation!E460)^4*Simulation!E460*Assumptions!$D$16)/(1+Simulation!K460)^5+(Assumptions!$D$14*(1+Simulation!E460)^5*F460-Assumptions!$D$14*(1+Simulation!E460)^4*Simulation!E460*Assumptions!$D$16)*(1+Simulation!I460)/(Simulation!K460-Simulation!I460)/(1+Simulation!K460)^5-Assumptions!$D$17)/Assumptions!$D$18</f>
        <v>10.7194752880536</v>
      </c>
      <c r="H460" s="8" t="str">
        <f aca="false">IF(D460=1,G460,"")</f>
        <v/>
      </c>
      <c r="I460" s="33" t="n">
        <f aca="false">IF(D460=0,G460,"")</f>
        <v>10.7194752880536</v>
      </c>
    </row>
    <row r="461" customFormat="false" ht="15" hidden="false" customHeight="false" outlineLevel="0" collapsed="false">
      <c r="B461" s="2" t="n">
        <v>456</v>
      </c>
      <c r="C461" s="19" t="n">
        <f aca="false">IF('Random Draws'!F461&lt;(Assumptions!$D$28-Assumptions!$D$27)/(Assumptions!$D$29-Assumptions!$D$27),Assumptions!$D$27+SQRT('Random Draws'!F461*(Assumptions!$D$29-Assumptions!$D$27)*(Assumptions!$D$28-Assumptions!$D$27)),Assumptions!$D$29-SQRT((1-'Random Draws'!F461)*(Assumptions!$D$29-Assumptions!$D$27)*(Assumptions!$D$29-Assumptions!$D$28)))</f>
        <v>0.262173522280248</v>
      </c>
      <c r="D461" s="29" t="n">
        <f aca="false">IF('Random Draws'!I461&lt;Assumptions!$D$30,1,0)</f>
        <v>0</v>
      </c>
      <c r="E461" s="19" t="n">
        <f aca="false">C461+Assumptions!$D$31*D461</f>
        <v>0.262173522280248</v>
      </c>
      <c r="F461" s="28" t="n">
        <f aca="false">(Simulation!F461-Assumptions!$D$15)*(1-E461)+Assumptions!$D$15-Simulation!J461</f>
        <v>0.157842423719132</v>
      </c>
      <c r="G461" s="8" t="n">
        <f aca="false">((Assumptions!$D$14*(1+Simulation!E461)^1*F461-Assumptions!$D$14*(1+Simulation!E461)^0*Simulation!E461*Assumptions!$D$16)/(1+Simulation!K461)^1+(Assumptions!$D$14*(1+Simulation!E461)^2*F461-Assumptions!$D$14*(1+Simulation!E461)^1*Simulation!E461*Assumptions!$D$16)/(1+Simulation!K461)^2+(Assumptions!$D$14*(1+Simulation!E461)^3*F461-Assumptions!$D$14*(1+Simulation!E461)^2*Simulation!E461*Assumptions!$D$16)/(1+Simulation!K461)^3+(Assumptions!$D$14*(1+Simulation!E461)^4*F461-Assumptions!$D$14*(1+Simulation!E461)^3*Simulation!E461*Assumptions!$D$16)/(1+Simulation!K461)^4+(Assumptions!$D$14*(1+Simulation!E461)^5*F461-Assumptions!$D$14*(1+Simulation!E461)^4*Simulation!E461*Assumptions!$D$16)/(1+Simulation!K461)^5+(Assumptions!$D$14*(1+Simulation!E461)^5*F461-Assumptions!$D$14*(1+Simulation!E461)^4*Simulation!E461*Assumptions!$D$16)*(1+Simulation!I461)/(Simulation!K461-Simulation!I461)/(1+Simulation!K461)^5-Assumptions!$D$17)/Assumptions!$D$18</f>
        <v>9.84075092320718</v>
      </c>
      <c r="H461" s="8" t="str">
        <f aca="false">IF(D461=1,G461,"")</f>
        <v/>
      </c>
      <c r="I461" s="33" t="n">
        <f aca="false">IF(D461=0,G461,"")</f>
        <v>9.84075092320718</v>
      </c>
    </row>
    <row r="462" customFormat="false" ht="15" hidden="false" customHeight="false" outlineLevel="0" collapsed="false">
      <c r="B462" s="2" t="n">
        <v>457</v>
      </c>
      <c r="C462" s="19" t="n">
        <f aca="false">IF('Random Draws'!F462&lt;(Assumptions!$D$28-Assumptions!$D$27)/(Assumptions!$D$29-Assumptions!$D$27),Assumptions!$D$27+SQRT('Random Draws'!F462*(Assumptions!$D$29-Assumptions!$D$27)*(Assumptions!$D$28-Assumptions!$D$27)),Assumptions!$D$29-SQRT((1-'Random Draws'!F462)*(Assumptions!$D$29-Assumptions!$D$27)*(Assumptions!$D$29-Assumptions!$D$28)))</f>
        <v>0.268836072101236</v>
      </c>
      <c r="D462" s="29" t="n">
        <f aca="false">IF('Random Draws'!I462&lt;Assumptions!$D$30,1,0)</f>
        <v>0</v>
      </c>
      <c r="E462" s="19" t="n">
        <f aca="false">C462+Assumptions!$D$31*D462</f>
        <v>0.268836072101236</v>
      </c>
      <c r="F462" s="28" t="n">
        <f aca="false">(Simulation!F462-Assumptions!$D$15)*(1-E462)+Assumptions!$D$15-Simulation!J462</f>
        <v>0.172474422946874</v>
      </c>
      <c r="G462" s="8" t="n">
        <f aca="false">((Assumptions!$D$14*(1+Simulation!E462)^1*F462-Assumptions!$D$14*(1+Simulation!E462)^0*Simulation!E462*Assumptions!$D$16)/(1+Simulation!K462)^1+(Assumptions!$D$14*(1+Simulation!E462)^2*F462-Assumptions!$D$14*(1+Simulation!E462)^1*Simulation!E462*Assumptions!$D$16)/(1+Simulation!K462)^2+(Assumptions!$D$14*(1+Simulation!E462)^3*F462-Assumptions!$D$14*(1+Simulation!E462)^2*Simulation!E462*Assumptions!$D$16)/(1+Simulation!K462)^3+(Assumptions!$D$14*(1+Simulation!E462)^4*F462-Assumptions!$D$14*(1+Simulation!E462)^3*Simulation!E462*Assumptions!$D$16)/(1+Simulation!K462)^4+(Assumptions!$D$14*(1+Simulation!E462)^5*F462-Assumptions!$D$14*(1+Simulation!E462)^4*Simulation!E462*Assumptions!$D$16)/(1+Simulation!K462)^5+(Assumptions!$D$14*(1+Simulation!E462)^5*F462-Assumptions!$D$14*(1+Simulation!E462)^4*Simulation!E462*Assumptions!$D$16)*(1+Simulation!I462)/(Simulation!K462-Simulation!I462)/(1+Simulation!K462)^5-Assumptions!$D$17)/Assumptions!$D$18</f>
        <v>17.3466904766647</v>
      </c>
      <c r="H462" s="8" t="str">
        <f aca="false">IF(D462=1,G462,"")</f>
        <v/>
      </c>
      <c r="I462" s="33" t="n">
        <f aca="false">IF(D462=0,G462,"")</f>
        <v>17.3466904766647</v>
      </c>
    </row>
    <row r="463" customFormat="false" ht="15" hidden="false" customHeight="false" outlineLevel="0" collapsed="false">
      <c r="B463" s="2" t="n">
        <v>458</v>
      </c>
      <c r="C463" s="19" t="n">
        <f aca="false">IF('Random Draws'!F463&lt;(Assumptions!$D$28-Assumptions!$D$27)/(Assumptions!$D$29-Assumptions!$D$27),Assumptions!$D$27+SQRT('Random Draws'!F463*(Assumptions!$D$29-Assumptions!$D$27)*(Assumptions!$D$28-Assumptions!$D$27)),Assumptions!$D$29-SQRT((1-'Random Draws'!F463)*(Assumptions!$D$29-Assumptions!$D$27)*(Assumptions!$D$29-Assumptions!$D$28)))</f>
        <v>0.260915275428155</v>
      </c>
      <c r="D463" s="29" t="n">
        <f aca="false">IF('Random Draws'!I463&lt;Assumptions!$D$30,1,0)</f>
        <v>1</v>
      </c>
      <c r="E463" s="19" t="n">
        <f aca="false">C463+Assumptions!$D$31*D463</f>
        <v>0.350915275428155</v>
      </c>
      <c r="F463" s="28" t="n">
        <f aca="false">(Simulation!F463-Assumptions!$D$15)*(1-E463)+Assumptions!$D$15-Simulation!J463</f>
        <v>0.107732900682561</v>
      </c>
      <c r="G463" s="8" t="n">
        <f aca="false">((Assumptions!$D$14*(1+Simulation!E463)^1*F463-Assumptions!$D$14*(1+Simulation!E463)^0*Simulation!E463*Assumptions!$D$16)/(1+Simulation!K463)^1+(Assumptions!$D$14*(1+Simulation!E463)^2*F463-Assumptions!$D$14*(1+Simulation!E463)^1*Simulation!E463*Assumptions!$D$16)/(1+Simulation!K463)^2+(Assumptions!$D$14*(1+Simulation!E463)^3*F463-Assumptions!$D$14*(1+Simulation!E463)^2*Simulation!E463*Assumptions!$D$16)/(1+Simulation!K463)^3+(Assumptions!$D$14*(1+Simulation!E463)^4*F463-Assumptions!$D$14*(1+Simulation!E463)^3*Simulation!E463*Assumptions!$D$16)/(1+Simulation!K463)^4+(Assumptions!$D$14*(1+Simulation!E463)^5*F463-Assumptions!$D$14*(1+Simulation!E463)^4*Simulation!E463*Assumptions!$D$16)/(1+Simulation!K463)^5+(Assumptions!$D$14*(1+Simulation!E463)^5*F463-Assumptions!$D$14*(1+Simulation!E463)^4*Simulation!E463*Assumptions!$D$16)*(1+Simulation!I463)/(Simulation!K463-Simulation!I463)/(1+Simulation!K463)^5-Assumptions!$D$17)/Assumptions!$D$18</f>
        <v>8.43725343152809</v>
      </c>
      <c r="H463" s="8" t="n">
        <f aca="false">IF(D463=1,G463,"")</f>
        <v>8.43725343152809</v>
      </c>
      <c r="I463" s="33" t="str">
        <f aca="false">IF(D463=0,G463,"")</f>
        <v/>
      </c>
    </row>
    <row r="464" customFormat="false" ht="15" hidden="false" customHeight="false" outlineLevel="0" collapsed="false">
      <c r="B464" s="2" t="n">
        <v>459</v>
      </c>
      <c r="C464" s="19" t="n">
        <f aca="false">IF('Random Draws'!F464&lt;(Assumptions!$D$28-Assumptions!$D$27)/(Assumptions!$D$29-Assumptions!$D$27),Assumptions!$D$27+SQRT('Random Draws'!F464*(Assumptions!$D$29-Assumptions!$D$27)*(Assumptions!$D$28-Assumptions!$D$27)),Assumptions!$D$29-SQRT((1-'Random Draws'!F464)*(Assumptions!$D$29-Assumptions!$D$27)*(Assumptions!$D$29-Assumptions!$D$28)))</f>
        <v>0.265286672407698</v>
      </c>
      <c r="D464" s="29" t="n">
        <f aca="false">IF('Random Draws'!I464&lt;Assumptions!$D$30,1,0)</f>
        <v>0</v>
      </c>
      <c r="E464" s="19" t="n">
        <f aca="false">C464+Assumptions!$D$31*D464</f>
        <v>0.265286672407698</v>
      </c>
      <c r="F464" s="28" t="n">
        <f aca="false">(Simulation!F464-Assumptions!$D$15)*(1-E464)+Assumptions!$D$15-Simulation!J464</f>
        <v>0.14596858849687</v>
      </c>
      <c r="G464" s="8" t="n">
        <f aca="false">((Assumptions!$D$14*(1+Simulation!E464)^1*F464-Assumptions!$D$14*(1+Simulation!E464)^0*Simulation!E464*Assumptions!$D$16)/(1+Simulation!K464)^1+(Assumptions!$D$14*(1+Simulation!E464)^2*F464-Assumptions!$D$14*(1+Simulation!E464)^1*Simulation!E464*Assumptions!$D$16)/(1+Simulation!K464)^2+(Assumptions!$D$14*(1+Simulation!E464)^3*F464-Assumptions!$D$14*(1+Simulation!E464)^2*Simulation!E464*Assumptions!$D$16)/(1+Simulation!K464)^3+(Assumptions!$D$14*(1+Simulation!E464)^4*F464-Assumptions!$D$14*(1+Simulation!E464)^3*Simulation!E464*Assumptions!$D$16)/(1+Simulation!K464)^4+(Assumptions!$D$14*(1+Simulation!E464)^5*F464-Assumptions!$D$14*(1+Simulation!E464)^4*Simulation!E464*Assumptions!$D$16)/(1+Simulation!K464)^5+(Assumptions!$D$14*(1+Simulation!E464)^5*F464-Assumptions!$D$14*(1+Simulation!E464)^4*Simulation!E464*Assumptions!$D$16)*(1+Simulation!I464)/(Simulation!K464-Simulation!I464)/(1+Simulation!K464)^5-Assumptions!$D$17)/Assumptions!$D$18</f>
        <v>24.639496995698</v>
      </c>
      <c r="H464" s="8" t="str">
        <f aca="false">IF(D464=1,G464,"")</f>
        <v/>
      </c>
      <c r="I464" s="33" t="n">
        <f aca="false">IF(D464=0,G464,"")</f>
        <v>24.639496995698</v>
      </c>
    </row>
    <row r="465" customFormat="false" ht="15" hidden="false" customHeight="false" outlineLevel="0" collapsed="false">
      <c r="B465" s="2" t="n">
        <v>460</v>
      </c>
      <c r="C465" s="19" t="n">
        <f aca="false">IF('Random Draws'!F465&lt;(Assumptions!$D$28-Assumptions!$D$27)/(Assumptions!$D$29-Assumptions!$D$27),Assumptions!$D$27+SQRT('Random Draws'!F465*(Assumptions!$D$29-Assumptions!$D$27)*(Assumptions!$D$28-Assumptions!$D$27)),Assumptions!$D$29-SQRT((1-'Random Draws'!F465)*(Assumptions!$D$29-Assumptions!$D$27)*(Assumptions!$D$29-Assumptions!$D$28)))</f>
        <v>0.250767233712333</v>
      </c>
      <c r="D465" s="29" t="n">
        <f aca="false">IF('Random Draws'!I465&lt;Assumptions!$D$30,1,0)</f>
        <v>1</v>
      </c>
      <c r="E465" s="19" t="n">
        <f aca="false">C465+Assumptions!$D$31*D465</f>
        <v>0.340767233712333</v>
      </c>
      <c r="F465" s="28" t="n">
        <f aca="false">(Simulation!F465-Assumptions!$D$15)*(1-E465)+Assumptions!$D$15-Simulation!J465</f>
        <v>0.148258932538011</v>
      </c>
      <c r="G465" s="8" t="n">
        <f aca="false">((Assumptions!$D$14*(1+Simulation!E465)^1*F465-Assumptions!$D$14*(1+Simulation!E465)^0*Simulation!E465*Assumptions!$D$16)/(1+Simulation!K465)^1+(Assumptions!$D$14*(1+Simulation!E465)^2*F465-Assumptions!$D$14*(1+Simulation!E465)^1*Simulation!E465*Assumptions!$D$16)/(1+Simulation!K465)^2+(Assumptions!$D$14*(1+Simulation!E465)^3*F465-Assumptions!$D$14*(1+Simulation!E465)^2*Simulation!E465*Assumptions!$D$16)/(1+Simulation!K465)^3+(Assumptions!$D$14*(1+Simulation!E465)^4*F465-Assumptions!$D$14*(1+Simulation!E465)^3*Simulation!E465*Assumptions!$D$16)/(1+Simulation!K465)^4+(Assumptions!$D$14*(1+Simulation!E465)^5*F465-Assumptions!$D$14*(1+Simulation!E465)^4*Simulation!E465*Assumptions!$D$16)/(1+Simulation!K465)^5+(Assumptions!$D$14*(1+Simulation!E465)^5*F465-Assumptions!$D$14*(1+Simulation!E465)^4*Simulation!E465*Assumptions!$D$16)*(1+Simulation!I465)/(Simulation!K465-Simulation!I465)/(1+Simulation!K465)^5-Assumptions!$D$17)/Assumptions!$D$18</f>
        <v>6.9200339499469</v>
      </c>
      <c r="H465" s="8" t="n">
        <f aca="false">IF(D465=1,G465,"")</f>
        <v>6.9200339499469</v>
      </c>
      <c r="I465" s="33" t="str">
        <f aca="false">IF(D465=0,G465,"")</f>
        <v/>
      </c>
    </row>
    <row r="466" customFormat="false" ht="15" hidden="false" customHeight="false" outlineLevel="0" collapsed="false">
      <c r="B466" s="2" t="n">
        <v>461</v>
      </c>
      <c r="C466" s="19" t="n">
        <f aca="false">IF('Random Draws'!F466&lt;(Assumptions!$D$28-Assumptions!$D$27)/(Assumptions!$D$29-Assumptions!$D$27),Assumptions!$D$27+SQRT('Random Draws'!F466*(Assumptions!$D$29-Assumptions!$D$27)*(Assumptions!$D$28-Assumptions!$D$27)),Assumptions!$D$29-SQRT((1-'Random Draws'!F466)*(Assumptions!$D$29-Assumptions!$D$27)*(Assumptions!$D$29-Assumptions!$D$28)))</f>
        <v>0.274091361741044</v>
      </c>
      <c r="D466" s="29" t="n">
        <f aca="false">IF('Random Draws'!I466&lt;Assumptions!$D$30,1,0)</f>
        <v>1</v>
      </c>
      <c r="E466" s="19" t="n">
        <f aca="false">C466+Assumptions!$D$31*D466</f>
        <v>0.364091361741044</v>
      </c>
      <c r="F466" s="28" t="n">
        <f aca="false">(Simulation!F466-Assumptions!$D$15)*(1-E466)+Assumptions!$D$15-Simulation!J466</f>
        <v>0.131465299517423</v>
      </c>
      <c r="G466" s="8" t="n">
        <f aca="false">((Assumptions!$D$14*(1+Simulation!E466)^1*F466-Assumptions!$D$14*(1+Simulation!E466)^0*Simulation!E466*Assumptions!$D$16)/(1+Simulation!K466)^1+(Assumptions!$D$14*(1+Simulation!E466)^2*F466-Assumptions!$D$14*(1+Simulation!E466)^1*Simulation!E466*Assumptions!$D$16)/(1+Simulation!K466)^2+(Assumptions!$D$14*(1+Simulation!E466)^3*F466-Assumptions!$D$14*(1+Simulation!E466)^2*Simulation!E466*Assumptions!$D$16)/(1+Simulation!K466)^3+(Assumptions!$D$14*(1+Simulation!E466)^4*F466-Assumptions!$D$14*(1+Simulation!E466)^3*Simulation!E466*Assumptions!$D$16)/(1+Simulation!K466)^4+(Assumptions!$D$14*(1+Simulation!E466)^5*F466-Assumptions!$D$14*(1+Simulation!E466)^4*Simulation!E466*Assumptions!$D$16)/(1+Simulation!K466)^5+(Assumptions!$D$14*(1+Simulation!E466)^5*F466-Assumptions!$D$14*(1+Simulation!E466)^4*Simulation!E466*Assumptions!$D$16)*(1+Simulation!I466)/(Simulation!K466-Simulation!I466)/(1+Simulation!K466)^5-Assumptions!$D$17)/Assumptions!$D$18</f>
        <v>5.92543387791494</v>
      </c>
      <c r="H466" s="8" t="n">
        <f aca="false">IF(D466=1,G466,"")</f>
        <v>5.92543387791494</v>
      </c>
      <c r="I466" s="33" t="str">
        <f aca="false">IF(D466=0,G466,"")</f>
        <v/>
      </c>
    </row>
    <row r="467" customFormat="false" ht="15" hidden="false" customHeight="false" outlineLevel="0" collapsed="false">
      <c r="B467" s="2" t="n">
        <v>462</v>
      </c>
      <c r="C467" s="19" t="n">
        <f aca="false">IF('Random Draws'!F467&lt;(Assumptions!$D$28-Assumptions!$D$27)/(Assumptions!$D$29-Assumptions!$D$27),Assumptions!$D$27+SQRT('Random Draws'!F467*(Assumptions!$D$29-Assumptions!$D$27)*(Assumptions!$D$28-Assumptions!$D$27)),Assumptions!$D$29-SQRT((1-'Random Draws'!F467)*(Assumptions!$D$29-Assumptions!$D$27)*(Assumptions!$D$29-Assumptions!$D$28)))</f>
        <v>0.267804596900963</v>
      </c>
      <c r="D467" s="29" t="n">
        <f aca="false">IF('Random Draws'!I467&lt;Assumptions!$D$30,1,0)</f>
        <v>0</v>
      </c>
      <c r="E467" s="19" t="n">
        <f aca="false">C467+Assumptions!$D$31*D467</f>
        <v>0.267804596900963</v>
      </c>
      <c r="F467" s="28" t="n">
        <f aca="false">(Simulation!F467-Assumptions!$D$15)*(1-E467)+Assumptions!$D$15-Simulation!J467</f>
        <v>0.171089889531667</v>
      </c>
      <c r="G467" s="8" t="n">
        <f aca="false">((Assumptions!$D$14*(1+Simulation!E467)^1*F467-Assumptions!$D$14*(1+Simulation!E467)^0*Simulation!E467*Assumptions!$D$16)/(1+Simulation!K467)^1+(Assumptions!$D$14*(1+Simulation!E467)^2*F467-Assumptions!$D$14*(1+Simulation!E467)^1*Simulation!E467*Assumptions!$D$16)/(1+Simulation!K467)^2+(Assumptions!$D$14*(1+Simulation!E467)^3*F467-Assumptions!$D$14*(1+Simulation!E467)^2*Simulation!E467*Assumptions!$D$16)/(1+Simulation!K467)^3+(Assumptions!$D$14*(1+Simulation!E467)^4*F467-Assumptions!$D$14*(1+Simulation!E467)^3*Simulation!E467*Assumptions!$D$16)/(1+Simulation!K467)^4+(Assumptions!$D$14*(1+Simulation!E467)^5*F467-Assumptions!$D$14*(1+Simulation!E467)^4*Simulation!E467*Assumptions!$D$16)/(1+Simulation!K467)^5+(Assumptions!$D$14*(1+Simulation!E467)^5*F467-Assumptions!$D$14*(1+Simulation!E467)^4*Simulation!E467*Assumptions!$D$16)*(1+Simulation!I467)/(Simulation!K467-Simulation!I467)/(1+Simulation!K467)^5-Assumptions!$D$17)/Assumptions!$D$18</f>
        <v>14.906868947649</v>
      </c>
      <c r="H467" s="8" t="str">
        <f aca="false">IF(D467=1,G467,"")</f>
        <v/>
      </c>
      <c r="I467" s="33" t="n">
        <f aca="false">IF(D467=0,G467,"")</f>
        <v>14.906868947649</v>
      </c>
    </row>
    <row r="468" customFormat="false" ht="15" hidden="false" customHeight="false" outlineLevel="0" collapsed="false">
      <c r="B468" s="2" t="n">
        <v>463</v>
      </c>
      <c r="C468" s="19" t="n">
        <f aca="false">IF('Random Draws'!F468&lt;(Assumptions!$D$28-Assumptions!$D$27)/(Assumptions!$D$29-Assumptions!$D$27),Assumptions!$D$27+SQRT('Random Draws'!F468*(Assumptions!$D$29-Assumptions!$D$27)*(Assumptions!$D$28-Assumptions!$D$27)),Assumptions!$D$29-SQRT((1-'Random Draws'!F468)*(Assumptions!$D$29-Assumptions!$D$27)*(Assumptions!$D$29-Assumptions!$D$28)))</f>
        <v>0.257596588258319</v>
      </c>
      <c r="D468" s="29" t="n">
        <f aca="false">IF('Random Draws'!I468&lt;Assumptions!$D$30,1,0)</f>
        <v>0</v>
      </c>
      <c r="E468" s="19" t="n">
        <f aca="false">C468+Assumptions!$D$31*D468</f>
        <v>0.257596588258319</v>
      </c>
      <c r="F468" s="28" t="n">
        <f aca="false">(Simulation!F468-Assumptions!$D$15)*(1-E468)+Assumptions!$D$15-Simulation!J468</f>
        <v>0.17651082418866</v>
      </c>
      <c r="G468" s="8" t="n">
        <f aca="false">((Assumptions!$D$14*(1+Simulation!E468)^1*F468-Assumptions!$D$14*(1+Simulation!E468)^0*Simulation!E468*Assumptions!$D$16)/(1+Simulation!K468)^1+(Assumptions!$D$14*(1+Simulation!E468)^2*F468-Assumptions!$D$14*(1+Simulation!E468)^1*Simulation!E468*Assumptions!$D$16)/(1+Simulation!K468)^2+(Assumptions!$D$14*(1+Simulation!E468)^3*F468-Assumptions!$D$14*(1+Simulation!E468)^2*Simulation!E468*Assumptions!$D$16)/(1+Simulation!K468)^3+(Assumptions!$D$14*(1+Simulation!E468)^4*F468-Assumptions!$D$14*(1+Simulation!E468)^3*Simulation!E468*Assumptions!$D$16)/(1+Simulation!K468)^4+(Assumptions!$D$14*(1+Simulation!E468)^5*F468-Assumptions!$D$14*(1+Simulation!E468)^4*Simulation!E468*Assumptions!$D$16)/(1+Simulation!K468)^5+(Assumptions!$D$14*(1+Simulation!E468)^5*F468-Assumptions!$D$14*(1+Simulation!E468)^4*Simulation!E468*Assumptions!$D$16)*(1+Simulation!I468)/(Simulation!K468-Simulation!I468)/(1+Simulation!K468)^5-Assumptions!$D$17)/Assumptions!$D$18</f>
        <v>14.1009010716471</v>
      </c>
      <c r="H468" s="8" t="str">
        <f aca="false">IF(D468=1,G468,"")</f>
        <v/>
      </c>
      <c r="I468" s="33" t="n">
        <f aca="false">IF(D468=0,G468,"")</f>
        <v>14.1009010716471</v>
      </c>
    </row>
    <row r="469" customFormat="false" ht="15" hidden="false" customHeight="false" outlineLevel="0" collapsed="false">
      <c r="B469" s="2" t="n">
        <v>464</v>
      </c>
      <c r="C469" s="19" t="n">
        <f aca="false">IF('Random Draws'!F469&lt;(Assumptions!$D$28-Assumptions!$D$27)/(Assumptions!$D$29-Assumptions!$D$27),Assumptions!$D$27+SQRT('Random Draws'!F469*(Assumptions!$D$29-Assumptions!$D$27)*(Assumptions!$D$28-Assumptions!$D$27)),Assumptions!$D$29-SQRT((1-'Random Draws'!F469)*(Assumptions!$D$29-Assumptions!$D$27)*(Assumptions!$D$29-Assumptions!$D$28)))</f>
        <v>0.258458604313111</v>
      </c>
      <c r="D469" s="29" t="n">
        <f aca="false">IF('Random Draws'!I469&lt;Assumptions!$D$30,1,0)</f>
        <v>0</v>
      </c>
      <c r="E469" s="19" t="n">
        <f aca="false">C469+Assumptions!$D$31*D469</f>
        <v>0.258458604313111</v>
      </c>
      <c r="F469" s="28" t="n">
        <f aca="false">(Simulation!F469-Assumptions!$D$15)*(1-E469)+Assumptions!$D$15-Simulation!J469</f>
        <v>0.133314349254339</v>
      </c>
      <c r="G469" s="8" t="n">
        <f aca="false">((Assumptions!$D$14*(1+Simulation!E469)^1*F469-Assumptions!$D$14*(1+Simulation!E469)^0*Simulation!E469*Assumptions!$D$16)/(1+Simulation!K469)^1+(Assumptions!$D$14*(1+Simulation!E469)^2*F469-Assumptions!$D$14*(1+Simulation!E469)^1*Simulation!E469*Assumptions!$D$16)/(1+Simulation!K469)^2+(Assumptions!$D$14*(1+Simulation!E469)^3*F469-Assumptions!$D$14*(1+Simulation!E469)^2*Simulation!E469*Assumptions!$D$16)/(1+Simulation!K469)^3+(Assumptions!$D$14*(1+Simulation!E469)^4*F469-Assumptions!$D$14*(1+Simulation!E469)^3*Simulation!E469*Assumptions!$D$16)/(1+Simulation!K469)^4+(Assumptions!$D$14*(1+Simulation!E469)^5*F469-Assumptions!$D$14*(1+Simulation!E469)^4*Simulation!E469*Assumptions!$D$16)/(1+Simulation!K469)^5+(Assumptions!$D$14*(1+Simulation!E469)^5*F469-Assumptions!$D$14*(1+Simulation!E469)^4*Simulation!E469*Assumptions!$D$16)*(1+Simulation!I469)/(Simulation!K469-Simulation!I469)/(1+Simulation!K469)^5-Assumptions!$D$17)/Assumptions!$D$18</f>
        <v>7.8177070814042</v>
      </c>
      <c r="H469" s="8" t="str">
        <f aca="false">IF(D469=1,G469,"")</f>
        <v/>
      </c>
      <c r="I469" s="33" t="n">
        <f aca="false">IF(D469=0,G469,"")</f>
        <v>7.8177070814042</v>
      </c>
    </row>
    <row r="470" customFormat="false" ht="15" hidden="false" customHeight="false" outlineLevel="0" collapsed="false">
      <c r="B470" s="2" t="n">
        <v>465</v>
      </c>
      <c r="C470" s="19" t="n">
        <f aca="false">IF('Random Draws'!F470&lt;(Assumptions!$D$28-Assumptions!$D$27)/(Assumptions!$D$29-Assumptions!$D$27),Assumptions!$D$27+SQRT('Random Draws'!F470*(Assumptions!$D$29-Assumptions!$D$27)*(Assumptions!$D$28-Assumptions!$D$27)),Assumptions!$D$29-SQRT((1-'Random Draws'!F470)*(Assumptions!$D$29-Assumptions!$D$27)*(Assumptions!$D$29-Assumptions!$D$28)))</f>
        <v>0.246193537309874</v>
      </c>
      <c r="D470" s="29" t="n">
        <f aca="false">IF('Random Draws'!I470&lt;Assumptions!$D$30,1,0)</f>
        <v>1</v>
      </c>
      <c r="E470" s="19" t="n">
        <f aca="false">C470+Assumptions!$D$31*D470</f>
        <v>0.336193537309874</v>
      </c>
      <c r="F470" s="28" t="n">
        <f aca="false">(Simulation!F470-Assumptions!$D$15)*(1-E470)+Assumptions!$D$15-Simulation!J470</f>
        <v>0.144754998351676</v>
      </c>
      <c r="G470" s="8" t="n">
        <f aca="false">((Assumptions!$D$14*(1+Simulation!E470)^1*F470-Assumptions!$D$14*(1+Simulation!E470)^0*Simulation!E470*Assumptions!$D$16)/(1+Simulation!K470)^1+(Assumptions!$D$14*(1+Simulation!E470)^2*F470-Assumptions!$D$14*(1+Simulation!E470)^1*Simulation!E470*Assumptions!$D$16)/(1+Simulation!K470)^2+(Assumptions!$D$14*(1+Simulation!E470)^3*F470-Assumptions!$D$14*(1+Simulation!E470)^2*Simulation!E470*Assumptions!$D$16)/(1+Simulation!K470)^3+(Assumptions!$D$14*(1+Simulation!E470)^4*F470-Assumptions!$D$14*(1+Simulation!E470)^3*Simulation!E470*Assumptions!$D$16)/(1+Simulation!K470)^4+(Assumptions!$D$14*(1+Simulation!E470)^5*F470-Assumptions!$D$14*(1+Simulation!E470)^4*Simulation!E470*Assumptions!$D$16)/(1+Simulation!K470)^5+(Assumptions!$D$14*(1+Simulation!E470)^5*F470-Assumptions!$D$14*(1+Simulation!E470)^4*Simulation!E470*Assumptions!$D$16)*(1+Simulation!I470)/(Simulation!K470-Simulation!I470)/(1+Simulation!K470)^5-Assumptions!$D$17)/Assumptions!$D$18</f>
        <v>3.66430725832431</v>
      </c>
      <c r="H470" s="8" t="n">
        <f aca="false">IF(D470=1,G470,"")</f>
        <v>3.66430725832431</v>
      </c>
      <c r="I470" s="33" t="str">
        <f aca="false">IF(D470=0,G470,"")</f>
        <v/>
      </c>
    </row>
    <row r="471" customFormat="false" ht="15" hidden="false" customHeight="false" outlineLevel="0" collapsed="false">
      <c r="B471" s="2" t="n">
        <v>466</v>
      </c>
      <c r="C471" s="19" t="n">
        <f aca="false">IF('Random Draws'!F471&lt;(Assumptions!$D$28-Assumptions!$D$27)/(Assumptions!$D$29-Assumptions!$D$27),Assumptions!$D$27+SQRT('Random Draws'!F471*(Assumptions!$D$29-Assumptions!$D$27)*(Assumptions!$D$28-Assumptions!$D$27)),Assumptions!$D$29-SQRT((1-'Random Draws'!F471)*(Assumptions!$D$29-Assumptions!$D$27)*(Assumptions!$D$29-Assumptions!$D$28)))</f>
        <v>0.259061123915572</v>
      </c>
      <c r="D471" s="29" t="n">
        <f aca="false">IF('Random Draws'!I471&lt;Assumptions!$D$30,1,0)</f>
        <v>0</v>
      </c>
      <c r="E471" s="19" t="n">
        <f aca="false">C471+Assumptions!$D$31*D471</f>
        <v>0.259061123915572</v>
      </c>
      <c r="F471" s="28" t="n">
        <f aca="false">(Simulation!F471-Assumptions!$D$15)*(1-E471)+Assumptions!$D$15-Simulation!J471</f>
        <v>0.161305368951737</v>
      </c>
      <c r="G471" s="8" t="n">
        <f aca="false">((Assumptions!$D$14*(1+Simulation!E471)^1*F471-Assumptions!$D$14*(1+Simulation!E471)^0*Simulation!E471*Assumptions!$D$16)/(1+Simulation!K471)^1+(Assumptions!$D$14*(1+Simulation!E471)^2*F471-Assumptions!$D$14*(1+Simulation!E471)^1*Simulation!E471*Assumptions!$D$16)/(1+Simulation!K471)^2+(Assumptions!$D$14*(1+Simulation!E471)^3*F471-Assumptions!$D$14*(1+Simulation!E471)^2*Simulation!E471*Assumptions!$D$16)/(1+Simulation!K471)^3+(Assumptions!$D$14*(1+Simulation!E471)^4*F471-Assumptions!$D$14*(1+Simulation!E471)^3*Simulation!E471*Assumptions!$D$16)/(1+Simulation!K471)^4+(Assumptions!$D$14*(1+Simulation!E471)^5*F471-Assumptions!$D$14*(1+Simulation!E471)^4*Simulation!E471*Assumptions!$D$16)/(1+Simulation!K471)^5+(Assumptions!$D$14*(1+Simulation!E471)^5*F471-Assumptions!$D$14*(1+Simulation!E471)^4*Simulation!E471*Assumptions!$D$16)*(1+Simulation!I471)/(Simulation!K471-Simulation!I471)/(1+Simulation!K471)^5-Assumptions!$D$17)/Assumptions!$D$18</f>
        <v>18.3710568516911</v>
      </c>
      <c r="H471" s="8" t="str">
        <f aca="false">IF(D471=1,G471,"")</f>
        <v/>
      </c>
      <c r="I471" s="33" t="n">
        <f aca="false">IF(D471=0,G471,"")</f>
        <v>18.3710568516911</v>
      </c>
    </row>
    <row r="472" customFormat="false" ht="15" hidden="false" customHeight="false" outlineLevel="0" collapsed="false">
      <c r="B472" s="2" t="n">
        <v>467</v>
      </c>
      <c r="C472" s="19" t="n">
        <f aca="false">IF('Random Draws'!F472&lt;(Assumptions!$D$28-Assumptions!$D$27)/(Assumptions!$D$29-Assumptions!$D$27),Assumptions!$D$27+SQRT('Random Draws'!F472*(Assumptions!$D$29-Assumptions!$D$27)*(Assumptions!$D$28-Assumptions!$D$27)),Assumptions!$D$29-SQRT((1-'Random Draws'!F472)*(Assumptions!$D$29-Assumptions!$D$27)*(Assumptions!$D$29-Assumptions!$D$28)))</f>
        <v>0.243909448455422</v>
      </c>
      <c r="D472" s="29" t="n">
        <f aca="false">IF('Random Draws'!I472&lt;Assumptions!$D$30,1,0)</f>
        <v>0</v>
      </c>
      <c r="E472" s="19" t="n">
        <f aca="false">C472+Assumptions!$D$31*D472</f>
        <v>0.243909448455422</v>
      </c>
      <c r="F472" s="28" t="n">
        <f aca="false">(Simulation!F472-Assumptions!$D$15)*(1-E472)+Assumptions!$D$15-Simulation!J472</f>
        <v>0.171587616395747</v>
      </c>
      <c r="G472" s="8" t="n">
        <f aca="false">((Assumptions!$D$14*(1+Simulation!E472)^1*F472-Assumptions!$D$14*(1+Simulation!E472)^0*Simulation!E472*Assumptions!$D$16)/(1+Simulation!K472)^1+(Assumptions!$D$14*(1+Simulation!E472)^2*F472-Assumptions!$D$14*(1+Simulation!E472)^1*Simulation!E472*Assumptions!$D$16)/(1+Simulation!K472)^2+(Assumptions!$D$14*(1+Simulation!E472)^3*F472-Assumptions!$D$14*(1+Simulation!E472)^2*Simulation!E472*Assumptions!$D$16)/(1+Simulation!K472)^3+(Assumptions!$D$14*(1+Simulation!E472)^4*F472-Assumptions!$D$14*(1+Simulation!E472)^3*Simulation!E472*Assumptions!$D$16)/(1+Simulation!K472)^4+(Assumptions!$D$14*(1+Simulation!E472)^5*F472-Assumptions!$D$14*(1+Simulation!E472)^4*Simulation!E472*Assumptions!$D$16)/(1+Simulation!K472)^5+(Assumptions!$D$14*(1+Simulation!E472)^5*F472-Assumptions!$D$14*(1+Simulation!E472)^4*Simulation!E472*Assumptions!$D$16)*(1+Simulation!I472)/(Simulation!K472-Simulation!I472)/(1+Simulation!K472)^5-Assumptions!$D$17)/Assumptions!$D$18</f>
        <v>13.3080657984945</v>
      </c>
      <c r="H472" s="8" t="str">
        <f aca="false">IF(D472=1,G472,"")</f>
        <v/>
      </c>
      <c r="I472" s="33" t="n">
        <f aca="false">IF(D472=0,G472,"")</f>
        <v>13.3080657984945</v>
      </c>
    </row>
    <row r="473" customFormat="false" ht="15" hidden="false" customHeight="false" outlineLevel="0" collapsed="false">
      <c r="B473" s="2" t="n">
        <v>468</v>
      </c>
      <c r="C473" s="19" t="n">
        <f aca="false">IF('Random Draws'!F473&lt;(Assumptions!$D$28-Assumptions!$D$27)/(Assumptions!$D$29-Assumptions!$D$27),Assumptions!$D$27+SQRT('Random Draws'!F473*(Assumptions!$D$29-Assumptions!$D$27)*(Assumptions!$D$28-Assumptions!$D$27)),Assumptions!$D$29-SQRT((1-'Random Draws'!F473)*(Assumptions!$D$29-Assumptions!$D$27)*(Assumptions!$D$29-Assumptions!$D$28)))</f>
        <v>0.262392607093542</v>
      </c>
      <c r="D473" s="29" t="n">
        <f aca="false">IF('Random Draws'!I473&lt;Assumptions!$D$30,1,0)</f>
        <v>0</v>
      </c>
      <c r="E473" s="19" t="n">
        <f aca="false">C473+Assumptions!$D$31*D473</f>
        <v>0.262392607093542</v>
      </c>
      <c r="F473" s="28" t="n">
        <f aca="false">(Simulation!F473-Assumptions!$D$15)*(1-E473)+Assumptions!$D$15-Simulation!J473</f>
        <v>0.192306826546235</v>
      </c>
      <c r="G473" s="8" t="n">
        <f aca="false">((Assumptions!$D$14*(1+Simulation!E473)^1*F473-Assumptions!$D$14*(1+Simulation!E473)^0*Simulation!E473*Assumptions!$D$16)/(1+Simulation!K473)^1+(Assumptions!$D$14*(1+Simulation!E473)^2*F473-Assumptions!$D$14*(1+Simulation!E473)^1*Simulation!E473*Assumptions!$D$16)/(1+Simulation!K473)^2+(Assumptions!$D$14*(1+Simulation!E473)^3*F473-Assumptions!$D$14*(1+Simulation!E473)^2*Simulation!E473*Assumptions!$D$16)/(1+Simulation!K473)^3+(Assumptions!$D$14*(1+Simulation!E473)^4*F473-Assumptions!$D$14*(1+Simulation!E473)^3*Simulation!E473*Assumptions!$D$16)/(1+Simulation!K473)^4+(Assumptions!$D$14*(1+Simulation!E473)^5*F473-Assumptions!$D$14*(1+Simulation!E473)^4*Simulation!E473*Assumptions!$D$16)/(1+Simulation!K473)^5+(Assumptions!$D$14*(1+Simulation!E473)^5*F473-Assumptions!$D$14*(1+Simulation!E473)^4*Simulation!E473*Assumptions!$D$16)*(1+Simulation!I473)/(Simulation!K473-Simulation!I473)/(1+Simulation!K473)^5-Assumptions!$D$17)/Assumptions!$D$18</f>
        <v>13.6551999211762</v>
      </c>
      <c r="H473" s="8" t="str">
        <f aca="false">IF(D473=1,G473,"")</f>
        <v/>
      </c>
      <c r="I473" s="33" t="n">
        <f aca="false">IF(D473=0,G473,"")</f>
        <v>13.6551999211762</v>
      </c>
    </row>
    <row r="474" customFormat="false" ht="15" hidden="false" customHeight="false" outlineLevel="0" collapsed="false">
      <c r="B474" s="2" t="n">
        <v>469</v>
      </c>
      <c r="C474" s="19" t="n">
        <f aca="false">IF('Random Draws'!F474&lt;(Assumptions!$D$28-Assumptions!$D$27)/(Assumptions!$D$29-Assumptions!$D$27),Assumptions!$D$27+SQRT('Random Draws'!F474*(Assumptions!$D$29-Assumptions!$D$27)*(Assumptions!$D$28-Assumptions!$D$27)),Assumptions!$D$29-SQRT((1-'Random Draws'!F474)*(Assumptions!$D$29-Assumptions!$D$27)*(Assumptions!$D$29-Assumptions!$D$28)))</f>
        <v>0.264817712463558</v>
      </c>
      <c r="D474" s="29" t="n">
        <f aca="false">IF('Random Draws'!I474&lt;Assumptions!$D$30,1,0)</f>
        <v>0</v>
      </c>
      <c r="E474" s="19" t="n">
        <f aca="false">C474+Assumptions!$D$31*D474</f>
        <v>0.264817712463558</v>
      </c>
      <c r="F474" s="28" t="n">
        <f aca="false">(Simulation!F474-Assumptions!$D$15)*(1-E474)+Assumptions!$D$15-Simulation!J474</f>
        <v>0.198492583500778</v>
      </c>
      <c r="G474" s="8" t="n">
        <f aca="false">((Assumptions!$D$14*(1+Simulation!E474)^1*F474-Assumptions!$D$14*(1+Simulation!E474)^0*Simulation!E474*Assumptions!$D$16)/(1+Simulation!K474)^1+(Assumptions!$D$14*(1+Simulation!E474)^2*F474-Assumptions!$D$14*(1+Simulation!E474)^1*Simulation!E474*Assumptions!$D$16)/(1+Simulation!K474)^2+(Assumptions!$D$14*(1+Simulation!E474)^3*F474-Assumptions!$D$14*(1+Simulation!E474)^2*Simulation!E474*Assumptions!$D$16)/(1+Simulation!K474)^3+(Assumptions!$D$14*(1+Simulation!E474)^4*F474-Assumptions!$D$14*(1+Simulation!E474)^3*Simulation!E474*Assumptions!$D$16)/(1+Simulation!K474)^4+(Assumptions!$D$14*(1+Simulation!E474)^5*F474-Assumptions!$D$14*(1+Simulation!E474)^4*Simulation!E474*Assumptions!$D$16)/(1+Simulation!K474)^5+(Assumptions!$D$14*(1+Simulation!E474)^5*F474-Assumptions!$D$14*(1+Simulation!E474)^4*Simulation!E474*Assumptions!$D$16)*(1+Simulation!I474)/(Simulation!K474-Simulation!I474)/(1+Simulation!K474)^5-Assumptions!$D$17)/Assumptions!$D$18</f>
        <v>11.1569234584343</v>
      </c>
      <c r="H474" s="8" t="str">
        <f aca="false">IF(D474=1,G474,"")</f>
        <v/>
      </c>
      <c r="I474" s="33" t="n">
        <f aca="false">IF(D474=0,G474,"")</f>
        <v>11.1569234584343</v>
      </c>
    </row>
    <row r="475" customFormat="false" ht="15" hidden="false" customHeight="false" outlineLevel="0" collapsed="false">
      <c r="B475" s="2" t="n">
        <v>470</v>
      </c>
      <c r="C475" s="19" t="n">
        <f aca="false">IF('Random Draws'!F475&lt;(Assumptions!$D$28-Assumptions!$D$27)/(Assumptions!$D$29-Assumptions!$D$27),Assumptions!$D$27+SQRT('Random Draws'!F475*(Assumptions!$D$29-Assumptions!$D$27)*(Assumptions!$D$28-Assumptions!$D$27)),Assumptions!$D$29-SQRT((1-'Random Draws'!F475)*(Assumptions!$D$29-Assumptions!$D$27)*(Assumptions!$D$29-Assumptions!$D$28)))</f>
        <v>0.248307362029477</v>
      </c>
      <c r="D475" s="29" t="n">
        <f aca="false">IF('Random Draws'!I475&lt;Assumptions!$D$30,1,0)</f>
        <v>0</v>
      </c>
      <c r="E475" s="19" t="n">
        <f aca="false">C475+Assumptions!$D$31*D475</f>
        <v>0.248307362029477</v>
      </c>
      <c r="F475" s="28" t="n">
        <f aca="false">(Simulation!F475-Assumptions!$D$15)*(1-E475)+Assumptions!$D$15-Simulation!J475</f>
        <v>0.161845787314698</v>
      </c>
      <c r="G475" s="8" t="n">
        <f aca="false">((Assumptions!$D$14*(1+Simulation!E475)^1*F475-Assumptions!$D$14*(1+Simulation!E475)^0*Simulation!E475*Assumptions!$D$16)/(1+Simulation!K475)^1+(Assumptions!$D$14*(1+Simulation!E475)^2*F475-Assumptions!$D$14*(1+Simulation!E475)^1*Simulation!E475*Assumptions!$D$16)/(1+Simulation!K475)^2+(Assumptions!$D$14*(1+Simulation!E475)^3*F475-Assumptions!$D$14*(1+Simulation!E475)^2*Simulation!E475*Assumptions!$D$16)/(1+Simulation!K475)^3+(Assumptions!$D$14*(1+Simulation!E475)^4*F475-Assumptions!$D$14*(1+Simulation!E475)^3*Simulation!E475*Assumptions!$D$16)/(1+Simulation!K475)^4+(Assumptions!$D$14*(1+Simulation!E475)^5*F475-Assumptions!$D$14*(1+Simulation!E475)^4*Simulation!E475*Assumptions!$D$16)/(1+Simulation!K475)^5+(Assumptions!$D$14*(1+Simulation!E475)^5*F475-Assumptions!$D$14*(1+Simulation!E475)^4*Simulation!E475*Assumptions!$D$16)*(1+Simulation!I475)/(Simulation!K475-Simulation!I475)/(1+Simulation!K475)^5-Assumptions!$D$17)/Assumptions!$D$18</f>
        <v>16.2073077191043</v>
      </c>
      <c r="H475" s="8" t="str">
        <f aca="false">IF(D475=1,G475,"")</f>
        <v/>
      </c>
      <c r="I475" s="33" t="n">
        <f aca="false">IF(D475=0,G475,"")</f>
        <v>16.2073077191043</v>
      </c>
    </row>
    <row r="476" customFormat="false" ht="15" hidden="false" customHeight="false" outlineLevel="0" collapsed="false">
      <c r="B476" s="2" t="n">
        <v>471</v>
      </c>
      <c r="C476" s="19" t="n">
        <f aca="false">IF('Random Draws'!F476&lt;(Assumptions!$D$28-Assumptions!$D$27)/(Assumptions!$D$29-Assumptions!$D$27),Assumptions!$D$27+SQRT('Random Draws'!F476*(Assumptions!$D$29-Assumptions!$D$27)*(Assumptions!$D$28-Assumptions!$D$27)),Assumptions!$D$29-SQRT((1-'Random Draws'!F476)*(Assumptions!$D$29-Assumptions!$D$27)*(Assumptions!$D$29-Assumptions!$D$28)))</f>
        <v>0.258645889514507</v>
      </c>
      <c r="D476" s="29" t="n">
        <f aca="false">IF('Random Draws'!I476&lt;Assumptions!$D$30,1,0)</f>
        <v>0</v>
      </c>
      <c r="E476" s="19" t="n">
        <f aca="false">C476+Assumptions!$D$31*D476</f>
        <v>0.258645889514507</v>
      </c>
      <c r="F476" s="28" t="n">
        <f aca="false">(Simulation!F476-Assumptions!$D$15)*(1-E476)+Assumptions!$D$15-Simulation!J476</f>
        <v>0.149150312771149</v>
      </c>
      <c r="G476" s="8" t="n">
        <f aca="false">((Assumptions!$D$14*(1+Simulation!E476)^1*F476-Assumptions!$D$14*(1+Simulation!E476)^0*Simulation!E476*Assumptions!$D$16)/(1+Simulation!K476)^1+(Assumptions!$D$14*(1+Simulation!E476)^2*F476-Assumptions!$D$14*(1+Simulation!E476)^1*Simulation!E476*Assumptions!$D$16)/(1+Simulation!K476)^2+(Assumptions!$D$14*(1+Simulation!E476)^3*F476-Assumptions!$D$14*(1+Simulation!E476)^2*Simulation!E476*Assumptions!$D$16)/(1+Simulation!K476)^3+(Assumptions!$D$14*(1+Simulation!E476)^4*F476-Assumptions!$D$14*(1+Simulation!E476)^3*Simulation!E476*Assumptions!$D$16)/(1+Simulation!K476)^4+(Assumptions!$D$14*(1+Simulation!E476)^5*F476-Assumptions!$D$14*(1+Simulation!E476)^4*Simulation!E476*Assumptions!$D$16)/(1+Simulation!K476)^5+(Assumptions!$D$14*(1+Simulation!E476)^5*F476-Assumptions!$D$14*(1+Simulation!E476)^4*Simulation!E476*Assumptions!$D$16)*(1+Simulation!I476)/(Simulation!K476-Simulation!I476)/(1+Simulation!K476)^5-Assumptions!$D$17)/Assumptions!$D$18</f>
        <v>19.055166087905</v>
      </c>
      <c r="H476" s="8" t="str">
        <f aca="false">IF(D476=1,G476,"")</f>
        <v/>
      </c>
      <c r="I476" s="33" t="n">
        <f aca="false">IF(D476=0,G476,"")</f>
        <v>19.055166087905</v>
      </c>
    </row>
    <row r="477" customFormat="false" ht="15" hidden="false" customHeight="false" outlineLevel="0" collapsed="false">
      <c r="B477" s="2" t="n">
        <v>472</v>
      </c>
      <c r="C477" s="19" t="n">
        <f aca="false">IF('Random Draws'!F477&lt;(Assumptions!$D$28-Assumptions!$D$27)/(Assumptions!$D$29-Assumptions!$D$27),Assumptions!$D$27+SQRT('Random Draws'!F477*(Assumptions!$D$29-Assumptions!$D$27)*(Assumptions!$D$28-Assumptions!$D$27)),Assumptions!$D$29-SQRT((1-'Random Draws'!F477)*(Assumptions!$D$29-Assumptions!$D$27)*(Assumptions!$D$29-Assumptions!$D$28)))</f>
        <v>0.275546658123162</v>
      </c>
      <c r="D477" s="29" t="n">
        <f aca="false">IF('Random Draws'!I477&lt;Assumptions!$D$30,1,0)</f>
        <v>0</v>
      </c>
      <c r="E477" s="19" t="n">
        <f aca="false">C477+Assumptions!$D$31*D477</f>
        <v>0.275546658123162</v>
      </c>
      <c r="F477" s="28" t="n">
        <f aca="false">(Simulation!F477-Assumptions!$D$15)*(1-E477)+Assumptions!$D$15-Simulation!J477</f>
        <v>0.108389441448236</v>
      </c>
      <c r="G477" s="8" t="n">
        <f aca="false">((Assumptions!$D$14*(1+Simulation!E477)^1*F477-Assumptions!$D$14*(1+Simulation!E477)^0*Simulation!E477*Assumptions!$D$16)/(1+Simulation!K477)^1+(Assumptions!$D$14*(1+Simulation!E477)^2*F477-Assumptions!$D$14*(1+Simulation!E477)^1*Simulation!E477*Assumptions!$D$16)/(1+Simulation!K477)^2+(Assumptions!$D$14*(1+Simulation!E477)^3*F477-Assumptions!$D$14*(1+Simulation!E477)^2*Simulation!E477*Assumptions!$D$16)/(1+Simulation!K477)^3+(Assumptions!$D$14*(1+Simulation!E477)^4*F477-Assumptions!$D$14*(1+Simulation!E477)^3*Simulation!E477*Assumptions!$D$16)/(1+Simulation!K477)^4+(Assumptions!$D$14*(1+Simulation!E477)^5*F477-Assumptions!$D$14*(1+Simulation!E477)^4*Simulation!E477*Assumptions!$D$16)/(1+Simulation!K477)^5+(Assumptions!$D$14*(1+Simulation!E477)^5*F477-Assumptions!$D$14*(1+Simulation!E477)^4*Simulation!E477*Assumptions!$D$16)*(1+Simulation!I477)/(Simulation!K477-Simulation!I477)/(1+Simulation!K477)^5-Assumptions!$D$17)/Assumptions!$D$18</f>
        <v>1.58782356242134</v>
      </c>
      <c r="H477" s="8" t="str">
        <f aca="false">IF(D477=1,G477,"")</f>
        <v/>
      </c>
      <c r="I477" s="33" t="n">
        <f aca="false">IF(D477=0,G477,"")</f>
        <v>1.58782356242134</v>
      </c>
    </row>
    <row r="478" customFormat="false" ht="15" hidden="false" customHeight="false" outlineLevel="0" collapsed="false">
      <c r="B478" s="2" t="n">
        <v>473</v>
      </c>
      <c r="C478" s="19" t="n">
        <f aca="false">IF('Random Draws'!F478&lt;(Assumptions!$D$28-Assumptions!$D$27)/(Assumptions!$D$29-Assumptions!$D$27),Assumptions!$D$27+SQRT('Random Draws'!F478*(Assumptions!$D$29-Assumptions!$D$27)*(Assumptions!$D$28-Assumptions!$D$27)),Assumptions!$D$29-SQRT((1-'Random Draws'!F478)*(Assumptions!$D$29-Assumptions!$D$27)*(Assumptions!$D$29-Assumptions!$D$28)))</f>
        <v>0.277820046943625</v>
      </c>
      <c r="D478" s="29" t="n">
        <f aca="false">IF('Random Draws'!I478&lt;Assumptions!$D$30,1,0)</f>
        <v>1</v>
      </c>
      <c r="E478" s="19" t="n">
        <f aca="false">C478+Assumptions!$D$31*D478</f>
        <v>0.367820046943625</v>
      </c>
      <c r="F478" s="28" t="n">
        <f aca="false">(Simulation!F478-Assumptions!$D$15)*(1-E478)+Assumptions!$D$15-Simulation!J478</f>
        <v>0.133397976603</v>
      </c>
      <c r="G478" s="8" t="n">
        <f aca="false">((Assumptions!$D$14*(1+Simulation!E478)^1*F478-Assumptions!$D$14*(1+Simulation!E478)^0*Simulation!E478*Assumptions!$D$16)/(1+Simulation!K478)^1+(Assumptions!$D$14*(1+Simulation!E478)^2*F478-Assumptions!$D$14*(1+Simulation!E478)^1*Simulation!E478*Assumptions!$D$16)/(1+Simulation!K478)^2+(Assumptions!$D$14*(1+Simulation!E478)^3*F478-Assumptions!$D$14*(1+Simulation!E478)^2*Simulation!E478*Assumptions!$D$16)/(1+Simulation!K478)^3+(Assumptions!$D$14*(1+Simulation!E478)^4*F478-Assumptions!$D$14*(1+Simulation!E478)^3*Simulation!E478*Assumptions!$D$16)/(1+Simulation!K478)^4+(Assumptions!$D$14*(1+Simulation!E478)^5*F478-Assumptions!$D$14*(1+Simulation!E478)^4*Simulation!E478*Assumptions!$D$16)/(1+Simulation!K478)^5+(Assumptions!$D$14*(1+Simulation!E478)^5*F478-Assumptions!$D$14*(1+Simulation!E478)^4*Simulation!E478*Assumptions!$D$16)*(1+Simulation!I478)/(Simulation!K478-Simulation!I478)/(1+Simulation!K478)^5-Assumptions!$D$17)/Assumptions!$D$18</f>
        <v>9.85664857437622</v>
      </c>
      <c r="H478" s="8" t="n">
        <f aca="false">IF(D478=1,G478,"")</f>
        <v>9.85664857437622</v>
      </c>
      <c r="I478" s="33" t="str">
        <f aca="false">IF(D478=0,G478,"")</f>
        <v/>
      </c>
    </row>
    <row r="479" customFormat="false" ht="15" hidden="false" customHeight="false" outlineLevel="0" collapsed="false">
      <c r="B479" s="2" t="n">
        <v>474</v>
      </c>
      <c r="C479" s="19" t="n">
        <f aca="false">IF('Random Draws'!F479&lt;(Assumptions!$D$28-Assumptions!$D$27)/(Assumptions!$D$29-Assumptions!$D$27),Assumptions!$D$27+SQRT('Random Draws'!F479*(Assumptions!$D$29-Assumptions!$D$27)*(Assumptions!$D$28-Assumptions!$D$27)),Assumptions!$D$29-SQRT((1-'Random Draws'!F479)*(Assumptions!$D$29-Assumptions!$D$27)*(Assumptions!$D$29-Assumptions!$D$28)))</f>
        <v>0.262154354229314</v>
      </c>
      <c r="D479" s="29" t="n">
        <f aca="false">IF('Random Draws'!I479&lt;Assumptions!$D$30,1,0)</f>
        <v>0</v>
      </c>
      <c r="E479" s="19" t="n">
        <f aca="false">C479+Assumptions!$D$31*D479</f>
        <v>0.262154354229314</v>
      </c>
      <c r="F479" s="28" t="n">
        <f aca="false">(Simulation!F479-Assumptions!$D$15)*(1-E479)+Assumptions!$D$15-Simulation!J479</f>
        <v>0.170868394461097</v>
      </c>
      <c r="G479" s="8" t="n">
        <f aca="false">((Assumptions!$D$14*(1+Simulation!E479)^1*F479-Assumptions!$D$14*(1+Simulation!E479)^0*Simulation!E479*Assumptions!$D$16)/(1+Simulation!K479)^1+(Assumptions!$D$14*(1+Simulation!E479)^2*F479-Assumptions!$D$14*(1+Simulation!E479)^1*Simulation!E479*Assumptions!$D$16)/(1+Simulation!K479)^2+(Assumptions!$D$14*(1+Simulation!E479)^3*F479-Assumptions!$D$14*(1+Simulation!E479)^2*Simulation!E479*Assumptions!$D$16)/(1+Simulation!K479)^3+(Assumptions!$D$14*(1+Simulation!E479)^4*F479-Assumptions!$D$14*(1+Simulation!E479)^3*Simulation!E479*Assumptions!$D$16)/(1+Simulation!K479)^4+(Assumptions!$D$14*(1+Simulation!E479)^5*F479-Assumptions!$D$14*(1+Simulation!E479)^4*Simulation!E479*Assumptions!$D$16)/(1+Simulation!K479)^5+(Assumptions!$D$14*(1+Simulation!E479)^5*F479-Assumptions!$D$14*(1+Simulation!E479)^4*Simulation!E479*Assumptions!$D$16)*(1+Simulation!I479)/(Simulation!K479-Simulation!I479)/(1+Simulation!K479)^5-Assumptions!$D$17)/Assumptions!$D$18</f>
        <v>15.794978993432</v>
      </c>
      <c r="H479" s="8" t="str">
        <f aca="false">IF(D479=1,G479,"")</f>
        <v/>
      </c>
      <c r="I479" s="33" t="n">
        <f aca="false">IF(D479=0,G479,"")</f>
        <v>15.794978993432</v>
      </c>
    </row>
    <row r="480" customFormat="false" ht="15" hidden="false" customHeight="false" outlineLevel="0" collapsed="false">
      <c r="B480" s="2" t="n">
        <v>475</v>
      </c>
      <c r="C480" s="19" t="n">
        <f aca="false">IF('Random Draws'!F480&lt;(Assumptions!$D$28-Assumptions!$D$27)/(Assumptions!$D$29-Assumptions!$D$27),Assumptions!$D$27+SQRT('Random Draws'!F480*(Assumptions!$D$29-Assumptions!$D$27)*(Assumptions!$D$28-Assumptions!$D$27)),Assumptions!$D$29-SQRT((1-'Random Draws'!F480)*(Assumptions!$D$29-Assumptions!$D$27)*(Assumptions!$D$29-Assumptions!$D$28)))</f>
        <v>0.245685263191867</v>
      </c>
      <c r="D480" s="29" t="n">
        <f aca="false">IF('Random Draws'!I480&lt;Assumptions!$D$30,1,0)</f>
        <v>1</v>
      </c>
      <c r="E480" s="19" t="n">
        <f aca="false">C480+Assumptions!$D$31*D480</f>
        <v>0.335685263191867</v>
      </c>
      <c r="F480" s="28" t="n">
        <f aca="false">(Simulation!F480-Assumptions!$D$15)*(1-E480)+Assumptions!$D$15-Simulation!J480</f>
        <v>0.133624712537022</v>
      </c>
      <c r="G480" s="8" t="n">
        <f aca="false">((Assumptions!$D$14*(1+Simulation!E480)^1*F480-Assumptions!$D$14*(1+Simulation!E480)^0*Simulation!E480*Assumptions!$D$16)/(1+Simulation!K480)^1+(Assumptions!$D$14*(1+Simulation!E480)^2*F480-Assumptions!$D$14*(1+Simulation!E480)^1*Simulation!E480*Assumptions!$D$16)/(1+Simulation!K480)^2+(Assumptions!$D$14*(1+Simulation!E480)^3*F480-Assumptions!$D$14*(1+Simulation!E480)^2*Simulation!E480*Assumptions!$D$16)/(1+Simulation!K480)^3+(Assumptions!$D$14*(1+Simulation!E480)^4*F480-Assumptions!$D$14*(1+Simulation!E480)^3*Simulation!E480*Assumptions!$D$16)/(1+Simulation!K480)^4+(Assumptions!$D$14*(1+Simulation!E480)^5*F480-Assumptions!$D$14*(1+Simulation!E480)^4*Simulation!E480*Assumptions!$D$16)/(1+Simulation!K480)^5+(Assumptions!$D$14*(1+Simulation!E480)^5*F480-Assumptions!$D$14*(1+Simulation!E480)^4*Simulation!E480*Assumptions!$D$16)*(1+Simulation!I480)/(Simulation!K480-Simulation!I480)/(1+Simulation!K480)^5-Assumptions!$D$17)/Assumptions!$D$18</f>
        <v>6.54043349606623</v>
      </c>
      <c r="H480" s="8" t="n">
        <f aca="false">IF(D480=1,G480,"")</f>
        <v>6.54043349606623</v>
      </c>
      <c r="I480" s="33" t="str">
        <f aca="false">IF(D480=0,G480,"")</f>
        <v/>
      </c>
    </row>
    <row r="481" customFormat="false" ht="15" hidden="false" customHeight="false" outlineLevel="0" collapsed="false">
      <c r="B481" s="2" t="n">
        <v>476</v>
      </c>
      <c r="C481" s="19" t="n">
        <f aca="false">IF('Random Draws'!F481&lt;(Assumptions!$D$28-Assumptions!$D$27)/(Assumptions!$D$29-Assumptions!$D$27),Assumptions!$D$27+SQRT('Random Draws'!F481*(Assumptions!$D$29-Assumptions!$D$27)*(Assumptions!$D$28-Assumptions!$D$27)),Assumptions!$D$29-SQRT((1-'Random Draws'!F481)*(Assumptions!$D$29-Assumptions!$D$27)*(Assumptions!$D$29-Assumptions!$D$28)))</f>
        <v>0.250357290356227</v>
      </c>
      <c r="D481" s="29" t="n">
        <f aca="false">IF('Random Draws'!I481&lt;Assumptions!$D$30,1,0)</f>
        <v>0</v>
      </c>
      <c r="E481" s="19" t="n">
        <f aca="false">C481+Assumptions!$D$31*D481</f>
        <v>0.250357290356227</v>
      </c>
      <c r="F481" s="28" t="n">
        <f aca="false">(Simulation!F481-Assumptions!$D$15)*(1-E481)+Assumptions!$D$15-Simulation!J481</f>
        <v>0.174580463119387</v>
      </c>
      <c r="G481" s="8" t="n">
        <f aca="false">((Assumptions!$D$14*(1+Simulation!E481)^1*F481-Assumptions!$D$14*(1+Simulation!E481)^0*Simulation!E481*Assumptions!$D$16)/(1+Simulation!K481)^1+(Assumptions!$D$14*(1+Simulation!E481)^2*F481-Assumptions!$D$14*(1+Simulation!E481)^1*Simulation!E481*Assumptions!$D$16)/(1+Simulation!K481)^2+(Assumptions!$D$14*(1+Simulation!E481)^3*F481-Assumptions!$D$14*(1+Simulation!E481)^2*Simulation!E481*Assumptions!$D$16)/(1+Simulation!K481)^3+(Assumptions!$D$14*(1+Simulation!E481)^4*F481-Assumptions!$D$14*(1+Simulation!E481)^3*Simulation!E481*Assumptions!$D$16)/(1+Simulation!K481)^4+(Assumptions!$D$14*(1+Simulation!E481)^5*F481-Assumptions!$D$14*(1+Simulation!E481)^4*Simulation!E481*Assumptions!$D$16)/(1+Simulation!K481)^5+(Assumptions!$D$14*(1+Simulation!E481)^5*F481-Assumptions!$D$14*(1+Simulation!E481)^4*Simulation!E481*Assumptions!$D$16)*(1+Simulation!I481)/(Simulation!K481-Simulation!I481)/(1+Simulation!K481)^5-Assumptions!$D$17)/Assumptions!$D$18</f>
        <v>15.2281757411232</v>
      </c>
      <c r="H481" s="8" t="str">
        <f aca="false">IF(D481=1,G481,"")</f>
        <v/>
      </c>
      <c r="I481" s="33" t="n">
        <f aca="false">IF(D481=0,G481,"")</f>
        <v>15.2281757411232</v>
      </c>
    </row>
    <row r="482" customFormat="false" ht="15" hidden="false" customHeight="false" outlineLevel="0" collapsed="false">
      <c r="B482" s="2" t="n">
        <v>477</v>
      </c>
      <c r="C482" s="19" t="n">
        <f aca="false">IF('Random Draws'!F482&lt;(Assumptions!$D$28-Assumptions!$D$27)/(Assumptions!$D$29-Assumptions!$D$27),Assumptions!$D$27+SQRT('Random Draws'!F482*(Assumptions!$D$29-Assumptions!$D$27)*(Assumptions!$D$28-Assumptions!$D$27)),Assumptions!$D$29-SQRT((1-'Random Draws'!F482)*(Assumptions!$D$29-Assumptions!$D$27)*(Assumptions!$D$29-Assumptions!$D$28)))</f>
        <v>0.261927415214596</v>
      </c>
      <c r="D482" s="29" t="n">
        <f aca="false">IF('Random Draws'!I482&lt;Assumptions!$D$30,1,0)</f>
        <v>0</v>
      </c>
      <c r="E482" s="19" t="n">
        <f aca="false">C482+Assumptions!$D$31*D482</f>
        <v>0.261927415214596</v>
      </c>
      <c r="F482" s="28" t="n">
        <f aca="false">(Simulation!F482-Assumptions!$D$15)*(1-E482)+Assumptions!$D$15-Simulation!J482</f>
        <v>0.172109563229949</v>
      </c>
      <c r="G482" s="8" t="n">
        <f aca="false">((Assumptions!$D$14*(1+Simulation!E482)^1*F482-Assumptions!$D$14*(1+Simulation!E482)^0*Simulation!E482*Assumptions!$D$16)/(1+Simulation!K482)^1+(Assumptions!$D$14*(1+Simulation!E482)^2*F482-Assumptions!$D$14*(1+Simulation!E482)^1*Simulation!E482*Assumptions!$D$16)/(1+Simulation!K482)^2+(Assumptions!$D$14*(1+Simulation!E482)^3*F482-Assumptions!$D$14*(1+Simulation!E482)^2*Simulation!E482*Assumptions!$D$16)/(1+Simulation!K482)^3+(Assumptions!$D$14*(1+Simulation!E482)^4*F482-Assumptions!$D$14*(1+Simulation!E482)^3*Simulation!E482*Assumptions!$D$16)/(1+Simulation!K482)^4+(Assumptions!$D$14*(1+Simulation!E482)^5*F482-Assumptions!$D$14*(1+Simulation!E482)^4*Simulation!E482*Assumptions!$D$16)/(1+Simulation!K482)^5+(Assumptions!$D$14*(1+Simulation!E482)^5*F482-Assumptions!$D$14*(1+Simulation!E482)^4*Simulation!E482*Assumptions!$D$16)*(1+Simulation!I482)/(Simulation!K482-Simulation!I482)/(1+Simulation!K482)^5-Assumptions!$D$17)/Assumptions!$D$18</f>
        <v>13.1287479965872</v>
      </c>
      <c r="H482" s="8" t="str">
        <f aca="false">IF(D482=1,G482,"")</f>
        <v/>
      </c>
      <c r="I482" s="33" t="n">
        <f aca="false">IF(D482=0,G482,"")</f>
        <v>13.1287479965872</v>
      </c>
    </row>
    <row r="483" customFormat="false" ht="15" hidden="false" customHeight="false" outlineLevel="0" collapsed="false">
      <c r="B483" s="2" t="n">
        <v>478</v>
      </c>
      <c r="C483" s="19" t="n">
        <f aca="false">IF('Random Draws'!F483&lt;(Assumptions!$D$28-Assumptions!$D$27)/(Assumptions!$D$29-Assumptions!$D$27),Assumptions!$D$27+SQRT('Random Draws'!F483*(Assumptions!$D$29-Assumptions!$D$27)*(Assumptions!$D$28-Assumptions!$D$27)),Assumptions!$D$29-SQRT((1-'Random Draws'!F483)*(Assumptions!$D$29-Assumptions!$D$27)*(Assumptions!$D$29-Assumptions!$D$28)))</f>
        <v>0.269062869602789</v>
      </c>
      <c r="D483" s="29" t="n">
        <f aca="false">IF('Random Draws'!I483&lt;Assumptions!$D$30,1,0)</f>
        <v>0</v>
      </c>
      <c r="E483" s="19" t="n">
        <f aca="false">C483+Assumptions!$D$31*D483</f>
        <v>0.269062869602789</v>
      </c>
      <c r="F483" s="28" t="n">
        <f aca="false">(Simulation!F483-Assumptions!$D$15)*(1-E483)+Assumptions!$D$15-Simulation!J483</f>
        <v>0.127354376832602</v>
      </c>
      <c r="G483" s="8" t="n">
        <f aca="false">((Assumptions!$D$14*(1+Simulation!E483)^1*F483-Assumptions!$D$14*(1+Simulation!E483)^0*Simulation!E483*Assumptions!$D$16)/(1+Simulation!K483)^1+(Assumptions!$D$14*(1+Simulation!E483)^2*F483-Assumptions!$D$14*(1+Simulation!E483)^1*Simulation!E483*Assumptions!$D$16)/(1+Simulation!K483)^2+(Assumptions!$D$14*(1+Simulation!E483)^3*F483-Assumptions!$D$14*(1+Simulation!E483)^2*Simulation!E483*Assumptions!$D$16)/(1+Simulation!K483)^3+(Assumptions!$D$14*(1+Simulation!E483)^4*F483-Assumptions!$D$14*(1+Simulation!E483)^3*Simulation!E483*Assumptions!$D$16)/(1+Simulation!K483)^4+(Assumptions!$D$14*(1+Simulation!E483)^5*F483-Assumptions!$D$14*(1+Simulation!E483)^4*Simulation!E483*Assumptions!$D$16)/(1+Simulation!K483)^5+(Assumptions!$D$14*(1+Simulation!E483)^5*F483-Assumptions!$D$14*(1+Simulation!E483)^4*Simulation!E483*Assumptions!$D$16)*(1+Simulation!I483)/(Simulation!K483-Simulation!I483)/(1+Simulation!K483)^5-Assumptions!$D$17)/Assumptions!$D$18</f>
        <v>8.58702816957612</v>
      </c>
      <c r="H483" s="8" t="str">
        <f aca="false">IF(D483=1,G483,"")</f>
        <v/>
      </c>
      <c r="I483" s="33" t="n">
        <f aca="false">IF(D483=0,G483,"")</f>
        <v>8.58702816957612</v>
      </c>
    </row>
    <row r="484" customFormat="false" ht="15" hidden="false" customHeight="false" outlineLevel="0" collapsed="false">
      <c r="B484" s="2" t="n">
        <v>479</v>
      </c>
      <c r="C484" s="19" t="n">
        <f aca="false">IF('Random Draws'!F484&lt;(Assumptions!$D$28-Assumptions!$D$27)/(Assumptions!$D$29-Assumptions!$D$27),Assumptions!$D$27+SQRT('Random Draws'!F484*(Assumptions!$D$29-Assumptions!$D$27)*(Assumptions!$D$28-Assumptions!$D$27)),Assumptions!$D$29-SQRT((1-'Random Draws'!F484)*(Assumptions!$D$29-Assumptions!$D$27)*(Assumptions!$D$29-Assumptions!$D$28)))</f>
        <v>0.258660338013852</v>
      </c>
      <c r="D484" s="29" t="n">
        <f aca="false">IF('Random Draws'!I484&lt;Assumptions!$D$30,1,0)</f>
        <v>1</v>
      </c>
      <c r="E484" s="19" t="n">
        <f aca="false">C484+Assumptions!$D$31*D484</f>
        <v>0.348660338013852</v>
      </c>
      <c r="F484" s="28" t="n">
        <f aca="false">(Simulation!F484-Assumptions!$D$15)*(1-E484)+Assumptions!$D$15-Simulation!J484</f>
        <v>0.178510257909342</v>
      </c>
      <c r="G484" s="8" t="n">
        <f aca="false">((Assumptions!$D$14*(1+Simulation!E484)^1*F484-Assumptions!$D$14*(1+Simulation!E484)^0*Simulation!E484*Assumptions!$D$16)/(1+Simulation!K484)^1+(Assumptions!$D$14*(1+Simulation!E484)^2*F484-Assumptions!$D$14*(1+Simulation!E484)^1*Simulation!E484*Assumptions!$D$16)/(1+Simulation!K484)^2+(Assumptions!$D$14*(1+Simulation!E484)^3*F484-Assumptions!$D$14*(1+Simulation!E484)^2*Simulation!E484*Assumptions!$D$16)/(1+Simulation!K484)^3+(Assumptions!$D$14*(1+Simulation!E484)^4*F484-Assumptions!$D$14*(1+Simulation!E484)^3*Simulation!E484*Assumptions!$D$16)/(1+Simulation!K484)^4+(Assumptions!$D$14*(1+Simulation!E484)^5*F484-Assumptions!$D$14*(1+Simulation!E484)^4*Simulation!E484*Assumptions!$D$16)/(1+Simulation!K484)^5+(Assumptions!$D$14*(1+Simulation!E484)^5*F484-Assumptions!$D$14*(1+Simulation!E484)^4*Simulation!E484*Assumptions!$D$16)*(1+Simulation!I484)/(Simulation!K484-Simulation!I484)/(1+Simulation!K484)^5-Assumptions!$D$17)/Assumptions!$D$18</f>
        <v>18.6445493627778</v>
      </c>
      <c r="H484" s="8" t="n">
        <f aca="false">IF(D484=1,G484,"")</f>
        <v>18.6445493627778</v>
      </c>
      <c r="I484" s="33" t="str">
        <f aca="false">IF(D484=0,G484,"")</f>
        <v/>
      </c>
    </row>
    <row r="485" customFormat="false" ht="15" hidden="false" customHeight="false" outlineLevel="0" collapsed="false">
      <c r="B485" s="2" t="n">
        <v>480</v>
      </c>
      <c r="C485" s="19" t="n">
        <f aca="false">IF('Random Draws'!F485&lt;(Assumptions!$D$28-Assumptions!$D$27)/(Assumptions!$D$29-Assumptions!$D$27),Assumptions!$D$27+SQRT('Random Draws'!F485*(Assumptions!$D$29-Assumptions!$D$27)*(Assumptions!$D$28-Assumptions!$D$27)),Assumptions!$D$29-SQRT((1-'Random Draws'!F485)*(Assumptions!$D$29-Assumptions!$D$27)*(Assumptions!$D$29-Assumptions!$D$28)))</f>
        <v>0.259577374611873</v>
      </c>
      <c r="D485" s="29" t="n">
        <f aca="false">IF('Random Draws'!I485&lt;Assumptions!$D$30,1,0)</f>
        <v>0</v>
      </c>
      <c r="E485" s="19" t="n">
        <f aca="false">C485+Assumptions!$D$31*D485</f>
        <v>0.259577374611873</v>
      </c>
      <c r="F485" s="28" t="n">
        <f aca="false">(Simulation!F485-Assumptions!$D$15)*(1-E485)+Assumptions!$D$15-Simulation!J485</f>
        <v>0.161383530879364</v>
      </c>
      <c r="G485" s="8" t="n">
        <f aca="false">((Assumptions!$D$14*(1+Simulation!E485)^1*F485-Assumptions!$D$14*(1+Simulation!E485)^0*Simulation!E485*Assumptions!$D$16)/(1+Simulation!K485)^1+(Assumptions!$D$14*(1+Simulation!E485)^2*F485-Assumptions!$D$14*(1+Simulation!E485)^1*Simulation!E485*Assumptions!$D$16)/(1+Simulation!K485)^2+(Assumptions!$D$14*(1+Simulation!E485)^3*F485-Assumptions!$D$14*(1+Simulation!E485)^2*Simulation!E485*Assumptions!$D$16)/(1+Simulation!K485)^3+(Assumptions!$D$14*(1+Simulation!E485)^4*F485-Assumptions!$D$14*(1+Simulation!E485)^3*Simulation!E485*Assumptions!$D$16)/(1+Simulation!K485)^4+(Assumptions!$D$14*(1+Simulation!E485)^5*F485-Assumptions!$D$14*(1+Simulation!E485)^4*Simulation!E485*Assumptions!$D$16)/(1+Simulation!K485)^5+(Assumptions!$D$14*(1+Simulation!E485)^5*F485-Assumptions!$D$14*(1+Simulation!E485)^4*Simulation!E485*Assumptions!$D$16)*(1+Simulation!I485)/(Simulation!K485-Simulation!I485)/(1+Simulation!K485)^5-Assumptions!$D$17)/Assumptions!$D$18</f>
        <v>14.2052472147479</v>
      </c>
      <c r="H485" s="8" t="str">
        <f aca="false">IF(D485=1,G485,"")</f>
        <v/>
      </c>
      <c r="I485" s="33" t="n">
        <f aca="false">IF(D485=0,G485,"")</f>
        <v>14.2052472147479</v>
      </c>
    </row>
    <row r="486" customFormat="false" ht="15" hidden="false" customHeight="false" outlineLevel="0" collapsed="false">
      <c r="B486" s="2" t="n">
        <v>481</v>
      </c>
      <c r="C486" s="19" t="n">
        <f aca="false">IF('Random Draws'!F486&lt;(Assumptions!$D$28-Assumptions!$D$27)/(Assumptions!$D$29-Assumptions!$D$27),Assumptions!$D$27+SQRT('Random Draws'!F486*(Assumptions!$D$29-Assumptions!$D$27)*(Assumptions!$D$28-Assumptions!$D$27)),Assumptions!$D$29-SQRT((1-'Random Draws'!F486)*(Assumptions!$D$29-Assumptions!$D$27)*(Assumptions!$D$29-Assumptions!$D$28)))</f>
        <v>0.260499470056391</v>
      </c>
      <c r="D486" s="29" t="n">
        <f aca="false">IF('Random Draws'!I486&lt;Assumptions!$D$30,1,0)</f>
        <v>0</v>
      </c>
      <c r="E486" s="19" t="n">
        <f aca="false">C486+Assumptions!$D$31*D486</f>
        <v>0.260499470056391</v>
      </c>
      <c r="F486" s="28" t="n">
        <f aca="false">(Simulation!F486-Assumptions!$D$15)*(1-E486)+Assumptions!$D$15-Simulation!J486</f>
        <v>0.160866490526537</v>
      </c>
      <c r="G486" s="8" t="n">
        <f aca="false">((Assumptions!$D$14*(1+Simulation!E486)^1*F486-Assumptions!$D$14*(1+Simulation!E486)^0*Simulation!E486*Assumptions!$D$16)/(1+Simulation!K486)^1+(Assumptions!$D$14*(1+Simulation!E486)^2*F486-Assumptions!$D$14*(1+Simulation!E486)^1*Simulation!E486*Assumptions!$D$16)/(1+Simulation!K486)^2+(Assumptions!$D$14*(1+Simulation!E486)^3*F486-Assumptions!$D$14*(1+Simulation!E486)^2*Simulation!E486*Assumptions!$D$16)/(1+Simulation!K486)^3+(Assumptions!$D$14*(1+Simulation!E486)^4*F486-Assumptions!$D$14*(1+Simulation!E486)^3*Simulation!E486*Assumptions!$D$16)/(1+Simulation!K486)^4+(Assumptions!$D$14*(1+Simulation!E486)^5*F486-Assumptions!$D$14*(1+Simulation!E486)^4*Simulation!E486*Assumptions!$D$16)/(1+Simulation!K486)^5+(Assumptions!$D$14*(1+Simulation!E486)^5*F486-Assumptions!$D$14*(1+Simulation!E486)^4*Simulation!E486*Assumptions!$D$16)*(1+Simulation!I486)/(Simulation!K486-Simulation!I486)/(1+Simulation!K486)^5-Assumptions!$D$17)/Assumptions!$D$18</f>
        <v>18.0373071742857</v>
      </c>
      <c r="H486" s="8" t="str">
        <f aca="false">IF(D486=1,G486,"")</f>
        <v/>
      </c>
      <c r="I486" s="33" t="n">
        <f aca="false">IF(D486=0,G486,"")</f>
        <v>18.0373071742857</v>
      </c>
    </row>
    <row r="487" customFormat="false" ht="15" hidden="false" customHeight="false" outlineLevel="0" collapsed="false">
      <c r="B487" s="2" t="n">
        <v>482</v>
      </c>
      <c r="C487" s="19" t="n">
        <f aca="false">IF('Random Draws'!F487&lt;(Assumptions!$D$28-Assumptions!$D$27)/(Assumptions!$D$29-Assumptions!$D$27),Assumptions!$D$27+SQRT('Random Draws'!F487*(Assumptions!$D$29-Assumptions!$D$27)*(Assumptions!$D$28-Assumptions!$D$27)),Assumptions!$D$29-SQRT((1-'Random Draws'!F487)*(Assumptions!$D$29-Assumptions!$D$27)*(Assumptions!$D$29-Assumptions!$D$28)))</f>
        <v>0.266741636253715</v>
      </c>
      <c r="D487" s="29" t="n">
        <f aca="false">IF('Random Draws'!I487&lt;Assumptions!$D$30,1,0)</f>
        <v>0</v>
      </c>
      <c r="E487" s="19" t="n">
        <f aca="false">C487+Assumptions!$D$31*D487</f>
        <v>0.266741636253715</v>
      </c>
      <c r="F487" s="28" t="n">
        <f aca="false">(Simulation!F487-Assumptions!$D$15)*(1-E487)+Assumptions!$D$15-Simulation!J487</f>
        <v>0.152095298091488</v>
      </c>
      <c r="G487" s="8" t="n">
        <f aca="false">((Assumptions!$D$14*(1+Simulation!E487)^1*F487-Assumptions!$D$14*(1+Simulation!E487)^0*Simulation!E487*Assumptions!$D$16)/(1+Simulation!K487)^1+(Assumptions!$D$14*(1+Simulation!E487)^2*F487-Assumptions!$D$14*(1+Simulation!E487)^1*Simulation!E487*Assumptions!$D$16)/(1+Simulation!K487)^2+(Assumptions!$D$14*(1+Simulation!E487)^3*F487-Assumptions!$D$14*(1+Simulation!E487)^2*Simulation!E487*Assumptions!$D$16)/(1+Simulation!K487)^3+(Assumptions!$D$14*(1+Simulation!E487)^4*F487-Assumptions!$D$14*(1+Simulation!E487)^3*Simulation!E487*Assumptions!$D$16)/(1+Simulation!K487)^4+(Assumptions!$D$14*(1+Simulation!E487)^5*F487-Assumptions!$D$14*(1+Simulation!E487)^4*Simulation!E487*Assumptions!$D$16)/(1+Simulation!K487)^5+(Assumptions!$D$14*(1+Simulation!E487)^5*F487-Assumptions!$D$14*(1+Simulation!E487)^4*Simulation!E487*Assumptions!$D$16)*(1+Simulation!I487)/(Simulation!K487-Simulation!I487)/(1+Simulation!K487)^5-Assumptions!$D$17)/Assumptions!$D$18</f>
        <v>10.8409087758791</v>
      </c>
      <c r="H487" s="8" t="str">
        <f aca="false">IF(D487=1,G487,"")</f>
        <v/>
      </c>
      <c r="I487" s="33" t="n">
        <f aca="false">IF(D487=0,G487,"")</f>
        <v>10.8409087758791</v>
      </c>
    </row>
    <row r="488" customFormat="false" ht="15" hidden="false" customHeight="false" outlineLevel="0" collapsed="false">
      <c r="B488" s="2" t="n">
        <v>483</v>
      </c>
      <c r="C488" s="19" t="n">
        <f aca="false">IF('Random Draws'!F488&lt;(Assumptions!$D$28-Assumptions!$D$27)/(Assumptions!$D$29-Assumptions!$D$27),Assumptions!$D$27+SQRT('Random Draws'!F488*(Assumptions!$D$29-Assumptions!$D$27)*(Assumptions!$D$28-Assumptions!$D$27)),Assumptions!$D$29-SQRT((1-'Random Draws'!F488)*(Assumptions!$D$29-Assumptions!$D$27)*(Assumptions!$D$29-Assumptions!$D$28)))</f>
        <v>0.249258621975478</v>
      </c>
      <c r="D488" s="29" t="n">
        <f aca="false">IF('Random Draws'!I488&lt;Assumptions!$D$30,1,0)</f>
        <v>0</v>
      </c>
      <c r="E488" s="19" t="n">
        <f aca="false">C488+Assumptions!$D$31*D488</f>
        <v>0.249258621975478</v>
      </c>
      <c r="F488" s="28" t="n">
        <f aca="false">(Simulation!F488-Assumptions!$D$15)*(1-E488)+Assumptions!$D$15-Simulation!J488</f>
        <v>0.204048005096885</v>
      </c>
      <c r="G488" s="8" t="n">
        <f aca="false">((Assumptions!$D$14*(1+Simulation!E488)^1*F488-Assumptions!$D$14*(1+Simulation!E488)^0*Simulation!E488*Assumptions!$D$16)/(1+Simulation!K488)^1+(Assumptions!$D$14*(1+Simulation!E488)^2*F488-Assumptions!$D$14*(1+Simulation!E488)^1*Simulation!E488*Assumptions!$D$16)/(1+Simulation!K488)^2+(Assumptions!$D$14*(1+Simulation!E488)^3*F488-Assumptions!$D$14*(1+Simulation!E488)^2*Simulation!E488*Assumptions!$D$16)/(1+Simulation!K488)^3+(Assumptions!$D$14*(1+Simulation!E488)^4*F488-Assumptions!$D$14*(1+Simulation!E488)^3*Simulation!E488*Assumptions!$D$16)/(1+Simulation!K488)^4+(Assumptions!$D$14*(1+Simulation!E488)^5*F488-Assumptions!$D$14*(1+Simulation!E488)^4*Simulation!E488*Assumptions!$D$16)/(1+Simulation!K488)^5+(Assumptions!$D$14*(1+Simulation!E488)^5*F488-Assumptions!$D$14*(1+Simulation!E488)^4*Simulation!E488*Assumptions!$D$16)*(1+Simulation!I488)/(Simulation!K488-Simulation!I488)/(1+Simulation!K488)^5-Assumptions!$D$17)/Assumptions!$D$18</f>
        <v>18.3983891234938</v>
      </c>
      <c r="H488" s="8" t="str">
        <f aca="false">IF(D488=1,G488,"")</f>
        <v/>
      </c>
      <c r="I488" s="33" t="n">
        <f aca="false">IF(D488=0,G488,"")</f>
        <v>18.3983891234938</v>
      </c>
    </row>
    <row r="489" customFormat="false" ht="15" hidden="false" customHeight="false" outlineLevel="0" collapsed="false">
      <c r="B489" s="2" t="n">
        <v>484</v>
      </c>
      <c r="C489" s="19" t="n">
        <f aca="false">IF('Random Draws'!F489&lt;(Assumptions!$D$28-Assumptions!$D$27)/(Assumptions!$D$29-Assumptions!$D$27),Assumptions!$D$27+SQRT('Random Draws'!F489*(Assumptions!$D$29-Assumptions!$D$27)*(Assumptions!$D$28-Assumptions!$D$27)),Assumptions!$D$29-SQRT((1-'Random Draws'!F489)*(Assumptions!$D$29-Assumptions!$D$27)*(Assumptions!$D$29-Assumptions!$D$28)))</f>
        <v>0.25690968275331</v>
      </c>
      <c r="D489" s="29" t="n">
        <f aca="false">IF('Random Draws'!I489&lt;Assumptions!$D$30,1,0)</f>
        <v>0</v>
      </c>
      <c r="E489" s="19" t="n">
        <f aca="false">C489+Assumptions!$D$31*D489</f>
        <v>0.25690968275331</v>
      </c>
      <c r="F489" s="28" t="n">
        <f aca="false">(Simulation!F489-Assumptions!$D$15)*(1-E489)+Assumptions!$D$15-Simulation!J489</f>
        <v>0.182699281016657</v>
      </c>
      <c r="G489" s="8" t="n">
        <f aca="false">((Assumptions!$D$14*(1+Simulation!E489)^1*F489-Assumptions!$D$14*(1+Simulation!E489)^0*Simulation!E489*Assumptions!$D$16)/(1+Simulation!K489)^1+(Assumptions!$D$14*(1+Simulation!E489)^2*F489-Assumptions!$D$14*(1+Simulation!E489)^1*Simulation!E489*Assumptions!$D$16)/(1+Simulation!K489)^2+(Assumptions!$D$14*(1+Simulation!E489)^3*F489-Assumptions!$D$14*(1+Simulation!E489)^2*Simulation!E489*Assumptions!$D$16)/(1+Simulation!K489)^3+(Assumptions!$D$14*(1+Simulation!E489)^4*F489-Assumptions!$D$14*(1+Simulation!E489)^3*Simulation!E489*Assumptions!$D$16)/(1+Simulation!K489)^4+(Assumptions!$D$14*(1+Simulation!E489)^5*F489-Assumptions!$D$14*(1+Simulation!E489)^4*Simulation!E489*Assumptions!$D$16)/(1+Simulation!K489)^5+(Assumptions!$D$14*(1+Simulation!E489)^5*F489-Assumptions!$D$14*(1+Simulation!E489)^4*Simulation!E489*Assumptions!$D$16)*(1+Simulation!I489)/(Simulation!K489-Simulation!I489)/(1+Simulation!K489)^5-Assumptions!$D$17)/Assumptions!$D$18</f>
        <v>17.7071588890299</v>
      </c>
      <c r="H489" s="8" t="str">
        <f aca="false">IF(D489=1,G489,"")</f>
        <v/>
      </c>
      <c r="I489" s="33" t="n">
        <f aca="false">IF(D489=0,G489,"")</f>
        <v>17.7071588890299</v>
      </c>
    </row>
    <row r="490" customFormat="false" ht="15" hidden="false" customHeight="false" outlineLevel="0" collapsed="false">
      <c r="B490" s="2" t="n">
        <v>485</v>
      </c>
      <c r="C490" s="19" t="n">
        <f aca="false">IF('Random Draws'!F490&lt;(Assumptions!$D$28-Assumptions!$D$27)/(Assumptions!$D$29-Assumptions!$D$27),Assumptions!$D$27+SQRT('Random Draws'!F490*(Assumptions!$D$29-Assumptions!$D$27)*(Assumptions!$D$28-Assumptions!$D$27)),Assumptions!$D$29-SQRT((1-'Random Draws'!F490)*(Assumptions!$D$29-Assumptions!$D$27)*(Assumptions!$D$29-Assumptions!$D$28)))</f>
        <v>0.259397050921725</v>
      </c>
      <c r="D490" s="29" t="n">
        <f aca="false">IF('Random Draws'!I490&lt;Assumptions!$D$30,1,0)</f>
        <v>0</v>
      </c>
      <c r="E490" s="19" t="n">
        <f aca="false">C490+Assumptions!$D$31*D490</f>
        <v>0.259397050921725</v>
      </c>
      <c r="F490" s="28" t="n">
        <f aca="false">(Simulation!F490-Assumptions!$D$15)*(1-E490)+Assumptions!$D$15-Simulation!J490</f>
        <v>0.194494257706201</v>
      </c>
      <c r="G490" s="8" t="n">
        <f aca="false">((Assumptions!$D$14*(1+Simulation!E490)^1*F490-Assumptions!$D$14*(1+Simulation!E490)^0*Simulation!E490*Assumptions!$D$16)/(1+Simulation!K490)^1+(Assumptions!$D$14*(1+Simulation!E490)^2*F490-Assumptions!$D$14*(1+Simulation!E490)^1*Simulation!E490*Assumptions!$D$16)/(1+Simulation!K490)^2+(Assumptions!$D$14*(1+Simulation!E490)^3*F490-Assumptions!$D$14*(1+Simulation!E490)^2*Simulation!E490*Assumptions!$D$16)/(1+Simulation!K490)^3+(Assumptions!$D$14*(1+Simulation!E490)^4*F490-Assumptions!$D$14*(1+Simulation!E490)^3*Simulation!E490*Assumptions!$D$16)/(1+Simulation!K490)^4+(Assumptions!$D$14*(1+Simulation!E490)^5*F490-Assumptions!$D$14*(1+Simulation!E490)^4*Simulation!E490*Assumptions!$D$16)/(1+Simulation!K490)^5+(Assumptions!$D$14*(1+Simulation!E490)^5*F490-Assumptions!$D$14*(1+Simulation!E490)^4*Simulation!E490*Assumptions!$D$16)*(1+Simulation!I490)/(Simulation!K490-Simulation!I490)/(1+Simulation!K490)^5-Assumptions!$D$17)/Assumptions!$D$18</f>
        <v>13.6558392781584</v>
      </c>
      <c r="H490" s="8" t="str">
        <f aca="false">IF(D490=1,G490,"")</f>
        <v/>
      </c>
      <c r="I490" s="33" t="n">
        <f aca="false">IF(D490=0,G490,"")</f>
        <v>13.6558392781584</v>
      </c>
    </row>
    <row r="491" customFormat="false" ht="15" hidden="false" customHeight="false" outlineLevel="0" collapsed="false">
      <c r="B491" s="2" t="n">
        <v>486</v>
      </c>
      <c r="C491" s="19" t="n">
        <f aca="false">IF('Random Draws'!F491&lt;(Assumptions!$D$28-Assumptions!$D$27)/(Assumptions!$D$29-Assumptions!$D$27),Assumptions!$D$27+SQRT('Random Draws'!F491*(Assumptions!$D$29-Assumptions!$D$27)*(Assumptions!$D$28-Assumptions!$D$27)),Assumptions!$D$29-SQRT((1-'Random Draws'!F491)*(Assumptions!$D$29-Assumptions!$D$27)*(Assumptions!$D$29-Assumptions!$D$28)))</f>
        <v>0.25690969886315</v>
      </c>
      <c r="D491" s="29" t="n">
        <f aca="false">IF('Random Draws'!I491&lt;Assumptions!$D$30,1,0)</f>
        <v>0</v>
      </c>
      <c r="E491" s="19" t="n">
        <f aca="false">C491+Assumptions!$D$31*D491</f>
        <v>0.25690969886315</v>
      </c>
      <c r="F491" s="28" t="n">
        <f aca="false">(Simulation!F491-Assumptions!$D$15)*(1-E491)+Assumptions!$D$15-Simulation!J491</f>
        <v>0.185957807517651</v>
      </c>
      <c r="G491" s="8" t="n">
        <f aca="false">((Assumptions!$D$14*(1+Simulation!E491)^1*F491-Assumptions!$D$14*(1+Simulation!E491)^0*Simulation!E491*Assumptions!$D$16)/(1+Simulation!K491)^1+(Assumptions!$D$14*(1+Simulation!E491)^2*F491-Assumptions!$D$14*(1+Simulation!E491)^1*Simulation!E491*Assumptions!$D$16)/(1+Simulation!K491)^2+(Assumptions!$D$14*(1+Simulation!E491)^3*F491-Assumptions!$D$14*(1+Simulation!E491)^2*Simulation!E491*Assumptions!$D$16)/(1+Simulation!K491)^3+(Assumptions!$D$14*(1+Simulation!E491)^4*F491-Assumptions!$D$14*(1+Simulation!E491)^3*Simulation!E491*Assumptions!$D$16)/(1+Simulation!K491)^4+(Assumptions!$D$14*(1+Simulation!E491)^5*F491-Assumptions!$D$14*(1+Simulation!E491)^4*Simulation!E491*Assumptions!$D$16)/(1+Simulation!K491)^5+(Assumptions!$D$14*(1+Simulation!E491)^5*F491-Assumptions!$D$14*(1+Simulation!E491)^4*Simulation!E491*Assumptions!$D$16)*(1+Simulation!I491)/(Simulation!K491-Simulation!I491)/(1+Simulation!K491)^5-Assumptions!$D$17)/Assumptions!$D$18</f>
        <v>13.9703294108991</v>
      </c>
      <c r="H491" s="8" t="str">
        <f aca="false">IF(D491=1,G491,"")</f>
        <v/>
      </c>
      <c r="I491" s="33" t="n">
        <f aca="false">IF(D491=0,G491,"")</f>
        <v>13.9703294108991</v>
      </c>
    </row>
    <row r="492" customFormat="false" ht="15" hidden="false" customHeight="false" outlineLevel="0" collapsed="false">
      <c r="B492" s="2" t="n">
        <v>487</v>
      </c>
      <c r="C492" s="19" t="n">
        <f aca="false">IF('Random Draws'!F492&lt;(Assumptions!$D$28-Assumptions!$D$27)/(Assumptions!$D$29-Assumptions!$D$27),Assumptions!$D$27+SQRT('Random Draws'!F492*(Assumptions!$D$29-Assumptions!$D$27)*(Assumptions!$D$28-Assumptions!$D$27)),Assumptions!$D$29-SQRT((1-'Random Draws'!F492)*(Assumptions!$D$29-Assumptions!$D$27)*(Assumptions!$D$29-Assumptions!$D$28)))</f>
        <v>0.264683144693195</v>
      </c>
      <c r="D492" s="29" t="n">
        <f aca="false">IF('Random Draws'!I492&lt;Assumptions!$D$30,1,0)</f>
        <v>0</v>
      </c>
      <c r="E492" s="19" t="n">
        <f aca="false">C492+Assumptions!$D$31*D492</f>
        <v>0.264683144693195</v>
      </c>
      <c r="F492" s="28" t="n">
        <f aca="false">(Simulation!F492-Assumptions!$D$15)*(1-E492)+Assumptions!$D$15-Simulation!J492</f>
        <v>0.160941255600804</v>
      </c>
      <c r="G492" s="8" t="n">
        <f aca="false">((Assumptions!$D$14*(1+Simulation!E492)^1*F492-Assumptions!$D$14*(1+Simulation!E492)^0*Simulation!E492*Assumptions!$D$16)/(1+Simulation!K492)^1+(Assumptions!$D$14*(1+Simulation!E492)^2*F492-Assumptions!$D$14*(1+Simulation!E492)^1*Simulation!E492*Assumptions!$D$16)/(1+Simulation!K492)^2+(Assumptions!$D$14*(1+Simulation!E492)^3*F492-Assumptions!$D$14*(1+Simulation!E492)^2*Simulation!E492*Assumptions!$D$16)/(1+Simulation!K492)^3+(Assumptions!$D$14*(1+Simulation!E492)^4*F492-Assumptions!$D$14*(1+Simulation!E492)^3*Simulation!E492*Assumptions!$D$16)/(1+Simulation!K492)^4+(Assumptions!$D$14*(1+Simulation!E492)^5*F492-Assumptions!$D$14*(1+Simulation!E492)^4*Simulation!E492*Assumptions!$D$16)/(1+Simulation!K492)^5+(Assumptions!$D$14*(1+Simulation!E492)^5*F492-Assumptions!$D$14*(1+Simulation!E492)^4*Simulation!E492*Assumptions!$D$16)*(1+Simulation!I492)/(Simulation!K492-Simulation!I492)/(1+Simulation!K492)^5-Assumptions!$D$17)/Assumptions!$D$18</f>
        <v>9.98702806789561</v>
      </c>
      <c r="H492" s="8" t="str">
        <f aca="false">IF(D492=1,G492,"")</f>
        <v/>
      </c>
      <c r="I492" s="33" t="n">
        <f aca="false">IF(D492=0,G492,"")</f>
        <v>9.98702806789561</v>
      </c>
    </row>
    <row r="493" customFormat="false" ht="15" hidden="false" customHeight="false" outlineLevel="0" collapsed="false">
      <c r="B493" s="2" t="n">
        <v>488</v>
      </c>
      <c r="C493" s="19" t="n">
        <f aca="false">IF('Random Draws'!F493&lt;(Assumptions!$D$28-Assumptions!$D$27)/(Assumptions!$D$29-Assumptions!$D$27),Assumptions!$D$27+SQRT('Random Draws'!F493*(Assumptions!$D$29-Assumptions!$D$27)*(Assumptions!$D$28-Assumptions!$D$27)),Assumptions!$D$29-SQRT((1-'Random Draws'!F493)*(Assumptions!$D$29-Assumptions!$D$27)*(Assumptions!$D$29-Assumptions!$D$28)))</f>
        <v>0.25550674347365</v>
      </c>
      <c r="D493" s="29" t="n">
        <f aca="false">IF('Random Draws'!I493&lt;Assumptions!$D$30,1,0)</f>
        <v>0</v>
      </c>
      <c r="E493" s="19" t="n">
        <f aca="false">C493+Assumptions!$D$31*D493</f>
        <v>0.25550674347365</v>
      </c>
      <c r="F493" s="28" t="n">
        <f aca="false">(Simulation!F493-Assumptions!$D$15)*(1-E493)+Assumptions!$D$15-Simulation!J493</f>
        <v>0.135415163961983</v>
      </c>
      <c r="G493" s="8" t="n">
        <f aca="false">((Assumptions!$D$14*(1+Simulation!E493)^1*F493-Assumptions!$D$14*(1+Simulation!E493)^0*Simulation!E493*Assumptions!$D$16)/(1+Simulation!K493)^1+(Assumptions!$D$14*(1+Simulation!E493)^2*F493-Assumptions!$D$14*(1+Simulation!E493)^1*Simulation!E493*Assumptions!$D$16)/(1+Simulation!K493)^2+(Assumptions!$D$14*(1+Simulation!E493)^3*F493-Assumptions!$D$14*(1+Simulation!E493)^2*Simulation!E493*Assumptions!$D$16)/(1+Simulation!K493)^3+(Assumptions!$D$14*(1+Simulation!E493)^4*F493-Assumptions!$D$14*(1+Simulation!E493)^3*Simulation!E493*Assumptions!$D$16)/(1+Simulation!K493)^4+(Assumptions!$D$14*(1+Simulation!E493)^5*F493-Assumptions!$D$14*(1+Simulation!E493)^4*Simulation!E493*Assumptions!$D$16)/(1+Simulation!K493)^5+(Assumptions!$D$14*(1+Simulation!E493)^5*F493-Assumptions!$D$14*(1+Simulation!E493)^4*Simulation!E493*Assumptions!$D$16)*(1+Simulation!I493)/(Simulation!K493-Simulation!I493)/(1+Simulation!K493)^5-Assumptions!$D$17)/Assumptions!$D$18</f>
        <v>10.8930789082602</v>
      </c>
      <c r="H493" s="8" t="str">
        <f aca="false">IF(D493=1,G493,"")</f>
        <v/>
      </c>
      <c r="I493" s="33" t="n">
        <f aca="false">IF(D493=0,G493,"")</f>
        <v>10.8930789082602</v>
      </c>
    </row>
    <row r="494" customFormat="false" ht="15" hidden="false" customHeight="false" outlineLevel="0" collapsed="false">
      <c r="B494" s="2" t="n">
        <v>489</v>
      </c>
      <c r="C494" s="19" t="n">
        <f aca="false">IF('Random Draws'!F494&lt;(Assumptions!$D$28-Assumptions!$D$27)/(Assumptions!$D$29-Assumptions!$D$27),Assumptions!$D$27+SQRT('Random Draws'!F494*(Assumptions!$D$29-Assumptions!$D$27)*(Assumptions!$D$28-Assumptions!$D$27)),Assumptions!$D$29-SQRT((1-'Random Draws'!F494)*(Assumptions!$D$29-Assumptions!$D$27)*(Assumptions!$D$29-Assumptions!$D$28)))</f>
        <v>0.265984981293569</v>
      </c>
      <c r="D494" s="29" t="n">
        <f aca="false">IF('Random Draws'!I494&lt;Assumptions!$D$30,1,0)</f>
        <v>0</v>
      </c>
      <c r="E494" s="19" t="n">
        <f aca="false">C494+Assumptions!$D$31*D494</f>
        <v>0.265984981293569</v>
      </c>
      <c r="F494" s="28" t="n">
        <f aca="false">(Simulation!F494-Assumptions!$D$15)*(1-E494)+Assumptions!$D$15-Simulation!J494</f>
        <v>0.181420493955394</v>
      </c>
      <c r="G494" s="8" t="n">
        <f aca="false">((Assumptions!$D$14*(1+Simulation!E494)^1*F494-Assumptions!$D$14*(1+Simulation!E494)^0*Simulation!E494*Assumptions!$D$16)/(1+Simulation!K494)^1+(Assumptions!$D$14*(1+Simulation!E494)^2*F494-Assumptions!$D$14*(1+Simulation!E494)^1*Simulation!E494*Assumptions!$D$16)/(1+Simulation!K494)^2+(Assumptions!$D$14*(1+Simulation!E494)^3*F494-Assumptions!$D$14*(1+Simulation!E494)^2*Simulation!E494*Assumptions!$D$16)/(1+Simulation!K494)^3+(Assumptions!$D$14*(1+Simulation!E494)^4*F494-Assumptions!$D$14*(1+Simulation!E494)^3*Simulation!E494*Assumptions!$D$16)/(1+Simulation!K494)^4+(Assumptions!$D$14*(1+Simulation!E494)^5*F494-Assumptions!$D$14*(1+Simulation!E494)^4*Simulation!E494*Assumptions!$D$16)/(1+Simulation!K494)^5+(Assumptions!$D$14*(1+Simulation!E494)^5*F494-Assumptions!$D$14*(1+Simulation!E494)^4*Simulation!E494*Assumptions!$D$16)*(1+Simulation!I494)/(Simulation!K494-Simulation!I494)/(1+Simulation!K494)^5-Assumptions!$D$17)/Assumptions!$D$18</f>
        <v>18.8337477995122</v>
      </c>
      <c r="H494" s="8" t="str">
        <f aca="false">IF(D494=1,G494,"")</f>
        <v/>
      </c>
      <c r="I494" s="33" t="n">
        <f aca="false">IF(D494=0,G494,"")</f>
        <v>18.8337477995122</v>
      </c>
    </row>
    <row r="495" customFormat="false" ht="15" hidden="false" customHeight="false" outlineLevel="0" collapsed="false">
      <c r="B495" s="2" t="n">
        <v>490</v>
      </c>
      <c r="C495" s="19" t="n">
        <f aca="false">IF('Random Draws'!F495&lt;(Assumptions!$D$28-Assumptions!$D$27)/(Assumptions!$D$29-Assumptions!$D$27),Assumptions!$D$27+SQRT('Random Draws'!F495*(Assumptions!$D$29-Assumptions!$D$27)*(Assumptions!$D$28-Assumptions!$D$27)),Assumptions!$D$29-SQRT((1-'Random Draws'!F495)*(Assumptions!$D$29-Assumptions!$D$27)*(Assumptions!$D$29-Assumptions!$D$28)))</f>
        <v>0.256736273566598</v>
      </c>
      <c r="D495" s="29" t="n">
        <f aca="false">IF('Random Draws'!I495&lt;Assumptions!$D$30,1,0)</f>
        <v>0</v>
      </c>
      <c r="E495" s="19" t="n">
        <f aca="false">C495+Assumptions!$D$31*D495</f>
        <v>0.256736273566598</v>
      </c>
      <c r="F495" s="28" t="n">
        <f aca="false">(Simulation!F495-Assumptions!$D$15)*(1-E495)+Assumptions!$D$15-Simulation!J495</f>
        <v>0.22518538243199</v>
      </c>
      <c r="G495" s="8" t="n">
        <f aca="false">((Assumptions!$D$14*(1+Simulation!E495)^1*F495-Assumptions!$D$14*(1+Simulation!E495)^0*Simulation!E495*Assumptions!$D$16)/(1+Simulation!K495)^1+(Assumptions!$D$14*(1+Simulation!E495)^2*F495-Assumptions!$D$14*(1+Simulation!E495)^1*Simulation!E495*Assumptions!$D$16)/(1+Simulation!K495)^2+(Assumptions!$D$14*(1+Simulation!E495)^3*F495-Assumptions!$D$14*(1+Simulation!E495)^2*Simulation!E495*Assumptions!$D$16)/(1+Simulation!K495)^3+(Assumptions!$D$14*(1+Simulation!E495)^4*F495-Assumptions!$D$14*(1+Simulation!E495)^3*Simulation!E495*Assumptions!$D$16)/(1+Simulation!K495)^4+(Assumptions!$D$14*(1+Simulation!E495)^5*F495-Assumptions!$D$14*(1+Simulation!E495)^4*Simulation!E495*Assumptions!$D$16)/(1+Simulation!K495)^5+(Assumptions!$D$14*(1+Simulation!E495)^5*F495-Assumptions!$D$14*(1+Simulation!E495)^4*Simulation!E495*Assumptions!$D$16)*(1+Simulation!I495)/(Simulation!K495-Simulation!I495)/(1+Simulation!K495)^5-Assumptions!$D$17)/Assumptions!$D$18</f>
        <v>17.1622894586814</v>
      </c>
      <c r="H495" s="8" t="str">
        <f aca="false">IF(D495=1,G495,"")</f>
        <v/>
      </c>
      <c r="I495" s="33" t="n">
        <f aca="false">IF(D495=0,G495,"")</f>
        <v>17.1622894586814</v>
      </c>
    </row>
    <row r="496" customFormat="false" ht="15" hidden="false" customHeight="false" outlineLevel="0" collapsed="false">
      <c r="B496" s="2" t="n">
        <v>491</v>
      </c>
      <c r="C496" s="19" t="n">
        <f aca="false">IF('Random Draws'!F496&lt;(Assumptions!$D$28-Assumptions!$D$27)/(Assumptions!$D$29-Assumptions!$D$27),Assumptions!$D$27+SQRT('Random Draws'!F496*(Assumptions!$D$29-Assumptions!$D$27)*(Assumptions!$D$28-Assumptions!$D$27)),Assumptions!$D$29-SQRT((1-'Random Draws'!F496)*(Assumptions!$D$29-Assumptions!$D$27)*(Assumptions!$D$29-Assumptions!$D$28)))</f>
        <v>0.262463586394134</v>
      </c>
      <c r="D496" s="29" t="n">
        <f aca="false">IF('Random Draws'!I496&lt;Assumptions!$D$30,1,0)</f>
        <v>0</v>
      </c>
      <c r="E496" s="19" t="n">
        <f aca="false">C496+Assumptions!$D$31*D496</f>
        <v>0.262463586394134</v>
      </c>
      <c r="F496" s="28" t="n">
        <f aca="false">(Simulation!F496-Assumptions!$D$15)*(1-E496)+Assumptions!$D$15-Simulation!J496</f>
        <v>0.190519726103372</v>
      </c>
      <c r="G496" s="8" t="n">
        <f aca="false">((Assumptions!$D$14*(1+Simulation!E496)^1*F496-Assumptions!$D$14*(1+Simulation!E496)^0*Simulation!E496*Assumptions!$D$16)/(1+Simulation!K496)^1+(Assumptions!$D$14*(1+Simulation!E496)^2*F496-Assumptions!$D$14*(1+Simulation!E496)^1*Simulation!E496*Assumptions!$D$16)/(1+Simulation!K496)^2+(Assumptions!$D$14*(1+Simulation!E496)^3*F496-Assumptions!$D$14*(1+Simulation!E496)^2*Simulation!E496*Assumptions!$D$16)/(1+Simulation!K496)^3+(Assumptions!$D$14*(1+Simulation!E496)^4*F496-Assumptions!$D$14*(1+Simulation!E496)^3*Simulation!E496*Assumptions!$D$16)/(1+Simulation!K496)^4+(Assumptions!$D$14*(1+Simulation!E496)^5*F496-Assumptions!$D$14*(1+Simulation!E496)^4*Simulation!E496*Assumptions!$D$16)/(1+Simulation!K496)^5+(Assumptions!$D$14*(1+Simulation!E496)^5*F496-Assumptions!$D$14*(1+Simulation!E496)^4*Simulation!E496*Assumptions!$D$16)*(1+Simulation!I496)/(Simulation!K496-Simulation!I496)/(1+Simulation!K496)^5-Assumptions!$D$17)/Assumptions!$D$18</f>
        <v>14.3069788961147</v>
      </c>
      <c r="H496" s="8" t="str">
        <f aca="false">IF(D496=1,G496,"")</f>
        <v/>
      </c>
      <c r="I496" s="33" t="n">
        <f aca="false">IF(D496=0,G496,"")</f>
        <v>14.3069788961147</v>
      </c>
    </row>
    <row r="497" customFormat="false" ht="15" hidden="false" customHeight="false" outlineLevel="0" collapsed="false">
      <c r="B497" s="2" t="n">
        <v>492</v>
      </c>
      <c r="C497" s="19" t="n">
        <f aca="false">IF('Random Draws'!F497&lt;(Assumptions!$D$28-Assumptions!$D$27)/(Assumptions!$D$29-Assumptions!$D$27),Assumptions!$D$27+SQRT('Random Draws'!F497*(Assumptions!$D$29-Assumptions!$D$27)*(Assumptions!$D$28-Assumptions!$D$27)),Assumptions!$D$29-SQRT((1-'Random Draws'!F497)*(Assumptions!$D$29-Assumptions!$D$27)*(Assumptions!$D$29-Assumptions!$D$28)))</f>
        <v>0.250900916593792</v>
      </c>
      <c r="D497" s="29" t="n">
        <f aca="false">IF('Random Draws'!I497&lt;Assumptions!$D$30,1,0)</f>
        <v>0</v>
      </c>
      <c r="E497" s="19" t="n">
        <f aca="false">C497+Assumptions!$D$31*D497</f>
        <v>0.250900916593792</v>
      </c>
      <c r="F497" s="28" t="n">
        <f aca="false">(Simulation!F497-Assumptions!$D$15)*(1-E497)+Assumptions!$D$15-Simulation!J497</f>
        <v>0.18336472877662</v>
      </c>
      <c r="G497" s="8" t="n">
        <f aca="false">((Assumptions!$D$14*(1+Simulation!E497)^1*F497-Assumptions!$D$14*(1+Simulation!E497)^0*Simulation!E497*Assumptions!$D$16)/(1+Simulation!K497)^1+(Assumptions!$D$14*(1+Simulation!E497)^2*F497-Assumptions!$D$14*(1+Simulation!E497)^1*Simulation!E497*Assumptions!$D$16)/(1+Simulation!K497)^2+(Assumptions!$D$14*(1+Simulation!E497)^3*F497-Assumptions!$D$14*(1+Simulation!E497)^2*Simulation!E497*Assumptions!$D$16)/(1+Simulation!K497)^3+(Assumptions!$D$14*(1+Simulation!E497)^4*F497-Assumptions!$D$14*(1+Simulation!E497)^3*Simulation!E497*Assumptions!$D$16)/(1+Simulation!K497)^4+(Assumptions!$D$14*(1+Simulation!E497)^5*F497-Assumptions!$D$14*(1+Simulation!E497)^4*Simulation!E497*Assumptions!$D$16)/(1+Simulation!K497)^5+(Assumptions!$D$14*(1+Simulation!E497)^5*F497-Assumptions!$D$14*(1+Simulation!E497)^4*Simulation!E497*Assumptions!$D$16)*(1+Simulation!I497)/(Simulation!K497-Simulation!I497)/(1+Simulation!K497)^5-Assumptions!$D$17)/Assumptions!$D$18</f>
        <v>17.3277237649298</v>
      </c>
      <c r="H497" s="8" t="str">
        <f aca="false">IF(D497=1,G497,"")</f>
        <v/>
      </c>
      <c r="I497" s="33" t="n">
        <f aca="false">IF(D497=0,G497,"")</f>
        <v>17.3277237649298</v>
      </c>
    </row>
    <row r="498" customFormat="false" ht="15" hidden="false" customHeight="false" outlineLevel="0" collapsed="false">
      <c r="B498" s="2" t="n">
        <v>493</v>
      </c>
      <c r="C498" s="19" t="n">
        <f aca="false">IF('Random Draws'!F498&lt;(Assumptions!$D$28-Assumptions!$D$27)/(Assumptions!$D$29-Assumptions!$D$27),Assumptions!$D$27+SQRT('Random Draws'!F498*(Assumptions!$D$29-Assumptions!$D$27)*(Assumptions!$D$28-Assumptions!$D$27)),Assumptions!$D$29-SQRT((1-'Random Draws'!F498)*(Assumptions!$D$29-Assumptions!$D$27)*(Assumptions!$D$29-Assumptions!$D$28)))</f>
        <v>0.26196874425642</v>
      </c>
      <c r="D498" s="29" t="n">
        <f aca="false">IF('Random Draws'!I498&lt;Assumptions!$D$30,1,0)</f>
        <v>1</v>
      </c>
      <c r="E498" s="19" t="n">
        <f aca="false">C498+Assumptions!$D$31*D498</f>
        <v>0.35196874425642</v>
      </c>
      <c r="F498" s="28" t="n">
        <f aca="false">(Simulation!F498-Assumptions!$D$15)*(1-E498)+Assumptions!$D$15-Simulation!J498</f>
        <v>0.177784610924668</v>
      </c>
      <c r="G498" s="8" t="n">
        <f aca="false">((Assumptions!$D$14*(1+Simulation!E498)^1*F498-Assumptions!$D$14*(1+Simulation!E498)^0*Simulation!E498*Assumptions!$D$16)/(1+Simulation!K498)^1+(Assumptions!$D$14*(1+Simulation!E498)^2*F498-Assumptions!$D$14*(1+Simulation!E498)^1*Simulation!E498*Assumptions!$D$16)/(1+Simulation!K498)^2+(Assumptions!$D$14*(1+Simulation!E498)^3*F498-Assumptions!$D$14*(1+Simulation!E498)^2*Simulation!E498*Assumptions!$D$16)/(1+Simulation!K498)^3+(Assumptions!$D$14*(1+Simulation!E498)^4*F498-Assumptions!$D$14*(1+Simulation!E498)^3*Simulation!E498*Assumptions!$D$16)/(1+Simulation!K498)^4+(Assumptions!$D$14*(1+Simulation!E498)^5*F498-Assumptions!$D$14*(1+Simulation!E498)^4*Simulation!E498*Assumptions!$D$16)/(1+Simulation!K498)^5+(Assumptions!$D$14*(1+Simulation!E498)^5*F498-Assumptions!$D$14*(1+Simulation!E498)^4*Simulation!E498*Assumptions!$D$16)*(1+Simulation!I498)/(Simulation!K498-Simulation!I498)/(1+Simulation!K498)^5-Assumptions!$D$17)/Assumptions!$D$18</f>
        <v>11.5358238371678</v>
      </c>
      <c r="H498" s="8" t="n">
        <f aca="false">IF(D498=1,G498,"")</f>
        <v>11.5358238371678</v>
      </c>
      <c r="I498" s="33" t="str">
        <f aca="false">IF(D498=0,G498,"")</f>
        <v/>
      </c>
    </row>
    <row r="499" customFormat="false" ht="15" hidden="false" customHeight="false" outlineLevel="0" collapsed="false">
      <c r="B499" s="2" t="n">
        <v>494</v>
      </c>
      <c r="C499" s="19" t="n">
        <f aca="false">IF('Random Draws'!F499&lt;(Assumptions!$D$28-Assumptions!$D$27)/(Assumptions!$D$29-Assumptions!$D$27),Assumptions!$D$27+SQRT('Random Draws'!F499*(Assumptions!$D$29-Assumptions!$D$27)*(Assumptions!$D$28-Assumptions!$D$27)),Assumptions!$D$29-SQRT((1-'Random Draws'!F499)*(Assumptions!$D$29-Assumptions!$D$27)*(Assumptions!$D$29-Assumptions!$D$28)))</f>
        <v>0.271485732013285</v>
      </c>
      <c r="D499" s="29" t="n">
        <f aca="false">IF('Random Draws'!I499&lt;Assumptions!$D$30,1,0)</f>
        <v>0</v>
      </c>
      <c r="E499" s="19" t="n">
        <f aca="false">C499+Assumptions!$D$31*D499</f>
        <v>0.271485732013285</v>
      </c>
      <c r="F499" s="28" t="n">
        <f aca="false">(Simulation!F499-Assumptions!$D$15)*(1-E499)+Assumptions!$D$15-Simulation!J499</f>
        <v>0.181894873409813</v>
      </c>
      <c r="G499" s="8" t="n">
        <f aca="false">((Assumptions!$D$14*(1+Simulation!E499)^1*F499-Assumptions!$D$14*(1+Simulation!E499)^0*Simulation!E499*Assumptions!$D$16)/(1+Simulation!K499)^1+(Assumptions!$D$14*(1+Simulation!E499)^2*F499-Assumptions!$D$14*(1+Simulation!E499)^1*Simulation!E499*Assumptions!$D$16)/(1+Simulation!K499)^2+(Assumptions!$D$14*(1+Simulation!E499)^3*F499-Assumptions!$D$14*(1+Simulation!E499)^2*Simulation!E499*Assumptions!$D$16)/(1+Simulation!K499)^3+(Assumptions!$D$14*(1+Simulation!E499)^4*F499-Assumptions!$D$14*(1+Simulation!E499)^3*Simulation!E499*Assumptions!$D$16)/(1+Simulation!K499)^4+(Assumptions!$D$14*(1+Simulation!E499)^5*F499-Assumptions!$D$14*(1+Simulation!E499)^4*Simulation!E499*Assumptions!$D$16)/(1+Simulation!K499)^5+(Assumptions!$D$14*(1+Simulation!E499)^5*F499-Assumptions!$D$14*(1+Simulation!E499)^4*Simulation!E499*Assumptions!$D$16)*(1+Simulation!I499)/(Simulation!K499-Simulation!I499)/(1+Simulation!K499)^5-Assumptions!$D$17)/Assumptions!$D$18</f>
        <v>12.7951286112603</v>
      </c>
      <c r="H499" s="8" t="str">
        <f aca="false">IF(D499=1,G499,"")</f>
        <v/>
      </c>
      <c r="I499" s="33" t="n">
        <f aca="false">IF(D499=0,G499,"")</f>
        <v>12.7951286112603</v>
      </c>
    </row>
    <row r="500" customFormat="false" ht="15" hidden="false" customHeight="false" outlineLevel="0" collapsed="false">
      <c r="B500" s="2" t="n">
        <v>495</v>
      </c>
      <c r="C500" s="19" t="n">
        <f aca="false">IF('Random Draws'!F500&lt;(Assumptions!$D$28-Assumptions!$D$27)/(Assumptions!$D$29-Assumptions!$D$27),Assumptions!$D$27+SQRT('Random Draws'!F500*(Assumptions!$D$29-Assumptions!$D$27)*(Assumptions!$D$28-Assumptions!$D$27)),Assumptions!$D$29-SQRT((1-'Random Draws'!F500)*(Assumptions!$D$29-Assumptions!$D$27)*(Assumptions!$D$29-Assumptions!$D$28)))</f>
        <v>0.260507296387417</v>
      </c>
      <c r="D500" s="29" t="n">
        <f aca="false">IF('Random Draws'!I500&lt;Assumptions!$D$30,1,0)</f>
        <v>0</v>
      </c>
      <c r="E500" s="19" t="n">
        <f aca="false">C500+Assumptions!$D$31*D500</f>
        <v>0.260507296387417</v>
      </c>
      <c r="F500" s="28" t="n">
        <f aca="false">(Simulation!F500-Assumptions!$D$15)*(1-E500)+Assumptions!$D$15-Simulation!J500</f>
        <v>0.154282885621199</v>
      </c>
      <c r="G500" s="8" t="n">
        <f aca="false">((Assumptions!$D$14*(1+Simulation!E500)^1*F500-Assumptions!$D$14*(1+Simulation!E500)^0*Simulation!E500*Assumptions!$D$16)/(1+Simulation!K500)^1+(Assumptions!$D$14*(1+Simulation!E500)^2*F500-Assumptions!$D$14*(1+Simulation!E500)^1*Simulation!E500*Assumptions!$D$16)/(1+Simulation!K500)^2+(Assumptions!$D$14*(1+Simulation!E500)^3*F500-Assumptions!$D$14*(1+Simulation!E500)^2*Simulation!E500*Assumptions!$D$16)/(1+Simulation!K500)^3+(Assumptions!$D$14*(1+Simulation!E500)^4*F500-Assumptions!$D$14*(1+Simulation!E500)^3*Simulation!E500*Assumptions!$D$16)/(1+Simulation!K500)^4+(Assumptions!$D$14*(1+Simulation!E500)^5*F500-Assumptions!$D$14*(1+Simulation!E500)^4*Simulation!E500*Assumptions!$D$16)/(1+Simulation!K500)^5+(Assumptions!$D$14*(1+Simulation!E500)^5*F500-Assumptions!$D$14*(1+Simulation!E500)^4*Simulation!E500*Assumptions!$D$16)*(1+Simulation!I500)/(Simulation!K500-Simulation!I500)/(1+Simulation!K500)^5-Assumptions!$D$17)/Assumptions!$D$18</f>
        <v>6.18335784402274</v>
      </c>
      <c r="H500" s="8" t="str">
        <f aca="false">IF(D500=1,G500,"")</f>
        <v/>
      </c>
      <c r="I500" s="33" t="n">
        <f aca="false">IF(D500=0,G500,"")</f>
        <v>6.18335784402274</v>
      </c>
    </row>
    <row r="501" customFormat="false" ht="15" hidden="false" customHeight="false" outlineLevel="0" collapsed="false">
      <c r="B501" s="2" t="n">
        <v>496</v>
      </c>
      <c r="C501" s="19" t="n">
        <f aca="false">IF('Random Draws'!F501&lt;(Assumptions!$D$28-Assumptions!$D$27)/(Assumptions!$D$29-Assumptions!$D$27),Assumptions!$D$27+SQRT('Random Draws'!F501*(Assumptions!$D$29-Assumptions!$D$27)*(Assumptions!$D$28-Assumptions!$D$27)),Assumptions!$D$29-SQRT((1-'Random Draws'!F501)*(Assumptions!$D$29-Assumptions!$D$27)*(Assumptions!$D$29-Assumptions!$D$28)))</f>
        <v>0.261491138587174</v>
      </c>
      <c r="D501" s="29" t="n">
        <f aca="false">IF('Random Draws'!I501&lt;Assumptions!$D$30,1,0)</f>
        <v>0</v>
      </c>
      <c r="E501" s="19" t="n">
        <f aca="false">C501+Assumptions!$D$31*D501</f>
        <v>0.261491138587174</v>
      </c>
      <c r="F501" s="28" t="n">
        <f aca="false">(Simulation!F501-Assumptions!$D$15)*(1-E501)+Assumptions!$D$15-Simulation!J501</f>
        <v>0.202200104766612</v>
      </c>
      <c r="G501" s="8" t="n">
        <f aca="false">((Assumptions!$D$14*(1+Simulation!E501)^1*F501-Assumptions!$D$14*(1+Simulation!E501)^0*Simulation!E501*Assumptions!$D$16)/(1+Simulation!K501)^1+(Assumptions!$D$14*(1+Simulation!E501)^2*F501-Assumptions!$D$14*(1+Simulation!E501)^1*Simulation!E501*Assumptions!$D$16)/(1+Simulation!K501)^2+(Assumptions!$D$14*(1+Simulation!E501)^3*F501-Assumptions!$D$14*(1+Simulation!E501)^2*Simulation!E501*Assumptions!$D$16)/(1+Simulation!K501)^3+(Assumptions!$D$14*(1+Simulation!E501)^4*F501-Assumptions!$D$14*(1+Simulation!E501)^3*Simulation!E501*Assumptions!$D$16)/(1+Simulation!K501)^4+(Assumptions!$D$14*(1+Simulation!E501)^5*F501-Assumptions!$D$14*(1+Simulation!E501)^4*Simulation!E501*Assumptions!$D$16)/(1+Simulation!K501)^5+(Assumptions!$D$14*(1+Simulation!E501)^5*F501-Assumptions!$D$14*(1+Simulation!E501)^4*Simulation!E501*Assumptions!$D$16)*(1+Simulation!I501)/(Simulation!K501-Simulation!I501)/(1+Simulation!K501)^5-Assumptions!$D$17)/Assumptions!$D$18</f>
        <v>13.1921545435871</v>
      </c>
      <c r="H501" s="8" t="str">
        <f aca="false">IF(D501=1,G501,"")</f>
        <v/>
      </c>
      <c r="I501" s="33" t="n">
        <f aca="false">IF(D501=0,G501,"")</f>
        <v>13.1921545435871</v>
      </c>
    </row>
    <row r="502" customFormat="false" ht="15" hidden="false" customHeight="false" outlineLevel="0" collapsed="false">
      <c r="B502" s="2" t="n">
        <v>497</v>
      </c>
      <c r="C502" s="19" t="n">
        <f aca="false">IF('Random Draws'!F502&lt;(Assumptions!$D$28-Assumptions!$D$27)/(Assumptions!$D$29-Assumptions!$D$27),Assumptions!$D$27+SQRT('Random Draws'!F502*(Assumptions!$D$29-Assumptions!$D$27)*(Assumptions!$D$28-Assumptions!$D$27)),Assumptions!$D$29-SQRT((1-'Random Draws'!F502)*(Assumptions!$D$29-Assumptions!$D$27)*(Assumptions!$D$29-Assumptions!$D$28)))</f>
        <v>0.266962116293999</v>
      </c>
      <c r="D502" s="29" t="n">
        <f aca="false">IF('Random Draws'!I502&lt;Assumptions!$D$30,1,0)</f>
        <v>0</v>
      </c>
      <c r="E502" s="19" t="n">
        <f aca="false">C502+Assumptions!$D$31*D502</f>
        <v>0.266962116293999</v>
      </c>
      <c r="F502" s="28" t="n">
        <f aca="false">(Simulation!F502-Assumptions!$D$15)*(1-E502)+Assumptions!$D$15-Simulation!J502</f>
        <v>0.143048935320892</v>
      </c>
      <c r="G502" s="8" t="n">
        <f aca="false">((Assumptions!$D$14*(1+Simulation!E502)^1*F502-Assumptions!$D$14*(1+Simulation!E502)^0*Simulation!E502*Assumptions!$D$16)/(1+Simulation!K502)^1+(Assumptions!$D$14*(1+Simulation!E502)^2*F502-Assumptions!$D$14*(1+Simulation!E502)^1*Simulation!E502*Assumptions!$D$16)/(1+Simulation!K502)^2+(Assumptions!$D$14*(1+Simulation!E502)^3*F502-Assumptions!$D$14*(1+Simulation!E502)^2*Simulation!E502*Assumptions!$D$16)/(1+Simulation!K502)^3+(Assumptions!$D$14*(1+Simulation!E502)^4*F502-Assumptions!$D$14*(1+Simulation!E502)^3*Simulation!E502*Assumptions!$D$16)/(1+Simulation!K502)^4+(Assumptions!$D$14*(1+Simulation!E502)^5*F502-Assumptions!$D$14*(1+Simulation!E502)^4*Simulation!E502*Assumptions!$D$16)/(1+Simulation!K502)^5+(Assumptions!$D$14*(1+Simulation!E502)^5*F502-Assumptions!$D$14*(1+Simulation!E502)^4*Simulation!E502*Assumptions!$D$16)*(1+Simulation!I502)/(Simulation!K502-Simulation!I502)/(1+Simulation!K502)^5-Assumptions!$D$17)/Assumptions!$D$18</f>
        <v>20.7902393927765</v>
      </c>
      <c r="H502" s="8" t="str">
        <f aca="false">IF(D502=1,G502,"")</f>
        <v/>
      </c>
      <c r="I502" s="33" t="n">
        <f aca="false">IF(D502=0,G502,"")</f>
        <v>20.7902393927765</v>
      </c>
    </row>
    <row r="503" customFormat="false" ht="15" hidden="false" customHeight="false" outlineLevel="0" collapsed="false">
      <c r="B503" s="2" t="n">
        <v>498</v>
      </c>
      <c r="C503" s="19" t="n">
        <f aca="false">IF('Random Draws'!F503&lt;(Assumptions!$D$28-Assumptions!$D$27)/(Assumptions!$D$29-Assumptions!$D$27),Assumptions!$D$27+SQRT('Random Draws'!F503*(Assumptions!$D$29-Assumptions!$D$27)*(Assumptions!$D$28-Assumptions!$D$27)),Assumptions!$D$29-SQRT((1-'Random Draws'!F503)*(Assumptions!$D$29-Assumptions!$D$27)*(Assumptions!$D$29-Assumptions!$D$28)))</f>
        <v>0.261298123754618</v>
      </c>
      <c r="D503" s="29" t="n">
        <f aca="false">IF('Random Draws'!I503&lt;Assumptions!$D$30,1,0)</f>
        <v>1</v>
      </c>
      <c r="E503" s="19" t="n">
        <f aca="false">C503+Assumptions!$D$31*D503</f>
        <v>0.351298123754618</v>
      </c>
      <c r="F503" s="28" t="n">
        <f aca="false">(Simulation!F503-Assumptions!$D$15)*(1-E503)+Assumptions!$D$15-Simulation!J503</f>
        <v>0.18211288749445</v>
      </c>
      <c r="G503" s="8" t="n">
        <f aca="false">((Assumptions!$D$14*(1+Simulation!E503)^1*F503-Assumptions!$D$14*(1+Simulation!E503)^0*Simulation!E503*Assumptions!$D$16)/(1+Simulation!K503)^1+(Assumptions!$D$14*(1+Simulation!E503)^2*F503-Assumptions!$D$14*(1+Simulation!E503)^1*Simulation!E503*Assumptions!$D$16)/(1+Simulation!K503)^2+(Assumptions!$D$14*(1+Simulation!E503)^3*F503-Assumptions!$D$14*(1+Simulation!E503)^2*Simulation!E503*Assumptions!$D$16)/(1+Simulation!K503)^3+(Assumptions!$D$14*(1+Simulation!E503)^4*F503-Assumptions!$D$14*(1+Simulation!E503)^3*Simulation!E503*Assumptions!$D$16)/(1+Simulation!K503)^4+(Assumptions!$D$14*(1+Simulation!E503)^5*F503-Assumptions!$D$14*(1+Simulation!E503)^4*Simulation!E503*Assumptions!$D$16)/(1+Simulation!K503)^5+(Assumptions!$D$14*(1+Simulation!E503)^5*F503-Assumptions!$D$14*(1+Simulation!E503)^4*Simulation!E503*Assumptions!$D$16)*(1+Simulation!I503)/(Simulation!K503-Simulation!I503)/(1+Simulation!K503)^5-Assumptions!$D$17)/Assumptions!$D$18</f>
        <v>17.741230020014</v>
      </c>
      <c r="H503" s="8" t="n">
        <f aca="false">IF(D503=1,G503,"")</f>
        <v>17.741230020014</v>
      </c>
      <c r="I503" s="33" t="str">
        <f aca="false">IF(D503=0,G503,"")</f>
        <v/>
      </c>
    </row>
    <row r="504" customFormat="false" ht="15" hidden="false" customHeight="false" outlineLevel="0" collapsed="false">
      <c r="B504" s="2" t="n">
        <v>499</v>
      </c>
      <c r="C504" s="19" t="n">
        <f aca="false">IF('Random Draws'!F504&lt;(Assumptions!$D$28-Assumptions!$D$27)/(Assumptions!$D$29-Assumptions!$D$27),Assumptions!$D$27+SQRT('Random Draws'!F504*(Assumptions!$D$29-Assumptions!$D$27)*(Assumptions!$D$28-Assumptions!$D$27)),Assumptions!$D$29-SQRT((1-'Random Draws'!F504)*(Assumptions!$D$29-Assumptions!$D$27)*(Assumptions!$D$29-Assumptions!$D$28)))</f>
        <v>0.247939696984848</v>
      </c>
      <c r="D504" s="29" t="n">
        <f aca="false">IF('Random Draws'!I504&lt;Assumptions!$D$30,1,0)</f>
        <v>1</v>
      </c>
      <c r="E504" s="19" t="n">
        <f aca="false">C504+Assumptions!$D$31*D504</f>
        <v>0.337939696984848</v>
      </c>
      <c r="F504" s="28" t="n">
        <f aca="false">(Simulation!F504-Assumptions!$D$15)*(1-E504)+Assumptions!$D$15-Simulation!J504</f>
        <v>0.105826950293757</v>
      </c>
      <c r="G504" s="8" t="n">
        <f aca="false">((Assumptions!$D$14*(1+Simulation!E504)^1*F504-Assumptions!$D$14*(1+Simulation!E504)^0*Simulation!E504*Assumptions!$D$16)/(1+Simulation!K504)^1+(Assumptions!$D$14*(1+Simulation!E504)^2*F504-Assumptions!$D$14*(1+Simulation!E504)^1*Simulation!E504*Assumptions!$D$16)/(1+Simulation!K504)^2+(Assumptions!$D$14*(1+Simulation!E504)^3*F504-Assumptions!$D$14*(1+Simulation!E504)^2*Simulation!E504*Assumptions!$D$16)/(1+Simulation!K504)^3+(Assumptions!$D$14*(1+Simulation!E504)^4*F504-Assumptions!$D$14*(1+Simulation!E504)^3*Simulation!E504*Assumptions!$D$16)/(1+Simulation!K504)^4+(Assumptions!$D$14*(1+Simulation!E504)^5*F504-Assumptions!$D$14*(1+Simulation!E504)^4*Simulation!E504*Assumptions!$D$16)/(1+Simulation!K504)^5+(Assumptions!$D$14*(1+Simulation!E504)^5*F504-Assumptions!$D$14*(1+Simulation!E504)^4*Simulation!E504*Assumptions!$D$16)*(1+Simulation!I504)/(Simulation!K504-Simulation!I504)/(1+Simulation!K504)^5-Assumptions!$D$17)/Assumptions!$D$18</f>
        <v>1.82707223888719</v>
      </c>
      <c r="H504" s="8" t="n">
        <f aca="false">IF(D504=1,G504,"")</f>
        <v>1.82707223888719</v>
      </c>
      <c r="I504" s="33" t="str">
        <f aca="false">IF(D504=0,G504,"")</f>
        <v/>
      </c>
    </row>
    <row r="505" customFormat="false" ht="15" hidden="false" customHeight="false" outlineLevel="0" collapsed="false">
      <c r="B505" s="2" t="n">
        <v>500</v>
      </c>
      <c r="C505" s="19" t="n">
        <f aca="false">IF('Random Draws'!F505&lt;(Assumptions!$D$28-Assumptions!$D$27)/(Assumptions!$D$29-Assumptions!$D$27),Assumptions!$D$27+SQRT('Random Draws'!F505*(Assumptions!$D$29-Assumptions!$D$27)*(Assumptions!$D$28-Assumptions!$D$27)),Assumptions!$D$29-SQRT((1-'Random Draws'!F505)*(Assumptions!$D$29-Assumptions!$D$27)*(Assumptions!$D$29-Assumptions!$D$28)))</f>
        <v>0.259370855127412</v>
      </c>
      <c r="D505" s="29" t="n">
        <f aca="false">IF('Random Draws'!I505&lt;Assumptions!$D$30,1,0)</f>
        <v>1</v>
      </c>
      <c r="E505" s="19" t="n">
        <f aca="false">C505+Assumptions!$D$31*D505</f>
        <v>0.349370855127412</v>
      </c>
      <c r="F505" s="28" t="n">
        <f aca="false">(Simulation!F505-Assumptions!$D$15)*(1-E505)+Assumptions!$D$15-Simulation!J505</f>
        <v>0.117700841166568</v>
      </c>
      <c r="G505" s="8" t="n">
        <f aca="false">((Assumptions!$D$14*(1+Simulation!E505)^1*F505-Assumptions!$D$14*(1+Simulation!E505)^0*Simulation!E505*Assumptions!$D$16)/(1+Simulation!K505)^1+(Assumptions!$D$14*(1+Simulation!E505)^2*F505-Assumptions!$D$14*(1+Simulation!E505)^1*Simulation!E505*Assumptions!$D$16)/(1+Simulation!K505)^2+(Assumptions!$D$14*(1+Simulation!E505)^3*F505-Assumptions!$D$14*(1+Simulation!E505)^2*Simulation!E505*Assumptions!$D$16)/(1+Simulation!K505)^3+(Assumptions!$D$14*(1+Simulation!E505)^4*F505-Assumptions!$D$14*(1+Simulation!E505)^3*Simulation!E505*Assumptions!$D$16)/(1+Simulation!K505)^4+(Assumptions!$D$14*(1+Simulation!E505)^5*F505-Assumptions!$D$14*(1+Simulation!E505)^4*Simulation!E505*Assumptions!$D$16)/(1+Simulation!K505)^5+(Assumptions!$D$14*(1+Simulation!E505)^5*F505-Assumptions!$D$14*(1+Simulation!E505)^4*Simulation!E505*Assumptions!$D$16)*(1+Simulation!I505)/(Simulation!K505-Simulation!I505)/(1+Simulation!K505)^5-Assumptions!$D$17)/Assumptions!$D$18</f>
        <v>2.68510328378196</v>
      </c>
      <c r="H505" s="8" t="n">
        <f aca="false">IF(D505=1,G505,"")</f>
        <v>2.68510328378196</v>
      </c>
      <c r="I505" s="33" t="str">
        <f aca="false">IF(D505=0,G505,"")</f>
        <v/>
      </c>
    </row>
    <row r="506" customFormat="false" ht="15" hidden="false" customHeight="false" outlineLevel="0" collapsed="false">
      <c r="B506" s="2" t="n">
        <v>501</v>
      </c>
      <c r="C506" s="19" t="n">
        <f aca="false">IF('Random Draws'!F506&lt;(Assumptions!$D$28-Assumptions!$D$27)/(Assumptions!$D$29-Assumptions!$D$27),Assumptions!$D$27+SQRT('Random Draws'!F506*(Assumptions!$D$29-Assumptions!$D$27)*(Assumptions!$D$28-Assumptions!$D$27)),Assumptions!$D$29-SQRT((1-'Random Draws'!F506)*(Assumptions!$D$29-Assumptions!$D$27)*(Assumptions!$D$29-Assumptions!$D$28)))</f>
        <v>0.252879635272103</v>
      </c>
      <c r="D506" s="29" t="n">
        <f aca="false">IF('Random Draws'!I506&lt;Assumptions!$D$30,1,0)</f>
        <v>0</v>
      </c>
      <c r="E506" s="19" t="n">
        <f aca="false">C506+Assumptions!$D$31*D506</f>
        <v>0.252879635272103</v>
      </c>
      <c r="F506" s="28" t="n">
        <f aca="false">(Simulation!F506-Assumptions!$D$15)*(1-E506)+Assumptions!$D$15-Simulation!J506</f>
        <v>0.162986157390175</v>
      </c>
      <c r="G506" s="8" t="n">
        <f aca="false">((Assumptions!$D$14*(1+Simulation!E506)^1*F506-Assumptions!$D$14*(1+Simulation!E506)^0*Simulation!E506*Assumptions!$D$16)/(1+Simulation!K506)^1+(Assumptions!$D$14*(1+Simulation!E506)^2*F506-Assumptions!$D$14*(1+Simulation!E506)^1*Simulation!E506*Assumptions!$D$16)/(1+Simulation!K506)^2+(Assumptions!$D$14*(1+Simulation!E506)^3*F506-Assumptions!$D$14*(1+Simulation!E506)^2*Simulation!E506*Assumptions!$D$16)/(1+Simulation!K506)^3+(Assumptions!$D$14*(1+Simulation!E506)^4*F506-Assumptions!$D$14*(1+Simulation!E506)^3*Simulation!E506*Assumptions!$D$16)/(1+Simulation!K506)^4+(Assumptions!$D$14*(1+Simulation!E506)^5*F506-Assumptions!$D$14*(1+Simulation!E506)^4*Simulation!E506*Assumptions!$D$16)/(1+Simulation!K506)^5+(Assumptions!$D$14*(1+Simulation!E506)^5*F506-Assumptions!$D$14*(1+Simulation!E506)^4*Simulation!E506*Assumptions!$D$16)*(1+Simulation!I506)/(Simulation!K506-Simulation!I506)/(1+Simulation!K506)^5-Assumptions!$D$17)/Assumptions!$D$18</f>
        <v>10.4690180888226</v>
      </c>
      <c r="H506" s="8" t="str">
        <f aca="false">IF(D506=1,G506,"")</f>
        <v/>
      </c>
      <c r="I506" s="33" t="n">
        <f aca="false">IF(D506=0,G506,"")</f>
        <v>10.4690180888226</v>
      </c>
    </row>
    <row r="507" customFormat="false" ht="15" hidden="false" customHeight="false" outlineLevel="0" collapsed="false">
      <c r="B507" s="2" t="n">
        <v>502</v>
      </c>
      <c r="C507" s="19" t="n">
        <f aca="false">IF('Random Draws'!F507&lt;(Assumptions!$D$28-Assumptions!$D$27)/(Assumptions!$D$29-Assumptions!$D$27),Assumptions!$D$27+SQRT('Random Draws'!F507*(Assumptions!$D$29-Assumptions!$D$27)*(Assumptions!$D$28-Assumptions!$D$27)),Assumptions!$D$29-SQRT((1-'Random Draws'!F507)*(Assumptions!$D$29-Assumptions!$D$27)*(Assumptions!$D$29-Assumptions!$D$28)))</f>
        <v>0.245503396057418</v>
      </c>
      <c r="D507" s="29" t="n">
        <f aca="false">IF('Random Draws'!I507&lt;Assumptions!$D$30,1,0)</f>
        <v>0</v>
      </c>
      <c r="E507" s="19" t="n">
        <f aca="false">C507+Assumptions!$D$31*D507</f>
        <v>0.245503396057418</v>
      </c>
      <c r="F507" s="28" t="n">
        <f aca="false">(Simulation!F507-Assumptions!$D$15)*(1-E507)+Assumptions!$D$15-Simulation!J507</f>
        <v>0.17902657158155</v>
      </c>
      <c r="G507" s="8" t="n">
        <f aca="false">((Assumptions!$D$14*(1+Simulation!E507)^1*F507-Assumptions!$D$14*(1+Simulation!E507)^0*Simulation!E507*Assumptions!$D$16)/(1+Simulation!K507)^1+(Assumptions!$D$14*(1+Simulation!E507)^2*F507-Assumptions!$D$14*(1+Simulation!E507)^1*Simulation!E507*Assumptions!$D$16)/(1+Simulation!K507)^2+(Assumptions!$D$14*(1+Simulation!E507)^3*F507-Assumptions!$D$14*(1+Simulation!E507)^2*Simulation!E507*Assumptions!$D$16)/(1+Simulation!K507)^3+(Assumptions!$D$14*(1+Simulation!E507)^4*F507-Assumptions!$D$14*(1+Simulation!E507)^3*Simulation!E507*Assumptions!$D$16)/(1+Simulation!K507)^4+(Assumptions!$D$14*(1+Simulation!E507)^5*F507-Assumptions!$D$14*(1+Simulation!E507)^4*Simulation!E507*Assumptions!$D$16)/(1+Simulation!K507)^5+(Assumptions!$D$14*(1+Simulation!E507)^5*F507-Assumptions!$D$14*(1+Simulation!E507)^4*Simulation!E507*Assumptions!$D$16)*(1+Simulation!I507)/(Simulation!K507-Simulation!I507)/(1+Simulation!K507)^5-Assumptions!$D$17)/Assumptions!$D$18</f>
        <v>14.6921968318723</v>
      </c>
      <c r="H507" s="8" t="str">
        <f aca="false">IF(D507=1,G507,"")</f>
        <v/>
      </c>
      <c r="I507" s="33" t="n">
        <f aca="false">IF(D507=0,G507,"")</f>
        <v>14.6921968318723</v>
      </c>
    </row>
    <row r="508" customFormat="false" ht="15" hidden="false" customHeight="false" outlineLevel="0" collapsed="false">
      <c r="B508" s="2" t="n">
        <v>503</v>
      </c>
      <c r="C508" s="19" t="n">
        <f aca="false">IF('Random Draws'!F508&lt;(Assumptions!$D$28-Assumptions!$D$27)/(Assumptions!$D$29-Assumptions!$D$27),Assumptions!$D$27+SQRT('Random Draws'!F508*(Assumptions!$D$29-Assumptions!$D$27)*(Assumptions!$D$28-Assumptions!$D$27)),Assumptions!$D$29-SQRT((1-'Random Draws'!F508)*(Assumptions!$D$29-Assumptions!$D$27)*(Assumptions!$D$29-Assumptions!$D$28)))</f>
        <v>0.255806535505948</v>
      </c>
      <c r="D508" s="29" t="n">
        <f aca="false">IF('Random Draws'!I508&lt;Assumptions!$D$30,1,0)</f>
        <v>0</v>
      </c>
      <c r="E508" s="19" t="n">
        <f aca="false">C508+Assumptions!$D$31*D508</f>
        <v>0.255806535505948</v>
      </c>
      <c r="F508" s="28" t="n">
        <f aca="false">(Simulation!F508-Assumptions!$D$15)*(1-E508)+Assumptions!$D$15-Simulation!J508</f>
        <v>0.194850106395155</v>
      </c>
      <c r="G508" s="8" t="n">
        <f aca="false">((Assumptions!$D$14*(1+Simulation!E508)^1*F508-Assumptions!$D$14*(1+Simulation!E508)^0*Simulation!E508*Assumptions!$D$16)/(1+Simulation!K508)^1+(Assumptions!$D$14*(1+Simulation!E508)^2*F508-Assumptions!$D$14*(1+Simulation!E508)^1*Simulation!E508*Assumptions!$D$16)/(1+Simulation!K508)^2+(Assumptions!$D$14*(1+Simulation!E508)^3*F508-Assumptions!$D$14*(1+Simulation!E508)^2*Simulation!E508*Assumptions!$D$16)/(1+Simulation!K508)^3+(Assumptions!$D$14*(1+Simulation!E508)^4*F508-Assumptions!$D$14*(1+Simulation!E508)^3*Simulation!E508*Assumptions!$D$16)/(1+Simulation!K508)^4+(Assumptions!$D$14*(1+Simulation!E508)^5*F508-Assumptions!$D$14*(1+Simulation!E508)^4*Simulation!E508*Assumptions!$D$16)/(1+Simulation!K508)^5+(Assumptions!$D$14*(1+Simulation!E508)^5*F508-Assumptions!$D$14*(1+Simulation!E508)^4*Simulation!E508*Assumptions!$D$16)*(1+Simulation!I508)/(Simulation!K508-Simulation!I508)/(1+Simulation!K508)^5-Assumptions!$D$17)/Assumptions!$D$18</f>
        <v>12.0083191191522</v>
      </c>
      <c r="H508" s="8" t="str">
        <f aca="false">IF(D508=1,G508,"")</f>
        <v/>
      </c>
      <c r="I508" s="33" t="n">
        <f aca="false">IF(D508=0,G508,"")</f>
        <v>12.0083191191522</v>
      </c>
    </row>
    <row r="509" customFormat="false" ht="15" hidden="false" customHeight="false" outlineLevel="0" collapsed="false">
      <c r="B509" s="2" t="n">
        <v>504</v>
      </c>
      <c r="C509" s="19" t="n">
        <f aca="false">IF('Random Draws'!F509&lt;(Assumptions!$D$28-Assumptions!$D$27)/(Assumptions!$D$29-Assumptions!$D$27),Assumptions!$D$27+SQRT('Random Draws'!F509*(Assumptions!$D$29-Assumptions!$D$27)*(Assumptions!$D$28-Assumptions!$D$27)),Assumptions!$D$29-SQRT((1-'Random Draws'!F509)*(Assumptions!$D$29-Assumptions!$D$27)*(Assumptions!$D$29-Assumptions!$D$28)))</f>
        <v>0.259273931181324</v>
      </c>
      <c r="D509" s="29" t="n">
        <f aca="false">IF('Random Draws'!I509&lt;Assumptions!$D$30,1,0)</f>
        <v>0</v>
      </c>
      <c r="E509" s="19" t="n">
        <f aca="false">C509+Assumptions!$D$31*D509</f>
        <v>0.259273931181324</v>
      </c>
      <c r="F509" s="28" t="n">
        <f aca="false">(Simulation!F509-Assumptions!$D$15)*(1-E509)+Assumptions!$D$15-Simulation!J509</f>
        <v>0.163397224562228</v>
      </c>
      <c r="G509" s="8" t="n">
        <f aca="false">((Assumptions!$D$14*(1+Simulation!E509)^1*F509-Assumptions!$D$14*(1+Simulation!E509)^0*Simulation!E509*Assumptions!$D$16)/(1+Simulation!K509)^1+(Assumptions!$D$14*(1+Simulation!E509)^2*F509-Assumptions!$D$14*(1+Simulation!E509)^1*Simulation!E509*Assumptions!$D$16)/(1+Simulation!K509)^2+(Assumptions!$D$14*(1+Simulation!E509)^3*F509-Assumptions!$D$14*(1+Simulation!E509)^2*Simulation!E509*Assumptions!$D$16)/(1+Simulation!K509)^3+(Assumptions!$D$14*(1+Simulation!E509)^4*F509-Assumptions!$D$14*(1+Simulation!E509)^3*Simulation!E509*Assumptions!$D$16)/(1+Simulation!K509)^4+(Assumptions!$D$14*(1+Simulation!E509)^5*F509-Assumptions!$D$14*(1+Simulation!E509)^4*Simulation!E509*Assumptions!$D$16)/(1+Simulation!K509)^5+(Assumptions!$D$14*(1+Simulation!E509)^5*F509-Assumptions!$D$14*(1+Simulation!E509)^4*Simulation!E509*Assumptions!$D$16)*(1+Simulation!I509)/(Simulation!K509-Simulation!I509)/(1+Simulation!K509)^5-Assumptions!$D$17)/Assumptions!$D$18</f>
        <v>14.3417401580836</v>
      </c>
      <c r="H509" s="8" t="str">
        <f aca="false">IF(D509=1,G509,"")</f>
        <v/>
      </c>
      <c r="I509" s="33" t="n">
        <f aca="false">IF(D509=0,G509,"")</f>
        <v>14.3417401580836</v>
      </c>
    </row>
    <row r="510" customFormat="false" ht="15" hidden="false" customHeight="false" outlineLevel="0" collapsed="false">
      <c r="B510" s="2" t="n">
        <v>505</v>
      </c>
      <c r="C510" s="19" t="n">
        <f aca="false">IF('Random Draws'!F510&lt;(Assumptions!$D$28-Assumptions!$D$27)/(Assumptions!$D$29-Assumptions!$D$27),Assumptions!$D$27+SQRT('Random Draws'!F510*(Assumptions!$D$29-Assumptions!$D$27)*(Assumptions!$D$28-Assumptions!$D$27)),Assumptions!$D$29-SQRT((1-'Random Draws'!F510)*(Assumptions!$D$29-Assumptions!$D$27)*(Assumptions!$D$29-Assumptions!$D$28)))</f>
        <v>0.263286501597715</v>
      </c>
      <c r="D510" s="29" t="n">
        <f aca="false">IF('Random Draws'!I510&lt;Assumptions!$D$30,1,0)</f>
        <v>1</v>
      </c>
      <c r="E510" s="19" t="n">
        <f aca="false">C510+Assumptions!$D$31*D510</f>
        <v>0.353286501597714</v>
      </c>
      <c r="F510" s="28" t="n">
        <f aca="false">(Simulation!F510-Assumptions!$D$15)*(1-E510)+Assumptions!$D$15-Simulation!J510</f>
        <v>0.134142191599147</v>
      </c>
      <c r="G510" s="8" t="n">
        <f aca="false">((Assumptions!$D$14*(1+Simulation!E510)^1*F510-Assumptions!$D$14*(1+Simulation!E510)^0*Simulation!E510*Assumptions!$D$16)/(1+Simulation!K510)^1+(Assumptions!$D$14*(1+Simulation!E510)^2*F510-Assumptions!$D$14*(1+Simulation!E510)^1*Simulation!E510*Assumptions!$D$16)/(1+Simulation!K510)^2+(Assumptions!$D$14*(1+Simulation!E510)^3*F510-Assumptions!$D$14*(1+Simulation!E510)^2*Simulation!E510*Assumptions!$D$16)/(1+Simulation!K510)^3+(Assumptions!$D$14*(1+Simulation!E510)^4*F510-Assumptions!$D$14*(1+Simulation!E510)^3*Simulation!E510*Assumptions!$D$16)/(1+Simulation!K510)^4+(Assumptions!$D$14*(1+Simulation!E510)^5*F510-Assumptions!$D$14*(1+Simulation!E510)^4*Simulation!E510*Assumptions!$D$16)/(1+Simulation!K510)^5+(Assumptions!$D$14*(1+Simulation!E510)^5*F510-Assumptions!$D$14*(1+Simulation!E510)^4*Simulation!E510*Assumptions!$D$16)*(1+Simulation!I510)/(Simulation!K510-Simulation!I510)/(1+Simulation!K510)^5-Assumptions!$D$17)/Assumptions!$D$18</f>
        <v>6.29934446481155</v>
      </c>
      <c r="H510" s="8" t="n">
        <f aca="false">IF(D510=1,G510,"")</f>
        <v>6.29934446481155</v>
      </c>
      <c r="I510" s="33" t="str">
        <f aca="false">IF(D510=0,G510,"")</f>
        <v/>
      </c>
    </row>
    <row r="511" customFormat="false" ht="15" hidden="false" customHeight="false" outlineLevel="0" collapsed="false">
      <c r="B511" s="2" t="n">
        <v>506</v>
      </c>
      <c r="C511" s="19" t="n">
        <f aca="false">IF('Random Draws'!F511&lt;(Assumptions!$D$28-Assumptions!$D$27)/(Assumptions!$D$29-Assumptions!$D$27),Assumptions!$D$27+SQRT('Random Draws'!F511*(Assumptions!$D$29-Assumptions!$D$27)*(Assumptions!$D$28-Assumptions!$D$27)),Assumptions!$D$29-SQRT((1-'Random Draws'!F511)*(Assumptions!$D$29-Assumptions!$D$27)*(Assumptions!$D$29-Assumptions!$D$28)))</f>
        <v>0.255215294419945</v>
      </c>
      <c r="D511" s="29" t="n">
        <f aca="false">IF('Random Draws'!I511&lt;Assumptions!$D$30,1,0)</f>
        <v>1</v>
      </c>
      <c r="E511" s="19" t="n">
        <f aca="false">C511+Assumptions!$D$31*D511</f>
        <v>0.345215294419945</v>
      </c>
      <c r="F511" s="28" t="n">
        <f aca="false">(Simulation!F511-Assumptions!$D$15)*(1-E511)+Assumptions!$D$15-Simulation!J511</f>
        <v>0.1623397549709</v>
      </c>
      <c r="G511" s="8" t="n">
        <f aca="false">((Assumptions!$D$14*(1+Simulation!E511)^1*F511-Assumptions!$D$14*(1+Simulation!E511)^0*Simulation!E511*Assumptions!$D$16)/(1+Simulation!K511)^1+(Assumptions!$D$14*(1+Simulation!E511)^2*F511-Assumptions!$D$14*(1+Simulation!E511)^1*Simulation!E511*Assumptions!$D$16)/(1+Simulation!K511)^2+(Assumptions!$D$14*(1+Simulation!E511)^3*F511-Assumptions!$D$14*(1+Simulation!E511)^2*Simulation!E511*Assumptions!$D$16)/(1+Simulation!K511)^3+(Assumptions!$D$14*(1+Simulation!E511)^4*F511-Assumptions!$D$14*(1+Simulation!E511)^3*Simulation!E511*Assumptions!$D$16)/(1+Simulation!K511)^4+(Assumptions!$D$14*(1+Simulation!E511)^5*F511-Assumptions!$D$14*(1+Simulation!E511)^4*Simulation!E511*Assumptions!$D$16)/(1+Simulation!K511)^5+(Assumptions!$D$14*(1+Simulation!E511)^5*F511-Assumptions!$D$14*(1+Simulation!E511)^4*Simulation!E511*Assumptions!$D$16)*(1+Simulation!I511)/(Simulation!K511-Simulation!I511)/(1+Simulation!K511)^5-Assumptions!$D$17)/Assumptions!$D$18</f>
        <v>9.36143349789201</v>
      </c>
      <c r="H511" s="8" t="n">
        <f aca="false">IF(D511=1,G511,"")</f>
        <v>9.36143349789201</v>
      </c>
      <c r="I511" s="33" t="str">
        <f aca="false">IF(D511=0,G511,"")</f>
        <v/>
      </c>
    </row>
    <row r="512" customFormat="false" ht="15" hidden="false" customHeight="false" outlineLevel="0" collapsed="false">
      <c r="B512" s="2" t="n">
        <v>507</v>
      </c>
      <c r="C512" s="19" t="n">
        <f aca="false">IF('Random Draws'!F512&lt;(Assumptions!$D$28-Assumptions!$D$27)/(Assumptions!$D$29-Assumptions!$D$27),Assumptions!$D$27+SQRT('Random Draws'!F512*(Assumptions!$D$29-Assumptions!$D$27)*(Assumptions!$D$28-Assumptions!$D$27)),Assumptions!$D$29-SQRT((1-'Random Draws'!F512)*(Assumptions!$D$29-Assumptions!$D$27)*(Assumptions!$D$29-Assumptions!$D$28)))</f>
        <v>0.250894009217841</v>
      </c>
      <c r="D512" s="29" t="n">
        <f aca="false">IF('Random Draws'!I512&lt;Assumptions!$D$30,1,0)</f>
        <v>0</v>
      </c>
      <c r="E512" s="19" t="n">
        <f aca="false">C512+Assumptions!$D$31*D512</f>
        <v>0.250894009217841</v>
      </c>
      <c r="F512" s="28" t="n">
        <f aca="false">(Simulation!F512-Assumptions!$D$15)*(1-E512)+Assumptions!$D$15-Simulation!J512</f>
        <v>0.147531964557542</v>
      </c>
      <c r="G512" s="8" t="n">
        <f aca="false">((Assumptions!$D$14*(1+Simulation!E512)^1*F512-Assumptions!$D$14*(1+Simulation!E512)^0*Simulation!E512*Assumptions!$D$16)/(1+Simulation!K512)^1+(Assumptions!$D$14*(1+Simulation!E512)^2*F512-Assumptions!$D$14*(1+Simulation!E512)^1*Simulation!E512*Assumptions!$D$16)/(1+Simulation!K512)^2+(Assumptions!$D$14*(1+Simulation!E512)^3*F512-Assumptions!$D$14*(1+Simulation!E512)^2*Simulation!E512*Assumptions!$D$16)/(1+Simulation!K512)^3+(Assumptions!$D$14*(1+Simulation!E512)^4*F512-Assumptions!$D$14*(1+Simulation!E512)^3*Simulation!E512*Assumptions!$D$16)/(1+Simulation!K512)^4+(Assumptions!$D$14*(1+Simulation!E512)^5*F512-Assumptions!$D$14*(1+Simulation!E512)^4*Simulation!E512*Assumptions!$D$16)/(1+Simulation!K512)^5+(Assumptions!$D$14*(1+Simulation!E512)^5*F512-Assumptions!$D$14*(1+Simulation!E512)^4*Simulation!E512*Assumptions!$D$16)*(1+Simulation!I512)/(Simulation!K512-Simulation!I512)/(1+Simulation!K512)^5-Assumptions!$D$17)/Assumptions!$D$18</f>
        <v>15.1474108947298</v>
      </c>
      <c r="H512" s="8" t="str">
        <f aca="false">IF(D512=1,G512,"")</f>
        <v/>
      </c>
      <c r="I512" s="33" t="n">
        <f aca="false">IF(D512=0,G512,"")</f>
        <v>15.1474108947298</v>
      </c>
    </row>
    <row r="513" customFormat="false" ht="15" hidden="false" customHeight="false" outlineLevel="0" collapsed="false">
      <c r="B513" s="2" t="n">
        <v>508</v>
      </c>
      <c r="C513" s="19" t="n">
        <f aca="false">IF('Random Draws'!F513&lt;(Assumptions!$D$28-Assumptions!$D$27)/(Assumptions!$D$29-Assumptions!$D$27),Assumptions!$D$27+SQRT('Random Draws'!F513*(Assumptions!$D$29-Assumptions!$D$27)*(Assumptions!$D$28-Assumptions!$D$27)),Assumptions!$D$29-SQRT((1-'Random Draws'!F513)*(Assumptions!$D$29-Assumptions!$D$27)*(Assumptions!$D$29-Assumptions!$D$28)))</f>
        <v>0.26006813746098</v>
      </c>
      <c r="D513" s="29" t="n">
        <f aca="false">IF('Random Draws'!I513&lt;Assumptions!$D$30,1,0)</f>
        <v>1</v>
      </c>
      <c r="E513" s="19" t="n">
        <f aca="false">C513+Assumptions!$D$31*D513</f>
        <v>0.35006813746098</v>
      </c>
      <c r="F513" s="28" t="n">
        <f aca="false">(Simulation!F513-Assumptions!$D$15)*(1-E513)+Assumptions!$D$15-Simulation!J513</f>
        <v>0.143439813677092</v>
      </c>
      <c r="G513" s="8" t="n">
        <f aca="false">((Assumptions!$D$14*(1+Simulation!E513)^1*F513-Assumptions!$D$14*(1+Simulation!E513)^0*Simulation!E513*Assumptions!$D$16)/(1+Simulation!K513)^1+(Assumptions!$D$14*(1+Simulation!E513)^2*F513-Assumptions!$D$14*(1+Simulation!E513)^1*Simulation!E513*Assumptions!$D$16)/(1+Simulation!K513)^2+(Assumptions!$D$14*(1+Simulation!E513)^3*F513-Assumptions!$D$14*(1+Simulation!E513)^2*Simulation!E513*Assumptions!$D$16)/(1+Simulation!K513)^3+(Assumptions!$D$14*(1+Simulation!E513)^4*F513-Assumptions!$D$14*(1+Simulation!E513)^3*Simulation!E513*Assumptions!$D$16)/(1+Simulation!K513)^4+(Assumptions!$D$14*(1+Simulation!E513)^5*F513-Assumptions!$D$14*(1+Simulation!E513)^4*Simulation!E513*Assumptions!$D$16)/(1+Simulation!K513)^5+(Assumptions!$D$14*(1+Simulation!E513)^5*F513-Assumptions!$D$14*(1+Simulation!E513)^4*Simulation!E513*Assumptions!$D$16)*(1+Simulation!I513)/(Simulation!K513-Simulation!I513)/(1+Simulation!K513)^5-Assumptions!$D$17)/Assumptions!$D$18</f>
        <v>19.3486251382897</v>
      </c>
      <c r="H513" s="8" t="n">
        <f aca="false">IF(D513=1,G513,"")</f>
        <v>19.3486251382897</v>
      </c>
      <c r="I513" s="33" t="str">
        <f aca="false">IF(D513=0,G513,"")</f>
        <v/>
      </c>
    </row>
    <row r="514" customFormat="false" ht="15" hidden="false" customHeight="false" outlineLevel="0" collapsed="false">
      <c r="B514" s="2" t="n">
        <v>509</v>
      </c>
      <c r="C514" s="19" t="n">
        <f aca="false">IF('Random Draws'!F514&lt;(Assumptions!$D$28-Assumptions!$D$27)/(Assumptions!$D$29-Assumptions!$D$27),Assumptions!$D$27+SQRT('Random Draws'!F514*(Assumptions!$D$29-Assumptions!$D$27)*(Assumptions!$D$28-Assumptions!$D$27)),Assumptions!$D$29-SQRT((1-'Random Draws'!F514)*(Assumptions!$D$29-Assumptions!$D$27)*(Assumptions!$D$29-Assumptions!$D$28)))</f>
        <v>0.255876130197803</v>
      </c>
      <c r="D514" s="29" t="n">
        <f aca="false">IF('Random Draws'!I514&lt;Assumptions!$D$30,1,0)</f>
        <v>0</v>
      </c>
      <c r="E514" s="19" t="n">
        <f aca="false">C514+Assumptions!$D$31*D514</f>
        <v>0.255876130197803</v>
      </c>
      <c r="F514" s="28" t="n">
        <f aca="false">(Simulation!F514-Assumptions!$D$15)*(1-E514)+Assumptions!$D$15-Simulation!J514</f>
        <v>0.137971709899539</v>
      </c>
      <c r="G514" s="8" t="n">
        <f aca="false">((Assumptions!$D$14*(1+Simulation!E514)^1*F514-Assumptions!$D$14*(1+Simulation!E514)^0*Simulation!E514*Assumptions!$D$16)/(1+Simulation!K514)^1+(Assumptions!$D$14*(1+Simulation!E514)^2*F514-Assumptions!$D$14*(1+Simulation!E514)^1*Simulation!E514*Assumptions!$D$16)/(1+Simulation!K514)^2+(Assumptions!$D$14*(1+Simulation!E514)^3*F514-Assumptions!$D$14*(1+Simulation!E514)^2*Simulation!E514*Assumptions!$D$16)/(1+Simulation!K514)^3+(Assumptions!$D$14*(1+Simulation!E514)^4*F514-Assumptions!$D$14*(1+Simulation!E514)^3*Simulation!E514*Assumptions!$D$16)/(1+Simulation!K514)^4+(Assumptions!$D$14*(1+Simulation!E514)^5*F514-Assumptions!$D$14*(1+Simulation!E514)^4*Simulation!E514*Assumptions!$D$16)/(1+Simulation!K514)^5+(Assumptions!$D$14*(1+Simulation!E514)^5*F514-Assumptions!$D$14*(1+Simulation!E514)^4*Simulation!E514*Assumptions!$D$16)*(1+Simulation!I514)/(Simulation!K514-Simulation!I514)/(1+Simulation!K514)^5-Assumptions!$D$17)/Assumptions!$D$18</f>
        <v>6.98280483068526</v>
      </c>
      <c r="H514" s="8" t="str">
        <f aca="false">IF(D514=1,G514,"")</f>
        <v/>
      </c>
      <c r="I514" s="33" t="n">
        <f aca="false">IF(D514=0,G514,"")</f>
        <v>6.98280483068526</v>
      </c>
    </row>
    <row r="515" customFormat="false" ht="15" hidden="false" customHeight="false" outlineLevel="0" collapsed="false">
      <c r="B515" s="2" t="n">
        <v>510</v>
      </c>
      <c r="C515" s="19" t="n">
        <f aca="false">IF('Random Draws'!F515&lt;(Assumptions!$D$28-Assumptions!$D$27)/(Assumptions!$D$29-Assumptions!$D$27),Assumptions!$D$27+SQRT('Random Draws'!F515*(Assumptions!$D$29-Assumptions!$D$27)*(Assumptions!$D$28-Assumptions!$D$27)),Assumptions!$D$29-SQRT((1-'Random Draws'!F515)*(Assumptions!$D$29-Assumptions!$D$27)*(Assumptions!$D$29-Assumptions!$D$28)))</f>
        <v>0.253106054406449</v>
      </c>
      <c r="D515" s="29" t="n">
        <f aca="false">IF('Random Draws'!I515&lt;Assumptions!$D$30,1,0)</f>
        <v>0</v>
      </c>
      <c r="E515" s="19" t="n">
        <f aca="false">C515+Assumptions!$D$31*D515</f>
        <v>0.253106054406449</v>
      </c>
      <c r="F515" s="28" t="n">
        <f aca="false">(Simulation!F515-Assumptions!$D$15)*(1-E515)+Assumptions!$D$15-Simulation!J515</f>
        <v>0.178585810459527</v>
      </c>
      <c r="G515" s="8" t="n">
        <f aca="false">((Assumptions!$D$14*(1+Simulation!E515)^1*F515-Assumptions!$D$14*(1+Simulation!E515)^0*Simulation!E515*Assumptions!$D$16)/(1+Simulation!K515)^1+(Assumptions!$D$14*(1+Simulation!E515)^2*F515-Assumptions!$D$14*(1+Simulation!E515)^1*Simulation!E515*Assumptions!$D$16)/(1+Simulation!K515)^2+(Assumptions!$D$14*(1+Simulation!E515)^3*F515-Assumptions!$D$14*(1+Simulation!E515)^2*Simulation!E515*Assumptions!$D$16)/(1+Simulation!K515)^3+(Assumptions!$D$14*(1+Simulation!E515)^4*F515-Assumptions!$D$14*(1+Simulation!E515)^3*Simulation!E515*Assumptions!$D$16)/(1+Simulation!K515)^4+(Assumptions!$D$14*(1+Simulation!E515)^5*F515-Assumptions!$D$14*(1+Simulation!E515)^4*Simulation!E515*Assumptions!$D$16)/(1+Simulation!K515)^5+(Assumptions!$D$14*(1+Simulation!E515)^5*F515-Assumptions!$D$14*(1+Simulation!E515)^4*Simulation!E515*Assumptions!$D$16)*(1+Simulation!I515)/(Simulation!K515-Simulation!I515)/(1+Simulation!K515)^5-Assumptions!$D$17)/Assumptions!$D$18</f>
        <v>9.70769001714542</v>
      </c>
      <c r="H515" s="8" t="str">
        <f aca="false">IF(D515=1,G515,"")</f>
        <v/>
      </c>
      <c r="I515" s="33" t="n">
        <f aca="false">IF(D515=0,G515,"")</f>
        <v>9.70769001714542</v>
      </c>
    </row>
    <row r="516" customFormat="false" ht="15" hidden="false" customHeight="false" outlineLevel="0" collapsed="false">
      <c r="B516" s="2" t="n">
        <v>511</v>
      </c>
      <c r="C516" s="19" t="n">
        <f aca="false">IF('Random Draws'!F516&lt;(Assumptions!$D$28-Assumptions!$D$27)/(Assumptions!$D$29-Assumptions!$D$27),Assumptions!$D$27+SQRT('Random Draws'!F516*(Assumptions!$D$29-Assumptions!$D$27)*(Assumptions!$D$28-Assumptions!$D$27)),Assumptions!$D$29-SQRT((1-'Random Draws'!F516)*(Assumptions!$D$29-Assumptions!$D$27)*(Assumptions!$D$29-Assumptions!$D$28)))</f>
        <v>0.260092174147657</v>
      </c>
      <c r="D516" s="29" t="n">
        <f aca="false">IF('Random Draws'!I516&lt;Assumptions!$D$30,1,0)</f>
        <v>0</v>
      </c>
      <c r="E516" s="19" t="n">
        <f aca="false">C516+Assumptions!$D$31*D516</f>
        <v>0.260092174147657</v>
      </c>
      <c r="F516" s="28" t="n">
        <f aca="false">(Simulation!F516-Assumptions!$D$15)*(1-E516)+Assumptions!$D$15-Simulation!J516</f>
        <v>0.191293383527114</v>
      </c>
      <c r="G516" s="8" t="n">
        <f aca="false">((Assumptions!$D$14*(1+Simulation!E516)^1*F516-Assumptions!$D$14*(1+Simulation!E516)^0*Simulation!E516*Assumptions!$D$16)/(1+Simulation!K516)^1+(Assumptions!$D$14*(1+Simulation!E516)^2*F516-Assumptions!$D$14*(1+Simulation!E516)^1*Simulation!E516*Assumptions!$D$16)/(1+Simulation!K516)^2+(Assumptions!$D$14*(1+Simulation!E516)^3*F516-Assumptions!$D$14*(1+Simulation!E516)^2*Simulation!E516*Assumptions!$D$16)/(1+Simulation!K516)^3+(Assumptions!$D$14*(1+Simulation!E516)^4*F516-Assumptions!$D$14*(1+Simulation!E516)^3*Simulation!E516*Assumptions!$D$16)/(1+Simulation!K516)^4+(Assumptions!$D$14*(1+Simulation!E516)^5*F516-Assumptions!$D$14*(1+Simulation!E516)^4*Simulation!E516*Assumptions!$D$16)/(1+Simulation!K516)^5+(Assumptions!$D$14*(1+Simulation!E516)^5*F516-Assumptions!$D$14*(1+Simulation!E516)^4*Simulation!E516*Assumptions!$D$16)*(1+Simulation!I516)/(Simulation!K516-Simulation!I516)/(1+Simulation!K516)^5-Assumptions!$D$17)/Assumptions!$D$18</f>
        <v>17.5583094196706</v>
      </c>
      <c r="H516" s="8" t="str">
        <f aca="false">IF(D516=1,G516,"")</f>
        <v/>
      </c>
      <c r="I516" s="33" t="n">
        <f aca="false">IF(D516=0,G516,"")</f>
        <v>17.5583094196706</v>
      </c>
    </row>
    <row r="517" customFormat="false" ht="15" hidden="false" customHeight="false" outlineLevel="0" collapsed="false">
      <c r="B517" s="2" t="n">
        <v>512</v>
      </c>
      <c r="C517" s="19" t="n">
        <f aca="false">IF('Random Draws'!F517&lt;(Assumptions!$D$28-Assumptions!$D$27)/(Assumptions!$D$29-Assumptions!$D$27),Assumptions!$D$27+SQRT('Random Draws'!F517*(Assumptions!$D$29-Assumptions!$D$27)*(Assumptions!$D$28-Assumptions!$D$27)),Assumptions!$D$29-SQRT((1-'Random Draws'!F517)*(Assumptions!$D$29-Assumptions!$D$27)*(Assumptions!$D$29-Assumptions!$D$28)))</f>
        <v>0.258392049937971</v>
      </c>
      <c r="D517" s="29" t="n">
        <f aca="false">IF('Random Draws'!I517&lt;Assumptions!$D$30,1,0)</f>
        <v>0</v>
      </c>
      <c r="E517" s="19" t="n">
        <f aca="false">C517+Assumptions!$D$31*D517</f>
        <v>0.258392049937971</v>
      </c>
      <c r="F517" s="28" t="n">
        <f aca="false">(Simulation!F517-Assumptions!$D$15)*(1-E517)+Assumptions!$D$15-Simulation!J517</f>
        <v>0.146183790748865</v>
      </c>
      <c r="G517" s="8" t="n">
        <f aca="false">((Assumptions!$D$14*(1+Simulation!E517)^1*F517-Assumptions!$D$14*(1+Simulation!E517)^0*Simulation!E517*Assumptions!$D$16)/(1+Simulation!K517)^1+(Assumptions!$D$14*(1+Simulation!E517)^2*F517-Assumptions!$D$14*(1+Simulation!E517)^1*Simulation!E517*Assumptions!$D$16)/(1+Simulation!K517)^2+(Assumptions!$D$14*(1+Simulation!E517)^3*F517-Assumptions!$D$14*(1+Simulation!E517)^2*Simulation!E517*Assumptions!$D$16)/(1+Simulation!K517)^3+(Assumptions!$D$14*(1+Simulation!E517)^4*F517-Assumptions!$D$14*(1+Simulation!E517)^3*Simulation!E517*Assumptions!$D$16)/(1+Simulation!K517)^4+(Assumptions!$D$14*(1+Simulation!E517)^5*F517-Assumptions!$D$14*(1+Simulation!E517)^4*Simulation!E517*Assumptions!$D$16)/(1+Simulation!K517)^5+(Assumptions!$D$14*(1+Simulation!E517)^5*F517-Assumptions!$D$14*(1+Simulation!E517)^4*Simulation!E517*Assumptions!$D$16)*(1+Simulation!I517)/(Simulation!K517-Simulation!I517)/(1+Simulation!K517)^5-Assumptions!$D$17)/Assumptions!$D$18</f>
        <v>7.77317279734446</v>
      </c>
      <c r="H517" s="8" t="str">
        <f aca="false">IF(D517=1,G517,"")</f>
        <v/>
      </c>
      <c r="I517" s="33" t="n">
        <f aca="false">IF(D517=0,G517,"")</f>
        <v>7.77317279734446</v>
      </c>
    </row>
    <row r="518" customFormat="false" ht="15" hidden="false" customHeight="false" outlineLevel="0" collapsed="false">
      <c r="B518" s="2" t="n">
        <v>513</v>
      </c>
      <c r="C518" s="19" t="n">
        <f aca="false">IF('Random Draws'!F518&lt;(Assumptions!$D$28-Assumptions!$D$27)/(Assumptions!$D$29-Assumptions!$D$27),Assumptions!$D$27+SQRT('Random Draws'!F518*(Assumptions!$D$29-Assumptions!$D$27)*(Assumptions!$D$28-Assumptions!$D$27)),Assumptions!$D$29-SQRT((1-'Random Draws'!F518)*(Assumptions!$D$29-Assumptions!$D$27)*(Assumptions!$D$29-Assumptions!$D$28)))</f>
        <v>0.271857132124122</v>
      </c>
      <c r="D518" s="29" t="n">
        <f aca="false">IF('Random Draws'!I518&lt;Assumptions!$D$30,1,0)</f>
        <v>0</v>
      </c>
      <c r="E518" s="19" t="n">
        <f aca="false">C518+Assumptions!$D$31*D518</f>
        <v>0.271857132124122</v>
      </c>
      <c r="F518" s="28" t="n">
        <f aca="false">(Simulation!F518-Assumptions!$D$15)*(1-E518)+Assumptions!$D$15-Simulation!J518</f>
        <v>0.151704939120754</v>
      </c>
      <c r="G518" s="8" t="n">
        <f aca="false">((Assumptions!$D$14*(1+Simulation!E518)^1*F518-Assumptions!$D$14*(1+Simulation!E518)^0*Simulation!E518*Assumptions!$D$16)/(1+Simulation!K518)^1+(Assumptions!$D$14*(1+Simulation!E518)^2*F518-Assumptions!$D$14*(1+Simulation!E518)^1*Simulation!E518*Assumptions!$D$16)/(1+Simulation!K518)^2+(Assumptions!$D$14*(1+Simulation!E518)^3*F518-Assumptions!$D$14*(1+Simulation!E518)^2*Simulation!E518*Assumptions!$D$16)/(1+Simulation!K518)^3+(Assumptions!$D$14*(1+Simulation!E518)^4*F518-Assumptions!$D$14*(1+Simulation!E518)^3*Simulation!E518*Assumptions!$D$16)/(1+Simulation!K518)^4+(Assumptions!$D$14*(1+Simulation!E518)^5*F518-Assumptions!$D$14*(1+Simulation!E518)^4*Simulation!E518*Assumptions!$D$16)/(1+Simulation!K518)^5+(Assumptions!$D$14*(1+Simulation!E518)^5*F518-Assumptions!$D$14*(1+Simulation!E518)^4*Simulation!E518*Assumptions!$D$16)*(1+Simulation!I518)/(Simulation!K518-Simulation!I518)/(1+Simulation!K518)^5-Assumptions!$D$17)/Assumptions!$D$18</f>
        <v>10.0229500023344</v>
      </c>
      <c r="H518" s="8" t="str">
        <f aca="false">IF(D518=1,G518,"")</f>
        <v/>
      </c>
      <c r="I518" s="33" t="n">
        <f aca="false">IF(D518=0,G518,"")</f>
        <v>10.0229500023344</v>
      </c>
    </row>
    <row r="519" customFormat="false" ht="15" hidden="false" customHeight="false" outlineLevel="0" collapsed="false">
      <c r="B519" s="2" t="n">
        <v>514</v>
      </c>
      <c r="C519" s="19" t="n">
        <f aca="false">IF('Random Draws'!F519&lt;(Assumptions!$D$28-Assumptions!$D$27)/(Assumptions!$D$29-Assumptions!$D$27),Assumptions!$D$27+SQRT('Random Draws'!F519*(Assumptions!$D$29-Assumptions!$D$27)*(Assumptions!$D$28-Assumptions!$D$27)),Assumptions!$D$29-SQRT((1-'Random Draws'!F519)*(Assumptions!$D$29-Assumptions!$D$27)*(Assumptions!$D$29-Assumptions!$D$28)))</f>
        <v>0.249945258622198</v>
      </c>
      <c r="D519" s="29" t="n">
        <f aca="false">IF('Random Draws'!I519&lt;Assumptions!$D$30,1,0)</f>
        <v>0</v>
      </c>
      <c r="E519" s="19" t="n">
        <f aca="false">C519+Assumptions!$D$31*D519</f>
        <v>0.249945258622198</v>
      </c>
      <c r="F519" s="28" t="n">
        <f aca="false">(Simulation!F519-Assumptions!$D$15)*(1-E519)+Assumptions!$D$15-Simulation!J519</f>
        <v>0.148092226565568</v>
      </c>
      <c r="G519" s="8" t="n">
        <f aca="false">((Assumptions!$D$14*(1+Simulation!E519)^1*F519-Assumptions!$D$14*(1+Simulation!E519)^0*Simulation!E519*Assumptions!$D$16)/(1+Simulation!K519)^1+(Assumptions!$D$14*(1+Simulation!E519)^2*F519-Assumptions!$D$14*(1+Simulation!E519)^1*Simulation!E519*Assumptions!$D$16)/(1+Simulation!K519)^2+(Assumptions!$D$14*(1+Simulation!E519)^3*F519-Assumptions!$D$14*(1+Simulation!E519)^2*Simulation!E519*Assumptions!$D$16)/(1+Simulation!K519)^3+(Assumptions!$D$14*(1+Simulation!E519)^4*F519-Assumptions!$D$14*(1+Simulation!E519)^3*Simulation!E519*Assumptions!$D$16)/(1+Simulation!K519)^4+(Assumptions!$D$14*(1+Simulation!E519)^5*F519-Assumptions!$D$14*(1+Simulation!E519)^4*Simulation!E519*Assumptions!$D$16)/(1+Simulation!K519)^5+(Assumptions!$D$14*(1+Simulation!E519)^5*F519-Assumptions!$D$14*(1+Simulation!E519)^4*Simulation!E519*Assumptions!$D$16)*(1+Simulation!I519)/(Simulation!K519-Simulation!I519)/(1+Simulation!K519)^5-Assumptions!$D$17)/Assumptions!$D$18</f>
        <v>4.80351235164178</v>
      </c>
      <c r="H519" s="8" t="str">
        <f aca="false">IF(D519=1,G519,"")</f>
        <v/>
      </c>
      <c r="I519" s="33" t="n">
        <f aca="false">IF(D519=0,G519,"")</f>
        <v>4.80351235164178</v>
      </c>
    </row>
    <row r="520" customFormat="false" ht="15" hidden="false" customHeight="false" outlineLevel="0" collapsed="false">
      <c r="B520" s="2" t="n">
        <v>515</v>
      </c>
      <c r="C520" s="19" t="n">
        <f aca="false">IF('Random Draws'!F520&lt;(Assumptions!$D$28-Assumptions!$D$27)/(Assumptions!$D$29-Assumptions!$D$27),Assumptions!$D$27+SQRT('Random Draws'!F520*(Assumptions!$D$29-Assumptions!$D$27)*(Assumptions!$D$28-Assumptions!$D$27)),Assumptions!$D$29-SQRT((1-'Random Draws'!F520)*(Assumptions!$D$29-Assumptions!$D$27)*(Assumptions!$D$29-Assumptions!$D$28)))</f>
        <v>0.249221530855341</v>
      </c>
      <c r="D520" s="29" t="n">
        <f aca="false">IF('Random Draws'!I520&lt;Assumptions!$D$30,1,0)</f>
        <v>0</v>
      </c>
      <c r="E520" s="19" t="n">
        <f aca="false">C520+Assumptions!$D$31*D520</f>
        <v>0.249221530855341</v>
      </c>
      <c r="F520" s="28" t="n">
        <f aca="false">(Simulation!F520-Assumptions!$D$15)*(1-E520)+Assumptions!$D$15-Simulation!J520</f>
        <v>0.15287043687142</v>
      </c>
      <c r="G520" s="8" t="n">
        <f aca="false">((Assumptions!$D$14*(1+Simulation!E520)^1*F520-Assumptions!$D$14*(1+Simulation!E520)^0*Simulation!E520*Assumptions!$D$16)/(1+Simulation!K520)^1+(Assumptions!$D$14*(1+Simulation!E520)^2*F520-Assumptions!$D$14*(1+Simulation!E520)^1*Simulation!E520*Assumptions!$D$16)/(1+Simulation!K520)^2+(Assumptions!$D$14*(1+Simulation!E520)^3*F520-Assumptions!$D$14*(1+Simulation!E520)^2*Simulation!E520*Assumptions!$D$16)/(1+Simulation!K520)^3+(Assumptions!$D$14*(1+Simulation!E520)^4*F520-Assumptions!$D$14*(1+Simulation!E520)^3*Simulation!E520*Assumptions!$D$16)/(1+Simulation!K520)^4+(Assumptions!$D$14*(1+Simulation!E520)^5*F520-Assumptions!$D$14*(1+Simulation!E520)^4*Simulation!E520*Assumptions!$D$16)/(1+Simulation!K520)^5+(Assumptions!$D$14*(1+Simulation!E520)^5*F520-Assumptions!$D$14*(1+Simulation!E520)^4*Simulation!E520*Assumptions!$D$16)*(1+Simulation!I520)/(Simulation!K520-Simulation!I520)/(1+Simulation!K520)^5-Assumptions!$D$17)/Assumptions!$D$18</f>
        <v>6.90560899057181</v>
      </c>
      <c r="H520" s="8" t="str">
        <f aca="false">IF(D520=1,G520,"")</f>
        <v/>
      </c>
      <c r="I520" s="33" t="n">
        <f aca="false">IF(D520=0,G520,"")</f>
        <v>6.90560899057181</v>
      </c>
    </row>
    <row r="521" customFormat="false" ht="15" hidden="false" customHeight="false" outlineLevel="0" collapsed="false">
      <c r="B521" s="2" t="n">
        <v>516</v>
      </c>
      <c r="C521" s="19" t="n">
        <f aca="false">IF('Random Draws'!F521&lt;(Assumptions!$D$28-Assumptions!$D$27)/(Assumptions!$D$29-Assumptions!$D$27),Assumptions!$D$27+SQRT('Random Draws'!F521*(Assumptions!$D$29-Assumptions!$D$27)*(Assumptions!$D$28-Assumptions!$D$27)),Assumptions!$D$29-SQRT((1-'Random Draws'!F521)*(Assumptions!$D$29-Assumptions!$D$27)*(Assumptions!$D$29-Assumptions!$D$28)))</f>
        <v>0.256636674818485</v>
      </c>
      <c r="D521" s="29" t="n">
        <f aca="false">IF('Random Draws'!I521&lt;Assumptions!$D$30,1,0)</f>
        <v>1</v>
      </c>
      <c r="E521" s="19" t="n">
        <f aca="false">C521+Assumptions!$D$31*D521</f>
        <v>0.346636674818485</v>
      </c>
      <c r="F521" s="28" t="n">
        <f aca="false">(Simulation!F521-Assumptions!$D$15)*(1-E521)+Assumptions!$D$15-Simulation!J521</f>
        <v>0.176996700923913</v>
      </c>
      <c r="G521" s="8" t="n">
        <f aca="false">((Assumptions!$D$14*(1+Simulation!E521)^1*F521-Assumptions!$D$14*(1+Simulation!E521)^0*Simulation!E521*Assumptions!$D$16)/(1+Simulation!K521)^1+(Assumptions!$D$14*(1+Simulation!E521)^2*F521-Assumptions!$D$14*(1+Simulation!E521)^1*Simulation!E521*Assumptions!$D$16)/(1+Simulation!K521)^2+(Assumptions!$D$14*(1+Simulation!E521)^3*F521-Assumptions!$D$14*(1+Simulation!E521)^2*Simulation!E521*Assumptions!$D$16)/(1+Simulation!K521)^3+(Assumptions!$D$14*(1+Simulation!E521)^4*F521-Assumptions!$D$14*(1+Simulation!E521)^3*Simulation!E521*Assumptions!$D$16)/(1+Simulation!K521)^4+(Assumptions!$D$14*(1+Simulation!E521)^5*F521-Assumptions!$D$14*(1+Simulation!E521)^4*Simulation!E521*Assumptions!$D$16)/(1+Simulation!K521)^5+(Assumptions!$D$14*(1+Simulation!E521)^5*F521-Assumptions!$D$14*(1+Simulation!E521)^4*Simulation!E521*Assumptions!$D$16)*(1+Simulation!I521)/(Simulation!K521-Simulation!I521)/(1+Simulation!K521)^5-Assumptions!$D$17)/Assumptions!$D$18</f>
        <v>14.1897201751123</v>
      </c>
      <c r="H521" s="8" t="n">
        <f aca="false">IF(D521=1,G521,"")</f>
        <v>14.1897201751123</v>
      </c>
      <c r="I521" s="33" t="str">
        <f aca="false">IF(D521=0,G521,"")</f>
        <v/>
      </c>
    </row>
    <row r="522" customFormat="false" ht="15" hidden="false" customHeight="false" outlineLevel="0" collapsed="false">
      <c r="B522" s="2" t="n">
        <v>517</v>
      </c>
      <c r="C522" s="19" t="n">
        <f aca="false">IF('Random Draws'!F522&lt;(Assumptions!$D$28-Assumptions!$D$27)/(Assumptions!$D$29-Assumptions!$D$27),Assumptions!$D$27+SQRT('Random Draws'!F522*(Assumptions!$D$29-Assumptions!$D$27)*(Assumptions!$D$28-Assumptions!$D$27)),Assumptions!$D$29-SQRT((1-'Random Draws'!F522)*(Assumptions!$D$29-Assumptions!$D$27)*(Assumptions!$D$29-Assumptions!$D$28)))</f>
        <v>0.255772021453955</v>
      </c>
      <c r="D522" s="29" t="n">
        <f aca="false">IF('Random Draws'!I522&lt;Assumptions!$D$30,1,0)</f>
        <v>0</v>
      </c>
      <c r="E522" s="19" t="n">
        <f aca="false">C522+Assumptions!$D$31*D522</f>
        <v>0.255772021453955</v>
      </c>
      <c r="F522" s="28" t="n">
        <f aca="false">(Simulation!F522-Assumptions!$D$15)*(1-E522)+Assumptions!$D$15-Simulation!J522</f>
        <v>0.200533208878082</v>
      </c>
      <c r="G522" s="8" t="n">
        <f aca="false">((Assumptions!$D$14*(1+Simulation!E522)^1*F522-Assumptions!$D$14*(1+Simulation!E522)^0*Simulation!E522*Assumptions!$D$16)/(1+Simulation!K522)^1+(Assumptions!$D$14*(1+Simulation!E522)^2*F522-Assumptions!$D$14*(1+Simulation!E522)^1*Simulation!E522*Assumptions!$D$16)/(1+Simulation!K522)^2+(Assumptions!$D$14*(1+Simulation!E522)^3*F522-Assumptions!$D$14*(1+Simulation!E522)^2*Simulation!E522*Assumptions!$D$16)/(1+Simulation!K522)^3+(Assumptions!$D$14*(1+Simulation!E522)^4*F522-Assumptions!$D$14*(1+Simulation!E522)^3*Simulation!E522*Assumptions!$D$16)/(1+Simulation!K522)^4+(Assumptions!$D$14*(1+Simulation!E522)^5*F522-Assumptions!$D$14*(1+Simulation!E522)^4*Simulation!E522*Assumptions!$D$16)/(1+Simulation!K522)^5+(Assumptions!$D$14*(1+Simulation!E522)^5*F522-Assumptions!$D$14*(1+Simulation!E522)^4*Simulation!E522*Assumptions!$D$16)*(1+Simulation!I522)/(Simulation!K522-Simulation!I522)/(1+Simulation!K522)^5-Assumptions!$D$17)/Assumptions!$D$18</f>
        <v>18.4042553010817</v>
      </c>
      <c r="H522" s="8" t="str">
        <f aca="false">IF(D522=1,G522,"")</f>
        <v/>
      </c>
      <c r="I522" s="33" t="n">
        <f aca="false">IF(D522=0,G522,"")</f>
        <v>18.4042553010817</v>
      </c>
    </row>
    <row r="523" customFormat="false" ht="15" hidden="false" customHeight="false" outlineLevel="0" collapsed="false">
      <c r="B523" s="2" t="n">
        <v>518</v>
      </c>
      <c r="C523" s="19" t="n">
        <f aca="false">IF('Random Draws'!F523&lt;(Assumptions!$D$28-Assumptions!$D$27)/(Assumptions!$D$29-Assumptions!$D$27),Assumptions!$D$27+SQRT('Random Draws'!F523*(Assumptions!$D$29-Assumptions!$D$27)*(Assumptions!$D$28-Assumptions!$D$27)),Assumptions!$D$29-SQRT((1-'Random Draws'!F523)*(Assumptions!$D$29-Assumptions!$D$27)*(Assumptions!$D$29-Assumptions!$D$28)))</f>
        <v>0.257535410339219</v>
      </c>
      <c r="D523" s="29" t="n">
        <f aca="false">IF('Random Draws'!I523&lt;Assumptions!$D$30,1,0)</f>
        <v>0</v>
      </c>
      <c r="E523" s="19" t="n">
        <f aca="false">C523+Assumptions!$D$31*D523</f>
        <v>0.257535410339219</v>
      </c>
      <c r="F523" s="28" t="n">
        <f aca="false">(Simulation!F523-Assumptions!$D$15)*(1-E523)+Assumptions!$D$15-Simulation!J523</f>
        <v>0.220566400208925</v>
      </c>
      <c r="G523" s="8" t="n">
        <f aca="false">((Assumptions!$D$14*(1+Simulation!E523)^1*F523-Assumptions!$D$14*(1+Simulation!E523)^0*Simulation!E523*Assumptions!$D$16)/(1+Simulation!K523)^1+(Assumptions!$D$14*(1+Simulation!E523)^2*F523-Assumptions!$D$14*(1+Simulation!E523)^1*Simulation!E523*Assumptions!$D$16)/(1+Simulation!K523)^2+(Assumptions!$D$14*(1+Simulation!E523)^3*F523-Assumptions!$D$14*(1+Simulation!E523)^2*Simulation!E523*Assumptions!$D$16)/(1+Simulation!K523)^3+(Assumptions!$D$14*(1+Simulation!E523)^4*F523-Assumptions!$D$14*(1+Simulation!E523)^3*Simulation!E523*Assumptions!$D$16)/(1+Simulation!K523)^4+(Assumptions!$D$14*(1+Simulation!E523)^5*F523-Assumptions!$D$14*(1+Simulation!E523)^4*Simulation!E523*Assumptions!$D$16)/(1+Simulation!K523)^5+(Assumptions!$D$14*(1+Simulation!E523)^5*F523-Assumptions!$D$14*(1+Simulation!E523)^4*Simulation!E523*Assumptions!$D$16)*(1+Simulation!I523)/(Simulation!K523-Simulation!I523)/(1+Simulation!K523)^5-Assumptions!$D$17)/Assumptions!$D$18</f>
        <v>17.7415478683349</v>
      </c>
      <c r="H523" s="8" t="str">
        <f aca="false">IF(D523=1,G523,"")</f>
        <v/>
      </c>
      <c r="I523" s="33" t="n">
        <f aca="false">IF(D523=0,G523,"")</f>
        <v>17.7415478683349</v>
      </c>
    </row>
    <row r="524" customFormat="false" ht="15" hidden="false" customHeight="false" outlineLevel="0" collapsed="false">
      <c r="B524" s="2" t="n">
        <v>519</v>
      </c>
      <c r="C524" s="19" t="n">
        <f aca="false">IF('Random Draws'!F524&lt;(Assumptions!$D$28-Assumptions!$D$27)/(Assumptions!$D$29-Assumptions!$D$27),Assumptions!$D$27+SQRT('Random Draws'!F524*(Assumptions!$D$29-Assumptions!$D$27)*(Assumptions!$D$28-Assumptions!$D$27)),Assumptions!$D$29-SQRT((1-'Random Draws'!F524)*(Assumptions!$D$29-Assumptions!$D$27)*(Assumptions!$D$29-Assumptions!$D$28)))</f>
        <v>0.264841378809192</v>
      </c>
      <c r="D524" s="29" t="n">
        <f aca="false">IF('Random Draws'!I524&lt;Assumptions!$D$30,1,0)</f>
        <v>0</v>
      </c>
      <c r="E524" s="19" t="n">
        <f aca="false">C524+Assumptions!$D$31*D524</f>
        <v>0.264841378809192</v>
      </c>
      <c r="F524" s="28" t="n">
        <f aca="false">(Simulation!F524-Assumptions!$D$15)*(1-E524)+Assumptions!$D$15-Simulation!J524</f>
        <v>0.180174102777528</v>
      </c>
      <c r="G524" s="8" t="n">
        <f aca="false">((Assumptions!$D$14*(1+Simulation!E524)^1*F524-Assumptions!$D$14*(1+Simulation!E524)^0*Simulation!E524*Assumptions!$D$16)/(1+Simulation!K524)^1+(Assumptions!$D$14*(1+Simulation!E524)^2*F524-Assumptions!$D$14*(1+Simulation!E524)^1*Simulation!E524*Assumptions!$D$16)/(1+Simulation!K524)^2+(Assumptions!$D$14*(1+Simulation!E524)^3*F524-Assumptions!$D$14*(1+Simulation!E524)^2*Simulation!E524*Assumptions!$D$16)/(1+Simulation!K524)^3+(Assumptions!$D$14*(1+Simulation!E524)^4*F524-Assumptions!$D$14*(1+Simulation!E524)^3*Simulation!E524*Assumptions!$D$16)/(1+Simulation!K524)^4+(Assumptions!$D$14*(1+Simulation!E524)^5*F524-Assumptions!$D$14*(1+Simulation!E524)^4*Simulation!E524*Assumptions!$D$16)/(1+Simulation!K524)^5+(Assumptions!$D$14*(1+Simulation!E524)^5*F524-Assumptions!$D$14*(1+Simulation!E524)^4*Simulation!E524*Assumptions!$D$16)*(1+Simulation!I524)/(Simulation!K524-Simulation!I524)/(1+Simulation!K524)^5-Assumptions!$D$17)/Assumptions!$D$18</f>
        <v>10.6291031125479</v>
      </c>
      <c r="H524" s="8" t="str">
        <f aca="false">IF(D524=1,G524,"")</f>
        <v/>
      </c>
      <c r="I524" s="33" t="n">
        <f aca="false">IF(D524=0,G524,"")</f>
        <v>10.6291031125479</v>
      </c>
    </row>
    <row r="525" customFormat="false" ht="15" hidden="false" customHeight="false" outlineLevel="0" collapsed="false">
      <c r="B525" s="2" t="n">
        <v>520</v>
      </c>
      <c r="C525" s="19" t="n">
        <f aca="false">IF('Random Draws'!F525&lt;(Assumptions!$D$28-Assumptions!$D$27)/(Assumptions!$D$29-Assumptions!$D$27),Assumptions!$D$27+SQRT('Random Draws'!F525*(Assumptions!$D$29-Assumptions!$D$27)*(Assumptions!$D$28-Assumptions!$D$27)),Assumptions!$D$29-SQRT((1-'Random Draws'!F525)*(Assumptions!$D$29-Assumptions!$D$27)*(Assumptions!$D$29-Assumptions!$D$28)))</f>
        <v>0.270524404132172</v>
      </c>
      <c r="D525" s="29" t="n">
        <f aca="false">IF('Random Draws'!I525&lt;Assumptions!$D$30,1,0)</f>
        <v>0</v>
      </c>
      <c r="E525" s="19" t="n">
        <f aca="false">C525+Assumptions!$D$31*D525</f>
        <v>0.270524404132172</v>
      </c>
      <c r="F525" s="28" t="n">
        <f aca="false">(Simulation!F525-Assumptions!$D$15)*(1-E525)+Assumptions!$D$15-Simulation!J525</f>
        <v>0.185105420018</v>
      </c>
      <c r="G525" s="8" t="n">
        <f aca="false">((Assumptions!$D$14*(1+Simulation!E525)^1*F525-Assumptions!$D$14*(1+Simulation!E525)^0*Simulation!E525*Assumptions!$D$16)/(1+Simulation!K525)^1+(Assumptions!$D$14*(1+Simulation!E525)^2*F525-Assumptions!$D$14*(1+Simulation!E525)^1*Simulation!E525*Assumptions!$D$16)/(1+Simulation!K525)^2+(Assumptions!$D$14*(1+Simulation!E525)^3*F525-Assumptions!$D$14*(1+Simulation!E525)^2*Simulation!E525*Assumptions!$D$16)/(1+Simulation!K525)^3+(Assumptions!$D$14*(1+Simulation!E525)^4*F525-Assumptions!$D$14*(1+Simulation!E525)^3*Simulation!E525*Assumptions!$D$16)/(1+Simulation!K525)^4+(Assumptions!$D$14*(1+Simulation!E525)^5*F525-Assumptions!$D$14*(1+Simulation!E525)^4*Simulation!E525*Assumptions!$D$16)/(1+Simulation!K525)^5+(Assumptions!$D$14*(1+Simulation!E525)^5*F525-Assumptions!$D$14*(1+Simulation!E525)^4*Simulation!E525*Assumptions!$D$16)*(1+Simulation!I525)/(Simulation!K525-Simulation!I525)/(1+Simulation!K525)^5-Assumptions!$D$17)/Assumptions!$D$18</f>
        <v>12.4991341675372</v>
      </c>
      <c r="H525" s="8" t="str">
        <f aca="false">IF(D525=1,G525,"")</f>
        <v/>
      </c>
      <c r="I525" s="33" t="n">
        <f aca="false">IF(D525=0,G525,"")</f>
        <v>12.4991341675372</v>
      </c>
    </row>
    <row r="526" customFormat="false" ht="15" hidden="false" customHeight="false" outlineLevel="0" collapsed="false">
      <c r="B526" s="2" t="n">
        <v>521</v>
      </c>
      <c r="C526" s="19" t="n">
        <f aca="false">IF('Random Draws'!F526&lt;(Assumptions!$D$28-Assumptions!$D$27)/(Assumptions!$D$29-Assumptions!$D$27),Assumptions!$D$27+SQRT('Random Draws'!F526*(Assumptions!$D$29-Assumptions!$D$27)*(Assumptions!$D$28-Assumptions!$D$27)),Assumptions!$D$29-SQRT((1-'Random Draws'!F526)*(Assumptions!$D$29-Assumptions!$D$27)*(Assumptions!$D$29-Assumptions!$D$28)))</f>
        <v>0.250930118327667</v>
      </c>
      <c r="D526" s="29" t="n">
        <f aca="false">IF('Random Draws'!I526&lt;Assumptions!$D$30,1,0)</f>
        <v>0</v>
      </c>
      <c r="E526" s="19" t="n">
        <f aca="false">C526+Assumptions!$D$31*D526</f>
        <v>0.250930118327667</v>
      </c>
      <c r="F526" s="28" t="n">
        <f aca="false">(Simulation!F526-Assumptions!$D$15)*(1-E526)+Assumptions!$D$15-Simulation!J526</f>
        <v>0.176729971002839</v>
      </c>
      <c r="G526" s="8" t="n">
        <f aca="false">((Assumptions!$D$14*(1+Simulation!E526)^1*F526-Assumptions!$D$14*(1+Simulation!E526)^0*Simulation!E526*Assumptions!$D$16)/(1+Simulation!K526)^1+(Assumptions!$D$14*(1+Simulation!E526)^2*F526-Assumptions!$D$14*(1+Simulation!E526)^1*Simulation!E526*Assumptions!$D$16)/(1+Simulation!K526)^2+(Assumptions!$D$14*(1+Simulation!E526)^3*F526-Assumptions!$D$14*(1+Simulation!E526)^2*Simulation!E526*Assumptions!$D$16)/(1+Simulation!K526)^3+(Assumptions!$D$14*(1+Simulation!E526)^4*F526-Assumptions!$D$14*(1+Simulation!E526)^3*Simulation!E526*Assumptions!$D$16)/(1+Simulation!K526)^4+(Assumptions!$D$14*(1+Simulation!E526)^5*F526-Assumptions!$D$14*(1+Simulation!E526)^4*Simulation!E526*Assumptions!$D$16)/(1+Simulation!K526)^5+(Assumptions!$D$14*(1+Simulation!E526)^5*F526-Assumptions!$D$14*(1+Simulation!E526)^4*Simulation!E526*Assumptions!$D$16)*(1+Simulation!I526)/(Simulation!K526-Simulation!I526)/(1+Simulation!K526)^5-Assumptions!$D$17)/Assumptions!$D$18</f>
        <v>12.7720241202888</v>
      </c>
      <c r="H526" s="8" t="str">
        <f aca="false">IF(D526=1,G526,"")</f>
        <v/>
      </c>
      <c r="I526" s="33" t="n">
        <f aca="false">IF(D526=0,G526,"")</f>
        <v>12.7720241202888</v>
      </c>
    </row>
    <row r="527" customFormat="false" ht="15" hidden="false" customHeight="false" outlineLevel="0" collapsed="false">
      <c r="B527" s="2" t="n">
        <v>522</v>
      </c>
      <c r="C527" s="19" t="n">
        <f aca="false">IF('Random Draws'!F527&lt;(Assumptions!$D$28-Assumptions!$D$27)/(Assumptions!$D$29-Assumptions!$D$27),Assumptions!$D$27+SQRT('Random Draws'!F527*(Assumptions!$D$29-Assumptions!$D$27)*(Assumptions!$D$28-Assumptions!$D$27)),Assumptions!$D$29-SQRT((1-'Random Draws'!F527)*(Assumptions!$D$29-Assumptions!$D$27)*(Assumptions!$D$29-Assumptions!$D$28)))</f>
        <v>0.257302877917988</v>
      </c>
      <c r="D527" s="29" t="n">
        <f aca="false">IF('Random Draws'!I527&lt;Assumptions!$D$30,1,0)</f>
        <v>1</v>
      </c>
      <c r="E527" s="19" t="n">
        <f aca="false">C527+Assumptions!$D$31*D527</f>
        <v>0.347302877917988</v>
      </c>
      <c r="F527" s="28" t="n">
        <f aca="false">(Simulation!F527-Assumptions!$D$15)*(1-E527)+Assumptions!$D$15-Simulation!J527</f>
        <v>0.138667958228148</v>
      </c>
      <c r="G527" s="8" t="n">
        <f aca="false">((Assumptions!$D$14*(1+Simulation!E527)^1*F527-Assumptions!$D$14*(1+Simulation!E527)^0*Simulation!E527*Assumptions!$D$16)/(1+Simulation!K527)^1+(Assumptions!$D$14*(1+Simulation!E527)^2*F527-Assumptions!$D$14*(1+Simulation!E527)^1*Simulation!E527*Assumptions!$D$16)/(1+Simulation!K527)^2+(Assumptions!$D$14*(1+Simulation!E527)^3*F527-Assumptions!$D$14*(1+Simulation!E527)^2*Simulation!E527*Assumptions!$D$16)/(1+Simulation!K527)^3+(Assumptions!$D$14*(1+Simulation!E527)^4*F527-Assumptions!$D$14*(1+Simulation!E527)^3*Simulation!E527*Assumptions!$D$16)/(1+Simulation!K527)^4+(Assumptions!$D$14*(1+Simulation!E527)^5*F527-Assumptions!$D$14*(1+Simulation!E527)^4*Simulation!E527*Assumptions!$D$16)/(1+Simulation!K527)^5+(Assumptions!$D$14*(1+Simulation!E527)^5*F527-Assumptions!$D$14*(1+Simulation!E527)^4*Simulation!E527*Assumptions!$D$16)*(1+Simulation!I527)/(Simulation!K527-Simulation!I527)/(1+Simulation!K527)^5-Assumptions!$D$17)/Assumptions!$D$18</f>
        <v>11.1396309102533</v>
      </c>
      <c r="H527" s="8" t="n">
        <f aca="false">IF(D527=1,G527,"")</f>
        <v>11.1396309102533</v>
      </c>
      <c r="I527" s="33" t="str">
        <f aca="false">IF(D527=0,G527,"")</f>
        <v/>
      </c>
    </row>
    <row r="528" customFormat="false" ht="15" hidden="false" customHeight="false" outlineLevel="0" collapsed="false">
      <c r="B528" s="2" t="n">
        <v>523</v>
      </c>
      <c r="C528" s="19" t="n">
        <f aca="false">IF('Random Draws'!F528&lt;(Assumptions!$D$28-Assumptions!$D$27)/(Assumptions!$D$29-Assumptions!$D$27),Assumptions!$D$27+SQRT('Random Draws'!F528*(Assumptions!$D$29-Assumptions!$D$27)*(Assumptions!$D$28-Assumptions!$D$27)),Assumptions!$D$29-SQRT((1-'Random Draws'!F528)*(Assumptions!$D$29-Assumptions!$D$27)*(Assumptions!$D$29-Assumptions!$D$28)))</f>
        <v>0.255821705729914</v>
      </c>
      <c r="D528" s="29" t="n">
        <f aca="false">IF('Random Draws'!I528&lt;Assumptions!$D$30,1,0)</f>
        <v>1</v>
      </c>
      <c r="E528" s="19" t="n">
        <f aca="false">C528+Assumptions!$D$31*D528</f>
        <v>0.345821705729914</v>
      </c>
      <c r="F528" s="28" t="n">
        <f aca="false">(Simulation!F528-Assumptions!$D$15)*(1-E528)+Assumptions!$D$15-Simulation!J528</f>
        <v>0.150648304849187</v>
      </c>
      <c r="G528" s="8" t="n">
        <f aca="false">((Assumptions!$D$14*(1+Simulation!E528)^1*F528-Assumptions!$D$14*(1+Simulation!E528)^0*Simulation!E528*Assumptions!$D$16)/(1+Simulation!K528)^1+(Assumptions!$D$14*(1+Simulation!E528)^2*F528-Assumptions!$D$14*(1+Simulation!E528)^1*Simulation!E528*Assumptions!$D$16)/(1+Simulation!K528)^2+(Assumptions!$D$14*(1+Simulation!E528)^3*F528-Assumptions!$D$14*(1+Simulation!E528)^2*Simulation!E528*Assumptions!$D$16)/(1+Simulation!K528)^3+(Assumptions!$D$14*(1+Simulation!E528)^4*F528-Assumptions!$D$14*(1+Simulation!E528)^3*Simulation!E528*Assumptions!$D$16)/(1+Simulation!K528)^4+(Assumptions!$D$14*(1+Simulation!E528)^5*F528-Assumptions!$D$14*(1+Simulation!E528)^4*Simulation!E528*Assumptions!$D$16)/(1+Simulation!K528)^5+(Assumptions!$D$14*(1+Simulation!E528)^5*F528-Assumptions!$D$14*(1+Simulation!E528)^4*Simulation!E528*Assumptions!$D$16)*(1+Simulation!I528)/(Simulation!K528-Simulation!I528)/(1+Simulation!K528)^5-Assumptions!$D$17)/Assumptions!$D$18</f>
        <v>11.7536310283079</v>
      </c>
      <c r="H528" s="8" t="n">
        <f aca="false">IF(D528=1,G528,"")</f>
        <v>11.7536310283079</v>
      </c>
      <c r="I528" s="33" t="str">
        <f aca="false">IF(D528=0,G528,"")</f>
        <v/>
      </c>
    </row>
    <row r="529" customFormat="false" ht="15" hidden="false" customHeight="false" outlineLevel="0" collapsed="false">
      <c r="B529" s="2" t="n">
        <v>524</v>
      </c>
      <c r="C529" s="19" t="n">
        <f aca="false">IF('Random Draws'!F529&lt;(Assumptions!$D$28-Assumptions!$D$27)/(Assumptions!$D$29-Assumptions!$D$27),Assumptions!$D$27+SQRT('Random Draws'!F529*(Assumptions!$D$29-Assumptions!$D$27)*(Assumptions!$D$28-Assumptions!$D$27)),Assumptions!$D$29-SQRT((1-'Random Draws'!F529)*(Assumptions!$D$29-Assumptions!$D$27)*(Assumptions!$D$29-Assumptions!$D$28)))</f>
        <v>0.263017944676877</v>
      </c>
      <c r="D529" s="29" t="n">
        <f aca="false">IF('Random Draws'!I529&lt;Assumptions!$D$30,1,0)</f>
        <v>0</v>
      </c>
      <c r="E529" s="19" t="n">
        <f aca="false">C529+Assumptions!$D$31*D529</f>
        <v>0.263017944676877</v>
      </c>
      <c r="F529" s="28" t="n">
        <f aca="false">(Simulation!F529-Assumptions!$D$15)*(1-E529)+Assumptions!$D$15-Simulation!J529</f>
        <v>0.19844405637282</v>
      </c>
      <c r="G529" s="8" t="n">
        <f aca="false">((Assumptions!$D$14*(1+Simulation!E529)^1*F529-Assumptions!$D$14*(1+Simulation!E529)^0*Simulation!E529*Assumptions!$D$16)/(1+Simulation!K529)^1+(Assumptions!$D$14*(1+Simulation!E529)^2*F529-Assumptions!$D$14*(1+Simulation!E529)^1*Simulation!E529*Assumptions!$D$16)/(1+Simulation!K529)^2+(Assumptions!$D$14*(1+Simulation!E529)^3*F529-Assumptions!$D$14*(1+Simulation!E529)^2*Simulation!E529*Assumptions!$D$16)/(1+Simulation!K529)^3+(Assumptions!$D$14*(1+Simulation!E529)^4*F529-Assumptions!$D$14*(1+Simulation!E529)^3*Simulation!E529*Assumptions!$D$16)/(1+Simulation!K529)^4+(Assumptions!$D$14*(1+Simulation!E529)^5*F529-Assumptions!$D$14*(1+Simulation!E529)^4*Simulation!E529*Assumptions!$D$16)/(1+Simulation!K529)^5+(Assumptions!$D$14*(1+Simulation!E529)^5*F529-Assumptions!$D$14*(1+Simulation!E529)^4*Simulation!E529*Assumptions!$D$16)*(1+Simulation!I529)/(Simulation!K529-Simulation!I529)/(1+Simulation!K529)^5-Assumptions!$D$17)/Assumptions!$D$18</f>
        <v>18.7742342874826</v>
      </c>
      <c r="H529" s="8" t="str">
        <f aca="false">IF(D529=1,G529,"")</f>
        <v/>
      </c>
      <c r="I529" s="33" t="n">
        <f aca="false">IF(D529=0,G529,"")</f>
        <v>18.7742342874826</v>
      </c>
    </row>
    <row r="530" customFormat="false" ht="15" hidden="false" customHeight="false" outlineLevel="0" collapsed="false">
      <c r="B530" s="2" t="n">
        <v>525</v>
      </c>
      <c r="C530" s="19" t="n">
        <f aca="false">IF('Random Draws'!F530&lt;(Assumptions!$D$28-Assumptions!$D$27)/(Assumptions!$D$29-Assumptions!$D$27),Assumptions!$D$27+SQRT('Random Draws'!F530*(Assumptions!$D$29-Assumptions!$D$27)*(Assumptions!$D$28-Assumptions!$D$27)),Assumptions!$D$29-SQRT((1-'Random Draws'!F530)*(Assumptions!$D$29-Assumptions!$D$27)*(Assumptions!$D$29-Assumptions!$D$28)))</f>
        <v>0.258209549072352</v>
      </c>
      <c r="D530" s="29" t="n">
        <f aca="false">IF('Random Draws'!I530&lt;Assumptions!$D$30,1,0)</f>
        <v>0</v>
      </c>
      <c r="E530" s="19" t="n">
        <f aca="false">C530+Assumptions!$D$31*D530</f>
        <v>0.258209549072352</v>
      </c>
      <c r="F530" s="28" t="n">
        <f aca="false">(Simulation!F530-Assumptions!$D$15)*(1-E530)+Assumptions!$D$15-Simulation!J530</f>
        <v>0.173939693798184</v>
      </c>
      <c r="G530" s="8" t="n">
        <f aca="false">((Assumptions!$D$14*(1+Simulation!E530)^1*F530-Assumptions!$D$14*(1+Simulation!E530)^0*Simulation!E530*Assumptions!$D$16)/(1+Simulation!K530)^1+(Assumptions!$D$14*(1+Simulation!E530)^2*F530-Assumptions!$D$14*(1+Simulation!E530)^1*Simulation!E530*Assumptions!$D$16)/(1+Simulation!K530)^2+(Assumptions!$D$14*(1+Simulation!E530)^3*F530-Assumptions!$D$14*(1+Simulation!E530)^2*Simulation!E530*Assumptions!$D$16)/(1+Simulation!K530)^3+(Assumptions!$D$14*(1+Simulation!E530)^4*F530-Assumptions!$D$14*(1+Simulation!E530)^3*Simulation!E530*Assumptions!$D$16)/(1+Simulation!K530)^4+(Assumptions!$D$14*(1+Simulation!E530)^5*F530-Assumptions!$D$14*(1+Simulation!E530)^4*Simulation!E530*Assumptions!$D$16)/(1+Simulation!K530)^5+(Assumptions!$D$14*(1+Simulation!E530)^5*F530-Assumptions!$D$14*(1+Simulation!E530)^4*Simulation!E530*Assumptions!$D$16)*(1+Simulation!I530)/(Simulation!K530-Simulation!I530)/(1+Simulation!K530)^5-Assumptions!$D$17)/Assumptions!$D$18</f>
        <v>10.5617065334817</v>
      </c>
      <c r="H530" s="8" t="str">
        <f aca="false">IF(D530=1,G530,"")</f>
        <v/>
      </c>
      <c r="I530" s="33" t="n">
        <f aca="false">IF(D530=0,G530,"")</f>
        <v>10.5617065334817</v>
      </c>
    </row>
    <row r="531" customFormat="false" ht="15" hidden="false" customHeight="false" outlineLevel="0" collapsed="false">
      <c r="B531" s="2" t="n">
        <v>526</v>
      </c>
      <c r="C531" s="19" t="n">
        <f aca="false">IF('Random Draws'!F531&lt;(Assumptions!$D$28-Assumptions!$D$27)/(Assumptions!$D$29-Assumptions!$D$27),Assumptions!$D$27+SQRT('Random Draws'!F531*(Assumptions!$D$29-Assumptions!$D$27)*(Assumptions!$D$28-Assumptions!$D$27)),Assumptions!$D$29-SQRT((1-'Random Draws'!F531)*(Assumptions!$D$29-Assumptions!$D$27)*(Assumptions!$D$29-Assumptions!$D$28)))</f>
        <v>0.25637870884689</v>
      </c>
      <c r="D531" s="29" t="n">
        <f aca="false">IF('Random Draws'!I531&lt;Assumptions!$D$30,1,0)</f>
        <v>0</v>
      </c>
      <c r="E531" s="19" t="n">
        <f aca="false">C531+Assumptions!$D$31*D531</f>
        <v>0.25637870884689</v>
      </c>
      <c r="F531" s="28" t="n">
        <f aca="false">(Simulation!F531-Assumptions!$D$15)*(1-E531)+Assumptions!$D$15-Simulation!J531</f>
        <v>0.183064402575058</v>
      </c>
      <c r="G531" s="8" t="n">
        <f aca="false">((Assumptions!$D$14*(1+Simulation!E531)^1*F531-Assumptions!$D$14*(1+Simulation!E531)^0*Simulation!E531*Assumptions!$D$16)/(1+Simulation!K531)^1+(Assumptions!$D$14*(1+Simulation!E531)^2*F531-Assumptions!$D$14*(1+Simulation!E531)^1*Simulation!E531*Assumptions!$D$16)/(1+Simulation!K531)^2+(Assumptions!$D$14*(1+Simulation!E531)^3*F531-Assumptions!$D$14*(1+Simulation!E531)^2*Simulation!E531*Assumptions!$D$16)/(1+Simulation!K531)^3+(Assumptions!$D$14*(1+Simulation!E531)^4*F531-Assumptions!$D$14*(1+Simulation!E531)^3*Simulation!E531*Assumptions!$D$16)/(1+Simulation!K531)^4+(Assumptions!$D$14*(1+Simulation!E531)^5*F531-Assumptions!$D$14*(1+Simulation!E531)^4*Simulation!E531*Assumptions!$D$16)/(1+Simulation!K531)^5+(Assumptions!$D$14*(1+Simulation!E531)^5*F531-Assumptions!$D$14*(1+Simulation!E531)^4*Simulation!E531*Assumptions!$D$16)*(1+Simulation!I531)/(Simulation!K531-Simulation!I531)/(1+Simulation!K531)^5-Assumptions!$D$17)/Assumptions!$D$18</f>
        <v>12.1482313715798</v>
      </c>
      <c r="H531" s="8" t="str">
        <f aca="false">IF(D531=1,G531,"")</f>
        <v/>
      </c>
      <c r="I531" s="33" t="n">
        <f aca="false">IF(D531=0,G531,"")</f>
        <v>12.1482313715798</v>
      </c>
    </row>
    <row r="532" customFormat="false" ht="15" hidden="false" customHeight="false" outlineLevel="0" collapsed="false">
      <c r="B532" s="2" t="n">
        <v>527</v>
      </c>
      <c r="C532" s="19" t="n">
        <f aca="false">IF('Random Draws'!F532&lt;(Assumptions!$D$28-Assumptions!$D$27)/(Assumptions!$D$29-Assumptions!$D$27),Assumptions!$D$27+SQRT('Random Draws'!F532*(Assumptions!$D$29-Assumptions!$D$27)*(Assumptions!$D$28-Assumptions!$D$27)),Assumptions!$D$29-SQRT((1-'Random Draws'!F532)*(Assumptions!$D$29-Assumptions!$D$27)*(Assumptions!$D$29-Assumptions!$D$28)))</f>
        <v>0.265404446291504</v>
      </c>
      <c r="D532" s="29" t="n">
        <f aca="false">IF('Random Draws'!I532&lt;Assumptions!$D$30,1,0)</f>
        <v>1</v>
      </c>
      <c r="E532" s="19" t="n">
        <f aca="false">C532+Assumptions!$D$31*D532</f>
        <v>0.355404446291504</v>
      </c>
      <c r="F532" s="28" t="n">
        <f aca="false">(Simulation!F532-Assumptions!$D$15)*(1-E532)+Assumptions!$D$15-Simulation!J532</f>
        <v>0.156578494248984</v>
      </c>
      <c r="G532" s="8" t="n">
        <f aca="false">((Assumptions!$D$14*(1+Simulation!E532)^1*F532-Assumptions!$D$14*(1+Simulation!E532)^0*Simulation!E532*Assumptions!$D$16)/(1+Simulation!K532)^1+(Assumptions!$D$14*(1+Simulation!E532)^2*F532-Assumptions!$D$14*(1+Simulation!E532)^1*Simulation!E532*Assumptions!$D$16)/(1+Simulation!K532)^2+(Assumptions!$D$14*(1+Simulation!E532)^3*F532-Assumptions!$D$14*(1+Simulation!E532)^2*Simulation!E532*Assumptions!$D$16)/(1+Simulation!K532)^3+(Assumptions!$D$14*(1+Simulation!E532)^4*F532-Assumptions!$D$14*(1+Simulation!E532)^3*Simulation!E532*Assumptions!$D$16)/(1+Simulation!K532)^4+(Assumptions!$D$14*(1+Simulation!E532)^5*F532-Assumptions!$D$14*(1+Simulation!E532)^4*Simulation!E532*Assumptions!$D$16)/(1+Simulation!K532)^5+(Assumptions!$D$14*(1+Simulation!E532)^5*F532-Assumptions!$D$14*(1+Simulation!E532)^4*Simulation!E532*Assumptions!$D$16)*(1+Simulation!I532)/(Simulation!K532-Simulation!I532)/(1+Simulation!K532)^5-Assumptions!$D$17)/Assumptions!$D$18</f>
        <v>14.6656393609507</v>
      </c>
      <c r="H532" s="8" t="n">
        <f aca="false">IF(D532=1,G532,"")</f>
        <v>14.6656393609507</v>
      </c>
      <c r="I532" s="33" t="str">
        <f aca="false">IF(D532=0,G532,"")</f>
        <v/>
      </c>
    </row>
    <row r="533" customFormat="false" ht="15" hidden="false" customHeight="false" outlineLevel="0" collapsed="false">
      <c r="B533" s="2" t="n">
        <v>528</v>
      </c>
      <c r="C533" s="19" t="n">
        <f aca="false">IF('Random Draws'!F533&lt;(Assumptions!$D$28-Assumptions!$D$27)/(Assumptions!$D$29-Assumptions!$D$27),Assumptions!$D$27+SQRT('Random Draws'!F533*(Assumptions!$D$29-Assumptions!$D$27)*(Assumptions!$D$28-Assumptions!$D$27)),Assumptions!$D$29-SQRT((1-'Random Draws'!F533)*(Assumptions!$D$29-Assumptions!$D$27)*(Assumptions!$D$29-Assumptions!$D$28)))</f>
        <v>0.243199052950859</v>
      </c>
      <c r="D533" s="29" t="n">
        <f aca="false">IF('Random Draws'!I533&lt;Assumptions!$D$30,1,0)</f>
        <v>0</v>
      </c>
      <c r="E533" s="19" t="n">
        <f aca="false">C533+Assumptions!$D$31*D533</f>
        <v>0.243199052950859</v>
      </c>
      <c r="F533" s="28" t="n">
        <f aca="false">(Simulation!F533-Assumptions!$D$15)*(1-E533)+Assumptions!$D$15-Simulation!J533</f>
        <v>0.185553470286594</v>
      </c>
      <c r="G533" s="8" t="n">
        <f aca="false">((Assumptions!$D$14*(1+Simulation!E533)^1*F533-Assumptions!$D$14*(1+Simulation!E533)^0*Simulation!E533*Assumptions!$D$16)/(1+Simulation!K533)^1+(Assumptions!$D$14*(1+Simulation!E533)^2*F533-Assumptions!$D$14*(1+Simulation!E533)^1*Simulation!E533*Assumptions!$D$16)/(1+Simulation!K533)^2+(Assumptions!$D$14*(1+Simulation!E533)^3*F533-Assumptions!$D$14*(1+Simulation!E533)^2*Simulation!E533*Assumptions!$D$16)/(1+Simulation!K533)^3+(Assumptions!$D$14*(1+Simulation!E533)^4*F533-Assumptions!$D$14*(1+Simulation!E533)^3*Simulation!E533*Assumptions!$D$16)/(1+Simulation!K533)^4+(Assumptions!$D$14*(1+Simulation!E533)^5*F533-Assumptions!$D$14*(1+Simulation!E533)^4*Simulation!E533*Assumptions!$D$16)/(1+Simulation!K533)^5+(Assumptions!$D$14*(1+Simulation!E533)^5*F533-Assumptions!$D$14*(1+Simulation!E533)^4*Simulation!E533*Assumptions!$D$16)*(1+Simulation!I533)/(Simulation!K533-Simulation!I533)/(1+Simulation!K533)^5-Assumptions!$D$17)/Assumptions!$D$18</f>
        <v>19.2394029403295</v>
      </c>
      <c r="H533" s="8" t="str">
        <f aca="false">IF(D533=1,G533,"")</f>
        <v/>
      </c>
      <c r="I533" s="33" t="n">
        <f aca="false">IF(D533=0,G533,"")</f>
        <v>19.2394029403295</v>
      </c>
    </row>
    <row r="534" customFormat="false" ht="15" hidden="false" customHeight="false" outlineLevel="0" collapsed="false">
      <c r="B534" s="2" t="n">
        <v>529</v>
      </c>
      <c r="C534" s="19" t="n">
        <f aca="false">IF('Random Draws'!F534&lt;(Assumptions!$D$28-Assumptions!$D$27)/(Assumptions!$D$29-Assumptions!$D$27),Assumptions!$D$27+SQRT('Random Draws'!F534*(Assumptions!$D$29-Assumptions!$D$27)*(Assumptions!$D$28-Assumptions!$D$27)),Assumptions!$D$29-SQRT((1-'Random Draws'!F534)*(Assumptions!$D$29-Assumptions!$D$27)*(Assumptions!$D$29-Assumptions!$D$28)))</f>
        <v>0.266779127584641</v>
      </c>
      <c r="D534" s="29" t="n">
        <f aca="false">IF('Random Draws'!I534&lt;Assumptions!$D$30,1,0)</f>
        <v>0</v>
      </c>
      <c r="E534" s="19" t="n">
        <f aca="false">C534+Assumptions!$D$31*D534</f>
        <v>0.266779127584641</v>
      </c>
      <c r="F534" s="28" t="n">
        <f aca="false">(Simulation!F534-Assumptions!$D$15)*(1-E534)+Assumptions!$D$15-Simulation!J534</f>
        <v>0.217651194624575</v>
      </c>
      <c r="G534" s="8" t="n">
        <f aca="false">((Assumptions!$D$14*(1+Simulation!E534)^1*F534-Assumptions!$D$14*(1+Simulation!E534)^0*Simulation!E534*Assumptions!$D$16)/(1+Simulation!K534)^1+(Assumptions!$D$14*(1+Simulation!E534)^2*F534-Assumptions!$D$14*(1+Simulation!E534)^1*Simulation!E534*Assumptions!$D$16)/(1+Simulation!K534)^2+(Assumptions!$D$14*(1+Simulation!E534)^3*F534-Assumptions!$D$14*(1+Simulation!E534)^2*Simulation!E534*Assumptions!$D$16)/(1+Simulation!K534)^3+(Assumptions!$D$14*(1+Simulation!E534)^4*F534-Assumptions!$D$14*(1+Simulation!E534)^3*Simulation!E534*Assumptions!$D$16)/(1+Simulation!K534)^4+(Assumptions!$D$14*(1+Simulation!E534)^5*F534-Assumptions!$D$14*(1+Simulation!E534)^4*Simulation!E534*Assumptions!$D$16)/(1+Simulation!K534)^5+(Assumptions!$D$14*(1+Simulation!E534)^5*F534-Assumptions!$D$14*(1+Simulation!E534)^4*Simulation!E534*Assumptions!$D$16)*(1+Simulation!I534)/(Simulation!K534-Simulation!I534)/(1+Simulation!K534)^5-Assumptions!$D$17)/Assumptions!$D$18</f>
        <v>33.5116321925398</v>
      </c>
      <c r="H534" s="8" t="str">
        <f aca="false">IF(D534=1,G534,"")</f>
        <v/>
      </c>
      <c r="I534" s="33" t="n">
        <f aca="false">IF(D534=0,G534,"")</f>
        <v>33.5116321925398</v>
      </c>
    </row>
    <row r="535" customFormat="false" ht="15" hidden="false" customHeight="false" outlineLevel="0" collapsed="false">
      <c r="B535" s="2" t="n">
        <v>530</v>
      </c>
      <c r="C535" s="19" t="n">
        <f aca="false">IF('Random Draws'!F535&lt;(Assumptions!$D$28-Assumptions!$D$27)/(Assumptions!$D$29-Assumptions!$D$27),Assumptions!$D$27+SQRT('Random Draws'!F535*(Assumptions!$D$29-Assumptions!$D$27)*(Assumptions!$D$28-Assumptions!$D$27)),Assumptions!$D$29-SQRT((1-'Random Draws'!F535)*(Assumptions!$D$29-Assumptions!$D$27)*(Assumptions!$D$29-Assumptions!$D$28)))</f>
        <v>0.26329423275498</v>
      </c>
      <c r="D535" s="29" t="n">
        <f aca="false">IF('Random Draws'!I535&lt;Assumptions!$D$30,1,0)</f>
        <v>0</v>
      </c>
      <c r="E535" s="19" t="n">
        <f aca="false">C535+Assumptions!$D$31*D535</f>
        <v>0.26329423275498</v>
      </c>
      <c r="F535" s="28" t="n">
        <f aca="false">(Simulation!F535-Assumptions!$D$15)*(1-E535)+Assumptions!$D$15-Simulation!J535</f>
        <v>0.147708112354844</v>
      </c>
      <c r="G535" s="8" t="n">
        <f aca="false">((Assumptions!$D$14*(1+Simulation!E535)^1*F535-Assumptions!$D$14*(1+Simulation!E535)^0*Simulation!E535*Assumptions!$D$16)/(1+Simulation!K535)^1+(Assumptions!$D$14*(1+Simulation!E535)^2*F535-Assumptions!$D$14*(1+Simulation!E535)^1*Simulation!E535*Assumptions!$D$16)/(1+Simulation!K535)^2+(Assumptions!$D$14*(1+Simulation!E535)^3*F535-Assumptions!$D$14*(1+Simulation!E535)^2*Simulation!E535*Assumptions!$D$16)/(1+Simulation!K535)^3+(Assumptions!$D$14*(1+Simulation!E535)^4*F535-Assumptions!$D$14*(1+Simulation!E535)^3*Simulation!E535*Assumptions!$D$16)/(1+Simulation!K535)^4+(Assumptions!$D$14*(1+Simulation!E535)^5*F535-Assumptions!$D$14*(1+Simulation!E535)^4*Simulation!E535*Assumptions!$D$16)/(1+Simulation!K535)^5+(Assumptions!$D$14*(1+Simulation!E535)^5*F535-Assumptions!$D$14*(1+Simulation!E535)^4*Simulation!E535*Assumptions!$D$16)*(1+Simulation!I535)/(Simulation!K535-Simulation!I535)/(1+Simulation!K535)^5-Assumptions!$D$17)/Assumptions!$D$18</f>
        <v>7.07417060416889</v>
      </c>
      <c r="H535" s="8" t="str">
        <f aca="false">IF(D535=1,G535,"")</f>
        <v/>
      </c>
      <c r="I535" s="33" t="n">
        <f aca="false">IF(D535=0,G535,"")</f>
        <v>7.07417060416889</v>
      </c>
    </row>
    <row r="536" customFormat="false" ht="15" hidden="false" customHeight="false" outlineLevel="0" collapsed="false">
      <c r="B536" s="2" t="n">
        <v>531</v>
      </c>
      <c r="C536" s="19" t="n">
        <f aca="false">IF('Random Draws'!F536&lt;(Assumptions!$D$28-Assumptions!$D$27)/(Assumptions!$D$29-Assumptions!$D$27),Assumptions!$D$27+SQRT('Random Draws'!F536*(Assumptions!$D$29-Assumptions!$D$27)*(Assumptions!$D$28-Assumptions!$D$27)),Assumptions!$D$29-SQRT((1-'Random Draws'!F536)*(Assumptions!$D$29-Assumptions!$D$27)*(Assumptions!$D$29-Assumptions!$D$28)))</f>
        <v>0.268078653807292</v>
      </c>
      <c r="D536" s="29" t="n">
        <f aca="false">IF('Random Draws'!I536&lt;Assumptions!$D$30,1,0)</f>
        <v>1</v>
      </c>
      <c r="E536" s="19" t="n">
        <f aca="false">C536+Assumptions!$D$31*D536</f>
        <v>0.358078653807292</v>
      </c>
      <c r="F536" s="28" t="n">
        <f aca="false">(Simulation!F536-Assumptions!$D$15)*(1-E536)+Assumptions!$D$15-Simulation!J536</f>
        <v>0.174528294414318</v>
      </c>
      <c r="G536" s="8" t="n">
        <f aca="false">((Assumptions!$D$14*(1+Simulation!E536)^1*F536-Assumptions!$D$14*(1+Simulation!E536)^0*Simulation!E536*Assumptions!$D$16)/(1+Simulation!K536)^1+(Assumptions!$D$14*(1+Simulation!E536)^2*F536-Assumptions!$D$14*(1+Simulation!E536)^1*Simulation!E536*Assumptions!$D$16)/(1+Simulation!K536)^2+(Assumptions!$D$14*(1+Simulation!E536)^3*F536-Assumptions!$D$14*(1+Simulation!E536)^2*Simulation!E536*Assumptions!$D$16)/(1+Simulation!K536)^3+(Assumptions!$D$14*(1+Simulation!E536)^4*F536-Assumptions!$D$14*(1+Simulation!E536)^3*Simulation!E536*Assumptions!$D$16)/(1+Simulation!K536)^4+(Assumptions!$D$14*(1+Simulation!E536)^5*F536-Assumptions!$D$14*(1+Simulation!E536)^4*Simulation!E536*Assumptions!$D$16)/(1+Simulation!K536)^5+(Assumptions!$D$14*(1+Simulation!E536)^5*F536-Assumptions!$D$14*(1+Simulation!E536)^4*Simulation!E536*Assumptions!$D$16)*(1+Simulation!I536)/(Simulation!K536-Simulation!I536)/(1+Simulation!K536)^5-Assumptions!$D$17)/Assumptions!$D$18</f>
        <v>24.4049472896134</v>
      </c>
      <c r="H536" s="8" t="n">
        <f aca="false">IF(D536=1,G536,"")</f>
        <v>24.4049472896134</v>
      </c>
      <c r="I536" s="33" t="str">
        <f aca="false">IF(D536=0,G536,"")</f>
        <v/>
      </c>
    </row>
    <row r="537" customFormat="false" ht="15" hidden="false" customHeight="false" outlineLevel="0" collapsed="false">
      <c r="B537" s="2" t="n">
        <v>532</v>
      </c>
      <c r="C537" s="19" t="n">
        <f aca="false">IF('Random Draws'!F537&lt;(Assumptions!$D$28-Assumptions!$D$27)/(Assumptions!$D$29-Assumptions!$D$27),Assumptions!$D$27+SQRT('Random Draws'!F537*(Assumptions!$D$29-Assumptions!$D$27)*(Assumptions!$D$28-Assumptions!$D$27)),Assumptions!$D$29-SQRT((1-'Random Draws'!F537)*(Assumptions!$D$29-Assumptions!$D$27)*(Assumptions!$D$29-Assumptions!$D$28)))</f>
        <v>0.265545004835975</v>
      </c>
      <c r="D537" s="29" t="n">
        <f aca="false">IF('Random Draws'!I537&lt;Assumptions!$D$30,1,0)</f>
        <v>0</v>
      </c>
      <c r="E537" s="19" t="n">
        <f aca="false">C537+Assumptions!$D$31*D537</f>
        <v>0.265545004835975</v>
      </c>
      <c r="F537" s="28" t="n">
        <f aca="false">(Simulation!F537-Assumptions!$D$15)*(1-E537)+Assumptions!$D$15-Simulation!J537</f>
        <v>0.209723862988248</v>
      </c>
      <c r="G537" s="8" t="n">
        <f aca="false">((Assumptions!$D$14*(1+Simulation!E537)^1*F537-Assumptions!$D$14*(1+Simulation!E537)^0*Simulation!E537*Assumptions!$D$16)/(1+Simulation!K537)^1+(Assumptions!$D$14*(1+Simulation!E537)^2*F537-Assumptions!$D$14*(1+Simulation!E537)^1*Simulation!E537*Assumptions!$D$16)/(1+Simulation!K537)^2+(Assumptions!$D$14*(1+Simulation!E537)^3*F537-Assumptions!$D$14*(1+Simulation!E537)^2*Simulation!E537*Assumptions!$D$16)/(1+Simulation!K537)^3+(Assumptions!$D$14*(1+Simulation!E537)^4*F537-Assumptions!$D$14*(1+Simulation!E537)^3*Simulation!E537*Assumptions!$D$16)/(1+Simulation!K537)^4+(Assumptions!$D$14*(1+Simulation!E537)^5*F537-Assumptions!$D$14*(1+Simulation!E537)^4*Simulation!E537*Assumptions!$D$16)/(1+Simulation!K537)^5+(Assumptions!$D$14*(1+Simulation!E537)^5*F537-Assumptions!$D$14*(1+Simulation!E537)^4*Simulation!E537*Assumptions!$D$16)*(1+Simulation!I537)/(Simulation!K537-Simulation!I537)/(1+Simulation!K537)^5-Assumptions!$D$17)/Assumptions!$D$18</f>
        <v>14.4459232360206</v>
      </c>
      <c r="H537" s="8" t="str">
        <f aca="false">IF(D537=1,G537,"")</f>
        <v/>
      </c>
      <c r="I537" s="33" t="n">
        <f aca="false">IF(D537=0,G537,"")</f>
        <v>14.4459232360206</v>
      </c>
    </row>
    <row r="538" customFormat="false" ht="15" hidden="false" customHeight="false" outlineLevel="0" collapsed="false">
      <c r="B538" s="2" t="n">
        <v>533</v>
      </c>
      <c r="C538" s="19" t="n">
        <f aca="false">IF('Random Draws'!F538&lt;(Assumptions!$D$28-Assumptions!$D$27)/(Assumptions!$D$29-Assumptions!$D$27),Assumptions!$D$27+SQRT('Random Draws'!F538*(Assumptions!$D$29-Assumptions!$D$27)*(Assumptions!$D$28-Assumptions!$D$27)),Assumptions!$D$29-SQRT((1-'Random Draws'!F538)*(Assumptions!$D$29-Assumptions!$D$27)*(Assumptions!$D$29-Assumptions!$D$28)))</f>
        <v>0.257082865318722</v>
      </c>
      <c r="D538" s="29" t="n">
        <f aca="false">IF('Random Draws'!I538&lt;Assumptions!$D$30,1,0)</f>
        <v>0</v>
      </c>
      <c r="E538" s="19" t="n">
        <f aca="false">C538+Assumptions!$D$31*D538</f>
        <v>0.257082865318722</v>
      </c>
      <c r="F538" s="28" t="n">
        <f aca="false">(Simulation!F538-Assumptions!$D$15)*(1-E538)+Assumptions!$D$15-Simulation!J538</f>
        <v>0.206940536908484</v>
      </c>
      <c r="G538" s="8" t="n">
        <f aca="false">((Assumptions!$D$14*(1+Simulation!E538)^1*F538-Assumptions!$D$14*(1+Simulation!E538)^0*Simulation!E538*Assumptions!$D$16)/(1+Simulation!K538)^1+(Assumptions!$D$14*(1+Simulation!E538)^2*F538-Assumptions!$D$14*(1+Simulation!E538)^1*Simulation!E538*Assumptions!$D$16)/(1+Simulation!K538)^2+(Assumptions!$D$14*(1+Simulation!E538)^3*F538-Assumptions!$D$14*(1+Simulation!E538)^2*Simulation!E538*Assumptions!$D$16)/(1+Simulation!K538)^3+(Assumptions!$D$14*(1+Simulation!E538)^4*F538-Assumptions!$D$14*(1+Simulation!E538)^3*Simulation!E538*Assumptions!$D$16)/(1+Simulation!K538)^4+(Assumptions!$D$14*(1+Simulation!E538)^5*F538-Assumptions!$D$14*(1+Simulation!E538)^4*Simulation!E538*Assumptions!$D$16)/(1+Simulation!K538)^5+(Assumptions!$D$14*(1+Simulation!E538)^5*F538-Assumptions!$D$14*(1+Simulation!E538)^4*Simulation!E538*Assumptions!$D$16)*(1+Simulation!I538)/(Simulation!K538-Simulation!I538)/(1+Simulation!K538)^5-Assumptions!$D$17)/Assumptions!$D$18</f>
        <v>30.0841557216484</v>
      </c>
      <c r="H538" s="8" t="str">
        <f aca="false">IF(D538=1,G538,"")</f>
        <v/>
      </c>
      <c r="I538" s="33" t="n">
        <f aca="false">IF(D538=0,G538,"")</f>
        <v>30.0841557216484</v>
      </c>
    </row>
    <row r="539" customFormat="false" ht="15" hidden="false" customHeight="false" outlineLevel="0" collapsed="false">
      <c r="B539" s="2" t="n">
        <v>534</v>
      </c>
      <c r="C539" s="19" t="n">
        <f aca="false">IF('Random Draws'!F539&lt;(Assumptions!$D$28-Assumptions!$D$27)/(Assumptions!$D$29-Assumptions!$D$27),Assumptions!$D$27+SQRT('Random Draws'!F539*(Assumptions!$D$29-Assumptions!$D$27)*(Assumptions!$D$28-Assumptions!$D$27)),Assumptions!$D$29-SQRT((1-'Random Draws'!F539)*(Assumptions!$D$29-Assumptions!$D$27)*(Assumptions!$D$29-Assumptions!$D$28)))</f>
        <v>0.262201579475291</v>
      </c>
      <c r="D539" s="29" t="n">
        <f aca="false">IF('Random Draws'!I539&lt;Assumptions!$D$30,1,0)</f>
        <v>0</v>
      </c>
      <c r="E539" s="19" t="n">
        <f aca="false">C539+Assumptions!$D$31*D539</f>
        <v>0.262201579475291</v>
      </c>
      <c r="F539" s="28" t="n">
        <f aca="false">(Simulation!F539-Assumptions!$D$15)*(1-E539)+Assumptions!$D$15-Simulation!J539</f>
        <v>0.188538230759012</v>
      </c>
      <c r="G539" s="8" t="n">
        <f aca="false">((Assumptions!$D$14*(1+Simulation!E539)^1*F539-Assumptions!$D$14*(1+Simulation!E539)^0*Simulation!E539*Assumptions!$D$16)/(1+Simulation!K539)^1+(Assumptions!$D$14*(1+Simulation!E539)^2*F539-Assumptions!$D$14*(1+Simulation!E539)^1*Simulation!E539*Assumptions!$D$16)/(1+Simulation!K539)^2+(Assumptions!$D$14*(1+Simulation!E539)^3*F539-Assumptions!$D$14*(1+Simulation!E539)^2*Simulation!E539*Assumptions!$D$16)/(1+Simulation!K539)^3+(Assumptions!$D$14*(1+Simulation!E539)^4*F539-Assumptions!$D$14*(1+Simulation!E539)^3*Simulation!E539*Assumptions!$D$16)/(1+Simulation!K539)^4+(Assumptions!$D$14*(1+Simulation!E539)^5*F539-Assumptions!$D$14*(1+Simulation!E539)^4*Simulation!E539*Assumptions!$D$16)/(1+Simulation!K539)^5+(Assumptions!$D$14*(1+Simulation!E539)^5*F539-Assumptions!$D$14*(1+Simulation!E539)^4*Simulation!E539*Assumptions!$D$16)*(1+Simulation!I539)/(Simulation!K539-Simulation!I539)/(1+Simulation!K539)^5-Assumptions!$D$17)/Assumptions!$D$18</f>
        <v>20.8116378953175</v>
      </c>
      <c r="H539" s="8" t="str">
        <f aca="false">IF(D539=1,G539,"")</f>
        <v/>
      </c>
      <c r="I539" s="33" t="n">
        <f aca="false">IF(D539=0,G539,"")</f>
        <v>20.8116378953175</v>
      </c>
    </row>
    <row r="540" customFormat="false" ht="15" hidden="false" customHeight="false" outlineLevel="0" collapsed="false">
      <c r="B540" s="2" t="n">
        <v>535</v>
      </c>
      <c r="C540" s="19" t="n">
        <f aca="false">IF('Random Draws'!F540&lt;(Assumptions!$D$28-Assumptions!$D$27)/(Assumptions!$D$29-Assumptions!$D$27),Assumptions!$D$27+SQRT('Random Draws'!F540*(Assumptions!$D$29-Assumptions!$D$27)*(Assumptions!$D$28-Assumptions!$D$27)),Assumptions!$D$29-SQRT((1-'Random Draws'!F540)*(Assumptions!$D$29-Assumptions!$D$27)*(Assumptions!$D$29-Assumptions!$D$28)))</f>
        <v>0.262430555576798</v>
      </c>
      <c r="D540" s="29" t="n">
        <f aca="false">IF('Random Draws'!I540&lt;Assumptions!$D$30,1,0)</f>
        <v>0</v>
      </c>
      <c r="E540" s="19" t="n">
        <f aca="false">C540+Assumptions!$D$31*D540</f>
        <v>0.262430555576798</v>
      </c>
      <c r="F540" s="28" t="n">
        <f aca="false">(Simulation!F540-Assumptions!$D$15)*(1-E540)+Assumptions!$D$15-Simulation!J540</f>
        <v>0.160502057943934</v>
      </c>
      <c r="G540" s="8" t="n">
        <f aca="false">((Assumptions!$D$14*(1+Simulation!E540)^1*F540-Assumptions!$D$14*(1+Simulation!E540)^0*Simulation!E540*Assumptions!$D$16)/(1+Simulation!K540)^1+(Assumptions!$D$14*(1+Simulation!E540)^2*F540-Assumptions!$D$14*(1+Simulation!E540)^1*Simulation!E540*Assumptions!$D$16)/(1+Simulation!K540)^2+(Assumptions!$D$14*(1+Simulation!E540)^3*F540-Assumptions!$D$14*(1+Simulation!E540)^2*Simulation!E540*Assumptions!$D$16)/(1+Simulation!K540)^3+(Assumptions!$D$14*(1+Simulation!E540)^4*F540-Assumptions!$D$14*(1+Simulation!E540)^3*Simulation!E540*Assumptions!$D$16)/(1+Simulation!K540)^4+(Assumptions!$D$14*(1+Simulation!E540)^5*F540-Assumptions!$D$14*(1+Simulation!E540)^4*Simulation!E540*Assumptions!$D$16)/(1+Simulation!K540)^5+(Assumptions!$D$14*(1+Simulation!E540)^5*F540-Assumptions!$D$14*(1+Simulation!E540)^4*Simulation!E540*Assumptions!$D$16)*(1+Simulation!I540)/(Simulation!K540-Simulation!I540)/(1+Simulation!K540)^5-Assumptions!$D$17)/Assumptions!$D$18</f>
        <v>15.7633723172672</v>
      </c>
      <c r="H540" s="8" t="str">
        <f aca="false">IF(D540=1,G540,"")</f>
        <v/>
      </c>
      <c r="I540" s="33" t="n">
        <f aca="false">IF(D540=0,G540,"")</f>
        <v>15.7633723172672</v>
      </c>
    </row>
    <row r="541" customFormat="false" ht="15" hidden="false" customHeight="false" outlineLevel="0" collapsed="false">
      <c r="B541" s="2" t="n">
        <v>536</v>
      </c>
      <c r="C541" s="19" t="n">
        <f aca="false">IF('Random Draws'!F541&lt;(Assumptions!$D$28-Assumptions!$D$27)/(Assumptions!$D$29-Assumptions!$D$27),Assumptions!$D$27+SQRT('Random Draws'!F541*(Assumptions!$D$29-Assumptions!$D$27)*(Assumptions!$D$28-Assumptions!$D$27)),Assumptions!$D$29-SQRT((1-'Random Draws'!F541)*(Assumptions!$D$29-Assumptions!$D$27)*(Assumptions!$D$29-Assumptions!$D$28)))</f>
        <v>0.253732324999096</v>
      </c>
      <c r="D541" s="29" t="n">
        <f aca="false">IF('Random Draws'!I541&lt;Assumptions!$D$30,1,0)</f>
        <v>1</v>
      </c>
      <c r="E541" s="19" t="n">
        <f aca="false">C541+Assumptions!$D$31*D541</f>
        <v>0.343732324999096</v>
      </c>
      <c r="F541" s="28" t="n">
        <f aca="false">(Simulation!F541-Assumptions!$D$15)*(1-E541)+Assumptions!$D$15-Simulation!J541</f>
        <v>0.128043750299174</v>
      </c>
      <c r="G541" s="8" t="n">
        <f aca="false">((Assumptions!$D$14*(1+Simulation!E541)^1*F541-Assumptions!$D$14*(1+Simulation!E541)^0*Simulation!E541*Assumptions!$D$16)/(1+Simulation!K541)^1+(Assumptions!$D$14*(1+Simulation!E541)^2*F541-Assumptions!$D$14*(1+Simulation!E541)^1*Simulation!E541*Assumptions!$D$16)/(1+Simulation!K541)^2+(Assumptions!$D$14*(1+Simulation!E541)^3*F541-Assumptions!$D$14*(1+Simulation!E541)^2*Simulation!E541*Assumptions!$D$16)/(1+Simulation!K541)^3+(Assumptions!$D$14*(1+Simulation!E541)^4*F541-Assumptions!$D$14*(1+Simulation!E541)^3*Simulation!E541*Assumptions!$D$16)/(1+Simulation!K541)^4+(Assumptions!$D$14*(1+Simulation!E541)^5*F541-Assumptions!$D$14*(1+Simulation!E541)^4*Simulation!E541*Assumptions!$D$16)/(1+Simulation!K541)^5+(Assumptions!$D$14*(1+Simulation!E541)^5*F541-Assumptions!$D$14*(1+Simulation!E541)^4*Simulation!E541*Assumptions!$D$16)*(1+Simulation!I541)/(Simulation!K541-Simulation!I541)/(1+Simulation!K541)^5-Assumptions!$D$17)/Assumptions!$D$18</f>
        <v>9.19704669564055</v>
      </c>
      <c r="H541" s="8" t="n">
        <f aca="false">IF(D541=1,G541,"")</f>
        <v>9.19704669564055</v>
      </c>
      <c r="I541" s="33" t="str">
        <f aca="false">IF(D541=0,G541,"")</f>
        <v/>
      </c>
    </row>
    <row r="542" customFormat="false" ht="15" hidden="false" customHeight="false" outlineLevel="0" collapsed="false">
      <c r="B542" s="2" t="n">
        <v>537</v>
      </c>
      <c r="C542" s="19" t="n">
        <f aca="false">IF('Random Draws'!F542&lt;(Assumptions!$D$28-Assumptions!$D$27)/(Assumptions!$D$29-Assumptions!$D$27),Assumptions!$D$27+SQRT('Random Draws'!F542*(Assumptions!$D$29-Assumptions!$D$27)*(Assumptions!$D$28-Assumptions!$D$27)),Assumptions!$D$29-SQRT((1-'Random Draws'!F542)*(Assumptions!$D$29-Assumptions!$D$27)*(Assumptions!$D$29-Assumptions!$D$28)))</f>
        <v>0.254949884748452</v>
      </c>
      <c r="D542" s="29" t="n">
        <f aca="false">IF('Random Draws'!I542&lt;Assumptions!$D$30,1,0)</f>
        <v>1</v>
      </c>
      <c r="E542" s="19" t="n">
        <f aca="false">C542+Assumptions!$D$31*D542</f>
        <v>0.344949884748452</v>
      </c>
      <c r="F542" s="28" t="n">
        <f aca="false">(Simulation!F542-Assumptions!$D$15)*(1-E542)+Assumptions!$D$15-Simulation!J542</f>
        <v>0.130248434748252</v>
      </c>
      <c r="G542" s="8" t="n">
        <f aca="false">((Assumptions!$D$14*(1+Simulation!E542)^1*F542-Assumptions!$D$14*(1+Simulation!E542)^0*Simulation!E542*Assumptions!$D$16)/(1+Simulation!K542)^1+(Assumptions!$D$14*(1+Simulation!E542)^2*F542-Assumptions!$D$14*(1+Simulation!E542)^1*Simulation!E542*Assumptions!$D$16)/(1+Simulation!K542)^2+(Assumptions!$D$14*(1+Simulation!E542)^3*F542-Assumptions!$D$14*(1+Simulation!E542)^2*Simulation!E542*Assumptions!$D$16)/(1+Simulation!K542)^3+(Assumptions!$D$14*(1+Simulation!E542)^4*F542-Assumptions!$D$14*(1+Simulation!E542)^3*Simulation!E542*Assumptions!$D$16)/(1+Simulation!K542)^4+(Assumptions!$D$14*(1+Simulation!E542)^5*F542-Assumptions!$D$14*(1+Simulation!E542)^4*Simulation!E542*Assumptions!$D$16)/(1+Simulation!K542)^5+(Assumptions!$D$14*(1+Simulation!E542)^5*F542-Assumptions!$D$14*(1+Simulation!E542)^4*Simulation!E542*Assumptions!$D$16)*(1+Simulation!I542)/(Simulation!K542-Simulation!I542)/(1+Simulation!K542)^5-Assumptions!$D$17)/Assumptions!$D$18</f>
        <v>5.21297824834651</v>
      </c>
      <c r="H542" s="8" t="n">
        <f aca="false">IF(D542=1,G542,"")</f>
        <v>5.21297824834651</v>
      </c>
      <c r="I542" s="33" t="str">
        <f aca="false">IF(D542=0,G542,"")</f>
        <v/>
      </c>
    </row>
    <row r="543" customFormat="false" ht="15" hidden="false" customHeight="false" outlineLevel="0" collapsed="false">
      <c r="B543" s="2" t="n">
        <v>538</v>
      </c>
      <c r="C543" s="19" t="n">
        <f aca="false">IF('Random Draws'!F543&lt;(Assumptions!$D$28-Assumptions!$D$27)/(Assumptions!$D$29-Assumptions!$D$27),Assumptions!$D$27+SQRT('Random Draws'!F543*(Assumptions!$D$29-Assumptions!$D$27)*(Assumptions!$D$28-Assumptions!$D$27)),Assumptions!$D$29-SQRT((1-'Random Draws'!F543)*(Assumptions!$D$29-Assumptions!$D$27)*(Assumptions!$D$29-Assumptions!$D$28)))</f>
        <v>0.265493447741327</v>
      </c>
      <c r="D543" s="29" t="n">
        <f aca="false">IF('Random Draws'!I543&lt;Assumptions!$D$30,1,0)</f>
        <v>1</v>
      </c>
      <c r="E543" s="19" t="n">
        <f aca="false">C543+Assumptions!$D$31*D543</f>
        <v>0.355493447741327</v>
      </c>
      <c r="F543" s="28" t="n">
        <f aca="false">(Simulation!F543-Assumptions!$D$15)*(1-E543)+Assumptions!$D$15-Simulation!J543</f>
        <v>0.131159784856606</v>
      </c>
      <c r="G543" s="8" t="n">
        <f aca="false">((Assumptions!$D$14*(1+Simulation!E543)^1*F543-Assumptions!$D$14*(1+Simulation!E543)^0*Simulation!E543*Assumptions!$D$16)/(1+Simulation!K543)^1+(Assumptions!$D$14*(1+Simulation!E543)^2*F543-Assumptions!$D$14*(1+Simulation!E543)^1*Simulation!E543*Assumptions!$D$16)/(1+Simulation!K543)^2+(Assumptions!$D$14*(1+Simulation!E543)^3*F543-Assumptions!$D$14*(1+Simulation!E543)^2*Simulation!E543*Assumptions!$D$16)/(1+Simulation!K543)^3+(Assumptions!$D$14*(1+Simulation!E543)^4*F543-Assumptions!$D$14*(1+Simulation!E543)^3*Simulation!E543*Assumptions!$D$16)/(1+Simulation!K543)^4+(Assumptions!$D$14*(1+Simulation!E543)^5*F543-Assumptions!$D$14*(1+Simulation!E543)^4*Simulation!E543*Assumptions!$D$16)/(1+Simulation!K543)^5+(Assumptions!$D$14*(1+Simulation!E543)^5*F543-Assumptions!$D$14*(1+Simulation!E543)^4*Simulation!E543*Assumptions!$D$16)*(1+Simulation!I543)/(Simulation!K543-Simulation!I543)/(1+Simulation!K543)^5-Assumptions!$D$17)/Assumptions!$D$18</f>
        <v>6.0521453341332</v>
      </c>
      <c r="H543" s="8" t="n">
        <f aca="false">IF(D543=1,G543,"")</f>
        <v>6.0521453341332</v>
      </c>
      <c r="I543" s="33" t="str">
        <f aca="false">IF(D543=0,G543,"")</f>
        <v/>
      </c>
    </row>
    <row r="544" customFormat="false" ht="15" hidden="false" customHeight="false" outlineLevel="0" collapsed="false">
      <c r="B544" s="2" t="n">
        <v>539</v>
      </c>
      <c r="C544" s="19" t="n">
        <f aca="false">IF('Random Draws'!F544&lt;(Assumptions!$D$28-Assumptions!$D$27)/(Assumptions!$D$29-Assumptions!$D$27),Assumptions!$D$27+SQRT('Random Draws'!F544*(Assumptions!$D$29-Assumptions!$D$27)*(Assumptions!$D$28-Assumptions!$D$27)),Assumptions!$D$29-SQRT((1-'Random Draws'!F544)*(Assumptions!$D$29-Assumptions!$D$27)*(Assumptions!$D$29-Assumptions!$D$28)))</f>
        <v>0.255943992876893</v>
      </c>
      <c r="D544" s="29" t="n">
        <f aca="false">IF('Random Draws'!I544&lt;Assumptions!$D$30,1,0)</f>
        <v>0</v>
      </c>
      <c r="E544" s="19" t="n">
        <f aca="false">C544+Assumptions!$D$31*D544</f>
        <v>0.255943992876893</v>
      </c>
      <c r="F544" s="28" t="n">
        <f aca="false">(Simulation!F544-Assumptions!$D$15)*(1-E544)+Assumptions!$D$15-Simulation!J544</f>
        <v>0.173329881404564</v>
      </c>
      <c r="G544" s="8" t="n">
        <f aca="false">((Assumptions!$D$14*(1+Simulation!E544)^1*F544-Assumptions!$D$14*(1+Simulation!E544)^0*Simulation!E544*Assumptions!$D$16)/(1+Simulation!K544)^1+(Assumptions!$D$14*(1+Simulation!E544)^2*F544-Assumptions!$D$14*(1+Simulation!E544)^1*Simulation!E544*Assumptions!$D$16)/(1+Simulation!K544)^2+(Assumptions!$D$14*(1+Simulation!E544)^3*F544-Assumptions!$D$14*(1+Simulation!E544)^2*Simulation!E544*Assumptions!$D$16)/(1+Simulation!K544)^3+(Assumptions!$D$14*(1+Simulation!E544)^4*F544-Assumptions!$D$14*(1+Simulation!E544)^3*Simulation!E544*Assumptions!$D$16)/(1+Simulation!K544)^4+(Assumptions!$D$14*(1+Simulation!E544)^5*F544-Assumptions!$D$14*(1+Simulation!E544)^4*Simulation!E544*Assumptions!$D$16)/(1+Simulation!K544)^5+(Assumptions!$D$14*(1+Simulation!E544)^5*F544-Assumptions!$D$14*(1+Simulation!E544)^4*Simulation!E544*Assumptions!$D$16)*(1+Simulation!I544)/(Simulation!K544-Simulation!I544)/(1+Simulation!K544)^5-Assumptions!$D$17)/Assumptions!$D$18</f>
        <v>14.8379897491067</v>
      </c>
      <c r="H544" s="8" t="str">
        <f aca="false">IF(D544=1,G544,"")</f>
        <v/>
      </c>
      <c r="I544" s="33" t="n">
        <f aca="false">IF(D544=0,G544,"")</f>
        <v>14.8379897491067</v>
      </c>
    </row>
    <row r="545" customFormat="false" ht="15" hidden="false" customHeight="false" outlineLevel="0" collapsed="false">
      <c r="B545" s="2" t="n">
        <v>540</v>
      </c>
      <c r="C545" s="19" t="n">
        <f aca="false">IF('Random Draws'!F545&lt;(Assumptions!$D$28-Assumptions!$D$27)/(Assumptions!$D$29-Assumptions!$D$27),Assumptions!$D$27+SQRT('Random Draws'!F545*(Assumptions!$D$29-Assumptions!$D$27)*(Assumptions!$D$28-Assumptions!$D$27)),Assumptions!$D$29-SQRT((1-'Random Draws'!F545)*(Assumptions!$D$29-Assumptions!$D$27)*(Assumptions!$D$29-Assumptions!$D$28)))</f>
        <v>0.253102730111912</v>
      </c>
      <c r="D545" s="29" t="n">
        <f aca="false">IF('Random Draws'!I545&lt;Assumptions!$D$30,1,0)</f>
        <v>0</v>
      </c>
      <c r="E545" s="19" t="n">
        <f aca="false">C545+Assumptions!$D$31*D545</f>
        <v>0.253102730111912</v>
      </c>
      <c r="F545" s="28" t="n">
        <f aca="false">(Simulation!F545-Assumptions!$D$15)*(1-E545)+Assumptions!$D$15-Simulation!J545</f>
        <v>0.137057384167652</v>
      </c>
      <c r="G545" s="8" t="n">
        <f aca="false">((Assumptions!$D$14*(1+Simulation!E545)^1*F545-Assumptions!$D$14*(1+Simulation!E545)^0*Simulation!E545*Assumptions!$D$16)/(1+Simulation!K545)^1+(Assumptions!$D$14*(1+Simulation!E545)^2*F545-Assumptions!$D$14*(1+Simulation!E545)^1*Simulation!E545*Assumptions!$D$16)/(1+Simulation!K545)^2+(Assumptions!$D$14*(1+Simulation!E545)^3*F545-Assumptions!$D$14*(1+Simulation!E545)^2*Simulation!E545*Assumptions!$D$16)/(1+Simulation!K545)^3+(Assumptions!$D$14*(1+Simulation!E545)^4*F545-Assumptions!$D$14*(1+Simulation!E545)^3*Simulation!E545*Assumptions!$D$16)/(1+Simulation!K545)^4+(Assumptions!$D$14*(1+Simulation!E545)^5*F545-Assumptions!$D$14*(1+Simulation!E545)^4*Simulation!E545*Assumptions!$D$16)/(1+Simulation!K545)^5+(Assumptions!$D$14*(1+Simulation!E545)^5*F545-Assumptions!$D$14*(1+Simulation!E545)^4*Simulation!E545*Assumptions!$D$16)*(1+Simulation!I545)/(Simulation!K545-Simulation!I545)/(1+Simulation!K545)^5-Assumptions!$D$17)/Assumptions!$D$18</f>
        <v>7.16281460627809</v>
      </c>
      <c r="H545" s="8" t="str">
        <f aca="false">IF(D545=1,G545,"")</f>
        <v/>
      </c>
      <c r="I545" s="33" t="n">
        <f aca="false">IF(D545=0,G545,"")</f>
        <v>7.16281460627809</v>
      </c>
    </row>
    <row r="546" customFormat="false" ht="15" hidden="false" customHeight="false" outlineLevel="0" collapsed="false">
      <c r="B546" s="2" t="n">
        <v>541</v>
      </c>
      <c r="C546" s="19" t="n">
        <f aca="false">IF('Random Draws'!F546&lt;(Assumptions!$D$28-Assumptions!$D$27)/(Assumptions!$D$29-Assumptions!$D$27),Assumptions!$D$27+SQRT('Random Draws'!F546*(Assumptions!$D$29-Assumptions!$D$27)*(Assumptions!$D$28-Assumptions!$D$27)),Assumptions!$D$29-SQRT((1-'Random Draws'!F546)*(Assumptions!$D$29-Assumptions!$D$27)*(Assumptions!$D$29-Assumptions!$D$28)))</f>
        <v>0.254599939243134</v>
      </c>
      <c r="D546" s="29" t="n">
        <f aca="false">IF('Random Draws'!I546&lt;Assumptions!$D$30,1,0)</f>
        <v>0</v>
      </c>
      <c r="E546" s="19" t="n">
        <f aca="false">C546+Assumptions!$D$31*D546</f>
        <v>0.254599939243134</v>
      </c>
      <c r="F546" s="28" t="n">
        <f aca="false">(Simulation!F546-Assumptions!$D$15)*(1-E546)+Assumptions!$D$15-Simulation!J546</f>
        <v>0.215384915910202</v>
      </c>
      <c r="G546" s="8" t="n">
        <f aca="false">((Assumptions!$D$14*(1+Simulation!E546)^1*F546-Assumptions!$D$14*(1+Simulation!E546)^0*Simulation!E546*Assumptions!$D$16)/(1+Simulation!K546)^1+(Assumptions!$D$14*(1+Simulation!E546)^2*F546-Assumptions!$D$14*(1+Simulation!E546)^1*Simulation!E546*Assumptions!$D$16)/(1+Simulation!K546)^2+(Assumptions!$D$14*(1+Simulation!E546)^3*F546-Assumptions!$D$14*(1+Simulation!E546)^2*Simulation!E546*Assumptions!$D$16)/(1+Simulation!K546)^3+(Assumptions!$D$14*(1+Simulation!E546)^4*F546-Assumptions!$D$14*(1+Simulation!E546)^3*Simulation!E546*Assumptions!$D$16)/(1+Simulation!K546)^4+(Assumptions!$D$14*(1+Simulation!E546)^5*F546-Assumptions!$D$14*(1+Simulation!E546)^4*Simulation!E546*Assumptions!$D$16)/(1+Simulation!K546)^5+(Assumptions!$D$14*(1+Simulation!E546)^5*F546-Assumptions!$D$14*(1+Simulation!E546)^4*Simulation!E546*Assumptions!$D$16)*(1+Simulation!I546)/(Simulation!K546-Simulation!I546)/(1+Simulation!K546)^5-Assumptions!$D$17)/Assumptions!$D$18</f>
        <v>25.0072838714821</v>
      </c>
      <c r="H546" s="8" t="str">
        <f aca="false">IF(D546=1,G546,"")</f>
        <v/>
      </c>
      <c r="I546" s="33" t="n">
        <f aca="false">IF(D546=0,G546,"")</f>
        <v>25.0072838714821</v>
      </c>
    </row>
    <row r="547" customFormat="false" ht="15" hidden="false" customHeight="false" outlineLevel="0" collapsed="false">
      <c r="B547" s="2" t="n">
        <v>542</v>
      </c>
      <c r="C547" s="19" t="n">
        <f aca="false">IF('Random Draws'!F547&lt;(Assumptions!$D$28-Assumptions!$D$27)/(Assumptions!$D$29-Assumptions!$D$27),Assumptions!$D$27+SQRT('Random Draws'!F547*(Assumptions!$D$29-Assumptions!$D$27)*(Assumptions!$D$28-Assumptions!$D$27)),Assumptions!$D$29-SQRT((1-'Random Draws'!F547)*(Assumptions!$D$29-Assumptions!$D$27)*(Assumptions!$D$29-Assumptions!$D$28)))</f>
        <v>0.264476699520759</v>
      </c>
      <c r="D547" s="29" t="n">
        <f aca="false">IF('Random Draws'!I547&lt;Assumptions!$D$30,1,0)</f>
        <v>0</v>
      </c>
      <c r="E547" s="19" t="n">
        <f aca="false">C547+Assumptions!$D$31*D547</f>
        <v>0.264476699520759</v>
      </c>
      <c r="F547" s="28" t="n">
        <f aca="false">(Simulation!F547-Assumptions!$D$15)*(1-E547)+Assumptions!$D$15-Simulation!J547</f>
        <v>0.223245861499361</v>
      </c>
      <c r="G547" s="8" t="n">
        <f aca="false">((Assumptions!$D$14*(1+Simulation!E547)^1*F547-Assumptions!$D$14*(1+Simulation!E547)^0*Simulation!E547*Assumptions!$D$16)/(1+Simulation!K547)^1+(Assumptions!$D$14*(1+Simulation!E547)^2*F547-Assumptions!$D$14*(1+Simulation!E547)^1*Simulation!E547*Assumptions!$D$16)/(1+Simulation!K547)^2+(Assumptions!$D$14*(1+Simulation!E547)^3*F547-Assumptions!$D$14*(1+Simulation!E547)^2*Simulation!E547*Assumptions!$D$16)/(1+Simulation!K547)^3+(Assumptions!$D$14*(1+Simulation!E547)^4*F547-Assumptions!$D$14*(1+Simulation!E547)^3*Simulation!E547*Assumptions!$D$16)/(1+Simulation!K547)^4+(Assumptions!$D$14*(1+Simulation!E547)^5*F547-Assumptions!$D$14*(1+Simulation!E547)^4*Simulation!E547*Assumptions!$D$16)/(1+Simulation!K547)^5+(Assumptions!$D$14*(1+Simulation!E547)^5*F547-Assumptions!$D$14*(1+Simulation!E547)^4*Simulation!E547*Assumptions!$D$16)*(1+Simulation!I547)/(Simulation!K547-Simulation!I547)/(1+Simulation!K547)^5-Assumptions!$D$17)/Assumptions!$D$18</f>
        <v>23.2064377085251</v>
      </c>
      <c r="H547" s="8" t="str">
        <f aca="false">IF(D547=1,G547,"")</f>
        <v/>
      </c>
      <c r="I547" s="33" t="n">
        <f aca="false">IF(D547=0,G547,"")</f>
        <v>23.2064377085251</v>
      </c>
    </row>
    <row r="548" customFormat="false" ht="15" hidden="false" customHeight="false" outlineLevel="0" collapsed="false">
      <c r="B548" s="2" t="n">
        <v>543</v>
      </c>
      <c r="C548" s="19" t="n">
        <f aca="false">IF('Random Draws'!F548&lt;(Assumptions!$D$28-Assumptions!$D$27)/(Assumptions!$D$29-Assumptions!$D$27),Assumptions!$D$27+SQRT('Random Draws'!F548*(Assumptions!$D$29-Assumptions!$D$27)*(Assumptions!$D$28-Assumptions!$D$27)),Assumptions!$D$29-SQRT((1-'Random Draws'!F548)*(Assumptions!$D$29-Assumptions!$D$27)*(Assumptions!$D$29-Assumptions!$D$28)))</f>
        <v>0.260582046655757</v>
      </c>
      <c r="D548" s="29" t="n">
        <f aca="false">IF('Random Draws'!I548&lt;Assumptions!$D$30,1,0)</f>
        <v>0</v>
      </c>
      <c r="E548" s="19" t="n">
        <f aca="false">C548+Assumptions!$D$31*D548</f>
        <v>0.260582046655757</v>
      </c>
      <c r="F548" s="28" t="n">
        <f aca="false">(Simulation!F548-Assumptions!$D$15)*(1-E548)+Assumptions!$D$15-Simulation!J548</f>
        <v>0.176679738962918</v>
      </c>
      <c r="G548" s="8" t="n">
        <f aca="false">((Assumptions!$D$14*(1+Simulation!E548)^1*F548-Assumptions!$D$14*(1+Simulation!E548)^0*Simulation!E548*Assumptions!$D$16)/(1+Simulation!K548)^1+(Assumptions!$D$14*(1+Simulation!E548)^2*F548-Assumptions!$D$14*(1+Simulation!E548)^1*Simulation!E548*Assumptions!$D$16)/(1+Simulation!K548)^2+(Assumptions!$D$14*(1+Simulation!E548)^3*F548-Assumptions!$D$14*(1+Simulation!E548)^2*Simulation!E548*Assumptions!$D$16)/(1+Simulation!K548)^3+(Assumptions!$D$14*(1+Simulation!E548)^4*F548-Assumptions!$D$14*(1+Simulation!E548)^3*Simulation!E548*Assumptions!$D$16)/(1+Simulation!K548)^4+(Assumptions!$D$14*(1+Simulation!E548)^5*F548-Assumptions!$D$14*(1+Simulation!E548)^4*Simulation!E548*Assumptions!$D$16)/(1+Simulation!K548)^5+(Assumptions!$D$14*(1+Simulation!E548)^5*F548-Assumptions!$D$14*(1+Simulation!E548)^4*Simulation!E548*Assumptions!$D$16)*(1+Simulation!I548)/(Simulation!K548-Simulation!I548)/(1+Simulation!K548)^5-Assumptions!$D$17)/Assumptions!$D$18</f>
        <v>9.02623575872386</v>
      </c>
      <c r="H548" s="8" t="str">
        <f aca="false">IF(D548=1,G548,"")</f>
        <v/>
      </c>
      <c r="I548" s="33" t="n">
        <f aca="false">IF(D548=0,G548,"")</f>
        <v>9.02623575872386</v>
      </c>
    </row>
    <row r="549" customFormat="false" ht="15" hidden="false" customHeight="false" outlineLevel="0" collapsed="false">
      <c r="B549" s="2" t="n">
        <v>544</v>
      </c>
      <c r="C549" s="19" t="n">
        <f aca="false">IF('Random Draws'!F549&lt;(Assumptions!$D$28-Assumptions!$D$27)/(Assumptions!$D$29-Assumptions!$D$27),Assumptions!$D$27+SQRT('Random Draws'!F549*(Assumptions!$D$29-Assumptions!$D$27)*(Assumptions!$D$28-Assumptions!$D$27)),Assumptions!$D$29-SQRT((1-'Random Draws'!F549)*(Assumptions!$D$29-Assumptions!$D$27)*(Assumptions!$D$29-Assumptions!$D$28)))</f>
        <v>0.256601049507594</v>
      </c>
      <c r="D549" s="29" t="n">
        <f aca="false">IF('Random Draws'!I549&lt;Assumptions!$D$30,1,0)</f>
        <v>0</v>
      </c>
      <c r="E549" s="19" t="n">
        <f aca="false">C549+Assumptions!$D$31*D549</f>
        <v>0.256601049507594</v>
      </c>
      <c r="F549" s="28" t="n">
        <f aca="false">(Simulation!F549-Assumptions!$D$15)*(1-E549)+Assumptions!$D$15-Simulation!J549</f>
        <v>0.171706574291066</v>
      </c>
      <c r="G549" s="8" t="n">
        <f aca="false">((Assumptions!$D$14*(1+Simulation!E549)^1*F549-Assumptions!$D$14*(1+Simulation!E549)^0*Simulation!E549*Assumptions!$D$16)/(1+Simulation!K549)^1+(Assumptions!$D$14*(1+Simulation!E549)^2*F549-Assumptions!$D$14*(1+Simulation!E549)^1*Simulation!E549*Assumptions!$D$16)/(1+Simulation!K549)^2+(Assumptions!$D$14*(1+Simulation!E549)^3*F549-Assumptions!$D$14*(1+Simulation!E549)^2*Simulation!E549*Assumptions!$D$16)/(1+Simulation!K549)^3+(Assumptions!$D$14*(1+Simulation!E549)^4*F549-Assumptions!$D$14*(1+Simulation!E549)^3*Simulation!E549*Assumptions!$D$16)/(1+Simulation!K549)^4+(Assumptions!$D$14*(1+Simulation!E549)^5*F549-Assumptions!$D$14*(1+Simulation!E549)^4*Simulation!E549*Assumptions!$D$16)/(1+Simulation!K549)^5+(Assumptions!$D$14*(1+Simulation!E549)^5*F549-Assumptions!$D$14*(1+Simulation!E549)^4*Simulation!E549*Assumptions!$D$16)*(1+Simulation!I549)/(Simulation!K549-Simulation!I549)/(1+Simulation!K549)^5-Assumptions!$D$17)/Assumptions!$D$18</f>
        <v>12.9137864378511</v>
      </c>
      <c r="H549" s="8" t="str">
        <f aca="false">IF(D549=1,G549,"")</f>
        <v/>
      </c>
      <c r="I549" s="33" t="n">
        <f aca="false">IF(D549=0,G549,"")</f>
        <v>12.9137864378511</v>
      </c>
    </row>
    <row r="550" customFormat="false" ht="15" hidden="false" customHeight="false" outlineLevel="0" collapsed="false">
      <c r="B550" s="2" t="n">
        <v>545</v>
      </c>
      <c r="C550" s="19" t="n">
        <f aca="false">IF('Random Draws'!F550&lt;(Assumptions!$D$28-Assumptions!$D$27)/(Assumptions!$D$29-Assumptions!$D$27),Assumptions!$D$27+SQRT('Random Draws'!F550*(Assumptions!$D$29-Assumptions!$D$27)*(Assumptions!$D$28-Assumptions!$D$27)),Assumptions!$D$29-SQRT((1-'Random Draws'!F550)*(Assumptions!$D$29-Assumptions!$D$27)*(Assumptions!$D$29-Assumptions!$D$28)))</f>
        <v>0.251415150851846</v>
      </c>
      <c r="D550" s="29" t="n">
        <f aca="false">IF('Random Draws'!I550&lt;Assumptions!$D$30,1,0)</f>
        <v>0</v>
      </c>
      <c r="E550" s="19" t="n">
        <f aca="false">C550+Assumptions!$D$31*D550</f>
        <v>0.251415150851846</v>
      </c>
      <c r="F550" s="28" t="n">
        <f aca="false">(Simulation!F550-Assumptions!$D$15)*(1-E550)+Assumptions!$D$15-Simulation!J550</f>
        <v>0.163098513317323</v>
      </c>
      <c r="G550" s="8" t="n">
        <f aca="false">((Assumptions!$D$14*(1+Simulation!E550)^1*F550-Assumptions!$D$14*(1+Simulation!E550)^0*Simulation!E550*Assumptions!$D$16)/(1+Simulation!K550)^1+(Assumptions!$D$14*(1+Simulation!E550)^2*F550-Assumptions!$D$14*(1+Simulation!E550)^1*Simulation!E550*Assumptions!$D$16)/(1+Simulation!K550)^2+(Assumptions!$D$14*(1+Simulation!E550)^3*F550-Assumptions!$D$14*(1+Simulation!E550)^2*Simulation!E550*Assumptions!$D$16)/(1+Simulation!K550)^3+(Assumptions!$D$14*(1+Simulation!E550)^4*F550-Assumptions!$D$14*(1+Simulation!E550)^3*Simulation!E550*Assumptions!$D$16)/(1+Simulation!K550)^4+(Assumptions!$D$14*(1+Simulation!E550)^5*F550-Assumptions!$D$14*(1+Simulation!E550)^4*Simulation!E550*Assumptions!$D$16)/(1+Simulation!K550)^5+(Assumptions!$D$14*(1+Simulation!E550)^5*F550-Assumptions!$D$14*(1+Simulation!E550)^4*Simulation!E550*Assumptions!$D$16)*(1+Simulation!I550)/(Simulation!K550-Simulation!I550)/(1+Simulation!K550)^5-Assumptions!$D$17)/Assumptions!$D$18</f>
        <v>10.7899883061304</v>
      </c>
      <c r="H550" s="8" t="str">
        <f aca="false">IF(D550=1,G550,"")</f>
        <v/>
      </c>
      <c r="I550" s="33" t="n">
        <f aca="false">IF(D550=0,G550,"")</f>
        <v>10.7899883061304</v>
      </c>
    </row>
    <row r="551" customFormat="false" ht="15" hidden="false" customHeight="false" outlineLevel="0" collapsed="false">
      <c r="B551" s="2" t="n">
        <v>546</v>
      </c>
      <c r="C551" s="19" t="n">
        <f aca="false">IF('Random Draws'!F551&lt;(Assumptions!$D$28-Assumptions!$D$27)/(Assumptions!$D$29-Assumptions!$D$27),Assumptions!$D$27+SQRT('Random Draws'!F551*(Assumptions!$D$29-Assumptions!$D$27)*(Assumptions!$D$28-Assumptions!$D$27)),Assumptions!$D$29-SQRT((1-'Random Draws'!F551)*(Assumptions!$D$29-Assumptions!$D$27)*(Assumptions!$D$29-Assumptions!$D$28)))</f>
        <v>0.257908097450059</v>
      </c>
      <c r="D551" s="29" t="n">
        <f aca="false">IF('Random Draws'!I551&lt;Assumptions!$D$30,1,0)</f>
        <v>0</v>
      </c>
      <c r="E551" s="19" t="n">
        <f aca="false">C551+Assumptions!$D$31*D551</f>
        <v>0.257908097450059</v>
      </c>
      <c r="F551" s="28" t="n">
        <f aca="false">(Simulation!F551-Assumptions!$D$15)*(1-E551)+Assumptions!$D$15-Simulation!J551</f>
        <v>0.158801636325355</v>
      </c>
      <c r="G551" s="8" t="n">
        <f aca="false">((Assumptions!$D$14*(1+Simulation!E551)^1*F551-Assumptions!$D$14*(1+Simulation!E551)^0*Simulation!E551*Assumptions!$D$16)/(1+Simulation!K551)^1+(Assumptions!$D$14*(1+Simulation!E551)^2*F551-Assumptions!$D$14*(1+Simulation!E551)^1*Simulation!E551*Assumptions!$D$16)/(1+Simulation!K551)^2+(Assumptions!$D$14*(1+Simulation!E551)^3*F551-Assumptions!$D$14*(1+Simulation!E551)^2*Simulation!E551*Assumptions!$D$16)/(1+Simulation!K551)^3+(Assumptions!$D$14*(1+Simulation!E551)^4*F551-Assumptions!$D$14*(1+Simulation!E551)^3*Simulation!E551*Assumptions!$D$16)/(1+Simulation!K551)^4+(Assumptions!$D$14*(1+Simulation!E551)^5*F551-Assumptions!$D$14*(1+Simulation!E551)^4*Simulation!E551*Assumptions!$D$16)/(1+Simulation!K551)^5+(Assumptions!$D$14*(1+Simulation!E551)^5*F551-Assumptions!$D$14*(1+Simulation!E551)^4*Simulation!E551*Assumptions!$D$16)*(1+Simulation!I551)/(Simulation!K551-Simulation!I551)/(1+Simulation!K551)^5-Assumptions!$D$17)/Assumptions!$D$18</f>
        <v>16.163239569264</v>
      </c>
      <c r="H551" s="8" t="str">
        <f aca="false">IF(D551=1,G551,"")</f>
        <v/>
      </c>
      <c r="I551" s="33" t="n">
        <f aca="false">IF(D551=0,G551,"")</f>
        <v>16.163239569264</v>
      </c>
    </row>
    <row r="552" customFormat="false" ht="15" hidden="false" customHeight="false" outlineLevel="0" collapsed="false">
      <c r="B552" s="2" t="n">
        <v>547</v>
      </c>
      <c r="C552" s="19" t="n">
        <f aca="false">IF('Random Draws'!F552&lt;(Assumptions!$D$28-Assumptions!$D$27)/(Assumptions!$D$29-Assumptions!$D$27),Assumptions!$D$27+SQRT('Random Draws'!F552*(Assumptions!$D$29-Assumptions!$D$27)*(Assumptions!$D$28-Assumptions!$D$27)),Assumptions!$D$29-SQRT((1-'Random Draws'!F552)*(Assumptions!$D$29-Assumptions!$D$27)*(Assumptions!$D$29-Assumptions!$D$28)))</f>
        <v>0.265148841318874</v>
      </c>
      <c r="D552" s="29" t="n">
        <f aca="false">IF('Random Draws'!I552&lt;Assumptions!$D$30,1,0)</f>
        <v>0</v>
      </c>
      <c r="E552" s="19" t="n">
        <f aca="false">C552+Assumptions!$D$31*D552</f>
        <v>0.265148841318874</v>
      </c>
      <c r="F552" s="28" t="n">
        <f aca="false">(Simulation!F552-Assumptions!$D$15)*(1-E552)+Assumptions!$D$15-Simulation!J552</f>
        <v>0.152286616776529</v>
      </c>
      <c r="G552" s="8" t="n">
        <f aca="false">((Assumptions!$D$14*(1+Simulation!E552)^1*F552-Assumptions!$D$14*(1+Simulation!E552)^0*Simulation!E552*Assumptions!$D$16)/(1+Simulation!K552)^1+(Assumptions!$D$14*(1+Simulation!E552)^2*F552-Assumptions!$D$14*(1+Simulation!E552)^1*Simulation!E552*Assumptions!$D$16)/(1+Simulation!K552)^2+(Assumptions!$D$14*(1+Simulation!E552)^3*F552-Assumptions!$D$14*(1+Simulation!E552)^2*Simulation!E552*Assumptions!$D$16)/(1+Simulation!K552)^3+(Assumptions!$D$14*(1+Simulation!E552)^4*F552-Assumptions!$D$14*(1+Simulation!E552)^3*Simulation!E552*Assumptions!$D$16)/(1+Simulation!K552)^4+(Assumptions!$D$14*(1+Simulation!E552)^5*F552-Assumptions!$D$14*(1+Simulation!E552)^4*Simulation!E552*Assumptions!$D$16)/(1+Simulation!K552)^5+(Assumptions!$D$14*(1+Simulation!E552)^5*F552-Assumptions!$D$14*(1+Simulation!E552)^4*Simulation!E552*Assumptions!$D$16)*(1+Simulation!I552)/(Simulation!K552-Simulation!I552)/(1+Simulation!K552)^5-Assumptions!$D$17)/Assumptions!$D$18</f>
        <v>9.34701762296601</v>
      </c>
      <c r="H552" s="8" t="str">
        <f aca="false">IF(D552=1,G552,"")</f>
        <v/>
      </c>
      <c r="I552" s="33" t="n">
        <f aca="false">IF(D552=0,G552,"")</f>
        <v>9.34701762296601</v>
      </c>
    </row>
    <row r="553" customFormat="false" ht="15" hidden="false" customHeight="false" outlineLevel="0" collapsed="false">
      <c r="B553" s="2" t="n">
        <v>548</v>
      </c>
      <c r="C553" s="19" t="n">
        <f aca="false">IF('Random Draws'!F553&lt;(Assumptions!$D$28-Assumptions!$D$27)/(Assumptions!$D$29-Assumptions!$D$27),Assumptions!$D$27+SQRT('Random Draws'!F553*(Assumptions!$D$29-Assumptions!$D$27)*(Assumptions!$D$28-Assumptions!$D$27)),Assumptions!$D$29-SQRT((1-'Random Draws'!F553)*(Assumptions!$D$29-Assumptions!$D$27)*(Assumptions!$D$29-Assumptions!$D$28)))</f>
        <v>0.254721620995638</v>
      </c>
      <c r="D553" s="29" t="n">
        <f aca="false">IF('Random Draws'!I553&lt;Assumptions!$D$30,1,0)</f>
        <v>0</v>
      </c>
      <c r="E553" s="19" t="n">
        <f aca="false">C553+Assumptions!$D$31*D553</f>
        <v>0.254721620995638</v>
      </c>
      <c r="F553" s="28" t="n">
        <f aca="false">(Simulation!F553-Assumptions!$D$15)*(1-E553)+Assumptions!$D$15-Simulation!J553</f>
        <v>0.194325802232318</v>
      </c>
      <c r="G553" s="8" t="n">
        <f aca="false">((Assumptions!$D$14*(1+Simulation!E553)^1*F553-Assumptions!$D$14*(1+Simulation!E553)^0*Simulation!E553*Assumptions!$D$16)/(1+Simulation!K553)^1+(Assumptions!$D$14*(1+Simulation!E553)^2*F553-Assumptions!$D$14*(1+Simulation!E553)^1*Simulation!E553*Assumptions!$D$16)/(1+Simulation!K553)^2+(Assumptions!$D$14*(1+Simulation!E553)^3*F553-Assumptions!$D$14*(1+Simulation!E553)^2*Simulation!E553*Assumptions!$D$16)/(1+Simulation!K553)^3+(Assumptions!$D$14*(1+Simulation!E553)^4*F553-Assumptions!$D$14*(1+Simulation!E553)^3*Simulation!E553*Assumptions!$D$16)/(1+Simulation!K553)^4+(Assumptions!$D$14*(1+Simulation!E553)^5*F553-Assumptions!$D$14*(1+Simulation!E553)^4*Simulation!E553*Assumptions!$D$16)/(1+Simulation!K553)^5+(Assumptions!$D$14*(1+Simulation!E553)^5*F553-Assumptions!$D$14*(1+Simulation!E553)^4*Simulation!E553*Assumptions!$D$16)*(1+Simulation!I553)/(Simulation!K553-Simulation!I553)/(1+Simulation!K553)^5-Assumptions!$D$17)/Assumptions!$D$18</f>
        <v>15.9173976049008</v>
      </c>
      <c r="H553" s="8" t="str">
        <f aca="false">IF(D553=1,G553,"")</f>
        <v/>
      </c>
      <c r="I553" s="33" t="n">
        <f aca="false">IF(D553=0,G553,"")</f>
        <v>15.9173976049008</v>
      </c>
    </row>
    <row r="554" customFormat="false" ht="15" hidden="false" customHeight="false" outlineLevel="0" collapsed="false">
      <c r="B554" s="2" t="n">
        <v>549</v>
      </c>
      <c r="C554" s="19" t="n">
        <f aca="false">IF('Random Draws'!F554&lt;(Assumptions!$D$28-Assumptions!$D$27)/(Assumptions!$D$29-Assumptions!$D$27),Assumptions!$D$27+SQRT('Random Draws'!F554*(Assumptions!$D$29-Assumptions!$D$27)*(Assumptions!$D$28-Assumptions!$D$27)),Assumptions!$D$29-SQRT((1-'Random Draws'!F554)*(Assumptions!$D$29-Assumptions!$D$27)*(Assumptions!$D$29-Assumptions!$D$28)))</f>
        <v>0.261255511778019</v>
      </c>
      <c r="D554" s="29" t="n">
        <f aca="false">IF('Random Draws'!I554&lt;Assumptions!$D$30,1,0)</f>
        <v>1</v>
      </c>
      <c r="E554" s="19" t="n">
        <f aca="false">C554+Assumptions!$D$31*D554</f>
        <v>0.351255511778019</v>
      </c>
      <c r="F554" s="28" t="n">
        <f aca="false">(Simulation!F554-Assumptions!$D$15)*(1-E554)+Assumptions!$D$15-Simulation!J554</f>
        <v>0.177106590298472</v>
      </c>
      <c r="G554" s="8" t="n">
        <f aca="false">((Assumptions!$D$14*(1+Simulation!E554)^1*F554-Assumptions!$D$14*(1+Simulation!E554)^0*Simulation!E554*Assumptions!$D$16)/(1+Simulation!K554)^1+(Assumptions!$D$14*(1+Simulation!E554)^2*F554-Assumptions!$D$14*(1+Simulation!E554)^1*Simulation!E554*Assumptions!$D$16)/(1+Simulation!K554)^2+(Assumptions!$D$14*(1+Simulation!E554)^3*F554-Assumptions!$D$14*(1+Simulation!E554)^2*Simulation!E554*Assumptions!$D$16)/(1+Simulation!K554)^3+(Assumptions!$D$14*(1+Simulation!E554)^4*F554-Assumptions!$D$14*(1+Simulation!E554)^3*Simulation!E554*Assumptions!$D$16)/(1+Simulation!K554)^4+(Assumptions!$D$14*(1+Simulation!E554)^5*F554-Assumptions!$D$14*(1+Simulation!E554)^4*Simulation!E554*Assumptions!$D$16)/(1+Simulation!K554)^5+(Assumptions!$D$14*(1+Simulation!E554)^5*F554-Assumptions!$D$14*(1+Simulation!E554)^4*Simulation!E554*Assumptions!$D$16)*(1+Simulation!I554)/(Simulation!K554-Simulation!I554)/(1+Simulation!K554)^5-Assumptions!$D$17)/Assumptions!$D$18</f>
        <v>9.22731453060243</v>
      </c>
      <c r="H554" s="8" t="n">
        <f aca="false">IF(D554=1,G554,"")</f>
        <v>9.22731453060243</v>
      </c>
      <c r="I554" s="33" t="str">
        <f aca="false">IF(D554=0,G554,"")</f>
        <v/>
      </c>
    </row>
    <row r="555" customFormat="false" ht="15" hidden="false" customHeight="false" outlineLevel="0" collapsed="false">
      <c r="B555" s="2" t="n">
        <v>550</v>
      </c>
      <c r="C555" s="19" t="n">
        <f aca="false">IF('Random Draws'!F555&lt;(Assumptions!$D$28-Assumptions!$D$27)/(Assumptions!$D$29-Assumptions!$D$27),Assumptions!$D$27+SQRT('Random Draws'!F555*(Assumptions!$D$29-Assumptions!$D$27)*(Assumptions!$D$28-Assumptions!$D$27)),Assumptions!$D$29-SQRT((1-'Random Draws'!F555)*(Assumptions!$D$29-Assumptions!$D$27)*(Assumptions!$D$29-Assumptions!$D$28)))</f>
        <v>0.264927104905586</v>
      </c>
      <c r="D555" s="29" t="n">
        <f aca="false">IF('Random Draws'!I555&lt;Assumptions!$D$30,1,0)</f>
        <v>0</v>
      </c>
      <c r="E555" s="19" t="n">
        <f aca="false">C555+Assumptions!$D$31*D555</f>
        <v>0.264927104905586</v>
      </c>
      <c r="F555" s="28" t="n">
        <f aca="false">(Simulation!F555-Assumptions!$D$15)*(1-E555)+Assumptions!$D$15-Simulation!J555</f>
        <v>0.164964337392455</v>
      </c>
      <c r="G555" s="8" t="n">
        <f aca="false">((Assumptions!$D$14*(1+Simulation!E555)^1*F555-Assumptions!$D$14*(1+Simulation!E555)^0*Simulation!E555*Assumptions!$D$16)/(1+Simulation!K555)^1+(Assumptions!$D$14*(1+Simulation!E555)^2*F555-Assumptions!$D$14*(1+Simulation!E555)^1*Simulation!E555*Assumptions!$D$16)/(1+Simulation!K555)^2+(Assumptions!$D$14*(1+Simulation!E555)^3*F555-Assumptions!$D$14*(1+Simulation!E555)^2*Simulation!E555*Assumptions!$D$16)/(1+Simulation!K555)^3+(Assumptions!$D$14*(1+Simulation!E555)^4*F555-Assumptions!$D$14*(1+Simulation!E555)^3*Simulation!E555*Assumptions!$D$16)/(1+Simulation!K555)^4+(Assumptions!$D$14*(1+Simulation!E555)^5*F555-Assumptions!$D$14*(1+Simulation!E555)^4*Simulation!E555*Assumptions!$D$16)/(1+Simulation!K555)^5+(Assumptions!$D$14*(1+Simulation!E555)^5*F555-Assumptions!$D$14*(1+Simulation!E555)^4*Simulation!E555*Assumptions!$D$16)*(1+Simulation!I555)/(Simulation!K555-Simulation!I555)/(1+Simulation!K555)^5-Assumptions!$D$17)/Assumptions!$D$18</f>
        <v>14.5366405233816</v>
      </c>
      <c r="H555" s="8" t="str">
        <f aca="false">IF(D555=1,G555,"")</f>
        <v/>
      </c>
      <c r="I555" s="33" t="n">
        <f aca="false">IF(D555=0,G555,"")</f>
        <v>14.5366405233816</v>
      </c>
    </row>
    <row r="556" customFormat="false" ht="15" hidden="false" customHeight="false" outlineLevel="0" collapsed="false">
      <c r="B556" s="2" t="n">
        <v>551</v>
      </c>
      <c r="C556" s="19" t="n">
        <f aca="false">IF('Random Draws'!F556&lt;(Assumptions!$D$28-Assumptions!$D$27)/(Assumptions!$D$29-Assumptions!$D$27),Assumptions!$D$27+SQRT('Random Draws'!F556*(Assumptions!$D$29-Assumptions!$D$27)*(Assumptions!$D$28-Assumptions!$D$27)),Assumptions!$D$29-SQRT((1-'Random Draws'!F556)*(Assumptions!$D$29-Assumptions!$D$27)*(Assumptions!$D$29-Assumptions!$D$28)))</f>
        <v>0.271110966456808</v>
      </c>
      <c r="D556" s="29" t="n">
        <f aca="false">IF('Random Draws'!I556&lt;Assumptions!$D$30,1,0)</f>
        <v>1</v>
      </c>
      <c r="E556" s="19" t="n">
        <f aca="false">C556+Assumptions!$D$31*D556</f>
        <v>0.361110966456808</v>
      </c>
      <c r="F556" s="28" t="n">
        <f aca="false">(Simulation!F556-Assumptions!$D$15)*(1-E556)+Assumptions!$D$15-Simulation!J556</f>
        <v>0.122825721971054</v>
      </c>
      <c r="G556" s="8" t="n">
        <f aca="false">((Assumptions!$D$14*(1+Simulation!E556)^1*F556-Assumptions!$D$14*(1+Simulation!E556)^0*Simulation!E556*Assumptions!$D$16)/(1+Simulation!K556)^1+(Assumptions!$D$14*(1+Simulation!E556)^2*F556-Assumptions!$D$14*(1+Simulation!E556)^1*Simulation!E556*Assumptions!$D$16)/(1+Simulation!K556)^2+(Assumptions!$D$14*(1+Simulation!E556)^3*F556-Assumptions!$D$14*(1+Simulation!E556)^2*Simulation!E556*Assumptions!$D$16)/(1+Simulation!K556)^3+(Assumptions!$D$14*(1+Simulation!E556)^4*F556-Assumptions!$D$14*(1+Simulation!E556)^3*Simulation!E556*Assumptions!$D$16)/(1+Simulation!K556)^4+(Assumptions!$D$14*(1+Simulation!E556)^5*F556-Assumptions!$D$14*(1+Simulation!E556)^4*Simulation!E556*Assumptions!$D$16)/(1+Simulation!K556)^5+(Assumptions!$D$14*(1+Simulation!E556)^5*F556-Assumptions!$D$14*(1+Simulation!E556)^4*Simulation!E556*Assumptions!$D$16)*(1+Simulation!I556)/(Simulation!K556-Simulation!I556)/(1+Simulation!K556)^5-Assumptions!$D$17)/Assumptions!$D$18</f>
        <v>8.1558768522262</v>
      </c>
      <c r="H556" s="8" t="n">
        <f aca="false">IF(D556=1,G556,"")</f>
        <v>8.1558768522262</v>
      </c>
      <c r="I556" s="33" t="str">
        <f aca="false">IF(D556=0,G556,"")</f>
        <v/>
      </c>
    </row>
    <row r="557" customFormat="false" ht="15" hidden="false" customHeight="false" outlineLevel="0" collapsed="false">
      <c r="B557" s="2" t="n">
        <v>552</v>
      </c>
      <c r="C557" s="19" t="n">
        <f aca="false">IF('Random Draws'!F557&lt;(Assumptions!$D$28-Assumptions!$D$27)/(Assumptions!$D$29-Assumptions!$D$27),Assumptions!$D$27+SQRT('Random Draws'!F557*(Assumptions!$D$29-Assumptions!$D$27)*(Assumptions!$D$28-Assumptions!$D$27)),Assumptions!$D$29-SQRT((1-'Random Draws'!F557)*(Assumptions!$D$29-Assumptions!$D$27)*(Assumptions!$D$29-Assumptions!$D$28)))</f>
        <v>0.265594363743507</v>
      </c>
      <c r="D557" s="29" t="n">
        <f aca="false">IF('Random Draws'!I557&lt;Assumptions!$D$30,1,0)</f>
        <v>0</v>
      </c>
      <c r="E557" s="19" t="n">
        <f aca="false">C557+Assumptions!$D$31*D557</f>
        <v>0.265594363743507</v>
      </c>
      <c r="F557" s="28" t="n">
        <f aca="false">(Simulation!F557-Assumptions!$D$15)*(1-E557)+Assumptions!$D$15-Simulation!J557</f>
        <v>0.178951480497386</v>
      </c>
      <c r="G557" s="8" t="n">
        <f aca="false">((Assumptions!$D$14*(1+Simulation!E557)^1*F557-Assumptions!$D$14*(1+Simulation!E557)^0*Simulation!E557*Assumptions!$D$16)/(1+Simulation!K557)^1+(Assumptions!$D$14*(1+Simulation!E557)^2*F557-Assumptions!$D$14*(1+Simulation!E557)^1*Simulation!E557*Assumptions!$D$16)/(1+Simulation!K557)^2+(Assumptions!$D$14*(1+Simulation!E557)^3*F557-Assumptions!$D$14*(1+Simulation!E557)^2*Simulation!E557*Assumptions!$D$16)/(1+Simulation!K557)^3+(Assumptions!$D$14*(1+Simulation!E557)^4*F557-Assumptions!$D$14*(1+Simulation!E557)^3*Simulation!E557*Assumptions!$D$16)/(1+Simulation!K557)^4+(Assumptions!$D$14*(1+Simulation!E557)^5*F557-Assumptions!$D$14*(1+Simulation!E557)^4*Simulation!E557*Assumptions!$D$16)/(1+Simulation!K557)^5+(Assumptions!$D$14*(1+Simulation!E557)^5*F557-Assumptions!$D$14*(1+Simulation!E557)^4*Simulation!E557*Assumptions!$D$16)*(1+Simulation!I557)/(Simulation!K557-Simulation!I557)/(1+Simulation!K557)^5-Assumptions!$D$17)/Assumptions!$D$18</f>
        <v>16.2406153280241</v>
      </c>
      <c r="H557" s="8" t="str">
        <f aca="false">IF(D557=1,G557,"")</f>
        <v/>
      </c>
      <c r="I557" s="33" t="n">
        <f aca="false">IF(D557=0,G557,"")</f>
        <v>16.2406153280241</v>
      </c>
    </row>
    <row r="558" customFormat="false" ht="15" hidden="false" customHeight="false" outlineLevel="0" collapsed="false">
      <c r="B558" s="2" t="n">
        <v>553</v>
      </c>
      <c r="C558" s="19" t="n">
        <f aca="false">IF('Random Draws'!F558&lt;(Assumptions!$D$28-Assumptions!$D$27)/(Assumptions!$D$29-Assumptions!$D$27),Assumptions!$D$27+SQRT('Random Draws'!F558*(Assumptions!$D$29-Assumptions!$D$27)*(Assumptions!$D$28-Assumptions!$D$27)),Assumptions!$D$29-SQRT((1-'Random Draws'!F558)*(Assumptions!$D$29-Assumptions!$D$27)*(Assumptions!$D$29-Assumptions!$D$28)))</f>
        <v>0.259169513214581</v>
      </c>
      <c r="D558" s="29" t="n">
        <f aca="false">IF('Random Draws'!I558&lt;Assumptions!$D$30,1,0)</f>
        <v>0</v>
      </c>
      <c r="E558" s="19" t="n">
        <f aca="false">C558+Assumptions!$D$31*D558</f>
        <v>0.259169513214581</v>
      </c>
      <c r="F558" s="28" t="n">
        <f aca="false">(Simulation!F558-Assumptions!$D$15)*(1-E558)+Assumptions!$D$15-Simulation!J558</f>
        <v>0.183304970203193</v>
      </c>
      <c r="G558" s="8" t="n">
        <f aca="false">((Assumptions!$D$14*(1+Simulation!E558)^1*F558-Assumptions!$D$14*(1+Simulation!E558)^0*Simulation!E558*Assumptions!$D$16)/(1+Simulation!K558)^1+(Assumptions!$D$14*(1+Simulation!E558)^2*F558-Assumptions!$D$14*(1+Simulation!E558)^1*Simulation!E558*Assumptions!$D$16)/(1+Simulation!K558)^2+(Assumptions!$D$14*(1+Simulation!E558)^3*F558-Assumptions!$D$14*(1+Simulation!E558)^2*Simulation!E558*Assumptions!$D$16)/(1+Simulation!K558)^3+(Assumptions!$D$14*(1+Simulation!E558)^4*F558-Assumptions!$D$14*(1+Simulation!E558)^3*Simulation!E558*Assumptions!$D$16)/(1+Simulation!K558)^4+(Assumptions!$D$14*(1+Simulation!E558)^5*F558-Assumptions!$D$14*(1+Simulation!E558)^4*Simulation!E558*Assumptions!$D$16)/(1+Simulation!K558)^5+(Assumptions!$D$14*(1+Simulation!E558)^5*F558-Assumptions!$D$14*(1+Simulation!E558)^4*Simulation!E558*Assumptions!$D$16)*(1+Simulation!I558)/(Simulation!K558-Simulation!I558)/(1+Simulation!K558)^5-Assumptions!$D$17)/Assumptions!$D$18</f>
        <v>14.7645511899021</v>
      </c>
      <c r="H558" s="8" t="str">
        <f aca="false">IF(D558=1,G558,"")</f>
        <v/>
      </c>
      <c r="I558" s="33" t="n">
        <f aca="false">IF(D558=0,G558,"")</f>
        <v>14.7645511899021</v>
      </c>
    </row>
    <row r="559" customFormat="false" ht="15" hidden="false" customHeight="false" outlineLevel="0" collapsed="false">
      <c r="B559" s="2" t="n">
        <v>554</v>
      </c>
      <c r="C559" s="19" t="n">
        <f aca="false">IF('Random Draws'!F559&lt;(Assumptions!$D$28-Assumptions!$D$27)/(Assumptions!$D$29-Assumptions!$D$27),Assumptions!$D$27+SQRT('Random Draws'!F559*(Assumptions!$D$29-Assumptions!$D$27)*(Assumptions!$D$28-Assumptions!$D$27)),Assumptions!$D$29-SQRT((1-'Random Draws'!F559)*(Assumptions!$D$29-Assumptions!$D$27)*(Assumptions!$D$29-Assumptions!$D$28)))</f>
        <v>0.268555936224959</v>
      </c>
      <c r="D559" s="29" t="n">
        <f aca="false">IF('Random Draws'!I559&lt;Assumptions!$D$30,1,0)</f>
        <v>0</v>
      </c>
      <c r="E559" s="19" t="n">
        <f aca="false">C559+Assumptions!$D$31*D559</f>
        <v>0.268555936224959</v>
      </c>
      <c r="F559" s="28" t="n">
        <f aca="false">(Simulation!F559-Assumptions!$D$15)*(1-E559)+Assumptions!$D$15-Simulation!J559</f>
        <v>0.199863830292542</v>
      </c>
      <c r="G559" s="8" t="n">
        <f aca="false">((Assumptions!$D$14*(1+Simulation!E559)^1*F559-Assumptions!$D$14*(1+Simulation!E559)^0*Simulation!E559*Assumptions!$D$16)/(1+Simulation!K559)^1+(Assumptions!$D$14*(1+Simulation!E559)^2*F559-Assumptions!$D$14*(1+Simulation!E559)^1*Simulation!E559*Assumptions!$D$16)/(1+Simulation!K559)^2+(Assumptions!$D$14*(1+Simulation!E559)^3*F559-Assumptions!$D$14*(1+Simulation!E559)^2*Simulation!E559*Assumptions!$D$16)/(1+Simulation!K559)^3+(Assumptions!$D$14*(1+Simulation!E559)^4*F559-Assumptions!$D$14*(1+Simulation!E559)^3*Simulation!E559*Assumptions!$D$16)/(1+Simulation!K559)^4+(Assumptions!$D$14*(1+Simulation!E559)^5*F559-Assumptions!$D$14*(1+Simulation!E559)^4*Simulation!E559*Assumptions!$D$16)/(1+Simulation!K559)^5+(Assumptions!$D$14*(1+Simulation!E559)^5*F559-Assumptions!$D$14*(1+Simulation!E559)^4*Simulation!E559*Assumptions!$D$16)*(1+Simulation!I559)/(Simulation!K559-Simulation!I559)/(1+Simulation!K559)^5-Assumptions!$D$17)/Assumptions!$D$18</f>
        <v>10.2268339627832</v>
      </c>
      <c r="H559" s="8" t="str">
        <f aca="false">IF(D559=1,G559,"")</f>
        <v/>
      </c>
      <c r="I559" s="33" t="n">
        <f aca="false">IF(D559=0,G559,"")</f>
        <v>10.2268339627832</v>
      </c>
    </row>
    <row r="560" customFormat="false" ht="15" hidden="false" customHeight="false" outlineLevel="0" collapsed="false">
      <c r="B560" s="2" t="n">
        <v>555</v>
      </c>
      <c r="C560" s="19" t="n">
        <f aca="false">IF('Random Draws'!F560&lt;(Assumptions!$D$28-Assumptions!$D$27)/(Assumptions!$D$29-Assumptions!$D$27),Assumptions!$D$27+SQRT('Random Draws'!F560*(Assumptions!$D$29-Assumptions!$D$27)*(Assumptions!$D$28-Assumptions!$D$27)),Assumptions!$D$29-SQRT((1-'Random Draws'!F560)*(Assumptions!$D$29-Assumptions!$D$27)*(Assumptions!$D$29-Assumptions!$D$28)))</f>
        <v>0.266058683456029</v>
      </c>
      <c r="D560" s="29" t="n">
        <f aca="false">IF('Random Draws'!I560&lt;Assumptions!$D$30,1,0)</f>
        <v>0</v>
      </c>
      <c r="E560" s="19" t="n">
        <f aca="false">C560+Assumptions!$D$31*D560</f>
        <v>0.266058683456029</v>
      </c>
      <c r="F560" s="28" t="n">
        <f aca="false">(Simulation!F560-Assumptions!$D$15)*(1-E560)+Assumptions!$D$15-Simulation!J560</f>
        <v>0.137096517311401</v>
      </c>
      <c r="G560" s="8" t="n">
        <f aca="false">((Assumptions!$D$14*(1+Simulation!E560)^1*F560-Assumptions!$D$14*(1+Simulation!E560)^0*Simulation!E560*Assumptions!$D$16)/(1+Simulation!K560)^1+(Assumptions!$D$14*(1+Simulation!E560)^2*F560-Assumptions!$D$14*(1+Simulation!E560)^1*Simulation!E560*Assumptions!$D$16)/(1+Simulation!K560)^2+(Assumptions!$D$14*(1+Simulation!E560)^3*F560-Assumptions!$D$14*(1+Simulation!E560)^2*Simulation!E560*Assumptions!$D$16)/(1+Simulation!K560)^3+(Assumptions!$D$14*(1+Simulation!E560)^4*F560-Assumptions!$D$14*(1+Simulation!E560)^3*Simulation!E560*Assumptions!$D$16)/(1+Simulation!K560)^4+(Assumptions!$D$14*(1+Simulation!E560)^5*F560-Assumptions!$D$14*(1+Simulation!E560)^4*Simulation!E560*Assumptions!$D$16)/(1+Simulation!K560)^5+(Assumptions!$D$14*(1+Simulation!E560)^5*F560-Assumptions!$D$14*(1+Simulation!E560)^4*Simulation!E560*Assumptions!$D$16)*(1+Simulation!I560)/(Simulation!K560-Simulation!I560)/(1+Simulation!K560)^5-Assumptions!$D$17)/Assumptions!$D$18</f>
        <v>6.96941622297135</v>
      </c>
      <c r="H560" s="8" t="str">
        <f aca="false">IF(D560=1,G560,"")</f>
        <v/>
      </c>
      <c r="I560" s="33" t="n">
        <f aca="false">IF(D560=0,G560,"")</f>
        <v>6.96941622297135</v>
      </c>
    </row>
    <row r="561" customFormat="false" ht="15" hidden="false" customHeight="false" outlineLevel="0" collapsed="false">
      <c r="B561" s="2" t="n">
        <v>556</v>
      </c>
      <c r="C561" s="19" t="n">
        <f aca="false">IF('Random Draws'!F561&lt;(Assumptions!$D$28-Assumptions!$D$27)/(Assumptions!$D$29-Assumptions!$D$27),Assumptions!$D$27+SQRT('Random Draws'!F561*(Assumptions!$D$29-Assumptions!$D$27)*(Assumptions!$D$28-Assumptions!$D$27)),Assumptions!$D$29-SQRT((1-'Random Draws'!F561)*(Assumptions!$D$29-Assumptions!$D$27)*(Assumptions!$D$29-Assumptions!$D$28)))</f>
        <v>0.258250938604773</v>
      </c>
      <c r="D561" s="29" t="n">
        <f aca="false">IF('Random Draws'!I561&lt;Assumptions!$D$30,1,0)</f>
        <v>1</v>
      </c>
      <c r="E561" s="19" t="n">
        <f aca="false">C561+Assumptions!$D$31*D561</f>
        <v>0.348250938604773</v>
      </c>
      <c r="F561" s="28" t="n">
        <f aca="false">(Simulation!F561-Assumptions!$D$15)*(1-E561)+Assumptions!$D$15-Simulation!J561</f>
        <v>0.152446872836563</v>
      </c>
      <c r="G561" s="8" t="n">
        <f aca="false">((Assumptions!$D$14*(1+Simulation!E561)^1*F561-Assumptions!$D$14*(1+Simulation!E561)^0*Simulation!E561*Assumptions!$D$16)/(1+Simulation!K561)^1+(Assumptions!$D$14*(1+Simulation!E561)^2*F561-Assumptions!$D$14*(1+Simulation!E561)^1*Simulation!E561*Assumptions!$D$16)/(1+Simulation!K561)^2+(Assumptions!$D$14*(1+Simulation!E561)^3*F561-Assumptions!$D$14*(1+Simulation!E561)^2*Simulation!E561*Assumptions!$D$16)/(1+Simulation!K561)^3+(Assumptions!$D$14*(1+Simulation!E561)^4*F561-Assumptions!$D$14*(1+Simulation!E561)^3*Simulation!E561*Assumptions!$D$16)/(1+Simulation!K561)^4+(Assumptions!$D$14*(1+Simulation!E561)^5*F561-Assumptions!$D$14*(1+Simulation!E561)^4*Simulation!E561*Assumptions!$D$16)/(1+Simulation!K561)^5+(Assumptions!$D$14*(1+Simulation!E561)^5*F561-Assumptions!$D$14*(1+Simulation!E561)^4*Simulation!E561*Assumptions!$D$16)*(1+Simulation!I561)/(Simulation!K561-Simulation!I561)/(1+Simulation!K561)^5-Assumptions!$D$17)/Assumptions!$D$18</f>
        <v>8.61487497422757</v>
      </c>
      <c r="H561" s="8" t="n">
        <f aca="false">IF(D561=1,G561,"")</f>
        <v>8.61487497422757</v>
      </c>
      <c r="I561" s="33" t="str">
        <f aca="false">IF(D561=0,G561,"")</f>
        <v/>
      </c>
    </row>
    <row r="562" customFormat="false" ht="15" hidden="false" customHeight="false" outlineLevel="0" collapsed="false">
      <c r="B562" s="2" t="n">
        <v>557</v>
      </c>
      <c r="C562" s="19" t="n">
        <f aca="false">IF('Random Draws'!F562&lt;(Assumptions!$D$28-Assumptions!$D$27)/(Assumptions!$D$29-Assumptions!$D$27),Assumptions!$D$27+SQRT('Random Draws'!F562*(Assumptions!$D$29-Assumptions!$D$27)*(Assumptions!$D$28-Assumptions!$D$27)),Assumptions!$D$29-SQRT((1-'Random Draws'!F562)*(Assumptions!$D$29-Assumptions!$D$27)*(Assumptions!$D$29-Assumptions!$D$28)))</f>
        <v>0.250816296502038</v>
      </c>
      <c r="D562" s="29" t="n">
        <f aca="false">IF('Random Draws'!I562&lt;Assumptions!$D$30,1,0)</f>
        <v>0</v>
      </c>
      <c r="E562" s="19" t="n">
        <f aca="false">C562+Assumptions!$D$31*D562</f>
        <v>0.250816296502038</v>
      </c>
      <c r="F562" s="28" t="n">
        <f aca="false">(Simulation!F562-Assumptions!$D$15)*(1-E562)+Assumptions!$D$15-Simulation!J562</f>
        <v>0.237299750803136</v>
      </c>
      <c r="G562" s="8" t="n">
        <f aca="false">((Assumptions!$D$14*(1+Simulation!E562)^1*F562-Assumptions!$D$14*(1+Simulation!E562)^0*Simulation!E562*Assumptions!$D$16)/(1+Simulation!K562)^1+(Assumptions!$D$14*(1+Simulation!E562)^2*F562-Assumptions!$D$14*(1+Simulation!E562)^1*Simulation!E562*Assumptions!$D$16)/(1+Simulation!K562)^2+(Assumptions!$D$14*(1+Simulation!E562)^3*F562-Assumptions!$D$14*(1+Simulation!E562)^2*Simulation!E562*Assumptions!$D$16)/(1+Simulation!K562)^3+(Assumptions!$D$14*(1+Simulation!E562)^4*F562-Assumptions!$D$14*(1+Simulation!E562)^3*Simulation!E562*Assumptions!$D$16)/(1+Simulation!K562)^4+(Assumptions!$D$14*(1+Simulation!E562)^5*F562-Assumptions!$D$14*(1+Simulation!E562)^4*Simulation!E562*Assumptions!$D$16)/(1+Simulation!K562)^5+(Assumptions!$D$14*(1+Simulation!E562)^5*F562-Assumptions!$D$14*(1+Simulation!E562)^4*Simulation!E562*Assumptions!$D$16)*(1+Simulation!I562)/(Simulation!K562-Simulation!I562)/(1+Simulation!K562)^5-Assumptions!$D$17)/Assumptions!$D$18</f>
        <v>22.0390558452446</v>
      </c>
      <c r="H562" s="8" t="str">
        <f aca="false">IF(D562=1,G562,"")</f>
        <v/>
      </c>
      <c r="I562" s="33" t="n">
        <f aca="false">IF(D562=0,G562,"")</f>
        <v>22.0390558452446</v>
      </c>
    </row>
    <row r="563" customFormat="false" ht="15" hidden="false" customHeight="false" outlineLevel="0" collapsed="false">
      <c r="B563" s="2" t="n">
        <v>558</v>
      </c>
      <c r="C563" s="19" t="n">
        <f aca="false">IF('Random Draws'!F563&lt;(Assumptions!$D$28-Assumptions!$D$27)/(Assumptions!$D$29-Assumptions!$D$27),Assumptions!$D$27+SQRT('Random Draws'!F563*(Assumptions!$D$29-Assumptions!$D$27)*(Assumptions!$D$28-Assumptions!$D$27)),Assumptions!$D$29-SQRT((1-'Random Draws'!F563)*(Assumptions!$D$29-Assumptions!$D$27)*(Assumptions!$D$29-Assumptions!$D$28)))</f>
        <v>0.258079855754203</v>
      </c>
      <c r="D563" s="29" t="n">
        <f aca="false">IF('Random Draws'!I563&lt;Assumptions!$D$30,1,0)</f>
        <v>0</v>
      </c>
      <c r="E563" s="19" t="n">
        <f aca="false">C563+Assumptions!$D$31*D563</f>
        <v>0.258079855754203</v>
      </c>
      <c r="F563" s="28" t="n">
        <f aca="false">(Simulation!F563-Assumptions!$D$15)*(1-E563)+Assumptions!$D$15-Simulation!J563</f>
        <v>0.173907640716101</v>
      </c>
      <c r="G563" s="8" t="n">
        <f aca="false">((Assumptions!$D$14*(1+Simulation!E563)^1*F563-Assumptions!$D$14*(1+Simulation!E563)^0*Simulation!E563*Assumptions!$D$16)/(1+Simulation!K563)^1+(Assumptions!$D$14*(1+Simulation!E563)^2*F563-Assumptions!$D$14*(1+Simulation!E563)^1*Simulation!E563*Assumptions!$D$16)/(1+Simulation!K563)^2+(Assumptions!$D$14*(1+Simulation!E563)^3*F563-Assumptions!$D$14*(1+Simulation!E563)^2*Simulation!E563*Assumptions!$D$16)/(1+Simulation!K563)^3+(Assumptions!$D$14*(1+Simulation!E563)^4*F563-Assumptions!$D$14*(1+Simulation!E563)^3*Simulation!E563*Assumptions!$D$16)/(1+Simulation!K563)^4+(Assumptions!$D$14*(1+Simulation!E563)^5*F563-Assumptions!$D$14*(1+Simulation!E563)^4*Simulation!E563*Assumptions!$D$16)/(1+Simulation!K563)^5+(Assumptions!$D$14*(1+Simulation!E563)^5*F563-Assumptions!$D$14*(1+Simulation!E563)^4*Simulation!E563*Assumptions!$D$16)*(1+Simulation!I563)/(Simulation!K563-Simulation!I563)/(1+Simulation!K563)^5-Assumptions!$D$17)/Assumptions!$D$18</f>
        <v>22.7962889405641</v>
      </c>
      <c r="H563" s="8" t="str">
        <f aca="false">IF(D563=1,G563,"")</f>
        <v/>
      </c>
      <c r="I563" s="33" t="n">
        <f aca="false">IF(D563=0,G563,"")</f>
        <v>22.7962889405641</v>
      </c>
    </row>
    <row r="564" customFormat="false" ht="15" hidden="false" customHeight="false" outlineLevel="0" collapsed="false">
      <c r="B564" s="2" t="n">
        <v>559</v>
      </c>
      <c r="C564" s="19" t="n">
        <f aca="false">IF('Random Draws'!F564&lt;(Assumptions!$D$28-Assumptions!$D$27)/(Assumptions!$D$29-Assumptions!$D$27),Assumptions!$D$27+SQRT('Random Draws'!F564*(Assumptions!$D$29-Assumptions!$D$27)*(Assumptions!$D$28-Assumptions!$D$27)),Assumptions!$D$29-SQRT((1-'Random Draws'!F564)*(Assumptions!$D$29-Assumptions!$D$27)*(Assumptions!$D$29-Assumptions!$D$28)))</f>
        <v>0.26310379197389</v>
      </c>
      <c r="D564" s="29" t="n">
        <f aca="false">IF('Random Draws'!I564&lt;Assumptions!$D$30,1,0)</f>
        <v>0</v>
      </c>
      <c r="E564" s="19" t="n">
        <f aca="false">C564+Assumptions!$D$31*D564</f>
        <v>0.26310379197389</v>
      </c>
      <c r="F564" s="28" t="n">
        <f aca="false">(Simulation!F564-Assumptions!$D$15)*(1-E564)+Assumptions!$D$15-Simulation!J564</f>
        <v>0.179424902524233</v>
      </c>
      <c r="G564" s="8" t="n">
        <f aca="false">((Assumptions!$D$14*(1+Simulation!E564)^1*F564-Assumptions!$D$14*(1+Simulation!E564)^0*Simulation!E564*Assumptions!$D$16)/(1+Simulation!K564)^1+(Assumptions!$D$14*(1+Simulation!E564)^2*F564-Assumptions!$D$14*(1+Simulation!E564)^1*Simulation!E564*Assumptions!$D$16)/(1+Simulation!K564)^2+(Assumptions!$D$14*(1+Simulation!E564)^3*F564-Assumptions!$D$14*(1+Simulation!E564)^2*Simulation!E564*Assumptions!$D$16)/(1+Simulation!K564)^3+(Assumptions!$D$14*(1+Simulation!E564)^4*F564-Assumptions!$D$14*(1+Simulation!E564)^3*Simulation!E564*Assumptions!$D$16)/(1+Simulation!K564)^4+(Assumptions!$D$14*(1+Simulation!E564)^5*F564-Assumptions!$D$14*(1+Simulation!E564)^4*Simulation!E564*Assumptions!$D$16)/(1+Simulation!K564)^5+(Assumptions!$D$14*(1+Simulation!E564)^5*F564-Assumptions!$D$14*(1+Simulation!E564)^4*Simulation!E564*Assumptions!$D$16)*(1+Simulation!I564)/(Simulation!K564-Simulation!I564)/(1+Simulation!K564)^5-Assumptions!$D$17)/Assumptions!$D$18</f>
        <v>13.8072385538383</v>
      </c>
      <c r="H564" s="8" t="str">
        <f aca="false">IF(D564=1,G564,"")</f>
        <v/>
      </c>
      <c r="I564" s="33" t="n">
        <f aca="false">IF(D564=0,G564,"")</f>
        <v>13.8072385538383</v>
      </c>
    </row>
    <row r="565" customFormat="false" ht="15" hidden="false" customHeight="false" outlineLevel="0" collapsed="false">
      <c r="B565" s="2" t="n">
        <v>560</v>
      </c>
      <c r="C565" s="19" t="n">
        <f aca="false">IF('Random Draws'!F565&lt;(Assumptions!$D$28-Assumptions!$D$27)/(Assumptions!$D$29-Assumptions!$D$27),Assumptions!$D$27+SQRT('Random Draws'!F565*(Assumptions!$D$29-Assumptions!$D$27)*(Assumptions!$D$28-Assumptions!$D$27)),Assumptions!$D$29-SQRT((1-'Random Draws'!F565)*(Assumptions!$D$29-Assumptions!$D$27)*(Assumptions!$D$29-Assumptions!$D$28)))</f>
        <v>0.270568433287179</v>
      </c>
      <c r="D565" s="29" t="n">
        <f aca="false">IF('Random Draws'!I565&lt;Assumptions!$D$30,1,0)</f>
        <v>0</v>
      </c>
      <c r="E565" s="19" t="n">
        <f aca="false">C565+Assumptions!$D$31*D565</f>
        <v>0.270568433287179</v>
      </c>
      <c r="F565" s="28" t="n">
        <f aca="false">(Simulation!F565-Assumptions!$D$15)*(1-E565)+Assumptions!$D$15-Simulation!J565</f>
        <v>0.173564675139642</v>
      </c>
      <c r="G565" s="8" t="n">
        <f aca="false">((Assumptions!$D$14*(1+Simulation!E565)^1*F565-Assumptions!$D$14*(1+Simulation!E565)^0*Simulation!E565*Assumptions!$D$16)/(1+Simulation!K565)^1+(Assumptions!$D$14*(1+Simulation!E565)^2*F565-Assumptions!$D$14*(1+Simulation!E565)^1*Simulation!E565*Assumptions!$D$16)/(1+Simulation!K565)^2+(Assumptions!$D$14*(1+Simulation!E565)^3*F565-Assumptions!$D$14*(1+Simulation!E565)^2*Simulation!E565*Assumptions!$D$16)/(1+Simulation!K565)^3+(Assumptions!$D$14*(1+Simulation!E565)^4*F565-Assumptions!$D$14*(1+Simulation!E565)^3*Simulation!E565*Assumptions!$D$16)/(1+Simulation!K565)^4+(Assumptions!$D$14*(1+Simulation!E565)^5*F565-Assumptions!$D$14*(1+Simulation!E565)^4*Simulation!E565*Assumptions!$D$16)/(1+Simulation!K565)^5+(Assumptions!$D$14*(1+Simulation!E565)^5*F565-Assumptions!$D$14*(1+Simulation!E565)^4*Simulation!E565*Assumptions!$D$16)*(1+Simulation!I565)/(Simulation!K565-Simulation!I565)/(1+Simulation!K565)^5-Assumptions!$D$17)/Assumptions!$D$18</f>
        <v>9.79288940119961</v>
      </c>
      <c r="H565" s="8" t="str">
        <f aca="false">IF(D565=1,G565,"")</f>
        <v/>
      </c>
      <c r="I565" s="33" t="n">
        <f aca="false">IF(D565=0,G565,"")</f>
        <v>9.79288940119961</v>
      </c>
    </row>
    <row r="566" customFormat="false" ht="15" hidden="false" customHeight="false" outlineLevel="0" collapsed="false">
      <c r="B566" s="2" t="n">
        <v>561</v>
      </c>
      <c r="C566" s="19" t="n">
        <f aca="false">IF('Random Draws'!F566&lt;(Assumptions!$D$28-Assumptions!$D$27)/(Assumptions!$D$29-Assumptions!$D$27),Assumptions!$D$27+SQRT('Random Draws'!F566*(Assumptions!$D$29-Assumptions!$D$27)*(Assumptions!$D$28-Assumptions!$D$27)),Assumptions!$D$29-SQRT((1-'Random Draws'!F566)*(Assumptions!$D$29-Assumptions!$D$27)*(Assumptions!$D$29-Assumptions!$D$28)))</f>
        <v>0.258874982229714</v>
      </c>
      <c r="D566" s="29" t="n">
        <f aca="false">IF('Random Draws'!I566&lt;Assumptions!$D$30,1,0)</f>
        <v>0</v>
      </c>
      <c r="E566" s="19" t="n">
        <f aca="false">C566+Assumptions!$D$31*D566</f>
        <v>0.258874982229714</v>
      </c>
      <c r="F566" s="28" t="n">
        <f aca="false">(Simulation!F566-Assumptions!$D$15)*(1-E566)+Assumptions!$D$15-Simulation!J566</f>
        <v>0.192890936435525</v>
      </c>
      <c r="G566" s="8" t="n">
        <f aca="false">((Assumptions!$D$14*(1+Simulation!E566)^1*F566-Assumptions!$D$14*(1+Simulation!E566)^0*Simulation!E566*Assumptions!$D$16)/(1+Simulation!K566)^1+(Assumptions!$D$14*(1+Simulation!E566)^2*F566-Assumptions!$D$14*(1+Simulation!E566)^1*Simulation!E566*Assumptions!$D$16)/(1+Simulation!K566)^2+(Assumptions!$D$14*(1+Simulation!E566)^3*F566-Assumptions!$D$14*(1+Simulation!E566)^2*Simulation!E566*Assumptions!$D$16)/(1+Simulation!K566)^3+(Assumptions!$D$14*(1+Simulation!E566)^4*F566-Assumptions!$D$14*(1+Simulation!E566)^3*Simulation!E566*Assumptions!$D$16)/(1+Simulation!K566)^4+(Assumptions!$D$14*(1+Simulation!E566)^5*F566-Assumptions!$D$14*(1+Simulation!E566)^4*Simulation!E566*Assumptions!$D$16)/(1+Simulation!K566)^5+(Assumptions!$D$14*(1+Simulation!E566)^5*F566-Assumptions!$D$14*(1+Simulation!E566)^4*Simulation!E566*Assumptions!$D$16)*(1+Simulation!I566)/(Simulation!K566-Simulation!I566)/(1+Simulation!K566)^5-Assumptions!$D$17)/Assumptions!$D$18</f>
        <v>20.6701324884724</v>
      </c>
      <c r="H566" s="8" t="str">
        <f aca="false">IF(D566=1,G566,"")</f>
        <v/>
      </c>
      <c r="I566" s="33" t="n">
        <f aca="false">IF(D566=0,G566,"")</f>
        <v>20.6701324884724</v>
      </c>
    </row>
    <row r="567" customFormat="false" ht="15" hidden="false" customHeight="false" outlineLevel="0" collapsed="false">
      <c r="B567" s="2" t="n">
        <v>562</v>
      </c>
      <c r="C567" s="19" t="n">
        <f aca="false">IF('Random Draws'!F567&lt;(Assumptions!$D$28-Assumptions!$D$27)/(Assumptions!$D$29-Assumptions!$D$27),Assumptions!$D$27+SQRT('Random Draws'!F567*(Assumptions!$D$29-Assumptions!$D$27)*(Assumptions!$D$28-Assumptions!$D$27)),Assumptions!$D$29-SQRT((1-'Random Draws'!F567)*(Assumptions!$D$29-Assumptions!$D$27)*(Assumptions!$D$29-Assumptions!$D$28)))</f>
        <v>0.256053761534245</v>
      </c>
      <c r="D567" s="29" t="n">
        <f aca="false">IF('Random Draws'!I567&lt;Assumptions!$D$30,1,0)</f>
        <v>1</v>
      </c>
      <c r="E567" s="19" t="n">
        <f aca="false">C567+Assumptions!$D$31*D567</f>
        <v>0.346053761534245</v>
      </c>
      <c r="F567" s="28" t="n">
        <f aca="false">(Simulation!F567-Assumptions!$D$15)*(1-E567)+Assumptions!$D$15-Simulation!J567</f>
        <v>0.163945848222528</v>
      </c>
      <c r="G567" s="8" t="n">
        <f aca="false">((Assumptions!$D$14*(1+Simulation!E567)^1*F567-Assumptions!$D$14*(1+Simulation!E567)^0*Simulation!E567*Assumptions!$D$16)/(1+Simulation!K567)^1+(Assumptions!$D$14*(1+Simulation!E567)^2*F567-Assumptions!$D$14*(1+Simulation!E567)^1*Simulation!E567*Assumptions!$D$16)/(1+Simulation!K567)^2+(Assumptions!$D$14*(1+Simulation!E567)^3*F567-Assumptions!$D$14*(1+Simulation!E567)^2*Simulation!E567*Assumptions!$D$16)/(1+Simulation!K567)^3+(Assumptions!$D$14*(1+Simulation!E567)^4*F567-Assumptions!$D$14*(1+Simulation!E567)^3*Simulation!E567*Assumptions!$D$16)/(1+Simulation!K567)^4+(Assumptions!$D$14*(1+Simulation!E567)^5*F567-Assumptions!$D$14*(1+Simulation!E567)^4*Simulation!E567*Assumptions!$D$16)/(1+Simulation!K567)^5+(Assumptions!$D$14*(1+Simulation!E567)^5*F567-Assumptions!$D$14*(1+Simulation!E567)^4*Simulation!E567*Assumptions!$D$16)*(1+Simulation!I567)/(Simulation!K567-Simulation!I567)/(1+Simulation!K567)^5-Assumptions!$D$17)/Assumptions!$D$18</f>
        <v>9.35453625900673</v>
      </c>
      <c r="H567" s="8" t="n">
        <f aca="false">IF(D567=1,G567,"")</f>
        <v>9.35453625900673</v>
      </c>
      <c r="I567" s="33" t="str">
        <f aca="false">IF(D567=0,G567,"")</f>
        <v/>
      </c>
    </row>
    <row r="568" customFormat="false" ht="15" hidden="false" customHeight="false" outlineLevel="0" collapsed="false">
      <c r="B568" s="2" t="n">
        <v>563</v>
      </c>
      <c r="C568" s="19" t="n">
        <f aca="false">IF('Random Draws'!F568&lt;(Assumptions!$D$28-Assumptions!$D$27)/(Assumptions!$D$29-Assumptions!$D$27),Assumptions!$D$27+SQRT('Random Draws'!F568*(Assumptions!$D$29-Assumptions!$D$27)*(Assumptions!$D$28-Assumptions!$D$27)),Assumptions!$D$29-SQRT((1-'Random Draws'!F568)*(Assumptions!$D$29-Assumptions!$D$27)*(Assumptions!$D$29-Assumptions!$D$28)))</f>
        <v>0.2640720574326</v>
      </c>
      <c r="D568" s="29" t="n">
        <f aca="false">IF('Random Draws'!I568&lt;Assumptions!$D$30,1,0)</f>
        <v>1</v>
      </c>
      <c r="E568" s="19" t="n">
        <f aca="false">C568+Assumptions!$D$31*D568</f>
        <v>0.3540720574326</v>
      </c>
      <c r="F568" s="28" t="n">
        <f aca="false">(Simulation!F568-Assumptions!$D$15)*(1-E568)+Assumptions!$D$15-Simulation!J568</f>
        <v>0.171966273407072</v>
      </c>
      <c r="G568" s="8" t="n">
        <f aca="false">((Assumptions!$D$14*(1+Simulation!E568)^1*F568-Assumptions!$D$14*(1+Simulation!E568)^0*Simulation!E568*Assumptions!$D$16)/(1+Simulation!K568)^1+(Assumptions!$D$14*(1+Simulation!E568)^2*F568-Assumptions!$D$14*(1+Simulation!E568)^1*Simulation!E568*Assumptions!$D$16)/(1+Simulation!K568)^2+(Assumptions!$D$14*(1+Simulation!E568)^3*F568-Assumptions!$D$14*(1+Simulation!E568)^2*Simulation!E568*Assumptions!$D$16)/(1+Simulation!K568)^3+(Assumptions!$D$14*(1+Simulation!E568)^4*F568-Assumptions!$D$14*(1+Simulation!E568)^3*Simulation!E568*Assumptions!$D$16)/(1+Simulation!K568)^4+(Assumptions!$D$14*(1+Simulation!E568)^5*F568-Assumptions!$D$14*(1+Simulation!E568)^4*Simulation!E568*Assumptions!$D$16)/(1+Simulation!K568)^5+(Assumptions!$D$14*(1+Simulation!E568)^5*F568-Assumptions!$D$14*(1+Simulation!E568)^4*Simulation!E568*Assumptions!$D$16)*(1+Simulation!I568)/(Simulation!K568-Simulation!I568)/(1+Simulation!K568)^5-Assumptions!$D$17)/Assumptions!$D$18</f>
        <v>9.53175518570912</v>
      </c>
      <c r="H568" s="8" t="n">
        <f aca="false">IF(D568=1,G568,"")</f>
        <v>9.53175518570912</v>
      </c>
      <c r="I568" s="33" t="str">
        <f aca="false">IF(D568=0,G568,"")</f>
        <v/>
      </c>
    </row>
    <row r="569" customFormat="false" ht="15" hidden="false" customHeight="false" outlineLevel="0" collapsed="false">
      <c r="B569" s="2" t="n">
        <v>564</v>
      </c>
      <c r="C569" s="19" t="n">
        <f aca="false">IF('Random Draws'!F569&lt;(Assumptions!$D$28-Assumptions!$D$27)/(Assumptions!$D$29-Assumptions!$D$27),Assumptions!$D$27+SQRT('Random Draws'!F569*(Assumptions!$D$29-Assumptions!$D$27)*(Assumptions!$D$28-Assumptions!$D$27)),Assumptions!$D$29-SQRT((1-'Random Draws'!F569)*(Assumptions!$D$29-Assumptions!$D$27)*(Assumptions!$D$29-Assumptions!$D$28)))</f>
        <v>0.250319935930421</v>
      </c>
      <c r="D569" s="29" t="n">
        <f aca="false">IF('Random Draws'!I569&lt;Assumptions!$D$30,1,0)</f>
        <v>1</v>
      </c>
      <c r="E569" s="19" t="n">
        <f aca="false">C569+Assumptions!$D$31*D569</f>
        <v>0.340319935930421</v>
      </c>
      <c r="F569" s="28" t="n">
        <f aca="false">(Simulation!F569-Assumptions!$D$15)*(1-E569)+Assumptions!$D$15-Simulation!J569</f>
        <v>0.11163876834159</v>
      </c>
      <c r="G569" s="8" t="n">
        <f aca="false">((Assumptions!$D$14*(1+Simulation!E569)^1*F569-Assumptions!$D$14*(1+Simulation!E569)^0*Simulation!E569*Assumptions!$D$16)/(1+Simulation!K569)^1+(Assumptions!$D$14*(1+Simulation!E569)^2*F569-Assumptions!$D$14*(1+Simulation!E569)^1*Simulation!E569*Assumptions!$D$16)/(1+Simulation!K569)^2+(Assumptions!$D$14*(1+Simulation!E569)^3*F569-Assumptions!$D$14*(1+Simulation!E569)^2*Simulation!E569*Assumptions!$D$16)/(1+Simulation!K569)^3+(Assumptions!$D$14*(1+Simulation!E569)^4*F569-Assumptions!$D$14*(1+Simulation!E569)^3*Simulation!E569*Assumptions!$D$16)/(1+Simulation!K569)^4+(Assumptions!$D$14*(1+Simulation!E569)^5*F569-Assumptions!$D$14*(1+Simulation!E569)^4*Simulation!E569*Assumptions!$D$16)/(1+Simulation!K569)^5+(Assumptions!$D$14*(1+Simulation!E569)^5*F569-Assumptions!$D$14*(1+Simulation!E569)^4*Simulation!E569*Assumptions!$D$16)*(1+Simulation!I569)/(Simulation!K569-Simulation!I569)/(1+Simulation!K569)^5-Assumptions!$D$17)/Assumptions!$D$18</f>
        <v>3.54918924532371</v>
      </c>
      <c r="H569" s="8" t="n">
        <f aca="false">IF(D569=1,G569,"")</f>
        <v>3.54918924532371</v>
      </c>
      <c r="I569" s="33" t="str">
        <f aca="false">IF(D569=0,G569,"")</f>
        <v/>
      </c>
    </row>
    <row r="570" customFormat="false" ht="15" hidden="false" customHeight="false" outlineLevel="0" collapsed="false">
      <c r="B570" s="2" t="n">
        <v>565</v>
      </c>
      <c r="C570" s="19" t="n">
        <f aca="false">IF('Random Draws'!F570&lt;(Assumptions!$D$28-Assumptions!$D$27)/(Assumptions!$D$29-Assumptions!$D$27),Assumptions!$D$27+SQRT('Random Draws'!F570*(Assumptions!$D$29-Assumptions!$D$27)*(Assumptions!$D$28-Assumptions!$D$27)),Assumptions!$D$29-SQRT((1-'Random Draws'!F570)*(Assumptions!$D$29-Assumptions!$D$27)*(Assumptions!$D$29-Assumptions!$D$28)))</f>
        <v>0.25734576415087</v>
      </c>
      <c r="D570" s="29" t="n">
        <f aca="false">IF('Random Draws'!I570&lt;Assumptions!$D$30,1,0)</f>
        <v>0</v>
      </c>
      <c r="E570" s="19" t="n">
        <f aca="false">C570+Assumptions!$D$31*D570</f>
        <v>0.25734576415087</v>
      </c>
      <c r="F570" s="28" t="n">
        <f aca="false">(Simulation!F570-Assumptions!$D$15)*(1-E570)+Assumptions!$D$15-Simulation!J570</f>
        <v>0.133586649369504</v>
      </c>
      <c r="G570" s="8" t="n">
        <f aca="false">((Assumptions!$D$14*(1+Simulation!E570)^1*F570-Assumptions!$D$14*(1+Simulation!E570)^0*Simulation!E570*Assumptions!$D$16)/(1+Simulation!K570)^1+(Assumptions!$D$14*(1+Simulation!E570)^2*F570-Assumptions!$D$14*(1+Simulation!E570)^1*Simulation!E570*Assumptions!$D$16)/(1+Simulation!K570)^2+(Assumptions!$D$14*(1+Simulation!E570)^3*F570-Assumptions!$D$14*(1+Simulation!E570)^2*Simulation!E570*Assumptions!$D$16)/(1+Simulation!K570)^3+(Assumptions!$D$14*(1+Simulation!E570)^4*F570-Assumptions!$D$14*(1+Simulation!E570)^3*Simulation!E570*Assumptions!$D$16)/(1+Simulation!K570)^4+(Assumptions!$D$14*(1+Simulation!E570)^5*F570-Assumptions!$D$14*(1+Simulation!E570)^4*Simulation!E570*Assumptions!$D$16)/(1+Simulation!K570)^5+(Assumptions!$D$14*(1+Simulation!E570)^5*F570-Assumptions!$D$14*(1+Simulation!E570)^4*Simulation!E570*Assumptions!$D$16)*(1+Simulation!I570)/(Simulation!K570-Simulation!I570)/(1+Simulation!K570)^5-Assumptions!$D$17)/Assumptions!$D$18</f>
        <v>7.66655734833545</v>
      </c>
      <c r="H570" s="8" t="str">
        <f aca="false">IF(D570=1,G570,"")</f>
        <v/>
      </c>
      <c r="I570" s="33" t="n">
        <f aca="false">IF(D570=0,G570,"")</f>
        <v>7.66655734833545</v>
      </c>
    </row>
    <row r="571" customFormat="false" ht="15" hidden="false" customHeight="false" outlineLevel="0" collapsed="false">
      <c r="B571" s="2" t="n">
        <v>566</v>
      </c>
      <c r="C571" s="19" t="n">
        <f aca="false">IF('Random Draws'!F571&lt;(Assumptions!$D$28-Assumptions!$D$27)/(Assumptions!$D$29-Assumptions!$D$27),Assumptions!$D$27+SQRT('Random Draws'!F571*(Assumptions!$D$29-Assumptions!$D$27)*(Assumptions!$D$28-Assumptions!$D$27)),Assumptions!$D$29-SQRT((1-'Random Draws'!F571)*(Assumptions!$D$29-Assumptions!$D$27)*(Assumptions!$D$29-Assumptions!$D$28)))</f>
        <v>0.248206306551232</v>
      </c>
      <c r="D571" s="29" t="n">
        <f aca="false">IF('Random Draws'!I571&lt;Assumptions!$D$30,1,0)</f>
        <v>0</v>
      </c>
      <c r="E571" s="19" t="n">
        <f aca="false">C571+Assumptions!$D$31*D571</f>
        <v>0.248206306551232</v>
      </c>
      <c r="F571" s="28" t="n">
        <f aca="false">(Simulation!F571-Assumptions!$D$15)*(1-E571)+Assumptions!$D$15-Simulation!J571</f>
        <v>0.174577164297645</v>
      </c>
      <c r="G571" s="8" t="n">
        <f aca="false">((Assumptions!$D$14*(1+Simulation!E571)^1*F571-Assumptions!$D$14*(1+Simulation!E571)^0*Simulation!E571*Assumptions!$D$16)/(1+Simulation!K571)^1+(Assumptions!$D$14*(1+Simulation!E571)^2*F571-Assumptions!$D$14*(1+Simulation!E571)^1*Simulation!E571*Assumptions!$D$16)/(1+Simulation!K571)^2+(Assumptions!$D$14*(1+Simulation!E571)^3*F571-Assumptions!$D$14*(1+Simulation!E571)^2*Simulation!E571*Assumptions!$D$16)/(1+Simulation!K571)^3+(Assumptions!$D$14*(1+Simulation!E571)^4*F571-Assumptions!$D$14*(1+Simulation!E571)^3*Simulation!E571*Assumptions!$D$16)/(1+Simulation!K571)^4+(Assumptions!$D$14*(1+Simulation!E571)^5*F571-Assumptions!$D$14*(1+Simulation!E571)^4*Simulation!E571*Assumptions!$D$16)/(1+Simulation!K571)^5+(Assumptions!$D$14*(1+Simulation!E571)^5*F571-Assumptions!$D$14*(1+Simulation!E571)^4*Simulation!E571*Assumptions!$D$16)*(1+Simulation!I571)/(Simulation!K571-Simulation!I571)/(1+Simulation!K571)^5-Assumptions!$D$17)/Assumptions!$D$18</f>
        <v>17.080500267441</v>
      </c>
      <c r="H571" s="8" t="str">
        <f aca="false">IF(D571=1,G571,"")</f>
        <v/>
      </c>
      <c r="I571" s="33" t="n">
        <f aca="false">IF(D571=0,G571,"")</f>
        <v>17.080500267441</v>
      </c>
    </row>
    <row r="572" customFormat="false" ht="15" hidden="false" customHeight="false" outlineLevel="0" collapsed="false">
      <c r="B572" s="2" t="n">
        <v>567</v>
      </c>
      <c r="C572" s="19" t="n">
        <f aca="false">IF('Random Draws'!F572&lt;(Assumptions!$D$28-Assumptions!$D$27)/(Assumptions!$D$29-Assumptions!$D$27),Assumptions!$D$27+SQRT('Random Draws'!F572*(Assumptions!$D$29-Assumptions!$D$27)*(Assumptions!$D$28-Assumptions!$D$27)),Assumptions!$D$29-SQRT((1-'Random Draws'!F572)*(Assumptions!$D$29-Assumptions!$D$27)*(Assumptions!$D$29-Assumptions!$D$28)))</f>
        <v>0.266897907980601</v>
      </c>
      <c r="D572" s="29" t="n">
        <f aca="false">IF('Random Draws'!I572&lt;Assumptions!$D$30,1,0)</f>
        <v>0</v>
      </c>
      <c r="E572" s="19" t="n">
        <f aca="false">C572+Assumptions!$D$31*D572</f>
        <v>0.266897907980601</v>
      </c>
      <c r="F572" s="28" t="n">
        <f aca="false">(Simulation!F572-Assumptions!$D$15)*(1-E572)+Assumptions!$D$15-Simulation!J572</f>
        <v>0.138201270076075</v>
      </c>
      <c r="G572" s="8" t="n">
        <f aca="false">((Assumptions!$D$14*(1+Simulation!E572)^1*F572-Assumptions!$D$14*(1+Simulation!E572)^0*Simulation!E572*Assumptions!$D$16)/(1+Simulation!K572)^1+(Assumptions!$D$14*(1+Simulation!E572)^2*F572-Assumptions!$D$14*(1+Simulation!E572)^1*Simulation!E572*Assumptions!$D$16)/(1+Simulation!K572)^2+(Assumptions!$D$14*(1+Simulation!E572)^3*F572-Assumptions!$D$14*(1+Simulation!E572)^2*Simulation!E572*Assumptions!$D$16)/(1+Simulation!K572)^3+(Assumptions!$D$14*(1+Simulation!E572)^4*F572-Assumptions!$D$14*(1+Simulation!E572)^3*Simulation!E572*Assumptions!$D$16)/(1+Simulation!K572)^4+(Assumptions!$D$14*(1+Simulation!E572)^5*F572-Assumptions!$D$14*(1+Simulation!E572)^4*Simulation!E572*Assumptions!$D$16)/(1+Simulation!K572)^5+(Assumptions!$D$14*(1+Simulation!E572)^5*F572-Assumptions!$D$14*(1+Simulation!E572)^4*Simulation!E572*Assumptions!$D$16)*(1+Simulation!I572)/(Simulation!K572-Simulation!I572)/(1+Simulation!K572)^5-Assumptions!$D$17)/Assumptions!$D$18</f>
        <v>11.1563801881885</v>
      </c>
      <c r="H572" s="8" t="str">
        <f aca="false">IF(D572=1,G572,"")</f>
        <v/>
      </c>
      <c r="I572" s="33" t="n">
        <f aca="false">IF(D572=0,G572,"")</f>
        <v>11.1563801881885</v>
      </c>
    </row>
    <row r="573" customFormat="false" ht="15" hidden="false" customHeight="false" outlineLevel="0" collapsed="false">
      <c r="B573" s="2" t="n">
        <v>568</v>
      </c>
      <c r="C573" s="19" t="n">
        <f aca="false">IF('Random Draws'!F573&lt;(Assumptions!$D$28-Assumptions!$D$27)/(Assumptions!$D$29-Assumptions!$D$27),Assumptions!$D$27+SQRT('Random Draws'!F573*(Assumptions!$D$29-Assumptions!$D$27)*(Assumptions!$D$28-Assumptions!$D$27)),Assumptions!$D$29-SQRT((1-'Random Draws'!F573)*(Assumptions!$D$29-Assumptions!$D$27)*(Assumptions!$D$29-Assumptions!$D$28)))</f>
        <v>0.274604871112124</v>
      </c>
      <c r="D573" s="29" t="n">
        <f aca="false">IF('Random Draws'!I573&lt;Assumptions!$D$30,1,0)</f>
        <v>1</v>
      </c>
      <c r="E573" s="19" t="n">
        <f aca="false">C573+Assumptions!$D$31*D573</f>
        <v>0.364604871112124</v>
      </c>
      <c r="F573" s="28" t="n">
        <f aca="false">(Simulation!F573-Assumptions!$D$15)*(1-E573)+Assumptions!$D$15-Simulation!J573</f>
        <v>0.12651174069196</v>
      </c>
      <c r="G573" s="8" t="n">
        <f aca="false">((Assumptions!$D$14*(1+Simulation!E573)^1*F573-Assumptions!$D$14*(1+Simulation!E573)^0*Simulation!E573*Assumptions!$D$16)/(1+Simulation!K573)^1+(Assumptions!$D$14*(1+Simulation!E573)^2*F573-Assumptions!$D$14*(1+Simulation!E573)^1*Simulation!E573*Assumptions!$D$16)/(1+Simulation!K573)^2+(Assumptions!$D$14*(1+Simulation!E573)^3*F573-Assumptions!$D$14*(1+Simulation!E573)^2*Simulation!E573*Assumptions!$D$16)/(1+Simulation!K573)^3+(Assumptions!$D$14*(1+Simulation!E573)^4*F573-Assumptions!$D$14*(1+Simulation!E573)^3*Simulation!E573*Assumptions!$D$16)/(1+Simulation!K573)^4+(Assumptions!$D$14*(1+Simulation!E573)^5*F573-Assumptions!$D$14*(1+Simulation!E573)^4*Simulation!E573*Assumptions!$D$16)/(1+Simulation!K573)^5+(Assumptions!$D$14*(1+Simulation!E573)^5*F573-Assumptions!$D$14*(1+Simulation!E573)^4*Simulation!E573*Assumptions!$D$16)*(1+Simulation!I573)/(Simulation!K573-Simulation!I573)/(1+Simulation!K573)^5-Assumptions!$D$17)/Assumptions!$D$18</f>
        <v>11.0608473016835</v>
      </c>
      <c r="H573" s="8" t="n">
        <f aca="false">IF(D573=1,G573,"")</f>
        <v>11.0608473016835</v>
      </c>
      <c r="I573" s="33" t="str">
        <f aca="false">IF(D573=0,G573,"")</f>
        <v/>
      </c>
    </row>
    <row r="574" customFormat="false" ht="15" hidden="false" customHeight="false" outlineLevel="0" collapsed="false">
      <c r="B574" s="2" t="n">
        <v>569</v>
      </c>
      <c r="C574" s="19" t="n">
        <f aca="false">IF('Random Draws'!F574&lt;(Assumptions!$D$28-Assumptions!$D$27)/(Assumptions!$D$29-Assumptions!$D$27),Assumptions!$D$27+SQRT('Random Draws'!F574*(Assumptions!$D$29-Assumptions!$D$27)*(Assumptions!$D$28-Assumptions!$D$27)),Assumptions!$D$29-SQRT((1-'Random Draws'!F574)*(Assumptions!$D$29-Assumptions!$D$27)*(Assumptions!$D$29-Assumptions!$D$28)))</f>
        <v>0.27190799141691</v>
      </c>
      <c r="D574" s="29" t="n">
        <f aca="false">IF('Random Draws'!I574&lt;Assumptions!$D$30,1,0)</f>
        <v>0</v>
      </c>
      <c r="E574" s="19" t="n">
        <f aca="false">C574+Assumptions!$D$31*D574</f>
        <v>0.27190799141691</v>
      </c>
      <c r="F574" s="28" t="n">
        <f aca="false">(Simulation!F574-Assumptions!$D$15)*(1-E574)+Assumptions!$D$15-Simulation!J574</f>
        <v>0.162991007723149</v>
      </c>
      <c r="G574" s="8" t="n">
        <f aca="false">((Assumptions!$D$14*(1+Simulation!E574)^1*F574-Assumptions!$D$14*(1+Simulation!E574)^0*Simulation!E574*Assumptions!$D$16)/(1+Simulation!K574)^1+(Assumptions!$D$14*(1+Simulation!E574)^2*F574-Assumptions!$D$14*(1+Simulation!E574)^1*Simulation!E574*Assumptions!$D$16)/(1+Simulation!K574)^2+(Assumptions!$D$14*(1+Simulation!E574)^3*F574-Assumptions!$D$14*(1+Simulation!E574)^2*Simulation!E574*Assumptions!$D$16)/(1+Simulation!K574)^3+(Assumptions!$D$14*(1+Simulation!E574)^4*F574-Assumptions!$D$14*(1+Simulation!E574)^3*Simulation!E574*Assumptions!$D$16)/(1+Simulation!K574)^4+(Assumptions!$D$14*(1+Simulation!E574)^5*F574-Assumptions!$D$14*(1+Simulation!E574)^4*Simulation!E574*Assumptions!$D$16)/(1+Simulation!K574)^5+(Assumptions!$D$14*(1+Simulation!E574)^5*F574-Assumptions!$D$14*(1+Simulation!E574)^4*Simulation!E574*Assumptions!$D$16)*(1+Simulation!I574)/(Simulation!K574-Simulation!I574)/(1+Simulation!K574)^5-Assumptions!$D$17)/Assumptions!$D$18</f>
        <v>13.3427391983074</v>
      </c>
      <c r="H574" s="8" t="str">
        <f aca="false">IF(D574=1,G574,"")</f>
        <v/>
      </c>
      <c r="I574" s="33" t="n">
        <f aca="false">IF(D574=0,G574,"")</f>
        <v>13.3427391983074</v>
      </c>
    </row>
    <row r="575" customFormat="false" ht="15" hidden="false" customHeight="false" outlineLevel="0" collapsed="false">
      <c r="B575" s="2" t="n">
        <v>570</v>
      </c>
      <c r="C575" s="19" t="n">
        <f aca="false">IF('Random Draws'!F575&lt;(Assumptions!$D$28-Assumptions!$D$27)/(Assumptions!$D$29-Assumptions!$D$27),Assumptions!$D$27+SQRT('Random Draws'!F575*(Assumptions!$D$29-Assumptions!$D$27)*(Assumptions!$D$28-Assumptions!$D$27)),Assumptions!$D$29-SQRT((1-'Random Draws'!F575)*(Assumptions!$D$29-Assumptions!$D$27)*(Assumptions!$D$29-Assumptions!$D$28)))</f>
        <v>0.256449787633353</v>
      </c>
      <c r="D575" s="29" t="n">
        <f aca="false">IF('Random Draws'!I575&lt;Assumptions!$D$30,1,0)</f>
        <v>0</v>
      </c>
      <c r="E575" s="19" t="n">
        <f aca="false">C575+Assumptions!$D$31*D575</f>
        <v>0.256449787633353</v>
      </c>
      <c r="F575" s="28" t="n">
        <f aca="false">(Simulation!F575-Assumptions!$D$15)*(1-E575)+Assumptions!$D$15-Simulation!J575</f>
        <v>0.119272737573669</v>
      </c>
      <c r="G575" s="8" t="n">
        <f aca="false">((Assumptions!$D$14*(1+Simulation!E575)^1*F575-Assumptions!$D$14*(1+Simulation!E575)^0*Simulation!E575*Assumptions!$D$16)/(1+Simulation!K575)^1+(Assumptions!$D$14*(1+Simulation!E575)^2*F575-Assumptions!$D$14*(1+Simulation!E575)^1*Simulation!E575*Assumptions!$D$16)/(1+Simulation!K575)^2+(Assumptions!$D$14*(1+Simulation!E575)^3*F575-Assumptions!$D$14*(1+Simulation!E575)^2*Simulation!E575*Assumptions!$D$16)/(1+Simulation!K575)^3+(Assumptions!$D$14*(1+Simulation!E575)^4*F575-Assumptions!$D$14*(1+Simulation!E575)^3*Simulation!E575*Assumptions!$D$16)/(1+Simulation!K575)^4+(Assumptions!$D$14*(1+Simulation!E575)^5*F575-Assumptions!$D$14*(1+Simulation!E575)^4*Simulation!E575*Assumptions!$D$16)/(1+Simulation!K575)^5+(Assumptions!$D$14*(1+Simulation!E575)^5*F575-Assumptions!$D$14*(1+Simulation!E575)^4*Simulation!E575*Assumptions!$D$16)*(1+Simulation!I575)/(Simulation!K575-Simulation!I575)/(1+Simulation!K575)^5-Assumptions!$D$17)/Assumptions!$D$18</f>
        <v>9.71341572115552</v>
      </c>
      <c r="H575" s="8" t="str">
        <f aca="false">IF(D575=1,G575,"")</f>
        <v/>
      </c>
      <c r="I575" s="33" t="n">
        <f aca="false">IF(D575=0,G575,"")</f>
        <v>9.71341572115552</v>
      </c>
    </row>
    <row r="576" customFormat="false" ht="15" hidden="false" customHeight="false" outlineLevel="0" collapsed="false">
      <c r="B576" s="2" t="n">
        <v>571</v>
      </c>
      <c r="C576" s="19" t="n">
        <f aca="false">IF('Random Draws'!F576&lt;(Assumptions!$D$28-Assumptions!$D$27)/(Assumptions!$D$29-Assumptions!$D$27),Assumptions!$D$27+SQRT('Random Draws'!F576*(Assumptions!$D$29-Assumptions!$D$27)*(Assumptions!$D$28-Assumptions!$D$27)),Assumptions!$D$29-SQRT((1-'Random Draws'!F576)*(Assumptions!$D$29-Assumptions!$D$27)*(Assumptions!$D$29-Assumptions!$D$28)))</f>
        <v>0.246003224025472</v>
      </c>
      <c r="D576" s="29" t="n">
        <f aca="false">IF('Random Draws'!I576&lt;Assumptions!$D$30,1,0)</f>
        <v>0</v>
      </c>
      <c r="E576" s="19" t="n">
        <f aca="false">C576+Assumptions!$D$31*D576</f>
        <v>0.246003224025472</v>
      </c>
      <c r="F576" s="28" t="n">
        <f aca="false">(Simulation!F576-Assumptions!$D$15)*(1-E576)+Assumptions!$D$15-Simulation!J576</f>
        <v>0.20953383869879</v>
      </c>
      <c r="G576" s="8" t="n">
        <f aca="false">((Assumptions!$D$14*(1+Simulation!E576)^1*F576-Assumptions!$D$14*(1+Simulation!E576)^0*Simulation!E576*Assumptions!$D$16)/(1+Simulation!K576)^1+(Assumptions!$D$14*(1+Simulation!E576)^2*F576-Assumptions!$D$14*(1+Simulation!E576)^1*Simulation!E576*Assumptions!$D$16)/(1+Simulation!K576)^2+(Assumptions!$D$14*(1+Simulation!E576)^3*F576-Assumptions!$D$14*(1+Simulation!E576)^2*Simulation!E576*Assumptions!$D$16)/(1+Simulation!K576)^3+(Assumptions!$D$14*(1+Simulation!E576)^4*F576-Assumptions!$D$14*(1+Simulation!E576)^3*Simulation!E576*Assumptions!$D$16)/(1+Simulation!K576)^4+(Assumptions!$D$14*(1+Simulation!E576)^5*F576-Assumptions!$D$14*(1+Simulation!E576)^4*Simulation!E576*Assumptions!$D$16)/(1+Simulation!K576)^5+(Assumptions!$D$14*(1+Simulation!E576)^5*F576-Assumptions!$D$14*(1+Simulation!E576)^4*Simulation!E576*Assumptions!$D$16)*(1+Simulation!I576)/(Simulation!K576-Simulation!I576)/(1+Simulation!K576)^5-Assumptions!$D$17)/Assumptions!$D$18</f>
        <v>20.3853624556845</v>
      </c>
      <c r="H576" s="8" t="str">
        <f aca="false">IF(D576=1,G576,"")</f>
        <v/>
      </c>
      <c r="I576" s="33" t="n">
        <f aca="false">IF(D576=0,G576,"")</f>
        <v>20.3853624556845</v>
      </c>
    </row>
    <row r="577" customFormat="false" ht="15" hidden="false" customHeight="false" outlineLevel="0" collapsed="false">
      <c r="B577" s="2" t="n">
        <v>572</v>
      </c>
      <c r="C577" s="19" t="n">
        <f aca="false">IF('Random Draws'!F577&lt;(Assumptions!$D$28-Assumptions!$D$27)/(Assumptions!$D$29-Assumptions!$D$27),Assumptions!$D$27+SQRT('Random Draws'!F577*(Assumptions!$D$29-Assumptions!$D$27)*(Assumptions!$D$28-Assumptions!$D$27)),Assumptions!$D$29-SQRT((1-'Random Draws'!F577)*(Assumptions!$D$29-Assumptions!$D$27)*(Assumptions!$D$29-Assumptions!$D$28)))</f>
        <v>0.273539974654044</v>
      </c>
      <c r="D577" s="29" t="n">
        <f aca="false">IF('Random Draws'!I577&lt;Assumptions!$D$30,1,0)</f>
        <v>1</v>
      </c>
      <c r="E577" s="19" t="n">
        <f aca="false">C577+Assumptions!$D$31*D577</f>
        <v>0.363539974654044</v>
      </c>
      <c r="F577" s="28" t="n">
        <f aca="false">(Simulation!F577-Assumptions!$D$15)*(1-E577)+Assumptions!$D$15-Simulation!J577</f>
        <v>0.0898137526746597</v>
      </c>
      <c r="G577" s="8" t="n">
        <f aca="false">((Assumptions!$D$14*(1+Simulation!E577)^1*F577-Assumptions!$D$14*(1+Simulation!E577)^0*Simulation!E577*Assumptions!$D$16)/(1+Simulation!K577)^1+(Assumptions!$D$14*(1+Simulation!E577)^2*F577-Assumptions!$D$14*(1+Simulation!E577)^1*Simulation!E577*Assumptions!$D$16)/(1+Simulation!K577)^2+(Assumptions!$D$14*(1+Simulation!E577)^3*F577-Assumptions!$D$14*(1+Simulation!E577)^2*Simulation!E577*Assumptions!$D$16)/(1+Simulation!K577)^3+(Assumptions!$D$14*(1+Simulation!E577)^4*F577-Assumptions!$D$14*(1+Simulation!E577)^3*Simulation!E577*Assumptions!$D$16)/(1+Simulation!K577)^4+(Assumptions!$D$14*(1+Simulation!E577)^5*F577-Assumptions!$D$14*(1+Simulation!E577)^4*Simulation!E577*Assumptions!$D$16)/(1+Simulation!K577)^5+(Assumptions!$D$14*(1+Simulation!E577)^5*F577-Assumptions!$D$14*(1+Simulation!E577)^4*Simulation!E577*Assumptions!$D$16)*(1+Simulation!I577)/(Simulation!K577-Simulation!I577)/(1+Simulation!K577)^5-Assumptions!$D$17)/Assumptions!$D$18</f>
        <v>2.1695711551136</v>
      </c>
      <c r="H577" s="8" t="n">
        <f aca="false">IF(D577=1,G577,"")</f>
        <v>2.1695711551136</v>
      </c>
      <c r="I577" s="33" t="str">
        <f aca="false">IF(D577=0,G577,"")</f>
        <v/>
      </c>
    </row>
    <row r="578" customFormat="false" ht="15" hidden="false" customHeight="false" outlineLevel="0" collapsed="false">
      <c r="B578" s="2" t="n">
        <v>573</v>
      </c>
      <c r="C578" s="19" t="n">
        <f aca="false">IF('Random Draws'!F578&lt;(Assumptions!$D$28-Assumptions!$D$27)/(Assumptions!$D$29-Assumptions!$D$27),Assumptions!$D$27+SQRT('Random Draws'!F578*(Assumptions!$D$29-Assumptions!$D$27)*(Assumptions!$D$28-Assumptions!$D$27)),Assumptions!$D$29-SQRT((1-'Random Draws'!F578)*(Assumptions!$D$29-Assumptions!$D$27)*(Assumptions!$D$29-Assumptions!$D$28)))</f>
        <v>0.255089272568656</v>
      </c>
      <c r="D578" s="29" t="n">
        <f aca="false">IF('Random Draws'!I578&lt;Assumptions!$D$30,1,0)</f>
        <v>1</v>
      </c>
      <c r="E578" s="19" t="n">
        <f aca="false">C578+Assumptions!$D$31*D578</f>
        <v>0.345089272568656</v>
      </c>
      <c r="F578" s="28" t="n">
        <f aca="false">(Simulation!F578-Assumptions!$D$15)*(1-E578)+Assumptions!$D$15-Simulation!J578</f>
        <v>0.118641752918493</v>
      </c>
      <c r="G578" s="8" t="n">
        <f aca="false">((Assumptions!$D$14*(1+Simulation!E578)^1*F578-Assumptions!$D$14*(1+Simulation!E578)^0*Simulation!E578*Assumptions!$D$16)/(1+Simulation!K578)^1+(Assumptions!$D$14*(1+Simulation!E578)^2*F578-Assumptions!$D$14*(1+Simulation!E578)^1*Simulation!E578*Assumptions!$D$16)/(1+Simulation!K578)^2+(Assumptions!$D$14*(1+Simulation!E578)^3*F578-Assumptions!$D$14*(1+Simulation!E578)^2*Simulation!E578*Assumptions!$D$16)/(1+Simulation!K578)^3+(Assumptions!$D$14*(1+Simulation!E578)^4*F578-Assumptions!$D$14*(1+Simulation!E578)^3*Simulation!E578*Assumptions!$D$16)/(1+Simulation!K578)^4+(Assumptions!$D$14*(1+Simulation!E578)^5*F578-Assumptions!$D$14*(1+Simulation!E578)^4*Simulation!E578*Assumptions!$D$16)/(1+Simulation!K578)^5+(Assumptions!$D$14*(1+Simulation!E578)^5*F578-Assumptions!$D$14*(1+Simulation!E578)^4*Simulation!E578*Assumptions!$D$16)*(1+Simulation!I578)/(Simulation!K578-Simulation!I578)/(1+Simulation!K578)^5-Assumptions!$D$17)/Assumptions!$D$18</f>
        <v>3.74359277516754</v>
      </c>
      <c r="H578" s="8" t="n">
        <f aca="false">IF(D578=1,G578,"")</f>
        <v>3.74359277516754</v>
      </c>
      <c r="I578" s="33" t="str">
        <f aca="false">IF(D578=0,G578,"")</f>
        <v/>
      </c>
    </row>
    <row r="579" customFormat="false" ht="15" hidden="false" customHeight="false" outlineLevel="0" collapsed="false">
      <c r="B579" s="2" t="n">
        <v>574</v>
      </c>
      <c r="C579" s="19" t="n">
        <f aca="false">IF('Random Draws'!F579&lt;(Assumptions!$D$28-Assumptions!$D$27)/(Assumptions!$D$29-Assumptions!$D$27),Assumptions!$D$27+SQRT('Random Draws'!F579*(Assumptions!$D$29-Assumptions!$D$27)*(Assumptions!$D$28-Assumptions!$D$27)),Assumptions!$D$29-SQRT((1-'Random Draws'!F579)*(Assumptions!$D$29-Assumptions!$D$27)*(Assumptions!$D$29-Assumptions!$D$28)))</f>
        <v>0.250191966281263</v>
      </c>
      <c r="D579" s="29" t="n">
        <f aca="false">IF('Random Draws'!I579&lt;Assumptions!$D$30,1,0)</f>
        <v>0</v>
      </c>
      <c r="E579" s="19" t="n">
        <f aca="false">C579+Assumptions!$D$31*D579</f>
        <v>0.250191966281263</v>
      </c>
      <c r="F579" s="28" t="n">
        <f aca="false">(Simulation!F579-Assumptions!$D$15)*(1-E579)+Assumptions!$D$15-Simulation!J579</f>
        <v>0.203373609043307</v>
      </c>
      <c r="G579" s="8" t="n">
        <f aca="false">((Assumptions!$D$14*(1+Simulation!E579)^1*F579-Assumptions!$D$14*(1+Simulation!E579)^0*Simulation!E579*Assumptions!$D$16)/(1+Simulation!K579)^1+(Assumptions!$D$14*(1+Simulation!E579)^2*F579-Assumptions!$D$14*(1+Simulation!E579)^1*Simulation!E579*Assumptions!$D$16)/(1+Simulation!K579)^2+(Assumptions!$D$14*(1+Simulation!E579)^3*F579-Assumptions!$D$14*(1+Simulation!E579)^2*Simulation!E579*Assumptions!$D$16)/(1+Simulation!K579)^3+(Assumptions!$D$14*(1+Simulation!E579)^4*F579-Assumptions!$D$14*(1+Simulation!E579)^3*Simulation!E579*Assumptions!$D$16)/(1+Simulation!K579)^4+(Assumptions!$D$14*(1+Simulation!E579)^5*F579-Assumptions!$D$14*(1+Simulation!E579)^4*Simulation!E579*Assumptions!$D$16)/(1+Simulation!K579)^5+(Assumptions!$D$14*(1+Simulation!E579)^5*F579-Assumptions!$D$14*(1+Simulation!E579)^4*Simulation!E579*Assumptions!$D$16)*(1+Simulation!I579)/(Simulation!K579-Simulation!I579)/(1+Simulation!K579)^5-Assumptions!$D$17)/Assumptions!$D$18</f>
        <v>15.7041964451803</v>
      </c>
      <c r="H579" s="8" t="str">
        <f aca="false">IF(D579=1,G579,"")</f>
        <v/>
      </c>
      <c r="I579" s="33" t="n">
        <f aca="false">IF(D579=0,G579,"")</f>
        <v>15.7041964451803</v>
      </c>
    </row>
    <row r="580" customFormat="false" ht="15" hidden="false" customHeight="false" outlineLevel="0" collapsed="false">
      <c r="B580" s="2" t="n">
        <v>575</v>
      </c>
      <c r="C580" s="19" t="n">
        <f aca="false">IF('Random Draws'!F580&lt;(Assumptions!$D$28-Assumptions!$D$27)/(Assumptions!$D$29-Assumptions!$D$27),Assumptions!$D$27+SQRT('Random Draws'!F580*(Assumptions!$D$29-Assumptions!$D$27)*(Assumptions!$D$28-Assumptions!$D$27)),Assumptions!$D$29-SQRT((1-'Random Draws'!F580)*(Assumptions!$D$29-Assumptions!$D$27)*(Assumptions!$D$29-Assumptions!$D$28)))</f>
        <v>0.252636033060292</v>
      </c>
      <c r="D580" s="29" t="n">
        <f aca="false">IF('Random Draws'!I580&lt;Assumptions!$D$30,1,0)</f>
        <v>0</v>
      </c>
      <c r="E580" s="19" t="n">
        <f aca="false">C580+Assumptions!$D$31*D580</f>
        <v>0.252636033060292</v>
      </c>
      <c r="F580" s="28" t="n">
        <f aca="false">(Simulation!F580-Assumptions!$D$15)*(1-E580)+Assumptions!$D$15-Simulation!J580</f>
        <v>0.171695282746152</v>
      </c>
      <c r="G580" s="8" t="n">
        <f aca="false">((Assumptions!$D$14*(1+Simulation!E580)^1*F580-Assumptions!$D$14*(1+Simulation!E580)^0*Simulation!E580*Assumptions!$D$16)/(1+Simulation!K580)^1+(Assumptions!$D$14*(1+Simulation!E580)^2*F580-Assumptions!$D$14*(1+Simulation!E580)^1*Simulation!E580*Assumptions!$D$16)/(1+Simulation!K580)^2+(Assumptions!$D$14*(1+Simulation!E580)^3*F580-Assumptions!$D$14*(1+Simulation!E580)^2*Simulation!E580*Assumptions!$D$16)/(1+Simulation!K580)^3+(Assumptions!$D$14*(1+Simulation!E580)^4*F580-Assumptions!$D$14*(1+Simulation!E580)^3*Simulation!E580*Assumptions!$D$16)/(1+Simulation!K580)^4+(Assumptions!$D$14*(1+Simulation!E580)^5*F580-Assumptions!$D$14*(1+Simulation!E580)^4*Simulation!E580*Assumptions!$D$16)/(1+Simulation!K580)^5+(Assumptions!$D$14*(1+Simulation!E580)^5*F580-Assumptions!$D$14*(1+Simulation!E580)^4*Simulation!E580*Assumptions!$D$16)*(1+Simulation!I580)/(Simulation!K580-Simulation!I580)/(1+Simulation!K580)^5-Assumptions!$D$17)/Assumptions!$D$18</f>
        <v>12.352628011009</v>
      </c>
      <c r="H580" s="8" t="str">
        <f aca="false">IF(D580=1,G580,"")</f>
        <v/>
      </c>
      <c r="I580" s="33" t="n">
        <f aca="false">IF(D580=0,G580,"")</f>
        <v>12.352628011009</v>
      </c>
    </row>
    <row r="581" customFormat="false" ht="15" hidden="false" customHeight="false" outlineLevel="0" collapsed="false">
      <c r="B581" s="2" t="n">
        <v>576</v>
      </c>
      <c r="C581" s="19" t="n">
        <f aca="false">IF('Random Draws'!F581&lt;(Assumptions!$D$28-Assumptions!$D$27)/(Assumptions!$D$29-Assumptions!$D$27),Assumptions!$D$27+SQRT('Random Draws'!F581*(Assumptions!$D$29-Assumptions!$D$27)*(Assumptions!$D$28-Assumptions!$D$27)),Assumptions!$D$29-SQRT((1-'Random Draws'!F581)*(Assumptions!$D$29-Assumptions!$D$27)*(Assumptions!$D$29-Assumptions!$D$28)))</f>
        <v>0.247126860875477</v>
      </c>
      <c r="D581" s="29" t="n">
        <f aca="false">IF('Random Draws'!I581&lt;Assumptions!$D$30,1,0)</f>
        <v>0</v>
      </c>
      <c r="E581" s="19" t="n">
        <f aca="false">C581+Assumptions!$D$31*D581</f>
        <v>0.247126860875477</v>
      </c>
      <c r="F581" s="28" t="n">
        <f aca="false">(Simulation!F581-Assumptions!$D$15)*(1-E581)+Assumptions!$D$15-Simulation!J581</f>
        <v>0.189887264678145</v>
      </c>
      <c r="G581" s="8" t="n">
        <f aca="false">((Assumptions!$D$14*(1+Simulation!E581)^1*F581-Assumptions!$D$14*(1+Simulation!E581)^0*Simulation!E581*Assumptions!$D$16)/(1+Simulation!K581)^1+(Assumptions!$D$14*(1+Simulation!E581)^2*F581-Assumptions!$D$14*(1+Simulation!E581)^1*Simulation!E581*Assumptions!$D$16)/(1+Simulation!K581)^2+(Assumptions!$D$14*(1+Simulation!E581)^3*F581-Assumptions!$D$14*(1+Simulation!E581)^2*Simulation!E581*Assumptions!$D$16)/(1+Simulation!K581)^3+(Assumptions!$D$14*(1+Simulation!E581)^4*F581-Assumptions!$D$14*(1+Simulation!E581)^3*Simulation!E581*Assumptions!$D$16)/(1+Simulation!K581)^4+(Assumptions!$D$14*(1+Simulation!E581)^5*F581-Assumptions!$D$14*(1+Simulation!E581)^4*Simulation!E581*Assumptions!$D$16)/(1+Simulation!K581)^5+(Assumptions!$D$14*(1+Simulation!E581)^5*F581-Assumptions!$D$14*(1+Simulation!E581)^4*Simulation!E581*Assumptions!$D$16)*(1+Simulation!I581)/(Simulation!K581-Simulation!I581)/(1+Simulation!K581)^5-Assumptions!$D$17)/Assumptions!$D$18</f>
        <v>19.6709107844322</v>
      </c>
      <c r="H581" s="8" t="str">
        <f aca="false">IF(D581=1,G581,"")</f>
        <v/>
      </c>
      <c r="I581" s="33" t="n">
        <f aca="false">IF(D581=0,G581,"")</f>
        <v>19.6709107844322</v>
      </c>
    </row>
    <row r="582" customFormat="false" ht="15" hidden="false" customHeight="false" outlineLevel="0" collapsed="false">
      <c r="B582" s="2" t="n">
        <v>577</v>
      </c>
      <c r="C582" s="19" t="n">
        <f aca="false">IF('Random Draws'!F582&lt;(Assumptions!$D$28-Assumptions!$D$27)/(Assumptions!$D$29-Assumptions!$D$27),Assumptions!$D$27+SQRT('Random Draws'!F582*(Assumptions!$D$29-Assumptions!$D$27)*(Assumptions!$D$28-Assumptions!$D$27)),Assumptions!$D$29-SQRT((1-'Random Draws'!F582)*(Assumptions!$D$29-Assumptions!$D$27)*(Assumptions!$D$29-Assumptions!$D$28)))</f>
        <v>0.265030196184131</v>
      </c>
      <c r="D582" s="29" t="n">
        <f aca="false">IF('Random Draws'!I582&lt;Assumptions!$D$30,1,0)</f>
        <v>0</v>
      </c>
      <c r="E582" s="19" t="n">
        <f aca="false">C582+Assumptions!$D$31*D582</f>
        <v>0.265030196184131</v>
      </c>
      <c r="F582" s="28" t="n">
        <f aca="false">(Simulation!F582-Assumptions!$D$15)*(1-E582)+Assumptions!$D$15-Simulation!J582</f>
        <v>0.172076685166456</v>
      </c>
      <c r="G582" s="8" t="n">
        <f aca="false">((Assumptions!$D$14*(1+Simulation!E582)^1*F582-Assumptions!$D$14*(1+Simulation!E582)^0*Simulation!E582*Assumptions!$D$16)/(1+Simulation!K582)^1+(Assumptions!$D$14*(1+Simulation!E582)^2*F582-Assumptions!$D$14*(1+Simulation!E582)^1*Simulation!E582*Assumptions!$D$16)/(1+Simulation!K582)^2+(Assumptions!$D$14*(1+Simulation!E582)^3*F582-Assumptions!$D$14*(1+Simulation!E582)^2*Simulation!E582*Assumptions!$D$16)/(1+Simulation!K582)^3+(Assumptions!$D$14*(1+Simulation!E582)^4*F582-Assumptions!$D$14*(1+Simulation!E582)^3*Simulation!E582*Assumptions!$D$16)/(1+Simulation!K582)^4+(Assumptions!$D$14*(1+Simulation!E582)^5*F582-Assumptions!$D$14*(1+Simulation!E582)^4*Simulation!E582*Assumptions!$D$16)/(1+Simulation!K582)^5+(Assumptions!$D$14*(1+Simulation!E582)^5*F582-Assumptions!$D$14*(1+Simulation!E582)^4*Simulation!E582*Assumptions!$D$16)*(1+Simulation!I582)/(Simulation!K582-Simulation!I582)/(1+Simulation!K582)^5-Assumptions!$D$17)/Assumptions!$D$18</f>
        <v>10.648044286326</v>
      </c>
      <c r="H582" s="8" t="str">
        <f aca="false">IF(D582=1,G582,"")</f>
        <v/>
      </c>
      <c r="I582" s="33" t="n">
        <f aca="false">IF(D582=0,G582,"")</f>
        <v>10.648044286326</v>
      </c>
    </row>
    <row r="583" customFormat="false" ht="15" hidden="false" customHeight="false" outlineLevel="0" collapsed="false">
      <c r="B583" s="2" t="n">
        <v>578</v>
      </c>
      <c r="C583" s="19" t="n">
        <f aca="false">IF('Random Draws'!F583&lt;(Assumptions!$D$28-Assumptions!$D$27)/(Assumptions!$D$29-Assumptions!$D$27),Assumptions!$D$27+SQRT('Random Draws'!F583*(Assumptions!$D$29-Assumptions!$D$27)*(Assumptions!$D$28-Assumptions!$D$27)),Assumptions!$D$29-SQRT((1-'Random Draws'!F583)*(Assumptions!$D$29-Assumptions!$D$27)*(Assumptions!$D$29-Assumptions!$D$28)))</f>
        <v>0.244571775680411</v>
      </c>
      <c r="D583" s="29" t="n">
        <f aca="false">IF('Random Draws'!I583&lt;Assumptions!$D$30,1,0)</f>
        <v>0</v>
      </c>
      <c r="E583" s="19" t="n">
        <f aca="false">C583+Assumptions!$D$31*D583</f>
        <v>0.244571775680411</v>
      </c>
      <c r="F583" s="28" t="n">
        <f aca="false">(Simulation!F583-Assumptions!$D$15)*(1-E583)+Assumptions!$D$15-Simulation!J583</f>
        <v>0.166996288920494</v>
      </c>
      <c r="G583" s="8" t="n">
        <f aca="false">((Assumptions!$D$14*(1+Simulation!E583)^1*F583-Assumptions!$D$14*(1+Simulation!E583)^0*Simulation!E583*Assumptions!$D$16)/(1+Simulation!K583)^1+(Assumptions!$D$14*(1+Simulation!E583)^2*F583-Assumptions!$D$14*(1+Simulation!E583)^1*Simulation!E583*Assumptions!$D$16)/(1+Simulation!K583)^2+(Assumptions!$D$14*(1+Simulation!E583)^3*F583-Assumptions!$D$14*(1+Simulation!E583)^2*Simulation!E583*Assumptions!$D$16)/(1+Simulation!K583)^3+(Assumptions!$D$14*(1+Simulation!E583)^4*F583-Assumptions!$D$14*(1+Simulation!E583)^3*Simulation!E583*Assumptions!$D$16)/(1+Simulation!K583)^4+(Assumptions!$D$14*(1+Simulation!E583)^5*F583-Assumptions!$D$14*(1+Simulation!E583)^4*Simulation!E583*Assumptions!$D$16)/(1+Simulation!K583)^5+(Assumptions!$D$14*(1+Simulation!E583)^5*F583-Assumptions!$D$14*(1+Simulation!E583)^4*Simulation!E583*Assumptions!$D$16)*(1+Simulation!I583)/(Simulation!K583-Simulation!I583)/(1+Simulation!K583)^5-Assumptions!$D$17)/Assumptions!$D$18</f>
        <v>10.6239485614983</v>
      </c>
      <c r="H583" s="8" t="str">
        <f aca="false">IF(D583=1,G583,"")</f>
        <v/>
      </c>
      <c r="I583" s="33" t="n">
        <f aca="false">IF(D583=0,G583,"")</f>
        <v>10.6239485614983</v>
      </c>
    </row>
    <row r="584" customFormat="false" ht="15" hidden="false" customHeight="false" outlineLevel="0" collapsed="false">
      <c r="B584" s="2" t="n">
        <v>579</v>
      </c>
      <c r="C584" s="19" t="n">
        <f aca="false">IF('Random Draws'!F584&lt;(Assumptions!$D$28-Assumptions!$D$27)/(Assumptions!$D$29-Assumptions!$D$27),Assumptions!$D$27+SQRT('Random Draws'!F584*(Assumptions!$D$29-Assumptions!$D$27)*(Assumptions!$D$28-Assumptions!$D$27)),Assumptions!$D$29-SQRT((1-'Random Draws'!F584)*(Assumptions!$D$29-Assumptions!$D$27)*(Assumptions!$D$29-Assumptions!$D$28)))</f>
        <v>0.264999359474902</v>
      </c>
      <c r="D584" s="29" t="n">
        <f aca="false">IF('Random Draws'!I584&lt;Assumptions!$D$30,1,0)</f>
        <v>1</v>
      </c>
      <c r="E584" s="19" t="n">
        <f aca="false">C584+Assumptions!$D$31*D584</f>
        <v>0.354999359474902</v>
      </c>
      <c r="F584" s="28" t="n">
        <f aca="false">(Simulation!F584-Assumptions!$D$15)*(1-E584)+Assumptions!$D$15-Simulation!J584</f>
        <v>0.203998588489099</v>
      </c>
      <c r="G584" s="8" t="n">
        <f aca="false">((Assumptions!$D$14*(1+Simulation!E584)^1*F584-Assumptions!$D$14*(1+Simulation!E584)^0*Simulation!E584*Assumptions!$D$16)/(1+Simulation!K584)^1+(Assumptions!$D$14*(1+Simulation!E584)^2*F584-Assumptions!$D$14*(1+Simulation!E584)^1*Simulation!E584*Assumptions!$D$16)/(1+Simulation!K584)^2+(Assumptions!$D$14*(1+Simulation!E584)^3*F584-Assumptions!$D$14*(1+Simulation!E584)^2*Simulation!E584*Assumptions!$D$16)/(1+Simulation!K584)^3+(Assumptions!$D$14*(1+Simulation!E584)^4*F584-Assumptions!$D$14*(1+Simulation!E584)^3*Simulation!E584*Assumptions!$D$16)/(1+Simulation!K584)^4+(Assumptions!$D$14*(1+Simulation!E584)^5*F584-Assumptions!$D$14*(1+Simulation!E584)^4*Simulation!E584*Assumptions!$D$16)/(1+Simulation!K584)^5+(Assumptions!$D$14*(1+Simulation!E584)^5*F584-Assumptions!$D$14*(1+Simulation!E584)^4*Simulation!E584*Assumptions!$D$16)*(1+Simulation!I584)/(Simulation!K584-Simulation!I584)/(1+Simulation!K584)^5-Assumptions!$D$17)/Assumptions!$D$18</f>
        <v>20.3426641575501</v>
      </c>
      <c r="H584" s="8" t="n">
        <f aca="false">IF(D584=1,G584,"")</f>
        <v>20.3426641575501</v>
      </c>
      <c r="I584" s="33" t="str">
        <f aca="false">IF(D584=0,G584,"")</f>
        <v/>
      </c>
    </row>
    <row r="585" customFormat="false" ht="15" hidden="false" customHeight="false" outlineLevel="0" collapsed="false">
      <c r="B585" s="2" t="n">
        <v>580</v>
      </c>
      <c r="C585" s="19" t="n">
        <f aca="false">IF('Random Draws'!F585&lt;(Assumptions!$D$28-Assumptions!$D$27)/(Assumptions!$D$29-Assumptions!$D$27),Assumptions!$D$27+SQRT('Random Draws'!F585*(Assumptions!$D$29-Assumptions!$D$27)*(Assumptions!$D$28-Assumptions!$D$27)),Assumptions!$D$29-SQRT((1-'Random Draws'!F585)*(Assumptions!$D$29-Assumptions!$D$27)*(Assumptions!$D$29-Assumptions!$D$28)))</f>
        <v>0.262083688806721</v>
      </c>
      <c r="D585" s="29" t="n">
        <f aca="false">IF('Random Draws'!I585&lt;Assumptions!$D$30,1,0)</f>
        <v>0</v>
      </c>
      <c r="E585" s="19" t="n">
        <f aca="false">C585+Assumptions!$D$31*D585</f>
        <v>0.262083688806721</v>
      </c>
      <c r="F585" s="28" t="n">
        <f aca="false">(Simulation!F585-Assumptions!$D$15)*(1-E585)+Assumptions!$D$15-Simulation!J585</f>
        <v>0.162404898978687</v>
      </c>
      <c r="G585" s="8" t="n">
        <f aca="false">((Assumptions!$D$14*(1+Simulation!E585)^1*F585-Assumptions!$D$14*(1+Simulation!E585)^0*Simulation!E585*Assumptions!$D$16)/(1+Simulation!K585)^1+(Assumptions!$D$14*(1+Simulation!E585)^2*F585-Assumptions!$D$14*(1+Simulation!E585)^1*Simulation!E585*Assumptions!$D$16)/(1+Simulation!K585)^2+(Assumptions!$D$14*(1+Simulation!E585)^3*F585-Assumptions!$D$14*(1+Simulation!E585)^2*Simulation!E585*Assumptions!$D$16)/(1+Simulation!K585)^3+(Assumptions!$D$14*(1+Simulation!E585)^4*F585-Assumptions!$D$14*(1+Simulation!E585)^3*Simulation!E585*Assumptions!$D$16)/(1+Simulation!K585)^4+(Assumptions!$D$14*(1+Simulation!E585)^5*F585-Assumptions!$D$14*(1+Simulation!E585)^4*Simulation!E585*Assumptions!$D$16)/(1+Simulation!K585)^5+(Assumptions!$D$14*(1+Simulation!E585)^5*F585-Assumptions!$D$14*(1+Simulation!E585)^4*Simulation!E585*Assumptions!$D$16)*(1+Simulation!I585)/(Simulation!K585-Simulation!I585)/(1+Simulation!K585)^5-Assumptions!$D$17)/Assumptions!$D$18</f>
        <v>7.25780258839829</v>
      </c>
      <c r="H585" s="8" t="str">
        <f aca="false">IF(D585=1,G585,"")</f>
        <v/>
      </c>
      <c r="I585" s="33" t="n">
        <f aca="false">IF(D585=0,G585,"")</f>
        <v>7.25780258839829</v>
      </c>
    </row>
    <row r="586" customFormat="false" ht="15" hidden="false" customHeight="false" outlineLevel="0" collapsed="false">
      <c r="B586" s="2" t="n">
        <v>581</v>
      </c>
      <c r="C586" s="19" t="n">
        <f aca="false">IF('Random Draws'!F586&lt;(Assumptions!$D$28-Assumptions!$D$27)/(Assumptions!$D$29-Assumptions!$D$27),Assumptions!$D$27+SQRT('Random Draws'!F586*(Assumptions!$D$29-Assumptions!$D$27)*(Assumptions!$D$28-Assumptions!$D$27)),Assumptions!$D$29-SQRT((1-'Random Draws'!F586)*(Assumptions!$D$29-Assumptions!$D$27)*(Assumptions!$D$29-Assumptions!$D$28)))</f>
        <v>0.260077029714483</v>
      </c>
      <c r="D586" s="29" t="n">
        <f aca="false">IF('Random Draws'!I586&lt;Assumptions!$D$30,1,0)</f>
        <v>0</v>
      </c>
      <c r="E586" s="19" t="n">
        <f aca="false">C586+Assumptions!$D$31*D586</f>
        <v>0.260077029714483</v>
      </c>
      <c r="F586" s="28" t="n">
        <f aca="false">(Simulation!F586-Assumptions!$D$15)*(1-E586)+Assumptions!$D$15-Simulation!J586</f>
        <v>0.198031054447191</v>
      </c>
      <c r="G586" s="8" t="n">
        <f aca="false">((Assumptions!$D$14*(1+Simulation!E586)^1*F586-Assumptions!$D$14*(1+Simulation!E586)^0*Simulation!E586*Assumptions!$D$16)/(1+Simulation!K586)^1+(Assumptions!$D$14*(1+Simulation!E586)^2*F586-Assumptions!$D$14*(1+Simulation!E586)^1*Simulation!E586*Assumptions!$D$16)/(1+Simulation!K586)^2+(Assumptions!$D$14*(1+Simulation!E586)^3*F586-Assumptions!$D$14*(1+Simulation!E586)^2*Simulation!E586*Assumptions!$D$16)/(1+Simulation!K586)^3+(Assumptions!$D$14*(1+Simulation!E586)^4*F586-Assumptions!$D$14*(1+Simulation!E586)^3*Simulation!E586*Assumptions!$D$16)/(1+Simulation!K586)^4+(Assumptions!$D$14*(1+Simulation!E586)^5*F586-Assumptions!$D$14*(1+Simulation!E586)^4*Simulation!E586*Assumptions!$D$16)/(1+Simulation!K586)^5+(Assumptions!$D$14*(1+Simulation!E586)^5*F586-Assumptions!$D$14*(1+Simulation!E586)^4*Simulation!E586*Assumptions!$D$16)*(1+Simulation!I586)/(Simulation!K586-Simulation!I586)/(1+Simulation!K586)^5-Assumptions!$D$17)/Assumptions!$D$18</f>
        <v>14.1521077202598</v>
      </c>
      <c r="H586" s="8" t="str">
        <f aca="false">IF(D586=1,G586,"")</f>
        <v/>
      </c>
      <c r="I586" s="33" t="n">
        <f aca="false">IF(D586=0,G586,"")</f>
        <v>14.1521077202598</v>
      </c>
    </row>
    <row r="587" customFormat="false" ht="15" hidden="false" customHeight="false" outlineLevel="0" collapsed="false">
      <c r="B587" s="2" t="n">
        <v>582</v>
      </c>
      <c r="C587" s="19" t="n">
        <f aca="false">IF('Random Draws'!F587&lt;(Assumptions!$D$28-Assumptions!$D$27)/(Assumptions!$D$29-Assumptions!$D$27),Assumptions!$D$27+SQRT('Random Draws'!F587*(Assumptions!$D$29-Assumptions!$D$27)*(Assumptions!$D$28-Assumptions!$D$27)),Assumptions!$D$29-SQRT((1-'Random Draws'!F587)*(Assumptions!$D$29-Assumptions!$D$27)*(Assumptions!$D$29-Assumptions!$D$28)))</f>
        <v>0.256691187128087</v>
      </c>
      <c r="D587" s="29" t="n">
        <f aca="false">IF('Random Draws'!I587&lt;Assumptions!$D$30,1,0)</f>
        <v>1</v>
      </c>
      <c r="E587" s="19" t="n">
        <f aca="false">C587+Assumptions!$D$31*D587</f>
        <v>0.346691187128086</v>
      </c>
      <c r="F587" s="28" t="n">
        <f aca="false">(Simulation!F587-Assumptions!$D$15)*(1-E587)+Assumptions!$D$15-Simulation!J587</f>
        <v>0.157658845169405</v>
      </c>
      <c r="G587" s="8" t="n">
        <f aca="false">((Assumptions!$D$14*(1+Simulation!E587)^1*F587-Assumptions!$D$14*(1+Simulation!E587)^0*Simulation!E587*Assumptions!$D$16)/(1+Simulation!K587)^1+(Assumptions!$D$14*(1+Simulation!E587)^2*F587-Assumptions!$D$14*(1+Simulation!E587)^1*Simulation!E587*Assumptions!$D$16)/(1+Simulation!K587)^2+(Assumptions!$D$14*(1+Simulation!E587)^3*F587-Assumptions!$D$14*(1+Simulation!E587)^2*Simulation!E587*Assumptions!$D$16)/(1+Simulation!K587)^3+(Assumptions!$D$14*(1+Simulation!E587)^4*F587-Assumptions!$D$14*(1+Simulation!E587)^3*Simulation!E587*Assumptions!$D$16)/(1+Simulation!K587)^4+(Assumptions!$D$14*(1+Simulation!E587)^5*F587-Assumptions!$D$14*(1+Simulation!E587)^4*Simulation!E587*Assumptions!$D$16)/(1+Simulation!K587)^5+(Assumptions!$D$14*(1+Simulation!E587)^5*F587-Assumptions!$D$14*(1+Simulation!E587)^4*Simulation!E587*Assumptions!$D$16)*(1+Simulation!I587)/(Simulation!K587-Simulation!I587)/(1+Simulation!K587)^5-Assumptions!$D$17)/Assumptions!$D$18</f>
        <v>9.74970904312461</v>
      </c>
      <c r="H587" s="8" t="n">
        <f aca="false">IF(D587=1,G587,"")</f>
        <v>9.74970904312461</v>
      </c>
      <c r="I587" s="33" t="str">
        <f aca="false">IF(D587=0,G587,"")</f>
        <v/>
      </c>
    </row>
    <row r="588" customFormat="false" ht="15" hidden="false" customHeight="false" outlineLevel="0" collapsed="false">
      <c r="B588" s="2" t="n">
        <v>583</v>
      </c>
      <c r="C588" s="19" t="n">
        <f aca="false">IF('Random Draws'!F588&lt;(Assumptions!$D$28-Assumptions!$D$27)/(Assumptions!$D$29-Assumptions!$D$27),Assumptions!$D$27+SQRT('Random Draws'!F588*(Assumptions!$D$29-Assumptions!$D$27)*(Assumptions!$D$28-Assumptions!$D$27)),Assumptions!$D$29-SQRT((1-'Random Draws'!F588)*(Assumptions!$D$29-Assumptions!$D$27)*(Assumptions!$D$29-Assumptions!$D$28)))</f>
        <v>0.267990672089746</v>
      </c>
      <c r="D588" s="29" t="n">
        <f aca="false">IF('Random Draws'!I588&lt;Assumptions!$D$30,1,0)</f>
        <v>0</v>
      </c>
      <c r="E588" s="19" t="n">
        <f aca="false">C588+Assumptions!$D$31*D588</f>
        <v>0.267990672089746</v>
      </c>
      <c r="F588" s="28" t="n">
        <f aca="false">(Simulation!F588-Assumptions!$D$15)*(1-E588)+Assumptions!$D$15-Simulation!J588</f>
        <v>0.158254219097111</v>
      </c>
      <c r="G588" s="8" t="n">
        <f aca="false">((Assumptions!$D$14*(1+Simulation!E588)^1*F588-Assumptions!$D$14*(1+Simulation!E588)^0*Simulation!E588*Assumptions!$D$16)/(1+Simulation!K588)^1+(Assumptions!$D$14*(1+Simulation!E588)^2*F588-Assumptions!$D$14*(1+Simulation!E588)^1*Simulation!E588*Assumptions!$D$16)/(1+Simulation!K588)^2+(Assumptions!$D$14*(1+Simulation!E588)^3*F588-Assumptions!$D$14*(1+Simulation!E588)^2*Simulation!E588*Assumptions!$D$16)/(1+Simulation!K588)^3+(Assumptions!$D$14*(1+Simulation!E588)^4*F588-Assumptions!$D$14*(1+Simulation!E588)^3*Simulation!E588*Assumptions!$D$16)/(1+Simulation!K588)^4+(Assumptions!$D$14*(1+Simulation!E588)^5*F588-Assumptions!$D$14*(1+Simulation!E588)^4*Simulation!E588*Assumptions!$D$16)/(1+Simulation!K588)^5+(Assumptions!$D$14*(1+Simulation!E588)^5*F588-Assumptions!$D$14*(1+Simulation!E588)^4*Simulation!E588*Assumptions!$D$16)*(1+Simulation!I588)/(Simulation!K588-Simulation!I588)/(1+Simulation!K588)^5-Assumptions!$D$17)/Assumptions!$D$18</f>
        <v>7.61481304790686</v>
      </c>
      <c r="H588" s="8" t="str">
        <f aca="false">IF(D588=1,G588,"")</f>
        <v/>
      </c>
      <c r="I588" s="33" t="n">
        <f aca="false">IF(D588=0,G588,"")</f>
        <v>7.61481304790686</v>
      </c>
    </row>
    <row r="589" customFormat="false" ht="15" hidden="false" customHeight="false" outlineLevel="0" collapsed="false">
      <c r="B589" s="2" t="n">
        <v>584</v>
      </c>
      <c r="C589" s="19" t="n">
        <f aca="false">IF('Random Draws'!F589&lt;(Assumptions!$D$28-Assumptions!$D$27)/(Assumptions!$D$29-Assumptions!$D$27),Assumptions!$D$27+SQRT('Random Draws'!F589*(Assumptions!$D$29-Assumptions!$D$27)*(Assumptions!$D$28-Assumptions!$D$27)),Assumptions!$D$29-SQRT((1-'Random Draws'!F589)*(Assumptions!$D$29-Assumptions!$D$27)*(Assumptions!$D$29-Assumptions!$D$28)))</f>
        <v>0.251912443610242</v>
      </c>
      <c r="D589" s="29" t="n">
        <f aca="false">IF('Random Draws'!I589&lt;Assumptions!$D$30,1,0)</f>
        <v>0</v>
      </c>
      <c r="E589" s="19" t="n">
        <f aca="false">C589+Assumptions!$D$31*D589</f>
        <v>0.251912443610242</v>
      </c>
      <c r="F589" s="28" t="n">
        <f aca="false">(Simulation!F589-Assumptions!$D$15)*(1-E589)+Assumptions!$D$15-Simulation!J589</f>
        <v>0.173468782398295</v>
      </c>
      <c r="G589" s="8" t="n">
        <f aca="false">((Assumptions!$D$14*(1+Simulation!E589)^1*F589-Assumptions!$D$14*(1+Simulation!E589)^0*Simulation!E589*Assumptions!$D$16)/(1+Simulation!K589)^1+(Assumptions!$D$14*(1+Simulation!E589)^2*F589-Assumptions!$D$14*(1+Simulation!E589)^1*Simulation!E589*Assumptions!$D$16)/(1+Simulation!K589)^2+(Assumptions!$D$14*(1+Simulation!E589)^3*F589-Assumptions!$D$14*(1+Simulation!E589)^2*Simulation!E589*Assumptions!$D$16)/(1+Simulation!K589)^3+(Assumptions!$D$14*(1+Simulation!E589)^4*F589-Assumptions!$D$14*(1+Simulation!E589)^3*Simulation!E589*Assumptions!$D$16)/(1+Simulation!K589)^4+(Assumptions!$D$14*(1+Simulation!E589)^5*F589-Assumptions!$D$14*(1+Simulation!E589)^4*Simulation!E589*Assumptions!$D$16)/(1+Simulation!K589)^5+(Assumptions!$D$14*(1+Simulation!E589)^5*F589-Assumptions!$D$14*(1+Simulation!E589)^4*Simulation!E589*Assumptions!$D$16)*(1+Simulation!I589)/(Simulation!K589-Simulation!I589)/(1+Simulation!K589)^5-Assumptions!$D$17)/Assumptions!$D$18</f>
        <v>8.52054242362631</v>
      </c>
      <c r="H589" s="8" t="str">
        <f aca="false">IF(D589=1,G589,"")</f>
        <v/>
      </c>
      <c r="I589" s="33" t="n">
        <f aca="false">IF(D589=0,G589,"")</f>
        <v>8.52054242362631</v>
      </c>
    </row>
    <row r="590" customFormat="false" ht="15" hidden="false" customHeight="false" outlineLevel="0" collapsed="false">
      <c r="B590" s="2" t="n">
        <v>585</v>
      </c>
      <c r="C590" s="19" t="n">
        <f aca="false">IF('Random Draws'!F590&lt;(Assumptions!$D$28-Assumptions!$D$27)/(Assumptions!$D$29-Assumptions!$D$27),Assumptions!$D$27+SQRT('Random Draws'!F590*(Assumptions!$D$29-Assumptions!$D$27)*(Assumptions!$D$28-Assumptions!$D$27)),Assumptions!$D$29-SQRT((1-'Random Draws'!F590)*(Assumptions!$D$29-Assumptions!$D$27)*(Assumptions!$D$29-Assumptions!$D$28)))</f>
        <v>0.254821871419278</v>
      </c>
      <c r="D590" s="29" t="n">
        <f aca="false">IF('Random Draws'!I590&lt;Assumptions!$D$30,1,0)</f>
        <v>0</v>
      </c>
      <c r="E590" s="19" t="n">
        <f aca="false">C590+Assumptions!$D$31*D590</f>
        <v>0.254821871419278</v>
      </c>
      <c r="F590" s="28" t="n">
        <f aca="false">(Simulation!F590-Assumptions!$D$15)*(1-E590)+Assumptions!$D$15-Simulation!J590</f>
        <v>0.206472577037166</v>
      </c>
      <c r="G590" s="8" t="n">
        <f aca="false">((Assumptions!$D$14*(1+Simulation!E590)^1*F590-Assumptions!$D$14*(1+Simulation!E590)^0*Simulation!E590*Assumptions!$D$16)/(1+Simulation!K590)^1+(Assumptions!$D$14*(1+Simulation!E590)^2*F590-Assumptions!$D$14*(1+Simulation!E590)^1*Simulation!E590*Assumptions!$D$16)/(1+Simulation!K590)^2+(Assumptions!$D$14*(1+Simulation!E590)^3*F590-Assumptions!$D$14*(1+Simulation!E590)^2*Simulation!E590*Assumptions!$D$16)/(1+Simulation!K590)^3+(Assumptions!$D$14*(1+Simulation!E590)^4*F590-Assumptions!$D$14*(1+Simulation!E590)^3*Simulation!E590*Assumptions!$D$16)/(1+Simulation!K590)^4+(Assumptions!$D$14*(1+Simulation!E590)^5*F590-Assumptions!$D$14*(1+Simulation!E590)^4*Simulation!E590*Assumptions!$D$16)/(1+Simulation!K590)^5+(Assumptions!$D$14*(1+Simulation!E590)^5*F590-Assumptions!$D$14*(1+Simulation!E590)^4*Simulation!E590*Assumptions!$D$16)*(1+Simulation!I590)/(Simulation!K590-Simulation!I590)/(1+Simulation!K590)^5-Assumptions!$D$17)/Assumptions!$D$18</f>
        <v>15.597510813353</v>
      </c>
      <c r="H590" s="8" t="str">
        <f aca="false">IF(D590=1,G590,"")</f>
        <v/>
      </c>
      <c r="I590" s="33" t="n">
        <f aca="false">IF(D590=0,G590,"")</f>
        <v>15.597510813353</v>
      </c>
    </row>
    <row r="591" customFormat="false" ht="15" hidden="false" customHeight="false" outlineLevel="0" collapsed="false">
      <c r="B591" s="2" t="n">
        <v>586</v>
      </c>
      <c r="C591" s="19" t="n">
        <f aca="false">IF('Random Draws'!F591&lt;(Assumptions!$D$28-Assumptions!$D$27)/(Assumptions!$D$29-Assumptions!$D$27),Assumptions!$D$27+SQRT('Random Draws'!F591*(Assumptions!$D$29-Assumptions!$D$27)*(Assumptions!$D$28-Assumptions!$D$27)),Assumptions!$D$29-SQRT((1-'Random Draws'!F591)*(Assumptions!$D$29-Assumptions!$D$27)*(Assumptions!$D$29-Assumptions!$D$28)))</f>
        <v>0.257952037149159</v>
      </c>
      <c r="D591" s="29" t="n">
        <f aca="false">IF('Random Draws'!I591&lt;Assumptions!$D$30,1,0)</f>
        <v>0</v>
      </c>
      <c r="E591" s="19" t="n">
        <f aca="false">C591+Assumptions!$D$31*D591</f>
        <v>0.257952037149159</v>
      </c>
      <c r="F591" s="28" t="n">
        <f aca="false">(Simulation!F591-Assumptions!$D$15)*(1-E591)+Assumptions!$D$15-Simulation!J591</f>
        <v>0.163004253213776</v>
      </c>
      <c r="G591" s="8" t="n">
        <f aca="false">((Assumptions!$D$14*(1+Simulation!E591)^1*F591-Assumptions!$D$14*(1+Simulation!E591)^0*Simulation!E591*Assumptions!$D$16)/(1+Simulation!K591)^1+(Assumptions!$D$14*(1+Simulation!E591)^2*F591-Assumptions!$D$14*(1+Simulation!E591)^1*Simulation!E591*Assumptions!$D$16)/(1+Simulation!K591)^2+(Assumptions!$D$14*(1+Simulation!E591)^3*F591-Assumptions!$D$14*(1+Simulation!E591)^2*Simulation!E591*Assumptions!$D$16)/(1+Simulation!K591)^3+(Assumptions!$D$14*(1+Simulation!E591)^4*F591-Assumptions!$D$14*(1+Simulation!E591)^3*Simulation!E591*Assumptions!$D$16)/(1+Simulation!K591)^4+(Assumptions!$D$14*(1+Simulation!E591)^5*F591-Assumptions!$D$14*(1+Simulation!E591)^4*Simulation!E591*Assumptions!$D$16)/(1+Simulation!K591)^5+(Assumptions!$D$14*(1+Simulation!E591)^5*F591-Assumptions!$D$14*(1+Simulation!E591)^4*Simulation!E591*Assumptions!$D$16)*(1+Simulation!I591)/(Simulation!K591-Simulation!I591)/(1+Simulation!K591)^5-Assumptions!$D$17)/Assumptions!$D$18</f>
        <v>9.02929019638557</v>
      </c>
      <c r="H591" s="8" t="str">
        <f aca="false">IF(D591=1,G591,"")</f>
        <v/>
      </c>
      <c r="I591" s="33" t="n">
        <f aca="false">IF(D591=0,G591,"")</f>
        <v>9.02929019638557</v>
      </c>
    </row>
    <row r="592" customFormat="false" ht="15" hidden="false" customHeight="false" outlineLevel="0" collapsed="false">
      <c r="B592" s="2" t="n">
        <v>587</v>
      </c>
      <c r="C592" s="19" t="n">
        <f aca="false">IF('Random Draws'!F592&lt;(Assumptions!$D$28-Assumptions!$D$27)/(Assumptions!$D$29-Assumptions!$D$27),Assumptions!$D$27+SQRT('Random Draws'!F592*(Assumptions!$D$29-Assumptions!$D$27)*(Assumptions!$D$28-Assumptions!$D$27)),Assumptions!$D$29-SQRT((1-'Random Draws'!F592)*(Assumptions!$D$29-Assumptions!$D$27)*(Assumptions!$D$29-Assumptions!$D$28)))</f>
        <v>0.256454154057891</v>
      </c>
      <c r="D592" s="29" t="n">
        <f aca="false">IF('Random Draws'!I592&lt;Assumptions!$D$30,1,0)</f>
        <v>0</v>
      </c>
      <c r="E592" s="19" t="n">
        <f aca="false">C592+Assumptions!$D$31*D592</f>
        <v>0.256454154057891</v>
      </c>
      <c r="F592" s="28" t="n">
        <f aca="false">(Simulation!F592-Assumptions!$D$15)*(1-E592)+Assumptions!$D$15-Simulation!J592</f>
        <v>0.135873823806566</v>
      </c>
      <c r="G592" s="8" t="n">
        <f aca="false">((Assumptions!$D$14*(1+Simulation!E592)^1*F592-Assumptions!$D$14*(1+Simulation!E592)^0*Simulation!E592*Assumptions!$D$16)/(1+Simulation!K592)^1+(Assumptions!$D$14*(1+Simulation!E592)^2*F592-Assumptions!$D$14*(1+Simulation!E592)^1*Simulation!E592*Assumptions!$D$16)/(1+Simulation!K592)^2+(Assumptions!$D$14*(1+Simulation!E592)^3*F592-Assumptions!$D$14*(1+Simulation!E592)^2*Simulation!E592*Assumptions!$D$16)/(1+Simulation!K592)^3+(Assumptions!$D$14*(1+Simulation!E592)^4*F592-Assumptions!$D$14*(1+Simulation!E592)^3*Simulation!E592*Assumptions!$D$16)/(1+Simulation!K592)^4+(Assumptions!$D$14*(1+Simulation!E592)^5*F592-Assumptions!$D$14*(1+Simulation!E592)^4*Simulation!E592*Assumptions!$D$16)/(1+Simulation!K592)^5+(Assumptions!$D$14*(1+Simulation!E592)^5*F592-Assumptions!$D$14*(1+Simulation!E592)^4*Simulation!E592*Assumptions!$D$16)*(1+Simulation!I592)/(Simulation!K592-Simulation!I592)/(1+Simulation!K592)^5-Assumptions!$D$17)/Assumptions!$D$18</f>
        <v>12.7607382145963</v>
      </c>
      <c r="H592" s="8" t="str">
        <f aca="false">IF(D592=1,G592,"")</f>
        <v/>
      </c>
      <c r="I592" s="33" t="n">
        <f aca="false">IF(D592=0,G592,"")</f>
        <v>12.7607382145963</v>
      </c>
    </row>
    <row r="593" customFormat="false" ht="15" hidden="false" customHeight="false" outlineLevel="0" collapsed="false">
      <c r="B593" s="2" t="n">
        <v>588</v>
      </c>
      <c r="C593" s="19" t="n">
        <f aca="false">IF('Random Draws'!F593&lt;(Assumptions!$D$28-Assumptions!$D$27)/(Assumptions!$D$29-Assumptions!$D$27),Assumptions!$D$27+SQRT('Random Draws'!F593*(Assumptions!$D$29-Assumptions!$D$27)*(Assumptions!$D$28-Assumptions!$D$27)),Assumptions!$D$29-SQRT((1-'Random Draws'!F593)*(Assumptions!$D$29-Assumptions!$D$27)*(Assumptions!$D$29-Assumptions!$D$28)))</f>
        <v>0.256960865411364</v>
      </c>
      <c r="D593" s="29" t="n">
        <f aca="false">IF('Random Draws'!I593&lt;Assumptions!$D$30,1,0)</f>
        <v>0</v>
      </c>
      <c r="E593" s="19" t="n">
        <f aca="false">C593+Assumptions!$D$31*D593</f>
        <v>0.256960865411364</v>
      </c>
      <c r="F593" s="28" t="n">
        <f aca="false">(Simulation!F593-Assumptions!$D$15)*(1-E593)+Assumptions!$D$15-Simulation!J593</f>
        <v>0.168117048284579</v>
      </c>
      <c r="G593" s="8" t="n">
        <f aca="false">((Assumptions!$D$14*(1+Simulation!E593)^1*F593-Assumptions!$D$14*(1+Simulation!E593)^0*Simulation!E593*Assumptions!$D$16)/(1+Simulation!K593)^1+(Assumptions!$D$14*(1+Simulation!E593)^2*F593-Assumptions!$D$14*(1+Simulation!E593)^1*Simulation!E593*Assumptions!$D$16)/(1+Simulation!K593)^2+(Assumptions!$D$14*(1+Simulation!E593)^3*F593-Assumptions!$D$14*(1+Simulation!E593)^2*Simulation!E593*Assumptions!$D$16)/(1+Simulation!K593)^3+(Assumptions!$D$14*(1+Simulation!E593)^4*F593-Assumptions!$D$14*(1+Simulation!E593)^3*Simulation!E593*Assumptions!$D$16)/(1+Simulation!K593)^4+(Assumptions!$D$14*(1+Simulation!E593)^5*F593-Assumptions!$D$14*(1+Simulation!E593)^4*Simulation!E593*Assumptions!$D$16)/(1+Simulation!K593)^5+(Assumptions!$D$14*(1+Simulation!E593)^5*F593-Assumptions!$D$14*(1+Simulation!E593)^4*Simulation!E593*Assumptions!$D$16)*(1+Simulation!I593)/(Simulation!K593-Simulation!I593)/(1+Simulation!K593)^5-Assumptions!$D$17)/Assumptions!$D$18</f>
        <v>16.7462266468449</v>
      </c>
      <c r="H593" s="8" t="str">
        <f aca="false">IF(D593=1,G593,"")</f>
        <v/>
      </c>
      <c r="I593" s="33" t="n">
        <f aca="false">IF(D593=0,G593,"")</f>
        <v>16.7462266468449</v>
      </c>
    </row>
    <row r="594" customFormat="false" ht="15" hidden="false" customHeight="false" outlineLevel="0" collapsed="false">
      <c r="B594" s="2" t="n">
        <v>589</v>
      </c>
      <c r="C594" s="19" t="n">
        <f aca="false">IF('Random Draws'!F594&lt;(Assumptions!$D$28-Assumptions!$D$27)/(Assumptions!$D$29-Assumptions!$D$27),Assumptions!$D$27+SQRT('Random Draws'!F594*(Assumptions!$D$29-Assumptions!$D$27)*(Assumptions!$D$28-Assumptions!$D$27)),Assumptions!$D$29-SQRT((1-'Random Draws'!F594)*(Assumptions!$D$29-Assumptions!$D$27)*(Assumptions!$D$29-Assumptions!$D$28)))</f>
        <v>0.256202216186238</v>
      </c>
      <c r="D594" s="29" t="n">
        <f aca="false">IF('Random Draws'!I594&lt;Assumptions!$D$30,1,0)</f>
        <v>0</v>
      </c>
      <c r="E594" s="19" t="n">
        <f aca="false">C594+Assumptions!$D$31*D594</f>
        <v>0.256202216186238</v>
      </c>
      <c r="F594" s="28" t="n">
        <f aca="false">(Simulation!F594-Assumptions!$D$15)*(1-E594)+Assumptions!$D$15-Simulation!J594</f>
        <v>0.181504975376446</v>
      </c>
      <c r="G594" s="8" t="n">
        <f aca="false">((Assumptions!$D$14*(1+Simulation!E594)^1*F594-Assumptions!$D$14*(1+Simulation!E594)^0*Simulation!E594*Assumptions!$D$16)/(1+Simulation!K594)^1+(Assumptions!$D$14*(1+Simulation!E594)^2*F594-Assumptions!$D$14*(1+Simulation!E594)^1*Simulation!E594*Assumptions!$D$16)/(1+Simulation!K594)^2+(Assumptions!$D$14*(1+Simulation!E594)^3*F594-Assumptions!$D$14*(1+Simulation!E594)^2*Simulation!E594*Assumptions!$D$16)/(1+Simulation!K594)^3+(Assumptions!$D$14*(1+Simulation!E594)^4*F594-Assumptions!$D$14*(1+Simulation!E594)^3*Simulation!E594*Assumptions!$D$16)/(1+Simulation!K594)^4+(Assumptions!$D$14*(1+Simulation!E594)^5*F594-Assumptions!$D$14*(1+Simulation!E594)^4*Simulation!E594*Assumptions!$D$16)/(1+Simulation!K594)^5+(Assumptions!$D$14*(1+Simulation!E594)^5*F594-Assumptions!$D$14*(1+Simulation!E594)^4*Simulation!E594*Assumptions!$D$16)*(1+Simulation!I594)/(Simulation!K594-Simulation!I594)/(1+Simulation!K594)^5-Assumptions!$D$17)/Assumptions!$D$18</f>
        <v>14.7317949307413</v>
      </c>
      <c r="H594" s="8" t="str">
        <f aca="false">IF(D594=1,G594,"")</f>
        <v/>
      </c>
      <c r="I594" s="33" t="n">
        <f aca="false">IF(D594=0,G594,"")</f>
        <v>14.7317949307413</v>
      </c>
    </row>
    <row r="595" customFormat="false" ht="15" hidden="false" customHeight="false" outlineLevel="0" collapsed="false">
      <c r="B595" s="2" t="n">
        <v>590</v>
      </c>
      <c r="C595" s="19" t="n">
        <f aca="false">IF('Random Draws'!F595&lt;(Assumptions!$D$28-Assumptions!$D$27)/(Assumptions!$D$29-Assumptions!$D$27),Assumptions!$D$27+SQRT('Random Draws'!F595*(Assumptions!$D$29-Assumptions!$D$27)*(Assumptions!$D$28-Assumptions!$D$27)),Assumptions!$D$29-SQRT((1-'Random Draws'!F595)*(Assumptions!$D$29-Assumptions!$D$27)*(Assumptions!$D$29-Assumptions!$D$28)))</f>
        <v>0.245189032960003</v>
      </c>
      <c r="D595" s="29" t="n">
        <f aca="false">IF('Random Draws'!I595&lt;Assumptions!$D$30,1,0)</f>
        <v>0</v>
      </c>
      <c r="E595" s="19" t="n">
        <f aca="false">C595+Assumptions!$D$31*D595</f>
        <v>0.245189032960003</v>
      </c>
      <c r="F595" s="28" t="n">
        <f aca="false">(Simulation!F595-Assumptions!$D$15)*(1-E595)+Assumptions!$D$15-Simulation!J595</f>
        <v>0.213708608569305</v>
      </c>
      <c r="G595" s="8" t="n">
        <f aca="false">((Assumptions!$D$14*(1+Simulation!E595)^1*F595-Assumptions!$D$14*(1+Simulation!E595)^0*Simulation!E595*Assumptions!$D$16)/(1+Simulation!K595)^1+(Assumptions!$D$14*(1+Simulation!E595)^2*F595-Assumptions!$D$14*(1+Simulation!E595)^1*Simulation!E595*Assumptions!$D$16)/(1+Simulation!K595)^2+(Assumptions!$D$14*(1+Simulation!E595)^3*F595-Assumptions!$D$14*(1+Simulation!E595)^2*Simulation!E595*Assumptions!$D$16)/(1+Simulation!K595)^3+(Assumptions!$D$14*(1+Simulation!E595)^4*F595-Assumptions!$D$14*(1+Simulation!E595)^3*Simulation!E595*Assumptions!$D$16)/(1+Simulation!K595)^4+(Assumptions!$D$14*(1+Simulation!E595)^5*F595-Assumptions!$D$14*(1+Simulation!E595)^4*Simulation!E595*Assumptions!$D$16)/(1+Simulation!K595)^5+(Assumptions!$D$14*(1+Simulation!E595)^5*F595-Assumptions!$D$14*(1+Simulation!E595)^4*Simulation!E595*Assumptions!$D$16)*(1+Simulation!I595)/(Simulation!K595-Simulation!I595)/(1+Simulation!K595)^5-Assumptions!$D$17)/Assumptions!$D$18</f>
        <v>25.8362515058582</v>
      </c>
      <c r="H595" s="8" t="str">
        <f aca="false">IF(D595=1,G595,"")</f>
        <v/>
      </c>
      <c r="I595" s="33" t="n">
        <f aca="false">IF(D595=0,G595,"")</f>
        <v>25.8362515058582</v>
      </c>
    </row>
    <row r="596" customFormat="false" ht="15" hidden="false" customHeight="false" outlineLevel="0" collapsed="false">
      <c r="B596" s="2" t="n">
        <v>591</v>
      </c>
      <c r="C596" s="19" t="n">
        <f aca="false">IF('Random Draws'!F596&lt;(Assumptions!$D$28-Assumptions!$D$27)/(Assumptions!$D$29-Assumptions!$D$27),Assumptions!$D$27+SQRT('Random Draws'!F596*(Assumptions!$D$29-Assumptions!$D$27)*(Assumptions!$D$28-Assumptions!$D$27)),Assumptions!$D$29-SQRT((1-'Random Draws'!F596)*(Assumptions!$D$29-Assumptions!$D$27)*(Assumptions!$D$29-Assumptions!$D$28)))</f>
        <v>0.251648097228269</v>
      </c>
      <c r="D596" s="29" t="n">
        <f aca="false">IF('Random Draws'!I596&lt;Assumptions!$D$30,1,0)</f>
        <v>0</v>
      </c>
      <c r="E596" s="19" t="n">
        <f aca="false">C596+Assumptions!$D$31*D596</f>
        <v>0.251648097228269</v>
      </c>
      <c r="F596" s="28" t="n">
        <f aca="false">(Simulation!F596-Assumptions!$D$15)*(1-E596)+Assumptions!$D$15-Simulation!J596</f>
        <v>0.20704905771459</v>
      </c>
      <c r="G596" s="8" t="n">
        <f aca="false">((Assumptions!$D$14*(1+Simulation!E596)^1*F596-Assumptions!$D$14*(1+Simulation!E596)^0*Simulation!E596*Assumptions!$D$16)/(1+Simulation!K596)^1+(Assumptions!$D$14*(1+Simulation!E596)^2*F596-Assumptions!$D$14*(1+Simulation!E596)^1*Simulation!E596*Assumptions!$D$16)/(1+Simulation!K596)^2+(Assumptions!$D$14*(1+Simulation!E596)^3*F596-Assumptions!$D$14*(1+Simulation!E596)^2*Simulation!E596*Assumptions!$D$16)/(1+Simulation!K596)^3+(Assumptions!$D$14*(1+Simulation!E596)^4*F596-Assumptions!$D$14*(1+Simulation!E596)^3*Simulation!E596*Assumptions!$D$16)/(1+Simulation!K596)^4+(Assumptions!$D$14*(1+Simulation!E596)^5*F596-Assumptions!$D$14*(1+Simulation!E596)^4*Simulation!E596*Assumptions!$D$16)/(1+Simulation!K596)^5+(Assumptions!$D$14*(1+Simulation!E596)^5*F596-Assumptions!$D$14*(1+Simulation!E596)^4*Simulation!E596*Assumptions!$D$16)*(1+Simulation!I596)/(Simulation!K596-Simulation!I596)/(1+Simulation!K596)^5-Assumptions!$D$17)/Assumptions!$D$18</f>
        <v>15.7236613871482</v>
      </c>
      <c r="H596" s="8" t="str">
        <f aca="false">IF(D596=1,G596,"")</f>
        <v/>
      </c>
      <c r="I596" s="33" t="n">
        <f aca="false">IF(D596=0,G596,"")</f>
        <v>15.7236613871482</v>
      </c>
    </row>
    <row r="597" customFormat="false" ht="15" hidden="false" customHeight="false" outlineLevel="0" collapsed="false">
      <c r="B597" s="2" t="n">
        <v>592</v>
      </c>
      <c r="C597" s="19" t="n">
        <f aca="false">IF('Random Draws'!F597&lt;(Assumptions!$D$28-Assumptions!$D$27)/(Assumptions!$D$29-Assumptions!$D$27),Assumptions!$D$27+SQRT('Random Draws'!F597*(Assumptions!$D$29-Assumptions!$D$27)*(Assumptions!$D$28-Assumptions!$D$27)),Assumptions!$D$29-SQRT((1-'Random Draws'!F597)*(Assumptions!$D$29-Assumptions!$D$27)*(Assumptions!$D$29-Assumptions!$D$28)))</f>
        <v>0.269109508182419</v>
      </c>
      <c r="D597" s="29" t="n">
        <f aca="false">IF('Random Draws'!I597&lt;Assumptions!$D$30,1,0)</f>
        <v>1</v>
      </c>
      <c r="E597" s="19" t="n">
        <f aca="false">C597+Assumptions!$D$31*D597</f>
        <v>0.359109508182419</v>
      </c>
      <c r="F597" s="28" t="n">
        <f aca="false">(Simulation!F597-Assumptions!$D$15)*(1-E597)+Assumptions!$D$15-Simulation!J597</f>
        <v>0.17559614633076</v>
      </c>
      <c r="G597" s="8" t="n">
        <f aca="false">((Assumptions!$D$14*(1+Simulation!E597)^1*F597-Assumptions!$D$14*(1+Simulation!E597)^0*Simulation!E597*Assumptions!$D$16)/(1+Simulation!K597)^1+(Assumptions!$D$14*(1+Simulation!E597)^2*F597-Assumptions!$D$14*(1+Simulation!E597)^1*Simulation!E597*Assumptions!$D$16)/(1+Simulation!K597)^2+(Assumptions!$D$14*(1+Simulation!E597)^3*F597-Assumptions!$D$14*(1+Simulation!E597)^2*Simulation!E597*Assumptions!$D$16)/(1+Simulation!K597)^3+(Assumptions!$D$14*(1+Simulation!E597)^4*F597-Assumptions!$D$14*(1+Simulation!E597)^3*Simulation!E597*Assumptions!$D$16)/(1+Simulation!K597)^4+(Assumptions!$D$14*(1+Simulation!E597)^5*F597-Assumptions!$D$14*(1+Simulation!E597)^4*Simulation!E597*Assumptions!$D$16)/(1+Simulation!K597)^5+(Assumptions!$D$14*(1+Simulation!E597)^5*F597-Assumptions!$D$14*(1+Simulation!E597)^4*Simulation!E597*Assumptions!$D$16)*(1+Simulation!I597)/(Simulation!K597-Simulation!I597)/(1+Simulation!K597)^5-Assumptions!$D$17)/Assumptions!$D$18</f>
        <v>18.6180678445894</v>
      </c>
      <c r="H597" s="8" t="n">
        <f aca="false">IF(D597=1,G597,"")</f>
        <v>18.6180678445894</v>
      </c>
      <c r="I597" s="33" t="str">
        <f aca="false">IF(D597=0,G597,"")</f>
        <v/>
      </c>
    </row>
    <row r="598" customFormat="false" ht="15" hidden="false" customHeight="false" outlineLevel="0" collapsed="false">
      <c r="B598" s="2" t="n">
        <v>593</v>
      </c>
      <c r="C598" s="19" t="n">
        <f aca="false">IF('Random Draws'!F598&lt;(Assumptions!$D$28-Assumptions!$D$27)/(Assumptions!$D$29-Assumptions!$D$27),Assumptions!$D$27+SQRT('Random Draws'!F598*(Assumptions!$D$29-Assumptions!$D$27)*(Assumptions!$D$28-Assumptions!$D$27)),Assumptions!$D$29-SQRT((1-'Random Draws'!F598)*(Assumptions!$D$29-Assumptions!$D$27)*(Assumptions!$D$29-Assumptions!$D$28)))</f>
        <v>0.251295451078554</v>
      </c>
      <c r="D598" s="29" t="n">
        <f aca="false">IF('Random Draws'!I598&lt;Assumptions!$D$30,1,0)</f>
        <v>1</v>
      </c>
      <c r="E598" s="19" t="n">
        <f aca="false">C598+Assumptions!$D$31*D598</f>
        <v>0.341295451078554</v>
      </c>
      <c r="F598" s="28" t="n">
        <f aca="false">(Simulation!F598-Assumptions!$D$15)*(1-E598)+Assumptions!$D$15-Simulation!J598</f>
        <v>0.128871203027603</v>
      </c>
      <c r="G598" s="8" t="n">
        <f aca="false">((Assumptions!$D$14*(1+Simulation!E598)^1*F598-Assumptions!$D$14*(1+Simulation!E598)^0*Simulation!E598*Assumptions!$D$16)/(1+Simulation!K598)^1+(Assumptions!$D$14*(1+Simulation!E598)^2*F598-Assumptions!$D$14*(1+Simulation!E598)^1*Simulation!E598*Assumptions!$D$16)/(1+Simulation!K598)^2+(Assumptions!$D$14*(1+Simulation!E598)^3*F598-Assumptions!$D$14*(1+Simulation!E598)^2*Simulation!E598*Assumptions!$D$16)/(1+Simulation!K598)^3+(Assumptions!$D$14*(1+Simulation!E598)^4*F598-Assumptions!$D$14*(1+Simulation!E598)^3*Simulation!E598*Assumptions!$D$16)/(1+Simulation!K598)^4+(Assumptions!$D$14*(1+Simulation!E598)^5*F598-Assumptions!$D$14*(1+Simulation!E598)^4*Simulation!E598*Assumptions!$D$16)/(1+Simulation!K598)^5+(Assumptions!$D$14*(1+Simulation!E598)^5*F598-Assumptions!$D$14*(1+Simulation!E598)^4*Simulation!E598*Assumptions!$D$16)*(1+Simulation!I598)/(Simulation!K598-Simulation!I598)/(1+Simulation!K598)^5-Assumptions!$D$17)/Assumptions!$D$18</f>
        <v>5.49248743923629</v>
      </c>
      <c r="H598" s="8" t="n">
        <f aca="false">IF(D598=1,G598,"")</f>
        <v>5.49248743923629</v>
      </c>
      <c r="I598" s="33" t="str">
        <f aca="false">IF(D598=0,G598,"")</f>
        <v/>
      </c>
    </row>
    <row r="599" customFormat="false" ht="15" hidden="false" customHeight="false" outlineLevel="0" collapsed="false">
      <c r="B599" s="2" t="n">
        <v>594</v>
      </c>
      <c r="C599" s="19" t="n">
        <f aca="false">IF('Random Draws'!F599&lt;(Assumptions!$D$28-Assumptions!$D$27)/(Assumptions!$D$29-Assumptions!$D$27),Assumptions!$D$27+SQRT('Random Draws'!F599*(Assumptions!$D$29-Assumptions!$D$27)*(Assumptions!$D$28-Assumptions!$D$27)),Assumptions!$D$29-SQRT((1-'Random Draws'!F599)*(Assumptions!$D$29-Assumptions!$D$27)*(Assumptions!$D$29-Assumptions!$D$28)))</f>
        <v>0.250951946302352</v>
      </c>
      <c r="D599" s="29" t="n">
        <f aca="false">IF('Random Draws'!I599&lt;Assumptions!$D$30,1,0)</f>
        <v>1</v>
      </c>
      <c r="E599" s="19" t="n">
        <f aca="false">C599+Assumptions!$D$31*D599</f>
        <v>0.340951946302352</v>
      </c>
      <c r="F599" s="28" t="n">
        <f aca="false">(Simulation!F599-Assumptions!$D$15)*(1-E599)+Assumptions!$D$15-Simulation!J599</f>
        <v>0.150725175954674</v>
      </c>
      <c r="G599" s="8" t="n">
        <f aca="false">((Assumptions!$D$14*(1+Simulation!E599)^1*F599-Assumptions!$D$14*(1+Simulation!E599)^0*Simulation!E599*Assumptions!$D$16)/(1+Simulation!K599)^1+(Assumptions!$D$14*(1+Simulation!E599)^2*F599-Assumptions!$D$14*(1+Simulation!E599)^1*Simulation!E599*Assumptions!$D$16)/(1+Simulation!K599)^2+(Assumptions!$D$14*(1+Simulation!E599)^3*F599-Assumptions!$D$14*(1+Simulation!E599)^2*Simulation!E599*Assumptions!$D$16)/(1+Simulation!K599)^3+(Assumptions!$D$14*(1+Simulation!E599)^4*F599-Assumptions!$D$14*(1+Simulation!E599)^3*Simulation!E599*Assumptions!$D$16)/(1+Simulation!K599)^4+(Assumptions!$D$14*(1+Simulation!E599)^5*F599-Assumptions!$D$14*(1+Simulation!E599)^4*Simulation!E599*Assumptions!$D$16)/(1+Simulation!K599)^5+(Assumptions!$D$14*(1+Simulation!E599)^5*F599-Assumptions!$D$14*(1+Simulation!E599)^4*Simulation!E599*Assumptions!$D$16)*(1+Simulation!I599)/(Simulation!K599-Simulation!I599)/(1+Simulation!K599)^5-Assumptions!$D$17)/Assumptions!$D$18</f>
        <v>18.9462918624906</v>
      </c>
      <c r="H599" s="8" t="n">
        <f aca="false">IF(D599=1,G599,"")</f>
        <v>18.9462918624906</v>
      </c>
      <c r="I599" s="33" t="str">
        <f aca="false">IF(D599=0,G599,"")</f>
        <v/>
      </c>
    </row>
    <row r="600" customFormat="false" ht="15" hidden="false" customHeight="false" outlineLevel="0" collapsed="false">
      <c r="B600" s="2" t="n">
        <v>595</v>
      </c>
      <c r="C600" s="19" t="n">
        <f aca="false">IF('Random Draws'!F600&lt;(Assumptions!$D$28-Assumptions!$D$27)/(Assumptions!$D$29-Assumptions!$D$27),Assumptions!$D$27+SQRT('Random Draws'!F600*(Assumptions!$D$29-Assumptions!$D$27)*(Assumptions!$D$28-Assumptions!$D$27)),Assumptions!$D$29-SQRT((1-'Random Draws'!F600)*(Assumptions!$D$29-Assumptions!$D$27)*(Assumptions!$D$29-Assumptions!$D$28)))</f>
        <v>0.256917171370013</v>
      </c>
      <c r="D600" s="29" t="n">
        <f aca="false">IF('Random Draws'!I600&lt;Assumptions!$D$30,1,0)</f>
        <v>0</v>
      </c>
      <c r="E600" s="19" t="n">
        <f aca="false">C600+Assumptions!$D$31*D600</f>
        <v>0.256917171370013</v>
      </c>
      <c r="F600" s="28" t="n">
        <f aca="false">(Simulation!F600-Assumptions!$D$15)*(1-E600)+Assumptions!$D$15-Simulation!J600</f>
        <v>0.196430616072798</v>
      </c>
      <c r="G600" s="8" t="n">
        <f aca="false">((Assumptions!$D$14*(1+Simulation!E600)^1*F600-Assumptions!$D$14*(1+Simulation!E600)^0*Simulation!E600*Assumptions!$D$16)/(1+Simulation!K600)^1+(Assumptions!$D$14*(1+Simulation!E600)^2*F600-Assumptions!$D$14*(1+Simulation!E600)^1*Simulation!E600*Assumptions!$D$16)/(1+Simulation!K600)^2+(Assumptions!$D$14*(1+Simulation!E600)^3*F600-Assumptions!$D$14*(1+Simulation!E600)^2*Simulation!E600*Assumptions!$D$16)/(1+Simulation!K600)^3+(Assumptions!$D$14*(1+Simulation!E600)^4*F600-Assumptions!$D$14*(1+Simulation!E600)^3*Simulation!E600*Assumptions!$D$16)/(1+Simulation!K600)^4+(Assumptions!$D$14*(1+Simulation!E600)^5*F600-Assumptions!$D$14*(1+Simulation!E600)^4*Simulation!E600*Assumptions!$D$16)/(1+Simulation!K600)^5+(Assumptions!$D$14*(1+Simulation!E600)^5*F600-Assumptions!$D$14*(1+Simulation!E600)^4*Simulation!E600*Assumptions!$D$16)*(1+Simulation!I600)/(Simulation!K600-Simulation!I600)/(1+Simulation!K600)^5-Assumptions!$D$17)/Assumptions!$D$18</f>
        <v>17.5010591585436</v>
      </c>
      <c r="H600" s="8" t="str">
        <f aca="false">IF(D600=1,G600,"")</f>
        <v/>
      </c>
      <c r="I600" s="33" t="n">
        <f aca="false">IF(D600=0,G600,"")</f>
        <v>17.5010591585436</v>
      </c>
    </row>
    <row r="601" customFormat="false" ht="15" hidden="false" customHeight="false" outlineLevel="0" collapsed="false">
      <c r="B601" s="2" t="n">
        <v>596</v>
      </c>
      <c r="C601" s="19" t="n">
        <f aca="false">IF('Random Draws'!F601&lt;(Assumptions!$D$28-Assumptions!$D$27)/(Assumptions!$D$29-Assumptions!$D$27),Assumptions!$D$27+SQRT('Random Draws'!F601*(Assumptions!$D$29-Assumptions!$D$27)*(Assumptions!$D$28-Assumptions!$D$27)),Assumptions!$D$29-SQRT((1-'Random Draws'!F601)*(Assumptions!$D$29-Assumptions!$D$27)*(Assumptions!$D$29-Assumptions!$D$28)))</f>
        <v>0.265353674399577</v>
      </c>
      <c r="D601" s="29" t="n">
        <f aca="false">IF('Random Draws'!I601&lt;Assumptions!$D$30,1,0)</f>
        <v>0</v>
      </c>
      <c r="E601" s="19" t="n">
        <f aca="false">C601+Assumptions!$D$31*D601</f>
        <v>0.265353674399577</v>
      </c>
      <c r="F601" s="28" t="n">
        <f aca="false">(Simulation!F601-Assumptions!$D$15)*(1-E601)+Assumptions!$D$15-Simulation!J601</f>
        <v>0.175668238488775</v>
      </c>
      <c r="G601" s="8" t="n">
        <f aca="false">((Assumptions!$D$14*(1+Simulation!E601)^1*F601-Assumptions!$D$14*(1+Simulation!E601)^0*Simulation!E601*Assumptions!$D$16)/(1+Simulation!K601)^1+(Assumptions!$D$14*(1+Simulation!E601)^2*F601-Assumptions!$D$14*(1+Simulation!E601)^1*Simulation!E601*Assumptions!$D$16)/(1+Simulation!K601)^2+(Assumptions!$D$14*(1+Simulation!E601)^3*F601-Assumptions!$D$14*(1+Simulation!E601)^2*Simulation!E601*Assumptions!$D$16)/(1+Simulation!K601)^3+(Assumptions!$D$14*(1+Simulation!E601)^4*F601-Assumptions!$D$14*(1+Simulation!E601)^3*Simulation!E601*Assumptions!$D$16)/(1+Simulation!K601)^4+(Assumptions!$D$14*(1+Simulation!E601)^5*F601-Assumptions!$D$14*(1+Simulation!E601)^4*Simulation!E601*Assumptions!$D$16)/(1+Simulation!K601)^5+(Assumptions!$D$14*(1+Simulation!E601)^5*F601-Assumptions!$D$14*(1+Simulation!E601)^4*Simulation!E601*Assumptions!$D$16)*(1+Simulation!I601)/(Simulation!K601-Simulation!I601)/(1+Simulation!K601)^5-Assumptions!$D$17)/Assumptions!$D$18</f>
        <v>15.0764793191228</v>
      </c>
      <c r="H601" s="8" t="str">
        <f aca="false">IF(D601=1,G601,"")</f>
        <v/>
      </c>
      <c r="I601" s="33" t="n">
        <f aca="false">IF(D601=0,G601,"")</f>
        <v>15.0764793191228</v>
      </c>
    </row>
    <row r="602" customFormat="false" ht="15" hidden="false" customHeight="false" outlineLevel="0" collapsed="false">
      <c r="B602" s="2" t="n">
        <v>597</v>
      </c>
      <c r="C602" s="19" t="n">
        <f aca="false">IF('Random Draws'!F602&lt;(Assumptions!$D$28-Assumptions!$D$27)/(Assumptions!$D$29-Assumptions!$D$27),Assumptions!$D$27+SQRT('Random Draws'!F602*(Assumptions!$D$29-Assumptions!$D$27)*(Assumptions!$D$28-Assumptions!$D$27)),Assumptions!$D$29-SQRT((1-'Random Draws'!F602)*(Assumptions!$D$29-Assumptions!$D$27)*(Assumptions!$D$29-Assumptions!$D$28)))</f>
        <v>0.258476817475464</v>
      </c>
      <c r="D602" s="29" t="n">
        <f aca="false">IF('Random Draws'!I602&lt;Assumptions!$D$30,1,0)</f>
        <v>1</v>
      </c>
      <c r="E602" s="19" t="n">
        <f aca="false">C602+Assumptions!$D$31*D602</f>
        <v>0.348476817475464</v>
      </c>
      <c r="F602" s="28" t="n">
        <f aca="false">(Simulation!F602-Assumptions!$D$15)*(1-E602)+Assumptions!$D$15-Simulation!J602</f>
        <v>0.153299709323388</v>
      </c>
      <c r="G602" s="8" t="n">
        <f aca="false">((Assumptions!$D$14*(1+Simulation!E602)^1*F602-Assumptions!$D$14*(1+Simulation!E602)^0*Simulation!E602*Assumptions!$D$16)/(1+Simulation!K602)^1+(Assumptions!$D$14*(1+Simulation!E602)^2*F602-Assumptions!$D$14*(1+Simulation!E602)^1*Simulation!E602*Assumptions!$D$16)/(1+Simulation!K602)^2+(Assumptions!$D$14*(1+Simulation!E602)^3*F602-Assumptions!$D$14*(1+Simulation!E602)^2*Simulation!E602*Assumptions!$D$16)/(1+Simulation!K602)^3+(Assumptions!$D$14*(1+Simulation!E602)^4*F602-Assumptions!$D$14*(1+Simulation!E602)^3*Simulation!E602*Assumptions!$D$16)/(1+Simulation!K602)^4+(Assumptions!$D$14*(1+Simulation!E602)^5*F602-Assumptions!$D$14*(1+Simulation!E602)^4*Simulation!E602*Assumptions!$D$16)/(1+Simulation!K602)^5+(Assumptions!$D$14*(1+Simulation!E602)^5*F602-Assumptions!$D$14*(1+Simulation!E602)^4*Simulation!E602*Assumptions!$D$16)*(1+Simulation!I602)/(Simulation!K602-Simulation!I602)/(1+Simulation!K602)^5-Assumptions!$D$17)/Assumptions!$D$18</f>
        <v>6.76720124622255</v>
      </c>
      <c r="H602" s="8" t="n">
        <f aca="false">IF(D602=1,G602,"")</f>
        <v>6.76720124622255</v>
      </c>
      <c r="I602" s="33" t="str">
        <f aca="false">IF(D602=0,G602,"")</f>
        <v/>
      </c>
    </row>
    <row r="603" customFormat="false" ht="15" hidden="false" customHeight="false" outlineLevel="0" collapsed="false">
      <c r="B603" s="2" t="n">
        <v>598</v>
      </c>
      <c r="C603" s="19" t="n">
        <f aca="false">IF('Random Draws'!F603&lt;(Assumptions!$D$28-Assumptions!$D$27)/(Assumptions!$D$29-Assumptions!$D$27),Assumptions!$D$27+SQRT('Random Draws'!F603*(Assumptions!$D$29-Assumptions!$D$27)*(Assumptions!$D$28-Assumptions!$D$27)),Assumptions!$D$29-SQRT((1-'Random Draws'!F603)*(Assumptions!$D$29-Assumptions!$D$27)*(Assumptions!$D$29-Assumptions!$D$28)))</f>
        <v>0.261792367213611</v>
      </c>
      <c r="D603" s="29" t="n">
        <f aca="false">IF('Random Draws'!I603&lt;Assumptions!$D$30,1,0)</f>
        <v>0</v>
      </c>
      <c r="E603" s="19" t="n">
        <f aca="false">C603+Assumptions!$D$31*D603</f>
        <v>0.261792367213611</v>
      </c>
      <c r="F603" s="28" t="n">
        <f aca="false">(Simulation!F603-Assumptions!$D$15)*(1-E603)+Assumptions!$D$15-Simulation!J603</f>
        <v>0.189217993542566</v>
      </c>
      <c r="G603" s="8" t="n">
        <f aca="false">((Assumptions!$D$14*(1+Simulation!E603)^1*F603-Assumptions!$D$14*(1+Simulation!E603)^0*Simulation!E603*Assumptions!$D$16)/(1+Simulation!K603)^1+(Assumptions!$D$14*(1+Simulation!E603)^2*F603-Assumptions!$D$14*(1+Simulation!E603)^1*Simulation!E603*Assumptions!$D$16)/(1+Simulation!K603)^2+(Assumptions!$D$14*(1+Simulation!E603)^3*F603-Assumptions!$D$14*(1+Simulation!E603)^2*Simulation!E603*Assumptions!$D$16)/(1+Simulation!K603)^3+(Assumptions!$D$14*(1+Simulation!E603)^4*F603-Assumptions!$D$14*(1+Simulation!E603)^3*Simulation!E603*Assumptions!$D$16)/(1+Simulation!K603)^4+(Assumptions!$D$14*(1+Simulation!E603)^5*F603-Assumptions!$D$14*(1+Simulation!E603)^4*Simulation!E603*Assumptions!$D$16)/(1+Simulation!K603)^5+(Assumptions!$D$14*(1+Simulation!E603)^5*F603-Assumptions!$D$14*(1+Simulation!E603)^4*Simulation!E603*Assumptions!$D$16)*(1+Simulation!I603)/(Simulation!K603-Simulation!I603)/(1+Simulation!K603)^5-Assumptions!$D$17)/Assumptions!$D$18</f>
        <v>16.8003930408785</v>
      </c>
      <c r="H603" s="8" t="str">
        <f aca="false">IF(D603=1,G603,"")</f>
        <v/>
      </c>
      <c r="I603" s="33" t="n">
        <f aca="false">IF(D603=0,G603,"")</f>
        <v>16.8003930408785</v>
      </c>
    </row>
    <row r="604" customFormat="false" ht="15" hidden="false" customHeight="false" outlineLevel="0" collapsed="false">
      <c r="B604" s="2" t="n">
        <v>599</v>
      </c>
      <c r="C604" s="19" t="n">
        <f aca="false">IF('Random Draws'!F604&lt;(Assumptions!$D$28-Assumptions!$D$27)/(Assumptions!$D$29-Assumptions!$D$27),Assumptions!$D$27+SQRT('Random Draws'!F604*(Assumptions!$D$29-Assumptions!$D$27)*(Assumptions!$D$28-Assumptions!$D$27)),Assumptions!$D$29-SQRT((1-'Random Draws'!F604)*(Assumptions!$D$29-Assumptions!$D$27)*(Assumptions!$D$29-Assumptions!$D$28)))</f>
        <v>0.260871588206189</v>
      </c>
      <c r="D604" s="29" t="n">
        <f aca="false">IF('Random Draws'!I604&lt;Assumptions!$D$30,1,0)</f>
        <v>1</v>
      </c>
      <c r="E604" s="19" t="n">
        <f aca="false">C604+Assumptions!$D$31*D604</f>
        <v>0.350871588206189</v>
      </c>
      <c r="F604" s="28" t="n">
        <f aca="false">(Simulation!F604-Assumptions!$D$15)*(1-E604)+Assumptions!$D$15-Simulation!J604</f>
        <v>0.0984705833535268</v>
      </c>
      <c r="G604" s="8" t="n">
        <f aca="false">((Assumptions!$D$14*(1+Simulation!E604)^1*F604-Assumptions!$D$14*(1+Simulation!E604)^0*Simulation!E604*Assumptions!$D$16)/(1+Simulation!K604)^1+(Assumptions!$D$14*(1+Simulation!E604)^2*F604-Assumptions!$D$14*(1+Simulation!E604)^1*Simulation!E604*Assumptions!$D$16)/(1+Simulation!K604)^2+(Assumptions!$D$14*(1+Simulation!E604)^3*F604-Assumptions!$D$14*(1+Simulation!E604)^2*Simulation!E604*Assumptions!$D$16)/(1+Simulation!K604)^3+(Assumptions!$D$14*(1+Simulation!E604)^4*F604-Assumptions!$D$14*(1+Simulation!E604)^3*Simulation!E604*Assumptions!$D$16)/(1+Simulation!K604)^4+(Assumptions!$D$14*(1+Simulation!E604)^5*F604-Assumptions!$D$14*(1+Simulation!E604)^4*Simulation!E604*Assumptions!$D$16)/(1+Simulation!K604)^5+(Assumptions!$D$14*(1+Simulation!E604)^5*F604-Assumptions!$D$14*(1+Simulation!E604)^4*Simulation!E604*Assumptions!$D$16)*(1+Simulation!I604)/(Simulation!K604-Simulation!I604)/(1+Simulation!K604)^5-Assumptions!$D$17)/Assumptions!$D$18</f>
        <v>4.7285900119298</v>
      </c>
      <c r="H604" s="8" t="n">
        <f aca="false">IF(D604=1,G604,"")</f>
        <v>4.7285900119298</v>
      </c>
      <c r="I604" s="33" t="str">
        <f aca="false">IF(D604=0,G604,"")</f>
        <v/>
      </c>
    </row>
    <row r="605" customFormat="false" ht="15" hidden="false" customHeight="false" outlineLevel="0" collapsed="false">
      <c r="B605" s="2" t="n">
        <v>600</v>
      </c>
      <c r="C605" s="19" t="n">
        <f aca="false">IF('Random Draws'!F605&lt;(Assumptions!$D$28-Assumptions!$D$27)/(Assumptions!$D$29-Assumptions!$D$27),Assumptions!$D$27+SQRT('Random Draws'!F605*(Assumptions!$D$29-Assumptions!$D$27)*(Assumptions!$D$28-Assumptions!$D$27)),Assumptions!$D$29-SQRT((1-'Random Draws'!F605)*(Assumptions!$D$29-Assumptions!$D$27)*(Assumptions!$D$29-Assumptions!$D$28)))</f>
        <v>0.26982380456705</v>
      </c>
      <c r="D605" s="29" t="n">
        <f aca="false">IF('Random Draws'!I605&lt;Assumptions!$D$30,1,0)</f>
        <v>0</v>
      </c>
      <c r="E605" s="19" t="n">
        <f aca="false">C605+Assumptions!$D$31*D605</f>
        <v>0.26982380456705</v>
      </c>
      <c r="F605" s="28" t="n">
        <f aca="false">(Simulation!F605-Assumptions!$D$15)*(1-E605)+Assumptions!$D$15-Simulation!J605</f>
        <v>0.193888308543442</v>
      </c>
      <c r="G605" s="8" t="n">
        <f aca="false">((Assumptions!$D$14*(1+Simulation!E605)^1*F605-Assumptions!$D$14*(1+Simulation!E605)^0*Simulation!E605*Assumptions!$D$16)/(1+Simulation!K605)^1+(Assumptions!$D$14*(1+Simulation!E605)^2*F605-Assumptions!$D$14*(1+Simulation!E605)^1*Simulation!E605*Assumptions!$D$16)/(1+Simulation!K605)^2+(Assumptions!$D$14*(1+Simulation!E605)^3*F605-Assumptions!$D$14*(1+Simulation!E605)^2*Simulation!E605*Assumptions!$D$16)/(1+Simulation!K605)^3+(Assumptions!$D$14*(1+Simulation!E605)^4*F605-Assumptions!$D$14*(1+Simulation!E605)^3*Simulation!E605*Assumptions!$D$16)/(1+Simulation!K605)^4+(Assumptions!$D$14*(1+Simulation!E605)^5*F605-Assumptions!$D$14*(1+Simulation!E605)^4*Simulation!E605*Assumptions!$D$16)/(1+Simulation!K605)^5+(Assumptions!$D$14*(1+Simulation!E605)^5*F605-Assumptions!$D$14*(1+Simulation!E605)^4*Simulation!E605*Assumptions!$D$16)*(1+Simulation!I605)/(Simulation!K605-Simulation!I605)/(1+Simulation!K605)^5-Assumptions!$D$17)/Assumptions!$D$18</f>
        <v>25.3493501613028</v>
      </c>
      <c r="H605" s="8" t="str">
        <f aca="false">IF(D605=1,G605,"")</f>
        <v/>
      </c>
      <c r="I605" s="33" t="n">
        <f aca="false">IF(D605=0,G605,"")</f>
        <v>25.3493501613028</v>
      </c>
    </row>
    <row r="606" customFormat="false" ht="15" hidden="false" customHeight="false" outlineLevel="0" collapsed="false">
      <c r="B606" s="2" t="n">
        <v>601</v>
      </c>
      <c r="C606" s="19" t="n">
        <f aca="false">IF('Random Draws'!F606&lt;(Assumptions!$D$28-Assumptions!$D$27)/(Assumptions!$D$29-Assumptions!$D$27),Assumptions!$D$27+SQRT('Random Draws'!F606*(Assumptions!$D$29-Assumptions!$D$27)*(Assumptions!$D$28-Assumptions!$D$27)),Assumptions!$D$29-SQRT((1-'Random Draws'!F606)*(Assumptions!$D$29-Assumptions!$D$27)*(Assumptions!$D$29-Assumptions!$D$28)))</f>
        <v>0.260871469120583</v>
      </c>
      <c r="D606" s="29" t="n">
        <f aca="false">IF('Random Draws'!I606&lt;Assumptions!$D$30,1,0)</f>
        <v>1</v>
      </c>
      <c r="E606" s="19" t="n">
        <f aca="false">C606+Assumptions!$D$31*D606</f>
        <v>0.350871469120583</v>
      </c>
      <c r="F606" s="28" t="n">
        <f aca="false">(Simulation!F606-Assumptions!$D$15)*(1-E606)+Assumptions!$D$15-Simulation!J606</f>
        <v>0.12981392916724</v>
      </c>
      <c r="G606" s="8" t="n">
        <f aca="false">((Assumptions!$D$14*(1+Simulation!E606)^1*F606-Assumptions!$D$14*(1+Simulation!E606)^0*Simulation!E606*Assumptions!$D$16)/(1+Simulation!K606)^1+(Assumptions!$D$14*(1+Simulation!E606)^2*F606-Assumptions!$D$14*(1+Simulation!E606)^1*Simulation!E606*Assumptions!$D$16)/(1+Simulation!K606)^2+(Assumptions!$D$14*(1+Simulation!E606)^3*F606-Assumptions!$D$14*(1+Simulation!E606)^2*Simulation!E606*Assumptions!$D$16)/(1+Simulation!K606)^3+(Assumptions!$D$14*(1+Simulation!E606)^4*F606-Assumptions!$D$14*(1+Simulation!E606)^3*Simulation!E606*Assumptions!$D$16)/(1+Simulation!K606)^4+(Assumptions!$D$14*(1+Simulation!E606)^5*F606-Assumptions!$D$14*(1+Simulation!E606)^4*Simulation!E606*Assumptions!$D$16)/(1+Simulation!K606)^5+(Assumptions!$D$14*(1+Simulation!E606)^5*F606-Assumptions!$D$14*(1+Simulation!E606)^4*Simulation!E606*Assumptions!$D$16)*(1+Simulation!I606)/(Simulation!K606-Simulation!I606)/(1+Simulation!K606)^5-Assumptions!$D$17)/Assumptions!$D$18</f>
        <v>5.31011085842154</v>
      </c>
      <c r="H606" s="8" t="n">
        <f aca="false">IF(D606=1,G606,"")</f>
        <v>5.31011085842154</v>
      </c>
      <c r="I606" s="33" t="str">
        <f aca="false">IF(D606=0,G606,"")</f>
        <v/>
      </c>
    </row>
    <row r="607" customFormat="false" ht="15" hidden="false" customHeight="false" outlineLevel="0" collapsed="false">
      <c r="B607" s="2" t="n">
        <v>602</v>
      </c>
      <c r="C607" s="19" t="n">
        <f aca="false">IF('Random Draws'!F607&lt;(Assumptions!$D$28-Assumptions!$D$27)/(Assumptions!$D$29-Assumptions!$D$27),Assumptions!$D$27+SQRT('Random Draws'!F607*(Assumptions!$D$29-Assumptions!$D$27)*(Assumptions!$D$28-Assumptions!$D$27)),Assumptions!$D$29-SQRT((1-'Random Draws'!F607)*(Assumptions!$D$29-Assumptions!$D$27)*(Assumptions!$D$29-Assumptions!$D$28)))</f>
        <v>0.254903865416918</v>
      </c>
      <c r="D607" s="29" t="n">
        <f aca="false">IF('Random Draws'!I607&lt;Assumptions!$D$30,1,0)</f>
        <v>1</v>
      </c>
      <c r="E607" s="19" t="n">
        <f aca="false">C607+Assumptions!$D$31*D607</f>
        <v>0.344903865416918</v>
      </c>
      <c r="F607" s="28" t="n">
        <f aca="false">(Simulation!F607-Assumptions!$D$15)*(1-E607)+Assumptions!$D$15-Simulation!J607</f>
        <v>0.117694060948993</v>
      </c>
      <c r="G607" s="8" t="n">
        <f aca="false">((Assumptions!$D$14*(1+Simulation!E607)^1*F607-Assumptions!$D$14*(1+Simulation!E607)^0*Simulation!E607*Assumptions!$D$16)/(1+Simulation!K607)^1+(Assumptions!$D$14*(1+Simulation!E607)^2*F607-Assumptions!$D$14*(1+Simulation!E607)^1*Simulation!E607*Assumptions!$D$16)/(1+Simulation!K607)^2+(Assumptions!$D$14*(1+Simulation!E607)^3*F607-Assumptions!$D$14*(1+Simulation!E607)^2*Simulation!E607*Assumptions!$D$16)/(1+Simulation!K607)^3+(Assumptions!$D$14*(1+Simulation!E607)^4*F607-Assumptions!$D$14*(1+Simulation!E607)^3*Simulation!E607*Assumptions!$D$16)/(1+Simulation!K607)^4+(Assumptions!$D$14*(1+Simulation!E607)^5*F607-Assumptions!$D$14*(1+Simulation!E607)^4*Simulation!E607*Assumptions!$D$16)/(1+Simulation!K607)^5+(Assumptions!$D$14*(1+Simulation!E607)^5*F607-Assumptions!$D$14*(1+Simulation!E607)^4*Simulation!E607*Assumptions!$D$16)*(1+Simulation!I607)/(Simulation!K607-Simulation!I607)/(1+Simulation!K607)^5-Assumptions!$D$17)/Assumptions!$D$18</f>
        <v>8.15320518874481</v>
      </c>
      <c r="H607" s="8" t="n">
        <f aca="false">IF(D607=1,G607,"")</f>
        <v>8.15320518874481</v>
      </c>
      <c r="I607" s="33" t="str">
        <f aca="false">IF(D607=0,G607,"")</f>
        <v/>
      </c>
    </row>
    <row r="608" customFormat="false" ht="15" hidden="false" customHeight="false" outlineLevel="0" collapsed="false">
      <c r="B608" s="2" t="n">
        <v>603</v>
      </c>
      <c r="C608" s="19" t="n">
        <f aca="false">IF('Random Draws'!F608&lt;(Assumptions!$D$28-Assumptions!$D$27)/(Assumptions!$D$29-Assumptions!$D$27),Assumptions!$D$27+SQRT('Random Draws'!F608*(Assumptions!$D$29-Assumptions!$D$27)*(Assumptions!$D$28-Assumptions!$D$27)),Assumptions!$D$29-SQRT((1-'Random Draws'!F608)*(Assumptions!$D$29-Assumptions!$D$27)*(Assumptions!$D$29-Assumptions!$D$28)))</f>
        <v>0.265743836419064</v>
      </c>
      <c r="D608" s="29" t="n">
        <f aca="false">IF('Random Draws'!I608&lt;Assumptions!$D$30,1,0)</f>
        <v>0</v>
      </c>
      <c r="E608" s="19" t="n">
        <f aca="false">C608+Assumptions!$D$31*D608</f>
        <v>0.265743836419064</v>
      </c>
      <c r="F608" s="28" t="n">
        <f aca="false">(Simulation!F608-Assumptions!$D$15)*(1-E608)+Assumptions!$D$15-Simulation!J608</f>
        <v>0.0942593404220714</v>
      </c>
      <c r="G608" s="8" t="n">
        <f aca="false">((Assumptions!$D$14*(1+Simulation!E608)^1*F608-Assumptions!$D$14*(1+Simulation!E608)^0*Simulation!E608*Assumptions!$D$16)/(1+Simulation!K608)^1+(Assumptions!$D$14*(1+Simulation!E608)^2*F608-Assumptions!$D$14*(1+Simulation!E608)^1*Simulation!E608*Assumptions!$D$16)/(1+Simulation!K608)^2+(Assumptions!$D$14*(1+Simulation!E608)^3*F608-Assumptions!$D$14*(1+Simulation!E608)^2*Simulation!E608*Assumptions!$D$16)/(1+Simulation!K608)^3+(Assumptions!$D$14*(1+Simulation!E608)^4*F608-Assumptions!$D$14*(1+Simulation!E608)^3*Simulation!E608*Assumptions!$D$16)/(1+Simulation!K608)^4+(Assumptions!$D$14*(1+Simulation!E608)^5*F608-Assumptions!$D$14*(1+Simulation!E608)^4*Simulation!E608*Assumptions!$D$16)/(1+Simulation!K608)^5+(Assumptions!$D$14*(1+Simulation!E608)^5*F608-Assumptions!$D$14*(1+Simulation!E608)^4*Simulation!E608*Assumptions!$D$16)*(1+Simulation!I608)/(Simulation!K608-Simulation!I608)/(1+Simulation!K608)^5-Assumptions!$D$17)/Assumptions!$D$18</f>
        <v>5.69883184963505</v>
      </c>
      <c r="H608" s="8" t="str">
        <f aca="false">IF(D608=1,G608,"")</f>
        <v/>
      </c>
      <c r="I608" s="33" t="n">
        <f aca="false">IF(D608=0,G608,"")</f>
        <v>5.69883184963505</v>
      </c>
    </row>
    <row r="609" customFormat="false" ht="15" hidden="false" customHeight="false" outlineLevel="0" collapsed="false">
      <c r="B609" s="2" t="n">
        <v>604</v>
      </c>
      <c r="C609" s="19" t="n">
        <f aca="false">IF('Random Draws'!F609&lt;(Assumptions!$D$28-Assumptions!$D$27)/(Assumptions!$D$29-Assumptions!$D$27),Assumptions!$D$27+SQRT('Random Draws'!F609*(Assumptions!$D$29-Assumptions!$D$27)*(Assumptions!$D$28-Assumptions!$D$27)),Assumptions!$D$29-SQRT((1-'Random Draws'!F609)*(Assumptions!$D$29-Assumptions!$D$27)*(Assumptions!$D$29-Assumptions!$D$28)))</f>
        <v>0.252594407283267</v>
      </c>
      <c r="D609" s="29" t="n">
        <f aca="false">IF('Random Draws'!I609&lt;Assumptions!$D$30,1,0)</f>
        <v>0</v>
      </c>
      <c r="E609" s="19" t="n">
        <f aca="false">C609+Assumptions!$D$31*D609</f>
        <v>0.252594407283267</v>
      </c>
      <c r="F609" s="28" t="n">
        <f aca="false">(Simulation!F609-Assumptions!$D$15)*(1-E609)+Assumptions!$D$15-Simulation!J609</f>
        <v>0.205140889525061</v>
      </c>
      <c r="G609" s="8" t="n">
        <f aca="false">((Assumptions!$D$14*(1+Simulation!E609)^1*F609-Assumptions!$D$14*(1+Simulation!E609)^0*Simulation!E609*Assumptions!$D$16)/(1+Simulation!K609)^1+(Assumptions!$D$14*(1+Simulation!E609)^2*F609-Assumptions!$D$14*(1+Simulation!E609)^1*Simulation!E609*Assumptions!$D$16)/(1+Simulation!K609)^2+(Assumptions!$D$14*(1+Simulation!E609)^3*F609-Assumptions!$D$14*(1+Simulation!E609)^2*Simulation!E609*Assumptions!$D$16)/(1+Simulation!K609)^3+(Assumptions!$D$14*(1+Simulation!E609)^4*F609-Assumptions!$D$14*(1+Simulation!E609)^3*Simulation!E609*Assumptions!$D$16)/(1+Simulation!K609)^4+(Assumptions!$D$14*(1+Simulation!E609)^5*F609-Assumptions!$D$14*(1+Simulation!E609)^4*Simulation!E609*Assumptions!$D$16)/(1+Simulation!K609)^5+(Assumptions!$D$14*(1+Simulation!E609)^5*F609-Assumptions!$D$14*(1+Simulation!E609)^4*Simulation!E609*Assumptions!$D$16)*(1+Simulation!I609)/(Simulation!K609-Simulation!I609)/(1+Simulation!K609)^5-Assumptions!$D$17)/Assumptions!$D$18</f>
        <v>17.2163311923649</v>
      </c>
      <c r="H609" s="8" t="str">
        <f aca="false">IF(D609=1,G609,"")</f>
        <v/>
      </c>
      <c r="I609" s="33" t="n">
        <f aca="false">IF(D609=0,G609,"")</f>
        <v>17.2163311923649</v>
      </c>
    </row>
    <row r="610" customFormat="false" ht="15" hidden="false" customHeight="false" outlineLevel="0" collapsed="false">
      <c r="B610" s="2" t="n">
        <v>605</v>
      </c>
      <c r="C610" s="19" t="n">
        <f aca="false">IF('Random Draws'!F610&lt;(Assumptions!$D$28-Assumptions!$D$27)/(Assumptions!$D$29-Assumptions!$D$27),Assumptions!$D$27+SQRT('Random Draws'!F610*(Assumptions!$D$29-Assumptions!$D$27)*(Assumptions!$D$28-Assumptions!$D$27)),Assumptions!$D$29-SQRT((1-'Random Draws'!F610)*(Assumptions!$D$29-Assumptions!$D$27)*(Assumptions!$D$29-Assumptions!$D$28)))</f>
        <v>0.271653245342242</v>
      </c>
      <c r="D610" s="29" t="n">
        <f aca="false">IF('Random Draws'!I610&lt;Assumptions!$D$30,1,0)</f>
        <v>1</v>
      </c>
      <c r="E610" s="19" t="n">
        <f aca="false">C610+Assumptions!$D$31*D610</f>
        <v>0.361653245342242</v>
      </c>
      <c r="F610" s="28" t="n">
        <f aca="false">(Simulation!F610-Assumptions!$D$15)*(1-E610)+Assumptions!$D$15-Simulation!J610</f>
        <v>0.146172977738446</v>
      </c>
      <c r="G610" s="8" t="n">
        <f aca="false">((Assumptions!$D$14*(1+Simulation!E610)^1*F610-Assumptions!$D$14*(1+Simulation!E610)^0*Simulation!E610*Assumptions!$D$16)/(1+Simulation!K610)^1+(Assumptions!$D$14*(1+Simulation!E610)^2*F610-Assumptions!$D$14*(1+Simulation!E610)^1*Simulation!E610*Assumptions!$D$16)/(1+Simulation!K610)^2+(Assumptions!$D$14*(1+Simulation!E610)^3*F610-Assumptions!$D$14*(1+Simulation!E610)^2*Simulation!E610*Assumptions!$D$16)/(1+Simulation!K610)^3+(Assumptions!$D$14*(1+Simulation!E610)^4*F610-Assumptions!$D$14*(1+Simulation!E610)^3*Simulation!E610*Assumptions!$D$16)/(1+Simulation!K610)^4+(Assumptions!$D$14*(1+Simulation!E610)^5*F610-Assumptions!$D$14*(1+Simulation!E610)^4*Simulation!E610*Assumptions!$D$16)/(1+Simulation!K610)^5+(Assumptions!$D$14*(1+Simulation!E610)^5*F610-Assumptions!$D$14*(1+Simulation!E610)^4*Simulation!E610*Assumptions!$D$16)*(1+Simulation!I610)/(Simulation!K610-Simulation!I610)/(1+Simulation!K610)^5-Assumptions!$D$17)/Assumptions!$D$18</f>
        <v>6.98503097980579</v>
      </c>
      <c r="H610" s="8" t="n">
        <f aca="false">IF(D610=1,G610,"")</f>
        <v>6.98503097980579</v>
      </c>
      <c r="I610" s="33" t="str">
        <f aca="false">IF(D610=0,G610,"")</f>
        <v/>
      </c>
    </row>
    <row r="611" customFormat="false" ht="15" hidden="false" customHeight="false" outlineLevel="0" collapsed="false">
      <c r="B611" s="2" t="n">
        <v>606</v>
      </c>
      <c r="C611" s="19" t="n">
        <f aca="false">IF('Random Draws'!F611&lt;(Assumptions!$D$28-Assumptions!$D$27)/(Assumptions!$D$29-Assumptions!$D$27),Assumptions!$D$27+SQRT('Random Draws'!F611*(Assumptions!$D$29-Assumptions!$D$27)*(Assumptions!$D$28-Assumptions!$D$27)),Assumptions!$D$29-SQRT((1-'Random Draws'!F611)*(Assumptions!$D$29-Assumptions!$D$27)*(Assumptions!$D$29-Assumptions!$D$28)))</f>
        <v>0.257607103507642</v>
      </c>
      <c r="D611" s="29" t="n">
        <f aca="false">IF('Random Draws'!I611&lt;Assumptions!$D$30,1,0)</f>
        <v>0</v>
      </c>
      <c r="E611" s="19" t="n">
        <f aca="false">C611+Assumptions!$D$31*D611</f>
        <v>0.257607103507642</v>
      </c>
      <c r="F611" s="28" t="n">
        <f aca="false">(Simulation!F611-Assumptions!$D$15)*(1-E611)+Assumptions!$D$15-Simulation!J611</f>
        <v>0.218948265320504</v>
      </c>
      <c r="G611" s="8" t="n">
        <f aca="false">((Assumptions!$D$14*(1+Simulation!E611)^1*F611-Assumptions!$D$14*(1+Simulation!E611)^0*Simulation!E611*Assumptions!$D$16)/(1+Simulation!K611)^1+(Assumptions!$D$14*(1+Simulation!E611)^2*F611-Assumptions!$D$14*(1+Simulation!E611)^1*Simulation!E611*Assumptions!$D$16)/(1+Simulation!K611)^2+(Assumptions!$D$14*(1+Simulation!E611)^3*F611-Assumptions!$D$14*(1+Simulation!E611)^2*Simulation!E611*Assumptions!$D$16)/(1+Simulation!K611)^3+(Assumptions!$D$14*(1+Simulation!E611)^4*F611-Assumptions!$D$14*(1+Simulation!E611)^3*Simulation!E611*Assumptions!$D$16)/(1+Simulation!K611)^4+(Assumptions!$D$14*(1+Simulation!E611)^5*F611-Assumptions!$D$14*(1+Simulation!E611)^4*Simulation!E611*Assumptions!$D$16)/(1+Simulation!K611)^5+(Assumptions!$D$14*(1+Simulation!E611)^5*F611-Assumptions!$D$14*(1+Simulation!E611)^4*Simulation!E611*Assumptions!$D$16)*(1+Simulation!I611)/(Simulation!K611-Simulation!I611)/(1+Simulation!K611)^5-Assumptions!$D$17)/Assumptions!$D$18</f>
        <v>20.702115720342</v>
      </c>
      <c r="H611" s="8" t="str">
        <f aca="false">IF(D611=1,G611,"")</f>
        <v/>
      </c>
      <c r="I611" s="33" t="n">
        <f aca="false">IF(D611=0,G611,"")</f>
        <v>20.702115720342</v>
      </c>
    </row>
    <row r="612" customFormat="false" ht="15" hidden="false" customHeight="false" outlineLevel="0" collapsed="false">
      <c r="B612" s="2" t="n">
        <v>607</v>
      </c>
      <c r="C612" s="19" t="n">
        <f aca="false">IF('Random Draws'!F612&lt;(Assumptions!$D$28-Assumptions!$D$27)/(Assumptions!$D$29-Assumptions!$D$27),Assumptions!$D$27+SQRT('Random Draws'!F612*(Assumptions!$D$29-Assumptions!$D$27)*(Assumptions!$D$28-Assumptions!$D$27)),Assumptions!$D$29-SQRT((1-'Random Draws'!F612)*(Assumptions!$D$29-Assumptions!$D$27)*(Assumptions!$D$29-Assumptions!$D$28)))</f>
        <v>0.249769434499745</v>
      </c>
      <c r="D612" s="29" t="n">
        <f aca="false">IF('Random Draws'!I612&lt;Assumptions!$D$30,1,0)</f>
        <v>1</v>
      </c>
      <c r="E612" s="19" t="n">
        <f aca="false">C612+Assumptions!$D$31*D612</f>
        <v>0.339769434499745</v>
      </c>
      <c r="F612" s="28" t="n">
        <f aca="false">(Simulation!F612-Assumptions!$D$15)*(1-E612)+Assumptions!$D$15-Simulation!J612</f>
        <v>0.182847304091168</v>
      </c>
      <c r="G612" s="8" t="n">
        <f aca="false">((Assumptions!$D$14*(1+Simulation!E612)^1*F612-Assumptions!$D$14*(1+Simulation!E612)^0*Simulation!E612*Assumptions!$D$16)/(1+Simulation!K612)^1+(Assumptions!$D$14*(1+Simulation!E612)^2*F612-Assumptions!$D$14*(1+Simulation!E612)^1*Simulation!E612*Assumptions!$D$16)/(1+Simulation!K612)^2+(Assumptions!$D$14*(1+Simulation!E612)^3*F612-Assumptions!$D$14*(1+Simulation!E612)^2*Simulation!E612*Assumptions!$D$16)/(1+Simulation!K612)^3+(Assumptions!$D$14*(1+Simulation!E612)^4*F612-Assumptions!$D$14*(1+Simulation!E612)^3*Simulation!E612*Assumptions!$D$16)/(1+Simulation!K612)^4+(Assumptions!$D$14*(1+Simulation!E612)^5*F612-Assumptions!$D$14*(1+Simulation!E612)^4*Simulation!E612*Assumptions!$D$16)/(1+Simulation!K612)^5+(Assumptions!$D$14*(1+Simulation!E612)^5*F612-Assumptions!$D$14*(1+Simulation!E612)^4*Simulation!E612*Assumptions!$D$16)*(1+Simulation!I612)/(Simulation!K612-Simulation!I612)/(1+Simulation!K612)^5-Assumptions!$D$17)/Assumptions!$D$18</f>
        <v>27.8075783565591</v>
      </c>
      <c r="H612" s="8" t="n">
        <f aca="false">IF(D612=1,G612,"")</f>
        <v>27.8075783565591</v>
      </c>
      <c r="I612" s="33" t="str">
        <f aca="false">IF(D612=0,G612,"")</f>
        <v/>
      </c>
    </row>
    <row r="613" customFormat="false" ht="15" hidden="false" customHeight="false" outlineLevel="0" collapsed="false">
      <c r="B613" s="2" t="n">
        <v>608</v>
      </c>
      <c r="C613" s="19" t="n">
        <f aca="false">IF('Random Draws'!F613&lt;(Assumptions!$D$28-Assumptions!$D$27)/(Assumptions!$D$29-Assumptions!$D$27),Assumptions!$D$27+SQRT('Random Draws'!F613*(Assumptions!$D$29-Assumptions!$D$27)*(Assumptions!$D$28-Assumptions!$D$27)),Assumptions!$D$29-SQRT((1-'Random Draws'!F613)*(Assumptions!$D$29-Assumptions!$D$27)*(Assumptions!$D$29-Assumptions!$D$28)))</f>
        <v>0.270580982472975</v>
      </c>
      <c r="D613" s="29" t="n">
        <f aca="false">IF('Random Draws'!I613&lt;Assumptions!$D$30,1,0)</f>
        <v>0</v>
      </c>
      <c r="E613" s="19" t="n">
        <f aca="false">C613+Assumptions!$D$31*D613</f>
        <v>0.270580982472975</v>
      </c>
      <c r="F613" s="28" t="n">
        <f aca="false">(Simulation!F613-Assumptions!$D$15)*(1-E613)+Assumptions!$D$15-Simulation!J613</f>
        <v>0.126887327079604</v>
      </c>
      <c r="G613" s="8" t="n">
        <f aca="false">((Assumptions!$D$14*(1+Simulation!E613)^1*F613-Assumptions!$D$14*(1+Simulation!E613)^0*Simulation!E613*Assumptions!$D$16)/(1+Simulation!K613)^1+(Assumptions!$D$14*(1+Simulation!E613)^2*F613-Assumptions!$D$14*(1+Simulation!E613)^1*Simulation!E613*Assumptions!$D$16)/(1+Simulation!K613)^2+(Assumptions!$D$14*(1+Simulation!E613)^3*F613-Assumptions!$D$14*(1+Simulation!E613)^2*Simulation!E613*Assumptions!$D$16)/(1+Simulation!K613)^3+(Assumptions!$D$14*(1+Simulation!E613)^4*F613-Assumptions!$D$14*(1+Simulation!E613)^3*Simulation!E613*Assumptions!$D$16)/(1+Simulation!K613)^4+(Assumptions!$D$14*(1+Simulation!E613)^5*F613-Assumptions!$D$14*(1+Simulation!E613)^4*Simulation!E613*Assumptions!$D$16)/(1+Simulation!K613)^5+(Assumptions!$D$14*(1+Simulation!E613)^5*F613-Assumptions!$D$14*(1+Simulation!E613)^4*Simulation!E613*Assumptions!$D$16)*(1+Simulation!I613)/(Simulation!K613-Simulation!I613)/(1+Simulation!K613)^5-Assumptions!$D$17)/Assumptions!$D$18</f>
        <v>7.03575341260196</v>
      </c>
      <c r="H613" s="8" t="str">
        <f aca="false">IF(D613=1,G613,"")</f>
        <v/>
      </c>
      <c r="I613" s="33" t="n">
        <f aca="false">IF(D613=0,G613,"")</f>
        <v>7.03575341260196</v>
      </c>
    </row>
    <row r="614" customFormat="false" ht="15" hidden="false" customHeight="false" outlineLevel="0" collapsed="false">
      <c r="B614" s="2" t="n">
        <v>609</v>
      </c>
      <c r="C614" s="19" t="n">
        <f aca="false">IF('Random Draws'!F614&lt;(Assumptions!$D$28-Assumptions!$D$27)/(Assumptions!$D$29-Assumptions!$D$27),Assumptions!$D$27+SQRT('Random Draws'!F614*(Assumptions!$D$29-Assumptions!$D$27)*(Assumptions!$D$28-Assumptions!$D$27)),Assumptions!$D$29-SQRT((1-'Random Draws'!F614)*(Assumptions!$D$29-Assumptions!$D$27)*(Assumptions!$D$29-Assumptions!$D$28)))</f>
        <v>0.263096473342761</v>
      </c>
      <c r="D614" s="29" t="n">
        <f aca="false">IF('Random Draws'!I614&lt;Assumptions!$D$30,1,0)</f>
        <v>1</v>
      </c>
      <c r="E614" s="19" t="n">
        <f aca="false">C614+Assumptions!$D$31*D614</f>
        <v>0.353096473342761</v>
      </c>
      <c r="F614" s="28" t="n">
        <f aca="false">(Simulation!F614-Assumptions!$D$15)*(1-E614)+Assumptions!$D$15-Simulation!J614</f>
        <v>0.0964628034872986</v>
      </c>
      <c r="G614" s="8" t="n">
        <f aca="false">((Assumptions!$D$14*(1+Simulation!E614)^1*F614-Assumptions!$D$14*(1+Simulation!E614)^0*Simulation!E614*Assumptions!$D$16)/(1+Simulation!K614)^1+(Assumptions!$D$14*(1+Simulation!E614)^2*F614-Assumptions!$D$14*(1+Simulation!E614)^1*Simulation!E614*Assumptions!$D$16)/(1+Simulation!K614)^2+(Assumptions!$D$14*(1+Simulation!E614)^3*F614-Assumptions!$D$14*(1+Simulation!E614)^2*Simulation!E614*Assumptions!$D$16)/(1+Simulation!K614)^3+(Assumptions!$D$14*(1+Simulation!E614)^4*F614-Assumptions!$D$14*(1+Simulation!E614)^3*Simulation!E614*Assumptions!$D$16)/(1+Simulation!K614)^4+(Assumptions!$D$14*(1+Simulation!E614)^5*F614-Assumptions!$D$14*(1+Simulation!E614)^4*Simulation!E614*Assumptions!$D$16)/(1+Simulation!K614)^5+(Assumptions!$D$14*(1+Simulation!E614)^5*F614-Assumptions!$D$14*(1+Simulation!E614)^4*Simulation!E614*Assumptions!$D$16)*(1+Simulation!I614)/(Simulation!K614-Simulation!I614)/(1+Simulation!K614)^5-Assumptions!$D$17)/Assumptions!$D$18</f>
        <v>3.14400705402528</v>
      </c>
      <c r="H614" s="8" t="n">
        <f aca="false">IF(D614=1,G614,"")</f>
        <v>3.14400705402528</v>
      </c>
      <c r="I614" s="33" t="str">
        <f aca="false">IF(D614=0,G614,"")</f>
        <v/>
      </c>
    </row>
    <row r="615" customFormat="false" ht="15" hidden="false" customHeight="false" outlineLevel="0" collapsed="false">
      <c r="B615" s="2" t="n">
        <v>610</v>
      </c>
      <c r="C615" s="19" t="n">
        <f aca="false">IF('Random Draws'!F615&lt;(Assumptions!$D$28-Assumptions!$D$27)/(Assumptions!$D$29-Assumptions!$D$27),Assumptions!$D$27+SQRT('Random Draws'!F615*(Assumptions!$D$29-Assumptions!$D$27)*(Assumptions!$D$28-Assumptions!$D$27)),Assumptions!$D$29-SQRT((1-'Random Draws'!F615)*(Assumptions!$D$29-Assumptions!$D$27)*(Assumptions!$D$29-Assumptions!$D$28)))</f>
        <v>0.252023750676989</v>
      </c>
      <c r="D615" s="29" t="n">
        <f aca="false">IF('Random Draws'!I615&lt;Assumptions!$D$30,1,0)</f>
        <v>1</v>
      </c>
      <c r="E615" s="19" t="n">
        <f aca="false">C615+Assumptions!$D$31*D615</f>
        <v>0.342023750676989</v>
      </c>
      <c r="F615" s="28" t="n">
        <f aca="false">(Simulation!F615-Assumptions!$D$15)*(1-E615)+Assumptions!$D$15-Simulation!J615</f>
        <v>0.145604140964891</v>
      </c>
      <c r="G615" s="8" t="n">
        <f aca="false">((Assumptions!$D$14*(1+Simulation!E615)^1*F615-Assumptions!$D$14*(1+Simulation!E615)^0*Simulation!E615*Assumptions!$D$16)/(1+Simulation!K615)^1+(Assumptions!$D$14*(1+Simulation!E615)^2*F615-Assumptions!$D$14*(1+Simulation!E615)^1*Simulation!E615*Assumptions!$D$16)/(1+Simulation!K615)^2+(Assumptions!$D$14*(1+Simulation!E615)^3*F615-Assumptions!$D$14*(1+Simulation!E615)^2*Simulation!E615*Assumptions!$D$16)/(1+Simulation!K615)^3+(Assumptions!$D$14*(1+Simulation!E615)^4*F615-Assumptions!$D$14*(1+Simulation!E615)^3*Simulation!E615*Assumptions!$D$16)/(1+Simulation!K615)^4+(Assumptions!$D$14*(1+Simulation!E615)^5*F615-Assumptions!$D$14*(1+Simulation!E615)^4*Simulation!E615*Assumptions!$D$16)/(1+Simulation!K615)^5+(Assumptions!$D$14*(1+Simulation!E615)^5*F615-Assumptions!$D$14*(1+Simulation!E615)^4*Simulation!E615*Assumptions!$D$16)*(1+Simulation!I615)/(Simulation!K615-Simulation!I615)/(1+Simulation!K615)^5-Assumptions!$D$17)/Assumptions!$D$18</f>
        <v>7.39306905755951</v>
      </c>
      <c r="H615" s="8" t="n">
        <f aca="false">IF(D615=1,G615,"")</f>
        <v>7.39306905755951</v>
      </c>
      <c r="I615" s="33" t="str">
        <f aca="false">IF(D615=0,G615,"")</f>
        <v/>
      </c>
    </row>
    <row r="616" customFormat="false" ht="15" hidden="false" customHeight="false" outlineLevel="0" collapsed="false">
      <c r="B616" s="2" t="n">
        <v>611</v>
      </c>
      <c r="C616" s="19" t="n">
        <f aca="false">IF('Random Draws'!F616&lt;(Assumptions!$D$28-Assumptions!$D$27)/(Assumptions!$D$29-Assumptions!$D$27),Assumptions!$D$27+SQRT('Random Draws'!F616*(Assumptions!$D$29-Assumptions!$D$27)*(Assumptions!$D$28-Assumptions!$D$27)),Assumptions!$D$29-SQRT((1-'Random Draws'!F616)*(Assumptions!$D$29-Assumptions!$D$27)*(Assumptions!$D$29-Assumptions!$D$28)))</f>
        <v>0.243107152086783</v>
      </c>
      <c r="D616" s="29" t="n">
        <f aca="false">IF('Random Draws'!I616&lt;Assumptions!$D$30,1,0)</f>
        <v>1</v>
      </c>
      <c r="E616" s="19" t="n">
        <f aca="false">C616+Assumptions!$D$31*D616</f>
        <v>0.333107152086783</v>
      </c>
      <c r="F616" s="28" t="n">
        <f aca="false">(Simulation!F616-Assumptions!$D$15)*(1-E616)+Assumptions!$D$15-Simulation!J616</f>
        <v>0.110661108287062</v>
      </c>
      <c r="G616" s="8" t="n">
        <f aca="false">((Assumptions!$D$14*(1+Simulation!E616)^1*F616-Assumptions!$D$14*(1+Simulation!E616)^0*Simulation!E616*Assumptions!$D$16)/(1+Simulation!K616)^1+(Assumptions!$D$14*(1+Simulation!E616)^2*F616-Assumptions!$D$14*(1+Simulation!E616)^1*Simulation!E616*Assumptions!$D$16)/(1+Simulation!K616)^2+(Assumptions!$D$14*(1+Simulation!E616)^3*F616-Assumptions!$D$14*(1+Simulation!E616)^2*Simulation!E616*Assumptions!$D$16)/(1+Simulation!K616)^3+(Assumptions!$D$14*(1+Simulation!E616)^4*F616-Assumptions!$D$14*(1+Simulation!E616)^3*Simulation!E616*Assumptions!$D$16)/(1+Simulation!K616)^4+(Assumptions!$D$14*(1+Simulation!E616)^5*F616-Assumptions!$D$14*(1+Simulation!E616)^4*Simulation!E616*Assumptions!$D$16)/(1+Simulation!K616)^5+(Assumptions!$D$14*(1+Simulation!E616)^5*F616-Assumptions!$D$14*(1+Simulation!E616)^4*Simulation!E616*Assumptions!$D$16)*(1+Simulation!I616)/(Simulation!K616-Simulation!I616)/(1+Simulation!K616)^5-Assumptions!$D$17)/Assumptions!$D$18</f>
        <v>7.05044778463769</v>
      </c>
      <c r="H616" s="8" t="n">
        <f aca="false">IF(D616=1,G616,"")</f>
        <v>7.05044778463769</v>
      </c>
      <c r="I616" s="33" t="str">
        <f aca="false">IF(D616=0,G616,"")</f>
        <v/>
      </c>
    </row>
    <row r="617" customFormat="false" ht="15" hidden="false" customHeight="false" outlineLevel="0" collapsed="false">
      <c r="B617" s="2" t="n">
        <v>612</v>
      </c>
      <c r="C617" s="19" t="n">
        <f aca="false">IF('Random Draws'!F617&lt;(Assumptions!$D$28-Assumptions!$D$27)/(Assumptions!$D$29-Assumptions!$D$27),Assumptions!$D$27+SQRT('Random Draws'!F617*(Assumptions!$D$29-Assumptions!$D$27)*(Assumptions!$D$28-Assumptions!$D$27)),Assumptions!$D$29-SQRT((1-'Random Draws'!F617)*(Assumptions!$D$29-Assumptions!$D$27)*(Assumptions!$D$29-Assumptions!$D$28)))</f>
        <v>0.257399778285277</v>
      </c>
      <c r="D617" s="29" t="n">
        <f aca="false">IF('Random Draws'!I617&lt;Assumptions!$D$30,1,0)</f>
        <v>0</v>
      </c>
      <c r="E617" s="19" t="n">
        <f aca="false">C617+Assumptions!$D$31*D617</f>
        <v>0.257399778285277</v>
      </c>
      <c r="F617" s="28" t="n">
        <f aca="false">(Simulation!F617-Assumptions!$D$15)*(1-E617)+Assumptions!$D$15-Simulation!J617</f>
        <v>0.156730674165656</v>
      </c>
      <c r="G617" s="8" t="n">
        <f aca="false">((Assumptions!$D$14*(1+Simulation!E617)^1*F617-Assumptions!$D$14*(1+Simulation!E617)^0*Simulation!E617*Assumptions!$D$16)/(1+Simulation!K617)^1+(Assumptions!$D$14*(1+Simulation!E617)^2*F617-Assumptions!$D$14*(1+Simulation!E617)^1*Simulation!E617*Assumptions!$D$16)/(1+Simulation!K617)^2+(Assumptions!$D$14*(1+Simulation!E617)^3*F617-Assumptions!$D$14*(1+Simulation!E617)^2*Simulation!E617*Assumptions!$D$16)/(1+Simulation!K617)^3+(Assumptions!$D$14*(1+Simulation!E617)^4*F617-Assumptions!$D$14*(1+Simulation!E617)^3*Simulation!E617*Assumptions!$D$16)/(1+Simulation!K617)^4+(Assumptions!$D$14*(1+Simulation!E617)^5*F617-Assumptions!$D$14*(1+Simulation!E617)^4*Simulation!E617*Assumptions!$D$16)/(1+Simulation!K617)^5+(Assumptions!$D$14*(1+Simulation!E617)^5*F617-Assumptions!$D$14*(1+Simulation!E617)^4*Simulation!E617*Assumptions!$D$16)*(1+Simulation!I617)/(Simulation!K617-Simulation!I617)/(1+Simulation!K617)^5-Assumptions!$D$17)/Assumptions!$D$18</f>
        <v>10.8849558997659</v>
      </c>
      <c r="H617" s="8" t="str">
        <f aca="false">IF(D617=1,G617,"")</f>
        <v/>
      </c>
      <c r="I617" s="33" t="n">
        <f aca="false">IF(D617=0,G617,"")</f>
        <v>10.8849558997659</v>
      </c>
    </row>
    <row r="618" customFormat="false" ht="15" hidden="false" customHeight="false" outlineLevel="0" collapsed="false">
      <c r="B618" s="2" t="n">
        <v>613</v>
      </c>
      <c r="C618" s="19" t="n">
        <f aca="false">IF('Random Draws'!F618&lt;(Assumptions!$D$28-Assumptions!$D$27)/(Assumptions!$D$29-Assumptions!$D$27),Assumptions!$D$27+SQRT('Random Draws'!F618*(Assumptions!$D$29-Assumptions!$D$27)*(Assumptions!$D$28-Assumptions!$D$27)),Assumptions!$D$29-SQRT((1-'Random Draws'!F618)*(Assumptions!$D$29-Assumptions!$D$27)*(Assumptions!$D$29-Assumptions!$D$28)))</f>
        <v>0.257758189351846</v>
      </c>
      <c r="D618" s="29" t="n">
        <f aca="false">IF('Random Draws'!I618&lt;Assumptions!$D$30,1,0)</f>
        <v>1</v>
      </c>
      <c r="E618" s="19" t="n">
        <f aca="false">C618+Assumptions!$D$31*D618</f>
        <v>0.347758189351846</v>
      </c>
      <c r="F618" s="28" t="n">
        <f aca="false">(Simulation!F618-Assumptions!$D$15)*(1-E618)+Assumptions!$D$15-Simulation!J618</f>
        <v>0.176214314507275</v>
      </c>
      <c r="G618" s="8" t="n">
        <f aca="false">((Assumptions!$D$14*(1+Simulation!E618)^1*F618-Assumptions!$D$14*(1+Simulation!E618)^0*Simulation!E618*Assumptions!$D$16)/(1+Simulation!K618)^1+(Assumptions!$D$14*(1+Simulation!E618)^2*F618-Assumptions!$D$14*(1+Simulation!E618)^1*Simulation!E618*Assumptions!$D$16)/(1+Simulation!K618)^2+(Assumptions!$D$14*(1+Simulation!E618)^3*F618-Assumptions!$D$14*(1+Simulation!E618)^2*Simulation!E618*Assumptions!$D$16)/(1+Simulation!K618)^3+(Assumptions!$D$14*(1+Simulation!E618)^4*F618-Assumptions!$D$14*(1+Simulation!E618)^3*Simulation!E618*Assumptions!$D$16)/(1+Simulation!K618)^4+(Assumptions!$D$14*(1+Simulation!E618)^5*F618-Assumptions!$D$14*(1+Simulation!E618)^4*Simulation!E618*Assumptions!$D$16)/(1+Simulation!K618)^5+(Assumptions!$D$14*(1+Simulation!E618)^5*F618-Assumptions!$D$14*(1+Simulation!E618)^4*Simulation!E618*Assumptions!$D$16)*(1+Simulation!I618)/(Simulation!K618-Simulation!I618)/(1+Simulation!K618)^5-Assumptions!$D$17)/Assumptions!$D$18</f>
        <v>11.2411676648838</v>
      </c>
      <c r="H618" s="8" t="n">
        <f aca="false">IF(D618=1,G618,"")</f>
        <v>11.2411676648838</v>
      </c>
      <c r="I618" s="33" t="str">
        <f aca="false">IF(D618=0,G618,"")</f>
        <v/>
      </c>
    </row>
    <row r="619" customFormat="false" ht="15" hidden="false" customHeight="false" outlineLevel="0" collapsed="false">
      <c r="B619" s="2" t="n">
        <v>614</v>
      </c>
      <c r="C619" s="19" t="n">
        <f aca="false">IF('Random Draws'!F619&lt;(Assumptions!$D$28-Assumptions!$D$27)/(Assumptions!$D$29-Assumptions!$D$27),Assumptions!$D$27+SQRT('Random Draws'!F619*(Assumptions!$D$29-Assumptions!$D$27)*(Assumptions!$D$28-Assumptions!$D$27)),Assumptions!$D$29-SQRT((1-'Random Draws'!F619)*(Assumptions!$D$29-Assumptions!$D$27)*(Assumptions!$D$29-Assumptions!$D$28)))</f>
        <v>0.26579117857642</v>
      </c>
      <c r="D619" s="29" t="n">
        <f aca="false">IF('Random Draws'!I619&lt;Assumptions!$D$30,1,0)</f>
        <v>0</v>
      </c>
      <c r="E619" s="19" t="n">
        <f aca="false">C619+Assumptions!$D$31*D619</f>
        <v>0.26579117857642</v>
      </c>
      <c r="F619" s="28" t="n">
        <f aca="false">(Simulation!F619-Assumptions!$D$15)*(1-E619)+Assumptions!$D$15-Simulation!J619</f>
        <v>0.17873299680714</v>
      </c>
      <c r="G619" s="8" t="n">
        <f aca="false">((Assumptions!$D$14*(1+Simulation!E619)^1*F619-Assumptions!$D$14*(1+Simulation!E619)^0*Simulation!E619*Assumptions!$D$16)/(1+Simulation!K619)^1+(Assumptions!$D$14*(1+Simulation!E619)^2*F619-Assumptions!$D$14*(1+Simulation!E619)^1*Simulation!E619*Assumptions!$D$16)/(1+Simulation!K619)^2+(Assumptions!$D$14*(1+Simulation!E619)^3*F619-Assumptions!$D$14*(1+Simulation!E619)^2*Simulation!E619*Assumptions!$D$16)/(1+Simulation!K619)^3+(Assumptions!$D$14*(1+Simulation!E619)^4*F619-Assumptions!$D$14*(1+Simulation!E619)^3*Simulation!E619*Assumptions!$D$16)/(1+Simulation!K619)^4+(Assumptions!$D$14*(1+Simulation!E619)^5*F619-Assumptions!$D$14*(1+Simulation!E619)^4*Simulation!E619*Assumptions!$D$16)/(1+Simulation!K619)^5+(Assumptions!$D$14*(1+Simulation!E619)^5*F619-Assumptions!$D$14*(1+Simulation!E619)^4*Simulation!E619*Assumptions!$D$16)*(1+Simulation!I619)/(Simulation!K619-Simulation!I619)/(1+Simulation!K619)^5-Assumptions!$D$17)/Assumptions!$D$18</f>
        <v>12.6419250157734</v>
      </c>
      <c r="H619" s="8" t="str">
        <f aca="false">IF(D619=1,G619,"")</f>
        <v/>
      </c>
      <c r="I619" s="33" t="n">
        <f aca="false">IF(D619=0,G619,"")</f>
        <v>12.6419250157734</v>
      </c>
    </row>
    <row r="620" customFormat="false" ht="15" hidden="false" customHeight="false" outlineLevel="0" collapsed="false">
      <c r="B620" s="2" t="n">
        <v>615</v>
      </c>
      <c r="C620" s="19" t="n">
        <f aca="false">IF('Random Draws'!F620&lt;(Assumptions!$D$28-Assumptions!$D$27)/(Assumptions!$D$29-Assumptions!$D$27),Assumptions!$D$27+SQRT('Random Draws'!F620*(Assumptions!$D$29-Assumptions!$D$27)*(Assumptions!$D$28-Assumptions!$D$27)),Assumptions!$D$29-SQRT((1-'Random Draws'!F620)*(Assumptions!$D$29-Assumptions!$D$27)*(Assumptions!$D$29-Assumptions!$D$28)))</f>
        <v>0.272236191498704</v>
      </c>
      <c r="D620" s="29" t="n">
        <f aca="false">IF('Random Draws'!I620&lt;Assumptions!$D$30,1,0)</f>
        <v>0</v>
      </c>
      <c r="E620" s="19" t="n">
        <f aca="false">C620+Assumptions!$D$31*D620</f>
        <v>0.272236191498704</v>
      </c>
      <c r="F620" s="28" t="n">
        <f aca="false">(Simulation!F620-Assumptions!$D$15)*(1-E620)+Assumptions!$D$15-Simulation!J620</f>
        <v>0.162165663449808</v>
      </c>
      <c r="G620" s="8" t="n">
        <f aca="false">((Assumptions!$D$14*(1+Simulation!E620)^1*F620-Assumptions!$D$14*(1+Simulation!E620)^0*Simulation!E620*Assumptions!$D$16)/(1+Simulation!K620)^1+(Assumptions!$D$14*(1+Simulation!E620)^2*F620-Assumptions!$D$14*(1+Simulation!E620)^1*Simulation!E620*Assumptions!$D$16)/(1+Simulation!K620)^2+(Assumptions!$D$14*(1+Simulation!E620)^3*F620-Assumptions!$D$14*(1+Simulation!E620)^2*Simulation!E620*Assumptions!$D$16)/(1+Simulation!K620)^3+(Assumptions!$D$14*(1+Simulation!E620)^4*F620-Assumptions!$D$14*(1+Simulation!E620)^3*Simulation!E620*Assumptions!$D$16)/(1+Simulation!K620)^4+(Assumptions!$D$14*(1+Simulation!E620)^5*F620-Assumptions!$D$14*(1+Simulation!E620)^4*Simulation!E620*Assumptions!$D$16)/(1+Simulation!K620)^5+(Assumptions!$D$14*(1+Simulation!E620)^5*F620-Assumptions!$D$14*(1+Simulation!E620)^4*Simulation!E620*Assumptions!$D$16)*(1+Simulation!I620)/(Simulation!K620-Simulation!I620)/(1+Simulation!K620)^5-Assumptions!$D$17)/Assumptions!$D$18</f>
        <v>12.313054773967</v>
      </c>
      <c r="H620" s="8" t="str">
        <f aca="false">IF(D620=1,G620,"")</f>
        <v/>
      </c>
      <c r="I620" s="33" t="n">
        <f aca="false">IF(D620=0,G620,"")</f>
        <v>12.313054773967</v>
      </c>
    </row>
    <row r="621" customFormat="false" ht="15" hidden="false" customHeight="false" outlineLevel="0" collapsed="false">
      <c r="B621" s="2" t="n">
        <v>616</v>
      </c>
      <c r="C621" s="19" t="n">
        <f aca="false">IF('Random Draws'!F621&lt;(Assumptions!$D$28-Assumptions!$D$27)/(Assumptions!$D$29-Assumptions!$D$27),Assumptions!$D$27+SQRT('Random Draws'!F621*(Assumptions!$D$29-Assumptions!$D$27)*(Assumptions!$D$28-Assumptions!$D$27)),Assumptions!$D$29-SQRT((1-'Random Draws'!F621)*(Assumptions!$D$29-Assumptions!$D$27)*(Assumptions!$D$29-Assumptions!$D$28)))</f>
        <v>0.257342093222261</v>
      </c>
      <c r="D621" s="29" t="n">
        <f aca="false">IF('Random Draws'!I621&lt;Assumptions!$D$30,1,0)</f>
        <v>1</v>
      </c>
      <c r="E621" s="19" t="n">
        <f aca="false">C621+Assumptions!$D$31*D621</f>
        <v>0.347342093222261</v>
      </c>
      <c r="F621" s="28" t="n">
        <f aca="false">(Simulation!F621-Assumptions!$D$15)*(1-E621)+Assumptions!$D$15-Simulation!J621</f>
        <v>0.117382070161507</v>
      </c>
      <c r="G621" s="8" t="n">
        <f aca="false">((Assumptions!$D$14*(1+Simulation!E621)^1*F621-Assumptions!$D$14*(1+Simulation!E621)^0*Simulation!E621*Assumptions!$D$16)/(1+Simulation!K621)^1+(Assumptions!$D$14*(1+Simulation!E621)^2*F621-Assumptions!$D$14*(1+Simulation!E621)^1*Simulation!E621*Assumptions!$D$16)/(1+Simulation!K621)^2+(Assumptions!$D$14*(1+Simulation!E621)^3*F621-Assumptions!$D$14*(1+Simulation!E621)^2*Simulation!E621*Assumptions!$D$16)/(1+Simulation!K621)^3+(Assumptions!$D$14*(1+Simulation!E621)^4*F621-Assumptions!$D$14*(1+Simulation!E621)^3*Simulation!E621*Assumptions!$D$16)/(1+Simulation!K621)^4+(Assumptions!$D$14*(1+Simulation!E621)^5*F621-Assumptions!$D$14*(1+Simulation!E621)^4*Simulation!E621*Assumptions!$D$16)/(1+Simulation!K621)^5+(Assumptions!$D$14*(1+Simulation!E621)^5*F621-Assumptions!$D$14*(1+Simulation!E621)^4*Simulation!E621*Assumptions!$D$16)*(1+Simulation!I621)/(Simulation!K621-Simulation!I621)/(1+Simulation!K621)^5-Assumptions!$D$17)/Assumptions!$D$18</f>
        <v>6.08071456767142</v>
      </c>
      <c r="H621" s="8" t="n">
        <f aca="false">IF(D621=1,G621,"")</f>
        <v>6.08071456767142</v>
      </c>
      <c r="I621" s="33" t="str">
        <f aca="false">IF(D621=0,G621,"")</f>
        <v/>
      </c>
    </row>
    <row r="622" customFormat="false" ht="15" hidden="false" customHeight="false" outlineLevel="0" collapsed="false">
      <c r="B622" s="2" t="n">
        <v>617</v>
      </c>
      <c r="C622" s="19" t="n">
        <f aca="false">IF('Random Draws'!F622&lt;(Assumptions!$D$28-Assumptions!$D$27)/(Assumptions!$D$29-Assumptions!$D$27),Assumptions!$D$27+SQRT('Random Draws'!F622*(Assumptions!$D$29-Assumptions!$D$27)*(Assumptions!$D$28-Assumptions!$D$27)),Assumptions!$D$29-SQRT((1-'Random Draws'!F622)*(Assumptions!$D$29-Assumptions!$D$27)*(Assumptions!$D$29-Assumptions!$D$28)))</f>
        <v>0.277187024930221</v>
      </c>
      <c r="D622" s="29" t="n">
        <f aca="false">IF('Random Draws'!I622&lt;Assumptions!$D$30,1,0)</f>
        <v>1</v>
      </c>
      <c r="E622" s="19" t="n">
        <f aca="false">C622+Assumptions!$D$31*D622</f>
        <v>0.367187024930221</v>
      </c>
      <c r="F622" s="28" t="n">
        <f aca="false">(Simulation!F622-Assumptions!$D$15)*(1-E622)+Assumptions!$D$15-Simulation!J622</f>
        <v>0.134429156358063</v>
      </c>
      <c r="G622" s="8" t="n">
        <f aca="false">((Assumptions!$D$14*(1+Simulation!E622)^1*F622-Assumptions!$D$14*(1+Simulation!E622)^0*Simulation!E622*Assumptions!$D$16)/(1+Simulation!K622)^1+(Assumptions!$D$14*(1+Simulation!E622)^2*F622-Assumptions!$D$14*(1+Simulation!E622)^1*Simulation!E622*Assumptions!$D$16)/(1+Simulation!K622)^2+(Assumptions!$D$14*(1+Simulation!E622)^3*F622-Assumptions!$D$14*(1+Simulation!E622)^2*Simulation!E622*Assumptions!$D$16)/(1+Simulation!K622)^3+(Assumptions!$D$14*(1+Simulation!E622)^4*F622-Assumptions!$D$14*(1+Simulation!E622)^3*Simulation!E622*Assumptions!$D$16)/(1+Simulation!K622)^4+(Assumptions!$D$14*(1+Simulation!E622)^5*F622-Assumptions!$D$14*(1+Simulation!E622)^4*Simulation!E622*Assumptions!$D$16)/(1+Simulation!K622)^5+(Assumptions!$D$14*(1+Simulation!E622)^5*F622-Assumptions!$D$14*(1+Simulation!E622)^4*Simulation!E622*Assumptions!$D$16)*(1+Simulation!I622)/(Simulation!K622-Simulation!I622)/(1+Simulation!K622)^5-Assumptions!$D$17)/Assumptions!$D$18</f>
        <v>12.6052185085814</v>
      </c>
      <c r="H622" s="8" t="n">
        <f aca="false">IF(D622=1,G622,"")</f>
        <v>12.6052185085814</v>
      </c>
      <c r="I622" s="33" t="str">
        <f aca="false">IF(D622=0,G622,"")</f>
        <v/>
      </c>
    </row>
    <row r="623" customFormat="false" ht="15" hidden="false" customHeight="false" outlineLevel="0" collapsed="false">
      <c r="B623" s="2" t="n">
        <v>618</v>
      </c>
      <c r="C623" s="19" t="n">
        <f aca="false">IF('Random Draws'!F623&lt;(Assumptions!$D$28-Assumptions!$D$27)/(Assumptions!$D$29-Assumptions!$D$27),Assumptions!$D$27+SQRT('Random Draws'!F623*(Assumptions!$D$29-Assumptions!$D$27)*(Assumptions!$D$28-Assumptions!$D$27)),Assumptions!$D$29-SQRT((1-'Random Draws'!F623)*(Assumptions!$D$29-Assumptions!$D$27)*(Assumptions!$D$29-Assumptions!$D$28)))</f>
        <v>0.269289261325978</v>
      </c>
      <c r="D623" s="29" t="n">
        <f aca="false">IF('Random Draws'!I623&lt;Assumptions!$D$30,1,0)</f>
        <v>0</v>
      </c>
      <c r="E623" s="19" t="n">
        <f aca="false">C623+Assumptions!$D$31*D623</f>
        <v>0.269289261325978</v>
      </c>
      <c r="F623" s="28" t="n">
        <f aca="false">(Simulation!F623-Assumptions!$D$15)*(1-E623)+Assumptions!$D$15-Simulation!J623</f>
        <v>0.142920924123101</v>
      </c>
      <c r="G623" s="8" t="n">
        <f aca="false">((Assumptions!$D$14*(1+Simulation!E623)^1*F623-Assumptions!$D$14*(1+Simulation!E623)^0*Simulation!E623*Assumptions!$D$16)/(1+Simulation!K623)^1+(Assumptions!$D$14*(1+Simulation!E623)^2*F623-Assumptions!$D$14*(1+Simulation!E623)^1*Simulation!E623*Assumptions!$D$16)/(1+Simulation!K623)^2+(Assumptions!$D$14*(1+Simulation!E623)^3*F623-Assumptions!$D$14*(1+Simulation!E623)^2*Simulation!E623*Assumptions!$D$16)/(1+Simulation!K623)^3+(Assumptions!$D$14*(1+Simulation!E623)^4*F623-Assumptions!$D$14*(1+Simulation!E623)^3*Simulation!E623*Assumptions!$D$16)/(1+Simulation!K623)^4+(Assumptions!$D$14*(1+Simulation!E623)^5*F623-Assumptions!$D$14*(1+Simulation!E623)^4*Simulation!E623*Assumptions!$D$16)/(1+Simulation!K623)^5+(Assumptions!$D$14*(1+Simulation!E623)^5*F623-Assumptions!$D$14*(1+Simulation!E623)^4*Simulation!E623*Assumptions!$D$16)*(1+Simulation!I623)/(Simulation!K623-Simulation!I623)/(1+Simulation!K623)^5-Assumptions!$D$17)/Assumptions!$D$18</f>
        <v>5.56155625479876</v>
      </c>
      <c r="H623" s="8" t="str">
        <f aca="false">IF(D623=1,G623,"")</f>
        <v/>
      </c>
      <c r="I623" s="33" t="n">
        <f aca="false">IF(D623=0,G623,"")</f>
        <v>5.56155625479876</v>
      </c>
    </row>
    <row r="624" customFormat="false" ht="15" hidden="false" customHeight="false" outlineLevel="0" collapsed="false">
      <c r="B624" s="2" t="n">
        <v>619</v>
      </c>
      <c r="C624" s="19" t="n">
        <f aca="false">IF('Random Draws'!F624&lt;(Assumptions!$D$28-Assumptions!$D$27)/(Assumptions!$D$29-Assumptions!$D$27),Assumptions!$D$27+SQRT('Random Draws'!F624*(Assumptions!$D$29-Assumptions!$D$27)*(Assumptions!$D$28-Assumptions!$D$27)),Assumptions!$D$29-SQRT((1-'Random Draws'!F624)*(Assumptions!$D$29-Assumptions!$D$27)*(Assumptions!$D$29-Assumptions!$D$28)))</f>
        <v>0.264974493406211</v>
      </c>
      <c r="D624" s="29" t="n">
        <f aca="false">IF('Random Draws'!I624&lt;Assumptions!$D$30,1,0)</f>
        <v>0</v>
      </c>
      <c r="E624" s="19" t="n">
        <f aca="false">C624+Assumptions!$D$31*D624</f>
        <v>0.264974493406211</v>
      </c>
      <c r="F624" s="28" t="n">
        <f aca="false">(Simulation!F624-Assumptions!$D$15)*(1-E624)+Assumptions!$D$15-Simulation!J624</f>
        <v>0.182910173259815</v>
      </c>
      <c r="G624" s="8" t="n">
        <f aca="false">((Assumptions!$D$14*(1+Simulation!E624)^1*F624-Assumptions!$D$14*(1+Simulation!E624)^0*Simulation!E624*Assumptions!$D$16)/(1+Simulation!K624)^1+(Assumptions!$D$14*(1+Simulation!E624)^2*F624-Assumptions!$D$14*(1+Simulation!E624)^1*Simulation!E624*Assumptions!$D$16)/(1+Simulation!K624)^2+(Assumptions!$D$14*(1+Simulation!E624)^3*F624-Assumptions!$D$14*(1+Simulation!E624)^2*Simulation!E624*Assumptions!$D$16)/(1+Simulation!K624)^3+(Assumptions!$D$14*(1+Simulation!E624)^4*F624-Assumptions!$D$14*(1+Simulation!E624)^3*Simulation!E624*Assumptions!$D$16)/(1+Simulation!K624)^4+(Assumptions!$D$14*(1+Simulation!E624)^5*F624-Assumptions!$D$14*(1+Simulation!E624)^4*Simulation!E624*Assumptions!$D$16)/(1+Simulation!K624)^5+(Assumptions!$D$14*(1+Simulation!E624)^5*F624-Assumptions!$D$14*(1+Simulation!E624)^4*Simulation!E624*Assumptions!$D$16)*(1+Simulation!I624)/(Simulation!K624-Simulation!I624)/(1+Simulation!K624)^5-Assumptions!$D$17)/Assumptions!$D$18</f>
        <v>8.41956402529413</v>
      </c>
      <c r="H624" s="8" t="str">
        <f aca="false">IF(D624=1,G624,"")</f>
        <v/>
      </c>
      <c r="I624" s="33" t="n">
        <f aca="false">IF(D624=0,G624,"")</f>
        <v>8.41956402529413</v>
      </c>
    </row>
    <row r="625" customFormat="false" ht="15" hidden="false" customHeight="false" outlineLevel="0" collapsed="false">
      <c r="B625" s="2" t="n">
        <v>620</v>
      </c>
      <c r="C625" s="19" t="n">
        <f aca="false">IF('Random Draws'!F625&lt;(Assumptions!$D$28-Assumptions!$D$27)/(Assumptions!$D$29-Assumptions!$D$27),Assumptions!$D$27+SQRT('Random Draws'!F625*(Assumptions!$D$29-Assumptions!$D$27)*(Assumptions!$D$28-Assumptions!$D$27)),Assumptions!$D$29-SQRT((1-'Random Draws'!F625)*(Assumptions!$D$29-Assumptions!$D$27)*(Assumptions!$D$29-Assumptions!$D$28)))</f>
        <v>0.268331430091121</v>
      </c>
      <c r="D625" s="29" t="n">
        <f aca="false">IF('Random Draws'!I625&lt;Assumptions!$D$30,1,0)</f>
        <v>1</v>
      </c>
      <c r="E625" s="19" t="n">
        <f aca="false">C625+Assumptions!$D$31*D625</f>
        <v>0.358331430091121</v>
      </c>
      <c r="F625" s="28" t="n">
        <f aca="false">(Simulation!F625-Assumptions!$D$15)*(1-E625)+Assumptions!$D$15-Simulation!J625</f>
        <v>0.146880836511005</v>
      </c>
      <c r="G625" s="8" t="n">
        <f aca="false">((Assumptions!$D$14*(1+Simulation!E625)^1*F625-Assumptions!$D$14*(1+Simulation!E625)^0*Simulation!E625*Assumptions!$D$16)/(1+Simulation!K625)^1+(Assumptions!$D$14*(1+Simulation!E625)^2*F625-Assumptions!$D$14*(1+Simulation!E625)^1*Simulation!E625*Assumptions!$D$16)/(1+Simulation!K625)^2+(Assumptions!$D$14*(1+Simulation!E625)^3*F625-Assumptions!$D$14*(1+Simulation!E625)^2*Simulation!E625*Assumptions!$D$16)/(1+Simulation!K625)^3+(Assumptions!$D$14*(1+Simulation!E625)^4*F625-Assumptions!$D$14*(1+Simulation!E625)^3*Simulation!E625*Assumptions!$D$16)/(1+Simulation!K625)^4+(Assumptions!$D$14*(1+Simulation!E625)^5*F625-Assumptions!$D$14*(1+Simulation!E625)^4*Simulation!E625*Assumptions!$D$16)/(1+Simulation!K625)^5+(Assumptions!$D$14*(1+Simulation!E625)^5*F625-Assumptions!$D$14*(1+Simulation!E625)^4*Simulation!E625*Assumptions!$D$16)*(1+Simulation!I625)/(Simulation!K625-Simulation!I625)/(1+Simulation!K625)^5-Assumptions!$D$17)/Assumptions!$D$18</f>
        <v>13.0407996899428</v>
      </c>
      <c r="H625" s="8" t="n">
        <f aca="false">IF(D625=1,G625,"")</f>
        <v>13.0407996899428</v>
      </c>
      <c r="I625" s="33" t="str">
        <f aca="false">IF(D625=0,G625,"")</f>
        <v/>
      </c>
    </row>
    <row r="626" customFormat="false" ht="15" hidden="false" customHeight="false" outlineLevel="0" collapsed="false">
      <c r="B626" s="2" t="n">
        <v>621</v>
      </c>
      <c r="C626" s="19" t="n">
        <f aca="false">IF('Random Draws'!F626&lt;(Assumptions!$D$28-Assumptions!$D$27)/(Assumptions!$D$29-Assumptions!$D$27),Assumptions!$D$27+SQRT('Random Draws'!F626*(Assumptions!$D$29-Assumptions!$D$27)*(Assumptions!$D$28-Assumptions!$D$27)),Assumptions!$D$29-SQRT((1-'Random Draws'!F626)*(Assumptions!$D$29-Assumptions!$D$27)*(Assumptions!$D$29-Assumptions!$D$28)))</f>
        <v>0.261429142420556</v>
      </c>
      <c r="D626" s="29" t="n">
        <f aca="false">IF('Random Draws'!I626&lt;Assumptions!$D$30,1,0)</f>
        <v>0</v>
      </c>
      <c r="E626" s="19" t="n">
        <f aca="false">C626+Assumptions!$D$31*D626</f>
        <v>0.261429142420556</v>
      </c>
      <c r="F626" s="28" t="n">
        <f aca="false">(Simulation!F626-Assumptions!$D$15)*(1-E626)+Assumptions!$D$15-Simulation!J626</f>
        <v>0.207362873071213</v>
      </c>
      <c r="G626" s="8" t="n">
        <f aca="false">((Assumptions!$D$14*(1+Simulation!E626)^1*F626-Assumptions!$D$14*(1+Simulation!E626)^0*Simulation!E626*Assumptions!$D$16)/(1+Simulation!K626)^1+(Assumptions!$D$14*(1+Simulation!E626)^2*F626-Assumptions!$D$14*(1+Simulation!E626)^1*Simulation!E626*Assumptions!$D$16)/(1+Simulation!K626)^2+(Assumptions!$D$14*(1+Simulation!E626)^3*F626-Assumptions!$D$14*(1+Simulation!E626)^2*Simulation!E626*Assumptions!$D$16)/(1+Simulation!K626)^3+(Assumptions!$D$14*(1+Simulation!E626)^4*F626-Assumptions!$D$14*(1+Simulation!E626)^3*Simulation!E626*Assumptions!$D$16)/(1+Simulation!K626)^4+(Assumptions!$D$14*(1+Simulation!E626)^5*F626-Assumptions!$D$14*(1+Simulation!E626)^4*Simulation!E626*Assumptions!$D$16)/(1+Simulation!K626)^5+(Assumptions!$D$14*(1+Simulation!E626)^5*F626-Assumptions!$D$14*(1+Simulation!E626)^4*Simulation!E626*Assumptions!$D$16)*(1+Simulation!I626)/(Simulation!K626-Simulation!I626)/(1+Simulation!K626)^5-Assumptions!$D$17)/Assumptions!$D$18</f>
        <v>19.7449277705963</v>
      </c>
      <c r="H626" s="8" t="str">
        <f aca="false">IF(D626=1,G626,"")</f>
        <v/>
      </c>
      <c r="I626" s="33" t="n">
        <f aca="false">IF(D626=0,G626,"")</f>
        <v>19.7449277705963</v>
      </c>
    </row>
    <row r="627" customFormat="false" ht="15" hidden="false" customHeight="false" outlineLevel="0" collapsed="false">
      <c r="B627" s="2" t="n">
        <v>622</v>
      </c>
      <c r="C627" s="19" t="n">
        <f aca="false">IF('Random Draws'!F627&lt;(Assumptions!$D$28-Assumptions!$D$27)/(Assumptions!$D$29-Assumptions!$D$27),Assumptions!$D$27+SQRT('Random Draws'!F627*(Assumptions!$D$29-Assumptions!$D$27)*(Assumptions!$D$28-Assumptions!$D$27)),Assumptions!$D$29-SQRT((1-'Random Draws'!F627)*(Assumptions!$D$29-Assumptions!$D$27)*(Assumptions!$D$29-Assumptions!$D$28)))</f>
        <v>0.257790858634569</v>
      </c>
      <c r="D627" s="29" t="n">
        <f aca="false">IF('Random Draws'!I627&lt;Assumptions!$D$30,1,0)</f>
        <v>0</v>
      </c>
      <c r="E627" s="19" t="n">
        <f aca="false">C627+Assumptions!$D$31*D627</f>
        <v>0.257790858634569</v>
      </c>
      <c r="F627" s="28" t="n">
        <f aca="false">(Simulation!F627-Assumptions!$D$15)*(1-E627)+Assumptions!$D$15-Simulation!J627</f>
        <v>0.213362829988975</v>
      </c>
      <c r="G627" s="8" t="n">
        <f aca="false">((Assumptions!$D$14*(1+Simulation!E627)^1*F627-Assumptions!$D$14*(1+Simulation!E627)^0*Simulation!E627*Assumptions!$D$16)/(1+Simulation!K627)^1+(Assumptions!$D$14*(1+Simulation!E627)^2*F627-Assumptions!$D$14*(1+Simulation!E627)^1*Simulation!E627*Assumptions!$D$16)/(1+Simulation!K627)^2+(Assumptions!$D$14*(1+Simulation!E627)^3*F627-Assumptions!$D$14*(1+Simulation!E627)^2*Simulation!E627*Assumptions!$D$16)/(1+Simulation!K627)^3+(Assumptions!$D$14*(1+Simulation!E627)^4*F627-Assumptions!$D$14*(1+Simulation!E627)^3*Simulation!E627*Assumptions!$D$16)/(1+Simulation!K627)^4+(Assumptions!$D$14*(1+Simulation!E627)^5*F627-Assumptions!$D$14*(1+Simulation!E627)^4*Simulation!E627*Assumptions!$D$16)/(1+Simulation!K627)^5+(Assumptions!$D$14*(1+Simulation!E627)^5*F627-Assumptions!$D$14*(1+Simulation!E627)^4*Simulation!E627*Assumptions!$D$16)*(1+Simulation!I627)/(Simulation!K627-Simulation!I627)/(1+Simulation!K627)^5-Assumptions!$D$17)/Assumptions!$D$18</f>
        <v>33.5512626776371</v>
      </c>
      <c r="H627" s="8" t="str">
        <f aca="false">IF(D627=1,G627,"")</f>
        <v/>
      </c>
      <c r="I627" s="33" t="n">
        <f aca="false">IF(D627=0,G627,"")</f>
        <v>33.5512626776371</v>
      </c>
    </row>
    <row r="628" customFormat="false" ht="15" hidden="false" customHeight="false" outlineLevel="0" collapsed="false">
      <c r="B628" s="2" t="n">
        <v>623</v>
      </c>
      <c r="C628" s="19" t="n">
        <f aca="false">IF('Random Draws'!F628&lt;(Assumptions!$D$28-Assumptions!$D$27)/(Assumptions!$D$29-Assumptions!$D$27),Assumptions!$D$27+SQRT('Random Draws'!F628*(Assumptions!$D$29-Assumptions!$D$27)*(Assumptions!$D$28-Assumptions!$D$27)),Assumptions!$D$29-SQRT((1-'Random Draws'!F628)*(Assumptions!$D$29-Assumptions!$D$27)*(Assumptions!$D$29-Assumptions!$D$28)))</f>
        <v>0.278526382265036</v>
      </c>
      <c r="D628" s="29" t="n">
        <f aca="false">IF('Random Draws'!I628&lt;Assumptions!$D$30,1,0)</f>
        <v>0</v>
      </c>
      <c r="E628" s="19" t="n">
        <f aca="false">C628+Assumptions!$D$31*D628</f>
        <v>0.278526382265036</v>
      </c>
      <c r="F628" s="28" t="n">
        <f aca="false">(Simulation!F628-Assumptions!$D$15)*(1-E628)+Assumptions!$D$15-Simulation!J628</f>
        <v>0.170882695572783</v>
      </c>
      <c r="G628" s="8" t="n">
        <f aca="false">((Assumptions!$D$14*(1+Simulation!E628)^1*F628-Assumptions!$D$14*(1+Simulation!E628)^0*Simulation!E628*Assumptions!$D$16)/(1+Simulation!K628)^1+(Assumptions!$D$14*(1+Simulation!E628)^2*F628-Assumptions!$D$14*(1+Simulation!E628)^1*Simulation!E628*Assumptions!$D$16)/(1+Simulation!K628)^2+(Assumptions!$D$14*(1+Simulation!E628)^3*F628-Assumptions!$D$14*(1+Simulation!E628)^2*Simulation!E628*Assumptions!$D$16)/(1+Simulation!K628)^3+(Assumptions!$D$14*(1+Simulation!E628)^4*F628-Assumptions!$D$14*(1+Simulation!E628)^3*Simulation!E628*Assumptions!$D$16)/(1+Simulation!K628)^4+(Assumptions!$D$14*(1+Simulation!E628)^5*F628-Assumptions!$D$14*(1+Simulation!E628)^4*Simulation!E628*Assumptions!$D$16)/(1+Simulation!K628)^5+(Assumptions!$D$14*(1+Simulation!E628)^5*F628-Assumptions!$D$14*(1+Simulation!E628)^4*Simulation!E628*Assumptions!$D$16)*(1+Simulation!I628)/(Simulation!K628-Simulation!I628)/(1+Simulation!K628)^5-Assumptions!$D$17)/Assumptions!$D$18</f>
        <v>9.72058604400863</v>
      </c>
      <c r="H628" s="8" t="str">
        <f aca="false">IF(D628=1,G628,"")</f>
        <v/>
      </c>
      <c r="I628" s="33" t="n">
        <f aca="false">IF(D628=0,G628,"")</f>
        <v>9.72058604400863</v>
      </c>
    </row>
    <row r="629" customFormat="false" ht="15" hidden="false" customHeight="false" outlineLevel="0" collapsed="false">
      <c r="B629" s="2" t="n">
        <v>624</v>
      </c>
      <c r="C629" s="19" t="n">
        <f aca="false">IF('Random Draws'!F629&lt;(Assumptions!$D$28-Assumptions!$D$27)/(Assumptions!$D$29-Assumptions!$D$27),Assumptions!$D$27+SQRT('Random Draws'!F629*(Assumptions!$D$29-Assumptions!$D$27)*(Assumptions!$D$28-Assumptions!$D$27)),Assumptions!$D$29-SQRT((1-'Random Draws'!F629)*(Assumptions!$D$29-Assumptions!$D$27)*(Assumptions!$D$29-Assumptions!$D$28)))</f>
        <v>0.243380168342198</v>
      </c>
      <c r="D629" s="29" t="n">
        <f aca="false">IF('Random Draws'!I629&lt;Assumptions!$D$30,1,0)</f>
        <v>0</v>
      </c>
      <c r="E629" s="19" t="n">
        <f aca="false">C629+Assumptions!$D$31*D629</f>
        <v>0.243380168342198</v>
      </c>
      <c r="F629" s="28" t="n">
        <f aca="false">(Simulation!F629-Assumptions!$D$15)*(1-E629)+Assumptions!$D$15-Simulation!J629</f>
        <v>0.165596242050892</v>
      </c>
      <c r="G629" s="8" t="n">
        <f aca="false">((Assumptions!$D$14*(1+Simulation!E629)^1*F629-Assumptions!$D$14*(1+Simulation!E629)^0*Simulation!E629*Assumptions!$D$16)/(1+Simulation!K629)^1+(Assumptions!$D$14*(1+Simulation!E629)^2*F629-Assumptions!$D$14*(1+Simulation!E629)^1*Simulation!E629*Assumptions!$D$16)/(1+Simulation!K629)^2+(Assumptions!$D$14*(1+Simulation!E629)^3*F629-Assumptions!$D$14*(1+Simulation!E629)^2*Simulation!E629*Assumptions!$D$16)/(1+Simulation!K629)^3+(Assumptions!$D$14*(1+Simulation!E629)^4*F629-Assumptions!$D$14*(1+Simulation!E629)^3*Simulation!E629*Assumptions!$D$16)/(1+Simulation!K629)^4+(Assumptions!$D$14*(1+Simulation!E629)^5*F629-Assumptions!$D$14*(1+Simulation!E629)^4*Simulation!E629*Assumptions!$D$16)/(1+Simulation!K629)^5+(Assumptions!$D$14*(1+Simulation!E629)^5*F629-Assumptions!$D$14*(1+Simulation!E629)^4*Simulation!E629*Assumptions!$D$16)*(1+Simulation!I629)/(Simulation!K629-Simulation!I629)/(1+Simulation!K629)^5-Assumptions!$D$17)/Assumptions!$D$18</f>
        <v>18.4590143911132</v>
      </c>
      <c r="H629" s="8" t="str">
        <f aca="false">IF(D629=1,G629,"")</f>
        <v/>
      </c>
      <c r="I629" s="33" t="n">
        <f aca="false">IF(D629=0,G629,"")</f>
        <v>18.4590143911132</v>
      </c>
    </row>
    <row r="630" customFormat="false" ht="15" hidden="false" customHeight="false" outlineLevel="0" collapsed="false">
      <c r="B630" s="2" t="n">
        <v>625</v>
      </c>
      <c r="C630" s="19" t="n">
        <f aca="false">IF('Random Draws'!F630&lt;(Assumptions!$D$28-Assumptions!$D$27)/(Assumptions!$D$29-Assumptions!$D$27),Assumptions!$D$27+SQRT('Random Draws'!F630*(Assumptions!$D$29-Assumptions!$D$27)*(Assumptions!$D$28-Assumptions!$D$27)),Assumptions!$D$29-SQRT((1-'Random Draws'!F630)*(Assumptions!$D$29-Assumptions!$D$27)*(Assumptions!$D$29-Assumptions!$D$28)))</f>
        <v>0.242156873698296</v>
      </c>
      <c r="D630" s="29" t="n">
        <f aca="false">IF('Random Draws'!I630&lt;Assumptions!$D$30,1,0)</f>
        <v>0</v>
      </c>
      <c r="E630" s="19" t="n">
        <f aca="false">C630+Assumptions!$D$31*D630</f>
        <v>0.242156873698296</v>
      </c>
      <c r="F630" s="28" t="n">
        <f aca="false">(Simulation!F630-Assumptions!$D$15)*(1-E630)+Assumptions!$D$15-Simulation!J630</f>
        <v>0.187517424249929</v>
      </c>
      <c r="G630" s="8" t="n">
        <f aca="false">((Assumptions!$D$14*(1+Simulation!E630)^1*F630-Assumptions!$D$14*(1+Simulation!E630)^0*Simulation!E630*Assumptions!$D$16)/(1+Simulation!K630)^1+(Assumptions!$D$14*(1+Simulation!E630)^2*F630-Assumptions!$D$14*(1+Simulation!E630)^1*Simulation!E630*Assumptions!$D$16)/(1+Simulation!K630)^2+(Assumptions!$D$14*(1+Simulation!E630)^3*F630-Assumptions!$D$14*(1+Simulation!E630)^2*Simulation!E630*Assumptions!$D$16)/(1+Simulation!K630)^3+(Assumptions!$D$14*(1+Simulation!E630)^4*F630-Assumptions!$D$14*(1+Simulation!E630)^3*Simulation!E630*Assumptions!$D$16)/(1+Simulation!K630)^4+(Assumptions!$D$14*(1+Simulation!E630)^5*F630-Assumptions!$D$14*(1+Simulation!E630)^4*Simulation!E630*Assumptions!$D$16)/(1+Simulation!K630)^5+(Assumptions!$D$14*(1+Simulation!E630)^5*F630-Assumptions!$D$14*(1+Simulation!E630)^4*Simulation!E630*Assumptions!$D$16)*(1+Simulation!I630)/(Simulation!K630-Simulation!I630)/(1+Simulation!K630)^5-Assumptions!$D$17)/Assumptions!$D$18</f>
        <v>24.7452326699957</v>
      </c>
      <c r="H630" s="8" t="str">
        <f aca="false">IF(D630=1,G630,"")</f>
        <v/>
      </c>
      <c r="I630" s="33" t="n">
        <f aca="false">IF(D630=0,G630,"")</f>
        <v>24.7452326699957</v>
      </c>
    </row>
    <row r="631" customFormat="false" ht="15" hidden="false" customHeight="false" outlineLevel="0" collapsed="false">
      <c r="B631" s="2" t="n">
        <v>626</v>
      </c>
      <c r="C631" s="19" t="n">
        <f aca="false">IF('Random Draws'!F631&lt;(Assumptions!$D$28-Assumptions!$D$27)/(Assumptions!$D$29-Assumptions!$D$27),Assumptions!$D$27+SQRT('Random Draws'!F631*(Assumptions!$D$29-Assumptions!$D$27)*(Assumptions!$D$28-Assumptions!$D$27)),Assumptions!$D$29-SQRT((1-'Random Draws'!F631)*(Assumptions!$D$29-Assumptions!$D$27)*(Assumptions!$D$29-Assumptions!$D$28)))</f>
        <v>0.267985142511141</v>
      </c>
      <c r="D631" s="29" t="n">
        <f aca="false">IF('Random Draws'!I631&lt;Assumptions!$D$30,1,0)</f>
        <v>0</v>
      </c>
      <c r="E631" s="19" t="n">
        <f aca="false">C631+Assumptions!$D$31*D631</f>
        <v>0.267985142511141</v>
      </c>
      <c r="F631" s="28" t="n">
        <f aca="false">(Simulation!F631-Assumptions!$D$15)*(1-E631)+Assumptions!$D$15-Simulation!J631</f>
        <v>0.165930366687199</v>
      </c>
      <c r="G631" s="8" t="n">
        <f aca="false">((Assumptions!$D$14*(1+Simulation!E631)^1*F631-Assumptions!$D$14*(1+Simulation!E631)^0*Simulation!E631*Assumptions!$D$16)/(1+Simulation!K631)^1+(Assumptions!$D$14*(1+Simulation!E631)^2*F631-Assumptions!$D$14*(1+Simulation!E631)^1*Simulation!E631*Assumptions!$D$16)/(1+Simulation!K631)^2+(Assumptions!$D$14*(1+Simulation!E631)^3*F631-Assumptions!$D$14*(1+Simulation!E631)^2*Simulation!E631*Assumptions!$D$16)/(1+Simulation!K631)^3+(Assumptions!$D$14*(1+Simulation!E631)^4*F631-Assumptions!$D$14*(1+Simulation!E631)^3*Simulation!E631*Assumptions!$D$16)/(1+Simulation!K631)^4+(Assumptions!$D$14*(1+Simulation!E631)^5*F631-Assumptions!$D$14*(1+Simulation!E631)^4*Simulation!E631*Assumptions!$D$16)/(1+Simulation!K631)^5+(Assumptions!$D$14*(1+Simulation!E631)^5*F631-Assumptions!$D$14*(1+Simulation!E631)^4*Simulation!E631*Assumptions!$D$16)*(1+Simulation!I631)/(Simulation!K631-Simulation!I631)/(1+Simulation!K631)^5-Assumptions!$D$17)/Assumptions!$D$18</f>
        <v>17.7510054552323</v>
      </c>
      <c r="H631" s="8" t="str">
        <f aca="false">IF(D631=1,G631,"")</f>
        <v/>
      </c>
      <c r="I631" s="33" t="n">
        <f aca="false">IF(D631=0,G631,"")</f>
        <v>17.7510054552323</v>
      </c>
    </row>
    <row r="632" customFormat="false" ht="15" hidden="false" customHeight="false" outlineLevel="0" collapsed="false">
      <c r="B632" s="2" t="n">
        <v>627</v>
      </c>
      <c r="C632" s="19" t="n">
        <f aca="false">IF('Random Draws'!F632&lt;(Assumptions!$D$28-Assumptions!$D$27)/(Assumptions!$D$29-Assumptions!$D$27),Assumptions!$D$27+SQRT('Random Draws'!F632*(Assumptions!$D$29-Assumptions!$D$27)*(Assumptions!$D$28-Assumptions!$D$27)),Assumptions!$D$29-SQRT((1-'Random Draws'!F632)*(Assumptions!$D$29-Assumptions!$D$27)*(Assumptions!$D$29-Assumptions!$D$28)))</f>
        <v>0.257991555718948</v>
      </c>
      <c r="D632" s="29" t="n">
        <f aca="false">IF('Random Draws'!I632&lt;Assumptions!$D$30,1,0)</f>
        <v>0</v>
      </c>
      <c r="E632" s="19" t="n">
        <f aca="false">C632+Assumptions!$D$31*D632</f>
        <v>0.257991555718948</v>
      </c>
      <c r="F632" s="28" t="n">
        <f aca="false">(Simulation!F632-Assumptions!$D$15)*(1-E632)+Assumptions!$D$15-Simulation!J632</f>
        <v>0.220987743031011</v>
      </c>
      <c r="G632" s="8" t="n">
        <f aca="false">((Assumptions!$D$14*(1+Simulation!E632)^1*F632-Assumptions!$D$14*(1+Simulation!E632)^0*Simulation!E632*Assumptions!$D$16)/(1+Simulation!K632)^1+(Assumptions!$D$14*(1+Simulation!E632)^2*F632-Assumptions!$D$14*(1+Simulation!E632)^1*Simulation!E632*Assumptions!$D$16)/(1+Simulation!K632)^2+(Assumptions!$D$14*(1+Simulation!E632)^3*F632-Assumptions!$D$14*(1+Simulation!E632)^2*Simulation!E632*Assumptions!$D$16)/(1+Simulation!K632)^3+(Assumptions!$D$14*(1+Simulation!E632)^4*F632-Assumptions!$D$14*(1+Simulation!E632)^3*Simulation!E632*Assumptions!$D$16)/(1+Simulation!K632)^4+(Assumptions!$D$14*(1+Simulation!E632)^5*F632-Assumptions!$D$14*(1+Simulation!E632)^4*Simulation!E632*Assumptions!$D$16)/(1+Simulation!K632)^5+(Assumptions!$D$14*(1+Simulation!E632)^5*F632-Assumptions!$D$14*(1+Simulation!E632)^4*Simulation!E632*Assumptions!$D$16)*(1+Simulation!I632)/(Simulation!K632-Simulation!I632)/(1+Simulation!K632)^5-Assumptions!$D$17)/Assumptions!$D$18</f>
        <v>17.1226204148495</v>
      </c>
      <c r="H632" s="8" t="str">
        <f aca="false">IF(D632=1,G632,"")</f>
        <v/>
      </c>
      <c r="I632" s="33" t="n">
        <f aca="false">IF(D632=0,G632,"")</f>
        <v>17.1226204148495</v>
      </c>
    </row>
    <row r="633" customFormat="false" ht="15" hidden="false" customHeight="false" outlineLevel="0" collapsed="false">
      <c r="B633" s="2" t="n">
        <v>628</v>
      </c>
      <c r="C633" s="19" t="n">
        <f aca="false">IF('Random Draws'!F633&lt;(Assumptions!$D$28-Assumptions!$D$27)/(Assumptions!$D$29-Assumptions!$D$27),Assumptions!$D$27+SQRT('Random Draws'!F633*(Assumptions!$D$29-Assumptions!$D$27)*(Assumptions!$D$28-Assumptions!$D$27)),Assumptions!$D$29-SQRT((1-'Random Draws'!F633)*(Assumptions!$D$29-Assumptions!$D$27)*(Assumptions!$D$29-Assumptions!$D$28)))</f>
        <v>0.262976888179772</v>
      </c>
      <c r="D633" s="29" t="n">
        <f aca="false">IF('Random Draws'!I633&lt;Assumptions!$D$30,1,0)</f>
        <v>0</v>
      </c>
      <c r="E633" s="19" t="n">
        <f aca="false">C633+Assumptions!$D$31*D633</f>
        <v>0.262976888179772</v>
      </c>
      <c r="F633" s="28" t="n">
        <f aca="false">(Simulation!F633-Assumptions!$D$15)*(1-E633)+Assumptions!$D$15-Simulation!J633</f>
        <v>0.16045419780666</v>
      </c>
      <c r="G633" s="8" t="n">
        <f aca="false">((Assumptions!$D$14*(1+Simulation!E633)^1*F633-Assumptions!$D$14*(1+Simulation!E633)^0*Simulation!E633*Assumptions!$D$16)/(1+Simulation!K633)^1+(Assumptions!$D$14*(1+Simulation!E633)^2*F633-Assumptions!$D$14*(1+Simulation!E633)^1*Simulation!E633*Assumptions!$D$16)/(1+Simulation!K633)^2+(Assumptions!$D$14*(1+Simulation!E633)^3*F633-Assumptions!$D$14*(1+Simulation!E633)^2*Simulation!E633*Assumptions!$D$16)/(1+Simulation!K633)^3+(Assumptions!$D$14*(1+Simulation!E633)^4*F633-Assumptions!$D$14*(1+Simulation!E633)^3*Simulation!E633*Assumptions!$D$16)/(1+Simulation!K633)^4+(Assumptions!$D$14*(1+Simulation!E633)^5*F633-Assumptions!$D$14*(1+Simulation!E633)^4*Simulation!E633*Assumptions!$D$16)/(1+Simulation!K633)^5+(Assumptions!$D$14*(1+Simulation!E633)^5*F633-Assumptions!$D$14*(1+Simulation!E633)^4*Simulation!E633*Assumptions!$D$16)*(1+Simulation!I633)/(Simulation!K633-Simulation!I633)/(1+Simulation!K633)^5-Assumptions!$D$17)/Assumptions!$D$18</f>
        <v>12.8010908969533</v>
      </c>
      <c r="H633" s="8" t="str">
        <f aca="false">IF(D633=1,G633,"")</f>
        <v/>
      </c>
      <c r="I633" s="33" t="n">
        <f aca="false">IF(D633=0,G633,"")</f>
        <v>12.8010908969533</v>
      </c>
    </row>
    <row r="634" customFormat="false" ht="15" hidden="false" customHeight="false" outlineLevel="0" collapsed="false">
      <c r="B634" s="2" t="n">
        <v>629</v>
      </c>
      <c r="C634" s="19" t="n">
        <f aca="false">IF('Random Draws'!F634&lt;(Assumptions!$D$28-Assumptions!$D$27)/(Assumptions!$D$29-Assumptions!$D$27),Assumptions!$D$27+SQRT('Random Draws'!F634*(Assumptions!$D$29-Assumptions!$D$27)*(Assumptions!$D$28-Assumptions!$D$27)),Assumptions!$D$29-SQRT((1-'Random Draws'!F634)*(Assumptions!$D$29-Assumptions!$D$27)*(Assumptions!$D$29-Assumptions!$D$28)))</f>
        <v>0.253617927567409</v>
      </c>
      <c r="D634" s="29" t="n">
        <f aca="false">IF('Random Draws'!I634&lt;Assumptions!$D$30,1,0)</f>
        <v>1</v>
      </c>
      <c r="E634" s="19" t="n">
        <f aca="false">C634+Assumptions!$D$31*D634</f>
        <v>0.343617927567409</v>
      </c>
      <c r="F634" s="28" t="n">
        <f aca="false">(Simulation!F634-Assumptions!$D$15)*(1-E634)+Assumptions!$D$15-Simulation!J634</f>
        <v>0.179188915686886</v>
      </c>
      <c r="G634" s="8" t="n">
        <f aca="false">((Assumptions!$D$14*(1+Simulation!E634)^1*F634-Assumptions!$D$14*(1+Simulation!E634)^0*Simulation!E634*Assumptions!$D$16)/(1+Simulation!K634)^1+(Assumptions!$D$14*(1+Simulation!E634)^2*F634-Assumptions!$D$14*(1+Simulation!E634)^1*Simulation!E634*Assumptions!$D$16)/(1+Simulation!K634)^2+(Assumptions!$D$14*(1+Simulation!E634)^3*F634-Assumptions!$D$14*(1+Simulation!E634)^2*Simulation!E634*Assumptions!$D$16)/(1+Simulation!K634)^3+(Assumptions!$D$14*(1+Simulation!E634)^4*F634-Assumptions!$D$14*(1+Simulation!E634)^3*Simulation!E634*Assumptions!$D$16)/(1+Simulation!K634)^4+(Assumptions!$D$14*(1+Simulation!E634)^5*F634-Assumptions!$D$14*(1+Simulation!E634)^4*Simulation!E634*Assumptions!$D$16)/(1+Simulation!K634)^5+(Assumptions!$D$14*(1+Simulation!E634)^5*F634-Assumptions!$D$14*(1+Simulation!E634)^4*Simulation!E634*Assumptions!$D$16)*(1+Simulation!I634)/(Simulation!K634-Simulation!I634)/(1+Simulation!K634)^5-Assumptions!$D$17)/Assumptions!$D$18</f>
        <v>13.3661508801074</v>
      </c>
      <c r="H634" s="8" t="n">
        <f aca="false">IF(D634=1,G634,"")</f>
        <v>13.3661508801074</v>
      </c>
      <c r="I634" s="33" t="str">
        <f aca="false">IF(D634=0,G634,"")</f>
        <v/>
      </c>
    </row>
    <row r="635" customFormat="false" ht="15" hidden="false" customHeight="false" outlineLevel="0" collapsed="false">
      <c r="B635" s="2" t="n">
        <v>630</v>
      </c>
      <c r="C635" s="19" t="n">
        <f aca="false">IF('Random Draws'!F635&lt;(Assumptions!$D$28-Assumptions!$D$27)/(Assumptions!$D$29-Assumptions!$D$27),Assumptions!$D$27+SQRT('Random Draws'!F635*(Assumptions!$D$29-Assumptions!$D$27)*(Assumptions!$D$28-Assumptions!$D$27)),Assumptions!$D$29-SQRT((1-'Random Draws'!F635)*(Assumptions!$D$29-Assumptions!$D$27)*(Assumptions!$D$29-Assumptions!$D$28)))</f>
        <v>0.25612127482113</v>
      </c>
      <c r="D635" s="29" t="n">
        <f aca="false">IF('Random Draws'!I635&lt;Assumptions!$D$30,1,0)</f>
        <v>1</v>
      </c>
      <c r="E635" s="19" t="n">
        <f aca="false">C635+Assumptions!$D$31*D635</f>
        <v>0.34612127482113</v>
      </c>
      <c r="F635" s="28" t="n">
        <f aca="false">(Simulation!F635-Assumptions!$D$15)*(1-E635)+Assumptions!$D$15-Simulation!J635</f>
        <v>0.141374460162819</v>
      </c>
      <c r="G635" s="8" t="n">
        <f aca="false">((Assumptions!$D$14*(1+Simulation!E635)^1*F635-Assumptions!$D$14*(1+Simulation!E635)^0*Simulation!E635*Assumptions!$D$16)/(1+Simulation!K635)^1+(Assumptions!$D$14*(1+Simulation!E635)^2*F635-Assumptions!$D$14*(1+Simulation!E635)^1*Simulation!E635*Assumptions!$D$16)/(1+Simulation!K635)^2+(Assumptions!$D$14*(1+Simulation!E635)^3*F635-Assumptions!$D$14*(1+Simulation!E635)^2*Simulation!E635*Assumptions!$D$16)/(1+Simulation!K635)^3+(Assumptions!$D$14*(1+Simulation!E635)^4*F635-Assumptions!$D$14*(1+Simulation!E635)^3*Simulation!E635*Assumptions!$D$16)/(1+Simulation!K635)^4+(Assumptions!$D$14*(1+Simulation!E635)^5*F635-Assumptions!$D$14*(1+Simulation!E635)^4*Simulation!E635*Assumptions!$D$16)/(1+Simulation!K635)^5+(Assumptions!$D$14*(1+Simulation!E635)^5*F635-Assumptions!$D$14*(1+Simulation!E635)^4*Simulation!E635*Assumptions!$D$16)*(1+Simulation!I635)/(Simulation!K635-Simulation!I635)/(1+Simulation!K635)^5-Assumptions!$D$17)/Assumptions!$D$18</f>
        <v>7.29730076176827</v>
      </c>
      <c r="H635" s="8" t="n">
        <f aca="false">IF(D635=1,G635,"")</f>
        <v>7.29730076176827</v>
      </c>
      <c r="I635" s="33" t="str">
        <f aca="false">IF(D635=0,G635,"")</f>
        <v/>
      </c>
    </row>
    <row r="636" customFormat="false" ht="15" hidden="false" customHeight="false" outlineLevel="0" collapsed="false">
      <c r="B636" s="2" t="n">
        <v>631</v>
      </c>
      <c r="C636" s="19" t="n">
        <f aca="false">IF('Random Draws'!F636&lt;(Assumptions!$D$28-Assumptions!$D$27)/(Assumptions!$D$29-Assumptions!$D$27),Assumptions!$D$27+SQRT('Random Draws'!F636*(Assumptions!$D$29-Assumptions!$D$27)*(Assumptions!$D$28-Assumptions!$D$27)),Assumptions!$D$29-SQRT((1-'Random Draws'!F636)*(Assumptions!$D$29-Assumptions!$D$27)*(Assumptions!$D$29-Assumptions!$D$28)))</f>
        <v>0.256251646839924</v>
      </c>
      <c r="D636" s="29" t="n">
        <f aca="false">IF('Random Draws'!I636&lt;Assumptions!$D$30,1,0)</f>
        <v>0</v>
      </c>
      <c r="E636" s="19" t="n">
        <f aca="false">C636+Assumptions!$D$31*D636</f>
        <v>0.256251646839924</v>
      </c>
      <c r="F636" s="28" t="n">
        <f aca="false">(Simulation!F636-Assumptions!$D$15)*(1-E636)+Assumptions!$D$15-Simulation!J636</f>
        <v>0.199774189956203</v>
      </c>
      <c r="G636" s="8" t="n">
        <f aca="false">((Assumptions!$D$14*(1+Simulation!E636)^1*F636-Assumptions!$D$14*(1+Simulation!E636)^0*Simulation!E636*Assumptions!$D$16)/(1+Simulation!K636)^1+(Assumptions!$D$14*(1+Simulation!E636)^2*F636-Assumptions!$D$14*(1+Simulation!E636)^1*Simulation!E636*Assumptions!$D$16)/(1+Simulation!K636)^2+(Assumptions!$D$14*(1+Simulation!E636)^3*F636-Assumptions!$D$14*(1+Simulation!E636)^2*Simulation!E636*Assumptions!$D$16)/(1+Simulation!K636)^3+(Assumptions!$D$14*(1+Simulation!E636)^4*F636-Assumptions!$D$14*(1+Simulation!E636)^3*Simulation!E636*Assumptions!$D$16)/(1+Simulation!K636)^4+(Assumptions!$D$14*(1+Simulation!E636)^5*F636-Assumptions!$D$14*(1+Simulation!E636)^4*Simulation!E636*Assumptions!$D$16)/(1+Simulation!K636)^5+(Assumptions!$D$14*(1+Simulation!E636)^5*F636-Assumptions!$D$14*(1+Simulation!E636)^4*Simulation!E636*Assumptions!$D$16)*(1+Simulation!I636)/(Simulation!K636-Simulation!I636)/(1+Simulation!K636)^5-Assumptions!$D$17)/Assumptions!$D$18</f>
        <v>18.2093777787049</v>
      </c>
      <c r="H636" s="8" t="str">
        <f aca="false">IF(D636=1,G636,"")</f>
        <v/>
      </c>
      <c r="I636" s="33" t="n">
        <f aca="false">IF(D636=0,G636,"")</f>
        <v>18.2093777787049</v>
      </c>
    </row>
    <row r="637" customFormat="false" ht="15" hidden="false" customHeight="false" outlineLevel="0" collapsed="false">
      <c r="B637" s="2" t="n">
        <v>632</v>
      </c>
      <c r="C637" s="19" t="n">
        <f aca="false">IF('Random Draws'!F637&lt;(Assumptions!$D$28-Assumptions!$D$27)/(Assumptions!$D$29-Assumptions!$D$27),Assumptions!$D$27+SQRT('Random Draws'!F637*(Assumptions!$D$29-Assumptions!$D$27)*(Assumptions!$D$28-Assumptions!$D$27)),Assumptions!$D$29-SQRT((1-'Random Draws'!F637)*(Assumptions!$D$29-Assumptions!$D$27)*(Assumptions!$D$29-Assumptions!$D$28)))</f>
        <v>0.274117472491998</v>
      </c>
      <c r="D637" s="29" t="n">
        <f aca="false">IF('Random Draws'!I637&lt;Assumptions!$D$30,1,0)</f>
        <v>0</v>
      </c>
      <c r="E637" s="19" t="n">
        <f aca="false">C637+Assumptions!$D$31*D637</f>
        <v>0.274117472491998</v>
      </c>
      <c r="F637" s="28" t="n">
        <f aca="false">(Simulation!F637-Assumptions!$D$15)*(1-E637)+Assumptions!$D$15-Simulation!J637</f>
        <v>0.218090331494083</v>
      </c>
      <c r="G637" s="8" t="n">
        <f aca="false">((Assumptions!$D$14*(1+Simulation!E637)^1*F637-Assumptions!$D$14*(1+Simulation!E637)^0*Simulation!E637*Assumptions!$D$16)/(1+Simulation!K637)^1+(Assumptions!$D$14*(1+Simulation!E637)^2*F637-Assumptions!$D$14*(1+Simulation!E637)^1*Simulation!E637*Assumptions!$D$16)/(1+Simulation!K637)^2+(Assumptions!$D$14*(1+Simulation!E637)^3*F637-Assumptions!$D$14*(1+Simulation!E637)^2*Simulation!E637*Assumptions!$D$16)/(1+Simulation!K637)^3+(Assumptions!$D$14*(1+Simulation!E637)^4*F637-Assumptions!$D$14*(1+Simulation!E637)^3*Simulation!E637*Assumptions!$D$16)/(1+Simulation!K637)^4+(Assumptions!$D$14*(1+Simulation!E637)^5*F637-Assumptions!$D$14*(1+Simulation!E637)^4*Simulation!E637*Assumptions!$D$16)/(1+Simulation!K637)^5+(Assumptions!$D$14*(1+Simulation!E637)^5*F637-Assumptions!$D$14*(1+Simulation!E637)^4*Simulation!E637*Assumptions!$D$16)*(1+Simulation!I637)/(Simulation!K637-Simulation!I637)/(1+Simulation!K637)^5-Assumptions!$D$17)/Assumptions!$D$18</f>
        <v>13.9050661853366</v>
      </c>
      <c r="H637" s="8" t="str">
        <f aca="false">IF(D637=1,G637,"")</f>
        <v/>
      </c>
      <c r="I637" s="33" t="n">
        <f aca="false">IF(D637=0,G637,"")</f>
        <v>13.9050661853366</v>
      </c>
    </row>
    <row r="638" customFormat="false" ht="15" hidden="false" customHeight="false" outlineLevel="0" collapsed="false">
      <c r="B638" s="2" t="n">
        <v>633</v>
      </c>
      <c r="C638" s="19" t="n">
        <f aca="false">IF('Random Draws'!F638&lt;(Assumptions!$D$28-Assumptions!$D$27)/(Assumptions!$D$29-Assumptions!$D$27),Assumptions!$D$27+SQRT('Random Draws'!F638*(Assumptions!$D$29-Assumptions!$D$27)*(Assumptions!$D$28-Assumptions!$D$27)),Assumptions!$D$29-SQRT((1-'Random Draws'!F638)*(Assumptions!$D$29-Assumptions!$D$27)*(Assumptions!$D$29-Assumptions!$D$28)))</f>
        <v>0.255600086080173</v>
      </c>
      <c r="D638" s="29" t="n">
        <f aca="false">IF('Random Draws'!I638&lt;Assumptions!$D$30,1,0)</f>
        <v>0</v>
      </c>
      <c r="E638" s="19" t="n">
        <f aca="false">C638+Assumptions!$D$31*D638</f>
        <v>0.255600086080173</v>
      </c>
      <c r="F638" s="28" t="n">
        <f aca="false">(Simulation!F638-Assumptions!$D$15)*(1-E638)+Assumptions!$D$15-Simulation!J638</f>
        <v>0.176258407071207</v>
      </c>
      <c r="G638" s="8" t="n">
        <f aca="false">((Assumptions!$D$14*(1+Simulation!E638)^1*F638-Assumptions!$D$14*(1+Simulation!E638)^0*Simulation!E638*Assumptions!$D$16)/(1+Simulation!K638)^1+(Assumptions!$D$14*(1+Simulation!E638)^2*F638-Assumptions!$D$14*(1+Simulation!E638)^1*Simulation!E638*Assumptions!$D$16)/(1+Simulation!K638)^2+(Assumptions!$D$14*(1+Simulation!E638)^3*F638-Assumptions!$D$14*(1+Simulation!E638)^2*Simulation!E638*Assumptions!$D$16)/(1+Simulation!K638)^3+(Assumptions!$D$14*(1+Simulation!E638)^4*F638-Assumptions!$D$14*(1+Simulation!E638)^3*Simulation!E638*Assumptions!$D$16)/(1+Simulation!K638)^4+(Assumptions!$D$14*(1+Simulation!E638)^5*F638-Assumptions!$D$14*(1+Simulation!E638)^4*Simulation!E638*Assumptions!$D$16)/(1+Simulation!K638)^5+(Assumptions!$D$14*(1+Simulation!E638)^5*F638-Assumptions!$D$14*(1+Simulation!E638)^4*Simulation!E638*Assumptions!$D$16)*(1+Simulation!I638)/(Simulation!K638-Simulation!I638)/(1+Simulation!K638)^5-Assumptions!$D$17)/Assumptions!$D$18</f>
        <v>28.67992644731</v>
      </c>
      <c r="H638" s="8" t="str">
        <f aca="false">IF(D638=1,G638,"")</f>
        <v/>
      </c>
      <c r="I638" s="33" t="n">
        <f aca="false">IF(D638=0,G638,"")</f>
        <v>28.67992644731</v>
      </c>
    </row>
    <row r="639" customFormat="false" ht="15" hidden="false" customHeight="false" outlineLevel="0" collapsed="false">
      <c r="B639" s="2" t="n">
        <v>634</v>
      </c>
      <c r="C639" s="19" t="n">
        <f aca="false">IF('Random Draws'!F639&lt;(Assumptions!$D$28-Assumptions!$D$27)/(Assumptions!$D$29-Assumptions!$D$27),Assumptions!$D$27+SQRT('Random Draws'!F639*(Assumptions!$D$29-Assumptions!$D$27)*(Assumptions!$D$28-Assumptions!$D$27)),Assumptions!$D$29-SQRT((1-'Random Draws'!F639)*(Assumptions!$D$29-Assumptions!$D$27)*(Assumptions!$D$29-Assumptions!$D$28)))</f>
        <v>0.259022834718075</v>
      </c>
      <c r="D639" s="29" t="n">
        <f aca="false">IF('Random Draws'!I639&lt;Assumptions!$D$30,1,0)</f>
        <v>0</v>
      </c>
      <c r="E639" s="19" t="n">
        <f aca="false">C639+Assumptions!$D$31*D639</f>
        <v>0.259022834718075</v>
      </c>
      <c r="F639" s="28" t="n">
        <f aca="false">(Simulation!F639-Assumptions!$D$15)*(1-E639)+Assumptions!$D$15-Simulation!J639</f>
        <v>0.17062046473554</v>
      </c>
      <c r="G639" s="8" t="n">
        <f aca="false">((Assumptions!$D$14*(1+Simulation!E639)^1*F639-Assumptions!$D$14*(1+Simulation!E639)^0*Simulation!E639*Assumptions!$D$16)/(1+Simulation!K639)^1+(Assumptions!$D$14*(1+Simulation!E639)^2*F639-Assumptions!$D$14*(1+Simulation!E639)^1*Simulation!E639*Assumptions!$D$16)/(1+Simulation!K639)^2+(Assumptions!$D$14*(1+Simulation!E639)^3*F639-Assumptions!$D$14*(1+Simulation!E639)^2*Simulation!E639*Assumptions!$D$16)/(1+Simulation!K639)^3+(Assumptions!$D$14*(1+Simulation!E639)^4*F639-Assumptions!$D$14*(1+Simulation!E639)^3*Simulation!E639*Assumptions!$D$16)/(1+Simulation!K639)^4+(Assumptions!$D$14*(1+Simulation!E639)^5*F639-Assumptions!$D$14*(1+Simulation!E639)^4*Simulation!E639*Assumptions!$D$16)/(1+Simulation!K639)^5+(Assumptions!$D$14*(1+Simulation!E639)^5*F639-Assumptions!$D$14*(1+Simulation!E639)^4*Simulation!E639*Assumptions!$D$16)*(1+Simulation!I639)/(Simulation!K639-Simulation!I639)/(1+Simulation!K639)^5-Assumptions!$D$17)/Assumptions!$D$18</f>
        <v>11.0076689774773</v>
      </c>
      <c r="H639" s="8" t="str">
        <f aca="false">IF(D639=1,G639,"")</f>
        <v/>
      </c>
      <c r="I639" s="33" t="n">
        <f aca="false">IF(D639=0,G639,"")</f>
        <v>11.0076689774773</v>
      </c>
    </row>
    <row r="640" customFormat="false" ht="15" hidden="false" customHeight="false" outlineLevel="0" collapsed="false">
      <c r="B640" s="2" t="n">
        <v>635</v>
      </c>
      <c r="C640" s="19" t="n">
        <f aca="false">IF('Random Draws'!F640&lt;(Assumptions!$D$28-Assumptions!$D$27)/(Assumptions!$D$29-Assumptions!$D$27),Assumptions!$D$27+SQRT('Random Draws'!F640*(Assumptions!$D$29-Assumptions!$D$27)*(Assumptions!$D$28-Assumptions!$D$27)),Assumptions!$D$29-SQRT((1-'Random Draws'!F640)*(Assumptions!$D$29-Assumptions!$D$27)*(Assumptions!$D$29-Assumptions!$D$28)))</f>
        <v>0.259102604789295</v>
      </c>
      <c r="D640" s="29" t="n">
        <f aca="false">IF('Random Draws'!I640&lt;Assumptions!$D$30,1,0)</f>
        <v>0</v>
      </c>
      <c r="E640" s="19" t="n">
        <f aca="false">C640+Assumptions!$D$31*D640</f>
        <v>0.259102604789295</v>
      </c>
      <c r="F640" s="28" t="n">
        <f aca="false">(Simulation!F640-Assumptions!$D$15)*(1-E640)+Assumptions!$D$15-Simulation!J640</f>
        <v>0.121131369368295</v>
      </c>
      <c r="G640" s="8" t="n">
        <f aca="false">((Assumptions!$D$14*(1+Simulation!E640)^1*F640-Assumptions!$D$14*(1+Simulation!E640)^0*Simulation!E640*Assumptions!$D$16)/(1+Simulation!K640)^1+(Assumptions!$D$14*(1+Simulation!E640)^2*F640-Assumptions!$D$14*(1+Simulation!E640)^1*Simulation!E640*Assumptions!$D$16)/(1+Simulation!K640)^2+(Assumptions!$D$14*(1+Simulation!E640)^3*F640-Assumptions!$D$14*(1+Simulation!E640)^2*Simulation!E640*Assumptions!$D$16)/(1+Simulation!K640)^3+(Assumptions!$D$14*(1+Simulation!E640)^4*F640-Assumptions!$D$14*(1+Simulation!E640)^3*Simulation!E640*Assumptions!$D$16)/(1+Simulation!K640)^4+(Assumptions!$D$14*(1+Simulation!E640)^5*F640-Assumptions!$D$14*(1+Simulation!E640)^4*Simulation!E640*Assumptions!$D$16)/(1+Simulation!K640)^5+(Assumptions!$D$14*(1+Simulation!E640)^5*F640-Assumptions!$D$14*(1+Simulation!E640)^4*Simulation!E640*Assumptions!$D$16)*(1+Simulation!I640)/(Simulation!K640-Simulation!I640)/(1+Simulation!K640)^5-Assumptions!$D$17)/Assumptions!$D$18</f>
        <v>5.54217213472525</v>
      </c>
      <c r="H640" s="8" t="str">
        <f aca="false">IF(D640=1,G640,"")</f>
        <v/>
      </c>
      <c r="I640" s="33" t="n">
        <f aca="false">IF(D640=0,G640,"")</f>
        <v>5.54217213472525</v>
      </c>
    </row>
    <row r="641" customFormat="false" ht="15" hidden="false" customHeight="false" outlineLevel="0" collapsed="false">
      <c r="B641" s="2" t="n">
        <v>636</v>
      </c>
      <c r="C641" s="19" t="n">
        <f aca="false">IF('Random Draws'!F641&lt;(Assumptions!$D$28-Assumptions!$D$27)/(Assumptions!$D$29-Assumptions!$D$27),Assumptions!$D$27+SQRT('Random Draws'!F641*(Assumptions!$D$29-Assumptions!$D$27)*(Assumptions!$D$28-Assumptions!$D$27)),Assumptions!$D$29-SQRT((1-'Random Draws'!F641)*(Assumptions!$D$29-Assumptions!$D$27)*(Assumptions!$D$29-Assumptions!$D$28)))</f>
        <v>0.271947187207093</v>
      </c>
      <c r="D641" s="29" t="n">
        <f aca="false">IF('Random Draws'!I641&lt;Assumptions!$D$30,1,0)</f>
        <v>0</v>
      </c>
      <c r="E641" s="19" t="n">
        <f aca="false">C641+Assumptions!$D$31*D641</f>
        <v>0.271947187207093</v>
      </c>
      <c r="F641" s="28" t="n">
        <f aca="false">(Simulation!F641-Assumptions!$D$15)*(1-E641)+Assumptions!$D$15-Simulation!J641</f>
        <v>0.200340531722429</v>
      </c>
      <c r="G641" s="8" t="n">
        <f aca="false">((Assumptions!$D$14*(1+Simulation!E641)^1*F641-Assumptions!$D$14*(1+Simulation!E641)^0*Simulation!E641*Assumptions!$D$16)/(1+Simulation!K641)^1+(Assumptions!$D$14*(1+Simulation!E641)^2*F641-Assumptions!$D$14*(1+Simulation!E641)^1*Simulation!E641*Assumptions!$D$16)/(1+Simulation!K641)^2+(Assumptions!$D$14*(1+Simulation!E641)^3*F641-Assumptions!$D$14*(1+Simulation!E641)^2*Simulation!E641*Assumptions!$D$16)/(1+Simulation!K641)^3+(Assumptions!$D$14*(1+Simulation!E641)^4*F641-Assumptions!$D$14*(1+Simulation!E641)^3*Simulation!E641*Assumptions!$D$16)/(1+Simulation!K641)^4+(Assumptions!$D$14*(1+Simulation!E641)^5*F641-Assumptions!$D$14*(1+Simulation!E641)^4*Simulation!E641*Assumptions!$D$16)/(1+Simulation!K641)^5+(Assumptions!$D$14*(1+Simulation!E641)^5*F641-Assumptions!$D$14*(1+Simulation!E641)^4*Simulation!E641*Assumptions!$D$16)*(1+Simulation!I641)/(Simulation!K641-Simulation!I641)/(1+Simulation!K641)^5-Assumptions!$D$17)/Assumptions!$D$18</f>
        <v>12.4308911045568</v>
      </c>
      <c r="H641" s="8" t="str">
        <f aca="false">IF(D641=1,G641,"")</f>
        <v/>
      </c>
      <c r="I641" s="33" t="n">
        <f aca="false">IF(D641=0,G641,"")</f>
        <v>12.4308911045568</v>
      </c>
    </row>
    <row r="642" customFormat="false" ht="15" hidden="false" customHeight="false" outlineLevel="0" collapsed="false">
      <c r="B642" s="2" t="n">
        <v>637</v>
      </c>
      <c r="C642" s="19" t="n">
        <f aca="false">IF('Random Draws'!F642&lt;(Assumptions!$D$28-Assumptions!$D$27)/(Assumptions!$D$29-Assumptions!$D$27),Assumptions!$D$27+SQRT('Random Draws'!F642*(Assumptions!$D$29-Assumptions!$D$27)*(Assumptions!$D$28-Assumptions!$D$27)),Assumptions!$D$29-SQRT((1-'Random Draws'!F642)*(Assumptions!$D$29-Assumptions!$D$27)*(Assumptions!$D$29-Assumptions!$D$28)))</f>
        <v>0.267311476087267</v>
      </c>
      <c r="D642" s="29" t="n">
        <f aca="false">IF('Random Draws'!I642&lt;Assumptions!$D$30,1,0)</f>
        <v>0</v>
      </c>
      <c r="E642" s="19" t="n">
        <f aca="false">C642+Assumptions!$D$31*D642</f>
        <v>0.267311476087267</v>
      </c>
      <c r="F642" s="28" t="n">
        <f aca="false">(Simulation!F642-Assumptions!$D$15)*(1-E642)+Assumptions!$D$15-Simulation!J642</f>
        <v>0.191600194863439</v>
      </c>
      <c r="G642" s="8" t="n">
        <f aca="false">((Assumptions!$D$14*(1+Simulation!E642)^1*F642-Assumptions!$D$14*(1+Simulation!E642)^0*Simulation!E642*Assumptions!$D$16)/(1+Simulation!K642)^1+(Assumptions!$D$14*(1+Simulation!E642)^2*F642-Assumptions!$D$14*(1+Simulation!E642)^1*Simulation!E642*Assumptions!$D$16)/(1+Simulation!K642)^2+(Assumptions!$D$14*(1+Simulation!E642)^3*F642-Assumptions!$D$14*(1+Simulation!E642)^2*Simulation!E642*Assumptions!$D$16)/(1+Simulation!K642)^3+(Assumptions!$D$14*(1+Simulation!E642)^4*F642-Assumptions!$D$14*(1+Simulation!E642)^3*Simulation!E642*Assumptions!$D$16)/(1+Simulation!K642)^4+(Assumptions!$D$14*(1+Simulation!E642)^5*F642-Assumptions!$D$14*(1+Simulation!E642)^4*Simulation!E642*Assumptions!$D$16)/(1+Simulation!K642)^5+(Assumptions!$D$14*(1+Simulation!E642)^5*F642-Assumptions!$D$14*(1+Simulation!E642)^4*Simulation!E642*Assumptions!$D$16)*(1+Simulation!I642)/(Simulation!K642-Simulation!I642)/(1+Simulation!K642)^5-Assumptions!$D$17)/Assumptions!$D$18</f>
        <v>11.2912956570836</v>
      </c>
      <c r="H642" s="8" t="str">
        <f aca="false">IF(D642=1,G642,"")</f>
        <v/>
      </c>
      <c r="I642" s="33" t="n">
        <f aca="false">IF(D642=0,G642,"")</f>
        <v>11.2912956570836</v>
      </c>
    </row>
    <row r="643" customFormat="false" ht="15" hidden="false" customHeight="false" outlineLevel="0" collapsed="false">
      <c r="B643" s="2" t="n">
        <v>638</v>
      </c>
      <c r="C643" s="19" t="n">
        <f aca="false">IF('Random Draws'!F643&lt;(Assumptions!$D$28-Assumptions!$D$27)/(Assumptions!$D$29-Assumptions!$D$27),Assumptions!$D$27+SQRT('Random Draws'!F643*(Assumptions!$D$29-Assumptions!$D$27)*(Assumptions!$D$28-Assumptions!$D$27)),Assumptions!$D$29-SQRT((1-'Random Draws'!F643)*(Assumptions!$D$29-Assumptions!$D$27)*(Assumptions!$D$29-Assumptions!$D$28)))</f>
        <v>0.253768743955873</v>
      </c>
      <c r="D643" s="29" t="n">
        <f aca="false">IF('Random Draws'!I643&lt;Assumptions!$D$30,1,0)</f>
        <v>0</v>
      </c>
      <c r="E643" s="19" t="n">
        <f aca="false">C643+Assumptions!$D$31*D643</f>
        <v>0.253768743955873</v>
      </c>
      <c r="F643" s="28" t="n">
        <f aca="false">(Simulation!F643-Assumptions!$D$15)*(1-E643)+Assumptions!$D$15-Simulation!J643</f>
        <v>0.204977137095534</v>
      </c>
      <c r="G643" s="8" t="n">
        <f aca="false">((Assumptions!$D$14*(1+Simulation!E643)^1*F643-Assumptions!$D$14*(1+Simulation!E643)^0*Simulation!E643*Assumptions!$D$16)/(1+Simulation!K643)^1+(Assumptions!$D$14*(1+Simulation!E643)^2*F643-Assumptions!$D$14*(1+Simulation!E643)^1*Simulation!E643*Assumptions!$D$16)/(1+Simulation!K643)^2+(Assumptions!$D$14*(1+Simulation!E643)^3*F643-Assumptions!$D$14*(1+Simulation!E643)^2*Simulation!E643*Assumptions!$D$16)/(1+Simulation!K643)^3+(Assumptions!$D$14*(1+Simulation!E643)^4*F643-Assumptions!$D$14*(1+Simulation!E643)^3*Simulation!E643*Assumptions!$D$16)/(1+Simulation!K643)^4+(Assumptions!$D$14*(1+Simulation!E643)^5*F643-Assumptions!$D$14*(1+Simulation!E643)^4*Simulation!E643*Assumptions!$D$16)/(1+Simulation!K643)^5+(Assumptions!$D$14*(1+Simulation!E643)^5*F643-Assumptions!$D$14*(1+Simulation!E643)^4*Simulation!E643*Assumptions!$D$16)*(1+Simulation!I643)/(Simulation!K643-Simulation!I643)/(1+Simulation!K643)^5-Assumptions!$D$17)/Assumptions!$D$18</f>
        <v>19.6120691191787</v>
      </c>
      <c r="H643" s="8" t="str">
        <f aca="false">IF(D643=1,G643,"")</f>
        <v/>
      </c>
      <c r="I643" s="33" t="n">
        <f aca="false">IF(D643=0,G643,"")</f>
        <v>19.6120691191787</v>
      </c>
    </row>
    <row r="644" customFormat="false" ht="15" hidden="false" customHeight="false" outlineLevel="0" collapsed="false">
      <c r="B644" s="2" t="n">
        <v>639</v>
      </c>
      <c r="C644" s="19" t="n">
        <f aca="false">IF('Random Draws'!F644&lt;(Assumptions!$D$28-Assumptions!$D$27)/(Assumptions!$D$29-Assumptions!$D$27),Assumptions!$D$27+SQRT('Random Draws'!F644*(Assumptions!$D$29-Assumptions!$D$27)*(Assumptions!$D$28-Assumptions!$D$27)),Assumptions!$D$29-SQRT((1-'Random Draws'!F644)*(Assumptions!$D$29-Assumptions!$D$27)*(Assumptions!$D$29-Assumptions!$D$28)))</f>
        <v>0.248606135947799</v>
      </c>
      <c r="D644" s="29" t="n">
        <f aca="false">IF('Random Draws'!I644&lt;Assumptions!$D$30,1,0)</f>
        <v>0</v>
      </c>
      <c r="E644" s="19" t="n">
        <f aca="false">C644+Assumptions!$D$31*D644</f>
        <v>0.248606135947799</v>
      </c>
      <c r="F644" s="28" t="n">
        <f aca="false">(Simulation!F644-Assumptions!$D$15)*(1-E644)+Assumptions!$D$15-Simulation!J644</f>
        <v>0.162679457805995</v>
      </c>
      <c r="G644" s="8" t="n">
        <f aca="false">((Assumptions!$D$14*(1+Simulation!E644)^1*F644-Assumptions!$D$14*(1+Simulation!E644)^0*Simulation!E644*Assumptions!$D$16)/(1+Simulation!K644)^1+(Assumptions!$D$14*(1+Simulation!E644)^2*F644-Assumptions!$D$14*(1+Simulation!E644)^1*Simulation!E644*Assumptions!$D$16)/(1+Simulation!K644)^2+(Assumptions!$D$14*(1+Simulation!E644)^3*F644-Assumptions!$D$14*(1+Simulation!E644)^2*Simulation!E644*Assumptions!$D$16)/(1+Simulation!K644)^3+(Assumptions!$D$14*(1+Simulation!E644)^4*F644-Assumptions!$D$14*(1+Simulation!E644)^3*Simulation!E644*Assumptions!$D$16)/(1+Simulation!K644)^4+(Assumptions!$D$14*(1+Simulation!E644)^5*F644-Assumptions!$D$14*(1+Simulation!E644)^4*Simulation!E644*Assumptions!$D$16)/(1+Simulation!K644)^5+(Assumptions!$D$14*(1+Simulation!E644)^5*F644-Assumptions!$D$14*(1+Simulation!E644)^4*Simulation!E644*Assumptions!$D$16)*(1+Simulation!I644)/(Simulation!K644-Simulation!I644)/(1+Simulation!K644)^5-Assumptions!$D$17)/Assumptions!$D$18</f>
        <v>14.6430935120485</v>
      </c>
      <c r="H644" s="8" t="str">
        <f aca="false">IF(D644=1,G644,"")</f>
        <v/>
      </c>
      <c r="I644" s="33" t="n">
        <f aca="false">IF(D644=0,G644,"")</f>
        <v>14.6430935120485</v>
      </c>
    </row>
    <row r="645" customFormat="false" ht="15" hidden="false" customHeight="false" outlineLevel="0" collapsed="false">
      <c r="B645" s="2" t="n">
        <v>640</v>
      </c>
      <c r="C645" s="19" t="n">
        <f aca="false">IF('Random Draws'!F645&lt;(Assumptions!$D$28-Assumptions!$D$27)/(Assumptions!$D$29-Assumptions!$D$27),Assumptions!$D$27+SQRT('Random Draws'!F645*(Assumptions!$D$29-Assumptions!$D$27)*(Assumptions!$D$28-Assumptions!$D$27)),Assumptions!$D$29-SQRT((1-'Random Draws'!F645)*(Assumptions!$D$29-Assumptions!$D$27)*(Assumptions!$D$29-Assumptions!$D$28)))</f>
        <v>0.258373921465468</v>
      </c>
      <c r="D645" s="29" t="n">
        <f aca="false">IF('Random Draws'!I645&lt;Assumptions!$D$30,1,0)</f>
        <v>0</v>
      </c>
      <c r="E645" s="19" t="n">
        <f aca="false">C645+Assumptions!$D$31*D645</f>
        <v>0.258373921465468</v>
      </c>
      <c r="F645" s="28" t="n">
        <f aca="false">(Simulation!F645-Assumptions!$D$15)*(1-E645)+Assumptions!$D$15-Simulation!J645</f>
        <v>0.169776260775475</v>
      </c>
      <c r="G645" s="8" t="n">
        <f aca="false">((Assumptions!$D$14*(1+Simulation!E645)^1*F645-Assumptions!$D$14*(1+Simulation!E645)^0*Simulation!E645*Assumptions!$D$16)/(1+Simulation!K645)^1+(Assumptions!$D$14*(1+Simulation!E645)^2*F645-Assumptions!$D$14*(1+Simulation!E645)^1*Simulation!E645*Assumptions!$D$16)/(1+Simulation!K645)^2+(Assumptions!$D$14*(1+Simulation!E645)^3*F645-Assumptions!$D$14*(1+Simulation!E645)^2*Simulation!E645*Assumptions!$D$16)/(1+Simulation!K645)^3+(Assumptions!$D$14*(1+Simulation!E645)^4*F645-Assumptions!$D$14*(1+Simulation!E645)^3*Simulation!E645*Assumptions!$D$16)/(1+Simulation!K645)^4+(Assumptions!$D$14*(1+Simulation!E645)^5*F645-Assumptions!$D$14*(1+Simulation!E645)^4*Simulation!E645*Assumptions!$D$16)/(1+Simulation!K645)^5+(Assumptions!$D$14*(1+Simulation!E645)^5*F645-Assumptions!$D$14*(1+Simulation!E645)^4*Simulation!E645*Assumptions!$D$16)*(1+Simulation!I645)/(Simulation!K645-Simulation!I645)/(1+Simulation!K645)^5-Assumptions!$D$17)/Assumptions!$D$18</f>
        <v>9.55736833431797</v>
      </c>
      <c r="H645" s="8" t="str">
        <f aca="false">IF(D645=1,G645,"")</f>
        <v/>
      </c>
      <c r="I645" s="33" t="n">
        <f aca="false">IF(D645=0,G645,"")</f>
        <v>9.55736833431797</v>
      </c>
    </row>
    <row r="646" customFormat="false" ht="15" hidden="false" customHeight="false" outlineLevel="0" collapsed="false">
      <c r="B646" s="2" t="n">
        <v>641</v>
      </c>
      <c r="C646" s="19" t="n">
        <f aca="false">IF('Random Draws'!F646&lt;(Assumptions!$D$28-Assumptions!$D$27)/(Assumptions!$D$29-Assumptions!$D$27),Assumptions!$D$27+SQRT('Random Draws'!F646*(Assumptions!$D$29-Assumptions!$D$27)*(Assumptions!$D$28-Assumptions!$D$27)),Assumptions!$D$29-SQRT((1-'Random Draws'!F646)*(Assumptions!$D$29-Assumptions!$D$27)*(Assumptions!$D$29-Assumptions!$D$28)))</f>
        <v>0.249032422237827</v>
      </c>
      <c r="D646" s="29" t="n">
        <f aca="false">IF('Random Draws'!I646&lt;Assumptions!$D$30,1,0)</f>
        <v>0</v>
      </c>
      <c r="E646" s="19" t="n">
        <f aca="false">C646+Assumptions!$D$31*D646</f>
        <v>0.249032422237827</v>
      </c>
      <c r="F646" s="28" t="n">
        <f aca="false">(Simulation!F646-Assumptions!$D$15)*(1-E646)+Assumptions!$D$15-Simulation!J646</f>
        <v>0.199882451416891</v>
      </c>
      <c r="G646" s="8" t="n">
        <f aca="false">((Assumptions!$D$14*(1+Simulation!E646)^1*F646-Assumptions!$D$14*(1+Simulation!E646)^0*Simulation!E646*Assumptions!$D$16)/(1+Simulation!K646)^1+(Assumptions!$D$14*(1+Simulation!E646)^2*F646-Assumptions!$D$14*(1+Simulation!E646)^1*Simulation!E646*Assumptions!$D$16)/(1+Simulation!K646)^2+(Assumptions!$D$14*(1+Simulation!E646)^3*F646-Assumptions!$D$14*(1+Simulation!E646)^2*Simulation!E646*Assumptions!$D$16)/(1+Simulation!K646)^3+(Assumptions!$D$14*(1+Simulation!E646)^4*F646-Assumptions!$D$14*(1+Simulation!E646)^3*Simulation!E646*Assumptions!$D$16)/(1+Simulation!K646)^4+(Assumptions!$D$14*(1+Simulation!E646)^5*F646-Assumptions!$D$14*(1+Simulation!E646)^4*Simulation!E646*Assumptions!$D$16)/(1+Simulation!K646)^5+(Assumptions!$D$14*(1+Simulation!E646)^5*F646-Assumptions!$D$14*(1+Simulation!E646)^4*Simulation!E646*Assumptions!$D$16)*(1+Simulation!I646)/(Simulation!K646-Simulation!I646)/(1+Simulation!K646)^5-Assumptions!$D$17)/Assumptions!$D$18</f>
        <v>17.8696881921764</v>
      </c>
      <c r="H646" s="8" t="str">
        <f aca="false">IF(D646=1,G646,"")</f>
        <v/>
      </c>
      <c r="I646" s="33" t="n">
        <f aca="false">IF(D646=0,G646,"")</f>
        <v>17.8696881921764</v>
      </c>
    </row>
    <row r="647" customFormat="false" ht="15" hidden="false" customHeight="false" outlineLevel="0" collapsed="false">
      <c r="B647" s="2" t="n">
        <v>642</v>
      </c>
      <c r="C647" s="19" t="n">
        <f aca="false">IF('Random Draws'!F647&lt;(Assumptions!$D$28-Assumptions!$D$27)/(Assumptions!$D$29-Assumptions!$D$27),Assumptions!$D$27+SQRT('Random Draws'!F647*(Assumptions!$D$29-Assumptions!$D$27)*(Assumptions!$D$28-Assumptions!$D$27)),Assumptions!$D$29-SQRT((1-'Random Draws'!F647)*(Assumptions!$D$29-Assumptions!$D$27)*(Assumptions!$D$29-Assumptions!$D$28)))</f>
        <v>0.245969769895197</v>
      </c>
      <c r="D647" s="29" t="n">
        <f aca="false">IF('Random Draws'!I647&lt;Assumptions!$D$30,1,0)</f>
        <v>1</v>
      </c>
      <c r="E647" s="19" t="n">
        <f aca="false">C647+Assumptions!$D$31*D647</f>
        <v>0.335969769895197</v>
      </c>
      <c r="F647" s="28" t="n">
        <f aca="false">(Simulation!F647-Assumptions!$D$15)*(1-E647)+Assumptions!$D$15-Simulation!J647</f>
        <v>0.173197867266122</v>
      </c>
      <c r="G647" s="8" t="n">
        <f aca="false">((Assumptions!$D$14*(1+Simulation!E647)^1*F647-Assumptions!$D$14*(1+Simulation!E647)^0*Simulation!E647*Assumptions!$D$16)/(1+Simulation!K647)^1+(Assumptions!$D$14*(1+Simulation!E647)^2*F647-Assumptions!$D$14*(1+Simulation!E647)^1*Simulation!E647*Assumptions!$D$16)/(1+Simulation!K647)^2+(Assumptions!$D$14*(1+Simulation!E647)^3*F647-Assumptions!$D$14*(1+Simulation!E647)^2*Simulation!E647*Assumptions!$D$16)/(1+Simulation!K647)^3+(Assumptions!$D$14*(1+Simulation!E647)^4*F647-Assumptions!$D$14*(1+Simulation!E647)^3*Simulation!E647*Assumptions!$D$16)/(1+Simulation!K647)^4+(Assumptions!$D$14*(1+Simulation!E647)^5*F647-Assumptions!$D$14*(1+Simulation!E647)^4*Simulation!E647*Assumptions!$D$16)/(1+Simulation!K647)^5+(Assumptions!$D$14*(1+Simulation!E647)^5*F647-Assumptions!$D$14*(1+Simulation!E647)^4*Simulation!E647*Assumptions!$D$16)*(1+Simulation!I647)/(Simulation!K647-Simulation!I647)/(1+Simulation!K647)^5-Assumptions!$D$17)/Assumptions!$D$18</f>
        <v>13.6493289238</v>
      </c>
      <c r="H647" s="8" t="n">
        <f aca="false">IF(D647=1,G647,"")</f>
        <v>13.6493289238</v>
      </c>
      <c r="I647" s="33" t="str">
        <f aca="false">IF(D647=0,G647,"")</f>
        <v/>
      </c>
    </row>
    <row r="648" customFormat="false" ht="15" hidden="false" customHeight="false" outlineLevel="0" collapsed="false">
      <c r="B648" s="2" t="n">
        <v>643</v>
      </c>
      <c r="C648" s="19" t="n">
        <f aca="false">IF('Random Draws'!F648&lt;(Assumptions!$D$28-Assumptions!$D$27)/(Assumptions!$D$29-Assumptions!$D$27),Assumptions!$D$27+SQRT('Random Draws'!F648*(Assumptions!$D$29-Assumptions!$D$27)*(Assumptions!$D$28-Assumptions!$D$27)),Assumptions!$D$29-SQRT((1-'Random Draws'!F648)*(Assumptions!$D$29-Assumptions!$D$27)*(Assumptions!$D$29-Assumptions!$D$28)))</f>
        <v>0.271419090797684</v>
      </c>
      <c r="D648" s="29" t="n">
        <f aca="false">IF('Random Draws'!I648&lt;Assumptions!$D$30,1,0)</f>
        <v>0</v>
      </c>
      <c r="E648" s="19" t="n">
        <f aca="false">C648+Assumptions!$D$31*D648</f>
        <v>0.271419090797684</v>
      </c>
      <c r="F648" s="28" t="n">
        <f aca="false">(Simulation!F648-Assumptions!$D$15)*(1-E648)+Assumptions!$D$15-Simulation!J648</f>
        <v>0.180396352382695</v>
      </c>
      <c r="G648" s="8" t="n">
        <f aca="false">((Assumptions!$D$14*(1+Simulation!E648)^1*F648-Assumptions!$D$14*(1+Simulation!E648)^0*Simulation!E648*Assumptions!$D$16)/(1+Simulation!K648)^1+(Assumptions!$D$14*(1+Simulation!E648)^2*F648-Assumptions!$D$14*(1+Simulation!E648)^1*Simulation!E648*Assumptions!$D$16)/(1+Simulation!K648)^2+(Assumptions!$D$14*(1+Simulation!E648)^3*F648-Assumptions!$D$14*(1+Simulation!E648)^2*Simulation!E648*Assumptions!$D$16)/(1+Simulation!K648)^3+(Assumptions!$D$14*(1+Simulation!E648)^4*F648-Assumptions!$D$14*(1+Simulation!E648)^3*Simulation!E648*Assumptions!$D$16)/(1+Simulation!K648)^4+(Assumptions!$D$14*(1+Simulation!E648)^5*F648-Assumptions!$D$14*(1+Simulation!E648)^4*Simulation!E648*Assumptions!$D$16)/(1+Simulation!K648)^5+(Assumptions!$D$14*(1+Simulation!E648)^5*F648-Assumptions!$D$14*(1+Simulation!E648)^4*Simulation!E648*Assumptions!$D$16)*(1+Simulation!I648)/(Simulation!K648-Simulation!I648)/(1+Simulation!K648)^5-Assumptions!$D$17)/Assumptions!$D$18</f>
        <v>22.8007310469327</v>
      </c>
      <c r="H648" s="8" t="str">
        <f aca="false">IF(D648=1,G648,"")</f>
        <v/>
      </c>
      <c r="I648" s="33" t="n">
        <f aca="false">IF(D648=0,G648,"")</f>
        <v>22.8007310469327</v>
      </c>
    </row>
    <row r="649" customFormat="false" ht="15" hidden="false" customHeight="false" outlineLevel="0" collapsed="false">
      <c r="B649" s="2" t="n">
        <v>644</v>
      </c>
      <c r="C649" s="19" t="n">
        <f aca="false">IF('Random Draws'!F649&lt;(Assumptions!$D$28-Assumptions!$D$27)/(Assumptions!$D$29-Assumptions!$D$27),Assumptions!$D$27+SQRT('Random Draws'!F649*(Assumptions!$D$29-Assumptions!$D$27)*(Assumptions!$D$28-Assumptions!$D$27)),Assumptions!$D$29-SQRT((1-'Random Draws'!F649)*(Assumptions!$D$29-Assumptions!$D$27)*(Assumptions!$D$29-Assumptions!$D$28)))</f>
        <v>0.25851516237332</v>
      </c>
      <c r="D649" s="29" t="n">
        <f aca="false">IF('Random Draws'!I649&lt;Assumptions!$D$30,1,0)</f>
        <v>0</v>
      </c>
      <c r="E649" s="19" t="n">
        <f aca="false">C649+Assumptions!$D$31*D649</f>
        <v>0.25851516237332</v>
      </c>
      <c r="F649" s="28" t="n">
        <f aca="false">(Simulation!F649-Assumptions!$D$15)*(1-E649)+Assumptions!$D$15-Simulation!J649</f>
        <v>0.141500976653305</v>
      </c>
      <c r="G649" s="8" t="n">
        <f aca="false">((Assumptions!$D$14*(1+Simulation!E649)^1*F649-Assumptions!$D$14*(1+Simulation!E649)^0*Simulation!E649*Assumptions!$D$16)/(1+Simulation!K649)^1+(Assumptions!$D$14*(1+Simulation!E649)^2*F649-Assumptions!$D$14*(1+Simulation!E649)^1*Simulation!E649*Assumptions!$D$16)/(1+Simulation!K649)^2+(Assumptions!$D$14*(1+Simulation!E649)^3*F649-Assumptions!$D$14*(1+Simulation!E649)^2*Simulation!E649*Assumptions!$D$16)/(1+Simulation!K649)^3+(Assumptions!$D$14*(1+Simulation!E649)^4*F649-Assumptions!$D$14*(1+Simulation!E649)^3*Simulation!E649*Assumptions!$D$16)/(1+Simulation!K649)^4+(Assumptions!$D$14*(1+Simulation!E649)^5*F649-Assumptions!$D$14*(1+Simulation!E649)^4*Simulation!E649*Assumptions!$D$16)/(1+Simulation!K649)^5+(Assumptions!$D$14*(1+Simulation!E649)^5*F649-Assumptions!$D$14*(1+Simulation!E649)^4*Simulation!E649*Assumptions!$D$16)*(1+Simulation!I649)/(Simulation!K649-Simulation!I649)/(1+Simulation!K649)^5-Assumptions!$D$17)/Assumptions!$D$18</f>
        <v>9.64657077023947</v>
      </c>
      <c r="H649" s="8" t="str">
        <f aca="false">IF(D649=1,G649,"")</f>
        <v/>
      </c>
      <c r="I649" s="33" t="n">
        <f aca="false">IF(D649=0,G649,"")</f>
        <v>9.64657077023947</v>
      </c>
    </row>
    <row r="650" customFormat="false" ht="15" hidden="false" customHeight="false" outlineLevel="0" collapsed="false">
      <c r="B650" s="2" t="n">
        <v>645</v>
      </c>
      <c r="C650" s="19" t="n">
        <f aca="false">IF('Random Draws'!F650&lt;(Assumptions!$D$28-Assumptions!$D$27)/(Assumptions!$D$29-Assumptions!$D$27),Assumptions!$D$27+SQRT('Random Draws'!F650*(Assumptions!$D$29-Assumptions!$D$27)*(Assumptions!$D$28-Assumptions!$D$27)),Assumptions!$D$29-SQRT((1-'Random Draws'!F650)*(Assumptions!$D$29-Assumptions!$D$27)*(Assumptions!$D$29-Assumptions!$D$28)))</f>
        <v>0.253367190419052</v>
      </c>
      <c r="D650" s="29" t="n">
        <f aca="false">IF('Random Draws'!I650&lt;Assumptions!$D$30,1,0)</f>
        <v>1</v>
      </c>
      <c r="E650" s="19" t="n">
        <f aca="false">C650+Assumptions!$D$31*D650</f>
        <v>0.343367190419052</v>
      </c>
      <c r="F650" s="28" t="n">
        <f aca="false">(Simulation!F650-Assumptions!$D$15)*(1-E650)+Assumptions!$D$15-Simulation!J650</f>
        <v>0.145037590490169</v>
      </c>
      <c r="G650" s="8" t="n">
        <f aca="false">((Assumptions!$D$14*(1+Simulation!E650)^1*F650-Assumptions!$D$14*(1+Simulation!E650)^0*Simulation!E650*Assumptions!$D$16)/(1+Simulation!K650)^1+(Assumptions!$D$14*(1+Simulation!E650)^2*F650-Assumptions!$D$14*(1+Simulation!E650)^1*Simulation!E650*Assumptions!$D$16)/(1+Simulation!K650)^2+(Assumptions!$D$14*(1+Simulation!E650)^3*F650-Assumptions!$D$14*(1+Simulation!E650)^2*Simulation!E650*Assumptions!$D$16)/(1+Simulation!K650)^3+(Assumptions!$D$14*(1+Simulation!E650)^4*F650-Assumptions!$D$14*(1+Simulation!E650)^3*Simulation!E650*Assumptions!$D$16)/(1+Simulation!K650)^4+(Assumptions!$D$14*(1+Simulation!E650)^5*F650-Assumptions!$D$14*(1+Simulation!E650)^4*Simulation!E650*Assumptions!$D$16)/(1+Simulation!K650)^5+(Assumptions!$D$14*(1+Simulation!E650)^5*F650-Assumptions!$D$14*(1+Simulation!E650)^4*Simulation!E650*Assumptions!$D$16)*(1+Simulation!I650)/(Simulation!K650-Simulation!I650)/(1+Simulation!K650)^5-Assumptions!$D$17)/Assumptions!$D$18</f>
        <v>11.5598567620238</v>
      </c>
      <c r="H650" s="8" t="n">
        <f aca="false">IF(D650=1,G650,"")</f>
        <v>11.5598567620238</v>
      </c>
      <c r="I650" s="33" t="str">
        <f aca="false">IF(D650=0,G650,"")</f>
        <v/>
      </c>
    </row>
    <row r="651" customFormat="false" ht="15" hidden="false" customHeight="false" outlineLevel="0" collapsed="false">
      <c r="B651" s="2" t="n">
        <v>646</v>
      </c>
      <c r="C651" s="19" t="n">
        <f aca="false">IF('Random Draws'!F651&lt;(Assumptions!$D$28-Assumptions!$D$27)/(Assumptions!$D$29-Assumptions!$D$27),Assumptions!$D$27+SQRT('Random Draws'!F651*(Assumptions!$D$29-Assumptions!$D$27)*(Assumptions!$D$28-Assumptions!$D$27)),Assumptions!$D$29-SQRT((1-'Random Draws'!F651)*(Assumptions!$D$29-Assumptions!$D$27)*(Assumptions!$D$29-Assumptions!$D$28)))</f>
        <v>0.243409660072559</v>
      </c>
      <c r="D651" s="29" t="n">
        <f aca="false">IF('Random Draws'!I651&lt;Assumptions!$D$30,1,0)</f>
        <v>0</v>
      </c>
      <c r="E651" s="19" t="n">
        <f aca="false">C651+Assumptions!$D$31*D651</f>
        <v>0.243409660072559</v>
      </c>
      <c r="F651" s="28" t="n">
        <f aca="false">(Simulation!F651-Assumptions!$D$15)*(1-E651)+Assumptions!$D$15-Simulation!J651</f>
        <v>0.186332968734302</v>
      </c>
      <c r="G651" s="8" t="n">
        <f aca="false">((Assumptions!$D$14*(1+Simulation!E651)^1*F651-Assumptions!$D$14*(1+Simulation!E651)^0*Simulation!E651*Assumptions!$D$16)/(1+Simulation!K651)^1+(Assumptions!$D$14*(1+Simulation!E651)^2*F651-Assumptions!$D$14*(1+Simulation!E651)^1*Simulation!E651*Assumptions!$D$16)/(1+Simulation!K651)^2+(Assumptions!$D$14*(1+Simulation!E651)^3*F651-Assumptions!$D$14*(1+Simulation!E651)^2*Simulation!E651*Assumptions!$D$16)/(1+Simulation!K651)^3+(Assumptions!$D$14*(1+Simulation!E651)^4*F651-Assumptions!$D$14*(1+Simulation!E651)^3*Simulation!E651*Assumptions!$D$16)/(1+Simulation!K651)^4+(Assumptions!$D$14*(1+Simulation!E651)^5*F651-Assumptions!$D$14*(1+Simulation!E651)^4*Simulation!E651*Assumptions!$D$16)/(1+Simulation!K651)^5+(Assumptions!$D$14*(1+Simulation!E651)^5*F651-Assumptions!$D$14*(1+Simulation!E651)^4*Simulation!E651*Assumptions!$D$16)*(1+Simulation!I651)/(Simulation!K651-Simulation!I651)/(1+Simulation!K651)^5-Assumptions!$D$17)/Assumptions!$D$18</f>
        <v>8.72991467870854</v>
      </c>
      <c r="H651" s="8" t="str">
        <f aca="false">IF(D651=1,G651,"")</f>
        <v/>
      </c>
      <c r="I651" s="33" t="n">
        <f aca="false">IF(D651=0,G651,"")</f>
        <v>8.72991467870854</v>
      </c>
    </row>
    <row r="652" customFormat="false" ht="15" hidden="false" customHeight="false" outlineLevel="0" collapsed="false">
      <c r="B652" s="2" t="n">
        <v>647</v>
      </c>
      <c r="C652" s="19" t="n">
        <f aca="false">IF('Random Draws'!F652&lt;(Assumptions!$D$28-Assumptions!$D$27)/(Assumptions!$D$29-Assumptions!$D$27),Assumptions!$D$27+SQRT('Random Draws'!F652*(Assumptions!$D$29-Assumptions!$D$27)*(Assumptions!$D$28-Assumptions!$D$27)),Assumptions!$D$29-SQRT((1-'Random Draws'!F652)*(Assumptions!$D$29-Assumptions!$D$27)*(Assumptions!$D$29-Assumptions!$D$28)))</f>
        <v>0.247225186311231</v>
      </c>
      <c r="D652" s="29" t="n">
        <f aca="false">IF('Random Draws'!I652&lt;Assumptions!$D$30,1,0)</f>
        <v>0</v>
      </c>
      <c r="E652" s="19" t="n">
        <f aca="false">C652+Assumptions!$D$31*D652</f>
        <v>0.247225186311231</v>
      </c>
      <c r="F652" s="28" t="n">
        <f aca="false">(Simulation!F652-Assumptions!$D$15)*(1-E652)+Assumptions!$D$15-Simulation!J652</f>
        <v>0.167543344499512</v>
      </c>
      <c r="G652" s="8" t="n">
        <f aca="false">((Assumptions!$D$14*(1+Simulation!E652)^1*F652-Assumptions!$D$14*(1+Simulation!E652)^0*Simulation!E652*Assumptions!$D$16)/(1+Simulation!K652)^1+(Assumptions!$D$14*(1+Simulation!E652)^2*F652-Assumptions!$D$14*(1+Simulation!E652)^1*Simulation!E652*Assumptions!$D$16)/(1+Simulation!K652)^2+(Assumptions!$D$14*(1+Simulation!E652)^3*F652-Assumptions!$D$14*(1+Simulation!E652)^2*Simulation!E652*Assumptions!$D$16)/(1+Simulation!K652)^3+(Assumptions!$D$14*(1+Simulation!E652)^4*F652-Assumptions!$D$14*(1+Simulation!E652)^3*Simulation!E652*Assumptions!$D$16)/(1+Simulation!K652)^4+(Assumptions!$D$14*(1+Simulation!E652)^5*F652-Assumptions!$D$14*(1+Simulation!E652)^4*Simulation!E652*Assumptions!$D$16)/(1+Simulation!K652)^5+(Assumptions!$D$14*(1+Simulation!E652)^5*F652-Assumptions!$D$14*(1+Simulation!E652)^4*Simulation!E652*Assumptions!$D$16)*(1+Simulation!I652)/(Simulation!K652-Simulation!I652)/(1+Simulation!K652)^5-Assumptions!$D$17)/Assumptions!$D$18</f>
        <v>10.3221536525165</v>
      </c>
      <c r="H652" s="8" t="str">
        <f aca="false">IF(D652=1,G652,"")</f>
        <v/>
      </c>
      <c r="I652" s="33" t="n">
        <f aca="false">IF(D652=0,G652,"")</f>
        <v>10.3221536525165</v>
      </c>
    </row>
    <row r="653" customFormat="false" ht="15" hidden="false" customHeight="false" outlineLevel="0" collapsed="false">
      <c r="B653" s="2" t="n">
        <v>648</v>
      </c>
      <c r="C653" s="19" t="n">
        <f aca="false">IF('Random Draws'!F653&lt;(Assumptions!$D$28-Assumptions!$D$27)/(Assumptions!$D$29-Assumptions!$D$27),Assumptions!$D$27+SQRT('Random Draws'!F653*(Assumptions!$D$29-Assumptions!$D$27)*(Assumptions!$D$28-Assumptions!$D$27)),Assumptions!$D$29-SQRT((1-'Random Draws'!F653)*(Assumptions!$D$29-Assumptions!$D$27)*(Assumptions!$D$29-Assumptions!$D$28)))</f>
        <v>0.257332847652847</v>
      </c>
      <c r="D653" s="29" t="n">
        <f aca="false">IF('Random Draws'!I653&lt;Assumptions!$D$30,1,0)</f>
        <v>0</v>
      </c>
      <c r="E653" s="19" t="n">
        <f aca="false">C653+Assumptions!$D$31*D653</f>
        <v>0.257332847652847</v>
      </c>
      <c r="F653" s="28" t="n">
        <f aca="false">(Simulation!F653-Assumptions!$D$15)*(1-E653)+Assumptions!$D$15-Simulation!J653</f>
        <v>0.191944354317724</v>
      </c>
      <c r="G653" s="8" t="n">
        <f aca="false">((Assumptions!$D$14*(1+Simulation!E653)^1*F653-Assumptions!$D$14*(1+Simulation!E653)^0*Simulation!E653*Assumptions!$D$16)/(1+Simulation!K653)^1+(Assumptions!$D$14*(1+Simulation!E653)^2*F653-Assumptions!$D$14*(1+Simulation!E653)^1*Simulation!E653*Assumptions!$D$16)/(1+Simulation!K653)^2+(Assumptions!$D$14*(1+Simulation!E653)^3*F653-Assumptions!$D$14*(1+Simulation!E653)^2*Simulation!E653*Assumptions!$D$16)/(1+Simulation!K653)^3+(Assumptions!$D$14*(1+Simulation!E653)^4*F653-Assumptions!$D$14*(1+Simulation!E653)^3*Simulation!E653*Assumptions!$D$16)/(1+Simulation!K653)^4+(Assumptions!$D$14*(1+Simulation!E653)^5*F653-Assumptions!$D$14*(1+Simulation!E653)^4*Simulation!E653*Assumptions!$D$16)/(1+Simulation!K653)^5+(Assumptions!$D$14*(1+Simulation!E653)^5*F653-Assumptions!$D$14*(1+Simulation!E653)^4*Simulation!E653*Assumptions!$D$16)*(1+Simulation!I653)/(Simulation!K653-Simulation!I653)/(1+Simulation!K653)^5-Assumptions!$D$17)/Assumptions!$D$18</f>
        <v>15.5556023881731</v>
      </c>
      <c r="H653" s="8" t="str">
        <f aca="false">IF(D653=1,G653,"")</f>
        <v/>
      </c>
      <c r="I653" s="33" t="n">
        <f aca="false">IF(D653=0,G653,"")</f>
        <v>15.5556023881731</v>
      </c>
    </row>
    <row r="654" customFormat="false" ht="15" hidden="false" customHeight="false" outlineLevel="0" collapsed="false">
      <c r="B654" s="2" t="n">
        <v>649</v>
      </c>
      <c r="C654" s="19" t="n">
        <f aca="false">IF('Random Draws'!F654&lt;(Assumptions!$D$28-Assumptions!$D$27)/(Assumptions!$D$29-Assumptions!$D$27),Assumptions!$D$27+SQRT('Random Draws'!F654*(Assumptions!$D$29-Assumptions!$D$27)*(Assumptions!$D$28-Assumptions!$D$27)),Assumptions!$D$29-SQRT((1-'Random Draws'!F654)*(Assumptions!$D$29-Assumptions!$D$27)*(Assumptions!$D$29-Assumptions!$D$28)))</f>
        <v>0.259027535620653</v>
      </c>
      <c r="D654" s="29" t="n">
        <f aca="false">IF('Random Draws'!I654&lt;Assumptions!$D$30,1,0)</f>
        <v>0</v>
      </c>
      <c r="E654" s="19" t="n">
        <f aca="false">C654+Assumptions!$D$31*D654</f>
        <v>0.259027535620653</v>
      </c>
      <c r="F654" s="28" t="n">
        <f aca="false">(Simulation!F654-Assumptions!$D$15)*(1-E654)+Assumptions!$D$15-Simulation!J654</f>
        <v>0.143281037455542</v>
      </c>
      <c r="G654" s="8" t="n">
        <f aca="false">((Assumptions!$D$14*(1+Simulation!E654)^1*F654-Assumptions!$D$14*(1+Simulation!E654)^0*Simulation!E654*Assumptions!$D$16)/(1+Simulation!K654)^1+(Assumptions!$D$14*(1+Simulation!E654)^2*F654-Assumptions!$D$14*(1+Simulation!E654)^1*Simulation!E654*Assumptions!$D$16)/(1+Simulation!K654)^2+(Assumptions!$D$14*(1+Simulation!E654)^3*F654-Assumptions!$D$14*(1+Simulation!E654)^2*Simulation!E654*Assumptions!$D$16)/(1+Simulation!K654)^3+(Assumptions!$D$14*(1+Simulation!E654)^4*F654-Assumptions!$D$14*(1+Simulation!E654)^3*Simulation!E654*Assumptions!$D$16)/(1+Simulation!K654)^4+(Assumptions!$D$14*(1+Simulation!E654)^5*F654-Assumptions!$D$14*(1+Simulation!E654)^4*Simulation!E654*Assumptions!$D$16)/(1+Simulation!K654)^5+(Assumptions!$D$14*(1+Simulation!E654)^5*F654-Assumptions!$D$14*(1+Simulation!E654)^4*Simulation!E654*Assumptions!$D$16)*(1+Simulation!I654)/(Simulation!K654-Simulation!I654)/(1+Simulation!K654)^5-Assumptions!$D$17)/Assumptions!$D$18</f>
        <v>9.96252069778555</v>
      </c>
      <c r="H654" s="8" t="str">
        <f aca="false">IF(D654=1,G654,"")</f>
        <v/>
      </c>
      <c r="I654" s="33" t="n">
        <f aca="false">IF(D654=0,G654,"")</f>
        <v>9.96252069778555</v>
      </c>
    </row>
    <row r="655" customFormat="false" ht="15" hidden="false" customHeight="false" outlineLevel="0" collapsed="false">
      <c r="B655" s="2" t="n">
        <v>650</v>
      </c>
      <c r="C655" s="19" t="n">
        <f aca="false">IF('Random Draws'!F655&lt;(Assumptions!$D$28-Assumptions!$D$27)/(Assumptions!$D$29-Assumptions!$D$27),Assumptions!$D$27+SQRT('Random Draws'!F655*(Assumptions!$D$29-Assumptions!$D$27)*(Assumptions!$D$28-Assumptions!$D$27)),Assumptions!$D$29-SQRT((1-'Random Draws'!F655)*(Assumptions!$D$29-Assumptions!$D$27)*(Assumptions!$D$29-Assumptions!$D$28)))</f>
        <v>0.264681238731412</v>
      </c>
      <c r="D655" s="29" t="n">
        <f aca="false">IF('Random Draws'!I655&lt;Assumptions!$D$30,1,0)</f>
        <v>0</v>
      </c>
      <c r="E655" s="19" t="n">
        <f aca="false">C655+Assumptions!$D$31*D655</f>
        <v>0.264681238731412</v>
      </c>
      <c r="F655" s="28" t="n">
        <f aca="false">(Simulation!F655-Assumptions!$D$15)*(1-E655)+Assumptions!$D$15-Simulation!J655</f>
        <v>0.155252699302</v>
      </c>
      <c r="G655" s="8" t="n">
        <f aca="false">((Assumptions!$D$14*(1+Simulation!E655)^1*F655-Assumptions!$D$14*(1+Simulation!E655)^0*Simulation!E655*Assumptions!$D$16)/(1+Simulation!K655)^1+(Assumptions!$D$14*(1+Simulation!E655)^2*F655-Assumptions!$D$14*(1+Simulation!E655)^1*Simulation!E655*Assumptions!$D$16)/(1+Simulation!K655)^2+(Assumptions!$D$14*(1+Simulation!E655)^3*F655-Assumptions!$D$14*(1+Simulation!E655)^2*Simulation!E655*Assumptions!$D$16)/(1+Simulation!K655)^3+(Assumptions!$D$14*(1+Simulation!E655)^4*F655-Assumptions!$D$14*(1+Simulation!E655)^3*Simulation!E655*Assumptions!$D$16)/(1+Simulation!K655)^4+(Assumptions!$D$14*(1+Simulation!E655)^5*F655-Assumptions!$D$14*(1+Simulation!E655)^4*Simulation!E655*Assumptions!$D$16)/(1+Simulation!K655)^5+(Assumptions!$D$14*(1+Simulation!E655)^5*F655-Assumptions!$D$14*(1+Simulation!E655)^4*Simulation!E655*Assumptions!$D$16)*(1+Simulation!I655)/(Simulation!K655-Simulation!I655)/(1+Simulation!K655)^5-Assumptions!$D$17)/Assumptions!$D$18</f>
        <v>13.6050105479599</v>
      </c>
      <c r="H655" s="8" t="str">
        <f aca="false">IF(D655=1,G655,"")</f>
        <v/>
      </c>
      <c r="I655" s="33" t="n">
        <f aca="false">IF(D655=0,G655,"")</f>
        <v>13.6050105479599</v>
      </c>
    </row>
    <row r="656" customFormat="false" ht="15" hidden="false" customHeight="false" outlineLevel="0" collapsed="false">
      <c r="B656" s="2" t="n">
        <v>651</v>
      </c>
      <c r="C656" s="19" t="n">
        <f aca="false">IF('Random Draws'!F656&lt;(Assumptions!$D$28-Assumptions!$D$27)/(Assumptions!$D$29-Assumptions!$D$27),Assumptions!$D$27+SQRT('Random Draws'!F656*(Assumptions!$D$29-Assumptions!$D$27)*(Assumptions!$D$28-Assumptions!$D$27)),Assumptions!$D$29-SQRT((1-'Random Draws'!F656)*(Assumptions!$D$29-Assumptions!$D$27)*(Assumptions!$D$29-Assumptions!$D$28)))</f>
        <v>0.24870354066435</v>
      </c>
      <c r="D656" s="29" t="n">
        <f aca="false">IF('Random Draws'!I656&lt;Assumptions!$D$30,1,0)</f>
        <v>0</v>
      </c>
      <c r="E656" s="19" t="n">
        <f aca="false">C656+Assumptions!$D$31*D656</f>
        <v>0.24870354066435</v>
      </c>
      <c r="F656" s="28" t="n">
        <f aca="false">(Simulation!F656-Assumptions!$D$15)*(1-E656)+Assumptions!$D$15-Simulation!J656</f>
        <v>0.218079075685608</v>
      </c>
      <c r="G656" s="8" t="n">
        <f aca="false">((Assumptions!$D$14*(1+Simulation!E656)^1*F656-Assumptions!$D$14*(1+Simulation!E656)^0*Simulation!E656*Assumptions!$D$16)/(1+Simulation!K656)^1+(Assumptions!$D$14*(1+Simulation!E656)^2*F656-Assumptions!$D$14*(1+Simulation!E656)^1*Simulation!E656*Assumptions!$D$16)/(1+Simulation!K656)^2+(Assumptions!$D$14*(1+Simulation!E656)^3*F656-Assumptions!$D$14*(1+Simulation!E656)^2*Simulation!E656*Assumptions!$D$16)/(1+Simulation!K656)^3+(Assumptions!$D$14*(1+Simulation!E656)^4*F656-Assumptions!$D$14*(1+Simulation!E656)^3*Simulation!E656*Assumptions!$D$16)/(1+Simulation!K656)^4+(Assumptions!$D$14*(1+Simulation!E656)^5*F656-Assumptions!$D$14*(1+Simulation!E656)^4*Simulation!E656*Assumptions!$D$16)/(1+Simulation!K656)^5+(Assumptions!$D$14*(1+Simulation!E656)^5*F656-Assumptions!$D$14*(1+Simulation!E656)^4*Simulation!E656*Assumptions!$D$16)*(1+Simulation!I656)/(Simulation!K656-Simulation!I656)/(1+Simulation!K656)^5-Assumptions!$D$17)/Assumptions!$D$18</f>
        <v>19.6756824471349</v>
      </c>
      <c r="H656" s="8" t="str">
        <f aca="false">IF(D656=1,G656,"")</f>
        <v/>
      </c>
      <c r="I656" s="33" t="n">
        <f aca="false">IF(D656=0,G656,"")</f>
        <v>19.6756824471349</v>
      </c>
    </row>
    <row r="657" customFormat="false" ht="15" hidden="false" customHeight="false" outlineLevel="0" collapsed="false">
      <c r="B657" s="2" t="n">
        <v>652</v>
      </c>
      <c r="C657" s="19" t="n">
        <f aca="false">IF('Random Draws'!F657&lt;(Assumptions!$D$28-Assumptions!$D$27)/(Assumptions!$D$29-Assumptions!$D$27),Assumptions!$D$27+SQRT('Random Draws'!F657*(Assumptions!$D$29-Assumptions!$D$27)*(Assumptions!$D$28-Assumptions!$D$27)),Assumptions!$D$29-SQRT((1-'Random Draws'!F657)*(Assumptions!$D$29-Assumptions!$D$27)*(Assumptions!$D$29-Assumptions!$D$28)))</f>
        <v>0.267176389449987</v>
      </c>
      <c r="D657" s="29" t="n">
        <f aca="false">IF('Random Draws'!I657&lt;Assumptions!$D$30,1,0)</f>
        <v>0</v>
      </c>
      <c r="E657" s="19" t="n">
        <f aca="false">C657+Assumptions!$D$31*D657</f>
        <v>0.267176389449987</v>
      </c>
      <c r="F657" s="28" t="n">
        <f aca="false">(Simulation!F657-Assumptions!$D$15)*(1-E657)+Assumptions!$D$15-Simulation!J657</f>
        <v>0.156574587280093</v>
      </c>
      <c r="G657" s="8" t="n">
        <f aca="false">((Assumptions!$D$14*(1+Simulation!E657)^1*F657-Assumptions!$D$14*(1+Simulation!E657)^0*Simulation!E657*Assumptions!$D$16)/(1+Simulation!K657)^1+(Assumptions!$D$14*(1+Simulation!E657)^2*F657-Assumptions!$D$14*(1+Simulation!E657)^1*Simulation!E657*Assumptions!$D$16)/(1+Simulation!K657)^2+(Assumptions!$D$14*(1+Simulation!E657)^3*F657-Assumptions!$D$14*(1+Simulation!E657)^2*Simulation!E657*Assumptions!$D$16)/(1+Simulation!K657)^3+(Assumptions!$D$14*(1+Simulation!E657)^4*F657-Assumptions!$D$14*(1+Simulation!E657)^3*Simulation!E657*Assumptions!$D$16)/(1+Simulation!K657)^4+(Assumptions!$D$14*(1+Simulation!E657)^5*F657-Assumptions!$D$14*(1+Simulation!E657)^4*Simulation!E657*Assumptions!$D$16)/(1+Simulation!K657)^5+(Assumptions!$D$14*(1+Simulation!E657)^5*F657-Assumptions!$D$14*(1+Simulation!E657)^4*Simulation!E657*Assumptions!$D$16)*(1+Simulation!I657)/(Simulation!K657-Simulation!I657)/(1+Simulation!K657)^5-Assumptions!$D$17)/Assumptions!$D$18</f>
        <v>5.71361155682334</v>
      </c>
      <c r="H657" s="8" t="str">
        <f aca="false">IF(D657=1,G657,"")</f>
        <v/>
      </c>
      <c r="I657" s="33" t="n">
        <f aca="false">IF(D657=0,G657,"")</f>
        <v>5.71361155682334</v>
      </c>
    </row>
    <row r="658" customFormat="false" ht="15" hidden="false" customHeight="false" outlineLevel="0" collapsed="false">
      <c r="B658" s="2" t="n">
        <v>653</v>
      </c>
      <c r="C658" s="19" t="n">
        <f aca="false">IF('Random Draws'!F658&lt;(Assumptions!$D$28-Assumptions!$D$27)/(Assumptions!$D$29-Assumptions!$D$27),Assumptions!$D$27+SQRT('Random Draws'!F658*(Assumptions!$D$29-Assumptions!$D$27)*(Assumptions!$D$28-Assumptions!$D$27)),Assumptions!$D$29-SQRT((1-'Random Draws'!F658)*(Assumptions!$D$29-Assumptions!$D$27)*(Assumptions!$D$29-Assumptions!$D$28)))</f>
        <v>0.267515856321173</v>
      </c>
      <c r="D658" s="29" t="n">
        <f aca="false">IF('Random Draws'!I658&lt;Assumptions!$D$30,1,0)</f>
        <v>1</v>
      </c>
      <c r="E658" s="19" t="n">
        <f aca="false">C658+Assumptions!$D$31*D658</f>
        <v>0.357515856321173</v>
      </c>
      <c r="F658" s="28" t="n">
        <f aca="false">(Simulation!F658-Assumptions!$D$15)*(1-E658)+Assumptions!$D$15-Simulation!J658</f>
        <v>0.162181943558638</v>
      </c>
      <c r="G658" s="8" t="n">
        <f aca="false">((Assumptions!$D$14*(1+Simulation!E658)^1*F658-Assumptions!$D$14*(1+Simulation!E658)^0*Simulation!E658*Assumptions!$D$16)/(1+Simulation!K658)^1+(Assumptions!$D$14*(1+Simulation!E658)^2*F658-Assumptions!$D$14*(1+Simulation!E658)^1*Simulation!E658*Assumptions!$D$16)/(1+Simulation!K658)^2+(Assumptions!$D$14*(1+Simulation!E658)^3*F658-Assumptions!$D$14*(1+Simulation!E658)^2*Simulation!E658*Assumptions!$D$16)/(1+Simulation!K658)^3+(Assumptions!$D$14*(1+Simulation!E658)^4*F658-Assumptions!$D$14*(1+Simulation!E658)^3*Simulation!E658*Assumptions!$D$16)/(1+Simulation!K658)^4+(Assumptions!$D$14*(1+Simulation!E658)^5*F658-Assumptions!$D$14*(1+Simulation!E658)^4*Simulation!E658*Assumptions!$D$16)/(1+Simulation!K658)^5+(Assumptions!$D$14*(1+Simulation!E658)^5*F658-Assumptions!$D$14*(1+Simulation!E658)^4*Simulation!E658*Assumptions!$D$16)*(1+Simulation!I658)/(Simulation!K658-Simulation!I658)/(1+Simulation!K658)^5-Assumptions!$D$17)/Assumptions!$D$18</f>
        <v>7.30192339290394</v>
      </c>
      <c r="H658" s="8" t="n">
        <f aca="false">IF(D658=1,G658,"")</f>
        <v>7.30192339290394</v>
      </c>
      <c r="I658" s="33" t="str">
        <f aca="false">IF(D658=0,G658,"")</f>
        <v/>
      </c>
    </row>
    <row r="659" customFormat="false" ht="15" hidden="false" customHeight="false" outlineLevel="0" collapsed="false">
      <c r="B659" s="2" t="n">
        <v>654</v>
      </c>
      <c r="C659" s="19" t="n">
        <f aca="false">IF('Random Draws'!F659&lt;(Assumptions!$D$28-Assumptions!$D$27)/(Assumptions!$D$29-Assumptions!$D$27),Assumptions!$D$27+SQRT('Random Draws'!F659*(Assumptions!$D$29-Assumptions!$D$27)*(Assumptions!$D$28-Assumptions!$D$27)),Assumptions!$D$29-SQRT((1-'Random Draws'!F659)*(Assumptions!$D$29-Assumptions!$D$27)*(Assumptions!$D$29-Assumptions!$D$28)))</f>
        <v>0.263976432025894</v>
      </c>
      <c r="D659" s="29" t="n">
        <f aca="false">IF('Random Draws'!I659&lt;Assumptions!$D$30,1,0)</f>
        <v>0</v>
      </c>
      <c r="E659" s="19" t="n">
        <f aca="false">C659+Assumptions!$D$31*D659</f>
        <v>0.263976432025894</v>
      </c>
      <c r="F659" s="28" t="n">
        <f aca="false">(Simulation!F659-Assumptions!$D$15)*(1-E659)+Assumptions!$D$15-Simulation!J659</f>
        <v>0.123097272754063</v>
      </c>
      <c r="G659" s="8" t="n">
        <f aca="false">((Assumptions!$D$14*(1+Simulation!E659)^1*F659-Assumptions!$D$14*(1+Simulation!E659)^0*Simulation!E659*Assumptions!$D$16)/(1+Simulation!K659)^1+(Assumptions!$D$14*(1+Simulation!E659)^2*F659-Assumptions!$D$14*(1+Simulation!E659)^1*Simulation!E659*Assumptions!$D$16)/(1+Simulation!K659)^2+(Assumptions!$D$14*(1+Simulation!E659)^3*F659-Assumptions!$D$14*(1+Simulation!E659)^2*Simulation!E659*Assumptions!$D$16)/(1+Simulation!K659)^3+(Assumptions!$D$14*(1+Simulation!E659)^4*F659-Assumptions!$D$14*(1+Simulation!E659)^3*Simulation!E659*Assumptions!$D$16)/(1+Simulation!K659)^4+(Assumptions!$D$14*(1+Simulation!E659)^5*F659-Assumptions!$D$14*(1+Simulation!E659)^4*Simulation!E659*Assumptions!$D$16)/(1+Simulation!K659)^5+(Assumptions!$D$14*(1+Simulation!E659)^5*F659-Assumptions!$D$14*(1+Simulation!E659)^4*Simulation!E659*Assumptions!$D$16)*(1+Simulation!I659)/(Simulation!K659-Simulation!I659)/(1+Simulation!K659)^5-Assumptions!$D$17)/Assumptions!$D$18</f>
        <v>3.92118424626646</v>
      </c>
      <c r="H659" s="8" t="str">
        <f aca="false">IF(D659=1,G659,"")</f>
        <v/>
      </c>
      <c r="I659" s="33" t="n">
        <f aca="false">IF(D659=0,G659,"")</f>
        <v>3.92118424626646</v>
      </c>
    </row>
    <row r="660" customFormat="false" ht="15" hidden="false" customHeight="false" outlineLevel="0" collapsed="false">
      <c r="B660" s="2" t="n">
        <v>655</v>
      </c>
      <c r="C660" s="19" t="n">
        <f aca="false">IF('Random Draws'!F660&lt;(Assumptions!$D$28-Assumptions!$D$27)/(Assumptions!$D$29-Assumptions!$D$27),Assumptions!$D$27+SQRT('Random Draws'!F660*(Assumptions!$D$29-Assumptions!$D$27)*(Assumptions!$D$28-Assumptions!$D$27)),Assumptions!$D$29-SQRT((1-'Random Draws'!F660)*(Assumptions!$D$29-Assumptions!$D$27)*(Assumptions!$D$29-Assumptions!$D$28)))</f>
        <v>0.259063407712725</v>
      </c>
      <c r="D660" s="29" t="n">
        <f aca="false">IF('Random Draws'!I660&lt;Assumptions!$D$30,1,0)</f>
        <v>0</v>
      </c>
      <c r="E660" s="19" t="n">
        <f aca="false">C660+Assumptions!$D$31*D660</f>
        <v>0.259063407712725</v>
      </c>
      <c r="F660" s="28" t="n">
        <f aca="false">(Simulation!F660-Assumptions!$D$15)*(1-E660)+Assumptions!$D$15-Simulation!J660</f>
        <v>0.181445849927269</v>
      </c>
      <c r="G660" s="8" t="n">
        <f aca="false">((Assumptions!$D$14*(1+Simulation!E660)^1*F660-Assumptions!$D$14*(1+Simulation!E660)^0*Simulation!E660*Assumptions!$D$16)/(1+Simulation!K660)^1+(Assumptions!$D$14*(1+Simulation!E660)^2*F660-Assumptions!$D$14*(1+Simulation!E660)^1*Simulation!E660*Assumptions!$D$16)/(1+Simulation!K660)^2+(Assumptions!$D$14*(1+Simulation!E660)^3*F660-Assumptions!$D$14*(1+Simulation!E660)^2*Simulation!E660*Assumptions!$D$16)/(1+Simulation!K660)^3+(Assumptions!$D$14*(1+Simulation!E660)^4*F660-Assumptions!$D$14*(1+Simulation!E660)^3*Simulation!E660*Assumptions!$D$16)/(1+Simulation!K660)^4+(Assumptions!$D$14*(1+Simulation!E660)^5*F660-Assumptions!$D$14*(1+Simulation!E660)^4*Simulation!E660*Assumptions!$D$16)/(1+Simulation!K660)^5+(Assumptions!$D$14*(1+Simulation!E660)^5*F660-Assumptions!$D$14*(1+Simulation!E660)^4*Simulation!E660*Assumptions!$D$16)*(1+Simulation!I660)/(Simulation!K660-Simulation!I660)/(1+Simulation!K660)^5-Assumptions!$D$17)/Assumptions!$D$18</f>
        <v>20.5488722228136</v>
      </c>
      <c r="H660" s="8" t="str">
        <f aca="false">IF(D660=1,G660,"")</f>
        <v/>
      </c>
      <c r="I660" s="33" t="n">
        <f aca="false">IF(D660=0,G660,"")</f>
        <v>20.5488722228136</v>
      </c>
    </row>
    <row r="661" customFormat="false" ht="15" hidden="false" customHeight="false" outlineLevel="0" collapsed="false">
      <c r="B661" s="2" t="n">
        <v>656</v>
      </c>
      <c r="C661" s="19" t="n">
        <f aca="false">IF('Random Draws'!F661&lt;(Assumptions!$D$28-Assumptions!$D$27)/(Assumptions!$D$29-Assumptions!$D$27),Assumptions!$D$27+SQRT('Random Draws'!F661*(Assumptions!$D$29-Assumptions!$D$27)*(Assumptions!$D$28-Assumptions!$D$27)),Assumptions!$D$29-SQRT((1-'Random Draws'!F661)*(Assumptions!$D$29-Assumptions!$D$27)*(Assumptions!$D$29-Assumptions!$D$28)))</f>
        <v>0.269653456479036</v>
      </c>
      <c r="D661" s="29" t="n">
        <f aca="false">IF('Random Draws'!I661&lt;Assumptions!$D$30,1,0)</f>
        <v>0</v>
      </c>
      <c r="E661" s="19" t="n">
        <f aca="false">C661+Assumptions!$D$31*D661</f>
        <v>0.269653456479036</v>
      </c>
      <c r="F661" s="28" t="n">
        <f aca="false">(Simulation!F661-Assumptions!$D$15)*(1-E661)+Assumptions!$D$15-Simulation!J661</f>
        <v>0.162530188773394</v>
      </c>
      <c r="G661" s="8" t="n">
        <f aca="false">((Assumptions!$D$14*(1+Simulation!E661)^1*F661-Assumptions!$D$14*(1+Simulation!E661)^0*Simulation!E661*Assumptions!$D$16)/(1+Simulation!K661)^1+(Assumptions!$D$14*(1+Simulation!E661)^2*F661-Assumptions!$D$14*(1+Simulation!E661)^1*Simulation!E661*Assumptions!$D$16)/(1+Simulation!K661)^2+(Assumptions!$D$14*(1+Simulation!E661)^3*F661-Assumptions!$D$14*(1+Simulation!E661)^2*Simulation!E661*Assumptions!$D$16)/(1+Simulation!K661)^3+(Assumptions!$D$14*(1+Simulation!E661)^4*F661-Assumptions!$D$14*(1+Simulation!E661)^3*Simulation!E661*Assumptions!$D$16)/(1+Simulation!K661)^4+(Assumptions!$D$14*(1+Simulation!E661)^5*F661-Assumptions!$D$14*(1+Simulation!E661)^4*Simulation!E661*Assumptions!$D$16)/(1+Simulation!K661)^5+(Assumptions!$D$14*(1+Simulation!E661)^5*F661-Assumptions!$D$14*(1+Simulation!E661)^4*Simulation!E661*Assumptions!$D$16)*(1+Simulation!I661)/(Simulation!K661-Simulation!I661)/(1+Simulation!K661)^5-Assumptions!$D$17)/Assumptions!$D$18</f>
        <v>12.3868044587474</v>
      </c>
      <c r="H661" s="8" t="str">
        <f aca="false">IF(D661=1,G661,"")</f>
        <v/>
      </c>
      <c r="I661" s="33" t="n">
        <f aca="false">IF(D661=0,G661,"")</f>
        <v>12.3868044587474</v>
      </c>
    </row>
    <row r="662" customFormat="false" ht="15" hidden="false" customHeight="false" outlineLevel="0" collapsed="false">
      <c r="B662" s="2" t="n">
        <v>657</v>
      </c>
      <c r="C662" s="19" t="n">
        <f aca="false">IF('Random Draws'!F662&lt;(Assumptions!$D$28-Assumptions!$D$27)/(Assumptions!$D$29-Assumptions!$D$27),Assumptions!$D$27+SQRT('Random Draws'!F662*(Assumptions!$D$29-Assumptions!$D$27)*(Assumptions!$D$28-Assumptions!$D$27)),Assumptions!$D$29-SQRT((1-'Random Draws'!F662)*(Assumptions!$D$29-Assumptions!$D$27)*(Assumptions!$D$29-Assumptions!$D$28)))</f>
        <v>0.253135832627131</v>
      </c>
      <c r="D662" s="29" t="n">
        <f aca="false">IF('Random Draws'!I662&lt;Assumptions!$D$30,1,0)</f>
        <v>1</v>
      </c>
      <c r="E662" s="19" t="n">
        <f aca="false">C662+Assumptions!$D$31*D662</f>
        <v>0.343135832627131</v>
      </c>
      <c r="F662" s="28" t="n">
        <f aca="false">(Simulation!F662-Assumptions!$D$15)*(1-E662)+Assumptions!$D$15-Simulation!J662</f>
        <v>0.132730561902391</v>
      </c>
      <c r="G662" s="8" t="n">
        <f aca="false">((Assumptions!$D$14*(1+Simulation!E662)^1*F662-Assumptions!$D$14*(1+Simulation!E662)^0*Simulation!E662*Assumptions!$D$16)/(1+Simulation!K662)^1+(Assumptions!$D$14*(1+Simulation!E662)^2*F662-Assumptions!$D$14*(1+Simulation!E662)^1*Simulation!E662*Assumptions!$D$16)/(1+Simulation!K662)^2+(Assumptions!$D$14*(1+Simulation!E662)^3*F662-Assumptions!$D$14*(1+Simulation!E662)^2*Simulation!E662*Assumptions!$D$16)/(1+Simulation!K662)^3+(Assumptions!$D$14*(1+Simulation!E662)^4*F662-Assumptions!$D$14*(1+Simulation!E662)^3*Simulation!E662*Assumptions!$D$16)/(1+Simulation!K662)^4+(Assumptions!$D$14*(1+Simulation!E662)^5*F662-Assumptions!$D$14*(1+Simulation!E662)^4*Simulation!E662*Assumptions!$D$16)/(1+Simulation!K662)^5+(Assumptions!$D$14*(1+Simulation!E662)^5*F662-Assumptions!$D$14*(1+Simulation!E662)^4*Simulation!E662*Assumptions!$D$16)*(1+Simulation!I662)/(Simulation!K662-Simulation!I662)/(1+Simulation!K662)^5-Assumptions!$D$17)/Assumptions!$D$18</f>
        <v>6.49041234117697</v>
      </c>
      <c r="H662" s="8" t="n">
        <f aca="false">IF(D662=1,G662,"")</f>
        <v>6.49041234117697</v>
      </c>
      <c r="I662" s="33" t="str">
        <f aca="false">IF(D662=0,G662,"")</f>
        <v/>
      </c>
    </row>
    <row r="663" customFormat="false" ht="15" hidden="false" customHeight="false" outlineLevel="0" collapsed="false">
      <c r="B663" s="2" t="n">
        <v>658</v>
      </c>
      <c r="C663" s="19" t="n">
        <f aca="false">IF('Random Draws'!F663&lt;(Assumptions!$D$28-Assumptions!$D$27)/(Assumptions!$D$29-Assumptions!$D$27),Assumptions!$D$27+SQRT('Random Draws'!F663*(Assumptions!$D$29-Assumptions!$D$27)*(Assumptions!$D$28-Assumptions!$D$27)),Assumptions!$D$29-SQRT((1-'Random Draws'!F663)*(Assumptions!$D$29-Assumptions!$D$27)*(Assumptions!$D$29-Assumptions!$D$28)))</f>
        <v>0.257959147131153</v>
      </c>
      <c r="D663" s="29" t="n">
        <f aca="false">IF('Random Draws'!I663&lt;Assumptions!$D$30,1,0)</f>
        <v>1</v>
      </c>
      <c r="E663" s="19" t="n">
        <f aca="false">C663+Assumptions!$D$31*D663</f>
        <v>0.347959147131153</v>
      </c>
      <c r="F663" s="28" t="n">
        <f aca="false">(Simulation!F663-Assumptions!$D$15)*(1-E663)+Assumptions!$D$15-Simulation!J663</f>
        <v>0.146374746786664</v>
      </c>
      <c r="G663" s="8" t="n">
        <f aca="false">((Assumptions!$D$14*(1+Simulation!E663)^1*F663-Assumptions!$D$14*(1+Simulation!E663)^0*Simulation!E663*Assumptions!$D$16)/(1+Simulation!K663)^1+(Assumptions!$D$14*(1+Simulation!E663)^2*F663-Assumptions!$D$14*(1+Simulation!E663)^1*Simulation!E663*Assumptions!$D$16)/(1+Simulation!K663)^2+(Assumptions!$D$14*(1+Simulation!E663)^3*F663-Assumptions!$D$14*(1+Simulation!E663)^2*Simulation!E663*Assumptions!$D$16)/(1+Simulation!K663)^3+(Assumptions!$D$14*(1+Simulation!E663)^4*F663-Assumptions!$D$14*(1+Simulation!E663)^3*Simulation!E663*Assumptions!$D$16)/(1+Simulation!K663)^4+(Assumptions!$D$14*(1+Simulation!E663)^5*F663-Assumptions!$D$14*(1+Simulation!E663)^4*Simulation!E663*Assumptions!$D$16)/(1+Simulation!K663)^5+(Assumptions!$D$14*(1+Simulation!E663)^5*F663-Assumptions!$D$14*(1+Simulation!E663)^4*Simulation!E663*Assumptions!$D$16)*(1+Simulation!I663)/(Simulation!K663-Simulation!I663)/(1+Simulation!K663)^5-Assumptions!$D$17)/Assumptions!$D$18</f>
        <v>4.07502291294667</v>
      </c>
      <c r="H663" s="8" t="n">
        <f aca="false">IF(D663=1,G663,"")</f>
        <v>4.07502291294667</v>
      </c>
      <c r="I663" s="33" t="str">
        <f aca="false">IF(D663=0,G663,"")</f>
        <v/>
      </c>
    </row>
    <row r="664" customFormat="false" ht="15" hidden="false" customHeight="false" outlineLevel="0" collapsed="false">
      <c r="B664" s="2" t="n">
        <v>659</v>
      </c>
      <c r="C664" s="19" t="n">
        <f aca="false">IF('Random Draws'!F664&lt;(Assumptions!$D$28-Assumptions!$D$27)/(Assumptions!$D$29-Assumptions!$D$27),Assumptions!$D$27+SQRT('Random Draws'!F664*(Assumptions!$D$29-Assumptions!$D$27)*(Assumptions!$D$28-Assumptions!$D$27)),Assumptions!$D$29-SQRT((1-'Random Draws'!F664)*(Assumptions!$D$29-Assumptions!$D$27)*(Assumptions!$D$29-Assumptions!$D$28)))</f>
        <v>0.272730863980417</v>
      </c>
      <c r="D664" s="29" t="n">
        <f aca="false">IF('Random Draws'!I664&lt;Assumptions!$D$30,1,0)</f>
        <v>0</v>
      </c>
      <c r="E664" s="19" t="n">
        <f aca="false">C664+Assumptions!$D$31*D664</f>
        <v>0.272730863980417</v>
      </c>
      <c r="F664" s="28" t="n">
        <f aca="false">(Simulation!F664-Assumptions!$D$15)*(1-E664)+Assumptions!$D$15-Simulation!J664</f>
        <v>0.212015598416416</v>
      </c>
      <c r="G664" s="8" t="n">
        <f aca="false">((Assumptions!$D$14*(1+Simulation!E664)^1*F664-Assumptions!$D$14*(1+Simulation!E664)^0*Simulation!E664*Assumptions!$D$16)/(1+Simulation!K664)^1+(Assumptions!$D$14*(1+Simulation!E664)^2*F664-Assumptions!$D$14*(1+Simulation!E664)^1*Simulation!E664*Assumptions!$D$16)/(1+Simulation!K664)^2+(Assumptions!$D$14*(1+Simulation!E664)^3*F664-Assumptions!$D$14*(1+Simulation!E664)^2*Simulation!E664*Assumptions!$D$16)/(1+Simulation!K664)^3+(Assumptions!$D$14*(1+Simulation!E664)^4*F664-Assumptions!$D$14*(1+Simulation!E664)^3*Simulation!E664*Assumptions!$D$16)/(1+Simulation!K664)^4+(Assumptions!$D$14*(1+Simulation!E664)^5*F664-Assumptions!$D$14*(1+Simulation!E664)^4*Simulation!E664*Assumptions!$D$16)/(1+Simulation!K664)^5+(Assumptions!$D$14*(1+Simulation!E664)^5*F664-Assumptions!$D$14*(1+Simulation!E664)^4*Simulation!E664*Assumptions!$D$16)*(1+Simulation!I664)/(Simulation!K664-Simulation!I664)/(1+Simulation!K664)^5-Assumptions!$D$17)/Assumptions!$D$18</f>
        <v>29.1835621035881</v>
      </c>
      <c r="H664" s="8" t="str">
        <f aca="false">IF(D664=1,G664,"")</f>
        <v/>
      </c>
      <c r="I664" s="33" t="n">
        <f aca="false">IF(D664=0,G664,"")</f>
        <v>29.1835621035881</v>
      </c>
    </row>
    <row r="665" customFormat="false" ht="15" hidden="false" customHeight="false" outlineLevel="0" collapsed="false">
      <c r="B665" s="2" t="n">
        <v>660</v>
      </c>
      <c r="C665" s="19" t="n">
        <f aca="false">IF('Random Draws'!F665&lt;(Assumptions!$D$28-Assumptions!$D$27)/(Assumptions!$D$29-Assumptions!$D$27),Assumptions!$D$27+SQRT('Random Draws'!F665*(Assumptions!$D$29-Assumptions!$D$27)*(Assumptions!$D$28-Assumptions!$D$27)),Assumptions!$D$29-SQRT((1-'Random Draws'!F665)*(Assumptions!$D$29-Assumptions!$D$27)*(Assumptions!$D$29-Assumptions!$D$28)))</f>
        <v>0.262940404465029</v>
      </c>
      <c r="D665" s="29" t="n">
        <f aca="false">IF('Random Draws'!I665&lt;Assumptions!$D$30,1,0)</f>
        <v>0</v>
      </c>
      <c r="E665" s="19" t="n">
        <f aca="false">C665+Assumptions!$D$31*D665</f>
        <v>0.262940404465029</v>
      </c>
      <c r="F665" s="28" t="n">
        <f aca="false">(Simulation!F665-Assumptions!$D$15)*(1-E665)+Assumptions!$D$15-Simulation!J665</f>
        <v>0.200661875186347</v>
      </c>
      <c r="G665" s="8" t="n">
        <f aca="false">((Assumptions!$D$14*(1+Simulation!E665)^1*F665-Assumptions!$D$14*(1+Simulation!E665)^0*Simulation!E665*Assumptions!$D$16)/(1+Simulation!K665)^1+(Assumptions!$D$14*(1+Simulation!E665)^2*F665-Assumptions!$D$14*(1+Simulation!E665)^1*Simulation!E665*Assumptions!$D$16)/(1+Simulation!K665)^2+(Assumptions!$D$14*(1+Simulation!E665)^3*F665-Assumptions!$D$14*(1+Simulation!E665)^2*Simulation!E665*Assumptions!$D$16)/(1+Simulation!K665)^3+(Assumptions!$D$14*(1+Simulation!E665)^4*F665-Assumptions!$D$14*(1+Simulation!E665)^3*Simulation!E665*Assumptions!$D$16)/(1+Simulation!K665)^4+(Assumptions!$D$14*(1+Simulation!E665)^5*F665-Assumptions!$D$14*(1+Simulation!E665)^4*Simulation!E665*Assumptions!$D$16)/(1+Simulation!K665)^5+(Assumptions!$D$14*(1+Simulation!E665)^5*F665-Assumptions!$D$14*(1+Simulation!E665)^4*Simulation!E665*Assumptions!$D$16)*(1+Simulation!I665)/(Simulation!K665-Simulation!I665)/(1+Simulation!K665)^5-Assumptions!$D$17)/Assumptions!$D$18</f>
        <v>18.3522799622718</v>
      </c>
      <c r="H665" s="8" t="str">
        <f aca="false">IF(D665=1,G665,"")</f>
        <v/>
      </c>
      <c r="I665" s="33" t="n">
        <f aca="false">IF(D665=0,G665,"")</f>
        <v>18.3522799622718</v>
      </c>
    </row>
    <row r="666" customFormat="false" ht="15" hidden="false" customHeight="false" outlineLevel="0" collapsed="false">
      <c r="B666" s="2" t="n">
        <v>661</v>
      </c>
      <c r="C666" s="19" t="n">
        <f aca="false">IF('Random Draws'!F666&lt;(Assumptions!$D$28-Assumptions!$D$27)/(Assumptions!$D$29-Assumptions!$D$27),Assumptions!$D$27+SQRT('Random Draws'!F666*(Assumptions!$D$29-Assumptions!$D$27)*(Assumptions!$D$28-Assumptions!$D$27)),Assumptions!$D$29-SQRT((1-'Random Draws'!F666)*(Assumptions!$D$29-Assumptions!$D$27)*(Assumptions!$D$29-Assumptions!$D$28)))</f>
        <v>0.271027025250186</v>
      </c>
      <c r="D666" s="29" t="n">
        <f aca="false">IF('Random Draws'!I666&lt;Assumptions!$D$30,1,0)</f>
        <v>0</v>
      </c>
      <c r="E666" s="19" t="n">
        <f aca="false">C666+Assumptions!$D$31*D666</f>
        <v>0.271027025250186</v>
      </c>
      <c r="F666" s="28" t="n">
        <f aca="false">(Simulation!F666-Assumptions!$D$15)*(1-E666)+Assumptions!$D$15-Simulation!J666</f>
        <v>0.156005214958888</v>
      </c>
      <c r="G666" s="8" t="n">
        <f aca="false">((Assumptions!$D$14*(1+Simulation!E666)^1*F666-Assumptions!$D$14*(1+Simulation!E666)^0*Simulation!E666*Assumptions!$D$16)/(1+Simulation!K666)^1+(Assumptions!$D$14*(1+Simulation!E666)^2*F666-Assumptions!$D$14*(1+Simulation!E666)^1*Simulation!E666*Assumptions!$D$16)/(1+Simulation!K666)^2+(Assumptions!$D$14*(1+Simulation!E666)^3*F666-Assumptions!$D$14*(1+Simulation!E666)^2*Simulation!E666*Assumptions!$D$16)/(1+Simulation!K666)^3+(Assumptions!$D$14*(1+Simulation!E666)^4*F666-Assumptions!$D$14*(1+Simulation!E666)^3*Simulation!E666*Assumptions!$D$16)/(1+Simulation!K666)^4+(Assumptions!$D$14*(1+Simulation!E666)^5*F666-Assumptions!$D$14*(1+Simulation!E666)^4*Simulation!E666*Assumptions!$D$16)/(1+Simulation!K666)^5+(Assumptions!$D$14*(1+Simulation!E666)^5*F666-Assumptions!$D$14*(1+Simulation!E666)^4*Simulation!E666*Assumptions!$D$16)*(1+Simulation!I666)/(Simulation!K666-Simulation!I666)/(1+Simulation!K666)^5-Assumptions!$D$17)/Assumptions!$D$18</f>
        <v>12.4896425275028</v>
      </c>
      <c r="H666" s="8" t="str">
        <f aca="false">IF(D666=1,G666,"")</f>
        <v/>
      </c>
      <c r="I666" s="33" t="n">
        <f aca="false">IF(D666=0,G666,"")</f>
        <v>12.4896425275028</v>
      </c>
    </row>
    <row r="667" customFormat="false" ht="15" hidden="false" customHeight="false" outlineLevel="0" collapsed="false">
      <c r="B667" s="2" t="n">
        <v>662</v>
      </c>
      <c r="C667" s="19" t="n">
        <f aca="false">IF('Random Draws'!F667&lt;(Assumptions!$D$28-Assumptions!$D$27)/(Assumptions!$D$29-Assumptions!$D$27),Assumptions!$D$27+SQRT('Random Draws'!F667*(Assumptions!$D$29-Assumptions!$D$27)*(Assumptions!$D$28-Assumptions!$D$27)),Assumptions!$D$29-SQRT((1-'Random Draws'!F667)*(Assumptions!$D$29-Assumptions!$D$27)*(Assumptions!$D$29-Assumptions!$D$28)))</f>
        <v>0.26657442595304</v>
      </c>
      <c r="D667" s="29" t="n">
        <f aca="false">IF('Random Draws'!I667&lt;Assumptions!$D$30,1,0)</f>
        <v>0</v>
      </c>
      <c r="E667" s="19" t="n">
        <f aca="false">C667+Assumptions!$D$31*D667</f>
        <v>0.26657442595304</v>
      </c>
      <c r="F667" s="28" t="n">
        <f aca="false">(Simulation!F667-Assumptions!$D$15)*(1-E667)+Assumptions!$D$15-Simulation!J667</f>
        <v>0.150898732074141</v>
      </c>
      <c r="G667" s="8" t="n">
        <f aca="false">((Assumptions!$D$14*(1+Simulation!E667)^1*F667-Assumptions!$D$14*(1+Simulation!E667)^0*Simulation!E667*Assumptions!$D$16)/(1+Simulation!K667)^1+(Assumptions!$D$14*(1+Simulation!E667)^2*F667-Assumptions!$D$14*(1+Simulation!E667)^1*Simulation!E667*Assumptions!$D$16)/(1+Simulation!K667)^2+(Assumptions!$D$14*(1+Simulation!E667)^3*F667-Assumptions!$D$14*(1+Simulation!E667)^2*Simulation!E667*Assumptions!$D$16)/(1+Simulation!K667)^3+(Assumptions!$D$14*(1+Simulation!E667)^4*F667-Assumptions!$D$14*(1+Simulation!E667)^3*Simulation!E667*Assumptions!$D$16)/(1+Simulation!K667)^4+(Assumptions!$D$14*(1+Simulation!E667)^5*F667-Assumptions!$D$14*(1+Simulation!E667)^4*Simulation!E667*Assumptions!$D$16)/(1+Simulation!K667)^5+(Assumptions!$D$14*(1+Simulation!E667)^5*F667-Assumptions!$D$14*(1+Simulation!E667)^4*Simulation!E667*Assumptions!$D$16)*(1+Simulation!I667)/(Simulation!K667-Simulation!I667)/(1+Simulation!K667)^5-Assumptions!$D$17)/Assumptions!$D$18</f>
        <v>16.2615848157823</v>
      </c>
      <c r="H667" s="8" t="str">
        <f aca="false">IF(D667=1,G667,"")</f>
        <v/>
      </c>
      <c r="I667" s="33" t="n">
        <f aca="false">IF(D667=0,G667,"")</f>
        <v>16.2615848157823</v>
      </c>
    </row>
    <row r="668" customFormat="false" ht="15" hidden="false" customHeight="false" outlineLevel="0" collapsed="false">
      <c r="B668" s="2" t="n">
        <v>663</v>
      </c>
      <c r="C668" s="19" t="n">
        <f aca="false">IF('Random Draws'!F668&lt;(Assumptions!$D$28-Assumptions!$D$27)/(Assumptions!$D$29-Assumptions!$D$27),Assumptions!$D$27+SQRT('Random Draws'!F668*(Assumptions!$D$29-Assumptions!$D$27)*(Assumptions!$D$28-Assumptions!$D$27)),Assumptions!$D$29-SQRT((1-'Random Draws'!F668)*(Assumptions!$D$29-Assumptions!$D$27)*(Assumptions!$D$29-Assumptions!$D$28)))</f>
        <v>0.269497890310457</v>
      </c>
      <c r="D668" s="29" t="n">
        <f aca="false">IF('Random Draws'!I668&lt;Assumptions!$D$30,1,0)</f>
        <v>0</v>
      </c>
      <c r="E668" s="19" t="n">
        <f aca="false">C668+Assumptions!$D$31*D668</f>
        <v>0.269497890310457</v>
      </c>
      <c r="F668" s="28" t="n">
        <f aca="false">(Simulation!F668-Assumptions!$D$15)*(1-E668)+Assumptions!$D$15-Simulation!J668</f>
        <v>0.202437651654827</v>
      </c>
      <c r="G668" s="8" t="n">
        <f aca="false">((Assumptions!$D$14*(1+Simulation!E668)^1*F668-Assumptions!$D$14*(1+Simulation!E668)^0*Simulation!E668*Assumptions!$D$16)/(1+Simulation!K668)^1+(Assumptions!$D$14*(1+Simulation!E668)^2*F668-Assumptions!$D$14*(1+Simulation!E668)^1*Simulation!E668*Assumptions!$D$16)/(1+Simulation!K668)^2+(Assumptions!$D$14*(1+Simulation!E668)^3*F668-Assumptions!$D$14*(1+Simulation!E668)^2*Simulation!E668*Assumptions!$D$16)/(1+Simulation!K668)^3+(Assumptions!$D$14*(1+Simulation!E668)^4*F668-Assumptions!$D$14*(1+Simulation!E668)^3*Simulation!E668*Assumptions!$D$16)/(1+Simulation!K668)^4+(Assumptions!$D$14*(1+Simulation!E668)^5*F668-Assumptions!$D$14*(1+Simulation!E668)^4*Simulation!E668*Assumptions!$D$16)/(1+Simulation!K668)^5+(Assumptions!$D$14*(1+Simulation!E668)^5*F668-Assumptions!$D$14*(1+Simulation!E668)^4*Simulation!E668*Assumptions!$D$16)*(1+Simulation!I668)/(Simulation!K668-Simulation!I668)/(1+Simulation!K668)^5-Assumptions!$D$17)/Assumptions!$D$18</f>
        <v>10.5550526670435</v>
      </c>
      <c r="H668" s="8" t="str">
        <f aca="false">IF(D668=1,G668,"")</f>
        <v/>
      </c>
      <c r="I668" s="33" t="n">
        <f aca="false">IF(D668=0,G668,"")</f>
        <v>10.5550526670435</v>
      </c>
    </row>
    <row r="669" customFormat="false" ht="15" hidden="false" customHeight="false" outlineLevel="0" collapsed="false">
      <c r="B669" s="2" t="n">
        <v>664</v>
      </c>
      <c r="C669" s="19" t="n">
        <f aca="false">IF('Random Draws'!F669&lt;(Assumptions!$D$28-Assumptions!$D$27)/(Assumptions!$D$29-Assumptions!$D$27),Assumptions!$D$27+SQRT('Random Draws'!F669*(Assumptions!$D$29-Assumptions!$D$27)*(Assumptions!$D$28-Assumptions!$D$27)),Assumptions!$D$29-SQRT((1-'Random Draws'!F669)*(Assumptions!$D$29-Assumptions!$D$27)*(Assumptions!$D$29-Assumptions!$D$28)))</f>
        <v>0.255630879236562</v>
      </c>
      <c r="D669" s="29" t="n">
        <f aca="false">IF('Random Draws'!I669&lt;Assumptions!$D$30,1,0)</f>
        <v>1</v>
      </c>
      <c r="E669" s="19" t="n">
        <f aca="false">C669+Assumptions!$D$31*D669</f>
        <v>0.345630879236562</v>
      </c>
      <c r="F669" s="28" t="n">
        <f aca="false">(Simulation!F669-Assumptions!$D$15)*(1-E669)+Assumptions!$D$15-Simulation!J669</f>
        <v>0.147321956975231</v>
      </c>
      <c r="G669" s="8" t="n">
        <f aca="false">((Assumptions!$D$14*(1+Simulation!E669)^1*F669-Assumptions!$D$14*(1+Simulation!E669)^0*Simulation!E669*Assumptions!$D$16)/(1+Simulation!K669)^1+(Assumptions!$D$14*(1+Simulation!E669)^2*F669-Assumptions!$D$14*(1+Simulation!E669)^1*Simulation!E669*Assumptions!$D$16)/(1+Simulation!K669)^2+(Assumptions!$D$14*(1+Simulation!E669)^3*F669-Assumptions!$D$14*(1+Simulation!E669)^2*Simulation!E669*Assumptions!$D$16)/(1+Simulation!K669)^3+(Assumptions!$D$14*(1+Simulation!E669)^4*F669-Assumptions!$D$14*(1+Simulation!E669)^3*Simulation!E669*Assumptions!$D$16)/(1+Simulation!K669)^4+(Assumptions!$D$14*(1+Simulation!E669)^5*F669-Assumptions!$D$14*(1+Simulation!E669)^4*Simulation!E669*Assumptions!$D$16)/(1+Simulation!K669)^5+(Assumptions!$D$14*(1+Simulation!E669)^5*F669-Assumptions!$D$14*(1+Simulation!E669)^4*Simulation!E669*Assumptions!$D$16)*(1+Simulation!I669)/(Simulation!K669-Simulation!I669)/(1+Simulation!K669)^5-Assumptions!$D$17)/Assumptions!$D$18</f>
        <v>14.1416100986754</v>
      </c>
      <c r="H669" s="8" t="n">
        <f aca="false">IF(D669=1,G669,"")</f>
        <v>14.1416100986754</v>
      </c>
      <c r="I669" s="33" t="str">
        <f aca="false">IF(D669=0,G669,"")</f>
        <v/>
      </c>
    </row>
    <row r="670" customFormat="false" ht="15" hidden="false" customHeight="false" outlineLevel="0" collapsed="false">
      <c r="B670" s="2" t="n">
        <v>665</v>
      </c>
      <c r="C670" s="19" t="n">
        <f aca="false">IF('Random Draws'!F670&lt;(Assumptions!$D$28-Assumptions!$D$27)/(Assumptions!$D$29-Assumptions!$D$27),Assumptions!$D$27+SQRT('Random Draws'!F670*(Assumptions!$D$29-Assumptions!$D$27)*(Assumptions!$D$28-Assumptions!$D$27)),Assumptions!$D$29-SQRT((1-'Random Draws'!F670)*(Assumptions!$D$29-Assumptions!$D$27)*(Assumptions!$D$29-Assumptions!$D$28)))</f>
        <v>0.264283906313769</v>
      </c>
      <c r="D670" s="29" t="n">
        <f aca="false">IF('Random Draws'!I670&lt;Assumptions!$D$30,1,0)</f>
        <v>0</v>
      </c>
      <c r="E670" s="19" t="n">
        <f aca="false">C670+Assumptions!$D$31*D670</f>
        <v>0.264283906313769</v>
      </c>
      <c r="F670" s="28" t="n">
        <f aca="false">(Simulation!F670-Assumptions!$D$15)*(1-E670)+Assumptions!$D$15-Simulation!J670</f>
        <v>0.154489781227686</v>
      </c>
      <c r="G670" s="8" t="n">
        <f aca="false">((Assumptions!$D$14*(1+Simulation!E670)^1*F670-Assumptions!$D$14*(1+Simulation!E670)^0*Simulation!E670*Assumptions!$D$16)/(1+Simulation!K670)^1+(Assumptions!$D$14*(1+Simulation!E670)^2*F670-Assumptions!$D$14*(1+Simulation!E670)^1*Simulation!E670*Assumptions!$D$16)/(1+Simulation!K670)^2+(Assumptions!$D$14*(1+Simulation!E670)^3*F670-Assumptions!$D$14*(1+Simulation!E670)^2*Simulation!E670*Assumptions!$D$16)/(1+Simulation!K670)^3+(Assumptions!$D$14*(1+Simulation!E670)^4*F670-Assumptions!$D$14*(1+Simulation!E670)^3*Simulation!E670*Assumptions!$D$16)/(1+Simulation!K670)^4+(Assumptions!$D$14*(1+Simulation!E670)^5*F670-Assumptions!$D$14*(1+Simulation!E670)^4*Simulation!E670*Assumptions!$D$16)/(1+Simulation!K670)^5+(Assumptions!$D$14*(1+Simulation!E670)^5*F670-Assumptions!$D$14*(1+Simulation!E670)^4*Simulation!E670*Assumptions!$D$16)*(1+Simulation!I670)/(Simulation!K670-Simulation!I670)/(1+Simulation!K670)^5-Assumptions!$D$17)/Assumptions!$D$18</f>
        <v>13.5727458586756</v>
      </c>
      <c r="H670" s="8" t="str">
        <f aca="false">IF(D670=1,G670,"")</f>
        <v/>
      </c>
      <c r="I670" s="33" t="n">
        <f aca="false">IF(D670=0,G670,"")</f>
        <v>13.5727458586756</v>
      </c>
    </row>
    <row r="671" customFormat="false" ht="15" hidden="false" customHeight="false" outlineLevel="0" collapsed="false">
      <c r="B671" s="2" t="n">
        <v>666</v>
      </c>
      <c r="C671" s="19" t="n">
        <f aca="false">IF('Random Draws'!F671&lt;(Assumptions!$D$28-Assumptions!$D$27)/(Assumptions!$D$29-Assumptions!$D$27),Assumptions!$D$27+SQRT('Random Draws'!F671*(Assumptions!$D$29-Assumptions!$D$27)*(Assumptions!$D$28-Assumptions!$D$27)),Assumptions!$D$29-SQRT((1-'Random Draws'!F671)*(Assumptions!$D$29-Assumptions!$D$27)*(Assumptions!$D$29-Assumptions!$D$28)))</f>
        <v>0.262662945572745</v>
      </c>
      <c r="D671" s="29" t="n">
        <f aca="false">IF('Random Draws'!I671&lt;Assumptions!$D$30,1,0)</f>
        <v>0</v>
      </c>
      <c r="E671" s="19" t="n">
        <f aca="false">C671+Assumptions!$D$31*D671</f>
        <v>0.262662945572745</v>
      </c>
      <c r="F671" s="28" t="n">
        <f aca="false">(Simulation!F671-Assumptions!$D$15)*(1-E671)+Assumptions!$D$15-Simulation!J671</f>
        <v>0.146318828906441</v>
      </c>
      <c r="G671" s="8" t="n">
        <f aca="false">((Assumptions!$D$14*(1+Simulation!E671)^1*F671-Assumptions!$D$14*(1+Simulation!E671)^0*Simulation!E671*Assumptions!$D$16)/(1+Simulation!K671)^1+(Assumptions!$D$14*(1+Simulation!E671)^2*F671-Assumptions!$D$14*(1+Simulation!E671)^1*Simulation!E671*Assumptions!$D$16)/(1+Simulation!K671)^2+(Assumptions!$D$14*(1+Simulation!E671)^3*F671-Assumptions!$D$14*(1+Simulation!E671)^2*Simulation!E671*Assumptions!$D$16)/(1+Simulation!K671)^3+(Assumptions!$D$14*(1+Simulation!E671)^4*F671-Assumptions!$D$14*(1+Simulation!E671)^3*Simulation!E671*Assumptions!$D$16)/(1+Simulation!K671)^4+(Assumptions!$D$14*(1+Simulation!E671)^5*F671-Assumptions!$D$14*(1+Simulation!E671)^4*Simulation!E671*Assumptions!$D$16)/(1+Simulation!K671)^5+(Assumptions!$D$14*(1+Simulation!E671)^5*F671-Assumptions!$D$14*(1+Simulation!E671)^4*Simulation!E671*Assumptions!$D$16)*(1+Simulation!I671)/(Simulation!K671-Simulation!I671)/(1+Simulation!K671)^5-Assumptions!$D$17)/Assumptions!$D$18</f>
        <v>9.92460086466287</v>
      </c>
      <c r="H671" s="8" t="str">
        <f aca="false">IF(D671=1,G671,"")</f>
        <v/>
      </c>
      <c r="I671" s="33" t="n">
        <f aca="false">IF(D671=0,G671,"")</f>
        <v>9.92460086466287</v>
      </c>
    </row>
    <row r="672" customFormat="false" ht="15" hidden="false" customHeight="false" outlineLevel="0" collapsed="false">
      <c r="B672" s="2" t="n">
        <v>667</v>
      </c>
      <c r="C672" s="19" t="n">
        <f aca="false">IF('Random Draws'!F672&lt;(Assumptions!$D$28-Assumptions!$D$27)/(Assumptions!$D$29-Assumptions!$D$27),Assumptions!$D$27+SQRT('Random Draws'!F672*(Assumptions!$D$29-Assumptions!$D$27)*(Assumptions!$D$28-Assumptions!$D$27)),Assumptions!$D$29-SQRT((1-'Random Draws'!F672)*(Assumptions!$D$29-Assumptions!$D$27)*(Assumptions!$D$29-Assumptions!$D$28)))</f>
        <v>0.260131385313696</v>
      </c>
      <c r="D672" s="29" t="n">
        <f aca="false">IF('Random Draws'!I672&lt;Assumptions!$D$30,1,0)</f>
        <v>0</v>
      </c>
      <c r="E672" s="19" t="n">
        <f aca="false">C672+Assumptions!$D$31*D672</f>
        <v>0.260131385313696</v>
      </c>
      <c r="F672" s="28" t="n">
        <f aca="false">(Simulation!F672-Assumptions!$D$15)*(1-E672)+Assumptions!$D$15-Simulation!J672</f>
        <v>0.189882564380504</v>
      </c>
      <c r="G672" s="8" t="n">
        <f aca="false">((Assumptions!$D$14*(1+Simulation!E672)^1*F672-Assumptions!$D$14*(1+Simulation!E672)^0*Simulation!E672*Assumptions!$D$16)/(1+Simulation!K672)^1+(Assumptions!$D$14*(1+Simulation!E672)^2*F672-Assumptions!$D$14*(1+Simulation!E672)^1*Simulation!E672*Assumptions!$D$16)/(1+Simulation!K672)^2+(Assumptions!$D$14*(1+Simulation!E672)^3*F672-Assumptions!$D$14*(1+Simulation!E672)^2*Simulation!E672*Assumptions!$D$16)/(1+Simulation!K672)^3+(Assumptions!$D$14*(1+Simulation!E672)^4*F672-Assumptions!$D$14*(1+Simulation!E672)^3*Simulation!E672*Assumptions!$D$16)/(1+Simulation!K672)^4+(Assumptions!$D$14*(1+Simulation!E672)^5*F672-Assumptions!$D$14*(1+Simulation!E672)^4*Simulation!E672*Assumptions!$D$16)/(1+Simulation!K672)^5+(Assumptions!$D$14*(1+Simulation!E672)^5*F672-Assumptions!$D$14*(1+Simulation!E672)^4*Simulation!E672*Assumptions!$D$16)*(1+Simulation!I672)/(Simulation!K672-Simulation!I672)/(1+Simulation!K672)^5-Assumptions!$D$17)/Assumptions!$D$18</f>
        <v>13.1370810721446</v>
      </c>
      <c r="H672" s="8" t="str">
        <f aca="false">IF(D672=1,G672,"")</f>
        <v/>
      </c>
      <c r="I672" s="33" t="n">
        <f aca="false">IF(D672=0,G672,"")</f>
        <v>13.1370810721446</v>
      </c>
    </row>
    <row r="673" customFormat="false" ht="15" hidden="false" customHeight="false" outlineLevel="0" collapsed="false">
      <c r="B673" s="2" t="n">
        <v>668</v>
      </c>
      <c r="C673" s="19" t="n">
        <f aca="false">IF('Random Draws'!F673&lt;(Assumptions!$D$28-Assumptions!$D$27)/(Assumptions!$D$29-Assumptions!$D$27),Assumptions!$D$27+SQRT('Random Draws'!F673*(Assumptions!$D$29-Assumptions!$D$27)*(Assumptions!$D$28-Assumptions!$D$27)),Assumptions!$D$29-SQRT((1-'Random Draws'!F673)*(Assumptions!$D$29-Assumptions!$D$27)*(Assumptions!$D$29-Assumptions!$D$28)))</f>
        <v>0.269197401328939</v>
      </c>
      <c r="D673" s="29" t="n">
        <f aca="false">IF('Random Draws'!I673&lt;Assumptions!$D$30,1,0)</f>
        <v>0</v>
      </c>
      <c r="E673" s="19" t="n">
        <f aca="false">C673+Assumptions!$D$31*D673</f>
        <v>0.269197401328939</v>
      </c>
      <c r="F673" s="28" t="n">
        <f aca="false">(Simulation!F673-Assumptions!$D$15)*(1-E673)+Assumptions!$D$15-Simulation!J673</f>
        <v>0.142805338296735</v>
      </c>
      <c r="G673" s="8" t="n">
        <f aca="false">((Assumptions!$D$14*(1+Simulation!E673)^1*F673-Assumptions!$D$14*(1+Simulation!E673)^0*Simulation!E673*Assumptions!$D$16)/(1+Simulation!K673)^1+(Assumptions!$D$14*(1+Simulation!E673)^2*F673-Assumptions!$D$14*(1+Simulation!E673)^1*Simulation!E673*Assumptions!$D$16)/(1+Simulation!K673)^2+(Assumptions!$D$14*(1+Simulation!E673)^3*F673-Assumptions!$D$14*(1+Simulation!E673)^2*Simulation!E673*Assumptions!$D$16)/(1+Simulation!K673)^3+(Assumptions!$D$14*(1+Simulation!E673)^4*F673-Assumptions!$D$14*(1+Simulation!E673)^3*Simulation!E673*Assumptions!$D$16)/(1+Simulation!K673)^4+(Assumptions!$D$14*(1+Simulation!E673)^5*F673-Assumptions!$D$14*(1+Simulation!E673)^4*Simulation!E673*Assumptions!$D$16)/(1+Simulation!K673)^5+(Assumptions!$D$14*(1+Simulation!E673)^5*F673-Assumptions!$D$14*(1+Simulation!E673)^4*Simulation!E673*Assumptions!$D$16)*(1+Simulation!I673)/(Simulation!K673-Simulation!I673)/(1+Simulation!K673)^5-Assumptions!$D$17)/Assumptions!$D$18</f>
        <v>8.2618728233009</v>
      </c>
      <c r="H673" s="8" t="str">
        <f aca="false">IF(D673=1,G673,"")</f>
        <v/>
      </c>
      <c r="I673" s="33" t="n">
        <f aca="false">IF(D673=0,G673,"")</f>
        <v>8.2618728233009</v>
      </c>
    </row>
    <row r="674" customFormat="false" ht="15" hidden="false" customHeight="false" outlineLevel="0" collapsed="false">
      <c r="B674" s="2" t="n">
        <v>669</v>
      </c>
      <c r="C674" s="19" t="n">
        <f aca="false">IF('Random Draws'!F674&lt;(Assumptions!$D$28-Assumptions!$D$27)/(Assumptions!$D$29-Assumptions!$D$27),Assumptions!$D$27+SQRT('Random Draws'!F674*(Assumptions!$D$29-Assumptions!$D$27)*(Assumptions!$D$28-Assumptions!$D$27)),Assumptions!$D$29-SQRT((1-'Random Draws'!F674)*(Assumptions!$D$29-Assumptions!$D$27)*(Assumptions!$D$29-Assumptions!$D$28)))</f>
        <v>0.266314294060502</v>
      </c>
      <c r="D674" s="29" t="n">
        <f aca="false">IF('Random Draws'!I674&lt;Assumptions!$D$30,1,0)</f>
        <v>0</v>
      </c>
      <c r="E674" s="19" t="n">
        <f aca="false">C674+Assumptions!$D$31*D674</f>
        <v>0.266314294060502</v>
      </c>
      <c r="F674" s="28" t="n">
        <f aca="false">(Simulation!F674-Assumptions!$D$15)*(1-E674)+Assumptions!$D$15-Simulation!J674</f>
        <v>0.188128972328419</v>
      </c>
      <c r="G674" s="8" t="n">
        <f aca="false">((Assumptions!$D$14*(1+Simulation!E674)^1*F674-Assumptions!$D$14*(1+Simulation!E674)^0*Simulation!E674*Assumptions!$D$16)/(1+Simulation!K674)^1+(Assumptions!$D$14*(1+Simulation!E674)^2*F674-Assumptions!$D$14*(1+Simulation!E674)^1*Simulation!E674*Assumptions!$D$16)/(1+Simulation!K674)^2+(Assumptions!$D$14*(1+Simulation!E674)^3*F674-Assumptions!$D$14*(1+Simulation!E674)^2*Simulation!E674*Assumptions!$D$16)/(1+Simulation!K674)^3+(Assumptions!$D$14*(1+Simulation!E674)^4*F674-Assumptions!$D$14*(1+Simulation!E674)^3*Simulation!E674*Assumptions!$D$16)/(1+Simulation!K674)^4+(Assumptions!$D$14*(1+Simulation!E674)^5*F674-Assumptions!$D$14*(1+Simulation!E674)^4*Simulation!E674*Assumptions!$D$16)/(1+Simulation!K674)^5+(Assumptions!$D$14*(1+Simulation!E674)^5*F674-Assumptions!$D$14*(1+Simulation!E674)^4*Simulation!E674*Assumptions!$D$16)*(1+Simulation!I674)/(Simulation!K674-Simulation!I674)/(1+Simulation!K674)^5-Assumptions!$D$17)/Assumptions!$D$18</f>
        <v>21.3207372471304</v>
      </c>
      <c r="H674" s="8" t="str">
        <f aca="false">IF(D674=1,G674,"")</f>
        <v/>
      </c>
      <c r="I674" s="33" t="n">
        <f aca="false">IF(D674=0,G674,"")</f>
        <v>21.3207372471304</v>
      </c>
    </row>
    <row r="675" customFormat="false" ht="15" hidden="false" customHeight="false" outlineLevel="0" collapsed="false">
      <c r="B675" s="2" t="n">
        <v>670</v>
      </c>
      <c r="C675" s="19" t="n">
        <f aca="false">IF('Random Draws'!F675&lt;(Assumptions!$D$28-Assumptions!$D$27)/(Assumptions!$D$29-Assumptions!$D$27),Assumptions!$D$27+SQRT('Random Draws'!F675*(Assumptions!$D$29-Assumptions!$D$27)*(Assumptions!$D$28-Assumptions!$D$27)),Assumptions!$D$29-SQRT((1-'Random Draws'!F675)*(Assumptions!$D$29-Assumptions!$D$27)*(Assumptions!$D$29-Assumptions!$D$28)))</f>
        <v>0.261908969283316</v>
      </c>
      <c r="D675" s="29" t="n">
        <f aca="false">IF('Random Draws'!I675&lt;Assumptions!$D$30,1,0)</f>
        <v>0</v>
      </c>
      <c r="E675" s="19" t="n">
        <f aca="false">C675+Assumptions!$D$31*D675</f>
        <v>0.261908969283316</v>
      </c>
      <c r="F675" s="28" t="n">
        <f aca="false">(Simulation!F675-Assumptions!$D$15)*(1-E675)+Assumptions!$D$15-Simulation!J675</f>
        <v>0.223897629917332</v>
      </c>
      <c r="G675" s="8" t="n">
        <f aca="false">((Assumptions!$D$14*(1+Simulation!E675)^1*F675-Assumptions!$D$14*(1+Simulation!E675)^0*Simulation!E675*Assumptions!$D$16)/(1+Simulation!K675)^1+(Assumptions!$D$14*(1+Simulation!E675)^2*F675-Assumptions!$D$14*(1+Simulation!E675)^1*Simulation!E675*Assumptions!$D$16)/(1+Simulation!K675)^2+(Assumptions!$D$14*(1+Simulation!E675)^3*F675-Assumptions!$D$14*(1+Simulation!E675)^2*Simulation!E675*Assumptions!$D$16)/(1+Simulation!K675)^3+(Assumptions!$D$14*(1+Simulation!E675)^4*F675-Assumptions!$D$14*(1+Simulation!E675)^3*Simulation!E675*Assumptions!$D$16)/(1+Simulation!K675)^4+(Assumptions!$D$14*(1+Simulation!E675)^5*F675-Assumptions!$D$14*(1+Simulation!E675)^4*Simulation!E675*Assumptions!$D$16)/(1+Simulation!K675)^5+(Assumptions!$D$14*(1+Simulation!E675)^5*F675-Assumptions!$D$14*(1+Simulation!E675)^4*Simulation!E675*Assumptions!$D$16)*(1+Simulation!I675)/(Simulation!K675-Simulation!I675)/(1+Simulation!K675)^5-Assumptions!$D$17)/Assumptions!$D$18</f>
        <v>19.2272392030473</v>
      </c>
      <c r="H675" s="8" t="str">
        <f aca="false">IF(D675=1,G675,"")</f>
        <v/>
      </c>
      <c r="I675" s="33" t="n">
        <f aca="false">IF(D675=0,G675,"")</f>
        <v>19.2272392030473</v>
      </c>
    </row>
    <row r="676" customFormat="false" ht="15" hidden="false" customHeight="false" outlineLevel="0" collapsed="false">
      <c r="B676" s="2" t="n">
        <v>671</v>
      </c>
      <c r="C676" s="19" t="n">
        <f aca="false">IF('Random Draws'!F676&lt;(Assumptions!$D$28-Assumptions!$D$27)/(Assumptions!$D$29-Assumptions!$D$27),Assumptions!$D$27+SQRT('Random Draws'!F676*(Assumptions!$D$29-Assumptions!$D$27)*(Assumptions!$D$28-Assumptions!$D$27)),Assumptions!$D$29-SQRT((1-'Random Draws'!F676)*(Assumptions!$D$29-Assumptions!$D$27)*(Assumptions!$D$29-Assumptions!$D$28)))</f>
        <v>0.25904305713316</v>
      </c>
      <c r="D676" s="29" t="n">
        <f aca="false">IF('Random Draws'!I676&lt;Assumptions!$D$30,1,0)</f>
        <v>1</v>
      </c>
      <c r="E676" s="19" t="n">
        <f aca="false">C676+Assumptions!$D$31*D676</f>
        <v>0.34904305713316</v>
      </c>
      <c r="F676" s="28" t="n">
        <f aca="false">(Simulation!F676-Assumptions!$D$15)*(1-E676)+Assumptions!$D$15-Simulation!J676</f>
        <v>0.174432519406719</v>
      </c>
      <c r="G676" s="8" t="n">
        <f aca="false">((Assumptions!$D$14*(1+Simulation!E676)^1*F676-Assumptions!$D$14*(1+Simulation!E676)^0*Simulation!E676*Assumptions!$D$16)/(1+Simulation!K676)^1+(Assumptions!$D$14*(1+Simulation!E676)^2*F676-Assumptions!$D$14*(1+Simulation!E676)^1*Simulation!E676*Assumptions!$D$16)/(1+Simulation!K676)^2+(Assumptions!$D$14*(1+Simulation!E676)^3*F676-Assumptions!$D$14*(1+Simulation!E676)^2*Simulation!E676*Assumptions!$D$16)/(1+Simulation!K676)^3+(Assumptions!$D$14*(1+Simulation!E676)^4*F676-Assumptions!$D$14*(1+Simulation!E676)^3*Simulation!E676*Assumptions!$D$16)/(1+Simulation!K676)^4+(Assumptions!$D$14*(1+Simulation!E676)^5*F676-Assumptions!$D$14*(1+Simulation!E676)^4*Simulation!E676*Assumptions!$D$16)/(1+Simulation!K676)^5+(Assumptions!$D$14*(1+Simulation!E676)^5*F676-Assumptions!$D$14*(1+Simulation!E676)^4*Simulation!E676*Assumptions!$D$16)*(1+Simulation!I676)/(Simulation!K676-Simulation!I676)/(1+Simulation!K676)^5-Assumptions!$D$17)/Assumptions!$D$18</f>
        <v>17.8516456016104</v>
      </c>
      <c r="H676" s="8" t="n">
        <f aca="false">IF(D676=1,G676,"")</f>
        <v>17.8516456016104</v>
      </c>
      <c r="I676" s="33" t="str">
        <f aca="false">IF(D676=0,G676,"")</f>
        <v/>
      </c>
    </row>
    <row r="677" customFormat="false" ht="15" hidden="false" customHeight="false" outlineLevel="0" collapsed="false">
      <c r="B677" s="2" t="n">
        <v>672</v>
      </c>
      <c r="C677" s="19" t="n">
        <f aca="false">IF('Random Draws'!F677&lt;(Assumptions!$D$28-Assumptions!$D$27)/(Assumptions!$D$29-Assumptions!$D$27),Assumptions!$D$27+SQRT('Random Draws'!F677*(Assumptions!$D$29-Assumptions!$D$27)*(Assumptions!$D$28-Assumptions!$D$27)),Assumptions!$D$29-SQRT((1-'Random Draws'!F677)*(Assumptions!$D$29-Assumptions!$D$27)*(Assumptions!$D$29-Assumptions!$D$28)))</f>
        <v>0.266123317335674</v>
      </c>
      <c r="D677" s="29" t="n">
        <f aca="false">IF('Random Draws'!I677&lt;Assumptions!$D$30,1,0)</f>
        <v>0</v>
      </c>
      <c r="E677" s="19" t="n">
        <f aca="false">C677+Assumptions!$D$31*D677</f>
        <v>0.266123317335674</v>
      </c>
      <c r="F677" s="28" t="n">
        <f aca="false">(Simulation!F677-Assumptions!$D$15)*(1-E677)+Assumptions!$D$15-Simulation!J677</f>
        <v>0.19275224337761</v>
      </c>
      <c r="G677" s="8" t="n">
        <f aca="false">((Assumptions!$D$14*(1+Simulation!E677)^1*F677-Assumptions!$D$14*(1+Simulation!E677)^0*Simulation!E677*Assumptions!$D$16)/(1+Simulation!K677)^1+(Assumptions!$D$14*(1+Simulation!E677)^2*F677-Assumptions!$D$14*(1+Simulation!E677)^1*Simulation!E677*Assumptions!$D$16)/(1+Simulation!K677)^2+(Assumptions!$D$14*(1+Simulation!E677)^3*F677-Assumptions!$D$14*(1+Simulation!E677)^2*Simulation!E677*Assumptions!$D$16)/(1+Simulation!K677)^3+(Assumptions!$D$14*(1+Simulation!E677)^4*F677-Assumptions!$D$14*(1+Simulation!E677)^3*Simulation!E677*Assumptions!$D$16)/(1+Simulation!K677)^4+(Assumptions!$D$14*(1+Simulation!E677)^5*F677-Assumptions!$D$14*(1+Simulation!E677)^4*Simulation!E677*Assumptions!$D$16)/(1+Simulation!K677)^5+(Assumptions!$D$14*(1+Simulation!E677)^5*F677-Assumptions!$D$14*(1+Simulation!E677)^4*Simulation!E677*Assumptions!$D$16)*(1+Simulation!I677)/(Simulation!K677-Simulation!I677)/(1+Simulation!K677)^5-Assumptions!$D$17)/Assumptions!$D$18</f>
        <v>14.5883469745154</v>
      </c>
      <c r="H677" s="8" t="str">
        <f aca="false">IF(D677=1,G677,"")</f>
        <v/>
      </c>
      <c r="I677" s="33" t="n">
        <f aca="false">IF(D677=0,G677,"")</f>
        <v>14.5883469745154</v>
      </c>
    </row>
    <row r="678" customFormat="false" ht="15" hidden="false" customHeight="false" outlineLevel="0" collapsed="false">
      <c r="B678" s="2" t="n">
        <v>673</v>
      </c>
      <c r="C678" s="19" t="n">
        <f aca="false">IF('Random Draws'!F678&lt;(Assumptions!$D$28-Assumptions!$D$27)/(Assumptions!$D$29-Assumptions!$D$27),Assumptions!$D$27+SQRT('Random Draws'!F678*(Assumptions!$D$29-Assumptions!$D$27)*(Assumptions!$D$28-Assumptions!$D$27)),Assumptions!$D$29-SQRT((1-'Random Draws'!F678)*(Assumptions!$D$29-Assumptions!$D$27)*(Assumptions!$D$29-Assumptions!$D$28)))</f>
        <v>0.258067160682365</v>
      </c>
      <c r="D678" s="29" t="n">
        <f aca="false">IF('Random Draws'!I678&lt;Assumptions!$D$30,1,0)</f>
        <v>0</v>
      </c>
      <c r="E678" s="19" t="n">
        <f aca="false">C678+Assumptions!$D$31*D678</f>
        <v>0.258067160682365</v>
      </c>
      <c r="F678" s="28" t="n">
        <f aca="false">(Simulation!F678-Assumptions!$D$15)*(1-E678)+Assumptions!$D$15-Simulation!J678</f>
        <v>0.154790547509372</v>
      </c>
      <c r="G678" s="8" t="n">
        <f aca="false">((Assumptions!$D$14*(1+Simulation!E678)^1*F678-Assumptions!$D$14*(1+Simulation!E678)^0*Simulation!E678*Assumptions!$D$16)/(1+Simulation!K678)^1+(Assumptions!$D$14*(1+Simulation!E678)^2*F678-Assumptions!$D$14*(1+Simulation!E678)^1*Simulation!E678*Assumptions!$D$16)/(1+Simulation!K678)^2+(Assumptions!$D$14*(1+Simulation!E678)^3*F678-Assumptions!$D$14*(1+Simulation!E678)^2*Simulation!E678*Assumptions!$D$16)/(1+Simulation!K678)^3+(Assumptions!$D$14*(1+Simulation!E678)^4*F678-Assumptions!$D$14*(1+Simulation!E678)^3*Simulation!E678*Assumptions!$D$16)/(1+Simulation!K678)^4+(Assumptions!$D$14*(1+Simulation!E678)^5*F678-Assumptions!$D$14*(1+Simulation!E678)^4*Simulation!E678*Assumptions!$D$16)/(1+Simulation!K678)^5+(Assumptions!$D$14*(1+Simulation!E678)^5*F678-Assumptions!$D$14*(1+Simulation!E678)^4*Simulation!E678*Assumptions!$D$16)*(1+Simulation!I678)/(Simulation!K678-Simulation!I678)/(1+Simulation!K678)^5-Assumptions!$D$17)/Assumptions!$D$18</f>
        <v>10.4886102535745</v>
      </c>
      <c r="H678" s="8" t="str">
        <f aca="false">IF(D678=1,G678,"")</f>
        <v/>
      </c>
      <c r="I678" s="33" t="n">
        <f aca="false">IF(D678=0,G678,"")</f>
        <v>10.4886102535745</v>
      </c>
    </row>
    <row r="679" customFormat="false" ht="15" hidden="false" customHeight="false" outlineLevel="0" collapsed="false">
      <c r="B679" s="2" t="n">
        <v>674</v>
      </c>
      <c r="C679" s="19" t="n">
        <f aca="false">IF('Random Draws'!F679&lt;(Assumptions!$D$28-Assumptions!$D$27)/(Assumptions!$D$29-Assumptions!$D$27),Assumptions!$D$27+SQRT('Random Draws'!F679*(Assumptions!$D$29-Assumptions!$D$27)*(Assumptions!$D$28-Assumptions!$D$27)),Assumptions!$D$29-SQRT((1-'Random Draws'!F679)*(Assumptions!$D$29-Assumptions!$D$27)*(Assumptions!$D$29-Assumptions!$D$28)))</f>
        <v>0.258943769751831</v>
      </c>
      <c r="D679" s="29" t="n">
        <f aca="false">IF('Random Draws'!I679&lt;Assumptions!$D$30,1,0)</f>
        <v>0</v>
      </c>
      <c r="E679" s="19" t="n">
        <f aca="false">C679+Assumptions!$D$31*D679</f>
        <v>0.258943769751831</v>
      </c>
      <c r="F679" s="28" t="n">
        <f aca="false">(Simulation!F679-Assumptions!$D$15)*(1-E679)+Assumptions!$D$15-Simulation!J679</f>
        <v>0.12766748358021</v>
      </c>
      <c r="G679" s="8" t="n">
        <f aca="false">((Assumptions!$D$14*(1+Simulation!E679)^1*F679-Assumptions!$D$14*(1+Simulation!E679)^0*Simulation!E679*Assumptions!$D$16)/(1+Simulation!K679)^1+(Assumptions!$D$14*(1+Simulation!E679)^2*F679-Assumptions!$D$14*(1+Simulation!E679)^1*Simulation!E679*Assumptions!$D$16)/(1+Simulation!K679)^2+(Assumptions!$D$14*(1+Simulation!E679)^3*F679-Assumptions!$D$14*(1+Simulation!E679)^2*Simulation!E679*Assumptions!$D$16)/(1+Simulation!K679)^3+(Assumptions!$D$14*(1+Simulation!E679)^4*F679-Assumptions!$D$14*(1+Simulation!E679)^3*Simulation!E679*Assumptions!$D$16)/(1+Simulation!K679)^4+(Assumptions!$D$14*(1+Simulation!E679)^5*F679-Assumptions!$D$14*(1+Simulation!E679)^4*Simulation!E679*Assumptions!$D$16)/(1+Simulation!K679)^5+(Assumptions!$D$14*(1+Simulation!E679)^5*F679-Assumptions!$D$14*(1+Simulation!E679)^4*Simulation!E679*Assumptions!$D$16)*(1+Simulation!I679)/(Simulation!K679-Simulation!I679)/(1+Simulation!K679)^5-Assumptions!$D$17)/Assumptions!$D$18</f>
        <v>6.9049994489654</v>
      </c>
      <c r="H679" s="8" t="str">
        <f aca="false">IF(D679=1,G679,"")</f>
        <v/>
      </c>
      <c r="I679" s="33" t="n">
        <f aca="false">IF(D679=0,G679,"")</f>
        <v>6.9049994489654</v>
      </c>
    </row>
    <row r="680" customFormat="false" ht="15" hidden="false" customHeight="false" outlineLevel="0" collapsed="false">
      <c r="B680" s="2" t="n">
        <v>675</v>
      </c>
      <c r="C680" s="19" t="n">
        <f aca="false">IF('Random Draws'!F680&lt;(Assumptions!$D$28-Assumptions!$D$27)/(Assumptions!$D$29-Assumptions!$D$27),Assumptions!$D$27+SQRT('Random Draws'!F680*(Assumptions!$D$29-Assumptions!$D$27)*(Assumptions!$D$28-Assumptions!$D$27)),Assumptions!$D$29-SQRT((1-'Random Draws'!F680)*(Assumptions!$D$29-Assumptions!$D$27)*(Assumptions!$D$29-Assumptions!$D$28)))</f>
        <v>0.263982726419318</v>
      </c>
      <c r="D680" s="29" t="n">
        <f aca="false">IF('Random Draws'!I680&lt;Assumptions!$D$30,1,0)</f>
        <v>1</v>
      </c>
      <c r="E680" s="19" t="n">
        <f aca="false">C680+Assumptions!$D$31*D680</f>
        <v>0.353982726419318</v>
      </c>
      <c r="F680" s="28" t="n">
        <f aca="false">(Simulation!F680-Assumptions!$D$15)*(1-E680)+Assumptions!$D$15-Simulation!J680</f>
        <v>0.126460753971094</v>
      </c>
      <c r="G680" s="8" t="n">
        <f aca="false">((Assumptions!$D$14*(1+Simulation!E680)^1*F680-Assumptions!$D$14*(1+Simulation!E680)^0*Simulation!E680*Assumptions!$D$16)/(1+Simulation!K680)^1+(Assumptions!$D$14*(1+Simulation!E680)^2*F680-Assumptions!$D$14*(1+Simulation!E680)^1*Simulation!E680*Assumptions!$D$16)/(1+Simulation!K680)^2+(Assumptions!$D$14*(1+Simulation!E680)^3*F680-Assumptions!$D$14*(1+Simulation!E680)^2*Simulation!E680*Assumptions!$D$16)/(1+Simulation!K680)^3+(Assumptions!$D$14*(1+Simulation!E680)^4*F680-Assumptions!$D$14*(1+Simulation!E680)^3*Simulation!E680*Assumptions!$D$16)/(1+Simulation!K680)^4+(Assumptions!$D$14*(1+Simulation!E680)^5*F680-Assumptions!$D$14*(1+Simulation!E680)^4*Simulation!E680*Assumptions!$D$16)/(1+Simulation!K680)^5+(Assumptions!$D$14*(1+Simulation!E680)^5*F680-Assumptions!$D$14*(1+Simulation!E680)^4*Simulation!E680*Assumptions!$D$16)*(1+Simulation!I680)/(Simulation!K680-Simulation!I680)/(1+Simulation!K680)^5-Assumptions!$D$17)/Assumptions!$D$18</f>
        <v>7.3115139927764</v>
      </c>
      <c r="H680" s="8" t="n">
        <f aca="false">IF(D680=1,G680,"")</f>
        <v>7.3115139927764</v>
      </c>
      <c r="I680" s="33" t="str">
        <f aca="false">IF(D680=0,G680,"")</f>
        <v/>
      </c>
    </row>
    <row r="681" customFormat="false" ht="15" hidden="false" customHeight="false" outlineLevel="0" collapsed="false">
      <c r="B681" s="2" t="n">
        <v>676</v>
      </c>
      <c r="C681" s="19" t="n">
        <f aca="false">IF('Random Draws'!F681&lt;(Assumptions!$D$28-Assumptions!$D$27)/(Assumptions!$D$29-Assumptions!$D$27),Assumptions!$D$27+SQRT('Random Draws'!F681*(Assumptions!$D$29-Assumptions!$D$27)*(Assumptions!$D$28-Assumptions!$D$27)),Assumptions!$D$29-SQRT((1-'Random Draws'!F681)*(Assumptions!$D$29-Assumptions!$D$27)*(Assumptions!$D$29-Assumptions!$D$28)))</f>
        <v>0.261964599180811</v>
      </c>
      <c r="D681" s="29" t="n">
        <f aca="false">IF('Random Draws'!I681&lt;Assumptions!$D$30,1,0)</f>
        <v>0</v>
      </c>
      <c r="E681" s="19" t="n">
        <f aca="false">C681+Assumptions!$D$31*D681</f>
        <v>0.261964599180811</v>
      </c>
      <c r="F681" s="28" t="n">
        <f aca="false">(Simulation!F681-Assumptions!$D$15)*(1-E681)+Assumptions!$D$15-Simulation!J681</f>
        <v>0.159336819249543</v>
      </c>
      <c r="G681" s="8" t="n">
        <f aca="false">((Assumptions!$D$14*(1+Simulation!E681)^1*F681-Assumptions!$D$14*(1+Simulation!E681)^0*Simulation!E681*Assumptions!$D$16)/(1+Simulation!K681)^1+(Assumptions!$D$14*(1+Simulation!E681)^2*F681-Assumptions!$D$14*(1+Simulation!E681)^1*Simulation!E681*Assumptions!$D$16)/(1+Simulation!K681)^2+(Assumptions!$D$14*(1+Simulation!E681)^3*F681-Assumptions!$D$14*(1+Simulation!E681)^2*Simulation!E681*Assumptions!$D$16)/(1+Simulation!K681)^3+(Assumptions!$D$14*(1+Simulation!E681)^4*F681-Assumptions!$D$14*(1+Simulation!E681)^3*Simulation!E681*Assumptions!$D$16)/(1+Simulation!K681)^4+(Assumptions!$D$14*(1+Simulation!E681)^5*F681-Assumptions!$D$14*(1+Simulation!E681)^4*Simulation!E681*Assumptions!$D$16)/(1+Simulation!K681)^5+(Assumptions!$D$14*(1+Simulation!E681)^5*F681-Assumptions!$D$14*(1+Simulation!E681)^4*Simulation!E681*Assumptions!$D$16)*(1+Simulation!I681)/(Simulation!K681-Simulation!I681)/(1+Simulation!K681)^5-Assumptions!$D$17)/Assumptions!$D$18</f>
        <v>11.8075807961501</v>
      </c>
      <c r="H681" s="8" t="str">
        <f aca="false">IF(D681=1,G681,"")</f>
        <v/>
      </c>
      <c r="I681" s="33" t="n">
        <f aca="false">IF(D681=0,G681,"")</f>
        <v>11.8075807961501</v>
      </c>
    </row>
    <row r="682" customFormat="false" ht="15" hidden="false" customHeight="false" outlineLevel="0" collapsed="false">
      <c r="B682" s="2" t="n">
        <v>677</v>
      </c>
      <c r="C682" s="19" t="n">
        <f aca="false">IF('Random Draws'!F682&lt;(Assumptions!$D$28-Assumptions!$D$27)/(Assumptions!$D$29-Assumptions!$D$27),Assumptions!$D$27+SQRT('Random Draws'!F682*(Assumptions!$D$29-Assumptions!$D$27)*(Assumptions!$D$28-Assumptions!$D$27)),Assumptions!$D$29-SQRT((1-'Random Draws'!F682)*(Assumptions!$D$29-Assumptions!$D$27)*(Assumptions!$D$29-Assumptions!$D$28)))</f>
        <v>0.264474595688253</v>
      </c>
      <c r="D682" s="29" t="n">
        <f aca="false">IF('Random Draws'!I682&lt;Assumptions!$D$30,1,0)</f>
        <v>0</v>
      </c>
      <c r="E682" s="19" t="n">
        <f aca="false">C682+Assumptions!$D$31*D682</f>
        <v>0.264474595688253</v>
      </c>
      <c r="F682" s="28" t="n">
        <f aca="false">(Simulation!F682-Assumptions!$D$15)*(1-E682)+Assumptions!$D$15-Simulation!J682</f>
        <v>0.184943140597931</v>
      </c>
      <c r="G682" s="8" t="n">
        <f aca="false">((Assumptions!$D$14*(1+Simulation!E682)^1*F682-Assumptions!$D$14*(1+Simulation!E682)^0*Simulation!E682*Assumptions!$D$16)/(1+Simulation!K682)^1+(Assumptions!$D$14*(1+Simulation!E682)^2*F682-Assumptions!$D$14*(1+Simulation!E682)^1*Simulation!E682*Assumptions!$D$16)/(1+Simulation!K682)^2+(Assumptions!$D$14*(1+Simulation!E682)^3*F682-Assumptions!$D$14*(1+Simulation!E682)^2*Simulation!E682*Assumptions!$D$16)/(1+Simulation!K682)^3+(Assumptions!$D$14*(1+Simulation!E682)^4*F682-Assumptions!$D$14*(1+Simulation!E682)^3*Simulation!E682*Assumptions!$D$16)/(1+Simulation!K682)^4+(Assumptions!$D$14*(1+Simulation!E682)^5*F682-Assumptions!$D$14*(1+Simulation!E682)^4*Simulation!E682*Assumptions!$D$16)/(1+Simulation!K682)^5+(Assumptions!$D$14*(1+Simulation!E682)^5*F682-Assumptions!$D$14*(1+Simulation!E682)^4*Simulation!E682*Assumptions!$D$16)*(1+Simulation!I682)/(Simulation!K682-Simulation!I682)/(1+Simulation!K682)^5-Assumptions!$D$17)/Assumptions!$D$18</f>
        <v>24.0782334909871</v>
      </c>
      <c r="H682" s="8" t="str">
        <f aca="false">IF(D682=1,G682,"")</f>
        <v/>
      </c>
      <c r="I682" s="33" t="n">
        <f aca="false">IF(D682=0,G682,"")</f>
        <v>24.0782334909871</v>
      </c>
    </row>
    <row r="683" customFormat="false" ht="15" hidden="false" customHeight="false" outlineLevel="0" collapsed="false">
      <c r="B683" s="2" t="n">
        <v>678</v>
      </c>
      <c r="C683" s="19" t="n">
        <f aca="false">IF('Random Draws'!F683&lt;(Assumptions!$D$28-Assumptions!$D$27)/(Assumptions!$D$29-Assumptions!$D$27),Assumptions!$D$27+SQRT('Random Draws'!F683*(Assumptions!$D$29-Assumptions!$D$27)*(Assumptions!$D$28-Assumptions!$D$27)),Assumptions!$D$29-SQRT((1-'Random Draws'!F683)*(Assumptions!$D$29-Assumptions!$D$27)*(Assumptions!$D$29-Assumptions!$D$28)))</f>
        <v>0.256189955119518</v>
      </c>
      <c r="D683" s="29" t="n">
        <f aca="false">IF('Random Draws'!I683&lt;Assumptions!$D$30,1,0)</f>
        <v>1</v>
      </c>
      <c r="E683" s="19" t="n">
        <f aca="false">C683+Assumptions!$D$31*D683</f>
        <v>0.346189955119518</v>
      </c>
      <c r="F683" s="28" t="n">
        <f aca="false">(Simulation!F683-Assumptions!$D$15)*(1-E683)+Assumptions!$D$15-Simulation!J683</f>
        <v>0.145350836652392</v>
      </c>
      <c r="G683" s="8" t="n">
        <f aca="false">((Assumptions!$D$14*(1+Simulation!E683)^1*F683-Assumptions!$D$14*(1+Simulation!E683)^0*Simulation!E683*Assumptions!$D$16)/(1+Simulation!K683)^1+(Assumptions!$D$14*(1+Simulation!E683)^2*F683-Assumptions!$D$14*(1+Simulation!E683)^1*Simulation!E683*Assumptions!$D$16)/(1+Simulation!K683)^2+(Assumptions!$D$14*(1+Simulation!E683)^3*F683-Assumptions!$D$14*(1+Simulation!E683)^2*Simulation!E683*Assumptions!$D$16)/(1+Simulation!K683)^3+(Assumptions!$D$14*(1+Simulation!E683)^4*F683-Assumptions!$D$14*(1+Simulation!E683)^3*Simulation!E683*Assumptions!$D$16)/(1+Simulation!K683)^4+(Assumptions!$D$14*(1+Simulation!E683)^5*F683-Assumptions!$D$14*(1+Simulation!E683)^4*Simulation!E683*Assumptions!$D$16)/(1+Simulation!K683)^5+(Assumptions!$D$14*(1+Simulation!E683)^5*F683-Assumptions!$D$14*(1+Simulation!E683)^4*Simulation!E683*Assumptions!$D$16)*(1+Simulation!I683)/(Simulation!K683-Simulation!I683)/(1+Simulation!K683)^5-Assumptions!$D$17)/Assumptions!$D$18</f>
        <v>12.8399214618111</v>
      </c>
      <c r="H683" s="8" t="n">
        <f aca="false">IF(D683=1,G683,"")</f>
        <v>12.8399214618111</v>
      </c>
      <c r="I683" s="33" t="str">
        <f aca="false">IF(D683=0,G683,"")</f>
        <v/>
      </c>
    </row>
    <row r="684" customFormat="false" ht="15" hidden="false" customHeight="false" outlineLevel="0" collapsed="false">
      <c r="B684" s="2" t="n">
        <v>679</v>
      </c>
      <c r="C684" s="19" t="n">
        <f aca="false">IF('Random Draws'!F684&lt;(Assumptions!$D$28-Assumptions!$D$27)/(Assumptions!$D$29-Assumptions!$D$27),Assumptions!$D$27+SQRT('Random Draws'!F684*(Assumptions!$D$29-Assumptions!$D$27)*(Assumptions!$D$28-Assumptions!$D$27)),Assumptions!$D$29-SQRT((1-'Random Draws'!F684)*(Assumptions!$D$29-Assumptions!$D$27)*(Assumptions!$D$29-Assumptions!$D$28)))</f>
        <v>0.247187431429711</v>
      </c>
      <c r="D684" s="29" t="n">
        <f aca="false">IF('Random Draws'!I684&lt;Assumptions!$D$30,1,0)</f>
        <v>0</v>
      </c>
      <c r="E684" s="19" t="n">
        <f aca="false">C684+Assumptions!$D$31*D684</f>
        <v>0.247187431429711</v>
      </c>
      <c r="F684" s="28" t="n">
        <f aca="false">(Simulation!F684-Assumptions!$D$15)*(1-E684)+Assumptions!$D$15-Simulation!J684</f>
        <v>0.185609417598216</v>
      </c>
      <c r="G684" s="8" t="n">
        <f aca="false">((Assumptions!$D$14*(1+Simulation!E684)^1*F684-Assumptions!$D$14*(1+Simulation!E684)^0*Simulation!E684*Assumptions!$D$16)/(1+Simulation!K684)^1+(Assumptions!$D$14*(1+Simulation!E684)^2*F684-Assumptions!$D$14*(1+Simulation!E684)^1*Simulation!E684*Assumptions!$D$16)/(1+Simulation!K684)^2+(Assumptions!$D$14*(1+Simulation!E684)^3*F684-Assumptions!$D$14*(1+Simulation!E684)^2*Simulation!E684*Assumptions!$D$16)/(1+Simulation!K684)^3+(Assumptions!$D$14*(1+Simulation!E684)^4*F684-Assumptions!$D$14*(1+Simulation!E684)^3*Simulation!E684*Assumptions!$D$16)/(1+Simulation!K684)^4+(Assumptions!$D$14*(1+Simulation!E684)^5*F684-Assumptions!$D$14*(1+Simulation!E684)^4*Simulation!E684*Assumptions!$D$16)/(1+Simulation!K684)^5+(Assumptions!$D$14*(1+Simulation!E684)^5*F684-Assumptions!$D$14*(1+Simulation!E684)^4*Simulation!E684*Assumptions!$D$16)*(1+Simulation!I684)/(Simulation!K684-Simulation!I684)/(1+Simulation!K684)^5-Assumptions!$D$17)/Assumptions!$D$18</f>
        <v>15.0672430604315</v>
      </c>
      <c r="H684" s="8" t="str">
        <f aca="false">IF(D684=1,G684,"")</f>
        <v/>
      </c>
      <c r="I684" s="33" t="n">
        <f aca="false">IF(D684=0,G684,"")</f>
        <v>15.0672430604315</v>
      </c>
    </row>
    <row r="685" customFormat="false" ht="15" hidden="false" customHeight="false" outlineLevel="0" collapsed="false">
      <c r="B685" s="2" t="n">
        <v>680</v>
      </c>
      <c r="C685" s="19" t="n">
        <f aca="false">IF('Random Draws'!F685&lt;(Assumptions!$D$28-Assumptions!$D$27)/(Assumptions!$D$29-Assumptions!$D$27),Assumptions!$D$27+SQRT('Random Draws'!F685*(Assumptions!$D$29-Assumptions!$D$27)*(Assumptions!$D$28-Assumptions!$D$27)),Assumptions!$D$29-SQRT((1-'Random Draws'!F685)*(Assumptions!$D$29-Assumptions!$D$27)*(Assumptions!$D$29-Assumptions!$D$28)))</f>
        <v>0.257077676928458</v>
      </c>
      <c r="D685" s="29" t="n">
        <f aca="false">IF('Random Draws'!I685&lt;Assumptions!$D$30,1,0)</f>
        <v>0</v>
      </c>
      <c r="E685" s="19" t="n">
        <f aca="false">C685+Assumptions!$D$31*D685</f>
        <v>0.257077676928458</v>
      </c>
      <c r="F685" s="28" t="n">
        <f aca="false">(Simulation!F685-Assumptions!$D$15)*(1-E685)+Assumptions!$D$15-Simulation!J685</f>
        <v>0.184977482237918</v>
      </c>
      <c r="G685" s="8" t="n">
        <f aca="false">((Assumptions!$D$14*(1+Simulation!E685)^1*F685-Assumptions!$D$14*(1+Simulation!E685)^0*Simulation!E685*Assumptions!$D$16)/(1+Simulation!K685)^1+(Assumptions!$D$14*(1+Simulation!E685)^2*F685-Assumptions!$D$14*(1+Simulation!E685)^1*Simulation!E685*Assumptions!$D$16)/(1+Simulation!K685)^2+(Assumptions!$D$14*(1+Simulation!E685)^3*F685-Assumptions!$D$14*(1+Simulation!E685)^2*Simulation!E685*Assumptions!$D$16)/(1+Simulation!K685)^3+(Assumptions!$D$14*(1+Simulation!E685)^4*F685-Assumptions!$D$14*(1+Simulation!E685)^3*Simulation!E685*Assumptions!$D$16)/(1+Simulation!K685)^4+(Assumptions!$D$14*(1+Simulation!E685)^5*F685-Assumptions!$D$14*(1+Simulation!E685)^4*Simulation!E685*Assumptions!$D$16)/(1+Simulation!K685)^5+(Assumptions!$D$14*(1+Simulation!E685)^5*F685-Assumptions!$D$14*(1+Simulation!E685)^4*Simulation!E685*Assumptions!$D$16)*(1+Simulation!I685)/(Simulation!K685-Simulation!I685)/(1+Simulation!K685)^5-Assumptions!$D$17)/Assumptions!$D$18</f>
        <v>18.5852416897564</v>
      </c>
      <c r="H685" s="8" t="str">
        <f aca="false">IF(D685=1,G685,"")</f>
        <v/>
      </c>
      <c r="I685" s="33" t="n">
        <f aca="false">IF(D685=0,G685,"")</f>
        <v>18.5852416897564</v>
      </c>
    </row>
    <row r="686" customFormat="false" ht="15" hidden="false" customHeight="false" outlineLevel="0" collapsed="false">
      <c r="B686" s="2" t="n">
        <v>681</v>
      </c>
      <c r="C686" s="19" t="n">
        <f aca="false">IF('Random Draws'!F686&lt;(Assumptions!$D$28-Assumptions!$D$27)/(Assumptions!$D$29-Assumptions!$D$27),Assumptions!$D$27+SQRT('Random Draws'!F686*(Assumptions!$D$29-Assumptions!$D$27)*(Assumptions!$D$28-Assumptions!$D$27)),Assumptions!$D$29-SQRT((1-'Random Draws'!F686)*(Assumptions!$D$29-Assumptions!$D$27)*(Assumptions!$D$29-Assumptions!$D$28)))</f>
        <v>0.264210382168653</v>
      </c>
      <c r="D686" s="29" t="n">
        <f aca="false">IF('Random Draws'!I686&lt;Assumptions!$D$30,1,0)</f>
        <v>1</v>
      </c>
      <c r="E686" s="19" t="n">
        <f aca="false">C686+Assumptions!$D$31*D686</f>
        <v>0.354210382168653</v>
      </c>
      <c r="F686" s="28" t="n">
        <f aca="false">(Simulation!F686-Assumptions!$D$15)*(1-E686)+Assumptions!$D$15-Simulation!J686</f>
        <v>0.130588757897</v>
      </c>
      <c r="G686" s="8" t="n">
        <f aca="false">((Assumptions!$D$14*(1+Simulation!E686)^1*F686-Assumptions!$D$14*(1+Simulation!E686)^0*Simulation!E686*Assumptions!$D$16)/(1+Simulation!K686)^1+(Assumptions!$D$14*(1+Simulation!E686)^2*F686-Assumptions!$D$14*(1+Simulation!E686)^1*Simulation!E686*Assumptions!$D$16)/(1+Simulation!K686)^2+(Assumptions!$D$14*(1+Simulation!E686)^3*F686-Assumptions!$D$14*(1+Simulation!E686)^2*Simulation!E686*Assumptions!$D$16)/(1+Simulation!K686)^3+(Assumptions!$D$14*(1+Simulation!E686)^4*F686-Assumptions!$D$14*(1+Simulation!E686)^3*Simulation!E686*Assumptions!$D$16)/(1+Simulation!K686)^4+(Assumptions!$D$14*(1+Simulation!E686)^5*F686-Assumptions!$D$14*(1+Simulation!E686)^4*Simulation!E686*Assumptions!$D$16)/(1+Simulation!K686)^5+(Assumptions!$D$14*(1+Simulation!E686)^5*F686-Assumptions!$D$14*(1+Simulation!E686)^4*Simulation!E686*Assumptions!$D$16)*(1+Simulation!I686)/(Simulation!K686-Simulation!I686)/(1+Simulation!K686)^5-Assumptions!$D$17)/Assumptions!$D$18</f>
        <v>15.0687513971985</v>
      </c>
      <c r="H686" s="8" t="n">
        <f aca="false">IF(D686=1,G686,"")</f>
        <v>15.0687513971985</v>
      </c>
      <c r="I686" s="33" t="str">
        <f aca="false">IF(D686=0,G686,"")</f>
        <v/>
      </c>
    </row>
    <row r="687" customFormat="false" ht="15" hidden="false" customHeight="false" outlineLevel="0" collapsed="false">
      <c r="B687" s="2" t="n">
        <v>682</v>
      </c>
      <c r="C687" s="19" t="n">
        <f aca="false">IF('Random Draws'!F687&lt;(Assumptions!$D$28-Assumptions!$D$27)/(Assumptions!$D$29-Assumptions!$D$27),Assumptions!$D$27+SQRT('Random Draws'!F687*(Assumptions!$D$29-Assumptions!$D$27)*(Assumptions!$D$28-Assumptions!$D$27)),Assumptions!$D$29-SQRT((1-'Random Draws'!F687)*(Assumptions!$D$29-Assumptions!$D$27)*(Assumptions!$D$29-Assumptions!$D$28)))</f>
        <v>0.25315613364958</v>
      </c>
      <c r="D687" s="29" t="n">
        <f aca="false">IF('Random Draws'!I687&lt;Assumptions!$D$30,1,0)</f>
        <v>0</v>
      </c>
      <c r="E687" s="19" t="n">
        <f aca="false">C687+Assumptions!$D$31*D687</f>
        <v>0.25315613364958</v>
      </c>
      <c r="F687" s="28" t="n">
        <f aca="false">(Simulation!F687-Assumptions!$D$15)*(1-E687)+Assumptions!$D$15-Simulation!J687</f>
        <v>0.160459410305038</v>
      </c>
      <c r="G687" s="8" t="n">
        <f aca="false">((Assumptions!$D$14*(1+Simulation!E687)^1*F687-Assumptions!$D$14*(1+Simulation!E687)^0*Simulation!E687*Assumptions!$D$16)/(1+Simulation!K687)^1+(Assumptions!$D$14*(1+Simulation!E687)^2*F687-Assumptions!$D$14*(1+Simulation!E687)^1*Simulation!E687*Assumptions!$D$16)/(1+Simulation!K687)^2+(Assumptions!$D$14*(1+Simulation!E687)^3*F687-Assumptions!$D$14*(1+Simulation!E687)^2*Simulation!E687*Assumptions!$D$16)/(1+Simulation!K687)^3+(Assumptions!$D$14*(1+Simulation!E687)^4*F687-Assumptions!$D$14*(1+Simulation!E687)^3*Simulation!E687*Assumptions!$D$16)/(1+Simulation!K687)^4+(Assumptions!$D$14*(1+Simulation!E687)^5*F687-Assumptions!$D$14*(1+Simulation!E687)^4*Simulation!E687*Assumptions!$D$16)/(1+Simulation!K687)^5+(Assumptions!$D$14*(1+Simulation!E687)^5*F687-Assumptions!$D$14*(1+Simulation!E687)^4*Simulation!E687*Assumptions!$D$16)*(1+Simulation!I687)/(Simulation!K687-Simulation!I687)/(1+Simulation!K687)^5-Assumptions!$D$17)/Assumptions!$D$18</f>
        <v>8.48216450842283</v>
      </c>
      <c r="H687" s="8" t="str">
        <f aca="false">IF(D687=1,G687,"")</f>
        <v/>
      </c>
      <c r="I687" s="33" t="n">
        <f aca="false">IF(D687=0,G687,"")</f>
        <v>8.48216450842283</v>
      </c>
    </row>
    <row r="688" customFormat="false" ht="15" hidden="false" customHeight="false" outlineLevel="0" collapsed="false">
      <c r="B688" s="2" t="n">
        <v>683</v>
      </c>
      <c r="C688" s="19" t="n">
        <f aca="false">IF('Random Draws'!F688&lt;(Assumptions!$D$28-Assumptions!$D$27)/(Assumptions!$D$29-Assumptions!$D$27),Assumptions!$D$27+SQRT('Random Draws'!F688*(Assumptions!$D$29-Assumptions!$D$27)*(Assumptions!$D$28-Assumptions!$D$27)),Assumptions!$D$29-SQRT((1-'Random Draws'!F688)*(Assumptions!$D$29-Assumptions!$D$27)*(Assumptions!$D$29-Assumptions!$D$28)))</f>
        <v>0.264139297208207</v>
      </c>
      <c r="D688" s="29" t="n">
        <f aca="false">IF('Random Draws'!I688&lt;Assumptions!$D$30,1,0)</f>
        <v>0</v>
      </c>
      <c r="E688" s="19" t="n">
        <f aca="false">C688+Assumptions!$D$31*D688</f>
        <v>0.264139297208207</v>
      </c>
      <c r="F688" s="28" t="n">
        <f aca="false">(Simulation!F688-Assumptions!$D$15)*(1-E688)+Assumptions!$D$15-Simulation!J688</f>
        <v>0.193868479554012</v>
      </c>
      <c r="G688" s="8" t="n">
        <f aca="false">((Assumptions!$D$14*(1+Simulation!E688)^1*F688-Assumptions!$D$14*(1+Simulation!E688)^0*Simulation!E688*Assumptions!$D$16)/(1+Simulation!K688)^1+(Assumptions!$D$14*(1+Simulation!E688)^2*F688-Assumptions!$D$14*(1+Simulation!E688)^1*Simulation!E688*Assumptions!$D$16)/(1+Simulation!K688)^2+(Assumptions!$D$14*(1+Simulation!E688)^3*F688-Assumptions!$D$14*(1+Simulation!E688)^2*Simulation!E688*Assumptions!$D$16)/(1+Simulation!K688)^3+(Assumptions!$D$14*(1+Simulation!E688)^4*F688-Assumptions!$D$14*(1+Simulation!E688)^3*Simulation!E688*Assumptions!$D$16)/(1+Simulation!K688)^4+(Assumptions!$D$14*(1+Simulation!E688)^5*F688-Assumptions!$D$14*(1+Simulation!E688)^4*Simulation!E688*Assumptions!$D$16)/(1+Simulation!K688)^5+(Assumptions!$D$14*(1+Simulation!E688)^5*F688-Assumptions!$D$14*(1+Simulation!E688)^4*Simulation!E688*Assumptions!$D$16)*(1+Simulation!I688)/(Simulation!K688-Simulation!I688)/(1+Simulation!K688)^5-Assumptions!$D$17)/Assumptions!$D$18</f>
        <v>18.09838090216</v>
      </c>
      <c r="H688" s="8" t="str">
        <f aca="false">IF(D688=1,G688,"")</f>
        <v/>
      </c>
      <c r="I688" s="33" t="n">
        <f aca="false">IF(D688=0,G688,"")</f>
        <v>18.09838090216</v>
      </c>
    </row>
    <row r="689" customFormat="false" ht="15" hidden="false" customHeight="false" outlineLevel="0" collapsed="false">
      <c r="B689" s="2" t="n">
        <v>684</v>
      </c>
      <c r="C689" s="19" t="n">
        <f aca="false">IF('Random Draws'!F689&lt;(Assumptions!$D$28-Assumptions!$D$27)/(Assumptions!$D$29-Assumptions!$D$27),Assumptions!$D$27+SQRT('Random Draws'!F689*(Assumptions!$D$29-Assumptions!$D$27)*(Assumptions!$D$28-Assumptions!$D$27)),Assumptions!$D$29-SQRT((1-'Random Draws'!F689)*(Assumptions!$D$29-Assumptions!$D$27)*(Assumptions!$D$29-Assumptions!$D$28)))</f>
        <v>0.255629892128278</v>
      </c>
      <c r="D689" s="29" t="n">
        <f aca="false">IF('Random Draws'!I689&lt;Assumptions!$D$30,1,0)</f>
        <v>0</v>
      </c>
      <c r="E689" s="19" t="n">
        <f aca="false">C689+Assumptions!$D$31*D689</f>
        <v>0.255629892128278</v>
      </c>
      <c r="F689" s="28" t="n">
        <f aca="false">(Simulation!F689-Assumptions!$D$15)*(1-E689)+Assumptions!$D$15-Simulation!J689</f>
        <v>0.221386448938972</v>
      </c>
      <c r="G689" s="8" t="n">
        <f aca="false">((Assumptions!$D$14*(1+Simulation!E689)^1*F689-Assumptions!$D$14*(1+Simulation!E689)^0*Simulation!E689*Assumptions!$D$16)/(1+Simulation!K689)^1+(Assumptions!$D$14*(1+Simulation!E689)^2*F689-Assumptions!$D$14*(1+Simulation!E689)^1*Simulation!E689*Assumptions!$D$16)/(1+Simulation!K689)^2+(Assumptions!$D$14*(1+Simulation!E689)^3*F689-Assumptions!$D$14*(1+Simulation!E689)^2*Simulation!E689*Assumptions!$D$16)/(1+Simulation!K689)^3+(Assumptions!$D$14*(1+Simulation!E689)^4*F689-Assumptions!$D$14*(1+Simulation!E689)^3*Simulation!E689*Assumptions!$D$16)/(1+Simulation!K689)^4+(Assumptions!$D$14*(1+Simulation!E689)^5*F689-Assumptions!$D$14*(1+Simulation!E689)^4*Simulation!E689*Assumptions!$D$16)/(1+Simulation!K689)^5+(Assumptions!$D$14*(1+Simulation!E689)^5*F689-Assumptions!$D$14*(1+Simulation!E689)^4*Simulation!E689*Assumptions!$D$16)*(1+Simulation!I689)/(Simulation!K689-Simulation!I689)/(1+Simulation!K689)^5-Assumptions!$D$17)/Assumptions!$D$18</f>
        <v>20.9367270562526</v>
      </c>
      <c r="H689" s="8" t="str">
        <f aca="false">IF(D689=1,G689,"")</f>
        <v/>
      </c>
      <c r="I689" s="33" t="n">
        <f aca="false">IF(D689=0,G689,"")</f>
        <v>20.9367270562526</v>
      </c>
    </row>
    <row r="690" customFormat="false" ht="15" hidden="false" customHeight="false" outlineLevel="0" collapsed="false">
      <c r="B690" s="2" t="n">
        <v>685</v>
      </c>
      <c r="C690" s="19" t="n">
        <f aca="false">IF('Random Draws'!F690&lt;(Assumptions!$D$28-Assumptions!$D$27)/(Assumptions!$D$29-Assumptions!$D$27),Assumptions!$D$27+SQRT('Random Draws'!F690*(Assumptions!$D$29-Assumptions!$D$27)*(Assumptions!$D$28-Assumptions!$D$27)),Assumptions!$D$29-SQRT((1-'Random Draws'!F690)*(Assumptions!$D$29-Assumptions!$D$27)*(Assumptions!$D$29-Assumptions!$D$28)))</f>
        <v>0.242978953533978</v>
      </c>
      <c r="D690" s="29" t="n">
        <f aca="false">IF('Random Draws'!I690&lt;Assumptions!$D$30,1,0)</f>
        <v>0</v>
      </c>
      <c r="E690" s="19" t="n">
        <f aca="false">C690+Assumptions!$D$31*D690</f>
        <v>0.242978953533978</v>
      </c>
      <c r="F690" s="28" t="n">
        <f aca="false">(Simulation!F690-Assumptions!$D$15)*(1-E690)+Assumptions!$D$15-Simulation!J690</f>
        <v>0.19930976028961</v>
      </c>
      <c r="G690" s="8" t="n">
        <f aca="false">((Assumptions!$D$14*(1+Simulation!E690)^1*F690-Assumptions!$D$14*(1+Simulation!E690)^0*Simulation!E690*Assumptions!$D$16)/(1+Simulation!K690)^1+(Assumptions!$D$14*(1+Simulation!E690)^2*F690-Assumptions!$D$14*(1+Simulation!E690)^1*Simulation!E690*Assumptions!$D$16)/(1+Simulation!K690)^2+(Assumptions!$D$14*(1+Simulation!E690)^3*F690-Assumptions!$D$14*(1+Simulation!E690)^2*Simulation!E690*Assumptions!$D$16)/(1+Simulation!K690)^3+(Assumptions!$D$14*(1+Simulation!E690)^4*F690-Assumptions!$D$14*(1+Simulation!E690)^3*Simulation!E690*Assumptions!$D$16)/(1+Simulation!K690)^4+(Assumptions!$D$14*(1+Simulation!E690)^5*F690-Assumptions!$D$14*(1+Simulation!E690)^4*Simulation!E690*Assumptions!$D$16)/(1+Simulation!K690)^5+(Assumptions!$D$14*(1+Simulation!E690)^5*F690-Assumptions!$D$14*(1+Simulation!E690)^4*Simulation!E690*Assumptions!$D$16)*(1+Simulation!I690)/(Simulation!K690-Simulation!I690)/(1+Simulation!K690)^5-Assumptions!$D$17)/Assumptions!$D$18</f>
        <v>17.4767679083257</v>
      </c>
      <c r="H690" s="8" t="str">
        <f aca="false">IF(D690=1,G690,"")</f>
        <v/>
      </c>
      <c r="I690" s="33" t="n">
        <f aca="false">IF(D690=0,G690,"")</f>
        <v>17.4767679083257</v>
      </c>
    </row>
    <row r="691" customFormat="false" ht="15" hidden="false" customHeight="false" outlineLevel="0" collapsed="false">
      <c r="B691" s="2" t="n">
        <v>686</v>
      </c>
      <c r="C691" s="19" t="n">
        <f aca="false">IF('Random Draws'!F691&lt;(Assumptions!$D$28-Assumptions!$D$27)/(Assumptions!$D$29-Assumptions!$D$27),Assumptions!$D$27+SQRT('Random Draws'!F691*(Assumptions!$D$29-Assumptions!$D$27)*(Assumptions!$D$28-Assumptions!$D$27)),Assumptions!$D$29-SQRT((1-'Random Draws'!F691)*(Assumptions!$D$29-Assumptions!$D$27)*(Assumptions!$D$29-Assumptions!$D$28)))</f>
        <v>0.268892015295185</v>
      </c>
      <c r="D691" s="29" t="n">
        <f aca="false">IF('Random Draws'!I691&lt;Assumptions!$D$30,1,0)</f>
        <v>0</v>
      </c>
      <c r="E691" s="19" t="n">
        <f aca="false">C691+Assumptions!$D$31*D691</f>
        <v>0.268892015295185</v>
      </c>
      <c r="F691" s="28" t="n">
        <f aca="false">(Simulation!F691-Assumptions!$D$15)*(1-E691)+Assumptions!$D$15-Simulation!J691</f>
        <v>0.195267640902887</v>
      </c>
      <c r="G691" s="8" t="n">
        <f aca="false">((Assumptions!$D$14*(1+Simulation!E691)^1*F691-Assumptions!$D$14*(1+Simulation!E691)^0*Simulation!E691*Assumptions!$D$16)/(1+Simulation!K691)^1+(Assumptions!$D$14*(1+Simulation!E691)^2*F691-Assumptions!$D$14*(1+Simulation!E691)^1*Simulation!E691*Assumptions!$D$16)/(1+Simulation!K691)^2+(Assumptions!$D$14*(1+Simulation!E691)^3*F691-Assumptions!$D$14*(1+Simulation!E691)^2*Simulation!E691*Assumptions!$D$16)/(1+Simulation!K691)^3+(Assumptions!$D$14*(1+Simulation!E691)^4*F691-Assumptions!$D$14*(1+Simulation!E691)^3*Simulation!E691*Assumptions!$D$16)/(1+Simulation!K691)^4+(Assumptions!$D$14*(1+Simulation!E691)^5*F691-Assumptions!$D$14*(1+Simulation!E691)^4*Simulation!E691*Assumptions!$D$16)/(1+Simulation!K691)^5+(Assumptions!$D$14*(1+Simulation!E691)^5*F691-Assumptions!$D$14*(1+Simulation!E691)^4*Simulation!E691*Assumptions!$D$16)*(1+Simulation!I691)/(Simulation!K691-Simulation!I691)/(1+Simulation!K691)^5-Assumptions!$D$17)/Assumptions!$D$18</f>
        <v>34.0890457942101</v>
      </c>
      <c r="H691" s="8" t="str">
        <f aca="false">IF(D691=1,G691,"")</f>
        <v/>
      </c>
      <c r="I691" s="33" t="n">
        <f aca="false">IF(D691=0,G691,"")</f>
        <v>34.0890457942101</v>
      </c>
    </row>
    <row r="692" customFormat="false" ht="15" hidden="false" customHeight="false" outlineLevel="0" collapsed="false">
      <c r="B692" s="2" t="n">
        <v>687</v>
      </c>
      <c r="C692" s="19" t="n">
        <f aca="false">IF('Random Draws'!F692&lt;(Assumptions!$D$28-Assumptions!$D$27)/(Assumptions!$D$29-Assumptions!$D$27),Assumptions!$D$27+SQRT('Random Draws'!F692*(Assumptions!$D$29-Assumptions!$D$27)*(Assumptions!$D$28-Assumptions!$D$27)),Assumptions!$D$29-SQRT((1-'Random Draws'!F692)*(Assumptions!$D$29-Assumptions!$D$27)*(Assumptions!$D$29-Assumptions!$D$28)))</f>
        <v>0.277692314346364</v>
      </c>
      <c r="D692" s="29" t="n">
        <f aca="false">IF('Random Draws'!I692&lt;Assumptions!$D$30,1,0)</f>
        <v>0</v>
      </c>
      <c r="E692" s="19" t="n">
        <f aca="false">C692+Assumptions!$D$31*D692</f>
        <v>0.277692314346364</v>
      </c>
      <c r="F692" s="28" t="n">
        <f aca="false">(Simulation!F692-Assumptions!$D$15)*(1-E692)+Assumptions!$D$15-Simulation!J692</f>
        <v>0.151079582080534</v>
      </c>
      <c r="G692" s="8" t="n">
        <f aca="false">((Assumptions!$D$14*(1+Simulation!E692)^1*F692-Assumptions!$D$14*(1+Simulation!E692)^0*Simulation!E692*Assumptions!$D$16)/(1+Simulation!K692)^1+(Assumptions!$D$14*(1+Simulation!E692)^2*F692-Assumptions!$D$14*(1+Simulation!E692)^1*Simulation!E692*Assumptions!$D$16)/(1+Simulation!K692)^2+(Assumptions!$D$14*(1+Simulation!E692)^3*F692-Assumptions!$D$14*(1+Simulation!E692)^2*Simulation!E692*Assumptions!$D$16)/(1+Simulation!K692)^3+(Assumptions!$D$14*(1+Simulation!E692)^4*F692-Assumptions!$D$14*(1+Simulation!E692)^3*Simulation!E692*Assumptions!$D$16)/(1+Simulation!K692)^4+(Assumptions!$D$14*(1+Simulation!E692)^5*F692-Assumptions!$D$14*(1+Simulation!E692)^4*Simulation!E692*Assumptions!$D$16)/(1+Simulation!K692)^5+(Assumptions!$D$14*(1+Simulation!E692)^5*F692-Assumptions!$D$14*(1+Simulation!E692)^4*Simulation!E692*Assumptions!$D$16)*(1+Simulation!I692)/(Simulation!K692-Simulation!I692)/(1+Simulation!K692)^5-Assumptions!$D$17)/Assumptions!$D$18</f>
        <v>12.103908039273</v>
      </c>
      <c r="H692" s="8" t="str">
        <f aca="false">IF(D692=1,G692,"")</f>
        <v/>
      </c>
      <c r="I692" s="33" t="n">
        <f aca="false">IF(D692=0,G692,"")</f>
        <v>12.103908039273</v>
      </c>
    </row>
    <row r="693" customFormat="false" ht="15" hidden="false" customHeight="false" outlineLevel="0" collapsed="false">
      <c r="B693" s="2" t="n">
        <v>688</v>
      </c>
      <c r="C693" s="19" t="n">
        <f aca="false">IF('Random Draws'!F693&lt;(Assumptions!$D$28-Assumptions!$D$27)/(Assumptions!$D$29-Assumptions!$D$27),Assumptions!$D$27+SQRT('Random Draws'!F693*(Assumptions!$D$29-Assumptions!$D$27)*(Assumptions!$D$28-Assumptions!$D$27)),Assumptions!$D$29-SQRT((1-'Random Draws'!F693)*(Assumptions!$D$29-Assumptions!$D$27)*(Assumptions!$D$29-Assumptions!$D$28)))</f>
        <v>0.272741302069104</v>
      </c>
      <c r="D693" s="29" t="n">
        <f aca="false">IF('Random Draws'!I693&lt;Assumptions!$D$30,1,0)</f>
        <v>0</v>
      </c>
      <c r="E693" s="19" t="n">
        <f aca="false">C693+Assumptions!$D$31*D693</f>
        <v>0.272741302069104</v>
      </c>
      <c r="F693" s="28" t="n">
        <f aca="false">(Simulation!F693-Assumptions!$D$15)*(1-E693)+Assumptions!$D$15-Simulation!J693</f>
        <v>0.175504465161794</v>
      </c>
      <c r="G693" s="8" t="n">
        <f aca="false">((Assumptions!$D$14*(1+Simulation!E693)^1*F693-Assumptions!$D$14*(1+Simulation!E693)^0*Simulation!E693*Assumptions!$D$16)/(1+Simulation!K693)^1+(Assumptions!$D$14*(1+Simulation!E693)^2*F693-Assumptions!$D$14*(1+Simulation!E693)^1*Simulation!E693*Assumptions!$D$16)/(1+Simulation!K693)^2+(Assumptions!$D$14*(1+Simulation!E693)^3*F693-Assumptions!$D$14*(1+Simulation!E693)^2*Simulation!E693*Assumptions!$D$16)/(1+Simulation!K693)^3+(Assumptions!$D$14*(1+Simulation!E693)^4*F693-Assumptions!$D$14*(1+Simulation!E693)^3*Simulation!E693*Assumptions!$D$16)/(1+Simulation!K693)^4+(Assumptions!$D$14*(1+Simulation!E693)^5*F693-Assumptions!$D$14*(1+Simulation!E693)^4*Simulation!E693*Assumptions!$D$16)/(1+Simulation!K693)^5+(Assumptions!$D$14*(1+Simulation!E693)^5*F693-Assumptions!$D$14*(1+Simulation!E693)^4*Simulation!E693*Assumptions!$D$16)*(1+Simulation!I693)/(Simulation!K693-Simulation!I693)/(1+Simulation!K693)^5-Assumptions!$D$17)/Assumptions!$D$18</f>
        <v>12.2123802413512</v>
      </c>
      <c r="H693" s="8" t="str">
        <f aca="false">IF(D693=1,G693,"")</f>
        <v/>
      </c>
      <c r="I693" s="33" t="n">
        <f aca="false">IF(D693=0,G693,"")</f>
        <v>12.2123802413512</v>
      </c>
    </row>
    <row r="694" customFormat="false" ht="15" hidden="false" customHeight="false" outlineLevel="0" collapsed="false">
      <c r="B694" s="2" t="n">
        <v>689</v>
      </c>
      <c r="C694" s="19" t="n">
        <f aca="false">IF('Random Draws'!F694&lt;(Assumptions!$D$28-Assumptions!$D$27)/(Assumptions!$D$29-Assumptions!$D$27),Assumptions!$D$27+SQRT('Random Draws'!F694*(Assumptions!$D$29-Assumptions!$D$27)*(Assumptions!$D$28-Assumptions!$D$27)),Assumptions!$D$29-SQRT((1-'Random Draws'!F694)*(Assumptions!$D$29-Assumptions!$D$27)*(Assumptions!$D$29-Assumptions!$D$28)))</f>
        <v>0.259346043080444</v>
      </c>
      <c r="D694" s="29" t="n">
        <f aca="false">IF('Random Draws'!I694&lt;Assumptions!$D$30,1,0)</f>
        <v>0</v>
      </c>
      <c r="E694" s="19" t="n">
        <f aca="false">C694+Assumptions!$D$31*D694</f>
        <v>0.259346043080444</v>
      </c>
      <c r="F694" s="28" t="n">
        <f aca="false">(Simulation!F694-Assumptions!$D$15)*(1-E694)+Assumptions!$D$15-Simulation!J694</f>
        <v>0.203448240716413</v>
      </c>
      <c r="G694" s="8" t="n">
        <f aca="false">((Assumptions!$D$14*(1+Simulation!E694)^1*F694-Assumptions!$D$14*(1+Simulation!E694)^0*Simulation!E694*Assumptions!$D$16)/(1+Simulation!K694)^1+(Assumptions!$D$14*(1+Simulation!E694)^2*F694-Assumptions!$D$14*(1+Simulation!E694)^1*Simulation!E694*Assumptions!$D$16)/(1+Simulation!K694)^2+(Assumptions!$D$14*(1+Simulation!E694)^3*F694-Assumptions!$D$14*(1+Simulation!E694)^2*Simulation!E694*Assumptions!$D$16)/(1+Simulation!K694)^3+(Assumptions!$D$14*(1+Simulation!E694)^4*F694-Assumptions!$D$14*(1+Simulation!E694)^3*Simulation!E694*Assumptions!$D$16)/(1+Simulation!K694)^4+(Assumptions!$D$14*(1+Simulation!E694)^5*F694-Assumptions!$D$14*(1+Simulation!E694)^4*Simulation!E694*Assumptions!$D$16)/(1+Simulation!K694)^5+(Assumptions!$D$14*(1+Simulation!E694)^5*F694-Assumptions!$D$14*(1+Simulation!E694)^4*Simulation!E694*Assumptions!$D$16)*(1+Simulation!I694)/(Simulation!K694-Simulation!I694)/(1+Simulation!K694)^5-Assumptions!$D$17)/Assumptions!$D$18</f>
        <v>23.7213872185911</v>
      </c>
      <c r="H694" s="8" t="str">
        <f aca="false">IF(D694=1,G694,"")</f>
        <v/>
      </c>
      <c r="I694" s="33" t="n">
        <f aca="false">IF(D694=0,G694,"")</f>
        <v>23.7213872185911</v>
      </c>
    </row>
    <row r="695" customFormat="false" ht="15" hidden="false" customHeight="false" outlineLevel="0" collapsed="false">
      <c r="B695" s="2" t="n">
        <v>690</v>
      </c>
      <c r="C695" s="19" t="n">
        <f aca="false">IF('Random Draws'!F695&lt;(Assumptions!$D$28-Assumptions!$D$27)/(Assumptions!$D$29-Assumptions!$D$27),Assumptions!$D$27+SQRT('Random Draws'!F695*(Assumptions!$D$29-Assumptions!$D$27)*(Assumptions!$D$28-Assumptions!$D$27)),Assumptions!$D$29-SQRT((1-'Random Draws'!F695)*(Assumptions!$D$29-Assumptions!$D$27)*(Assumptions!$D$29-Assumptions!$D$28)))</f>
        <v>0.261255731083577</v>
      </c>
      <c r="D695" s="29" t="n">
        <f aca="false">IF('Random Draws'!I695&lt;Assumptions!$D$30,1,0)</f>
        <v>1</v>
      </c>
      <c r="E695" s="19" t="n">
        <f aca="false">C695+Assumptions!$D$31*D695</f>
        <v>0.351255731083577</v>
      </c>
      <c r="F695" s="28" t="n">
        <f aca="false">(Simulation!F695-Assumptions!$D$15)*(1-E695)+Assumptions!$D$15-Simulation!J695</f>
        <v>0.10882699251233</v>
      </c>
      <c r="G695" s="8" t="n">
        <f aca="false">((Assumptions!$D$14*(1+Simulation!E695)^1*F695-Assumptions!$D$14*(1+Simulation!E695)^0*Simulation!E695*Assumptions!$D$16)/(1+Simulation!K695)^1+(Assumptions!$D$14*(1+Simulation!E695)^2*F695-Assumptions!$D$14*(1+Simulation!E695)^1*Simulation!E695*Assumptions!$D$16)/(1+Simulation!K695)^2+(Assumptions!$D$14*(1+Simulation!E695)^3*F695-Assumptions!$D$14*(1+Simulation!E695)^2*Simulation!E695*Assumptions!$D$16)/(1+Simulation!K695)^3+(Assumptions!$D$14*(1+Simulation!E695)^4*F695-Assumptions!$D$14*(1+Simulation!E695)^3*Simulation!E695*Assumptions!$D$16)/(1+Simulation!K695)^4+(Assumptions!$D$14*(1+Simulation!E695)^5*F695-Assumptions!$D$14*(1+Simulation!E695)^4*Simulation!E695*Assumptions!$D$16)/(1+Simulation!K695)^5+(Assumptions!$D$14*(1+Simulation!E695)^5*F695-Assumptions!$D$14*(1+Simulation!E695)^4*Simulation!E695*Assumptions!$D$16)*(1+Simulation!I695)/(Simulation!K695-Simulation!I695)/(1+Simulation!K695)^5-Assumptions!$D$17)/Assumptions!$D$18</f>
        <v>7.71827912101647</v>
      </c>
      <c r="H695" s="8" t="n">
        <f aca="false">IF(D695=1,G695,"")</f>
        <v>7.71827912101647</v>
      </c>
      <c r="I695" s="33" t="str">
        <f aca="false">IF(D695=0,G695,"")</f>
        <v/>
      </c>
    </row>
    <row r="696" customFormat="false" ht="15" hidden="false" customHeight="false" outlineLevel="0" collapsed="false">
      <c r="B696" s="2" t="n">
        <v>691</v>
      </c>
      <c r="C696" s="19" t="n">
        <f aca="false">IF('Random Draws'!F696&lt;(Assumptions!$D$28-Assumptions!$D$27)/(Assumptions!$D$29-Assumptions!$D$27),Assumptions!$D$27+SQRT('Random Draws'!F696*(Assumptions!$D$29-Assumptions!$D$27)*(Assumptions!$D$28-Assumptions!$D$27)),Assumptions!$D$29-SQRT((1-'Random Draws'!F696)*(Assumptions!$D$29-Assumptions!$D$27)*(Assumptions!$D$29-Assumptions!$D$28)))</f>
        <v>0.258227382357234</v>
      </c>
      <c r="D696" s="29" t="n">
        <f aca="false">IF('Random Draws'!I696&lt;Assumptions!$D$30,1,0)</f>
        <v>1</v>
      </c>
      <c r="E696" s="19" t="n">
        <f aca="false">C696+Assumptions!$D$31*D696</f>
        <v>0.348227382357234</v>
      </c>
      <c r="F696" s="28" t="n">
        <f aca="false">(Simulation!F696-Assumptions!$D$15)*(1-E696)+Assumptions!$D$15-Simulation!J696</f>
        <v>0.123052970188849</v>
      </c>
      <c r="G696" s="8" t="n">
        <f aca="false">((Assumptions!$D$14*(1+Simulation!E696)^1*F696-Assumptions!$D$14*(1+Simulation!E696)^0*Simulation!E696*Assumptions!$D$16)/(1+Simulation!K696)^1+(Assumptions!$D$14*(1+Simulation!E696)^2*F696-Assumptions!$D$14*(1+Simulation!E696)^1*Simulation!E696*Assumptions!$D$16)/(1+Simulation!K696)^2+(Assumptions!$D$14*(1+Simulation!E696)^3*F696-Assumptions!$D$14*(1+Simulation!E696)^2*Simulation!E696*Assumptions!$D$16)/(1+Simulation!K696)^3+(Assumptions!$D$14*(1+Simulation!E696)^4*F696-Assumptions!$D$14*(1+Simulation!E696)^3*Simulation!E696*Assumptions!$D$16)/(1+Simulation!K696)^4+(Assumptions!$D$14*(1+Simulation!E696)^5*F696-Assumptions!$D$14*(1+Simulation!E696)^4*Simulation!E696*Assumptions!$D$16)/(1+Simulation!K696)^5+(Assumptions!$D$14*(1+Simulation!E696)^5*F696-Assumptions!$D$14*(1+Simulation!E696)^4*Simulation!E696*Assumptions!$D$16)*(1+Simulation!I696)/(Simulation!K696-Simulation!I696)/(1+Simulation!K696)^5-Assumptions!$D$17)/Assumptions!$D$18</f>
        <v>2.70475108133522</v>
      </c>
      <c r="H696" s="8" t="n">
        <f aca="false">IF(D696=1,G696,"")</f>
        <v>2.70475108133522</v>
      </c>
      <c r="I696" s="33" t="str">
        <f aca="false">IF(D696=0,G696,"")</f>
        <v/>
      </c>
    </row>
    <row r="697" customFormat="false" ht="15" hidden="false" customHeight="false" outlineLevel="0" collapsed="false">
      <c r="B697" s="2" t="n">
        <v>692</v>
      </c>
      <c r="C697" s="19" t="n">
        <f aca="false">IF('Random Draws'!F697&lt;(Assumptions!$D$28-Assumptions!$D$27)/(Assumptions!$D$29-Assumptions!$D$27),Assumptions!$D$27+SQRT('Random Draws'!F697*(Assumptions!$D$29-Assumptions!$D$27)*(Assumptions!$D$28-Assumptions!$D$27)),Assumptions!$D$29-SQRT((1-'Random Draws'!F697)*(Assumptions!$D$29-Assumptions!$D$27)*(Assumptions!$D$29-Assumptions!$D$28)))</f>
        <v>0.266465670097533</v>
      </c>
      <c r="D697" s="29" t="n">
        <f aca="false">IF('Random Draws'!I697&lt;Assumptions!$D$30,1,0)</f>
        <v>0</v>
      </c>
      <c r="E697" s="19" t="n">
        <f aca="false">C697+Assumptions!$D$31*D697</f>
        <v>0.266465670097533</v>
      </c>
      <c r="F697" s="28" t="n">
        <f aca="false">(Simulation!F697-Assumptions!$D$15)*(1-E697)+Assumptions!$D$15-Simulation!J697</f>
        <v>0.221628331861684</v>
      </c>
      <c r="G697" s="8" t="n">
        <f aca="false">((Assumptions!$D$14*(1+Simulation!E697)^1*F697-Assumptions!$D$14*(1+Simulation!E697)^0*Simulation!E697*Assumptions!$D$16)/(1+Simulation!K697)^1+(Assumptions!$D$14*(1+Simulation!E697)^2*F697-Assumptions!$D$14*(1+Simulation!E697)^1*Simulation!E697*Assumptions!$D$16)/(1+Simulation!K697)^2+(Assumptions!$D$14*(1+Simulation!E697)^3*F697-Assumptions!$D$14*(1+Simulation!E697)^2*Simulation!E697*Assumptions!$D$16)/(1+Simulation!K697)^3+(Assumptions!$D$14*(1+Simulation!E697)^4*F697-Assumptions!$D$14*(1+Simulation!E697)^3*Simulation!E697*Assumptions!$D$16)/(1+Simulation!K697)^4+(Assumptions!$D$14*(1+Simulation!E697)^5*F697-Assumptions!$D$14*(1+Simulation!E697)^4*Simulation!E697*Assumptions!$D$16)/(1+Simulation!K697)^5+(Assumptions!$D$14*(1+Simulation!E697)^5*F697-Assumptions!$D$14*(1+Simulation!E697)^4*Simulation!E697*Assumptions!$D$16)*(1+Simulation!I697)/(Simulation!K697-Simulation!I697)/(1+Simulation!K697)^5-Assumptions!$D$17)/Assumptions!$D$18</f>
        <v>21.8515200604481</v>
      </c>
      <c r="H697" s="8" t="str">
        <f aca="false">IF(D697=1,G697,"")</f>
        <v/>
      </c>
      <c r="I697" s="33" t="n">
        <f aca="false">IF(D697=0,G697,"")</f>
        <v>21.8515200604481</v>
      </c>
    </row>
    <row r="698" customFormat="false" ht="15" hidden="false" customHeight="false" outlineLevel="0" collapsed="false">
      <c r="B698" s="2" t="n">
        <v>693</v>
      </c>
      <c r="C698" s="19" t="n">
        <f aca="false">IF('Random Draws'!F698&lt;(Assumptions!$D$28-Assumptions!$D$27)/(Assumptions!$D$29-Assumptions!$D$27),Assumptions!$D$27+SQRT('Random Draws'!F698*(Assumptions!$D$29-Assumptions!$D$27)*(Assumptions!$D$28-Assumptions!$D$27)),Assumptions!$D$29-SQRT((1-'Random Draws'!F698)*(Assumptions!$D$29-Assumptions!$D$27)*(Assumptions!$D$29-Assumptions!$D$28)))</f>
        <v>0.268136450204193</v>
      </c>
      <c r="D698" s="29" t="n">
        <f aca="false">IF('Random Draws'!I698&lt;Assumptions!$D$30,1,0)</f>
        <v>0</v>
      </c>
      <c r="E698" s="19" t="n">
        <f aca="false">C698+Assumptions!$D$31*D698</f>
        <v>0.268136450204193</v>
      </c>
      <c r="F698" s="28" t="n">
        <f aca="false">(Simulation!F698-Assumptions!$D$15)*(1-E698)+Assumptions!$D$15-Simulation!J698</f>
        <v>0.18192619880361</v>
      </c>
      <c r="G698" s="8" t="n">
        <f aca="false">((Assumptions!$D$14*(1+Simulation!E698)^1*F698-Assumptions!$D$14*(1+Simulation!E698)^0*Simulation!E698*Assumptions!$D$16)/(1+Simulation!K698)^1+(Assumptions!$D$14*(1+Simulation!E698)^2*F698-Assumptions!$D$14*(1+Simulation!E698)^1*Simulation!E698*Assumptions!$D$16)/(1+Simulation!K698)^2+(Assumptions!$D$14*(1+Simulation!E698)^3*F698-Assumptions!$D$14*(1+Simulation!E698)^2*Simulation!E698*Assumptions!$D$16)/(1+Simulation!K698)^3+(Assumptions!$D$14*(1+Simulation!E698)^4*F698-Assumptions!$D$14*(1+Simulation!E698)^3*Simulation!E698*Assumptions!$D$16)/(1+Simulation!K698)^4+(Assumptions!$D$14*(1+Simulation!E698)^5*F698-Assumptions!$D$14*(1+Simulation!E698)^4*Simulation!E698*Assumptions!$D$16)/(1+Simulation!K698)^5+(Assumptions!$D$14*(1+Simulation!E698)^5*F698-Assumptions!$D$14*(1+Simulation!E698)^4*Simulation!E698*Assumptions!$D$16)*(1+Simulation!I698)/(Simulation!K698-Simulation!I698)/(1+Simulation!K698)^5-Assumptions!$D$17)/Assumptions!$D$18</f>
        <v>8.19921611675976</v>
      </c>
      <c r="H698" s="8" t="str">
        <f aca="false">IF(D698=1,G698,"")</f>
        <v/>
      </c>
      <c r="I698" s="33" t="n">
        <f aca="false">IF(D698=0,G698,"")</f>
        <v>8.19921611675976</v>
      </c>
    </row>
    <row r="699" customFormat="false" ht="15" hidden="false" customHeight="false" outlineLevel="0" collapsed="false">
      <c r="B699" s="2" t="n">
        <v>694</v>
      </c>
      <c r="C699" s="19" t="n">
        <f aca="false">IF('Random Draws'!F699&lt;(Assumptions!$D$28-Assumptions!$D$27)/(Assumptions!$D$29-Assumptions!$D$27),Assumptions!$D$27+SQRT('Random Draws'!F699*(Assumptions!$D$29-Assumptions!$D$27)*(Assumptions!$D$28-Assumptions!$D$27)),Assumptions!$D$29-SQRT((1-'Random Draws'!F699)*(Assumptions!$D$29-Assumptions!$D$27)*(Assumptions!$D$29-Assumptions!$D$28)))</f>
        <v>0.251792590665804</v>
      </c>
      <c r="D699" s="29" t="n">
        <f aca="false">IF('Random Draws'!I699&lt;Assumptions!$D$30,1,0)</f>
        <v>1</v>
      </c>
      <c r="E699" s="19" t="n">
        <f aca="false">C699+Assumptions!$D$31*D699</f>
        <v>0.341792590665804</v>
      </c>
      <c r="F699" s="28" t="n">
        <f aca="false">(Simulation!F699-Assumptions!$D$15)*(1-E699)+Assumptions!$D$15-Simulation!J699</f>
        <v>0.187045025918877</v>
      </c>
      <c r="G699" s="8" t="n">
        <f aca="false">((Assumptions!$D$14*(1+Simulation!E699)^1*F699-Assumptions!$D$14*(1+Simulation!E699)^0*Simulation!E699*Assumptions!$D$16)/(1+Simulation!K699)^1+(Assumptions!$D$14*(1+Simulation!E699)^2*F699-Assumptions!$D$14*(1+Simulation!E699)^1*Simulation!E699*Assumptions!$D$16)/(1+Simulation!K699)^2+(Assumptions!$D$14*(1+Simulation!E699)^3*F699-Assumptions!$D$14*(1+Simulation!E699)^2*Simulation!E699*Assumptions!$D$16)/(1+Simulation!K699)^3+(Assumptions!$D$14*(1+Simulation!E699)^4*F699-Assumptions!$D$14*(1+Simulation!E699)^3*Simulation!E699*Assumptions!$D$16)/(1+Simulation!K699)^4+(Assumptions!$D$14*(1+Simulation!E699)^5*F699-Assumptions!$D$14*(1+Simulation!E699)^4*Simulation!E699*Assumptions!$D$16)/(1+Simulation!K699)^5+(Assumptions!$D$14*(1+Simulation!E699)^5*F699-Assumptions!$D$14*(1+Simulation!E699)^4*Simulation!E699*Assumptions!$D$16)*(1+Simulation!I699)/(Simulation!K699-Simulation!I699)/(1+Simulation!K699)^5-Assumptions!$D$17)/Assumptions!$D$18</f>
        <v>28.1467606285389</v>
      </c>
      <c r="H699" s="8" t="n">
        <f aca="false">IF(D699=1,G699,"")</f>
        <v>28.1467606285389</v>
      </c>
      <c r="I699" s="33" t="str">
        <f aca="false">IF(D699=0,G699,"")</f>
        <v/>
      </c>
    </row>
    <row r="700" customFormat="false" ht="15" hidden="false" customHeight="false" outlineLevel="0" collapsed="false">
      <c r="B700" s="2" t="n">
        <v>695</v>
      </c>
      <c r="C700" s="19" t="n">
        <f aca="false">IF('Random Draws'!F700&lt;(Assumptions!$D$28-Assumptions!$D$27)/(Assumptions!$D$29-Assumptions!$D$27),Assumptions!$D$27+SQRT('Random Draws'!F700*(Assumptions!$D$29-Assumptions!$D$27)*(Assumptions!$D$28-Assumptions!$D$27)),Assumptions!$D$29-SQRT((1-'Random Draws'!F700)*(Assumptions!$D$29-Assumptions!$D$27)*(Assumptions!$D$29-Assumptions!$D$28)))</f>
        <v>0.248831005377509</v>
      </c>
      <c r="D700" s="29" t="n">
        <f aca="false">IF('Random Draws'!I700&lt;Assumptions!$D$30,1,0)</f>
        <v>0</v>
      </c>
      <c r="E700" s="19" t="n">
        <f aca="false">C700+Assumptions!$D$31*D700</f>
        <v>0.248831005377509</v>
      </c>
      <c r="F700" s="28" t="n">
        <f aca="false">(Simulation!F700-Assumptions!$D$15)*(1-E700)+Assumptions!$D$15-Simulation!J700</f>
        <v>0.17820805367855</v>
      </c>
      <c r="G700" s="8" t="n">
        <f aca="false">((Assumptions!$D$14*(1+Simulation!E700)^1*F700-Assumptions!$D$14*(1+Simulation!E700)^0*Simulation!E700*Assumptions!$D$16)/(1+Simulation!K700)^1+(Assumptions!$D$14*(1+Simulation!E700)^2*F700-Assumptions!$D$14*(1+Simulation!E700)^1*Simulation!E700*Assumptions!$D$16)/(1+Simulation!K700)^2+(Assumptions!$D$14*(1+Simulation!E700)^3*F700-Assumptions!$D$14*(1+Simulation!E700)^2*Simulation!E700*Assumptions!$D$16)/(1+Simulation!K700)^3+(Assumptions!$D$14*(1+Simulation!E700)^4*F700-Assumptions!$D$14*(1+Simulation!E700)^3*Simulation!E700*Assumptions!$D$16)/(1+Simulation!K700)^4+(Assumptions!$D$14*(1+Simulation!E700)^5*F700-Assumptions!$D$14*(1+Simulation!E700)^4*Simulation!E700*Assumptions!$D$16)/(1+Simulation!K700)^5+(Assumptions!$D$14*(1+Simulation!E700)^5*F700-Assumptions!$D$14*(1+Simulation!E700)^4*Simulation!E700*Assumptions!$D$16)*(1+Simulation!I700)/(Simulation!K700-Simulation!I700)/(1+Simulation!K700)^5-Assumptions!$D$17)/Assumptions!$D$18</f>
        <v>14.1817823459499</v>
      </c>
      <c r="H700" s="8" t="str">
        <f aca="false">IF(D700=1,G700,"")</f>
        <v/>
      </c>
      <c r="I700" s="33" t="n">
        <f aca="false">IF(D700=0,G700,"")</f>
        <v>14.1817823459499</v>
      </c>
    </row>
    <row r="701" customFormat="false" ht="15" hidden="false" customHeight="false" outlineLevel="0" collapsed="false">
      <c r="B701" s="2" t="n">
        <v>696</v>
      </c>
      <c r="C701" s="19" t="n">
        <f aca="false">IF('Random Draws'!F701&lt;(Assumptions!$D$28-Assumptions!$D$27)/(Assumptions!$D$29-Assumptions!$D$27),Assumptions!$D$27+SQRT('Random Draws'!F701*(Assumptions!$D$29-Assumptions!$D$27)*(Assumptions!$D$28-Assumptions!$D$27)),Assumptions!$D$29-SQRT((1-'Random Draws'!F701)*(Assumptions!$D$29-Assumptions!$D$27)*(Assumptions!$D$29-Assumptions!$D$28)))</f>
        <v>0.277398218254196</v>
      </c>
      <c r="D701" s="29" t="n">
        <f aca="false">IF('Random Draws'!I701&lt;Assumptions!$D$30,1,0)</f>
        <v>0</v>
      </c>
      <c r="E701" s="19" t="n">
        <f aca="false">C701+Assumptions!$D$31*D701</f>
        <v>0.277398218254196</v>
      </c>
      <c r="F701" s="28" t="n">
        <f aca="false">(Simulation!F701-Assumptions!$D$15)*(1-E701)+Assumptions!$D$15-Simulation!J701</f>
        <v>0.149747175771244</v>
      </c>
      <c r="G701" s="8" t="n">
        <f aca="false">((Assumptions!$D$14*(1+Simulation!E701)^1*F701-Assumptions!$D$14*(1+Simulation!E701)^0*Simulation!E701*Assumptions!$D$16)/(1+Simulation!K701)^1+(Assumptions!$D$14*(1+Simulation!E701)^2*F701-Assumptions!$D$14*(1+Simulation!E701)^1*Simulation!E701*Assumptions!$D$16)/(1+Simulation!K701)^2+(Assumptions!$D$14*(1+Simulation!E701)^3*F701-Assumptions!$D$14*(1+Simulation!E701)^2*Simulation!E701*Assumptions!$D$16)/(1+Simulation!K701)^3+(Assumptions!$D$14*(1+Simulation!E701)^4*F701-Assumptions!$D$14*(1+Simulation!E701)^3*Simulation!E701*Assumptions!$D$16)/(1+Simulation!K701)^4+(Assumptions!$D$14*(1+Simulation!E701)^5*F701-Assumptions!$D$14*(1+Simulation!E701)^4*Simulation!E701*Assumptions!$D$16)/(1+Simulation!K701)^5+(Assumptions!$D$14*(1+Simulation!E701)^5*F701-Assumptions!$D$14*(1+Simulation!E701)^4*Simulation!E701*Assumptions!$D$16)*(1+Simulation!I701)/(Simulation!K701-Simulation!I701)/(1+Simulation!K701)^5-Assumptions!$D$17)/Assumptions!$D$18</f>
        <v>7.7224397430053</v>
      </c>
      <c r="H701" s="8" t="str">
        <f aca="false">IF(D701=1,G701,"")</f>
        <v/>
      </c>
      <c r="I701" s="33" t="n">
        <f aca="false">IF(D701=0,G701,"")</f>
        <v>7.7224397430053</v>
      </c>
    </row>
    <row r="702" customFormat="false" ht="15" hidden="false" customHeight="false" outlineLevel="0" collapsed="false">
      <c r="B702" s="2" t="n">
        <v>697</v>
      </c>
      <c r="C702" s="19" t="n">
        <f aca="false">IF('Random Draws'!F702&lt;(Assumptions!$D$28-Assumptions!$D$27)/(Assumptions!$D$29-Assumptions!$D$27),Assumptions!$D$27+SQRT('Random Draws'!F702*(Assumptions!$D$29-Assumptions!$D$27)*(Assumptions!$D$28-Assumptions!$D$27)),Assumptions!$D$29-SQRT((1-'Random Draws'!F702)*(Assumptions!$D$29-Assumptions!$D$27)*(Assumptions!$D$29-Assumptions!$D$28)))</f>
        <v>0.250355063825936</v>
      </c>
      <c r="D702" s="29" t="n">
        <f aca="false">IF('Random Draws'!I702&lt;Assumptions!$D$30,1,0)</f>
        <v>0</v>
      </c>
      <c r="E702" s="19" t="n">
        <f aca="false">C702+Assumptions!$D$31*D702</f>
        <v>0.250355063825936</v>
      </c>
      <c r="F702" s="28" t="n">
        <f aca="false">(Simulation!F702-Assumptions!$D$15)*(1-E702)+Assumptions!$D$15-Simulation!J702</f>
        <v>0.197509724242301</v>
      </c>
      <c r="G702" s="8" t="n">
        <f aca="false">((Assumptions!$D$14*(1+Simulation!E702)^1*F702-Assumptions!$D$14*(1+Simulation!E702)^0*Simulation!E702*Assumptions!$D$16)/(1+Simulation!K702)^1+(Assumptions!$D$14*(1+Simulation!E702)^2*F702-Assumptions!$D$14*(1+Simulation!E702)^1*Simulation!E702*Assumptions!$D$16)/(1+Simulation!K702)^2+(Assumptions!$D$14*(1+Simulation!E702)^3*F702-Assumptions!$D$14*(1+Simulation!E702)^2*Simulation!E702*Assumptions!$D$16)/(1+Simulation!K702)^3+(Assumptions!$D$14*(1+Simulation!E702)^4*F702-Assumptions!$D$14*(1+Simulation!E702)^3*Simulation!E702*Assumptions!$D$16)/(1+Simulation!K702)^4+(Assumptions!$D$14*(1+Simulation!E702)^5*F702-Assumptions!$D$14*(1+Simulation!E702)^4*Simulation!E702*Assumptions!$D$16)/(1+Simulation!K702)^5+(Assumptions!$D$14*(1+Simulation!E702)^5*F702-Assumptions!$D$14*(1+Simulation!E702)^4*Simulation!E702*Assumptions!$D$16)*(1+Simulation!I702)/(Simulation!K702-Simulation!I702)/(1+Simulation!K702)^5-Assumptions!$D$17)/Assumptions!$D$18</f>
        <v>20.1887278900168</v>
      </c>
      <c r="H702" s="8" t="str">
        <f aca="false">IF(D702=1,G702,"")</f>
        <v/>
      </c>
      <c r="I702" s="33" t="n">
        <f aca="false">IF(D702=0,G702,"")</f>
        <v>20.1887278900168</v>
      </c>
    </row>
    <row r="703" customFormat="false" ht="15" hidden="false" customHeight="false" outlineLevel="0" collapsed="false">
      <c r="B703" s="2" t="n">
        <v>698</v>
      </c>
      <c r="C703" s="19" t="n">
        <f aca="false">IF('Random Draws'!F703&lt;(Assumptions!$D$28-Assumptions!$D$27)/(Assumptions!$D$29-Assumptions!$D$27),Assumptions!$D$27+SQRT('Random Draws'!F703*(Assumptions!$D$29-Assumptions!$D$27)*(Assumptions!$D$28-Assumptions!$D$27)),Assumptions!$D$29-SQRT((1-'Random Draws'!F703)*(Assumptions!$D$29-Assumptions!$D$27)*(Assumptions!$D$29-Assumptions!$D$28)))</f>
        <v>0.266788160291738</v>
      </c>
      <c r="D703" s="29" t="n">
        <f aca="false">IF('Random Draws'!I703&lt;Assumptions!$D$30,1,0)</f>
        <v>0</v>
      </c>
      <c r="E703" s="19" t="n">
        <f aca="false">C703+Assumptions!$D$31*D703</f>
        <v>0.266788160291738</v>
      </c>
      <c r="F703" s="28" t="n">
        <f aca="false">(Simulation!F703-Assumptions!$D$15)*(1-E703)+Assumptions!$D$15-Simulation!J703</f>
        <v>0.179039166665857</v>
      </c>
      <c r="G703" s="8" t="n">
        <f aca="false">((Assumptions!$D$14*(1+Simulation!E703)^1*F703-Assumptions!$D$14*(1+Simulation!E703)^0*Simulation!E703*Assumptions!$D$16)/(1+Simulation!K703)^1+(Assumptions!$D$14*(1+Simulation!E703)^2*F703-Assumptions!$D$14*(1+Simulation!E703)^1*Simulation!E703*Assumptions!$D$16)/(1+Simulation!K703)^2+(Assumptions!$D$14*(1+Simulation!E703)^3*F703-Assumptions!$D$14*(1+Simulation!E703)^2*Simulation!E703*Assumptions!$D$16)/(1+Simulation!K703)^3+(Assumptions!$D$14*(1+Simulation!E703)^4*F703-Assumptions!$D$14*(1+Simulation!E703)^3*Simulation!E703*Assumptions!$D$16)/(1+Simulation!K703)^4+(Assumptions!$D$14*(1+Simulation!E703)^5*F703-Assumptions!$D$14*(1+Simulation!E703)^4*Simulation!E703*Assumptions!$D$16)/(1+Simulation!K703)^5+(Assumptions!$D$14*(1+Simulation!E703)^5*F703-Assumptions!$D$14*(1+Simulation!E703)^4*Simulation!E703*Assumptions!$D$16)*(1+Simulation!I703)/(Simulation!K703-Simulation!I703)/(1+Simulation!K703)^5-Assumptions!$D$17)/Assumptions!$D$18</f>
        <v>8.09439866829493</v>
      </c>
      <c r="H703" s="8" t="str">
        <f aca="false">IF(D703=1,G703,"")</f>
        <v/>
      </c>
      <c r="I703" s="33" t="n">
        <f aca="false">IF(D703=0,G703,"")</f>
        <v>8.09439866829493</v>
      </c>
    </row>
    <row r="704" customFormat="false" ht="15" hidden="false" customHeight="false" outlineLevel="0" collapsed="false">
      <c r="B704" s="2" t="n">
        <v>699</v>
      </c>
      <c r="C704" s="19" t="n">
        <f aca="false">IF('Random Draws'!F704&lt;(Assumptions!$D$28-Assumptions!$D$27)/(Assumptions!$D$29-Assumptions!$D$27),Assumptions!$D$27+SQRT('Random Draws'!F704*(Assumptions!$D$29-Assumptions!$D$27)*(Assumptions!$D$28-Assumptions!$D$27)),Assumptions!$D$29-SQRT((1-'Random Draws'!F704)*(Assumptions!$D$29-Assumptions!$D$27)*(Assumptions!$D$29-Assumptions!$D$28)))</f>
        <v>0.251410511605533</v>
      </c>
      <c r="D704" s="29" t="n">
        <f aca="false">IF('Random Draws'!I704&lt;Assumptions!$D$30,1,0)</f>
        <v>1</v>
      </c>
      <c r="E704" s="19" t="n">
        <f aca="false">C704+Assumptions!$D$31*D704</f>
        <v>0.341410511605533</v>
      </c>
      <c r="F704" s="28" t="n">
        <f aca="false">(Simulation!F704-Assumptions!$D$15)*(1-E704)+Assumptions!$D$15-Simulation!J704</f>
        <v>0.0942528521689934</v>
      </c>
      <c r="G704" s="8" t="n">
        <f aca="false">((Assumptions!$D$14*(1+Simulation!E704)^1*F704-Assumptions!$D$14*(1+Simulation!E704)^0*Simulation!E704*Assumptions!$D$16)/(1+Simulation!K704)^1+(Assumptions!$D$14*(1+Simulation!E704)^2*F704-Assumptions!$D$14*(1+Simulation!E704)^1*Simulation!E704*Assumptions!$D$16)/(1+Simulation!K704)^2+(Assumptions!$D$14*(1+Simulation!E704)^3*F704-Assumptions!$D$14*(1+Simulation!E704)^2*Simulation!E704*Assumptions!$D$16)/(1+Simulation!K704)^3+(Assumptions!$D$14*(1+Simulation!E704)^4*F704-Assumptions!$D$14*(1+Simulation!E704)^3*Simulation!E704*Assumptions!$D$16)/(1+Simulation!K704)^4+(Assumptions!$D$14*(1+Simulation!E704)^5*F704-Assumptions!$D$14*(1+Simulation!E704)^4*Simulation!E704*Assumptions!$D$16)/(1+Simulation!K704)^5+(Assumptions!$D$14*(1+Simulation!E704)^5*F704-Assumptions!$D$14*(1+Simulation!E704)^4*Simulation!E704*Assumptions!$D$16)*(1+Simulation!I704)/(Simulation!K704-Simulation!I704)/(1+Simulation!K704)^5-Assumptions!$D$17)/Assumptions!$D$18</f>
        <v>1.57434386331928</v>
      </c>
      <c r="H704" s="8" t="n">
        <f aca="false">IF(D704=1,G704,"")</f>
        <v>1.57434386331928</v>
      </c>
      <c r="I704" s="33" t="str">
        <f aca="false">IF(D704=0,G704,"")</f>
        <v/>
      </c>
    </row>
    <row r="705" customFormat="false" ht="15" hidden="false" customHeight="false" outlineLevel="0" collapsed="false">
      <c r="B705" s="2" t="n">
        <v>700</v>
      </c>
      <c r="C705" s="19" t="n">
        <f aca="false">IF('Random Draws'!F705&lt;(Assumptions!$D$28-Assumptions!$D$27)/(Assumptions!$D$29-Assumptions!$D$27),Assumptions!$D$27+SQRT('Random Draws'!F705*(Assumptions!$D$29-Assumptions!$D$27)*(Assumptions!$D$28-Assumptions!$D$27)),Assumptions!$D$29-SQRT((1-'Random Draws'!F705)*(Assumptions!$D$29-Assumptions!$D$27)*(Assumptions!$D$29-Assumptions!$D$28)))</f>
        <v>0.257883730073315</v>
      </c>
      <c r="D705" s="29" t="n">
        <f aca="false">IF('Random Draws'!I705&lt;Assumptions!$D$30,1,0)</f>
        <v>1</v>
      </c>
      <c r="E705" s="19" t="n">
        <f aca="false">C705+Assumptions!$D$31*D705</f>
        <v>0.347883730073315</v>
      </c>
      <c r="F705" s="28" t="n">
        <f aca="false">(Simulation!F705-Assumptions!$D$15)*(1-E705)+Assumptions!$D$15-Simulation!J705</f>
        <v>0.153962863778025</v>
      </c>
      <c r="G705" s="8" t="n">
        <f aca="false">((Assumptions!$D$14*(1+Simulation!E705)^1*F705-Assumptions!$D$14*(1+Simulation!E705)^0*Simulation!E705*Assumptions!$D$16)/(1+Simulation!K705)^1+(Assumptions!$D$14*(1+Simulation!E705)^2*F705-Assumptions!$D$14*(1+Simulation!E705)^1*Simulation!E705*Assumptions!$D$16)/(1+Simulation!K705)^2+(Assumptions!$D$14*(1+Simulation!E705)^3*F705-Assumptions!$D$14*(1+Simulation!E705)^2*Simulation!E705*Assumptions!$D$16)/(1+Simulation!K705)^3+(Assumptions!$D$14*(1+Simulation!E705)^4*F705-Assumptions!$D$14*(1+Simulation!E705)^3*Simulation!E705*Assumptions!$D$16)/(1+Simulation!K705)^4+(Assumptions!$D$14*(1+Simulation!E705)^5*F705-Assumptions!$D$14*(1+Simulation!E705)^4*Simulation!E705*Assumptions!$D$16)/(1+Simulation!K705)^5+(Assumptions!$D$14*(1+Simulation!E705)^5*F705-Assumptions!$D$14*(1+Simulation!E705)^4*Simulation!E705*Assumptions!$D$16)*(1+Simulation!I705)/(Simulation!K705-Simulation!I705)/(1+Simulation!K705)^5-Assumptions!$D$17)/Assumptions!$D$18</f>
        <v>6.53741547645914</v>
      </c>
      <c r="H705" s="8" t="n">
        <f aca="false">IF(D705=1,G705,"")</f>
        <v>6.53741547645914</v>
      </c>
      <c r="I705" s="33" t="str">
        <f aca="false">IF(D705=0,G705,"")</f>
        <v/>
      </c>
    </row>
    <row r="706" customFormat="false" ht="15" hidden="false" customHeight="false" outlineLevel="0" collapsed="false">
      <c r="B706" s="2" t="n">
        <v>701</v>
      </c>
      <c r="C706" s="19" t="n">
        <f aca="false">IF('Random Draws'!F706&lt;(Assumptions!$D$28-Assumptions!$D$27)/(Assumptions!$D$29-Assumptions!$D$27),Assumptions!$D$27+SQRT('Random Draws'!F706*(Assumptions!$D$29-Assumptions!$D$27)*(Assumptions!$D$28-Assumptions!$D$27)),Assumptions!$D$29-SQRT((1-'Random Draws'!F706)*(Assumptions!$D$29-Assumptions!$D$27)*(Assumptions!$D$29-Assumptions!$D$28)))</f>
        <v>0.25908138318347</v>
      </c>
      <c r="D706" s="29" t="n">
        <f aca="false">IF('Random Draws'!I706&lt;Assumptions!$D$30,1,0)</f>
        <v>0</v>
      </c>
      <c r="E706" s="19" t="n">
        <f aca="false">C706+Assumptions!$D$31*D706</f>
        <v>0.25908138318347</v>
      </c>
      <c r="F706" s="28" t="n">
        <f aca="false">(Simulation!F706-Assumptions!$D$15)*(1-E706)+Assumptions!$D$15-Simulation!J706</f>
        <v>0.18885752658212</v>
      </c>
      <c r="G706" s="8" t="n">
        <f aca="false">((Assumptions!$D$14*(1+Simulation!E706)^1*F706-Assumptions!$D$14*(1+Simulation!E706)^0*Simulation!E706*Assumptions!$D$16)/(1+Simulation!K706)^1+(Assumptions!$D$14*(1+Simulation!E706)^2*F706-Assumptions!$D$14*(1+Simulation!E706)^1*Simulation!E706*Assumptions!$D$16)/(1+Simulation!K706)^2+(Assumptions!$D$14*(1+Simulation!E706)^3*F706-Assumptions!$D$14*(1+Simulation!E706)^2*Simulation!E706*Assumptions!$D$16)/(1+Simulation!K706)^3+(Assumptions!$D$14*(1+Simulation!E706)^4*F706-Assumptions!$D$14*(1+Simulation!E706)^3*Simulation!E706*Assumptions!$D$16)/(1+Simulation!K706)^4+(Assumptions!$D$14*(1+Simulation!E706)^5*F706-Assumptions!$D$14*(1+Simulation!E706)^4*Simulation!E706*Assumptions!$D$16)/(1+Simulation!K706)^5+(Assumptions!$D$14*(1+Simulation!E706)^5*F706-Assumptions!$D$14*(1+Simulation!E706)^4*Simulation!E706*Assumptions!$D$16)*(1+Simulation!I706)/(Simulation!K706-Simulation!I706)/(1+Simulation!K706)^5-Assumptions!$D$17)/Assumptions!$D$18</f>
        <v>25.3502537162644</v>
      </c>
      <c r="H706" s="8" t="str">
        <f aca="false">IF(D706=1,G706,"")</f>
        <v/>
      </c>
      <c r="I706" s="33" t="n">
        <f aca="false">IF(D706=0,G706,"")</f>
        <v>25.3502537162644</v>
      </c>
    </row>
    <row r="707" customFormat="false" ht="15" hidden="false" customHeight="false" outlineLevel="0" collapsed="false">
      <c r="B707" s="2" t="n">
        <v>702</v>
      </c>
      <c r="C707" s="19" t="n">
        <f aca="false">IF('Random Draws'!F707&lt;(Assumptions!$D$28-Assumptions!$D$27)/(Assumptions!$D$29-Assumptions!$D$27),Assumptions!$D$27+SQRT('Random Draws'!F707*(Assumptions!$D$29-Assumptions!$D$27)*(Assumptions!$D$28-Assumptions!$D$27)),Assumptions!$D$29-SQRT((1-'Random Draws'!F707)*(Assumptions!$D$29-Assumptions!$D$27)*(Assumptions!$D$29-Assumptions!$D$28)))</f>
        <v>0.253196001428493</v>
      </c>
      <c r="D707" s="29" t="n">
        <f aca="false">IF('Random Draws'!I707&lt;Assumptions!$D$30,1,0)</f>
        <v>0</v>
      </c>
      <c r="E707" s="19" t="n">
        <f aca="false">C707+Assumptions!$D$31*D707</f>
        <v>0.253196001428493</v>
      </c>
      <c r="F707" s="28" t="n">
        <f aca="false">(Simulation!F707-Assumptions!$D$15)*(1-E707)+Assumptions!$D$15-Simulation!J707</f>
        <v>0.233589018760726</v>
      </c>
      <c r="G707" s="8" t="n">
        <f aca="false">((Assumptions!$D$14*(1+Simulation!E707)^1*F707-Assumptions!$D$14*(1+Simulation!E707)^0*Simulation!E707*Assumptions!$D$16)/(1+Simulation!K707)^1+(Assumptions!$D$14*(1+Simulation!E707)^2*F707-Assumptions!$D$14*(1+Simulation!E707)^1*Simulation!E707*Assumptions!$D$16)/(1+Simulation!K707)^2+(Assumptions!$D$14*(1+Simulation!E707)^3*F707-Assumptions!$D$14*(1+Simulation!E707)^2*Simulation!E707*Assumptions!$D$16)/(1+Simulation!K707)^3+(Assumptions!$D$14*(1+Simulation!E707)^4*F707-Assumptions!$D$14*(1+Simulation!E707)^3*Simulation!E707*Assumptions!$D$16)/(1+Simulation!K707)^4+(Assumptions!$D$14*(1+Simulation!E707)^5*F707-Assumptions!$D$14*(1+Simulation!E707)^4*Simulation!E707*Assumptions!$D$16)/(1+Simulation!K707)^5+(Assumptions!$D$14*(1+Simulation!E707)^5*F707-Assumptions!$D$14*(1+Simulation!E707)^4*Simulation!E707*Assumptions!$D$16)*(1+Simulation!I707)/(Simulation!K707-Simulation!I707)/(1+Simulation!K707)^5-Assumptions!$D$17)/Assumptions!$D$18</f>
        <v>18.7235215142182</v>
      </c>
      <c r="H707" s="8" t="str">
        <f aca="false">IF(D707=1,G707,"")</f>
        <v/>
      </c>
      <c r="I707" s="33" t="n">
        <f aca="false">IF(D707=0,G707,"")</f>
        <v>18.7235215142182</v>
      </c>
    </row>
    <row r="708" customFormat="false" ht="15" hidden="false" customHeight="false" outlineLevel="0" collapsed="false">
      <c r="B708" s="2" t="n">
        <v>703</v>
      </c>
      <c r="C708" s="19" t="n">
        <f aca="false">IF('Random Draws'!F708&lt;(Assumptions!$D$28-Assumptions!$D$27)/(Assumptions!$D$29-Assumptions!$D$27),Assumptions!$D$27+SQRT('Random Draws'!F708*(Assumptions!$D$29-Assumptions!$D$27)*(Assumptions!$D$28-Assumptions!$D$27)),Assumptions!$D$29-SQRT((1-'Random Draws'!F708)*(Assumptions!$D$29-Assumptions!$D$27)*(Assumptions!$D$29-Assumptions!$D$28)))</f>
        <v>0.262807711369408</v>
      </c>
      <c r="D708" s="29" t="n">
        <f aca="false">IF('Random Draws'!I708&lt;Assumptions!$D$30,1,0)</f>
        <v>0</v>
      </c>
      <c r="E708" s="19" t="n">
        <f aca="false">C708+Assumptions!$D$31*D708</f>
        <v>0.262807711369408</v>
      </c>
      <c r="F708" s="28" t="n">
        <f aca="false">(Simulation!F708-Assumptions!$D$15)*(1-E708)+Assumptions!$D$15-Simulation!J708</f>
        <v>0.147530286831143</v>
      </c>
      <c r="G708" s="8" t="n">
        <f aca="false">((Assumptions!$D$14*(1+Simulation!E708)^1*F708-Assumptions!$D$14*(1+Simulation!E708)^0*Simulation!E708*Assumptions!$D$16)/(1+Simulation!K708)^1+(Assumptions!$D$14*(1+Simulation!E708)^2*F708-Assumptions!$D$14*(1+Simulation!E708)^1*Simulation!E708*Assumptions!$D$16)/(1+Simulation!K708)^2+(Assumptions!$D$14*(1+Simulation!E708)^3*F708-Assumptions!$D$14*(1+Simulation!E708)^2*Simulation!E708*Assumptions!$D$16)/(1+Simulation!K708)^3+(Assumptions!$D$14*(1+Simulation!E708)^4*F708-Assumptions!$D$14*(1+Simulation!E708)^3*Simulation!E708*Assumptions!$D$16)/(1+Simulation!K708)^4+(Assumptions!$D$14*(1+Simulation!E708)^5*F708-Assumptions!$D$14*(1+Simulation!E708)^4*Simulation!E708*Assumptions!$D$16)/(1+Simulation!K708)^5+(Assumptions!$D$14*(1+Simulation!E708)^5*F708-Assumptions!$D$14*(1+Simulation!E708)^4*Simulation!E708*Assumptions!$D$16)*(1+Simulation!I708)/(Simulation!K708-Simulation!I708)/(1+Simulation!K708)^5-Assumptions!$D$17)/Assumptions!$D$18</f>
        <v>14.5917739593699</v>
      </c>
      <c r="H708" s="8" t="str">
        <f aca="false">IF(D708=1,G708,"")</f>
        <v/>
      </c>
      <c r="I708" s="33" t="n">
        <f aca="false">IF(D708=0,G708,"")</f>
        <v>14.5917739593699</v>
      </c>
    </row>
    <row r="709" customFormat="false" ht="15" hidden="false" customHeight="false" outlineLevel="0" collapsed="false">
      <c r="B709" s="2" t="n">
        <v>704</v>
      </c>
      <c r="C709" s="19" t="n">
        <f aca="false">IF('Random Draws'!F709&lt;(Assumptions!$D$28-Assumptions!$D$27)/(Assumptions!$D$29-Assumptions!$D$27),Assumptions!$D$27+SQRT('Random Draws'!F709*(Assumptions!$D$29-Assumptions!$D$27)*(Assumptions!$D$28-Assumptions!$D$27)),Assumptions!$D$29-SQRT((1-'Random Draws'!F709)*(Assumptions!$D$29-Assumptions!$D$27)*(Assumptions!$D$29-Assumptions!$D$28)))</f>
        <v>0.257396860977429</v>
      </c>
      <c r="D709" s="29" t="n">
        <f aca="false">IF('Random Draws'!I709&lt;Assumptions!$D$30,1,0)</f>
        <v>1</v>
      </c>
      <c r="E709" s="19" t="n">
        <f aca="false">C709+Assumptions!$D$31*D709</f>
        <v>0.347396860977429</v>
      </c>
      <c r="F709" s="28" t="n">
        <f aca="false">(Simulation!F709-Assumptions!$D$15)*(1-E709)+Assumptions!$D$15-Simulation!J709</f>
        <v>0.165949032151788</v>
      </c>
      <c r="G709" s="8" t="n">
        <f aca="false">((Assumptions!$D$14*(1+Simulation!E709)^1*F709-Assumptions!$D$14*(1+Simulation!E709)^0*Simulation!E709*Assumptions!$D$16)/(1+Simulation!K709)^1+(Assumptions!$D$14*(1+Simulation!E709)^2*F709-Assumptions!$D$14*(1+Simulation!E709)^1*Simulation!E709*Assumptions!$D$16)/(1+Simulation!K709)^2+(Assumptions!$D$14*(1+Simulation!E709)^3*F709-Assumptions!$D$14*(1+Simulation!E709)^2*Simulation!E709*Assumptions!$D$16)/(1+Simulation!K709)^3+(Assumptions!$D$14*(1+Simulation!E709)^4*F709-Assumptions!$D$14*(1+Simulation!E709)^3*Simulation!E709*Assumptions!$D$16)/(1+Simulation!K709)^4+(Assumptions!$D$14*(1+Simulation!E709)^5*F709-Assumptions!$D$14*(1+Simulation!E709)^4*Simulation!E709*Assumptions!$D$16)/(1+Simulation!K709)^5+(Assumptions!$D$14*(1+Simulation!E709)^5*F709-Assumptions!$D$14*(1+Simulation!E709)^4*Simulation!E709*Assumptions!$D$16)*(1+Simulation!I709)/(Simulation!K709-Simulation!I709)/(1+Simulation!K709)^5-Assumptions!$D$17)/Assumptions!$D$18</f>
        <v>11.7611109595133</v>
      </c>
      <c r="H709" s="8" t="n">
        <f aca="false">IF(D709=1,G709,"")</f>
        <v>11.7611109595133</v>
      </c>
      <c r="I709" s="33" t="str">
        <f aca="false">IF(D709=0,G709,"")</f>
        <v/>
      </c>
    </row>
    <row r="710" customFormat="false" ht="15" hidden="false" customHeight="false" outlineLevel="0" collapsed="false">
      <c r="B710" s="2" t="n">
        <v>705</v>
      </c>
      <c r="C710" s="19" t="n">
        <f aca="false">IF('Random Draws'!F710&lt;(Assumptions!$D$28-Assumptions!$D$27)/(Assumptions!$D$29-Assumptions!$D$27),Assumptions!$D$27+SQRT('Random Draws'!F710*(Assumptions!$D$29-Assumptions!$D$27)*(Assumptions!$D$28-Assumptions!$D$27)),Assumptions!$D$29-SQRT((1-'Random Draws'!F710)*(Assumptions!$D$29-Assumptions!$D$27)*(Assumptions!$D$29-Assumptions!$D$28)))</f>
        <v>0.258445037718888</v>
      </c>
      <c r="D710" s="29" t="n">
        <f aca="false">IF('Random Draws'!I710&lt;Assumptions!$D$30,1,0)</f>
        <v>0</v>
      </c>
      <c r="E710" s="19" t="n">
        <f aca="false">C710+Assumptions!$D$31*D710</f>
        <v>0.258445037718888</v>
      </c>
      <c r="F710" s="28" t="n">
        <f aca="false">(Simulation!F710-Assumptions!$D$15)*(1-E710)+Assumptions!$D$15-Simulation!J710</f>
        <v>0.201570875487499</v>
      </c>
      <c r="G710" s="8" t="n">
        <f aca="false">((Assumptions!$D$14*(1+Simulation!E710)^1*F710-Assumptions!$D$14*(1+Simulation!E710)^0*Simulation!E710*Assumptions!$D$16)/(1+Simulation!K710)^1+(Assumptions!$D$14*(1+Simulation!E710)^2*F710-Assumptions!$D$14*(1+Simulation!E710)^1*Simulation!E710*Assumptions!$D$16)/(1+Simulation!K710)^2+(Assumptions!$D$14*(1+Simulation!E710)^3*F710-Assumptions!$D$14*(1+Simulation!E710)^2*Simulation!E710*Assumptions!$D$16)/(1+Simulation!K710)^3+(Assumptions!$D$14*(1+Simulation!E710)^4*F710-Assumptions!$D$14*(1+Simulation!E710)^3*Simulation!E710*Assumptions!$D$16)/(1+Simulation!K710)^4+(Assumptions!$D$14*(1+Simulation!E710)^5*F710-Assumptions!$D$14*(1+Simulation!E710)^4*Simulation!E710*Assumptions!$D$16)/(1+Simulation!K710)^5+(Assumptions!$D$14*(1+Simulation!E710)^5*F710-Assumptions!$D$14*(1+Simulation!E710)^4*Simulation!E710*Assumptions!$D$16)*(1+Simulation!I710)/(Simulation!K710-Simulation!I710)/(1+Simulation!K710)^5-Assumptions!$D$17)/Assumptions!$D$18</f>
        <v>27.0429536512046</v>
      </c>
      <c r="H710" s="8" t="str">
        <f aca="false">IF(D710=1,G710,"")</f>
        <v/>
      </c>
      <c r="I710" s="33" t="n">
        <f aca="false">IF(D710=0,G710,"")</f>
        <v>27.0429536512046</v>
      </c>
    </row>
    <row r="711" customFormat="false" ht="15" hidden="false" customHeight="false" outlineLevel="0" collapsed="false">
      <c r="B711" s="2" t="n">
        <v>706</v>
      </c>
      <c r="C711" s="19" t="n">
        <f aca="false">IF('Random Draws'!F711&lt;(Assumptions!$D$28-Assumptions!$D$27)/(Assumptions!$D$29-Assumptions!$D$27),Assumptions!$D$27+SQRT('Random Draws'!F711*(Assumptions!$D$29-Assumptions!$D$27)*(Assumptions!$D$28-Assumptions!$D$27)),Assumptions!$D$29-SQRT((1-'Random Draws'!F711)*(Assumptions!$D$29-Assumptions!$D$27)*(Assumptions!$D$29-Assumptions!$D$28)))</f>
        <v>0.250053936909967</v>
      </c>
      <c r="D711" s="29" t="n">
        <f aca="false">IF('Random Draws'!I711&lt;Assumptions!$D$30,1,0)</f>
        <v>0</v>
      </c>
      <c r="E711" s="19" t="n">
        <f aca="false">C711+Assumptions!$D$31*D711</f>
        <v>0.250053936909967</v>
      </c>
      <c r="F711" s="28" t="n">
        <f aca="false">(Simulation!F711-Assumptions!$D$15)*(1-E711)+Assumptions!$D$15-Simulation!J711</f>
        <v>0.166644083827111</v>
      </c>
      <c r="G711" s="8" t="n">
        <f aca="false">((Assumptions!$D$14*(1+Simulation!E711)^1*F711-Assumptions!$D$14*(1+Simulation!E711)^0*Simulation!E711*Assumptions!$D$16)/(1+Simulation!K711)^1+(Assumptions!$D$14*(1+Simulation!E711)^2*F711-Assumptions!$D$14*(1+Simulation!E711)^1*Simulation!E711*Assumptions!$D$16)/(1+Simulation!K711)^2+(Assumptions!$D$14*(1+Simulation!E711)^3*F711-Assumptions!$D$14*(1+Simulation!E711)^2*Simulation!E711*Assumptions!$D$16)/(1+Simulation!K711)^3+(Assumptions!$D$14*(1+Simulation!E711)^4*F711-Assumptions!$D$14*(1+Simulation!E711)^3*Simulation!E711*Assumptions!$D$16)/(1+Simulation!K711)^4+(Assumptions!$D$14*(1+Simulation!E711)^5*F711-Assumptions!$D$14*(1+Simulation!E711)^4*Simulation!E711*Assumptions!$D$16)/(1+Simulation!K711)^5+(Assumptions!$D$14*(1+Simulation!E711)^5*F711-Assumptions!$D$14*(1+Simulation!E711)^4*Simulation!E711*Assumptions!$D$16)*(1+Simulation!I711)/(Simulation!K711-Simulation!I711)/(1+Simulation!K711)^5-Assumptions!$D$17)/Assumptions!$D$18</f>
        <v>11.0847819412922</v>
      </c>
      <c r="H711" s="8" t="str">
        <f aca="false">IF(D711=1,G711,"")</f>
        <v/>
      </c>
      <c r="I711" s="33" t="n">
        <f aca="false">IF(D711=0,G711,"")</f>
        <v>11.0847819412922</v>
      </c>
    </row>
    <row r="712" customFormat="false" ht="15" hidden="false" customHeight="false" outlineLevel="0" collapsed="false">
      <c r="B712" s="2" t="n">
        <v>707</v>
      </c>
      <c r="C712" s="19" t="n">
        <f aca="false">IF('Random Draws'!F712&lt;(Assumptions!$D$28-Assumptions!$D$27)/(Assumptions!$D$29-Assumptions!$D$27),Assumptions!$D$27+SQRT('Random Draws'!F712*(Assumptions!$D$29-Assumptions!$D$27)*(Assumptions!$D$28-Assumptions!$D$27)),Assumptions!$D$29-SQRT((1-'Random Draws'!F712)*(Assumptions!$D$29-Assumptions!$D$27)*(Assumptions!$D$29-Assumptions!$D$28)))</f>
        <v>0.247116143863751</v>
      </c>
      <c r="D712" s="29" t="n">
        <f aca="false">IF('Random Draws'!I712&lt;Assumptions!$D$30,1,0)</f>
        <v>0</v>
      </c>
      <c r="E712" s="19" t="n">
        <f aca="false">C712+Assumptions!$D$31*D712</f>
        <v>0.247116143863751</v>
      </c>
      <c r="F712" s="28" t="n">
        <f aca="false">(Simulation!F712-Assumptions!$D$15)*(1-E712)+Assumptions!$D$15-Simulation!J712</f>
        <v>0.183941109428619</v>
      </c>
      <c r="G712" s="8" t="n">
        <f aca="false">((Assumptions!$D$14*(1+Simulation!E712)^1*F712-Assumptions!$D$14*(1+Simulation!E712)^0*Simulation!E712*Assumptions!$D$16)/(1+Simulation!K712)^1+(Assumptions!$D$14*(1+Simulation!E712)^2*F712-Assumptions!$D$14*(1+Simulation!E712)^1*Simulation!E712*Assumptions!$D$16)/(1+Simulation!K712)^2+(Assumptions!$D$14*(1+Simulation!E712)^3*F712-Assumptions!$D$14*(1+Simulation!E712)^2*Simulation!E712*Assumptions!$D$16)/(1+Simulation!K712)^3+(Assumptions!$D$14*(1+Simulation!E712)^4*F712-Assumptions!$D$14*(1+Simulation!E712)^3*Simulation!E712*Assumptions!$D$16)/(1+Simulation!K712)^4+(Assumptions!$D$14*(1+Simulation!E712)^5*F712-Assumptions!$D$14*(1+Simulation!E712)^4*Simulation!E712*Assumptions!$D$16)/(1+Simulation!K712)^5+(Assumptions!$D$14*(1+Simulation!E712)^5*F712-Assumptions!$D$14*(1+Simulation!E712)^4*Simulation!E712*Assumptions!$D$16)*(1+Simulation!I712)/(Simulation!K712-Simulation!I712)/(1+Simulation!K712)^5-Assumptions!$D$17)/Assumptions!$D$18</f>
        <v>16.2913001859615</v>
      </c>
      <c r="H712" s="8" t="str">
        <f aca="false">IF(D712=1,G712,"")</f>
        <v/>
      </c>
      <c r="I712" s="33" t="n">
        <f aca="false">IF(D712=0,G712,"")</f>
        <v>16.2913001859615</v>
      </c>
    </row>
    <row r="713" customFormat="false" ht="15" hidden="false" customHeight="false" outlineLevel="0" collapsed="false">
      <c r="B713" s="2" t="n">
        <v>708</v>
      </c>
      <c r="C713" s="19" t="n">
        <f aca="false">IF('Random Draws'!F713&lt;(Assumptions!$D$28-Assumptions!$D$27)/(Assumptions!$D$29-Assumptions!$D$27),Assumptions!$D$27+SQRT('Random Draws'!F713*(Assumptions!$D$29-Assumptions!$D$27)*(Assumptions!$D$28-Assumptions!$D$27)),Assumptions!$D$29-SQRT((1-'Random Draws'!F713)*(Assumptions!$D$29-Assumptions!$D$27)*(Assumptions!$D$29-Assumptions!$D$28)))</f>
        <v>0.245476083072051</v>
      </c>
      <c r="D713" s="29" t="n">
        <f aca="false">IF('Random Draws'!I713&lt;Assumptions!$D$30,1,0)</f>
        <v>0</v>
      </c>
      <c r="E713" s="19" t="n">
        <f aca="false">C713+Assumptions!$D$31*D713</f>
        <v>0.245476083072051</v>
      </c>
      <c r="F713" s="28" t="n">
        <f aca="false">(Simulation!F713-Assumptions!$D$15)*(1-E713)+Assumptions!$D$15-Simulation!J713</f>
        <v>0.175460572707098</v>
      </c>
      <c r="G713" s="8" t="n">
        <f aca="false">((Assumptions!$D$14*(1+Simulation!E713)^1*F713-Assumptions!$D$14*(1+Simulation!E713)^0*Simulation!E713*Assumptions!$D$16)/(1+Simulation!K713)^1+(Assumptions!$D$14*(1+Simulation!E713)^2*F713-Assumptions!$D$14*(1+Simulation!E713)^1*Simulation!E713*Assumptions!$D$16)/(1+Simulation!K713)^2+(Assumptions!$D$14*(1+Simulation!E713)^3*F713-Assumptions!$D$14*(1+Simulation!E713)^2*Simulation!E713*Assumptions!$D$16)/(1+Simulation!K713)^3+(Assumptions!$D$14*(1+Simulation!E713)^4*F713-Assumptions!$D$14*(1+Simulation!E713)^3*Simulation!E713*Assumptions!$D$16)/(1+Simulation!K713)^4+(Assumptions!$D$14*(1+Simulation!E713)^5*F713-Assumptions!$D$14*(1+Simulation!E713)^4*Simulation!E713*Assumptions!$D$16)/(1+Simulation!K713)^5+(Assumptions!$D$14*(1+Simulation!E713)^5*F713-Assumptions!$D$14*(1+Simulation!E713)^4*Simulation!E713*Assumptions!$D$16)*(1+Simulation!I713)/(Simulation!K713-Simulation!I713)/(1+Simulation!K713)^5-Assumptions!$D$17)/Assumptions!$D$18</f>
        <v>12.4045949308438</v>
      </c>
      <c r="H713" s="8" t="str">
        <f aca="false">IF(D713=1,G713,"")</f>
        <v/>
      </c>
      <c r="I713" s="33" t="n">
        <f aca="false">IF(D713=0,G713,"")</f>
        <v>12.4045949308438</v>
      </c>
    </row>
    <row r="714" customFormat="false" ht="15" hidden="false" customHeight="false" outlineLevel="0" collapsed="false">
      <c r="B714" s="2" t="n">
        <v>709</v>
      </c>
      <c r="C714" s="19" t="n">
        <f aca="false">IF('Random Draws'!F714&lt;(Assumptions!$D$28-Assumptions!$D$27)/(Assumptions!$D$29-Assumptions!$D$27),Assumptions!$D$27+SQRT('Random Draws'!F714*(Assumptions!$D$29-Assumptions!$D$27)*(Assumptions!$D$28-Assumptions!$D$27)),Assumptions!$D$29-SQRT((1-'Random Draws'!F714)*(Assumptions!$D$29-Assumptions!$D$27)*(Assumptions!$D$29-Assumptions!$D$28)))</f>
        <v>0.255524012058898</v>
      </c>
      <c r="D714" s="29" t="n">
        <f aca="false">IF('Random Draws'!I714&lt;Assumptions!$D$30,1,0)</f>
        <v>0</v>
      </c>
      <c r="E714" s="19" t="n">
        <f aca="false">C714+Assumptions!$D$31*D714</f>
        <v>0.255524012058898</v>
      </c>
      <c r="F714" s="28" t="n">
        <f aca="false">(Simulation!F714-Assumptions!$D$15)*(1-E714)+Assumptions!$D$15-Simulation!J714</f>
        <v>0.146933666580021</v>
      </c>
      <c r="G714" s="8" t="n">
        <f aca="false">((Assumptions!$D$14*(1+Simulation!E714)^1*F714-Assumptions!$D$14*(1+Simulation!E714)^0*Simulation!E714*Assumptions!$D$16)/(1+Simulation!K714)^1+(Assumptions!$D$14*(1+Simulation!E714)^2*F714-Assumptions!$D$14*(1+Simulation!E714)^1*Simulation!E714*Assumptions!$D$16)/(1+Simulation!K714)^2+(Assumptions!$D$14*(1+Simulation!E714)^3*F714-Assumptions!$D$14*(1+Simulation!E714)^2*Simulation!E714*Assumptions!$D$16)/(1+Simulation!K714)^3+(Assumptions!$D$14*(1+Simulation!E714)^4*F714-Assumptions!$D$14*(1+Simulation!E714)^3*Simulation!E714*Assumptions!$D$16)/(1+Simulation!K714)^4+(Assumptions!$D$14*(1+Simulation!E714)^5*F714-Assumptions!$D$14*(1+Simulation!E714)^4*Simulation!E714*Assumptions!$D$16)/(1+Simulation!K714)^5+(Assumptions!$D$14*(1+Simulation!E714)^5*F714-Assumptions!$D$14*(1+Simulation!E714)^4*Simulation!E714*Assumptions!$D$16)*(1+Simulation!I714)/(Simulation!K714-Simulation!I714)/(1+Simulation!K714)^5-Assumptions!$D$17)/Assumptions!$D$18</f>
        <v>12.5271034593646</v>
      </c>
      <c r="H714" s="8" t="str">
        <f aca="false">IF(D714=1,G714,"")</f>
        <v/>
      </c>
      <c r="I714" s="33" t="n">
        <f aca="false">IF(D714=0,G714,"")</f>
        <v>12.5271034593646</v>
      </c>
    </row>
    <row r="715" customFormat="false" ht="15" hidden="false" customHeight="false" outlineLevel="0" collapsed="false">
      <c r="B715" s="2" t="n">
        <v>710</v>
      </c>
      <c r="C715" s="19" t="n">
        <f aca="false">IF('Random Draws'!F715&lt;(Assumptions!$D$28-Assumptions!$D$27)/(Assumptions!$D$29-Assumptions!$D$27),Assumptions!$D$27+SQRT('Random Draws'!F715*(Assumptions!$D$29-Assumptions!$D$27)*(Assumptions!$D$28-Assumptions!$D$27)),Assumptions!$D$29-SQRT((1-'Random Draws'!F715)*(Assumptions!$D$29-Assumptions!$D$27)*(Assumptions!$D$29-Assumptions!$D$28)))</f>
        <v>0.258220042609215</v>
      </c>
      <c r="D715" s="29" t="n">
        <f aca="false">IF('Random Draws'!I715&lt;Assumptions!$D$30,1,0)</f>
        <v>0</v>
      </c>
      <c r="E715" s="19" t="n">
        <f aca="false">C715+Assumptions!$D$31*D715</f>
        <v>0.258220042609215</v>
      </c>
      <c r="F715" s="28" t="n">
        <f aca="false">(Simulation!F715-Assumptions!$D$15)*(1-E715)+Assumptions!$D$15-Simulation!J715</f>
        <v>0.211251489880677</v>
      </c>
      <c r="G715" s="8" t="n">
        <f aca="false">((Assumptions!$D$14*(1+Simulation!E715)^1*F715-Assumptions!$D$14*(1+Simulation!E715)^0*Simulation!E715*Assumptions!$D$16)/(1+Simulation!K715)^1+(Assumptions!$D$14*(1+Simulation!E715)^2*F715-Assumptions!$D$14*(1+Simulation!E715)^1*Simulation!E715*Assumptions!$D$16)/(1+Simulation!K715)^2+(Assumptions!$D$14*(1+Simulation!E715)^3*F715-Assumptions!$D$14*(1+Simulation!E715)^2*Simulation!E715*Assumptions!$D$16)/(1+Simulation!K715)^3+(Assumptions!$D$14*(1+Simulation!E715)^4*F715-Assumptions!$D$14*(1+Simulation!E715)^3*Simulation!E715*Assumptions!$D$16)/(1+Simulation!K715)^4+(Assumptions!$D$14*(1+Simulation!E715)^5*F715-Assumptions!$D$14*(1+Simulation!E715)^4*Simulation!E715*Assumptions!$D$16)/(1+Simulation!K715)^5+(Assumptions!$D$14*(1+Simulation!E715)^5*F715-Assumptions!$D$14*(1+Simulation!E715)^4*Simulation!E715*Assumptions!$D$16)*(1+Simulation!I715)/(Simulation!K715-Simulation!I715)/(1+Simulation!K715)^5-Assumptions!$D$17)/Assumptions!$D$18</f>
        <v>22.3005779493447</v>
      </c>
      <c r="H715" s="8" t="str">
        <f aca="false">IF(D715=1,G715,"")</f>
        <v/>
      </c>
      <c r="I715" s="33" t="n">
        <f aca="false">IF(D715=0,G715,"")</f>
        <v>22.3005779493447</v>
      </c>
    </row>
    <row r="716" customFormat="false" ht="15" hidden="false" customHeight="false" outlineLevel="0" collapsed="false">
      <c r="B716" s="2" t="n">
        <v>711</v>
      </c>
      <c r="C716" s="19" t="n">
        <f aca="false">IF('Random Draws'!F716&lt;(Assumptions!$D$28-Assumptions!$D$27)/(Assumptions!$D$29-Assumptions!$D$27),Assumptions!$D$27+SQRT('Random Draws'!F716*(Assumptions!$D$29-Assumptions!$D$27)*(Assumptions!$D$28-Assumptions!$D$27)),Assumptions!$D$29-SQRT((1-'Random Draws'!F716)*(Assumptions!$D$29-Assumptions!$D$27)*(Assumptions!$D$29-Assumptions!$D$28)))</f>
        <v>0.263117266903822</v>
      </c>
      <c r="D716" s="29" t="n">
        <f aca="false">IF('Random Draws'!I716&lt;Assumptions!$D$30,1,0)</f>
        <v>0</v>
      </c>
      <c r="E716" s="19" t="n">
        <f aca="false">C716+Assumptions!$D$31*D716</f>
        <v>0.263117266903822</v>
      </c>
      <c r="F716" s="28" t="n">
        <f aca="false">(Simulation!F716-Assumptions!$D$15)*(1-E716)+Assumptions!$D$15-Simulation!J716</f>
        <v>0.171050216357033</v>
      </c>
      <c r="G716" s="8" t="n">
        <f aca="false">((Assumptions!$D$14*(1+Simulation!E716)^1*F716-Assumptions!$D$14*(1+Simulation!E716)^0*Simulation!E716*Assumptions!$D$16)/(1+Simulation!K716)^1+(Assumptions!$D$14*(1+Simulation!E716)^2*F716-Assumptions!$D$14*(1+Simulation!E716)^1*Simulation!E716*Assumptions!$D$16)/(1+Simulation!K716)^2+(Assumptions!$D$14*(1+Simulation!E716)^3*F716-Assumptions!$D$14*(1+Simulation!E716)^2*Simulation!E716*Assumptions!$D$16)/(1+Simulation!K716)^3+(Assumptions!$D$14*(1+Simulation!E716)^4*F716-Assumptions!$D$14*(1+Simulation!E716)^3*Simulation!E716*Assumptions!$D$16)/(1+Simulation!K716)^4+(Assumptions!$D$14*(1+Simulation!E716)^5*F716-Assumptions!$D$14*(1+Simulation!E716)^4*Simulation!E716*Assumptions!$D$16)/(1+Simulation!K716)^5+(Assumptions!$D$14*(1+Simulation!E716)^5*F716-Assumptions!$D$14*(1+Simulation!E716)^4*Simulation!E716*Assumptions!$D$16)*(1+Simulation!I716)/(Simulation!K716-Simulation!I716)/(1+Simulation!K716)^5-Assumptions!$D$17)/Assumptions!$D$18</f>
        <v>12.8283189486242</v>
      </c>
      <c r="H716" s="8" t="str">
        <f aca="false">IF(D716=1,G716,"")</f>
        <v/>
      </c>
      <c r="I716" s="33" t="n">
        <f aca="false">IF(D716=0,G716,"")</f>
        <v>12.8283189486242</v>
      </c>
    </row>
    <row r="717" customFormat="false" ht="15" hidden="false" customHeight="false" outlineLevel="0" collapsed="false">
      <c r="B717" s="2" t="n">
        <v>712</v>
      </c>
      <c r="C717" s="19" t="n">
        <f aca="false">IF('Random Draws'!F717&lt;(Assumptions!$D$28-Assumptions!$D$27)/(Assumptions!$D$29-Assumptions!$D$27),Assumptions!$D$27+SQRT('Random Draws'!F717*(Assumptions!$D$29-Assumptions!$D$27)*(Assumptions!$D$28-Assumptions!$D$27)),Assumptions!$D$29-SQRT((1-'Random Draws'!F717)*(Assumptions!$D$29-Assumptions!$D$27)*(Assumptions!$D$29-Assumptions!$D$28)))</f>
        <v>0.248527746987429</v>
      </c>
      <c r="D717" s="29" t="n">
        <f aca="false">IF('Random Draws'!I717&lt;Assumptions!$D$30,1,0)</f>
        <v>0</v>
      </c>
      <c r="E717" s="19" t="n">
        <f aca="false">C717+Assumptions!$D$31*D717</f>
        <v>0.248527746987429</v>
      </c>
      <c r="F717" s="28" t="n">
        <f aca="false">(Simulation!F717-Assumptions!$D$15)*(1-E717)+Assumptions!$D$15-Simulation!J717</f>
        <v>0.190055677414864</v>
      </c>
      <c r="G717" s="8" t="n">
        <f aca="false">((Assumptions!$D$14*(1+Simulation!E717)^1*F717-Assumptions!$D$14*(1+Simulation!E717)^0*Simulation!E717*Assumptions!$D$16)/(1+Simulation!K717)^1+(Assumptions!$D$14*(1+Simulation!E717)^2*F717-Assumptions!$D$14*(1+Simulation!E717)^1*Simulation!E717*Assumptions!$D$16)/(1+Simulation!K717)^2+(Assumptions!$D$14*(1+Simulation!E717)^3*F717-Assumptions!$D$14*(1+Simulation!E717)^2*Simulation!E717*Assumptions!$D$16)/(1+Simulation!K717)^3+(Assumptions!$D$14*(1+Simulation!E717)^4*F717-Assumptions!$D$14*(1+Simulation!E717)^3*Simulation!E717*Assumptions!$D$16)/(1+Simulation!K717)^4+(Assumptions!$D$14*(1+Simulation!E717)^5*F717-Assumptions!$D$14*(1+Simulation!E717)^4*Simulation!E717*Assumptions!$D$16)/(1+Simulation!K717)^5+(Assumptions!$D$14*(1+Simulation!E717)^5*F717-Assumptions!$D$14*(1+Simulation!E717)^4*Simulation!E717*Assumptions!$D$16)*(1+Simulation!I717)/(Simulation!K717-Simulation!I717)/(1+Simulation!K717)^5-Assumptions!$D$17)/Assumptions!$D$18</f>
        <v>14.9141939922001</v>
      </c>
      <c r="H717" s="8" t="str">
        <f aca="false">IF(D717=1,G717,"")</f>
        <v/>
      </c>
      <c r="I717" s="33" t="n">
        <f aca="false">IF(D717=0,G717,"")</f>
        <v>14.9141939922001</v>
      </c>
    </row>
    <row r="718" customFormat="false" ht="15" hidden="false" customHeight="false" outlineLevel="0" collapsed="false">
      <c r="B718" s="2" t="n">
        <v>713</v>
      </c>
      <c r="C718" s="19" t="n">
        <f aca="false">IF('Random Draws'!F718&lt;(Assumptions!$D$28-Assumptions!$D$27)/(Assumptions!$D$29-Assumptions!$D$27),Assumptions!$D$27+SQRT('Random Draws'!F718*(Assumptions!$D$29-Assumptions!$D$27)*(Assumptions!$D$28-Assumptions!$D$27)),Assumptions!$D$29-SQRT((1-'Random Draws'!F718)*(Assumptions!$D$29-Assumptions!$D$27)*(Assumptions!$D$29-Assumptions!$D$28)))</f>
        <v>0.249662416302603</v>
      </c>
      <c r="D718" s="29" t="n">
        <f aca="false">IF('Random Draws'!I718&lt;Assumptions!$D$30,1,0)</f>
        <v>0</v>
      </c>
      <c r="E718" s="19" t="n">
        <f aca="false">C718+Assumptions!$D$31*D718</f>
        <v>0.249662416302603</v>
      </c>
      <c r="F718" s="28" t="n">
        <f aca="false">(Simulation!F718-Assumptions!$D$15)*(1-E718)+Assumptions!$D$15-Simulation!J718</f>
        <v>0.188554879424638</v>
      </c>
      <c r="G718" s="8" t="n">
        <f aca="false">((Assumptions!$D$14*(1+Simulation!E718)^1*F718-Assumptions!$D$14*(1+Simulation!E718)^0*Simulation!E718*Assumptions!$D$16)/(1+Simulation!K718)^1+(Assumptions!$D$14*(1+Simulation!E718)^2*F718-Assumptions!$D$14*(1+Simulation!E718)^1*Simulation!E718*Assumptions!$D$16)/(1+Simulation!K718)^2+(Assumptions!$D$14*(1+Simulation!E718)^3*F718-Assumptions!$D$14*(1+Simulation!E718)^2*Simulation!E718*Assumptions!$D$16)/(1+Simulation!K718)^3+(Assumptions!$D$14*(1+Simulation!E718)^4*F718-Assumptions!$D$14*(1+Simulation!E718)^3*Simulation!E718*Assumptions!$D$16)/(1+Simulation!K718)^4+(Assumptions!$D$14*(1+Simulation!E718)^5*F718-Assumptions!$D$14*(1+Simulation!E718)^4*Simulation!E718*Assumptions!$D$16)/(1+Simulation!K718)^5+(Assumptions!$D$14*(1+Simulation!E718)^5*F718-Assumptions!$D$14*(1+Simulation!E718)^4*Simulation!E718*Assumptions!$D$16)*(1+Simulation!I718)/(Simulation!K718-Simulation!I718)/(1+Simulation!K718)^5-Assumptions!$D$17)/Assumptions!$D$18</f>
        <v>7.07393295039372</v>
      </c>
      <c r="H718" s="8" t="str">
        <f aca="false">IF(D718=1,G718,"")</f>
        <v/>
      </c>
      <c r="I718" s="33" t="n">
        <f aca="false">IF(D718=0,G718,"")</f>
        <v>7.07393295039372</v>
      </c>
    </row>
    <row r="719" customFormat="false" ht="15" hidden="false" customHeight="false" outlineLevel="0" collapsed="false">
      <c r="B719" s="2" t="n">
        <v>714</v>
      </c>
      <c r="C719" s="19" t="n">
        <f aca="false">IF('Random Draws'!F719&lt;(Assumptions!$D$28-Assumptions!$D$27)/(Assumptions!$D$29-Assumptions!$D$27),Assumptions!$D$27+SQRT('Random Draws'!F719*(Assumptions!$D$29-Assumptions!$D$27)*(Assumptions!$D$28-Assumptions!$D$27)),Assumptions!$D$29-SQRT((1-'Random Draws'!F719)*(Assumptions!$D$29-Assumptions!$D$27)*(Assumptions!$D$29-Assumptions!$D$28)))</f>
        <v>0.261860722606013</v>
      </c>
      <c r="D719" s="29" t="n">
        <f aca="false">IF('Random Draws'!I719&lt;Assumptions!$D$30,1,0)</f>
        <v>0</v>
      </c>
      <c r="E719" s="19" t="n">
        <f aca="false">C719+Assumptions!$D$31*D719</f>
        <v>0.261860722606013</v>
      </c>
      <c r="F719" s="28" t="n">
        <f aca="false">(Simulation!F719-Assumptions!$D$15)*(1-E719)+Assumptions!$D$15-Simulation!J719</f>
        <v>0.181580609935358</v>
      </c>
      <c r="G719" s="8" t="n">
        <f aca="false">((Assumptions!$D$14*(1+Simulation!E719)^1*F719-Assumptions!$D$14*(1+Simulation!E719)^0*Simulation!E719*Assumptions!$D$16)/(1+Simulation!K719)^1+(Assumptions!$D$14*(1+Simulation!E719)^2*F719-Assumptions!$D$14*(1+Simulation!E719)^1*Simulation!E719*Assumptions!$D$16)/(1+Simulation!K719)^2+(Assumptions!$D$14*(1+Simulation!E719)^3*F719-Assumptions!$D$14*(1+Simulation!E719)^2*Simulation!E719*Assumptions!$D$16)/(1+Simulation!K719)^3+(Assumptions!$D$14*(1+Simulation!E719)^4*F719-Assumptions!$D$14*(1+Simulation!E719)^3*Simulation!E719*Assumptions!$D$16)/(1+Simulation!K719)^4+(Assumptions!$D$14*(1+Simulation!E719)^5*F719-Assumptions!$D$14*(1+Simulation!E719)^4*Simulation!E719*Assumptions!$D$16)/(1+Simulation!K719)^5+(Assumptions!$D$14*(1+Simulation!E719)^5*F719-Assumptions!$D$14*(1+Simulation!E719)^4*Simulation!E719*Assumptions!$D$16)*(1+Simulation!I719)/(Simulation!K719-Simulation!I719)/(1+Simulation!K719)^5-Assumptions!$D$17)/Assumptions!$D$18</f>
        <v>13.7890937958239</v>
      </c>
      <c r="H719" s="8" t="str">
        <f aca="false">IF(D719=1,G719,"")</f>
        <v/>
      </c>
      <c r="I719" s="33" t="n">
        <f aca="false">IF(D719=0,G719,"")</f>
        <v>13.7890937958239</v>
      </c>
    </row>
    <row r="720" customFormat="false" ht="15" hidden="false" customHeight="false" outlineLevel="0" collapsed="false">
      <c r="B720" s="2" t="n">
        <v>715</v>
      </c>
      <c r="C720" s="19" t="n">
        <f aca="false">IF('Random Draws'!F720&lt;(Assumptions!$D$28-Assumptions!$D$27)/(Assumptions!$D$29-Assumptions!$D$27),Assumptions!$D$27+SQRT('Random Draws'!F720*(Assumptions!$D$29-Assumptions!$D$27)*(Assumptions!$D$28-Assumptions!$D$27)),Assumptions!$D$29-SQRT((1-'Random Draws'!F720)*(Assumptions!$D$29-Assumptions!$D$27)*(Assumptions!$D$29-Assumptions!$D$28)))</f>
        <v>0.250444051481604</v>
      </c>
      <c r="D720" s="29" t="n">
        <f aca="false">IF('Random Draws'!I720&lt;Assumptions!$D$30,1,0)</f>
        <v>1</v>
      </c>
      <c r="E720" s="19" t="n">
        <f aca="false">C720+Assumptions!$D$31*D720</f>
        <v>0.340444051481604</v>
      </c>
      <c r="F720" s="28" t="n">
        <f aca="false">(Simulation!F720-Assumptions!$D$15)*(1-E720)+Assumptions!$D$15-Simulation!J720</f>
        <v>0.0968466299066562</v>
      </c>
      <c r="G720" s="8" t="n">
        <f aca="false">((Assumptions!$D$14*(1+Simulation!E720)^1*F720-Assumptions!$D$14*(1+Simulation!E720)^0*Simulation!E720*Assumptions!$D$16)/(1+Simulation!K720)^1+(Assumptions!$D$14*(1+Simulation!E720)^2*F720-Assumptions!$D$14*(1+Simulation!E720)^1*Simulation!E720*Assumptions!$D$16)/(1+Simulation!K720)^2+(Assumptions!$D$14*(1+Simulation!E720)^3*F720-Assumptions!$D$14*(1+Simulation!E720)^2*Simulation!E720*Assumptions!$D$16)/(1+Simulation!K720)^3+(Assumptions!$D$14*(1+Simulation!E720)^4*F720-Assumptions!$D$14*(1+Simulation!E720)^3*Simulation!E720*Assumptions!$D$16)/(1+Simulation!K720)^4+(Assumptions!$D$14*(1+Simulation!E720)^5*F720-Assumptions!$D$14*(1+Simulation!E720)^4*Simulation!E720*Assumptions!$D$16)/(1+Simulation!K720)^5+(Assumptions!$D$14*(1+Simulation!E720)^5*F720-Assumptions!$D$14*(1+Simulation!E720)^4*Simulation!E720*Assumptions!$D$16)*(1+Simulation!I720)/(Simulation!K720-Simulation!I720)/(1+Simulation!K720)^5-Assumptions!$D$17)/Assumptions!$D$18</f>
        <v>5.89269249859293</v>
      </c>
      <c r="H720" s="8" t="n">
        <f aca="false">IF(D720=1,G720,"")</f>
        <v>5.89269249859293</v>
      </c>
      <c r="I720" s="33" t="str">
        <f aca="false">IF(D720=0,G720,"")</f>
        <v/>
      </c>
    </row>
    <row r="721" customFormat="false" ht="15" hidden="false" customHeight="false" outlineLevel="0" collapsed="false">
      <c r="B721" s="2" t="n">
        <v>716</v>
      </c>
      <c r="C721" s="19" t="n">
        <f aca="false">IF('Random Draws'!F721&lt;(Assumptions!$D$28-Assumptions!$D$27)/(Assumptions!$D$29-Assumptions!$D$27),Assumptions!$D$27+SQRT('Random Draws'!F721*(Assumptions!$D$29-Assumptions!$D$27)*(Assumptions!$D$28-Assumptions!$D$27)),Assumptions!$D$29-SQRT((1-'Random Draws'!F721)*(Assumptions!$D$29-Assumptions!$D$27)*(Assumptions!$D$29-Assumptions!$D$28)))</f>
        <v>0.254111321656712</v>
      </c>
      <c r="D721" s="29" t="n">
        <f aca="false">IF('Random Draws'!I721&lt;Assumptions!$D$30,1,0)</f>
        <v>1</v>
      </c>
      <c r="E721" s="19" t="n">
        <f aca="false">C721+Assumptions!$D$31*D721</f>
        <v>0.344111321656712</v>
      </c>
      <c r="F721" s="28" t="n">
        <f aca="false">(Simulation!F721-Assumptions!$D$15)*(1-E721)+Assumptions!$D$15-Simulation!J721</f>
        <v>0.13504617057693</v>
      </c>
      <c r="G721" s="8" t="n">
        <f aca="false">((Assumptions!$D$14*(1+Simulation!E721)^1*F721-Assumptions!$D$14*(1+Simulation!E721)^0*Simulation!E721*Assumptions!$D$16)/(1+Simulation!K721)^1+(Assumptions!$D$14*(1+Simulation!E721)^2*F721-Assumptions!$D$14*(1+Simulation!E721)^1*Simulation!E721*Assumptions!$D$16)/(1+Simulation!K721)^2+(Assumptions!$D$14*(1+Simulation!E721)^3*F721-Assumptions!$D$14*(1+Simulation!E721)^2*Simulation!E721*Assumptions!$D$16)/(1+Simulation!K721)^3+(Assumptions!$D$14*(1+Simulation!E721)^4*F721-Assumptions!$D$14*(1+Simulation!E721)^3*Simulation!E721*Assumptions!$D$16)/(1+Simulation!K721)^4+(Assumptions!$D$14*(1+Simulation!E721)^5*F721-Assumptions!$D$14*(1+Simulation!E721)^4*Simulation!E721*Assumptions!$D$16)/(1+Simulation!K721)^5+(Assumptions!$D$14*(1+Simulation!E721)^5*F721-Assumptions!$D$14*(1+Simulation!E721)^4*Simulation!E721*Assumptions!$D$16)*(1+Simulation!I721)/(Simulation!K721-Simulation!I721)/(1+Simulation!K721)^5-Assumptions!$D$17)/Assumptions!$D$18</f>
        <v>10.288623676873</v>
      </c>
      <c r="H721" s="8" t="n">
        <f aca="false">IF(D721=1,G721,"")</f>
        <v>10.288623676873</v>
      </c>
      <c r="I721" s="33" t="str">
        <f aca="false">IF(D721=0,G721,"")</f>
        <v/>
      </c>
    </row>
    <row r="722" customFormat="false" ht="15" hidden="false" customHeight="false" outlineLevel="0" collapsed="false">
      <c r="B722" s="2" t="n">
        <v>717</v>
      </c>
      <c r="C722" s="19" t="n">
        <f aca="false">IF('Random Draws'!F722&lt;(Assumptions!$D$28-Assumptions!$D$27)/(Assumptions!$D$29-Assumptions!$D$27),Assumptions!$D$27+SQRT('Random Draws'!F722*(Assumptions!$D$29-Assumptions!$D$27)*(Assumptions!$D$28-Assumptions!$D$27)),Assumptions!$D$29-SQRT((1-'Random Draws'!F722)*(Assumptions!$D$29-Assumptions!$D$27)*(Assumptions!$D$29-Assumptions!$D$28)))</f>
        <v>0.248760803662268</v>
      </c>
      <c r="D722" s="29" t="n">
        <f aca="false">IF('Random Draws'!I722&lt;Assumptions!$D$30,1,0)</f>
        <v>0</v>
      </c>
      <c r="E722" s="19" t="n">
        <f aca="false">C722+Assumptions!$D$31*D722</f>
        <v>0.248760803662268</v>
      </c>
      <c r="F722" s="28" t="n">
        <f aca="false">(Simulation!F722-Assumptions!$D$15)*(1-E722)+Assumptions!$D$15-Simulation!J722</f>
        <v>0.170976986168807</v>
      </c>
      <c r="G722" s="8" t="n">
        <f aca="false">((Assumptions!$D$14*(1+Simulation!E722)^1*F722-Assumptions!$D$14*(1+Simulation!E722)^0*Simulation!E722*Assumptions!$D$16)/(1+Simulation!K722)^1+(Assumptions!$D$14*(1+Simulation!E722)^2*F722-Assumptions!$D$14*(1+Simulation!E722)^1*Simulation!E722*Assumptions!$D$16)/(1+Simulation!K722)^2+(Assumptions!$D$14*(1+Simulation!E722)^3*F722-Assumptions!$D$14*(1+Simulation!E722)^2*Simulation!E722*Assumptions!$D$16)/(1+Simulation!K722)^3+(Assumptions!$D$14*(1+Simulation!E722)^4*F722-Assumptions!$D$14*(1+Simulation!E722)^3*Simulation!E722*Assumptions!$D$16)/(1+Simulation!K722)^4+(Assumptions!$D$14*(1+Simulation!E722)^5*F722-Assumptions!$D$14*(1+Simulation!E722)^4*Simulation!E722*Assumptions!$D$16)/(1+Simulation!K722)^5+(Assumptions!$D$14*(1+Simulation!E722)^5*F722-Assumptions!$D$14*(1+Simulation!E722)^4*Simulation!E722*Assumptions!$D$16)*(1+Simulation!I722)/(Simulation!K722-Simulation!I722)/(1+Simulation!K722)^5-Assumptions!$D$17)/Assumptions!$D$18</f>
        <v>19.8678175157312</v>
      </c>
      <c r="H722" s="8" t="str">
        <f aca="false">IF(D722=1,G722,"")</f>
        <v/>
      </c>
      <c r="I722" s="33" t="n">
        <f aca="false">IF(D722=0,G722,"")</f>
        <v>19.8678175157312</v>
      </c>
    </row>
    <row r="723" customFormat="false" ht="15" hidden="false" customHeight="false" outlineLevel="0" collapsed="false">
      <c r="B723" s="2" t="n">
        <v>718</v>
      </c>
      <c r="C723" s="19" t="n">
        <f aca="false">IF('Random Draws'!F723&lt;(Assumptions!$D$28-Assumptions!$D$27)/(Assumptions!$D$29-Assumptions!$D$27),Assumptions!$D$27+SQRT('Random Draws'!F723*(Assumptions!$D$29-Assumptions!$D$27)*(Assumptions!$D$28-Assumptions!$D$27)),Assumptions!$D$29-SQRT((1-'Random Draws'!F723)*(Assumptions!$D$29-Assumptions!$D$27)*(Assumptions!$D$29-Assumptions!$D$28)))</f>
        <v>0.258626084480019</v>
      </c>
      <c r="D723" s="29" t="n">
        <f aca="false">IF('Random Draws'!I723&lt;Assumptions!$D$30,1,0)</f>
        <v>1</v>
      </c>
      <c r="E723" s="19" t="n">
        <f aca="false">C723+Assumptions!$D$31*D723</f>
        <v>0.348626084480019</v>
      </c>
      <c r="F723" s="28" t="n">
        <f aca="false">(Simulation!F723-Assumptions!$D$15)*(1-E723)+Assumptions!$D$15-Simulation!J723</f>
        <v>0.155090286007655</v>
      </c>
      <c r="G723" s="8" t="n">
        <f aca="false">((Assumptions!$D$14*(1+Simulation!E723)^1*F723-Assumptions!$D$14*(1+Simulation!E723)^0*Simulation!E723*Assumptions!$D$16)/(1+Simulation!K723)^1+(Assumptions!$D$14*(1+Simulation!E723)^2*F723-Assumptions!$D$14*(1+Simulation!E723)^1*Simulation!E723*Assumptions!$D$16)/(1+Simulation!K723)^2+(Assumptions!$D$14*(1+Simulation!E723)^3*F723-Assumptions!$D$14*(1+Simulation!E723)^2*Simulation!E723*Assumptions!$D$16)/(1+Simulation!K723)^3+(Assumptions!$D$14*(1+Simulation!E723)^4*F723-Assumptions!$D$14*(1+Simulation!E723)^3*Simulation!E723*Assumptions!$D$16)/(1+Simulation!K723)^4+(Assumptions!$D$14*(1+Simulation!E723)^5*F723-Assumptions!$D$14*(1+Simulation!E723)^4*Simulation!E723*Assumptions!$D$16)/(1+Simulation!K723)^5+(Assumptions!$D$14*(1+Simulation!E723)^5*F723-Assumptions!$D$14*(1+Simulation!E723)^4*Simulation!E723*Assumptions!$D$16)*(1+Simulation!I723)/(Simulation!K723-Simulation!I723)/(1+Simulation!K723)^5-Assumptions!$D$17)/Assumptions!$D$18</f>
        <v>10.3063151063868</v>
      </c>
      <c r="H723" s="8" t="n">
        <f aca="false">IF(D723=1,G723,"")</f>
        <v>10.3063151063868</v>
      </c>
      <c r="I723" s="33" t="str">
        <f aca="false">IF(D723=0,G723,"")</f>
        <v/>
      </c>
    </row>
    <row r="724" customFormat="false" ht="15" hidden="false" customHeight="false" outlineLevel="0" collapsed="false">
      <c r="B724" s="2" t="n">
        <v>719</v>
      </c>
      <c r="C724" s="19" t="n">
        <f aca="false">IF('Random Draws'!F724&lt;(Assumptions!$D$28-Assumptions!$D$27)/(Assumptions!$D$29-Assumptions!$D$27),Assumptions!$D$27+SQRT('Random Draws'!F724*(Assumptions!$D$29-Assumptions!$D$27)*(Assumptions!$D$28-Assumptions!$D$27)),Assumptions!$D$29-SQRT((1-'Random Draws'!F724)*(Assumptions!$D$29-Assumptions!$D$27)*(Assumptions!$D$29-Assumptions!$D$28)))</f>
        <v>0.247072772435813</v>
      </c>
      <c r="D724" s="29" t="n">
        <f aca="false">IF('Random Draws'!I724&lt;Assumptions!$D$30,1,0)</f>
        <v>0</v>
      </c>
      <c r="E724" s="19" t="n">
        <f aca="false">C724+Assumptions!$D$31*D724</f>
        <v>0.247072772435813</v>
      </c>
      <c r="F724" s="28" t="n">
        <f aca="false">(Simulation!F724-Assumptions!$D$15)*(1-E724)+Assumptions!$D$15-Simulation!J724</f>
        <v>0.172484832795824</v>
      </c>
      <c r="G724" s="8" t="n">
        <f aca="false">((Assumptions!$D$14*(1+Simulation!E724)^1*F724-Assumptions!$D$14*(1+Simulation!E724)^0*Simulation!E724*Assumptions!$D$16)/(1+Simulation!K724)^1+(Assumptions!$D$14*(1+Simulation!E724)^2*F724-Assumptions!$D$14*(1+Simulation!E724)^1*Simulation!E724*Assumptions!$D$16)/(1+Simulation!K724)^2+(Assumptions!$D$14*(1+Simulation!E724)^3*F724-Assumptions!$D$14*(1+Simulation!E724)^2*Simulation!E724*Assumptions!$D$16)/(1+Simulation!K724)^3+(Assumptions!$D$14*(1+Simulation!E724)^4*F724-Assumptions!$D$14*(1+Simulation!E724)^3*Simulation!E724*Assumptions!$D$16)/(1+Simulation!K724)^4+(Assumptions!$D$14*(1+Simulation!E724)^5*F724-Assumptions!$D$14*(1+Simulation!E724)^4*Simulation!E724*Assumptions!$D$16)/(1+Simulation!K724)^5+(Assumptions!$D$14*(1+Simulation!E724)^5*F724-Assumptions!$D$14*(1+Simulation!E724)^4*Simulation!E724*Assumptions!$D$16)*(1+Simulation!I724)/(Simulation!K724-Simulation!I724)/(1+Simulation!K724)^5-Assumptions!$D$17)/Assumptions!$D$18</f>
        <v>16.865018155611</v>
      </c>
      <c r="H724" s="8" t="str">
        <f aca="false">IF(D724=1,G724,"")</f>
        <v/>
      </c>
      <c r="I724" s="33" t="n">
        <f aca="false">IF(D724=0,G724,"")</f>
        <v>16.865018155611</v>
      </c>
    </row>
    <row r="725" customFormat="false" ht="15" hidden="false" customHeight="false" outlineLevel="0" collapsed="false">
      <c r="B725" s="2" t="n">
        <v>720</v>
      </c>
      <c r="C725" s="19" t="n">
        <f aca="false">IF('Random Draws'!F725&lt;(Assumptions!$D$28-Assumptions!$D$27)/(Assumptions!$D$29-Assumptions!$D$27),Assumptions!$D$27+SQRT('Random Draws'!F725*(Assumptions!$D$29-Assumptions!$D$27)*(Assumptions!$D$28-Assumptions!$D$27)),Assumptions!$D$29-SQRT((1-'Random Draws'!F725)*(Assumptions!$D$29-Assumptions!$D$27)*(Assumptions!$D$29-Assumptions!$D$28)))</f>
        <v>0.261644041476665</v>
      </c>
      <c r="D725" s="29" t="n">
        <f aca="false">IF('Random Draws'!I725&lt;Assumptions!$D$30,1,0)</f>
        <v>1</v>
      </c>
      <c r="E725" s="19" t="n">
        <f aca="false">C725+Assumptions!$D$31*D725</f>
        <v>0.351644041476665</v>
      </c>
      <c r="F725" s="28" t="n">
        <f aca="false">(Simulation!F725-Assumptions!$D$15)*(1-E725)+Assumptions!$D$15-Simulation!J725</f>
        <v>0.110039956308111</v>
      </c>
      <c r="G725" s="8" t="n">
        <f aca="false">((Assumptions!$D$14*(1+Simulation!E725)^1*F725-Assumptions!$D$14*(1+Simulation!E725)^0*Simulation!E725*Assumptions!$D$16)/(1+Simulation!K725)^1+(Assumptions!$D$14*(1+Simulation!E725)^2*F725-Assumptions!$D$14*(1+Simulation!E725)^1*Simulation!E725*Assumptions!$D$16)/(1+Simulation!K725)^2+(Assumptions!$D$14*(1+Simulation!E725)^3*F725-Assumptions!$D$14*(1+Simulation!E725)^2*Simulation!E725*Assumptions!$D$16)/(1+Simulation!K725)^3+(Assumptions!$D$14*(1+Simulation!E725)^4*F725-Assumptions!$D$14*(1+Simulation!E725)^3*Simulation!E725*Assumptions!$D$16)/(1+Simulation!K725)^4+(Assumptions!$D$14*(1+Simulation!E725)^5*F725-Assumptions!$D$14*(1+Simulation!E725)^4*Simulation!E725*Assumptions!$D$16)/(1+Simulation!K725)^5+(Assumptions!$D$14*(1+Simulation!E725)^5*F725-Assumptions!$D$14*(1+Simulation!E725)^4*Simulation!E725*Assumptions!$D$16)*(1+Simulation!I725)/(Simulation!K725-Simulation!I725)/(1+Simulation!K725)^5-Assumptions!$D$17)/Assumptions!$D$18</f>
        <v>3.11460687281027</v>
      </c>
      <c r="H725" s="8" t="n">
        <f aca="false">IF(D725=1,G725,"")</f>
        <v>3.11460687281027</v>
      </c>
      <c r="I725" s="33" t="str">
        <f aca="false">IF(D725=0,G725,"")</f>
        <v/>
      </c>
    </row>
    <row r="726" customFormat="false" ht="15" hidden="false" customHeight="false" outlineLevel="0" collapsed="false">
      <c r="B726" s="2" t="n">
        <v>721</v>
      </c>
      <c r="C726" s="19" t="n">
        <f aca="false">IF('Random Draws'!F726&lt;(Assumptions!$D$28-Assumptions!$D$27)/(Assumptions!$D$29-Assumptions!$D$27),Assumptions!$D$27+SQRT('Random Draws'!F726*(Assumptions!$D$29-Assumptions!$D$27)*(Assumptions!$D$28-Assumptions!$D$27)),Assumptions!$D$29-SQRT((1-'Random Draws'!F726)*(Assumptions!$D$29-Assumptions!$D$27)*(Assumptions!$D$29-Assumptions!$D$28)))</f>
        <v>0.272094326901218</v>
      </c>
      <c r="D726" s="29" t="n">
        <f aca="false">IF('Random Draws'!I726&lt;Assumptions!$D$30,1,0)</f>
        <v>0</v>
      </c>
      <c r="E726" s="19" t="n">
        <f aca="false">C726+Assumptions!$D$31*D726</f>
        <v>0.272094326901218</v>
      </c>
      <c r="F726" s="28" t="n">
        <f aca="false">(Simulation!F726-Assumptions!$D$15)*(1-E726)+Assumptions!$D$15-Simulation!J726</f>
        <v>0.143330857678746</v>
      </c>
      <c r="G726" s="8" t="n">
        <f aca="false">((Assumptions!$D$14*(1+Simulation!E726)^1*F726-Assumptions!$D$14*(1+Simulation!E726)^0*Simulation!E726*Assumptions!$D$16)/(1+Simulation!K726)^1+(Assumptions!$D$14*(1+Simulation!E726)^2*F726-Assumptions!$D$14*(1+Simulation!E726)^1*Simulation!E726*Assumptions!$D$16)/(1+Simulation!K726)^2+(Assumptions!$D$14*(1+Simulation!E726)^3*F726-Assumptions!$D$14*(1+Simulation!E726)^2*Simulation!E726*Assumptions!$D$16)/(1+Simulation!K726)^3+(Assumptions!$D$14*(1+Simulation!E726)^4*F726-Assumptions!$D$14*(1+Simulation!E726)^3*Simulation!E726*Assumptions!$D$16)/(1+Simulation!K726)^4+(Assumptions!$D$14*(1+Simulation!E726)^5*F726-Assumptions!$D$14*(1+Simulation!E726)^4*Simulation!E726*Assumptions!$D$16)/(1+Simulation!K726)^5+(Assumptions!$D$14*(1+Simulation!E726)^5*F726-Assumptions!$D$14*(1+Simulation!E726)^4*Simulation!E726*Assumptions!$D$16)*(1+Simulation!I726)/(Simulation!K726-Simulation!I726)/(1+Simulation!K726)^5-Assumptions!$D$17)/Assumptions!$D$18</f>
        <v>9.97011738610623</v>
      </c>
      <c r="H726" s="8" t="str">
        <f aca="false">IF(D726=1,G726,"")</f>
        <v/>
      </c>
      <c r="I726" s="33" t="n">
        <f aca="false">IF(D726=0,G726,"")</f>
        <v>9.97011738610623</v>
      </c>
    </row>
    <row r="727" customFormat="false" ht="15" hidden="false" customHeight="false" outlineLevel="0" collapsed="false">
      <c r="B727" s="2" t="n">
        <v>722</v>
      </c>
      <c r="C727" s="19" t="n">
        <f aca="false">IF('Random Draws'!F727&lt;(Assumptions!$D$28-Assumptions!$D$27)/(Assumptions!$D$29-Assumptions!$D$27),Assumptions!$D$27+SQRT('Random Draws'!F727*(Assumptions!$D$29-Assumptions!$D$27)*(Assumptions!$D$28-Assumptions!$D$27)),Assumptions!$D$29-SQRT((1-'Random Draws'!F727)*(Assumptions!$D$29-Assumptions!$D$27)*(Assumptions!$D$29-Assumptions!$D$28)))</f>
        <v>0.261896187072796</v>
      </c>
      <c r="D727" s="29" t="n">
        <f aca="false">IF('Random Draws'!I727&lt;Assumptions!$D$30,1,0)</f>
        <v>0</v>
      </c>
      <c r="E727" s="19" t="n">
        <f aca="false">C727+Assumptions!$D$31*D727</f>
        <v>0.261896187072796</v>
      </c>
      <c r="F727" s="28" t="n">
        <f aca="false">(Simulation!F727-Assumptions!$D$15)*(1-E727)+Assumptions!$D$15-Simulation!J727</f>
        <v>0.166943414282075</v>
      </c>
      <c r="G727" s="8" t="n">
        <f aca="false">((Assumptions!$D$14*(1+Simulation!E727)^1*F727-Assumptions!$D$14*(1+Simulation!E727)^0*Simulation!E727*Assumptions!$D$16)/(1+Simulation!K727)^1+(Assumptions!$D$14*(1+Simulation!E727)^2*F727-Assumptions!$D$14*(1+Simulation!E727)^1*Simulation!E727*Assumptions!$D$16)/(1+Simulation!K727)^2+(Assumptions!$D$14*(1+Simulation!E727)^3*F727-Assumptions!$D$14*(1+Simulation!E727)^2*Simulation!E727*Assumptions!$D$16)/(1+Simulation!K727)^3+(Assumptions!$D$14*(1+Simulation!E727)^4*F727-Assumptions!$D$14*(1+Simulation!E727)^3*Simulation!E727*Assumptions!$D$16)/(1+Simulation!K727)^4+(Assumptions!$D$14*(1+Simulation!E727)^5*F727-Assumptions!$D$14*(1+Simulation!E727)^4*Simulation!E727*Assumptions!$D$16)/(1+Simulation!K727)^5+(Assumptions!$D$14*(1+Simulation!E727)^5*F727-Assumptions!$D$14*(1+Simulation!E727)^4*Simulation!E727*Assumptions!$D$16)*(1+Simulation!I727)/(Simulation!K727-Simulation!I727)/(1+Simulation!K727)^5-Assumptions!$D$17)/Assumptions!$D$18</f>
        <v>14.0059793589012</v>
      </c>
      <c r="H727" s="8" t="str">
        <f aca="false">IF(D727=1,G727,"")</f>
        <v/>
      </c>
      <c r="I727" s="33" t="n">
        <f aca="false">IF(D727=0,G727,"")</f>
        <v>14.0059793589012</v>
      </c>
    </row>
    <row r="728" customFormat="false" ht="15" hidden="false" customHeight="false" outlineLevel="0" collapsed="false">
      <c r="B728" s="2" t="n">
        <v>723</v>
      </c>
      <c r="C728" s="19" t="n">
        <f aca="false">IF('Random Draws'!F728&lt;(Assumptions!$D$28-Assumptions!$D$27)/(Assumptions!$D$29-Assumptions!$D$27),Assumptions!$D$27+SQRT('Random Draws'!F728*(Assumptions!$D$29-Assumptions!$D$27)*(Assumptions!$D$28-Assumptions!$D$27)),Assumptions!$D$29-SQRT((1-'Random Draws'!F728)*(Assumptions!$D$29-Assumptions!$D$27)*(Assumptions!$D$29-Assumptions!$D$28)))</f>
        <v>0.267724664047318</v>
      </c>
      <c r="D728" s="29" t="n">
        <f aca="false">IF('Random Draws'!I728&lt;Assumptions!$D$30,1,0)</f>
        <v>0</v>
      </c>
      <c r="E728" s="19" t="n">
        <f aca="false">C728+Assumptions!$D$31*D728</f>
        <v>0.267724664047318</v>
      </c>
      <c r="F728" s="28" t="n">
        <f aca="false">(Simulation!F728-Assumptions!$D$15)*(1-E728)+Assumptions!$D$15-Simulation!J728</f>
        <v>0.161016523471977</v>
      </c>
      <c r="G728" s="8" t="n">
        <f aca="false">((Assumptions!$D$14*(1+Simulation!E728)^1*F728-Assumptions!$D$14*(1+Simulation!E728)^0*Simulation!E728*Assumptions!$D$16)/(1+Simulation!K728)^1+(Assumptions!$D$14*(1+Simulation!E728)^2*F728-Assumptions!$D$14*(1+Simulation!E728)^1*Simulation!E728*Assumptions!$D$16)/(1+Simulation!K728)^2+(Assumptions!$D$14*(1+Simulation!E728)^3*F728-Assumptions!$D$14*(1+Simulation!E728)^2*Simulation!E728*Assumptions!$D$16)/(1+Simulation!K728)^3+(Assumptions!$D$14*(1+Simulation!E728)^4*F728-Assumptions!$D$14*(1+Simulation!E728)^3*Simulation!E728*Assumptions!$D$16)/(1+Simulation!K728)^4+(Assumptions!$D$14*(1+Simulation!E728)^5*F728-Assumptions!$D$14*(1+Simulation!E728)^4*Simulation!E728*Assumptions!$D$16)/(1+Simulation!K728)^5+(Assumptions!$D$14*(1+Simulation!E728)^5*F728-Assumptions!$D$14*(1+Simulation!E728)^4*Simulation!E728*Assumptions!$D$16)*(1+Simulation!I728)/(Simulation!K728-Simulation!I728)/(1+Simulation!K728)^5-Assumptions!$D$17)/Assumptions!$D$18</f>
        <v>9.03794390210705</v>
      </c>
      <c r="H728" s="8" t="str">
        <f aca="false">IF(D728=1,G728,"")</f>
        <v/>
      </c>
      <c r="I728" s="33" t="n">
        <f aca="false">IF(D728=0,G728,"")</f>
        <v>9.03794390210705</v>
      </c>
    </row>
    <row r="729" customFormat="false" ht="15" hidden="false" customHeight="false" outlineLevel="0" collapsed="false">
      <c r="B729" s="2" t="n">
        <v>724</v>
      </c>
      <c r="C729" s="19" t="n">
        <f aca="false">IF('Random Draws'!F729&lt;(Assumptions!$D$28-Assumptions!$D$27)/(Assumptions!$D$29-Assumptions!$D$27),Assumptions!$D$27+SQRT('Random Draws'!F729*(Assumptions!$D$29-Assumptions!$D$27)*(Assumptions!$D$28-Assumptions!$D$27)),Assumptions!$D$29-SQRT((1-'Random Draws'!F729)*(Assumptions!$D$29-Assumptions!$D$27)*(Assumptions!$D$29-Assumptions!$D$28)))</f>
        <v>0.263403721102946</v>
      </c>
      <c r="D729" s="29" t="n">
        <f aca="false">IF('Random Draws'!I729&lt;Assumptions!$D$30,1,0)</f>
        <v>0</v>
      </c>
      <c r="E729" s="19" t="n">
        <f aca="false">C729+Assumptions!$D$31*D729</f>
        <v>0.263403721102946</v>
      </c>
      <c r="F729" s="28" t="n">
        <f aca="false">(Simulation!F729-Assumptions!$D$15)*(1-E729)+Assumptions!$D$15-Simulation!J729</f>
        <v>0.171720233574341</v>
      </c>
      <c r="G729" s="8" t="n">
        <f aca="false">((Assumptions!$D$14*(1+Simulation!E729)^1*F729-Assumptions!$D$14*(1+Simulation!E729)^0*Simulation!E729*Assumptions!$D$16)/(1+Simulation!K729)^1+(Assumptions!$D$14*(1+Simulation!E729)^2*F729-Assumptions!$D$14*(1+Simulation!E729)^1*Simulation!E729*Assumptions!$D$16)/(1+Simulation!K729)^2+(Assumptions!$D$14*(1+Simulation!E729)^3*F729-Assumptions!$D$14*(1+Simulation!E729)^2*Simulation!E729*Assumptions!$D$16)/(1+Simulation!K729)^3+(Assumptions!$D$14*(1+Simulation!E729)^4*F729-Assumptions!$D$14*(1+Simulation!E729)^3*Simulation!E729*Assumptions!$D$16)/(1+Simulation!K729)^4+(Assumptions!$D$14*(1+Simulation!E729)^5*F729-Assumptions!$D$14*(1+Simulation!E729)^4*Simulation!E729*Assumptions!$D$16)/(1+Simulation!K729)^5+(Assumptions!$D$14*(1+Simulation!E729)^5*F729-Assumptions!$D$14*(1+Simulation!E729)^4*Simulation!E729*Assumptions!$D$16)*(1+Simulation!I729)/(Simulation!K729-Simulation!I729)/(1+Simulation!K729)^5-Assumptions!$D$17)/Assumptions!$D$18</f>
        <v>18.8375256076016</v>
      </c>
      <c r="H729" s="8" t="str">
        <f aca="false">IF(D729=1,G729,"")</f>
        <v/>
      </c>
      <c r="I729" s="33" t="n">
        <f aca="false">IF(D729=0,G729,"")</f>
        <v>18.8375256076016</v>
      </c>
    </row>
    <row r="730" customFormat="false" ht="15" hidden="false" customHeight="false" outlineLevel="0" collapsed="false">
      <c r="B730" s="2" t="n">
        <v>725</v>
      </c>
      <c r="C730" s="19" t="n">
        <f aca="false">IF('Random Draws'!F730&lt;(Assumptions!$D$28-Assumptions!$D$27)/(Assumptions!$D$29-Assumptions!$D$27),Assumptions!$D$27+SQRT('Random Draws'!F730*(Assumptions!$D$29-Assumptions!$D$27)*(Assumptions!$D$28-Assumptions!$D$27)),Assumptions!$D$29-SQRT((1-'Random Draws'!F730)*(Assumptions!$D$29-Assumptions!$D$27)*(Assumptions!$D$29-Assumptions!$D$28)))</f>
        <v>0.259922790294996</v>
      </c>
      <c r="D730" s="29" t="n">
        <f aca="false">IF('Random Draws'!I730&lt;Assumptions!$D$30,1,0)</f>
        <v>0</v>
      </c>
      <c r="E730" s="19" t="n">
        <f aca="false">C730+Assumptions!$D$31*D730</f>
        <v>0.259922790294996</v>
      </c>
      <c r="F730" s="28" t="n">
        <f aca="false">(Simulation!F730-Assumptions!$D$15)*(1-E730)+Assumptions!$D$15-Simulation!J730</f>
        <v>0.169548467516752</v>
      </c>
      <c r="G730" s="8" t="n">
        <f aca="false">((Assumptions!$D$14*(1+Simulation!E730)^1*F730-Assumptions!$D$14*(1+Simulation!E730)^0*Simulation!E730*Assumptions!$D$16)/(1+Simulation!K730)^1+(Assumptions!$D$14*(1+Simulation!E730)^2*F730-Assumptions!$D$14*(1+Simulation!E730)^1*Simulation!E730*Assumptions!$D$16)/(1+Simulation!K730)^2+(Assumptions!$D$14*(1+Simulation!E730)^3*F730-Assumptions!$D$14*(1+Simulation!E730)^2*Simulation!E730*Assumptions!$D$16)/(1+Simulation!K730)^3+(Assumptions!$D$14*(1+Simulation!E730)^4*F730-Assumptions!$D$14*(1+Simulation!E730)^3*Simulation!E730*Assumptions!$D$16)/(1+Simulation!K730)^4+(Assumptions!$D$14*(1+Simulation!E730)^5*F730-Assumptions!$D$14*(1+Simulation!E730)^4*Simulation!E730*Assumptions!$D$16)/(1+Simulation!K730)^5+(Assumptions!$D$14*(1+Simulation!E730)^5*F730-Assumptions!$D$14*(1+Simulation!E730)^4*Simulation!E730*Assumptions!$D$16)*(1+Simulation!I730)/(Simulation!K730-Simulation!I730)/(1+Simulation!K730)^5-Assumptions!$D$17)/Assumptions!$D$18</f>
        <v>14.3217982153589</v>
      </c>
      <c r="H730" s="8" t="str">
        <f aca="false">IF(D730=1,G730,"")</f>
        <v/>
      </c>
      <c r="I730" s="33" t="n">
        <f aca="false">IF(D730=0,G730,"")</f>
        <v>14.3217982153589</v>
      </c>
    </row>
    <row r="731" customFormat="false" ht="15" hidden="false" customHeight="false" outlineLevel="0" collapsed="false">
      <c r="B731" s="2" t="n">
        <v>726</v>
      </c>
      <c r="C731" s="19" t="n">
        <f aca="false">IF('Random Draws'!F731&lt;(Assumptions!$D$28-Assumptions!$D$27)/(Assumptions!$D$29-Assumptions!$D$27),Assumptions!$D$27+SQRT('Random Draws'!F731*(Assumptions!$D$29-Assumptions!$D$27)*(Assumptions!$D$28-Assumptions!$D$27)),Assumptions!$D$29-SQRT((1-'Random Draws'!F731)*(Assumptions!$D$29-Assumptions!$D$27)*(Assumptions!$D$29-Assumptions!$D$28)))</f>
        <v>0.263268585754241</v>
      </c>
      <c r="D731" s="29" t="n">
        <f aca="false">IF('Random Draws'!I731&lt;Assumptions!$D$30,1,0)</f>
        <v>0</v>
      </c>
      <c r="E731" s="19" t="n">
        <f aca="false">C731+Assumptions!$D$31*D731</f>
        <v>0.263268585754241</v>
      </c>
      <c r="F731" s="28" t="n">
        <f aca="false">(Simulation!F731-Assumptions!$D$15)*(1-E731)+Assumptions!$D$15-Simulation!J731</f>
        <v>0.167807007410965</v>
      </c>
      <c r="G731" s="8" t="n">
        <f aca="false">((Assumptions!$D$14*(1+Simulation!E731)^1*F731-Assumptions!$D$14*(1+Simulation!E731)^0*Simulation!E731*Assumptions!$D$16)/(1+Simulation!K731)^1+(Assumptions!$D$14*(1+Simulation!E731)^2*F731-Assumptions!$D$14*(1+Simulation!E731)^1*Simulation!E731*Assumptions!$D$16)/(1+Simulation!K731)^2+(Assumptions!$D$14*(1+Simulation!E731)^3*F731-Assumptions!$D$14*(1+Simulation!E731)^2*Simulation!E731*Assumptions!$D$16)/(1+Simulation!K731)^3+(Assumptions!$D$14*(1+Simulation!E731)^4*F731-Assumptions!$D$14*(1+Simulation!E731)^3*Simulation!E731*Assumptions!$D$16)/(1+Simulation!K731)^4+(Assumptions!$D$14*(1+Simulation!E731)^5*F731-Assumptions!$D$14*(1+Simulation!E731)^4*Simulation!E731*Assumptions!$D$16)/(1+Simulation!K731)^5+(Assumptions!$D$14*(1+Simulation!E731)^5*F731-Assumptions!$D$14*(1+Simulation!E731)^4*Simulation!E731*Assumptions!$D$16)*(1+Simulation!I731)/(Simulation!K731-Simulation!I731)/(1+Simulation!K731)^5-Assumptions!$D$17)/Assumptions!$D$18</f>
        <v>11.12192234464</v>
      </c>
      <c r="H731" s="8" t="str">
        <f aca="false">IF(D731=1,G731,"")</f>
        <v/>
      </c>
      <c r="I731" s="33" t="n">
        <f aca="false">IF(D731=0,G731,"")</f>
        <v>11.12192234464</v>
      </c>
    </row>
    <row r="732" customFormat="false" ht="15" hidden="false" customHeight="false" outlineLevel="0" collapsed="false">
      <c r="B732" s="2" t="n">
        <v>727</v>
      </c>
      <c r="C732" s="19" t="n">
        <f aca="false">IF('Random Draws'!F732&lt;(Assumptions!$D$28-Assumptions!$D$27)/(Assumptions!$D$29-Assumptions!$D$27),Assumptions!$D$27+SQRT('Random Draws'!F732*(Assumptions!$D$29-Assumptions!$D$27)*(Assumptions!$D$28-Assumptions!$D$27)),Assumptions!$D$29-SQRT((1-'Random Draws'!F732)*(Assumptions!$D$29-Assumptions!$D$27)*(Assumptions!$D$29-Assumptions!$D$28)))</f>
        <v>0.259871833712408</v>
      </c>
      <c r="D732" s="29" t="n">
        <f aca="false">IF('Random Draws'!I732&lt;Assumptions!$D$30,1,0)</f>
        <v>0</v>
      </c>
      <c r="E732" s="19" t="n">
        <f aca="false">C732+Assumptions!$D$31*D732</f>
        <v>0.259871833712408</v>
      </c>
      <c r="F732" s="28" t="n">
        <f aca="false">(Simulation!F732-Assumptions!$D$15)*(1-E732)+Assumptions!$D$15-Simulation!J732</f>
        <v>0.171957025615437</v>
      </c>
      <c r="G732" s="8" t="n">
        <f aca="false">((Assumptions!$D$14*(1+Simulation!E732)^1*F732-Assumptions!$D$14*(1+Simulation!E732)^0*Simulation!E732*Assumptions!$D$16)/(1+Simulation!K732)^1+(Assumptions!$D$14*(1+Simulation!E732)^2*F732-Assumptions!$D$14*(1+Simulation!E732)^1*Simulation!E732*Assumptions!$D$16)/(1+Simulation!K732)^2+(Assumptions!$D$14*(1+Simulation!E732)^3*F732-Assumptions!$D$14*(1+Simulation!E732)^2*Simulation!E732*Assumptions!$D$16)/(1+Simulation!K732)^3+(Assumptions!$D$14*(1+Simulation!E732)^4*F732-Assumptions!$D$14*(1+Simulation!E732)^3*Simulation!E732*Assumptions!$D$16)/(1+Simulation!K732)^4+(Assumptions!$D$14*(1+Simulation!E732)^5*F732-Assumptions!$D$14*(1+Simulation!E732)^4*Simulation!E732*Assumptions!$D$16)/(1+Simulation!K732)^5+(Assumptions!$D$14*(1+Simulation!E732)^5*F732-Assumptions!$D$14*(1+Simulation!E732)^4*Simulation!E732*Assumptions!$D$16)*(1+Simulation!I732)/(Simulation!K732-Simulation!I732)/(1+Simulation!K732)^5-Assumptions!$D$17)/Assumptions!$D$18</f>
        <v>15.0049432022222</v>
      </c>
      <c r="H732" s="8" t="str">
        <f aca="false">IF(D732=1,G732,"")</f>
        <v/>
      </c>
      <c r="I732" s="33" t="n">
        <f aca="false">IF(D732=0,G732,"")</f>
        <v>15.0049432022222</v>
      </c>
    </row>
    <row r="733" customFormat="false" ht="15" hidden="false" customHeight="false" outlineLevel="0" collapsed="false">
      <c r="B733" s="2" t="n">
        <v>728</v>
      </c>
      <c r="C733" s="19" t="n">
        <f aca="false">IF('Random Draws'!F733&lt;(Assumptions!$D$28-Assumptions!$D$27)/(Assumptions!$D$29-Assumptions!$D$27),Assumptions!$D$27+SQRT('Random Draws'!F733*(Assumptions!$D$29-Assumptions!$D$27)*(Assumptions!$D$28-Assumptions!$D$27)),Assumptions!$D$29-SQRT((1-'Random Draws'!F733)*(Assumptions!$D$29-Assumptions!$D$27)*(Assumptions!$D$29-Assumptions!$D$28)))</f>
        <v>0.265970617995393</v>
      </c>
      <c r="D733" s="29" t="n">
        <f aca="false">IF('Random Draws'!I733&lt;Assumptions!$D$30,1,0)</f>
        <v>0</v>
      </c>
      <c r="E733" s="19" t="n">
        <f aca="false">C733+Assumptions!$D$31*D733</f>
        <v>0.265970617995393</v>
      </c>
      <c r="F733" s="28" t="n">
        <f aca="false">(Simulation!F733-Assumptions!$D$15)*(1-E733)+Assumptions!$D$15-Simulation!J733</f>
        <v>0.177645683315763</v>
      </c>
      <c r="G733" s="8" t="n">
        <f aca="false">((Assumptions!$D$14*(1+Simulation!E733)^1*F733-Assumptions!$D$14*(1+Simulation!E733)^0*Simulation!E733*Assumptions!$D$16)/(1+Simulation!K733)^1+(Assumptions!$D$14*(1+Simulation!E733)^2*F733-Assumptions!$D$14*(1+Simulation!E733)^1*Simulation!E733*Assumptions!$D$16)/(1+Simulation!K733)^2+(Assumptions!$D$14*(1+Simulation!E733)^3*F733-Assumptions!$D$14*(1+Simulation!E733)^2*Simulation!E733*Assumptions!$D$16)/(1+Simulation!K733)^3+(Assumptions!$D$14*(1+Simulation!E733)^4*F733-Assumptions!$D$14*(1+Simulation!E733)^3*Simulation!E733*Assumptions!$D$16)/(1+Simulation!K733)^4+(Assumptions!$D$14*(1+Simulation!E733)^5*F733-Assumptions!$D$14*(1+Simulation!E733)^4*Simulation!E733*Assumptions!$D$16)/(1+Simulation!K733)^5+(Assumptions!$D$14*(1+Simulation!E733)^5*F733-Assumptions!$D$14*(1+Simulation!E733)^4*Simulation!E733*Assumptions!$D$16)*(1+Simulation!I733)/(Simulation!K733-Simulation!I733)/(1+Simulation!K733)^5-Assumptions!$D$17)/Assumptions!$D$18</f>
        <v>9.56572865519967</v>
      </c>
      <c r="H733" s="8" t="str">
        <f aca="false">IF(D733=1,G733,"")</f>
        <v/>
      </c>
      <c r="I733" s="33" t="n">
        <f aca="false">IF(D733=0,G733,"")</f>
        <v>9.56572865519967</v>
      </c>
    </row>
    <row r="734" customFormat="false" ht="15" hidden="false" customHeight="false" outlineLevel="0" collapsed="false">
      <c r="B734" s="2" t="n">
        <v>729</v>
      </c>
      <c r="C734" s="19" t="n">
        <f aca="false">IF('Random Draws'!F734&lt;(Assumptions!$D$28-Assumptions!$D$27)/(Assumptions!$D$29-Assumptions!$D$27),Assumptions!$D$27+SQRT('Random Draws'!F734*(Assumptions!$D$29-Assumptions!$D$27)*(Assumptions!$D$28-Assumptions!$D$27)),Assumptions!$D$29-SQRT((1-'Random Draws'!F734)*(Assumptions!$D$29-Assumptions!$D$27)*(Assumptions!$D$29-Assumptions!$D$28)))</f>
        <v>0.255035066800038</v>
      </c>
      <c r="D734" s="29" t="n">
        <f aca="false">IF('Random Draws'!I734&lt;Assumptions!$D$30,1,0)</f>
        <v>1</v>
      </c>
      <c r="E734" s="19" t="n">
        <f aca="false">C734+Assumptions!$D$31*D734</f>
        <v>0.345035066800038</v>
      </c>
      <c r="F734" s="28" t="n">
        <f aca="false">(Simulation!F734-Assumptions!$D$15)*(1-E734)+Assumptions!$D$15-Simulation!J734</f>
        <v>0.134049964316265</v>
      </c>
      <c r="G734" s="8" t="n">
        <f aca="false">((Assumptions!$D$14*(1+Simulation!E734)^1*F734-Assumptions!$D$14*(1+Simulation!E734)^0*Simulation!E734*Assumptions!$D$16)/(1+Simulation!K734)^1+(Assumptions!$D$14*(1+Simulation!E734)^2*F734-Assumptions!$D$14*(1+Simulation!E734)^1*Simulation!E734*Assumptions!$D$16)/(1+Simulation!K734)^2+(Assumptions!$D$14*(1+Simulation!E734)^3*F734-Assumptions!$D$14*(1+Simulation!E734)^2*Simulation!E734*Assumptions!$D$16)/(1+Simulation!K734)^3+(Assumptions!$D$14*(1+Simulation!E734)^4*F734-Assumptions!$D$14*(1+Simulation!E734)^3*Simulation!E734*Assumptions!$D$16)/(1+Simulation!K734)^4+(Assumptions!$D$14*(1+Simulation!E734)^5*F734-Assumptions!$D$14*(1+Simulation!E734)^4*Simulation!E734*Assumptions!$D$16)/(1+Simulation!K734)^5+(Assumptions!$D$14*(1+Simulation!E734)^5*F734-Assumptions!$D$14*(1+Simulation!E734)^4*Simulation!E734*Assumptions!$D$16)*(1+Simulation!I734)/(Simulation!K734-Simulation!I734)/(1+Simulation!K734)^5-Assumptions!$D$17)/Assumptions!$D$18</f>
        <v>7.53533344204967</v>
      </c>
      <c r="H734" s="8" t="n">
        <f aca="false">IF(D734=1,G734,"")</f>
        <v>7.53533344204967</v>
      </c>
      <c r="I734" s="33" t="str">
        <f aca="false">IF(D734=0,G734,"")</f>
        <v/>
      </c>
    </row>
    <row r="735" customFormat="false" ht="15" hidden="false" customHeight="false" outlineLevel="0" collapsed="false">
      <c r="B735" s="2" t="n">
        <v>730</v>
      </c>
      <c r="C735" s="19" t="n">
        <f aca="false">IF('Random Draws'!F735&lt;(Assumptions!$D$28-Assumptions!$D$27)/(Assumptions!$D$29-Assumptions!$D$27),Assumptions!$D$27+SQRT('Random Draws'!F735*(Assumptions!$D$29-Assumptions!$D$27)*(Assumptions!$D$28-Assumptions!$D$27)),Assumptions!$D$29-SQRT((1-'Random Draws'!F735)*(Assumptions!$D$29-Assumptions!$D$27)*(Assumptions!$D$29-Assumptions!$D$28)))</f>
        <v>0.253721749573491</v>
      </c>
      <c r="D735" s="29" t="n">
        <f aca="false">IF('Random Draws'!I735&lt;Assumptions!$D$30,1,0)</f>
        <v>0</v>
      </c>
      <c r="E735" s="19" t="n">
        <f aca="false">C735+Assumptions!$D$31*D735</f>
        <v>0.253721749573491</v>
      </c>
      <c r="F735" s="28" t="n">
        <f aca="false">(Simulation!F735-Assumptions!$D$15)*(1-E735)+Assumptions!$D$15-Simulation!J735</f>
        <v>0.200151834659804</v>
      </c>
      <c r="G735" s="8" t="n">
        <f aca="false">((Assumptions!$D$14*(1+Simulation!E735)^1*F735-Assumptions!$D$14*(1+Simulation!E735)^0*Simulation!E735*Assumptions!$D$16)/(1+Simulation!K735)^1+(Assumptions!$D$14*(1+Simulation!E735)^2*F735-Assumptions!$D$14*(1+Simulation!E735)^1*Simulation!E735*Assumptions!$D$16)/(1+Simulation!K735)^2+(Assumptions!$D$14*(1+Simulation!E735)^3*F735-Assumptions!$D$14*(1+Simulation!E735)^2*Simulation!E735*Assumptions!$D$16)/(1+Simulation!K735)^3+(Assumptions!$D$14*(1+Simulation!E735)^4*F735-Assumptions!$D$14*(1+Simulation!E735)^3*Simulation!E735*Assumptions!$D$16)/(1+Simulation!K735)^4+(Assumptions!$D$14*(1+Simulation!E735)^5*F735-Assumptions!$D$14*(1+Simulation!E735)^4*Simulation!E735*Assumptions!$D$16)/(1+Simulation!K735)^5+(Assumptions!$D$14*(1+Simulation!E735)^5*F735-Assumptions!$D$14*(1+Simulation!E735)^4*Simulation!E735*Assumptions!$D$16)*(1+Simulation!I735)/(Simulation!K735-Simulation!I735)/(1+Simulation!K735)^5-Assumptions!$D$17)/Assumptions!$D$18</f>
        <v>13.5675118519259</v>
      </c>
      <c r="H735" s="8" t="str">
        <f aca="false">IF(D735=1,G735,"")</f>
        <v/>
      </c>
      <c r="I735" s="33" t="n">
        <f aca="false">IF(D735=0,G735,"")</f>
        <v>13.5675118519259</v>
      </c>
    </row>
    <row r="736" customFormat="false" ht="15" hidden="false" customHeight="false" outlineLevel="0" collapsed="false">
      <c r="B736" s="2" t="n">
        <v>731</v>
      </c>
      <c r="C736" s="19" t="n">
        <f aca="false">IF('Random Draws'!F736&lt;(Assumptions!$D$28-Assumptions!$D$27)/(Assumptions!$D$29-Assumptions!$D$27),Assumptions!$D$27+SQRT('Random Draws'!F736*(Assumptions!$D$29-Assumptions!$D$27)*(Assumptions!$D$28-Assumptions!$D$27)),Assumptions!$D$29-SQRT((1-'Random Draws'!F736)*(Assumptions!$D$29-Assumptions!$D$27)*(Assumptions!$D$29-Assumptions!$D$28)))</f>
        <v>0.263163464591692</v>
      </c>
      <c r="D736" s="29" t="n">
        <f aca="false">IF('Random Draws'!I736&lt;Assumptions!$D$30,1,0)</f>
        <v>0</v>
      </c>
      <c r="E736" s="19" t="n">
        <f aca="false">C736+Assumptions!$D$31*D736</f>
        <v>0.263163464591692</v>
      </c>
      <c r="F736" s="28" t="n">
        <f aca="false">(Simulation!F736-Assumptions!$D$15)*(1-E736)+Assumptions!$D$15-Simulation!J736</f>
        <v>0.189380824218331</v>
      </c>
      <c r="G736" s="8" t="n">
        <f aca="false">((Assumptions!$D$14*(1+Simulation!E736)^1*F736-Assumptions!$D$14*(1+Simulation!E736)^0*Simulation!E736*Assumptions!$D$16)/(1+Simulation!K736)^1+(Assumptions!$D$14*(1+Simulation!E736)^2*F736-Assumptions!$D$14*(1+Simulation!E736)^1*Simulation!E736*Assumptions!$D$16)/(1+Simulation!K736)^2+(Assumptions!$D$14*(1+Simulation!E736)^3*F736-Assumptions!$D$14*(1+Simulation!E736)^2*Simulation!E736*Assumptions!$D$16)/(1+Simulation!K736)^3+(Assumptions!$D$14*(1+Simulation!E736)^4*F736-Assumptions!$D$14*(1+Simulation!E736)^3*Simulation!E736*Assumptions!$D$16)/(1+Simulation!K736)^4+(Assumptions!$D$14*(1+Simulation!E736)^5*F736-Assumptions!$D$14*(1+Simulation!E736)^4*Simulation!E736*Assumptions!$D$16)/(1+Simulation!K736)^5+(Assumptions!$D$14*(1+Simulation!E736)^5*F736-Assumptions!$D$14*(1+Simulation!E736)^4*Simulation!E736*Assumptions!$D$16)*(1+Simulation!I736)/(Simulation!K736-Simulation!I736)/(1+Simulation!K736)^5-Assumptions!$D$17)/Assumptions!$D$18</f>
        <v>14.9942052376498</v>
      </c>
      <c r="H736" s="8" t="str">
        <f aca="false">IF(D736=1,G736,"")</f>
        <v/>
      </c>
      <c r="I736" s="33" t="n">
        <f aca="false">IF(D736=0,G736,"")</f>
        <v>14.9942052376498</v>
      </c>
    </row>
    <row r="737" customFormat="false" ht="15" hidden="false" customHeight="false" outlineLevel="0" collapsed="false">
      <c r="B737" s="2" t="n">
        <v>732</v>
      </c>
      <c r="C737" s="19" t="n">
        <f aca="false">IF('Random Draws'!F737&lt;(Assumptions!$D$28-Assumptions!$D$27)/(Assumptions!$D$29-Assumptions!$D$27),Assumptions!$D$27+SQRT('Random Draws'!F737*(Assumptions!$D$29-Assumptions!$D$27)*(Assumptions!$D$28-Assumptions!$D$27)),Assumptions!$D$29-SQRT((1-'Random Draws'!F737)*(Assumptions!$D$29-Assumptions!$D$27)*(Assumptions!$D$29-Assumptions!$D$28)))</f>
        <v>0.262138023399455</v>
      </c>
      <c r="D737" s="29" t="n">
        <f aca="false">IF('Random Draws'!I737&lt;Assumptions!$D$30,1,0)</f>
        <v>0</v>
      </c>
      <c r="E737" s="19" t="n">
        <f aca="false">C737+Assumptions!$D$31*D737</f>
        <v>0.262138023399455</v>
      </c>
      <c r="F737" s="28" t="n">
        <f aca="false">(Simulation!F737-Assumptions!$D$15)*(1-E737)+Assumptions!$D$15-Simulation!J737</f>
        <v>0.158021611181554</v>
      </c>
      <c r="G737" s="8" t="n">
        <f aca="false">((Assumptions!$D$14*(1+Simulation!E737)^1*F737-Assumptions!$D$14*(1+Simulation!E737)^0*Simulation!E737*Assumptions!$D$16)/(1+Simulation!K737)^1+(Assumptions!$D$14*(1+Simulation!E737)^2*F737-Assumptions!$D$14*(1+Simulation!E737)^1*Simulation!E737*Assumptions!$D$16)/(1+Simulation!K737)^2+(Assumptions!$D$14*(1+Simulation!E737)^3*F737-Assumptions!$D$14*(1+Simulation!E737)^2*Simulation!E737*Assumptions!$D$16)/(1+Simulation!K737)^3+(Assumptions!$D$14*(1+Simulation!E737)^4*F737-Assumptions!$D$14*(1+Simulation!E737)^3*Simulation!E737*Assumptions!$D$16)/(1+Simulation!K737)^4+(Assumptions!$D$14*(1+Simulation!E737)^5*F737-Assumptions!$D$14*(1+Simulation!E737)^4*Simulation!E737*Assumptions!$D$16)/(1+Simulation!K737)^5+(Assumptions!$D$14*(1+Simulation!E737)^5*F737-Assumptions!$D$14*(1+Simulation!E737)^4*Simulation!E737*Assumptions!$D$16)*(1+Simulation!I737)/(Simulation!K737-Simulation!I737)/(1+Simulation!K737)^5-Assumptions!$D$17)/Assumptions!$D$18</f>
        <v>6.87662700145633</v>
      </c>
      <c r="H737" s="8" t="str">
        <f aca="false">IF(D737=1,G737,"")</f>
        <v/>
      </c>
      <c r="I737" s="33" t="n">
        <f aca="false">IF(D737=0,G737,"")</f>
        <v>6.87662700145633</v>
      </c>
    </row>
    <row r="738" customFormat="false" ht="15" hidden="false" customHeight="false" outlineLevel="0" collapsed="false">
      <c r="B738" s="2" t="n">
        <v>733</v>
      </c>
      <c r="C738" s="19" t="n">
        <f aca="false">IF('Random Draws'!F738&lt;(Assumptions!$D$28-Assumptions!$D$27)/(Assumptions!$D$29-Assumptions!$D$27),Assumptions!$D$27+SQRT('Random Draws'!F738*(Assumptions!$D$29-Assumptions!$D$27)*(Assumptions!$D$28-Assumptions!$D$27)),Assumptions!$D$29-SQRT((1-'Random Draws'!F738)*(Assumptions!$D$29-Assumptions!$D$27)*(Assumptions!$D$29-Assumptions!$D$28)))</f>
        <v>0.251046288872522</v>
      </c>
      <c r="D738" s="29" t="n">
        <f aca="false">IF('Random Draws'!I738&lt;Assumptions!$D$30,1,0)</f>
        <v>1</v>
      </c>
      <c r="E738" s="19" t="n">
        <f aca="false">C738+Assumptions!$D$31*D738</f>
        <v>0.341046288872522</v>
      </c>
      <c r="F738" s="28" t="n">
        <f aca="false">(Simulation!F738-Assumptions!$D$15)*(1-E738)+Assumptions!$D$15-Simulation!J738</f>
        <v>0.169331632627315</v>
      </c>
      <c r="G738" s="8" t="n">
        <f aca="false">((Assumptions!$D$14*(1+Simulation!E738)^1*F738-Assumptions!$D$14*(1+Simulation!E738)^0*Simulation!E738*Assumptions!$D$16)/(1+Simulation!K738)^1+(Assumptions!$D$14*(1+Simulation!E738)^2*F738-Assumptions!$D$14*(1+Simulation!E738)^1*Simulation!E738*Assumptions!$D$16)/(1+Simulation!K738)^2+(Assumptions!$D$14*(1+Simulation!E738)^3*F738-Assumptions!$D$14*(1+Simulation!E738)^2*Simulation!E738*Assumptions!$D$16)/(1+Simulation!K738)^3+(Assumptions!$D$14*(1+Simulation!E738)^4*F738-Assumptions!$D$14*(1+Simulation!E738)^3*Simulation!E738*Assumptions!$D$16)/(1+Simulation!K738)^4+(Assumptions!$D$14*(1+Simulation!E738)^5*F738-Assumptions!$D$14*(1+Simulation!E738)^4*Simulation!E738*Assumptions!$D$16)/(1+Simulation!K738)^5+(Assumptions!$D$14*(1+Simulation!E738)^5*F738-Assumptions!$D$14*(1+Simulation!E738)^4*Simulation!E738*Assumptions!$D$16)*(1+Simulation!I738)/(Simulation!K738-Simulation!I738)/(1+Simulation!K738)^5-Assumptions!$D$17)/Assumptions!$D$18</f>
        <v>16.6627136802659</v>
      </c>
      <c r="H738" s="8" t="n">
        <f aca="false">IF(D738=1,G738,"")</f>
        <v>16.6627136802659</v>
      </c>
      <c r="I738" s="33" t="str">
        <f aca="false">IF(D738=0,G738,"")</f>
        <v/>
      </c>
    </row>
    <row r="739" customFormat="false" ht="15" hidden="false" customHeight="false" outlineLevel="0" collapsed="false">
      <c r="B739" s="2" t="n">
        <v>734</v>
      </c>
      <c r="C739" s="19" t="n">
        <f aca="false">IF('Random Draws'!F739&lt;(Assumptions!$D$28-Assumptions!$D$27)/(Assumptions!$D$29-Assumptions!$D$27),Assumptions!$D$27+SQRT('Random Draws'!F739*(Assumptions!$D$29-Assumptions!$D$27)*(Assumptions!$D$28-Assumptions!$D$27)),Assumptions!$D$29-SQRT((1-'Random Draws'!F739)*(Assumptions!$D$29-Assumptions!$D$27)*(Assumptions!$D$29-Assumptions!$D$28)))</f>
        <v>0.252845888120266</v>
      </c>
      <c r="D739" s="29" t="n">
        <f aca="false">IF('Random Draws'!I739&lt;Assumptions!$D$30,1,0)</f>
        <v>1</v>
      </c>
      <c r="E739" s="19" t="n">
        <f aca="false">C739+Assumptions!$D$31*D739</f>
        <v>0.342845888120266</v>
      </c>
      <c r="F739" s="28" t="n">
        <f aca="false">(Simulation!F739-Assumptions!$D$15)*(1-E739)+Assumptions!$D$15-Simulation!J739</f>
        <v>0.11340178652752</v>
      </c>
      <c r="G739" s="8" t="n">
        <f aca="false">((Assumptions!$D$14*(1+Simulation!E739)^1*F739-Assumptions!$D$14*(1+Simulation!E739)^0*Simulation!E739*Assumptions!$D$16)/(1+Simulation!K739)^1+(Assumptions!$D$14*(1+Simulation!E739)^2*F739-Assumptions!$D$14*(1+Simulation!E739)^1*Simulation!E739*Assumptions!$D$16)/(1+Simulation!K739)^2+(Assumptions!$D$14*(1+Simulation!E739)^3*F739-Assumptions!$D$14*(1+Simulation!E739)^2*Simulation!E739*Assumptions!$D$16)/(1+Simulation!K739)^3+(Assumptions!$D$14*(1+Simulation!E739)^4*F739-Assumptions!$D$14*(1+Simulation!E739)^3*Simulation!E739*Assumptions!$D$16)/(1+Simulation!K739)^4+(Assumptions!$D$14*(1+Simulation!E739)^5*F739-Assumptions!$D$14*(1+Simulation!E739)^4*Simulation!E739*Assumptions!$D$16)/(1+Simulation!K739)^5+(Assumptions!$D$14*(1+Simulation!E739)^5*F739-Assumptions!$D$14*(1+Simulation!E739)^4*Simulation!E739*Assumptions!$D$16)*(1+Simulation!I739)/(Simulation!K739-Simulation!I739)/(1+Simulation!K739)^5-Assumptions!$D$17)/Assumptions!$D$18</f>
        <v>10.6430395945935</v>
      </c>
      <c r="H739" s="8" t="n">
        <f aca="false">IF(D739=1,G739,"")</f>
        <v>10.6430395945935</v>
      </c>
      <c r="I739" s="33" t="str">
        <f aca="false">IF(D739=0,G739,"")</f>
        <v/>
      </c>
    </row>
    <row r="740" customFormat="false" ht="15" hidden="false" customHeight="false" outlineLevel="0" collapsed="false">
      <c r="B740" s="2" t="n">
        <v>735</v>
      </c>
      <c r="C740" s="19" t="n">
        <f aca="false">IF('Random Draws'!F740&lt;(Assumptions!$D$28-Assumptions!$D$27)/(Assumptions!$D$29-Assumptions!$D$27),Assumptions!$D$27+SQRT('Random Draws'!F740*(Assumptions!$D$29-Assumptions!$D$27)*(Assumptions!$D$28-Assumptions!$D$27)),Assumptions!$D$29-SQRT((1-'Random Draws'!F740)*(Assumptions!$D$29-Assumptions!$D$27)*(Assumptions!$D$29-Assumptions!$D$28)))</f>
        <v>0.269244491824707</v>
      </c>
      <c r="D740" s="29" t="n">
        <f aca="false">IF('Random Draws'!I740&lt;Assumptions!$D$30,1,0)</f>
        <v>0</v>
      </c>
      <c r="E740" s="19" t="n">
        <f aca="false">C740+Assumptions!$D$31*D740</f>
        <v>0.269244491824707</v>
      </c>
      <c r="F740" s="28" t="n">
        <f aca="false">(Simulation!F740-Assumptions!$D$15)*(1-E740)+Assumptions!$D$15-Simulation!J740</f>
        <v>0.186986278307153</v>
      </c>
      <c r="G740" s="8" t="n">
        <f aca="false">((Assumptions!$D$14*(1+Simulation!E740)^1*F740-Assumptions!$D$14*(1+Simulation!E740)^0*Simulation!E740*Assumptions!$D$16)/(1+Simulation!K740)^1+(Assumptions!$D$14*(1+Simulation!E740)^2*F740-Assumptions!$D$14*(1+Simulation!E740)^1*Simulation!E740*Assumptions!$D$16)/(1+Simulation!K740)^2+(Assumptions!$D$14*(1+Simulation!E740)^3*F740-Assumptions!$D$14*(1+Simulation!E740)^2*Simulation!E740*Assumptions!$D$16)/(1+Simulation!K740)^3+(Assumptions!$D$14*(1+Simulation!E740)^4*F740-Assumptions!$D$14*(1+Simulation!E740)^3*Simulation!E740*Assumptions!$D$16)/(1+Simulation!K740)^4+(Assumptions!$D$14*(1+Simulation!E740)^5*F740-Assumptions!$D$14*(1+Simulation!E740)^4*Simulation!E740*Assumptions!$D$16)/(1+Simulation!K740)^5+(Assumptions!$D$14*(1+Simulation!E740)^5*F740-Assumptions!$D$14*(1+Simulation!E740)^4*Simulation!E740*Assumptions!$D$16)*(1+Simulation!I740)/(Simulation!K740-Simulation!I740)/(1+Simulation!K740)^5-Assumptions!$D$17)/Assumptions!$D$18</f>
        <v>16.110196214404</v>
      </c>
      <c r="H740" s="8" t="str">
        <f aca="false">IF(D740=1,G740,"")</f>
        <v/>
      </c>
      <c r="I740" s="33" t="n">
        <f aca="false">IF(D740=0,G740,"")</f>
        <v>16.110196214404</v>
      </c>
    </row>
    <row r="741" customFormat="false" ht="15" hidden="false" customHeight="false" outlineLevel="0" collapsed="false">
      <c r="B741" s="2" t="n">
        <v>736</v>
      </c>
      <c r="C741" s="19" t="n">
        <f aca="false">IF('Random Draws'!F741&lt;(Assumptions!$D$28-Assumptions!$D$27)/(Assumptions!$D$29-Assumptions!$D$27),Assumptions!$D$27+SQRT('Random Draws'!F741*(Assumptions!$D$29-Assumptions!$D$27)*(Assumptions!$D$28-Assumptions!$D$27)),Assumptions!$D$29-SQRT((1-'Random Draws'!F741)*(Assumptions!$D$29-Assumptions!$D$27)*(Assumptions!$D$29-Assumptions!$D$28)))</f>
        <v>0.25352663046536</v>
      </c>
      <c r="D741" s="29" t="n">
        <f aca="false">IF('Random Draws'!I741&lt;Assumptions!$D$30,1,0)</f>
        <v>1</v>
      </c>
      <c r="E741" s="19" t="n">
        <f aca="false">C741+Assumptions!$D$31*D741</f>
        <v>0.34352663046536</v>
      </c>
      <c r="F741" s="28" t="n">
        <f aca="false">(Simulation!F741-Assumptions!$D$15)*(1-E741)+Assumptions!$D$15-Simulation!J741</f>
        <v>0.154246590638696</v>
      </c>
      <c r="G741" s="8" t="n">
        <f aca="false">((Assumptions!$D$14*(1+Simulation!E741)^1*F741-Assumptions!$D$14*(1+Simulation!E741)^0*Simulation!E741*Assumptions!$D$16)/(1+Simulation!K741)^1+(Assumptions!$D$14*(1+Simulation!E741)^2*F741-Assumptions!$D$14*(1+Simulation!E741)^1*Simulation!E741*Assumptions!$D$16)/(1+Simulation!K741)^2+(Assumptions!$D$14*(1+Simulation!E741)^3*F741-Assumptions!$D$14*(1+Simulation!E741)^2*Simulation!E741*Assumptions!$D$16)/(1+Simulation!K741)^3+(Assumptions!$D$14*(1+Simulation!E741)^4*F741-Assumptions!$D$14*(1+Simulation!E741)^3*Simulation!E741*Assumptions!$D$16)/(1+Simulation!K741)^4+(Assumptions!$D$14*(1+Simulation!E741)^5*F741-Assumptions!$D$14*(1+Simulation!E741)^4*Simulation!E741*Assumptions!$D$16)/(1+Simulation!K741)^5+(Assumptions!$D$14*(1+Simulation!E741)^5*F741-Assumptions!$D$14*(1+Simulation!E741)^4*Simulation!E741*Assumptions!$D$16)*(1+Simulation!I741)/(Simulation!K741-Simulation!I741)/(1+Simulation!K741)^5-Assumptions!$D$17)/Assumptions!$D$18</f>
        <v>10.8880613577335</v>
      </c>
      <c r="H741" s="8" t="n">
        <f aca="false">IF(D741=1,G741,"")</f>
        <v>10.8880613577335</v>
      </c>
      <c r="I741" s="33" t="str">
        <f aca="false">IF(D741=0,G741,"")</f>
        <v/>
      </c>
    </row>
    <row r="742" customFormat="false" ht="15" hidden="false" customHeight="false" outlineLevel="0" collapsed="false">
      <c r="B742" s="2" t="n">
        <v>737</v>
      </c>
      <c r="C742" s="19" t="n">
        <f aca="false">IF('Random Draws'!F742&lt;(Assumptions!$D$28-Assumptions!$D$27)/(Assumptions!$D$29-Assumptions!$D$27),Assumptions!$D$27+SQRT('Random Draws'!F742*(Assumptions!$D$29-Assumptions!$D$27)*(Assumptions!$D$28-Assumptions!$D$27)),Assumptions!$D$29-SQRT((1-'Random Draws'!F742)*(Assumptions!$D$29-Assumptions!$D$27)*(Assumptions!$D$29-Assumptions!$D$28)))</f>
        <v>0.267699575780616</v>
      </c>
      <c r="D742" s="29" t="n">
        <f aca="false">IF('Random Draws'!I742&lt;Assumptions!$D$30,1,0)</f>
        <v>0</v>
      </c>
      <c r="E742" s="19" t="n">
        <f aca="false">C742+Assumptions!$D$31*D742</f>
        <v>0.267699575780616</v>
      </c>
      <c r="F742" s="28" t="n">
        <f aca="false">(Simulation!F742-Assumptions!$D$15)*(1-E742)+Assumptions!$D$15-Simulation!J742</f>
        <v>0.185126013867507</v>
      </c>
      <c r="G742" s="8" t="n">
        <f aca="false">((Assumptions!$D$14*(1+Simulation!E742)^1*F742-Assumptions!$D$14*(1+Simulation!E742)^0*Simulation!E742*Assumptions!$D$16)/(1+Simulation!K742)^1+(Assumptions!$D$14*(1+Simulation!E742)^2*F742-Assumptions!$D$14*(1+Simulation!E742)^1*Simulation!E742*Assumptions!$D$16)/(1+Simulation!K742)^2+(Assumptions!$D$14*(1+Simulation!E742)^3*F742-Assumptions!$D$14*(1+Simulation!E742)^2*Simulation!E742*Assumptions!$D$16)/(1+Simulation!K742)^3+(Assumptions!$D$14*(1+Simulation!E742)^4*F742-Assumptions!$D$14*(1+Simulation!E742)^3*Simulation!E742*Assumptions!$D$16)/(1+Simulation!K742)^4+(Assumptions!$D$14*(1+Simulation!E742)^5*F742-Assumptions!$D$14*(1+Simulation!E742)^4*Simulation!E742*Assumptions!$D$16)/(1+Simulation!K742)^5+(Assumptions!$D$14*(1+Simulation!E742)^5*F742-Assumptions!$D$14*(1+Simulation!E742)^4*Simulation!E742*Assumptions!$D$16)*(1+Simulation!I742)/(Simulation!K742-Simulation!I742)/(1+Simulation!K742)^5-Assumptions!$D$17)/Assumptions!$D$18</f>
        <v>9.14230116252875</v>
      </c>
      <c r="H742" s="8" t="str">
        <f aca="false">IF(D742=1,G742,"")</f>
        <v/>
      </c>
      <c r="I742" s="33" t="n">
        <f aca="false">IF(D742=0,G742,"")</f>
        <v>9.14230116252875</v>
      </c>
    </row>
    <row r="743" customFormat="false" ht="15" hidden="false" customHeight="false" outlineLevel="0" collapsed="false">
      <c r="B743" s="2" t="n">
        <v>738</v>
      </c>
      <c r="C743" s="19" t="n">
        <f aca="false">IF('Random Draws'!F743&lt;(Assumptions!$D$28-Assumptions!$D$27)/(Assumptions!$D$29-Assumptions!$D$27),Assumptions!$D$27+SQRT('Random Draws'!F743*(Assumptions!$D$29-Assumptions!$D$27)*(Assumptions!$D$28-Assumptions!$D$27)),Assumptions!$D$29-SQRT((1-'Random Draws'!F743)*(Assumptions!$D$29-Assumptions!$D$27)*(Assumptions!$D$29-Assumptions!$D$28)))</f>
        <v>0.25651593794573</v>
      </c>
      <c r="D743" s="29" t="n">
        <f aca="false">IF('Random Draws'!I743&lt;Assumptions!$D$30,1,0)</f>
        <v>1</v>
      </c>
      <c r="E743" s="19" t="n">
        <f aca="false">C743+Assumptions!$D$31*D743</f>
        <v>0.34651593794573</v>
      </c>
      <c r="F743" s="28" t="n">
        <f aca="false">(Simulation!F743-Assumptions!$D$15)*(1-E743)+Assumptions!$D$15-Simulation!J743</f>
        <v>0.138134456454361</v>
      </c>
      <c r="G743" s="8" t="n">
        <f aca="false">((Assumptions!$D$14*(1+Simulation!E743)^1*F743-Assumptions!$D$14*(1+Simulation!E743)^0*Simulation!E743*Assumptions!$D$16)/(1+Simulation!K743)^1+(Assumptions!$D$14*(1+Simulation!E743)^2*F743-Assumptions!$D$14*(1+Simulation!E743)^1*Simulation!E743*Assumptions!$D$16)/(1+Simulation!K743)^2+(Assumptions!$D$14*(1+Simulation!E743)^3*F743-Assumptions!$D$14*(1+Simulation!E743)^2*Simulation!E743*Assumptions!$D$16)/(1+Simulation!K743)^3+(Assumptions!$D$14*(1+Simulation!E743)^4*F743-Assumptions!$D$14*(1+Simulation!E743)^3*Simulation!E743*Assumptions!$D$16)/(1+Simulation!K743)^4+(Assumptions!$D$14*(1+Simulation!E743)^5*F743-Assumptions!$D$14*(1+Simulation!E743)^4*Simulation!E743*Assumptions!$D$16)/(1+Simulation!K743)^5+(Assumptions!$D$14*(1+Simulation!E743)^5*F743-Assumptions!$D$14*(1+Simulation!E743)^4*Simulation!E743*Assumptions!$D$16)*(1+Simulation!I743)/(Simulation!K743-Simulation!I743)/(1+Simulation!K743)^5-Assumptions!$D$17)/Assumptions!$D$18</f>
        <v>6.06564580661972</v>
      </c>
      <c r="H743" s="8" t="n">
        <f aca="false">IF(D743=1,G743,"")</f>
        <v>6.06564580661972</v>
      </c>
      <c r="I743" s="33" t="str">
        <f aca="false">IF(D743=0,G743,"")</f>
        <v/>
      </c>
    </row>
    <row r="744" customFormat="false" ht="15" hidden="false" customHeight="false" outlineLevel="0" collapsed="false">
      <c r="B744" s="2" t="n">
        <v>739</v>
      </c>
      <c r="C744" s="19" t="n">
        <f aca="false">IF('Random Draws'!F744&lt;(Assumptions!$D$28-Assumptions!$D$27)/(Assumptions!$D$29-Assumptions!$D$27),Assumptions!$D$27+SQRT('Random Draws'!F744*(Assumptions!$D$29-Assumptions!$D$27)*(Assumptions!$D$28-Assumptions!$D$27)),Assumptions!$D$29-SQRT((1-'Random Draws'!F744)*(Assumptions!$D$29-Assumptions!$D$27)*(Assumptions!$D$29-Assumptions!$D$28)))</f>
        <v>0.258482171097552</v>
      </c>
      <c r="D744" s="29" t="n">
        <f aca="false">IF('Random Draws'!I744&lt;Assumptions!$D$30,1,0)</f>
        <v>0</v>
      </c>
      <c r="E744" s="19" t="n">
        <f aca="false">C744+Assumptions!$D$31*D744</f>
        <v>0.258482171097552</v>
      </c>
      <c r="F744" s="28" t="n">
        <f aca="false">(Simulation!F744-Assumptions!$D$15)*(1-E744)+Assumptions!$D$15-Simulation!J744</f>
        <v>0.206563680249969</v>
      </c>
      <c r="G744" s="8" t="n">
        <f aca="false">((Assumptions!$D$14*(1+Simulation!E744)^1*F744-Assumptions!$D$14*(1+Simulation!E744)^0*Simulation!E744*Assumptions!$D$16)/(1+Simulation!K744)^1+(Assumptions!$D$14*(1+Simulation!E744)^2*F744-Assumptions!$D$14*(1+Simulation!E744)^1*Simulation!E744*Assumptions!$D$16)/(1+Simulation!K744)^2+(Assumptions!$D$14*(1+Simulation!E744)^3*F744-Assumptions!$D$14*(1+Simulation!E744)^2*Simulation!E744*Assumptions!$D$16)/(1+Simulation!K744)^3+(Assumptions!$D$14*(1+Simulation!E744)^4*F744-Assumptions!$D$14*(1+Simulation!E744)^3*Simulation!E744*Assumptions!$D$16)/(1+Simulation!K744)^4+(Assumptions!$D$14*(1+Simulation!E744)^5*F744-Assumptions!$D$14*(1+Simulation!E744)^4*Simulation!E744*Assumptions!$D$16)/(1+Simulation!K744)^5+(Assumptions!$D$14*(1+Simulation!E744)^5*F744-Assumptions!$D$14*(1+Simulation!E744)^4*Simulation!E744*Assumptions!$D$16)*(1+Simulation!I744)/(Simulation!K744-Simulation!I744)/(1+Simulation!K744)^5-Assumptions!$D$17)/Assumptions!$D$18</f>
        <v>17.338057719646</v>
      </c>
      <c r="H744" s="8" t="str">
        <f aca="false">IF(D744=1,G744,"")</f>
        <v/>
      </c>
      <c r="I744" s="33" t="n">
        <f aca="false">IF(D744=0,G744,"")</f>
        <v>17.338057719646</v>
      </c>
    </row>
    <row r="745" customFormat="false" ht="15" hidden="false" customHeight="false" outlineLevel="0" collapsed="false">
      <c r="B745" s="2" t="n">
        <v>740</v>
      </c>
      <c r="C745" s="19" t="n">
        <f aca="false">IF('Random Draws'!F745&lt;(Assumptions!$D$28-Assumptions!$D$27)/(Assumptions!$D$29-Assumptions!$D$27),Assumptions!$D$27+SQRT('Random Draws'!F745*(Assumptions!$D$29-Assumptions!$D$27)*(Assumptions!$D$28-Assumptions!$D$27)),Assumptions!$D$29-SQRT((1-'Random Draws'!F745)*(Assumptions!$D$29-Assumptions!$D$27)*(Assumptions!$D$29-Assumptions!$D$28)))</f>
        <v>0.253216910322795</v>
      </c>
      <c r="D745" s="29" t="n">
        <f aca="false">IF('Random Draws'!I745&lt;Assumptions!$D$30,1,0)</f>
        <v>0</v>
      </c>
      <c r="E745" s="19" t="n">
        <f aca="false">C745+Assumptions!$D$31*D745</f>
        <v>0.253216910322795</v>
      </c>
      <c r="F745" s="28" t="n">
        <f aca="false">(Simulation!F745-Assumptions!$D$15)*(1-E745)+Assumptions!$D$15-Simulation!J745</f>
        <v>0.13702293025514</v>
      </c>
      <c r="G745" s="8" t="n">
        <f aca="false">((Assumptions!$D$14*(1+Simulation!E745)^1*F745-Assumptions!$D$14*(1+Simulation!E745)^0*Simulation!E745*Assumptions!$D$16)/(1+Simulation!K745)^1+(Assumptions!$D$14*(1+Simulation!E745)^2*F745-Assumptions!$D$14*(1+Simulation!E745)^1*Simulation!E745*Assumptions!$D$16)/(1+Simulation!K745)^2+(Assumptions!$D$14*(1+Simulation!E745)^3*F745-Assumptions!$D$14*(1+Simulation!E745)^2*Simulation!E745*Assumptions!$D$16)/(1+Simulation!K745)^3+(Assumptions!$D$14*(1+Simulation!E745)^4*F745-Assumptions!$D$14*(1+Simulation!E745)^3*Simulation!E745*Assumptions!$D$16)/(1+Simulation!K745)^4+(Assumptions!$D$14*(1+Simulation!E745)^5*F745-Assumptions!$D$14*(1+Simulation!E745)^4*Simulation!E745*Assumptions!$D$16)/(1+Simulation!K745)^5+(Assumptions!$D$14*(1+Simulation!E745)^5*F745-Assumptions!$D$14*(1+Simulation!E745)^4*Simulation!E745*Assumptions!$D$16)*(1+Simulation!I745)/(Simulation!K745-Simulation!I745)/(1+Simulation!K745)^5-Assumptions!$D$17)/Assumptions!$D$18</f>
        <v>4.06459436544117</v>
      </c>
      <c r="H745" s="8" t="str">
        <f aca="false">IF(D745=1,G745,"")</f>
        <v/>
      </c>
      <c r="I745" s="33" t="n">
        <f aca="false">IF(D745=0,G745,"")</f>
        <v>4.06459436544117</v>
      </c>
    </row>
    <row r="746" customFormat="false" ht="15" hidden="false" customHeight="false" outlineLevel="0" collapsed="false">
      <c r="B746" s="2" t="n">
        <v>741</v>
      </c>
      <c r="C746" s="19" t="n">
        <f aca="false">IF('Random Draws'!F746&lt;(Assumptions!$D$28-Assumptions!$D$27)/(Assumptions!$D$29-Assumptions!$D$27),Assumptions!$D$27+SQRT('Random Draws'!F746*(Assumptions!$D$29-Assumptions!$D$27)*(Assumptions!$D$28-Assumptions!$D$27)),Assumptions!$D$29-SQRT((1-'Random Draws'!F746)*(Assumptions!$D$29-Assumptions!$D$27)*(Assumptions!$D$29-Assumptions!$D$28)))</f>
        <v>0.273087780897454</v>
      </c>
      <c r="D746" s="29" t="n">
        <f aca="false">IF('Random Draws'!I746&lt;Assumptions!$D$30,1,0)</f>
        <v>0</v>
      </c>
      <c r="E746" s="19" t="n">
        <f aca="false">C746+Assumptions!$D$31*D746</f>
        <v>0.273087780897454</v>
      </c>
      <c r="F746" s="28" t="n">
        <f aca="false">(Simulation!F746-Assumptions!$D$15)*(1-E746)+Assumptions!$D$15-Simulation!J746</f>
        <v>0.182325540542358</v>
      </c>
      <c r="G746" s="8" t="n">
        <f aca="false">((Assumptions!$D$14*(1+Simulation!E746)^1*F746-Assumptions!$D$14*(1+Simulation!E746)^0*Simulation!E746*Assumptions!$D$16)/(1+Simulation!K746)^1+(Assumptions!$D$14*(1+Simulation!E746)^2*F746-Assumptions!$D$14*(1+Simulation!E746)^1*Simulation!E746*Assumptions!$D$16)/(1+Simulation!K746)^2+(Assumptions!$D$14*(1+Simulation!E746)^3*F746-Assumptions!$D$14*(1+Simulation!E746)^2*Simulation!E746*Assumptions!$D$16)/(1+Simulation!K746)^3+(Assumptions!$D$14*(1+Simulation!E746)^4*F746-Assumptions!$D$14*(1+Simulation!E746)^3*Simulation!E746*Assumptions!$D$16)/(1+Simulation!K746)^4+(Assumptions!$D$14*(1+Simulation!E746)^5*F746-Assumptions!$D$14*(1+Simulation!E746)^4*Simulation!E746*Assumptions!$D$16)/(1+Simulation!K746)^5+(Assumptions!$D$14*(1+Simulation!E746)^5*F746-Assumptions!$D$14*(1+Simulation!E746)^4*Simulation!E746*Assumptions!$D$16)*(1+Simulation!I746)/(Simulation!K746-Simulation!I746)/(1+Simulation!K746)^5-Assumptions!$D$17)/Assumptions!$D$18</f>
        <v>14.5220687110249</v>
      </c>
      <c r="H746" s="8" t="str">
        <f aca="false">IF(D746=1,G746,"")</f>
        <v/>
      </c>
      <c r="I746" s="33" t="n">
        <f aca="false">IF(D746=0,G746,"")</f>
        <v>14.5220687110249</v>
      </c>
    </row>
    <row r="747" customFormat="false" ht="15" hidden="false" customHeight="false" outlineLevel="0" collapsed="false">
      <c r="B747" s="2" t="n">
        <v>742</v>
      </c>
      <c r="C747" s="19" t="n">
        <f aca="false">IF('Random Draws'!F747&lt;(Assumptions!$D$28-Assumptions!$D$27)/(Assumptions!$D$29-Assumptions!$D$27),Assumptions!$D$27+SQRT('Random Draws'!F747*(Assumptions!$D$29-Assumptions!$D$27)*(Assumptions!$D$28-Assumptions!$D$27)),Assumptions!$D$29-SQRT((1-'Random Draws'!F747)*(Assumptions!$D$29-Assumptions!$D$27)*(Assumptions!$D$29-Assumptions!$D$28)))</f>
        <v>0.263143152947197</v>
      </c>
      <c r="D747" s="29" t="n">
        <f aca="false">IF('Random Draws'!I747&lt;Assumptions!$D$30,1,0)</f>
        <v>1</v>
      </c>
      <c r="E747" s="19" t="n">
        <f aca="false">C747+Assumptions!$D$31*D747</f>
        <v>0.353143152947197</v>
      </c>
      <c r="F747" s="28" t="n">
        <f aca="false">(Simulation!F747-Assumptions!$D$15)*(1-E747)+Assumptions!$D$15-Simulation!J747</f>
        <v>0.138439049464025</v>
      </c>
      <c r="G747" s="8" t="n">
        <f aca="false">((Assumptions!$D$14*(1+Simulation!E747)^1*F747-Assumptions!$D$14*(1+Simulation!E747)^0*Simulation!E747*Assumptions!$D$16)/(1+Simulation!K747)^1+(Assumptions!$D$14*(1+Simulation!E747)^2*F747-Assumptions!$D$14*(1+Simulation!E747)^1*Simulation!E747*Assumptions!$D$16)/(1+Simulation!K747)^2+(Assumptions!$D$14*(1+Simulation!E747)^3*F747-Assumptions!$D$14*(1+Simulation!E747)^2*Simulation!E747*Assumptions!$D$16)/(1+Simulation!K747)^3+(Assumptions!$D$14*(1+Simulation!E747)^4*F747-Assumptions!$D$14*(1+Simulation!E747)^3*Simulation!E747*Assumptions!$D$16)/(1+Simulation!K747)^4+(Assumptions!$D$14*(1+Simulation!E747)^5*F747-Assumptions!$D$14*(1+Simulation!E747)^4*Simulation!E747*Assumptions!$D$16)/(1+Simulation!K747)^5+(Assumptions!$D$14*(1+Simulation!E747)^5*F747-Assumptions!$D$14*(1+Simulation!E747)^4*Simulation!E747*Assumptions!$D$16)*(1+Simulation!I747)/(Simulation!K747-Simulation!I747)/(1+Simulation!K747)^5-Assumptions!$D$17)/Assumptions!$D$18</f>
        <v>9.88213807250846</v>
      </c>
      <c r="H747" s="8" t="n">
        <f aca="false">IF(D747=1,G747,"")</f>
        <v>9.88213807250846</v>
      </c>
      <c r="I747" s="33" t="str">
        <f aca="false">IF(D747=0,G747,"")</f>
        <v/>
      </c>
    </row>
    <row r="748" customFormat="false" ht="15" hidden="false" customHeight="false" outlineLevel="0" collapsed="false">
      <c r="B748" s="2" t="n">
        <v>743</v>
      </c>
      <c r="C748" s="19" t="n">
        <f aca="false">IF('Random Draws'!F748&lt;(Assumptions!$D$28-Assumptions!$D$27)/(Assumptions!$D$29-Assumptions!$D$27),Assumptions!$D$27+SQRT('Random Draws'!F748*(Assumptions!$D$29-Assumptions!$D$27)*(Assumptions!$D$28-Assumptions!$D$27)),Assumptions!$D$29-SQRT((1-'Random Draws'!F748)*(Assumptions!$D$29-Assumptions!$D$27)*(Assumptions!$D$29-Assumptions!$D$28)))</f>
        <v>0.263066014991503</v>
      </c>
      <c r="D748" s="29" t="n">
        <f aca="false">IF('Random Draws'!I748&lt;Assumptions!$D$30,1,0)</f>
        <v>1</v>
      </c>
      <c r="E748" s="19" t="n">
        <f aca="false">C748+Assumptions!$D$31*D748</f>
        <v>0.353066014991503</v>
      </c>
      <c r="F748" s="28" t="n">
        <f aca="false">(Simulation!F748-Assumptions!$D$15)*(1-E748)+Assumptions!$D$15-Simulation!J748</f>
        <v>0.134992565872741</v>
      </c>
      <c r="G748" s="8" t="n">
        <f aca="false">((Assumptions!$D$14*(1+Simulation!E748)^1*F748-Assumptions!$D$14*(1+Simulation!E748)^0*Simulation!E748*Assumptions!$D$16)/(1+Simulation!K748)^1+(Assumptions!$D$14*(1+Simulation!E748)^2*F748-Assumptions!$D$14*(1+Simulation!E748)^1*Simulation!E748*Assumptions!$D$16)/(1+Simulation!K748)^2+(Assumptions!$D$14*(1+Simulation!E748)^3*F748-Assumptions!$D$14*(1+Simulation!E748)^2*Simulation!E748*Assumptions!$D$16)/(1+Simulation!K748)^3+(Assumptions!$D$14*(1+Simulation!E748)^4*F748-Assumptions!$D$14*(1+Simulation!E748)^3*Simulation!E748*Assumptions!$D$16)/(1+Simulation!K748)^4+(Assumptions!$D$14*(1+Simulation!E748)^5*F748-Assumptions!$D$14*(1+Simulation!E748)^4*Simulation!E748*Assumptions!$D$16)/(1+Simulation!K748)^5+(Assumptions!$D$14*(1+Simulation!E748)^5*F748-Assumptions!$D$14*(1+Simulation!E748)^4*Simulation!E748*Assumptions!$D$16)*(1+Simulation!I748)/(Simulation!K748-Simulation!I748)/(1+Simulation!K748)^5-Assumptions!$D$17)/Assumptions!$D$18</f>
        <v>6.15218095074423</v>
      </c>
      <c r="H748" s="8" t="n">
        <f aca="false">IF(D748=1,G748,"")</f>
        <v>6.15218095074423</v>
      </c>
      <c r="I748" s="33" t="str">
        <f aca="false">IF(D748=0,G748,"")</f>
        <v/>
      </c>
    </row>
    <row r="749" customFormat="false" ht="15" hidden="false" customHeight="false" outlineLevel="0" collapsed="false">
      <c r="B749" s="2" t="n">
        <v>744</v>
      </c>
      <c r="C749" s="19" t="n">
        <f aca="false">IF('Random Draws'!F749&lt;(Assumptions!$D$28-Assumptions!$D$27)/(Assumptions!$D$29-Assumptions!$D$27),Assumptions!$D$27+SQRT('Random Draws'!F749*(Assumptions!$D$29-Assumptions!$D$27)*(Assumptions!$D$28-Assumptions!$D$27)),Assumptions!$D$29-SQRT((1-'Random Draws'!F749)*(Assumptions!$D$29-Assumptions!$D$27)*(Assumptions!$D$29-Assumptions!$D$28)))</f>
        <v>0.245075677176338</v>
      </c>
      <c r="D749" s="29" t="n">
        <f aca="false">IF('Random Draws'!I749&lt;Assumptions!$D$30,1,0)</f>
        <v>0</v>
      </c>
      <c r="E749" s="19" t="n">
        <f aca="false">C749+Assumptions!$D$31*D749</f>
        <v>0.245075677176338</v>
      </c>
      <c r="F749" s="28" t="n">
        <f aca="false">(Simulation!F749-Assumptions!$D$15)*(1-E749)+Assumptions!$D$15-Simulation!J749</f>
        <v>0.14096761383817</v>
      </c>
      <c r="G749" s="8" t="n">
        <f aca="false">((Assumptions!$D$14*(1+Simulation!E749)^1*F749-Assumptions!$D$14*(1+Simulation!E749)^0*Simulation!E749*Assumptions!$D$16)/(1+Simulation!K749)^1+(Assumptions!$D$14*(1+Simulation!E749)^2*F749-Assumptions!$D$14*(1+Simulation!E749)^1*Simulation!E749*Assumptions!$D$16)/(1+Simulation!K749)^2+(Assumptions!$D$14*(1+Simulation!E749)^3*F749-Assumptions!$D$14*(1+Simulation!E749)^2*Simulation!E749*Assumptions!$D$16)/(1+Simulation!K749)^3+(Assumptions!$D$14*(1+Simulation!E749)^4*F749-Assumptions!$D$14*(1+Simulation!E749)^3*Simulation!E749*Assumptions!$D$16)/(1+Simulation!K749)^4+(Assumptions!$D$14*(1+Simulation!E749)^5*F749-Assumptions!$D$14*(1+Simulation!E749)^4*Simulation!E749*Assumptions!$D$16)/(1+Simulation!K749)^5+(Assumptions!$D$14*(1+Simulation!E749)^5*F749-Assumptions!$D$14*(1+Simulation!E749)^4*Simulation!E749*Assumptions!$D$16)*(1+Simulation!I749)/(Simulation!K749-Simulation!I749)/(1+Simulation!K749)^5-Assumptions!$D$17)/Assumptions!$D$18</f>
        <v>11.5463796492935</v>
      </c>
      <c r="H749" s="8" t="str">
        <f aca="false">IF(D749=1,G749,"")</f>
        <v/>
      </c>
      <c r="I749" s="33" t="n">
        <f aca="false">IF(D749=0,G749,"")</f>
        <v>11.5463796492935</v>
      </c>
    </row>
    <row r="750" customFormat="false" ht="15" hidden="false" customHeight="false" outlineLevel="0" collapsed="false">
      <c r="B750" s="2" t="n">
        <v>745</v>
      </c>
      <c r="C750" s="19" t="n">
        <f aca="false">IF('Random Draws'!F750&lt;(Assumptions!$D$28-Assumptions!$D$27)/(Assumptions!$D$29-Assumptions!$D$27),Assumptions!$D$27+SQRT('Random Draws'!F750*(Assumptions!$D$29-Assumptions!$D$27)*(Assumptions!$D$28-Assumptions!$D$27)),Assumptions!$D$29-SQRT((1-'Random Draws'!F750)*(Assumptions!$D$29-Assumptions!$D$27)*(Assumptions!$D$29-Assumptions!$D$28)))</f>
        <v>0.258376893576554</v>
      </c>
      <c r="D750" s="29" t="n">
        <f aca="false">IF('Random Draws'!I750&lt;Assumptions!$D$30,1,0)</f>
        <v>0</v>
      </c>
      <c r="E750" s="19" t="n">
        <f aca="false">C750+Assumptions!$D$31*D750</f>
        <v>0.258376893576554</v>
      </c>
      <c r="F750" s="28" t="n">
        <f aca="false">(Simulation!F750-Assumptions!$D$15)*(1-E750)+Assumptions!$D$15-Simulation!J750</f>
        <v>0.163787053299524</v>
      </c>
      <c r="G750" s="8" t="n">
        <f aca="false">((Assumptions!$D$14*(1+Simulation!E750)^1*F750-Assumptions!$D$14*(1+Simulation!E750)^0*Simulation!E750*Assumptions!$D$16)/(1+Simulation!K750)^1+(Assumptions!$D$14*(1+Simulation!E750)^2*F750-Assumptions!$D$14*(1+Simulation!E750)^1*Simulation!E750*Assumptions!$D$16)/(1+Simulation!K750)^2+(Assumptions!$D$14*(1+Simulation!E750)^3*F750-Assumptions!$D$14*(1+Simulation!E750)^2*Simulation!E750*Assumptions!$D$16)/(1+Simulation!K750)^3+(Assumptions!$D$14*(1+Simulation!E750)^4*F750-Assumptions!$D$14*(1+Simulation!E750)^3*Simulation!E750*Assumptions!$D$16)/(1+Simulation!K750)^4+(Assumptions!$D$14*(1+Simulation!E750)^5*F750-Assumptions!$D$14*(1+Simulation!E750)^4*Simulation!E750*Assumptions!$D$16)/(1+Simulation!K750)^5+(Assumptions!$D$14*(1+Simulation!E750)^5*F750-Assumptions!$D$14*(1+Simulation!E750)^4*Simulation!E750*Assumptions!$D$16)*(1+Simulation!I750)/(Simulation!K750-Simulation!I750)/(1+Simulation!K750)^5-Assumptions!$D$17)/Assumptions!$D$18</f>
        <v>9.42098568736204</v>
      </c>
      <c r="H750" s="8" t="str">
        <f aca="false">IF(D750=1,G750,"")</f>
        <v/>
      </c>
      <c r="I750" s="33" t="n">
        <f aca="false">IF(D750=0,G750,"")</f>
        <v>9.42098568736204</v>
      </c>
    </row>
    <row r="751" customFormat="false" ht="15" hidden="false" customHeight="false" outlineLevel="0" collapsed="false">
      <c r="B751" s="2" t="n">
        <v>746</v>
      </c>
      <c r="C751" s="19" t="n">
        <f aca="false">IF('Random Draws'!F751&lt;(Assumptions!$D$28-Assumptions!$D$27)/(Assumptions!$D$29-Assumptions!$D$27),Assumptions!$D$27+SQRT('Random Draws'!F751*(Assumptions!$D$29-Assumptions!$D$27)*(Assumptions!$D$28-Assumptions!$D$27)),Assumptions!$D$29-SQRT((1-'Random Draws'!F751)*(Assumptions!$D$29-Assumptions!$D$27)*(Assumptions!$D$29-Assumptions!$D$28)))</f>
        <v>0.247378754520053</v>
      </c>
      <c r="D751" s="29" t="n">
        <f aca="false">IF('Random Draws'!I751&lt;Assumptions!$D$30,1,0)</f>
        <v>0</v>
      </c>
      <c r="E751" s="19" t="n">
        <f aca="false">C751+Assumptions!$D$31*D751</f>
        <v>0.247378754520053</v>
      </c>
      <c r="F751" s="28" t="n">
        <f aca="false">(Simulation!F751-Assumptions!$D$15)*(1-E751)+Assumptions!$D$15-Simulation!J751</f>
        <v>0.190573364229181</v>
      </c>
      <c r="G751" s="8" t="n">
        <f aca="false">((Assumptions!$D$14*(1+Simulation!E751)^1*F751-Assumptions!$D$14*(1+Simulation!E751)^0*Simulation!E751*Assumptions!$D$16)/(1+Simulation!K751)^1+(Assumptions!$D$14*(1+Simulation!E751)^2*F751-Assumptions!$D$14*(1+Simulation!E751)^1*Simulation!E751*Assumptions!$D$16)/(1+Simulation!K751)^2+(Assumptions!$D$14*(1+Simulation!E751)^3*F751-Assumptions!$D$14*(1+Simulation!E751)^2*Simulation!E751*Assumptions!$D$16)/(1+Simulation!K751)^3+(Assumptions!$D$14*(1+Simulation!E751)^4*F751-Assumptions!$D$14*(1+Simulation!E751)^3*Simulation!E751*Assumptions!$D$16)/(1+Simulation!K751)^4+(Assumptions!$D$14*(1+Simulation!E751)^5*F751-Assumptions!$D$14*(1+Simulation!E751)^4*Simulation!E751*Assumptions!$D$16)/(1+Simulation!K751)^5+(Assumptions!$D$14*(1+Simulation!E751)^5*F751-Assumptions!$D$14*(1+Simulation!E751)^4*Simulation!E751*Assumptions!$D$16)*(1+Simulation!I751)/(Simulation!K751-Simulation!I751)/(1+Simulation!K751)^5-Assumptions!$D$17)/Assumptions!$D$18</f>
        <v>19.4147146231097</v>
      </c>
      <c r="H751" s="8" t="str">
        <f aca="false">IF(D751=1,G751,"")</f>
        <v/>
      </c>
      <c r="I751" s="33" t="n">
        <f aca="false">IF(D751=0,G751,"")</f>
        <v>19.4147146231097</v>
      </c>
    </row>
    <row r="752" customFormat="false" ht="15" hidden="false" customHeight="false" outlineLevel="0" collapsed="false">
      <c r="B752" s="2" t="n">
        <v>747</v>
      </c>
      <c r="C752" s="19" t="n">
        <f aca="false">IF('Random Draws'!F752&lt;(Assumptions!$D$28-Assumptions!$D$27)/(Assumptions!$D$29-Assumptions!$D$27),Assumptions!$D$27+SQRT('Random Draws'!F752*(Assumptions!$D$29-Assumptions!$D$27)*(Assumptions!$D$28-Assumptions!$D$27)),Assumptions!$D$29-SQRT((1-'Random Draws'!F752)*(Assumptions!$D$29-Assumptions!$D$27)*(Assumptions!$D$29-Assumptions!$D$28)))</f>
        <v>0.263105731788065</v>
      </c>
      <c r="D752" s="29" t="n">
        <f aca="false">IF('Random Draws'!I752&lt;Assumptions!$D$30,1,0)</f>
        <v>0</v>
      </c>
      <c r="E752" s="19" t="n">
        <f aca="false">C752+Assumptions!$D$31*D752</f>
        <v>0.263105731788065</v>
      </c>
      <c r="F752" s="28" t="n">
        <f aca="false">(Simulation!F752-Assumptions!$D$15)*(1-E752)+Assumptions!$D$15-Simulation!J752</f>
        <v>0.18149623618875</v>
      </c>
      <c r="G752" s="8" t="n">
        <f aca="false">((Assumptions!$D$14*(1+Simulation!E752)^1*F752-Assumptions!$D$14*(1+Simulation!E752)^0*Simulation!E752*Assumptions!$D$16)/(1+Simulation!K752)^1+(Assumptions!$D$14*(1+Simulation!E752)^2*F752-Assumptions!$D$14*(1+Simulation!E752)^1*Simulation!E752*Assumptions!$D$16)/(1+Simulation!K752)^2+(Assumptions!$D$14*(1+Simulation!E752)^3*F752-Assumptions!$D$14*(1+Simulation!E752)^2*Simulation!E752*Assumptions!$D$16)/(1+Simulation!K752)^3+(Assumptions!$D$14*(1+Simulation!E752)^4*F752-Assumptions!$D$14*(1+Simulation!E752)^3*Simulation!E752*Assumptions!$D$16)/(1+Simulation!K752)^4+(Assumptions!$D$14*(1+Simulation!E752)^5*F752-Assumptions!$D$14*(1+Simulation!E752)^4*Simulation!E752*Assumptions!$D$16)/(1+Simulation!K752)^5+(Assumptions!$D$14*(1+Simulation!E752)^5*F752-Assumptions!$D$14*(1+Simulation!E752)^4*Simulation!E752*Assumptions!$D$16)*(1+Simulation!I752)/(Simulation!K752-Simulation!I752)/(1+Simulation!K752)^5-Assumptions!$D$17)/Assumptions!$D$18</f>
        <v>7.47673910142735</v>
      </c>
      <c r="H752" s="8" t="str">
        <f aca="false">IF(D752=1,G752,"")</f>
        <v/>
      </c>
      <c r="I752" s="33" t="n">
        <f aca="false">IF(D752=0,G752,"")</f>
        <v>7.47673910142735</v>
      </c>
    </row>
    <row r="753" customFormat="false" ht="15" hidden="false" customHeight="false" outlineLevel="0" collapsed="false">
      <c r="B753" s="2" t="n">
        <v>748</v>
      </c>
      <c r="C753" s="19" t="n">
        <f aca="false">IF('Random Draws'!F753&lt;(Assumptions!$D$28-Assumptions!$D$27)/(Assumptions!$D$29-Assumptions!$D$27),Assumptions!$D$27+SQRT('Random Draws'!F753*(Assumptions!$D$29-Assumptions!$D$27)*(Assumptions!$D$28-Assumptions!$D$27)),Assumptions!$D$29-SQRT((1-'Random Draws'!F753)*(Assumptions!$D$29-Assumptions!$D$27)*(Assumptions!$D$29-Assumptions!$D$28)))</f>
        <v>0.259985889915558</v>
      </c>
      <c r="D753" s="29" t="n">
        <f aca="false">IF('Random Draws'!I753&lt;Assumptions!$D$30,1,0)</f>
        <v>1</v>
      </c>
      <c r="E753" s="19" t="n">
        <f aca="false">C753+Assumptions!$D$31*D753</f>
        <v>0.349985889915558</v>
      </c>
      <c r="F753" s="28" t="n">
        <f aca="false">(Simulation!F753-Assumptions!$D$15)*(1-E753)+Assumptions!$D$15-Simulation!J753</f>
        <v>0.141454504624963</v>
      </c>
      <c r="G753" s="8" t="n">
        <f aca="false">((Assumptions!$D$14*(1+Simulation!E753)^1*F753-Assumptions!$D$14*(1+Simulation!E753)^0*Simulation!E753*Assumptions!$D$16)/(1+Simulation!K753)^1+(Assumptions!$D$14*(1+Simulation!E753)^2*F753-Assumptions!$D$14*(1+Simulation!E753)^1*Simulation!E753*Assumptions!$D$16)/(1+Simulation!K753)^2+(Assumptions!$D$14*(1+Simulation!E753)^3*F753-Assumptions!$D$14*(1+Simulation!E753)^2*Simulation!E753*Assumptions!$D$16)/(1+Simulation!K753)^3+(Assumptions!$D$14*(1+Simulation!E753)^4*F753-Assumptions!$D$14*(1+Simulation!E753)^3*Simulation!E753*Assumptions!$D$16)/(1+Simulation!K753)^4+(Assumptions!$D$14*(1+Simulation!E753)^5*F753-Assumptions!$D$14*(1+Simulation!E753)^4*Simulation!E753*Assumptions!$D$16)/(1+Simulation!K753)^5+(Assumptions!$D$14*(1+Simulation!E753)^5*F753-Assumptions!$D$14*(1+Simulation!E753)^4*Simulation!E753*Assumptions!$D$16)*(1+Simulation!I753)/(Simulation!K753-Simulation!I753)/(1+Simulation!K753)^5-Assumptions!$D$17)/Assumptions!$D$18</f>
        <v>14.6126430344375</v>
      </c>
      <c r="H753" s="8" t="n">
        <f aca="false">IF(D753=1,G753,"")</f>
        <v>14.6126430344375</v>
      </c>
      <c r="I753" s="33" t="str">
        <f aca="false">IF(D753=0,G753,"")</f>
        <v/>
      </c>
    </row>
    <row r="754" customFormat="false" ht="15" hidden="false" customHeight="false" outlineLevel="0" collapsed="false">
      <c r="B754" s="2" t="n">
        <v>749</v>
      </c>
      <c r="C754" s="19" t="n">
        <f aca="false">IF('Random Draws'!F754&lt;(Assumptions!$D$28-Assumptions!$D$27)/(Assumptions!$D$29-Assumptions!$D$27),Assumptions!$D$27+SQRT('Random Draws'!F754*(Assumptions!$D$29-Assumptions!$D$27)*(Assumptions!$D$28-Assumptions!$D$27)),Assumptions!$D$29-SQRT((1-'Random Draws'!F754)*(Assumptions!$D$29-Assumptions!$D$27)*(Assumptions!$D$29-Assumptions!$D$28)))</f>
        <v>0.242238161138077</v>
      </c>
      <c r="D754" s="29" t="n">
        <f aca="false">IF('Random Draws'!I754&lt;Assumptions!$D$30,1,0)</f>
        <v>0</v>
      </c>
      <c r="E754" s="19" t="n">
        <f aca="false">C754+Assumptions!$D$31*D754</f>
        <v>0.242238161138077</v>
      </c>
      <c r="F754" s="28" t="n">
        <f aca="false">(Simulation!F754-Assumptions!$D$15)*(1-E754)+Assumptions!$D$15-Simulation!J754</f>
        <v>0.172860483581626</v>
      </c>
      <c r="G754" s="8" t="n">
        <f aca="false">((Assumptions!$D$14*(1+Simulation!E754)^1*F754-Assumptions!$D$14*(1+Simulation!E754)^0*Simulation!E754*Assumptions!$D$16)/(1+Simulation!K754)^1+(Assumptions!$D$14*(1+Simulation!E754)^2*F754-Assumptions!$D$14*(1+Simulation!E754)^1*Simulation!E754*Assumptions!$D$16)/(1+Simulation!K754)^2+(Assumptions!$D$14*(1+Simulation!E754)^3*F754-Assumptions!$D$14*(1+Simulation!E754)^2*Simulation!E754*Assumptions!$D$16)/(1+Simulation!K754)^3+(Assumptions!$D$14*(1+Simulation!E754)^4*F754-Assumptions!$D$14*(1+Simulation!E754)^3*Simulation!E754*Assumptions!$D$16)/(1+Simulation!K754)^4+(Assumptions!$D$14*(1+Simulation!E754)^5*F754-Assumptions!$D$14*(1+Simulation!E754)^4*Simulation!E754*Assumptions!$D$16)/(1+Simulation!K754)^5+(Assumptions!$D$14*(1+Simulation!E754)^5*F754-Assumptions!$D$14*(1+Simulation!E754)^4*Simulation!E754*Assumptions!$D$16)*(1+Simulation!I754)/(Simulation!K754-Simulation!I754)/(1+Simulation!K754)^5-Assumptions!$D$17)/Assumptions!$D$18</f>
        <v>10.7745965138171</v>
      </c>
      <c r="H754" s="8" t="str">
        <f aca="false">IF(D754=1,G754,"")</f>
        <v/>
      </c>
      <c r="I754" s="33" t="n">
        <f aca="false">IF(D754=0,G754,"")</f>
        <v>10.7745965138171</v>
      </c>
    </row>
    <row r="755" customFormat="false" ht="15" hidden="false" customHeight="false" outlineLevel="0" collapsed="false">
      <c r="B755" s="2" t="n">
        <v>750</v>
      </c>
      <c r="C755" s="19" t="n">
        <f aca="false">IF('Random Draws'!F755&lt;(Assumptions!$D$28-Assumptions!$D$27)/(Assumptions!$D$29-Assumptions!$D$27),Assumptions!$D$27+SQRT('Random Draws'!F755*(Assumptions!$D$29-Assumptions!$D$27)*(Assumptions!$D$28-Assumptions!$D$27)),Assumptions!$D$29-SQRT((1-'Random Draws'!F755)*(Assumptions!$D$29-Assumptions!$D$27)*(Assumptions!$D$29-Assumptions!$D$28)))</f>
        <v>0.256246671051166</v>
      </c>
      <c r="D755" s="29" t="n">
        <f aca="false">IF('Random Draws'!I755&lt;Assumptions!$D$30,1,0)</f>
        <v>0</v>
      </c>
      <c r="E755" s="19" t="n">
        <f aca="false">C755+Assumptions!$D$31*D755</f>
        <v>0.256246671051166</v>
      </c>
      <c r="F755" s="28" t="n">
        <f aca="false">(Simulation!F755-Assumptions!$D$15)*(1-E755)+Assumptions!$D$15-Simulation!J755</f>
        <v>0.136470834655237</v>
      </c>
      <c r="G755" s="8" t="n">
        <f aca="false">((Assumptions!$D$14*(1+Simulation!E755)^1*F755-Assumptions!$D$14*(1+Simulation!E755)^0*Simulation!E755*Assumptions!$D$16)/(1+Simulation!K755)^1+(Assumptions!$D$14*(1+Simulation!E755)^2*F755-Assumptions!$D$14*(1+Simulation!E755)^1*Simulation!E755*Assumptions!$D$16)/(1+Simulation!K755)^2+(Assumptions!$D$14*(1+Simulation!E755)^3*F755-Assumptions!$D$14*(1+Simulation!E755)^2*Simulation!E755*Assumptions!$D$16)/(1+Simulation!K755)^3+(Assumptions!$D$14*(1+Simulation!E755)^4*F755-Assumptions!$D$14*(1+Simulation!E755)^3*Simulation!E755*Assumptions!$D$16)/(1+Simulation!K755)^4+(Assumptions!$D$14*(1+Simulation!E755)^5*F755-Assumptions!$D$14*(1+Simulation!E755)^4*Simulation!E755*Assumptions!$D$16)/(1+Simulation!K755)^5+(Assumptions!$D$14*(1+Simulation!E755)^5*F755-Assumptions!$D$14*(1+Simulation!E755)^4*Simulation!E755*Assumptions!$D$16)*(1+Simulation!I755)/(Simulation!K755-Simulation!I755)/(1+Simulation!K755)^5-Assumptions!$D$17)/Assumptions!$D$18</f>
        <v>5.75625015357806</v>
      </c>
      <c r="H755" s="8" t="str">
        <f aca="false">IF(D755=1,G755,"")</f>
        <v/>
      </c>
      <c r="I755" s="33" t="n">
        <f aca="false">IF(D755=0,G755,"")</f>
        <v>5.75625015357806</v>
      </c>
    </row>
    <row r="756" customFormat="false" ht="15" hidden="false" customHeight="false" outlineLevel="0" collapsed="false">
      <c r="B756" s="2" t="n">
        <v>751</v>
      </c>
      <c r="C756" s="19" t="n">
        <f aca="false">IF('Random Draws'!F756&lt;(Assumptions!$D$28-Assumptions!$D$27)/(Assumptions!$D$29-Assumptions!$D$27),Assumptions!$D$27+SQRT('Random Draws'!F756*(Assumptions!$D$29-Assumptions!$D$27)*(Assumptions!$D$28-Assumptions!$D$27)),Assumptions!$D$29-SQRT((1-'Random Draws'!F756)*(Assumptions!$D$29-Assumptions!$D$27)*(Assumptions!$D$29-Assumptions!$D$28)))</f>
        <v>0.260590120982325</v>
      </c>
      <c r="D756" s="29" t="n">
        <f aca="false">IF('Random Draws'!I756&lt;Assumptions!$D$30,1,0)</f>
        <v>0</v>
      </c>
      <c r="E756" s="19" t="n">
        <f aca="false">C756+Assumptions!$D$31*D756</f>
        <v>0.260590120982325</v>
      </c>
      <c r="F756" s="28" t="n">
        <f aca="false">(Simulation!F756-Assumptions!$D$15)*(1-E756)+Assumptions!$D$15-Simulation!J756</f>
        <v>0.181649060671693</v>
      </c>
      <c r="G756" s="8" t="n">
        <f aca="false">((Assumptions!$D$14*(1+Simulation!E756)^1*F756-Assumptions!$D$14*(1+Simulation!E756)^0*Simulation!E756*Assumptions!$D$16)/(1+Simulation!K756)^1+(Assumptions!$D$14*(1+Simulation!E756)^2*F756-Assumptions!$D$14*(1+Simulation!E756)^1*Simulation!E756*Assumptions!$D$16)/(1+Simulation!K756)^2+(Assumptions!$D$14*(1+Simulation!E756)^3*F756-Assumptions!$D$14*(1+Simulation!E756)^2*Simulation!E756*Assumptions!$D$16)/(1+Simulation!K756)^3+(Assumptions!$D$14*(1+Simulation!E756)^4*F756-Assumptions!$D$14*(1+Simulation!E756)^3*Simulation!E756*Assumptions!$D$16)/(1+Simulation!K756)^4+(Assumptions!$D$14*(1+Simulation!E756)^5*F756-Assumptions!$D$14*(1+Simulation!E756)^4*Simulation!E756*Assumptions!$D$16)/(1+Simulation!K756)^5+(Assumptions!$D$14*(1+Simulation!E756)^5*F756-Assumptions!$D$14*(1+Simulation!E756)^4*Simulation!E756*Assumptions!$D$16)*(1+Simulation!I756)/(Simulation!K756-Simulation!I756)/(1+Simulation!K756)^5-Assumptions!$D$17)/Assumptions!$D$18</f>
        <v>20.9941639182759</v>
      </c>
      <c r="H756" s="8" t="str">
        <f aca="false">IF(D756=1,G756,"")</f>
        <v/>
      </c>
      <c r="I756" s="33" t="n">
        <f aca="false">IF(D756=0,G756,"")</f>
        <v>20.9941639182759</v>
      </c>
    </row>
    <row r="757" customFormat="false" ht="15" hidden="false" customHeight="false" outlineLevel="0" collapsed="false">
      <c r="B757" s="2" t="n">
        <v>752</v>
      </c>
      <c r="C757" s="19" t="n">
        <f aca="false">IF('Random Draws'!F757&lt;(Assumptions!$D$28-Assumptions!$D$27)/(Assumptions!$D$29-Assumptions!$D$27),Assumptions!$D$27+SQRT('Random Draws'!F757*(Assumptions!$D$29-Assumptions!$D$27)*(Assumptions!$D$28-Assumptions!$D$27)),Assumptions!$D$29-SQRT((1-'Random Draws'!F757)*(Assumptions!$D$29-Assumptions!$D$27)*(Assumptions!$D$29-Assumptions!$D$28)))</f>
        <v>0.261928554804665</v>
      </c>
      <c r="D757" s="29" t="n">
        <f aca="false">IF('Random Draws'!I757&lt;Assumptions!$D$30,1,0)</f>
        <v>0</v>
      </c>
      <c r="E757" s="19" t="n">
        <f aca="false">C757+Assumptions!$D$31*D757</f>
        <v>0.261928554804665</v>
      </c>
      <c r="F757" s="28" t="n">
        <f aca="false">(Simulation!F757-Assumptions!$D$15)*(1-E757)+Assumptions!$D$15-Simulation!J757</f>
        <v>0.171887066164085</v>
      </c>
      <c r="G757" s="8" t="n">
        <f aca="false">((Assumptions!$D$14*(1+Simulation!E757)^1*F757-Assumptions!$D$14*(1+Simulation!E757)^0*Simulation!E757*Assumptions!$D$16)/(1+Simulation!K757)^1+(Assumptions!$D$14*(1+Simulation!E757)^2*F757-Assumptions!$D$14*(1+Simulation!E757)^1*Simulation!E757*Assumptions!$D$16)/(1+Simulation!K757)^2+(Assumptions!$D$14*(1+Simulation!E757)^3*F757-Assumptions!$D$14*(1+Simulation!E757)^2*Simulation!E757*Assumptions!$D$16)/(1+Simulation!K757)^3+(Assumptions!$D$14*(1+Simulation!E757)^4*F757-Assumptions!$D$14*(1+Simulation!E757)^3*Simulation!E757*Assumptions!$D$16)/(1+Simulation!K757)^4+(Assumptions!$D$14*(1+Simulation!E757)^5*F757-Assumptions!$D$14*(1+Simulation!E757)^4*Simulation!E757*Assumptions!$D$16)/(1+Simulation!K757)^5+(Assumptions!$D$14*(1+Simulation!E757)^5*F757-Assumptions!$D$14*(1+Simulation!E757)^4*Simulation!E757*Assumptions!$D$16)*(1+Simulation!I757)/(Simulation!K757-Simulation!I757)/(1+Simulation!K757)^5-Assumptions!$D$17)/Assumptions!$D$18</f>
        <v>14.3467010977944</v>
      </c>
      <c r="H757" s="8" t="str">
        <f aca="false">IF(D757=1,G757,"")</f>
        <v/>
      </c>
      <c r="I757" s="33" t="n">
        <f aca="false">IF(D757=0,G757,"")</f>
        <v>14.3467010977944</v>
      </c>
    </row>
    <row r="758" customFormat="false" ht="15" hidden="false" customHeight="false" outlineLevel="0" collapsed="false">
      <c r="B758" s="2" t="n">
        <v>753</v>
      </c>
      <c r="C758" s="19" t="n">
        <f aca="false">IF('Random Draws'!F758&lt;(Assumptions!$D$28-Assumptions!$D$27)/(Assumptions!$D$29-Assumptions!$D$27),Assumptions!$D$27+SQRT('Random Draws'!F758*(Assumptions!$D$29-Assumptions!$D$27)*(Assumptions!$D$28-Assumptions!$D$27)),Assumptions!$D$29-SQRT((1-'Random Draws'!F758)*(Assumptions!$D$29-Assumptions!$D$27)*(Assumptions!$D$29-Assumptions!$D$28)))</f>
        <v>0.264368795115846</v>
      </c>
      <c r="D758" s="29" t="n">
        <f aca="false">IF('Random Draws'!I758&lt;Assumptions!$D$30,1,0)</f>
        <v>0</v>
      </c>
      <c r="E758" s="19" t="n">
        <f aca="false">C758+Assumptions!$D$31*D758</f>
        <v>0.264368795115846</v>
      </c>
      <c r="F758" s="28" t="n">
        <f aca="false">(Simulation!F758-Assumptions!$D$15)*(1-E758)+Assumptions!$D$15-Simulation!J758</f>
        <v>0.157021775710084</v>
      </c>
      <c r="G758" s="8" t="n">
        <f aca="false">((Assumptions!$D$14*(1+Simulation!E758)^1*F758-Assumptions!$D$14*(1+Simulation!E758)^0*Simulation!E758*Assumptions!$D$16)/(1+Simulation!K758)^1+(Assumptions!$D$14*(1+Simulation!E758)^2*F758-Assumptions!$D$14*(1+Simulation!E758)^1*Simulation!E758*Assumptions!$D$16)/(1+Simulation!K758)^2+(Assumptions!$D$14*(1+Simulation!E758)^3*F758-Assumptions!$D$14*(1+Simulation!E758)^2*Simulation!E758*Assumptions!$D$16)/(1+Simulation!K758)^3+(Assumptions!$D$14*(1+Simulation!E758)^4*F758-Assumptions!$D$14*(1+Simulation!E758)^3*Simulation!E758*Assumptions!$D$16)/(1+Simulation!K758)^4+(Assumptions!$D$14*(1+Simulation!E758)^5*F758-Assumptions!$D$14*(1+Simulation!E758)^4*Simulation!E758*Assumptions!$D$16)/(1+Simulation!K758)^5+(Assumptions!$D$14*(1+Simulation!E758)^5*F758-Assumptions!$D$14*(1+Simulation!E758)^4*Simulation!E758*Assumptions!$D$16)*(1+Simulation!I758)/(Simulation!K758-Simulation!I758)/(1+Simulation!K758)^5-Assumptions!$D$17)/Assumptions!$D$18</f>
        <v>12.2570583708281</v>
      </c>
      <c r="H758" s="8" t="str">
        <f aca="false">IF(D758=1,G758,"")</f>
        <v/>
      </c>
      <c r="I758" s="33" t="n">
        <f aca="false">IF(D758=0,G758,"")</f>
        <v>12.2570583708281</v>
      </c>
    </row>
    <row r="759" customFormat="false" ht="15" hidden="false" customHeight="false" outlineLevel="0" collapsed="false">
      <c r="B759" s="2" t="n">
        <v>754</v>
      </c>
      <c r="C759" s="19" t="n">
        <f aca="false">IF('Random Draws'!F759&lt;(Assumptions!$D$28-Assumptions!$D$27)/(Assumptions!$D$29-Assumptions!$D$27),Assumptions!$D$27+SQRT('Random Draws'!F759*(Assumptions!$D$29-Assumptions!$D$27)*(Assumptions!$D$28-Assumptions!$D$27)),Assumptions!$D$29-SQRT((1-'Random Draws'!F759)*(Assumptions!$D$29-Assumptions!$D$27)*(Assumptions!$D$29-Assumptions!$D$28)))</f>
        <v>0.255299485609915</v>
      </c>
      <c r="D759" s="29" t="n">
        <f aca="false">IF('Random Draws'!I759&lt;Assumptions!$D$30,1,0)</f>
        <v>0</v>
      </c>
      <c r="E759" s="19" t="n">
        <f aca="false">C759+Assumptions!$D$31*D759</f>
        <v>0.255299485609915</v>
      </c>
      <c r="F759" s="28" t="n">
        <f aca="false">(Simulation!F759-Assumptions!$D$15)*(1-E759)+Assumptions!$D$15-Simulation!J759</f>
        <v>0.189533046517659</v>
      </c>
      <c r="G759" s="8" t="n">
        <f aca="false">((Assumptions!$D$14*(1+Simulation!E759)^1*F759-Assumptions!$D$14*(1+Simulation!E759)^0*Simulation!E759*Assumptions!$D$16)/(1+Simulation!K759)^1+(Assumptions!$D$14*(1+Simulation!E759)^2*F759-Assumptions!$D$14*(1+Simulation!E759)^1*Simulation!E759*Assumptions!$D$16)/(1+Simulation!K759)^2+(Assumptions!$D$14*(1+Simulation!E759)^3*F759-Assumptions!$D$14*(1+Simulation!E759)^2*Simulation!E759*Assumptions!$D$16)/(1+Simulation!K759)^3+(Assumptions!$D$14*(1+Simulation!E759)^4*F759-Assumptions!$D$14*(1+Simulation!E759)^3*Simulation!E759*Assumptions!$D$16)/(1+Simulation!K759)^4+(Assumptions!$D$14*(1+Simulation!E759)^5*F759-Assumptions!$D$14*(1+Simulation!E759)^4*Simulation!E759*Assumptions!$D$16)/(1+Simulation!K759)^5+(Assumptions!$D$14*(1+Simulation!E759)^5*F759-Assumptions!$D$14*(1+Simulation!E759)^4*Simulation!E759*Assumptions!$D$16)*(1+Simulation!I759)/(Simulation!K759-Simulation!I759)/(1+Simulation!K759)^5-Assumptions!$D$17)/Assumptions!$D$18</f>
        <v>14.7505605324723</v>
      </c>
      <c r="H759" s="8" t="str">
        <f aca="false">IF(D759=1,G759,"")</f>
        <v/>
      </c>
      <c r="I759" s="33" t="n">
        <f aca="false">IF(D759=0,G759,"")</f>
        <v>14.7505605324723</v>
      </c>
    </row>
    <row r="760" customFormat="false" ht="15" hidden="false" customHeight="false" outlineLevel="0" collapsed="false">
      <c r="B760" s="2" t="n">
        <v>755</v>
      </c>
      <c r="C760" s="19" t="n">
        <f aca="false">IF('Random Draws'!F760&lt;(Assumptions!$D$28-Assumptions!$D$27)/(Assumptions!$D$29-Assumptions!$D$27),Assumptions!$D$27+SQRT('Random Draws'!F760*(Assumptions!$D$29-Assumptions!$D$27)*(Assumptions!$D$28-Assumptions!$D$27)),Assumptions!$D$29-SQRT((1-'Random Draws'!F760)*(Assumptions!$D$29-Assumptions!$D$27)*(Assumptions!$D$29-Assumptions!$D$28)))</f>
        <v>0.262445209235061</v>
      </c>
      <c r="D760" s="29" t="n">
        <f aca="false">IF('Random Draws'!I760&lt;Assumptions!$D$30,1,0)</f>
        <v>0</v>
      </c>
      <c r="E760" s="19" t="n">
        <f aca="false">C760+Assumptions!$D$31*D760</f>
        <v>0.262445209235061</v>
      </c>
      <c r="F760" s="28" t="n">
        <f aca="false">(Simulation!F760-Assumptions!$D$15)*(1-E760)+Assumptions!$D$15-Simulation!J760</f>
        <v>0.185316572410733</v>
      </c>
      <c r="G760" s="8" t="n">
        <f aca="false">((Assumptions!$D$14*(1+Simulation!E760)^1*F760-Assumptions!$D$14*(1+Simulation!E760)^0*Simulation!E760*Assumptions!$D$16)/(1+Simulation!K760)^1+(Assumptions!$D$14*(1+Simulation!E760)^2*F760-Assumptions!$D$14*(1+Simulation!E760)^1*Simulation!E760*Assumptions!$D$16)/(1+Simulation!K760)^2+(Assumptions!$D$14*(1+Simulation!E760)^3*F760-Assumptions!$D$14*(1+Simulation!E760)^2*Simulation!E760*Assumptions!$D$16)/(1+Simulation!K760)^3+(Assumptions!$D$14*(1+Simulation!E760)^4*F760-Assumptions!$D$14*(1+Simulation!E760)^3*Simulation!E760*Assumptions!$D$16)/(1+Simulation!K760)^4+(Assumptions!$D$14*(1+Simulation!E760)^5*F760-Assumptions!$D$14*(1+Simulation!E760)^4*Simulation!E760*Assumptions!$D$16)/(1+Simulation!K760)^5+(Assumptions!$D$14*(1+Simulation!E760)^5*F760-Assumptions!$D$14*(1+Simulation!E760)^4*Simulation!E760*Assumptions!$D$16)*(1+Simulation!I760)/(Simulation!K760-Simulation!I760)/(1+Simulation!K760)^5-Assumptions!$D$17)/Assumptions!$D$18</f>
        <v>18.9977545052209</v>
      </c>
      <c r="H760" s="8" t="str">
        <f aca="false">IF(D760=1,G760,"")</f>
        <v/>
      </c>
      <c r="I760" s="33" t="n">
        <f aca="false">IF(D760=0,G760,"")</f>
        <v>18.9977545052209</v>
      </c>
    </row>
    <row r="761" customFormat="false" ht="15" hidden="false" customHeight="false" outlineLevel="0" collapsed="false">
      <c r="B761" s="2" t="n">
        <v>756</v>
      </c>
      <c r="C761" s="19" t="n">
        <f aca="false">IF('Random Draws'!F761&lt;(Assumptions!$D$28-Assumptions!$D$27)/(Assumptions!$D$29-Assumptions!$D$27),Assumptions!$D$27+SQRT('Random Draws'!F761*(Assumptions!$D$29-Assumptions!$D$27)*(Assumptions!$D$28-Assumptions!$D$27)),Assumptions!$D$29-SQRT((1-'Random Draws'!F761)*(Assumptions!$D$29-Assumptions!$D$27)*(Assumptions!$D$29-Assumptions!$D$28)))</f>
        <v>0.275378354935394</v>
      </c>
      <c r="D761" s="29" t="n">
        <f aca="false">IF('Random Draws'!I761&lt;Assumptions!$D$30,1,0)</f>
        <v>1</v>
      </c>
      <c r="E761" s="19" t="n">
        <f aca="false">C761+Assumptions!$D$31*D761</f>
        <v>0.365378354935394</v>
      </c>
      <c r="F761" s="28" t="n">
        <f aca="false">(Simulation!F761-Assumptions!$D$15)*(1-E761)+Assumptions!$D$15-Simulation!J761</f>
        <v>0.145885676742411</v>
      </c>
      <c r="G761" s="8" t="n">
        <f aca="false">((Assumptions!$D$14*(1+Simulation!E761)^1*F761-Assumptions!$D$14*(1+Simulation!E761)^0*Simulation!E761*Assumptions!$D$16)/(1+Simulation!K761)^1+(Assumptions!$D$14*(1+Simulation!E761)^2*F761-Assumptions!$D$14*(1+Simulation!E761)^1*Simulation!E761*Assumptions!$D$16)/(1+Simulation!K761)^2+(Assumptions!$D$14*(1+Simulation!E761)^3*F761-Assumptions!$D$14*(1+Simulation!E761)^2*Simulation!E761*Assumptions!$D$16)/(1+Simulation!K761)^3+(Assumptions!$D$14*(1+Simulation!E761)^4*F761-Assumptions!$D$14*(1+Simulation!E761)^3*Simulation!E761*Assumptions!$D$16)/(1+Simulation!K761)^4+(Assumptions!$D$14*(1+Simulation!E761)^5*F761-Assumptions!$D$14*(1+Simulation!E761)^4*Simulation!E761*Assumptions!$D$16)/(1+Simulation!K761)^5+(Assumptions!$D$14*(1+Simulation!E761)^5*F761-Assumptions!$D$14*(1+Simulation!E761)^4*Simulation!E761*Assumptions!$D$16)*(1+Simulation!I761)/(Simulation!K761-Simulation!I761)/(1+Simulation!K761)^5-Assumptions!$D$17)/Assumptions!$D$18</f>
        <v>9.62999315750864</v>
      </c>
      <c r="H761" s="8" t="n">
        <f aca="false">IF(D761=1,G761,"")</f>
        <v>9.62999315750864</v>
      </c>
      <c r="I761" s="33" t="str">
        <f aca="false">IF(D761=0,G761,"")</f>
        <v/>
      </c>
    </row>
    <row r="762" customFormat="false" ht="15" hidden="false" customHeight="false" outlineLevel="0" collapsed="false">
      <c r="B762" s="2" t="n">
        <v>757</v>
      </c>
      <c r="C762" s="19" t="n">
        <f aca="false">IF('Random Draws'!F762&lt;(Assumptions!$D$28-Assumptions!$D$27)/(Assumptions!$D$29-Assumptions!$D$27),Assumptions!$D$27+SQRT('Random Draws'!F762*(Assumptions!$D$29-Assumptions!$D$27)*(Assumptions!$D$28-Assumptions!$D$27)),Assumptions!$D$29-SQRT((1-'Random Draws'!F762)*(Assumptions!$D$29-Assumptions!$D$27)*(Assumptions!$D$29-Assumptions!$D$28)))</f>
        <v>0.266697011114911</v>
      </c>
      <c r="D762" s="29" t="n">
        <f aca="false">IF('Random Draws'!I762&lt;Assumptions!$D$30,1,0)</f>
        <v>0</v>
      </c>
      <c r="E762" s="19" t="n">
        <f aca="false">C762+Assumptions!$D$31*D762</f>
        <v>0.266697011114911</v>
      </c>
      <c r="F762" s="28" t="n">
        <f aca="false">(Simulation!F762-Assumptions!$D$15)*(1-E762)+Assumptions!$D$15-Simulation!J762</f>
        <v>0.182164952073895</v>
      </c>
      <c r="G762" s="8" t="n">
        <f aca="false">((Assumptions!$D$14*(1+Simulation!E762)^1*F762-Assumptions!$D$14*(1+Simulation!E762)^0*Simulation!E762*Assumptions!$D$16)/(1+Simulation!K762)^1+(Assumptions!$D$14*(1+Simulation!E762)^2*F762-Assumptions!$D$14*(1+Simulation!E762)^1*Simulation!E762*Assumptions!$D$16)/(1+Simulation!K762)^2+(Assumptions!$D$14*(1+Simulation!E762)^3*F762-Assumptions!$D$14*(1+Simulation!E762)^2*Simulation!E762*Assumptions!$D$16)/(1+Simulation!K762)^3+(Assumptions!$D$14*(1+Simulation!E762)^4*F762-Assumptions!$D$14*(1+Simulation!E762)^3*Simulation!E762*Assumptions!$D$16)/(1+Simulation!K762)^4+(Assumptions!$D$14*(1+Simulation!E762)^5*F762-Assumptions!$D$14*(1+Simulation!E762)^4*Simulation!E762*Assumptions!$D$16)/(1+Simulation!K762)^5+(Assumptions!$D$14*(1+Simulation!E762)^5*F762-Assumptions!$D$14*(1+Simulation!E762)^4*Simulation!E762*Assumptions!$D$16)*(1+Simulation!I762)/(Simulation!K762-Simulation!I762)/(1+Simulation!K762)^5-Assumptions!$D$17)/Assumptions!$D$18</f>
        <v>18.7322246425368</v>
      </c>
      <c r="H762" s="8" t="str">
        <f aca="false">IF(D762=1,G762,"")</f>
        <v/>
      </c>
      <c r="I762" s="33" t="n">
        <f aca="false">IF(D762=0,G762,"")</f>
        <v>18.7322246425368</v>
      </c>
    </row>
    <row r="763" customFormat="false" ht="15" hidden="false" customHeight="false" outlineLevel="0" collapsed="false">
      <c r="B763" s="2" t="n">
        <v>758</v>
      </c>
      <c r="C763" s="19" t="n">
        <f aca="false">IF('Random Draws'!F763&lt;(Assumptions!$D$28-Assumptions!$D$27)/(Assumptions!$D$29-Assumptions!$D$27),Assumptions!$D$27+SQRT('Random Draws'!F763*(Assumptions!$D$29-Assumptions!$D$27)*(Assumptions!$D$28-Assumptions!$D$27)),Assumptions!$D$29-SQRT((1-'Random Draws'!F763)*(Assumptions!$D$29-Assumptions!$D$27)*(Assumptions!$D$29-Assumptions!$D$28)))</f>
        <v>0.260052736939339</v>
      </c>
      <c r="D763" s="29" t="n">
        <f aca="false">IF('Random Draws'!I763&lt;Assumptions!$D$30,1,0)</f>
        <v>0</v>
      </c>
      <c r="E763" s="19" t="n">
        <f aca="false">C763+Assumptions!$D$31*D763</f>
        <v>0.260052736939339</v>
      </c>
      <c r="F763" s="28" t="n">
        <f aca="false">(Simulation!F763-Assumptions!$D$15)*(1-E763)+Assumptions!$D$15-Simulation!J763</f>
        <v>0.151173403789605</v>
      </c>
      <c r="G763" s="8" t="n">
        <f aca="false">((Assumptions!$D$14*(1+Simulation!E763)^1*F763-Assumptions!$D$14*(1+Simulation!E763)^0*Simulation!E763*Assumptions!$D$16)/(1+Simulation!K763)^1+(Assumptions!$D$14*(1+Simulation!E763)^2*F763-Assumptions!$D$14*(1+Simulation!E763)^1*Simulation!E763*Assumptions!$D$16)/(1+Simulation!K763)^2+(Assumptions!$D$14*(1+Simulation!E763)^3*F763-Assumptions!$D$14*(1+Simulation!E763)^2*Simulation!E763*Assumptions!$D$16)/(1+Simulation!K763)^3+(Assumptions!$D$14*(1+Simulation!E763)^4*F763-Assumptions!$D$14*(1+Simulation!E763)^3*Simulation!E763*Assumptions!$D$16)/(1+Simulation!K763)^4+(Assumptions!$D$14*(1+Simulation!E763)^5*F763-Assumptions!$D$14*(1+Simulation!E763)^4*Simulation!E763*Assumptions!$D$16)/(1+Simulation!K763)^5+(Assumptions!$D$14*(1+Simulation!E763)^5*F763-Assumptions!$D$14*(1+Simulation!E763)^4*Simulation!E763*Assumptions!$D$16)*(1+Simulation!I763)/(Simulation!K763-Simulation!I763)/(1+Simulation!K763)^5-Assumptions!$D$17)/Assumptions!$D$18</f>
        <v>10.6745591856773</v>
      </c>
      <c r="H763" s="8" t="str">
        <f aca="false">IF(D763=1,G763,"")</f>
        <v/>
      </c>
      <c r="I763" s="33" t="n">
        <f aca="false">IF(D763=0,G763,"")</f>
        <v>10.6745591856773</v>
      </c>
    </row>
    <row r="764" customFormat="false" ht="15" hidden="false" customHeight="false" outlineLevel="0" collapsed="false">
      <c r="B764" s="2" t="n">
        <v>759</v>
      </c>
      <c r="C764" s="19" t="n">
        <f aca="false">IF('Random Draws'!F764&lt;(Assumptions!$D$28-Assumptions!$D$27)/(Assumptions!$D$29-Assumptions!$D$27),Assumptions!$D$27+SQRT('Random Draws'!F764*(Assumptions!$D$29-Assumptions!$D$27)*(Assumptions!$D$28-Assumptions!$D$27)),Assumptions!$D$29-SQRT((1-'Random Draws'!F764)*(Assumptions!$D$29-Assumptions!$D$27)*(Assumptions!$D$29-Assumptions!$D$28)))</f>
        <v>0.272996939253269</v>
      </c>
      <c r="D764" s="29" t="n">
        <f aca="false">IF('Random Draws'!I764&lt;Assumptions!$D$30,1,0)</f>
        <v>0</v>
      </c>
      <c r="E764" s="19" t="n">
        <f aca="false">C764+Assumptions!$D$31*D764</f>
        <v>0.272996939253269</v>
      </c>
      <c r="F764" s="28" t="n">
        <f aca="false">(Simulation!F764-Assumptions!$D$15)*(1-E764)+Assumptions!$D$15-Simulation!J764</f>
        <v>0.163960766398735</v>
      </c>
      <c r="G764" s="8" t="n">
        <f aca="false">((Assumptions!$D$14*(1+Simulation!E764)^1*F764-Assumptions!$D$14*(1+Simulation!E764)^0*Simulation!E764*Assumptions!$D$16)/(1+Simulation!K764)^1+(Assumptions!$D$14*(1+Simulation!E764)^2*F764-Assumptions!$D$14*(1+Simulation!E764)^1*Simulation!E764*Assumptions!$D$16)/(1+Simulation!K764)^2+(Assumptions!$D$14*(1+Simulation!E764)^3*F764-Assumptions!$D$14*(1+Simulation!E764)^2*Simulation!E764*Assumptions!$D$16)/(1+Simulation!K764)^3+(Assumptions!$D$14*(1+Simulation!E764)^4*F764-Assumptions!$D$14*(1+Simulation!E764)^3*Simulation!E764*Assumptions!$D$16)/(1+Simulation!K764)^4+(Assumptions!$D$14*(1+Simulation!E764)^5*F764-Assumptions!$D$14*(1+Simulation!E764)^4*Simulation!E764*Assumptions!$D$16)/(1+Simulation!K764)^5+(Assumptions!$D$14*(1+Simulation!E764)^5*F764-Assumptions!$D$14*(1+Simulation!E764)^4*Simulation!E764*Assumptions!$D$16)*(1+Simulation!I764)/(Simulation!K764-Simulation!I764)/(1+Simulation!K764)^5-Assumptions!$D$17)/Assumptions!$D$18</f>
        <v>9.75655873308071</v>
      </c>
      <c r="H764" s="8" t="str">
        <f aca="false">IF(D764=1,G764,"")</f>
        <v/>
      </c>
      <c r="I764" s="33" t="n">
        <f aca="false">IF(D764=0,G764,"")</f>
        <v>9.75655873308071</v>
      </c>
    </row>
    <row r="765" customFormat="false" ht="15" hidden="false" customHeight="false" outlineLevel="0" collapsed="false">
      <c r="B765" s="2" t="n">
        <v>760</v>
      </c>
      <c r="C765" s="19" t="n">
        <f aca="false">IF('Random Draws'!F765&lt;(Assumptions!$D$28-Assumptions!$D$27)/(Assumptions!$D$29-Assumptions!$D$27),Assumptions!$D$27+SQRT('Random Draws'!F765*(Assumptions!$D$29-Assumptions!$D$27)*(Assumptions!$D$28-Assumptions!$D$27)),Assumptions!$D$29-SQRT((1-'Random Draws'!F765)*(Assumptions!$D$29-Assumptions!$D$27)*(Assumptions!$D$29-Assumptions!$D$28)))</f>
        <v>0.259231214040616</v>
      </c>
      <c r="D765" s="29" t="n">
        <f aca="false">IF('Random Draws'!I765&lt;Assumptions!$D$30,1,0)</f>
        <v>0</v>
      </c>
      <c r="E765" s="19" t="n">
        <f aca="false">C765+Assumptions!$D$31*D765</f>
        <v>0.259231214040616</v>
      </c>
      <c r="F765" s="28" t="n">
        <f aca="false">(Simulation!F765-Assumptions!$D$15)*(1-E765)+Assumptions!$D$15-Simulation!J765</f>
        <v>0.140507041067032</v>
      </c>
      <c r="G765" s="8" t="n">
        <f aca="false">((Assumptions!$D$14*(1+Simulation!E765)^1*F765-Assumptions!$D$14*(1+Simulation!E765)^0*Simulation!E765*Assumptions!$D$16)/(1+Simulation!K765)^1+(Assumptions!$D$14*(1+Simulation!E765)^2*F765-Assumptions!$D$14*(1+Simulation!E765)^1*Simulation!E765*Assumptions!$D$16)/(1+Simulation!K765)^2+(Assumptions!$D$14*(1+Simulation!E765)^3*F765-Assumptions!$D$14*(1+Simulation!E765)^2*Simulation!E765*Assumptions!$D$16)/(1+Simulation!K765)^3+(Assumptions!$D$14*(1+Simulation!E765)^4*F765-Assumptions!$D$14*(1+Simulation!E765)^3*Simulation!E765*Assumptions!$D$16)/(1+Simulation!K765)^4+(Assumptions!$D$14*(1+Simulation!E765)^5*F765-Assumptions!$D$14*(1+Simulation!E765)^4*Simulation!E765*Assumptions!$D$16)/(1+Simulation!K765)^5+(Assumptions!$D$14*(1+Simulation!E765)^5*F765-Assumptions!$D$14*(1+Simulation!E765)^4*Simulation!E765*Assumptions!$D$16)*(1+Simulation!I765)/(Simulation!K765-Simulation!I765)/(1+Simulation!K765)^5-Assumptions!$D$17)/Assumptions!$D$18</f>
        <v>9.63313183497986</v>
      </c>
      <c r="H765" s="8" t="str">
        <f aca="false">IF(D765=1,G765,"")</f>
        <v/>
      </c>
      <c r="I765" s="33" t="n">
        <f aca="false">IF(D765=0,G765,"")</f>
        <v>9.63313183497986</v>
      </c>
    </row>
    <row r="766" customFormat="false" ht="15" hidden="false" customHeight="false" outlineLevel="0" collapsed="false">
      <c r="B766" s="2" t="n">
        <v>761</v>
      </c>
      <c r="C766" s="19" t="n">
        <f aca="false">IF('Random Draws'!F766&lt;(Assumptions!$D$28-Assumptions!$D$27)/(Assumptions!$D$29-Assumptions!$D$27),Assumptions!$D$27+SQRT('Random Draws'!F766*(Assumptions!$D$29-Assumptions!$D$27)*(Assumptions!$D$28-Assumptions!$D$27)),Assumptions!$D$29-SQRT((1-'Random Draws'!F766)*(Assumptions!$D$29-Assumptions!$D$27)*(Assumptions!$D$29-Assumptions!$D$28)))</f>
        <v>0.2682661980105</v>
      </c>
      <c r="D766" s="29" t="n">
        <f aca="false">IF('Random Draws'!I766&lt;Assumptions!$D$30,1,0)</f>
        <v>0</v>
      </c>
      <c r="E766" s="19" t="n">
        <f aca="false">C766+Assumptions!$D$31*D766</f>
        <v>0.2682661980105</v>
      </c>
      <c r="F766" s="28" t="n">
        <f aca="false">(Simulation!F766-Assumptions!$D$15)*(1-E766)+Assumptions!$D$15-Simulation!J766</f>
        <v>0.131375458509086</v>
      </c>
      <c r="G766" s="8" t="n">
        <f aca="false">((Assumptions!$D$14*(1+Simulation!E766)^1*F766-Assumptions!$D$14*(1+Simulation!E766)^0*Simulation!E766*Assumptions!$D$16)/(1+Simulation!K766)^1+(Assumptions!$D$14*(1+Simulation!E766)^2*F766-Assumptions!$D$14*(1+Simulation!E766)^1*Simulation!E766*Assumptions!$D$16)/(1+Simulation!K766)^2+(Assumptions!$D$14*(1+Simulation!E766)^3*F766-Assumptions!$D$14*(1+Simulation!E766)^2*Simulation!E766*Assumptions!$D$16)/(1+Simulation!K766)^3+(Assumptions!$D$14*(1+Simulation!E766)^4*F766-Assumptions!$D$14*(1+Simulation!E766)^3*Simulation!E766*Assumptions!$D$16)/(1+Simulation!K766)^4+(Assumptions!$D$14*(1+Simulation!E766)^5*F766-Assumptions!$D$14*(1+Simulation!E766)^4*Simulation!E766*Assumptions!$D$16)/(1+Simulation!K766)^5+(Assumptions!$D$14*(1+Simulation!E766)^5*F766-Assumptions!$D$14*(1+Simulation!E766)^4*Simulation!E766*Assumptions!$D$16)*(1+Simulation!I766)/(Simulation!K766-Simulation!I766)/(1+Simulation!K766)^5-Assumptions!$D$17)/Assumptions!$D$18</f>
        <v>5.52689146182976</v>
      </c>
      <c r="H766" s="8" t="str">
        <f aca="false">IF(D766=1,G766,"")</f>
        <v/>
      </c>
      <c r="I766" s="33" t="n">
        <f aca="false">IF(D766=0,G766,"")</f>
        <v>5.52689146182976</v>
      </c>
    </row>
    <row r="767" customFormat="false" ht="15" hidden="false" customHeight="false" outlineLevel="0" collapsed="false">
      <c r="B767" s="2" t="n">
        <v>762</v>
      </c>
      <c r="C767" s="19" t="n">
        <f aca="false">IF('Random Draws'!F767&lt;(Assumptions!$D$28-Assumptions!$D$27)/(Assumptions!$D$29-Assumptions!$D$27),Assumptions!$D$27+SQRT('Random Draws'!F767*(Assumptions!$D$29-Assumptions!$D$27)*(Assumptions!$D$28-Assumptions!$D$27)),Assumptions!$D$29-SQRT((1-'Random Draws'!F767)*(Assumptions!$D$29-Assumptions!$D$27)*(Assumptions!$D$29-Assumptions!$D$28)))</f>
        <v>0.272122584976986</v>
      </c>
      <c r="D767" s="29" t="n">
        <f aca="false">IF('Random Draws'!I767&lt;Assumptions!$D$30,1,0)</f>
        <v>1</v>
      </c>
      <c r="E767" s="19" t="n">
        <f aca="false">C767+Assumptions!$D$31*D767</f>
        <v>0.362122584976986</v>
      </c>
      <c r="F767" s="28" t="n">
        <f aca="false">(Simulation!F767-Assumptions!$D$15)*(1-E767)+Assumptions!$D$15-Simulation!J767</f>
        <v>0.115737396590936</v>
      </c>
      <c r="G767" s="8" t="n">
        <f aca="false">((Assumptions!$D$14*(1+Simulation!E767)^1*F767-Assumptions!$D$14*(1+Simulation!E767)^0*Simulation!E767*Assumptions!$D$16)/(1+Simulation!K767)^1+(Assumptions!$D$14*(1+Simulation!E767)^2*F767-Assumptions!$D$14*(1+Simulation!E767)^1*Simulation!E767*Assumptions!$D$16)/(1+Simulation!K767)^2+(Assumptions!$D$14*(1+Simulation!E767)^3*F767-Assumptions!$D$14*(1+Simulation!E767)^2*Simulation!E767*Assumptions!$D$16)/(1+Simulation!K767)^3+(Assumptions!$D$14*(1+Simulation!E767)^4*F767-Assumptions!$D$14*(1+Simulation!E767)^3*Simulation!E767*Assumptions!$D$16)/(1+Simulation!K767)^4+(Assumptions!$D$14*(1+Simulation!E767)^5*F767-Assumptions!$D$14*(1+Simulation!E767)^4*Simulation!E767*Assumptions!$D$16)/(1+Simulation!K767)^5+(Assumptions!$D$14*(1+Simulation!E767)^5*F767-Assumptions!$D$14*(1+Simulation!E767)^4*Simulation!E767*Assumptions!$D$16)*(1+Simulation!I767)/(Simulation!K767-Simulation!I767)/(1+Simulation!K767)^5-Assumptions!$D$17)/Assumptions!$D$18</f>
        <v>2.30827765035198</v>
      </c>
      <c r="H767" s="8" t="n">
        <f aca="false">IF(D767=1,G767,"")</f>
        <v>2.30827765035198</v>
      </c>
      <c r="I767" s="33" t="str">
        <f aca="false">IF(D767=0,G767,"")</f>
        <v/>
      </c>
    </row>
    <row r="768" customFormat="false" ht="15" hidden="false" customHeight="false" outlineLevel="0" collapsed="false">
      <c r="B768" s="2" t="n">
        <v>763</v>
      </c>
      <c r="C768" s="19" t="n">
        <f aca="false">IF('Random Draws'!F768&lt;(Assumptions!$D$28-Assumptions!$D$27)/(Assumptions!$D$29-Assumptions!$D$27),Assumptions!$D$27+SQRT('Random Draws'!F768*(Assumptions!$D$29-Assumptions!$D$27)*(Assumptions!$D$28-Assumptions!$D$27)),Assumptions!$D$29-SQRT((1-'Random Draws'!F768)*(Assumptions!$D$29-Assumptions!$D$27)*(Assumptions!$D$29-Assumptions!$D$28)))</f>
        <v>0.267464518031731</v>
      </c>
      <c r="D768" s="29" t="n">
        <f aca="false">IF('Random Draws'!I768&lt;Assumptions!$D$30,1,0)</f>
        <v>0</v>
      </c>
      <c r="E768" s="19" t="n">
        <f aca="false">C768+Assumptions!$D$31*D768</f>
        <v>0.267464518031731</v>
      </c>
      <c r="F768" s="28" t="n">
        <f aca="false">(Simulation!F768-Assumptions!$D$15)*(1-E768)+Assumptions!$D$15-Simulation!J768</f>
        <v>0.201001485050191</v>
      </c>
      <c r="G768" s="8" t="n">
        <f aca="false">((Assumptions!$D$14*(1+Simulation!E768)^1*F768-Assumptions!$D$14*(1+Simulation!E768)^0*Simulation!E768*Assumptions!$D$16)/(1+Simulation!K768)^1+(Assumptions!$D$14*(1+Simulation!E768)^2*F768-Assumptions!$D$14*(1+Simulation!E768)^1*Simulation!E768*Assumptions!$D$16)/(1+Simulation!K768)^2+(Assumptions!$D$14*(1+Simulation!E768)^3*F768-Assumptions!$D$14*(1+Simulation!E768)^2*Simulation!E768*Assumptions!$D$16)/(1+Simulation!K768)^3+(Assumptions!$D$14*(1+Simulation!E768)^4*F768-Assumptions!$D$14*(1+Simulation!E768)^3*Simulation!E768*Assumptions!$D$16)/(1+Simulation!K768)^4+(Assumptions!$D$14*(1+Simulation!E768)^5*F768-Assumptions!$D$14*(1+Simulation!E768)^4*Simulation!E768*Assumptions!$D$16)/(1+Simulation!K768)^5+(Assumptions!$D$14*(1+Simulation!E768)^5*F768-Assumptions!$D$14*(1+Simulation!E768)^4*Simulation!E768*Assumptions!$D$16)*(1+Simulation!I768)/(Simulation!K768-Simulation!I768)/(1+Simulation!K768)^5-Assumptions!$D$17)/Assumptions!$D$18</f>
        <v>13.7258348796143</v>
      </c>
      <c r="H768" s="8" t="str">
        <f aca="false">IF(D768=1,G768,"")</f>
        <v/>
      </c>
      <c r="I768" s="33" t="n">
        <f aca="false">IF(D768=0,G768,"")</f>
        <v>13.7258348796143</v>
      </c>
    </row>
    <row r="769" customFormat="false" ht="15" hidden="false" customHeight="false" outlineLevel="0" collapsed="false">
      <c r="B769" s="2" t="n">
        <v>764</v>
      </c>
      <c r="C769" s="19" t="n">
        <f aca="false">IF('Random Draws'!F769&lt;(Assumptions!$D$28-Assumptions!$D$27)/(Assumptions!$D$29-Assumptions!$D$27),Assumptions!$D$27+SQRT('Random Draws'!F769*(Assumptions!$D$29-Assumptions!$D$27)*(Assumptions!$D$28-Assumptions!$D$27)),Assumptions!$D$29-SQRT((1-'Random Draws'!F769)*(Assumptions!$D$29-Assumptions!$D$27)*(Assumptions!$D$29-Assumptions!$D$28)))</f>
        <v>0.267172473711085</v>
      </c>
      <c r="D769" s="29" t="n">
        <f aca="false">IF('Random Draws'!I769&lt;Assumptions!$D$30,1,0)</f>
        <v>0</v>
      </c>
      <c r="E769" s="19" t="n">
        <f aca="false">C769+Assumptions!$D$31*D769</f>
        <v>0.267172473711085</v>
      </c>
      <c r="F769" s="28" t="n">
        <f aca="false">(Simulation!F769-Assumptions!$D$15)*(1-E769)+Assumptions!$D$15-Simulation!J769</f>
        <v>0.164291951763159</v>
      </c>
      <c r="G769" s="8" t="n">
        <f aca="false">((Assumptions!$D$14*(1+Simulation!E769)^1*F769-Assumptions!$D$14*(1+Simulation!E769)^0*Simulation!E769*Assumptions!$D$16)/(1+Simulation!K769)^1+(Assumptions!$D$14*(1+Simulation!E769)^2*F769-Assumptions!$D$14*(1+Simulation!E769)^1*Simulation!E769*Assumptions!$D$16)/(1+Simulation!K769)^2+(Assumptions!$D$14*(1+Simulation!E769)^3*F769-Assumptions!$D$14*(1+Simulation!E769)^2*Simulation!E769*Assumptions!$D$16)/(1+Simulation!K769)^3+(Assumptions!$D$14*(1+Simulation!E769)^4*F769-Assumptions!$D$14*(1+Simulation!E769)^3*Simulation!E769*Assumptions!$D$16)/(1+Simulation!K769)^4+(Assumptions!$D$14*(1+Simulation!E769)^5*F769-Assumptions!$D$14*(1+Simulation!E769)^4*Simulation!E769*Assumptions!$D$16)/(1+Simulation!K769)^5+(Assumptions!$D$14*(1+Simulation!E769)^5*F769-Assumptions!$D$14*(1+Simulation!E769)^4*Simulation!E769*Assumptions!$D$16)*(1+Simulation!I769)/(Simulation!K769-Simulation!I769)/(1+Simulation!K769)^5-Assumptions!$D$17)/Assumptions!$D$18</f>
        <v>9.19977443510624</v>
      </c>
      <c r="H769" s="8" t="str">
        <f aca="false">IF(D769=1,G769,"")</f>
        <v/>
      </c>
      <c r="I769" s="33" t="n">
        <f aca="false">IF(D769=0,G769,"")</f>
        <v>9.19977443510624</v>
      </c>
    </row>
    <row r="770" customFormat="false" ht="15" hidden="false" customHeight="false" outlineLevel="0" collapsed="false">
      <c r="B770" s="2" t="n">
        <v>765</v>
      </c>
      <c r="C770" s="19" t="n">
        <f aca="false">IF('Random Draws'!F770&lt;(Assumptions!$D$28-Assumptions!$D$27)/(Assumptions!$D$29-Assumptions!$D$27),Assumptions!$D$27+SQRT('Random Draws'!F770*(Assumptions!$D$29-Assumptions!$D$27)*(Assumptions!$D$28-Assumptions!$D$27)),Assumptions!$D$29-SQRT((1-'Random Draws'!F770)*(Assumptions!$D$29-Assumptions!$D$27)*(Assumptions!$D$29-Assumptions!$D$28)))</f>
        <v>0.257140927301917</v>
      </c>
      <c r="D770" s="29" t="n">
        <f aca="false">IF('Random Draws'!I770&lt;Assumptions!$D$30,1,0)</f>
        <v>0</v>
      </c>
      <c r="E770" s="19" t="n">
        <f aca="false">C770+Assumptions!$D$31*D770</f>
        <v>0.257140927301917</v>
      </c>
      <c r="F770" s="28" t="n">
        <f aca="false">(Simulation!F770-Assumptions!$D$15)*(1-E770)+Assumptions!$D$15-Simulation!J770</f>
        <v>0.215915935396136</v>
      </c>
      <c r="G770" s="8" t="n">
        <f aca="false">((Assumptions!$D$14*(1+Simulation!E770)^1*F770-Assumptions!$D$14*(1+Simulation!E770)^0*Simulation!E770*Assumptions!$D$16)/(1+Simulation!K770)^1+(Assumptions!$D$14*(1+Simulation!E770)^2*F770-Assumptions!$D$14*(1+Simulation!E770)^1*Simulation!E770*Assumptions!$D$16)/(1+Simulation!K770)^2+(Assumptions!$D$14*(1+Simulation!E770)^3*F770-Assumptions!$D$14*(1+Simulation!E770)^2*Simulation!E770*Assumptions!$D$16)/(1+Simulation!K770)^3+(Assumptions!$D$14*(1+Simulation!E770)^4*F770-Assumptions!$D$14*(1+Simulation!E770)^3*Simulation!E770*Assumptions!$D$16)/(1+Simulation!K770)^4+(Assumptions!$D$14*(1+Simulation!E770)^5*F770-Assumptions!$D$14*(1+Simulation!E770)^4*Simulation!E770*Assumptions!$D$16)/(1+Simulation!K770)^5+(Assumptions!$D$14*(1+Simulation!E770)^5*F770-Assumptions!$D$14*(1+Simulation!E770)^4*Simulation!E770*Assumptions!$D$16)*(1+Simulation!I770)/(Simulation!K770-Simulation!I770)/(1+Simulation!K770)^5-Assumptions!$D$17)/Assumptions!$D$18</f>
        <v>27.453276902687</v>
      </c>
      <c r="H770" s="8" t="str">
        <f aca="false">IF(D770=1,G770,"")</f>
        <v/>
      </c>
      <c r="I770" s="33" t="n">
        <f aca="false">IF(D770=0,G770,"")</f>
        <v>27.453276902687</v>
      </c>
    </row>
    <row r="771" customFormat="false" ht="15" hidden="false" customHeight="false" outlineLevel="0" collapsed="false">
      <c r="B771" s="2" t="n">
        <v>766</v>
      </c>
      <c r="C771" s="19" t="n">
        <f aca="false">IF('Random Draws'!F771&lt;(Assumptions!$D$28-Assumptions!$D$27)/(Assumptions!$D$29-Assumptions!$D$27),Assumptions!$D$27+SQRT('Random Draws'!F771*(Assumptions!$D$29-Assumptions!$D$27)*(Assumptions!$D$28-Assumptions!$D$27)),Assumptions!$D$29-SQRT((1-'Random Draws'!F771)*(Assumptions!$D$29-Assumptions!$D$27)*(Assumptions!$D$29-Assumptions!$D$28)))</f>
        <v>0.258945272327185</v>
      </c>
      <c r="D771" s="29" t="n">
        <f aca="false">IF('Random Draws'!I771&lt;Assumptions!$D$30,1,0)</f>
        <v>0</v>
      </c>
      <c r="E771" s="19" t="n">
        <f aca="false">C771+Assumptions!$D$31*D771</f>
        <v>0.258945272327185</v>
      </c>
      <c r="F771" s="28" t="n">
        <f aca="false">(Simulation!F771-Assumptions!$D$15)*(1-E771)+Assumptions!$D$15-Simulation!J771</f>
        <v>0.203278304901788</v>
      </c>
      <c r="G771" s="8" t="n">
        <f aca="false">((Assumptions!$D$14*(1+Simulation!E771)^1*F771-Assumptions!$D$14*(1+Simulation!E771)^0*Simulation!E771*Assumptions!$D$16)/(1+Simulation!K771)^1+(Assumptions!$D$14*(1+Simulation!E771)^2*F771-Assumptions!$D$14*(1+Simulation!E771)^1*Simulation!E771*Assumptions!$D$16)/(1+Simulation!K771)^2+(Assumptions!$D$14*(1+Simulation!E771)^3*F771-Assumptions!$D$14*(1+Simulation!E771)^2*Simulation!E771*Assumptions!$D$16)/(1+Simulation!K771)^3+(Assumptions!$D$14*(1+Simulation!E771)^4*F771-Assumptions!$D$14*(1+Simulation!E771)^3*Simulation!E771*Assumptions!$D$16)/(1+Simulation!K771)^4+(Assumptions!$D$14*(1+Simulation!E771)^5*F771-Assumptions!$D$14*(1+Simulation!E771)^4*Simulation!E771*Assumptions!$D$16)/(1+Simulation!K771)^5+(Assumptions!$D$14*(1+Simulation!E771)^5*F771-Assumptions!$D$14*(1+Simulation!E771)^4*Simulation!E771*Assumptions!$D$16)*(1+Simulation!I771)/(Simulation!K771-Simulation!I771)/(1+Simulation!K771)^5-Assumptions!$D$17)/Assumptions!$D$18</f>
        <v>22.6820974346151</v>
      </c>
      <c r="H771" s="8" t="str">
        <f aca="false">IF(D771=1,G771,"")</f>
        <v/>
      </c>
      <c r="I771" s="33" t="n">
        <f aca="false">IF(D771=0,G771,"")</f>
        <v>22.6820974346151</v>
      </c>
    </row>
    <row r="772" customFormat="false" ht="15" hidden="false" customHeight="false" outlineLevel="0" collapsed="false">
      <c r="B772" s="2" t="n">
        <v>767</v>
      </c>
      <c r="C772" s="19" t="n">
        <f aca="false">IF('Random Draws'!F772&lt;(Assumptions!$D$28-Assumptions!$D$27)/(Assumptions!$D$29-Assumptions!$D$27),Assumptions!$D$27+SQRT('Random Draws'!F772*(Assumptions!$D$29-Assumptions!$D$27)*(Assumptions!$D$28-Assumptions!$D$27)),Assumptions!$D$29-SQRT((1-'Random Draws'!F772)*(Assumptions!$D$29-Assumptions!$D$27)*(Assumptions!$D$29-Assumptions!$D$28)))</f>
        <v>0.26386077890271</v>
      </c>
      <c r="D772" s="29" t="n">
        <f aca="false">IF('Random Draws'!I772&lt;Assumptions!$D$30,1,0)</f>
        <v>0</v>
      </c>
      <c r="E772" s="19" t="n">
        <f aca="false">C772+Assumptions!$D$31*D772</f>
        <v>0.26386077890271</v>
      </c>
      <c r="F772" s="28" t="n">
        <f aca="false">(Simulation!F772-Assumptions!$D$15)*(1-E772)+Assumptions!$D$15-Simulation!J772</f>
        <v>0.155421936676405</v>
      </c>
      <c r="G772" s="8" t="n">
        <f aca="false">((Assumptions!$D$14*(1+Simulation!E772)^1*F772-Assumptions!$D$14*(1+Simulation!E772)^0*Simulation!E772*Assumptions!$D$16)/(1+Simulation!K772)^1+(Assumptions!$D$14*(1+Simulation!E772)^2*F772-Assumptions!$D$14*(1+Simulation!E772)^1*Simulation!E772*Assumptions!$D$16)/(1+Simulation!K772)^2+(Assumptions!$D$14*(1+Simulation!E772)^3*F772-Assumptions!$D$14*(1+Simulation!E772)^2*Simulation!E772*Assumptions!$D$16)/(1+Simulation!K772)^3+(Assumptions!$D$14*(1+Simulation!E772)^4*F772-Assumptions!$D$14*(1+Simulation!E772)^3*Simulation!E772*Assumptions!$D$16)/(1+Simulation!K772)^4+(Assumptions!$D$14*(1+Simulation!E772)^5*F772-Assumptions!$D$14*(1+Simulation!E772)^4*Simulation!E772*Assumptions!$D$16)/(1+Simulation!K772)^5+(Assumptions!$D$14*(1+Simulation!E772)^5*F772-Assumptions!$D$14*(1+Simulation!E772)^4*Simulation!E772*Assumptions!$D$16)*(1+Simulation!I772)/(Simulation!K772-Simulation!I772)/(1+Simulation!K772)^5-Assumptions!$D$17)/Assumptions!$D$18</f>
        <v>10.6103288287521</v>
      </c>
      <c r="H772" s="8" t="str">
        <f aca="false">IF(D772=1,G772,"")</f>
        <v/>
      </c>
      <c r="I772" s="33" t="n">
        <f aca="false">IF(D772=0,G772,"")</f>
        <v>10.6103288287521</v>
      </c>
    </row>
    <row r="773" customFormat="false" ht="15" hidden="false" customHeight="false" outlineLevel="0" collapsed="false">
      <c r="B773" s="2" t="n">
        <v>768</v>
      </c>
      <c r="C773" s="19" t="n">
        <f aca="false">IF('Random Draws'!F773&lt;(Assumptions!$D$28-Assumptions!$D$27)/(Assumptions!$D$29-Assumptions!$D$27),Assumptions!$D$27+SQRT('Random Draws'!F773*(Assumptions!$D$29-Assumptions!$D$27)*(Assumptions!$D$28-Assumptions!$D$27)),Assumptions!$D$29-SQRT((1-'Random Draws'!F773)*(Assumptions!$D$29-Assumptions!$D$27)*(Assumptions!$D$29-Assumptions!$D$28)))</f>
        <v>0.248644310093096</v>
      </c>
      <c r="D773" s="29" t="n">
        <f aca="false">IF('Random Draws'!I773&lt;Assumptions!$D$30,1,0)</f>
        <v>1</v>
      </c>
      <c r="E773" s="19" t="n">
        <f aca="false">C773+Assumptions!$D$31*D773</f>
        <v>0.338644310093096</v>
      </c>
      <c r="F773" s="28" t="n">
        <f aca="false">(Simulation!F773-Assumptions!$D$15)*(1-E773)+Assumptions!$D$15-Simulation!J773</f>
        <v>0.132294197844225</v>
      </c>
      <c r="G773" s="8" t="n">
        <f aca="false">((Assumptions!$D$14*(1+Simulation!E773)^1*F773-Assumptions!$D$14*(1+Simulation!E773)^0*Simulation!E773*Assumptions!$D$16)/(1+Simulation!K773)^1+(Assumptions!$D$14*(1+Simulation!E773)^2*F773-Assumptions!$D$14*(1+Simulation!E773)^1*Simulation!E773*Assumptions!$D$16)/(1+Simulation!K773)^2+(Assumptions!$D$14*(1+Simulation!E773)^3*F773-Assumptions!$D$14*(1+Simulation!E773)^2*Simulation!E773*Assumptions!$D$16)/(1+Simulation!K773)^3+(Assumptions!$D$14*(1+Simulation!E773)^4*F773-Assumptions!$D$14*(1+Simulation!E773)^3*Simulation!E773*Assumptions!$D$16)/(1+Simulation!K773)^4+(Assumptions!$D$14*(1+Simulation!E773)^5*F773-Assumptions!$D$14*(1+Simulation!E773)^4*Simulation!E773*Assumptions!$D$16)/(1+Simulation!K773)^5+(Assumptions!$D$14*(1+Simulation!E773)^5*F773-Assumptions!$D$14*(1+Simulation!E773)^4*Simulation!E773*Assumptions!$D$16)*(1+Simulation!I773)/(Simulation!K773-Simulation!I773)/(1+Simulation!K773)^5-Assumptions!$D$17)/Assumptions!$D$18</f>
        <v>8.61153577870916</v>
      </c>
      <c r="H773" s="8" t="n">
        <f aca="false">IF(D773=1,G773,"")</f>
        <v>8.61153577870916</v>
      </c>
      <c r="I773" s="33" t="str">
        <f aca="false">IF(D773=0,G773,"")</f>
        <v/>
      </c>
    </row>
    <row r="774" customFormat="false" ht="15" hidden="false" customHeight="false" outlineLevel="0" collapsed="false">
      <c r="B774" s="2" t="n">
        <v>769</v>
      </c>
      <c r="C774" s="19" t="n">
        <f aca="false">IF('Random Draws'!F774&lt;(Assumptions!$D$28-Assumptions!$D$27)/(Assumptions!$D$29-Assumptions!$D$27),Assumptions!$D$27+SQRT('Random Draws'!F774*(Assumptions!$D$29-Assumptions!$D$27)*(Assumptions!$D$28-Assumptions!$D$27)),Assumptions!$D$29-SQRT((1-'Random Draws'!F774)*(Assumptions!$D$29-Assumptions!$D$27)*(Assumptions!$D$29-Assumptions!$D$28)))</f>
        <v>0.254450430280819</v>
      </c>
      <c r="D774" s="29" t="n">
        <f aca="false">IF('Random Draws'!I774&lt;Assumptions!$D$30,1,0)</f>
        <v>0</v>
      </c>
      <c r="E774" s="19" t="n">
        <f aca="false">C774+Assumptions!$D$31*D774</f>
        <v>0.254450430280819</v>
      </c>
      <c r="F774" s="28" t="n">
        <f aca="false">(Simulation!F774-Assumptions!$D$15)*(1-E774)+Assumptions!$D$15-Simulation!J774</f>
        <v>0.219590342368492</v>
      </c>
      <c r="G774" s="8" t="n">
        <f aca="false">((Assumptions!$D$14*(1+Simulation!E774)^1*F774-Assumptions!$D$14*(1+Simulation!E774)^0*Simulation!E774*Assumptions!$D$16)/(1+Simulation!K774)^1+(Assumptions!$D$14*(1+Simulation!E774)^2*F774-Assumptions!$D$14*(1+Simulation!E774)^1*Simulation!E774*Assumptions!$D$16)/(1+Simulation!K774)^2+(Assumptions!$D$14*(1+Simulation!E774)^3*F774-Assumptions!$D$14*(1+Simulation!E774)^2*Simulation!E774*Assumptions!$D$16)/(1+Simulation!K774)^3+(Assumptions!$D$14*(1+Simulation!E774)^4*F774-Assumptions!$D$14*(1+Simulation!E774)^3*Simulation!E774*Assumptions!$D$16)/(1+Simulation!K774)^4+(Assumptions!$D$14*(1+Simulation!E774)^5*F774-Assumptions!$D$14*(1+Simulation!E774)^4*Simulation!E774*Assumptions!$D$16)/(1+Simulation!K774)^5+(Assumptions!$D$14*(1+Simulation!E774)^5*F774-Assumptions!$D$14*(1+Simulation!E774)^4*Simulation!E774*Assumptions!$D$16)*(1+Simulation!I774)/(Simulation!K774-Simulation!I774)/(1+Simulation!K774)^5-Assumptions!$D$17)/Assumptions!$D$18</f>
        <v>24.0997672622517</v>
      </c>
      <c r="H774" s="8" t="str">
        <f aca="false">IF(D774=1,G774,"")</f>
        <v/>
      </c>
      <c r="I774" s="33" t="n">
        <f aca="false">IF(D774=0,G774,"")</f>
        <v>24.0997672622517</v>
      </c>
    </row>
    <row r="775" customFormat="false" ht="15" hidden="false" customHeight="false" outlineLevel="0" collapsed="false">
      <c r="B775" s="2" t="n">
        <v>770</v>
      </c>
      <c r="C775" s="19" t="n">
        <f aca="false">IF('Random Draws'!F775&lt;(Assumptions!$D$28-Assumptions!$D$27)/(Assumptions!$D$29-Assumptions!$D$27),Assumptions!$D$27+SQRT('Random Draws'!F775*(Assumptions!$D$29-Assumptions!$D$27)*(Assumptions!$D$28-Assumptions!$D$27)),Assumptions!$D$29-SQRT((1-'Random Draws'!F775)*(Assumptions!$D$29-Assumptions!$D$27)*(Assumptions!$D$29-Assumptions!$D$28)))</f>
        <v>0.273657615393498</v>
      </c>
      <c r="D775" s="29" t="n">
        <f aca="false">IF('Random Draws'!I775&lt;Assumptions!$D$30,1,0)</f>
        <v>0</v>
      </c>
      <c r="E775" s="19" t="n">
        <f aca="false">C775+Assumptions!$D$31*D775</f>
        <v>0.273657615393498</v>
      </c>
      <c r="F775" s="28" t="n">
        <f aca="false">(Simulation!F775-Assumptions!$D$15)*(1-E775)+Assumptions!$D$15-Simulation!J775</f>
        <v>0.15815426068707</v>
      </c>
      <c r="G775" s="8" t="n">
        <f aca="false">((Assumptions!$D$14*(1+Simulation!E775)^1*F775-Assumptions!$D$14*(1+Simulation!E775)^0*Simulation!E775*Assumptions!$D$16)/(1+Simulation!K775)^1+(Assumptions!$D$14*(1+Simulation!E775)^2*F775-Assumptions!$D$14*(1+Simulation!E775)^1*Simulation!E775*Assumptions!$D$16)/(1+Simulation!K775)^2+(Assumptions!$D$14*(1+Simulation!E775)^3*F775-Assumptions!$D$14*(1+Simulation!E775)^2*Simulation!E775*Assumptions!$D$16)/(1+Simulation!K775)^3+(Assumptions!$D$14*(1+Simulation!E775)^4*F775-Assumptions!$D$14*(1+Simulation!E775)^3*Simulation!E775*Assumptions!$D$16)/(1+Simulation!K775)^4+(Assumptions!$D$14*(1+Simulation!E775)^5*F775-Assumptions!$D$14*(1+Simulation!E775)^4*Simulation!E775*Assumptions!$D$16)/(1+Simulation!K775)^5+(Assumptions!$D$14*(1+Simulation!E775)^5*F775-Assumptions!$D$14*(1+Simulation!E775)^4*Simulation!E775*Assumptions!$D$16)*(1+Simulation!I775)/(Simulation!K775-Simulation!I775)/(1+Simulation!K775)^5-Assumptions!$D$17)/Assumptions!$D$18</f>
        <v>10.343039838797</v>
      </c>
      <c r="H775" s="8" t="str">
        <f aca="false">IF(D775=1,G775,"")</f>
        <v/>
      </c>
      <c r="I775" s="33" t="n">
        <f aca="false">IF(D775=0,G775,"")</f>
        <v>10.343039838797</v>
      </c>
    </row>
    <row r="776" customFormat="false" ht="15" hidden="false" customHeight="false" outlineLevel="0" collapsed="false">
      <c r="B776" s="2" t="n">
        <v>771</v>
      </c>
      <c r="C776" s="19" t="n">
        <f aca="false">IF('Random Draws'!F776&lt;(Assumptions!$D$28-Assumptions!$D$27)/(Assumptions!$D$29-Assumptions!$D$27),Assumptions!$D$27+SQRT('Random Draws'!F776*(Assumptions!$D$29-Assumptions!$D$27)*(Assumptions!$D$28-Assumptions!$D$27)),Assumptions!$D$29-SQRT((1-'Random Draws'!F776)*(Assumptions!$D$29-Assumptions!$D$27)*(Assumptions!$D$29-Assumptions!$D$28)))</f>
        <v>0.254860190592102</v>
      </c>
      <c r="D776" s="29" t="n">
        <f aca="false">IF('Random Draws'!I776&lt;Assumptions!$D$30,1,0)</f>
        <v>1</v>
      </c>
      <c r="E776" s="19" t="n">
        <f aca="false">C776+Assumptions!$D$31*D776</f>
        <v>0.344860190592102</v>
      </c>
      <c r="F776" s="28" t="n">
        <f aca="false">(Simulation!F776-Assumptions!$D$15)*(1-E776)+Assumptions!$D$15-Simulation!J776</f>
        <v>0.13492430405953</v>
      </c>
      <c r="G776" s="8" t="n">
        <f aca="false">((Assumptions!$D$14*(1+Simulation!E776)^1*F776-Assumptions!$D$14*(1+Simulation!E776)^0*Simulation!E776*Assumptions!$D$16)/(1+Simulation!K776)^1+(Assumptions!$D$14*(1+Simulation!E776)^2*F776-Assumptions!$D$14*(1+Simulation!E776)^1*Simulation!E776*Assumptions!$D$16)/(1+Simulation!K776)^2+(Assumptions!$D$14*(1+Simulation!E776)^3*F776-Assumptions!$D$14*(1+Simulation!E776)^2*Simulation!E776*Assumptions!$D$16)/(1+Simulation!K776)^3+(Assumptions!$D$14*(1+Simulation!E776)^4*F776-Assumptions!$D$14*(1+Simulation!E776)^3*Simulation!E776*Assumptions!$D$16)/(1+Simulation!K776)^4+(Assumptions!$D$14*(1+Simulation!E776)^5*F776-Assumptions!$D$14*(1+Simulation!E776)^4*Simulation!E776*Assumptions!$D$16)/(1+Simulation!K776)^5+(Assumptions!$D$14*(1+Simulation!E776)^5*F776-Assumptions!$D$14*(1+Simulation!E776)^4*Simulation!E776*Assumptions!$D$16)*(1+Simulation!I776)/(Simulation!K776-Simulation!I776)/(1+Simulation!K776)^5-Assumptions!$D$17)/Assumptions!$D$18</f>
        <v>8.74784399442856</v>
      </c>
      <c r="H776" s="8" t="n">
        <f aca="false">IF(D776=1,G776,"")</f>
        <v>8.74784399442856</v>
      </c>
      <c r="I776" s="33" t="str">
        <f aca="false">IF(D776=0,G776,"")</f>
        <v/>
      </c>
    </row>
    <row r="777" customFormat="false" ht="15" hidden="false" customHeight="false" outlineLevel="0" collapsed="false">
      <c r="B777" s="2" t="n">
        <v>772</v>
      </c>
      <c r="C777" s="19" t="n">
        <f aca="false">IF('Random Draws'!F777&lt;(Assumptions!$D$28-Assumptions!$D$27)/(Assumptions!$D$29-Assumptions!$D$27),Assumptions!$D$27+SQRT('Random Draws'!F777*(Assumptions!$D$29-Assumptions!$D$27)*(Assumptions!$D$28-Assumptions!$D$27)),Assumptions!$D$29-SQRT((1-'Random Draws'!F777)*(Assumptions!$D$29-Assumptions!$D$27)*(Assumptions!$D$29-Assumptions!$D$28)))</f>
        <v>0.2598388714029</v>
      </c>
      <c r="D777" s="29" t="n">
        <f aca="false">IF('Random Draws'!I777&lt;Assumptions!$D$30,1,0)</f>
        <v>0</v>
      </c>
      <c r="E777" s="19" t="n">
        <f aca="false">C777+Assumptions!$D$31*D777</f>
        <v>0.2598388714029</v>
      </c>
      <c r="F777" s="28" t="n">
        <f aca="false">(Simulation!F777-Assumptions!$D$15)*(1-E777)+Assumptions!$D$15-Simulation!J777</f>
        <v>0.139948571423208</v>
      </c>
      <c r="G777" s="8" t="n">
        <f aca="false">((Assumptions!$D$14*(1+Simulation!E777)^1*F777-Assumptions!$D$14*(1+Simulation!E777)^0*Simulation!E777*Assumptions!$D$16)/(1+Simulation!K777)^1+(Assumptions!$D$14*(1+Simulation!E777)^2*F777-Assumptions!$D$14*(1+Simulation!E777)^1*Simulation!E777*Assumptions!$D$16)/(1+Simulation!K777)^2+(Assumptions!$D$14*(1+Simulation!E777)^3*F777-Assumptions!$D$14*(1+Simulation!E777)^2*Simulation!E777*Assumptions!$D$16)/(1+Simulation!K777)^3+(Assumptions!$D$14*(1+Simulation!E777)^4*F777-Assumptions!$D$14*(1+Simulation!E777)^3*Simulation!E777*Assumptions!$D$16)/(1+Simulation!K777)^4+(Assumptions!$D$14*(1+Simulation!E777)^5*F777-Assumptions!$D$14*(1+Simulation!E777)^4*Simulation!E777*Assumptions!$D$16)/(1+Simulation!K777)^5+(Assumptions!$D$14*(1+Simulation!E777)^5*F777-Assumptions!$D$14*(1+Simulation!E777)^4*Simulation!E777*Assumptions!$D$16)*(1+Simulation!I777)/(Simulation!K777-Simulation!I777)/(1+Simulation!K777)^5-Assumptions!$D$17)/Assumptions!$D$18</f>
        <v>6.76201479444596</v>
      </c>
      <c r="H777" s="8" t="str">
        <f aca="false">IF(D777=1,G777,"")</f>
        <v/>
      </c>
      <c r="I777" s="33" t="n">
        <f aca="false">IF(D777=0,G777,"")</f>
        <v>6.76201479444596</v>
      </c>
    </row>
    <row r="778" customFormat="false" ht="15" hidden="false" customHeight="false" outlineLevel="0" collapsed="false">
      <c r="B778" s="2" t="n">
        <v>773</v>
      </c>
      <c r="C778" s="19" t="n">
        <f aca="false">IF('Random Draws'!F778&lt;(Assumptions!$D$28-Assumptions!$D$27)/(Assumptions!$D$29-Assumptions!$D$27),Assumptions!$D$27+SQRT('Random Draws'!F778*(Assumptions!$D$29-Assumptions!$D$27)*(Assumptions!$D$28-Assumptions!$D$27)),Assumptions!$D$29-SQRT((1-'Random Draws'!F778)*(Assumptions!$D$29-Assumptions!$D$27)*(Assumptions!$D$29-Assumptions!$D$28)))</f>
        <v>0.259115226660315</v>
      </c>
      <c r="D778" s="29" t="n">
        <f aca="false">IF('Random Draws'!I778&lt;Assumptions!$D$30,1,0)</f>
        <v>0</v>
      </c>
      <c r="E778" s="19" t="n">
        <f aca="false">C778+Assumptions!$D$31*D778</f>
        <v>0.259115226660315</v>
      </c>
      <c r="F778" s="28" t="n">
        <f aca="false">(Simulation!F778-Assumptions!$D$15)*(1-E778)+Assumptions!$D$15-Simulation!J778</f>
        <v>0.192562504788426</v>
      </c>
      <c r="G778" s="8" t="n">
        <f aca="false">((Assumptions!$D$14*(1+Simulation!E778)^1*F778-Assumptions!$D$14*(1+Simulation!E778)^0*Simulation!E778*Assumptions!$D$16)/(1+Simulation!K778)^1+(Assumptions!$D$14*(1+Simulation!E778)^2*F778-Assumptions!$D$14*(1+Simulation!E778)^1*Simulation!E778*Assumptions!$D$16)/(1+Simulation!K778)^2+(Assumptions!$D$14*(1+Simulation!E778)^3*F778-Assumptions!$D$14*(1+Simulation!E778)^2*Simulation!E778*Assumptions!$D$16)/(1+Simulation!K778)^3+(Assumptions!$D$14*(1+Simulation!E778)^4*F778-Assumptions!$D$14*(1+Simulation!E778)^3*Simulation!E778*Assumptions!$D$16)/(1+Simulation!K778)^4+(Assumptions!$D$14*(1+Simulation!E778)^5*F778-Assumptions!$D$14*(1+Simulation!E778)^4*Simulation!E778*Assumptions!$D$16)/(1+Simulation!K778)^5+(Assumptions!$D$14*(1+Simulation!E778)^5*F778-Assumptions!$D$14*(1+Simulation!E778)^4*Simulation!E778*Assumptions!$D$16)*(1+Simulation!I778)/(Simulation!K778-Simulation!I778)/(1+Simulation!K778)^5-Assumptions!$D$17)/Assumptions!$D$18</f>
        <v>12.4407324874873</v>
      </c>
      <c r="H778" s="8" t="str">
        <f aca="false">IF(D778=1,G778,"")</f>
        <v/>
      </c>
      <c r="I778" s="33" t="n">
        <f aca="false">IF(D778=0,G778,"")</f>
        <v>12.4407324874873</v>
      </c>
    </row>
    <row r="779" customFormat="false" ht="15" hidden="false" customHeight="false" outlineLevel="0" collapsed="false">
      <c r="B779" s="2" t="n">
        <v>774</v>
      </c>
      <c r="C779" s="19" t="n">
        <f aca="false">IF('Random Draws'!F779&lt;(Assumptions!$D$28-Assumptions!$D$27)/(Assumptions!$D$29-Assumptions!$D$27),Assumptions!$D$27+SQRT('Random Draws'!F779*(Assumptions!$D$29-Assumptions!$D$27)*(Assumptions!$D$28-Assumptions!$D$27)),Assumptions!$D$29-SQRT((1-'Random Draws'!F779)*(Assumptions!$D$29-Assumptions!$D$27)*(Assumptions!$D$29-Assumptions!$D$28)))</f>
        <v>0.27251308538876</v>
      </c>
      <c r="D779" s="29" t="n">
        <f aca="false">IF('Random Draws'!I779&lt;Assumptions!$D$30,1,0)</f>
        <v>0</v>
      </c>
      <c r="E779" s="19" t="n">
        <f aca="false">C779+Assumptions!$D$31*D779</f>
        <v>0.27251308538876</v>
      </c>
      <c r="F779" s="28" t="n">
        <f aca="false">(Simulation!F779-Assumptions!$D$15)*(1-E779)+Assumptions!$D$15-Simulation!J779</f>
        <v>0.181720082220787</v>
      </c>
      <c r="G779" s="8" t="n">
        <f aca="false">((Assumptions!$D$14*(1+Simulation!E779)^1*F779-Assumptions!$D$14*(1+Simulation!E779)^0*Simulation!E779*Assumptions!$D$16)/(1+Simulation!K779)^1+(Assumptions!$D$14*(1+Simulation!E779)^2*F779-Assumptions!$D$14*(1+Simulation!E779)^1*Simulation!E779*Assumptions!$D$16)/(1+Simulation!K779)^2+(Assumptions!$D$14*(1+Simulation!E779)^3*F779-Assumptions!$D$14*(1+Simulation!E779)^2*Simulation!E779*Assumptions!$D$16)/(1+Simulation!K779)^3+(Assumptions!$D$14*(1+Simulation!E779)^4*F779-Assumptions!$D$14*(1+Simulation!E779)^3*Simulation!E779*Assumptions!$D$16)/(1+Simulation!K779)^4+(Assumptions!$D$14*(1+Simulation!E779)^5*F779-Assumptions!$D$14*(1+Simulation!E779)^4*Simulation!E779*Assumptions!$D$16)/(1+Simulation!K779)^5+(Assumptions!$D$14*(1+Simulation!E779)^5*F779-Assumptions!$D$14*(1+Simulation!E779)^4*Simulation!E779*Assumptions!$D$16)*(1+Simulation!I779)/(Simulation!K779-Simulation!I779)/(1+Simulation!K779)^5-Assumptions!$D$17)/Assumptions!$D$18</f>
        <v>22.0270651392518</v>
      </c>
      <c r="H779" s="8" t="str">
        <f aca="false">IF(D779=1,G779,"")</f>
        <v/>
      </c>
      <c r="I779" s="33" t="n">
        <f aca="false">IF(D779=0,G779,"")</f>
        <v>22.0270651392518</v>
      </c>
    </row>
    <row r="780" customFormat="false" ht="15" hidden="false" customHeight="false" outlineLevel="0" collapsed="false">
      <c r="B780" s="2" t="n">
        <v>775</v>
      </c>
      <c r="C780" s="19" t="n">
        <f aca="false">IF('Random Draws'!F780&lt;(Assumptions!$D$28-Assumptions!$D$27)/(Assumptions!$D$29-Assumptions!$D$27),Assumptions!$D$27+SQRT('Random Draws'!F780*(Assumptions!$D$29-Assumptions!$D$27)*(Assumptions!$D$28-Assumptions!$D$27)),Assumptions!$D$29-SQRT((1-'Random Draws'!F780)*(Assumptions!$D$29-Assumptions!$D$27)*(Assumptions!$D$29-Assumptions!$D$28)))</f>
        <v>0.247923570454385</v>
      </c>
      <c r="D780" s="29" t="n">
        <f aca="false">IF('Random Draws'!I780&lt;Assumptions!$D$30,1,0)</f>
        <v>0</v>
      </c>
      <c r="E780" s="19" t="n">
        <f aca="false">C780+Assumptions!$D$31*D780</f>
        <v>0.247923570454385</v>
      </c>
      <c r="F780" s="28" t="n">
        <f aca="false">(Simulation!F780-Assumptions!$D$15)*(1-E780)+Assumptions!$D$15-Simulation!J780</f>
        <v>0.152413380094555</v>
      </c>
      <c r="G780" s="8" t="n">
        <f aca="false">((Assumptions!$D$14*(1+Simulation!E780)^1*F780-Assumptions!$D$14*(1+Simulation!E780)^0*Simulation!E780*Assumptions!$D$16)/(1+Simulation!K780)^1+(Assumptions!$D$14*(1+Simulation!E780)^2*F780-Assumptions!$D$14*(1+Simulation!E780)^1*Simulation!E780*Assumptions!$D$16)/(1+Simulation!K780)^2+(Assumptions!$D$14*(1+Simulation!E780)^3*F780-Assumptions!$D$14*(1+Simulation!E780)^2*Simulation!E780*Assumptions!$D$16)/(1+Simulation!K780)^3+(Assumptions!$D$14*(1+Simulation!E780)^4*F780-Assumptions!$D$14*(1+Simulation!E780)^3*Simulation!E780*Assumptions!$D$16)/(1+Simulation!K780)^4+(Assumptions!$D$14*(1+Simulation!E780)^5*F780-Assumptions!$D$14*(1+Simulation!E780)^4*Simulation!E780*Assumptions!$D$16)/(1+Simulation!K780)^5+(Assumptions!$D$14*(1+Simulation!E780)^5*F780-Assumptions!$D$14*(1+Simulation!E780)^4*Simulation!E780*Assumptions!$D$16)*(1+Simulation!I780)/(Simulation!K780-Simulation!I780)/(1+Simulation!K780)^5-Assumptions!$D$17)/Assumptions!$D$18</f>
        <v>13.0613713200643</v>
      </c>
      <c r="H780" s="8" t="str">
        <f aca="false">IF(D780=1,G780,"")</f>
        <v/>
      </c>
      <c r="I780" s="33" t="n">
        <f aca="false">IF(D780=0,G780,"")</f>
        <v>13.0613713200643</v>
      </c>
    </row>
    <row r="781" customFormat="false" ht="15" hidden="false" customHeight="false" outlineLevel="0" collapsed="false">
      <c r="B781" s="2" t="n">
        <v>776</v>
      </c>
      <c r="C781" s="19" t="n">
        <f aca="false">IF('Random Draws'!F781&lt;(Assumptions!$D$28-Assumptions!$D$27)/(Assumptions!$D$29-Assumptions!$D$27),Assumptions!$D$27+SQRT('Random Draws'!F781*(Assumptions!$D$29-Assumptions!$D$27)*(Assumptions!$D$28-Assumptions!$D$27)),Assumptions!$D$29-SQRT((1-'Random Draws'!F781)*(Assumptions!$D$29-Assumptions!$D$27)*(Assumptions!$D$29-Assumptions!$D$28)))</f>
        <v>0.253641352373456</v>
      </c>
      <c r="D781" s="29" t="n">
        <f aca="false">IF('Random Draws'!I781&lt;Assumptions!$D$30,1,0)</f>
        <v>0</v>
      </c>
      <c r="E781" s="19" t="n">
        <f aca="false">C781+Assumptions!$D$31*D781</f>
        <v>0.253641352373456</v>
      </c>
      <c r="F781" s="28" t="n">
        <f aca="false">(Simulation!F781-Assumptions!$D$15)*(1-E781)+Assumptions!$D$15-Simulation!J781</f>
        <v>0.189884314342503</v>
      </c>
      <c r="G781" s="8" t="n">
        <f aca="false">((Assumptions!$D$14*(1+Simulation!E781)^1*F781-Assumptions!$D$14*(1+Simulation!E781)^0*Simulation!E781*Assumptions!$D$16)/(1+Simulation!K781)^1+(Assumptions!$D$14*(1+Simulation!E781)^2*F781-Assumptions!$D$14*(1+Simulation!E781)^1*Simulation!E781*Assumptions!$D$16)/(1+Simulation!K781)^2+(Assumptions!$D$14*(1+Simulation!E781)^3*F781-Assumptions!$D$14*(1+Simulation!E781)^2*Simulation!E781*Assumptions!$D$16)/(1+Simulation!K781)^3+(Assumptions!$D$14*(1+Simulation!E781)^4*F781-Assumptions!$D$14*(1+Simulation!E781)^3*Simulation!E781*Assumptions!$D$16)/(1+Simulation!K781)^4+(Assumptions!$D$14*(1+Simulation!E781)^5*F781-Assumptions!$D$14*(1+Simulation!E781)^4*Simulation!E781*Assumptions!$D$16)/(1+Simulation!K781)^5+(Assumptions!$D$14*(1+Simulation!E781)^5*F781-Assumptions!$D$14*(1+Simulation!E781)^4*Simulation!E781*Assumptions!$D$16)*(1+Simulation!I781)/(Simulation!K781-Simulation!I781)/(1+Simulation!K781)^5-Assumptions!$D$17)/Assumptions!$D$18</f>
        <v>15.993031250383</v>
      </c>
      <c r="H781" s="8" t="str">
        <f aca="false">IF(D781=1,G781,"")</f>
        <v/>
      </c>
      <c r="I781" s="33" t="n">
        <f aca="false">IF(D781=0,G781,"")</f>
        <v>15.993031250383</v>
      </c>
    </row>
    <row r="782" customFormat="false" ht="15" hidden="false" customHeight="false" outlineLevel="0" collapsed="false">
      <c r="B782" s="2" t="n">
        <v>777</v>
      </c>
      <c r="C782" s="19" t="n">
        <f aca="false">IF('Random Draws'!F782&lt;(Assumptions!$D$28-Assumptions!$D$27)/(Assumptions!$D$29-Assumptions!$D$27),Assumptions!$D$27+SQRT('Random Draws'!F782*(Assumptions!$D$29-Assumptions!$D$27)*(Assumptions!$D$28-Assumptions!$D$27)),Assumptions!$D$29-SQRT((1-'Random Draws'!F782)*(Assumptions!$D$29-Assumptions!$D$27)*(Assumptions!$D$29-Assumptions!$D$28)))</f>
        <v>0.269001411011662</v>
      </c>
      <c r="D782" s="29" t="n">
        <f aca="false">IF('Random Draws'!I782&lt;Assumptions!$D$30,1,0)</f>
        <v>0</v>
      </c>
      <c r="E782" s="19" t="n">
        <f aca="false">C782+Assumptions!$D$31*D782</f>
        <v>0.269001411011662</v>
      </c>
      <c r="F782" s="28" t="n">
        <f aca="false">(Simulation!F782-Assumptions!$D$15)*(1-E782)+Assumptions!$D$15-Simulation!J782</f>
        <v>0.136910870718744</v>
      </c>
      <c r="G782" s="8" t="n">
        <f aca="false">((Assumptions!$D$14*(1+Simulation!E782)^1*F782-Assumptions!$D$14*(1+Simulation!E782)^0*Simulation!E782*Assumptions!$D$16)/(1+Simulation!K782)^1+(Assumptions!$D$14*(1+Simulation!E782)^2*F782-Assumptions!$D$14*(1+Simulation!E782)^1*Simulation!E782*Assumptions!$D$16)/(1+Simulation!K782)^2+(Assumptions!$D$14*(1+Simulation!E782)^3*F782-Assumptions!$D$14*(1+Simulation!E782)^2*Simulation!E782*Assumptions!$D$16)/(1+Simulation!K782)^3+(Assumptions!$D$14*(1+Simulation!E782)^4*F782-Assumptions!$D$14*(1+Simulation!E782)^3*Simulation!E782*Assumptions!$D$16)/(1+Simulation!K782)^4+(Assumptions!$D$14*(1+Simulation!E782)^5*F782-Assumptions!$D$14*(1+Simulation!E782)^4*Simulation!E782*Assumptions!$D$16)/(1+Simulation!K782)^5+(Assumptions!$D$14*(1+Simulation!E782)^5*F782-Assumptions!$D$14*(1+Simulation!E782)^4*Simulation!E782*Assumptions!$D$16)*(1+Simulation!I782)/(Simulation!K782-Simulation!I782)/(1+Simulation!K782)^5-Assumptions!$D$17)/Assumptions!$D$18</f>
        <v>13.7169472174857</v>
      </c>
      <c r="H782" s="8" t="str">
        <f aca="false">IF(D782=1,G782,"")</f>
        <v/>
      </c>
      <c r="I782" s="33" t="n">
        <f aca="false">IF(D782=0,G782,"")</f>
        <v>13.7169472174857</v>
      </c>
    </row>
    <row r="783" customFormat="false" ht="15" hidden="false" customHeight="false" outlineLevel="0" collapsed="false">
      <c r="B783" s="2" t="n">
        <v>778</v>
      </c>
      <c r="C783" s="19" t="n">
        <f aca="false">IF('Random Draws'!F783&lt;(Assumptions!$D$28-Assumptions!$D$27)/(Assumptions!$D$29-Assumptions!$D$27),Assumptions!$D$27+SQRT('Random Draws'!F783*(Assumptions!$D$29-Assumptions!$D$27)*(Assumptions!$D$28-Assumptions!$D$27)),Assumptions!$D$29-SQRT((1-'Random Draws'!F783)*(Assumptions!$D$29-Assumptions!$D$27)*(Assumptions!$D$29-Assumptions!$D$28)))</f>
        <v>0.249595608255238</v>
      </c>
      <c r="D783" s="29" t="n">
        <f aca="false">IF('Random Draws'!I783&lt;Assumptions!$D$30,1,0)</f>
        <v>0</v>
      </c>
      <c r="E783" s="19" t="n">
        <f aca="false">C783+Assumptions!$D$31*D783</f>
        <v>0.249595608255238</v>
      </c>
      <c r="F783" s="28" t="n">
        <f aca="false">(Simulation!F783-Assumptions!$D$15)*(1-E783)+Assumptions!$D$15-Simulation!J783</f>
        <v>0.165228550489463</v>
      </c>
      <c r="G783" s="8" t="n">
        <f aca="false">((Assumptions!$D$14*(1+Simulation!E783)^1*F783-Assumptions!$D$14*(1+Simulation!E783)^0*Simulation!E783*Assumptions!$D$16)/(1+Simulation!K783)^1+(Assumptions!$D$14*(1+Simulation!E783)^2*F783-Assumptions!$D$14*(1+Simulation!E783)^1*Simulation!E783*Assumptions!$D$16)/(1+Simulation!K783)^2+(Assumptions!$D$14*(1+Simulation!E783)^3*F783-Assumptions!$D$14*(1+Simulation!E783)^2*Simulation!E783*Assumptions!$D$16)/(1+Simulation!K783)^3+(Assumptions!$D$14*(1+Simulation!E783)^4*F783-Assumptions!$D$14*(1+Simulation!E783)^3*Simulation!E783*Assumptions!$D$16)/(1+Simulation!K783)^4+(Assumptions!$D$14*(1+Simulation!E783)^5*F783-Assumptions!$D$14*(1+Simulation!E783)^4*Simulation!E783*Assumptions!$D$16)/(1+Simulation!K783)^5+(Assumptions!$D$14*(1+Simulation!E783)^5*F783-Assumptions!$D$14*(1+Simulation!E783)^4*Simulation!E783*Assumptions!$D$16)*(1+Simulation!I783)/(Simulation!K783-Simulation!I783)/(1+Simulation!K783)^5-Assumptions!$D$17)/Assumptions!$D$18</f>
        <v>10.7477462582671</v>
      </c>
      <c r="H783" s="8" t="str">
        <f aca="false">IF(D783=1,G783,"")</f>
        <v/>
      </c>
      <c r="I783" s="33" t="n">
        <f aca="false">IF(D783=0,G783,"")</f>
        <v>10.7477462582671</v>
      </c>
    </row>
    <row r="784" customFormat="false" ht="15" hidden="false" customHeight="false" outlineLevel="0" collapsed="false">
      <c r="B784" s="2" t="n">
        <v>779</v>
      </c>
      <c r="C784" s="19" t="n">
        <f aca="false">IF('Random Draws'!F784&lt;(Assumptions!$D$28-Assumptions!$D$27)/(Assumptions!$D$29-Assumptions!$D$27),Assumptions!$D$27+SQRT('Random Draws'!F784*(Assumptions!$D$29-Assumptions!$D$27)*(Assumptions!$D$28-Assumptions!$D$27)),Assumptions!$D$29-SQRT((1-'Random Draws'!F784)*(Assumptions!$D$29-Assumptions!$D$27)*(Assumptions!$D$29-Assumptions!$D$28)))</f>
        <v>0.255834843826878</v>
      </c>
      <c r="D784" s="29" t="n">
        <f aca="false">IF('Random Draws'!I784&lt;Assumptions!$D$30,1,0)</f>
        <v>1</v>
      </c>
      <c r="E784" s="19" t="n">
        <f aca="false">C784+Assumptions!$D$31*D784</f>
        <v>0.345834843826877</v>
      </c>
      <c r="F784" s="28" t="n">
        <f aca="false">(Simulation!F784-Assumptions!$D$15)*(1-E784)+Assumptions!$D$15-Simulation!J784</f>
        <v>0.101988050198896</v>
      </c>
      <c r="G784" s="8" t="n">
        <f aca="false">((Assumptions!$D$14*(1+Simulation!E784)^1*F784-Assumptions!$D$14*(1+Simulation!E784)^0*Simulation!E784*Assumptions!$D$16)/(1+Simulation!K784)^1+(Assumptions!$D$14*(1+Simulation!E784)^2*F784-Assumptions!$D$14*(1+Simulation!E784)^1*Simulation!E784*Assumptions!$D$16)/(1+Simulation!K784)^2+(Assumptions!$D$14*(1+Simulation!E784)^3*F784-Assumptions!$D$14*(1+Simulation!E784)^2*Simulation!E784*Assumptions!$D$16)/(1+Simulation!K784)^3+(Assumptions!$D$14*(1+Simulation!E784)^4*F784-Assumptions!$D$14*(1+Simulation!E784)^3*Simulation!E784*Assumptions!$D$16)/(1+Simulation!K784)^4+(Assumptions!$D$14*(1+Simulation!E784)^5*F784-Assumptions!$D$14*(1+Simulation!E784)^4*Simulation!E784*Assumptions!$D$16)/(1+Simulation!K784)^5+(Assumptions!$D$14*(1+Simulation!E784)^5*F784-Assumptions!$D$14*(1+Simulation!E784)^4*Simulation!E784*Assumptions!$D$16)*(1+Simulation!I784)/(Simulation!K784-Simulation!I784)/(1+Simulation!K784)^5-Assumptions!$D$17)/Assumptions!$D$18</f>
        <v>2.63228975781809</v>
      </c>
      <c r="H784" s="8" t="n">
        <f aca="false">IF(D784=1,G784,"")</f>
        <v>2.63228975781809</v>
      </c>
      <c r="I784" s="33" t="str">
        <f aca="false">IF(D784=0,G784,"")</f>
        <v/>
      </c>
    </row>
    <row r="785" customFormat="false" ht="15" hidden="false" customHeight="false" outlineLevel="0" collapsed="false">
      <c r="B785" s="2" t="n">
        <v>780</v>
      </c>
      <c r="C785" s="19" t="n">
        <f aca="false">IF('Random Draws'!F785&lt;(Assumptions!$D$28-Assumptions!$D$27)/(Assumptions!$D$29-Assumptions!$D$27),Assumptions!$D$27+SQRT('Random Draws'!F785*(Assumptions!$D$29-Assumptions!$D$27)*(Assumptions!$D$28-Assumptions!$D$27)),Assumptions!$D$29-SQRT((1-'Random Draws'!F785)*(Assumptions!$D$29-Assumptions!$D$27)*(Assumptions!$D$29-Assumptions!$D$28)))</f>
        <v>0.256639114754337</v>
      </c>
      <c r="D785" s="29" t="n">
        <f aca="false">IF('Random Draws'!I785&lt;Assumptions!$D$30,1,0)</f>
        <v>0</v>
      </c>
      <c r="E785" s="19" t="n">
        <f aca="false">C785+Assumptions!$D$31*D785</f>
        <v>0.256639114754337</v>
      </c>
      <c r="F785" s="28" t="n">
        <f aca="false">(Simulation!F785-Assumptions!$D$15)*(1-E785)+Assumptions!$D$15-Simulation!J785</f>
        <v>0.150926083181462</v>
      </c>
      <c r="G785" s="8" t="n">
        <f aca="false">((Assumptions!$D$14*(1+Simulation!E785)^1*F785-Assumptions!$D$14*(1+Simulation!E785)^0*Simulation!E785*Assumptions!$D$16)/(1+Simulation!K785)^1+(Assumptions!$D$14*(1+Simulation!E785)^2*F785-Assumptions!$D$14*(1+Simulation!E785)^1*Simulation!E785*Assumptions!$D$16)/(1+Simulation!K785)^2+(Assumptions!$D$14*(1+Simulation!E785)^3*F785-Assumptions!$D$14*(1+Simulation!E785)^2*Simulation!E785*Assumptions!$D$16)/(1+Simulation!K785)^3+(Assumptions!$D$14*(1+Simulation!E785)^4*F785-Assumptions!$D$14*(1+Simulation!E785)^3*Simulation!E785*Assumptions!$D$16)/(1+Simulation!K785)^4+(Assumptions!$D$14*(1+Simulation!E785)^5*F785-Assumptions!$D$14*(1+Simulation!E785)^4*Simulation!E785*Assumptions!$D$16)/(1+Simulation!K785)^5+(Assumptions!$D$14*(1+Simulation!E785)^5*F785-Assumptions!$D$14*(1+Simulation!E785)^4*Simulation!E785*Assumptions!$D$16)*(1+Simulation!I785)/(Simulation!K785-Simulation!I785)/(1+Simulation!K785)^5-Assumptions!$D$17)/Assumptions!$D$18</f>
        <v>9.31131829063888</v>
      </c>
      <c r="H785" s="8" t="str">
        <f aca="false">IF(D785=1,G785,"")</f>
        <v/>
      </c>
      <c r="I785" s="33" t="n">
        <f aca="false">IF(D785=0,G785,"")</f>
        <v>9.31131829063888</v>
      </c>
    </row>
    <row r="786" customFormat="false" ht="15" hidden="false" customHeight="false" outlineLevel="0" collapsed="false">
      <c r="B786" s="2" t="n">
        <v>781</v>
      </c>
      <c r="C786" s="19" t="n">
        <f aca="false">IF('Random Draws'!F786&lt;(Assumptions!$D$28-Assumptions!$D$27)/(Assumptions!$D$29-Assumptions!$D$27),Assumptions!$D$27+SQRT('Random Draws'!F786*(Assumptions!$D$29-Assumptions!$D$27)*(Assumptions!$D$28-Assumptions!$D$27)),Assumptions!$D$29-SQRT((1-'Random Draws'!F786)*(Assumptions!$D$29-Assumptions!$D$27)*(Assumptions!$D$29-Assumptions!$D$28)))</f>
        <v>0.250280995249605</v>
      </c>
      <c r="D786" s="29" t="n">
        <f aca="false">IF('Random Draws'!I786&lt;Assumptions!$D$30,1,0)</f>
        <v>0</v>
      </c>
      <c r="E786" s="19" t="n">
        <f aca="false">C786+Assumptions!$D$31*D786</f>
        <v>0.250280995249605</v>
      </c>
      <c r="F786" s="28" t="n">
        <f aca="false">(Simulation!F786-Assumptions!$D$15)*(1-E786)+Assumptions!$D$15-Simulation!J786</f>
        <v>0.197220051740485</v>
      </c>
      <c r="G786" s="8" t="n">
        <f aca="false">((Assumptions!$D$14*(1+Simulation!E786)^1*F786-Assumptions!$D$14*(1+Simulation!E786)^0*Simulation!E786*Assumptions!$D$16)/(1+Simulation!K786)^1+(Assumptions!$D$14*(1+Simulation!E786)^2*F786-Assumptions!$D$14*(1+Simulation!E786)^1*Simulation!E786*Assumptions!$D$16)/(1+Simulation!K786)^2+(Assumptions!$D$14*(1+Simulation!E786)^3*F786-Assumptions!$D$14*(1+Simulation!E786)^2*Simulation!E786*Assumptions!$D$16)/(1+Simulation!K786)^3+(Assumptions!$D$14*(1+Simulation!E786)^4*F786-Assumptions!$D$14*(1+Simulation!E786)^3*Simulation!E786*Assumptions!$D$16)/(1+Simulation!K786)^4+(Assumptions!$D$14*(1+Simulation!E786)^5*F786-Assumptions!$D$14*(1+Simulation!E786)^4*Simulation!E786*Assumptions!$D$16)/(1+Simulation!K786)^5+(Assumptions!$D$14*(1+Simulation!E786)^5*F786-Assumptions!$D$14*(1+Simulation!E786)^4*Simulation!E786*Assumptions!$D$16)*(1+Simulation!I786)/(Simulation!K786-Simulation!I786)/(1+Simulation!K786)^5-Assumptions!$D$17)/Assumptions!$D$18</f>
        <v>19.5188728138761</v>
      </c>
      <c r="H786" s="8" t="str">
        <f aca="false">IF(D786=1,G786,"")</f>
        <v/>
      </c>
      <c r="I786" s="33" t="n">
        <f aca="false">IF(D786=0,G786,"")</f>
        <v>19.5188728138761</v>
      </c>
    </row>
    <row r="787" customFormat="false" ht="15" hidden="false" customHeight="false" outlineLevel="0" collapsed="false">
      <c r="B787" s="2" t="n">
        <v>782</v>
      </c>
      <c r="C787" s="19" t="n">
        <f aca="false">IF('Random Draws'!F787&lt;(Assumptions!$D$28-Assumptions!$D$27)/(Assumptions!$D$29-Assumptions!$D$27),Assumptions!$D$27+SQRT('Random Draws'!F787*(Assumptions!$D$29-Assumptions!$D$27)*(Assumptions!$D$28-Assumptions!$D$27)),Assumptions!$D$29-SQRT((1-'Random Draws'!F787)*(Assumptions!$D$29-Assumptions!$D$27)*(Assumptions!$D$29-Assumptions!$D$28)))</f>
        <v>0.265063200700016</v>
      </c>
      <c r="D787" s="29" t="n">
        <f aca="false">IF('Random Draws'!I787&lt;Assumptions!$D$30,1,0)</f>
        <v>0</v>
      </c>
      <c r="E787" s="19" t="n">
        <f aca="false">C787+Assumptions!$D$31*D787</f>
        <v>0.265063200700016</v>
      </c>
      <c r="F787" s="28" t="n">
        <f aca="false">(Simulation!F787-Assumptions!$D$15)*(1-E787)+Assumptions!$D$15-Simulation!J787</f>
        <v>0.206543588896786</v>
      </c>
      <c r="G787" s="8" t="n">
        <f aca="false">((Assumptions!$D$14*(1+Simulation!E787)^1*F787-Assumptions!$D$14*(1+Simulation!E787)^0*Simulation!E787*Assumptions!$D$16)/(1+Simulation!K787)^1+(Assumptions!$D$14*(1+Simulation!E787)^2*F787-Assumptions!$D$14*(1+Simulation!E787)^1*Simulation!E787*Assumptions!$D$16)/(1+Simulation!K787)^2+(Assumptions!$D$14*(1+Simulation!E787)^3*F787-Assumptions!$D$14*(1+Simulation!E787)^2*Simulation!E787*Assumptions!$D$16)/(1+Simulation!K787)^3+(Assumptions!$D$14*(1+Simulation!E787)^4*F787-Assumptions!$D$14*(1+Simulation!E787)^3*Simulation!E787*Assumptions!$D$16)/(1+Simulation!K787)^4+(Assumptions!$D$14*(1+Simulation!E787)^5*F787-Assumptions!$D$14*(1+Simulation!E787)^4*Simulation!E787*Assumptions!$D$16)/(1+Simulation!K787)^5+(Assumptions!$D$14*(1+Simulation!E787)^5*F787-Assumptions!$D$14*(1+Simulation!E787)^4*Simulation!E787*Assumptions!$D$16)*(1+Simulation!I787)/(Simulation!K787-Simulation!I787)/(1+Simulation!K787)^5-Assumptions!$D$17)/Assumptions!$D$18</f>
        <v>17.5294126264086</v>
      </c>
      <c r="H787" s="8" t="str">
        <f aca="false">IF(D787=1,G787,"")</f>
        <v/>
      </c>
      <c r="I787" s="33" t="n">
        <f aca="false">IF(D787=0,G787,"")</f>
        <v>17.5294126264086</v>
      </c>
    </row>
    <row r="788" customFormat="false" ht="15" hidden="false" customHeight="false" outlineLevel="0" collapsed="false">
      <c r="B788" s="2" t="n">
        <v>783</v>
      </c>
      <c r="C788" s="19" t="n">
        <f aca="false">IF('Random Draws'!F788&lt;(Assumptions!$D$28-Assumptions!$D$27)/(Assumptions!$D$29-Assumptions!$D$27),Assumptions!$D$27+SQRT('Random Draws'!F788*(Assumptions!$D$29-Assumptions!$D$27)*(Assumptions!$D$28-Assumptions!$D$27)),Assumptions!$D$29-SQRT((1-'Random Draws'!F788)*(Assumptions!$D$29-Assumptions!$D$27)*(Assumptions!$D$29-Assumptions!$D$28)))</f>
        <v>0.248595356812838</v>
      </c>
      <c r="D788" s="29" t="n">
        <f aca="false">IF('Random Draws'!I788&lt;Assumptions!$D$30,1,0)</f>
        <v>0</v>
      </c>
      <c r="E788" s="19" t="n">
        <f aca="false">C788+Assumptions!$D$31*D788</f>
        <v>0.248595356812838</v>
      </c>
      <c r="F788" s="28" t="n">
        <f aca="false">(Simulation!F788-Assumptions!$D$15)*(1-E788)+Assumptions!$D$15-Simulation!J788</f>
        <v>0.167674519807545</v>
      </c>
      <c r="G788" s="8" t="n">
        <f aca="false">((Assumptions!$D$14*(1+Simulation!E788)^1*F788-Assumptions!$D$14*(1+Simulation!E788)^0*Simulation!E788*Assumptions!$D$16)/(1+Simulation!K788)^1+(Assumptions!$D$14*(1+Simulation!E788)^2*F788-Assumptions!$D$14*(1+Simulation!E788)^1*Simulation!E788*Assumptions!$D$16)/(1+Simulation!K788)^2+(Assumptions!$D$14*(1+Simulation!E788)^3*F788-Assumptions!$D$14*(1+Simulation!E788)^2*Simulation!E788*Assumptions!$D$16)/(1+Simulation!K788)^3+(Assumptions!$D$14*(1+Simulation!E788)^4*F788-Assumptions!$D$14*(1+Simulation!E788)^3*Simulation!E788*Assumptions!$D$16)/(1+Simulation!K788)^4+(Assumptions!$D$14*(1+Simulation!E788)^5*F788-Assumptions!$D$14*(1+Simulation!E788)^4*Simulation!E788*Assumptions!$D$16)/(1+Simulation!K788)^5+(Assumptions!$D$14*(1+Simulation!E788)^5*F788-Assumptions!$D$14*(1+Simulation!E788)^4*Simulation!E788*Assumptions!$D$16)*(1+Simulation!I788)/(Simulation!K788-Simulation!I788)/(1+Simulation!K788)^5-Assumptions!$D$17)/Assumptions!$D$18</f>
        <v>12.9646107432173</v>
      </c>
      <c r="H788" s="8" t="str">
        <f aca="false">IF(D788=1,G788,"")</f>
        <v/>
      </c>
      <c r="I788" s="33" t="n">
        <f aca="false">IF(D788=0,G788,"")</f>
        <v>12.9646107432173</v>
      </c>
    </row>
    <row r="789" customFormat="false" ht="15" hidden="false" customHeight="false" outlineLevel="0" collapsed="false">
      <c r="B789" s="2" t="n">
        <v>784</v>
      </c>
      <c r="C789" s="19" t="n">
        <f aca="false">IF('Random Draws'!F789&lt;(Assumptions!$D$28-Assumptions!$D$27)/(Assumptions!$D$29-Assumptions!$D$27),Assumptions!$D$27+SQRT('Random Draws'!F789*(Assumptions!$D$29-Assumptions!$D$27)*(Assumptions!$D$28-Assumptions!$D$27)),Assumptions!$D$29-SQRT((1-'Random Draws'!F789)*(Assumptions!$D$29-Assumptions!$D$27)*(Assumptions!$D$29-Assumptions!$D$28)))</f>
        <v>0.255485991812551</v>
      </c>
      <c r="D789" s="29" t="n">
        <f aca="false">IF('Random Draws'!I789&lt;Assumptions!$D$30,1,0)</f>
        <v>0</v>
      </c>
      <c r="E789" s="19" t="n">
        <f aca="false">C789+Assumptions!$D$31*D789</f>
        <v>0.255485991812551</v>
      </c>
      <c r="F789" s="28" t="n">
        <f aca="false">(Simulation!F789-Assumptions!$D$15)*(1-E789)+Assumptions!$D$15-Simulation!J789</f>
        <v>0.141522156236051</v>
      </c>
      <c r="G789" s="8" t="n">
        <f aca="false">((Assumptions!$D$14*(1+Simulation!E789)^1*F789-Assumptions!$D$14*(1+Simulation!E789)^0*Simulation!E789*Assumptions!$D$16)/(1+Simulation!K789)^1+(Assumptions!$D$14*(1+Simulation!E789)^2*F789-Assumptions!$D$14*(1+Simulation!E789)^1*Simulation!E789*Assumptions!$D$16)/(1+Simulation!K789)^2+(Assumptions!$D$14*(1+Simulation!E789)^3*F789-Assumptions!$D$14*(1+Simulation!E789)^2*Simulation!E789*Assumptions!$D$16)/(1+Simulation!K789)^3+(Assumptions!$D$14*(1+Simulation!E789)^4*F789-Assumptions!$D$14*(1+Simulation!E789)^3*Simulation!E789*Assumptions!$D$16)/(1+Simulation!K789)^4+(Assumptions!$D$14*(1+Simulation!E789)^5*F789-Assumptions!$D$14*(1+Simulation!E789)^4*Simulation!E789*Assumptions!$D$16)/(1+Simulation!K789)^5+(Assumptions!$D$14*(1+Simulation!E789)^5*F789-Assumptions!$D$14*(1+Simulation!E789)^4*Simulation!E789*Assumptions!$D$16)*(1+Simulation!I789)/(Simulation!K789-Simulation!I789)/(1+Simulation!K789)^5-Assumptions!$D$17)/Assumptions!$D$18</f>
        <v>7.14986661711379</v>
      </c>
      <c r="H789" s="8" t="str">
        <f aca="false">IF(D789=1,G789,"")</f>
        <v/>
      </c>
      <c r="I789" s="33" t="n">
        <f aca="false">IF(D789=0,G789,"")</f>
        <v>7.14986661711379</v>
      </c>
    </row>
    <row r="790" customFormat="false" ht="15" hidden="false" customHeight="false" outlineLevel="0" collapsed="false">
      <c r="B790" s="2" t="n">
        <v>785</v>
      </c>
      <c r="C790" s="19" t="n">
        <f aca="false">IF('Random Draws'!F790&lt;(Assumptions!$D$28-Assumptions!$D$27)/(Assumptions!$D$29-Assumptions!$D$27),Assumptions!$D$27+SQRT('Random Draws'!F790*(Assumptions!$D$29-Assumptions!$D$27)*(Assumptions!$D$28-Assumptions!$D$27)),Assumptions!$D$29-SQRT((1-'Random Draws'!F790)*(Assumptions!$D$29-Assumptions!$D$27)*(Assumptions!$D$29-Assumptions!$D$28)))</f>
        <v>0.26074347078193</v>
      </c>
      <c r="D790" s="29" t="n">
        <f aca="false">IF('Random Draws'!I790&lt;Assumptions!$D$30,1,0)</f>
        <v>0</v>
      </c>
      <c r="E790" s="19" t="n">
        <f aca="false">C790+Assumptions!$D$31*D790</f>
        <v>0.26074347078193</v>
      </c>
      <c r="F790" s="28" t="n">
        <f aca="false">(Simulation!F790-Assumptions!$D$15)*(1-E790)+Assumptions!$D$15-Simulation!J790</f>
        <v>0.199614801130353</v>
      </c>
      <c r="G790" s="8" t="n">
        <f aca="false">((Assumptions!$D$14*(1+Simulation!E790)^1*F790-Assumptions!$D$14*(1+Simulation!E790)^0*Simulation!E790*Assumptions!$D$16)/(1+Simulation!K790)^1+(Assumptions!$D$14*(1+Simulation!E790)^2*F790-Assumptions!$D$14*(1+Simulation!E790)^1*Simulation!E790*Assumptions!$D$16)/(1+Simulation!K790)^2+(Assumptions!$D$14*(1+Simulation!E790)^3*F790-Assumptions!$D$14*(1+Simulation!E790)^2*Simulation!E790*Assumptions!$D$16)/(1+Simulation!K790)^3+(Assumptions!$D$14*(1+Simulation!E790)^4*F790-Assumptions!$D$14*(1+Simulation!E790)^3*Simulation!E790*Assumptions!$D$16)/(1+Simulation!K790)^4+(Assumptions!$D$14*(1+Simulation!E790)^5*F790-Assumptions!$D$14*(1+Simulation!E790)^4*Simulation!E790*Assumptions!$D$16)/(1+Simulation!K790)^5+(Assumptions!$D$14*(1+Simulation!E790)^5*F790-Assumptions!$D$14*(1+Simulation!E790)^4*Simulation!E790*Assumptions!$D$16)*(1+Simulation!I790)/(Simulation!K790-Simulation!I790)/(1+Simulation!K790)^5-Assumptions!$D$17)/Assumptions!$D$18</f>
        <v>14.9865121697573</v>
      </c>
      <c r="H790" s="8" t="str">
        <f aca="false">IF(D790=1,G790,"")</f>
        <v/>
      </c>
      <c r="I790" s="33" t="n">
        <f aca="false">IF(D790=0,G790,"")</f>
        <v>14.9865121697573</v>
      </c>
    </row>
    <row r="791" customFormat="false" ht="15" hidden="false" customHeight="false" outlineLevel="0" collapsed="false">
      <c r="B791" s="2" t="n">
        <v>786</v>
      </c>
      <c r="C791" s="19" t="n">
        <f aca="false">IF('Random Draws'!F791&lt;(Assumptions!$D$28-Assumptions!$D$27)/(Assumptions!$D$29-Assumptions!$D$27),Assumptions!$D$27+SQRT('Random Draws'!F791*(Assumptions!$D$29-Assumptions!$D$27)*(Assumptions!$D$28-Assumptions!$D$27)),Assumptions!$D$29-SQRT((1-'Random Draws'!F791)*(Assumptions!$D$29-Assumptions!$D$27)*(Assumptions!$D$29-Assumptions!$D$28)))</f>
        <v>0.256579118430411</v>
      </c>
      <c r="D791" s="29" t="n">
        <f aca="false">IF('Random Draws'!I791&lt;Assumptions!$D$30,1,0)</f>
        <v>0</v>
      </c>
      <c r="E791" s="19" t="n">
        <f aca="false">C791+Assumptions!$D$31*D791</f>
        <v>0.256579118430411</v>
      </c>
      <c r="F791" s="28" t="n">
        <f aca="false">(Simulation!F791-Assumptions!$D$15)*(1-E791)+Assumptions!$D$15-Simulation!J791</f>
        <v>0.193900514255205</v>
      </c>
      <c r="G791" s="8" t="n">
        <f aca="false">((Assumptions!$D$14*(1+Simulation!E791)^1*F791-Assumptions!$D$14*(1+Simulation!E791)^0*Simulation!E791*Assumptions!$D$16)/(1+Simulation!K791)^1+(Assumptions!$D$14*(1+Simulation!E791)^2*F791-Assumptions!$D$14*(1+Simulation!E791)^1*Simulation!E791*Assumptions!$D$16)/(1+Simulation!K791)^2+(Assumptions!$D$14*(1+Simulation!E791)^3*F791-Assumptions!$D$14*(1+Simulation!E791)^2*Simulation!E791*Assumptions!$D$16)/(1+Simulation!K791)^3+(Assumptions!$D$14*(1+Simulation!E791)^4*F791-Assumptions!$D$14*(1+Simulation!E791)^3*Simulation!E791*Assumptions!$D$16)/(1+Simulation!K791)^4+(Assumptions!$D$14*(1+Simulation!E791)^5*F791-Assumptions!$D$14*(1+Simulation!E791)^4*Simulation!E791*Assumptions!$D$16)/(1+Simulation!K791)^5+(Assumptions!$D$14*(1+Simulation!E791)^5*F791-Assumptions!$D$14*(1+Simulation!E791)^4*Simulation!E791*Assumptions!$D$16)*(1+Simulation!I791)/(Simulation!K791-Simulation!I791)/(1+Simulation!K791)^5-Assumptions!$D$17)/Assumptions!$D$18</f>
        <v>17.8325972367721</v>
      </c>
      <c r="H791" s="8" t="str">
        <f aca="false">IF(D791=1,G791,"")</f>
        <v/>
      </c>
      <c r="I791" s="33" t="n">
        <f aca="false">IF(D791=0,G791,"")</f>
        <v>17.8325972367721</v>
      </c>
    </row>
    <row r="792" customFormat="false" ht="15" hidden="false" customHeight="false" outlineLevel="0" collapsed="false">
      <c r="B792" s="2" t="n">
        <v>787</v>
      </c>
      <c r="C792" s="19" t="n">
        <f aca="false">IF('Random Draws'!F792&lt;(Assumptions!$D$28-Assumptions!$D$27)/(Assumptions!$D$29-Assumptions!$D$27),Assumptions!$D$27+SQRT('Random Draws'!F792*(Assumptions!$D$29-Assumptions!$D$27)*(Assumptions!$D$28-Assumptions!$D$27)),Assumptions!$D$29-SQRT((1-'Random Draws'!F792)*(Assumptions!$D$29-Assumptions!$D$27)*(Assumptions!$D$29-Assumptions!$D$28)))</f>
        <v>0.255281999473472</v>
      </c>
      <c r="D792" s="29" t="n">
        <f aca="false">IF('Random Draws'!I792&lt;Assumptions!$D$30,1,0)</f>
        <v>1</v>
      </c>
      <c r="E792" s="19" t="n">
        <f aca="false">C792+Assumptions!$D$31*D792</f>
        <v>0.345281999473472</v>
      </c>
      <c r="F792" s="28" t="n">
        <f aca="false">(Simulation!F792-Assumptions!$D$15)*(1-E792)+Assumptions!$D$15-Simulation!J792</f>
        <v>0.0917370662240492</v>
      </c>
      <c r="G792" s="8" t="n">
        <f aca="false">((Assumptions!$D$14*(1+Simulation!E792)^1*F792-Assumptions!$D$14*(1+Simulation!E792)^0*Simulation!E792*Assumptions!$D$16)/(1+Simulation!K792)^1+(Assumptions!$D$14*(1+Simulation!E792)^2*F792-Assumptions!$D$14*(1+Simulation!E792)^1*Simulation!E792*Assumptions!$D$16)/(1+Simulation!K792)^2+(Assumptions!$D$14*(1+Simulation!E792)^3*F792-Assumptions!$D$14*(1+Simulation!E792)^2*Simulation!E792*Assumptions!$D$16)/(1+Simulation!K792)^3+(Assumptions!$D$14*(1+Simulation!E792)^4*F792-Assumptions!$D$14*(1+Simulation!E792)^3*Simulation!E792*Assumptions!$D$16)/(1+Simulation!K792)^4+(Assumptions!$D$14*(1+Simulation!E792)^5*F792-Assumptions!$D$14*(1+Simulation!E792)^4*Simulation!E792*Assumptions!$D$16)/(1+Simulation!K792)^5+(Assumptions!$D$14*(1+Simulation!E792)^5*F792-Assumptions!$D$14*(1+Simulation!E792)^4*Simulation!E792*Assumptions!$D$16)*(1+Simulation!I792)/(Simulation!K792-Simulation!I792)/(1+Simulation!K792)^5-Assumptions!$D$17)/Assumptions!$D$18</f>
        <v>0.884717407050208</v>
      </c>
      <c r="H792" s="8" t="n">
        <f aca="false">IF(D792=1,G792,"")</f>
        <v>0.884717407050208</v>
      </c>
      <c r="I792" s="33" t="str">
        <f aca="false">IF(D792=0,G792,"")</f>
        <v/>
      </c>
    </row>
    <row r="793" customFormat="false" ht="15" hidden="false" customHeight="false" outlineLevel="0" collapsed="false">
      <c r="B793" s="2" t="n">
        <v>788</v>
      </c>
      <c r="C793" s="19" t="n">
        <f aca="false">IF('Random Draws'!F793&lt;(Assumptions!$D$28-Assumptions!$D$27)/(Assumptions!$D$29-Assumptions!$D$27),Assumptions!$D$27+SQRT('Random Draws'!F793*(Assumptions!$D$29-Assumptions!$D$27)*(Assumptions!$D$28-Assumptions!$D$27)),Assumptions!$D$29-SQRT((1-'Random Draws'!F793)*(Assumptions!$D$29-Assumptions!$D$27)*(Assumptions!$D$29-Assumptions!$D$28)))</f>
        <v>0.251198725958251</v>
      </c>
      <c r="D793" s="29" t="n">
        <f aca="false">IF('Random Draws'!I793&lt;Assumptions!$D$30,1,0)</f>
        <v>0</v>
      </c>
      <c r="E793" s="19" t="n">
        <f aca="false">C793+Assumptions!$D$31*D793</f>
        <v>0.251198725958251</v>
      </c>
      <c r="F793" s="28" t="n">
        <f aca="false">(Simulation!F793-Assumptions!$D$15)*(1-E793)+Assumptions!$D$15-Simulation!J793</f>
        <v>0.199928458437087</v>
      </c>
      <c r="G793" s="8" t="n">
        <f aca="false">((Assumptions!$D$14*(1+Simulation!E793)^1*F793-Assumptions!$D$14*(1+Simulation!E793)^0*Simulation!E793*Assumptions!$D$16)/(1+Simulation!K793)^1+(Assumptions!$D$14*(1+Simulation!E793)^2*F793-Assumptions!$D$14*(1+Simulation!E793)^1*Simulation!E793*Assumptions!$D$16)/(1+Simulation!K793)^2+(Assumptions!$D$14*(1+Simulation!E793)^3*F793-Assumptions!$D$14*(1+Simulation!E793)^2*Simulation!E793*Assumptions!$D$16)/(1+Simulation!K793)^3+(Assumptions!$D$14*(1+Simulation!E793)^4*F793-Assumptions!$D$14*(1+Simulation!E793)^3*Simulation!E793*Assumptions!$D$16)/(1+Simulation!K793)^4+(Assumptions!$D$14*(1+Simulation!E793)^5*F793-Assumptions!$D$14*(1+Simulation!E793)^4*Simulation!E793*Assumptions!$D$16)/(1+Simulation!K793)^5+(Assumptions!$D$14*(1+Simulation!E793)^5*F793-Assumptions!$D$14*(1+Simulation!E793)^4*Simulation!E793*Assumptions!$D$16)*(1+Simulation!I793)/(Simulation!K793-Simulation!I793)/(1+Simulation!K793)^5-Assumptions!$D$17)/Assumptions!$D$18</f>
        <v>12.7510507938211</v>
      </c>
      <c r="H793" s="8" t="str">
        <f aca="false">IF(D793=1,G793,"")</f>
        <v/>
      </c>
      <c r="I793" s="33" t="n">
        <f aca="false">IF(D793=0,G793,"")</f>
        <v>12.7510507938211</v>
      </c>
    </row>
    <row r="794" customFormat="false" ht="15" hidden="false" customHeight="false" outlineLevel="0" collapsed="false">
      <c r="B794" s="2" t="n">
        <v>789</v>
      </c>
      <c r="C794" s="19" t="n">
        <f aca="false">IF('Random Draws'!F794&lt;(Assumptions!$D$28-Assumptions!$D$27)/(Assumptions!$D$29-Assumptions!$D$27),Assumptions!$D$27+SQRT('Random Draws'!F794*(Assumptions!$D$29-Assumptions!$D$27)*(Assumptions!$D$28-Assumptions!$D$27)),Assumptions!$D$29-SQRT((1-'Random Draws'!F794)*(Assumptions!$D$29-Assumptions!$D$27)*(Assumptions!$D$29-Assumptions!$D$28)))</f>
        <v>0.253599649380569</v>
      </c>
      <c r="D794" s="29" t="n">
        <f aca="false">IF('Random Draws'!I794&lt;Assumptions!$D$30,1,0)</f>
        <v>0</v>
      </c>
      <c r="E794" s="19" t="n">
        <f aca="false">C794+Assumptions!$D$31*D794</f>
        <v>0.253599649380569</v>
      </c>
      <c r="F794" s="28" t="n">
        <f aca="false">(Simulation!F794-Assumptions!$D$15)*(1-E794)+Assumptions!$D$15-Simulation!J794</f>
        <v>0.181267139076827</v>
      </c>
      <c r="G794" s="8" t="n">
        <f aca="false">((Assumptions!$D$14*(1+Simulation!E794)^1*F794-Assumptions!$D$14*(1+Simulation!E794)^0*Simulation!E794*Assumptions!$D$16)/(1+Simulation!K794)^1+(Assumptions!$D$14*(1+Simulation!E794)^2*F794-Assumptions!$D$14*(1+Simulation!E794)^1*Simulation!E794*Assumptions!$D$16)/(1+Simulation!K794)^2+(Assumptions!$D$14*(1+Simulation!E794)^3*F794-Assumptions!$D$14*(1+Simulation!E794)^2*Simulation!E794*Assumptions!$D$16)/(1+Simulation!K794)^3+(Assumptions!$D$14*(1+Simulation!E794)^4*F794-Assumptions!$D$14*(1+Simulation!E794)^3*Simulation!E794*Assumptions!$D$16)/(1+Simulation!K794)^4+(Assumptions!$D$14*(1+Simulation!E794)^5*F794-Assumptions!$D$14*(1+Simulation!E794)^4*Simulation!E794*Assumptions!$D$16)/(1+Simulation!K794)^5+(Assumptions!$D$14*(1+Simulation!E794)^5*F794-Assumptions!$D$14*(1+Simulation!E794)^4*Simulation!E794*Assumptions!$D$16)*(1+Simulation!I794)/(Simulation!K794-Simulation!I794)/(1+Simulation!K794)^5-Assumptions!$D$17)/Assumptions!$D$18</f>
        <v>18.8288548585343</v>
      </c>
      <c r="H794" s="8" t="str">
        <f aca="false">IF(D794=1,G794,"")</f>
        <v/>
      </c>
      <c r="I794" s="33" t="n">
        <f aca="false">IF(D794=0,G794,"")</f>
        <v>18.8288548585343</v>
      </c>
    </row>
    <row r="795" customFormat="false" ht="15" hidden="false" customHeight="false" outlineLevel="0" collapsed="false">
      <c r="B795" s="2" t="n">
        <v>790</v>
      </c>
      <c r="C795" s="19" t="n">
        <f aca="false">IF('Random Draws'!F795&lt;(Assumptions!$D$28-Assumptions!$D$27)/(Assumptions!$D$29-Assumptions!$D$27),Assumptions!$D$27+SQRT('Random Draws'!F795*(Assumptions!$D$29-Assumptions!$D$27)*(Assumptions!$D$28-Assumptions!$D$27)),Assumptions!$D$29-SQRT((1-'Random Draws'!F795)*(Assumptions!$D$29-Assumptions!$D$27)*(Assumptions!$D$29-Assumptions!$D$28)))</f>
        <v>0.258639845538652</v>
      </c>
      <c r="D795" s="29" t="n">
        <f aca="false">IF('Random Draws'!I795&lt;Assumptions!$D$30,1,0)</f>
        <v>1</v>
      </c>
      <c r="E795" s="19" t="n">
        <f aca="false">C795+Assumptions!$D$31*D795</f>
        <v>0.348639845538652</v>
      </c>
      <c r="F795" s="28" t="n">
        <f aca="false">(Simulation!F795-Assumptions!$D$15)*(1-E795)+Assumptions!$D$15-Simulation!J795</f>
        <v>0.143354685552464</v>
      </c>
      <c r="G795" s="8" t="n">
        <f aca="false">((Assumptions!$D$14*(1+Simulation!E795)^1*F795-Assumptions!$D$14*(1+Simulation!E795)^0*Simulation!E795*Assumptions!$D$16)/(1+Simulation!K795)^1+(Assumptions!$D$14*(1+Simulation!E795)^2*F795-Assumptions!$D$14*(1+Simulation!E795)^1*Simulation!E795*Assumptions!$D$16)/(1+Simulation!K795)^2+(Assumptions!$D$14*(1+Simulation!E795)^3*F795-Assumptions!$D$14*(1+Simulation!E795)^2*Simulation!E795*Assumptions!$D$16)/(1+Simulation!K795)^3+(Assumptions!$D$14*(1+Simulation!E795)^4*F795-Assumptions!$D$14*(1+Simulation!E795)^3*Simulation!E795*Assumptions!$D$16)/(1+Simulation!K795)^4+(Assumptions!$D$14*(1+Simulation!E795)^5*F795-Assumptions!$D$14*(1+Simulation!E795)^4*Simulation!E795*Assumptions!$D$16)/(1+Simulation!K795)^5+(Assumptions!$D$14*(1+Simulation!E795)^5*F795-Assumptions!$D$14*(1+Simulation!E795)^4*Simulation!E795*Assumptions!$D$16)*(1+Simulation!I795)/(Simulation!K795-Simulation!I795)/(1+Simulation!K795)^5-Assumptions!$D$17)/Assumptions!$D$18</f>
        <v>8.37300935650938</v>
      </c>
      <c r="H795" s="8" t="n">
        <f aca="false">IF(D795=1,G795,"")</f>
        <v>8.37300935650938</v>
      </c>
      <c r="I795" s="33" t="str">
        <f aca="false">IF(D795=0,G795,"")</f>
        <v/>
      </c>
    </row>
    <row r="796" customFormat="false" ht="15" hidden="false" customHeight="false" outlineLevel="0" collapsed="false">
      <c r="B796" s="2" t="n">
        <v>791</v>
      </c>
      <c r="C796" s="19" t="n">
        <f aca="false">IF('Random Draws'!F796&lt;(Assumptions!$D$28-Assumptions!$D$27)/(Assumptions!$D$29-Assumptions!$D$27),Assumptions!$D$27+SQRT('Random Draws'!F796*(Assumptions!$D$29-Assumptions!$D$27)*(Assumptions!$D$28-Assumptions!$D$27)),Assumptions!$D$29-SQRT((1-'Random Draws'!F796)*(Assumptions!$D$29-Assumptions!$D$27)*(Assumptions!$D$29-Assumptions!$D$28)))</f>
        <v>0.248737250620373</v>
      </c>
      <c r="D796" s="29" t="n">
        <f aca="false">IF('Random Draws'!I796&lt;Assumptions!$D$30,1,0)</f>
        <v>0</v>
      </c>
      <c r="E796" s="19" t="n">
        <f aca="false">C796+Assumptions!$D$31*D796</f>
        <v>0.248737250620373</v>
      </c>
      <c r="F796" s="28" t="n">
        <f aca="false">(Simulation!F796-Assumptions!$D$15)*(1-E796)+Assumptions!$D$15-Simulation!J796</f>
        <v>0.1963899658989</v>
      </c>
      <c r="G796" s="8" t="n">
        <f aca="false">((Assumptions!$D$14*(1+Simulation!E796)^1*F796-Assumptions!$D$14*(1+Simulation!E796)^0*Simulation!E796*Assumptions!$D$16)/(1+Simulation!K796)^1+(Assumptions!$D$14*(1+Simulation!E796)^2*F796-Assumptions!$D$14*(1+Simulation!E796)^1*Simulation!E796*Assumptions!$D$16)/(1+Simulation!K796)^2+(Assumptions!$D$14*(1+Simulation!E796)^3*F796-Assumptions!$D$14*(1+Simulation!E796)^2*Simulation!E796*Assumptions!$D$16)/(1+Simulation!K796)^3+(Assumptions!$D$14*(1+Simulation!E796)^4*F796-Assumptions!$D$14*(1+Simulation!E796)^3*Simulation!E796*Assumptions!$D$16)/(1+Simulation!K796)^4+(Assumptions!$D$14*(1+Simulation!E796)^5*F796-Assumptions!$D$14*(1+Simulation!E796)^4*Simulation!E796*Assumptions!$D$16)/(1+Simulation!K796)^5+(Assumptions!$D$14*(1+Simulation!E796)^5*F796-Assumptions!$D$14*(1+Simulation!E796)^4*Simulation!E796*Assumptions!$D$16)*(1+Simulation!I796)/(Simulation!K796-Simulation!I796)/(1+Simulation!K796)^5-Assumptions!$D$17)/Assumptions!$D$18</f>
        <v>11.7454136234881</v>
      </c>
      <c r="H796" s="8" t="str">
        <f aca="false">IF(D796=1,G796,"")</f>
        <v/>
      </c>
      <c r="I796" s="33" t="n">
        <f aca="false">IF(D796=0,G796,"")</f>
        <v>11.7454136234881</v>
      </c>
    </row>
    <row r="797" customFormat="false" ht="15" hidden="false" customHeight="false" outlineLevel="0" collapsed="false">
      <c r="B797" s="2" t="n">
        <v>792</v>
      </c>
      <c r="C797" s="19" t="n">
        <f aca="false">IF('Random Draws'!F797&lt;(Assumptions!$D$28-Assumptions!$D$27)/(Assumptions!$D$29-Assumptions!$D$27),Assumptions!$D$27+SQRT('Random Draws'!F797*(Assumptions!$D$29-Assumptions!$D$27)*(Assumptions!$D$28-Assumptions!$D$27)),Assumptions!$D$29-SQRT((1-'Random Draws'!F797)*(Assumptions!$D$29-Assumptions!$D$27)*(Assumptions!$D$29-Assumptions!$D$28)))</f>
        <v>0.260447500736591</v>
      </c>
      <c r="D797" s="29" t="n">
        <f aca="false">IF('Random Draws'!I797&lt;Assumptions!$D$30,1,0)</f>
        <v>0</v>
      </c>
      <c r="E797" s="19" t="n">
        <f aca="false">C797+Assumptions!$D$31*D797</f>
        <v>0.260447500736591</v>
      </c>
      <c r="F797" s="28" t="n">
        <f aca="false">(Simulation!F797-Assumptions!$D$15)*(1-E797)+Assumptions!$D$15-Simulation!J797</f>
        <v>0.183752772286119</v>
      </c>
      <c r="G797" s="8" t="n">
        <f aca="false">((Assumptions!$D$14*(1+Simulation!E797)^1*F797-Assumptions!$D$14*(1+Simulation!E797)^0*Simulation!E797*Assumptions!$D$16)/(1+Simulation!K797)^1+(Assumptions!$D$14*(1+Simulation!E797)^2*F797-Assumptions!$D$14*(1+Simulation!E797)^1*Simulation!E797*Assumptions!$D$16)/(1+Simulation!K797)^2+(Assumptions!$D$14*(1+Simulation!E797)^3*F797-Assumptions!$D$14*(1+Simulation!E797)^2*Simulation!E797*Assumptions!$D$16)/(1+Simulation!K797)^3+(Assumptions!$D$14*(1+Simulation!E797)^4*F797-Assumptions!$D$14*(1+Simulation!E797)^3*Simulation!E797*Assumptions!$D$16)/(1+Simulation!K797)^4+(Assumptions!$D$14*(1+Simulation!E797)^5*F797-Assumptions!$D$14*(1+Simulation!E797)^4*Simulation!E797*Assumptions!$D$16)/(1+Simulation!K797)^5+(Assumptions!$D$14*(1+Simulation!E797)^5*F797-Assumptions!$D$14*(1+Simulation!E797)^4*Simulation!E797*Assumptions!$D$16)*(1+Simulation!I797)/(Simulation!K797-Simulation!I797)/(1+Simulation!K797)^5-Assumptions!$D$17)/Assumptions!$D$18</f>
        <v>11.1287365936402</v>
      </c>
      <c r="H797" s="8" t="str">
        <f aca="false">IF(D797=1,G797,"")</f>
        <v/>
      </c>
      <c r="I797" s="33" t="n">
        <f aca="false">IF(D797=0,G797,"")</f>
        <v>11.1287365936402</v>
      </c>
    </row>
    <row r="798" customFormat="false" ht="15" hidden="false" customHeight="false" outlineLevel="0" collapsed="false">
      <c r="B798" s="2" t="n">
        <v>793</v>
      </c>
      <c r="C798" s="19" t="n">
        <f aca="false">IF('Random Draws'!F798&lt;(Assumptions!$D$28-Assumptions!$D$27)/(Assumptions!$D$29-Assumptions!$D$27),Assumptions!$D$27+SQRT('Random Draws'!F798*(Assumptions!$D$29-Assumptions!$D$27)*(Assumptions!$D$28-Assumptions!$D$27)),Assumptions!$D$29-SQRT((1-'Random Draws'!F798)*(Assumptions!$D$29-Assumptions!$D$27)*(Assumptions!$D$29-Assumptions!$D$28)))</f>
        <v>0.257449525639535</v>
      </c>
      <c r="D798" s="29" t="n">
        <f aca="false">IF('Random Draws'!I798&lt;Assumptions!$D$30,1,0)</f>
        <v>0</v>
      </c>
      <c r="E798" s="19" t="n">
        <f aca="false">C798+Assumptions!$D$31*D798</f>
        <v>0.257449525639535</v>
      </c>
      <c r="F798" s="28" t="n">
        <f aca="false">(Simulation!F798-Assumptions!$D$15)*(1-E798)+Assumptions!$D$15-Simulation!J798</f>
        <v>0.172342290745001</v>
      </c>
      <c r="G798" s="8" t="n">
        <f aca="false">((Assumptions!$D$14*(1+Simulation!E798)^1*F798-Assumptions!$D$14*(1+Simulation!E798)^0*Simulation!E798*Assumptions!$D$16)/(1+Simulation!K798)^1+(Assumptions!$D$14*(1+Simulation!E798)^2*F798-Assumptions!$D$14*(1+Simulation!E798)^1*Simulation!E798*Assumptions!$D$16)/(1+Simulation!K798)^2+(Assumptions!$D$14*(1+Simulation!E798)^3*F798-Assumptions!$D$14*(1+Simulation!E798)^2*Simulation!E798*Assumptions!$D$16)/(1+Simulation!K798)^3+(Assumptions!$D$14*(1+Simulation!E798)^4*F798-Assumptions!$D$14*(1+Simulation!E798)^3*Simulation!E798*Assumptions!$D$16)/(1+Simulation!K798)^4+(Assumptions!$D$14*(1+Simulation!E798)^5*F798-Assumptions!$D$14*(1+Simulation!E798)^4*Simulation!E798*Assumptions!$D$16)/(1+Simulation!K798)^5+(Assumptions!$D$14*(1+Simulation!E798)^5*F798-Assumptions!$D$14*(1+Simulation!E798)^4*Simulation!E798*Assumptions!$D$16)*(1+Simulation!I798)/(Simulation!K798-Simulation!I798)/(1+Simulation!K798)^5-Assumptions!$D$17)/Assumptions!$D$18</f>
        <v>11.5357686990186</v>
      </c>
      <c r="H798" s="8" t="str">
        <f aca="false">IF(D798=1,G798,"")</f>
        <v/>
      </c>
      <c r="I798" s="33" t="n">
        <f aca="false">IF(D798=0,G798,"")</f>
        <v>11.5357686990186</v>
      </c>
    </row>
    <row r="799" customFormat="false" ht="15" hidden="false" customHeight="false" outlineLevel="0" collapsed="false">
      <c r="B799" s="2" t="n">
        <v>794</v>
      </c>
      <c r="C799" s="19" t="n">
        <f aca="false">IF('Random Draws'!F799&lt;(Assumptions!$D$28-Assumptions!$D$27)/(Assumptions!$D$29-Assumptions!$D$27),Assumptions!$D$27+SQRT('Random Draws'!F799*(Assumptions!$D$29-Assumptions!$D$27)*(Assumptions!$D$28-Assumptions!$D$27)),Assumptions!$D$29-SQRT((1-'Random Draws'!F799)*(Assumptions!$D$29-Assumptions!$D$27)*(Assumptions!$D$29-Assumptions!$D$28)))</f>
        <v>0.256428474321957</v>
      </c>
      <c r="D799" s="29" t="n">
        <f aca="false">IF('Random Draws'!I799&lt;Assumptions!$D$30,1,0)</f>
        <v>0</v>
      </c>
      <c r="E799" s="19" t="n">
        <f aca="false">C799+Assumptions!$D$31*D799</f>
        <v>0.256428474321957</v>
      </c>
      <c r="F799" s="28" t="n">
        <f aca="false">(Simulation!F799-Assumptions!$D$15)*(1-E799)+Assumptions!$D$15-Simulation!J799</f>
        <v>0.149638304461422</v>
      </c>
      <c r="G799" s="8" t="n">
        <f aca="false">((Assumptions!$D$14*(1+Simulation!E799)^1*F799-Assumptions!$D$14*(1+Simulation!E799)^0*Simulation!E799*Assumptions!$D$16)/(1+Simulation!K799)^1+(Assumptions!$D$14*(1+Simulation!E799)^2*F799-Assumptions!$D$14*(1+Simulation!E799)^1*Simulation!E799*Assumptions!$D$16)/(1+Simulation!K799)^2+(Assumptions!$D$14*(1+Simulation!E799)^3*F799-Assumptions!$D$14*(1+Simulation!E799)^2*Simulation!E799*Assumptions!$D$16)/(1+Simulation!K799)^3+(Assumptions!$D$14*(1+Simulation!E799)^4*F799-Assumptions!$D$14*(1+Simulation!E799)^3*Simulation!E799*Assumptions!$D$16)/(1+Simulation!K799)^4+(Assumptions!$D$14*(1+Simulation!E799)^5*F799-Assumptions!$D$14*(1+Simulation!E799)^4*Simulation!E799*Assumptions!$D$16)/(1+Simulation!K799)^5+(Assumptions!$D$14*(1+Simulation!E799)^5*F799-Assumptions!$D$14*(1+Simulation!E799)^4*Simulation!E799*Assumptions!$D$16)*(1+Simulation!I799)/(Simulation!K799-Simulation!I799)/(1+Simulation!K799)^5-Assumptions!$D$17)/Assumptions!$D$18</f>
        <v>7.57258529222004</v>
      </c>
      <c r="H799" s="8" t="str">
        <f aca="false">IF(D799=1,G799,"")</f>
        <v/>
      </c>
      <c r="I799" s="33" t="n">
        <f aca="false">IF(D799=0,G799,"")</f>
        <v>7.57258529222004</v>
      </c>
    </row>
    <row r="800" customFormat="false" ht="15" hidden="false" customHeight="false" outlineLevel="0" collapsed="false">
      <c r="B800" s="2" t="n">
        <v>795</v>
      </c>
      <c r="C800" s="19" t="n">
        <f aca="false">IF('Random Draws'!F800&lt;(Assumptions!$D$28-Assumptions!$D$27)/(Assumptions!$D$29-Assumptions!$D$27),Assumptions!$D$27+SQRT('Random Draws'!F800*(Assumptions!$D$29-Assumptions!$D$27)*(Assumptions!$D$28-Assumptions!$D$27)),Assumptions!$D$29-SQRT((1-'Random Draws'!F800)*(Assumptions!$D$29-Assumptions!$D$27)*(Assumptions!$D$29-Assumptions!$D$28)))</f>
        <v>0.255845705008538</v>
      </c>
      <c r="D800" s="29" t="n">
        <f aca="false">IF('Random Draws'!I800&lt;Assumptions!$D$30,1,0)</f>
        <v>0</v>
      </c>
      <c r="E800" s="19" t="n">
        <f aca="false">C800+Assumptions!$D$31*D800</f>
        <v>0.255845705008538</v>
      </c>
      <c r="F800" s="28" t="n">
        <f aca="false">(Simulation!F800-Assumptions!$D$15)*(1-E800)+Assumptions!$D$15-Simulation!J800</f>
        <v>0.191614011325108</v>
      </c>
      <c r="G800" s="8" t="n">
        <f aca="false">((Assumptions!$D$14*(1+Simulation!E800)^1*F800-Assumptions!$D$14*(1+Simulation!E800)^0*Simulation!E800*Assumptions!$D$16)/(1+Simulation!K800)^1+(Assumptions!$D$14*(1+Simulation!E800)^2*F800-Assumptions!$D$14*(1+Simulation!E800)^1*Simulation!E800*Assumptions!$D$16)/(1+Simulation!K800)^2+(Assumptions!$D$14*(1+Simulation!E800)^3*F800-Assumptions!$D$14*(1+Simulation!E800)^2*Simulation!E800*Assumptions!$D$16)/(1+Simulation!K800)^3+(Assumptions!$D$14*(1+Simulation!E800)^4*F800-Assumptions!$D$14*(1+Simulation!E800)^3*Simulation!E800*Assumptions!$D$16)/(1+Simulation!K800)^4+(Assumptions!$D$14*(1+Simulation!E800)^5*F800-Assumptions!$D$14*(1+Simulation!E800)^4*Simulation!E800*Assumptions!$D$16)/(1+Simulation!K800)^5+(Assumptions!$D$14*(1+Simulation!E800)^5*F800-Assumptions!$D$14*(1+Simulation!E800)^4*Simulation!E800*Assumptions!$D$16)*(1+Simulation!I800)/(Simulation!K800-Simulation!I800)/(1+Simulation!K800)^5-Assumptions!$D$17)/Assumptions!$D$18</f>
        <v>24.6849136310287</v>
      </c>
      <c r="H800" s="8" t="str">
        <f aca="false">IF(D800=1,G800,"")</f>
        <v/>
      </c>
      <c r="I800" s="33" t="n">
        <f aca="false">IF(D800=0,G800,"")</f>
        <v>24.6849136310287</v>
      </c>
    </row>
    <row r="801" customFormat="false" ht="15" hidden="false" customHeight="false" outlineLevel="0" collapsed="false">
      <c r="B801" s="2" t="n">
        <v>796</v>
      </c>
      <c r="C801" s="19" t="n">
        <f aca="false">IF('Random Draws'!F801&lt;(Assumptions!$D$28-Assumptions!$D$27)/(Assumptions!$D$29-Assumptions!$D$27),Assumptions!$D$27+SQRT('Random Draws'!F801*(Assumptions!$D$29-Assumptions!$D$27)*(Assumptions!$D$28-Assumptions!$D$27)),Assumptions!$D$29-SQRT((1-'Random Draws'!F801)*(Assumptions!$D$29-Assumptions!$D$27)*(Assumptions!$D$29-Assumptions!$D$28)))</f>
        <v>0.246021190788806</v>
      </c>
      <c r="D801" s="29" t="n">
        <f aca="false">IF('Random Draws'!I801&lt;Assumptions!$D$30,1,0)</f>
        <v>0</v>
      </c>
      <c r="E801" s="19" t="n">
        <f aca="false">C801+Assumptions!$D$31*D801</f>
        <v>0.246021190788806</v>
      </c>
      <c r="F801" s="28" t="n">
        <f aca="false">(Simulation!F801-Assumptions!$D$15)*(1-E801)+Assumptions!$D$15-Simulation!J801</f>
        <v>0.165758615210061</v>
      </c>
      <c r="G801" s="8" t="n">
        <f aca="false">((Assumptions!$D$14*(1+Simulation!E801)^1*F801-Assumptions!$D$14*(1+Simulation!E801)^0*Simulation!E801*Assumptions!$D$16)/(1+Simulation!K801)^1+(Assumptions!$D$14*(1+Simulation!E801)^2*F801-Assumptions!$D$14*(1+Simulation!E801)^1*Simulation!E801*Assumptions!$D$16)/(1+Simulation!K801)^2+(Assumptions!$D$14*(1+Simulation!E801)^3*F801-Assumptions!$D$14*(1+Simulation!E801)^2*Simulation!E801*Assumptions!$D$16)/(1+Simulation!K801)^3+(Assumptions!$D$14*(1+Simulation!E801)^4*F801-Assumptions!$D$14*(1+Simulation!E801)^3*Simulation!E801*Assumptions!$D$16)/(1+Simulation!K801)^4+(Assumptions!$D$14*(1+Simulation!E801)^5*F801-Assumptions!$D$14*(1+Simulation!E801)^4*Simulation!E801*Assumptions!$D$16)/(1+Simulation!K801)^5+(Assumptions!$D$14*(1+Simulation!E801)^5*F801-Assumptions!$D$14*(1+Simulation!E801)^4*Simulation!E801*Assumptions!$D$16)*(1+Simulation!I801)/(Simulation!K801-Simulation!I801)/(1+Simulation!K801)^5-Assumptions!$D$17)/Assumptions!$D$18</f>
        <v>7.17485105365005</v>
      </c>
      <c r="H801" s="8" t="str">
        <f aca="false">IF(D801=1,G801,"")</f>
        <v/>
      </c>
      <c r="I801" s="33" t="n">
        <f aca="false">IF(D801=0,G801,"")</f>
        <v>7.17485105365005</v>
      </c>
    </row>
    <row r="802" customFormat="false" ht="15" hidden="false" customHeight="false" outlineLevel="0" collapsed="false">
      <c r="B802" s="2" t="n">
        <v>797</v>
      </c>
      <c r="C802" s="19" t="n">
        <f aca="false">IF('Random Draws'!F802&lt;(Assumptions!$D$28-Assumptions!$D$27)/(Assumptions!$D$29-Assumptions!$D$27),Assumptions!$D$27+SQRT('Random Draws'!F802*(Assumptions!$D$29-Assumptions!$D$27)*(Assumptions!$D$28-Assumptions!$D$27)),Assumptions!$D$29-SQRT((1-'Random Draws'!F802)*(Assumptions!$D$29-Assumptions!$D$27)*(Assumptions!$D$29-Assumptions!$D$28)))</f>
        <v>0.256736305438633</v>
      </c>
      <c r="D802" s="29" t="n">
        <f aca="false">IF('Random Draws'!I802&lt;Assumptions!$D$30,1,0)</f>
        <v>0</v>
      </c>
      <c r="E802" s="19" t="n">
        <f aca="false">C802+Assumptions!$D$31*D802</f>
        <v>0.256736305438633</v>
      </c>
      <c r="F802" s="28" t="n">
        <f aca="false">(Simulation!F802-Assumptions!$D$15)*(1-E802)+Assumptions!$D$15-Simulation!J802</f>
        <v>0.207263289768915</v>
      </c>
      <c r="G802" s="8" t="n">
        <f aca="false">((Assumptions!$D$14*(1+Simulation!E802)^1*F802-Assumptions!$D$14*(1+Simulation!E802)^0*Simulation!E802*Assumptions!$D$16)/(1+Simulation!K802)^1+(Assumptions!$D$14*(1+Simulation!E802)^2*F802-Assumptions!$D$14*(1+Simulation!E802)^1*Simulation!E802*Assumptions!$D$16)/(1+Simulation!K802)^2+(Assumptions!$D$14*(1+Simulation!E802)^3*F802-Assumptions!$D$14*(1+Simulation!E802)^2*Simulation!E802*Assumptions!$D$16)/(1+Simulation!K802)^3+(Assumptions!$D$14*(1+Simulation!E802)^4*F802-Assumptions!$D$14*(1+Simulation!E802)^3*Simulation!E802*Assumptions!$D$16)/(1+Simulation!K802)^4+(Assumptions!$D$14*(1+Simulation!E802)^5*F802-Assumptions!$D$14*(1+Simulation!E802)^4*Simulation!E802*Assumptions!$D$16)/(1+Simulation!K802)^5+(Assumptions!$D$14*(1+Simulation!E802)^5*F802-Assumptions!$D$14*(1+Simulation!E802)^4*Simulation!E802*Assumptions!$D$16)*(1+Simulation!I802)/(Simulation!K802-Simulation!I802)/(1+Simulation!K802)^5-Assumptions!$D$17)/Assumptions!$D$18</f>
        <v>14.9954637822209</v>
      </c>
      <c r="H802" s="8" t="str">
        <f aca="false">IF(D802=1,G802,"")</f>
        <v/>
      </c>
      <c r="I802" s="33" t="n">
        <f aca="false">IF(D802=0,G802,"")</f>
        <v>14.9954637822209</v>
      </c>
    </row>
    <row r="803" customFormat="false" ht="15" hidden="false" customHeight="false" outlineLevel="0" collapsed="false">
      <c r="B803" s="2" t="n">
        <v>798</v>
      </c>
      <c r="C803" s="19" t="n">
        <f aca="false">IF('Random Draws'!F803&lt;(Assumptions!$D$28-Assumptions!$D$27)/(Assumptions!$D$29-Assumptions!$D$27),Assumptions!$D$27+SQRT('Random Draws'!F803*(Assumptions!$D$29-Assumptions!$D$27)*(Assumptions!$D$28-Assumptions!$D$27)),Assumptions!$D$29-SQRT((1-'Random Draws'!F803)*(Assumptions!$D$29-Assumptions!$D$27)*(Assumptions!$D$29-Assumptions!$D$28)))</f>
        <v>0.252272740582087</v>
      </c>
      <c r="D803" s="29" t="n">
        <f aca="false">IF('Random Draws'!I803&lt;Assumptions!$D$30,1,0)</f>
        <v>1</v>
      </c>
      <c r="E803" s="19" t="n">
        <f aca="false">C803+Assumptions!$D$31*D803</f>
        <v>0.342272740582087</v>
      </c>
      <c r="F803" s="28" t="n">
        <f aca="false">(Simulation!F803-Assumptions!$D$15)*(1-E803)+Assumptions!$D$15-Simulation!J803</f>
        <v>0.139090042713131</v>
      </c>
      <c r="G803" s="8" t="n">
        <f aca="false">((Assumptions!$D$14*(1+Simulation!E803)^1*F803-Assumptions!$D$14*(1+Simulation!E803)^0*Simulation!E803*Assumptions!$D$16)/(1+Simulation!K803)^1+(Assumptions!$D$14*(1+Simulation!E803)^2*F803-Assumptions!$D$14*(1+Simulation!E803)^1*Simulation!E803*Assumptions!$D$16)/(1+Simulation!K803)^2+(Assumptions!$D$14*(1+Simulation!E803)^3*F803-Assumptions!$D$14*(1+Simulation!E803)^2*Simulation!E803*Assumptions!$D$16)/(1+Simulation!K803)^3+(Assumptions!$D$14*(1+Simulation!E803)^4*F803-Assumptions!$D$14*(1+Simulation!E803)^3*Simulation!E803*Assumptions!$D$16)/(1+Simulation!K803)^4+(Assumptions!$D$14*(1+Simulation!E803)^5*F803-Assumptions!$D$14*(1+Simulation!E803)^4*Simulation!E803*Assumptions!$D$16)/(1+Simulation!K803)^5+(Assumptions!$D$14*(1+Simulation!E803)^5*F803-Assumptions!$D$14*(1+Simulation!E803)^4*Simulation!E803*Assumptions!$D$16)*(1+Simulation!I803)/(Simulation!K803-Simulation!I803)/(1+Simulation!K803)^5-Assumptions!$D$17)/Assumptions!$D$18</f>
        <v>6.94152140396105</v>
      </c>
      <c r="H803" s="8" t="n">
        <f aca="false">IF(D803=1,G803,"")</f>
        <v>6.94152140396105</v>
      </c>
      <c r="I803" s="33" t="str">
        <f aca="false">IF(D803=0,G803,"")</f>
        <v/>
      </c>
    </row>
    <row r="804" customFormat="false" ht="15" hidden="false" customHeight="false" outlineLevel="0" collapsed="false">
      <c r="B804" s="2" t="n">
        <v>799</v>
      </c>
      <c r="C804" s="19" t="n">
        <f aca="false">IF('Random Draws'!F804&lt;(Assumptions!$D$28-Assumptions!$D$27)/(Assumptions!$D$29-Assumptions!$D$27),Assumptions!$D$27+SQRT('Random Draws'!F804*(Assumptions!$D$29-Assumptions!$D$27)*(Assumptions!$D$28-Assumptions!$D$27)),Assumptions!$D$29-SQRT((1-'Random Draws'!F804)*(Assumptions!$D$29-Assumptions!$D$27)*(Assumptions!$D$29-Assumptions!$D$28)))</f>
        <v>0.273829189434248</v>
      </c>
      <c r="D804" s="29" t="n">
        <f aca="false">IF('Random Draws'!I804&lt;Assumptions!$D$30,1,0)</f>
        <v>0</v>
      </c>
      <c r="E804" s="19" t="n">
        <f aca="false">C804+Assumptions!$D$31*D804</f>
        <v>0.273829189434248</v>
      </c>
      <c r="F804" s="28" t="n">
        <f aca="false">(Simulation!F804-Assumptions!$D$15)*(1-E804)+Assumptions!$D$15-Simulation!J804</f>
        <v>0.160630867217181</v>
      </c>
      <c r="G804" s="8" t="n">
        <f aca="false">((Assumptions!$D$14*(1+Simulation!E804)^1*F804-Assumptions!$D$14*(1+Simulation!E804)^0*Simulation!E804*Assumptions!$D$16)/(1+Simulation!K804)^1+(Assumptions!$D$14*(1+Simulation!E804)^2*F804-Assumptions!$D$14*(1+Simulation!E804)^1*Simulation!E804*Assumptions!$D$16)/(1+Simulation!K804)^2+(Assumptions!$D$14*(1+Simulation!E804)^3*F804-Assumptions!$D$14*(1+Simulation!E804)^2*Simulation!E804*Assumptions!$D$16)/(1+Simulation!K804)^3+(Assumptions!$D$14*(1+Simulation!E804)^4*F804-Assumptions!$D$14*(1+Simulation!E804)^3*Simulation!E804*Assumptions!$D$16)/(1+Simulation!K804)^4+(Assumptions!$D$14*(1+Simulation!E804)^5*F804-Assumptions!$D$14*(1+Simulation!E804)^4*Simulation!E804*Assumptions!$D$16)/(1+Simulation!K804)^5+(Assumptions!$D$14*(1+Simulation!E804)^5*F804-Assumptions!$D$14*(1+Simulation!E804)^4*Simulation!E804*Assumptions!$D$16)*(1+Simulation!I804)/(Simulation!K804-Simulation!I804)/(1+Simulation!K804)^5-Assumptions!$D$17)/Assumptions!$D$18</f>
        <v>13.5858428091583</v>
      </c>
      <c r="H804" s="8" t="str">
        <f aca="false">IF(D804=1,G804,"")</f>
        <v/>
      </c>
      <c r="I804" s="33" t="n">
        <f aca="false">IF(D804=0,G804,"")</f>
        <v>13.5858428091583</v>
      </c>
    </row>
    <row r="805" customFormat="false" ht="15" hidden="false" customHeight="false" outlineLevel="0" collapsed="false">
      <c r="B805" s="2" t="n">
        <v>800</v>
      </c>
      <c r="C805" s="19" t="n">
        <f aca="false">IF('Random Draws'!F805&lt;(Assumptions!$D$28-Assumptions!$D$27)/(Assumptions!$D$29-Assumptions!$D$27),Assumptions!$D$27+SQRT('Random Draws'!F805*(Assumptions!$D$29-Assumptions!$D$27)*(Assumptions!$D$28-Assumptions!$D$27)),Assumptions!$D$29-SQRT((1-'Random Draws'!F805)*(Assumptions!$D$29-Assumptions!$D$27)*(Assumptions!$D$29-Assumptions!$D$28)))</f>
        <v>0.261693081603503</v>
      </c>
      <c r="D805" s="29" t="n">
        <f aca="false">IF('Random Draws'!I805&lt;Assumptions!$D$30,1,0)</f>
        <v>0</v>
      </c>
      <c r="E805" s="19" t="n">
        <f aca="false">C805+Assumptions!$D$31*D805</f>
        <v>0.261693081603503</v>
      </c>
      <c r="F805" s="28" t="n">
        <f aca="false">(Simulation!F805-Assumptions!$D$15)*(1-E805)+Assumptions!$D$15-Simulation!J805</f>
        <v>0.163314762453894</v>
      </c>
      <c r="G805" s="8" t="n">
        <f aca="false">((Assumptions!$D$14*(1+Simulation!E805)^1*F805-Assumptions!$D$14*(1+Simulation!E805)^0*Simulation!E805*Assumptions!$D$16)/(1+Simulation!K805)^1+(Assumptions!$D$14*(1+Simulation!E805)^2*F805-Assumptions!$D$14*(1+Simulation!E805)^1*Simulation!E805*Assumptions!$D$16)/(1+Simulation!K805)^2+(Assumptions!$D$14*(1+Simulation!E805)^3*F805-Assumptions!$D$14*(1+Simulation!E805)^2*Simulation!E805*Assumptions!$D$16)/(1+Simulation!K805)^3+(Assumptions!$D$14*(1+Simulation!E805)^4*F805-Assumptions!$D$14*(1+Simulation!E805)^3*Simulation!E805*Assumptions!$D$16)/(1+Simulation!K805)^4+(Assumptions!$D$14*(1+Simulation!E805)^5*F805-Assumptions!$D$14*(1+Simulation!E805)^4*Simulation!E805*Assumptions!$D$16)/(1+Simulation!K805)^5+(Assumptions!$D$14*(1+Simulation!E805)^5*F805-Assumptions!$D$14*(1+Simulation!E805)^4*Simulation!E805*Assumptions!$D$16)*(1+Simulation!I805)/(Simulation!K805-Simulation!I805)/(1+Simulation!K805)^5-Assumptions!$D$17)/Assumptions!$D$18</f>
        <v>12.0937808916397</v>
      </c>
      <c r="H805" s="8" t="str">
        <f aca="false">IF(D805=1,G805,"")</f>
        <v/>
      </c>
      <c r="I805" s="33" t="n">
        <f aca="false">IF(D805=0,G805,"")</f>
        <v>12.0937808916397</v>
      </c>
    </row>
    <row r="806" customFormat="false" ht="15" hidden="false" customHeight="false" outlineLevel="0" collapsed="false">
      <c r="B806" s="2" t="n">
        <v>801</v>
      </c>
      <c r="C806" s="19" t="n">
        <f aca="false">IF('Random Draws'!F806&lt;(Assumptions!$D$28-Assumptions!$D$27)/(Assumptions!$D$29-Assumptions!$D$27),Assumptions!$D$27+SQRT('Random Draws'!F806*(Assumptions!$D$29-Assumptions!$D$27)*(Assumptions!$D$28-Assumptions!$D$27)),Assumptions!$D$29-SQRT((1-'Random Draws'!F806)*(Assumptions!$D$29-Assumptions!$D$27)*(Assumptions!$D$29-Assumptions!$D$28)))</f>
        <v>0.250211045305746</v>
      </c>
      <c r="D806" s="29" t="n">
        <f aca="false">IF('Random Draws'!I806&lt;Assumptions!$D$30,1,0)</f>
        <v>1</v>
      </c>
      <c r="E806" s="19" t="n">
        <f aca="false">C806+Assumptions!$D$31*D806</f>
        <v>0.340211045305746</v>
      </c>
      <c r="F806" s="28" t="n">
        <f aca="false">(Simulation!F806-Assumptions!$D$15)*(1-E806)+Assumptions!$D$15-Simulation!J806</f>
        <v>0.168428458385036</v>
      </c>
      <c r="G806" s="8" t="n">
        <f aca="false">((Assumptions!$D$14*(1+Simulation!E806)^1*F806-Assumptions!$D$14*(1+Simulation!E806)^0*Simulation!E806*Assumptions!$D$16)/(1+Simulation!K806)^1+(Assumptions!$D$14*(1+Simulation!E806)^2*F806-Assumptions!$D$14*(1+Simulation!E806)^1*Simulation!E806*Assumptions!$D$16)/(1+Simulation!K806)^2+(Assumptions!$D$14*(1+Simulation!E806)^3*F806-Assumptions!$D$14*(1+Simulation!E806)^2*Simulation!E806*Assumptions!$D$16)/(1+Simulation!K806)^3+(Assumptions!$D$14*(1+Simulation!E806)^4*F806-Assumptions!$D$14*(1+Simulation!E806)^3*Simulation!E806*Assumptions!$D$16)/(1+Simulation!K806)^4+(Assumptions!$D$14*(1+Simulation!E806)^5*F806-Assumptions!$D$14*(1+Simulation!E806)^4*Simulation!E806*Assumptions!$D$16)/(1+Simulation!K806)^5+(Assumptions!$D$14*(1+Simulation!E806)^5*F806-Assumptions!$D$14*(1+Simulation!E806)^4*Simulation!E806*Assumptions!$D$16)*(1+Simulation!I806)/(Simulation!K806-Simulation!I806)/(1+Simulation!K806)^5-Assumptions!$D$17)/Assumptions!$D$18</f>
        <v>9.32870565295134</v>
      </c>
      <c r="H806" s="8" t="n">
        <f aca="false">IF(D806=1,G806,"")</f>
        <v>9.32870565295134</v>
      </c>
      <c r="I806" s="33" t="str">
        <f aca="false">IF(D806=0,G806,"")</f>
        <v/>
      </c>
    </row>
    <row r="807" customFormat="false" ht="15" hidden="false" customHeight="false" outlineLevel="0" collapsed="false">
      <c r="B807" s="2" t="n">
        <v>802</v>
      </c>
      <c r="C807" s="19" t="n">
        <f aca="false">IF('Random Draws'!F807&lt;(Assumptions!$D$28-Assumptions!$D$27)/(Assumptions!$D$29-Assumptions!$D$27),Assumptions!$D$27+SQRT('Random Draws'!F807*(Assumptions!$D$29-Assumptions!$D$27)*(Assumptions!$D$28-Assumptions!$D$27)),Assumptions!$D$29-SQRT((1-'Random Draws'!F807)*(Assumptions!$D$29-Assumptions!$D$27)*(Assumptions!$D$29-Assumptions!$D$28)))</f>
        <v>0.261478069423605</v>
      </c>
      <c r="D807" s="29" t="n">
        <f aca="false">IF('Random Draws'!I807&lt;Assumptions!$D$30,1,0)</f>
        <v>1</v>
      </c>
      <c r="E807" s="19" t="n">
        <f aca="false">C807+Assumptions!$D$31*D807</f>
        <v>0.351478069423605</v>
      </c>
      <c r="F807" s="28" t="n">
        <f aca="false">(Simulation!F807-Assumptions!$D$15)*(1-E807)+Assumptions!$D$15-Simulation!J807</f>
        <v>0.134059620689054</v>
      </c>
      <c r="G807" s="8" t="n">
        <f aca="false">((Assumptions!$D$14*(1+Simulation!E807)^1*F807-Assumptions!$D$14*(1+Simulation!E807)^0*Simulation!E807*Assumptions!$D$16)/(1+Simulation!K807)^1+(Assumptions!$D$14*(1+Simulation!E807)^2*F807-Assumptions!$D$14*(1+Simulation!E807)^1*Simulation!E807*Assumptions!$D$16)/(1+Simulation!K807)^2+(Assumptions!$D$14*(1+Simulation!E807)^3*F807-Assumptions!$D$14*(1+Simulation!E807)^2*Simulation!E807*Assumptions!$D$16)/(1+Simulation!K807)^3+(Assumptions!$D$14*(1+Simulation!E807)^4*F807-Assumptions!$D$14*(1+Simulation!E807)^3*Simulation!E807*Assumptions!$D$16)/(1+Simulation!K807)^4+(Assumptions!$D$14*(1+Simulation!E807)^5*F807-Assumptions!$D$14*(1+Simulation!E807)^4*Simulation!E807*Assumptions!$D$16)/(1+Simulation!K807)^5+(Assumptions!$D$14*(1+Simulation!E807)^5*F807-Assumptions!$D$14*(1+Simulation!E807)^4*Simulation!E807*Assumptions!$D$16)*(1+Simulation!I807)/(Simulation!K807-Simulation!I807)/(1+Simulation!K807)^5-Assumptions!$D$17)/Assumptions!$D$18</f>
        <v>11.3186098629171</v>
      </c>
      <c r="H807" s="8" t="n">
        <f aca="false">IF(D807=1,G807,"")</f>
        <v>11.3186098629171</v>
      </c>
      <c r="I807" s="33" t="str">
        <f aca="false">IF(D807=0,G807,"")</f>
        <v/>
      </c>
    </row>
    <row r="808" customFormat="false" ht="15" hidden="false" customHeight="false" outlineLevel="0" collapsed="false">
      <c r="B808" s="2" t="n">
        <v>803</v>
      </c>
      <c r="C808" s="19" t="n">
        <f aca="false">IF('Random Draws'!F808&lt;(Assumptions!$D$28-Assumptions!$D$27)/(Assumptions!$D$29-Assumptions!$D$27),Assumptions!$D$27+SQRT('Random Draws'!F808*(Assumptions!$D$29-Assumptions!$D$27)*(Assumptions!$D$28-Assumptions!$D$27)),Assumptions!$D$29-SQRT((1-'Random Draws'!F808)*(Assumptions!$D$29-Assumptions!$D$27)*(Assumptions!$D$29-Assumptions!$D$28)))</f>
        <v>0.253437625561505</v>
      </c>
      <c r="D808" s="29" t="n">
        <f aca="false">IF('Random Draws'!I808&lt;Assumptions!$D$30,1,0)</f>
        <v>1</v>
      </c>
      <c r="E808" s="19" t="n">
        <f aca="false">C808+Assumptions!$D$31*D808</f>
        <v>0.343437625561505</v>
      </c>
      <c r="F808" s="28" t="n">
        <f aca="false">(Simulation!F808-Assumptions!$D$15)*(1-E808)+Assumptions!$D$15-Simulation!J808</f>
        <v>0.191300257082641</v>
      </c>
      <c r="G808" s="8" t="n">
        <f aca="false">((Assumptions!$D$14*(1+Simulation!E808)^1*F808-Assumptions!$D$14*(1+Simulation!E808)^0*Simulation!E808*Assumptions!$D$16)/(1+Simulation!K808)^1+(Assumptions!$D$14*(1+Simulation!E808)^2*F808-Assumptions!$D$14*(1+Simulation!E808)^1*Simulation!E808*Assumptions!$D$16)/(1+Simulation!K808)^2+(Assumptions!$D$14*(1+Simulation!E808)^3*F808-Assumptions!$D$14*(1+Simulation!E808)^2*Simulation!E808*Assumptions!$D$16)/(1+Simulation!K808)^3+(Assumptions!$D$14*(1+Simulation!E808)^4*F808-Assumptions!$D$14*(1+Simulation!E808)^3*Simulation!E808*Assumptions!$D$16)/(1+Simulation!K808)^4+(Assumptions!$D$14*(1+Simulation!E808)^5*F808-Assumptions!$D$14*(1+Simulation!E808)^4*Simulation!E808*Assumptions!$D$16)/(1+Simulation!K808)^5+(Assumptions!$D$14*(1+Simulation!E808)^5*F808-Assumptions!$D$14*(1+Simulation!E808)^4*Simulation!E808*Assumptions!$D$16)*(1+Simulation!I808)/(Simulation!K808-Simulation!I808)/(1+Simulation!K808)^5-Assumptions!$D$17)/Assumptions!$D$18</f>
        <v>12.5322132440712</v>
      </c>
      <c r="H808" s="8" t="n">
        <f aca="false">IF(D808=1,G808,"")</f>
        <v>12.5322132440712</v>
      </c>
      <c r="I808" s="33" t="str">
        <f aca="false">IF(D808=0,G808,"")</f>
        <v/>
      </c>
    </row>
    <row r="809" customFormat="false" ht="15" hidden="false" customHeight="false" outlineLevel="0" collapsed="false">
      <c r="B809" s="2" t="n">
        <v>804</v>
      </c>
      <c r="C809" s="19" t="n">
        <f aca="false">IF('Random Draws'!F809&lt;(Assumptions!$D$28-Assumptions!$D$27)/(Assumptions!$D$29-Assumptions!$D$27),Assumptions!$D$27+SQRT('Random Draws'!F809*(Assumptions!$D$29-Assumptions!$D$27)*(Assumptions!$D$28-Assumptions!$D$27)),Assumptions!$D$29-SQRT((1-'Random Draws'!F809)*(Assumptions!$D$29-Assumptions!$D$27)*(Assumptions!$D$29-Assumptions!$D$28)))</f>
        <v>0.253116226710331</v>
      </c>
      <c r="D809" s="29" t="n">
        <f aca="false">IF('Random Draws'!I809&lt;Assumptions!$D$30,1,0)</f>
        <v>0</v>
      </c>
      <c r="E809" s="19" t="n">
        <f aca="false">C809+Assumptions!$D$31*D809</f>
        <v>0.253116226710331</v>
      </c>
      <c r="F809" s="28" t="n">
        <f aca="false">(Simulation!F809-Assumptions!$D$15)*(1-E809)+Assumptions!$D$15-Simulation!J809</f>
        <v>0.169545530639899</v>
      </c>
      <c r="G809" s="8" t="n">
        <f aca="false">((Assumptions!$D$14*(1+Simulation!E809)^1*F809-Assumptions!$D$14*(1+Simulation!E809)^0*Simulation!E809*Assumptions!$D$16)/(1+Simulation!K809)^1+(Assumptions!$D$14*(1+Simulation!E809)^2*F809-Assumptions!$D$14*(1+Simulation!E809)^1*Simulation!E809*Assumptions!$D$16)/(1+Simulation!K809)^2+(Assumptions!$D$14*(1+Simulation!E809)^3*F809-Assumptions!$D$14*(1+Simulation!E809)^2*Simulation!E809*Assumptions!$D$16)/(1+Simulation!K809)^3+(Assumptions!$D$14*(1+Simulation!E809)^4*F809-Assumptions!$D$14*(1+Simulation!E809)^3*Simulation!E809*Assumptions!$D$16)/(1+Simulation!K809)^4+(Assumptions!$D$14*(1+Simulation!E809)^5*F809-Assumptions!$D$14*(1+Simulation!E809)^4*Simulation!E809*Assumptions!$D$16)/(1+Simulation!K809)^5+(Assumptions!$D$14*(1+Simulation!E809)^5*F809-Assumptions!$D$14*(1+Simulation!E809)^4*Simulation!E809*Assumptions!$D$16)*(1+Simulation!I809)/(Simulation!K809-Simulation!I809)/(1+Simulation!K809)^5-Assumptions!$D$17)/Assumptions!$D$18</f>
        <v>14.6321761842425</v>
      </c>
      <c r="H809" s="8" t="str">
        <f aca="false">IF(D809=1,G809,"")</f>
        <v/>
      </c>
      <c r="I809" s="33" t="n">
        <f aca="false">IF(D809=0,G809,"")</f>
        <v>14.6321761842425</v>
      </c>
    </row>
    <row r="810" customFormat="false" ht="15" hidden="false" customHeight="false" outlineLevel="0" collapsed="false">
      <c r="B810" s="2" t="n">
        <v>805</v>
      </c>
      <c r="C810" s="19" t="n">
        <f aca="false">IF('Random Draws'!F810&lt;(Assumptions!$D$28-Assumptions!$D$27)/(Assumptions!$D$29-Assumptions!$D$27),Assumptions!$D$27+SQRT('Random Draws'!F810*(Assumptions!$D$29-Assumptions!$D$27)*(Assumptions!$D$28-Assumptions!$D$27)),Assumptions!$D$29-SQRT((1-'Random Draws'!F810)*(Assumptions!$D$29-Assumptions!$D$27)*(Assumptions!$D$29-Assumptions!$D$28)))</f>
        <v>0.247664174060863</v>
      </c>
      <c r="D810" s="29" t="n">
        <f aca="false">IF('Random Draws'!I810&lt;Assumptions!$D$30,1,0)</f>
        <v>0</v>
      </c>
      <c r="E810" s="19" t="n">
        <f aca="false">C810+Assumptions!$D$31*D810</f>
        <v>0.247664174060863</v>
      </c>
      <c r="F810" s="28" t="n">
        <f aca="false">(Simulation!F810-Assumptions!$D$15)*(1-E810)+Assumptions!$D$15-Simulation!J810</f>
        <v>0.145294941022608</v>
      </c>
      <c r="G810" s="8" t="n">
        <f aca="false">((Assumptions!$D$14*(1+Simulation!E810)^1*F810-Assumptions!$D$14*(1+Simulation!E810)^0*Simulation!E810*Assumptions!$D$16)/(1+Simulation!K810)^1+(Assumptions!$D$14*(1+Simulation!E810)^2*F810-Assumptions!$D$14*(1+Simulation!E810)^1*Simulation!E810*Assumptions!$D$16)/(1+Simulation!K810)^2+(Assumptions!$D$14*(1+Simulation!E810)^3*F810-Assumptions!$D$14*(1+Simulation!E810)^2*Simulation!E810*Assumptions!$D$16)/(1+Simulation!K810)^3+(Assumptions!$D$14*(1+Simulation!E810)^4*F810-Assumptions!$D$14*(1+Simulation!E810)^3*Simulation!E810*Assumptions!$D$16)/(1+Simulation!K810)^4+(Assumptions!$D$14*(1+Simulation!E810)^5*F810-Assumptions!$D$14*(1+Simulation!E810)^4*Simulation!E810*Assumptions!$D$16)/(1+Simulation!K810)^5+(Assumptions!$D$14*(1+Simulation!E810)^5*F810-Assumptions!$D$14*(1+Simulation!E810)^4*Simulation!E810*Assumptions!$D$16)*(1+Simulation!I810)/(Simulation!K810-Simulation!I810)/(1+Simulation!K810)^5-Assumptions!$D$17)/Assumptions!$D$18</f>
        <v>5.31141105246277</v>
      </c>
      <c r="H810" s="8" t="str">
        <f aca="false">IF(D810=1,G810,"")</f>
        <v/>
      </c>
      <c r="I810" s="33" t="n">
        <f aca="false">IF(D810=0,G810,"")</f>
        <v>5.31141105246277</v>
      </c>
    </row>
    <row r="811" customFormat="false" ht="15" hidden="false" customHeight="false" outlineLevel="0" collapsed="false">
      <c r="B811" s="2" t="n">
        <v>806</v>
      </c>
      <c r="C811" s="19" t="n">
        <f aca="false">IF('Random Draws'!F811&lt;(Assumptions!$D$28-Assumptions!$D$27)/(Assumptions!$D$29-Assumptions!$D$27),Assumptions!$D$27+SQRT('Random Draws'!F811*(Assumptions!$D$29-Assumptions!$D$27)*(Assumptions!$D$28-Assumptions!$D$27)),Assumptions!$D$29-SQRT((1-'Random Draws'!F811)*(Assumptions!$D$29-Assumptions!$D$27)*(Assumptions!$D$29-Assumptions!$D$28)))</f>
        <v>0.25973717244057</v>
      </c>
      <c r="D811" s="29" t="n">
        <f aca="false">IF('Random Draws'!I811&lt;Assumptions!$D$30,1,0)</f>
        <v>0</v>
      </c>
      <c r="E811" s="19" t="n">
        <f aca="false">C811+Assumptions!$D$31*D811</f>
        <v>0.25973717244057</v>
      </c>
      <c r="F811" s="28" t="n">
        <f aca="false">(Simulation!F811-Assumptions!$D$15)*(1-E811)+Assumptions!$D$15-Simulation!J811</f>
        <v>0.202311189876665</v>
      </c>
      <c r="G811" s="8" t="n">
        <f aca="false">((Assumptions!$D$14*(1+Simulation!E811)^1*F811-Assumptions!$D$14*(1+Simulation!E811)^0*Simulation!E811*Assumptions!$D$16)/(1+Simulation!K811)^1+(Assumptions!$D$14*(1+Simulation!E811)^2*F811-Assumptions!$D$14*(1+Simulation!E811)^1*Simulation!E811*Assumptions!$D$16)/(1+Simulation!K811)^2+(Assumptions!$D$14*(1+Simulation!E811)^3*F811-Assumptions!$D$14*(1+Simulation!E811)^2*Simulation!E811*Assumptions!$D$16)/(1+Simulation!K811)^3+(Assumptions!$D$14*(1+Simulation!E811)^4*F811-Assumptions!$D$14*(1+Simulation!E811)^3*Simulation!E811*Assumptions!$D$16)/(1+Simulation!K811)^4+(Assumptions!$D$14*(1+Simulation!E811)^5*F811-Assumptions!$D$14*(1+Simulation!E811)^4*Simulation!E811*Assumptions!$D$16)/(1+Simulation!K811)^5+(Assumptions!$D$14*(1+Simulation!E811)^5*F811-Assumptions!$D$14*(1+Simulation!E811)^4*Simulation!E811*Assumptions!$D$16)*(1+Simulation!I811)/(Simulation!K811-Simulation!I811)/(1+Simulation!K811)^5-Assumptions!$D$17)/Assumptions!$D$18</f>
        <v>19.1303573402078</v>
      </c>
      <c r="H811" s="8" t="str">
        <f aca="false">IF(D811=1,G811,"")</f>
        <v/>
      </c>
      <c r="I811" s="33" t="n">
        <f aca="false">IF(D811=0,G811,"")</f>
        <v>19.1303573402078</v>
      </c>
    </row>
    <row r="812" customFormat="false" ht="15" hidden="false" customHeight="false" outlineLevel="0" collapsed="false">
      <c r="B812" s="2" t="n">
        <v>807</v>
      </c>
      <c r="C812" s="19" t="n">
        <f aca="false">IF('Random Draws'!F812&lt;(Assumptions!$D$28-Assumptions!$D$27)/(Assumptions!$D$29-Assumptions!$D$27),Assumptions!$D$27+SQRT('Random Draws'!F812*(Assumptions!$D$29-Assumptions!$D$27)*(Assumptions!$D$28-Assumptions!$D$27)),Assumptions!$D$29-SQRT((1-'Random Draws'!F812)*(Assumptions!$D$29-Assumptions!$D$27)*(Assumptions!$D$29-Assumptions!$D$28)))</f>
        <v>0.262186868293778</v>
      </c>
      <c r="D812" s="29" t="n">
        <f aca="false">IF('Random Draws'!I812&lt;Assumptions!$D$30,1,0)</f>
        <v>0</v>
      </c>
      <c r="E812" s="19" t="n">
        <f aca="false">C812+Assumptions!$D$31*D812</f>
        <v>0.262186868293778</v>
      </c>
      <c r="F812" s="28" t="n">
        <f aca="false">(Simulation!F812-Assumptions!$D$15)*(1-E812)+Assumptions!$D$15-Simulation!J812</f>
        <v>0.163972114493503</v>
      </c>
      <c r="G812" s="8" t="n">
        <f aca="false">((Assumptions!$D$14*(1+Simulation!E812)^1*F812-Assumptions!$D$14*(1+Simulation!E812)^0*Simulation!E812*Assumptions!$D$16)/(1+Simulation!K812)^1+(Assumptions!$D$14*(1+Simulation!E812)^2*F812-Assumptions!$D$14*(1+Simulation!E812)^1*Simulation!E812*Assumptions!$D$16)/(1+Simulation!K812)^2+(Assumptions!$D$14*(1+Simulation!E812)^3*F812-Assumptions!$D$14*(1+Simulation!E812)^2*Simulation!E812*Assumptions!$D$16)/(1+Simulation!K812)^3+(Assumptions!$D$14*(1+Simulation!E812)^4*F812-Assumptions!$D$14*(1+Simulation!E812)^3*Simulation!E812*Assumptions!$D$16)/(1+Simulation!K812)^4+(Assumptions!$D$14*(1+Simulation!E812)^5*F812-Assumptions!$D$14*(1+Simulation!E812)^4*Simulation!E812*Assumptions!$D$16)/(1+Simulation!K812)^5+(Assumptions!$D$14*(1+Simulation!E812)^5*F812-Assumptions!$D$14*(1+Simulation!E812)^4*Simulation!E812*Assumptions!$D$16)*(1+Simulation!I812)/(Simulation!K812-Simulation!I812)/(1+Simulation!K812)^5-Assumptions!$D$17)/Assumptions!$D$18</f>
        <v>11.0747874099318</v>
      </c>
      <c r="H812" s="8" t="str">
        <f aca="false">IF(D812=1,G812,"")</f>
        <v/>
      </c>
      <c r="I812" s="33" t="n">
        <f aca="false">IF(D812=0,G812,"")</f>
        <v>11.0747874099318</v>
      </c>
    </row>
    <row r="813" customFormat="false" ht="15" hidden="false" customHeight="false" outlineLevel="0" collapsed="false">
      <c r="B813" s="2" t="n">
        <v>808</v>
      </c>
      <c r="C813" s="19" t="n">
        <f aca="false">IF('Random Draws'!F813&lt;(Assumptions!$D$28-Assumptions!$D$27)/(Assumptions!$D$29-Assumptions!$D$27),Assumptions!$D$27+SQRT('Random Draws'!F813*(Assumptions!$D$29-Assumptions!$D$27)*(Assumptions!$D$28-Assumptions!$D$27)),Assumptions!$D$29-SQRT((1-'Random Draws'!F813)*(Assumptions!$D$29-Assumptions!$D$27)*(Assumptions!$D$29-Assumptions!$D$28)))</f>
        <v>0.259194625531122</v>
      </c>
      <c r="D813" s="29" t="n">
        <f aca="false">IF('Random Draws'!I813&lt;Assumptions!$D$30,1,0)</f>
        <v>0</v>
      </c>
      <c r="E813" s="19" t="n">
        <f aca="false">C813+Assumptions!$D$31*D813</f>
        <v>0.259194625531122</v>
      </c>
      <c r="F813" s="28" t="n">
        <f aca="false">(Simulation!F813-Assumptions!$D$15)*(1-E813)+Assumptions!$D$15-Simulation!J813</f>
        <v>0.150182333539402</v>
      </c>
      <c r="G813" s="8" t="n">
        <f aca="false">((Assumptions!$D$14*(1+Simulation!E813)^1*F813-Assumptions!$D$14*(1+Simulation!E813)^0*Simulation!E813*Assumptions!$D$16)/(1+Simulation!K813)^1+(Assumptions!$D$14*(1+Simulation!E813)^2*F813-Assumptions!$D$14*(1+Simulation!E813)^1*Simulation!E813*Assumptions!$D$16)/(1+Simulation!K813)^2+(Assumptions!$D$14*(1+Simulation!E813)^3*F813-Assumptions!$D$14*(1+Simulation!E813)^2*Simulation!E813*Assumptions!$D$16)/(1+Simulation!K813)^3+(Assumptions!$D$14*(1+Simulation!E813)^4*F813-Assumptions!$D$14*(1+Simulation!E813)^3*Simulation!E813*Assumptions!$D$16)/(1+Simulation!K813)^4+(Assumptions!$D$14*(1+Simulation!E813)^5*F813-Assumptions!$D$14*(1+Simulation!E813)^4*Simulation!E813*Assumptions!$D$16)/(1+Simulation!K813)^5+(Assumptions!$D$14*(1+Simulation!E813)^5*F813-Assumptions!$D$14*(1+Simulation!E813)^4*Simulation!E813*Assumptions!$D$16)*(1+Simulation!I813)/(Simulation!K813-Simulation!I813)/(1+Simulation!K813)^5-Assumptions!$D$17)/Assumptions!$D$18</f>
        <v>8.55017912481214</v>
      </c>
      <c r="H813" s="8" t="str">
        <f aca="false">IF(D813=1,G813,"")</f>
        <v/>
      </c>
      <c r="I813" s="33" t="n">
        <f aca="false">IF(D813=0,G813,"")</f>
        <v>8.55017912481214</v>
      </c>
    </row>
    <row r="814" customFormat="false" ht="15" hidden="false" customHeight="false" outlineLevel="0" collapsed="false">
      <c r="B814" s="2" t="n">
        <v>809</v>
      </c>
      <c r="C814" s="19" t="n">
        <f aca="false">IF('Random Draws'!F814&lt;(Assumptions!$D$28-Assumptions!$D$27)/(Assumptions!$D$29-Assumptions!$D$27),Assumptions!$D$27+SQRT('Random Draws'!F814*(Assumptions!$D$29-Assumptions!$D$27)*(Assumptions!$D$28-Assumptions!$D$27)),Assumptions!$D$29-SQRT((1-'Random Draws'!F814)*(Assumptions!$D$29-Assumptions!$D$27)*(Assumptions!$D$29-Assumptions!$D$28)))</f>
        <v>0.270649575599407</v>
      </c>
      <c r="D814" s="29" t="n">
        <f aca="false">IF('Random Draws'!I814&lt;Assumptions!$D$30,1,0)</f>
        <v>0</v>
      </c>
      <c r="E814" s="19" t="n">
        <f aca="false">C814+Assumptions!$D$31*D814</f>
        <v>0.270649575599407</v>
      </c>
      <c r="F814" s="28" t="n">
        <f aca="false">(Simulation!F814-Assumptions!$D$15)*(1-E814)+Assumptions!$D$15-Simulation!J814</f>
        <v>0.117365485530192</v>
      </c>
      <c r="G814" s="8" t="n">
        <f aca="false">((Assumptions!$D$14*(1+Simulation!E814)^1*F814-Assumptions!$D$14*(1+Simulation!E814)^0*Simulation!E814*Assumptions!$D$16)/(1+Simulation!K814)^1+(Assumptions!$D$14*(1+Simulation!E814)^2*F814-Assumptions!$D$14*(1+Simulation!E814)^1*Simulation!E814*Assumptions!$D$16)/(1+Simulation!K814)^2+(Assumptions!$D$14*(1+Simulation!E814)^3*F814-Assumptions!$D$14*(1+Simulation!E814)^2*Simulation!E814*Assumptions!$D$16)/(1+Simulation!K814)^3+(Assumptions!$D$14*(1+Simulation!E814)^4*F814-Assumptions!$D$14*(1+Simulation!E814)^3*Simulation!E814*Assumptions!$D$16)/(1+Simulation!K814)^4+(Assumptions!$D$14*(1+Simulation!E814)^5*F814-Assumptions!$D$14*(1+Simulation!E814)^4*Simulation!E814*Assumptions!$D$16)/(1+Simulation!K814)^5+(Assumptions!$D$14*(1+Simulation!E814)^5*F814-Assumptions!$D$14*(1+Simulation!E814)^4*Simulation!E814*Assumptions!$D$16)*(1+Simulation!I814)/(Simulation!K814-Simulation!I814)/(1+Simulation!K814)^5-Assumptions!$D$17)/Assumptions!$D$18</f>
        <v>8.11159200727133</v>
      </c>
      <c r="H814" s="8" t="str">
        <f aca="false">IF(D814=1,G814,"")</f>
        <v/>
      </c>
      <c r="I814" s="33" t="n">
        <f aca="false">IF(D814=0,G814,"")</f>
        <v>8.11159200727133</v>
      </c>
    </row>
    <row r="815" customFormat="false" ht="15" hidden="false" customHeight="false" outlineLevel="0" collapsed="false">
      <c r="B815" s="2" t="n">
        <v>810</v>
      </c>
      <c r="C815" s="19" t="n">
        <f aca="false">IF('Random Draws'!F815&lt;(Assumptions!$D$28-Assumptions!$D$27)/(Assumptions!$D$29-Assumptions!$D$27),Assumptions!$D$27+SQRT('Random Draws'!F815*(Assumptions!$D$29-Assumptions!$D$27)*(Assumptions!$D$28-Assumptions!$D$27)),Assumptions!$D$29-SQRT((1-'Random Draws'!F815)*(Assumptions!$D$29-Assumptions!$D$27)*(Assumptions!$D$29-Assumptions!$D$28)))</f>
        <v>0.265160143402175</v>
      </c>
      <c r="D815" s="29" t="n">
        <f aca="false">IF('Random Draws'!I815&lt;Assumptions!$D$30,1,0)</f>
        <v>0</v>
      </c>
      <c r="E815" s="19" t="n">
        <f aca="false">C815+Assumptions!$D$31*D815</f>
        <v>0.265160143402175</v>
      </c>
      <c r="F815" s="28" t="n">
        <f aca="false">(Simulation!F815-Assumptions!$D$15)*(1-E815)+Assumptions!$D$15-Simulation!J815</f>
        <v>0.187463715949949</v>
      </c>
      <c r="G815" s="8" t="n">
        <f aca="false">((Assumptions!$D$14*(1+Simulation!E815)^1*F815-Assumptions!$D$14*(1+Simulation!E815)^0*Simulation!E815*Assumptions!$D$16)/(1+Simulation!K815)^1+(Assumptions!$D$14*(1+Simulation!E815)^2*F815-Assumptions!$D$14*(1+Simulation!E815)^1*Simulation!E815*Assumptions!$D$16)/(1+Simulation!K815)^2+(Assumptions!$D$14*(1+Simulation!E815)^3*F815-Assumptions!$D$14*(1+Simulation!E815)^2*Simulation!E815*Assumptions!$D$16)/(1+Simulation!K815)^3+(Assumptions!$D$14*(1+Simulation!E815)^4*F815-Assumptions!$D$14*(1+Simulation!E815)^3*Simulation!E815*Assumptions!$D$16)/(1+Simulation!K815)^4+(Assumptions!$D$14*(1+Simulation!E815)^5*F815-Assumptions!$D$14*(1+Simulation!E815)^4*Simulation!E815*Assumptions!$D$16)/(1+Simulation!K815)^5+(Assumptions!$D$14*(1+Simulation!E815)^5*F815-Assumptions!$D$14*(1+Simulation!E815)^4*Simulation!E815*Assumptions!$D$16)*(1+Simulation!I815)/(Simulation!K815-Simulation!I815)/(1+Simulation!K815)^5-Assumptions!$D$17)/Assumptions!$D$18</f>
        <v>13.1071964627535</v>
      </c>
      <c r="H815" s="8" t="str">
        <f aca="false">IF(D815=1,G815,"")</f>
        <v/>
      </c>
      <c r="I815" s="33" t="n">
        <f aca="false">IF(D815=0,G815,"")</f>
        <v>13.1071964627535</v>
      </c>
    </row>
    <row r="816" customFormat="false" ht="15" hidden="false" customHeight="false" outlineLevel="0" collapsed="false">
      <c r="B816" s="2" t="n">
        <v>811</v>
      </c>
      <c r="C816" s="19" t="n">
        <f aca="false">IF('Random Draws'!F816&lt;(Assumptions!$D$28-Assumptions!$D$27)/(Assumptions!$D$29-Assumptions!$D$27),Assumptions!$D$27+SQRT('Random Draws'!F816*(Assumptions!$D$29-Assumptions!$D$27)*(Assumptions!$D$28-Assumptions!$D$27)),Assumptions!$D$29-SQRT((1-'Random Draws'!F816)*(Assumptions!$D$29-Assumptions!$D$27)*(Assumptions!$D$29-Assumptions!$D$28)))</f>
        <v>0.261697124177551</v>
      </c>
      <c r="D816" s="29" t="n">
        <f aca="false">IF('Random Draws'!I816&lt;Assumptions!$D$30,1,0)</f>
        <v>0</v>
      </c>
      <c r="E816" s="19" t="n">
        <f aca="false">C816+Assumptions!$D$31*D816</f>
        <v>0.261697124177551</v>
      </c>
      <c r="F816" s="28" t="n">
        <f aca="false">(Simulation!F816-Assumptions!$D$15)*(1-E816)+Assumptions!$D$15-Simulation!J816</f>
        <v>0.163777698033017</v>
      </c>
      <c r="G816" s="8" t="n">
        <f aca="false">((Assumptions!$D$14*(1+Simulation!E816)^1*F816-Assumptions!$D$14*(1+Simulation!E816)^0*Simulation!E816*Assumptions!$D$16)/(1+Simulation!K816)^1+(Assumptions!$D$14*(1+Simulation!E816)^2*F816-Assumptions!$D$14*(1+Simulation!E816)^1*Simulation!E816*Assumptions!$D$16)/(1+Simulation!K816)^2+(Assumptions!$D$14*(1+Simulation!E816)^3*F816-Assumptions!$D$14*(1+Simulation!E816)^2*Simulation!E816*Assumptions!$D$16)/(1+Simulation!K816)^3+(Assumptions!$D$14*(1+Simulation!E816)^4*F816-Assumptions!$D$14*(1+Simulation!E816)^3*Simulation!E816*Assumptions!$D$16)/(1+Simulation!K816)^4+(Assumptions!$D$14*(1+Simulation!E816)^5*F816-Assumptions!$D$14*(1+Simulation!E816)^4*Simulation!E816*Assumptions!$D$16)/(1+Simulation!K816)^5+(Assumptions!$D$14*(1+Simulation!E816)^5*F816-Assumptions!$D$14*(1+Simulation!E816)^4*Simulation!E816*Assumptions!$D$16)*(1+Simulation!I816)/(Simulation!K816-Simulation!I816)/(1+Simulation!K816)^5-Assumptions!$D$17)/Assumptions!$D$18</f>
        <v>12.4504251116748</v>
      </c>
      <c r="H816" s="8" t="str">
        <f aca="false">IF(D816=1,G816,"")</f>
        <v/>
      </c>
      <c r="I816" s="33" t="n">
        <f aca="false">IF(D816=0,G816,"")</f>
        <v>12.4504251116748</v>
      </c>
    </row>
    <row r="817" customFormat="false" ht="15" hidden="false" customHeight="false" outlineLevel="0" collapsed="false">
      <c r="B817" s="2" t="n">
        <v>812</v>
      </c>
      <c r="C817" s="19" t="n">
        <f aca="false">IF('Random Draws'!F817&lt;(Assumptions!$D$28-Assumptions!$D$27)/(Assumptions!$D$29-Assumptions!$D$27),Assumptions!$D$27+SQRT('Random Draws'!F817*(Assumptions!$D$29-Assumptions!$D$27)*(Assumptions!$D$28-Assumptions!$D$27)),Assumptions!$D$29-SQRT((1-'Random Draws'!F817)*(Assumptions!$D$29-Assumptions!$D$27)*(Assumptions!$D$29-Assumptions!$D$28)))</f>
        <v>0.269620696182306</v>
      </c>
      <c r="D817" s="29" t="n">
        <f aca="false">IF('Random Draws'!I817&lt;Assumptions!$D$30,1,0)</f>
        <v>0</v>
      </c>
      <c r="E817" s="19" t="n">
        <f aca="false">C817+Assumptions!$D$31*D817</f>
        <v>0.269620696182306</v>
      </c>
      <c r="F817" s="28" t="n">
        <f aca="false">(Simulation!F817-Assumptions!$D$15)*(1-E817)+Assumptions!$D$15-Simulation!J817</f>
        <v>0.173688450380794</v>
      </c>
      <c r="G817" s="8" t="n">
        <f aca="false">((Assumptions!$D$14*(1+Simulation!E817)^1*F817-Assumptions!$D$14*(1+Simulation!E817)^0*Simulation!E817*Assumptions!$D$16)/(1+Simulation!K817)^1+(Assumptions!$D$14*(1+Simulation!E817)^2*F817-Assumptions!$D$14*(1+Simulation!E817)^1*Simulation!E817*Assumptions!$D$16)/(1+Simulation!K817)^2+(Assumptions!$D$14*(1+Simulation!E817)^3*F817-Assumptions!$D$14*(1+Simulation!E817)^2*Simulation!E817*Assumptions!$D$16)/(1+Simulation!K817)^3+(Assumptions!$D$14*(1+Simulation!E817)^4*F817-Assumptions!$D$14*(1+Simulation!E817)^3*Simulation!E817*Assumptions!$D$16)/(1+Simulation!K817)^4+(Assumptions!$D$14*(1+Simulation!E817)^5*F817-Assumptions!$D$14*(1+Simulation!E817)^4*Simulation!E817*Assumptions!$D$16)/(1+Simulation!K817)^5+(Assumptions!$D$14*(1+Simulation!E817)^5*F817-Assumptions!$D$14*(1+Simulation!E817)^4*Simulation!E817*Assumptions!$D$16)*(1+Simulation!I817)/(Simulation!K817-Simulation!I817)/(1+Simulation!K817)^5-Assumptions!$D$17)/Assumptions!$D$18</f>
        <v>17.7107230260361</v>
      </c>
      <c r="H817" s="8" t="str">
        <f aca="false">IF(D817=1,G817,"")</f>
        <v/>
      </c>
      <c r="I817" s="33" t="n">
        <f aca="false">IF(D817=0,G817,"")</f>
        <v>17.7107230260361</v>
      </c>
    </row>
    <row r="818" customFormat="false" ht="15" hidden="false" customHeight="false" outlineLevel="0" collapsed="false">
      <c r="B818" s="2" t="n">
        <v>813</v>
      </c>
      <c r="C818" s="19" t="n">
        <f aca="false">IF('Random Draws'!F818&lt;(Assumptions!$D$28-Assumptions!$D$27)/(Assumptions!$D$29-Assumptions!$D$27),Assumptions!$D$27+SQRT('Random Draws'!F818*(Assumptions!$D$29-Assumptions!$D$27)*(Assumptions!$D$28-Assumptions!$D$27)),Assumptions!$D$29-SQRT((1-'Random Draws'!F818)*(Assumptions!$D$29-Assumptions!$D$27)*(Assumptions!$D$29-Assumptions!$D$28)))</f>
        <v>0.259334566472864</v>
      </c>
      <c r="D818" s="29" t="n">
        <f aca="false">IF('Random Draws'!I818&lt;Assumptions!$D$30,1,0)</f>
        <v>1</v>
      </c>
      <c r="E818" s="19" t="n">
        <f aca="false">C818+Assumptions!$D$31*D818</f>
        <v>0.349334566472864</v>
      </c>
      <c r="F818" s="28" t="n">
        <f aca="false">(Simulation!F818-Assumptions!$D$15)*(1-E818)+Assumptions!$D$15-Simulation!J818</f>
        <v>0.163318299716331</v>
      </c>
      <c r="G818" s="8" t="n">
        <f aca="false">((Assumptions!$D$14*(1+Simulation!E818)^1*F818-Assumptions!$D$14*(1+Simulation!E818)^0*Simulation!E818*Assumptions!$D$16)/(1+Simulation!K818)^1+(Assumptions!$D$14*(1+Simulation!E818)^2*F818-Assumptions!$D$14*(1+Simulation!E818)^1*Simulation!E818*Assumptions!$D$16)/(1+Simulation!K818)^2+(Assumptions!$D$14*(1+Simulation!E818)^3*F818-Assumptions!$D$14*(1+Simulation!E818)^2*Simulation!E818*Assumptions!$D$16)/(1+Simulation!K818)^3+(Assumptions!$D$14*(1+Simulation!E818)^4*F818-Assumptions!$D$14*(1+Simulation!E818)^3*Simulation!E818*Assumptions!$D$16)/(1+Simulation!K818)^4+(Assumptions!$D$14*(1+Simulation!E818)^5*F818-Assumptions!$D$14*(1+Simulation!E818)^4*Simulation!E818*Assumptions!$D$16)/(1+Simulation!K818)^5+(Assumptions!$D$14*(1+Simulation!E818)^5*F818-Assumptions!$D$14*(1+Simulation!E818)^4*Simulation!E818*Assumptions!$D$16)*(1+Simulation!I818)/(Simulation!K818-Simulation!I818)/(1+Simulation!K818)^5-Assumptions!$D$17)/Assumptions!$D$18</f>
        <v>16.4973621520754</v>
      </c>
      <c r="H818" s="8" t="n">
        <f aca="false">IF(D818=1,G818,"")</f>
        <v>16.4973621520754</v>
      </c>
      <c r="I818" s="33" t="str">
        <f aca="false">IF(D818=0,G818,"")</f>
        <v/>
      </c>
    </row>
    <row r="819" customFormat="false" ht="15" hidden="false" customHeight="false" outlineLevel="0" collapsed="false">
      <c r="B819" s="2" t="n">
        <v>814</v>
      </c>
      <c r="C819" s="19" t="n">
        <f aca="false">IF('Random Draws'!F819&lt;(Assumptions!$D$28-Assumptions!$D$27)/(Assumptions!$D$29-Assumptions!$D$27),Assumptions!$D$27+SQRT('Random Draws'!F819*(Assumptions!$D$29-Assumptions!$D$27)*(Assumptions!$D$28-Assumptions!$D$27)),Assumptions!$D$29-SQRT((1-'Random Draws'!F819)*(Assumptions!$D$29-Assumptions!$D$27)*(Assumptions!$D$29-Assumptions!$D$28)))</f>
        <v>0.258073396644173</v>
      </c>
      <c r="D819" s="29" t="n">
        <f aca="false">IF('Random Draws'!I819&lt;Assumptions!$D$30,1,0)</f>
        <v>0</v>
      </c>
      <c r="E819" s="19" t="n">
        <f aca="false">C819+Assumptions!$D$31*D819</f>
        <v>0.258073396644173</v>
      </c>
      <c r="F819" s="28" t="n">
        <f aca="false">(Simulation!F819-Assumptions!$D$15)*(1-E819)+Assumptions!$D$15-Simulation!J819</f>
        <v>0.110383926873951</v>
      </c>
      <c r="G819" s="8" t="n">
        <f aca="false">((Assumptions!$D$14*(1+Simulation!E819)^1*F819-Assumptions!$D$14*(1+Simulation!E819)^0*Simulation!E819*Assumptions!$D$16)/(1+Simulation!K819)^1+(Assumptions!$D$14*(1+Simulation!E819)^2*F819-Assumptions!$D$14*(1+Simulation!E819)^1*Simulation!E819*Assumptions!$D$16)/(1+Simulation!K819)^2+(Assumptions!$D$14*(1+Simulation!E819)^3*F819-Assumptions!$D$14*(1+Simulation!E819)^2*Simulation!E819*Assumptions!$D$16)/(1+Simulation!K819)^3+(Assumptions!$D$14*(1+Simulation!E819)^4*F819-Assumptions!$D$14*(1+Simulation!E819)^3*Simulation!E819*Assumptions!$D$16)/(1+Simulation!K819)^4+(Assumptions!$D$14*(1+Simulation!E819)^5*F819-Assumptions!$D$14*(1+Simulation!E819)^4*Simulation!E819*Assumptions!$D$16)/(1+Simulation!K819)^5+(Assumptions!$D$14*(1+Simulation!E819)^5*F819-Assumptions!$D$14*(1+Simulation!E819)^4*Simulation!E819*Assumptions!$D$16)*(1+Simulation!I819)/(Simulation!K819-Simulation!I819)/(1+Simulation!K819)^5-Assumptions!$D$17)/Assumptions!$D$18</f>
        <v>7.58496544953352</v>
      </c>
      <c r="H819" s="8" t="str">
        <f aca="false">IF(D819=1,G819,"")</f>
        <v/>
      </c>
      <c r="I819" s="33" t="n">
        <f aca="false">IF(D819=0,G819,"")</f>
        <v>7.58496544953352</v>
      </c>
    </row>
    <row r="820" customFormat="false" ht="15" hidden="false" customHeight="false" outlineLevel="0" collapsed="false">
      <c r="B820" s="2" t="n">
        <v>815</v>
      </c>
      <c r="C820" s="19" t="n">
        <f aca="false">IF('Random Draws'!F820&lt;(Assumptions!$D$28-Assumptions!$D$27)/(Assumptions!$D$29-Assumptions!$D$27),Assumptions!$D$27+SQRT('Random Draws'!F820*(Assumptions!$D$29-Assumptions!$D$27)*(Assumptions!$D$28-Assumptions!$D$27)),Assumptions!$D$29-SQRT((1-'Random Draws'!F820)*(Assumptions!$D$29-Assumptions!$D$27)*(Assumptions!$D$29-Assumptions!$D$28)))</f>
        <v>0.265493952588386</v>
      </c>
      <c r="D820" s="29" t="n">
        <f aca="false">IF('Random Draws'!I820&lt;Assumptions!$D$30,1,0)</f>
        <v>0</v>
      </c>
      <c r="E820" s="19" t="n">
        <f aca="false">C820+Assumptions!$D$31*D820</f>
        <v>0.265493952588386</v>
      </c>
      <c r="F820" s="28" t="n">
        <f aca="false">(Simulation!F820-Assumptions!$D$15)*(1-E820)+Assumptions!$D$15-Simulation!J820</f>
        <v>0.16035703487494</v>
      </c>
      <c r="G820" s="8" t="n">
        <f aca="false">((Assumptions!$D$14*(1+Simulation!E820)^1*F820-Assumptions!$D$14*(1+Simulation!E820)^0*Simulation!E820*Assumptions!$D$16)/(1+Simulation!K820)^1+(Assumptions!$D$14*(1+Simulation!E820)^2*F820-Assumptions!$D$14*(1+Simulation!E820)^1*Simulation!E820*Assumptions!$D$16)/(1+Simulation!K820)^2+(Assumptions!$D$14*(1+Simulation!E820)^3*F820-Assumptions!$D$14*(1+Simulation!E820)^2*Simulation!E820*Assumptions!$D$16)/(1+Simulation!K820)^3+(Assumptions!$D$14*(1+Simulation!E820)^4*F820-Assumptions!$D$14*(1+Simulation!E820)^3*Simulation!E820*Assumptions!$D$16)/(1+Simulation!K820)^4+(Assumptions!$D$14*(1+Simulation!E820)^5*F820-Assumptions!$D$14*(1+Simulation!E820)^4*Simulation!E820*Assumptions!$D$16)/(1+Simulation!K820)^5+(Assumptions!$D$14*(1+Simulation!E820)^5*F820-Assumptions!$D$14*(1+Simulation!E820)^4*Simulation!E820*Assumptions!$D$16)*(1+Simulation!I820)/(Simulation!K820-Simulation!I820)/(1+Simulation!K820)^5-Assumptions!$D$17)/Assumptions!$D$18</f>
        <v>10.748659942545</v>
      </c>
      <c r="H820" s="8" t="str">
        <f aca="false">IF(D820=1,G820,"")</f>
        <v/>
      </c>
      <c r="I820" s="33" t="n">
        <f aca="false">IF(D820=0,G820,"")</f>
        <v>10.748659942545</v>
      </c>
    </row>
    <row r="821" customFormat="false" ht="15" hidden="false" customHeight="false" outlineLevel="0" collapsed="false">
      <c r="B821" s="2" t="n">
        <v>816</v>
      </c>
      <c r="C821" s="19" t="n">
        <f aca="false">IF('Random Draws'!F821&lt;(Assumptions!$D$28-Assumptions!$D$27)/(Assumptions!$D$29-Assumptions!$D$27),Assumptions!$D$27+SQRT('Random Draws'!F821*(Assumptions!$D$29-Assumptions!$D$27)*(Assumptions!$D$28-Assumptions!$D$27)),Assumptions!$D$29-SQRT((1-'Random Draws'!F821)*(Assumptions!$D$29-Assumptions!$D$27)*(Assumptions!$D$29-Assumptions!$D$28)))</f>
        <v>0.248958131933255</v>
      </c>
      <c r="D821" s="29" t="n">
        <f aca="false">IF('Random Draws'!I821&lt;Assumptions!$D$30,1,0)</f>
        <v>0</v>
      </c>
      <c r="E821" s="19" t="n">
        <f aca="false">C821+Assumptions!$D$31*D821</f>
        <v>0.248958131933255</v>
      </c>
      <c r="F821" s="28" t="n">
        <f aca="false">(Simulation!F821-Assumptions!$D$15)*(1-E821)+Assumptions!$D$15-Simulation!J821</f>
        <v>0.204778587333327</v>
      </c>
      <c r="G821" s="8" t="n">
        <f aca="false">((Assumptions!$D$14*(1+Simulation!E821)^1*F821-Assumptions!$D$14*(1+Simulation!E821)^0*Simulation!E821*Assumptions!$D$16)/(1+Simulation!K821)^1+(Assumptions!$D$14*(1+Simulation!E821)^2*F821-Assumptions!$D$14*(1+Simulation!E821)^1*Simulation!E821*Assumptions!$D$16)/(1+Simulation!K821)^2+(Assumptions!$D$14*(1+Simulation!E821)^3*F821-Assumptions!$D$14*(1+Simulation!E821)^2*Simulation!E821*Assumptions!$D$16)/(1+Simulation!K821)^3+(Assumptions!$D$14*(1+Simulation!E821)^4*F821-Assumptions!$D$14*(1+Simulation!E821)^3*Simulation!E821*Assumptions!$D$16)/(1+Simulation!K821)^4+(Assumptions!$D$14*(1+Simulation!E821)^5*F821-Assumptions!$D$14*(1+Simulation!E821)^4*Simulation!E821*Assumptions!$D$16)/(1+Simulation!K821)^5+(Assumptions!$D$14*(1+Simulation!E821)^5*F821-Assumptions!$D$14*(1+Simulation!E821)^4*Simulation!E821*Assumptions!$D$16)*(1+Simulation!I821)/(Simulation!K821-Simulation!I821)/(1+Simulation!K821)^5-Assumptions!$D$17)/Assumptions!$D$18</f>
        <v>21.5773641285833</v>
      </c>
      <c r="H821" s="8" t="str">
        <f aca="false">IF(D821=1,G821,"")</f>
        <v/>
      </c>
      <c r="I821" s="33" t="n">
        <f aca="false">IF(D821=0,G821,"")</f>
        <v>21.5773641285833</v>
      </c>
    </row>
    <row r="822" customFormat="false" ht="15" hidden="false" customHeight="false" outlineLevel="0" collapsed="false">
      <c r="B822" s="2" t="n">
        <v>817</v>
      </c>
      <c r="C822" s="19" t="n">
        <f aca="false">IF('Random Draws'!F822&lt;(Assumptions!$D$28-Assumptions!$D$27)/(Assumptions!$D$29-Assumptions!$D$27),Assumptions!$D$27+SQRT('Random Draws'!F822*(Assumptions!$D$29-Assumptions!$D$27)*(Assumptions!$D$28-Assumptions!$D$27)),Assumptions!$D$29-SQRT((1-'Random Draws'!F822)*(Assumptions!$D$29-Assumptions!$D$27)*(Assumptions!$D$29-Assumptions!$D$28)))</f>
        <v>0.262543508718989</v>
      </c>
      <c r="D822" s="29" t="n">
        <f aca="false">IF('Random Draws'!I822&lt;Assumptions!$D$30,1,0)</f>
        <v>1</v>
      </c>
      <c r="E822" s="19" t="n">
        <f aca="false">C822+Assumptions!$D$31*D822</f>
        <v>0.352543508718989</v>
      </c>
      <c r="F822" s="28" t="n">
        <f aca="false">(Simulation!F822-Assumptions!$D$15)*(1-E822)+Assumptions!$D$15-Simulation!J822</f>
        <v>0.196245088259849</v>
      </c>
      <c r="G822" s="8" t="n">
        <f aca="false">((Assumptions!$D$14*(1+Simulation!E822)^1*F822-Assumptions!$D$14*(1+Simulation!E822)^0*Simulation!E822*Assumptions!$D$16)/(1+Simulation!K822)^1+(Assumptions!$D$14*(1+Simulation!E822)^2*F822-Assumptions!$D$14*(1+Simulation!E822)^1*Simulation!E822*Assumptions!$D$16)/(1+Simulation!K822)^2+(Assumptions!$D$14*(1+Simulation!E822)^3*F822-Assumptions!$D$14*(1+Simulation!E822)^2*Simulation!E822*Assumptions!$D$16)/(1+Simulation!K822)^3+(Assumptions!$D$14*(1+Simulation!E822)^4*F822-Assumptions!$D$14*(1+Simulation!E822)^3*Simulation!E822*Assumptions!$D$16)/(1+Simulation!K822)^4+(Assumptions!$D$14*(1+Simulation!E822)^5*F822-Assumptions!$D$14*(1+Simulation!E822)^4*Simulation!E822*Assumptions!$D$16)/(1+Simulation!K822)^5+(Assumptions!$D$14*(1+Simulation!E822)^5*F822-Assumptions!$D$14*(1+Simulation!E822)^4*Simulation!E822*Assumptions!$D$16)*(1+Simulation!I822)/(Simulation!K822-Simulation!I822)/(1+Simulation!K822)^5-Assumptions!$D$17)/Assumptions!$D$18</f>
        <v>17.1536431331804</v>
      </c>
      <c r="H822" s="8" t="n">
        <f aca="false">IF(D822=1,G822,"")</f>
        <v>17.1536431331804</v>
      </c>
      <c r="I822" s="33" t="str">
        <f aca="false">IF(D822=0,G822,"")</f>
        <v/>
      </c>
    </row>
    <row r="823" customFormat="false" ht="15" hidden="false" customHeight="false" outlineLevel="0" collapsed="false">
      <c r="B823" s="2" t="n">
        <v>818</v>
      </c>
      <c r="C823" s="19" t="n">
        <f aca="false">IF('Random Draws'!F823&lt;(Assumptions!$D$28-Assumptions!$D$27)/(Assumptions!$D$29-Assumptions!$D$27),Assumptions!$D$27+SQRT('Random Draws'!F823*(Assumptions!$D$29-Assumptions!$D$27)*(Assumptions!$D$28-Assumptions!$D$27)),Assumptions!$D$29-SQRT((1-'Random Draws'!F823)*(Assumptions!$D$29-Assumptions!$D$27)*(Assumptions!$D$29-Assumptions!$D$28)))</f>
        <v>0.259515909975423</v>
      </c>
      <c r="D823" s="29" t="n">
        <f aca="false">IF('Random Draws'!I823&lt;Assumptions!$D$30,1,0)</f>
        <v>1</v>
      </c>
      <c r="E823" s="19" t="n">
        <f aca="false">C823+Assumptions!$D$31*D823</f>
        <v>0.349515909975423</v>
      </c>
      <c r="F823" s="28" t="n">
        <f aca="false">(Simulation!F823-Assumptions!$D$15)*(1-E823)+Assumptions!$D$15-Simulation!J823</f>
        <v>0.154789689354066</v>
      </c>
      <c r="G823" s="8" t="n">
        <f aca="false">((Assumptions!$D$14*(1+Simulation!E823)^1*F823-Assumptions!$D$14*(1+Simulation!E823)^0*Simulation!E823*Assumptions!$D$16)/(1+Simulation!K823)^1+(Assumptions!$D$14*(1+Simulation!E823)^2*F823-Assumptions!$D$14*(1+Simulation!E823)^1*Simulation!E823*Assumptions!$D$16)/(1+Simulation!K823)^2+(Assumptions!$D$14*(1+Simulation!E823)^3*F823-Assumptions!$D$14*(1+Simulation!E823)^2*Simulation!E823*Assumptions!$D$16)/(1+Simulation!K823)^3+(Assumptions!$D$14*(1+Simulation!E823)^4*F823-Assumptions!$D$14*(1+Simulation!E823)^3*Simulation!E823*Assumptions!$D$16)/(1+Simulation!K823)^4+(Assumptions!$D$14*(1+Simulation!E823)^5*F823-Assumptions!$D$14*(1+Simulation!E823)^4*Simulation!E823*Assumptions!$D$16)/(1+Simulation!K823)^5+(Assumptions!$D$14*(1+Simulation!E823)^5*F823-Assumptions!$D$14*(1+Simulation!E823)^4*Simulation!E823*Assumptions!$D$16)*(1+Simulation!I823)/(Simulation!K823-Simulation!I823)/(1+Simulation!K823)^5-Assumptions!$D$17)/Assumptions!$D$18</f>
        <v>14.3646964699358</v>
      </c>
      <c r="H823" s="8" t="n">
        <f aca="false">IF(D823=1,G823,"")</f>
        <v>14.3646964699358</v>
      </c>
      <c r="I823" s="33" t="str">
        <f aca="false">IF(D823=0,G823,"")</f>
        <v/>
      </c>
    </row>
    <row r="824" customFormat="false" ht="15" hidden="false" customHeight="false" outlineLevel="0" collapsed="false">
      <c r="B824" s="2" t="n">
        <v>819</v>
      </c>
      <c r="C824" s="19" t="n">
        <f aca="false">IF('Random Draws'!F824&lt;(Assumptions!$D$28-Assumptions!$D$27)/(Assumptions!$D$29-Assumptions!$D$27),Assumptions!$D$27+SQRT('Random Draws'!F824*(Assumptions!$D$29-Assumptions!$D$27)*(Assumptions!$D$28-Assumptions!$D$27)),Assumptions!$D$29-SQRT((1-'Random Draws'!F824)*(Assumptions!$D$29-Assumptions!$D$27)*(Assumptions!$D$29-Assumptions!$D$28)))</f>
        <v>0.244532462484257</v>
      </c>
      <c r="D824" s="29" t="n">
        <f aca="false">IF('Random Draws'!I824&lt;Assumptions!$D$30,1,0)</f>
        <v>0</v>
      </c>
      <c r="E824" s="19" t="n">
        <f aca="false">C824+Assumptions!$D$31*D824</f>
        <v>0.244532462484257</v>
      </c>
      <c r="F824" s="28" t="n">
        <f aca="false">(Simulation!F824-Assumptions!$D$15)*(1-E824)+Assumptions!$D$15-Simulation!J824</f>
        <v>0.153425429757199</v>
      </c>
      <c r="G824" s="8" t="n">
        <f aca="false">((Assumptions!$D$14*(1+Simulation!E824)^1*F824-Assumptions!$D$14*(1+Simulation!E824)^0*Simulation!E824*Assumptions!$D$16)/(1+Simulation!K824)^1+(Assumptions!$D$14*(1+Simulation!E824)^2*F824-Assumptions!$D$14*(1+Simulation!E824)^1*Simulation!E824*Assumptions!$D$16)/(1+Simulation!K824)^2+(Assumptions!$D$14*(1+Simulation!E824)^3*F824-Assumptions!$D$14*(1+Simulation!E824)^2*Simulation!E824*Assumptions!$D$16)/(1+Simulation!K824)^3+(Assumptions!$D$14*(1+Simulation!E824)^4*F824-Assumptions!$D$14*(1+Simulation!E824)^3*Simulation!E824*Assumptions!$D$16)/(1+Simulation!K824)^4+(Assumptions!$D$14*(1+Simulation!E824)^5*F824-Assumptions!$D$14*(1+Simulation!E824)^4*Simulation!E824*Assumptions!$D$16)/(1+Simulation!K824)^5+(Assumptions!$D$14*(1+Simulation!E824)^5*F824-Assumptions!$D$14*(1+Simulation!E824)^4*Simulation!E824*Assumptions!$D$16)*(1+Simulation!I824)/(Simulation!K824-Simulation!I824)/(1+Simulation!K824)^5-Assumptions!$D$17)/Assumptions!$D$18</f>
        <v>11.0876600918311</v>
      </c>
      <c r="H824" s="8" t="str">
        <f aca="false">IF(D824=1,G824,"")</f>
        <v/>
      </c>
      <c r="I824" s="33" t="n">
        <f aca="false">IF(D824=0,G824,"")</f>
        <v>11.0876600918311</v>
      </c>
    </row>
    <row r="825" customFormat="false" ht="15" hidden="false" customHeight="false" outlineLevel="0" collapsed="false">
      <c r="B825" s="2" t="n">
        <v>820</v>
      </c>
      <c r="C825" s="19" t="n">
        <f aca="false">IF('Random Draws'!F825&lt;(Assumptions!$D$28-Assumptions!$D$27)/(Assumptions!$D$29-Assumptions!$D$27),Assumptions!$D$27+SQRT('Random Draws'!F825*(Assumptions!$D$29-Assumptions!$D$27)*(Assumptions!$D$28-Assumptions!$D$27)),Assumptions!$D$29-SQRT((1-'Random Draws'!F825)*(Assumptions!$D$29-Assumptions!$D$27)*(Assumptions!$D$29-Assumptions!$D$28)))</f>
        <v>0.249372071981072</v>
      </c>
      <c r="D825" s="29" t="n">
        <f aca="false">IF('Random Draws'!I825&lt;Assumptions!$D$30,1,0)</f>
        <v>0</v>
      </c>
      <c r="E825" s="19" t="n">
        <f aca="false">C825+Assumptions!$D$31*D825</f>
        <v>0.249372071981072</v>
      </c>
      <c r="F825" s="28" t="n">
        <f aca="false">(Simulation!F825-Assumptions!$D$15)*(1-E825)+Assumptions!$D$15-Simulation!J825</f>
        <v>0.199020243328828</v>
      </c>
      <c r="G825" s="8" t="n">
        <f aca="false">((Assumptions!$D$14*(1+Simulation!E825)^1*F825-Assumptions!$D$14*(1+Simulation!E825)^0*Simulation!E825*Assumptions!$D$16)/(1+Simulation!K825)^1+(Assumptions!$D$14*(1+Simulation!E825)^2*F825-Assumptions!$D$14*(1+Simulation!E825)^1*Simulation!E825*Assumptions!$D$16)/(1+Simulation!K825)^2+(Assumptions!$D$14*(1+Simulation!E825)^3*F825-Assumptions!$D$14*(1+Simulation!E825)^2*Simulation!E825*Assumptions!$D$16)/(1+Simulation!K825)^3+(Assumptions!$D$14*(1+Simulation!E825)^4*F825-Assumptions!$D$14*(1+Simulation!E825)^3*Simulation!E825*Assumptions!$D$16)/(1+Simulation!K825)^4+(Assumptions!$D$14*(1+Simulation!E825)^5*F825-Assumptions!$D$14*(1+Simulation!E825)^4*Simulation!E825*Assumptions!$D$16)/(1+Simulation!K825)^5+(Assumptions!$D$14*(1+Simulation!E825)^5*F825-Assumptions!$D$14*(1+Simulation!E825)^4*Simulation!E825*Assumptions!$D$16)*(1+Simulation!I825)/(Simulation!K825-Simulation!I825)/(1+Simulation!K825)^5-Assumptions!$D$17)/Assumptions!$D$18</f>
        <v>26.6777922359687</v>
      </c>
      <c r="H825" s="8" t="str">
        <f aca="false">IF(D825=1,G825,"")</f>
        <v/>
      </c>
      <c r="I825" s="33" t="n">
        <f aca="false">IF(D825=0,G825,"")</f>
        <v>26.6777922359687</v>
      </c>
    </row>
    <row r="826" customFormat="false" ht="15" hidden="false" customHeight="false" outlineLevel="0" collapsed="false">
      <c r="B826" s="2" t="n">
        <v>821</v>
      </c>
      <c r="C826" s="19" t="n">
        <f aca="false">IF('Random Draws'!F826&lt;(Assumptions!$D$28-Assumptions!$D$27)/(Assumptions!$D$29-Assumptions!$D$27),Assumptions!$D$27+SQRT('Random Draws'!F826*(Assumptions!$D$29-Assumptions!$D$27)*(Assumptions!$D$28-Assumptions!$D$27)),Assumptions!$D$29-SQRT((1-'Random Draws'!F826)*(Assumptions!$D$29-Assumptions!$D$27)*(Assumptions!$D$29-Assumptions!$D$28)))</f>
        <v>0.262878546805437</v>
      </c>
      <c r="D826" s="29" t="n">
        <f aca="false">IF('Random Draws'!I826&lt;Assumptions!$D$30,1,0)</f>
        <v>1</v>
      </c>
      <c r="E826" s="19" t="n">
        <f aca="false">C826+Assumptions!$D$31*D826</f>
        <v>0.352878546805437</v>
      </c>
      <c r="F826" s="28" t="n">
        <f aca="false">(Simulation!F826-Assumptions!$D$15)*(1-E826)+Assumptions!$D$15-Simulation!J826</f>
        <v>0.112896621108874</v>
      </c>
      <c r="G826" s="8" t="n">
        <f aca="false">((Assumptions!$D$14*(1+Simulation!E826)^1*F826-Assumptions!$D$14*(1+Simulation!E826)^0*Simulation!E826*Assumptions!$D$16)/(1+Simulation!K826)^1+(Assumptions!$D$14*(1+Simulation!E826)^2*F826-Assumptions!$D$14*(1+Simulation!E826)^1*Simulation!E826*Assumptions!$D$16)/(1+Simulation!K826)^2+(Assumptions!$D$14*(1+Simulation!E826)^3*F826-Assumptions!$D$14*(1+Simulation!E826)^2*Simulation!E826*Assumptions!$D$16)/(1+Simulation!K826)^3+(Assumptions!$D$14*(1+Simulation!E826)^4*F826-Assumptions!$D$14*(1+Simulation!E826)^3*Simulation!E826*Assumptions!$D$16)/(1+Simulation!K826)^4+(Assumptions!$D$14*(1+Simulation!E826)^5*F826-Assumptions!$D$14*(1+Simulation!E826)^4*Simulation!E826*Assumptions!$D$16)/(1+Simulation!K826)^5+(Assumptions!$D$14*(1+Simulation!E826)^5*F826-Assumptions!$D$14*(1+Simulation!E826)^4*Simulation!E826*Assumptions!$D$16)*(1+Simulation!I826)/(Simulation!K826-Simulation!I826)/(1+Simulation!K826)^5-Assumptions!$D$17)/Assumptions!$D$18</f>
        <v>4.67903603474139</v>
      </c>
      <c r="H826" s="8" t="n">
        <f aca="false">IF(D826=1,G826,"")</f>
        <v>4.67903603474139</v>
      </c>
      <c r="I826" s="33" t="str">
        <f aca="false">IF(D826=0,G826,"")</f>
        <v/>
      </c>
    </row>
    <row r="827" customFormat="false" ht="15" hidden="false" customHeight="false" outlineLevel="0" collapsed="false">
      <c r="B827" s="2" t="n">
        <v>822</v>
      </c>
      <c r="C827" s="19" t="n">
        <f aca="false">IF('Random Draws'!F827&lt;(Assumptions!$D$28-Assumptions!$D$27)/(Assumptions!$D$29-Assumptions!$D$27),Assumptions!$D$27+SQRT('Random Draws'!F827*(Assumptions!$D$29-Assumptions!$D$27)*(Assumptions!$D$28-Assumptions!$D$27)),Assumptions!$D$29-SQRT((1-'Random Draws'!F827)*(Assumptions!$D$29-Assumptions!$D$27)*(Assumptions!$D$29-Assumptions!$D$28)))</f>
        <v>0.267968291286206</v>
      </c>
      <c r="D827" s="29" t="n">
        <f aca="false">IF('Random Draws'!I827&lt;Assumptions!$D$30,1,0)</f>
        <v>0</v>
      </c>
      <c r="E827" s="19" t="n">
        <f aca="false">C827+Assumptions!$D$31*D827</f>
        <v>0.267968291286206</v>
      </c>
      <c r="F827" s="28" t="n">
        <f aca="false">(Simulation!F827-Assumptions!$D$15)*(1-E827)+Assumptions!$D$15-Simulation!J827</f>
        <v>0.142832730422832</v>
      </c>
      <c r="G827" s="8" t="n">
        <f aca="false">((Assumptions!$D$14*(1+Simulation!E827)^1*F827-Assumptions!$D$14*(1+Simulation!E827)^0*Simulation!E827*Assumptions!$D$16)/(1+Simulation!K827)^1+(Assumptions!$D$14*(1+Simulation!E827)^2*F827-Assumptions!$D$14*(1+Simulation!E827)^1*Simulation!E827*Assumptions!$D$16)/(1+Simulation!K827)^2+(Assumptions!$D$14*(1+Simulation!E827)^3*F827-Assumptions!$D$14*(1+Simulation!E827)^2*Simulation!E827*Assumptions!$D$16)/(1+Simulation!K827)^3+(Assumptions!$D$14*(1+Simulation!E827)^4*F827-Assumptions!$D$14*(1+Simulation!E827)^3*Simulation!E827*Assumptions!$D$16)/(1+Simulation!K827)^4+(Assumptions!$D$14*(1+Simulation!E827)^5*F827-Assumptions!$D$14*(1+Simulation!E827)^4*Simulation!E827*Assumptions!$D$16)/(1+Simulation!K827)^5+(Assumptions!$D$14*(1+Simulation!E827)^5*F827-Assumptions!$D$14*(1+Simulation!E827)^4*Simulation!E827*Assumptions!$D$16)*(1+Simulation!I827)/(Simulation!K827-Simulation!I827)/(1+Simulation!K827)^5-Assumptions!$D$17)/Assumptions!$D$18</f>
        <v>7.3758861423634</v>
      </c>
      <c r="H827" s="8" t="str">
        <f aca="false">IF(D827=1,G827,"")</f>
        <v/>
      </c>
      <c r="I827" s="33" t="n">
        <f aca="false">IF(D827=0,G827,"")</f>
        <v>7.3758861423634</v>
      </c>
    </row>
    <row r="828" customFormat="false" ht="15" hidden="false" customHeight="false" outlineLevel="0" collapsed="false">
      <c r="B828" s="2" t="n">
        <v>823</v>
      </c>
      <c r="C828" s="19" t="n">
        <f aca="false">IF('Random Draws'!F828&lt;(Assumptions!$D$28-Assumptions!$D$27)/(Assumptions!$D$29-Assumptions!$D$27),Assumptions!$D$27+SQRT('Random Draws'!F828*(Assumptions!$D$29-Assumptions!$D$27)*(Assumptions!$D$28-Assumptions!$D$27)),Assumptions!$D$29-SQRT((1-'Random Draws'!F828)*(Assumptions!$D$29-Assumptions!$D$27)*(Assumptions!$D$29-Assumptions!$D$28)))</f>
        <v>0.261484999016387</v>
      </c>
      <c r="D828" s="29" t="n">
        <f aca="false">IF('Random Draws'!I828&lt;Assumptions!$D$30,1,0)</f>
        <v>0</v>
      </c>
      <c r="E828" s="19" t="n">
        <f aca="false">C828+Assumptions!$D$31*D828</f>
        <v>0.261484999016387</v>
      </c>
      <c r="F828" s="28" t="n">
        <f aca="false">(Simulation!F828-Assumptions!$D$15)*(1-E828)+Assumptions!$D$15-Simulation!J828</f>
        <v>0.190461153169558</v>
      </c>
      <c r="G828" s="8" t="n">
        <f aca="false">((Assumptions!$D$14*(1+Simulation!E828)^1*F828-Assumptions!$D$14*(1+Simulation!E828)^0*Simulation!E828*Assumptions!$D$16)/(1+Simulation!K828)^1+(Assumptions!$D$14*(1+Simulation!E828)^2*F828-Assumptions!$D$14*(1+Simulation!E828)^1*Simulation!E828*Assumptions!$D$16)/(1+Simulation!K828)^2+(Assumptions!$D$14*(1+Simulation!E828)^3*F828-Assumptions!$D$14*(1+Simulation!E828)^2*Simulation!E828*Assumptions!$D$16)/(1+Simulation!K828)^3+(Assumptions!$D$14*(1+Simulation!E828)^4*F828-Assumptions!$D$14*(1+Simulation!E828)^3*Simulation!E828*Assumptions!$D$16)/(1+Simulation!K828)^4+(Assumptions!$D$14*(1+Simulation!E828)^5*F828-Assumptions!$D$14*(1+Simulation!E828)^4*Simulation!E828*Assumptions!$D$16)/(1+Simulation!K828)^5+(Assumptions!$D$14*(1+Simulation!E828)^5*F828-Assumptions!$D$14*(1+Simulation!E828)^4*Simulation!E828*Assumptions!$D$16)*(1+Simulation!I828)/(Simulation!K828-Simulation!I828)/(1+Simulation!K828)^5-Assumptions!$D$17)/Assumptions!$D$18</f>
        <v>19.2609142953175</v>
      </c>
      <c r="H828" s="8" t="str">
        <f aca="false">IF(D828=1,G828,"")</f>
        <v/>
      </c>
      <c r="I828" s="33" t="n">
        <f aca="false">IF(D828=0,G828,"")</f>
        <v>19.2609142953175</v>
      </c>
    </row>
    <row r="829" customFormat="false" ht="15" hidden="false" customHeight="false" outlineLevel="0" collapsed="false">
      <c r="B829" s="2" t="n">
        <v>824</v>
      </c>
      <c r="C829" s="19" t="n">
        <f aca="false">IF('Random Draws'!F829&lt;(Assumptions!$D$28-Assumptions!$D$27)/(Assumptions!$D$29-Assumptions!$D$27),Assumptions!$D$27+SQRT('Random Draws'!F829*(Assumptions!$D$29-Assumptions!$D$27)*(Assumptions!$D$28-Assumptions!$D$27)),Assumptions!$D$29-SQRT((1-'Random Draws'!F829)*(Assumptions!$D$29-Assumptions!$D$27)*(Assumptions!$D$29-Assumptions!$D$28)))</f>
        <v>0.262942584159563</v>
      </c>
      <c r="D829" s="29" t="n">
        <f aca="false">IF('Random Draws'!I829&lt;Assumptions!$D$30,1,0)</f>
        <v>0</v>
      </c>
      <c r="E829" s="19" t="n">
        <f aca="false">C829+Assumptions!$D$31*D829</f>
        <v>0.262942584159563</v>
      </c>
      <c r="F829" s="28" t="n">
        <f aca="false">(Simulation!F829-Assumptions!$D$15)*(1-E829)+Assumptions!$D$15-Simulation!J829</f>
        <v>0.138091114295317</v>
      </c>
      <c r="G829" s="8" t="n">
        <f aca="false">((Assumptions!$D$14*(1+Simulation!E829)^1*F829-Assumptions!$D$14*(1+Simulation!E829)^0*Simulation!E829*Assumptions!$D$16)/(1+Simulation!K829)^1+(Assumptions!$D$14*(1+Simulation!E829)^2*F829-Assumptions!$D$14*(1+Simulation!E829)^1*Simulation!E829*Assumptions!$D$16)/(1+Simulation!K829)^2+(Assumptions!$D$14*(1+Simulation!E829)^3*F829-Assumptions!$D$14*(1+Simulation!E829)^2*Simulation!E829*Assumptions!$D$16)/(1+Simulation!K829)^3+(Assumptions!$D$14*(1+Simulation!E829)^4*F829-Assumptions!$D$14*(1+Simulation!E829)^3*Simulation!E829*Assumptions!$D$16)/(1+Simulation!K829)^4+(Assumptions!$D$14*(1+Simulation!E829)^5*F829-Assumptions!$D$14*(1+Simulation!E829)^4*Simulation!E829*Assumptions!$D$16)/(1+Simulation!K829)^5+(Assumptions!$D$14*(1+Simulation!E829)^5*F829-Assumptions!$D$14*(1+Simulation!E829)^4*Simulation!E829*Assumptions!$D$16)*(1+Simulation!I829)/(Simulation!K829-Simulation!I829)/(1+Simulation!K829)^5-Assumptions!$D$17)/Assumptions!$D$18</f>
        <v>5.23727440702906</v>
      </c>
      <c r="H829" s="8" t="str">
        <f aca="false">IF(D829=1,G829,"")</f>
        <v/>
      </c>
      <c r="I829" s="33" t="n">
        <f aca="false">IF(D829=0,G829,"")</f>
        <v>5.23727440702906</v>
      </c>
    </row>
    <row r="830" customFormat="false" ht="15" hidden="false" customHeight="false" outlineLevel="0" collapsed="false">
      <c r="B830" s="2" t="n">
        <v>825</v>
      </c>
      <c r="C830" s="19" t="n">
        <f aca="false">IF('Random Draws'!F830&lt;(Assumptions!$D$28-Assumptions!$D$27)/(Assumptions!$D$29-Assumptions!$D$27),Assumptions!$D$27+SQRT('Random Draws'!F830*(Assumptions!$D$29-Assumptions!$D$27)*(Assumptions!$D$28-Assumptions!$D$27)),Assumptions!$D$29-SQRT((1-'Random Draws'!F830)*(Assumptions!$D$29-Assumptions!$D$27)*(Assumptions!$D$29-Assumptions!$D$28)))</f>
        <v>0.263357291869362</v>
      </c>
      <c r="D830" s="29" t="n">
        <f aca="false">IF('Random Draws'!I830&lt;Assumptions!$D$30,1,0)</f>
        <v>0</v>
      </c>
      <c r="E830" s="19" t="n">
        <f aca="false">C830+Assumptions!$D$31*D830</f>
        <v>0.263357291869362</v>
      </c>
      <c r="F830" s="28" t="n">
        <f aca="false">(Simulation!F830-Assumptions!$D$15)*(1-E830)+Assumptions!$D$15-Simulation!J830</f>
        <v>0.153341390450878</v>
      </c>
      <c r="G830" s="8" t="n">
        <f aca="false">((Assumptions!$D$14*(1+Simulation!E830)^1*F830-Assumptions!$D$14*(1+Simulation!E830)^0*Simulation!E830*Assumptions!$D$16)/(1+Simulation!K830)^1+(Assumptions!$D$14*(1+Simulation!E830)^2*F830-Assumptions!$D$14*(1+Simulation!E830)^1*Simulation!E830*Assumptions!$D$16)/(1+Simulation!K830)^2+(Assumptions!$D$14*(1+Simulation!E830)^3*F830-Assumptions!$D$14*(1+Simulation!E830)^2*Simulation!E830*Assumptions!$D$16)/(1+Simulation!K830)^3+(Assumptions!$D$14*(1+Simulation!E830)^4*F830-Assumptions!$D$14*(1+Simulation!E830)^3*Simulation!E830*Assumptions!$D$16)/(1+Simulation!K830)^4+(Assumptions!$D$14*(1+Simulation!E830)^5*F830-Assumptions!$D$14*(1+Simulation!E830)^4*Simulation!E830*Assumptions!$D$16)/(1+Simulation!K830)^5+(Assumptions!$D$14*(1+Simulation!E830)^5*F830-Assumptions!$D$14*(1+Simulation!E830)^4*Simulation!E830*Assumptions!$D$16)*(1+Simulation!I830)/(Simulation!K830-Simulation!I830)/(1+Simulation!K830)^5-Assumptions!$D$17)/Assumptions!$D$18</f>
        <v>22.7858320469736</v>
      </c>
      <c r="H830" s="8" t="str">
        <f aca="false">IF(D830=1,G830,"")</f>
        <v/>
      </c>
      <c r="I830" s="33" t="n">
        <f aca="false">IF(D830=0,G830,"")</f>
        <v>22.7858320469736</v>
      </c>
    </row>
    <row r="831" customFormat="false" ht="15" hidden="false" customHeight="false" outlineLevel="0" collapsed="false">
      <c r="B831" s="2" t="n">
        <v>826</v>
      </c>
      <c r="C831" s="19" t="n">
        <f aca="false">IF('Random Draws'!F831&lt;(Assumptions!$D$28-Assumptions!$D$27)/(Assumptions!$D$29-Assumptions!$D$27),Assumptions!$D$27+SQRT('Random Draws'!F831*(Assumptions!$D$29-Assumptions!$D$27)*(Assumptions!$D$28-Assumptions!$D$27)),Assumptions!$D$29-SQRT((1-'Random Draws'!F831)*(Assumptions!$D$29-Assumptions!$D$27)*(Assumptions!$D$29-Assumptions!$D$28)))</f>
        <v>0.258640687368635</v>
      </c>
      <c r="D831" s="29" t="n">
        <f aca="false">IF('Random Draws'!I831&lt;Assumptions!$D$30,1,0)</f>
        <v>0</v>
      </c>
      <c r="E831" s="19" t="n">
        <f aca="false">C831+Assumptions!$D$31*D831</f>
        <v>0.258640687368635</v>
      </c>
      <c r="F831" s="28" t="n">
        <f aca="false">(Simulation!F831-Assumptions!$D$15)*(1-E831)+Assumptions!$D$15-Simulation!J831</f>
        <v>0.184185425665052</v>
      </c>
      <c r="G831" s="8" t="n">
        <f aca="false">((Assumptions!$D$14*(1+Simulation!E831)^1*F831-Assumptions!$D$14*(1+Simulation!E831)^0*Simulation!E831*Assumptions!$D$16)/(1+Simulation!K831)^1+(Assumptions!$D$14*(1+Simulation!E831)^2*F831-Assumptions!$D$14*(1+Simulation!E831)^1*Simulation!E831*Assumptions!$D$16)/(1+Simulation!K831)^2+(Assumptions!$D$14*(1+Simulation!E831)^3*F831-Assumptions!$D$14*(1+Simulation!E831)^2*Simulation!E831*Assumptions!$D$16)/(1+Simulation!K831)^3+(Assumptions!$D$14*(1+Simulation!E831)^4*F831-Assumptions!$D$14*(1+Simulation!E831)^3*Simulation!E831*Assumptions!$D$16)/(1+Simulation!K831)^4+(Assumptions!$D$14*(1+Simulation!E831)^5*F831-Assumptions!$D$14*(1+Simulation!E831)^4*Simulation!E831*Assumptions!$D$16)/(1+Simulation!K831)^5+(Assumptions!$D$14*(1+Simulation!E831)^5*F831-Assumptions!$D$14*(1+Simulation!E831)^4*Simulation!E831*Assumptions!$D$16)*(1+Simulation!I831)/(Simulation!K831-Simulation!I831)/(1+Simulation!K831)^5-Assumptions!$D$17)/Assumptions!$D$18</f>
        <v>9.97661810833428</v>
      </c>
      <c r="H831" s="8" t="str">
        <f aca="false">IF(D831=1,G831,"")</f>
        <v/>
      </c>
      <c r="I831" s="33" t="n">
        <f aca="false">IF(D831=0,G831,"")</f>
        <v>9.97661810833428</v>
      </c>
    </row>
    <row r="832" customFormat="false" ht="15" hidden="false" customHeight="false" outlineLevel="0" collapsed="false">
      <c r="B832" s="2" t="n">
        <v>827</v>
      </c>
      <c r="C832" s="19" t="n">
        <f aca="false">IF('Random Draws'!F832&lt;(Assumptions!$D$28-Assumptions!$D$27)/(Assumptions!$D$29-Assumptions!$D$27),Assumptions!$D$27+SQRT('Random Draws'!F832*(Assumptions!$D$29-Assumptions!$D$27)*(Assumptions!$D$28-Assumptions!$D$27)),Assumptions!$D$29-SQRT((1-'Random Draws'!F832)*(Assumptions!$D$29-Assumptions!$D$27)*(Assumptions!$D$29-Assumptions!$D$28)))</f>
        <v>0.25297904138981</v>
      </c>
      <c r="D832" s="29" t="n">
        <f aca="false">IF('Random Draws'!I832&lt;Assumptions!$D$30,1,0)</f>
        <v>0</v>
      </c>
      <c r="E832" s="19" t="n">
        <f aca="false">C832+Assumptions!$D$31*D832</f>
        <v>0.25297904138981</v>
      </c>
      <c r="F832" s="28" t="n">
        <f aca="false">(Simulation!F832-Assumptions!$D$15)*(1-E832)+Assumptions!$D$15-Simulation!J832</f>
        <v>0.154742491261943</v>
      </c>
      <c r="G832" s="8" t="n">
        <f aca="false">((Assumptions!$D$14*(1+Simulation!E832)^1*F832-Assumptions!$D$14*(1+Simulation!E832)^0*Simulation!E832*Assumptions!$D$16)/(1+Simulation!K832)^1+(Assumptions!$D$14*(1+Simulation!E832)^2*F832-Assumptions!$D$14*(1+Simulation!E832)^1*Simulation!E832*Assumptions!$D$16)/(1+Simulation!K832)^2+(Assumptions!$D$14*(1+Simulation!E832)^3*F832-Assumptions!$D$14*(1+Simulation!E832)^2*Simulation!E832*Assumptions!$D$16)/(1+Simulation!K832)^3+(Assumptions!$D$14*(1+Simulation!E832)^4*F832-Assumptions!$D$14*(1+Simulation!E832)^3*Simulation!E832*Assumptions!$D$16)/(1+Simulation!K832)^4+(Assumptions!$D$14*(1+Simulation!E832)^5*F832-Assumptions!$D$14*(1+Simulation!E832)^4*Simulation!E832*Assumptions!$D$16)/(1+Simulation!K832)^5+(Assumptions!$D$14*(1+Simulation!E832)^5*F832-Assumptions!$D$14*(1+Simulation!E832)^4*Simulation!E832*Assumptions!$D$16)*(1+Simulation!I832)/(Simulation!K832-Simulation!I832)/(1+Simulation!K832)^5-Assumptions!$D$17)/Assumptions!$D$18</f>
        <v>9.94067921065467</v>
      </c>
      <c r="H832" s="8" t="str">
        <f aca="false">IF(D832=1,G832,"")</f>
        <v/>
      </c>
      <c r="I832" s="33" t="n">
        <f aca="false">IF(D832=0,G832,"")</f>
        <v>9.94067921065467</v>
      </c>
    </row>
    <row r="833" customFormat="false" ht="15" hidden="false" customHeight="false" outlineLevel="0" collapsed="false">
      <c r="B833" s="2" t="n">
        <v>828</v>
      </c>
      <c r="C833" s="19" t="n">
        <f aca="false">IF('Random Draws'!F833&lt;(Assumptions!$D$28-Assumptions!$D$27)/(Assumptions!$D$29-Assumptions!$D$27),Assumptions!$D$27+SQRT('Random Draws'!F833*(Assumptions!$D$29-Assumptions!$D$27)*(Assumptions!$D$28-Assumptions!$D$27)),Assumptions!$D$29-SQRT((1-'Random Draws'!F833)*(Assumptions!$D$29-Assumptions!$D$27)*(Assumptions!$D$29-Assumptions!$D$28)))</f>
        <v>0.262949315208755</v>
      </c>
      <c r="D833" s="29" t="n">
        <f aca="false">IF('Random Draws'!I833&lt;Assumptions!$D$30,1,0)</f>
        <v>0</v>
      </c>
      <c r="E833" s="19" t="n">
        <f aca="false">C833+Assumptions!$D$31*D833</f>
        <v>0.262949315208755</v>
      </c>
      <c r="F833" s="28" t="n">
        <f aca="false">(Simulation!F833-Assumptions!$D$15)*(1-E833)+Assumptions!$D$15-Simulation!J833</f>
        <v>0.192076175540317</v>
      </c>
      <c r="G833" s="8" t="n">
        <f aca="false">((Assumptions!$D$14*(1+Simulation!E833)^1*F833-Assumptions!$D$14*(1+Simulation!E833)^0*Simulation!E833*Assumptions!$D$16)/(1+Simulation!K833)^1+(Assumptions!$D$14*(1+Simulation!E833)^2*F833-Assumptions!$D$14*(1+Simulation!E833)^1*Simulation!E833*Assumptions!$D$16)/(1+Simulation!K833)^2+(Assumptions!$D$14*(1+Simulation!E833)^3*F833-Assumptions!$D$14*(1+Simulation!E833)^2*Simulation!E833*Assumptions!$D$16)/(1+Simulation!K833)^3+(Assumptions!$D$14*(1+Simulation!E833)^4*F833-Assumptions!$D$14*(1+Simulation!E833)^3*Simulation!E833*Assumptions!$D$16)/(1+Simulation!K833)^4+(Assumptions!$D$14*(1+Simulation!E833)^5*F833-Assumptions!$D$14*(1+Simulation!E833)^4*Simulation!E833*Assumptions!$D$16)/(1+Simulation!K833)^5+(Assumptions!$D$14*(1+Simulation!E833)^5*F833-Assumptions!$D$14*(1+Simulation!E833)^4*Simulation!E833*Assumptions!$D$16)*(1+Simulation!I833)/(Simulation!K833-Simulation!I833)/(1+Simulation!K833)^5-Assumptions!$D$17)/Assumptions!$D$18</f>
        <v>22.476656776368</v>
      </c>
      <c r="H833" s="8" t="str">
        <f aca="false">IF(D833=1,G833,"")</f>
        <v/>
      </c>
      <c r="I833" s="33" t="n">
        <f aca="false">IF(D833=0,G833,"")</f>
        <v>22.476656776368</v>
      </c>
    </row>
    <row r="834" customFormat="false" ht="15" hidden="false" customHeight="false" outlineLevel="0" collapsed="false">
      <c r="B834" s="2" t="n">
        <v>829</v>
      </c>
      <c r="C834" s="19" t="n">
        <f aca="false">IF('Random Draws'!F834&lt;(Assumptions!$D$28-Assumptions!$D$27)/(Assumptions!$D$29-Assumptions!$D$27),Assumptions!$D$27+SQRT('Random Draws'!F834*(Assumptions!$D$29-Assumptions!$D$27)*(Assumptions!$D$28-Assumptions!$D$27)),Assumptions!$D$29-SQRT((1-'Random Draws'!F834)*(Assumptions!$D$29-Assumptions!$D$27)*(Assumptions!$D$29-Assumptions!$D$28)))</f>
        <v>0.272426070442419</v>
      </c>
      <c r="D834" s="29" t="n">
        <f aca="false">IF('Random Draws'!I834&lt;Assumptions!$D$30,1,0)</f>
        <v>0</v>
      </c>
      <c r="E834" s="19" t="n">
        <f aca="false">C834+Assumptions!$D$31*D834</f>
        <v>0.272426070442419</v>
      </c>
      <c r="F834" s="28" t="n">
        <f aca="false">(Simulation!F834-Assumptions!$D$15)*(1-E834)+Assumptions!$D$15-Simulation!J834</f>
        <v>0.195046679288488</v>
      </c>
      <c r="G834" s="8" t="n">
        <f aca="false">((Assumptions!$D$14*(1+Simulation!E834)^1*F834-Assumptions!$D$14*(1+Simulation!E834)^0*Simulation!E834*Assumptions!$D$16)/(1+Simulation!K834)^1+(Assumptions!$D$14*(1+Simulation!E834)^2*F834-Assumptions!$D$14*(1+Simulation!E834)^1*Simulation!E834*Assumptions!$D$16)/(1+Simulation!K834)^2+(Assumptions!$D$14*(1+Simulation!E834)^3*F834-Assumptions!$D$14*(1+Simulation!E834)^2*Simulation!E834*Assumptions!$D$16)/(1+Simulation!K834)^3+(Assumptions!$D$14*(1+Simulation!E834)^4*F834-Assumptions!$D$14*(1+Simulation!E834)^3*Simulation!E834*Assumptions!$D$16)/(1+Simulation!K834)^4+(Assumptions!$D$14*(1+Simulation!E834)^5*F834-Assumptions!$D$14*(1+Simulation!E834)^4*Simulation!E834*Assumptions!$D$16)/(1+Simulation!K834)^5+(Assumptions!$D$14*(1+Simulation!E834)^5*F834-Assumptions!$D$14*(1+Simulation!E834)^4*Simulation!E834*Assumptions!$D$16)*(1+Simulation!I834)/(Simulation!K834-Simulation!I834)/(1+Simulation!K834)^5-Assumptions!$D$17)/Assumptions!$D$18</f>
        <v>17.9274641934229</v>
      </c>
      <c r="H834" s="8" t="str">
        <f aca="false">IF(D834=1,G834,"")</f>
        <v/>
      </c>
      <c r="I834" s="33" t="n">
        <f aca="false">IF(D834=0,G834,"")</f>
        <v>17.9274641934229</v>
      </c>
    </row>
    <row r="835" customFormat="false" ht="15" hidden="false" customHeight="false" outlineLevel="0" collapsed="false">
      <c r="B835" s="2" t="n">
        <v>830</v>
      </c>
      <c r="C835" s="19" t="n">
        <f aca="false">IF('Random Draws'!F835&lt;(Assumptions!$D$28-Assumptions!$D$27)/(Assumptions!$D$29-Assumptions!$D$27),Assumptions!$D$27+SQRT('Random Draws'!F835*(Assumptions!$D$29-Assumptions!$D$27)*(Assumptions!$D$28-Assumptions!$D$27)),Assumptions!$D$29-SQRT((1-'Random Draws'!F835)*(Assumptions!$D$29-Assumptions!$D$27)*(Assumptions!$D$29-Assumptions!$D$28)))</f>
        <v>0.259238016827896</v>
      </c>
      <c r="D835" s="29" t="n">
        <f aca="false">IF('Random Draws'!I835&lt;Assumptions!$D$30,1,0)</f>
        <v>0</v>
      </c>
      <c r="E835" s="19" t="n">
        <f aca="false">C835+Assumptions!$D$31*D835</f>
        <v>0.259238016827896</v>
      </c>
      <c r="F835" s="28" t="n">
        <f aca="false">(Simulation!F835-Assumptions!$D$15)*(1-E835)+Assumptions!$D$15-Simulation!J835</f>
        <v>0.218682249221257</v>
      </c>
      <c r="G835" s="8" t="n">
        <f aca="false">((Assumptions!$D$14*(1+Simulation!E835)^1*F835-Assumptions!$D$14*(1+Simulation!E835)^0*Simulation!E835*Assumptions!$D$16)/(1+Simulation!K835)^1+(Assumptions!$D$14*(1+Simulation!E835)^2*F835-Assumptions!$D$14*(1+Simulation!E835)^1*Simulation!E835*Assumptions!$D$16)/(1+Simulation!K835)^2+(Assumptions!$D$14*(1+Simulation!E835)^3*F835-Assumptions!$D$14*(1+Simulation!E835)^2*Simulation!E835*Assumptions!$D$16)/(1+Simulation!K835)^3+(Assumptions!$D$14*(1+Simulation!E835)^4*F835-Assumptions!$D$14*(1+Simulation!E835)^3*Simulation!E835*Assumptions!$D$16)/(1+Simulation!K835)^4+(Assumptions!$D$14*(1+Simulation!E835)^5*F835-Assumptions!$D$14*(1+Simulation!E835)^4*Simulation!E835*Assumptions!$D$16)/(1+Simulation!K835)^5+(Assumptions!$D$14*(1+Simulation!E835)^5*F835-Assumptions!$D$14*(1+Simulation!E835)^4*Simulation!E835*Assumptions!$D$16)*(1+Simulation!I835)/(Simulation!K835-Simulation!I835)/(1+Simulation!K835)^5-Assumptions!$D$17)/Assumptions!$D$18</f>
        <v>30.2344098707734</v>
      </c>
      <c r="H835" s="8" t="str">
        <f aca="false">IF(D835=1,G835,"")</f>
        <v/>
      </c>
      <c r="I835" s="33" t="n">
        <f aca="false">IF(D835=0,G835,"")</f>
        <v>30.2344098707734</v>
      </c>
    </row>
    <row r="836" customFormat="false" ht="15" hidden="false" customHeight="false" outlineLevel="0" collapsed="false">
      <c r="B836" s="2" t="n">
        <v>831</v>
      </c>
      <c r="C836" s="19" t="n">
        <f aca="false">IF('Random Draws'!F836&lt;(Assumptions!$D$28-Assumptions!$D$27)/(Assumptions!$D$29-Assumptions!$D$27),Assumptions!$D$27+SQRT('Random Draws'!F836*(Assumptions!$D$29-Assumptions!$D$27)*(Assumptions!$D$28-Assumptions!$D$27)),Assumptions!$D$29-SQRT((1-'Random Draws'!F836)*(Assumptions!$D$29-Assumptions!$D$27)*(Assumptions!$D$29-Assumptions!$D$28)))</f>
        <v>0.252787081118785</v>
      </c>
      <c r="D836" s="29" t="n">
        <f aca="false">IF('Random Draws'!I836&lt;Assumptions!$D$30,1,0)</f>
        <v>1</v>
      </c>
      <c r="E836" s="19" t="n">
        <f aca="false">C836+Assumptions!$D$31*D836</f>
        <v>0.342787081118785</v>
      </c>
      <c r="F836" s="28" t="n">
        <f aca="false">(Simulation!F836-Assumptions!$D$15)*(1-E836)+Assumptions!$D$15-Simulation!J836</f>
        <v>0.100690226092676</v>
      </c>
      <c r="G836" s="8" t="n">
        <f aca="false">((Assumptions!$D$14*(1+Simulation!E836)^1*F836-Assumptions!$D$14*(1+Simulation!E836)^0*Simulation!E836*Assumptions!$D$16)/(1+Simulation!K836)^1+(Assumptions!$D$14*(1+Simulation!E836)^2*F836-Assumptions!$D$14*(1+Simulation!E836)^1*Simulation!E836*Assumptions!$D$16)/(1+Simulation!K836)^2+(Assumptions!$D$14*(1+Simulation!E836)^3*F836-Assumptions!$D$14*(1+Simulation!E836)^2*Simulation!E836*Assumptions!$D$16)/(1+Simulation!K836)^3+(Assumptions!$D$14*(1+Simulation!E836)^4*F836-Assumptions!$D$14*(1+Simulation!E836)^3*Simulation!E836*Assumptions!$D$16)/(1+Simulation!K836)^4+(Assumptions!$D$14*(1+Simulation!E836)^5*F836-Assumptions!$D$14*(1+Simulation!E836)^4*Simulation!E836*Assumptions!$D$16)/(1+Simulation!K836)^5+(Assumptions!$D$14*(1+Simulation!E836)^5*F836-Assumptions!$D$14*(1+Simulation!E836)^4*Simulation!E836*Assumptions!$D$16)*(1+Simulation!I836)/(Simulation!K836-Simulation!I836)/(1+Simulation!K836)^5-Assumptions!$D$17)/Assumptions!$D$18</f>
        <v>8.48907698148939</v>
      </c>
      <c r="H836" s="8" t="n">
        <f aca="false">IF(D836=1,G836,"")</f>
        <v>8.48907698148939</v>
      </c>
      <c r="I836" s="33" t="str">
        <f aca="false">IF(D836=0,G836,"")</f>
        <v/>
      </c>
    </row>
    <row r="837" customFormat="false" ht="15" hidden="false" customHeight="false" outlineLevel="0" collapsed="false">
      <c r="B837" s="2" t="n">
        <v>832</v>
      </c>
      <c r="C837" s="19" t="n">
        <f aca="false">IF('Random Draws'!F837&lt;(Assumptions!$D$28-Assumptions!$D$27)/(Assumptions!$D$29-Assumptions!$D$27),Assumptions!$D$27+SQRT('Random Draws'!F837*(Assumptions!$D$29-Assumptions!$D$27)*(Assumptions!$D$28-Assumptions!$D$27)),Assumptions!$D$29-SQRT((1-'Random Draws'!F837)*(Assumptions!$D$29-Assumptions!$D$27)*(Assumptions!$D$29-Assumptions!$D$28)))</f>
        <v>0.267140511723089</v>
      </c>
      <c r="D837" s="29" t="n">
        <f aca="false">IF('Random Draws'!I837&lt;Assumptions!$D$30,1,0)</f>
        <v>1</v>
      </c>
      <c r="E837" s="19" t="n">
        <f aca="false">C837+Assumptions!$D$31*D837</f>
        <v>0.357140511723089</v>
      </c>
      <c r="F837" s="28" t="n">
        <f aca="false">(Simulation!F837-Assumptions!$D$15)*(1-E837)+Assumptions!$D$15-Simulation!J837</f>
        <v>0.147060764112027</v>
      </c>
      <c r="G837" s="8" t="n">
        <f aca="false">((Assumptions!$D$14*(1+Simulation!E837)^1*F837-Assumptions!$D$14*(1+Simulation!E837)^0*Simulation!E837*Assumptions!$D$16)/(1+Simulation!K837)^1+(Assumptions!$D$14*(1+Simulation!E837)^2*F837-Assumptions!$D$14*(1+Simulation!E837)^1*Simulation!E837*Assumptions!$D$16)/(1+Simulation!K837)^2+(Assumptions!$D$14*(1+Simulation!E837)^3*F837-Assumptions!$D$14*(1+Simulation!E837)^2*Simulation!E837*Assumptions!$D$16)/(1+Simulation!K837)^3+(Assumptions!$D$14*(1+Simulation!E837)^4*F837-Assumptions!$D$14*(1+Simulation!E837)^3*Simulation!E837*Assumptions!$D$16)/(1+Simulation!K837)^4+(Assumptions!$D$14*(1+Simulation!E837)^5*F837-Assumptions!$D$14*(1+Simulation!E837)^4*Simulation!E837*Assumptions!$D$16)/(1+Simulation!K837)^5+(Assumptions!$D$14*(1+Simulation!E837)^5*F837-Assumptions!$D$14*(1+Simulation!E837)^4*Simulation!E837*Assumptions!$D$16)*(1+Simulation!I837)/(Simulation!K837-Simulation!I837)/(1+Simulation!K837)^5-Assumptions!$D$17)/Assumptions!$D$18</f>
        <v>8.27542994963807</v>
      </c>
      <c r="H837" s="8" t="n">
        <f aca="false">IF(D837=1,G837,"")</f>
        <v>8.27542994963807</v>
      </c>
      <c r="I837" s="33" t="str">
        <f aca="false">IF(D837=0,G837,"")</f>
        <v/>
      </c>
    </row>
    <row r="838" customFormat="false" ht="15" hidden="false" customHeight="false" outlineLevel="0" collapsed="false">
      <c r="B838" s="2" t="n">
        <v>833</v>
      </c>
      <c r="C838" s="19" t="n">
        <f aca="false">IF('Random Draws'!F838&lt;(Assumptions!$D$28-Assumptions!$D$27)/(Assumptions!$D$29-Assumptions!$D$27),Assumptions!$D$27+SQRT('Random Draws'!F838*(Assumptions!$D$29-Assumptions!$D$27)*(Assumptions!$D$28-Assumptions!$D$27)),Assumptions!$D$29-SQRT((1-'Random Draws'!F838)*(Assumptions!$D$29-Assumptions!$D$27)*(Assumptions!$D$29-Assumptions!$D$28)))</f>
        <v>0.273603732703084</v>
      </c>
      <c r="D838" s="29" t="n">
        <f aca="false">IF('Random Draws'!I838&lt;Assumptions!$D$30,1,0)</f>
        <v>0</v>
      </c>
      <c r="E838" s="19" t="n">
        <f aca="false">C838+Assumptions!$D$31*D838</f>
        <v>0.273603732703084</v>
      </c>
      <c r="F838" s="28" t="n">
        <f aca="false">(Simulation!F838-Assumptions!$D$15)*(1-E838)+Assumptions!$D$15-Simulation!J838</f>
        <v>0.16574539084318</v>
      </c>
      <c r="G838" s="8" t="n">
        <f aca="false">((Assumptions!$D$14*(1+Simulation!E838)^1*F838-Assumptions!$D$14*(1+Simulation!E838)^0*Simulation!E838*Assumptions!$D$16)/(1+Simulation!K838)^1+(Assumptions!$D$14*(1+Simulation!E838)^2*F838-Assumptions!$D$14*(1+Simulation!E838)^1*Simulation!E838*Assumptions!$D$16)/(1+Simulation!K838)^2+(Assumptions!$D$14*(1+Simulation!E838)^3*F838-Assumptions!$D$14*(1+Simulation!E838)^2*Simulation!E838*Assumptions!$D$16)/(1+Simulation!K838)^3+(Assumptions!$D$14*(1+Simulation!E838)^4*F838-Assumptions!$D$14*(1+Simulation!E838)^3*Simulation!E838*Assumptions!$D$16)/(1+Simulation!K838)^4+(Assumptions!$D$14*(1+Simulation!E838)^5*F838-Assumptions!$D$14*(1+Simulation!E838)^4*Simulation!E838*Assumptions!$D$16)/(1+Simulation!K838)^5+(Assumptions!$D$14*(1+Simulation!E838)^5*F838-Assumptions!$D$14*(1+Simulation!E838)^4*Simulation!E838*Assumptions!$D$16)*(1+Simulation!I838)/(Simulation!K838-Simulation!I838)/(1+Simulation!K838)^5-Assumptions!$D$17)/Assumptions!$D$18</f>
        <v>10.27346463948</v>
      </c>
      <c r="H838" s="8" t="str">
        <f aca="false">IF(D838=1,G838,"")</f>
        <v/>
      </c>
      <c r="I838" s="33" t="n">
        <f aca="false">IF(D838=0,G838,"")</f>
        <v>10.27346463948</v>
      </c>
    </row>
    <row r="839" customFormat="false" ht="15" hidden="false" customHeight="false" outlineLevel="0" collapsed="false">
      <c r="B839" s="2" t="n">
        <v>834</v>
      </c>
      <c r="C839" s="19" t="n">
        <f aca="false">IF('Random Draws'!F839&lt;(Assumptions!$D$28-Assumptions!$D$27)/(Assumptions!$D$29-Assumptions!$D$27),Assumptions!$D$27+SQRT('Random Draws'!F839*(Assumptions!$D$29-Assumptions!$D$27)*(Assumptions!$D$28-Assumptions!$D$27)),Assumptions!$D$29-SQRT((1-'Random Draws'!F839)*(Assumptions!$D$29-Assumptions!$D$27)*(Assumptions!$D$29-Assumptions!$D$28)))</f>
        <v>0.256860215055212</v>
      </c>
      <c r="D839" s="29" t="n">
        <f aca="false">IF('Random Draws'!I839&lt;Assumptions!$D$30,1,0)</f>
        <v>0</v>
      </c>
      <c r="E839" s="19" t="n">
        <f aca="false">C839+Assumptions!$D$31*D839</f>
        <v>0.256860215055212</v>
      </c>
      <c r="F839" s="28" t="n">
        <f aca="false">(Simulation!F839-Assumptions!$D$15)*(1-E839)+Assumptions!$D$15-Simulation!J839</f>
        <v>0.163528903841479</v>
      </c>
      <c r="G839" s="8" t="n">
        <f aca="false">((Assumptions!$D$14*(1+Simulation!E839)^1*F839-Assumptions!$D$14*(1+Simulation!E839)^0*Simulation!E839*Assumptions!$D$16)/(1+Simulation!K839)^1+(Assumptions!$D$14*(1+Simulation!E839)^2*F839-Assumptions!$D$14*(1+Simulation!E839)^1*Simulation!E839*Assumptions!$D$16)/(1+Simulation!K839)^2+(Assumptions!$D$14*(1+Simulation!E839)^3*F839-Assumptions!$D$14*(1+Simulation!E839)^2*Simulation!E839*Assumptions!$D$16)/(1+Simulation!K839)^3+(Assumptions!$D$14*(1+Simulation!E839)^4*F839-Assumptions!$D$14*(1+Simulation!E839)^3*Simulation!E839*Assumptions!$D$16)/(1+Simulation!K839)^4+(Assumptions!$D$14*(1+Simulation!E839)^5*F839-Assumptions!$D$14*(1+Simulation!E839)^4*Simulation!E839*Assumptions!$D$16)/(1+Simulation!K839)^5+(Assumptions!$D$14*(1+Simulation!E839)^5*F839-Assumptions!$D$14*(1+Simulation!E839)^4*Simulation!E839*Assumptions!$D$16)*(1+Simulation!I839)/(Simulation!K839-Simulation!I839)/(1+Simulation!K839)^5-Assumptions!$D$17)/Assumptions!$D$18</f>
        <v>14.6560596369479</v>
      </c>
      <c r="H839" s="8" t="str">
        <f aca="false">IF(D839=1,G839,"")</f>
        <v/>
      </c>
      <c r="I839" s="33" t="n">
        <f aca="false">IF(D839=0,G839,"")</f>
        <v>14.6560596369479</v>
      </c>
    </row>
    <row r="840" customFormat="false" ht="15" hidden="false" customHeight="false" outlineLevel="0" collapsed="false">
      <c r="B840" s="2" t="n">
        <v>835</v>
      </c>
      <c r="C840" s="19" t="n">
        <f aca="false">IF('Random Draws'!F840&lt;(Assumptions!$D$28-Assumptions!$D$27)/(Assumptions!$D$29-Assumptions!$D$27),Assumptions!$D$27+SQRT('Random Draws'!F840*(Assumptions!$D$29-Assumptions!$D$27)*(Assumptions!$D$28-Assumptions!$D$27)),Assumptions!$D$29-SQRT((1-'Random Draws'!F840)*(Assumptions!$D$29-Assumptions!$D$27)*(Assumptions!$D$29-Assumptions!$D$28)))</f>
        <v>0.271424894488393</v>
      </c>
      <c r="D840" s="29" t="n">
        <f aca="false">IF('Random Draws'!I840&lt;Assumptions!$D$30,1,0)</f>
        <v>0</v>
      </c>
      <c r="E840" s="19" t="n">
        <f aca="false">C840+Assumptions!$D$31*D840</f>
        <v>0.271424894488393</v>
      </c>
      <c r="F840" s="28" t="n">
        <f aca="false">(Simulation!F840-Assumptions!$D$15)*(1-E840)+Assumptions!$D$15-Simulation!J840</f>
        <v>0.19793599325992</v>
      </c>
      <c r="G840" s="8" t="n">
        <f aca="false">((Assumptions!$D$14*(1+Simulation!E840)^1*F840-Assumptions!$D$14*(1+Simulation!E840)^0*Simulation!E840*Assumptions!$D$16)/(1+Simulation!K840)^1+(Assumptions!$D$14*(1+Simulation!E840)^2*F840-Assumptions!$D$14*(1+Simulation!E840)^1*Simulation!E840*Assumptions!$D$16)/(1+Simulation!K840)^2+(Assumptions!$D$14*(1+Simulation!E840)^3*F840-Assumptions!$D$14*(1+Simulation!E840)^2*Simulation!E840*Assumptions!$D$16)/(1+Simulation!K840)^3+(Assumptions!$D$14*(1+Simulation!E840)^4*F840-Assumptions!$D$14*(1+Simulation!E840)^3*Simulation!E840*Assumptions!$D$16)/(1+Simulation!K840)^4+(Assumptions!$D$14*(1+Simulation!E840)^5*F840-Assumptions!$D$14*(1+Simulation!E840)^4*Simulation!E840*Assumptions!$D$16)/(1+Simulation!K840)^5+(Assumptions!$D$14*(1+Simulation!E840)^5*F840-Assumptions!$D$14*(1+Simulation!E840)^4*Simulation!E840*Assumptions!$D$16)*(1+Simulation!I840)/(Simulation!K840-Simulation!I840)/(1+Simulation!K840)^5-Assumptions!$D$17)/Assumptions!$D$18</f>
        <v>22.0678902709455</v>
      </c>
      <c r="H840" s="8" t="str">
        <f aca="false">IF(D840=1,G840,"")</f>
        <v/>
      </c>
      <c r="I840" s="33" t="n">
        <f aca="false">IF(D840=0,G840,"")</f>
        <v>22.0678902709455</v>
      </c>
    </row>
    <row r="841" customFormat="false" ht="15" hidden="false" customHeight="false" outlineLevel="0" collapsed="false">
      <c r="B841" s="2" t="n">
        <v>836</v>
      </c>
      <c r="C841" s="19" t="n">
        <f aca="false">IF('Random Draws'!F841&lt;(Assumptions!$D$28-Assumptions!$D$27)/(Assumptions!$D$29-Assumptions!$D$27),Assumptions!$D$27+SQRT('Random Draws'!F841*(Assumptions!$D$29-Assumptions!$D$27)*(Assumptions!$D$28-Assumptions!$D$27)),Assumptions!$D$29-SQRT((1-'Random Draws'!F841)*(Assumptions!$D$29-Assumptions!$D$27)*(Assumptions!$D$29-Assumptions!$D$28)))</f>
        <v>0.243754708413819</v>
      </c>
      <c r="D841" s="29" t="n">
        <f aca="false">IF('Random Draws'!I841&lt;Assumptions!$D$30,1,0)</f>
        <v>0</v>
      </c>
      <c r="E841" s="19" t="n">
        <f aca="false">C841+Assumptions!$D$31*D841</f>
        <v>0.243754708413819</v>
      </c>
      <c r="F841" s="28" t="n">
        <f aca="false">(Simulation!F841-Assumptions!$D$15)*(1-E841)+Assumptions!$D$15-Simulation!J841</f>
        <v>0.16888817979225</v>
      </c>
      <c r="G841" s="8" t="n">
        <f aca="false">((Assumptions!$D$14*(1+Simulation!E841)^1*F841-Assumptions!$D$14*(1+Simulation!E841)^0*Simulation!E841*Assumptions!$D$16)/(1+Simulation!K841)^1+(Assumptions!$D$14*(1+Simulation!E841)^2*F841-Assumptions!$D$14*(1+Simulation!E841)^1*Simulation!E841*Assumptions!$D$16)/(1+Simulation!K841)^2+(Assumptions!$D$14*(1+Simulation!E841)^3*F841-Assumptions!$D$14*(1+Simulation!E841)^2*Simulation!E841*Assumptions!$D$16)/(1+Simulation!K841)^3+(Assumptions!$D$14*(1+Simulation!E841)^4*F841-Assumptions!$D$14*(1+Simulation!E841)^3*Simulation!E841*Assumptions!$D$16)/(1+Simulation!K841)^4+(Assumptions!$D$14*(1+Simulation!E841)^5*F841-Assumptions!$D$14*(1+Simulation!E841)^4*Simulation!E841*Assumptions!$D$16)/(1+Simulation!K841)^5+(Assumptions!$D$14*(1+Simulation!E841)^5*F841-Assumptions!$D$14*(1+Simulation!E841)^4*Simulation!E841*Assumptions!$D$16)*(1+Simulation!I841)/(Simulation!K841-Simulation!I841)/(1+Simulation!K841)^5-Assumptions!$D$17)/Assumptions!$D$18</f>
        <v>9.7923231101634</v>
      </c>
      <c r="H841" s="8" t="str">
        <f aca="false">IF(D841=1,G841,"")</f>
        <v/>
      </c>
      <c r="I841" s="33" t="n">
        <f aca="false">IF(D841=0,G841,"")</f>
        <v>9.7923231101634</v>
      </c>
    </row>
    <row r="842" customFormat="false" ht="15" hidden="false" customHeight="false" outlineLevel="0" collapsed="false">
      <c r="B842" s="2" t="n">
        <v>837</v>
      </c>
      <c r="C842" s="19" t="n">
        <f aca="false">IF('Random Draws'!F842&lt;(Assumptions!$D$28-Assumptions!$D$27)/(Assumptions!$D$29-Assumptions!$D$27),Assumptions!$D$27+SQRT('Random Draws'!F842*(Assumptions!$D$29-Assumptions!$D$27)*(Assumptions!$D$28-Assumptions!$D$27)),Assumptions!$D$29-SQRT((1-'Random Draws'!F842)*(Assumptions!$D$29-Assumptions!$D$27)*(Assumptions!$D$29-Assumptions!$D$28)))</f>
        <v>0.265852093270593</v>
      </c>
      <c r="D842" s="29" t="n">
        <f aca="false">IF('Random Draws'!I842&lt;Assumptions!$D$30,1,0)</f>
        <v>1</v>
      </c>
      <c r="E842" s="19" t="n">
        <f aca="false">C842+Assumptions!$D$31*D842</f>
        <v>0.355852093270593</v>
      </c>
      <c r="F842" s="28" t="n">
        <f aca="false">(Simulation!F842-Assumptions!$D$15)*(1-E842)+Assumptions!$D$15-Simulation!J842</f>
        <v>0.14149963497923</v>
      </c>
      <c r="G842" s="8" t="n">
        <f aca="false">((Assumptions!$D$14*(1+Simulation!E842)^1*F842-Assumptions!$D$14*(1+Simulation!E842)^0*Simulation!E842*Assumptions!$D$16)/(1+Simulation!K842)^1+(Assumptions!$D$14*(1+Simulation!E842)^2*F842-Assumptions!$D$14*(1+Simulation!E842)^1*Simulation!E842*Assumptions!$D$16)/(1+Simulation!K842)^2+(Assumptions!$D$14*(1+Simulation!E842)^3*F842-Assumptions!$D$14*(1+Simulation!E842)^2*Simulation!E842*Assumptions!$D$16)/(1+Simulation!K842)^3+(Assumptions!$D$14*(1+Simulation!E842)^4*F842-Assumptions!$D$14*(1+Simulation!E842)^3*Simulation!E842*Assumptions!$D$16)/(1+Simulation!K842)^4+(Assumptions!$D$14*(1+Simulation!E842)^5*F842-Assumptions!$D$14*(1+Simulation!E842)^4*Simulation!E842*Assumptions!$D$16)/(1+Simulation!K842)^5+(Assumptions!$D$14*(1+Simulation!E842)^5*F842-Assumptions!$D$14*(1+Simulation!E842)^4*Simulation!E842*Assumptions!$D$16)*(1+Simulation!I842)/(Simulation!K842-Simulation!I842)/(1+Simulation!K842)^5-Assumptions!$D$17)/Assumptions!$D$18</f>
        <v>8.09683596111648</v>
      </c>
      <c r="H842" s="8" t="n">
        <f aca="false">IF(D842=1,G842,"")</f>
        <v>8.09683596111648</v>
      </c>
      <c r="I842" s="33" t="str">
        <f aca="false">IF(D842=0,G842,"")</f>
        <v/>
      </c>
    </row>
    <row r="843" customFormat="false" ht="15" hidden="false" customHeight="false" outlineLevel="0" collapsed="false">
      <c r="B843" s="2" t="n">
        <v>838</v>
      </c>
      <c r="C843" s="19" t="n">
        <f aca="false">IF('Random Draws'!F843&lt;(Assumptions!$D$28-Assumptions!$D$27)/(Assumptions!$D$29-Assumptions!$D$27),Assumptions!$D$27+SQRT('Random Draws'!F843*(Assumptions!$D$29-Assumptions!$D$27)*(Assumptions!$D$28-Assumptions!$D$27)),Assumptions!$D$29-SQRT((1-'Random Draws'!F843)*(Assumptions!$D$29-Assumptions!$D$27)*(Assumptions!$D$29-Assumptions!$D$28)))</f>
        <v>0.249464640617372</v>
      </c>
      <c r="D843" s="29" t="n">
        <f aca="false">IF('Random Draws'!I843&lt;Assumptions!$D$30,1,0)</f>
        <v>0</v>
      </c>
      <c r="E843" s="19" t="n">
        <f aca="false">C843+Assumptions!$D$31*D843</f>
        <v>0.249464640617372</v>
      </c>
      <c r="F843" s="28" t="n">
        <f aca="false">(Simulation!F843-Assumptions!$D$15)*(1-E843)+Assumptions!$D$15-Simulation!J843</f>
        <v>0.171588994068783</v>
      </c>
      <c r="G843" s="8" t="n">
        <f aca="false">((Assumptions!$D$14*(1+Simulation!E843)^1*F843-Assumptions!$D$14*(1+Simulation!E843)^0*Simulation!E843*Assumptions!$D$16)/(1+Simulation!K843)^1+(Assumptions!$D$14*(1+Simulation!E843)^2*F843-Assumptions!$D$14*(1+Simulation!E843)^1*Simulation!E843*Assumptions!$D$16)/(1+Simulation!K843)^2+(Assumptions!$D$14*(1+Simulation!E843)^3*F843-Assumptions!$D$14*(1+Simulation!E843)^2*Simulation!E843*Assumptions!$D$16)/(1+Simulation!K843)^3+(Assumptions!$D$14*(1+Simulation!E843)^4*F843-Assumptions!$D$14*(1+Simulation!E843)^3*Simulation!E843*Assumptions!$D$16)/(1+Simulation!K843)^4+(Assumptions!$D$14*(1+Simulation!E843)^5*F843-Assumptions!$D$14*(1+Simulation!E843)^4*Simulation!E843*Assumptions!$D$16)/(1+Simulation!K843)^5+(Assumptions!$D$14*(1+Simulation!E843)^5*F843-Assumptions!$D$14*(1+Simulation!E843)^4*Simulation!E843*Assumptions!$D$16)*(1+Simulation!I843)/(Simulation!K843-Simulation!I843)/(1+Simulation!K843)^5-Assumptions!$D$17)/Assumptions!$D$18</f>
        <v>13.9545428412679</v>
      </c>
      <c r="H843" s="8" t="str">
        <f aca="false">IF(D843=1,G843,"")</f>
        <v/>
      </c>
      <c r="I843" s="33" t="n">
        <f aca="false">IF(D843=0,G843,"")</f>
        <v>13.9545428412679</v>
      </c>
    </row>
    <row r="844" customFormat="false" ht="15" hidden="false" customHeight="false" outlineLevel="0" collapsed="false">
      <c r="B844" s="2" t="n">
        <v>839</v>
      </c>
      <c r="C844" s="19" t="n">
        <f aca="false">IF('Random Draws'!F844&lt;(Assumptions!$D$28-Assumptions!$D$27)/(Assumptions!$D$29-Assumptions!$D$27),Assumptions!$D$27+SQRT('Random Draws'!F844*(Assumptions!$D$29-Assumptions!$D$27)*(Assumptions!$D$28-Assumptions!$D$27)),Assumptions!$D$29-SQRT((1-'Random Draws'!F844)*(Assumptions!$D$29-Assumptions!$D$27)*(Assumptions!$D$29-Assumptions!$D$28)))</f>
        <v>0.257644770967355</v>
      </c>
      <c r="D844" s="29" t="n">
        <f aca="false">IF('Random Draws'!I844&lt;Assumptions!$D$30,1,0)</f>
        <v>0</v>
      </c>
      <c r="E844" s="19" t="n">
        <f aca="false">C844+Assumptions!$D$31*D844</f>
        <v>0.257644770967355</v>
      </c>
      <c r="F844" s="28" t="n">
        <f aca="false">(Simulation!F844-Assumptions!$D$15)*(1-E844)+Assumptions!$D$15-Simulation!J844</f>
        <v>0.160263238892059</v>
      </c>
      <c r="G844" s="8" t="n">
        <f aca="false">((Assumptions!$D$14*(1+Simulation!E844)^1*F844-Assumptions!$D$14*(1+Simulation!E844)^0*Simulation!E844*Assumptions!$D$16)/(1+Simulation!K844)^1+(Assumptions!$D$14*(1+Simulation!E844)^2*F844-Assumptions!$D$14*(1+Simulation!E844)^1*Simulation!E844*Assumptions!$D$16)/(1+Simulation!K844)^2+(Assumptions!$D$14*(1+Simulation!E844)^3*F844-Assumptions!$D$14*(1+Simulation!E844)^2*Simulation!E844*Assumptions!$D$16)/(1+Simulation!K844)^3+(Assumptions!$D$14*(1+Simulation!E844)^4*F844-Assumptions!$D$14*(1+Simulation!E844)^3*Simulation!E844*Assumptions!$D$16)/(1+Simulation!K844)^4+(Assumptions!$D$14*(1+Simulation!E844)^5*F844-Assumptions!$D$14*(1+Simulation!E844)^4*Simulation!E844*Assumptions!$D$16)/(1+Simulation!K844)^5+(Assumptions!$D$14*(1+Simulation!E844)^5*F844-Assumptions!$D$14*(1+Simulation!E844)^4*Simulation!E844*Assumptions!$D$16)*(1+Simulation!I844)/(Simulation!K844-Simulation!I844)/(1+Simulation!K844)^5-Assumptions!$D$17)/Assumptions!$D$18</f>
        <v>11.2432900777812</v>
      </c>
      <c r="H844" s="8" t="str">
        <f aca="false">IF(D844=1,G844,"")</f>
        <v/>
      </c>
      <c r="I844" s="33" t="n">
        <f aca="false">IF(D844=0,G844,"")</f>
        <v>11.2432900777812</v>
      </c>
    </row>
    <row r="845" customFormat="false" ht="15" hidden="false" customHeight="false" outlineLevel="0" collapsed="false">
      <c r="B845" s="2" t="n">
        <v>840</v>
      </c>
      <c r="C845" s="19" t="n">
        <f aca="false">IF('Random Draws'!F845&lt;(Assumptions!$D$28-Assumptions!$D$27)/(Assumptions!$D$29-Assumptions!$D$27),Assumptions!$D$27+SQRT('Random Draws'!F845*(Assumptions!$D$29-Assumptions!$D$27)*(Assumptions!$D$28-Assumptions!$D$27)),Assumptions!$D$29-SQRT((1-'Random Draws'!F845)*(Assumptions!$D$29-Assumptions!$D$27)*(Assumptions!$D$29-Assumptions!$D$28)))</f>
        <v>0.266688140583735</v>
      </c>
      <c r="D845" s="29" t="n">
        <f aca="false">IF('Random Draws'!I845&lt;Assumptions!$D$30,1,0)</f>
        <v>0</v>
      </c>
      <c r="E845" s="19" t="n">
        <f aca="false">C845+Assumptions!$D$31*D845</f>
        <v>0.266688140583735</v>
      </c>
      <c r="F845" s="28" t="n">
        <f aca="false">(Simulation!F845-Assumptions!$D$15)*(1-E845)+Assumptions!$D$15-Simulation!J845</f>
        <v>0.178318881351207</v>
      </c>
      <c r="G845" s="8" t="n">
        <f aca="false">((Assumptions!$D$14*(1+Simulation!E845)^1*F845-Assumptions!$D$14*(1+Simulation!E845)^0*Simulation!E845*Assumptions!$D$16)/(1+Simulation!K845)^1+(Assumptions!$D$14*(1+Simulation!E845)^2*F845-Assumptions!$D$14*(1+Simulation!E845)^1*Simulation!E845*Assumptions!$D$16)/(1+Simulation!K845)^2+(Assumptions!$D$14*(1+Simulation!E845)^3*F845-Assumptions!$D$14*(1+Simulation!E845)^2*Simulation!E845*Assumptions!$D$16)/(1+Simulation!K845)^3+(Assumptions!$D$14*(1+Simulation!E845)^4*F845-Assumptions!$D$14*(1+Simulation!E845)^3*Simulation!E845*Assumptions!$D$16)/(1+Simulation!K845)^4+(Assumptions!$D$14*(1+Simulation!E845)^5*F845-Assumptions!$D$14*(1+Simulation!E845)^4*Simulation!E845*Assumptions!$D$16)/(1+Simulation!K845)^5+(Assumptions!$D$14*(1+Simulation!E845)^5*F845-Assumptions!$D$14*(1+Simulation!E845)^4*Simulation!E845*Assumptions!$D$16)*(1+Simulation!I845)/(Simulation!K845-Simulation!I845)/(1+Simulation!K845)^5-Assumptions!$D$17)/Assumptions!$D$18</f>
        <v>11.4186598069923</v>
      </c>
      <c r="H845" s="8" t="str">
        <f aca="false">IF(D845=1,G845,"")</f>
        <v/>
      </c>
      <c r="I845" s="33" t="n">
        <f aca="false">IF(D845=0,G845,"")</f>
        <v>11.4186598069923</v>
      </c>
    </row>
    <row r="846" customFormat="false" ht="15" hidden="false" customHeight="false" outlineLevel="0" collapsed="false">
      <c r="B846" s="2" t="n">
        <v>841</v>
      </c>
      <c r="C846" s="19" t="n">
        <f aca="false">IF('Random Draws'!F846&lt;(Assumptions!$D$28-Assumptions!$D$27)/(Assumptions!$D$29-Assumptions!$D$27),Assumptions!$D$27+SQRT('Random Draws'!F846*(Assumptions!$D$29-Assumptions!$D$27)*(Assumptions!$D$28-Assumptions!$D$27)),Assumptions!$D$29-SQRT((1-'Random Draws'!F846)*(Assumptions!$D$29-Assumptions!$D$27)*(Assumptions!$D$29-Assumptions!$D$28)))</f>
        <v>0.270381054954144</v>
      </c>
      <c r="D846" s="29" t="n">
        <f aca="false">IF('Random Draws'!I846&lt;Assumptions!$D$30,1,0)</f>
        <v>0</v>
      </c>
      <c r="E846" s="19" t="n">
        <f aca="false">C846+Assumptions!$D$31*D846</f>
        <v>0.270381054954144</v>
      </c>
      <c r="F846" s="28" t="n">
        <f aca="false">(Simulation!F846-Assumptions!$D$15)*(1-E846)+Assumptions!$D$15-Simulation!J846</f>
        <v>0.191792634192647</v>
      </c>
      <c r="G846" s="8" t="n">
        <f aca="false">((Assumptions!$D$14*(1+Simulation!E846)^1*F846-Assumptions!$D$14*(1+Simulation!E846)^0*Simulation!E846*Assumptions!$D$16)/(1+Simulation!K846)^1+(Assumptions!$D$14*(1+Simulation!E846)^2*F846-Assumptions!$D$14*(1+Simulation!E846)^1*Simulation!E846*Assumptions!$D$16)/(1+Simulation!K846)^2+(Assumptions!$D$14*(1+Simulation!E846)^3*F846-Assumptions!$D$14*(1+Simulation!E846)^2*Simulation!E846*Assumptions!$D$16)/(1+Simulation!K846)^3+(Assumptions!$D$14*(1+Simulation!E846)^4*F846-Assumptions!$D$14*(1+Simulation!E846)^3*Simulation!E846*Assumptions!$D$16)/(1+Simulation!K846)^4+(Assumptions!$D$14*(1+Simulation!E846)^5*F846-Assumptions!$D$14*(1+Simulation!E846)^4*Simulation!E846*Assumptions!$D$16)/(1+Simulation!K846)^5+(Assumptions!$D$14*(1+Simulation!E846)^5*F846-Assumptions!$D$14*(1+Simulation!E846)^4*Simulation!E846*Assumptions!$D$16)*(1+Simulation!I846)/(Simulation!K846-Simulation!I846)/(1+Simulation!K846)^5-Assumptions!$D$17)/Assumptions!$D$18</f>
        <v>20.7563224775302</v>
      </c>
      <c r="H846" s="8" t="str">
        <f aca="false">IF(D846=1,G846,"")</f>
        <v/>
      </c>
      <c r="I846" s="33" t="n">
        <f aca="false">IF(D846=0,G846,"")</f>
        <v>20.7563224775302</v>
      </c>
    </row>
    <row r="847" customFormat="false" ht="15" hidden="false" customHeight="false" outlineLevel="0" collapsed="false">
      <c r="B847" s="2" t="n">
        <v>842</v>
      </c>
      <c r="C847" s="19" t="n">
        <f aca="false">IF('Random Draws'!F847&lt;(Assumptions!$D$28-Assumptions!$D$27)/(Assumptions!$D$29-Assumptions!$D$27),Assumptions!$D$27+SQRT('Random Draws'!F847*(Assumptions!$D$29-Assumptions!$D$27)*(Assumptions!$D$28-Assumptions!$D$27)),Assumptions!$D$29-SQRT((1-'Random Draws'!F847)*(Assumptions!$D$29-Assumptions!$D$27)*(Assumptions!$D$29-Assumptions!$D$28)))</f>
        <v>0.249980066553846</v>
      </c>
      <c r="D847" s="29" t="n">
        <f aca="false">IF('Random Draws'!I847&lt;Assumptions!$D$30,1,0)</f>
        <v>0</v>
      </c>
      <c r="E847" s="19" t="n">
        <f aca="false">C847+Assumptions!$D$31*D847</f>
        <v>0.249980066553846</v>
      </c>
      <c r="F847" s="28" t="n">
        <f aca="false">(Simulation!F847-Assumptions!$D$15)*(1-E847)+Assumptions!$D$15-Simulation!J847</f>
        <v>0.169014316702607</v>
      </c>
      <c r="G847" s="8" t="n">
        <f aca="false">((Assumptions!$D$14*(1+Simulation!E847)^1*F847-Assumptions!$D$14*(1+Simulation!E847)^0*Simulation!E847*Assumptions!$D$16)/(1+Simulation!K847)^1+(Assumptions!$D$14*(1+Simulation!E847)^2*F847-Assumptions!$D$14*(1+Simulation!E847)^1*Simulation!E847*Assumptions!$D$16)/(1+Simulation!K847)^2+(Assumptions!$D$14*(1+Simulation!E847)^3*F847-Assumptions!$D$14*(1+Simulation!E847)^2*Simulation!E847*Assumptions!$D$16)/(1+Simulation!K847)^3+(Assumptions!$D$14*(1+Simulation!E847)^4*F847-Assumptions!$D$14*(1+Simulation!E847)^3*Simulation!E847*Assumptions!$D$16)/(1+Simulation!K847)^4+(Assumptions!$D$14*(1+Simulation!E847)^5*F847-Assumptions!$D$14*(1+Simulation!E847)^4*Simulation!E847*Assumptions!$D$16)/(1+Simulation!K847)^5+(Assumptions!$D$14*(1+Simulation!E847)^5*F847-Assumptions!$D$14*(1+Simulation!E847)^4*Simulation!E847*Assumptions!$D$16)*(1+Simulation!I847)/(Simulation!K847-Simulation!I847)/(1+Simulation!K847)^5-Assumptions!$D$17)/Assumptions!$D$18</f>
        <v>5.43731501119845</v>
      </c>
      <c r="H847" s="8" t="str">
        <f aca="false">IF(D847=1,G847,"")</f>
        <v/>
      </c>
      <c r="I847" s="33" t="n">
        <f aca="false">IF(D847=0,G847,"")</f>
        <v>5.43731501119845</v>
      </c>
    </row>
    <row r="848" customFormat="false" ht="15" hidden="false" customHeight="false" outlineLevel="0" collapsed="false">
      <c r="B848" s="2" t="n">
        <v>843</v>
      </c>
      <c r="C848" s="19" t="n">
        <f aca="false">IF('Random Draws'!F848&lt;(Assumptions!$D$28-Assumptions!$D$27)/(Assumptions!$D$29-Assumptions!$D$27),Assumptions!$D$27+SQRT('Random Draws'!F848*(Assumptions!$D$29-Assumptions!$D$27)*(Assumptions!$D$28-Assumptions!$D$27)),Assumptions!$D$29-SQRT((1-'Random Draws'!F848)*(Assumptions!$D$29-Assumptions!$D$27)*(Assumptions!$D$29-Assumptions!$D$28)))</f>
        <v>0.257229183106996</v>
      </c>
      <c r="D848" s="29" t="n">
        <f aca="false">IF('Random Draws'!I848&lt;Assumptions!$D$30,1,0)</f>
        <v>0</v>
      </c>
      <c r="E848" s="19" t="n">
        <f aca="false">C848+Assumptions!$D$31*D848</f>
        <v>0.257229183106996</v>
      </c>
      <c r="F848" s="28" t="n">
        <f aca="false">(Simulation!F848-Assumptions!$D$15)*(1-E848)+Assumptions!$D$15-Simulation!J848</f>
        <v>0.173440678944608</v>
      </c>
      <c r="G848" s="8" t="n">
        <f aca="false">((Assumptions!$D$14*(1+Simulation!E848)^1*F848-Assumptions!$D$14*(1+Simulation!E848)^0*Simulation!E848*Assumptions!$D$16)/(1+Simulation!K848)^1+(Assumptions!$D$14*(1+Simulation!E848)^2*F848-Assumptions!$D$14*(1+Simulation!E848)^1*Simulation!E848*Assumptions!$D$16)/(1+Simulation!K848)^2+(Assumptions!$D$14*(1+Simulation!E848)^3*F848-Assumptions!$D$14*(1+Simulation!E848)^2*Simulation!E848*Assumptions!$D$16)/(1+Simulation!K848)^3+(Assumptions!$D$14*(1+Simulation!E848)^4*F848-Assumptions!$D$14*(1+Simulation!E848)^3*Simulation!E848*Assumptions!$D$16)/(1+Simulation!K848)^4+(Assumptions!$D$14*(1+Simulation!E848)^5*F848-Assumptions!$D$14*(1+Simulation!E848)^4*Simulation!E848*Assumptions!$D$16)/(1+Simulation!K848)^5+(Assumptions!$D$14*(1+Simulation!E848)^5*F848-Assumptions!$D$14*(1+Simulation!E848)^4*Simulation!E848*Assumptions!$D$16)*(1+Simulation!I848)/(Simulation!K848-Simulation!I848)/(1+Simulation!K848)^5-Assumptions!$D$17)/Assumptions!$D$18</f>
        <v>12.3872843541451</v>
      </c>
      <c r="H848" s="8" t="str">
        <f aca="false">IF(D848=1,G848,"")</f>
        <v/>
      </c>
      <c r="I848" s="33" t="n">
        <f aca="false">IF(D848=0,G848,"")</f>
        <v>12.3872843541451</v>
      </c>
    </row>
    <row r="849" customFormat="false" ht="15" hidden="false" customHeight="false" outlineLevel="0" collapsed="false">
      <c r="B849" s="2" t="n">
        <v>844</v>
      </c>
      <c r="C849" s="19" t="n">
        <f aca="false">IF('Random Draws'!F849&lt;(Assumptions!$D$28-Assumptions!$D$27)/(Assumptions!$D$29-Assumptions!$D$27),Assumptions!$D$27+SQRT('Random Draws'!F849*(Assumptions!$D$29-Assumptions!$D$27)*(Assumptions!$D$28-Assumptions!$D$27)),Assumptions!$D$29-SQRT((1-'Random Draws'!F849)*(Assumptions!$D$29-Assumptions!$D$27)*(Assumptions!$D$29-Assumptions!$D$28)))</f>
        <v>0.257396012874311</v>
      </c>
      <c r="D849" s="29" t="n">
        <f aca="false">IF('Random Draws'!I849&lt;Assumptions!$D$30,1,0)</f>
        <v>0</v>
      </c>
      <c r="E849" s="19" t="n">
        <f aca="false">C849+Assumptions!$D$31*D849</f>
        <v>0.257396012874311</v>
      </c>
      <c r="F849" s="28" t="n">
        <f aca="false">(Simulation!F849-Assumptions!$D$15)*(1-E849)+Assumptions!$D$15-Simulation!J849</f>
        <v>0.11088101664488</v>
      </c>
      <c r="G849" s="8" t="n">
        <f aca="false">((Assumptions!$D$14*(1+Simulation!E849)^1*F849-Assumptions!$D$14*(1+Simulation!E849)^0*Simulation!E849*Assumptions!$D$16)/(1+Simulation!K849)^1+(Assumptions!$D$14*(1+Simulation!E849)^2*F849-Assumptions!$D$14*(1+Simulation!E849)^1*Simulation!E849*Assumptions!$D$16)/(1+Simulation!K849)^2+(Assumptions!$D$14*(1+Simulation!E849)^3*F849-Assumptions!$D$14*(1+Simulation!E849)^2*Simulation!E849*Assumptions!$D$16)/(1+Simulation!K849)^3+(Assumptions!$D$14*(1+Simulation!E849)^4*F849-Assumptions!$D$14*(1+Simulation!E849)^3*Simulation!E849*Assumptions!$D$16)/(1+Simulation!K849)^4+(Assumptions!$D$14*(1+Simulation!E849)^5*F849-Assumptions!$D$14*(1+Simulation!E849)^4*Simulation!E849*Assumptions!$D$16)/(1+Simulation!K849)^5+(Assumptions!$D$14*(1+Simulation!E849)^5*F849-Assumptions!$D$14*(1+Simulation!E849)^4*Simulation!E849*Assumptions!$D$16)*(1+Simulation!I849)/(Simulation!K849-Simulation!I849)/(1+Simulation!K849)^5-Assumptions!$D$17)/Assumptions!$D$18</f>
        <v>4.98837157574808</v>
      </c>
      <c r="H849" s="8" t="str">
        <f aca="false">IF(D849=1,G849,"")</f>
        <v/>
      </c>
      <c r="I849" s="33" t="n">
        <f aca="false">IF(D849=0,G849,"")</f>
        <v>4.98837157574808</v>
      </c>
    </row>
    <row r="850" customFormat="false" ht="15" hidden="false" customHeight="false" outlineLevel="0" collapsed="false">
      <c r="B850" s="2" t="n">
        <v>845</v>
      </c>
      <c r="C850" s="19" t="n">
        <f aca="false">IF('Random Draws'!F850&lt;(Assumptions!$D$28-Assumptions!$D$27)/(Assumptions!$D$29-Assumptions!$D$27),Assumptions!$D$27+SQRT('Random Draws'!F850*(Assumptions!$D$29-Assumptions!$D$27)*(Assumptions!$D$28-Assumptions!$D$27)),Assumptions!$D$29-SQRT((1-'Random Draws'!F850)*(Assumptions!$D$29-Assumptions!$D$27)*(Assumptions!$D$29-Assumptions!$D$28)))</f>
        <v>0.266712315888252</v>
      </c>
      <c r="D850" s="29" t="n">
        <f aca="false">IF('Random Draws'!I850&lt;Assumptions!$D$30,1,0)</f>
        <v>1</v>
      </c>
      <c r="E850" s="19" t="n">
        <f aca="false">C850+Assumptions!$D$31*D850</f>
        <v>0.356712315888252</v>
      </c>
      <c r="F850" s="28" t="n">
        <f aca="false">(Simulation!F850-Assumptions!$D$15)*(1-E850)+Assumptions!$D$15-Simulation!J850</f>
        <v>0.180633719175963</v>
      </c>
      <c r="G850" s="8" t="n">
        <f aca="false">((Assumptions!$D$14*(1+Simulation!E850)^1*F850-Assumptions!$D$14*(1+Simulation!E850)^0*Simulation!E850*Assumptions!$D$16)/(1+Simulation!K850)^1+(Assumptions!$D$14*(1+Simulation!E850)^2*F850-Assumptions!$D$14*(1+Simulation!E850)^1*Simulation!E850*Assumptions!$D$16)/(1+Simulation!K850)^2+(Assumptions!$D$14*(1+Simulation!E850)^3*F850-Assumptions!$D$14*(1+Simulation!E850)^2*Simulation!E850*Assumptions!$D$16)/(1+Simulation!K850)^3+(Assumptions!$D$14*(1+Simulation!E850)^4*F850-Assumptions!$D$14*(1+Simulation!E850)^3*Simulation!E850*Assumptions!$D$16)/(1+Simulation!K850)^4+(Assumptions!$D$14*(1+Simulation!E850)^5*F850-Assumptions!$D$14*(1+Simulation!E850)^4*Simulation!E850*Assumptions!$D$16)/(1+Simulation!K850)^5+(Assumptions!$D$14*(1+Simulation!E850)^5*F850-Assumptions!$D$14*(1+Simulation!E850)^4*Simulation!E850*Assumptions!$D$16)*(1+Simulation!I850)/(Simulation!K850-Simulation!I850)/(1+Simulation!K850)^5-Assumptions!$D$17)/Assumptions!$D$18</f>
        <v>8.14802945690783</v>
      </c>
      <c r="H850" s="8" t="n">
        <f aca="false">IF(D850=1,G850,"")</f>
        <v>8.14802945690783</v>
      </c>
      <c r="I850" s="33" t="str">
        <f aca="false">IF(D850=0,G850,"")</f>
        <v/>
      </c>
    </row>
    <row r="851" customFormat="false" ht="15" hidden="false" customHeight="false" outlineLevel="0" collapsed="false">
      <c r="B851" s="2" t="n">
        <v>846</v>
      </c>
      <c r="C851" s="19" t="n">
        <f aca="false">IF('Random Draws'!F851&lt;(Assumptions!$D$28-Assumptions!$D$27)/(Assumptions!$D$29-Assumptions!$D$27),Assumptions!$D$27+SQRT('Random Draws'!F851*(Assumptions!$D$29-Assumptions!$D$27)*(Assumptions!$D$28-Assumptions!$D$27)),Assumptions!$D$29-SQRT((1-'Random Draws'!F851)*(Assumptions!$D$29-Assumptions!$D$27)*(Assumptions!$D$29-Assumptions!$D$28)))</f>
        <v>0.264349140620247</v>
      </c>
      <c r="D851" s="29" t="n">
        <f aca="false">IF('Random Draws'!I851&lt;Assumptions!$D$30,1,0)</f>
        <v>0</v>
      </c>
      <c r="E851" s="19" t="n">
        <f aca="false">C851+Assumptions!$D$31*D851</f>
        <v>0.264349140620247</v>
      </c>
      <c r="F851" s="28" t="n">
        <f aca="false">(Simulation!F851-Assumptions!$D$15)*(1-E851)+Assumptions!$D$15-Simulation!J851</f>
        <v>0.171936873553944</v>
      </c>
      <c r="G851" s="8" t="n">
        <f aca="false">((Assumptions!$D$14*(1+Simulation!E851)^1*F851-Assumptions!$D$14*(1+Simulation!E851)^0*Simulation!E851*Assumptions!$D$16)/(1+Simulation!K851)^1+(Assumptions!$D$14*(1+Simulation!E851)^2*F851-Assumptions!$D$14*(1+Simulation!E851)^1*Simulation!E851*Assumptions!$D$16)/(1+Simulation!K851)^2+(Assumptions!$D$14*(1+Simulation!E851)^3*F851-Assumptions!$D$14*(1+Simulation!E851)^2*Simulation!E851*Assumptions!$D$16)/(1+Simulation!K851)^3+(Assumptions!$D$14*(1+Simulation!E851)^4*F851-Assumptions!$D$14*(1+Simulation!E851)^3*Simulation!E851*Assumptions!$D$16)/(1+Simulation!K851)^4+(Assumptions!$D$14*(1+Simulation!E851)^5*F851-Assumptions!$D$14*(1+Simulation!E851)^4*Simulation!E851*Assumptions!$D$16)/(1+Simulation!K851)^5+(Assumptions!$D$14*(1+Simulation!E851)^5*F851-Assumptions!$D$14*(1+Simulation!E851)^4*Simulation!E851*Assumptions!$D$16)*(1+Simulation!I851)/(Simulation!K851-Simulation!I851)/(1+Simulation!K851)^5-Assumptions!$D$17)/Assumptions!$D$18</f>
        <v>13.0754113160623</v>
      </c>
      <c r="H851" s="8" t="str">
        <f aca="false">IF(D851=1,G851,"")</f>
        <v/>
      </c>
      <c r="I851" s="33" t="n">
        <f aca="false">IF(D851=0,G851,"")</f>
        <v>13.0754113160623</v>
      </c>
    </row>
    <row r="852" customFormat="false" ht="15" hidden="false" customHeight="false" outlineLevel="0" collapsed="false">
      <c r="B852" s="2" t="n">
        <v>847</v>
      </c>
      <c r="C852" s="19" t="n">
        <f aca="false">IF('Random Draws'!F852&lt;(Assumptions!$D$28-Assumptions!$D$27)/(Assumptions!$D$29-Assumptions!$D$27),Assumptions!$D$27+SQRT('Random Draws'!F852*(Assumptions!$D$29-Assumptions!$D$27)*(Assumptions!$D$28-Assumptions!$D$27)),Assumptions!$D$29-SQRT((1-'Random Draws'!F852)*(Assumptions!$D$29-Assumptions!$D$27)*(Assumptions!$D$29-Assumptions!$D$28)))</f>
        <v>0.276504153615961</v>
      </c>
      <c r="D852" s="29" t="n">
        <f aca="false">IF('Random Draws'!I852&lt;Assumptions!$D$30,1,0)</f>
        <v>1</v>
      </c>
      <c r="E852" s="19" t="n">
        <f aca="false">C852+Assumptions!$D$31*D852</f>
        <v>0.366504153615961</v>
      </c>
      <c r="F852" s="28" t="n">
        <f aca="false">(Simulation!F852-Assumptions!$D$15)*(1-E852)+Assumptions!$D$15-Simulation!J852</f>
        <v>0.114626946509861</v>
      </c>
      <c r="G852" s="8" t="n">
        <f aca="false">((Assumptions!$D$14*(1+Simulation!E852)^1*F852-Assumptions!$D$14*(1+Simulation!E852)^0*Simulation!E852*Assumptions!$D$16)/(1+Simulation!K852)^1+(Assumptions!$D$14*(1+Simulation!E852)^2*F852-Assumptions!$D$14*(1+Simulation!E852)^1*Simulation!E852*Assumptions!$D$16)/(1+Simulation!K852)^2+(Assumptions!$D$14*(1+Simulation!E852)^3*F852-Assumptions!$D$14*(1+Simulation!E852)^2*Simulation!E852*Assumptions!$D$16)/(1+Simulation!K852)^3+(Assumptions!$D$14*(1+Simulation!E852)^4*F852-Assumptions!$D$14*(1+Simulation!E852)^3*Simulation!E852*Assumptions!$D$16)/(1+Simulation!K852)^4+(Assumptions!$D$14*(1+Simulation!E852)^5*F852-Assumptions!$D$14*(1+Simulation!E852)^4*Simulation!E852*Assumptions!$D$16)/(1+Simulation!K852)^5+(Assumptions!$D$14*(1+Simulation!E852)^5*F852-Assumptions!$D$14*(1+Simulation!E852)^4*Simulation!E852*Assumptions!$D$16)*(1+Simulation!I852)/(Simulation!K852-Simulation!I852)/(1+Simulation!K852)^5-Assumptions!$D$17)/Assumptions!$D$18</f>
        <v>4.88537084291951</v>
      </c>
      <c r="H852" s="8" t="n">
        <f aca="false">IF(D852=1,G852,"")</f>
        <v>4.88537084291951</v>
      </c>
      <c r="I852" s="33" t="str">
        <f aca="false">IF(D852=0,G852,"")</f>
        <v/>
      </c>
    </row>
    <row r="853" customFormat="false" ht="15" hidden="false" customHeight="false" outlineLevel="0" collapsed="false">
      <c r="B853" s="2" t="n">
        <v>848</v>
      </c>
      <c r="C853" s="19" t="n">
        <f aca="false">IF('Random Draws'!F853&lt;(Assumptions!$D$28-Assumptions!$D$27)/(Assumptions!$D$29-Assumptions!$D$27),Assumptions!$D$27+SQRT('Random Draws'!F853*(Assumptions!$D$29-Assumptions!$D$27)*(Assumptions!$D$28-Assumptions!$D$27)),Assumptions!$D$29-SQRT((1-'Random Draws'!F853)*(Assumptions!$D$29-Assumptions!$D$27)*(Assumptions!$D$29-Assumptions!$D$28)))</f>
        <v>0.275023690051534</v>
      </c>
      <c r="D853" s="29" t="n">
        <f aca="false">IF('Random Draws'!I853&lt;Assumptions!$D$30,1,0)</f>
        <v>0</v>
      </c>
      <c r="E853" s="19" t="n">
        <f aca="false">C853+Assumptions!$D$31*D853</f>
        <v>0.275023690051534</v>
      </c>
      <c r="F853" s="28" t="n">
        <f aca="false">(Simulation!F853-Assumptions!$D$15)*(1-E853)+Assumptions!$D$15-Simulation!J853</f>
        <v>0.121133416834998</v>
      </c>
      <c r="G853" s="8" t="n">
        <f aca="false">((Assumptions!$D$14*(1+Simulation!E853)^1*F853-Assumptions!$D$14*(1+Simulation!E853)^0*Simulation!E853*Assumptions!$D$16)/(1+Simulation!K853)^1+(Assumptions!$D$14*(1+Simulation!E853)^2*F853-Assumptions!$D$14*(1+Simulation!E853)^1*Simulation!E853*Assumptions!$D$16)/(1+Simulation!K853)^2+(Assumptions!$D$14*(1+Simulation!E853)^3*F853-Assumptions!$D$14*(1+Simulation!E853)^2*Simulation!E853*Assumptions!$D$16)/(1+Simulation!K853)^3+(Assumptions!$D$14*(1+Simulation!E853)^4*F853-Assumptions!$D$14*(1+Simulation!E853)^3*Simulation!E853*Assumptions!$D$16)/(1+Simulation!K853)^4+(Assumptions!$D$14*(1+Simulation!E853)^5*F853-Assumptions!$D$14*(1+Simulation!E853)^4*Simulation!E853*Assumptions!$D$16)/(1+Simulation!K853)^5+(Assumptions!$D$14*(1+Simulation!E853)^5*F853-Assumptions!$D$14*(1+Simulation!E853)^4*Simulation!E853*Assumptions!$D$16)*(1+Simulation!I853)/(Simulation!K853-Simulation!I853)/(1+Simulation!K853)^5-Assumptions!$D$17)/Assumptions!$D$18</f>
        <v>9.05959318390426</v>
      </c>
      <c r="H853" s="8" t="str">
        <f aca="false">IF(D853=1,G853,"")</f>
        <v/>
      </c>
      <c r="I853" s="33" t="n">
        <f aca="false">IF(D853=0,G853,"")</f>
        <v>9.05959318390426</v>
      </c>
    </row>
    <row r="854" customFormat="false" ht="15" hidden="false" customHeight="false" outlineLevel="0" collapsed="false">
      <c r="B854" s="2" t="n">
        <v>849</v>
      </c>
      <c r="C854" s="19" t="n">
        <f aca="false">IF('Random Draws'!F854&lt;(Assumptions!$D$28-Assumptions!$D$27)/(Assumptions!$D$29-Assumptions!$D$27),Assumptions!$D$27+SQRT('Random Draws'!F854*(Assumptions!$D$29-Assumptions!$D$27)*(Assumptions!$D$28-Assumptions!$D$27)),Assumptions!$D$29-SQRT((1-'Random Draws'!F854)*(Assumptions!$D$29-Assumptions!$D$27)*(Assumptions!$D$29-Assumptions!$D$28)))</f>
        <v>0.250458261392947</v>
      </c>
      <c r="D854" s="29" t="n">
        <f aca="false">IF('Random Draws'!I854&lt;Assumptions!$D$30,1,0)</f>
        <v>0</v>
      </c>
      <c r="E854" s="19" t="n">
        <f aca="false">C854+Assumptions!$D$31*D854</f>
        <v>0.250458261392947</v>
      </c>
      <c r="F854" s="28" t="n">
        <f aca="false">(Simulation!F854-Assumptions!$D$15)*(1-E854)+Assumptions!$D$15-Simulation!J854</f>
        <v>0.218052562809717</v>
      </c>
      <c r="G854" s="8" t="n">
        <f aca="false">((Assumptions!$D$14*(1+Simulation!E854)^1*F854-Assumptions!$D$14*(1+Simulation!E854)^0*Simulation!E854*Assumptions!$D$16)/(1+Simulation!K854)^1+(Assumptions!$D$14*(1+Simulation!E854)^2*F854-Assumptions!$D$14*(1+Simulation!E854)^1*Simulation!E854*Assumptions!$D$16)/(1+Simulation!K854)^2+(Assumptions!$D$14*(1+Simulation!E854)^3*F854-Assumptions!$D$14*(1+Simulation!E854)^2*Simulation!E854*Assumptions!$D$16)/(1+Simulation!K854)^3+(Assumptions!$D$14*(1+Simulation!E854)^4*F854-Assumptions!$D$14*(1+Simulation!E854)^3*Simulation!E854*Assumptions!$D$16)/(1+Simulation!K854)^4+(Assumptions!$D$14*(1+Simulation!E854)^5*F854-Assumptions!$D$14*(1+Simulation!E854)^4*Simulation!E854*Assumptions!$D$16)/(1+Simulation!K854)^5+(Assumptions!$D$14*(1+Simulation!E854)^5*F854-Assumptions!$D$14*(1+Simulation!E854)^4*Simulation!E854*Assumptions!$D$16)*(1+Simulation!I854)/(Simulation!K854-Simulation!I854)/(1+Simulation!K854)^5-Assumptions!$D$17)/Assumptions!$D$18</f>
        <v>31.2268577336163</v>
      </c>
      <c r="H854" s="8" t="str">
        <f aca="false">IF(D854=1,G854,"")</f>
        <v/>
      </c>
      <c r="I854" s="33" t="n">
        <f aca="false">IF(D854=0,G854,"")</f>
        <v>31.2268577336163</v>
      </c>
    </row>
    <row r="855" customFormat="false" ht="15" hidden="false" customHeight="false" outlineLevel="0" collapsed="false">
      <c r="B855" s="2" t="n">
        <v>850</v>
      </c>
      <c r="C855" s="19" t="n">
        <f aca="false">IF('Random Draws'!F855&lt;(Assumptions!$D$28-Assumptions!$D$27)/(Assumptions!$D$29-Assumptions!$D$27),Assumptions!$D$27+SQRT('Random Draws'!F855*(Assumptions!$D$29-Assumptions!$D$27)*(Assumptions!$D$28-Assumptions!$D$27)),Assumptions!$D$29-SQRT((1-'Random Draws'!F855)*(Assumptions!$D$29-Assumptions!$D$27)*(Assumptions!$D$29-Assumptions!$D$28)))</f>
        <v>0.270771188209526</v>
      </c>
      <c r="D855" s="29" t="n">
        <f aca="false">IF('Random Draws'!I855&lt;Assumptions!$D$30,1,0)</f>
        <v>0</v>
      </c>
      <c r="E855" s="19" t="n">
        <f aca="false">C855+Assumptions!$D$31*D855</f>
        <v>0.270771188209526</v>
      </c>
      <c r="F855" s="28" t="n">
        <f aca="false">(Simulation!F855-Assumptions!$D$15)*(1-E855)+Assumptions!$D$15-Simulation!J855</f>
        <v>0.188537572097875</v>
      </c>
      <c r="G855" s="8" t="n">
        <f aca="false">((Assumptions!$D$14*(1+Simulation!E855)^1*F855-Assumptions!$D$14*(1+Simulation!E855)^0*Simulation!E855*Assumptions!$D$16)/(1+Simulation!K855)^1+(Assumptions!$D$14*(1+Simulation!E855)^2*F855-Assumptions!$D$14*(1+Simulation!E855)^1*Simulation!E855*Assumptions!$D$16)/(1+Simulation!K855)^2+(Assumptions!$D$14*(1+Simulation!E855)^3*F855-Assumptions!$D$14*(1+Simulation!E855)^2*Simulation!E855*Assumptions!$D$16)/(1+Simulation!K855)^3+(Assumptions!$D$14*(1+Simulation!E855)^4*F855-Assumptions!$D$14*(1+Simulation!E855)^3*Simulation!E855*Assumptions!$D$16)/(1+Simulation!K855)^4+(Assumptions!$D$14*(1+Simulation!E855)^5*F855-Assumptions!$D$14*(1+Simulation!E855)^4*Simulation!E855*Assumptions!$D$16)/(1+Simulation!K855)^5+(Assumptions!$D$14*(1+Simulation!E855)^5*F855-Assumptions!$D$14*(1+Simulation!E855)^4*Simulation!E855*Assumptions!$D$16)*(1+Simulation!I855)/(Simulation!K855-Simulation!I855)/(1+Simulation!K855)^5-Assumptions!$D$17)/Assumptions!$D$18</f>
        <v>12.4033250728367</v>
      </c>
      <c r="H855" s="8" t="str">
        <f aca="false">IF(D855=1,G855,"")</f>
        <v/>
      </c>
      <c r="I855" s="33" t="n">
        <f aca="false">IF(D855=0,G855,"")</f>
        <v>12.4033250728367</v>
      </c>
    </row>
    <row r="856" customFormat="false" ht="15" hidden="false" customHeight="false" outlineLevel="0" collapsed="false">
      <c r="B856" s="2" t="n">
        <v>851</v>
      </c>
      <c r="C856" s="19" t="n">
        <f aca="false">IF('Random Draws'!F856&lt;(Assumptions!$D$28-Assumptions!$D$27)/(Assumptions!$D$29-Assumptions!$D$27),Assumptions!$D$27+SQRT('Random Draws'!F856*(Assumptions!$D$29-Assumptions!$D$27)*(Assumptions!$D$28-Assumptions!$D$27)),Assumptions!$D$29-SQRT((1-'Random Draws'!F856)*(Assumptions!$D$29-Assumptions!$D$27)*(Assumptions!$D$29-Assumptions!$D$28)))</f>
        <v>0.255745118665237</v>
      </c>
      <c r="D856" s="29" t="n">
        <f aca="false">IF('Random Draws'!I856&lt;Assumptions!$D$30,1,0)</f>
        <v>0</v>
      </c>
      <c r="E856" s="19" t="n">
        <f aca="false">C856+Assumptions!$D$31*D856</f>
        <v>0.255745118665237</v>
      </c>
      <c r="F856" s="28" t="n">
        <f aca="false">(Simulation!F856-Assumptions!$D$15)*(1-E856)+Assumptions!$D$15-Simulation!J856</f>
        <v>0.155902388469232</v>
      </c>
      <c r="G856" s="8" t="n">
        <f aca="false">((Assumptions!$D$14*(1+Simulation!E856)^1*F856-Assumptions!$D$14*(1+Simulation!E856)^0*Simulation!E856*Assumptions!$D$16)/(1+Simulation!K856)^1+(Assumptions!$D$14*(1+Simulation!E856)^2*F856-Assumptions!$D$14*(1+Simulation!E856)^1*Simulation!E856*Assumptions!$D$16)/(1+Simulation!K856)^2+(Assumptions!$D$14*(1+Simulation!E856)^3*F856-Assumptions!$D$14*(1+Simulation!E856)^2*Simulation!E856*Assumptions!$D$16)/(1+Simulation!K856)^3+(Assumptions!$D$14*(1+Simulation!E856)^4*F856-Assumptions!$D$14*(1+Simulation!E856)^3*Simulation!E856*Assumptions!$D$16)/(1+Simulation!K856)^4+(Assumptions!$D$14*(1+Simulation!E856)^5*F856-Assumptions!$D$14*(1+Simulation!E856)^4*Simulation!E856*Assumptions!$D$16)/(1+Simulation!K856)^5+(Assumptions!$D$14*(1+Simulation!E856)^5*F856-Assumptions!$D$14*(1+Simulation!E856)^4*Simulation!E856*Assumptions!$D$16)*(1+Simulation!I856)/(Simulation!K856-Simulation!I856)/(1+Simulation!K856)^5-Assumptions!$D$17)/Assumptions!$D$18</f>
        <v>9.93312185591245</v>
      </c>
      <c r="H856" s="8" t="str">
        <f aca="false">IF(D856=1,G856,"")</f>
        <v/>
      </c>
      <c r="I856" s="33" t="n">
        <f aca="false">IF(D856=0,G856,"")</f>
        <v>9.93312185591245</v>
      </c>
    </row>
    <row r="857" customFormat="false" ht="15" hidden="false" customHeight="false" outlineLevel="0" collapsed="false">
      <c r="B857" s="2" t="n">
        <v>852</v>
      </c>
      <c r="C857" s="19" t="n">
        <f aca="false">IF('Random Draws'!F857&lt;(Assumptions!$D$28-Assumptions!$D$27)/(Assumptions!$D$29-Assumptions!$D$27),Assumptions!$D$27+SQRT('Random Draws'!F857*(Assumptions!$D$29-Assumptions!$D$27)*(Assumptions!$D$28-Assumptions!$D$27)),Assumptions!$D$29-SQRT((1-'Random Draws'!F857)*(Assumptions!$D$29-Assumptions!$D$27)*(Assumptions!$D$29-Assumptions!$D$28)))</f>
        <v>0.252099866117904</v>
      </c>
      <c r="D857" s="29" t="n">
        <f aca="false">IF('Random Draws'!I857&lt;Assumptions!$D$30,1,0)</f>
        <v>0</v>
      </c>
      <c r="E857" s="19" t="n">
        <f aca="false">C857+Assumptions!$D$31*D857</f>
        <v>0.252099866117904</v>
      </c>
      <c r="F857" s="28" t="n">
        <f aca="false">(Simulation!F857-Assumptions!$D$15)*(1-E857)+Assumptions!$D$15-Simulation!J857</f>
        <v>0.210170585138331</v>
      </c>
      <c r="G857" s="8" t="n">
        <f aca="false">((Assumptions!$D$14*(1+Simulation!E857)^1*F857-Assumptions!$D$14*(1+Simulation!E857)^0*Simulation!E857*Assumptions!$D$16)/(1+Simulation!K857)^1+(Assumptions!$D$14*(1+Simulation!E857)^2*F857-Assumptions!$D$14*(1+Simulation!E857)^1*Simulation!E857*Assumptions!$D$16)/(1+Simulation!K857)^2+(Assumptions!$D$14*(1+Simulation!E857)^3*F857-Assumptions!$D$14*(1+Simulation!E857)^2*Simulation!E857*Assumptions!$D$16)/(1+Simulation!K857)^3+(Assumptions!$D$14*(1+Simulation!E857)^4*F857-Assumptions!$D$14*(1+Simulation!E857)^3*Simulation!E857*Assumptions!$D$16)/(1+Simulation!K857)^4+(Assumptions!$D$14*(1+Simulation!E857)^5*F857-Assumptions!$D$14*(1+Simulation!E857)^4*Simulation!E857*Assumptions!$D$16)/(1+Simulation!K857)^5+(Assumptions!$D$14*(1+Simulation!E857)^5*F857-Assumptions!$D$14*(1+Simulation!E857)^4*Simulation!E857*Assumptions!$D$16)*(1+Simulation!I857)/(Simulation!K857-Simulation!I857)/(1+Simulation!K857)^5-Assumptions!$D$17)/Assumptions!$D$18</f>
        <v>17.2995412240558</v>
      </c>
      <c r="H857" s="8" t="str">
        <f aca="false">IF(D857=1,G857,"")</f>
        <v/>
      </c>
      <c r="I857" s="33" t="n">
        <f aca="false">IF(D857=0,G857,"")</f>
        <v>17.2995412240558</v>
      </c>
    </row>
    <row r="858" customFormat="false" ht="15" hidden="false" customHeight="false" outlineLevel="0" collapsed="false">
      <c r="B858" s="2" t="n">
        <v>853</v>
      </c>
      <c r="C858" s="19" t="n">
        <f aca="false">IF('Random Draws'!F858&lt;(Assumptions!$D$28-Assumptions!$D$27)/(Assumptions!$D$29-Assumptions!$D$27),Assumptions!$D$27+SQRT('Random Draws'!F858*(Assumptions!$D$29-Assumptions!$D$27)*(Assumptions!$D$28-Assumptions!$D$27)),Assumptions!$D$29-SQRT((1-'Random Draws'!F858)*(Assumptions!$D$29-Assumptions!$D$27)*(Assumptions!$D$29-Assumptions!$D$28)))</f>
        <v>0.256057681529486</v>
      </c>
      <c r="D858" s="29" t="n">
        <f aca="false">IF('Random Draws'!I858&lt;Assumptions!$D$30,1,0)</f>
        <v>0</v>
      </c>
      <c r="E858" s="19" t="n">
        <f aca="false">C858+Assumptions!$D$31*D858</f>
        <v>0.256057681529486</v>
      </c>
      <c r="F858" s="28" t="n">
        <f aca="false">(Simulation!F858-Assumptions!$D$15)*(1-E858)+Assumptions!$D$15-Simulation!J858</f>
        <v>0.204778706454259</v>
      </c>
      <c r="G858" s="8" t="n">
        <f aca="false">((Assumptions!$D$14*(1+Simulation!E858)^1*F858-Assumptions!$D$14*(1+Simulation!E858)^0*Simulation!E858*Assumptions!$D$16)/(1+Simulation!K858)^1+(Assumptions!$D$14*(1+Simulation!E858)^2*F858-Assumptions!$D$14*(1+Simulation!E858)^1*Simulation!E858*Assumptions!$D$16)/(1+Simulation!K858)^2+(Assumptions!$D$14*(1+Simulation!E858)^3*F858-Assumptions!$D$14*(1+Simulation!E858)^2*Simulation!E858*Assumptions!$D$16)/(1+Simulation!K858)^3+(Assumptions!$D$14*(1+Simulation!E858)^4*F858-Assumptions!$D$14*(1+Simulation!E858)^3*Simulation!E858*Assumptions!$D$16)/(1+Simulation!K858)^4+(Assumptions!$D$14*(1+Simulation!E858)^5*F858-Assumptions!$D$14*(1+Simulation!E858)^4*Simulation!E858*Assumptions!$D$16)/(1+Simulation!K858)^5+(Assumptions!$D$14*(1+Simulation!E858)^5*F858-Assumptions!$D$14*(1+Simulation!E858)^4*Simulation!E858*Assumptions!$D$16)*(1+Simulation!I858)/(Simulation!K858-Simulation!I858)/(1+Simulation!K858)^5-Assumptions!$D$17)/Assumptions!$D$18</f>
        <v>22.3818638135494</v>
      </c>
      <c r="H858" s="8" t="str">
        <f aca="false">IF(D858=1,G858,"")</f>
        <v/>
      </c>
      <c r="I858" s="33" t="n">
        <f aca="false">IF(D858=0,G858,"")</f>
        <v>22.3818638135494</v>
      </c>
    </row>
    <row r="859" customFormat="false" ht="15" hidden="false" customHeight="false" outlineLevel="0" collapsed="false">
      <c r="B859" s="2" t="n">
        <v>854</v>
      </c>
      <c r="C859" s="19" t="n">
        <f aca="false">IF('Random Draws'!F859&lt;(Assumptions!$D$28-Assumptions!$D$27)/(Assumptions!$D$29-Assumptions!$D$27),Assumptions!$D$27+SQRT('Random Draws'!F859*(Assumptions!$D$29-Assumptions!$D$27)*(Assumptions!$D$28-Assumptions!$D$27)),Assumptions!$D$29-SQRT((1-'Random Draws'!F859)*(Assumptions!$D$29-Assumptions!$D$27)*(Assumptions!$D$29-Assumptions!$D$28)))</f>
        <v>0.261327574197057</v>
      </c>
      <c r="D859" s="29" t="n">
        <f aca="false">IF('Random Draws'!I859&lt;Assumptions!$D$30,1,0)</f>
        <v>0</v>
      </c>
      <c r="E859" s="19" t="n">
        <f aca="false">C859+Assumptions!$D$31*D859</f>
        <v>0.261327574197057</v>
      </c>
      <c r="F859" s="28" t="n">
        <f aca="false">(Simulation!F859-Assumptions!$D$15)*(1-E859)+Assumptions!$D$15-Simulation!J859</f>
        <v>0.220477442080297</v>
      </c>
      <c r="G859" s="8" t="n">
        <f aca="false">((Assumptions!$D$14*(1+Simulation!E859)^1*F859-Assumptions!$D$14*(1+Simulation!E859)^0*Simulation!E859*Assumptions!$D$16)/(1+Simulation!K859)^1+(Assumptions!$D$14*(1+Simulation!E859)^2*F859-Assumptions!$D$14*(1+Simulation!E859)^1*Simulation!E859*Assumptions!$D$16)/(1+Simulation!K859)^2+(Assumptions!$D$14*(1+Simulation!E859)^3*F859-Assumptions!$D$14*(1+Simulation!E859)^2*Simulation!E859*Assumptions!$D$16)/(1+Simulation!K859)^3+(Assumptions!$D$14*(1+Simulation!E859)^4*F859-Assumptions!$D$14*(1+Simulation!E859)^3*Simulation!E859*Assumptions!$D$16)/(1+Simulation!K859)^4+(Assumptions!$D$14*(1+Simulation!E859)^5*F859-Assumptions!$D$14*(1+Simulation!E859)^4*Simulation!E859*Assumptions!$D$16)/(1+Simulation!K859)^5+(Assumptions!$D$14*(1+Simulation!E859)^5*F859-Assumptions!$D$14*(1+Simulation!E859)^4*Simulation!E859*Assumptions!$D$16)*(1+Simulation!I859)/(Simulation!K859-Simulation!I859)/(1+Simulation!K859)^5-Assumptions!$D$17)/Assumptions!$D$18</f>
        <v>26.3047933459701</v>
      </c>
      <c r="H859" s="8" t="str">
        <f aca="false">IF(D859=1,G859,"")</f>
        <v/>
      </c>
      <c r="I859" s="33" t="n">
        <f aca="false">IF(D859=0,G859,"")</f>
        <v>26.3047933459701</v>
      </c>
    </row>
    <row r="860" customFormat="false" ht="15" hidden="false" customHeight="false" outlineLevel="0" collapsed="false">
      <c r="B860" s="2" t="n">
        <v>855</v>
      </c>
      <c r="C860" s="19" t="n">
        <f aca="false">IF('Random Draws'!F860&lt;(Assumptions!$D$28-Assumptions!$D$27)/(Assumptions!$D$29-Assumptions!$D$27),Assumptions!$D$27+SQRT('Random Draws'!F860*(Assumptions!$D$29-Assumptions!$D$27)*(Assumptions!$D$28-Assumptions!$D$27)),Assumptions!$D$29-SQRT((1-'Random Draws'!F860)*(Assumptions!$D$29-Assumptions!$D$27)*(Assumptions!$D$29-Assumptions!$D$28)))</f>
        <v>0.269915118889228</v>
      </c>
      <c r="D860" s="29" t="n">
        <f aca="false">IF('Random Draws'!I860&lt;Assumptions!$D$30,1,0)</f>
        <v>1</v>
      </c>
      <c r="E860" s="19" t="n">
        <f aca="false">C860+Assumptions!$D$31*D860</f>
        <v>0.359915118889228</v>
      </c>
      <c r="F860" s="28" t="n">
        <f aca="false">(Simulation!F860-Assumptions!$D$15)*(1-E860)+Assumptions!$D$15-Simulation!J860</f>
        <v>0.164029902818581</v>
      </c>
      <c r="G860" s="8" t="n">
        <f aca="false">((Assumptions!$D$14*(1+Simulation!E860)^1*F860-Assumptions!$D$14*(1+Simulation!E860)^0*Simulation!E860*Assumptions!$D$16)/(1+Simulation!K860)^1+(Assumptions!$D$14*(1+Simulation!E860)^2*F860-Assumptions!$D$14*(1+Simulation!E860)^1*Simulation!E860*Assumptions!$D$16)/(1+Simulation!K860)^2+(Assumptions!$D$14*(1+Simulation!E860)^3*F860-Assumptions!$D$14*(1+Simulation!E860)^2*Simulation!E860*Assumptions!$D$16)/(1+Simulation!K860)^3+(Assumptions!$D$14*(1+Simulation!E860)^4*F860-Assumptions!$D$14*(1+Simulation!E860)^3*Simulation!E860*Assumptions!$D$16)/(1+Simulation!K860)^4+(Assumptions!$D$14*(1+Simulation!E860)^5*F860-Assumptions!$D$14*(1+Simulation!E860)^4*Simulation!E860*Assumptions!$D$16)/(1+Simulation!K860)^5+(Assumptions!$D$14*(1+Simulation!E860)^5*F860-Assumptions!$D$14*(1+Simulation!E860)^4*Simulation!E860*Assumptions!$D$16)*(1+Simulation!I860)/(Simulation!K860-Simulation!I860)/(1+Simulation!K860)^5-Assumptions!$D$17)/Assumptions!$D$18</f>
        <v>13.542318433678</v>
      </c>
      <c r="H860" s="8" t="n">
        <f aca="false">IF(D860=1,G860,"")</f>
        <v>13.542318433678</v>
      </c>
      <c r="I860" s="33" t="str">
        <f aca="false">IF(D860=0,G860,"")</f>
        <v/>
      </c>
    </row>
    <row r="861" customFormat="false" ht="15" hidden="false" customHeight="false" outlineLevel="0" collapsed="false">
      <c r="B861" s="2" t="n">
        <v>856</v>
      </c>
      <c r="C861" s="19" t="n">
        <f aca="false">IF('Random Draws'!F861&lt;(Assumptions!$D$28-Assumptions!$D$27)/(Assumptions!$D$29-Assumptions!$D$27),Assumptions!$D$27+SQRT('Random Draws'!F861*(Assumptions!$D$29-Assumptions!$D$27)*(Assumptions!$D$28-Assumptions!$D$27)),Assumptions!$D$29-SQRT((1-'Random Draws'!F861)*(Assumptions!$D$29-Assumptions!$D$27)*(Assumptions!$D$29-Assumptions!$D$28)))</f>
        <v>0.267765281356043</v>
      </c>
      <c r="D861" s="29" t="n">
        <f aca="false">IF('Random Draws'!I861&lt;Assumptions!$D$30,1,0)</f>
        <v>1</v>
      </c>
      <c r="E861" s="19" t="n">
        <f aca="false">C861+Assumptions!$D$31*D861</f>
        <v>0.357765281356043</v>
      </c>
      <c r="F861" s="28" t="n">
        <f aca="false">(Simulation!F861-Assumptions!$D$15)*(1-E861)+Assumptions!$D$15-Simulation!J861</f>
        <v>0.174107734161133</v>
      </c>
      <c r="G861" s="8" t="n">
        <f aca="false">((Assumptions!$D$14*(1+Simulation!E861)^1*F861-Assumptions!$D$14*(1+Simulation!E861)^0*Simulation!E861*Assumptions!$D$16)/(1+Simulation!K861)^1+(Assumptions!$D$14*(1+Simulation!E861)^2*F861-Assumptions!$D$14*(1+Simulation!E861)^1*Simulation!E861*Assumptions!$D$16)/(1+Simulation!K861)^2+(Assumptions!$D$14*(1+Simulation!E861)^3*F861-Assumptions!$D$14*(1+Simulation!E861)^2*Simulation!E861*Assumptions!$D$16)/(1+Simulation!K861)^3+(Assumptions!$D$14*(1+Simulation!E861)^4*F861-Assumptions!$D$14*(1+Simulation!E861)^3*Simulation!E861*Assumptions!$D$16)/(1+Simulation!K861)^4+(Assumptions!$D$14*(1+Simulation!E861)^5*F861-Assumptions!$D$14*(1+Simulation!E861)^4*Simulation!E861*Assumptions!$D$16)/(1+Simulation!K861)^5+(Assumptions!$D$14*(1+Simulation!E861)^5*F861-Assumptions!$D$14*(1+Simulation!E861)^4*Simulation!E861*Assumptions!$D$16)*(1+Simulation!I861)/(Simulation!K861-Simulation!I861)/(1+Simulation!K861)^5-Assumptions!$D$17)/Assumptions!$D$18</f>
        <v>11.3894180107652</v>
      </c>
      <c r="H861" s="8" t="n">
        <f aca="false">IF(D861=1,G861,"")</f>
        <v>11.3894180107652</v>
      </c>
      <c r="I861" s="33" t="str">
        <f aca="false">IF(D861=0,G861,"")</f>
        <v/>
      </c>
    </row>
    <row r="862" customFormat="false" ht="15" hidden="false" customHeight="false" outlineLevel="0" collapsed="false">
      <c r="B862" s="2" t="n">
        <v>857</v>
      </c>
      <c r="C862" s="19" t="n">
        <f aca="false">IF('Random Draws'!F862&lt;(Assumptions!$D$28-Assumptions!$D$27)/(Assumptions!$D$29-Assumptions!$D$27),Assumptions!$D$27+SQRT('Random Draws'!F862*(Assumptions!$D$29-Assumptions!$D$27)*(Assumptions!$D$28-Assumptions!$D$27)),Assumptions!$D$29-SQRT((1-'Random Draws'!F862)*(Assumptions!$D$29-Assumptions!$D$27)*(Assumptions!$D$29-Assumptions!$D$28)))</f>
        <v>0.273278826569356</v>
      </c>
      <c r="D862" s="29" t="n">
        <f aca="false">IF('Random Draws'!I862&lt;Assumptions!$D$30,1,0)</f>
        <v>0</v>
      </c>
      <c r="E862" s="19" t="n">
        <f aca="false">C862+Assumptions!$D$31*D862</f>
        <v>0.273278826569356</v>
      </c>
      <c r="F862" s="28" t="n">
        <f aca="false">(Simulation!F862-Assumptions!$D$15)*(1-E862)+Assumptions!$D$15-Simulation!J862</f>
        <v>0.154362844648183</v>
      </c>
      <c r="G862" s="8" t="n">
        <f aca="false">((Assumptions!$D$14*(1+Simulation!E862)^1*F862-Assumptions!$D$14*(1+Simulation!E862)^0*Simulation!E862*Assumptions!$D$16)/(1+Simulation!K862)^1+(Assumptions!$D$14*(1+Simulation!E862)^2*F862-Assumptions!$D$14*(1+Simulation!E862)^1*Simulation!E862*Assumptions!$D$16)/(1+Simulation!K862)^2+(Assumptions!$D$14*(1+Simulation!E862)^3*F862-Assumptions!$D$14*(1+Simulation!E862)^2*Simulation!E862*Assumptions!$D$16)/(1+Simulation!K862)^3+(Assumptions!$D$14*(1+Simulation!E862)^4*F862-Assumptions!$D$14*(1+Simulation!E862)^3*Simulation!E862*Assumptions!$D$16)/(1+Simulation!K862)^4+(Assumptions!$D$14*(1+Simulation!E862)^5*F862-Assumptions!$D$14*(1+Simulation!E862)^4*Simulation!E862*Assumptions!$D$16)/(1+Simulation!K862)^5+(Assumptions!$D$14*(1+Simulation!E862)^5*F862-Assumptions!$D$14*(1+Simulation!E862)^4*Simulation!E862*Assumptions!$D$16)*(1+Simulation!I862)/(Simulation!K862-Simulation!I862)/(1+Simulation!K862)^5-Assumptions!$D$17)/Assumptions!$D$18</f>
        <v>10.0923102479822</v>
      </c>
      <c r="H862" s="8" t="str">
        <f aca="false">IF(D862=1,G862,"")</f>
        <v/>
      </c>
      <c r="I862" s="33" t="n">
        <f aca="false">IF(D862=0,G862,"")</f>
        <v>10.0923102479822</v>
      </c>
    </row>
    <row r="863" customFormat="false" ht="15" hidden="false" customHeight="false" outlineLevel="0" collapsed="false">
      <c r="B863" s="2" t="n">
        <v>858</v>
      </c>
      <c r="C863" s="19" t="n">
        <f aca="false">IF('Random Draws'!F863&lt;(Assumptions!$D$28-Assumptions!$D$27)/(Assumptions!$D$29-Assumptions!$D$27),Assumptions!$D$27+SQRT('Random Draws'!F863*(Assumptions!$D$29-Assumptions!$D$27)*(Assumptions!$D$28-Assumptions!$D$27)),Assumptions!$D$29-SQRT((1-'Random Draws'!F863)*(Assumptions!$D$29-Assumptions!$D$27)*(Assumptions!$D$29-Assumptions!$D$28)))</f>
        <v>0.260676973063539</v>
      </c>
      <c r="D863" s="29" t="n">
        <f aca="false">IF('Random Draws'!I863&lt;Assumptions!$D$30,1,0)</f>
        <v>0</v>
      </c>
      <c r="E863" s="19" t="n">
        <f aca="false">C863+Assumptions!$D$31*D863</f>
        <v>0.260676973063539</v>
      </c>
      <c r="F863" s="28" t="n">
        <f aca="false">(Simulation!F863-Assumptions!$D$15)*(1-E863)+Assumptions!$D$15-Simulation!J863</f>
        <v>0.130699232467785</v>
      </c>
      <c r="G863" s="8" t="n">
        <f aca="false">((Assumptions!$D$14*(1+Simulation!E863)^1*F863-Assumptions!$D$14*(1+Simulation!E863)^0*Simulation!E863*Assumptions!$D$16)/(1+Simulation!K863)^1+(Assumptions!$D$14*(1+Simulation!E863)^2*F863-Assumptions!$D$14*(1+Simulation!E863)^1*Simulation!E863*Assumptions!$D$16)/(1+Simulation!K863)^2+(Assumptions!$D$14*(1+Simulation!E863)^3*F863-Assumptions!$D$14*(1+Simulation!E863)^2*Simulation!E863*Assumptions!$D$16)/(1+Simulation!K863)^3+(Assumptions!$D$14*(1+Simulation!E863)^4*F863-Assumptions!$D$14*(1+Simulation!E863)^3*Simulation!E863*Assumptions!$D$16)/(1+Simulation!K863)^4+(Assumptions!$D$14*(1+Simulation!E863)^5*F863-Assumptions!$D$14*(1+Simulation!E863)^4*Simulation!E863*Assumptions!$D$16)/(1+Simulation!K863)^5+(Assumptions!$D$14*(1+Simulation!E863)^5*F863-Assumptions!$D$14*(1+Simulation!E863)^4*Simulation!E863*Assumptions!$D$16)*(1+Simulation!I863)/(Simulation!K863-Simulation!I863)/(1+Simulation!K863)^5-Assumptions!$D$17)/Assumptions!$D$18</f>
        <v>6.51931905633476</v>
      </c>
      <c r="H863" s="8" t="str">
        <f aca="false">IF(D863=1,G863,"")</f>
        <v/>
      </c>
      <c r="I863" s="33" t="n">
        <f aca="false">IF(D863=0,G863,"")</f>
        <v>6.51931905633476</v>
      </c>
    </row>
    <row r="864" customFormat="false" ht="15" hidden="false" customHeight="false" outlineLevel="0" collapsed="false">
      <c r="B864" s="2" t="n">
        <v>859</v>
      </c>
      <c r="C864" s="19" t="n">
        <f aca="false">IF('Random Draws'!F864&lt;(Assumptions!$D$28-Assumptions!$D$27)/(Assumptions!$D$29-Assumptions!$D$27),Assumptions!$D$27+SQRT('Random Draws'!F864*(Assumptions!$D$29-Assumptions!$D$27)*(Assumptions!$D$28-Assumptions!$D$27)),Assumptions!$D$29-SQRT((1-'Random Draws'!F864)*(Assumptions!$D$29-Assumptions!$D$27)*(Assumptions!$D$29-Assumptions!$D$28)))</f>
        <v>0.261938983464113</v>
      </c>
      <c r="D864" s="29" t="n">
        <f aca="false">IF('Random Draws'!I864&lt;Assumptions!$D$30,1,0)</f>
        <v>0</v>
      </c>
      <c r="E864" s="19" t="n">
        <f aca="false">C864+Assumptions!$D$31*D864</f>
        <v>0.261938983464113</v>
      </c>
      <c r="F864" s="28" t="n">
        <f aca="false">(Simulation!F864-Assumptions!$D$15)*(1-E864)+Assumptions!$D$15-Simulation!J864</f>
        <v>0.211495190125482</v>
      </c>
      <c r="G864" s="8" t="n">
        <f aca="false">((Assumptions!$D$14*(1+Simulation!E864)^1*F864-Assumptions!$D$14*(1+Simulation!E864)^0*Simulation!E864*Assumptions!$D$16)/(1+Simulation!K864)^1+(Assumptions!$D$14*(1+Simulation!E864)^2*F864-Assumptions!$D$14*(1+Simulation!E864)^1*Simulation!E864*Assumptions!$D$16)/(1+Simulation!K864)^2+(Assumptions!$D$14*(1+Simulation!E864)^3*F864-Assumptions!$D$14*(1+Simulation!E864)^2*Simulation!E864*Assumptions!$D$16)/(1+Simulation!K864)^3+(Assumptions!$D$14*(1+Simulation!E864)^4*F864-Assumptions!$D$14*(1+Simulation!E864)^3*Simulation!E864*Assumptions!$D$16)/(1+Simulation!K864)^4+(Assumptions!$D$14*(1+Simulation!E864)^5*F864-Assumptions!$D$14*(1+Simulation!E864)^4*Simulation!E864*Assumptions!$D$16)/(1+Simulation!K864)^5+(Assumptions!$D$14*(1+Simulation!E864)^5*F864-Assumptions!$D$14*(1+Simulation!E864)^4*Simulation!E864*Assumptions!$D$16)*(1+Simulation!I864)/(Simulation!K864-Simulation!I864)/(1+Simulation!K864)^5-Assumptions!$D$17)/Assumptions!$D$18</f>
        <v>15.479872678589</v>
      </c>
      <c r="H864" s="8" t="str">
        <f aca="false">IF(D864=1,G864,"")</f>
        <v/>
      </c>
      <c r="I864" s="33" t="n">
        <f aca="false">IF(D864=0,G864,"")</f>
        <v>15.479872678589</v>
      </c>
    </row>
    <row r="865" customFormat="false" ht="15" hidden="false" customHeight="false" outlineLevel="0" collapsed="false">
      <c r="B865" s="2" t="n">
        <v>860</v>
      </c>
      <c r="C865" s="19" t="n">
        <f aca="false">IF('Random Draws'!F865&lt;(Assumptions!$D$28-Assumptions!$D$27)/(Assumptions!$D$29-Assumptions!$D$27),Assumptions!$D$27+SQRT('Random Draws'!F865*(Assumptions!$D$29-Assumptions!$D$27)*(Assumptions!$D$28-Assumptions!$D$27)),Assumptions!$D$29-SQRT((1-'Random Draws'!F865)*(Assumptions!$D$29-Assumptions!$D$27)*(Assumptions!$D$29-Assumptions!$D$28)))</f>
        <v>0.26103301859287</v>
      </c>
      <c r="D865" s="29" t="n">
        <f aca="false">IF('Random Draws'!I865&lt;Assumptions!$D$30,1,0)</f>
        <v>0</v>
      </c>
      <c r="E865" s="19" t="n">
        <f aca="false">C865+Assumptions!$D$31*D865</f>
        <v>0.26103301859287</v>
      </c>
      <c r="F865" s="28" t="n">
        <f aca="false">(Simulation!F865-Assumptions!$D$15)*(1-E865)+Assumptions!$D$15-Simulation!J865</f>
        <v>0.195443565011776</v>
      </c>
      <c r="G865" s="8" t="n">
        <f aca="false">((Assumptions!$D$14*(1+Simulation!E865)^1*F865-Assumptions!$D$14*(1+Simulation!E865)^0*Simulation!E865*Assumptions!$D$16)/(1+Simulation!K865)^1+(Assumptions!$D$14*(1+Simulation!E865)^2*F865-Assumptions!$D$14*(1+Simulation!E865)^1*Simulation!E865*Assumptions!$D$16)/(1+Simulation!K865)^2+(Assumptions!$D$14*(1+Simulation!E865)^3*F865-Assumptions!$D$14*(1+Simulation!E865)^2*Simulation!E865*Assumptions!$D$16)/(1+Simulation!K865)^3+(Assumptions!$D$14*(1+Simulation!E865)^4*F865-Assumptions!$D$14*(1+Simulation!E865)^3*Simulation!E865*Assumptions!$D$16)/(1+Simulation!K865)^4+(Assumptions!$D$14*(1+Simulation!E865)^5*F865-Assumptions!$D$14*(1+Simulation!E865)^4*Simulation!E865*Assumptions!$D$16)/(1+Simulation!K865)^5+(Assumptions!$D$14*(1+Simulation!E865)^5*F865-Assumptions!$D$14*(1+Simulation!E865)^4*Simulation!E865*Assumptions!$D$16)*(1+Simulation!I865)/(Simulation!K865-Simulation!I865)/(1+Simulation!K865)^5-Assumptions!$D$17)/Assumptions!$D$18</f>
        <v>16.9207755094612</v>
      </c>
      <c r="H865" s="8" t="str">
        <f aca="false">IF(D865=1,G865,"")</f>
        <v/>
      </c>
      <c r="I865" s="33" t="n">
        <f aca="false">IF(D865=0,G865,"")</f>
        <v>16.9207755094612</v>
      </c>
    </row>
    <row r="866" customFormat="false" ht="15" hidden="false" customHeight="false" outlineLevel="0" collapsed="false">
      <c r="B866" s="2" t="n">
        <v>861</v>
      </c>
      <c r="C866" s="19" t="n">
        <f aca="false">IF('Random Draws'!F866&lt;(Assumptions!$D$28-Assumptions!$D$27)/(Assumptions!$D$29-Assumptions!$D$27),Assumptions!$D$27+SQRT('Random Draws'!F866*(Assumptions!$D$29-Assumptions!$D$27)*(Assumptions!$D$28-Assumptions!$D$27)),Assumptions!$D$29-SQRT((1-'Random Draws'!F866)*(Assumptions!$D$29-Assumptions!$D$27)*(Assumptions!$D$29-Assumptions!$D$28)))</f>
        <v>0.258386948447179</v>
      </c>
      <c r="D866" s="29" t="n">
        <f aca="false">IF('Random Draws'!I866&lt;Assumptions!$D$30,1,0)</f>
        <v>1</v>
      </c>
      <c r="E866" s="19" t="n">
        <f aca="false">C866+Assumptions!$D$31*D866</f>
        <v>0.348386948447179</v>
      </c>
      <c r="F866" s="28" t="n">
        <f aca="false">(Simulation!F866-Assumptions!$D$15)*(1-E866)+Assumptions!$D$15-Simulation!J866</f>
        <v>0.132936299405615</v>
      </c>
      <c r="G866" s="8" t="n">
        <f aca="false">((Assumptions!$D$14*(1+Simulation!E866)^1*F866-Assumptions!$D$14*(1+Simulation!E866)^0*Simulation!E866*Assumptions!$D$16)/(1+Simulation!K866)^1+(Assumptions!$D$14*(1+Simulation!E866)^2*F866-Assumptions!$D$14*(1+Simulation!E866)^1*Simulation!E866*Assumptions!$D$16)/(1+Simulation!K866)^2+(Assumptions!$D$14*(1+Simulation!E866)^3*F866-Assumptions!$D$14*(1+Simulation!E866)^2*Simulation!E866*Assumptions!$D$16)/(1+Simulation!K866)^3+(Assumptions!$D$14*(1+Simulation!E866)^4*F866-Assumptions!$D$14*(1+Simulation!E866)^3*Simulation!E866*Assumptions!$D$16)/(1+Simulation!K866)^4+(Assumptions!$D$14*(1+Simulation!E866)^5*F866-Assumptions!$D$14*(1+Simulation!E866)^4*Simulation!E866*Assumptions!$D$16)/(1+Simulation!K866)^5+(Assumptions!$D$14*(1+Simulation!E866)^5*F866-Assumptions!$D$14*(1+Simulation!E866)^4*Simulation!E866*Assumptions!$D$16)*(1+Simulation!I866)/(Simulation!K866-Simulation!I866)/(1+Simulation!K866)^5-Assumptions!$D$17)/Assumptions!$D$18</f>
        <v>10.1266356116466</v>
      </c>
      <c r="H866" s="8" t="n">
        <f aca="false">IF(D866=1,G866,"")</f>
        <v>10.1266356116466</v>
      </c>
      <c r="I866" s="33" t="str">
        <f aca="false">IF(D866=0,G866,"")</f>
        <v/>
      </c>
    </row>
    <row r="867" customFormat="false" ht="15" hidden="false" customHeight="false" outlineLevel="0" collapsed="false">
      <c r="B867" s="2" t="n">
        <v>862</v>
      </c>
      <c r="C867" s="19" t="n">
        <f aca="false">IF('Random Draws'!F867&lt;(Assumptions!$D$28-Assumptions!$D$27)/(Assumptions!$D$29-Assumptions!$D$27),Assumptions!$D$27+SQRT('Random Draws'!F867*(Assumptions!$D$29-Assumptions!$D$27)*(Assumptions!$D$28-Assumptions!$D$27)),Assumptions!$D$29-SQRT((1-'Random Draws'!F867)*(Assumptions!$D$29-Assumptions!$D$27)*(Assumptions!$D$29-Assumptions!$D$28)))</f>
        <v>0.272931059795132</v>
      </c>
      <c r="D867" s="29" t="n">
        <f aca="false">IF('Random Draws'!I867&lt;Assumptions!$D$30,1,0)</f>
        <v>0</v>
      </c>
      <c r="E867" s="19" t="n">
        <f aca="false">C867+Assumptions!$D$31*D867</f>
        <v>0.272931059795132</v>
      </c>
      <c r="F867" s="28" t="n">
        <f aca="false">(Simulation!F867-Assumptions!$D$15)*(1-E867)+Assumptions!$D$15-Simulation!J867</f>
        <v>0.182167533926136</v>
      </c>
      <c r="G867" s="8" t="n">
        <f aca="false">((Assumptions!$D$14*(1+Simulation!E867)^1*F867-Assumptions!$D$14*(1+Simulation!E867)^0*Simulation!E867*Assumptions!$D$16)/(1+Simulation!K867)^1+(Assumptions!$D$14*(1+Simulation!E867)^2*F867-Assumptions!$D$14*(1+Simulation!E867)^1*Simulation!E867*Assumptions!$D$16)/(1+Simulation!K867)^2+(Assumptions!$D$14*(1+Simulation!E867)^3*F867-Assumptions!$D$14*(1+Simulation!E867)^2*Simulation!E867*Assumptions!$D$16)/(1+Simulation!K867)^3+(Assumptions!$D$14*(1+Simulation!E867)^4*F867-Assumptions!$D$14*(1+Simulation!E867)^3*Simulation!E867*Assumptions!$D$16)/(1+Simulation!K867)^4+(Assumptions!$D$14*(1+Simulation!E867)^5*F867-Assumptions!$D$14*(1+Simulation!E867)^4*Simulation!E867*Assumptions!$D$16)/(1+Simulation!K867)^5+(Assumptions!$D$14*(1+Simulation!E867)^5*F867-Assumptions!$D$14*(1+Simulation!E867)^4*Simulation!E867*Assumptions!$D$16)*(1+Simulation!I867)/(Simulation!K867-Simulation!I867)/(1+Simulation!K867)^5-Assumptions!$D$17)/Assumptions!$D$18</f>
        <v>9.30181928397803</v>
      </c>
      <c r="H867" s="8" t="str">
        <f aca="false">IF(D867=1,G867,"")</f>
        <v/>
      </c>
      <c r="I867" s="33" t="n">
        <f aca="false">IF(D867=0,G867,"")</f>
        <v>9.30181928397803</v>
      </c>
    </row>
    <row r="868" customFormat="false" ht="15" hidden="false" customHeight="false" outlineLevel="0" collapsed="false">
      <c r="B868" s="2" t="n">
        <v>863</v>
      </c>
      <c r="C868" s="19" t="n">
        <f aca="false">IF('Random Draws'!F868&lt;(Assumptions!$D$28-Assumptions!$D$27)/(Assumptions!$D$29-Assumptions!$D$27),Assumptions!$D$27+SQRT('Random Draws'!F868*(Assumptions!$D$29-Assumptions!$D$27)*(Assumptions!$D$28-Assumptions!$D$27)),Assumptions!$D$29-SQRT((1-'Random Draws'!F868)*(Assumptions!$D$29-Assumptions!$D$27)*(Assumptions!$D$29-Assumptions!$D$28)))</f>
        <v>0.257745917284401</v>
      </c>
      <c r="D868" s="29" t="n">
        <f aca="false">IF('Random Draws'!I868&lt;Assumptions!$D$30,1,0)</f>
        <v>0</v>
      </c>
      <c r="E868" s="19" t="n">
        <f aca="false">C868+Assumptions!$D$31*D868</f>
        <v>0.257745917284401</v>
      </c>
      <c r="F868" s="28" t="n">
        <f aca="false">(Simulation!F868-Assumptions!$D$15)*(1-E868)+Assumptions!$D$15-Simulation!J868</f>
        <v>0.128280427838542</v>
      </c>
      <c r="G868" s="8" t="n">
        <f aca="false">((Assumptions!$D$14*(1+Simulation!E868)^1*F868-Assumptions!$D$14*(1+Simulation!E868)^0*Simulation!E868*Assumptions!$D$16)/(1+Simulation!K868)^1+(Assumptions!$D$14*(1+Simulation!E868)^2*F868-Assumptions!$D$14*(1+Simulation!E868)^1*Simulation!E868*Assumptions!$D$16)/(1+Simulation!K868)^2+(Assumptions!$D$14*(1+Simulation!E868)^3*F868-Assumptions!$D$14*(1+Simulation!E868)^2*Simulation!E868*Assumptions!$D$16)/(1+Simulation!K868)^3+(Assumptions!$D$14*(1+Simulation!E868)^4*F868-Assumptions!$D$14*(1+Simulation!E868)^3*Simulation!E868*Assumptions!$D$16)/(1+Simulation!K868)^4+(Assumptions!$D$14*(1+Simulation!E868)^5*F868-Assumptions!$D$14*(1+Simulation!E868)^4*Simulation!E868*Assumptions!$D$16)/(1+Simulation!K868)^5+(Assumptions!$D$14*(1+Simulation!E868)^5*F868-Assumptions!$D$14*(1+Simulation!E868)^4*Simulation!E868*Assumptions!$D$16)*(1+Simulation!I868)/(Simulation!K868-Simulation!I868)/(1+Simulation!K868)^5-Assumptions!$D$17)/Assumptions!$D$18</f>
        <v>4.37776312038814</v>
      </c>
      <c r="H868" s="8" t="str">
        <f aca="false">IF(D868=1,G868,"")</f>
        <v/>
      </c>
      <c r="I868" s="33" t="n">
        <f aca="false">IF(D868=0,G868,"")</f>
        <v>4.37776312038814</v>
      </c>
    </row>
    <row r="869" customFormat="false" ht="15" hidden="false" customHeight="false" outlineLevel="0" collapsed="false">
      <c r="B869" s="2" t="n">
        <v>864</v>
      </c>
      <c r="C869" s="19" t="n">
        <f aca="false">IF('Random Draws'!F869&lt;(Assumptions!$D$28-Assumptions!$D$27)/(Assumptions!$D$29-Assumptions!$D$27),Assumptions!$D$27+SQRT('Random Draws'!F869*(Assumptions!$D$29-Assumptions!$D$27)*(Assumptions!$D$28-Assumptions!$D$27)),Assumptions!$D$29-SQRT((1-'Random Draws'!F869)*(Assumptions!$D$29-Assumptions!$D$27)*(Assumptions!$D$29-Assumptions!$D$28)))</f>
        <v>0.264243955607501</v>
      </c>
      <c r="D869" s="29" t="n">
        <f aca="false">IF('Random Draws'!I869&lt;Assumptions!$D$30,1,0)</f>
        <v>0</v>
      </c>
      <c r="E869" s="19" t="n">
        <f aca="false">C869+Assumptions!$D$31*D869</f>
        <v>0.264243955607501</v>
      </c>
      <c r="F869" s="28" t="n">
        <f aca="false">(Simulation!F869-Assumptions!$D$15)*(1-E869)+Assumptions!$D$15-Simulation!J869</f>
        <v>0.175551938213259</v>
      </c>
      <c r="G869" s="8" t="n">
        <f aca="false">((Assumptions!$D$14*(1+Simulation!E869)^1*F869-Assumptions!$D$14*(1+Simulation!E869)^0*Simulation!E869*Assumptions!$D$16)/(1+Simulation!K869)^1+(Assumptions!$D$14*(1+Simulation!E869)^2*F869-Assumptions!$D$14*(1+Simulation!E869)^1*Simulation!E869*Assumptions!$D$16)/(1+Simulation!K869)^2+(Assumptions!$D$14*(1+Simulation!E869)^3*F869-Assumptions!$D$14*(1+Simulation!E869)^2*Simulation!E869*Assumptions!$D$16)/(1+Simulation!K869)^3+(Assumptions!$D$14*(1+Simulation!E869)^4*F869-Assumptions!$D$14*(1+Simulation!E869)^3*Simulation!E869*Assumptions!$D$16)/(1+Simulation!K869)^4+(Assumptions!$D$14*(1+Simulation!E869)^5*F869-Assumptions!$D$14*(1+Simulation!E869)^4*Simulation!E869*Assumptions!$D$16)/(1+Simulation!K869)^5+(Assumptions!$D$14*(1+Simulation!E869)^5*F869-Assumptions!$D$14*(1+Simulation!E869)^4*Simulation!E869*Assumptions!$D$16)*(1+Simulation!I869)/(Simulation!K869-Simulation!I869)/(1+Simulation!K869)^5-Assumptions!$D$17)/Assumptions!$D$18</f>
        <v>11.4182757180237</v>
      </c>
      <c r="H869" s="8" t="str">
        <f aca="false">IF(D869=1,G869,"")</f>
        <v/>
      </c>
      <c r="I869" s="33" t="n">
        <f aca="false">IF(D869=0,G869,"")</f>
        <v>11.4182757180237</v>
      </c>
    </row>
    <row r="870" customFormat="false" ht="15" hidden="false" customHeight="false" outlineLevel="0" collapsed="false">
      <c r="B870" s="2" t="n">
        <v>865</v>
      </c>
      <c r="C870" s="19" t="n">
        <f aca="false">IF('Random Draws'!F870&lt;(Assumptions!$D$28-Assumptions!$D$27)/(Assumptions!$D$29-Assumptions!$D$27),Assumptions!$D$27+SQRT('Random Draws'!F870*(Assumptions!$D$29-Assumptions!$D$27)*(Assumptions!$D$28-Assumptions!$D$27)),Assumptions!$D$29-SQRT((1-'Random Draws'!F870)*(Assumptions!$D$29-Assumptions!$D$27)*(Assumptions!$D$29-Assumptions!$D$28)))</f>
        <v>0.242345792806025</v>
      </c>
      <c r="D870" s="29" t="n">
        <f aca="false">IF('Random Draws'!I870&lt;Assumptions!$D$30,1,0)</f>
        <v>0</v>
      </c>
      <c r="E870" s="19" t="n">
        <f aca="false">C870+Assumptions!$D$31*D870</f>
        <v>0.242345792806025</v>
      </c>
      <c r="F870" s="28" t="n">
        <f aca="false">(Simulation!F870-Assumptions!$D$15)*(1-E870)+Assumptions!$D$15-Simulation!J870</f>
        <v>0.181030546871751</v>
      </c>
      <c r="G870" s="8" t="n">
        <f aca="false">((Assumptions!$D$14*(1+Simulation!E870)^1*F870-Assumptions!$D$14*(1+Simulation!E870)^0*Simulation!E870*Assumptions!$D$16)/(1+Simulation!K870)^1+(Assumptions!$D$14*(1+Simulation!E870)^2*F870-Assumptions!$D$14*(1+Simulation!E870)^1*Simulation!E870*Assumptions!$D$16)/(1+Simulation!K870)^2+(Assumptions!$D$14*(1+Simulation!E870)^3*F870-Assumptions!$D$14*(1+Simulation!E870)^2*Simulation!E870*Assumptions!$D$16)/(1+Simulation!K870)^3+(Assumptions!$D$14*(1+Simulation!E870)^4*F870-Assumptions!$D$14*(1+Simulation!E870)^3*Simulation!E870*Assumptions!$D$16)/(1+Simulation!K870)^4+(Assumptions!$D$14*(1+Simulation!E870)^5*F870-Assumptions!$D$14*(1+Simulation!E870)^4*Simulation!E870*Assumptions!$D$16)/(1+Simulation!K870)^5+(Assumptions!$D$14*(1+Simulation!E870)^5*F870-Assumptions!$D$14*(1+Simulation!E870)^4*Simulation!E870*Assumptions!$D$16)*(1+Simulation!I870)/(Simulation!K870-Simulation!I870)/(1+Simulation!K870)^5-Assumptions!$D$17)/Assumptions!$D$18</f>
        <v>14.2122967004727</v>
      </c>
      <c r="H870" s="8" t="str">
        <f aca="false">IF(D870=1,G870,"")</f>
        <v/>
      </c>
      <c r="I870" s="33" t="n">
        <f aca="false">IF(D870=0,G870,"")</f>
        <v>14.2122967004727</v>
      </c>
    </row>
    <row r="871" customFormat="false" ht="15" hidden="false" customHeight="false" outlineLevel="0" collapsed="false">
      <c r="B871" s="2" t="n">
        <v>866</v>
      </c>
      <c r="C871" s="19" t="n">
        <f aca="false">IF('Random Draws'!F871&lt;(Assumptions!$D$28-Assumptions!$D$27)/(Assumptions!$D$29-Assumptions!$D$27),Assumptions!$D$27+SQRT('Random Draws'!F871*(Assumptions!$D$29-Assumptions!$D$27)*(Assumptions!$D$28-Assumptions!$D$27)),Assumptions!$D$29-SQRT((1-'Random Draws'!F871)*(Assumptions!$D$29-Assumptions!$D$27)*(Assumptions!$D$29-Assumptions!$D$28)))</f>
        <v>0.271835393339885</v>
      </c>
      <c r="D871" s="29" t="n">
        <f aca="false">IF('Random Draws'!I871&lt;Assumptions!$D$30,1,0)</f>
        <v>1</v>
      </c>
      <c r="E871" s="19" t="n">
        <f aca="false">C871+Assumptions!$D$31*D871</f>
        <v>0.361835393339885</v>
      </c>
      <c r="F871" s="28" t="n">
        <f aca="false">(Simulation!F871-Assumptions!$D$15)*(1-E871)+Assumptions!$D$15-Simulation!J871</f>
        <v>0.149497840907574</v>
      </c>
      <c r="G871" s="8" t="n">
        <f aca="false">((Assumptions!$D$14*(1+Simulation!E871)^1*F871-Assumptions!$D$14*(1+Simulation!E871)^0*Simulation!E871*Assumptions!$D$16)/(1+Simulation!K871)^1+(Assumptions!$D$14*(1+Simulation!E871)^2*F871-Assumptions!$D$14*(1+Simulation!E871)^1*Simulation!E871*Assumptions!$D$16)/(1+Simulation!K871)^2+(Assumptions!$D$14*(1+Simulation!E871)^3*F871-Assumptions!$D$14*(1+Simulation!E871)^2*Simulation!E871*Assumptions!$D$16)/(1+Simulation!K871)^3+(Assumptions!$D$14*(1+Simulation!E871)^4*F871-Assumptions!$D$14*(1+Simulation!E871)^3*Simulation!E871*Assumptions!$D$16)/(1+Simulation!K871)^4+(Assumptions!$D$14*(1+Simulation!E871)^5*F871-Assumptions!$D$14*(1+Simulation!E871)^4*Simulation!E871*Assumptions!$D$16)/(1+Simulation!K871)^5+(Assumptions!$D$14*(1+Simulation!E871)^5*F871-Assumptions!$D$14*(1+Simulation!E871)^4*Simulation!E871*Assumptions!$D$16)*(1+Simulation!I871)/(Simulation!K871-Simulation!I871)/(1+Simulation!K871)^5-Assumptions!$D$17)/Assumptions!$D$18</f>
        <v>6.43580413876042</v>
      </c>
      <c r="H871" s="8" t="n">
        <f aca="false">IF(D871=1,G871,"")</f>
        <v>6.43580413876042</v>
      </c>
      <c r="I871" s="33" t="str">
        <f aca="false">IF(D871=0,G871,"")</f>
        <v/>
      </c>
    </row>
    <row r="872" customFormat="false" ht="15" hidden="false" customHeight="false" outlineLevel="0" collapsed="false">
      <c r="B872" s="2" t="n">
        <v>867</v>
      </c>
      <c r="C872" s="19" t="n">
        <f aca="false">IF('Random Draws'!F872&lt;(Assumptions!$D$28-Assumptions!$D$27)/(Assumptions!$D$29-Assumptions!$D$27),Assumptions!$D$27+SQRT('Random Draws'!F872*(Assumptions!$D$29-Assumptions!$D$27)*(Assumptions!$D$28-Assumptions!$D$27)),Assumptions!$D$29-SQRT((1-'Random Draws'!F872)*(Assumptions!$D$29-Assumptions!$D$27)*(Assumptions!$D$29-Assumptions!$D$28)))</f>
        <v>0.26947553653263</v>
      </c>
      <c r="D872" s="29" t="n">
        <f aca="false">IF('Random Draws'!I872&lt;Assumptions!$D$30,1,0)</f>
        <v>1</v>
      </c>
      <c r="E872" s="19" t="n">
        <f aca="false">C872+Assumptions!$D$31*D872</f>
        <v>0.35947553653263</v>
      </c>
      <c r="F872" s="28" t="n">
        <f aca="false">(Simulation!F872-Assumptions!$D$15)*(1-E872)+Assumptions!$D$15-Simulation!J872</f>
        <v>0.13321791342215</v>
      </c>
      <c r="G872" s="8" t="n">
        <f aca="false">((Assumptions!$D$14*(1+Simulation!E872)^1*F872-Assumptions!$D$14*(1+Simulation!E872)^0*Simulation!E872*Assumptions!$D$16)/(1+Simulation!K872)^1+(Assumptions!$D$14*(1+Simulation!E872)^2*F872-Assumptions!$D$14*(1+Simulation!E872)^1*Simulation!E872*Assumptions!$D$16)/(1+Simulation!K872)^2+(Assumptions!$D$14*(1+Simulation!E872)^3*F872-Assumptions!$D$14*(1+Simulation!E872)^2*Simulation!E872*Assumptions!$D$16)/(1+Simulation!K872)^3+(Assumptions!$D$14*(1+Simulation!E872)^4*F872-Assumptions!$D$14*(1+Simulation!E872)^3*Simulation!E872*Assumptions!$D$16)/(1+Simulation!K872)^4+(Assumptions!$D$14*(1+Simulation!E872)^5*F872-Assumptions!$D$14*(1+Simulation!E872)^4*Simulation!E872*Assumptions!$D$16)/(1+Simulation!K872)^5+(Assumptions!$D$14*(1+Simulation!E872)^5*F872-Assumptions!$D$14*(1+Simulation!E872)^4*Simulation!E872*Assumptions!$D$16)*(1+Simulation!I872)/(Simulation!K872-Simulation!I872)/(1+Simulation!K872)^5-Assumptions!$D$17)/Assumptions!$D$18</f>
        <v>14.4135158169173</v>
      </c>
      <c r="H872" s="8" t="n">
        <f aca="false">IF(D872=1,G872,"")</f>
        <v>14.4135158169173</v>
      </c>
      <c r="I872" s="33" t="str">
        <f aca="false">IF(D872=0,G872,"")</f>
        <v/>
      </c>
    </row>
    <row r="873" customFormat="false" ht="15" hidden="false" customHeight="false" outlineLevel="0" collapsed="false">
      <c r="B873" s="2" t="n">
        <v>868</v>
      </c>
      <c r="C873" s="19" t="n">
        <f aca="false">IF('Random Draws'!F873&lt;(Assumptions!$D$28-Assumptions!$D$27)/(Assumptions!$D$29-Assumptions!$D$27),Assumptions!$D$27+SQRT('Random Draws'!F873*(Assumptions!$D$29-Assumptions!$D$27)*(Assumptions!$D$28-Assumptions!$D$27)),Assumptions!$D$29-SQRT((1-'Random Draws'!F873)*(Assumptions!$D$29-Assumptions!$D$27)*(Assumptions!$D$29-Assumptions!$D$28)))</f>
        <v>0.268354748720925</v>
      </c>
      <c r="D873" s="29" t="n">
        <f aca="false">IF('Random Draws'!I873&lt;Assumptions!$D$30,1,0)</f>
        <v>1</v>
      </c>
      <c r="E873" s="19" t="n">
        <f aca="false">C873+Assumptions!$D$31*D873</f>
        <v>0.358354748720925</v>
      </c>
      <c r="F873" s="28" t="n">
        <f aca="false">(Simulation!F873-Assumptions!$D$15)*(1-E873)+Assumptions!$D$15-Simulation!J873</f>
        <v>0.146180548440488</v>
      </c>
      <c r="G873" s="8" t="n">
        <f aca="false">((Assumptions!$D$14*(1+Simulation!E873)^1*F873-Assumptions!$D$14*(1+Simulation!E873)^0*Simulation!E873*Assumptions!$D$16)/(1+Simulation!K873)^1+(Assumptions!$D$14*(1+Simulation!E873)^2*F873-Assumptions!$D$14*(1+Simulation!E873)^1*Simulation!E873*Assumptions!$D$16)/(1+Simulation!K873)^2+(Assumptions!$D$14*(1+Simulation!E873)^3*F873-Assumptions!$D$14*(1+Simulation!E873)^2*Simulation!E873*Assumptions!$D$16)/(1+Simulation!K873)^3+(Assumptions!$D$14*(1+Simulation!E873)^4*F873-Assumptions!$D$14*(1+Simulation!E873)^3*Simulation!E873*Assumptions!$D$16)/(1+Simulation!K873)^4+(Assumptions!$D$14*(1+Simulation!E873)^5*F873-Assumptions!$D$14*(1+Simulation!E873)^4*Simulation!E873*Assumptions!$D$16)/(1+Simulation!K873)^5+(Assumptions!$D$14*(1+Simulation!E873)^5*F873-Assumptions!$D$14*(1+Simulation!E873)^4*Simulation!E873*Assumptions!$D$16)*(1+Simulation!I873)/(Simulation!K873-Simulation!I873)/(1+Simulation!K873)^5-Assumptions!$D$17)/Assumptions!$D$18</f>
        <v>12.7091958037759</v>
      </c>
      <c r="H873" s="8" t="n">
        <f aca="false">IF(D873=1,G873,"")</f>
        <v>12.7091958037759</v>
      </c>
      <c r="I873" s="33" t="str">
        <f aca="false">IF(D873=0,G873,"")</f>
        <v/>
      </c>
    </row>
    <row r="874" customFormat="false" ht="15" hidden="false" customHeight="false" outlineLevel="0" collapsed="false">
      <c r="B874" s="2" t="n">
        <v>869</v>
      </c>
      <c r="C874" s="19" t="n">
        <f aca="false">IF('Random Draws'!F874&lt;(Assumptions!$D$28-Assumptions!$D$27)/(Assumptions!$D$29-Assumptions!$D$27),Assumptions!$D$27+SQRT('Random Draws'!F874*(Assumptions!$D$29-Assumptions!$D$27)*(Assumptions!$D$28-Assumptions!$D$27)),Assumptions!$D$29-SQRT((1-'Random Draws'!F874)*(Assumptions!$D$29-Assumptions!$D$27)*(Assumptions!$D$29-Assumptions!$D$28)))</f>
        <v>0.260506403317356</v>
      </c>
      <c r="D874" s="29" t="n">
        <f aca="false">IF('Random Draws'!I874&lt;Assumptions!$D$30,1,0)</f>
        <v>1</v>
      </c>
      <c r="E874" s="19" t="n">
        <f aca="false">C874+Assumptions!$D$31*D874</f>
        <v>0.350506403317356</v>
      </c>
      <c r="F874" s="28" t="n">
        <f aca="false">(Simulation!F874-Assumptions!$D$15)*(1-E874)+Assumptions!$D$15-Simulation!J874</f>
        <v>0.135248429720102</v>
      </c>
      <c r="G874" s="8" t="n">
        <f aca="false">((Assumptions!$D$14*(1+Simulation!E874)^1*F874-Assumptions!$D$14*(1+Simulation!E874)^0*Simulation!E874*Assumptions!$D$16)/(1+Simulation!K874)^1+(Assumptions!$D$14*(1+Simulation!E874)^2*F874-Assumptions!$D$14*(1+Simulation!E874)^1*Simulation!E874*Assumptions!$D$16)/(1+Simulation!K874)^2+(Assumptions!$D$14*(1+Simulation!E874)^3*F874-Assumptions!$D$14*(1+Simulation!E874)^2*Simulation!E874*Assumptions!$D$16)/(1+Simulation!K874)^3+(Assumptions!$D$14*(1+Simulation!E874)^4*F874-Assumptions!$D$14*(1+Simulation!E874)^3*Simulation!E874*Assumptions!$D$16)/(1+Simulation!K874)^4+(Assumptions!$D$14*(1+Simulation!E874)^5*F874-Assumptions!$D$14*(1+Simulation!E874)^4*Simulation!E874*Assumptions!$D$16)/(1+Simulation!K874)^5+(Assumptions!$D$14*(1+Simulation!E874)^5*F874-Assumptions!$D$14*(1+Simulation!E874)^4*Simulation!E874*Assumptions!$D$16)*(1+Simulation!I874)/(Simulation!K874-Simulation!I874)/(1+Simulation!K874)^5-Assumptions!$D$17)/Assumptions!$D$18</f>
        <v>12.397078073644</v>
      </c>
      <c r="H874" s="8" t="n">
        <f aca="false">IF(D874=1,G874,"")</f>
        <v>12.397078073644</v>
      </c>
      <c r="I874" s="33" t="str">
        <f aca="false">IF(D874=0,G874,"")</f>
        <v/>
      </c>
    </row>
    <row r="875" customFormat="false" ht="15" hidden="false" customHeight="false" outlineLevel="0" collapsed="false">
      <c r="B875" s="2" t="n">
        <v>870</v>
      </c>
      <c r="C875" s="19" t="n">
        <f aca="false">IF('Random Draws'!F875&lt;(Assumptions!$D$28-Assumptions!$D$27)/(Assumptions!$D$29-Assumptions!$D$27),Assumptions!$D$27+SQRT('Random Draws'!F875*(Assumptions!$D$29-Assumptions!$D$27)*(Assumptions!$D$28-Assumptions!$D$27)),Assumptions!$D$29-SQRT((1-'Random Draws'!F875)*(Assumptions!$D$29-Assumptions!$D$27)*(Assumptions!$D$29-Assumptions!$D$28)))</f>
        <v>0.247018814223272</v>
      </c>
      <c r="D875" s="29" t="n">
        <f aca="false">IF('Random Draws'!I875&lt;Assumptions!$D$30,1,0)</f>
        <v>0</v>
      </c>
      <c r="E875" s="19" t="n">
        <f aca="false">C875+Assumptions!$D$31*D875</f>
        <v>0.247018814223272</v>
      </c>
      <c r="F875" s="28" t="n">
        <f aca="false">(Simulation!F875-Assumptions!$D$15)*(1-E875)+Assumptions!$D$15-Simulation!J875</f>
        <v>0.164235551010139</v>
      </c>
      <c r="G875" s="8" t="n">
        <f aca="false">((Assumptions!$D$14*(1+Simulation!E875)^1*F875-Assumptions!$D$14*(1+Simulation!E875)^0*Simulation!E875*Assumptions!$D$16)/(1+Simulation!K875)^1+(Assumptions!$D$14*(1+Simulation!E875)^2*F875-Assumptions!$D$14*(1+Simulation!E875)^1*Simulation!E875*Assumptions!$D$16)/(1+Simulation!K875)^2+(Assumptions!$D$14*(1+Simulation!E875)^3*F875-Assumptions!$D$14*(1+Simulation!E875)^2*Simulation!E875*Assumptions!$D$16)/(1+Simulation!K875)^3+(Assumptions!$D$14*(1+Simulation!E875)^4*F875-Assumptions!$D$14*(1+Simulation!E875)^3*Simulation!E875*Assumptions!$D$16)/(1+Simulation!K875)^4+(Assumptions!$D$14*(1+Simulation!E875)^5*F875-Assumptions!$D$14*(1+Simulation!E875)^4*Simulation!E875*Assumptions!$D$16)/(1+Simulation!K875)^5+(Assumptions!$D$14*(1+Simulation!E875)^5*F875-Assumptions!$D$14*(1+Simulation!E875)^4*Simulation!E875*Assumptions!$D$16)*(1+Simulation!I875)/(Simulation!K875-Simulation!I875)/(1+Simulation!K875)^5-Assumptions!$D$17)/Assumptions!$D$18</f>
        <v>17.8423568884868</v>
      </c>
      <c r="H875" s="8" t="str">
        <f aca="false">IF(D875=1,G875,"")</f>
        <v/>
      </c>
      <c r="I875" s="33" t="n">
        <f aca="false">IF(D875=0,G875,"")</f>
        <v>17.8423568884868</v>
      </c>
    </row>
    <row r="876" customFormat="false" ht="15" hidden="false" customHeight="false" outlineLevel="0" collapsed="false">
      <c r="B876" s="2" t="n">
        <v>871</v>
      </c>
      <c r="C876" s="19" t="n">
        <f aca="false">IF('Random Draws'!F876&lt;(Assumptions!$D$28-Assumptions!$D$27)/(Assumptions!$D$29-Assumptions!$D$27),Assumptions!$D$27+SQRT('Random Draws'!F876*(Assumptions!$D$29-Assumptions!$D$27)*(Assumptions!$D$28-Assumptions!$D$27)),Assumptions!$D$29-SQRT((1-'Random Draws'!F876)*(Assumptions!$D$29-Assumptions!$D$27)*(Assumptions!$D$29-Assumptions!$D$28)))</f>
        <v>0.248252099467651</v>
      </c>
      <c r="D876" s="29" t="n">
        <f aca="false">IF('Random Draws'!I876&lt;Assumptions!$D$30,1,0)</f>
        <v>0</v>
      </c>
      <c r="E876" s="19" t="n">
        <f aca="false">C876+Assumptions!$D$31*D876</f>
        <v>0.248252099467651</v>
      </c>
      <c r="F876" s="28" t="n">
        <f aca="false">(Simulation!F876-Assumptions!$D$15)*(1-E876)+Assumptions!$D$15-Simulation!J876</f>
        <v>0.209690635462648</v>
      </c>
      <c r="G876" s="8" t="n">
        <f aca="false">((Assumptions!$D$14*(1+Simulation!E876)^1*F876-Assumptions!$D$14*(1+Simulation!E876)^0*Simulation!E876*Assumptions!$D$16)/(1+Simulation!K876)^1+(Assumptions!$D$14*(1+Simulation!E876)^2*F876-Assumptions!$D$14*(1+Simulation!E876)^1*Simulation!E876*Assumptions!$D$16)/(1+Simulation!K876)^2+(Assumptions!$D$14*(1+Simulation!E876)^3*F876-Assumptions!$D$14*(1+Simulation!E876)^2*Simulation!E876*Assumptions!$D$16)/(1+Simulation!K876)^3+(Assumptions!$D$14*(1+Simulation!E876)^4*F876-Assumptions!$D$14*(1+Simulation!E876)^3*Simulation!E876*Assumptions!$D$16)/(1+Simulation!K876)^4+(Assumptions!$D$14*(1+Simulation!E876)^5*F876-Assumptions!$D$14*(1+Simulation!E876)^4*Simulation!E876*Assumptions!$D$16)/(1+Simulation!K876)^5+(Assumptions!$D$14*(1+Simulation!E876)^5*F876-Assumptions!$D$14*(1+Simulation!E876)^4*Simulation!E876*Assumptions!$D$16)*(1+Simulation!I876)/(Simulation!K876-Simulation!I876)/(1+Simulation!K876)^5-Assumptions!$D$17)/Assumptions!$D$18</f>
        <v>18.8847229883989</v>
      </c>
      <c r="H876" s="8" t="str">
        <f aca="false">IF(D876=1,G876,"")</f>
        <v/>
      </c>
      <c r="I876" s="33" t="n">
        <f aca="false">IF(D876=0,G876,"")</f>
        <v>18.8847229883989</v>
      </c>
    </row>
    <row r="877" customFormat="false" ht="15" hidden="false" customHeight="false" outlineLevel="0" collapsed="false">
      <c r="B877" s="2" t="n">
        <v>872</v>
      </c>
      <c r="C877" s="19" t="n">
        <f aca="false">IF('Random Draws'!F877&lt;(Assumptions!$D$28-Assumptions!$D$27)/(Assumptions!$D$29-Assumptions!$D$27),Assumptions!$D$27+SQRT('Random Draws'!F877*(Assumptions!$D$29-Assumptions!$D$27)*(Assumptions!$D$28-Assumptions!$D$27)),Assumptions!$D$29-SQRT((1-'Random Draws'!F877)*(Assumptions!$D$29-Assumptions!$D$27)*(Assumptions!$D$29-Assumptions!$D$28)))</f>
        <v>0.258463395336611</v>
      </c>
      <c r="D877" s="29" t="n">
        <f aca="false">IF('Random Draws'!I877&lt;Assumptions!$D$30,1,0)</f>
        <v>0</v>
      </c>
      <c r="E877" s="19" t="n">
        <f aca="false">C877+Assumptions!$D$31*D877</f>
        <v>0.258463395336611</v>
      </c>
      <c r="F877" s="28" t="n">
        <f aca="false">(Simulation!F877-Assumptions!$D$15)*(1-E877)+Assumptions!$D$15-Simulation!J877</f>
        <v>0.194387018542719</v>
      </c>
      <c r="G877" s="8" t="n">
        <f aca="false">((Assumptions!$D$14*(1+Simulation!E877)^1*F877-Assumptions!$D$14*(1+Simulation!E877)^0*Simulation!E877*Assumptions!$D$16)/(1+Simulation!K877)^1+(Assumptions!$D$14*(1+Simulation!E877)^2*F877-Assumptions!$D$14*(1+Simulation!E877)^1*Simulation!E877*Assumptions!$D$16)/(1+Simulation!K877)^2+(Assumptions!$D$14*(1+Simulation!E877)^3*F877-Assumptions!$D$14*(1+Simulation!E877)^2*Simulation!E877*Assumptions!$D$16)/(1+Simulation!K877)^3+(Assumptions!$D$14*(1+Simulation!E877)^4*F877-Assumptions!$D$14*(1+Simulation!E877)^3*Simulation!E877*Assumptions!$D$16)/(1+Simulation!K877)^4+(Assumptions!$D$14*(1+Simulation!E877)^5*F877-Assumptions!$D$14*(1+Simulation!E877)^4*Simulation!E877*Assumptions!$D$16)/(1+Simulation!K877)^5+(Assumptions!$D$14*(1+Simulation!E877)^5*F877-Assumptions!$D$14*(1+Simulation!E877)^4*Simulation!E877*Assumptions!$D$16)*(1+Simulation!I877)/(Simulation!K877-Simulation!I877)/(1+Simulation!K877)^5-Assumptions!$D$17)/Assumptions!$D$18</f>
        <v>10.5671484020467</v>
      </c>
      <c r="H877" s="8" t="str">
        <f aca="false">IF(D877=1,G877,"")</f>
        <v/>
      </c>
      <c r="I877" s="33" t="n">
        <f aca="false">IF(D877=0,G877,"")</f>
        <v>10.5671484020467</v>
      </c>
    </row>
    <row r="878" customFormat="false" ht="15" hidden="false" customHeight="false" outlineLevel="0" collapsed="false">
      <c r="B878" s="2" t="n">
        <v>873</v>
      </c>
      <c r="C878" s="19" t="n">
        <f aca="false">IF('Random Draws'!F878&lt;(Assumptions!$D$28-Assumptions!$D$27)/(Assumptions!$D$29-Assumptions!$D$27),Assumptions!$D$27+SQRT('Random Draws'!F878*(Assumptions!$D$29-Assumptions!$D$27)*(Assumptions!$D$28-Assumptions!$D$27)),Assumptions!$D$29-SQRT((1-'Random Draws'!F878)*(Assumptions!$D$29-Assumptions!$D$27)*(Assumptions!$D$29-Assumptions!$D$28)))</f>
        <v>0.2664464513183</v>
      </c>
      <c r="D878" s="29" t="n">
        <f aca="false">IF('Random Draws'!I878&lt;Assumptions!$D$30,1,0)</f>
        <v>0</v>
      </c>
      <c r="E878" s="19" t="n">
        <f aca="false">C878+Assumptions!$D$31*D878</f>
        <v>0.2664464513183</v>
      </c>
      <c r="F878" s="28" t="n">
        <f aca="false">(Simulation!F878-Assumptions!$D$15)*(1-E878)+Assumptions!$D$15-Simulation!J878</f>
        <v>0.157578873401591</v>
      </c>
      <c r="G878" s="8" t="n">
        <f aca="false">((Assumptions!$D$14*(1+Simulation!E878)^1*F878-Assumptions!$D$14*(1+Simulation!E878)^0*Simulation!E878*Assumptions!$D$16)/(1+Simulation!K878)^1+(Assumptions!$D$14*(1+Simulation!E878)^2*F878-Assumptions!$D$14*(1+Simulation!E878)^1*Simulation!E878*Assumptions!$D$16)/(1+Simulation!K878)^2+(Assumptions!$D$14*(1+Simulation!E878)^3*F878-Assumptions!$D$14*(1+Simulation!E878)^2*Simulation!E878*Assumptions!$D$16)/(1+Simulation!K878)^3+(Assumptions!$D$14*(1+Simulation!E878)^4*F878-Assumptions!$D$14*(1+Simulation!E878)^3*Simulation!E878*Assumptions!$D$16)/(1+Simulation!K878)^4+(Assumptions!$D$14*(1+Simulation!E878)^5*F878-Assumptions!$D$14*(1+Simulation!E878)^4*Simulation!E878*Assumptions!$D$16)/(1+Simulation!K878)^5+(Assumptions!$D$14*(1+Simulation!E878)^5*F878-Assumptions!$D$14*(1+Simulation!E878)^4*Simulation!E878*Assumptions!$D$16)*(1+Simulation!I878)/(Simulation!K878-Simulation!I878)/(1+Simulation!K878)^5-Assumptions!$D$17)/Assumptions!$D$18</f>
        <v>7.50864265228103</v>
      </c>
      <c r="H878" s="8" t="str">
        <f aca="false">IF(D878=1,G878,"")</f>
        <v/>
      </c>
      <c r="I878" s="33" t="n">
        <f aca="false">IF(D878=0,G878,"")</f>
        <v>7.50864265228103</v>
      </c>
    </row>
    <row r="879" customFormat="false" ht="15" hidden="false" customHeight="false" outlineLevel="0" collapsed="false">
      <c r="B879" s="2" t="n">
        <v>874</v>
      </c>
      <c r="C879" s="19" t="n">
        <f aca="false">IF('Random Draws'!F879&lt;(Assumptions!$D$28-Assumptions!$D$27)/(Assumptions!$D$29-Assumptions!$D$27),Assumptions!$D$27+SQRT('Random Draws'!F879*(Assumptions!$D$29-Assumptions!$D$27)*(Assumptions!$D$28-Assumptions!$D$27)),Assumptions!$D$29-SQRT((1-'Random Draws'!F879)*(Assumptions!$D$29-Assumptions!$D$27)*(Assumptions!$D$29-Assumptions!$D$28)))</f>
        <v>0.261772567309706</v>
      </c>
      <c r="D879" s="29" t="n">
        <f aca="false">IF('Random Draws'!I879&lt;Assumptions!$D$30,1,0)</f>
        <v>0</v>
      </c>
      <c r="E879" s="19" t="n">
        <f aca="false">C879+Assumptions!$D$31*D879</f>
        <v>0.261772567309706</v>
      </c>
      <c r="F879" s="28" t="n">
        <f aca="false">(Simulation!F879-Assumptions!$D$15)*(1-E879)+Assumptions!$D$15-Simulation!J879</f>
        <v>0.197308083247543</v>
      </c>
      <c r="G879" s="8" t="n">
        <f aca="false">((Assumptions!$D$14*(1+Simulation!E879)^1*F879-Assumptions!$D$14*(1+Simulation!E879)^0*Simulation!E879*Assumptions!$D$16)/(1+Simulation!K879)^1+(Assumptions!$D$14*(1+Simulation!E879)^2*F879-Assumptions!$D$14*(1+Simulation!E879)^1*Simulation!E879*Assumptions!$D$16)/(1+Simulation!K879)^2+(Assumptions!$D$14*(1+Simulation!E879)^3*F879-Assumptions!$D$14*(1+Simulation!E879)^2*Simulation!E879*Assumptions!$D$16)/(1+Simulation!K879)^3+(Assumptions!$D$14*(1+Simulation!E879)^4*F879-Assumptions!$D$14*(1+Simulation!E879)^3*Simulation!E879*Assumptions!$D$16)/(1+Simulation!K879)^4+(Assumptions!$D$14*(1+Simulation!E879)^5*F879-Assumptions!$D$14*(1+Simulation!E879)^4*Simulation!E879*Assumptions!$D$16)/(1+Simulation!K879)^5+(Assumptions!$D$14*(1+Simulation!E879)^5*F879-Assumptions!$D$14*(1+Simulation!E879)^4*Simulation!E879*Assumptions!$D$16)*(1+Simulation!I879)/(Simulation!K879-Simulation!I879)/(1+Simulation!K879)^5-Assumptions!$D$17)/Assumptions!$D$18</f>
        <v>20.8737602152825</v>
      </c>
      <c r="H879" s="8" t="str">
        <f aca="false">IF(D879=1,G879,"")</f>
        <v/>
      </c>
      <c r="I879" s="33" t="n">
        <f aca="false">IF(D879=0,G879,"")</f>
        <v>20.8737602152825</v>
      </c>
    </row>
    <row r="880" customFormat="false" ht="15" hidden="false" customHeight="false" outlineLevel="0" collapsed="false">
      <c r="B880" s="2" t="n">
        <v>875</v>
      </c>
      <c r="C880" s="19" t="n">
        <f aca="false">IF('Random Draws'!F880&lt;(Assumptions!$D$28-Assumptions!$D$27)/(Assumptions!$D$29-Assumptions!$D$27),Assumptions!$D$27+SQRT('Random Draws'!F880*(Assumptions!$D$29-Assumptions!$D$27)*(Assumptions!$D$28-Assumptions!$D$27)),Assumptions!$D$29-SQRT((1-'Random Draws'!F880)*(Assumptions!$D$29-Assumptions!$D$27)*(Assumptions!$D$29-Assumptions!$D$28)))</f>
        <v>0.263230939851787</v>
      </c>
      <c r="D880" s="29" t="n">
        <f aca="false">IF('Random Draws'!I880&lt;Assumptions!$D$30,1,0)</f>
        <v>1</v>
      </c>
      <c r="E880" s="19" t="n">
        <f aca="false">C880+Assumptions!$D$31*D880</f>
        <v>0.353230939851787</v>
      </c>
      <c r="F880" s="28" t="n">
        <f aca="false">(Simulation!F880-Assumptions!$D$15)*(1-E880)+Assumptions!$D$15-Simulation!J880</f>
        <v>0.13011587795371</v>
      </c>
      <c r="G880" s="8" t="n">
        <f aca="false">((Assumptions!$D$14*(1+Simulation!E880)^1*F880-Assumptions!$D$14*(1+Simulation!E880)^0*Simulation!E880*Assumptions!$D$16)/(1+Simulation!K880)^1+(Assumptions!$D$14*(1+Simulation!E880)^2*F880-Assumptions!$D$14*(1+Simulation!E880)^1*Simulation!E880*Assumptions!$D$16)/(1+Simulation!K880)^2+(Assumptions!$D$14*(1+Simulation!E880)^3*F880-Assumptions!$D$14*(1+Simulation!E880)^2*Simulation!E880*Assumptions!$D$16)/(1+Simulation!K880)^3+(Assumptions!$D$14*(1+Simulation!E880)^4*F880-Assumptions!$D$14*(1+Simulation!E880)^3*Simulation!E880*Assumptions!$D$16)/(1+Simulation!K880)^4+(Assumptions!$D$14*(1+Simulation!E880)^5*F880-Assumptions!$D$14*(1+Simulation!E880)^4*Simulation!E880*Assumptions!$D$16)/(1+Simulation!K880)^5+(Assumptions!$D$14*(1+Simulation!E880)^5*F880-Assumptions!$D$14*(1+Simulation!E880)^4*Simulation!E880*Assumptions!$D$16)*(1+Simulation!I880)/(Simulation!K880-Simulation!I880)/(1+Simulation!K880)^5-Assumptions!$D$17)/Assumptions!$D$18</f>
        <v>8.43079429001749</v>
      </c>
      <c r="H880" s="8" t="n">
        <f aca="false">IF(D880=1,G880,"")</f>
        <v>8.43079429001749</v>
      </c>
      <c r="I880" s="33" t="str">
        <f aca="false">IF(D880=0,G880,"")</f>
        <v/>
      </c>
    </row>
    <row r="881" customFormat="false" ht="15" hidden="false" customHeight="false" outlineLevel="0" collapsed="false">
      <c r="B881" s="2" t="n">
        <v>876</v>
      </c>
      <c r="C881" s="19" t="n">
        <f aca="false">IF('Random Draws'!F881&lt;(Assumptions!$D$28-Assumptions!$D$27)/(Assumptions!$D$29-Assumptions!$D$27),Assumptions!$D$27+SQRT('Random Draws'!F881*(Assumptions!$D$29-Assumptions!$D$27)*(Assumptions!$D$28-Assumptions!$D$27)),Assumptions!$D$29-SQRT((1-'Random Draws'!F881)*(Assumptions!$D$29-Assumptions!$D$27)*(Assumptions!$D$29-Assumptions!$D$28)))</f>
        <v>0.272433048101911</v>
      </c>
      <c r="D881" s="29" t="n">
        <f aca="false">IF('Random Draws'!I881&lt;Assumptions!$D$30,1,0)</f>
        <v>0</v>
      </c>
      <c r="E881" s="19" t="n">
        <f aca="false">C881+Assumptions!$D$31*D881</f>
        <v>0.272433048101911</v>
      </c>
      <c r="F881" s="28" t="n">
        <f aca="false">(Simulation!F881-Assumptions!$D$15)*(1-E881)+Assumptions!$D$15-Simulation!J881</f>
        <v>0.168150696221441</v>
      </c>
      <c r="G881" s="8" t="n">
        <f aca="false">((Assumptions!$D$14*(1+Simulation!E881)^1*F881-Assumptions!$D$14*(1+Simulation!E881)^0*Simulation!E881*Assumptions!$D$16)/(1+Simulation!K881)^1+(Assumptions!$D$14*(1+Simulation!E881)^2*F881-Assumptions!$D$14*(1+Simulation!E881)^1*Simulation!E881*Assumptions!$D$16)/(1+Simulation!K881)^2+(Assumptions!$D$14*(1+Simulation!E881)^3*F881-Assumptions!$D$14*(1+Simulation!E881)^2*Simulation!E881*Assumptions!$D$16)/(1+Simulation!K881)^3+(Assumptions!$D$14*(1+Simulation!E881)^4*F881-Assumptions!$D$14*(1+Simulation!E881)^3*Simulation!E881*Assumptions!$D$16)/(1+Simulation!K881)^4+(Assumptions!$D$14*(1+Simulation!E881)^5*F881-Assumptions!$D$14*(1+Simulation!E881)^4*Simulation!E881*Assumptions!$D$16)/(1+Simulation!K881)^5+(Assumptions!$D$14*(1+Simulation!E881)^5*F881-Assumptions!$D$14*(1+Simulation!E881)^4*Simulation!E881*Assumptions!$D$16)*(1+Simulation!I881)/(Simulation!K881-Simulation!I881)/(1+Simulation!K881)^5-Assumptions!$D$17)/Assumptions!$D$18</f>
        <v>12.12559367821</v>
      </c>
      <c r="H881" s="8" t="str">
        <f aca="false">IF(D881=1,G881,"")</f>
        <v/>
      </c>
      <c r="I881" s="33" t="n">
        <f aca="false">IF(D881=0,G881,"")</f>
        <v>12.12559367821</v>
      </c>
    </row>
    <row r="882" customFormat="false" ht="15" hidden="false" customHeight="false" outlineLevel="0" collapsed="false">
      <c r="B882" s="2" t="n">
        <v>877</v>
      </c>
      <c r="C882" s="19" t="n">
        <f aca="false">IF('Random Draws'!F882&lt;(Assumptions!$D$28-Assumptions!$D$27)/(Assumptions!$D$29-Assumptions!$D$27),Assumptions!$D$27+SQRT('Random Draws'!F882*(Assumptions!$D$29-Assumptions!$D$27)*(Assumptions!$D$28-Assumptions!$D$27)),Assumptions!$D$29-SQRT((1-'Random Draws'!F882)*(Assumptions!$D$29-Assumptions!$D$27)*(Assumptions!$D$29-Assumptions!$D$28)))</f>
        <v>0.262866214303803</v>
      </c>
      <c r="D882" s="29" t="n">
        <f aca="false">IF('Random Draws'!I882&lt;Assumptions!$D$30,1,0)</f>
        <v>0</v>
      </c>
      <c r="E882" s="19" t="n">
        <f aca="false">C882+Assumptions!$D$31*D882</f>
        <v>0.262866214303803</v>
      </c>
      <c r="F882" s="28" t="n">
        <f aca="false">(Simulation!F882-Assumptions!$D$15)*(1-E882)+Assumptions!$D$15-Simulation!J882</f>
        <v>0.198961496241008</v>
      </c>
      <c r="G882" s="8" t="n">
        <f aca="false">((Assumptions!$D$14*(1+Simulation!E882)^1*F882-Assumptions!$D$14*(1+Simulation!E882)^0*Simulation!E882*Assumptions!$D$16)/(1+Simulation!K882)^1+(Assumptions!$D$14*(1+Simulation!E882)^2*F882-Assumptions!$D$14*(1+Simulation!E882)^1*Simulation!E882*Assumptions!$D$16)/(1+Simulation!K882)^2+(Assumptions!$D$14*(1+Simulation!E882)^3*F882-Assumptions!$D$14*(1+Simulation!E882)^2*Simulation!E882*Assumptions!$D$16)/(1+Simulation!K882)^3+(Assumptions!$D$14*(1+Simulation!E882)^4*F882-Assumptions!$D$14*(1+Simulation!E882)^3*Simulation!E882*Assumptions!$D$16)/(1+Simulation!K882)^4+(Assumptions!$D$14*(1+Simulation!E882)^5*F882-Assumptions!$D$14*(1+Simulation!E882)^4*Simulation!E882*Assumptions!$D$16)/(1+Simulation!K882)^5+(Assumptions!$D$14*(1+Simulation!E882)^5*F882-Assumptions!$D$14*(1+Simulation!E882)^4*Simulation!E882*Assumptions!$D$16)*(1+Simulation!I882)/(Simulation!K882-Simulation!I882)/(1+Simulation!K882)^5-Assumptions!$D$17)/Assumptions!$D$18</f>
        <v>12.8813007831071</v>
      </c>
      <c r="H882" s="8" t="str">
        <f aca="false">IF(D882=1,G882,"")</f>
        <v/>
      </c>
      <c r="I882" s="33" t="n">
        <f aca="false">IF(D882=0,G882,"")</f>
        <v>12.8813007831071</v>
      </c>
    </row>
    <row r="883" customFormat="false" ht="15" hidden="false" customHeight="false" outlineLevel="0" collapsed="false">
      <c r="B883" s="2" t="n">
        <v>878</v>
      </c>
      <c r="C883" s="19" t="n">
        <f aca="false">IF('Random Draws'!F883&lt;(Assumptions!$D$28-Assumptions!$D$27)/(Assumptions!$D$29-Assumptions!$D$27),Assumptions!$D$27+SQRT('Random Draws'!F883*(Assumptions!$D$29-Assumptions!$D$27)*(Assumptions!$D$28-Assumptions!$D$27)),Assumptions!$D$29-SQRT((1-'Random Draws'!F883)*(Assumptions!$D$29-Assumptions!$D$27)*(Assumptions!$D$29-Assumptions!$D$28)))</f>
        <v>0.248135282100333</v>
      </c>
      <c r="D883" s="29" t="n">
        <f aca="false">IF('Random Draws'!I883&lt;Assumptions!$D$30,1,0)</f>
        <v>1</v>
      </c>
      <c r="E883" s="19" t="n">
        <f aca="false">C883+Assumptions!$D$31*D883</f>
        <v>0.338135282100333</v>
      </c>
      <c r="F883" s="28" t="n">
        <f aca="false">(Simulation!F883-Assumptions!$D$15)*(1-E883)+Assumptions!$D$15-Simulation!J883</f>
        <v>0.141564652512255</v>
      </c>
      <c r="G883" s="8" t="n">
        <f aca="false">((Assumptions!$D$14*(1+Simulation!E883)^1*F883-Assumptions!$D$14*(1+Simulation!E883)^0*Simulation!E883*Assumptions!$D$16)/(1+Simulation!K883)^1+(Assumptions!$D$14*(1+Simulation!E883)^2*F883-Assumptions!$D$14*(1+Simulation!E883)^1*Simulation!E883*Assumptions!$D$16)/(1+Simulation!K883)^2+(Assumptions!$D$14*(1+Simulation!E883)^3*F883-Assumptions!$D$14*(1+Simulation!E883)^2*Simulation!E883*Assumptions!$D$16)/(1+Simulation!K883)^3+(Assumptions!$D$14*(1+Simulation!E883)^4*F883-Assumptions!$D$14*(1+Simulation!E883)^3*Simulation!E883*Assumptions!$D$16)/(1+Simulation!K883)^4+(Assumptions!$D$14*(1+Simulation!E883)^5*F883-Assumptions!$D$14*(1+Simulation!E883)^4*Simulation!E883*Assumptions!$D$16)/(1+Simulation!K883)^5+(Assumptions!$D$14*(1+Simulation!E883)^5*F883-Assumptions!$D$14*(1+Simulation!E883)^4*Simulation!E883*Assumptions!$D$16)*(1+Simulation!I883)/(Simulation!K883-Simulation!I883)/(1+Simulation!K883)^5-Assumptions!$D$17)/Assumptions!$D$18</f>
        <v>14.6079724175658</v>
      </c>
      <c r="H883" s="8" t="n">
        <f aca="false">IF(D883=1,G883,"")</f>
        <v>14.6079724175658</v>
      </c>
      <c r="I883" s="33" t="str">
        <f aca="false">IF(D883=0,G883,"")</f>
        <v/>
      </c>
    </row>
    <row r="884" customFormat="false" ht="15" hidden="false" customHeight="false" outlineLevel="0" collapsed="false">
      <c r="B884" s="2" t="n">
        <v>879</v>
      </c>
      <c r="C884" s="19" t="n">
        <f aca="false">IF('Random Draws'!F884&lt;(Assumptions!$D$28-Assumptions!$D$27)/(Assumptions!$D$29-Assumptions!$D$27),Assumptions!$D$27+SQRT('Random Draws'!F884*(Assumptions!$D$29-Assumptions!$D$27)*(Assumptions!$D$28-Assumptions!$D$27)),Assumptions!$D$29-SQRT((1-'Random Draws'!F884)*(Assumptions!$D$29-Assumptions!$D$27)*(Assumptions!$D$29-Assumptions!$D$28)))</f>
        <v>0.261222353530796</v>
      </c>
      <c r="D884" s="29" t="n">
        <f aca="false">IF('Random Draws'!I884&lt;Assumptions!$D$30,1,0)</f>
        <v>0</v>
      </c>
      <c r="E884" s="19" t="n">
        <f aca="false">C884+Assumptions!$D$31*D884</f>
        <v>0.261222353530796</v>
      </c>
      <c r="F884" s="28" t="n">
        <f aca="false">(Simulation!F884-Assumptions!$D$15)*(1-E884)+Assumptions!$D$15-Simulation!J884</f>
        <v>0.215249170226174</v>
      </c>
      <c r="G884" s="8" t="n">
        <f aca="false">((Assumptions!$D$14*(1+Simulation!E884)^1*F884-Assumptions!$D$14*(1+Simulation!E884)^0*Simulation!E884*Assumptions!$D$16)/(1+Simulation!K884)^1+(Assumptions!$D$14*(1+Simulation!E884)^2*F884-Assumptions!$D$14*(1+Simulation!E884)^1*Simulation!E884*Assumptions!$D$16)/(1+Simulation!K884)^2+(Assumptions!$D$14*(1+Simulation!E884)^3*F884-Assumptions!$D$14*(1+Simulation!E884)^2*Simulation!E884*Assumptions!$D$16)/(1+Simulation!K884)^3+(Assumptions!$D$14*(1+Simulation!E884)^4*F884-Assumptions!$D$14*(1+Simulation!E884)^3*Simulation!E884*Assumptions!$D$16)/(1+Simulation!K884)^4+(Assumptions!$D$14*(1+Simulation!E884)^5*F884-Assumptions!$D$14*(1+Simulation!E884)^4*Simulation!E884*Assumptions!$D$16)/(1+Simulation!K884)^5+(Assumptions!$D$14*(1+Simulation!E884)^5*F884-Assumptions!$D$14*(1+Simulation!E884)^4*Simulation!E884*Assumptions!$D$16)*(1+Simulation!I884)/(Simulation!K884-Simulation!I884)/(1+Simulation!K884)^5-Assumptions!$D$17)/Assumptions!$D$18</f>
        <v>19.3061617697522</v>
      </c>
      <c r="H884" s="8" t="str">
        <f aca="false">IF(D884=1,G884,"")</f>
        <v/>
      </c>
      <c r="I884" s="33" t="n">
        <f aca="false">IF(D884=0,G884,"")</f>
        <v>19.3061617697522</v>
      </c>
    </row>
    <row r="885" customFormat="false" ht="15" hidden="false" customHeight="false" outlineLevel="0" collapsed="false">
      <c r="B885" s="2" t="n">
        <v>880</v>
      </c>
      <c r="C885" s="19" t="n">
        <f aca="false">IF('Random Draws'!F885&lt;(Assumptions!$D$28-Assumptions!$D$27)/(Assumptions!$D$29-Assumptions!$D$27),Assumptions!$D$27+SQRT('Random Draws'!F885*(Assumptions!$D$29-Assumptions!$D$27)*(Assumptions!$D$28-Assumptions!$D$27)),Assumptions!$D$29-SQRT((1-'Random Draws'!F885)*(Assumptions!$D$29-Assumptions!$D$27)*(Assumptions!$D$29-Assumptions!$D$28)))</f>
        <v>0.261299094691732</v>
      </c>
      <c r="D885" s="29" t="n">
        <f aca="false">IF('Random Draws'!I885&lt;Assumptions!$D$30,1,0)</f>
        <v>0</v>
      </c>
      <c r="E885" s="19" t="n">
        <f aca="false">C885+Assumptions!$D$31*D885</f>
        <v>0.261299094691732</v>
      </c>
      <c r="F885" s="28" t="n">
        <f aca="false">(Simulation!F885-Assumptions!$D$15)*(1-E885)+Assumptions!$D$15-Simulation!J885</f>
        <v>0.208659353400884</v>
      </c>
      <c r="G885" s="8" t="n">
        <f aca="false">((Assumptions!$D$14*(1+Simulation!E885)^1*F885-Assumptions!$D$14*(1+Simulation!E885)^0*Simulation!E885*Assumptions!$D$16)/(1+Simulation!K885)^1+(Assumptions!$D$14*(1+Simulation!E885)^2*F885-Assumptions!$D$14*(1+Simulation!E885)^1*Simulation!E885*Assumptions!$D$16)/(1+Simulation!K885)^2+(Assumptions!$D$14*(1+Simulation!E885)^3*F885-Assumptions!$D$14*(1+Simulation!E885)^2*Simulation!E885*Assumptions!$D$16)/(1+Simulation!K885)^3+(Assumptions!$D$14*(1+Simulation!E885)^4*F885-Assumptions!$D$14*(1+Simulation!E885)^3*Simulation!E885*Assumptions!$D$16)/(1+Simulation!K885)^4+(Assumptions!$D$14*(1+Simulation!E885)^5*F885-Assumptions!$D$14*(1+Simulation!E885)^4*Simulation!E885*Assumptions!$D$16)/(1+Simulation!K885)^5+(Assumptions!$D$14*(1+Simulation!E885)^5*F885-Assumptions!$D$14*(1+Simulation!E885)^4*Simulation!E885*Assumptions!$D$16)*(1+Simulation!I885)/(Simulation!K885-Simulation!I885)/(1+Simulation!K885)^5-Assumptions!$D$17)/Assumptions!$D$18</f>
        <v>31.8483732652024</v>
      </c>
      <c r="H885" s="8" t="str">
        <f aca="false">IF(D885=1,G885,"")</f>
        <v/>
      </c>
      <c r="I885" s="33" t="n">
        <f aca="false">IF(D885=0,G885,"")</f>
        <v>31.8483732652024</v>
      </c>
    </row>
    <row r="886" customFormat="false" ht="15" hidden="false" customHeight="false" outlineLevel="0" collapsed="false">
      <c r="B886" s="2" t="n">
        <v>881</v>
      </c>
      <c r="C886" s="19" t="n">
        <f aca="false">IF('Random Draws'!F886&lt;(Assumptions!$D$28-Assumptions!$D$27)/(Assumptions!$D$29-Assumptions!$D$27),Assumptions!$D$27+SQRT('Random Draws'!F886*(Assumptions!$D$29-Assumptions!$D$27)*(Assumptions!$D$28-Assumptions!$D$27)),Assumptions!$D$29-SQRT((1-'Random Draws'!F886)*(Assumptions!$D$29-Assumptions!$D$27)*(Assumptions!$D$29-Assumptions!$D$28)))</f>
        <v>0.271296504396968</v>
      </c>
      <c r="D886" s="29" t="n">
        <f aca="false">IF('Random Draws'!I886&lt;Assumptions!$D$30,1,0)</f>
        <v>0</v>
      </c>
      <c r="E886" s="19" t="n">
        <f aca="false">C886+Assumptions!$D$31*D886</f>
        <v>0.271296504396968</v>
      </c>
      <c r="F886" s="28" t="n">
        <f aca="false">(Simulation!F886-Assumptions!$D$15)*(1-E886)+Assumptions!$D$15-Simulation!J886</f>
        <v>0.151030180458495</v>
      </c>
      <c r="G886" s="8" t="n">
        <f aca="false">((Assumptions!$D$14*(1+Simulation!E886)^1*F886-Assumptions!$D$14*(1+Simulation!E886)^0*Simulation!E886*Assumptions!$D$16)/(1+Simulation!K886)^1+(Assumptions!$D$14*(1+Simulation!E886)^2*F886-Assumptions!$D$14*(1+Simulation!E886)^1*Simulation!E886*Assumptions!$D$16)/(1+Simulation!K886)^2+(Assumptions!$D$14*(1+Simulation!E886)^3*F886-Assumptions!$D$14*(1+Simulation!E886)^2*Simulation!E886*Assumptions!$D$16)/(1+Simulation!K886)^3+(Assumptions!$D$14*(1+Simulation!E886)^4*F886-Assumptions!$D$14*(1+Simulation!E886)^3*Simulation!E886*Assumptions!$D$16)/(1+Simulation!K886)^4+(Assumptions!$D$14*(1+Simulation!E886)^5*F886-Assumptions!$D$14*(1+Simulation!E886)^4*Simulation!E886*Assumptions!$D$16)/(1+Simulation!K886)^5+(Assumptions!$D$14*(1+Simulation!E886)^5*F886-Assumptions!$D$14*(1+Simulation!E886)^4*Simulation!E886*Assumptions!$D$16)*(1+Simulation!I886)/(Simulation!K886-Simulation!I886)/(1+Simulation!K886)^5-Assumptions!$D$17)/Assumptions!$D$18</f>
        <v>13.6910377323996</v>
      </c>
      <c r="H886" s="8" t="str">
        <f aca="false">IF(D886=1,G886,"")</f>
        <v/>
      </c>
      <c r="I886" s="33" t="n">
        <f aca="false">IF(D886=0,G886,"")</f>
        <v>13.6910377323996</v>
      </c>
    </row>
    <row r="887" customFormat="false" ht="15" hidden="false" customHeight="false" outlineLevel="0" collapsed="false">
      <c r="B887" s="2" t="n">
        <v>882</v>
      </c>
      <c r="C887" s="19" t="n">
        <f aca="false">IF('Random Draws'!F887&lt;(Assumptions!$D$28-Assumptions!$D$27)/(Assumptions!$D$29-Assumptions!$D$27),Assumptions!$D$27+SQRT('Random Draws'!F887*(Assumptions!$D$29-Assumptions!$D$27)*(Assumptions!$D$28-Assumptions!$D$27)),Assumptions!$D$29-SQRT((1-'Random Draws'!F887)*(Assumptions!$D$29-Assumptions!$D$27)*(Assumptions!$D$29-Assumptions!$D$28)))</f>
        <v>0.273761027164348</v>
      </c>
      <c r="D887" s="29" t="n">
        <f aca="false">IF('Random Draws'!I887&lt;Assumptions!$D$30,1,0)</f>
        <v>1</v>
      </c>
      <c r="E887" s="19" t="n">
        <f aca="false">C887+Assumptions!$D$31*D887</f>
        <v>0.363761027164348</v>
      </c>
      <c r="F887" s="28" t="n">
        <f aca="false">(Simulation!F887-Assumptions!$D$15)*(1-E887)+Assumptions!$D$15-Simulation!J887</f>
        <v>0.159626455393878</v>
      </c>
      <c r="G887" s="8" t="n">
        <f aca="false">((Assumptions!$D$14*(1+Simulation!E887)^1*F887-Assumptions!$D$14*(1+Simulation!E887)^0*Simulation!E887*Assumptions!$D$16)/(1+Simulation!K887)^1+(Assumptions!$D$14*(1+Simulation!E887)^2*F887-Assumptions!$D$14*(1+Simulation!E887)^1*Simulation!E887*Assumptions!$D$16)/(1+Simulation!K887)^2+(Assumptions!$D$14*(1+Simulation!E887)^3*F887-Assumptions!$D$14*(1+Simulation!E887)^2*Simulation!E887*Assumptions!$D$16)/(1+Simulation!K887)^3+(Assumptions!$D$14*(1+Simulation!E887)^4*F887-Assumptions!$D$14*(1+Simulation!E887)^3*Simulation!E887*Assumptions!$D$16)/(1+Simulation!K887)^4+(Assumptions!$D$14*(1+Simulation!E887)^5*F887-Assumptions!$D$14*(1+Simulation!E887)^4*Simulation!E887*Assumptions!$D$16)/(1+Simulation!K887)^5+(Assumptions!$D$14*(1+Simulation!E887)^5*F887-Assumptions!$D$14*(1+Simulation!E887)^4*Simulation!E887*Assumptions!$D$16)*(1+Simulation!I887)/(Simulation!K887-Simulation!I887)/(1+Simulation!K887)^5-Assumptions!$D$17)/Assumptions!$D$18</f>
        <v>10.2233419603608</v>
      </c>
      <c r="H887" s="8" t="n">
        <f aca="false">IF(D887=1,G887,"")</f>
        <v>10.2233419603608</v>
      </c>
      <c r="I887" s="33" t="str">
        <f aca="false">IF(D887=0,G887,"")</f>
        <v/>
      </c>
    </row>
    <row r="888" customFormat="false" ht="15" hidden="false" customHeight="false" outlineLevel="0" collapsed="false">
      <c r="B888" s="2" t="n">
        <v>883</v>
      </c>
      <c r="C888" s="19" t="n">
        <f aca="false">IF('Random Draws'!F888&lt;(Assumptions!$D$28-Assumptions!$D$27)/(Assumptions!$D$29-Assumptions!$D$27),Assumptions!$D$27+SQRT('Random Draws'!F888*(Assumptions!$D$29-Assumptions!$D$27)*(Assumptions!$D$28-Assumptions!$D$27)),Assumptions!$D$29-SQRT((1-'Random Draws'!F888)*(Assumptions!$D$29-Assumptions!$D$27)*(Assumptions!$D$29-Assumptions!$D$28)))</f>
        <v>0.263743662420385</v>
      </c>
      <c r="D888" s="29" t="n">
        <f aca="false">IF('Random Draws'!I888&lt;Assumptions!$D$30,1,0)</f>
        <v>1</v>
      </c>
      <c r="E888" s="19" t="n">
        <f aca="false">C888+Assumptions!$D$31*D888</f>
        <v>0.353743662420385</v>
      </c>
      <c r="F888" s="28" t="n">
        <f aca="false">(Simulation!F888-Assumptions!$D$15)*(1-E888)+Assumptions!$D$15-Simulation!J888</f>
        <v>0.118979815267338</v>
      </c>
      <c r="G888" s="8" t="n">
        <f aca="false">((Assumptions!$D$14*(1+Simulation!E888)^1*F888-Assumptions!$D$14*(1+Simulation!E888)^0*Simulation!E888*Assumptions!$D$16)/(1+Simulation!K888)^1+(Assumptions!$D$14*(1+Simulation!E888)^2*F888-Assumptions!$D$14*(1+Simulation!E888)^1*Simulation!E888*Assumptions!$D$16)/(1+Simulation!K888)^2+(Assumptions!$D$14*(1+Simulation!E888)^3*F888-Assumptions!$D$14*(1+Simulation!E888)^2*Simulation!E888*Assumptions!$D$16)/(1+Simulation!K888)^3+(Assumptions!$D$14*(1+Simulation!E888)^4*F888-Assumptions!$D$14*(1+Simulation!E888)^3*Simulation!E888*Assumptions!$D$16)/(1+Simulation!K888)^4+(Assumptions!$D$14*(1+Simulation!E888)^5*F888-Assumptions!$D$14*(1+Simulation!E888)^4*Simulation!E888*Assumptions!$D$16)/(1+Simulation!K888)^5+(Assumptions!$D$14*(1+Simulation!E888)^5*F888-Assumptions!$D$14*(1+Simulation!E888)^4*Simulation!E888*Assumptions!$D$16)*(1+Simulation!I888)/(Simulation!K888-Simulation!I888)/(1+Simulation!K888)^5-Assumptions!$D$17)/Assumptions!$D$18</f>
        <v>6.65310437890297</v>
      </c>
      <c r="H888" s="8" t="n">
        <f aca="false">IF(D888=1,G888,"")</f>
        <v>6.65310437890297</v>
      </c>
      <c r="I888" s="33" t="str">
        <f aca="false">IF(D888=0,G888,"")</f>
        <v/>
      </c>
    </row>
    <row r="889" customFormat="false" ht="15" hidden="false" customHeight="false" outlineLevel="0" collapsed="false">
      <c r="B889" s="2" t="n">
        <v>884</v>
      </c>
      <c r="C889" s="19" t="n">
        <f aca="false">IF('Random Draws'!F889&lt;(Assumptions!$D$28-Assumptions!$D$27)/(Assumptions!$D$29-Assumptions!$D$27),Assumptions!$D$27+SQRT('Random Draws'!F889*(Assumptions!$D$29-Assumptions!$D$27)*(Assumptions!$D$28-Assumptions!$D$27)),Assumptions!$D$29-SQRT((1-'Random Draws'!F889)*(Assumptions!$D$29-Assumptions!$D$27)*(Assumptions!$D$29-Assumptions!$D$28)))</f>
        <v>0.267356816074359</v>
      </c>
      <c r="D889" s="29" t="n">
        <f aca="false">IF('Random Draws'!I889&lt;Assumptions!$D$30,1,0)</f>
        <v>0</v>
      </c>
      <c r="E889" s="19" t="n">
        <f aca="false">C889+Assumptions!$D$31*D889</f>
        <v>0.267356816074359</v>
      </c>
      <c r="F889" s="28" t="n">
        <f aca="false">(Simulation!F889-Assumptions!$D$15)*(1-E889)+Assumptions!$D$15-Simulation!J889</f>
        <v>0.133117555242928</v>
      </c>
      <c r="G889" s="8" t="n">
        <f aca="false">((Assumptions!$D$14*(1+Simulation!E889)^1*F889-Assumptions!$D$14*(1+Simulation!E889)^0*Simulation!E889*Assumptions!$D$16)/(1+Simulation!K889)^1+(Assumptions!$D$14*(1+Simulation!E889)^2*F889-Assumptions!$D$14*(1+Simulation!E889)^1*Simulation!E889*Assumptions!$D$16)/(1+Simulation!K889)^2+(Assumptions!$D$14*(1+Simulation!E889)^3*F889-Assumptions!$D$14*(1+Simulation!E889)^2*Simulation!E889*Assumptions!$D$16)/(1+Simulation!K889)^3+(Assumptions!$D$14*(1+Simulation!E889)^4*F889-Assumptions!$D$14*(1+Simulation!E889)^3*Simulation!E889*Assumptions!$D$16)/(1+Simulation!K889)^4+(Assumptions!$D$14*(1+Simulation!E889)^5*F889-Assumptions!$D$14*(1+Simulation!E889)^4*Simulation!E889*Assumptions!$D$16)/(1+Simulation!K889)^5+(Assumptions!$D$14*(1+Simulation!E889)^5*F889-Assumptions!$D$14*(1+Simulation!E889)^4*Simulation!E889*Assumptions!$D$16)*(1+Simulation!I889)/(Simulation!K889-Simulation!I889)/(1+Simulation!K889)^5-Assumptions!$D$17)/Assumptions!$D$18</f>
        <v>10.7617125824823</v>
      </c>
      <c r="H889" s="8" t="str">
        <f aca="false">IF(D889=1,G889,"")</f>
        <v/>
      </c>
      <c r="I889" s="33" t="n">
        <f aca="false">IF(D889=0,G889,"")</f>
        <v>10.7617125824823</v>
      </c>
    </row>
    <row r="890" customFormat="false" ht="15" hidden="false" customHeight="false" outlineLevel="0" collapsed="false">
      <c r="B890" s="2" t="n">
        <v>885</v>
      </c>
      <c r="C890" s="19" t="n">
        <f aca="false">IF('Random Draws'!F890&lt;(Assumptions!$D$28-Assumptions!$D$27)/(Assumptions!$D$29-Assumptions!$D$27),Assumptions!$D$27+SQRT('Random Draws'!F890*(Assumptions!$D$29-Assumptions!$D$27)*(Assumptions!$D$28-Assumptions!$D$27)),Assumptions!$D$29-SQRT((1-'Random Draws'!F890)*(Assumptions!$D$29-Assumptions!$D$27)*(Assumptions!$D$29-Assumptions!$D$28)))</f>
        <v>0.257115970151084</v>
      </c>
      <c r="D890" s="29" t="n">
        <f aca="false">IF('Random Draws'!I890&lt;Assumptions!$D$30,1,0)</f>
        <v>0</v>
      </c>
      <c r="E890" s="19" t="n">
        <f aca="false">C890+Assumptions!$D$31*D890</f>
        <v>0.257115970151084</v>
      </c>
      <c r="F890" s="28" t="n">
        <f aca="false">(Simulation!F890-Assumptions!$D$15)*(1-E890)+Assumptions!$D$15-Simulation!J890</f>
        <v>0.167410245630068</v>
      </c>
      <c r="G890" s="8" t="n">
        <f aca="false">((Assumptions!$D$14*(1+Simulation!E890)^1*F890-Assumptions!$D$14*(1+Simulation!E890)^0*Simulation!E890*Assumptions!$D$16)/(1+Simulation!K890)^1+(Assumptions!$D$14*(1+Simulation!E890)^2*F890-Assumptions!$D$14*(1+Simulation!E890)^1*Simulation!E890*Assumptions!$D$16)/(1+Simulation!K890)^2+(Assumptions!$D$14*(1+Simulation!E890)^3*F890-Assumptions!$D$14*(1+Simulation!E890)^2*Simulation!E890*Assumptions!$D$16)/(1+Simulation!K890)^3+(Assumptions!$D$14*(1+Simulation!E890)^4*F890-Assumptions!$D$14*(1+Simulation!E890)^3*Simulation!E890*Assumptions!$D$16)/(1+Simulation!K890)^4+(Assumptions!$D$14*(1+Simulation!E890)^5*F890-Assumptions!$D$14*(1+Simulation!E890)^4*Simulation!E890*Assumptions!$D$16)/(1+Simulation!K890)^5+(Assumptions!$D$14*(1+Simulation!E890)^5*F890-Assumptions!$D$14*(1+Simulation!E890)^4*Simulation!E890*Assumptions!$D$16)*(1+Simulation!I890)/(Simulation!K890-Simulation!I890)/(1+Simulation!K890)^5-Assumptions!$D$17)/Assumptions!$D$18</f>
        <v>16.8150730614784</v>
      </c>
      <c r="H890" s="8" t="str">
        <f aca="false">IF(D890=1,G890,"")</f>
        <v/>
      </c>
      <c r="I890" s="33" t="n">
        <f aca="false">IF(D890=0,G890,"")</f>
        <v>16.8150730614784</v>
      </c>
    </row>
    <row r="891" customFormat="false" ht="15" hidden="false" customHeight="false" outlineLevel="0" collapsed="false">
      <c r="B891" s="2" t="n">
        <v>886</v>
      </c>
      <c r="C891" s="19" t="n">
        <f aca="false">IF('Random Draws'!F891&lt;(Assumptions!$D$28-Assumptions!$D$27)/(Assumptions!$D$29-Assumptions!$D$27),Assumptions!$D$27+SQRT('Random Draws'!F891*(Assumptions!$D$29-Assumptions!$D$27)*(Assumptions!$D$28-Assumptions!$D$27)),Assumptions!$D$29-SQRT((1-'Random Draws'!F891)*(Assumptions!$D$29-Assumptions!$D$27)*(Assumptions!$D$29-Assumptions!$D$28)))</f>
        <v>0.263210131555655</v>
      </c>
      <c r="D891" s="29" t="n">
        <f aca="false">IF('Random Draws'!I891&lt;Assumptions!$D$30,1,0)</f>
        <v>0</v>
      </c>
      <c r="E891" s="19" t="n">
        <f aca="false">C891+Assumptions!$D$31*D891</f>
        <v>0.263210131555655</v>
      </c>
      <c r="F891" s="28" t="n">
        <f aca="false">(Simulation!F891-Assumptions!$D$15)*(1-E891)+Assumptions!$D$15-Simulation!J891</f>
        <v>0.197471697239576</v>
      </c>
      <c r="G891" s="8" t="n">
        <f aca="false">((Assumptions!$D$14*(1+Simulation!E891)^1*F891-Assumptions!$D$14*(1+Simulation!E891)^0*Simulation!E891*Assumptions!$D$16)/(1+Simulation!K891)^1+(Assumptions!$D$14*(1+Simulation!E891)^2*F891-Assumptions!$D$14*(1+Simulation!E891)^1*Simulation!E891*Assumptions!$D$16)/(1+Simulation!K891)^2+(Assumptions!$D$14*(1+Simulation!E891)^3*F891-Assumptions!$D$14*(1+Simulation!E891)^2*Simulation!E891*Assumptions!$D$16)/(1+Simulation!K891)^3+(Assumptions!$D$14*(1+Simulation!E891)^4*F891-Assumptions!$D$14*(1+Simulation!E891)^3*Simulation!E891*Assumptions!$D$16)/(1+Simulation!K891)^4+(Assumptions!$D$14*(1+Simulation!E891)^5*F891-Assumptions!$D$14*(1+Simulation!E891)^4*Simulation!E891*Assumptions!$D$16)/(1+Simulation!K891)^5+(Assumptions!$D$14*(1+Simulation!E891)^5*F891-Assumptions!$D$14*(1+Simulation!E891)^4*Simulation!E891*Assumptions!$D$16)*(1+Simulation!I891)/(Simulation!K891-Simulation!I891)/(1+Simulation!K891)^5-Assumptions!$D$17)/Assumptions!$D$18</f>
        <v>20.989485679114</v>
      </c>
      <c r="H891" s="8" t="str">
        <f aca="false">IF(D891=1,G891,"")</f>
        <v/>
      </c>
      <c r="I891" s="33" t="n">
        <f aca="false">IF(D891=0,G891,"")</f>
        <v>20.989485679114</v>
      </c>
    </row>
    <row r="892" customFormat="false" ht="15" hidden="false" customHeight="false" outlineLevel="0" collapsed="false">
      <c r="B892" s="2" t="n">
        <v>887</v>
      </c>
      <c r="C892" s="19" t="n">
        <f aca="false">IF('Random Draws'!F892&lt;(Assumptions!$D$28-Assumptions!$D$27)/(Assumptions!$D$29-Assumptions!$D$27),Assumptions!$D$27+SQRT('Random Draws'!F892*(Assumptions!$D$29-Assumptions!$D$27)*(Assumptions!$D$28-Assumptions!$D$27)),Assumptions!$D$29-SQRT((1-'Random Draws'!F892)*(Assumptions!$D$29-Assumptions!$D$27)*(Assumptions!$D$29-Assumptions!$D$28)))</f>
        <v>0.267044770200633</v>
      </c>
      <c r="D892" s="29" t="n">
        <f aca="false">IF('Random Draws'!I892&lt;Assumptions!$D$30,1,0)</f>
        <v>0</v>
      </c>
      <c r="E892" s="19" t="n">
        <f aca="false">C892+Assumptions!$D$31*D892</f>
        <v>0.267044770200633</v>
      </c>
      <c r="F892" s="28" t="n">
        <f aca="false">(Simulation!F892-Assumptions!$D$15)*(1-E892)+Assumptions!$D$15-Simulation!J892</f>
        <v>0.175951517394563</v>
      </c>
      <c r="G892" s="8" t="n">
        <f aca="false">((Assumptions!$D$14*(1+Simulation!E892)^1*F892-Assumptions!$D$14*(1+Simulation!E892)^0*Simulation!E892*Assumptions!$D$16)/(1+Simulation!K892)^1+(Assumptions!$D$14*(1+Simulation!E892)^2*F892-Assumptions!$D$14*(1+Simulation!E892)^1*Simulation!E892*Assumptions!$D$16)/(1+Simulation!K892)^2+(Assumptions!$D$14*(1+Simulation!E892)^3*F892-Assumptions!$D$14*(1+Simulation!E892)^2*Simulation!E892*Assumptions!$D$16)/(1+Simulation!K892)^3+(Assumptions!$D$14*(1+Simulation!E892)^4*F892-Assumptions!$D$14*(1+Simulation!E892)^3*Simulation!E892*Assumptions!$D$16)/(1+Simulation!K892)^4+(Assumptions!$D$14*(1+Simulation!E892)^5*F892-Assumptions!$D$14*(1+Simulation!E892)^4*Simulation!E892*Assumptions!$D$16)/(1+Simulation!K892)^5+(Assumptions!$D$14*(1+Simulation!E892)^5*F892-Assumptions!$D$14*(1+Simulation!E892)^4*Simulation!E892*Assumptions!$D$16)*(1+Simulation!I892)/(Simulation!K892-Simulation!I892)/(1+Simulation!K892)^5-Assumptions!$D$17)/Assumptions!$D$18</f>
        <v>11.2198086402388</v>
      </c>
      <c r="H892" s="8" t="str">
        <f aca="false">IF(D892=1,G892,"")</f>
        <v/>
      </c>
      <c r="I892" s="33" t="n">
        <f aca="false">IF(D892=0,G892,"")</f>
        <v>11.2198086402388</v>
      </c>
    </row>
    <row r="893" customFormat="false" ht="15" hidden="false" customHeight="false" outlineLevel="0" collapsed="false">
      <c r="B893" s="2" t="n">
        <v>888</v>
      </c>
      <c r="C893" s="19" t="n">
        <f aca="false">IF('Random Draws'!F893&lt;(Assumptions!$D$28-Assumptions!$D$27)/(Assumptions!$D$29-Assumptions!$D$27),Assumptions!$D$27+SQRT('Random Draws'!F893*(Assumptions!$D$29-Assumptions!$D$27)*(Assumptions!$D$28-Assumptions!$D$27)),Assumptions!$D$29-SQRT((1-'Random Draws'!F893)*(Assumptions!$D$29-Assumptions!$D$27)*(Assumptions!$D$29-Assumptions!$D$28)))</f>
        <v>0.245083713862994</v>
      </c>
      <c r="D893" s="29" t="n">
        <f aca="false">IF('Random Draws'!I893&lt;Assumptions!$D$30,1,0)</f>
        <v>0</v>
      </c>
      <c r="E893" s="19" t="n">
        <f aca="false">C893+Assumptions!$D$31*D893</f>
        <v>0.245083713862994</v>
      </c>
      <c r="F893" s="28" t="n">
        <f aca="false">(Simulation!F893-Assumptions!$D$15)*(1-E893)+Assumptions!$D$15-Simulation!J893</f>
        <v>0.155107311847632</v>
      </c>
      <c r="G893" s="8" t="n">
        <f aca="false">((Assumptions!$D$14*(1+Simulation!E893)^1*F893-Assumptions!$D$14*(1+Simulation!E893)^0*Simulation!E893*Assumptions!$D$16)/(1+Simulation!K893)^1+(Assumptions!$D$14*(1+Simulation!E893)^2*F893-Assumptions!$D$14*(1+Simulation!E893)^1*Simulation!E893*Assumptions!$D$16)/(1+Simulation!K893)^2+(Assumptions!$D$14*(1+Simulation!E893)^3*F893-Assumptions!$D$14*(1+Simulation!E893)^2*Simulation!E893*Assumptions!$D$16)/(1+Simulation!K893)^3+(Assumptions!$D$14*(1+Simulation!E893)^4*F893-Assumptions!$D$14*(1+Simulation!E893)^3*Simulation!E893*Assumptions!$D$16)/(1+Simulation!K893)^4+(Assumptions!$D$14*(1+Simulation!E893)^5*F893-Assumptions!$D$14*(1+Simulation!E893)^4*Simulation!E893*Assumptions!$D$16)/(1+Simulation!K893)^5+(Assumptions!$D$14*(1+Simulation!E893)^5*F893-Assumptions!$D$14*(1+Simulation!E893)^4*Simulation!E893*Assumptions!$D$16)*(1+Simulation!I893)/(Simulation!K893-Simulation!I893)/(1+Simulation!K893)^5-Assumptions!$D$17)/Assumptions!$D$18</f>
        <v>7.15061734351939</v>
      </c>
      <c r="H893" s="8" t="str">
        <f aca="false">IF(D893=1,G893,"")</f>
        <v/>
      </c>
      <c r="I893" s="33" t="n">
        <f aca="false">IF(D893=0,G893,"")</f>
        <v>7.15061734351939</v>
      </c>
    </row>
    <row r="894" customFormat="false" ht="15" hidden="false" customHeight="false" outlineLevel="0" collapsed="false">
      <c r="B894" s="2" t="n">
        <v>889</v>
      </c>
      <c r="C894" s="19" t="n">
        <f aca="false">IF('Random Draws'!F894&lt;(Assumptions!$D$28-Assumptions!$D$27)/(Assumptions!$D$29-Assumptions!$D$27),Assumptions!$D$27+SQRT('Random Draws'!F894*(Assumptions!$D$29-Assumptions!$D$27)*(Assumptions!$D$28-Assumptions!$D$27)),Assumptions!$D$29-SQRT((1-'Random Draws'!F894)*(Assumptions!$D$29-Assumptions!$D$27)*(Assumptions!$D$29-Assumptions!$D$28)))</f>
        <v>0.252833890729097</v>
      </c>
      <c r="D894" s="29" t="n">
        <f aca="false">IF('Random Draws'!I894&lt;Assumptions!$D$30,1,0)</f>
        <v>0</v>
      </c>
      <c r="E894" s="19" t="n">
        <f aca="false">C894+Assumptions!$D$31*D894</f>
        <v>0.252833890729097</v>
      </c>
      <c r="F894" s="28" t="n">
        <f aca="false">(Simulation!F894-Assumptions!$D$15)*(1-E894)+Assumptions!$D$15-Simulation!J894</f>
        <v>0.205307637562632</v>
      </c>
      <c r="G894" s="8" t="n">
        <f aca="false">((Assumptions!$D$14*(1+Simulation!E894)^1*F894-Assumptions!$D$14*(1+Simulation!E894)^0*Simulation!E894*Assumptions!$D$16)/(1+Simulation!K894)^1+(Assumptions!$D$14*(1+Simulation!E894)^2*F894-Assumptions!$D$14*(1+Simulation!E894)^1*Simulation!E894*Assumptions!$D$16)/(1+Simulation!K894)^2+(Assumptions!$D$14*(1+Simulation!E894)^3*F894-Assumptions!$D$14*(1+Simulation!E894)^2*Simulation!E894*Assumptions!$D$16)/(1+Simulation!K894)^3+(Assumptions!$D$14*(1+Simulation!E894)^4*F894-Assumptions!$D$14*(1+Simulation!E894)^3*Simulation!E894*Assumptions!$D$16)/(1+Simulation!K894)^4+(Assumptions!$D$14*(1+Simulation!E894)^5*F894-Assumptions!$D$14*(1+Simulation!E894)^4*Simulation!E894*Assumptions!$D$16)/(1+Simulation!K894)^5+(Assumptions!$D$14*(1+Simulation!E894)^5*F894-Assumptions!$D$14*(1+Simulation!E894)^4*Simulation!E894*Assumptions!$D$16)*(1+Simulation!I894)/(Simulation!K894-Simulation!I894)/(1+Simulation!K894)^5-Assumptions!$D$17)/Assumptions!$D$18</f>
        <v>11.1665801378366</v>
      </c>
      <c r="H894" s="8" t="str">
        <f aca="false">IF(D894=1,G894,"")</f>
        <v/>
      </c>
      <c r="I894" s="33" t="n">
        <f aca="false">IF(D894=0,G894,"")</f>
        <v>11.1665801378366</v>
      </c>
    </row>
    <row r="895" customFormat="false" ht="15" hidden="false" customHeight="false" outlineLevel="0" collapsed="false">
      <c r="B895" s="2" t="n">
        <v>890</v>
      </c>
      <c r="C895" s="19" t="n">
        <f aca="false">IF('Random Draws'!F895&lt;(Assumptions!$D$28-Assumptions!$D$27)/(Assumptions!$D$29-Assumptions!$D$27),Assumptions!$D$27+SQRT('Random Draws'!F895*(Assumptions!$D$29-Assumptions!$D$27)*(Assumptions!$D$28-Assumptions!$D$27)),Assumptions!$D$29-SQRT((1-'Random Draws'!F895)*(Assumptions!$D$29-Assumptions!$D$27)*(Assumptions!$D$29-Assumptions!$D$28)))</f>
        <v>0.273688799049246</v>
      </c>
      <c r="D895" s="29" t="n">
        <f aca="false">IF('Random Draws'!I895&lt;Assumptions!$D$30,1,0)</f>
        <v>0</v>
      </c>
      <c r="E895" s="19" t="n">
        <f aca="false">C895+Assumptions!$D$31*D895</f>
        <v>0.273688799049246</v>
      </c>
      <c r="F895" s="28" t="n">
        <f aca="false">(Simulation!F895-Assumptions!$D$15)*(1-E895)+Assumptions!$D$15-Simulation!J895</f>
        <v>0.177512852381349</v>
      </c>
      <c r="G895" s="8" t="n">
        <f aca="false">((Assumptions!$D$14*(1+Simulation!E895)^1*F895-Assumptions!$D$14*(1+Simulation!E895)^0*Simulation!E895*Assumptions!$D$16)/(1+Simulation!K895)^1+(Assumptions!$D$14*(1+Simulation!E895)^2*F895-Assumptions!$D$14*(1+Simulation!E895)^1*Simulation!E895*Assumptions!$D$16)/(1+Simulation!K895)^2+(Assumptions!$D$14*(1+Simulation!E895)^3*F895-Assumptions!$D$14*(1+Simulation!E895)^2*Simulation!E895*Assumptions!$D$16)/(1+Simulation!K895)^3+(Assumptions!$D$14*(1+Simulation!E895)^4*F895-Assumptions!$D$14*(1+Simulation!E895)^3*Simulation!E895*Assumptions!$D$16)/(1+Simulation!K895)^4+(Assumptions!$D$14*(1+Simulation!E895)^5*F895-Assumptions!$D$14*(1+Simulation!E895)^4*Simulation!E895*Assumptions!$D$16)/(1+Simulation!K895)^5+(Assumptions!$D$14*(1+Simulation!E895)^5*F895-Assumptions!$D$14*(1+Simulation!E895)^4*Simulation!E895*Assumptions!$D$16)*(1+Simulation!I895)/(Simulation!K895-Simulation!I895)/(1+Simulation!K895)^5-Assumptions!$D$17)/Assumptions!$D$18</f>
        <v>19.6906657201704</v>
      </c>
      <c r="H895" s="8" t="str">
        <f aca="false">IF(D895=1,G895,"")</f>
        <v/>
      </c>
      <c r="I895" s="33" t="n">
        <f aca="false">IF(D895=0,G895,"")</f>
        <v>19.6906657201704</v>
      </c>
    </row>
    <row r="896" customFormat="false" ht="15" hidden="false" customHeight="false" outlineLevel="0" collapsed="false">
      <c r="B896" s="2" t="n">
        <v>891</v>
      </c>
      <c r="C896" s="19" t="n">
        <f aca="false">IF('Random Draws'!F896&lt;(Assumptions!$D$28-Assumptions!$D$27)/(Assumptions!$D$29-Assumptions!$D$27),Assumptions!$D$27+SQRT('Random Draws'!F896*(Assumptions!$D$29-Assumptions!$D$27)*(Assumptions!$D$28-Assumptions!$D$27)),Assumptions!$D$29-SQRT((1-'Random Draws'!F896)*(Assumptions!$D$29-Assumptions!$D$27)*(Assumptions!$D$29-Assumptions!$D$28)))</f>
        <v>0.253470013571337</v>
      </c>
      <c r="D896" s="29" t="n">
        <f aca="false">IF('Random Draws'!I896&lt;Assumptions!$D$30,1,0)</f>
        <v>0</v>
      </c>
      <c r="E896" s="19" t="n">
        <f aca="false">C896+Assumptions!$D$31*D896</f>
        <v>0.253470013571337</v>
      </c>
      <c r="F896" s="28" t="n">
        <f aca="false">(Simulation!F896-Assumptions!$D$15)*(1-E896)+Assumptions!$D$15-Simulation!J896</f>
        <v>0.16780781478093</v>
      </c>
      <c r="G896" s="8" t="n">
        <f aca="false">((Assumptions!$D$14*(1+Simulation!E896)^1*F896-Assumptions!$D$14*(1+Simulation!E896)^0*Simulation!E896*Assumptions!$D$16)/(1+Simulation!K896)^1+(Assumptions!$D$14*(1+Simulation!E896)^2*F896-Assumptions!$D$14*(1+Simulation!E896)^1*Simulation!E896*Assumptions!$D$16)/(1+Simulation!K896)^2+(Assumptions!$D$14*(1+Simulation!E896)^3*F896-Assumptions!$D$14*(1+Simulation!E896)^2*Simulation!E896*Assumptions!$D$16)/(1+Simulation!K896)^3+(Assumptions!$D$14*(1+Simulation!E896)^4*F896-Assumptions!$D$14*(1+Simulation!E896)^3*Simulation!E896*Assumptions!$D$16)/(1+Simulation!K896)^4+(Assumptions!$D$14*(1+Simulation!E896)^5*F896-Assumptions!$D$14*(1+Simulation!E896)^4*Simulation!E896*Assumptions!$D$16)/(1+Simulation!K896)^5+(Assumptions!$D$14*(1+Simulation!E896)^5*F896-Assumptions!$D$14*(1+Simulation!E896)^4*Simulation!E896*Assumptions!$D$16)*(1+Simulation!I896)/(Simulation!K896-Simulation!I896)/(1+Simulation!K896)^5-Assumptions!$D$17)/Assumptions!$D$18</f>
        <v>10.2039292326143</v>
      </c>
      <c r="H896" s="8" t="str">
        <f aca="false">IF(D896=1,G896,"")</f>
        <v/>
      </c>
      <c r="I896" s="33" t="n">
        <f aca="false">IF(D896=0,G896,"")</f>
        <v>10.2039292326143</v>
      </c>
    </row>
    <row r="897" customFormat="false" ht="15" hidden="false" customHeight="false" outlineLevel="0" collapsed="false">
      <c r="B897" s="2" t="n">
        <v>892</v>
      </c>
      <c r="C897" s="19" t="n">
        <f aca="false">IF('Random Draws'!F897&lt;(Assumptions!$D$28-Assumptions!$D$27)/(Assumptions!$D$29-Assumptions!$D$27),Assumptions!$D$27+SQRT('Random Draws'!F897*(Assumptions!$D$29-Assumptions!$D$27)*(Assumptions!$D$28-Assumptions!$D$27)),Assumptions!$D$29-SQRT((1-'Random Draws'!F897)*(Assumptions!$D$29-Assumptions!$D$27)*(Assumptions!$D$29-Assumptions!$D$28)))</f>
        <v>0.251922770969267</v>
      </c>
      <c r="D897" s="29" t="n">
        <f aca="false">IF('Random Draws'!I897&lt;Assumptions!$D$30,1,0)</f>
        <v>0</v>
      </c>
      <c r="E897" s="19" t="n">
        <f aca="false">C897+Assumptions!$D$31*D897</f>
        <v>0.251922770969267</v>
      </c>
      <c r="F897" s="28" t="n">
        <f aca="false">(Simulation!F897-Assumptions!$D$15)*(1-E897)+Assumptions!$D$15-Simulation!J897</f>
        <v>0.190061557164085</v>
      </c>
      <c r="G897" s="8" t="n">
        <f aca="false">((Assumptions!$D$14*(1+Simulation!E897)^1*F897-Assumptions!$D$14*(1+Simulation!E897)^0*Simulation!E897*Assumptions!$D$16)/(1+Simulation!K897)^1+(Assumptions!$D$14*(1+Simulation!E897)^2*F897-Assumptions!$D$14*(1+Simulation!E897)^1*Simulation!E897*Assumptions!$D$16)/(1+Simulation!K897)^2+(Assumptions!$D$14*(1+Simulation!E897)^3*F897-Assumptions!$D$14*(1+Simulation!E897)^2*Simulation!E897*Assumptions!$D$16)/(1+Simulation!K897)^3+(Assumptions!$D$14*(1+Simulation!E897)^4*F897-Assumptions!$D$14*(1+Simulation!E897)^3*Simulation!E897*Assumptions!$D$16)/(1+Simulation!K897)^4+(Assumptions!$D$14*(1+Simulation!E897)^5*F897-Assumptions!$D$14*(1+Simulation!E897)^4*Simulation!E897*Assumptions!$D$16)/(1+Simulation!K897)^5+(Assumptions!$D$14*(1+Simulation!E897)^5*F897-Assumptions!$D$14*(1+Simulation!E897)^4*Simulation!E897*Assumptions!$D$16)*(1+Simulation!I897)/(Simulation!K897-Simulation!I897)/(1+Simulation!K897)^5-Assumptions!$D$17)/Assumptions!$D$18</f>
        <v>10.3932286885251</v>
      </c>
      <c r="H897" s="8" t="str">
        <f aca="false">IF(D897=1,G897,"")</f>
        <v/>
      </c>
      <c r="I897" s="33" t="n">
        <f aca="false">IF(D897=0,G897,"")</f>
        <v>10.3932286885251</v>
      </c>
    </row>
    <row r="898" customFormat="false" ht="15" hidden="false" customHeight="false" outlineLevel="0" collapsed="false">
      <c r="B898" s="2" t="n">
        <v>893</v>
      </c>
      <c r="C898" s="19" t="n">
        <f aca="false">IF('Random Draws'!F898&lt;(Assumptions!$D$28-Assumptions!$D$27)/(Assumptions!$D$29-Assumptions!$D$27),Assumptions!$D$27+SQRT('Random Draws'!F898*(Assumptions!$D$29-Assumptions!$D$27)*(Assumptions!$D$28-Assumptions!$D$27)),Assumptions!$D$29-SQRT((1-'Random Draws'!F898)*(Assumptions!$D$29-Assumptions!$D$27)*(Assumptions!$D$29-Assumptions!$D$28)))</f>
        <v>0.251874746558677</v>
      </c>
      <c r="D898" s="29" t="n">
        <f aca="false">IF('Random Draws'!I898&lt;Assumptions!$D$30,1,0)</f>
        <v>0</v>
      </c>
      <c r="E898" s="19" t="n">
        <f aca="false">C898+Assumptions!$D$31*D898</f>
        <v>0.251874746558677</v>
      </c>
      <c r="F898" s="28" t="n">
        <f aca="false">(Simulation!F898-Assumptions!$D$15)*(1-E898)+Assumptions!$D$15-Simulation!J898</f>
        <v>0.120097059000374</v>
      </c>
      <c r="G898" s="8" t="n">
        <f aca="false">((Assumptions!$D$14*(1+Simulation!E898)^1*F898-Assumptions!$D$14*(1+Simulation!E898)^0*Simulation!E898*Assumptions!$D$16)/(1+Simulation!K898)^1+(Assumptions!$D$14*(1+Simulation!E898)^2*F898-Assumptions!$D$14*(1+Simulation!E898)^1*Simulation!E898*Assumptions!$D$16)/(1+Simulation!K898)^2+(Assumptions!$D$14*(1+Simulation!E898)^3*F898-Assumptions!$D$14*(1+Simulation!E898)^2*Simulation!E898*Assumptions!$D$16)/(1+Simulation!K898)^3+(Assumptions!$D$14*(1+Simulation!E898)^4*F898-Assumptions!$D$14*(1+Simulation!E898)^3*Simulation!E898*Assumptions!$D$16)/(1+Simulation!K898)^4+(Assumptions!$D$14*(1+Simulation!E898)^5*F898-Assumptions!$D$14*(1+Simulation!E898)^4*Simulation!E898*Assumptions!$D$16)/(1+Simulation!K898)^5+(Assumptions!$D$14*(1+Simulation!E898)^5*F898-Assumptions!$D$14*(1+Simulation!E898)^4*Simulation!E898*Assumptions!$D$16)*(1+Simulation!I898)/(Simulation!K898-Simulation!I898)/(1+Simulation!K898)^5-Assumptions!$D$17)/Assumptions!$D$18</f>
        <v>5.94779266187695</v>
      </c>
      <c r="H898" s="8" t="str">
        <f aca="false">IF(D898=1,G898,"")</f>
        <v/>
      </c>
      <c r="I898" s="33" t="n">
        <f aca="false">IF(D898=0,G898,"")</f>
        <v>5.94779266187695</v>
      </c>
    </row>
    <row r="899" customFormat="false" ht="15" hidden="false" customHeight="false" outlineLevel="0" collapsed="false">
      <c r="B899" s="2" t="n">
        <v>894</v>
      </c>
      <c r="C899" s="19" t="n">
        <f aca="false">IF('Random Draws'!F899&lt;(Assumptions!$D$28-Assumptions!$D$27)/(Assumptions!$D$29-Assumptions!$D$27),Assumptions!$D$27+SQRT('Random Draws'!F899*(Assumptions!$D$29-Assumptions!$D$27)*(Assumptions!$D$28-Assumptions!$D$27)),Assumptions!$D$29-SQRT((1-'Random Draws'!F899)*(Assumptions!$D$29-Assumptions!$D$27)*(Assumptions!$D$29-Assumptions!$D$28)))</f>
        <v>0.249424194720187</v>
      </c>
      <c r="D899" s="29" t="n">
        <f aca="false">IF('Random Draws'!I899&lt;Assumptions!$D$30,1,0)</f>
        <v>0</v>
      </c>
      <c r="E899" s="19" t="n">
        <f aca="false">C899+Assumptions!$D$31*D899</f>
        <v>0.249424194720187</v>
      </c>
      <c r="F899" s="28" t="n">
        <f aca="false">(Simulation!F899-Assumptions!$D$15)*(1-E899)+Assumptions!$D$15-Simulation!J899</f>
        <v>0.193841585988315</v>
      </c>
      <c r="G899" s="8" t="n">
        <f aca="false">((Assumptions!$D$14*(1+Simulation!E899)^1*F899-Assumptions!$D$14*(1+Simulation!E899)^0*Simulation!E899*Assumptions!$D$16)/(1+Simulation!K899)^1+(Assumptions!$D$14*(1+Simulation!E899)^2*F899-Assumptions!$D$14*(1+Simulation!E899)^1*Simulation!E899*Assumptions!$D$16)/(1+Simulation!K899)^2+(Assumptions!$D$14*(1+Simulation!E899)^3*F899-Assumptions!$D$14*(1+Simulation!E899)^2*Simulation!E899*Assumptions!$D$16)/(1+Simulation!K899)^3+(Assumptions!$D$14*(1+Simulation!E899)^4*F899-Assumptions!$D$14*(1+Simulation!E899)^3*Simulation!E899*Assumptions!$D$16)/(1+Simulation!K899)^4+(Assumptions!$D$14*(1+Simulation!E899)^5*F899-Assumptions!$D$14*(1+Simulation!E899)^4*Simulation!E899*Assumptions!$D$16)/(1+Simulation!K899)^5+(Assumptions!$D$14*(1+Simulation!E899)^5*F899-Assumptions!$D$14*(1+Simulation!E899)^4*Simulation!E899*Assumptions!$D$16)*(1+Simulation!I899)/(Simulation!K899-Simulation!I899)/(1+Simulation!K899)^5-Assumptions!$D$17)/Assumptions!$D$18</f>
        <v>18.3551000054846</v>
      </c>
      <c r="H899" s="8" t="str">
        <f aca="false">IF(D899=1,G899,"")</f>
        <v/>
      </c>
      <c r="I899" s="33" t="n">
        <f aca="false">IF(D899=0,G899,"")</f>
        <v>18.3551000054846</v>
      </c>
    </row>
    <row r="900" customFormat="false" ht="15" hidden="false" customHeight="false" outlineLevel="0" collapsed="false">
      <c r="B900" s="2" t="n">
        <v>895</v>
      </c>
      <c r="C900" s="19" t="n">
        <f aca="false">IF('Random Draws'!F900&lt;(Assumptions!$D$28-Assumptions!$D$27)/(Assumptions!$D$29-Assumptions!$D$27),Assumptions!$D$27+SQRT('Random Draws'!F900*(Assumptions!$D$29-Assumptions!$D$27)*(Assumptions!$D$28-Assumptions!$D$27)),Assumptions!$D$29-SQRT((1-'Random Draws'!F900)*(Assumptions!$D$29-Assumptions!$D$27)*(Assumptions!$D$29-Assumptions!$D$28)))</f>
        <v>0.252105080112548</v>
      </c>
      <c r="D900" s="29" t="n">
        <f aca="false">IF('Random Draws'!I900&lt;Assumptions!$D$30,1,0)</f>
        <v>0</v>
      </c>
      <c r="E900" s="19" t="n">
        <f aca="false">C900+Assumptions!$D$31*D900</f>
        <v>0.252105080112548</v>
      </c>
      <c r="F900" s="28" t="n">
        <f aca="false">(Simulation!F900-Assumptions!$D$15)*(1-E900)+Assumptions!$D$15-Simulation!J900</f>
        <v>0.153288439172291</v>
      </c>
      <c r="G900" s="8" t="n">
        <f aca="false">((Assumptions!$D$14*(1+Simulation!E900)^1*F900-Assumptions!$D$14*(1+Simulation!E900)^0*Simulation!E900*Assumptions!$D$16)/(1+Simulation!K900)^1+(Assumptions!$D$14*(1+Simulation!E900)^2*F900-Assumptions!$D$14*(1+Simulation!E900)^1*Simulation!E900*Assumptions!$D$16)/(1+Simulation!K900)^2+(Assumptions!$D$14*(1+Simulation!E900)^3*F900-Assumptions!$D$14*(1+Simulation!E900)^2*Simulation!E900*Assumptions!$D$16)/(1+Simulation!K900)^3+(Assumptions!$D$14*(1+Simulation!E900)^4*F900-Assumptions!$D$14*(1+Simulation!E900)^3*Simulation!E900*Assumptions!$D$16)/(1+Simulation!K900)^4+(Assumptions!$D$14*(1+Simulation!E900)^5*F900-Assumptions!$D$14*(1+Simulation!E900)^4*Simulation!E900*Assumptions!$D$16)/(1+Simulation!K900)^5+(Assumptions!$D$14*(1+Simulation!E900)^5*F900-Assumptions!$D$14*(1+Simulation!E900)^4*Simulation!E900*Assumptions!$D$16)*(1+Simulation!I900)/(Simulation!K900-Simulation!I900)/(1+Simulation!K900)^5-Assumptions!$D$17)/Assumptions!$D$18</f>
        <v>8.38874234967062</v>
      </c>
      <c r="H900" s="8" t="str">
        <f aca="false">IF(D900=1,G900,"")</f>
        <v/>
      </c>
      <c r="I900" s="33" t="n">
        <f aca="false">IF(D900=0,G900,"")</f>
        <v>8.38874234967062</v>
      </c>
    </row>
    <row r="901" customFormat="false" ht="15" hidden="false" customHeight="false" outlineLevel="0" collapsed="false">
      <c r="B901" s="2" t="n">
        <v>896</v>
      </c>
      <c r="C901" s="19" t="n">
        <f aca="false">IF('Random Draws'!F901&lt;(Assumptions!$D$28-Assumptions!$D$27)/(Assumptions!$D$29-Assumptions!$D$27),Assumptions!$D$27+SQRT('Random Draws'!F901*(Assumptions!$D$29-Assumptions!$D$27)*(Assumptions!$D$28-Assumptions!$D$27)),Assumptions!$D$29-SQRT((1-'Random Draws'!F901)*(Assumptions!$D$29-Assumptions!$D$27)*(Assumptions!$D$29-Assumptions!$D$28)))</f>
        <v>0.255405960068259</v>
      </c>
      <c r="D901" s="29" t="n">
        <f aca="false">IF('Random Draws'!I901&lt;Assumptions!$D$30,1,0)</f>
        <v>0</v>
      </c>
      <c r="E901" s="19" t="n">
        <f aca="false">C901+Assumptions!$D$31*D901</f>
        <v>0.255405960068259</v>
      </c>
      <c r="F901" s="28" t="n">
        <f aca="false">(Simulation!F901-Assumptions!$D$15)*(1-E901)+Assumptions!$D$15-Simulation!J901</f>
        <v>0.183500510078509</v>
      </c>
      <c r="G901" s="8" t="n">
        <f aca="false">((Assumptions!$D$14*(1+Simulation!E901)^1*F901-Assumptions!$D$14*(1+Simulation!E901)^0*Simulation!E901*Assumptions!$D$16)/(1+Simulation!K901)^1+(Assumptions!$D$14*(1+Simulation!E901)^2*F901-Assumptions!$D$14*(1+Simulation!E901)^1*Simulation!E901*Assumptions!$D$16)/(1+Simulation!K901)^2+(Assumptions!$D$14*(1+Simulation!E901)^3*F901-Assumptions!$D$14*(1+Simulation!E901)^2*Simulation!E901*Assumptions!$D$16)/(1+Simulation!K901)^3+(Assumptions!$D$14*(1+Simulation!E901)^4*F901-Assumptions!$D$14*(1+Simulation!E901)^3*Simulation!E901*Assumptions!$D$16)/(1+Simulation!K901)^4+(Assumptions!$D$14*(1+Simulation!E901)^5*F901-Assumptions!$D$14*(1+Simulation!E901)^4*Simulation!E901*Assumptions!$D$16)/(1+Simulation!K901)^5+(Assumptions!$D$14*(1+Simulation!E901)^5*F901-Assumptions!$D$14*(1+Simulation!E901)^4*Simulation!E901*Assumptions!$D$16)*(1+Simulation!I901)/(Simulation!K901-Simulation!I901)/(1+Simulation!K901)^5-Assumptions!$D$17)/Assumptions!$D$18</f>
        <v>13.907464076791</v>
      </c>
      <c r="H901" s="8" t="str">
        <f aca="false">IF(D901=1,G901,"")</f>
        <v/>
      </c>
      <c r="I901" s="33" t="n">
        <f aca="false">IF(D901=0,G901,"")</f>
        <v>13.907464076791</v>
      </c>
    </row>
    <row r="902" customFormat="false" ht="15" hidden="false" customHeight="false" outlineLevel="0" collapsed="false">
      <c r="B902" s="2" t="n">
        <v>897</v>
      </c>
      <c r="C902" s="19" t="n">
        <f aca="false">IF('Random Draws'!F902&lt;(Assumptions!$D$28-Assumptions!$D$27)/(Assumptions!$D$29-Assumptions!$D$27),Assumptions!$D$27+SQRT('Random Draws'!F902*(Assumptions!$D$29-Assumptions!$D$27)*(Assumptions!$D$28-Assumptions!$D$27)),Assumptions!$D$29-SQRT((1-'Random Draws'!F902)*(Assumptions!$D$29-Assumptions!$D$27)*(Assumptions!$D$29-Assumptions!$D$28)))</f>
        <v>0.254934006904538</v>
      </c>
      <c r="D902" s="29" t="n">
        <f aca="false">IF('Random Draws'!I902&lt;Assumptions!$D$30,1,0)</f>
        <v>0</v>
      </c>
      <c r="E902" s="19" t="n">
        <f aca="false">C902+Assumptions!$D$31*D902</f>
        <v>0.254934006904538</v>
      </c>
      <c r="F902" s="28" t="n">
        <f aca="false">(Simulation!F902-Assumptions!$D$15)*(1-E902)+Assumptions!$D$15-Simulation!J902</f>
        <v>0.150330206809397</v>
      </c>
      <c r="G902" s="8" t="n">
        <f aca="false">((Assumptions!$D$14*(1+Simulation!E902)^1*F902-Assumptions!$D$14*(1+Simulation!E902)^0*Simulation!E902*Assumptions!$D$16)/(1+Simulation!K902)^1+(Assumptions!$D$14*(1+Simulation!E902)^2*F902-Assumptions!$D$14*(1+Simulation!E902)^1*Simulation!E902*Assumptions!$D$16)/(1+Simulation!K902)^2+(Assumptions!$D$14*(1+Simulation!E902)^3*F902-Assumptions!$D$14*(1+Simulation!E902)^2*Simulation!E902*Assumptions!$D$16)/(1+Simulation!K902)^3+(Assumptions!$D$14*(1+Simulation!E902)^4*F902-Assumptions!$D$14*(1+Simulation!E902)^3*Simulation!E902*Assumptions!$D$16)/(1+Simulation!K902)^4+(Assumptions!$D$14*(1+Simulation!E902)^5*F902-Assumptions!$D$14*(1+Simulation!E902)^4*Simulation!E902*Assumptions!$D$16)/(1+Simulation!K902)^5+(Assumptions!$D$14*(1+Simulation!E902)^5*F902-Assumptions!$D$14*(1+Simulation!E902)^4*Simulation!E902*Assumptions!$D$16)*(1+Simulation!I902)/(Simulation!K902-Simulation!I902)/(1+Simulation!K902)^5-Assumptions!$D$17)/Assumptions!$D$18</f>
        <v>20.5779355302532</v>
      </c>
      <c r="H902" s="8" t="str">
        <f aca="false">IF(D902=1,G902,"")</f>
        <v/>
      </c>
      <c r="I902" s="33" t="n">
        <f aca="false">IF(D902=0,G902,"")</f>
        <v>20.5779355302532</v>
      </c>
    </row>
    <row r="903" customFormat="false" ht="15" hidden="false" customHeight="false" outlineLevel="0" collapsed="false">
      <c r="B903" s="2" t="n">
        <v>898</v>
      </c>
      <c r="C903" s="19" t="n">
        <f aca="false">IF('Random Draws'!F903&lt;(Assumptions!$D$28-Assumptions!$D$27)/(Assumptions!$D$29-Assumptions!$D$27),Assumptions!$D$27+SQRT('Random Draws'!F903*(Assumptions!$D$29-Assumptions!$D$27)*(Assumptions!$D$28-Assumptions!$D$27)),Assumptions!$D$29-SQRT((1-'Random Draws'!F903)*(Assumptions!$D$29-Assumptions!$D$27)*(Assumptions!$D$29-Assumptions!$D$28)))</f>
        <v>0.263848348495711</v>
      </c>
      <c r="D903" s="29" t="n">
        <f aca="false">IF('Random Draws'!I903&lt;Assumptions!$D$30,1,0)</f>
        <v>1</v>
      </c>
      <c r="E903" s="19" t="n">
        <f aca="false">C903+Assumptions!$D$31*D903</f>
        <v>0.353848348495711</v>
      </c>
      <c r="F903" s="28" t="n">
        <f aca="false">(Simulation!F903-Assumptions!$D$15)*(1-E903)+Assumptions!$D$15-Simulation!J903</f>
        <v>0.156074828530507</v>
      </c>
      <c r="G903" s="8" t="n">
        <f aca="false">((Assumptions!$D$14*(1+Simulation!E903)^1*F903-Assumptions!$D$14*(1+Simulation!E903)^0*Simulation!E903*Assumptions!$D$16)/(1+Simulation!K903)^1+(Assumptions!$D$14*(1+Simulation!E903)^2*F903-Assumptions!$D$14*(1+Simulation!E903)^1*Simulation!E903*Assumptions!$D$16)/(1+Simulation!K903)^2+(Assumptions!$D$14*(1+Simulation!E903)^3*F903-Assumptions!$D$14*(1+Simulation!E903)^2*Simulation!E903*Assumptions!$D$16)/(1+Simulation!K903)^3+(Assumptions!$D$14*(1+Simulation!E903)^4*F903-Assumptions!$D$14*(1+Simulation!E903)^3*Simulation!E903*Assumptions!$D$16)/(1+Simulation!K903)^4+(Assumptions!$D$14*(1+Simulation!E903)^5*F903-Assumptions!$D$14*(1+Simulation!E903)^4*Simulation!E903*Assumptions!$D$16)/(1+Simulation!K903)^5+(Assumptions!$D$14*(1+Simulation!E903)^5*F903-Assumptions!$D$14*(1+Simulation!E903)^4*Simulation!E903*Assumptions!$D$16)*(1+Simulation!I903)/(Simulation!K903-Simulation!I903)/(1+Simulation!K903)^5-Assumptions!$D$17)/Assumptions!$D$18</f>
        <v>15.8914490420352</v>
      </c>
      <c r="H903" s="8" t="n">
        <f aca="false">IF(D903=1,G903,"")</f>
        <v>15.8914490420352</v>
      </c>
      <c r="I903" s="33" t="str">
        <f aca="false">IF(D903=0,G903,"")</f>
        <v/>
      </c>
    </row>
    <row r="904" customFormat="false" ht="15" hidden="false" customHeight="false" outlineLevel="0" collapsed="false">
      <c r="B904" s="2" t="n">
        <v>899</v>
      </c>
      <c r="C904" s="19" t="n">
        <f aca="false">IF('Random Draws'!F904&lt;(Assumptions!$D$28-Assumptions!$D$27)/(Assumptions!$D$29-Assumptions!$D$27),Assumptions!$D$27+SQRT('Random Draws'!F904*(Assumptions!$D$29-Assumptions!$D$27)*(Assumptions!$D$28-Assumptions!$D$27)),Assumptions!$D$29-SQRT((1-'Random Draws'!F904)*(Assumptions!$D$29-Assumptions!$D$27)*(Assumptions!$D$29-Assumptions!$D$28)))</f>
        <v>0.256281694388804</v>
      </c>
      <c r="D904" s="29" t="n">
        <f aca="false">IF('Random Draws'!I904&lt;Assumptions!$D$30,1,0)</f>
        <v>1</v>
      </c>
      <c r="E904" s="19" t="n">
        <f aca="false">C904+Assumptions!$D$31*D904</f>
        <v>0.346281694388804</v>
      </c>
      <c r="F904" s="28" t="n">
        <f aca="false">(Simulation!F904-Assumptions!$D$15)*(1-E904)+Assumptions!$D$15-Simulation!J904</f>
        <v>0.152886303994385</v>
      </c>
      <c r="G904" s="8" t="n">
        <f aca="false">((Assumptions!$D$14*(1+Simulation!E904)^1*F904-Assumptions!$D$14*(1+Simulation!E904)^0*Simulation!E904*Assumptions!$D$16)/(1+Simulation!K904)^1+(Assumptions!$D$14*(1+Simulation!E904)^2*F904-Assumptions!$D$14*(1+Simulation!E904)^1*Simulation!E904*Assumptions!$D$16)/(1+Simulation!K904)^2+(Assumptions!$D$14*(1+Simulation!E904)^3*F904-Assumptions!$D$14*(1+Simulation!E904)^2*Simulation!E904*Assumptions!$D$16)/(1+Simulation!K904)^3+(Assumptions!$D$14*(1+Simulation!E904)^4*F904-Assumptions!$D$14*(1+Simulation!E904)^3*Simulation!E904*Assumptions!$D$16)/(1+Simulation!K904)^4+(Assumptions!$D$14*(1+Simulation!E904)^5*F904-Assumptions!$D$14*(1+Simulation!E904)^4*Simulation!E904*Assumptions!$D$16)/(1+Simulation!K904)^5+(Assumptions!$D$14*(1+Simulation!E904)^5*F904-Assumptions!$D$14*(1+Simulation!E904)^4*Simulation!E904*Assumptions!$D$16)*(1+Simulation!I904)/(Simulation!K904-Simulation!I904)/(1+Simulation!K904)^5-Assumptions!$D$17)/Assumptions!$D$18</f>
        <v>5.19298592940372</v>
      </c>
      <c r="H904" s="8" t="n">
        <f aca="false">IF(D904=1,G904,"")</f>
        <v>5.19298592940372</v>
      </c>
      <c r="I904" s="33" t="str">
        <f aca="false">IF(D904=0,G904,"")</f>
        <v/>
      </c>
    </row>
    <row r="905" customFormat="false" ht="15" hidden="false" customHeight="false" outlineLevel="0" collapsed="false">
      <c r="B905" s="2" t="n">
        <v>900</v>
      </c>
      <c r="C905" s="19" t="n">
        <f aca="false">IF('Random Draws'!F905&lt;(Assumptions!$D$28-Assumptions!$D$27)/(Assumptions!$D$29-Assumptions!$D$27),Assumptions!$D$27+SQRT('Random Draws'!F905*(Assumptions!$D$29-Assumptions!$D$27)*(Assumptions!$D$28-Assumptions!$D$27)),Assumptions!$D$29-SQRT((1-'Random Draws'!F905)*(Assumptions!$D$29-Assumptions!$D$27)*(Assumptions!$D$29-Assumptions!$D$28)))</f>
        <v>0.274431791180855</v>
      </c>
      <c r="D905" s="29" t="n">
        <f aca="false">IF('Random Draws'!I905&lt;Assumptions!$D$30,1,0)</f>
        <v>0</v>
      </c>
      <c r="E905" s="19" t="n">
        <f aca="false">C905+Assumptions!$D$31*D905</f>
        <v>0.274431791180855</v>
      </c>
      <c r="F905" s="28" t="n">
        <f aca="false">(Simulation!F905-Assumptions!$D$15)*(1-E905)+Assumptions!$D$15-Simulation!J905</f>
        <v>0.183729451541631</v>
      </c>
      <c r="G905" s="8" t="n">
        <f aca="false">((Assumptions!$D$14*(1+Simulation!E905)^1*F905-Assumptions!$D$14*(1+Simulation!E905)^0*Simulation!E905*Assumptions!$D$16)/(1+Simulation!K905)^1+(Assumptions!$D$14*(1+Simulation!E905)^2*F905-Assumptions!$D$14*(1+Simulation!E905)^1*Simulation!E905*Assumptions!$D$16)/(1+Simulation!K905)^2+(Assumptions!$D$14*(1+Simulation!E905)^3*F905-Assumptions!$D$14*(1+Simulation!E905)^2*Simulation!E905*Assumptions!$D$16)/(1+Simulation!K905)^3+(Assumptions!$D$14*(1+Simulation!E905)^4*F905-Assumptions!$D$14*(1+Simulation!E905)^3*Simulation!E905*Assumptions!$D$16)/(1+Simulation!K905)^4+(Assumptions!$D$14*(1+Simulation!E905)^5*F905-Assumptions!$D$14*(1+Simulation!E905)^4*Simulation!E905*Assumptions!$D$16)/(1+Simulation!K905)^5+(Assumptions!$D$14*(1+Simulation!E905)^5*F905-Assumptions!$D$14*(1+Simulation!E905)^4*Simulation!E905*Assumptions!$D$16)*(1+Simulation!I905)/(Simulation!K905-Simulation!I905)/(1+Simulation!K905)^5-Assumptions!$D$17)/Assumptions!$D$18</f>
        <v>16.2798941142127</v>
      </c>
      <c r="H905" s="8" t="str">
        <f aca="false">IF(D905=1,G905,"")</f>
        <v/>
      </c>
      <c r="I905" s="33" t="n">
        <f aca="false">IF(D905=0,G905,"")</f>
        <v>16.2798941142127</v>
      </c>
    </row>
    <row r="906" customFormat="false" ht="15" hidden="false" customHeight="false" outlineLevel="0" collapsed="false">
      <c r="B906" s="2" t="n">
        <v>901</v>
      </c>
      <c r="C906" s="19" t="n">
        <f aca="false">IF('Random Draws'!F906&lt;(Assumptions!$D$28-Assumptions!$D$27)/(Assumptions!$D$29-Assumptions!$D$27),Assumptions!$D$27+SQRT('Random Draws'!F906*(Assumptions!$D$29-Assumptions!$D$27)*(Assumptions!$D$28-Assumptions!$D$27)),Assumptions!$D$29-SQRT((1-'Random Draws'!F906)*(Assumptions!$D$29-Assumptions!$D$27)*(Assumptions!$D$29-Assumptions!$D$28)))</f>
        <v>0.268016424601214</v>
      </c>
      <c r="D906" s="29" t="n">
        <f aca="false">IF('Random Draws'!I906&lt;Assumptions!$D$30,1,0)</f>
        <v>1</v>
      </c>
      <c r="E906" s="19" t="n">
        <f aca="false">C906+Assumptions!$D$31*D906</f>
        <v>0.358016424601214</v>
      </c>
      <c r="F906" s="28" t="n">
        <f aca="false">(Simulation!F906-Assumptions!$D$15)*(1-E906)+Assumptions!$D$15-Simulation!J906</f>
        <v>0.18935132630272</v>
      </c>
      <c r="G906" s="8" t="n">
        <f aca="false">((Assumptions!$D$14*(1+Simulation!E906)^1*F906-Assumptions!$D$14*(1+Simulation!E906)^0*Simulation!E906*Assumptions!$D$16)/(1+Simulation!K906)^1+(Assumptions!$D$14*(1+Simulation!E906)^2*F906-Assumptions!$D$14*(1+Simulation!E906)^1*Simulation!E906*Assumptions!$D$16)/(1+Simulation!K906)^2+(Assumptions!$D$14*(1+Simulation!E906)^3*F906-Assumptions!$D$14*(1+Simulation!E906)^2*Simulation!E906*Assumptions!$D$16)/(1+Simulation!K906)^3+(Assumptions!$D$14*(1+Simulation!E906)^4*F906-Assumptions!$D$14*(1+Simulation!E906)^3*Simulation!E906*Assumptions!$D$16)/(1+Simulation!K906)^4+(Assumptions!$D$14*(1+Simulation!E906)^5*F906-Assumptions!$D$14*(1+Simulation!E906)^4*Simulation!E906*Assumptions!$D$16)/(1+Simulation!K906)^5+(Assumptions!$D$14*(1+Simulation!E906)^5*F906-Assumptions!$D$14*(1+Simulation!E906)^4*Simulation!E906*Assumptions!$D$16)*(1+Simulation!I906)/(Simulation!K906-Simulation!I906)/(1+Simulation!K906)^5-Assumptions!$D$17)/Assumptions!$D$18</f>
        <v>10.8047755273873</v>
      </c>
      <c r="H906" s="8" t="n">
        <f aca="false">IF(D906=1,G906,"")</f>
        <v>10.8047755273873</v>
      </c>
      <c r="I906" s="33" t="str">
        <f aca="false">IF(D906=0,G906,"")</f>
        <v/>
      </c>
    </row>
    <row r="907" customFormat="false" ht="15" hidden="false" customHeight="false" outlineLevel="0" collapsed="false">
      <c r="B907" s="2" t="n">
        <v>902</v>
      </c>
      <c r="C907" s="19" t="n">
        <f aca="false">IF('Random Draws'!F907&lt;(Assumptions!$D$28-Assumptions!$D$27)/(Assumptions!$D$29-Assumptions!$D$27),Assumptions!$D$27+SQRT('Random Draws'!F907*(Assumptions!$D$29-Assumptions!$D$27)*(Assumptions!$D$28-Assumptions!$D$27)),Assumptions!$D$29-SQRT((1-'Random Draws'!F907)*(Assumptions!$D$29-Assumptions!$D$27)*(Assumptions!$D$29-Assumptions!$D$28)))</f>
        <v>0.262679198672856</v>
      </c>
      <c r="D907" s="29" t="n">
        <f aca="false">IF('Random Draws'!I907&lt;Assumptions!$D$30,1,0)</f>
        <v>0</v>
      </c>
      <c r="E907" s="19" t="n">
        <f aca="false">C907+Assumptions!$D$31*D907</f>
        <v>0.262679198672856</v>
      </c>
      <c r="F907" s="28" t="n">
        <f aca="false">(Simulation!F907-Assumptions!$D$15)*(1-E907)+Assumptions!$D$15-Simulation!J907</f>
        <v>0.178234262279455</v>
      </c>
      <c r="G907" s="8" t="n">
        <f aca="false">((Assumptions!$D$14*(1+Simulation!E907)^1*F907-Assumptions!$D$14*(1+Simulation!E907)^0*Simulation!E907*Assumptions!$D$16)/(1+Simulation!K907)^1+(Assumptions!$D$14*(1+Simulation!E907)^2*F907-Assumptions!$D$14*(1+Simulation!E907)^1*Simulation!E907*Assumptions!$D$16)/(1+Simulation!K907)^2+(Assumptions!$D$14*(1+Simulation!E907)^3*F907-Assumptions!$D$14*(1+Simulation!E907)^2*Simulation!E907*Assumptions!$D$16)/(1+Simulation!K907)^3+(Assumptions!$D$14*(1+Simulation!E907)^4*F907-Assumptions!$D$14*(1+Simulation!E907)^3*Simulation!E907*Assumptions!$D$16)/(1+Simulation!K907)^4+(Assumptions!$D$14*(1+Simulation!E907)^5*F907-Assumptions!$D$14*(1+Simulation!E907)^4*Simulation!E907*Assumptions!$D$16)/(1+Simulation!K907)^5+(Assumptions!$D$14*(1+Simulation!E907)^5*F907-Assumptions!$D$14*(1+Simulation!E907)^4*Simulation!E907*Assumptions!$D$16)*(1+Simulation!I907)/(Simulation!K907-Simulation!I907)/(1+Simulation!K907)^5-Assumptions!$D$17)/Assumptions!$D$18</f>
        <v>10.0338527801684</v>
      </c>
      <c r="H907" s="8" t="str">
        <f aca="false">IF(D907=1,G907,"")</f>
        <v/>
      </c>
      <c r="I907" s="33" t="n">
        <f aca="false">IF(D907=0,G907,"")</f>
        <v>10.0338527801684</v>
      </c>
    </row>
    <row r="908" customFormat="false" ht="15" hidden="false" customHeight="false" outlineLevel="0" collapsed="false">
      <c r="B908" s="2" t="n">
        <v>903</v>
      </c>
      <c r="C908" s="19" t="n">
        <f aca="false">IF('Random Draws'!F908&lt;(Assumptions!$D$28-Assumptions!$D$27)/(Assumptions!$D$29-Assumptions!$D$27),Assumptions!$D$27+SQRT('Random Draws'!F908*(Assumptions!$D$29-Assumptions!$D$27)*(Assumptions!$D$28-Assumptions!$D$27)),Assumptions!$D$29-SQRT((1-'Random Draws'!F908)*(Assumptions!$D$29-Assumptions!$D$27)*(Assumptions!$D$29-Assumptions!$D$28)))</f>
        <v>0.260223130632054</v>
      </c>
      <c r="D908" s="29" t="n">
        <f aca="false">IF('Random Draws'!I908&lt;Assumptions!$D$30,1,0)</f>
        <v>0</v>
      </c>
      <c r="E908" s="19" t="n">
        <f aca="false">C908+Assumptions!$D$31*D908</f>
        <v>0.260223130632054</v>
      </c>
      <c r="F908" s="28" t="n">
        <f aca="false">(Simulation!F908-Assumptions!$D$15)*(1-E908)+Assumptions!$D$15-Simulation!J908</f>
        <v>0.175360775662852</v>
      </c>
      <c r="G908" s="8" t="n">
        <f aca="false">((Assumptions!$D$14*(1+Simulation!E908)^1*F908-Assumptions!$D$14*(1+Simulation!E908)^0*Simulation!E908*Assumptions!$D$16)/(1+Simulation!K908)^1+(Assumptions!$D$14*(1+Simulation!E908)^2*F908-Assumptions!$D$14*(1+Simulation!E908)^1*Simulation!E908*Assumptions!$D$16)/(1+Simulation!K908)^2+(Assumptions!$D$14*(1+Simulation!E908)^3*F908-Assumptions!$D$14*(1+Simulation!E908)^2*Simulation!E908*Assumptions!$D$16)/(1+Simulation!K908)^3+(Assumptions!$D$14*(1+Simulation!E908)^4*F908-Assumptions!$D$14*(1+Simulation!E908)^3*Simulation!E908*Assumptions!$D$16)/(1+Simulation!K908)^4+(Assumptions!$D$14*(1+Simulation!E908)^5*F908-Assumptions!$D$14*(1+Simulation!E908)^4*Simulation!E908*Assumptions!$D$16)/(1+Simulation!K908)^5+(Assumptions!$D$14*(1+Simulation!E908)^5*F908-Assumptions!$D$14*(1+Simulation!E908)^4*Simulation!E908*Assumptions!$D$16)*(1+Simulation!I908)/(Simulation!K908-Simulation!I908)/(1+Simulation!K908)^5-Assumptions!$D$17)/Assumptions!$D$18</f>
        <v>14.4412408171218</v>
      </c>
      <c r="H908" s="8" t="str">
        <f aca="false">IF(D908=1,G908,"")</f>
        <v/>
      </c>
      <c r="I908" s="33" t="n">
        <f aca="false">IF(D908=0,G908,"")</f>
        <v>14.4412408171218</v>
      </c>
    </row>
    <row r="909" customFormat="false" ht="15" hidden="false" customHeight="false" outlineLevel="0" collapsed="false">
      <c r="B909" s="2" t="n">
        <v>904</v>
      </c>
      <c r="C909" s="19" t="n">
        <f aca="false">IF('Random Draws'!F909&lt;(Assumptions!$D$28-Assumptions!$D$27)/(Assumptions!$D$29-Assumptions!$D$27),Assumptions!$D$27+SQRT('Random Draws'!F909*(Assumptions!$D$29-Assumptions!$D$27)*(Assumptions!$D$28-Assumptions!$D$27)),Assumptions!$D$29-SQRT((1-'Random Draws'!F909)*(Assumptions!$D$29-Assumptions!$D$27)*(Assumptions!$D$29-Assumptions!$D$28)))</f>
        <v>0.265816616294212</v>
      </c>
      <c r="D909" s="29" t="n">
        <f aca="false">IF('Random Draws'!I909&lt;Assumptions!$D$30,1,0)</f>
        <v>1</v>
      </c>
      <c r="E909" s="19" t="n">
        <f aca="false">C909+Assumptions!$D$31*D909</f>
        <v>0.355816616294212</v>
      </c>
      <c r="F909" s="28" t="n">
        <f aca="false">(Simulation!F909-Assumptions!$D$15)*(1-E909)+Assumptions!$D$15-Simulation!J909</f>
        <v>0.101326819054476</v>
      </c>
      <c r="G909" s="8" t="n">
        <f aca="false">((Assumptions!$D$14*(1+Simulation!E909)^1*F909-Assumptions!$D$14*(1+Simulation!E909)^0*Simulation!E909*Assumptions!$D$16)/(1+Simulation!K909)^1+(Assumptions!$D$14*(1+Simulation!E909)^2*F909-Assumptions!$D$14*(1+Simulation!E909)^1*Simulation!E909*Assumptions!$D$16)/(1+Simulation!K909)^2+(Assumptions!$D$14*(1+Simulation!E909)^3*F909-Assumptions!$D$14*(1+Simulation!E909)^2*Simulation!E909*Assumptions!$D$16)/(1+Simulation!K909)^3+(Assumptions!$D$14*(1+Simulation!E909)^4*F909-Assumptions!$D$14*(1+Simulation!E909)^3*Simulation!E909*Assumptions!$D$16)/(1+Simulation!K909)^4+(Assumptions!$D$14*(1+Simulation!E909)^5*F909-Assumptions!$D$14*(1+Simulation!E909)^4*Simulation!E909*Assumptions!$D$16)/(1+Simulation!K909)^5+(Assumptions!$D$14*(1+Simulation!E909)^5*F909-Assumptions!$D$14*(1+Simulation!E909)^4*Simulation!E909*Assumptions!$D$16)*(1+Simulation!I909)/(Simulation!K909-Simulation!I909)/(1+Simulation!K909)^5-Assumptions!$D$17)/Assumptions!$D$18</f>
        <v>3.43308021497346</v>
      </c>
      <c r="H909" s="8" t="n">
        <f aca="false">IF(D909=1,G909,"")</f>
        <v>3.43308021497346</v>
      </c>
      <c r="I909" s="33" t="str">
        <f aca="false">IF(D909=0,G909,"")</f>
        <v/>
      </c>
    </row>
    <row r="910" customFormat="false" ht="15" hidden="false" customHeight="false" outlineLevel="0" collapsed="false">
      <c r="B910" s="2" t="n">
        <v>905</v>
      </c>
      <c r="C910" s="19" t="n">
        <f aca="false">IF('Random Draws'!F910&lt;(Assumptions!$D$28-Assumptions!$D$27)/(Assumptions!$D$29-Assumptions!$D$27),Assumptions!$D$27+SQRT('Random Draws'!F910*(Assumptions!$D$29-Assumptions!$D$27)*(Assumptions!$D$28-Assumptions!$D$27)),Assumptions!$D$29-SQRT((1-'Random Draws'!F910)*(Assumptions!$D$29-Assumptions!$D$27)*(Assumptions!$D$29-Assumptions!$D$28)))</f>
        <v>0.252070955290117</v>
      </c>
      <c r="D910" s="29" t="n">
        <f aca="false">IF('Random Draws'!I910&lt;Assumptions!$D$30,1,0)</f>
        <v>0</v>
      </c>
      <c r="E910" s="19" t="n">
        <f aca="false">C910+Assumptions!$D$31*D910</f>
        <v>0.252070955290117</v>
      </c>
      <c r="F910" s="28" t="n">
        <f aca="false">(Simulation!F910-Assumptions!$D$15)*(1-E910)+Assumptions!$D$15-Simulation!J910</f>
        <v>0.160267990451708</v>
      </c>
      <c r="G910" s="8" t="n">
        <f aca="false">((Assumptions!$D$14*(1+Simulation!E910)^1*F910-Assumptions!$D$14*(1+Simulation!E910)^0*Simulation!E910*Assumptions!$D$16)/(1+Simulation!K910)^1+(Assumptions!$D$14*(1+Simulation!E910)^2*F910-Assumptions!$D$14*(1+Simulation!E910)^1*Simulation!E910*Assumptions!$D$16)/(1+Simulation!K910)^2+(Assumptions!$D$14*(1+Simulation!E910)^3*F910-Assumptions!$D$14*(1+Simulation!E910)^2*Simulation!E910*Assumptions!$D$16)/(1+Simulation!K910)^3+(Assumptions!$D$14*(1+Simulation!E910)^4*F910-Assumptions!$D$14*(1+Simulation!E910)^3*Simulation!E910*Assumptions!$D$16)/(1+Simulation!K910)^4+(Assumptions!$D$14*(1+Simulation!E910)^5*F910-Assumptions!$D$14*(1+Simulation!E910)^4*Simulation!E910*Assumptions!$D$16)/(1+Simulation!K910)^5+(Assumptions!$D$14*(1+Simulation!E910)^5*F910-Assumptions!$D$14*(1+Simulation!E910)^4*Simulation!E910*Assumptions!$D$16)*(1+Simulation!I910)/(Simulation!K910-Simulation!I910)/(1+Simulation!K910)^5-Assumptions!$D$17)/Assumptions!$D$18</f>
        <v>18.9763006693625</v>
      </c>
      <c r="H910" s="8" t="str">
        <f aca="false">IF(D910=1,G910,"")</f>
        <v/>
      </c>
      <c r="I910" s="33" t="n">
        <f aca="false">IF(D910=0,G910,"")</f>
        <v>18.9763006693625</v>
      </c>
    </row>
    <row r="911" customFormat="false" ht="15" hidden="false" customHeight="false" outlineLevel="0" collapsed="false">
      <c r="B911" s="2" t="n">
        <v>906</v>
      </c>
      <c r="C911" s="19" t="n">
        <f aca="false">IF('Random Draws'!F911&lt;(Assumptions!$D$28-Assumptions!$D$27)/(Assumptions!$D$29-Assumptions!$D$27),Assumptions!$D$27+SQRT('Random Draws'!F911*(Assumptions!$D$29-Assumptions!$D$27)*(Assumptions!$D$28-Assumptions!$D$27)),Assumptions!$D$29-SQRT((1-'Random Draws'!F911)*(Assumptions!$D$29-Assumptions!$D$27)*(Assumptions!$D$29-Assumptions!$D$28)))</f>
        <v>0.244048175388197</v>
      </c>
      <c r="D911" s="29" t="n">
        <f aca="false">IF('Random Draws'!I911&lt;Assumptions!$D$30,1,0)</f>
        <v>1</v>
      </c>
      <c r="E911" s="19" t="n">
        <f aca="false">C911+Assumptions!$D$31*D911</f>
        <v>0.334048175388197</v>
      </c>
      <c r="F911" s="28" t="n">
        <f aca="false">(Simulation!F911-Assumptions!$D$15)*(1-E911)+Assumptions!$D$15-Simulation!J911</f>
        <v>0.14319066412068</v>
      </c>
      <c r="G911" s="8" t="n">
        <f aca="false">((Assumptions!$D$14*(1+Simulation!E911)^1*F911-Assumptions!$D$14*(1+Simulation!E911)^0*Simulation!E911*Assumptions!$D$16)/(1+Simulation!K911)^1+(Assumptions!$D$14*(1+Simulation!E911)^2*F911-Assumptions!$D$14*(1+Simulation!E911)^1*Simulation!E911*Assumptions!$D$16)/(1+Simulation!K911)^2+(Assumptions!$D$14*(1+Simulation!E911)^3*F911-Assumptions!$D$14*(1+Simulation!E911)^2*Simulation!E911*Assumptions!$D$16)/(1+Simulation!K911)^3+(Assumptions!$D$14*(1+Simulation!E911)^4*F911-Assumptions!$D$14*(1+Simulation!E911)^3*Simulation!E911*Assumptions!$D$16)/(1+Simulation!K911)^4+(Assumptions!$D$14*(1+Simulation!E911)^5*F911-Assumptions!$D$14*(1+Simulation!E911)^4*Simulation!E911*Assumptions!$D$16)/(1+Simulation!K911)^5+(Assumptions!$D$14*(1+Simulation!E911)^5*F911-Assumptions!$D$14*(1+Simulation!E911)^4*Simulation!E911*Assumptions!$D$16)*(1+Simulation!I911)/(Simulation!K911-Simulation!I911)/(1+Simulation!K911)^5-Assumptions!$D$17)/Assumptions!$D$18</f>
        <v>16.5426630828449</v>
      </c>
      <c r="H911" s="8" t="n">
        <f aca="false">IF(D911=1,G911,"")</f>
        <v>16.5426630828449</v>
      </c>
      <c r="I911" s="33" t="str">
        <f aca="false">IF(D911=0,G911,"")</f>
        <v/>
      </c>
    </row>
    <row r="912" customFormat="false" ht="15" hidden="false" customHeight="false" outlineLevel="0" collapsed="false">
      <c r="B912" s="2" t="n">
        <v>907</v>
      </c>
      <c r="C912" s="19" t="n">
        <f aca="false">IF('Random Draws'!F912&lt;(Assumptions!$D$28-Assumptions!$D$27)/(Assumptions!$D$29-Assumptions!$D$27),Assumptions!$D$27+SQRT('Random Draws'!F912*(Assumptions!$D$29-Assumptions!$D$27)*(Assumptions!$D$28-Assumptions!$D$27)),Assumptions!$D$29-SQRT((1-'Random Draws'!F912)*(Assumptions!$D$29-Assumptions!$D$27)*(Assumptions!$D$29-Assumptions!$D$28)))</f>
        <v>0.257571259428533</v>
      </c>
      <c r="D912" s="29" t="n">
        <f aca="false">IF('Random Draws'!I912&lt;Assumptions!$D$30,1,0)</f>
        <v>1</v>
      </c>
      <c r="E912" s="19" t="n">
        <f aca="false">C912+Assumptions!$D$31*D912</f>
        <v>0.347571259428533</v>
      </c>
      <c r="F912" s="28" t="n">
        <f aca="false">(Simulation!F912-Assumptions!$D$15)*(1-E912)+Assumptions!$D$15-Simulation!J912</f>
        <v>0.156091087787708</v>
      </c>
      <c r="G912" s="8" t="n">
        <f aca="false">((Assumptions!$D$14*(1+Simulation!E912)^1*F912-Assumptions!$D$14*(1+Simulation!E912)^0*Simulation!E912*Assumptions!$D$16)/(1+Simulation!K912)^1+(Assumptions!$D$14*(1+Simulation!E912)^2*F912-Assumptions!$D$14*(1+Simulation!E912)^1*Simulation!E912*Assumptions!$D$16)/(1+Simulation!K912)^2+(Assumptions!$D$14*(1+Simulation!E912)^3*F912-Assumptions!$D$14*(1+Simulation!E912)^2*Simulation!E912*Assumptions!$D$16)/(1+Simulation!K912)^3+(Assumptions!$D$14*(1+Simulation!E912)^4*F912-Assumptions!$D$14*(1+Simulation!E912)^3*Simulation!E912*Assumptions!$D$16)/(1+Simulation!K912)^4+(Assumptions!$D$14*(1+Simulation!E912)^5*F912-Assumptions!$D$14*(1+Simulation!E912)^4*Simulation!E912*Assumptions!$D$16)/(1+Simulation!K912)^5+(Assumptions!$D$14*(1+Simulation!E912)^5*F912-Assumptions!$D$14*(1+Simulation!E912)^4*Simulation!E912*Assumptions!$D$16)*(1+Simulation!I912)/(Simulation!K912-Simulation!I912)/(1+Simulation!K912)^5-Assumptions!$D$17)/Assumptions!$D$18</f>
        <v>9.8780772955488</v>
      </c>
      <c r="H912" s="8" t="n">
        <f aca="false">IF(D912=1,G912,"")</f>
        <v>9.8780772955488</v>
      </c>
      <c r="I912" s="33" t="str">
        <f aca="false">IF(D912=0,G912,"")</f>
        <v/>
      </c>
    </row>
    <row r="913" customFormat="false" ht="15" hidden="false" customHeight="false" outlineLevel="0" collapsed="false">
      <c r="B913" s="2" t="n">
        <v>908</v>
      </c>
      <c r="C913" s="19" t="n">
        <f aca="false">IF('Random Draws'!F913&lt;(Assumptions!$D$28-Assumptions!$D$27)/(Assumptions!$D$29-Assumptions!$D$27),Assumptions!$D$27+SQRT('Random Draws'!F913*(Assumptions!$D$29-Assumptions!$D$27)*(Assumptions!$D$28-Assumptions!$D$27)),Assumptions!$D$29-SQRT((1-'Random Draws'!F913)*(Assumptions!$D$29-Assumptions!$D$27)*(Assumptions!$D$29-Assumptions!$D$28)))</f>
        <v>0.255947240137529</v>
      </c>
      <c r="D913" s="29" t="n">
        <f aca="false">IF('Random Draws'!I913&lt;Assumptions!$D$30,1,0)</f>
        <v>0</v>
      </c>
      <c r="E913" s="19" t="n">
        <f aca="false">C913+Assumptions!$D$31*D913</f>
        <v>0.255947240137529</v>
      </c>
      <c r="F913" s="28" t="n">
        <f aca="false">(Simulation!F913-Assumptions!$D$15)*(1-E913)+Assumptions!$D$15-Simulation!J913</f>
        <v>0.172667990816938</v>
      </c>
      <c r="G913" s="8" t="n">
        <f aca="false">((Assumptions!$D$14*(1+Simulation!E913)^1*F913-Assumptions!$D$14*(1+Simulation!E913)^0*Simulation!E913*Assumptions!$D$16)/(1+Simulation!K913)^1+(Assumptions!$D$14*(1+Simulation!E913)^2*F913-Assumptions!$D$14*(1+Simulation!E913)^1*Simulation!E913*Assumptions!$D$16)/(1+Simulation!K913)^2+(Assumptions!$D$14*(1+Simulation!E913)^3*F913-Assumptions!$D$14*(1+Simulation!E913)^2*Simulation!E913*Assumptions!$D$16)/(1+Simulation!K913)^3+(Assumptions!$D$14*(1+Simulation!E913)^4*F913-Assumptions!$D$14*(1+Simulation!E913)^3*Simulation!E913*Assumptions!$D$16)/(1+Simulation!K913)^4+(Assumptions!$D$14*(1+Simulation!E913)^5*F913-Assumptions!$D$14*(1+Simulation!E913)^4*Simulation!E913*Assumptions!$D$16)/(1+Simulation!K913)^5+(Assumptions!$D$14*(1+Simulation!E913)^5*F913-Assumptions!$D$14*(1+Simulation!E913)^4*Simulation!E913*Assumptions!$D$16)*(1+Simulation!I913)/(Simulation!K913-Simulation!I913)/(1+Simulation!K913)^5-Assumptions!$D$17)/Assumptions!$D$18</f>
        <v>14.4422656971485</v>
      </c>
      <c r="H913" s="8" t="str">
        <f aca="false">IF(D913=1,G913,"")</f>
        <v/>
      </c>
      <c r="I913" s="33" t="n">
        <f aca="false">IF(D913=0,G913,"")</f>
        <v>14.4422656971485</v>
      </c>
    </row>
    <row r="914" customFormat="false" ht="15" hidden="false" customHeight="false" outlineLevel="0" collapsed="false">
      <c r="B914" s="2" t="n">
        <v>909</v>
      </c>
      <c r="C914" s="19" t="n">
        <f aca="false">IF('Random Draws'!F914&lt;(Assumptions!$D$28-Assumptions!$D$27)/(Assumptions!$D$29-Assumptions!$D$27),Assumptions!$D$27+SQRT('Random Draws'!F914*(Assumptions!$D$29-Assumptions!$D$27)*(Assumptions!$D$28-Assumptions!$D$27)),Assumptions!$D$29-SQRT((1-'Random Draws'!F914)*(Assumptions!$D$29-Assumptions!$D$27)*(Assumptions!$D$29-Assumptions!$D$28)))</f>
        <v>0.262550400737048</v>
      </c>
      <c r="D914" s="29" t="n">
        <f aca="false">IF('Random Draws'!I914&lt;Assumptions!$D$30,1,0)</f>
        <v>1</v>
      </c>
      <c r="E914" s="19" t="n">
        <f aca="false">C914+Assumptions!$D$31*D914</f>
        <v>0.352550400737048</v>
      </c>
      <c r="F914" s="28" t="n">
        <f aca="false">(Simulation!F914-Assumptions!$D$15)*(1-E914)+Assumptions!$D$15-Simulation!J914</f>
        <v>0.116915120687881</v>
      </c>
      <c r="G914" s="8" t="n">
        <f aca="false">((Assumptions!$D$14*(1+Simulation!E914)^1*F914-Assumptions!$D$14*(1+Simulation!E914)^0*Simulation!E914*Assumptions!$D$16)/(1+Simulation!K914)^1+(Assumptions!$D$14*(1+Simulation!E914)^2*F914-Assumptions!$D$14*(1+Simulation!E914)^1*Simulation!E914*Assumptions!$D$16)/(1+Simulation!K914)^2+(Assumptions!$D$14*(1+Simulation!E914)^3*F914-Assumptions!$D$14*(1+Simulation!E914)^2*Simulation!E914*Assumptions!$D$16)/(1+Simulation!K914)^3+(Assumptions!$D$14*(1+Simulation!E914)^4*F914-Assumptions!$D$14*(1+Simulation!E914)^3*Simulation!E914*Assumptions!$D$16)/(1+Simulation!K914)^4+(Assumptions!$D$14*(1+Simulation!E914)^5*F914-Assumptions!$D$14*(1+Simulation!E914)^4*Simulation!E914*Assumptions!$D$16)/(1+Simulation!K914)^5+(Assumptions!$D$14*(1+Simulation!E914)^5*F914-Assumptions!$D$14*(1+Simulation!E914)^4*Simulation!E914*Assumptions!$D$16)*(1+Simulation!I914)/(Simulation!K914-Simulation!I914)/(1+Simulation!K914)^5-Assumptions!$D$17)/Assumptions!$D$18</f>
        <v>7.58903243281149</v>
      </c>
      <c r="H914" s="8" t="n">
        <f aca="false">IF(D914=1,G914,"")</f>
        <v>7.58903243281149</v>
      </c>
      <c r="I914" s="33" t="str">
        <f aca="false">IF(D914=0,G914,"")</f>
        <v/>
      </c>
    </row>
    <row r="915" customFormat="false" ht="15" hidden="false" customHeight="false" outlineLevel="0" collapsed="false">
      <c r="B915" s="2" t="n">
        <v>910</v>
      </c>
      <c r="C915" s="19" t="n">
        <f aca="false">IF('Random Draws'!F915&lt;(Assumptions!$D$28-Assumptions!$D$27)/(Assumptions!$D$29-Assumptions!$D$27),Assumptions!$D$27+SQRT('Random Draws'!F915*(Assumptions!$D$29-Assumptions!$D$27)*(Assumptions!$D$28-Assumptions!$D$27)),Assumptions!$D$29-SQRT((1-'Random Draws'!F915)*(Assumptions!$D$29-Assumptions!$D$27)*(Assumptions!$D$29-Assumptions!$D$28)))</f>
        <v>0.249171314098339</v>
      </c>
      <c r="D915" s="29" t="n">
        <f aca="false">IF('Random Draws'!I915&lt;Assumptions!$D$30,1,0)</f>
        <v>0</v>
      </c>
      <c r="E915" s="19" t="n">
        <f aca="false">C915+Assumptions!$D$31*D915</f>
        <v>0.249171314098339</v>
      </c>
      <c r="F915" s="28" t="n">
        <f aca="false">(Simulation!F915-Assumptions!$D$15)*(1-E915)+Assumptions!$D$15-Simulation!J915</f>
        <v>0.186666692249286</v>
      </c>
      <c r="G915" s="8" t="n">
        <f aca="false">((Assumptions!$D$14*(1+Simulation!E915)^1*F915-Assumptions!$D$14*(1+Simulation!E915)^0*Simulation!E915*Assumptions!$D$16)/(1+Simulation!K915)^1+(Assumptions!$D$14*(1+Simulation!E915)^2*F915-Assumptions!$D$14*(1+Simulation!E915)^1*Simulation!E915*Assumptions!$D$16)/(1+Simulation!K915)^2+(Assumptions!$D$14*(1+Simulation!E915)^3*F915-Assumptions!$D$14*(1+Simulation!E915)^2*Simulation!E915*Assumptions!$D$16)/(1+Simulation!K915)^3+(Assumptions!$D$14*(1+Simulation!E915)^4*F915-Assumptions!$D$14*(1+Simulation!E915)^3*Simulation!E915*Assumptions!$D$16)/(1+Simulation!K915)^4+(Assumptions!$D$14*(1+Simulation!E915)^5*F915-Assumptions!$D$14*(1+Simulation!E915)^4*Simulation!E915*Assumptions!$D$16)/(1+Simulation!K915)^5+(Assumptions!$D$14*(1+Simulation!E915)^5*F915-Assumptions!$D$14*(1+Simulation!E915)^4*Simulation!E915*Assumptions!$D$16)*(1+Simulation!I915)/(Simulation!K915-Simulation!I915)/(1+Simulation!K915)^5-Assumptions!$D$17)/Assumptions!$D$18</f>
        <v>20.399299672323</v>
      </c>
      <c r="H915" s="8" t="str">
        <f aca="false">IF(D915=1,G915,"")</f>
        <v/>
      </c>
      <c r="I915" s="33" t="n">
        <f aca="false">IF(D915=0,G915,"")</f>
        <v>20.399299672323</v>
      </c>
    </row>
    <row r="916" customFormat="false" ht="15" hidden="false" customHeight="false" outlineLevel="0" collapsed="false">
      <c r="B916" s="2" t="n">
        <v>911</v>
      </c>
      <c r="C916" s="19" t="n">
        <f aca="false">IF('Random Draws'!F916&lt;(Assumptions!$D$28-Assumptions!$D$27)/(Assumptions!$D$29-Assumptions!$D$27),Assumptions!$D$27+SQRT('Random Draws'!F916*(Assumptions!$D$29-Assumptions!$D$27)*(Assumptions!$D$28-Assumptions!$D$27)),Assumptions!$D$29-SQRT((1-'Random Draws'!F916)*(Assumptions!$D$29-Assumptions!$D$27)*(Assumptions!$D$29-Assumptions!$D$28)))</f>
        <v>0.261023984058797</v>
      </c>
      <c r="D916" s="29" t="n">
        <f aca="false">IF('Random Draws'!I916&lt;Assumptions!$D$30,1,0)</f>
        <v>0</v>
      </c>
      <c r="E916" s="19" t="n">
        <f aca="false">C916+Assumptions!$D$31*D916</f>
        <v>0.261023984058797</v>
      </c>
      <c r="F916" s="28" t="n">
        <f aca="false">(Simulation!F916-Assumptions!$D$15)*(1-E916)+Assumptions!$D$15-Simulation!J916</f>
        <v>0.123085277451288</v>
      </c>
      <c r="G916" s="8" t="n">
        <f aca="false">((Assumptions!$D$14*(1+Simulation!E916)^1*F916-Assumptions!$D$14*(1+Simulation!E916)^0*Simulation!E916*Assumptions!$D$16)/(1+Simulation!K916)^1+(Assumptions!$D$14*(1+Simulation!E916)^2*F916-Assumptions!$D$14*(1+Simulation!E916)^1*Simulation!E916*Assumptions!$D$16)/(1+Simulation!K916)^2+(Assumptions!$D$14*(1+Simulation!E916)^3*F916-Assumptions!$D$14*(1+Simulation!E916)^2*Simulation!E916*Assumptions!$D$16)/(1+Simulation!K916)^3+(Assumptions!$D$14*(1+Simulation!E916)^4*F916-Assumptions!$D$14*(1+Simulation!E916)^3*Simulation!E916*Assumptions!$D$16)/(1+Simulation!K916)^4+(Assumptions!$D$14*(1+Simulation!E916)^5*F916-Assumptions!$D$14*(1+Simulation!E916)^4*Simulation!E916*Assumptions!$D$16)/(1+Simulation!K916)^5+(Assumptions!$D$14*(1+Simulation!E916)^5*F916-Assumptions!$D$14*(1+Simulation!E916)^4*Simulation!E916*Assumptions!$D$16)*(1+Simulation!I916)/(Simulation!K916-Simulation!I916)/(1+Simulation!K916)^5-Assumptions!$D$17)/Assumptions!$D$18</f>
        <v>7.30940565259733</v>
      </c>
      <c r="H916" s="8" t="str">
        <f aca="false">IF(D916=1,G916,"")</f>
        <v/>
      </c>
      <c r="I916" s="33" t="n">
        <f aca="false">IF(D916=0,G916,"")</f>
        <v>7.30940565259733</v>
      </c>
    </row>
    <row r="917" customFormat="false" ht="15" hidden="false" customHeight="false" outlineLevel="0" collapsed="false">
      <c r="B917" s="2" t="n">
        <v>912</v>
      </c>
      <c r="C917" s="19" t="n">
        <f aca="false">IF('Random Draws'!F917&lt;(Assumptions!$D$28-Assumptions!$D$27)/(Assumptions!$D$29-Assumptions!$D$27),Assumptions!$D$27+SQRT('Random Draws'!F917*(Assumptions!$D$29-Assumptions!$D$27)*(Assumptions!$D$28-Assumptions!$D$27)),Assumptions!$D$29-SQRT((1-'Random Draws'!F917)*(Assumptions!$D$29-Assumptions!$D$27)*(Assumptions!$D$29-Assumptions!$D$28)))</f>
        <v>0.278768314708377</v>
      </c>
      <c r="D917" s="29" t="n">
        <f aca="false">IF('Random Draws'!I917&lt;Assumptions!$D$30,1,0)</f>
        <v>0</v>
      </c>
      <c r="E917" s="19" t="n">
        <f aca="false">C917+Assumptions!$D$31*D917</f>
        <v>0.278768314708377</v>
      </c>
      <c r="F917" s="28" t="n">
        <f aca="false">(Simulation!F917-Assumptions!$D$15)*(1-E917)+Assumptions!$D$15-Simulation!J917</f>
        <v>0.180250589953133</v>
      </c>
      <c r="G917" s="8" t="n">
        <f aca="false">((Assumptions!$D$14*(1+Simulation!E917)^1*F917-Assumptions!$D$14*(1+Simulation!E917)^0*Simulation!E917*Assumptions!$D$16)/(1+Simulation!K917)^1+(Assumptions!$D$14*(1+Simulation!E917)^2*F917-Assumptions!$D$14*(1+Simulation!E917)^1*Simulation!E917*Assumptions!$D$16)/(1+Simulation!K917)^2+(Assumptions!$D$14*(1+Simulation!E917)^3*F917-Assumptions!$D$14*(1+Simulation!E917)^2*Simulation!E917*Assumptions!$D$16)/(1+Simulation!K917)^3+(Assumptions!$D$14*(1+Simulation!E917)^4*F917-Assumptions!$D$14*(1+Simulation!E917)^3*Simulation!E917*Assumptions!$D$16)/(1+Simulation!K917)^4+(Assumptions!$D$14*(1+Simulation!E917)^5*F917-Assumptions!$D$14*(1+Simulation!E917)^4*Simulation!E917*Assumptions!$D$16)/(1+Simulation!K917)^5+(Assumptions!$D$14*(1+Simulation!E917)^5*F917-Assumptions!$D$14*(1+Simulation!E917)^4*Simulation!E917*Assumptions!$D$16)*(1+Simulation!I917)/(Simulation!K917-Simulation!I917)/(1+Simulation!K917)^5-Assumptions!$D$17)/Assumptions!$D$18</f>
        <v>14.0813655866869</v>
      </c>
      <c r="H917" s="8" t="str">
        <f aca="false">IF(D917=1,G917,"")</f>
        <v/>
      </c>
      <c r="I917" s="33" t="n">
        <f aca="false">IF(D917=0,G917,"")</f>
        <v>14.0813655866869</v>
      </c>
    </row>
    <row r="918" customFormat="false" ht="15" hidden="false" customHeight="false" outlineLevel="0" collapsed="false">
      <c r="B918" s="2" t="n">
        <v>913</v>
      </c>
      <c r="C918" s="19" t="n">
        <f aca="false">IF('Random Draws'!F918&lt;(Assumptions!$D$28-Assumptions!$D$27)/(Assumptions!$D$29-Assumptions!$D$27),Assumptions!$D$27+SQRT('Random Draws'!F918*(Assumptions!$D$29-Assumptions!$D$27)*(Assumptions!$D$28-Assumptions!$D$27)),Assumptions!$D$29-SQRT((1-'Random Draws'!F918)*(Assumptions!$D$29-Assumptions!$D$27)*(Assumptions!$D$29-Assumptions!$D$28)))</f>
        <v>0.250260966345759</v>
      </c>
      <c r="D918" s="29" t="n">
        <f aca="false">IF('Random Draws'!I918&lt;Assumptions!$D$30,1,0)</f>
        <v>0</v>
      </c>
      <c r="E918" s="19" t="n">
        <f aca="false">C918+Assumptions!$D$31*D918</f>
        <v>0.250260966345759</v>
      </c>
      <c r="F918" s="28" t="n">
        <f aca="false">(Simulation!F918-Assumptions!$D$15)*(1-E918)+Assumptions!$D$15-Simulation!J918</f>
        <v>0.16999183518273</v>
      </c>
      <c r="G918" s="8" t="n">
        <f aca="false">((Assumptions!$D$14*(1+Simulation!E918)^1*F918-Assumptions!$D$14*(1+Simulation!E918)^0*Simulation!E918*Assumptions!$D$16)/(1+Simulation!K918)^1+(Assumptions!$D$14*(1+Simulation!E918)^2*F918-Assumptions!$D$14*(1+Simulation!E918)^1*Simulation!E918*Assumptions!$D$16)/(1+Simulation!K918)^2+(Assumptions!$D$14*(1+Simulation!E918)^3*F918-Assumptions!$D$14*(1+Simulation!E918)^2*Simulation!E918*Assumptions!$D$16)/(1+Simulation!K918)^3+(Assumptions!$D$14*(1+Simulation!E918)^4*F918-Assumptions!$D$14*(1+Simulation!E918)^3*Simulation!E918*Assumptions!$D$16)/(1+Simulation!K918)^4+(Assumptions!$D$14*(1+Simulation!E918)^5*F918-Assumptions!$D$14*(1+Simulation!E918)^4*Simulation!E918*Assumptions!$D$16)/(1+Simulation!K918)^5+(Assumptions!$D$14*(1+Simulation!E918)^5*F918-Assumptions!$D$14*(1+Simulation!E918)^4*Simulation!E918*Assumptions!$D$16)*(1+Simulation!I918)/(Simulation!K918-Simulation!I918)/(1+Simulation!K918)^5-Assumptions!$D$17)/Assumptions!$D$18</f>
        <v>13.2622496197633</v>
      </c>
      <c r="H918" s="8" t="str">
        <f aca="false">IF(D918=1,G918,"")</f>
        <v/>
      </c>
      <c r="I918" s="33" t="n">
        <f aca="false">IF(D918=0,G918,"")</f>
        <v>13.2622496197633</v>
      </c>
    </row>
    <row r="919" customFormat="false" ht="15" hidden="false" customHeight="false" outlineLevel="0" collapsed="false">
      <c r="B919" s="2" t="n">
        <v>914</v>
      </c>
      <c r="C919" s="19" t="n">
        <f aca="false">IF('Random Draws'!F919&lt;(Assumptions!$D$28-Assumptions!$D$27)/(Assumptions!$D$29-Assumptions!$D$27),Assumptions!$D$27+SQRT('Random Draws'!F919*(Assumptions!$D$29-Assumptions!$D$27)*(Assumptions!$D$28-Assumptions!$D$27)),Assumptions!$D$29-SQRT((1-'Random Draws'!F919)*(Assumptions!$D$29-Assumptions!$D$27)*(Assumptions!$D$29-Assumptions!$D$28)))</f>
        <v>0.254107753768931</v>
      </c>
      <c r="D919" s="29" t="n">
        <f aca="false">IF('Random Draws'!I919&lt;Assumptions!$D$30,1,0)</f>
        <v>1</v>
      </c>
      <c r="E919" s="19" t="n">
        <f aca="false">C919+Assumptions!$D$31*D919</f>
        <v>0.344107753768931</v>
      </c>
      <c r="F919" s="28" t="n">
        <f aca="false">(Simulation!F919-Assumptions!$D$15)*(1-E919)+Assumptions!$D$15-Simulation!J919</f>
        <v>0.190560373335747</v>
      </c>
      <c r="G919" s="8" t="n">
        <f aca="false">((Assumptions!$D$14*(1+Simulation!E919)^1*F919-Assumptions!$D$14*(1+Simulation!E919)^0*Simulation!E919*Assumptions!$D$16)/(1+Simulation!K919)^1+(Assumptions!$D$14*(1+Simulation!E919)^2*F919-Assumptions!$D$14*(1+Simulation!E919)^1*Simulation!E919*Assumptions!$D$16)/(1+Simulation!K919)^2+(Assumptions!$D$14*(1+Simulation!E919)^3*F919-Assumptions!$D$14*(1+Simulation!E919)^2*Simulation!E919*Assumptions!$D$16)/(1+Simulation!K919)^3+(Assumptions!$D$14*(1+Simulation!E919)^4*F919-Assumptions!$D$14*(1+Simulation!E919)^3*Simulation!E919*Assumptions!$D$16)/(1+Simulation!K919)^4+(Assumptions!$D$14*(1+Simulation!E919)^5*F919-Assumptions!$D$14*(1+Simulation!E919)^4*Simulation!E919*Assumptions!$D$16)/(1+Simulation!K919)^5+(Assumptions!$D$14*(1+Simulation!E919)^5*F919-Assumptions!$D$14*(1+Simulation!E919)^4*Simulation!E919*Assumptions!$D$16)*(1+Simulation!I919)/(Simulation!K919-Simulation!I919)/(1+Simulation!K919)^5-Assumptions!$D$17)/Assumptions!$D$18</f>
        <v>13.2600488296993</v>
      </c>
      <c r="H919" s="8" t="n">
        <f aca="false">IF(D919=1,G919,"")</f>
        <v>13.2600488296993</v>
      </c>
      <c r="I919" s="33" t="str">
        <f aca="false">IF(D919=0,G919,"")</f>
        <v/>
      </c>
    </row>
    <row r="920" customFormat="false" ht="15" hidden="false" customHeight="false" outlineLevel="0" collapsed="false">
      <c r="B920" s="2" t="n">
        <v>915</v>
      </c>
      <c r="C920" s="19" t="n">
        <f aca="false">IF('Random Draws'!F920&lt;(Assumptions!$D$28-Assumptions!$D$27)/(Assumptions!$D$29-Assumptions!$D$27),Assumptions!$D$27+SQRT('Random Draws'!F920*(Assumptions!$D$29-Assumptions!$D$27)*(Assumptions!$D$28-Assumptions!$D$27)),Assumptions!$D$29-SQRT((1-'Random Draws'!F920)*(Assumptions!$D$29-Assumptions!$D$27)*(Assumptions!$D$29-Assumptions!$D$28)))</f>
        <v>0.265410966674958</v>
      </c>
      <c r="D920" s="29" t="n">
        <f aca="false">IF('Random Draws'!I920&lt;Assumptions!$D$30,1,0)</f>
        <v>1</v>
      </c>
      <c r="E920" s="19" t="n">
        <f aca="false">C920+Assumptions!$D$31*D920</f>
        <v>0.355410966674958</v>
      </c>
      <c r="F920" s="28" t="n">
        <f aca="false">(Simulation!F920-Assumptions!$D$15)*(1-E920)+Assumptions!$D$15-Simulation!J920</f>
        <v>0.171238527773371</v>
      </c>
      <c r="G920" s="8" t="n">
        <f aca="false">((Assumptions!$D$14*(1+Simulation!E920)^1*F920-Assumptions!$D$14*(1+Simulation!E920)^0*Simulation!E920*Assumptions!$D$16)/(1+Simulation!K920)^1+(Assumptions!$D$14*(1+Simulation!E920)^2*F920-Assumptions!$D$14*(1+Simulation!E920)^1*Simulation!E920*Assumptions!$D$16)/(1+Simulation!K920)^2+(Assumptions!$D$14*(1+Simulation!E920)^3*F920-Assumptions!$D$14*(1+Simulation!E920)^2*Simulation!E920*Assumptions!$D$16)/(1+Simulation!K920)^3+(Assumptions!$D$14*(1+Simulation!E920)^4*F920-Assumptions!$D$14*(1+Simulation!E920)^3*Simulation!E920*Assumptions!$D$16)/(1+Simulation!K920)^4+(Assumptions!$D$14*(1+Simulation!E920)^5*F920-Assumptions!$D$14*(1+Simulation!E920)^4*Simulation!E920*Assumptions!$D$16)/(1+Simulation!K920)^5+(Assumptions!$D$14*(1+Simulation!E920)^5*F920-Assumptions!$D$14*(1+Simulation!E920)^4*Simulation!E920*Assumptions!$D$16)*(1+Simulation!I920)/(Simulation!K920-Simulation!I920)/(1+Simulation!K920)^5-Assumptions!$D$17)/Assumptions!$D$18</f>
        <v>16.6979449621318</v>
      </c>
      <c r="H920" s="8" t="n">
        <f aca="false">IF(D920=1,G920,"")</f>
        <v>16.6979449621318</v>
      </c>
      <c r="I920" s="33" t="str">
        <f aca="false">IF(D920=0,G920,"")</f>
        <v/>
      </c>
    </row>
    <row r="921" customFormat="false" ht="15" hidden="false" customHeight="false" outlineLevel="0" collapsed="false">
      <c r="B921" s="2" t="n">
        <v>916</v>
      </c>
      <c r="C921" s="19" t="n">
        <f aca="false">IF('Random Draws'!F921&lt;(Assumptions!$D$28-Assumptions!$D$27)/(Assumptions!$D$29-Assumptions!$D$27),Assumptions!$D$27+SQRT('Random Draws'!F921*(Assumptions!$D$29-Assumptions!$D$27)*(Assumptions!$D$28-Assumptions!$D$27)),Assumptions!$D$29-SQRT((1-'Random Draws'!F921)*(Assumptions!$D$29-Assumptions!$D$27)*(Assumptions!$D$29-Assumptions!$D$28)))</f>
        <v>0.272531469520876</v>
      </c>
      <c r="D921" s="29" t="n">
        <f aca="false">IF('Random Draws'!I921&lt;Assumptions!$D$30,1,0)</f>
        <v>0</v>
      </c>
      <c r="E921" s="19" t="n">
        <f aca="false">C921+Assumptions!$D$31*D921</f>
        <v>0.272531469520876</v>
      </c>
      <c r="F921" s="28" t="n">
        <f aca="false">(Simulation!F921-Assumptions!$D$15)*(1-E921)+Assumptions!$D$15-Simulation!J921</f>
        <v>0.197637817197442</v>
      </c>
      <c r="G921" s="8" t="n">
        <f aca="false">((Assumptions!$D$14*(1+Simulation!E921)^1*F921-Assumptions!$D$14*(1+Simulation!E921)^0*Simulation!E921*Assumptions!$D$16)/(1+Simulation!K921)^1+(Assumptions!$D$14*(1+Simulation!E921)^2*F921-Assumptions!$D$14*(1+Simulation!E921)^1*Simulation!E921*Assumptions!$D$16)/(1+Simulation!K921)^2+(Assumptions!$D$14*(1+Simulation!E921)^3*F921-Assumptions!$D$14*(1+Simulation!E921)^2*Simulation!E921*Assumptions!$D$16)/(1+Simulation!K921)^3+(Assumptions!$D$14*(1+Simulation!E921)^4*F921-Assumptions!$D$14*(1+Simulation!E921)^3*Simulation!E921*Assumptions!$D$16)/(1+Simulation!K921)^4+(Assumptions!$D$14*(1+Simulation!E921)^5*F921-Assumptions!$D$14*(1+Simulation!E921)^4*Simulation!E921*Assumptions!$D$16)/(1+Simulation!K921)^5+(Assumptions!$D$14*(1+Simulation!E921)^5*F921-Assumptions!$D$14*(1+Simulation!E921)^4*Simulation!E921*Assumptions!$D$16)*(1+Simulation!I921)/(Simulation!K921-Simulation!I921)/(1+Simulation!K921)^5-Assumptions!$D$17)/Assumptions!$D$18</f>
        <v>13.1506072107151</v>
      </c>
      <c r="H921" s="8" t="str">
        <f aca="false">IF(D921=1,G921,"")</f>
        <v/>
      </c>
      <c r="I921" s="33" t="n">
        <f aca="false">IF(D921=0,G921,"")</f>
        <v>13.1506072107151</v>
      </c>
    </row>
    <row r="922" customFormat="false" ht="15" hidden="false" customHeight="false" outlineLevel="0" collapsed="false">
      <c r="B922" s="2" t="n">
        <v>917</v>
      </c>
      <c r="C922" s="19" t="n">
        <f aca="false">IF('Random Draws'!F922&lt;(Assumptions!$D$28-Assumptions!$D$27)/(Assumptions!$D$29-Assumptions!$D$27),Assumptions!$D$27+SQRT('Random Draws'!F922*(Assumptions!$D$29-Assumptions!$D$27)*(Assumptions!$D$28-Assumptions!$D$27)),Assumptions!$D$29-SQRT((1-'Random Draws'!F922)*(Assumptions!$D$29-Assumptions!$D$27)*(Assumptions!$D$29-Assumptions!$D$28)))</f>
        <v>0.256950672756018</v>
      </c>
      <c r="D922" s="29" t="n">
        <f aca="false">IF('Random Draws'!I922&lt;Assumptions!$D$30,1,0)</f>
        <v>0</v>
      </c>
      <c r="E922" s="19" t="n">
        <f aca="false">C922+Assumptions!$D$31*D922</f>
        <v>0.256950672756018</v>
      </c>
      <c r="F922" s="28" t="n">
        <f aca="false">(Simulation!F922-Assumptions!$D$15)*(1-E922)+Assumptions!$D$15-Simulation!J922</f>
        <v>0.130538041204199</v>
      </c>
      <c r="G922" s="8" t="n">
        <f aca="false">((Assumptions!$D$14*(1+Simulation!E922)^1*F922-Assumptions!$D$14*(1+Simulation!E922)^0*Simulation!E922*Assumptions!$D$16)/(1+Simulation!K922)^1+(Assumptions!$D$14*(1+Simulation!E922)^2*F922-Assumptions!$D$14*(1+Simulation!E922)^1*Simulation!E922*Assumptions!$D$16)/(1+Simulation!K922)^2+(Assumptions!$D$14*(1+Simulation!E922)^3*F922-Assumptions!$D$14*(1+Simulation!E922)^2*Simulation!E922*Assumptions!$D$16)/(1+Simulation!K922)^3+(Assumptions!$D$14*(1+Simulation!E922)^4*F922-Assumptions!$D$14*(1+Simulation!E922)^3*Simulation!E922*Assumptions!$D$16)/(1+Simulation!K922)^4+(Assumptions!$D$14*(1+Simulation!E922)^5*F922-Assumptions!$D$14*(1+Simulation!E922)^4*Simulation!E922*Assumptions!$D$16)/(1+Simulation!K922)^5+(Assumptions!$D$14*(1+Simulation!E922)^5*F922-Assumptions!$D$14*(1+Simulation!E922)^4*Simulation!E922*Assumptions!$D$16)*(1+Simulation!I922)/(Simulation!K922-Simulation!I922)/(1+Simulation!K922)^5-Assumptions!$D$17)/Assumptions!$D$18</f>
        <v>6.59253075547527</v>
      </c>
      <c r="H922" s="8" t="str">
        <f aca="false">IF(D922=1,G922,"")</f>
        <v/>
      </c>
      <c r="I922" s="33" t="n">
        <f aca="false">IF(D922=0,G922,"")</f>
        <v>6.59253075547527</v>
      </c>
    </row>
    <row r="923" customFormat="false" ht="15" hidden="false" customHeight="false" outlineLevel="0" collapsed="false">
      <c r="B923" s="2" t="n">
        <v>918</v>
      </c>
      <c r="C923" s="19" t="n">
        <f aca="false">IF('Random Draws'!F923&lt;(Assumptions!$D$28-Assumptions!$D$27)/(Assumptions!$D$29-Assumptions!$D$27),Assumptions!$D$27+SQRT('Random Draws'!F923*(Assumptions!$D$29-Assumptions!$D$27)*(Assumptions!$D$28-Assumptions!$D$27)),Assumptions!$D$29-SQRT((1-'Random Draws'!F923)*(Assumptions!$D$29-Assumptions!$D$27)*(Assumptions!$D$29-Assumptions!$D$28)))</f>
        <v>0.263819327393585</v>
      </c>
      <c r="D923" s="29" t="n">
        <f aca="false">IF('Random Draws'!I923&lt;Assumptions!$D$30,1,0)</f>
        <v>0</v>
      </c>
      <c r="E923" s="19" t="n">
        <f aca="false">C923+Assumptions!$D$31*D923</f>
        <v>0.263819327393585</v>
      </c>
      <c r="F923" s="28" t="n">
        <f aca="false">(Simulation!F923-Assumptions!$D$15)*(1-E923)+Assumptions!$D$15-Simulation!J923</f>
        <v>0.151094415591021</v>
      </c>
      <c r="G923" s="8" t="n">
        <f aca="false">((Assumptions!$D$14*(1+Simulation!E923)^1*F923-Assumptions!$D$14*(1+Simulation!E923)^0*Simulation!E923*Assumptions!$D$16)/(1+Simulation!K923)^1+(Assumptions!$D$14*(1+Simulation!E923)^2*F923-Assumptions!$D$14*(1+Simulation!E923)^1*Simulation!E923*Assumptions!$D$16)/(1+Simulation!K923)^2+(Assumptions!$D$14*(1+Simulation!E923)^3*F923-Assumptions!$D$14*(1+Simulation!E923)^2*Simulation!E923*Assumptions!$D$16)/(1+Simulation!K923)^3+(Assumptions!$D$14*(1+Simulation!E923)^4*F923-Assumptions!$D$14*(1+Simulation!E923)^3*Simulation!E923*Assumptions!$D$16)/(1+Simulation!K923)^4+(Assumptions!$D$14*(1+Simulation!E923)^5*F923-Assumptions!$D$14*(1+Simulation!E923)^4*Simulation!E923*Assumptions!$D$16)/(1+Simulation!K923)^5+(Assumptions!$D$14*(1+Simulation!E923)^5*F923-Assumptions!$D$14*(1+Simulation!E923)^4*Simulation!E923*Assumptions!$D$16)*(1+Simulation!I923)/(Simulation!K923-Simulation!I923)/(1+Simulation!K923)^5-Assumptions!$D$17)/Assumptions!$D$18</f>
        <v>10.4810039071885</v>
      </c>
      <c r="H923" s="8" t="str">
        <f aca="false">IF(D923=1,G923,"")</f>
        <v/>
      </c>
      <c r="I923" s="33" t="n">
        <f aca="false">IF(D923=0,G923,"")</f>
        <v>10.4810039071885</v>
      </c>
    </row>
    <row r="924" customFormat="false" ht="15" hidden="false" customHeight="false" outlineLevel="0" collapsed="false">
      <c r="B924" s="2" t="n">
        <v>919</v>
      </c>
      <c r="C924" s="19" t="n">
        <f aca="false">IF('Random Draws'!F924&lt;(Assumptions!$D$28-Assumptions!$D$27)/(Assumptions!$D$29-Assumptions!$D$27),Assumptions!$D$27+SQRT('Random Draws'!F924*(Assumptions!$D$29-Assumptions!$D$27)*(Assumptions!$D$28-Assumptions!$D$27)),Assumptions!$D$29-SQRT((1-'Random Draws'!F924)*(Assumptions!$D$29-Assumptions!$D$27)*(Assumptions!$D$29-Assumptions!$D$28)))</f>
        <v>0.25713494750687</v>
      </c>
      <c r="D924" s="29" t="n">
        <f aca="false">IF('Random Draws'!I924&lt;Assumptions!$D$30,1,0)</f>
        <v>1</v>
      </c>
      <c r="E924" s="19" t="n">
        <f aca="false">C924+Assumptions!$D$31*D924</f>
        <v>0.34713494750687</v>
      </c>
      <c r="F924" s="28" t="n">
        <f aca="false">(Simulation!F924-Assumptions!$D$15)*(1-E924)+Assumptions!$D$15-Simulation!J924</f>
        <v>0.165305710410733</v>
      </c>
      <c r="G924" s="8" t="n">
        <f aca="false">((Assumptions!$D$14*(1+Simulation!E924)^1*F924-Assumptions!$D$14*(1+Simulation!E924)^0*Simulation!E924*Assumptions!$D$16)/(1+Simulation!K924)^1+(Assumptions!$D$14*(1+Simulation!E924)^2*F924-Assumptions!$D$14*(1+Simulation!E924)^1*Simulation!E924*Assumptions!$D$16)/(1+Simulation!K924)^2+(Assumptions!$D$14*(1+Simulation!E924)^3*F924-Assumptions!$D$14*(1+Simulation!E924)^2*Simulation!E924*Assumptions!$D$16)/(1+Simulation!K924)^3+(Assumptions!$D$14*(1+Simulation!E924)^4*F924-Assumptions!$D$14*(1+Simulation!E924)^3*Simulation!E924*Assumptions!$D$16)/(1+Simulation!K924)^4+(Assumptions!$D$14*(1+Simulation!E924)^5*F924-Assumptions!$D$14*(1+Simulation!E924)^4*Simulation!E924*Assumptions!$D$16)/(1+Simulation!K924)^5+(Assumptions!$D$14*(1+Simulation!E924)^5*F924-Assumptions!$D$14*(1+Simulation!E924)^4*Simulation!E924*Assumptions!$D$16)*(1+Simulation!I924)/(Simulation!K924-Simulation!I924)/(1+Simulation!K924)^5-Assumptions!$D$17)/Assumptions!$D$18</f>
        <v>25.7502311843282</v>
      </c>
      <c r="H924" s="8" t="n">
        <f aca="false">IF(D924=1,G924,"")</f>
        <v>25.7502311843282</v>
      </c>
      <c r="I924" s="33" t="str">
        <f aca="false">IF(D924=0,G924,"")</f>
        <v/>
      </c>
    </row>
    <row r="925" customFormat="false" ht="15" hidden="false" customHeight="false" outlineLevel="0" collapsed="false">
      <c r="B925" s="2" t="n">
        <v>920</v>
      </c>
      <c r="C925" s="19" t="n">
        <f aca="false">IF('Random Draws'!F925&lt;(Assumptions!$D$28-Assumptions!$D$27)/(Assumptions!$D$29-Assumptions!$D$27),Assumptions!$D$27+SQRT('Random Draws'!F925*(Assumptions!$D$29-Assumptions!$D$27)*(Assumptions!$D$28-Assumptions!$D$27)),Assumptions!$D$29-SQRT((1-'Random Draws'!F925)*(Assumptions!$D$29-Assumptions!$D$27)*(Assumptions!$D$29-Assumptions!$D$28)))</f>
        <v>0.276136450895977</v>
      </c>
      <c r="D925" s="29" t="n">
        <f aca="false">IF('Random Draws'!I925&lt;Assumptions!$D$30,1,0)</f>
        <v>0</v>
      </c>
      <c r="E925" s="19" t="n">
        <f aca="false">C925+Assumptions!$D$31*D925</f>
        <v>0.276136450895977</v>
      </c>
      <c r="F925" s="28" t="n">
        <f aca="false">(Simulation!F925-Assumptions!$D$15)*(1-E925)+Assumptions!$D$15-Simulation!J925</f>
        <v>0.188869479767062</v>
      </c>
      <c r="G925" s="8" t="n">
        <f aca="false">((Assumptions!$D$14*(1+Simulation!E925)^1*F925-Assumptions!$D$14*(1+Simulation!E925)^0*Simulation!E925*Assumptions!$D$16)/(1+Simulation!K925)^1+(Assumptions!$D$14*(1+Simulation!E925)^2*F925-Assumptions!$D$14*(1+Simulation!E925)^1*Simulation!E925*Assumptions!$D$16)/(1+Simulation!K925)^2+(Assumptions!$D$14*(1+Simulation!E925)^3*F925-Assumptions!$D$14*(1+Simulation!E925)^2*Simulation!E925*Assumptions!$D$16)/(1+Simulation!K925)^3+(Assumptions!$D$14*(1+Simulation!E925)^4*F925-Assumptions!$D$14*(1+Simulation!E925)^3*Simulation!E925*Assumptions!$D$16)/(1+Simulation!K925)^4+(Assumptions!$D$14*(1+Simulation!E925)^5*F925-Assumptions!$D$14*(1+Simulation!E925)^4*Simulation!E925*Assumptions!$D$16)/(1+Simulation!K925)^5+(Assumptions!$D$14*(1+Simulation!E925)^5*F925-Assumptions!$D$14*(1+Simulation!E925)^4*Simulation!E925*Assumptions!$D$16)*(1+Simulation!I925)/(Simulation!K925-Simulation!I925)/(1+Simulation!K925)^5-Assumptions!$D$17)/Assumptions!$D$18</f>
        <v>14.5158599821419</v>
      </c>
      <c r="H925" s="8" t="str">
        <f aca="false">IF(D925=1,G925,"")</f>
        <v/>
      </c>
      <c r="I925" s="33" t="n">
        <f aca="false">IF(D925=0,G925,"")</f>
        <v>14.5158599821419</v>
      </c>
    </row>
    <row r="926" customFormat="false" ht="15" hidden="false" customHeight="false" outlineLevel="0" collapsed="false">
      <c r="B926" s="2" t="n">
        <v>921</v>
      </c>
      <c r="C926" s="19" t="n">
        <f aca="false">IF('Random Draws'!F926&lt;(Assumptions!$D$28-Assumptions!$D$27)/(Assumptions!$D$29-Assumptions!$D$27),Assumptions!$D$27+SQRT('Random Draws'!F926*(Assumptions!$D$29-Assumptions!$D$27)*(Assumptions!$D$28-Assumptions!$D$27)),Assumptions!$D$29-SQRT((1-'Random Draws'!F926)*(Assumptions!$D$29-Assumptions!$D$27)*(Assumptions!$D$29-Assumptions!$D$28)))</f>
        <v>0.260158472896997</v>
      </c>
      <c r="D926" s="29" t="n">
        <f aca="false">IF('Random Draws'!I926&lt;Assumptions!$D$30,1,0)</f>
        <v>0</v>
      </c>
      <c r="E926" s="19" t="n">
        <f aca="false">C926+Assumptions!$D$31*D926</f>
        <v>0.260158472896997</v>
      </c>
      <c r="F926" s="28" t="n">
        <f aca="false">(Simulation!F926-Assumptions!$D$15)*(1-E926)+Assumptions!$D$15-Simulation!J926</f>
        <v>0.211104862311385</v>
      </c>
      <c r="G926" s="8" t="n">
        <f aca="false">((Assumptions!$D$14*(1+Simulation!E926)^1*F926-Assumptions!$D$14*(1+Simulation!E926)^0*Simulation!E926*Assumptions!$D$16)/(1+Simulation!K926)^1+(Assumptions!$D$14*(1+Simulation!E926)^2*F926-Assumptions!$D$14*(1+Simulation!E926)^1*Simulation!E926*Assumptions!$D$16)/(1+Simulation!K926)^2+(Assumptions!$D$14*(1+Simulation!E926)^3*F926-Assumptions!$D$14*(1+Simulation!E926)^2*Simulation!E926*Assumptions!$D$16)/(1+Simulation!K926)^3+(Assumptions!$D$14*(1+Simulation!E926)^4*F926-Assumptions!$D$14*(1+Simulation!E926)^3*Simulation!E926*Assumptions!$D$16)/(1+Simulation!K926)^4+(Assumptions!$D$14*(1+Simulation!E926)^5*F926-Assumptions!$D$14*(1+Simulation!E926)^4*Simulation!E926*Assumptions!$D$16)/(1+Simulation!K926)^5+(Assumptions!$D$14*(1+Simulation!E926)^5*F926-Assumptions!$D$14*(1+Simulation!E926)^4*Simulation!E926*Assumptions!$D$16)*(1+Simulation!I926)/(Simulation!K926-Simulation!I926)/(1+Simulation!K926)^5-Assumptions!$D$17)/Assumptions!$D$18</f>
        <v>19.5234074009769</v>
      </c>
      <c r="H926" s="8" t="str">
        <f aca="false">IF(D926=1,G926,"")</f>
        <v/>
      </c>
      <c r="I926" s="33" t="n">
        <f aca="false">IF(D926=0,G926,"")</f>
        <v>19.5234074009769</v>
      </c>
    </row>
    <row r="927" customFormat="false" ht="15" hidden="false" customHeight="false" outlineLevel="0" collapsed="false">
      <c r="B927" s="2" t="n">
        <v>922</v>
      </c>
      <c r="C927" s="19" t="n">
        <f aca="false">IF('Random Draws'!F927&lt;(Assumptions!$D$28-Assumptions!$D$27)/(Assumptions!$D$29-Assumptions!$D$27),Assumptions!$D$27+SQRT('Random Draws'!F927*(Assumptions!$D$29-Assumptions!$D$27)*(Assumptions!$D$28-Assumptions!$D$27)),Assumptions!$D$29-SQRT((1-'Random Draws'!F927)*(Assumptions!$D$29-Assumptions!$D$27)*(Assumptions!$D$29-Assumptions!$D$28)))</f>
        <v>0.253497645193914</v>
      </c>
      <c r="D927" s="29" t="n">
        <f aca="false">IF('Random Draws'!I927&lt;Assumptions!$D$30,1,0)</f>
        <v>0</v>
      </c>
      <c r="E927" s="19" t="n">
        <f aca="false">C927+Assumptions!$D$31*D927</f>
        <v>0.253497645193914</v>
      </c>
      <c r="F927" s="28" t="n">
        <f aca="false">(Simulation!F927-Assumptions!$D$15)*(1-E927)+Assumptions!$D$15-Simulation!J927</f>
        <v>0.221888131548305</v>
      </c>
      <c r="G927" s="8" t="n">
        <f aca="false">((Assumptions!$D$14*(1+Simulation!E927)^1*F927-Assumptions!$D$14*(1+Simulation!E927)^0*Simulation!E927*Assumptions!$D$16)/(1+Simulation!K927)^1+(Assumptions!$D$14*(1+Simulation!E927)^2*F927-Assumptions!$D$14*(1+Simulation!E927)^1*Simulation!E927*Assumptions!$D$16)/(1+Simulation!K927)^2+(Assumptions!$D$14*(1+Simulation!E927)^3*F927-Assumptions!$D$14*(1+Simulation!E927)^2*Simulation!E927*Assumptions!$D$16)/(1+Simulation!K927)^3+(Assumptions!$D$14*(1+Simulation!E927)^4*F927-Assumptions!$D$14*(1+Simulation!E927)^3*Simulation!E927*Assumptions!$D$16)/(1+Simulation!K927)^4+(Assumptions!$D$14*(1+Simulation!E927)^5*F927-Assumptions!$D$14*(1+Simulation!E927)^4*Simulation!E927*Assumptions!$D$16)/(1+Simulation!K927)^5+(Assumptions!$D$14*(1+Simulation!E927)^5*F927-Assumptions!$D$14*(1+Simulation!E927)^4*Simulation!E927*Assumptions!$D$16)*(1+Simulation!I927)/(Simulation!K927-Simulation!I927)/(1+Simulation!K927)^5-Assumptions!$D$17)/Assumptions!$D$18</f>
        <v>16.1394213254411</v>
      </c>
      <c r="H927" s="8" t="str">
        <f aca="false">IF(D927=1,G927,"")</f>
        <v/>
      </c>
      <c r="I927" s="33" t="n">
        <f aca="false">IF(D927=0,G927,"")</f>
        <v>16.1394213254411</v>
      </c>
    </row>
    <row r="928" customFormat="false" ht="15" hidden="false" customHeight="false" outlineLevel="0" collapsed="false">
      <c r="B928" s="2" t="n">
        <v>923</v>
      </c>
      <c r="C928" s="19" t="n">
        <f aca="false">IF('Random Draws'!F928&lt;(Assumptions!$D$28-Assumptions!$D$27)/(Assumptions!$D$29-Assumptions!$D$27),Assumptions!$D$27+SQRT('Random Draws'!F928*(Assumptions!$D$29-Assumptions!$D$27)*(Assumptions!$D$28-Assumptions!$D$27)),Assumptions!$D$29-SQRT((1-'Random Draws'!F928)*(Assumptions!$D$29-Assumptions!$D$27)*(Assumptions!$D$29-Assumptions!$D$28)))</f>
        <v>0.25343455411202</v>
      </c>
      <c r="D928" s="29" t="n">
        <f aca="false">IF('Random Draws'!I928&lt;Assumptions!$D$30,1,0)</f>
        <v>0</v>
      </c>
      <c r="E928" s="19" t="n">
        <f aca="false">C928+Assumptions!$D$31*D928</f>
        <v>0.25343455411202</v>
      </c>
      <c r="F928" s="28" t="n">
        <f aca="false">(Simulation!F928-Assumptions!$D$15)*(1-E928)+Assumptions!$D$15-Simulation!J928</f>
        <v>0.1794802357247</v>
      </c>
      <c r="G928" s="8" t="n">
        <f aca="false">((Assumptions!$D$14*(1+Simulation!E928)^1*F928-Assumptions!$D$14*(1+Simulation!E928)^0*Simulation!E928*Assumptions!$D$16)/(1+Simulation!K928)^1+(Assumptions!$D$14*(1+Simulation!E928)^2*F928-Assumptions!$D$14*(1+Simulation!E928)^1*Simulation!E928*Assumptions!$D$16)/(1+Simulation!K928)^2+(Assumptions!$D$14*(1+Simulation!E928)^3*F928-Assumptions!$D$14*(1+Simulation!E928)^2*Simulation!E928*Assumptions!$D$16)/(1+Simulation!K928)^3+(Assumptions!$D$14*(1+Simulation!E928)^4*F928-Assumptions!$D$14*(1+Simulation!E928)^3*Simulation!E928*Assumptions!$D$16)/(1+Simulation!K928)^4+(Assumptions!$D$14*(1+Simulation!E928)^5*F928-Assumptions!$D$14*(1+Simulation!E928)^4*Simulation!E928*Assumptions!$D$16)/(1+Simulation!K928)^5+(Assumptions!$D$14*(1+Simulation!E928)^5*F928-Assumptions!$D$14*(1+Simulation!E928)^4*Simulation!E928*Assumptions!$D$16)*(1+Simulation!I928)/(Simulation!K928-Simulation!I928)/(1+Simulation!K928)^5-Assumptions!$D$17)/Assumptions!$D$18</f>
        <v>14.2789519344429</v>
      </c>
      <c r="H928" s="8" t="str">
        <f aca="false">IF(D928=1,G928,"")</f>
        <v/>
      </c>
      <c r="I928" s="33" t="n">
        <f aca="false">IF(D928=0,G928,"")</f>
        <v>14.2789519344429</v>
      </c>
    </row>
    <row r="929" customFormat="false" ht="15" hidden="false" customHeight="false" outlineLevel="0" collapsed="false">
      <c r="B929" s="2" t="n">
        <v>924</v>
      </c>
      <c r="C929" s="19" t="n">
        <f aca="false">IF('Random Draws'!F929&lt;(Assumptions!$D$28-Assumptions!$D$27)/(Assumptions!$D$29-Assumptions!$D$27),Assumptions!$D$27+SQRT('Random Draws'!F929*(Assumptions!$D$29-Assumptions!$D$27)*(Assumptions!$D$28-Assumptions!$D$27)),Assumptions!$D$29-SQRT((1-'Random Draws'!F929)*(Assumptions!$D$29-Assumptions!$D$27)*(Assumptions!$D$29-Assumptions!$D$28)))</f>
        <v>0.269331602205504</v>
      </c>
      <c r="D929" s="29" t="n">
        <f aca="false">IF('Random Draws'!I929&lt;Assumptions!$D$30,1,0)</f>
        <v>0</v>
      </c>
      <c r="E929" s="19" t="n">
        <f aca="false">C929+Assumptions!$D$31*D929</f>
        <v>0.269331602205504</v>
      </c>
      <c r="F929" s="28" t="n">
        <f aca="false">(Simulation!F929-Assumptions!$D$15)*(1-E929)+Assumptions!$D$15-Simulation!J929</f>
        <v>0.151727319461833</v>
      </c>
      <c r="G929" s="8" t="n">
        <f aca="false">((Assumptions!$D$14*(1+Simulation!E929)^1*F929-Assumptions!$D$14*(1+Simulation!E929)^0*Simulation!E929*Assumptions!$D$16)/(1+Simulation!K929)^1+(Assumptions!$D$14*(1+Simulation!E929)^2*F929-Assumptions!$D$14*(1+Simulation!E929)^1*Simulation!E929*Assumptions!$D$16)/(1+Simulation!K929)^2+(Assumptions!$D$14*(1+Simulation!E929)^3*F929-Assumptions!$D$14*(1+Simulation!E929)^2*Simulation!E929*Assumptions!$D$16)/(1+Simulation!K929)^3+(Assumptions!$D$14*(1+Simulation!E929)^4*F929-Assumptions!$D$14*(1+Simulation!E929)^3*Simulation!E929*Assumptions!$D$16)/(1+Simulation!K929)^4+(Assumptions!$D$14*(1+Simulation!E929)^5*F929-Assumptions!$D$14*(1+Simulation!E929)^4*Simulation!E929*Assumptions!$D$16)/(1+Simulation!K929)^5+(Assumptions!$D$14*(1+Simulation!E929)^5*F929-Assumptions!$D$14*(1+Simulation!E929)^4*Simulation!E929*Assumptions!$D$16)*(1+Simulation!I929)/(Simulation!K929-Simulation!I929)/(1+Simulation!K929)^5-Assumptions!$D$17)/Assumptions!$D$18</f>
        <v>19.2944986232292</v>
      </c>
      <c r="H929" s="8" t="str">
        <f aca="false">IF(D929=1,G929,"")</f>
        <v/>
      </c>
      <c r="I929" s="33" t="n">
        <f aca="false">IF(D929=0,G929,"")</f>
        <v>19.2944986232292</v>
      </c>
    </row>
    <row r="930" customFormat="false" ht="15" hidden="false" customHeight="false" outlineLevel="0" collapsed="false">
      <c r="B930" s="2" t="n">
        <v>925</v>
      </c>
      <c r="C930" s="19" t="n">
        <f aca="false">IF('Random Draws'!F930&lt;(Assumptions!$D$28-Assumptions!$D$27)/(Assumptions!$D$29-Assumptions!$D$27),Assumptions!$D$27+SQRT('Random Draws'!F930*(Assumptions!$D$29-Assumptions!$D$27)*(Assumptions!$D$28-Assumptions!$D$27)),Assumptions!$D$29-SQRT((1-'Random Draws'!F930)*(Assumptions!$D$29-Assumptions!$D$27)*(Assumptions!$D$29-Assumptions!$D$28)))</f>
        <v>0.26474122711715</v>
      </c>
      <c r="D930" s="29" t="n">
        <f aca="false">IF('Random Draws'!I930&lt;Assumptions!$D$30,1,0)</f>
        <v>0</v>
      </c>
      <c r="E930" s="19" t="n">
        <f aca="false">C930+Assumptions!$D$31*D930</f>
        <v>0.26474122711715</v>
      </c>
      <c r="F930" s="28" t="n">
        <f aca="false">(Simulation!F930-Assumptions!$D$15)*(1-E930)+Assumptions!$D$15-Simulation!J930</f>
        <v>0.211128115069565</v>
      </c>
      <c r="G930" s="8" t="n">
        <f aca="false">((Assumptions!$D$14*(1+Simulation!E930)^1*F930-Assumptions!$D$14*(1+Simulation!E930)^0*Simulation!E930*Assumptions!$D$16)/(1+Simulation!K930)^1+(Assumptions!$D$14*(1+Simulation!E930)^2*F930-Assumptions!$D$14*(1+Simulation!E930)^1*Simulation!E930*Assumptions!$D$16)/(1+Simulation!K930)^2+(Assumptions!$D$14*(1+Simulation!E930)^3*F930-Assumptions!$D$14*(1+Simulation!E930)^2*Simulation!E930*Assumptions!$D$16)/(1+Simulation!K930)^3+(Assumptions!$D$14*(1+Simulation!E930)^4*F930-Assumptions!$D$14*(1+Simulation!E930)^3*Simulation!E930*Assumptions!$D$16)/(1+Simulation!K930)^4+(Assumptions!$D$14*(1+Simulation!E930)^5*F930-Assumptions!$D$14*(1+Simulation!E930)^4*Simulation!E930*Assumptions!$D$16)/(1+Simulation!K930)^5+(Assumptions!$D$14*(1+Simulation!E930)^5*F930-Assumptions!$D$14*(1+Simulation!E930)^4*Simulation!E930*Assumptions!$D$16)*(1+Simulation!I930)/(Simulation!K930-Simulation!I930)/(1+Simulation!K930)^5-Assumptions!$D$17)/Assumptions!$D$18</f>
        <v>19.9276976598455</v>
      </c>
      <c r="H930" s="8" t="str">
        <f aca="false">IF(D930=1,G930,"")</f>
        <v/>
      </c>
      <c r="I930" s="33" t="n">
        <f aca="false">IF(D930=0,G930,"")</f>
        <v>19.9276976598455</v>
      </c>
    </row>
    <row r="931" customFormat="false" ht="15" hidden="false" customHeight="false" outlineLevel="0" collapsed="false">
      <c r="B931" s="2" t="n">
        <v>926</v>
      </c>
      <c r="C931" s="19" t="n">
        <f aca="false">IF('Random Draws'!F931&lt;(Assumptions!$D$28-Assumptions!$D$27)/(Assumptions!$D$29-Assumptions!$D$27),Assumptions!$D$27+SQRT('Random Draws'!F931*(Assumptions!$D$29-Assumptions!$D$27)*(Assumptions!$D$28-Assumptions!$D$27)),Assumptions!$D$29-SQRT((1-'Random Draws'!F931)*(Assumptions!$D$29-Assumptions!$D$27)*(Assumptions!$D$29-Assumptions!$D$28)))</f>
        <v>0.246710881056791</v>
      </c>
      <c r="D931" s="29" t="n">
        <f aca="false">IF('Random Draws'!I931&lt;Assumptions!$D$30,1,0)</f>
        <v>1</v>
      </c>
      <c r="E931" s="19" t="n">
        <f aca="false">C931+Assumptions!$D$31*D931</f>
        <v>0.336710881056791</v>
      </c>
      <c r="F931" s="28" t="n">
        <f aca="false">(Simulation!F931-Assumptions!$D$15)*(1-E931)+Assumptions!$D$15-Simulation!J931</f>
        <v>0.189731370729367</v>
      </c>
      <c r="G931" s="8" t="n">
        <f aca="false">((Assumptions!$D$14*(1+Simulation!E931)^1*F931-Assumptions!$D$14*(1+Simulation!E931)^0*Simulation!E931*Assumptions!$D$16)/(1+Simulation!K931)^1+(Assumptions!$D$14*(1+Simulation!E931)^2*F931-Assumptions!$D$14*(1+Simulation!E931)^1*Simulation!E931*Assumptions!$D$16)/(1+Simulation!K931)^2+(Assumptions!$D$14*(1+Simulation!E931)^3*F931-Assumptions!$D$14*(1+Simulation!E931)^2*Simulation!E931*Assumptions!$D$16)/(1+Simulation!K931)^3+(Assumptions!$D$14*(1+Simulation!E931)^4*F931-Assumptions!$D$14*(1+Simulation!E931)^3*Simulation!E931*Assumptions!$D$16)/(1+Simulation!K931)^4+(Assumptions!$D$14*(1+Simulation!E931)^5*F931-Assumptions!$D$14*(1+Simulation!E931)^4*Simulation!E931*Assumptions!$D$16)/(1+Simulation!K931)^5+(Assumptions!$D$14*(1+Simulation!E931)^5*F931-Assumptions!$D$14*(1+Simulation!E931)^4*Simulation!E931*Assumptions!$D$16)*(1+Simulation!I931)/(Simulation!K931-Simulation!I931)/(1+Simulation!K931)^5-Assumptions!$D$17)/Assumptions!$D$18</f>
        <v>16.6931638557393</v>
      </c>
      <c r="H931" s="8" t="n">
        <f aca="false">IF(D931=1,G931,"")</f>
        <v>16.6931638557393</v>
      </c>
      <c r="I931" s="33" t="str">
        <f aca="false">IF(D931=0,G931,"")</f>
        <v/>
      </c>
    </row>
    <row r="932" customFormat="false" ht="15" hidden="false" customHeight="false" outlineLevel="0" collapsed="false">
      <c r="B932" s="2" t="n">
        <v>927</v>
      </c>
      <c r="C932" s="19" t="n">
        <f aca="false">IF('Random Draws'!F932&lt;(Assumptions!$D$28-Assumptions!$D$27)/(Assumptions!$D$29-Assumptions!$D$27),Assumptions!$D$27+SQRT('Random Draws'!F932*(Assumptions!$D$29-Assumptions!$D$27)*(Assumptions!$D$28-Assumptions!$D$27)),Assumptions!$D$29-SQRT((1-'Random Draws'!F932)*(Assumptions!$D$29-Assumptions!$D$27)*(Assumptions!$D$29-Assumptions!$D$28)))</f>
        <v>0.260806047199391</v>
      </c>
      <c r="D932" s="29" t="n">
        <f aca="false">IF('Random Draws'!I932&lt;Assumptions!$D$30,1,0)</f>
        <v>0</v>
      </c>
      <c r="E932" s="19" t="n">
        <f aca="false">C932+Assumptions!$D$31*D932</f>
        <v>0.260806047199391</v>
      </c>
      <c r="F932" s="28" t="n">
        <f aca="false">(Simulation!F932-Assumptions!$D$15)*(1-E932)+Assumptions!$D$15-Simulation!J932</f>
        <v>0.17099578836724</v>
      </c>
      <c r="G932" s="8" t="n">
        <f aca="false">((Assumptions!$D$14*(1+Simulation!E932)^1*F932-Assumptions!$D$14*(1+Simulation!E932)^0*Simulation!E932*Assumptions!$D$16)/(1+Simulation!K932)^1+(Assumptions!$D$14*(1+Simulation!E932)^2*F932-Assumptions!$D$14*(1+Simulation!E932)^1*Simulation!E932*Assumptions!$D$16)/(1+Simulation!K932)^2+(Assumptions!$D$14*(1+Simulation!E932)^3*F932-Assumptions!$D$14*(1+Simulation!E932)^2*Simulation!E932*Assumptions!$D$16)/(1+Simulation!K932)^3+(Assumptions!$D$14*(1+Simulation!E932)^4*F932-Assumptions!$D$14*(1+Simulation!E932)^3*Simulation!E932*Assumptions!$D$16)/(1+Simulation!K932)^4+(Assumptions!$D$14*(1+Simulation!E932)^5*F932-Assumptions!$D$14*(1+Simulation!E932)^4*Simulation!E932*Assumptions!$D$16)/(1+Simulation!K932)^5+(Assumptions!$D$14*(1+Simulation!E932)^5*F932-Assumptions!$D$14*(1+Simulation!E932)^4*Simulation!E932*Assumptions!$D$16)*(1+Simulation!I932)/(Simulation!K932-Simulation!I932)/(1+Simulation!K932)^5-Assumptions!$D$17)/Assumptions!$D$18</f>
        <v>9.44519153776768</v>
      </c>
      <c r="H932" s="8" t="str">
        <f aca="false">IF(D932=1,G932,"")</f>
        <v/>
      </c>
      <c r="I932" s="33" t="n">
        <f aca="false">IF(D932=0,G932,"")</f>
        <v>9.44519153776768</v>
      </c>
    </row>
    <row r="933" customFormat="false" ht="15" hidden="false" customHeight="false" outlineLevel="0" collapsed="false">
      <c r="B933" s="2" t="n">
        <v>928</v>
      </c>
      <c r="C933" s="19" t="n">
        <f aca="false">IF('Random Draws'!F933&lt;(Assumptions!$D$28-Assumptions!$D$27)/(Assumptions!$D$29-Assumptions!$D$27),Assumptions!$D$27+SQRT('Random Draws'!F933*(Assumptions!$D$29-Assumptions!$D$27)*(Assumptions!$D$28-Assumptions!$D$27)),Assumptions!$D$29-SQRT((1-'Random Draws'!F933)*(Assumptions!$D$29-Assumptions!$D$27)*(Assumptions!$D$29-Assumptions!$D$28)))</f>
        <v>0.254606308103665</v>
      </c>
      <c r="D933" s="29" t="n">
        <f aca="false">IF('Random Draws'!I933&lt;Assumptions!$D$30,1,0)</f>
        <v>0</v>
      </c>
      <c r="E933" s="19" t="n">
        <f aca="false">C933+Assumptions!$D$31*D933</f>
        <v>0.254606308103665</v>
      </c>
      <c r="F933" s="28" t="n">
        <f aca="false">(Simulation!F933-Assumptions!$D$15)*(1-E933)+Assumptions!$D$15-Simulation!J933</f>
        <v>0.17498984229896</v>
      </c>
      <c r="G933" s="8" t="n">
        <f aca="false">((Assumptions!$D$14*(1+Simulation!E933)^1*F933-Assumptions!$D$14*(1+Simulation!E933)^0*Simulation!E933*Assumptions!$D$16)/(1+Simulation!K933)^1+(Assumptions!$D$14*(1+Simulation!E933)^2*F933-Assumptions!$D$14*(1+Simulation!E933)^1*Simulation!E933*Assumptions!$D$16)/(1+Simulation!K933)^2+(Assumptions!$D$14*(1+Simulation!E933)^3*F933-Assumptions!$D$14*(1+Simulation!E933)^2*Simulation!E933*Assumptions!$D$16)/(1+Simulation!K933)^3+(Assumptions!$D$14*(1+Simulation!E933)^4*F933-Assumptions!$D$14*(1+Simulation!E933)^3*Simulation!E933*Assumptions!$D$16)/(1+Simulation!K933)^4+(Assumptions!$D$14*(1+Simulation!E933)^5*F933-Assumptions!$D$14*(1+Simulation!E933)^4*Simulation!E933*Assumptions!$D$16)/(1+Simulation!K933)^5+(Assumptions!$D$14*(1+Simulation!E933)^5*F933-Assumptions!$D$14*(1+Simulation!E933)^4*Simulation!E933*Assumptions!$D$16)*(1+Simulation!I933)/(Simulation!K933-Simulation!I933)/(1+Simulation!K933)^5-Assumptions!$D$17)/Assumptions!$D$18</f>
        <v>12.476078126723</v>
      </c>
      <c r="H933" s="8" t="str">
        <f aca="false">IF(D933=1,G933,"")</f>
        <v/>
      </c>
      <c r="I933" s="33" t="n">
        <f aca="false">IF(D933=0,G933,"")</f>
        <v>12.476078126723</v>
      </c>
    </row>
    <row r="934" customFormat="false" ht="15" hidden="false" customHeight="false" outlineLevel="0" collapsed="false">
      <c r="B934" s="2" t="n">
        <v>929</v>
      </c>
      <c r="C934" s="19" t="n">
        <f aca="false">IF('Random Draws'!F934&lt;(Assumptions!$D$28-Assumptions!$D$27)/(Assumptions!$D$29-Assumptions!$D$27),Assumptions!$D$27+SQRT('Random Draws'!F934*(Assumptions!$D$29-Assumptions!$D$27)*(Assumptions!$D$28-Assumptions!$D$27)),Assumptions!$D$29-SQRT((1-'Random Draws'!F934)*(Assumptions!$D$29-Assumptions!$D$27)*(Assumptions!$D$29-Assumptions!$D$28)))</f>
        <v>0.274290777476749</v>
      </c>
      <c r="D934" s="29" t="n">
        <f aca="false">IF('Random Draws'!I934&lt;Assumptions!$D$30,1,0)</f>
        <v>0</v>
      </c>
      <c r="E934" s="19" t="n">
        <f aca="false">C934+Assumptions!$D$31*D934</f>
        <v>0.274290777476749</v>
      </c>
      <c r="F934" s="28" t="n">
        <f aca="false">(Simulation!F934-Assumptions!$D$15)*(1-E934)+Assumptions!$D$15-Simulation!J934</f>
        <v>0.160701889795618</v>
      </c>
      <c r="G934" s="8" t="n">
        <f aca="false">((Assumptions!$D$14*(1+Simulation!E934)^1*F934-Assumptions!$D$14*(1+Simulation!E934)^0*Simulation!E934*Assumptions!$D$16)/(1+Simulation!K934)^1+(Assumptions!$D$14*(1+Simulation!E934)^2*F934-Assumptions!$D$14*(1+Simulation!E934)^1*Simulation!E934*Assumptions!$D$16)/(1+Simulation!K934)^2+(Assumptions!$D$14*(1+Simulation!E934)^3*F934-Assumptions!$D$14*(1+Simulation!E934)^2*Simulation!E934*Assumptions!$D$16)/(1+Simulation!K934)^3+(Assumptions!$D$14*(1+Simulation!E934)^4*F934-Assumptions!$D$14*(1+Simulation!E934)^3*Simulation!E934*Assumptions!$D$16)/(1+Simulation!K934)^4+(Assumptions!$D$14*(1+Simulation!E934)^5*F934-Assumptions!$D$14*(1+Simulation!E934)^4*Simulation!E934*Assumptions!$D$16)/(1+Simulation!K934)^5+(Assumptions!$D$14*(1+Simulation!E934)^5*F934-Assumptions!$D$14*(1+Simulation!E934)^4*Simulation!E934*Assumptions!$D$16)*(1+Simulation!I934)/(Simulation!K934-Simulation!I934)/(1+Simulation!K934)^5-Assumptions!$D$17)/Assumptions!$D$18</f>
        <v>10.5697661620894</v>
      </c>
      <c r="H934" s="8" t="str">
        <f aca="false">IF(D934=1,G934,"")</f>
        <v/>
      </c>
      <c r="I934" s="33" t="n">
        <f aca="false">IF(D934=0,G934,"")</f>
        <v>10.5697661620894</v>
      </c>
    </row>
    <row r="935" customFormat="false" ht="15" hidden="false" customHeight="false" outlineLevel="0" collapsed="false">
      <c r="B935" s="2" t="n">
        <v>930</v>
      </c>
      <c r="C935" s="19" t="n">
        <f aca="false">IF('Random Draws'!F935&lt;(Assumptions!$D$28-Assumptions!$D$27)/(Assumptions!$D$29-Assumptions!$D$27),Assumptions!$D$27+SQRT('Random Draws'!F935*(Assumptions!$D$29-Assumptions!$D$27)*(Assumptions!$D$28-Assumptions!$D$27)),Assumptions!$D$29-SQRT((1-'Random Draws'!F935)*(Assumptions!$D$29-Assumptions!$D$27)*(Assumptions!$D$29-Assumptions!$D$28)))</f>
        <v>0.257619077752119</v>
      </c>
      <c r="D935" s="29" t="n">
        <f aca="false">IF('Random Draws'!I935&lt;Assumptions!$D$30,1,0)</f>
        <v>0</v>
      </c>
      <c r="E935" s="19" t="n">
        <f aca="false">C935+Assumptions!$D$31*D935</f>
        <v>0.257619077752119</v>
      </c>
      <c r="F935" s="28" t="n">
        <f aca="false">(Simulation!F935-Assumptions!$D$15)*(1-E935)+Assumptions!$D$15-Simulation!J935</f>
        <v>0.156476026120115</v>
      </c>
      <c r="G935" s="8" t="n">
        <f aca="false">((Assumptions!$D$14*(1+Simulation!E935)^1*F935-Assumptions!$D$14*(1+Simulation!E935)^0*Simulation!E935*Assumptions!$D$16)/(1+Simulation!K935)^1+(Assumptions!$D$14*(1+Simulation!E935)^2*F935-Assumptions!$D$14*(1+Simulation!E935)^1*Simulation!E935*Assumptions!$D$16)/(1+Simulation!K935)^2+(Assumptions!$D$14*(1+Simulation!E935)^3*F935-Assumptions!$D$14*(1+Simulation!E935)^2*Simulation!E935*Assumptions!$D$16)/(1+Simulation!K935)^3+(Assumptions!$D$14*(1+Simulation!E935)^4*F935-Assumptions!$D$14*(1+Simulation!E935)^3*Simulation!E935*Assumptions!$D$16)/(1+Simulation!K935)^4+(Assumptions!$D$14*(1+Simulation!E935)^5*F935-Assumptions!$D$14*(1+Simulation!E935)^4*Simulation!E935*Assumptions!$D$16)/(1+Simulation!K935)^5+(Assumptions!$D$14*(1+Simulation!E935)^5*F935-Assumptions!$D$14*(1+Simulation!E935)^4*Simulation!E935*Assumptions!$D$16)*(1+Simulation!I935)/(Simulation!K935-Simulation!I935)/(1+Simulation!K935)^5-Assumptions!$D$17)/Assumptions!$D$18</f>
        <v>6.81476653335417</v>
      </c>
      <c r="H935" s="8" t="str">
        <f aca="false">IF(D935=1,G935,"")</f>
        <v/>
      </c>
      <c r="I935" s="33" t="n">
        <f aca="false">IF(D935=0,G935,"")</f>
        <v>6.81476653335417</v>
      </c>
    </row>
    <row r="936" customFormat="false" ht="15" hidden="false" customHeight="false" outlineLevel="0" collapsed="false">
      <c r="B936" s="2" t="n">
        <v>931</v>
      </c>
      <c r="C936" s="19" t="n">
        <f aca="false">IF('Random Draws'!F936&lt;(Assumptions!$D$28-Assumptions!$D$27)/(Assumptions!$D$29-Assumptions!$D$27),Assumptions!$D$27+SQRT('Random Draws'!F936*(Assumptions!$D$29-Assumptions!$D$27)*(Assumptions!$D$28-Assumptions!$D$27)),Assumptions!$D$29-SQRT((1-'Random Draws'!F936)*(Assumptions!$D$29-Assumptions!$D$27)*(Assumptions!$D$29-Assumptions!$D$28)))</f>
        <v>0.267953539211802</v>
      </c>
      <c r="D936" s="29" t="n">
        <f aca="false">IF('Random Draws'!I936&lt;Assumptions!$D$30,1,0)</f>
        <v>1</v>
      </c>
      <c r="E936" s="19" t="n">
        <f aca="false">C936+Assumptions!$D$31*D936</f>
        <v>0.357953539211802</v>
      </c>
      <c r="F936" s="28" t="n">
        <f aca="false">(Simulation!F936-Assumptions!$D$15)*(1-E936)+Assumptions!$D$15-Simulation!J936</f>
        <v>0.161732349150094</v>
      </c>
      <c r="G936" s="8" t="n">
        <f aca="false">((Assumptions!$D$14*(1+Simulation!E936)^1*F936-Assumptions!$D$14*(1+Simulation!E936)^0*Simulation!E936*Assumptions!$D$16)/(1+Simulation!K936)^1+(Assumptions!$D$14*(1+Simulation!E936)^2*F936-Assumptions!$D$14*(1+Simulation!E936)^1*Simulation!E936*Assumptions!$D$16)/(1+Simulation!K936)^2+(Assumptions!$D$14*(1+Simulation!E936)^3*F936-Assumptions!$D$14*(1+Simulation!E936)^2*Simulation!E936*Assumptions!$D$16)/(1+Simulation!K936)^3+(Assumptions!$D$14*(1+Simulation!E936)^4*F936-Assumptions!$D$14*(1+Simulation!E936)^3*Simulation!E936*Assumptions!$D$16)/(1+Simulation!K936)^4+(Assumptions!$D$14*(1+Simulation!E936)^5*F936-Assumptions!$D$14*(1+Simulation!E936)^4*Simulation!E936*Assumptions!$D$16)/(1+Simulation!K936)^5+(Assumptions!$D$14*(1+Simulation!E936)^5*F936-Assumptions!$D$14*(1+Simulation!E936)^4*Simulation!E936*Assumptions!$D$16)*(1+Simulation!I936)/(Simulation!K936-Simulation!I936)/(1+Simulation!K936)^5-Assumptions!$D$17)/Assumptions!$D$18</f>
        <v>18.3806436022745</v>
      </c>
      <c r="H936" s="8" t="n">
        <f aca="false">IF(D936=1,G936,"")</f>
        <v>18.3806436022745</v>
      </c>
      <c r="I936" s="33" t="str">
        <f aca="false">IF(D936=0,G936,"")</f>
        <v/>
      </c>
    </row>
    <row r="937" customFormat="false" ht="15" hidden="false" customHeight="false" outlineLevel="0" collapsed="false">
      <c r="B937" s="2" t="n">
        <v>932</v>
      </c>
      <c r="C937" s="19" t="n">
        <f aca="false">IF('Random Draws'!F937&lt;(Assumptions!$D$28-Assumptions!$D$27)/(Assumptions!$D$29-Assumptions!$D$27),Assumptions!$D$27+SQRT('Random Draws'!F937*(Assumptions!$D$29-Assumptions!$D$27)*(Assumptions!$D$28-Assumptions!$D$27)),Assumptions!$D$29-SQRT((1-'Random Draws'!F937)*(Assumptions!$D$29-Assumptions!$D$27)*(Assumptions!$D$29-Assumptions!$D$28)))</f>
        <v>0.274539336407578</v>
      </c>
      <c r="D937" s="29" t="n">
        <f aca="false">IF('Random Draws'!I937&lt;Assumptions!$D$30,1,0)</f>
        <v>0</v>
      </c>
      <c r="E937" s="19" t="n">
        <f aca="false">C937+Assumptions!$D$31*D937</f>
        <v>0.274539336407578</v>
      </c>
      <c r="F937" s="28" t="n">
        <f aca="false">(Simulation!F937-Assumptions!$D$15)*(1-E937)+Assumptions!$D$15-Simulation!J937</f>
        <v>0.125857933411961</v>
      </c>
      <c r="G937" s="8" t="n">
        <f aca="false">((Assumptions!$D$14*(1+Simulation!E937)^1*F937-Assumptions!$D$14*(1+Simulation!E937)^0*Simulation!E937*Assumptions!$D$16)/(1+Simulation!K937)^1+(Assumptions!$D$14*(1+Simulation!E937)^2*F937-Assumptions!$D$14*(1+Simulation!E937)^1*Simulation!E937*Assumptions!$D$16)/(1+Simulation!K937)^2+(Assumptions!$D$14*(1+Simulation!E937)^3*F937-Assumptions!$D$14*(1+Simulation!E937)^2*Simulation!E937*Assumptions!$D$16)/(1+Simulation!K937)^3+(Assumptions!$D$14*(1+Simulation!E937)^4*F937-Assumptions!$D$14*(1+Simulation!E937)^3*Simulation!E937*Assumptions!$D$16)/(1+Simulation!K937)^4+(Assumptions!$D$14*(1+Simulation!E937)^5*F937-Assumptions!$D$14*(1+Simulation!E937)^4*Simulation!E937*Assumptions!$D$16)/(1+Simulation!K937)^5+(Assumptions!$D$14*(1+Simulation!E937)^5*F937-Assumptions!$D$14*(1+Simulation!E937)^4*Simulation!E937*Assumptions!$D$16)*(1+Simulation!I937)/(Simulation!K937-Simulation!I937)/(1+Simulation!K937)^5-Assumptions!$D$17)/Assumptions!$D$18</f>
        <v>4.74669690419967</v>
      </c>
      <c r="H937" s="8" t="str">
        <f aca="false">IF(D937=1,G937,"")</f>
        <v/>
      </c>
      <c r="I937" s="33" t="n">
        <f aca="false">IF(D937=0,G937,"")</f>
        <v>4.74669690419967</v>
      </c>
    </row>
    <row r="938" customFormat="false" ht="15" hidden="false" customHeight="false" outlineLevel="0" collapsed="false">
      <c r="B938" s="2" t="n">
        <v>933</v>
      </c>
      <c r="C938" s="19" t="n">
        <f aca="false">IF('Random Draws'!F938&lt;(Assumptions!$D$28-Assumptions!$D$27)/(Assumptions!$D$29-Assumptions!$D$27),Assumptions!$D$27+SQRT('Random Draws'!F938*(Assumptions!$D$29-Assumptions!$D$27)*(Assumptions!$D$28-Assumptions!$D$27)),Assumptions!$D$29-SQRT((1-'Random Draws'!F938)*(Assumptions!$D$29-Assumptions!$D$27)*(Assumptions!$D$29-Assumptions!$D$28)))</f>
        <v>0.272507595094764</v>
      </c>
      <c r="D938" s="29" t="n">
        <f aca="false">IF('Random Draws'!I938&lt;Assumptions!$D$30,1,0)</f>
        <v>0</v>
      </c>
      <c r="E938" s="19" t="n">
        <f aca="false">C938+Assumptions!$D$31*D938</f>
        <v>0.272507595094764</v>
      </c>
      <c r="F938" s="28" t="n">
        <f aca="false">(Simulation!F938-Assumptions!$D$15)*(1-E938)+Assumptions!$D$15-Simulation!J938</f>
        <v>0.161448161238453</v>
      </c>
      <c r="G938" s="8" t="n">
        <f aca="false">((Assumptions!$D$14*(1+Simulation!E938)^1*F938-Assumptions!$D$14*(1+Simulation!E938)^0*Simulation!E938*Assumptions!$D$16)/(1+Simulation!K938)^1+(Assumptions!$D$14*(1+Simulation!E938)^2*F938-Assumptions!$D$14*(1+Simulation!E938)^1*Simulation!E938*Assumptions!$D$16)/(1+Simulation!K938)^2+(Assumptions!$D$14*(1+Simulation!E938)^3*F938-Assumptions!$D$14*(1+Simulation!E938)^2*Simulation!E938*Assumptions!$D$16)/(1+Simulation!K938)^3+(Assumptions!$D$14*(1+Simulation!E938)^4*F938-Assumptions!$D$14*(1+Simulation!E938)^3*Simulation!E938*Assumptions!$D$16)/(1+Simulation!K938)^4+(Assumptions!$D$14*(1+Simulation!E938)^5*F938-Assumptions!$D$14*(1+Simulation!E938)^4*Simulation!E938*Assumptions!$D$16)/(1+Simulation!K938)^5+(Assumptions!$D$14*(1+Simulation!E938)^5*F938-Assumptions!$D$14*(1+Simulation!E938)^4*Simulation!E938*Assumptions!$D$16)*(1+Simulation!I938)/(Simulation!K938-Simulation!I938)/(1+Simulation!K938)^5-Assumptions!$D$17)/Assumptions!$D$18</f>
        <v>22.0170131030385</v>
      </c>
      <c r="H938" s="8" t="str">
        <f aca="false">IF(D938=1,G938,"")</f>
        <v/>
      </c>
      <c r="I938" s="33" t="n">
        <f aca="false">IF(D938=0,G938,"")</f>
        <v>22.0170131030385</v>
      </c>
    </row>
    <row r="939" customFormat="false" ht="15" hidden="false" customHeight="false" outlineLevel="0" collapsed="false">
      <c r="B939" s="2" t="n">
        <v>934</v>
      </c>
      <c r="C939" s="19" t="n">
        <f aca="false">IF('Random Draws'!F939&lt;(Assumptions!$D$28-Assumptions!$D$27)/(Assumptions!$D$29-Assumptions!$D$27),Assumptions!$D$27+SQRT('Random Draws'!F939*(Assumptions!$D$29-Assumptions!$D$27)*(Assumptions!$D$28-Assumptions!$D$27)),Assumptions!$D$29-SQRT((1-'Random Draws'!F939)*(Assumptions!$D$29-Assumptions!$D$27)*(Assumptions!$D$29-Assumptions!$D$28)))</f>
        <v>0.259131695548362</v>
      </c>
      <c r="D939" s="29" t="n">
        <f aca="false">IF('Random Draws'!I939&lt;Assumptions!$D$30,1,0)</f>
        <v>0</v>
      </c>
      <c r="E939" s="19" t="n">
        <f aca="false">C939+Assumptions!$D$31*D939</f>
        <v>0.259131695548362</v>
      </c>
      <c r="F939" s="28" t="n">
        <f aca="false">(Simulation!F939-Assumptions!$D$15)*(1-E939)+Assumptions!$D$15-Simulation!J939</f>
        <v>0.167104268202175</v>
      </c>
      <c r="G939" s="8" t="n">
        <f aca="false">((Assumptions!$D$14*(1+Simulation!E939)^1*F939-Assumptions!$D$14*(1+Simulation!E939)^0*Simulation!E939*Assumptions!$D$16)/(1+Simulation!K939)^1+(Assumptions!$D$14*(1+Simulation!E939)^2*F939-Assumptions!$D$14*(1+Simulation!E939)^1*Simulation!E939*Assumptions!$D$16)/(1+Simulation!K939)^2+(Assumptions!$D$14*(1+Simulation!E939)^3*F939-Assumptions!$D$14*(1+Simulation!E939)^2*Simulation!E939*Assumptions!$D$16)/(1+Simulation!K939)^3+(Assumptions!$D$14*(1+Simulation!E939)^4*F939-Assumptions!$D$14*(1+Simulation!E939)^3*Simulation!E939*Assumptions!$D$16)/(1+Simulation!K939)^4+(Assumptions!$D$14*(1+Simulation!E939)^5*F939-Assumptions!$D$14*(1+Simulation!E939)^4*Simulation!E939*Assumptions!$D$16)/(1+Simulation!K939)^5+(Assumptions!$D$14*(1+Simulation!E939)^5*F939-Assumptions!$D$14*(1+Simulation!E939)^4*Simulation!E939*Assumptions!$D$16)*(1+Simulation!I939)/(Simulation!K939-Simulation!I939)/(1+Simulation!K939)^5-Assumptions!$D$17)/Assumptions!$D$18</f>
        <v>9.7394620399648</v>
      </c>
      <c r="H939" s="8" t="str">
        <f aca="false">IF(D939=1,G939,"")</f>
        <v/>
      </c>
      <c r="I939" s="33" t="n">
        <f aca="false">IF(D939=0,G939,"")</f>
        <v>9.7394620399648</v>
      </c>
    </row>
    <row r="940" customFormat="false" ht="15" hidden="false" customHeight="false" outlineLevel="0" collapsed="false">
      <c r="B940" s="2" t="n">
        <v>935</v>
      </c>
      <c r="C940" s="19" t="n">
        <f aca="false">IF('Random Draws'!F940&lt;(Assumptions!$D$28-Assumptions!$D$27)/(Assumptions!$D$29-Assumptions!$D$27),Assumptions!$D$27+SQRT('Random Draws'!F940*(Assumptions!$D$29-Assumptions!$D$27)*(Assumptions!$D$28-Assumptions!$D$27)),Assumptions!$D$29-SQRT((1-'Random Draws'!F940)*(Assumptions!$D$29-Assumptions!$D$27)*(Assumptions!$D$29-Assumptions!$D$28)))</f>
        <v>0.256383469323193</v>
      </c>
      <c r="D940" s="29" t="n">
        <f aca="false">IF('Random Draws'!I940&lt;Assumptions!$D$30,1,0)</f>
        <v>0</v>
      </c>
      <c r="E940" s="19" t="n">
        <f aca="false">C940+Assumptions!$D$31*D940</f>
        <v>0.256383469323193</v>
      </c>
      <c r="F940" s="28" t="n">
        <f aca="false">(Simulation!F940-Assumptions!$D$15)*(1-E940)+Assumptions!$D$15-Simulation!J940</f>
        <v>0.229813764069564</v>
      </c>
      <c r="G940" s="8" t="n">
        <f aca="false">((Assumptions!$D$14*(1+Simulation!E940)^1*F940-Assumptions!$D$14*(1+Simulation!E940)^0*Simulation!E940*Assumptions!$D$16)/(1+Simulation!K940)^1+(Assumptions!$D$14*(1+Simulation!E940)^2*F940-Assumptions!$D$14*(1+Simulation!E940)^1*Simulation!E940*Assumptions!$D$16)/(1+Simulation!K940)^2+(Assumptions!$D$14*(1+Simulation!E940)^3*F940-Assumptions!$D$14*(1+Simulation!E940)^2*Simulation!E940*Assumptions!$D$16)/(1+Simulation!K940)^3+(Assumptions!$D$14*(1+Simulation!E940)^4*F940-Assumptions!$D$14*(1+Simulation!E940)^3*Simulation!E940*Assumptions!$D$16)/(1+Simulation!K940)^4+(Assumptions!$D$14*(1+Simulation!E940)^5*F940-Assumptions!$D$14*(1+Simulation!E940)^4*Simulation!E940*Assumptions!$D$16)/(1+Simulation!K940)^5+(Assumptions!$D$14*(1+Simulation!E940)^5*F940-Assumptions!$D$14*(1+Simulation!E940)^4*Simulation!E940*Assumptions!$D$16)*(1+Simulation!I940)/(Simulation!K940-Simulation!I940)/(1+Simulation!K940)^5-Assumptions!$D$17)/Assumptions!$D$18</f>
        <v>15.7799576063405</v>
      </c>
      <c r="H940" s="8" t="str">
        <f aca="false">IF(D940=1,G940,"")</f>
        <v/>
      </c>
      <c r="I940" s="33" t="n">
        <f aca="false">IF(D940=0,G940,"")</f>
        <v>15.7799576063405</v>
      </c>
    </row>
    <row r="941" customFormat="false" ht="15" hidden="false" customHeight="false" outlineLevel="0" collapsed="false">
      <c r="B941" s="2" t="n">
        <v>936</v>
      </c>
      <c r="C941" s="19" t="n">
        <f aca="false">IF('Random Draws'!F941&lt;(Assumptions!$D$28-Assumptions!$D$27)/(Assumptions!$D$29-Assumptions!$D$27),Assumptions!$D$27+SQRT('Random Draws'!F941*(Assumptions!$D$29-Assumptions!$D$27)*(Assumptions!$D$28-Assumptions!$D$27)),Assumptions!$D$29-SQRT((1-'Random Draws'!F941)*(Assumptions!$D$29-Assumptions!$D$27)*(Assumptions!$D$29-Assumptions!$D$28)))</f>
        <v>0.26044076746252</v>
      </c>
      <c r="D941" s="29" t="n">
        <f aca="false">IF('Random Draws'!I941&lt;Assumptions!$D$30,1,0)</f>
        <v>1</v>
      </c>
      <c r="E941" s="19" t="n">
        <f aca="false">C941+Assumptions!$D$31*D941</f>
        <v>0.35044076746252</v>
      </c>
      <c r="F941" s="28" t="n">
        <f aca="false">(Simulation!F941-Assumptions!$D$15)*(1-E941)+Assumptions!$D$15-Simulation!J941</f>
        <v>0.102500654140687</v>
      </c>
      <c r="G941" s="8" t="n">
        <f aca="false">((Assumptions!$D$14*(1+Simulation!E941)^1*F941-Assumptions!$D$14*(1+Simulation!E941)^0*Simulation!E941*Assumptions!$D$16)/(1+Simulation!K941)^1+(Assumptions!$D$14*(1+Simulation!E941)^2*F941-Assumptions!$D$14*(1+Simulation!E941)^1*Simulation!E941*Assumptions!$D$16)/(1+Simulation!K941)^2+(Assumptions!$D$14*(1+Simulation!E941)^3*F941-Assumptions!$D$14*(1+Simulation!E941)^2*Simulation!E941*Assumptions!$D$16)/(1+Simulation!K941)^3+(Assumptions!$D$14*(1+Simulation!E941)^4*F941-Assumptions!$D$14*(1+Simulation!E941)^3*Simulation!E941*Assumptions!$D$16)/(1+Simulation!K941)^4+(Assumptions!$D$14*(1+Simulation!E941)^5*F941-Assumptions!$D$14*(1+Simulation!E941)^4*Simulation!E941*Assumptions!$D$16)/(1+Simulation!K941)^5+(Assumptions!$D$14*(1+Simulation!E941)^5*F941-Assumptions!$D$14*(1+Simulation!E941)^4*Simulation!E941*Assumptions!$D$16)*(1+Simulation!I941)/(Simulation!K941-Simulation!I941)/(1+Simulation!K941)^5-Assumptions!$D$17)/Assumptions!$D$18</f>
        <v>3.04706801016989</v>
      </c>
      <c r="H941" s="8" t="n">
        <f aca="false">IF(D941=1,G941,"")</f>
        <v>3.04706801016989</v>
      </c>
      <c r="I941" s="33" t="str">
        <f aca="false">IF(D941=0,G941,"")</f>
        <v/>
      </c>
    </row>
    <row r="942" customFormat="false" ht="15" hidden="false" customHeight="false" outlineLevel="0" collapsed="false">
      <c r="B942" s="2" t="n">
        <v>937</v>
      </c>
      <c r="C942" s="19" t="n">
        <f aca="false">IF('Random Draws'!F942&lt;(Assumptions!$D$28-Assumptions!$D$27)/(Assumptions!$D$29-Assumptions!$D$27),Assumptions!$D$27+SQRT('Random Draws'!F942*(Assumptions!$D$29-Assumptions!$D$27)*(Assumptions!$D$28-Assumptions!$D$27)),Assumptions!$D$29-SQRT((1-'Random Draws'!F942)*(Assumptions!$D$29-Assumptions!$D$27)*(Assumptions!$D$29-Assumptions!$D$28)))</f>
        <v>0.265255815116922</v>
      </c>
      <c r="D942" s="29" t="n">
        <f aca="false">IF('Random Draws'!I942&lt;Assumptions!$D$30,1,0)</f>
        <v>0</v>
      </c>
      <c r="E942" s="19" t="n">
        <f aca="false">C942+Assumptions!$D$31*D942</f>
        <v>0.265255815116922</v>
      </c>
      <c r="F942" s="28" t="n">
        <f aca="false">(Simulation!F942-Assumptions!$D$15)*(1-E942)+Assumptions!$D$15-Simulation!J942</f>
        <v>0.12502692665309</v>
      </c>
      <c r="G942" s="8" t="n">
        <f aca="false">((Assumptions!$D$14*(1+Simulation!E942)^1*F942-Assumptions!$D$14*(1+Simulation!E942)^0*Simulation!E942*Assumptions!$D$16)/(1+Simulation!K942)^1+(Assumptions!$D$14*(1+Simulation!E942)^2*F942-Assumptions!$D$14*(1+Simulation!E942)^1*Simulation!E942*Assumptions!$D$16)/(1+Simulation!K942)^2+(Assumptions!$D$14*(1+Simulation!E942)^3*F942-Assumptions!$D$14*(1+Simulation!E942)^2*Simulation!E942*Assumptions!$D$16)/(1+Simulation!K942)^3+(Assumptions!$D$14*(1+Simulation!E942)^4*F942-Assumptions!$D$14*(1+Simulation!E942)^3*Simulation!E942*Assumptions!$D$16)/(1+Simulation!K942)^4+(Assumptions!$D$14*(1+Simulation!E942)^5*F942-Assumptions!$D$14*(1+Simulation!E942)^4*Simulation!E942*Assumptions!$D$16)/(1+Simulation!K942)^5+(Assumptions!$D$14*(1+Simulation!E942)^5*F942-Assumptions!$D$14*(1+Simulation!E942)^4*Simulation!E942*Assumptions!$D$16)*(1+Simulation!I942)/(Simulation!K942-Simulation!I942)/(1+Simulation!K942)^5-Assumptions!$D$17)/Assumptions!$D$18</f>
        <v>9.05362545236002</v>
      </c>
      <c r="H942" s="8" t="str">
        <f aca="false">IF(D942=1,G942,"")</f>
        <v/>
      </c>
      <c r="I942" s="33" t="n">
        <f aca="false">IF(D942=0,G942,"")</f>
        <v>9.05362545236002</v>
      </c>
    </row>
    <row r="943" customFormat="false" ht="15" hidden="false" customHeight="false" outlineLevel="0" collapsed="false">
      <c r="B943" s="2" t="n">
        <v>938</v>
      </c>
      <c r="C943" s="19" t="n">
        <f aca="false">IF('Random Draws'!F943&lt;(Assumptions!$D$28-Assumptions!$D$27)/(Assumptions!$D$29-Assumptions!$D$27),Assumptions!$D$27+SQRT('Random Draws'!F943*(Assumptions!$D$29-Assumptions!$D$27)*(Assumptions!$D$28-Assumptions!$D$27)),Assumptions!$D$29-SQRT((1-'Random Draws'!F943)*(Assumptions!$D$29-Assumptions!$D$27)*(Assumptions!$D$29-Assumptions!$D$28)))</f>
        <v>0.263298598765708</v>
      </c>
      <c r="D943" s="29" t="n">
        <f aca="false">IF('Random Draws'!I943&lt;Assumptions!$D$30,1,0)</f>
        <v>0</v>
      </c>
      <c r="E943" s="19" t="n">
        <f aca="false">C943+Assumptions!$D$31*D943</f>
        <v>0.263298598765708</v>
      </c>
      <c r="F943" s="28" t="n">
        <f aca="false">(Simulation!F943-Assumptions!$D$15)*(1-E943)+Assumptions!$D$15-Simulation!J943</f>
        <v>0.171337467889463</v>
      </c>
      <c r="G943" s="8" t="n">
        <f aca="false">((Assumptions!$D$14*(1+Simulation!E943)^1*F943-Assumptions!$D$14*(1+Simulation!E943)^0*Simulation!E943*Assumptions!$D$16)/(1+Simulation!K943)^1+(Assumptions!$D$14*(1+Simulation!E943)^2*F943-Assumptions!$D$14*(1+Simulation!E943)^1*Simulation!E943*Assumptions!$D$16)/(1+Simulation!K943)^2+(Assumptions!$D$14*(1+Simulation!E943)^3*F943-Assumptions!$D$14*(1+Simulation!E943)^2*Simulation!E943*Assumptions!$D$16)/(1+Simulation!K943)^3+(Assumptions!$D$14*(1+Simulation!E943)^4*F943-Assumptions!$D$14*(1+Simulation!E943)^3*Simulation!E943*Assumptions!$D$16)/(1+Simulation!K943)^4+(Assumptions!$D$14*(1+Simulation!E943)^5*F943-Assumptions!$D$14*(1+Simulation!E943)^4*Simulation!E943*Assumptions!$D$16)/(1+Simulation!K943)^5+(Assumptions!$D$14*(1+Simulation!E943)^5*F943-Assumptions!$D$14*(1+Simulation!E943)^4*Simulation!E943*Assumptions!$D$16)*(1+Simulation!I943)/(Simulation!K943-Simulation!I943)/(1+Simulation!K943)^5-Assumptions!$D$17)/Assumptions!$D$18</f>
        <v>11.6136857392002</v>
      </c>
      <c r="H943" s="8" t="str">
        <f aca="false">IF(D943=1,G943,"")</f>
        <v/>
      </c>
      <c r="I943" s="33" t="n">
        <f aca="false">IF(D943=0,G943,"")</f>
        <v>11.6136857392002</v>
      </c>
    </row>
    <row r="944" customFormat="false" ht="15" hidden="false" customHeight="false" outlineLevel="0" collapsed="false">
      <c r="B944" s="2" t="n">
        <v>939</v>
      </c>
      <c r="C944" s="19" t="n">
        <f aca="false">IF('Random Draws'!F944&lt;(Assumptions!$D$28-Assumptions!$D$27)/(Assumptions!$D$29-Assumptions!$D$27),Assumptions!$D$27+SQRT('Random Draws'!F944*(Assumptions!$D$29-Assumptions!$D$27)*(Assumptions!$D$28-Assumptions!$D$27)),Assumptions!$D$29-SQRT((1-'Random Draws'!F944)*(Assumptions!$D$29-Assumptions!$D$27)*(Assumptions!$D$29-Assumptions!$D$28)))</f>
        <v>0.262383129001051</v>
      </c>
      <c r="D944" s="29" t="n">
        <f aca="false">IF('Random Draws'!I944&lt;Assumptions!$D$30,1,0)</f>
        <v>0</v>
      </c>
      <c r="E944" s="19" t="n">
        <f aca="false">C944+Assumptions!$D$31*D944</f>
        <v>0.262383129001051</v>
      </c>
      <c r="F944" s="28" t="n">
        <f aca="false">(Simulation!F944-Assumptions!$D$15)*(1-E944)+Assumptions!$D$15-Simulation!J944</f>
        <v>0.169215083530477</v>
      </c>
      <c r="G944" s="8" t="n">
        <f aca="false">((Assumptions!$D$14*(1+Simulation!E944)^1*F944-Assumptions!$D$14*(1+Simulation!E944)^0*Simulation!E944*Assumptions!$D$16)/(1+Simulation!K944)^1+(Assumptions!$D$14*(1+Simulation!E944)^2*F944-Assumptions!$D$14*(1+Simulation!E944)^1*Simulation!E944*Assumptions!$D$16)/(1+Simulation!K944)^2+(Assumptions!$D$14*(1+Simulation!E944)^3*F944-Assumptions!$D$14*(1+Simulation!E944)^2*Simulation!E944*Assumptions!$D$16)/(1+Simulation!K944)^3+(Assumptions!$D$14*(1+Simulation!E944)^4*F944-Assumptions!$D$14*(1+Simulation!E944)^3*Simulation!E944*Assumptions!$D$16)/(1+Simulation!K944)^4+(Assumptions!$D$14*(1+Simulation!E944)^5*F944-Assumptions!$D$14*(1+Simulation!E944)^4*Simulation!E944*Assumptions!$D$16)/(1+Simulation!K944)^5+(Assumptions!$D$14*(1+Simulation!E944)^5*F944-Assumptions!$D$14*(1+Simulation!E944)^4*Simulation!E944*Assumptions!$D$16)*(1+Simulation!I944)/(Simulation!K944-Simulation!I944)/(1+Simulation!K944)^5-Assumptions!$D$17)/Assumptions!$D$18</f>
        <v>12.4518037197939</v>
      </c>
      <c r="H944" s="8" t="str">
        <f aca="false">IF(D944=1,G944,"")</f>
        <v/>
      </c>
      <c r="I944" s="33" t="n">
        <f aca="false">IF(D944=0,G944,"")</f>
        <v>12.4518037197939</v>
      </c>
    </row>
    <row r="945" customFormat="false" ht="15" hidden="false" customHeight="false" outlineLevel="0" collapsed="false">
      <c r="B945" s="2" t="n">
        <v>940</v>
      </c>
      <c r="C945" s="19" t="n">
        <f aca="false">IF('Random Draws'!F945&lt;(Assumptions!$D$28-Assumptions!$D$27)/(Assumptions!$D$29-Assumptions!$D$27),Assumptions!$D$27+SQRT('Random Draws'!F945*(Assumptions!$D$29-Assumptions!$D$27)*(Assumptions!$D$28-Assumptions!$D$27)),Assumptions!$D$29-SQRT((1-'Random Draws'!F945)*(Assumptions!$D$29-Assumptions!$D$27)*(Assumptions!$D$29-Assumptions!$D$28)))</f>
        <v>0.273822958223033</v>
      </c>
      <c r="D945" s="29" t="n">
        <f aca="false">IF('Random Draws'!I945&lt;Assumptions!$D$30,1,0)</f>
        <v>0</v>
      </c>
      <c r="E945" s="19" t="n">
        <f aca="false">C945+Assumptions!$D$31*D945</f>
        <v>0.273822958223033</v>
      </c>
      <c r="F945" s="28" t="n">
        <f aca="false">(Simulation!F945-Assumptions!$D$15)*(1-E945)+Assumptions!$D$15-Simulation!J945</f>
        <v>0.163353748556644</v>
      </c>
      <c r="G945" s="8" t="n">
        <f aca="false">((Assumptions!$D$14*(1+Simulation!E945)^1*F945-Assumptions!$D$14*(1+Simulation!E945)^0*Simulation!E945*Assumptions!$D$16)/(1+Simulation!K945)^1+(Assumptions!$D$14*(1+Simulation!E945)^2*F945-Assumptions!$D$14*(1+Simulation!E945)^1*Simulation!E945*Assumptions!$D$16)/(1+Simulation!K945)^2+(Assumptions!$D$14*(1+Simulation!E945)^3*F945-Assumptions!$D$14*(1+Simulation!E945)^2*Simulation!E945*Assumptions!$D$16)/(1+Simulation!K945)^3+(Assumptions!$D$14*(1+Simulation!E945)^4*F945-Assumptions!$D$14*(1+Simulation!E945)^3*Simulation!E945*Assumptions!$D$16)/(1+Simulation!K945)^4+(Assumptions!$D$14*(1+Simulation!E945)^5*F945-Assumptions!$D$14*(1+Simulation!E945)^4*Simulation!E945*Assumptions!$D$16)/(1+Simulation!K945)^5+(Assumptions!$D$14*(1+Simulation!E945)^5*F945-Assumptions!$D$14*(1+Simulation!E945)^4*Simulation!E945*Assumptions!$D$16)*(1+Simulation!I945)/(Simulation!K945-Simulation!I945)/(1+Simulation!K945)^5-Assumptions!$D$17)/Assumptions!$D$18</f>
        <v>26.3791026677302</v>
      </c>
      <c r="H945" s="8" t="str">
        <f aca="false">IF(D945=1,G945,"")</f>
        <v/>
      </c>
      <c r="I945" s="33" t="n">
        <f aca="false">IF(D945=0,G945,"")</f>
        <v>26.3791026677302</v>
      </c>
    </row>
    <row r="946" customFormat="false" ht="15" hidden="false" customHeight="false" outlineLevel="0" collapsed="false">
      <c r="B946" s="2" t="n">
        <v>941</v>
      </c>
      <c r="C946" s="19" t="n">
        <f aca="false">IF('Random Draws'!F946&lt;(Assumptions!$D$28-Assumptions!$D$27)/(Assumptions!$D$29-Assumptions!$D$27),Assumptions!$D$27+SQRT('Random Draws'!F946*(Assumptions!$D$29-Assumptions!$D$27)*(Assumptions!$D$28-Assumptions!$D$27)),Assumptions!$D$29-SQRT((1-'Random Draws'!F946)*(Assumptions!$D$29-Assumptions!$D$27)*(Assumptions!$D$29-Assumptions!$D$28)))</f>
        <v>0.260307300342066</v>
      </c>
      <c r="D946" s="29" t="n">
        <f aca="false">IF('Random Draws'!I946&lt;Assumptions!$D$30,1,0)</f>
        <v>0</v>
      </c>
      <c r="E946" s="19" t="n">
        <f aca="false">C946+Assumptions!$D$31*D946</f>
        <v>0.260307300342066</v>
      </c>
      <c r="F946" s="28" t="n">
        <f aca="false">(Simulation!F946-Assumptions!$D$15)*(1-E946)+Assumptions!$D$15-Simulation!J946</f>
        <v>0.179678215169724</v>
      </c>
      <c r="G946" s="8" t="n">
        <f aca="false">((Assumptions!$D$14*(1+Simulation!E946)^1*F946-Assumptions!$D$14*(1+Simulation!E946)^0*Simulation!E946*Assumptions!$D$16)/(1+Simulation!K946)^1+(Assumptions!$D$14*(1+Simulation!E946)^2*F946-Assumptions!$D$14*(1+Simulation!E946)^1*Simulation!E946*Assumptions!$D$16)/(1+Simulation!K946)^2+(Assumptions!$D$14*(1+Simulation!E946)^3*F946-Assumptions!$D$14*(1+Simulation!E946)^2*Simulation!E946*Assumptions!$D$16)/(1+Simulation!K946)^3+(Assumptions!$D$14*(1+Simulation!E946)^4*F946-Assumptions!$D$14*(1+Simulation!E946)^3*Simulation!E946*Assumptions!$D$16)/(1+Simulation!K946)^4+(Assumptions!$D$14*(1+Simulation!E946)^5*F946-Assumptions!$D$14*(1+Simulation!E946)^4*Simulation!E946*Assumptions!$D$16)/(1+Simulation!K946)^5+(Assumptions!$D$14*(1+Simulation!E946)^5*F946-Assumptions!$D$14*(1+Simulation!E946)^4*Simulation!E946*Assumptions!$D$16)*(1+Simulation!I946)/(Simulation!K946-Simulation!I946)/(1+Simulation!K946)^5-Assumptions!$D$17)/Assumptions!$D$18</f>
        <v>14.2103648572047</v>
      </c>
      <c r="H946" s="8" t="str">
        <f aca="false">IF(D946=1,G946,"")</f>
        <v/>
      </c>
      <c r="I946" s="33" t="n">
        <f aca="false">IF(D946=0,G946,"")</f>
        <v>14.2103648572047</v>
      </c>
    </row>
    <row r="947" customFormat="false" ht="15" hidden="false" customHeight="false" outlineLevel="0" collapsed="false">
      <c r="B947" s="2" t="n">
        <v>942</v>
      </c>
      <c r="C947" s="19" t="n">
        <f aca="false">IF('Random Draws'!F947&lt;(Assumptions!$D$28-Assumptions!$D$27)/(Assumptions!$D$29-Assumptions!$D$27),Assumptions!$D$27+SQRT('Random Draws'!F947*(Assumptions!$D$29-Assumptions!$D$27)*(Assumptions!$D$28-Assumptions!$D$27)),Assumptions!$D$29-SQRT((1-'Random Draws'!F947)*(Assumptions!$D$29-Assumptions!$D$27)*(Assumptions!$D$29-Assumptions!$D$28)))</f>
        <v>0.258555145171192</v>
      </c>
      <c r="D947" s="29" t="n">
        <f aca="false">IF('Random Draws'!I947&lt;Assumptions!$D$30,1,0)</f>
        <v>0</v>
      </c>
      <c r="E947" s="19" t="n">
        <f aca="false">C947+Assumptions!$D$31*D947</f>
        <v>0.258555145171192</v>
      </c>
      <c r="F947" s="28" t="n">
        <f aca="false">(Simulation!F947-Assumptions!$D$15)*(1-E947)+Assumptions!$D$15-Simulation!J947</f>
        <v>0.176118098537784</v>
      </c>
      <c r="G947" s="8" t="n">
        <f aca="false">((Assumptions!$D$14*(1+Simulation!E947)^1*F947-Assumptions!$D$14*(1+Simulation!E947)^0*Simulation!E947*Assumptions!$D$16)/(1+Simulation!K947)^1+(Assumptions!$D$14*(1+Simulation!E947)^2*F947-Assumptions!$D$14*(1+Simulation!E947)^1*Simulation!E947*Assumptions!$D$16)/(1+Simulation!K947)^2+(Assumptions!$D$14*(1+Simulation!E947)^3*F947-Assumptions!$D$14*(1+Simulation!E947)^2*Simulation!E947*Assumptions!$D$16)/(1+Simulation!K947)^3+(Assumptions!$D$14*(1+Simulation!E947)^4*F947-Assumptions!$D$14*(1+Simulation!E947)^3*Simulation!E947*Assumptions!$D$16)/(1+Simulation!K947)^4+(Assumptions!$D$14*(1+Simulation!E947)^5*F947-Assumptions!$D$14*(1+Simulation!E947)^4*Simulation!E947*Assumptions!$D$16)/(1+Simulation!K947)^5+(Assumptions!$D$14*(1+Simulation!E947)^5*F947-Assumptions!$D$14*(1+Simulation!E947)^4*Simulation!E947*Assumptions!$D$16)*(1+Simulation!I947)/(Simulation!K947-Simulation!I947)/(1+Simulation!K947)^5-Assumptions!$D$17)/Assumptions!$D$18</f>
        <v>17.4922294307169</v>
      </c>
      <c r="H947" s="8" t="str">
        <f aca="false">IF(D947=1,G947,"")</f>
        <v/>
      </c>
      <c r="I947" s="33" t="n">
        <f aca="false">IF(D947=0,G947,"")</f>
        <v>17.4922294307169</v>
      </c>
    </row>
    <row r="948" customFormat="false" ht="15" hidden="false" customHeight="false" outlineLevel="0" collapsed="false">
      <c r="B948" s="2" t="n">
        <v>943</v>
      </c>
      <c r="C948" s="19" t="n">
        <f aca="false">IF('Random Draws'!F948&lt;(Assumptions!$D$28-Assumptions!$D$27)/(Assumptions!$D$29-Assumptions!$D$27),Assumptions!$D$27+SQRT('Random Draws'!F948*(Assumptions!$D$29-Assumptions!$D$27)*(Assumptions!$D$28-Assumptions!$D$27)),Assumptions!$D$29-SQRT((1-'Random Draws'!F948)*(Assumptions!$D$29-Assumptions!$D$27)*(Assumptions!$D$29-Assumptions!$D$28)))</f>
        <v>0.274641983174047</v>
      </c>
      <c r="D948" s="29" t="n">
        <f aca="false">IF('Random Draws'!I948&lt;Assumptions!$D$30,1,0)</f>
        <v>0</v>
      </c>
      <c r="E948" s="19" t="n">
        <f aca="false">C948+Assumptions!$D$31*D948</f>
        <v>0.274641983174047</v>
      </c>
      <c r="F948" s="28" t="n">
        <f aca="false">(Simulation!F948-Assumptions!$D$15)*(1-E948)+Assumptions!$D$15-Simulation!J948</f>
        <v>0.165664380717777</v>
      </c>
      <c r="G948" s="8" t="n">
        <f aca="false">((Assumptions!$D$14*(1+Simulation!E948)^1*F948-Assumptions!$D$14*(1+Simulation!E948)^0*Simulation!E948*Assumptions!$D$16)/(1+Simulation!K948)^1+(Assumptions!$D$14*(1+Simulation!E948)^2*F948-Assumptions!$D$14*(1+Simulation!E948)^1*Simulation!E948*Assumptions!$D$16)/(1+Simulation!K948)^2+(Assumptions!$D$14*(1+Simulation!E948)^3*F948-Assumptions!$D$14*(1+Simulation!E948)^2*Simulation!E948*Assumptions!$D$16)/(1+Simulation!K948)^3+(Assumptions!$D$14*(1+Simulation!E948)^4*F948-Assumptions!$D$14*(1+Simulation!E948)^3*Simulation!E948*Assumptions!$D$16)/(1+Simulation!K948)^4+(Assumptions!$D$14*(1+Simulation!E948)^5*F948-Assumptions!$D$14*(1+Simulation!E948)^4*Simulation!E948*Assumptions!$D$16)/(1+Simulation!K948)^5+(Assumptions!$D$14*(1+Simulation!E948)^5*F948-Assumptions!$D$14*(1+Simulation!E948)^4*Simulation!E948*Assumptions!$D$16)*(1+Simulation!I948)/(Simulation!K948-Simulation!I948)/(1+Simulation!K948)^5-Assumptions!$D$17)/Assumptions!$D$18</f>
        <v>11.8911857613488</v>
      </c>
      <c r="H948" s="8" t="str">
        <f aca="false">IF(D948=1,G948,"")</f>
        <v/>
      </c>
      <c r="I948" s="33" t="n">
        <f aca="false">IF(D948=0,G948,"")</f>
        <v>11.8911857613488</v>
      </c>
    </row>
    <row r="949" customFormat="false" ht="15" hidden="false" customHeight="false" outlineLevel="0" collapsed="false">
      <c r="B949" s="2" t="n">
        <v>944</v>
      </c>
      <c r="C949" s="19" t="n">
        <f aca="false">IF('Random Draws'!F949&lt;(Assumptions!$D$28-Assumptions!$D$27)/(Assumptions!$D$29-Assumptions!$D$27),Assumptions!$D$27+SQRT('Random Draws'!F949*(Assumptions!$D$29-Assumptions!$D$27)*(Assumptions!$D$28-Assumptions!$D$27)),Assumptions!$D$29-SQRT((1-'Random Draws'!F949)*(Assumptions!$D$29-Assumptions!$D$27)*(Assumptions!$D$29-Assumptions!$D$28)))</f>
        <v>0.270638694996957</v>
      </c>
      <c r="D949" s="29" t="n">
        <f aca="false">IF('Random Draws'!I949&lt;Assumptions!$D$30,1,0)</f>
        <v>0</v>
      </c>
      <c r="E949" s="19" t="n">
        <f aca="false">C949+Assumptions!$D$31*D949</f>
        <v>0.270638694996957</v>
      </c>
      <c r="F949" s="28" t="n">
        <f aca="false">(Simulation!F949-Assumptions!$D$15)*(1-E949)+Assumptions!$D$15-Simulation!J949</f>
        <v>0.209598934194457</v>
      </c>
      <c r="G949" s="8" t="n">
        <f aca="false">((Assumptions!$D$14*(1+Simulation!E949)^1*F949-Assumptions!$D$14*(1+Simulation!E949)^0*Simulation!E949*Assumptions!$D$16)/(1+Simulation!K949)^1+(Assumptions!$D$14*(1+Simulation!E949)^2*F949-Assumptions!$D$14*(1+Simulation!E949)^1*Simulation!E949*Assumptions!$D$16)/(1+Simulation!K949)^2+(Assumptions!$D$14*(1+Simulation!E949)^3*F949-Assumptions!$D$14*(1+Simulation!E949)^2*Simulation!E949*Assumptions!$D$16)/(1+Simulation!K949)^3+(Assumptions!$D$14*(1+Simulation!E949)^4*F949-Assumptions!$D$14*(1+Simulation!E949)^3*Simulation!E949*Assumptions!$D$16)/(1+Simulation!K949)^4+(Assumptions!$D$14*(1+Simulation!E949)^5*F949-Assumptions!$D$14*(1+Simulation!E949)^4*Simulation!E949*Assumptions!$D$16)/(1+Simulation!K949)^5+(Assumptions!$D$14*(1+Simulation!E949)^5*F949-Assumptions!$D$14*(1+Simulation!E949)^4*Simulation!E949*Assumptions!$D$16)*(1+Simulation!I949)/(Simulation!K949-Simulation!I949)/(1+Simulation!K949)^5-Assumptions!$D$17)/Assumptions!$D$18</f>
        <v>18.6465837810204</v>
      </c>
      <c r="H949" s="8" t="str">
        <f aca="false">IF(D949=1,G949,"")</f>
        <v/>
      </c>
      <c r="I949" s="33" t="n">
        <f aca="false">IF(D949=0,G949,"")</f>
        <v>18.6465837810204</v>
      </c>
    </row>
    <row r="950" customFormat="false" ht="15" hidden="false" customHeight="false" outlineLevel="0" collapsed="false">
      <c r="B950" s="2" t="n">
        <v>945</v>
      </c>
      <c r="C950" s="19" t="n">
        <f aca="false">IF('Random Draws'!F950&lt;(Assumptions!$D$28-Assumptions!$D$27)/(Assumptions!$D$29-Assumptions!$D$27),Assumptions!$D$27+SQRT('Random Draws'!F950*(Assumptions!$D$29-Assumptions!$D$27)*(Assumptions!$D$28-Assumptions!$D$27)),Assumptions!$D$29-SQRT((1-'Random Draws'!F950)*(Assumptions!$D$29-Assumptions!$D$27)*(Assumptions!$D$29-Assumptions!$D$28)))</f>
        <v>0.260772126855692</v>
      </c>
      <c r="D950" s="29" t="n">
        <f aca="false">IF('Random Draws'!I950&lt;Assumptions!$D$30,1,0)</f>
        <v>0</v>
      </c>
      <c r="E950" s="19" t="n">
        <f aca="false">C950+Assumptions!$D$31*D950</f>
        <v>0.260772126855692</v>
      </c>
      <c r="F950" s="28" t="n">
        <f aca="false">(Simulation!F950-Assumptions!$D$15)*(1-E950)+Assumptions!$D$15-Simulation!J950</f>
        <v>0.226446918728009</v>
      </c>
      <c r="G950" s="8" t="n">
        <f aca="false">((Assumptions!$D$14*(1+Simulation!E950)^1*F950-Assumptions!$D$14*(1+Simulation!E950)^0*Simulation!E950*Assumptions!$D$16)/(1+Simulation!K950)^1+(Assumptions!$D$14*(1+Simulation!E950)^2*F950-Assumptions!$D$14*(1+Simulation!E950)^1*Simulation!E950*Assumptions!$D$16)/(1+Simulation!K950)^2+(Assumptions!$D$14*(1+Simulation!E950)^3*F950-Assumptions!$D$14*(1+Simulation!E950)^2*Simulation!E950*Assumptions!$D$16)/(1+Simulation!K950)^3+(Assumptions!$D$14*(1+Simulation!E950)^4*F950-Assumptions!$D$14*(1+Simulation!E950)^3*Simulation!E950*Assumptions!$D$16)/(1+Simulation!K950)^4+(Assumptions!$D$14*(1+Simulation!E950)^5*F950-Assumptions!$D$14*(1+Simulation!E950)^4*Simulation!E950*Assumptions!$D$16)/(1+Simulation!K950)^5+(Assumptions!$D$14*(1+Simulation!E950)^5*F950-Assumptions!$D$14*(1+Simulation!E950)^4*Simulation!E950*Assumptions!$D$16)*(1+Simulation!I950)/(Simulation!K950-Simulation!I950)/(1+Simulation!K950)^5-Assumptions!$D$17)/Assumptions!$D$18</f>
        <v>17.2256803414318</v>
      </c>
      <c r="H950" s="8" t="str">
        <f aca="false">IF(D950=1,G950,"")</f>
        <v/>
      </c>
      <c r="I950" s="33" t="n">
        <f aca="false">IF(D950=0,G950,"")</f>
        <v>17.2256803414318</v>
      </c>
    </row>
    <row r="951" customFormat="false" ht="15" hidden="false" customHeight="false" outlineLevel="0" collapsed="false">
      <c r="B951" s="2" t="n">
        <v>946</v>
      </c>
      <c r="C951" s="19" t="n">
        <f aca="false">IF('Random Draws'!F951&lt;(Assumptions!$D$28-Assumptions!$D$27)/(Assumptions!$D$29-Assumptions!$D$27),Assumptions!$D$27+SQRT('Random Draws'!F951*(Assumptions!$D$29-Assumptions!$D$27)*(Assumptions!$D$28-Assumptions!$D$27)),Assumptions!$D$29-SQRT((1-'Random Draws'!F951)*(Assumptions!$D$29-Assumptions!$D$27)*(Assumptions!$D$29-Assumptions!$D$28)))</f>
        <v>0.273696722745492</v>
      </c>
      <c r="D951" s="29" t="n">
        <f aca="false">IF('Random Draws'!I951&lt;Assumptions!$D$30,1,0)</f>
        <v>0</v>
      </c>
      <c r="E951" s="19" t="n">
        <f aca="false">C951+Assumptions!$D$31*D951</f>
        <v>0.273696722745492</v>
      </c>
      <c r="F951" s="28" t="n">
        <f aca="false">(Simulation!F951-Assumptions!$D$15)*(1-E951)+Assumptions!$D$15-Simulation!J951</f>
        <v>0.189811651099125</v>
      </c>
      <c r="G951" s="8" t="n">
        <f aca="false">((Assumptions!$D$14*(1+Simulation!E951)^1*F951-Assumptions!$D$14*(1+Simulation!E951)^0*Simulation!E951*Assumptions!$D$16)/(1+Simulation!K951)^1+(Assumptions!$D$14*(1+Simulation!E951)^2*F951-Assumptions!$D$14*(1+Simulation!E951)^1*Simulation!E951*Assumptions!$D$16)/(1+Simulation!K951)^2+(Assumptions!$D$14*(1+Simulation!E951)^3*F951-Assumptions!$D$14*(1+Simulation!E951)^2*Simulation!E951*Assumptions!$D$16)/(1+Simulation!K951)^3+(Assumptions!$D$14*(1+Simulation!E951)^4*F951-Assumptions!$D$14*(1+Simulation!E951)^3*Simulation!E951*Assumptions!$D$16)/(1+Simulation!K951)^4+(Assumptions!$D$14*(1+Simulation!E951)^5*F951-Assumptions!$D$14*(1+Simulation!E951)^4*Simulation!E951*Assumptions!$D$16)/(1+Simulation!K951)^5+(Assumptions!$D$14*(1+Simulation!E951)^5*F951-Assumptions!$D$14*(1+Simulation!E951)^4*Simulation!E951*Assumptions!$D$16)*(1+Simulation!I951)/(Simulation!K951-Simulation!I951)/(1+Simulation!K951)^5-Assumptions!$D$17)/Assumptions!$D$18</f>
        <v>12.7148686578975</v>
      </c>
      <c r="H951" s="8" t="str">
        <f aca="false">IF(D951=1,G951,"")</f>
        <v/>
      </c>
      <c r="I951" s="33" t="n">
        <f aca="false">IF(D951=0,G951,"")</f>
        <v>12.7148686578975</v>
      </c>
    </row>
    <row r="952" customFormat="false" ht="15" hidden="false" customHeight="false" outlineLevel="0" collapsed="false">
      <c r="B952" s="2" t="n">
        <v>947</v>
      </c>
      <c r="C952" s="19" t="n">
        <f aca="false">IF('Random Draws'!F952&lt;(Assumptions!$D$28-Assumptions!$D$27)/(Assumptions!$D$29-Assumptions!$D$27),Assumptions!$D$27+SQRT('Random Draws'!F952*(Assumptions!$D$29-Assumptions!$D$27)*(Assumptions!$D$28-Assumptions!$D$27)),Assumptions!$D$29-SQRT((1-'Random Draws'!F952)*(Assumptions!$D$29-Assumptions!$D$27)*(Assumptions!$D$29-Assumptions!$D$28)))</f>
        <v>0.245524978021676</v>
      </c>
      <c r="D952" s="29" t="n">
        <f aca="false">IF('Random Draws'!I952&lt;Assumptions!$D$30,1,0)</f>
        <v>1</v>
      </c>
      <c r="E952" s="19" t="n">
        <f aca="false">C952+Assumptions!$D$31*D952</f>
        <v>0.335524978021676</v>
      </c>
      <c r="F952" s="28" t="n">
        <f aca="false">(Simulation!F952-Assumptions!$D$15)*(1-E952)+Assumptions!$D$15-Simulation!J952</f>
        <v>0.140512811580155</v>
      </c>
      <c r="G952" s="8" t="n">
        <f aca="false">((Assumptions!$D$14*(1+Simulation!E952)^1*F952-Assumptions!$D$14*(1+Simulation!E952)^0*Simulation!E952*Assumptions!$D$16)/(1+Simulation!K952)^1+(Assumptions!$D$14*(1+Simulation!E952)^2*F952-Assumptions!$D$14*(1+Simulation!E952)^1*Simulation!E952*Assumptions!$D$16)/(1+Simulation!K952)^2+(Assumptions!$D$14*(1+Simulation!E952)^3*F952-Assumptions!$D$14*(1+Simulation!E952)^2*Simulation!E952*Assumptions!$D$16)/(1+Simulation!K952)^3+(Assumptions!$D$14*(1+Simulation!E952)^4*F952-Assumptions!$D$14*(1+Simulation!E952)^3*Simulation!E952*Assumptions!$D$16)/(1+Simulation!K952)^4+(Assumptions!$D$14*(1+Simulation!E952)^5*F952-Assumptions!$D$14*(1+Simulation!E952)^4*Simulation!E952*Assumptions!$D$16)/(1+Simulation!K952)^5+(Assumptions!$D$14*(1+Simulation!E952)^5*F952-Assumptions!$D$14*(1+Simulation!E952)^4*Simulation!E952*Assumptions!$D$16)*(1+Simulation!I952)/(Simulation!K952-Simulation!I952)/(1+Simulation!K952)^5-Assumptions!$D$17)/Assumptions!$D$18</f>
        <v>11.1124503570869</v>
      </c>
      <c r="H952" s="8" t="n">
        <f aca="false">IF(D952=1,G952,"")</f>
        <v>11.1124503570869</v>
      </c>
      <c r="I952" s="33" t="str">
        <f aca="false">IF(D952=0,G952,"")</f>
        <v/>
      </c>
    </row>
    <row r="953" customFormat="false" ht="15" hidden="false" customHeight="false" outlineLevel="0" collapsed="false">
      <c r="B953" s="2" t="n">
        <v>948</v>
      </c>
      <c r="C953" s="19" t="n">
        <f aca="false">IF('Random Draws'!F953&lt;(Assumptions!$D$28-Assumptions!$D$27)/(Assumptions!$D$29-Assumptions!$D$27),Assumptions!$D$27+SQRT('Random Draws'!F953*(Assumptions!$D$29-Assumptions!$D$27)*(Assumptions!$D$28-Assumptions!$D$27)),Assumptions!$D$29-SQRT((1-'Random Draws'!F953)*(Assumptions!$D$29-Assumptions!$D$27)*(Assumptions!$D$29-Assumptions!$D$28)))</f>
        <v>0.253770509900131</v>
      </c>
      <c r="D953" s="29" t="n">
        <f aca="false">IF('Random Draws'!I953&lt;Assumptions!$D$30,1,0)</f>
        <v>0</v>
      </c>
      <c r="E953" s="19" t="n">
        <f aca="false">C953+Assumptions!$D$31*D953</f>
        <v>0.253770509900131</v>
      </c>
      <c r="F953" s="28" t="n">
        <f aca="false">(Simulation!F953-Assumptions!$D$15)*(1-E953)+Assumptions!$D$15-Simulation!J953</f>
        <v>0.181260281287825</v>
      </c>
      <c r="G953" s="8" t="n">
        <f aca="false">((Assumptions!$D$14*(1+Simulation!E953)^1*F953-Assumptions!$D$14*(1+Simulation!E953)^0*Simulation!E953*Assumptions!$D$16)/(1+Simulation!K953)^1+(Assumptions!$D$14*(1+Simulation!E953)^2*F953-Assumptions!$D$14*(1+Simulation!E953)^1*Simulation!E953*Assumptions!$D$16)/(1+Simulation!K953)^2+(Assumptions!$D$14*(1+Simulation!E953)^3*F953-Assumptions!$D$14*(1+Simulation!E953)^2*Simulation!E953*Assumptions!$D$16)/(1+Simulation!K953)^3+(Assumptions!$D$14*(1+Simulation!E953)^4*F953-Assumptions!$D$14*(1+Simulation!E953)^3*Simulation!E953*Assumptions!$D$16)/(1+Simulation!K953)^4+(Assumptions!$D$14*(1+Simulation!E953)^5*F953-Assumptions!$D$14*(1+Simulation!E953)^4*Simulation!E953*Assumptions!$D$16)/(1+Simulation!K953)^5+(Assumptions!$D$14*(1+Simulation!E953)^5*F953-Assumptions!$D$14*(1+Simulation!E953)^4*Simulation!E953*Assumptions!$D$16)*(1+Simulation!I953)/(Simulation!K953-Simulation!I953)/(1+Simulation!K953)^5-Assumptions!$D$17)/Assumptions!$D$18</f>
        <v>13.938315803417</v>
      </c>
      <c r="H953" s="8" t="str">
        <f aca="false">IF(D953=1,G953,"")</f>
        <v/>
      </c>
      <c r="I953" s="33" t="n">
        <f aca="false">IF(D953=0,G953,"")</f>
        <v>13.938315803417</v>
      </c>
    </row>
    <row r="954" customFormat="false" ht="15" hidden="false" customHeight="false" outlineLevel="0" collapsed="false">
      <c r="B954" s="2" t="n">
        <v>949</v>
      </c>
      <c r="C954" s="19" t="n">
        <f aca="false">IF('Random Draws'!F954&lt;(Assumptions!$D$28-Assumptions!$D$27)/(Assumptions!$D$29-Assumptions!$D$27),Assumptions!$D$27+SQRT('Random Draws'!F954*(Assumptions!$D$29-Assumptions!$D$27)*(Assumptions!$D$28-Assumptions!$D$27)),Assumptions!$D$29-SQRT((1-'Random Draws'!F954)*(Assumptions!$D$29-Assumptions!$D$27)*(Assumptions!$D$29-Assumptions!$D$28)))</f>
        <v>0.256241638986359</v>
      </c>
      <c r="D954" s="29" t="n">
        <f aca="false">IF('Random Draws'!I954&lt;Assumptions!$D$30,1,0)</f>
        <v>0</v>
      </c>
      <c r="E954" s="19" t="n">
        <f aca="false">C954+Assumptions!$D$31*D954</f>
        <v>0.256241638986359</v>
      </c>
      <c r="F954" s="28" t="n">
        <f aca="false">(Simulation!F954-Assumptions!$D$15)*(1-E954)+Assumptions!$D$15-Simulation!J954</f>
        <v>0.193638925888621</v>
      </c>
      <c r="G954" s="8" t="n">
        <f aca="false">((Assumptions!$D$14*(1+Simulation!E954)^1*F954-Assumptions!$D$14*(1+Simulation!E954)^0*Simulation!E954*Assumptions!$D$16)/(1+Simulation!K954)^1+(Assumptions!$D$14*(1+Simulation!E954)^2*F954-Assumptions!$D$14*(1+Simulation!E954)^1*Simulation!E954*Assumptions!$D$16)/(1+Simulation!K954)^2+(Assumptions!$D$14*(1+Simulation!E954)^3*F954-Assumptions!$D$14*(1+Simulation!E954)^2*Simulation!E954*Assumptions!$D$16)/(1+Simulation!K954)^3+(Assumptions!$D$14*(1+Simulation!E954)^4*F954-Assumptions!$D$14*(1+Simulation!E954)^3*Simulation!E954*Assumptions!$D$16)/(1+Simulation!K954)^4+(Assumptions!$D$14*(1+Simulation!E954)^5*F954-Assumptions!$D$14*(1+Simulation!E954)^4*Simulation!E954*Assumptions!$D$16)/(1+Simulation!K954)^5+(Assumptions!$D$14*(1+Simulation!E954)^5*F954-Assumptions!$D$14*(1+Simulation!E954)^4*Simulation!E954*Assumptions!$D$16)*(1+Simulation!I954)/(Simulation!K954-Simulation!I954)/(1+Simulation!K954)^5-Assumptions!$D$17)/Assumptions!$D$18</f>
        <v>15.050921344503</v>
      </c>
      <c r="H954" s="8" t="str">
        <f aca="false">IF(D954=1,G954,"")</f>
        <v/>
      </c>
      <c r="I954" s="33" t="n">
        <f aca="false">IF(D954=0,G954,"")</f>
        <v>15.050921344503</v>
      </c>
    </row>
    <row r="955" customFormat="false" ht="15" hidden="false" customHeight="false" outlineLevel="0" collapsed="false">
      <c r="B955" s="2" t="n">
        <v>950</v>
      </c>
      <c r="C955" s="19" t="n">
        <f aca="false">IF('Random Draws'!F955&lt;(Assumptions!$D$28-Assumptions!$D$27)/(Assumptions!$D$29-Assumptions!$D$27),Assumptions!$D$27+SQRT('Random Draws'!F955*(Assumptions!$D$29-Assumptions!$D$27)*(Assumptions!$D$28-Assumptions!$D$27)),Assumptions!$D$29-SQRT((1-'Random Draws'!F955)*(Assumptions!$D$29-Assumptions!$D$27)*(Assumptions!$D$29-Assumptions!$D$28)))</f>
        <v>0.245442823348814</v>
      </c>
      <c r="D955" s="29" t="n">
        <f aca="false">IF('Random Draws'!I955&lt;Assumptions!$D$30,1,0)</f>
        <v>0</v>
      </c>
      <c r="E955" s="19" t="n">
        <f aca="false">C955+Assumptions!$D$31*D955</f>
        <v>0.245442823348814</v>
      </c>
      <c r="F955" s="28" t="n">
        <f aca="false">(Simulation!F955-Assumptions!$D$15)*(1-E955)+Assumptions!$D$15-Simulation!J955</f>
        <v>0.15822023287496</v>
      </c>
      <c r="G955" s="8" t="n">
        <f aca="false">((Assumptions!$D$14*(1+Simulation!E955)^1*F955-Assumptions!$D$14*(1+Simulation!E955)^0*Simulation!E955*Assumptions!$D$16)/(1+Simulation!K955)^1+(Assumptions!$D$14*(1+Simulation!E955)^2*F955-Assumptions!$D$14*(1+Simulation!E955)^1*Simulation!E955*Assumptions!$D$16)/(1+Simulation!K955)^2+(Assumptions!$D$14*(1+Simulation!E955)^3*F955-Assumptions!$D$14*(1+Simulation!E955)^2*Simulation!E955*Assumptions!$D$16)/(1+Simulation!K955)^3+(Assumptions!$D$14*(1+Simulation!E955)^4*F955-Assumptions!$D$14*(1+Simulation!E955)^3*Simulation!E955*Assumptions!$D$16)/(1+Simulation!K955)^4+(Assumptions!$D$14*(1+Simulation!E955)^5*F955-Assumptions!$D$14*(1+Simulation!E955)^4*Simulation!E955*Assumptions!$D$16)/(1+Simulation!K955)^5+(Assumptions!$D$14*(1+Simulation!E955)^5*F955-Assumptions!$D$14*(1+Simulation!E955)^4*Simulation!E955*Assumptions!$D$16)*(1+Simulation!I955)/(Simulation!K955-Simulation!I955)/(1+Simulation!K955)^5-Assumptions!$D$17)/Assumptions!$D$18</f>
        <v>11.2171462537117</v>
      </c>
      <c r="H955" s="8" t="str">
        <f aca="false">IF(D955=1,G955,"")</f>
        <v/>
      </c>
      <c r="I955" s="33" t="n">
        <f aca="false">IF(D955=0,G955,"")</f>
        <v>11.2171462537117</v>
      </c>
    </row>
    <row r="956" customFormat="false" ht="15" hidden="false" customHeight="false" outlineLevel="0" collapsed="false">
      <c r="B956" s="2" t="n">
        <v>951</v>
      </c>
      <c r="C956" s="19" t="n">
        <f aca="false">IF('Random Draws'!F956&lt;(Assumptions!$D$28-Assumptions!$D$27)/(Assumptions!$D$29-Assumptions!$D$27),Assumptions!$D$27+SQRT('Random Draws'!F956*(Assumptions!$D$29-Assumptions!$D$27)*(Assumptions!$D$28-Assumptions!$D$27)),Assumptions!$D$29-SQRT((1-'Random Draws'!F956)*(Assumptions!$D$29-Assumptions!$D$27)*(Assumptions!$D$29-Assumptions!$D$28)))</f>
        <v>0.262015149900675</v>
      </c>
      <c r="D956" s="29" t="n">
        <f aca="false">IF('Random Draws'!I956&lt;Assumptions!$D$30,1,0)</f>
        <v>0</v>
      </c>
      <c r="E956" s="19" t="n">
        <f aca="false">C956+Assumptions!$D$31*D956</f>
        <v>0.262015149900675</v>
      </c>
      <c r="F956" s="28" t="n">
        <f aca="false">(Simulation!F956-Assumptions!$D$15)*(1-E956)+Assumptions!$D$15-Simulation!J956</f>
        <v>0.199930190800713</v>
      </c>
      <c r="G956" s="8" t="n">
        <f aca="false">((Assumptions!$D$14*(1+Simulation!E956)^1*F956-Assumptions!$D$14*(1+Simulation!E956)^0*Simulation!E956*Assumptions!$D$16)/(1+Simulation!K956)^1+(Assumptions!$D$14*(1+Simulation!E956)^2*F956-Assumptions!$D$14*(1+Simulation!E956)^1*Simulation!E956*Assumptions!$D$16)/(1+Simulation!K956)^2+(Assumptions!$D$14*(1+Simulation!E956)^3*F956-Assumptions!$D$14*(1+Simulation!E956)^2*Simulation!E956*Assumptions!$D$16)/(1+Simulation!K956)^3+(Assumptions!$D$14*(1+Simulation!E956)^4*F956-Assumptions!$D$14*(1+Simulation!E956)^3*Simulation!E956*Assumptions!$D$16)/(1+Simulation!K956)^4+(Assumptions!$D$14*(1+Simulation!E956)^5*F956-Assumptions!$D$14*(1+Simulation!E956)^4*Simulation!E956*Assumptions!$D$16)/(1+Simulation!K956)^5+(Assumptions!$D$14*(1+Simulation!E956)^5*F956-Assumptions!$D$14*(1+Simulation!E956)^4*Simulation!E956*Assumptions!$D$16)*(1+Simulation!I956)/(Simulation!K956-Simulation!I956)/(1+Simulation!K956)^5-Assumptions!$D$17)/Assumptions!$D$18</f>
        <v>12.8351568345977</v>
      </c>
      <c r="H956" s="8" t="str">
        <f aca="false">IF(D956=1,G956,"")</f>
        <v/>
      </c>
      <c r="I956" s="33" t="n">
        <f aca="false">IF(D956=0,G956,"")</f>
        <v>12.8351568345977</v>
      </c>
    </row>
    <row r="957" customFormat="false" ht="15" hidden="false" customHeight="false" outlineLevel="0" collapsed="false">
      <c r="B957" s="2" t="n">
        <v>952</v>
      </c>
      <c r="C957" s="19" t="n">
        <f aca="false">IF('Random Draws'!F957&lt;(Assumptions!$D$28-Assumptions!$D$27)/(Assumptions!$D$29-Assumptions!$D$27),Assumptions!$D$27+SQRT('Random Draws'!F957*(Assumptions!$D$29-Assumptions!$D$27)*(Assumptions!$D$28-Assumptions!$D$27)),Assumptions!$D$29-SQRT((1-'Random Draws'!F957)*(Assumptions!$D$29-Assumptions!$D$27)*(Assumptions!$D$29-Assumptions!$D$28)))</f>
        <v>0.257651610928026</v>
      </c>
      <c r="D957" s="29" t="n">
        <f aca="false">IF('Random Draws'!I957&lt;Assumptions!$D$30,1,0)</f>
        <v>1</v>
      </c>
      <c r="E957" s="19" t="n">
        <f aca="false">C957+Assumptions!$D$31*D957</f>
        <v>0.347651610928026</v>
      </c>
      <c r="F957" s="28" t="n">
        <f aca="false">(Simulation!F957-Assumptions!$D$15)*(1-E957)+Assumptions!$D$15-Simulation!J957</f>
        <v>0.178961839789538</v>
      </c>
      <c r="G957" s="8" t="n">
        <f aca="false">((Assumptions!$D$14*(1+Simulation!E957)^1*F957-Assumptions!$D$14*(1+Simulation!E957)^0*Simulation!E957*Assumptions!$D$16)/(1+Simulation!K957)^1+(Assumptions!$D$14*(1+Simulation!E957)^2*F957-Assumptions!$D$14*(1+Simulation!E957)^1*Simulation!E957*Assumptions!$D$16)/(1+Simulation!K957)^2+(Assumptions!$D$14*(1+Simulation!E957)^3*F957-Assumptions!$D$14*(1+Simulation!E957)^2*Simulation!E957*Assumptions!$D$16)/(1+Simulation!K957)^3+(Assumptions!$D$14*(1+Simulation!E957)^4*F957-Assumptions!$D$14*(1+Simulation!E957)^3*Simulation!E957*Assumptions!$D$16)/(1+Simulation!K957)^4+(Assumptions!$D$14*(1+Simulation!E957)^5*F957-Assumptions!$D$14*(1+Simulation!E957)^4*Simulation!E957*Assumptions!$D$16)/(1+Simulation!K957)^5+(Assumptions!$D$14*(1+Simulation!E957)^5*F957-Assumptions!$D$14*(1+Simulation!E957)^4*Simulation!E957*Assumptions!$D$16)*(1+Simulation!I957)/(Simulation!K957-Simulation!I957)/(1+Simulation!K957)^5-Assumptions!$D$17)/Assumptions!$D$18</f>
        <v>18.0223449731747</v>
      </c>
      <c r="H957" s="8" t="n">
        <f aca="false">IF(D957=1,G957,"")</f>
        <v>18.0223449731747</v>
      </c>
      <c r="I957" s="33" t="str">
        <f aca="false">IF(D957=0,G957,"")</f>
        <v/>
      </c>
    </row>
    <row r="958" customFormat="false" ht="15" hidden="false" customHeight="false" outlineLevel="0" collapsed="false">
      <c r="B958" s="2" t="n">
        <v>953</v>
      </c>
      <c r="C958" s="19" t="n">
        <f aca="false">IF('Random Draws'!F958&lt;(Assumptions!$D$28-Assumptions!$D$27)/(Assumptions!$D$29-Assumptions!$D$27),Assumptions!$D$27+SQRT('Random Draws'!F958*(Assumptions!$D$29-Assumptions!$D$27)*(Assumptions!$D$28-Assumptions!$D$27)),Assumptions!$D$29-SQRT((1-'Random Draws'!F958)*(Assumptions!$D$29-Assumptions!$D$27)*(Assumptions!$D$29-Assumptions!$D$28)))</f>
        <v>0.268992600941839</v>
      </c>
      <c r="D958" s="29" t="n">
        <f aca="false">IF('Random Draws'!I958&lt;Assumptions!$D$30,1,0)</f>
        <v>0</v>
      </c>
      <c r="E958" s="19" t="n">
        <f aca="false">C958+Assumptions!$D$31*D958</f>
        <v>0.268992600941839</v>
      </c>
      <c r="F958" s="28" t="n">
        <f aca="false">(Simulation!F958-Assumptions!$D$15)*(1-E958)+Assumptions!$D$15-Simulation!J958</f>
        <v>0.179645507818725</v>
      </c>
      <c r="G958" s="8" t="n">
        <f aca="false">((Assumptions!$D$14*(1+Simulation!E958)^1*F958-Assumptions!$D$14*(1+Simulation!E958)^0*Simulation!E958*Assumptions!$D$16)/(1+Simulation!K958)^1+(Assumptions!$D$14*(1+Simulation!E958)^2*F958-Assumptions!$D$14*(1+Simulation!E958)^1*Simulation!E958*Assumptions!$D$16)/(1+Simulation!K958)^2+(Assumptions!$D$14*(1+Simulation!E958)^3*F958-Assumptions!$D$14*(1+Simulation!E958)^2*Simulation!E958*Assumptions!$D$16)/(1+Simulation!K958)^3+(Assumptions!$D$14*(1+Simulation!E958)^4*F958-Assumptions!$D$14*(1+Simulation!E958)^3*Simulation!E958*Assumptions!$D$16)/(1+Simulation!K958)^4+(Assumptions!$D$14*(1+Simulation!E958)^5*F958-Assumptions!$D$14*(1+Simulation!E958)^4*Simulation!E958*Assumptions!$D$16)/(1+Simulation!K958)^5+(Assumptions!$D$14*(1+Simulation!E958)^5*F958-Assumptions!$D$14*(1+Simulation!E958)^4*Simulation!E958*Assumptions!$D$16)*(1+Simulation!I958)/(Simulation!K958-Simulation!I958)/(1+Simulation!K958)^5-Assumptions!$D$17)/Assumptions!$D$18</f>
        <v>19.8387558392023</v>
      </c>
      <c r="H958" s="8" t="str">
        <f aca="false">IF(D958=1,G958,"")</f>
        <v/>
      </c>
      <c r="I958" s="33" t="n">
        <f aca="false">IF(D958=0,G958,"")</f>
        <v>19.8387558392023</v>
      </c>
    </row>
    <row r="959" customFormat="false" ht="15" hidden="false" customHeight="false" outlineLevel="0" collapsed="false">
      <c r="B959" s="2" t="n">
        <v>954</v>
      </c>
      <c r="C959" s="19" t="n">
        <f aca="false">IF('Random Draws'!F959&lt;(Assumptions!$D$28-Assumptions!$D$27)/(Assumptions!$D$29-Assumptions!$D$27),Assumptions!$D$27+SQRT('Random Draws'!F959*(Assumptions!$D$29-Assumptions!$D$27)*(Assumptions!$D$28-Assumptions!$D$27)),Assumptions!$D$29-SQRT((1-'Random Draws'!F959)*(Assumptions!$D$29-Assumptions!$D$27)*(Assumptions!$D$29-Assumptions!$D$28)))</f>
        <v>0.25903655130162</v>
      </c>
      <c r="D959" s="29" t="n">
        <f aca="false">IF('Random Draws'!I959&lt;Assumptions!$D$30,1,0)</f>
        <v>0</v>
      </c>
      <c r="E959" s="19" t="n">
        <f aca="false">C959+Assumptions!$D$31*D959</f>
        <v>0.25903655130162</v>
      </c>
      <c r="F959" s="28" t="n">
        <f aca="false">(Simulation!F959-Assumptions!$D$15)*(1-E959)+Assumptions!$D$15-Simulation!J959</f>
        <v>0.196557835669126</v>
      </c>
      <c r="G959" s="8" t="n">
        <f aca="false">((Assumptions!$D$14*(1+Simulation!E959)^1*F959-Assumptions!$D$14*(1+Simulation!E959)^0*Simulation!E959*Assumptions!$D$16)/(1+Simulation!K959)^1+(Assumptions!$D$14*(1+Simulation!E959)^2*F959-Assumptions!$D$14*(1+Simulation!E959)^1*Simulation!E959*Assumptions!$D$16)/(1+Simulation!K959)^2+(Assumptions!$D$14*(1+Simulation!E959)^3*F959-Assumptions!$D$14*(1+Simulation!E959)^2*Simulation!E959*Assumptions!$D$16)/(1+Simulation!K959)^3+(Assumptions!$D$14*(1+Simulation!E959)^4*F959-Assumptions!$D$14*(1+Simulation!E959)^3*Simulation!E959*Assumptions!$D$16)/(1+Simulation!K959)^4+(Assumptions!$D$14*(1+Simulation!E959)^5*F959-Assumptions!$D$14*(1+Simulation!E959)^4*Simulation!E959*Assumptions!$D$16)/(1+Simulation!K959)^5+(Assumptions!$D$14*(1+Simulation!E959)^5*F959-Assumptions!$D$14*(1+Simulation!E959)^4*Simulation!E959*Assumptions!$D$16)*(1+Simulation!I959)/(Simulation!K959-Simulation!I959)/(1+Simulation!K959)^5-Assumptions!$D$17)/Assumptions!$D$18</f>
        <v>13.2738572412657</v>
      </c>
      <c r="H959" s="8" t="str">
        <f aca="false">IF(D959=1,G959,"")</f>
        <v/>
      </c>
      <c r="I959" s="33" t="n">
        <f aca="false">IF(D959=0,G959,"")</f>
        <v>13.2738572412657</v>
      </c>
    </row>
    <row r="960" customFormat="false" ht="15" hidden="false" customHeight="false" outlineLevel="0" collapsed="false">
      <c r="B960" s="2" t="n">
        <v>955</v>
      </c>
      <c r="C960" s="19" t="n">
        <f aca="false">IF('Random Draws'!F960&lt;(Assumptions!$D$28-Assumptions!$D$27)/(Assumptions!$D$29-Assumptions!$D$27),Assumptions!$D$27+SQRT('Random Draws'!F960*(Assumptions!$D$29-Assumptions!$D$27)*(Assumptions!$D$28-Assumptions!$D$27)),Assumptions!$D$29-SQRT((1-'Random Draws'!F960)*(Assumptions!$D$29-Assumptions!$D$27)*(Assumptions!$D$29-Assumptions!$D$28)))</f>
        <v>0.25890545908125</v>
      </c>
      <c r="D960" s="29" t="n">
        <f aca="false">IF('Random Draws'!I960&lt;Assumptions!$D$30,1,0)</f>
        <v>0</v>
      </c>
      <c r="E960" s="19" t="n">
        <f aca="false">C960+Assumptions!$D$31*D960</f>
        <v>0.25890545908125</v>
      </c>
      <c r="F960" s="28" t="n">
        <f aca="false">(Simulation!F960-Assumptions!$D$15)*(1-E960)+Assumptions!$D$15-Simulation!J960</f>
        <v>0.200575102628411</v>
      </c>
      <c r="G960" s="8" t="n">
        <f aca="false">((Assumptions!$D$14*(1+Simulation!E960)^1*F960-Assumptions!$D$14*(1+Simulation!E960)^0*Simulation!E960*Assumptions!$D$16)/(1+Simulation!K960)^1+(Assumptions!$D$14*(1+Simulation!E960)^2*F960-Assumptions!$D$14*(1+Simulation!E960)^1*Simulation!E960*Assumptions!$D$16)/(1+Simulation!K960)^2+(Assumptions!$D$14*(1+Simulation!E960)^3*F960-Assumptions!$D$14*(1+Simulation!E960)^2*Simulation!E960*Assumptions!$D$16)/(1+Simulation!K960)^3+(Assumptions!$D$14*(1+Simulation!E960)^4*F960-Assumptions!$D$14*(1+Simulation!E960)^3*Simulation!E960*Assumptions!$D$16)/(1+Simulation!K960)^4+(Assumptions!$D$14*(1+Simulation!E960)^5*F960-Assumptions!$D$14*(1+Simulation!E960)^4*Simulation!E960*Assumptions!$D$16)/(1+Simulation!K960)^5+(Assumptions!$D$14*(1+Simulation!E960)^5*F960-Assumptions!$D$14*(1+Simulation!E960)^4*Simulation!E960*Assumptions!$D$16)*(1+Simulation!I960)/(Simulation!K960-Simulation!I960)/(1+Simulation!K960)^5-Assumptions!$D$17)/Assumptions!$D$18</f>
        <v>22.8468721661382</v>
      </c>
      <c r="H960" s="8" t="str">
        <f aca="false">IF(D960=1,G960,"")</f>
        <v/>
      </c>
      <c r="I960" s="33" t="n">
        <f aca="false">IF(D960=0,G960,"")</f>
        <v>22.8468721661382</v>
      </c>
    </row>
    <row r="961" customFormat="false" ht="15" hidden="false" customHeight="false" outlineLevel="0" collapsed="false">
      <c r="B961" s="2" t="n">
        <v>956</v>
      </c>
      <c r="C961" s="19" t="n">
        <f aca="false">IF('Random Draws'!F961&lt;(Assumptions!$D$28-Assumptions!$D$27)/(Assumptions!$D$29-Assumptions!$D$27),Assumptions!$D$27+SQRT('Random Draws'!F961*(Assumptions!$D$29-Assumptions!$D$27)*(Assumptions!$D$28-Assumptions!$D$27)),Assumptions!$D$29-SQRT((1-'Random Draws'!F961)*(Assumptions!$D$29-Assumptions!$D$27)*(Assumptions!$D$29-Assumptions!$D$28)))</f>
        <v>0.253247013927735</v>
      </c>
      <c r="D961" s="29" t="n">
        <f aca="false">IF('Random Draws'!I961&lt;Assumptions!$D$30,1,0)</f>
        <v>0</v>
      </c>
      <c r="E961" s="19" t="n">
        <f aca="false">C961+Assumptions!$D$31*D961</f>
        <v>0.253247013927735</v>
      </c>
      <c r="F961" s="28" t="n">
        <f aca="false">(Simulation!F961-Assumptions!$D$15)*(1-E961)+Assumptions!$D$15-Simulation!J961</f>
        <v>0.172842647595836</v>
      </c>
      <c r="G961" s="8" t="n">
        <f aca="false">((Assumptions!$D$14*(1+Simulation!E961)^1*F961-Assumptions!$D$14*(1+Simulation!E961)^0*Simulation!E961*Assumptions!$D$16)/(1+Simulation!K961)^1+(Assumptions!$D$14*(1+Simulation!E961)^2*F961-Assumptions!$D$14*(1+Simulation!E961)^1*Simulation!E961*Assumptions!$D$16)/(1+Simulation!K961)^2+(Assumptions!$D$14*(1+Simulation!E961)^3*F961-Assumptions!$D$14*(1+Simulation!E961)^2*Simulation!E961*Assumptions!$D$16)/(1+Simulation!K961)^3+(Assumptions!$D$14*(1+Simulation!E961)^4*F961-Assumptions!$D$14*(1+Simulation!E961)^3*Simulation!E961*Assumptions!$D$16)/(1+Simulation!K961)^4+(Assumptions!$D$14*(1+Simulation!E961)^5*F961-Assumptions!$D$14*(1+Simulation!E961)^4*Simulation!E961*Assumptions!$D$16)/(1+Simulation!K961)^5+(Assumptions!$D$14*(1+Simulation!E961)^5*F961-Assumptions!$D$14*(1+Simulation!E961)^4*Simulation!E961*Assumptions!$D$16)*(1+Simulation!I961)/(Simulation!K961-Simulation!I961)/(1+Simulation!K961)^5-Assumptions!$D$17)/Assumptions!$D$18</f>
        <v>16.0497677932241</v>
      </c>
      <c r="H961" s="8" t="str">
        <f aca="false">IF(D961=1,G961,"")</f>
        <v/>
      </c>
      <c r="I961" s="33" t="n">
        <f aca="false">IF(D961=0,G961,"")</f>
        <v>16.0497677932241</v>
      </c>
    </row>
    <row r="962" customFormat="false" ht="15" hidden="false" customHeight="false" outlineLevel="0" collapsed="false">
      <c r="B962" s="2" t="n">
        <v>957</v>
      </c>
      <c r="C962" s="19" t="n">
        <f aca="false">IF('Random Draws'!F962&lt;(Assumptions!$D$28-Assumptions!$D$27)/(Assumptions!$D$29-Assumptions!$D$27),Assumptions!$D$27+SQRT('Random Draws'!F962*(Assumptions!$D$29-Assumptions!$D$27)*(Assumptions!$D$28-Assumptions!$D$27)),Assumptions!$D$29-SQRT((1-'Random Draws'!F962)*(Assumptions!$D$29-Assumptions!$D$27)*(Assumptions!$D$29-Assumptions!$D$28)))</f>
        <v>0.260233675142425</v>
      </c>
      <c r="D962" s="29" t="n">
        <f aca="false">IF('Random Draws'!I962&lt;Assumptions!$D$30,1,0)</f>
        <v>0</v>
      </c>
      <c r="E962" s="19" t="n">
        <f aca="false">C962+Assumptions!$D$31*D962</f>
        <v>0.260233675142425</v>
      </c>
      <c r="F962" s="28" t="n">
        <f aca="false">(Simulation!F962-Assumptions!$D$15)*(1-E962)+Assumptions!$D$15-Simulation!J962</f>
        <v>0.199558859414251</v>
      </c>
      <c r="G962" s="8" t="n">
        <f aca="false">((Assumptions!$D$14*(1+Simulation!E962)^1*F962-Assumptions!$D$14*(1+Simulation!E962)^0*Simulation!E962*Assumptions!$D$16)/(1+Simulation!K962)^1+(Assumptions!$D$14*(1+Simulation!E962)^2*F962-Assumptions!$D$14*(1+Simulation!E962)^1*Simulation!E962*Assumptions!$D$16)/(1+Simulation!K962)^2+(Assumptions!$D$14*(1+Simulation!E962)^3*F962-Assumptions!$D$14*(1+Simulation!E962)^2*Simulation!E962*Assumptions!$D$16)/(1+Simulation!K962)^3+(Assumptions!$D$14*(1+Simulation!E962)^4*F962-Assumptions!$D$14*(1+Simulation!E962)^3*Simulation!E962*Assumptions!$D$16)/(1+Simulation!K962)^4+(Assumptions!$D$14*(1+Simulation!E962)^5*F962-Assumptions!$D$14*(1+Simulation!E962)^4*Simulation!E962*Assumptions!$D$16)/(1+Simulation!K962)^5+(Assumptions!$D$14*(1+Simulation!E962)^5*F962-Assumptions!$D$14*(1+Simulation!E962)^4*Simulation!E962*Assumptions!$D$16)*(1+Simulation!I962)/(Simulation!K962-Simulation!I962)/(1+Simulation!K962)^5-Assumptions!$D$17)/Assumptions!$D$18</f>
        <v>23.2479385555818</v>
      </c>
      <c r="H962" s="8" t="str">
        <f aca="false">IF(D962=1,G962,"")</f>
        <v/>
      </c>
      <c r="I962" s="33" t="n">
        <f aca="false">IF(D962=0,G962,"")</f>
        <v>23.2479385555818</v>
      </c>
    </row>
    <row r="963" customFormat="false" ht="15" hidden="false" customHeight="false" outlineLevel="0" collapsed="false">
      <c r="B963" s="2" t="n">
        <v>958</v>
      </c>
      <c r="C963" s="19" t="n">
        <f aca="false">IF('Random Draws'!F963&lt;(Assumptions!$D$28-Assumptions!$D$27)/(Assumptions!$D$29-Assumptions!$D$27),Assumptions!$D$27+SQRT('Random Draws'!F963*(Assumptions!$D$29-Assumptions!$D$27)*(Assumptions!$D$28-Assumptions!$D$27)),Assumptions!$D$29-SQRT((1-'Random Draws'!F963)*(Assumptions!$D$29-Assumptions!$D$27)*(Assumptions!$D$29-Assumptions!$D$28)))</f>
        <v>0.255127130087231</v>
      </c>
      <c r="D963" s="29" t="n">
        <f aca="false">IF('Random Draws'!I963&lt;Assumptions!$D$30,1,0)</f>
        <v>0</v>
      </c>
      <c r="E963" s="19" t="n">
        <f aca="false">C963+Assumptions!$D$31*D963</f>
        <v>0.255127130087231</v>
      </c>
      <c r="F963" s="28" t="n">
        <f aca="false">(Simulation!F963-Assumptions!$D$15)*(1-E963)+Assumptions!$D$15-Simulation!J963</f>
        <v>0.186873304810772</v>
      </c>
      <c r="G963" s="8" t="n">
        <f aca="false">((Assumptions!$D$14*(1+Simulation!E963)^1*F963-Assumptions!$D$14*(1+Simulation!E963)^0*Simulation!E963*Assumptions!$D$16)/(1+Simulation!K963)^1+(Assumptions!$D$14*(1+Simulation!E963)^2*F963-Assumptions!$D$14*(1+Simulation!E963)^1*Simulation!E963*Assumptions!$D$16)/(1+Simulation!K963)^2+(Assumptions!$D$14*(1+Simulation!E963)^3*F963-Assumptions!$D$14*(1+Simulation!E963)^2*Simulation!E963*Assumptions!$D$16)/(1+Simulation!K963)^3+(Assumptions!$D$14*(1+Simulation!E963)^4*F963-Assumptions!$D$14*(1+Simulation!E963)^3*Simulation!E963*Assumptions!$D$16)/(1+Simulation!K963)^4+(Assumptions!$D$14*(1+Simulation!E963)^5*F963-Assumptions!$D$14*(1+Simulation!E963)^4*Simulation!E963*Assumptions!$D$16)/(1+Simulation!K963)^5+(Assumptions!$D$14*(1+Simulation!E963)^5*F963-Assumptions!$D$14*(1+Simulation!E963)^4*Simulation!E963*Assumptions!$D$16)*(1+Simulation!I963)/(Simulation!K963-Simulation!I963)/(1+Simulation!K963)^5-Assumptions!$D$17)/Assumptions!$D$18</f>
        <v>15.6325249578033</v>
      </c>
      <c r="H963" s="8" t="str">
        <f aca="false">IF(D963=1,G963,"")</f>
        <v/>
      </c>
      <c r="I963" s="33" t="n">
        <f aca="false">IF(D963=0,G963,"")</f>
        <v>15.6325249578033</v>
      </c>
    </row>
    <row r="964" customFormat="false" ht="15" hidden="false" customHeight="false" outlineLevel="0" collapsed="false">
      <c r="B964" s="2" t="n">
        <v>959</v>
      </c>
      <c r="C964" s="19" t="n">
        <f aca="false">IF('Random Draws'!F964&lt;(Assumptions!$D$28-Assumptions!$D$27)/(Assumptions!$D$29-Assumptions!$D$27),Assumptions!$D$27+SQRT('Random Draws'!F964*(Assumptions!$D$29-Assumptions!$D$27)*(Assumptions!$D$28-Assumptions!$D$27)),Assumptions!$D$29-SQRT((1-'Random Draws'!F964)*(Assumptions!$D$29-Assumptions!$D$27)*(Assumptions!$D$29-Assumptions!$D$28)))</f>
        <v>0.260883350384442</v>
      </c>
      <c r="D964" s="29" t="n">
        <f aca="false">IF('Random Draws'!I964&lt;Assumptions!$D$30,1,0)</f>
        <v>0</v>
      </c>
      <c r="E964" s="19" t="n">
        <f aca="false">C964+Assumptions!$D$31*D964</f>
        <v>0.260883350384442</v>
      </c>
      <c r="F964" s="28" t="n">
        <f aca="false">(Simulation!F964-Assumptions!$D$15)*(1-E964)+Assumptions!$D$15-Simulation!J964</f>
        <v>0.192689212913617</v>
      </c>
      <c r="G964" s="8" t="n">
        <f aca="false">((Assumptions!$D$14*(1+Simulation!E964)^1*F964-Assumptions!$D$14*(1+Simulation!E964)^0*Simulation!E964*Assumptions!$D$16)/(1+Simulation!K964)^1+(Assumptions!$D$14*(1+Simulation!E964)^2*F964-Assumptions!$D$14*(1+Simulation!E964)^1*Simulation!E964*Assumptions!$D$16)/(1+Simulation!K964)^2+(Assumptions!$D$14*(1+Simulation!E964)^3*F964-Assumptions!$D$14*(1+Simulation!E964)^2*Simulation!E964*Assumptions!$D$16)/(1+Simulation!K964)^3+(Assumptions!$D$14*(1+Simulation!E964)^4*F964-Assumptions!$D$14*(1+Simulation!E964)^3*Simulation!E964*Assumptions!$D$16)/(1+Simulation!K964)^4+(Assumptions!$D$14*(1+Simulation!E964)^5*F964-Assumptions!$D$14*(1+Simulation!E964)^4*Simulation!E964*Assumptions!$D$16)/(1+Simulation!K964)^5+(Assumptions!$D$14*(1+Simulation!E964)^5*F964-Assumptions!$D$14*(1+Simulation!E964)^4*Simulation!E964*Assumptions!$D$16)*(1+Simulation!I964)/(Simulation!K964-Simulation!I964)/(1+Simulation!K964)^5-Assumptions!$D$17)/Assumptions!$D$18</f>
        <v>17.9774925608931</v>
      </c>
      <c r="H964" s="8" t="str">
        <f aca="false">IF(D964=1,G964,"")</f>
        <v/>
      </c>
      <c r="I964" s="33" t="n">
        <f aca="false">IF(D964=0,G964,"")</f>
        <v>17.9774925608931</v>
      </c>
    </row>
    <row r="965" customFormat="false" ht="15" hidden="false" customHeight="false" outlineLevel="0" collapsed="false">
      <c r="B965" s="2" t="n">
        <v>960</v>
      </c>
      <c r="C965" s="19" t="n">
        <f aca="false">IF('Random Draws'!F965&lt;(Assumptions!$D$28-Assumptions!$D$27)/(Assumptions!$D$29-Assumptions!$D$27),Assumptions!$D$27+SQRT('Random Draws'!F965*(Assumptions!$D$29-Assumptions!$D$27)*(Assumptions!$D$28-Assumptions!$D$27)),Assumptions!$D$29-SQRT((1-'Random Draws'!F965)*(Assumptions!$D$29-Assumptions!$D$27)*(Assumptions!$D$29-Assumptions!$D$28)))</f>
        <v>0.26420198155912</v>
      </c>
      <c r="D965" s="29" t="n">
        <f aca="false">IF('Random Draws'!I965&lt;Assumptions!$D$30,1,0)</f>
        <v>0</v>
      </c>
      <c r="E965" s="19" t="n">
        <f aca="false">C965+Assumptions!$D$31*D965</f>
        <v>0.26420198155912</v>
      </c>
      <c r="F965" s="28" t="n">
        <f aca="false">(Simulation!F965-Assumptions!$D$15)*(1-E965)+Assumptions!$D$15-Simulation!J965</f>
        <v>0.165638289146328</v>
      </c>
      <c r="G965" s="8" t="n">
        <f aca="false">((Assumptions!$D$14*(1+Simulation!E965)^1*F965-Assumptions!$D$14*(1+Simulation!E965)^0*Simulation!E965*Assumptions!$D$16)/(1+Simulation!K965)^1+(Assumptions!$D$14*(1+Simulation!E965)^2*F965-Assumptions!$D$14*(1+Simulation!E965)^1*Simulation!E965*Assumptions!$D$16)/(1+Simulation!K965)^2+(Assumptions!$D$14*(1+Simulation!E965)^3*F965-Assumptions!$D$14*(1+Simulation!E965)^2*Simulation!E965*Assumptions!$D$16)/(1+Simulation!K965)^3+(Assumptions!$D$14*(1+Simulation!E965)^4*F965-Assumptions!$D$14*(1+Simulation!E965)^3*Simulation!E965*Assumptions!$D$16)/(1+Simulation!K965)^4+(Assumptions!$D$14*(1+Simulation!E965)^5*F965-Assumptions!$D$14*(1+Simulation!E965)^4*Simulation!E965*Assumptions!$D$16)/(1+Simulation!K965)^5+(Assumptions!$D$14*(1+Simulation!E965)^5*F965-Assumptions!$D$14*(1+Simulation!E965)^4*Simulation!E965*Assumptions!$D$16)*(1+Simulation!I965)/(Simulation!K965-Simulation!I965)/(1+Simulation!K965)^5-Assumptions!$D$17)/Assumptions!$D$18</f>
        <v>13.6728101302788</v>
      </c>
      <c r="H965" s="8" t="str">
        <f aca="false">IF(D965=1,G965,"")</f>
        <v/>
      </c>
      <c r="I965" s="33" t="n">
        <f aca="false">IF(D965=0,G965,"")</f>
        <v>13.6728101302788</v>
      </c>
    </row>
    <row r="966" customFormat="false" ht="15" hidden="false" customHeight="false" outlineLevel="0" collapsed="false">
      <c r="B966" s="2" t="n">
        <v>961</v>
      </c>
      <c r="C966" s="19" t="n">
        <f aca="false">IF('Random Draws'!F966&lt;(Assumptions!$D$28-Assumptions!$D$27)/(Assumptions!$D$29-Assumptions!$D$27),Assumptions!$D$27+SQRT('Random Draws'!F966*(Assumptions!$D$29-Assumptions!$D$27)*(Assumptions!$D$28-Assumptions!$D$27)),Assumptions!$D$29-SQRT((1-'Random Draws'!F966)*(Assumptions!$D$29-Assumptions!$D$27)*(Assumptions!$D$29-Assumptions!$D$28)))</f>
        <v>0.255214237733255</v>
      </c>
      <c r="D966" s="29" t="n">
        <f aca="false">IF('Random Draws'!I966&lt;Assumptions!$D$30,1,0)</f>
        <v>0</v>
      </c>
      <c r="E966" s="19" t="n">
        <f aca="false">C966+Assumptions!$D$31*D966</f>
        <v>0.255214237733255</v>
      </c>
      <c r="F966" s="28" t="n">
        <f aca="false">(Simulation!F966-Assumptions!$D$15)*(1-E966)+Assumptions!$D$15-Simulation!J966</f>
        <v>0.173111789681726</v>
      </c>
      <c r="G966" s="8" t="n">
        <f aca="false">((Assumptions!$D$14*(1+Simulation!E966)^1*F966-Assumptions!$D$14*(1+Simulation!E966)^0*Simulation!E966*Assumptions!$D$16)/(1+Simulation!K966)^1+(Assumptions!$D$14*(1+Simulation!E966)^2*F966-Assumptions!$D$14*(1+Simulation!E966)^1*Simulation!E966*Assumptions!$D$16)/(1+Simulation!K966)^2+(Assumptions!$D$14*(1+Simulation!E966)^3*F966-Assumptions!$D$14*(1+Simulation!E966)^2*Simulation!E966*Assumptions!$D$16)/(1+Simulation!K966)^3+(Assumptions!$D$14*(1+Simulation!E966)^4*F966-Assumptions!$D$14*(1+Simulation!E966)^3*Simulation!E966*Assumptions!$D$16)/(1+Simulation!K966)^4+(Assumptions!$D$14*(1+Simulation!E966)^5*F966-Assumptions!$D$14*(1+Simulation!E966)^4*Simulation!E966*Assumptions!$D$16)/(1+Simulation!K966)^5+(Assumptions!$D$14*(1+Simulation!E966)^5*F966-Assumptions!$D$14*(1+Simulation!E966)^4*Simulation!E966*Assumptions!$D$16)*(1+Simulation!I966)/(Simulation!K966-Simulation!I966)/(1+Simulation!K966)^5-Assumptions!$D$17)/Assumptions!$D$18</f>
        <v>14.2654163301108</v>
      </c>
      <c r="H966" s="8" t="str">
        <f aca="false">IF(D966=1,G966,"")</f>
        <v/>
      </c>
      <c r="I966" s="33" t="n">
        <f aca="false">IF(D966=0,G966,"")</f>
        <v>14.2654163301108</v>
      </c>
    </row>
    <row r="967" customFormat="false" ht="15" hidden="false" customHeight="false" outlineLevel="0" collapsed="false">
      <c r="B967" s="2" t="n">
        <v>962</v>
      </c>
      <c r="C967" s="19" t="n">
        <f aca="false">IF('Random Draws'!F967&lt;(Assumptions!$D$28-Assumptions!$D$27)/(Assumptions!$D$29-Assumptions!$D$27),Assumptions!$D$27+SQRT('Random Draws'!F967*(Assumptions!$D$29-Assumptions!$D$27)*(Assumptions!$D$28-Assumptions!$D$27)),Assumptions!$D$29-SQRT((1-'Random Draws'!F967)*(Assumptions!$D$29-Assumptions!$D$27)*(Assumptions!$D$29-Assumptions!$D$28)))</f>
        <v>0.254267716364016</v>
      </c>
      <c r="D967" s="29" t="n">
        <f aca="false">IF('Random Draws'!I967&lt;Assumptions!$D$30,1,0)</f>
        <v>0</v>
      </c>
      <c r="E967" s="19" t="n">
        <f aca="false">C967+Assumptions!$D$31*D967</f>
        <v>0.254267716364016</v>
      </c>
      <c r="F967" s="28" t="n">
        <f aca="false">(Simulation!F967-Assumptions!$D$15)*(1-E967)+Assumptions!$D$15-Simulation!J967</f>
        <v>0.171512046445619</v>
      </c>
      <c r="G967" s="8" t="n">
        <f aca="false">((Assumptions!$D$14*(1+Simulation!E967)^1*F967-Assumptions!$D$14*(1+Simulation!E967)^0*Simulation!E967*Assumptions!$D$16)/(1+Simulation!K967)^1+(Assumptions!$D$14*(1+Simulation!E967)^2*F967-Assumptions!$D$14*(1+Simulation!E967)^1*Simulation!E967*Assumptions!$D$16)/(1+Simulation!K967)^2+(Assumptions!$D$14*(1+Simulation!E967)^3*F967-Assumptions!$D$14*(1+Simulation!E967)^2*Simulation!E967*Assumptions!$D$16)/(1+Simulation!K967)^3+(Assumptions!$D$14*(1+Simulation!E967)^4*F967-Assumptions!$D$14*(1+Simulation!E967)^3*Simulation!E967*Assumptions!$D$16)/(1+Simulation!K967)^4+(Assumptions!$D$14*(1+Simulation!E967)^5*F967-Assumptions!$D$14*(1+Simulation!E967)^4*Simulation!E967*Assumptions!$D$16)/(1+Simulation!K967)^5+(Assumptions!$D$14*(1+Simulation!E967)^5*F967-Assumptions!$D$14*(1+Simulation!E967)^4*Simulation!E967*Assumptions!$D$16)*(1+Simulation!I967)/(Simulation!K967-Simulation!I967)/(1+Simulation!K967)^5-Assumptions!$D$17)/Assumptions!$D$18</f>
        <v>14.7837597447006</v>
      </c>
      <c r="H967" s="8" t="str">
        <f aca="false">IF(D967=1,G967,"")</f>
        <v/>
      </c>
      <c r="I967" s="33" t="n">
        <f aca="false">IF(D967=0,G967,"")</f>
        <v>14.7837597447006</v>
      </c>
    </row>
    <row r="968" customFormat="false" ht="15" hidden="false" customHeight="false" outlineLevel="0" collapsed="false">
      <c r="B968" s="2" t="n">
        <v>963</v>
      </c>
      <c r="C968" s="19" t="n">
        <f aca="false">IF('Random Draws'!F968&lt;(Assumptions!$D$28-Assumptions!$D$27)/(Assumptions!$D$29-Assumptions!$D$27),Assumptions!$D$27+SQRT('Random Draws'!F968*(Assumptions!$D$29-Assumptions!$D$27)*(Assumptions!$D$28-Assumptions!$D$27)),Assumptions!$D$29-SQRT((1-'Random Draws'!F968)*(Assumptions!$D$29-Assumptions!$D$27)*(Assumptions!$D$29-Assumptions!$D$28)))</f>
        <v>0.262340562492854</v>
      </c>
      <c r="D968" s="29" t="n">
        <f aca="false">IF('Random Draws'!I968&lt;Assumptions!$D$30,1,0)</f>
        <v>0</v>
      </c>
      <c r="E968" s="19" t="n">
        <f aca="false">C968+Assumptions!$D$31*D968</f>
        <v>0.262340562492854</v>
      </c>
      <c r="F968" s="28" t="n">
        <f aca="false">(Simulation!F968-Assumptions!$D$15)*(1-E968)+Assumptions!$D$15-Simulation!J968</f>
        <v>0.157741101150627</v>
      </c>
      <c r="G968" s="8" t="n">
        <f aca="false">((Assumptions!$D$14*(1+Simulation!E968)^1*F968-Assumptions!$D$14*(1+Simulation!E968)^0*Simulation!E968*Assumptions!$D$16)/(1+Simulation!K968)^1+(Assumptions!$D$14*(1+Simulation!E968)^2*F968-Assumptions!$D$14*(1+Simulation!E968)^1*Simulation!E968*Assumptions!$D$16)/(1+Simulation!K968)^2+(Assumptions!$D$14*(1+Simulation!E968)^3*F968-Assumptions!$D$14*(1+Simulation!E968)^2*Simulation!E968*Assumptions!$D$16)/(1+Simulation!K968)^3+(Assumptions!$D$14*(1+Simulation!E968)^4*F968-Assumptions!$D$14*(1+Simulation!E968)^3*Simulation!E968*Assumptions!$D$16)/(1+Simulation!K968)^4+(Assumptions!$D$14*(1+Simulation!E968)^5*F968-Assumptions!$D$14*(1+Simulation!E968)^4*Simulation!E968*Assumptions!$D$16)/(1+Simulation!K968)^5+(Assumptions!$D$14*(1+Simulation!E968)^5*F968-Assumptions!$D$14*(1+Simulation!E968)^4*Simulation!E968*Assumptions!$D$16)*(1+Simulation!I968)/(Simulation!K968-Simulation!I968)/(1+Simulation!K968)^5-Assumptions!$D$17)/Assumptions!$D$18</f>
        <v>9.88107941004169</v>
      </c>
      <c r="H968" s="8" t="str">
        <f aca="false">IF(D968=1,G968,"")</f>
        <v/>
      </c>
      <c r="I968" s="33" t="n">
        <f aca="false">IF(D968=0,G968,"")</f>
        <v>9.88107941004169</v>
      </c>
    </row>
    <row r="969" customFormat="false" ht="15" hidden="false" customHeight="false" outlineLevel="0" collapsed="false">
      <c r="B969" s="2" t="n">
        <v>964</v>
      </c>
      <c r="C969" s="19" t="n">
        <f aca="false">IF('Random Draws'!F969&lt;(Assumptions!$D$28-Assumptions!$D$27)/(Assumptions!$D$29-Assumptions!$D$27),Assumptions!$D$27+SQRT('Random Draws'!F969*(Assumptions!$D$29-Assumptions!$D$27)*(Assumptions!$D$28-Assumptions!$D$27)),Assumptions!$D$29-SQRT((1-'Random Draws'!F969)*(Assumptions!$D$29-Assumptions!$D$27)*(Assumptions!$D$29-Assumptions!$D$28)))</f>
        <v>0.258659977246503</v>
      </c>
      <c r="D969" s="29" t="n">
        <f aca="false">IF('Random Draws'!I969&lt;Assumptions!$D$30,1,0)</f>
        <v>0</v>
      </c>
      <c r="E969" s="19" t="n">
        <f aca="false">C969+Assumptions!$D$31*D969</f>
        <v>0.258659977246503</v>
      </c>
      <c r="F969" s="28" t="n">
        <f aca="false">(Simulation!F969-Assumptions!$D$15)*(1-E969)+Assumptions!$D$15-Simulation!J969</f>
        <v>0.201748617391532</v>
      </c>
      <c r="G969" s="8" t="n">
        <f aca="false">((Assumptions!$D$14*(1+Simulation!E969)^1*F969-Assumptions!$D$14*(1+Simulation!E969)^0*Simulation!E969*Assumptions!$D$16)/(1+Simulation!K969)^1+(Assumptions!$D$14*(1+Simulation!E969)^2*F969-Assumptions!$D$14*(1+Simulation!E969)^1*Simulation!E969*Assumptions!$D$16)/(1+Simulation!K969)^2+(Assumptions!$D$14*(1+Simulation!E969)^3*F969-Assumptions!$D$14*(1+Simulation!E969)^2*Simulation!E969*Assumptions!$D$16)/(1+Simulation!K969)^3+(Assumptions!$D$14*(1+Simulation!E969)^4*F969-Assumptions!$D$14*(1+Simulation!E969)^3*Simulation!E969*Assumptions!$D$16)/(1+Simulation!K969)^4+(Assumptions!$D$14*(1+Simulation!E969)^5*F969-Assumptions!$D$14*(1+Simulation!E969)^4*Simulation!E969*Assumptions!$D$16)/(1+Simulation!K969)^5+(Assumptions!$D$14*(1+Simulation!E969)^5*F969-Assumptions!$D$14*(1+Simulation!E969)^4*Simulation!E969*Assumptions!$D$16)*(1+Simulation!I969)/(Simulation!K969-Simulation!I969)/(1+Simulation!K969)^5-Assumptions!$D$17)/Assumptions!$D$18</f>
        <v>17.1927212682801</v>
      </c>
      <c r="H969" s="8" t="str">
        <f aca="false">IF(D969=1,G969,"")</f>
        <v/>
      </c>
      <c r="I969" s="33" t="n">
        <f aca="false">IF(D969=0,G969,"")</f>
        <v>17.1927212682801</v>
      </c>
    </row>
    <row r="970" customFormat="false" ht="15" hidden="false" customHeight="false" outlineLevel="0" collapsed="false">
      <c r="B970" s="2" t="n">
        <v>965</v>
      </c>
      <c r="C970" s="19" t="n">
        <f aca="false">IF('Random Draws'!F970&lt;(Assumptions!$D$28-Assumptions!$D$27)/(Assumptions!$D$29-Assumptions!$D$27),Assumptions!$D$27+SQRT('Random Draws'!F970*(Assumptions!$D$29-Assumptions!$D$27)*(Assumptions!$D$28-Assumptions!$D$27)),Assumptions!$D$29-SQRT((1-'Random Draws'!F970)*(Assumptions!$D$29-Assumptions!$D$27)*(Assumptions!$D$29-Assumptions!$D$28)))</f>
        <v>0.256074056207566</v>
      </c>
      <c r="D970" s="29" t="n">
        <f aca="false">IF('Random Draws'!I970&lt;Assumptions!$D$30,1,0)</f>
        <v>1</v>
      </c>
      <c r="E970" s="19" t="n">
        <f aca="false">C970+Assumptions!$D$31*D970</f>
        <v>0.346074056207566</v>
      </c>
      <c r="F970" s="28" t="n">
        <f aca="false">(Simulation!F970-Assumptions!$D$15)*(1-E970)+Assumptions!$D$15-Simulation!J970</f>
        <v>0.182113331389814</v>
      </c>
      <c r="G970" s="8" t="n">
        <f aca="false">((Assumptions!$D$14*(1+Simulation!E970)^1*F970-Assumptions!$D$14*(1+Simulation!E970)^0*Simulation!E970*Assumptions!$D$16)/(1+Simulation!K970)^1+(Assumptions!$D$14*(1+Simulation!E970)^2*F970-Assumptions!$D$14*(1+Simulation!E970)^1*Simulation!E970*Assumptions!$D$16)/(1+Simulation!K970)^2+(Assumptions!$D$14*(1+Simulation!E970)^3*F970-Assumptions!$D$14*(1+Simulation!E970)^2*Simulation!E970*Assumptions!$D$16)/(1+Simulation!K970)^3+(Assumptions!$D$14*(1+Simulation!E970)^4*F970-Assumptions!$D$14*(1+Simulation!E970)^3*Simulation!E970*Assumptions!$D$16)/(1+Simulation!K970)^4+(Assumptions!$D$14*(1+Simulation!E970)^5*F970-Assumptions!$D$14*(1+Simulation!E970)^4*Simulation!E970*Assumptions!$D$16)/(1+Simulation!K970)^5+(Assumptions!$D$14*(1+Simulation!E970)^5*F970-Assumptions!$D$14*(1+Simulation!E970)^4*Simulation!E970*Assumptions!$D$16)*(1+Simulation!I970)/(Simulation!K970-Simulation!I970)/(1+Simulation!K970)^5-Assumptions!$D$17)/Assumptions!$D$18</f>
        <v>18.4247504949564</v>
      </c>
      <c r="H970" s="8" t="n">
        <f aca="false">IF(D970=1,G970,"")</f>
        <v>18.4247504949564</v>
      </c>
      <c r="I970" s="33" t="str">
        <f aca="false">IF(D970=0,G970,"")</f>
        <v/>
      </c>
    </row>
    <row r="971" customFormat="false" ht="15" hidden="false" customHeight="false" outlineLevel="0" collapsed="false">
      <c r="B971" s="2" t="n">
        <v>966</v>
      </c>
      <c r="C971" s="19" t="n">
        <f aca="false">IF('Random Draws'!F971&lt;(Assumptions!$D$28-Assumptions!$D$27)/(Assumptions!$D$29-Assumptions!$D$27),Assumptions!$D$27+SQRT('Random Draws'!F971*(Assumptions!$D$29-Assumptions!$D$27)*(Assumptions!$D$28-Assumptions!$D$27)),Assumptions!$D$29-SQRT((1-'Random Draws'!F971)*(Assumptions!$D$29-Assumptions!$D$27)*(Assumptions!$D$29-Assumptions!$D$28)))</f>
        <v>0.267665827426244</v>
      </c>
      <c r="D971" s="29" t="n">
        <f aca="false">IF('Random Draws'!I971&lt;Assumptions!$D$30,1,0)</f>
        <v>0</v>
      </c>
      <c r="E971" s="19" t="n">
        <f aca="false">C971+Assumptions!$D$31*D971</f>
        <v>0.267665827426244</v>
      </c>
      <c r="F971" s="28" t="n">
        <f aca="false">(Simulation!F971-Assumptions!$D$15)*(1-E971)+Assumptions!$D$15-Simulation!J971</f>
        <v>0.162297126498679</v>
      </c>
      <c r="G971" s="8" t="n">
        <f aca="false">((Assumptions!$D$14*(1+Simulation!E971)^1*F971-Assumptions!$D$14*(1+Simulation!E971)^0*Simulation!E971*Assumptions!$D$16)/(1+Simulation!K971)^1+(Assumptions!$D$14*(1+Simulation!E971)^2*F971-Assumptions!$D$14*(1+Simulation!E971)^1*Simulation!E971*Assumptions!$D$16)/(1+Simulation!K971)^2+(Assumptions!$D$14*(1+Simulation!E971)^3*F971-Assumptions!$D$14*(1+Simulation!E971)^2*Simulation!E971*Assumptions!$D$16)/(1+Simulation!K971)^3+(Assumptions!$D$14*(1+Simulation!E971)^4*F971-Assumptions!$D$14*(1+Simulation!E971)^3*Simulation!E971*Assumptions!$D$16)/(1+Simulation!K971)^4+(Assumptions!$D$14*(1+Simulation!E971)^5*F971-Assumptions!$D$14*(1+Simulation!E971)^4*Simulation!E971*Assumptions!$D$16)/(1+Simulation!K971)^5+(Assumptions!$D$14*(1+Simulation!E971)^5*F971-Assumptions!$D$14*(1+Simulation!E971)^4*Simulation!E971*Assumptions!$D$16)*(1+Simulation!I971)/(Simulation!K971-Simulation!I971)/(1+Simulation!K971)^5-Assumptions!$D$17)/Assumptions!$D$18</f>
        <v>11.6276055042394</v>
      </c>
      <c r="H971" s="8" t="str">
        <f aca="false">IF(D971=1,G971,"")</f>
        <v/>
      </c>
      <c r="I971" s="33" t="n">
        <f aca="false">IF(D971=0,G971,"")</f>
        <v>11.6276055042394</v>
      </c>
    </row>
    <row r="972" customFormat="false" ht="15" hidden="false" customHeight="false" outlineLevel="0" collapsed="false">
      <c r="B972" s="2" t="n">
        <v>967</v>
      </c>
      <c r="C972" s="19" t="n">
        <f aca="false">IF('Random Draws'!F972&lt;(Assumptions!$D$28-Assumptions!$D$27)/(Assumptions!$D$29-Assumptions!$D$27),Assumptions!$D$27+SQRT('Random Draws'!F972*(Assumptions!$D$29-Assumptions!$D$27)*(Assumptions!$D$28-Assumptions!$D$27)),Assumptions!$D$29-SQRT((1-'Random Draws'!F972)*(Assumptions!$D$29-Assumptions!$D$27)*(Assumptions!$D$29-Assumptions!$D$28)))</f>
        <v>0.261988287455725</v>
      </c>
      <c r="D972" s="29" t="n">
        <f aca="false">IF('Random Draws'!I972&lt;Assumptions!$D$30,1,0)</f>
        <v>0</v>
      </c>
      <c r="E972" s="19" t="n">
        <f aca="false">C972+Assumptions!$D$31*D972</f>
        <v>0.261988287455725</v>
      </c>
      <c r="F972" s="28" t="n">
        <f aca="false">(Simulation!F972-Assumptions!$D$15)*(1-E972)+Assumptions!$D$15-Simulation!J972</f>
        <v>0.137697184105743</v>
      </c>
      <c r="G972" s="8" t="n">
        <f aca="false">((Assumptions!$D$14*(1+Simulation!E972)^1*F972-Assumptions!$D$14*(1+Simulation!E972)^0*Simulation!E972*Assumptions!$D$16)/(1+Simulation!K972)^1+(Assumptions!$D$14*(1+Simulation!E972)^2*F972-Assumptions!$D$14*(1+Simulation!E972)^1*Simulation!E972*Assumptions!$D$16)/(1+Simulation!K972)^2+(Assumptions!$D$14*(1+Simulation!E972)^3*F972-Assumptions!$D$14*(1+Simulation!E972)^2*Simulation!E972*Assumptions!$D$16)/(1+Simulation!K972)^3+(Assumptions!$D$14*(1+Simulation!E972)^4*F972-Assumptions!$D$14*(1+Simulation!E972)^3*Simulation!E972*Assumptions!$D$16)/(1+Simulation!K972)^4+(Assumptions!$D$14*(1+Simulation!E972)^5*F972-Assumptions!$D$14*(1+Simulation!E972)^4*Simulation!E972*Assumptions!$D$16)/(1+Simulation!K972)^5+(Assumptions!$D$14*(1+Simulation!E972)^5*F972-Assumptions!$D$14*(1+Simulation!E972)^4*Simulation!E972*Assumptions!$D$16)*(1+Simulation!I972)/(Simulation!K972-Simulation!I972)/(1+Simulation!K972)^5-Assumptions!$D$17)/Assumptions!$D$18</f>
        <v>3.78938932801256</v>
      </c>
      <c r="H972" s="8" t="str">
        <f aca="false">IF(D972=1,G972,"")</f>
        <v/>
      </c>
      <c r="I972" s="33" t="n">
        <f aca="false">IF(D972=0,G972,"")</f>
        <v>3.78938932801256</v>
      </c>
    </row>
    <row r="973" customFormat="false" ht="15" hidden="false" customHeight="false" outlineLevel="0" collapsed="false">
      <c r="B973" s="2" t="n">
        <v>968</v>
      </c>
      <c r="C973" s="19" t="n">
        <f aca="false">IF('Random Draws'!F973&lt;(Assumptions!$D$28-Assumptions!$D$27)/(Assumptions!$D$29-Assumptions!$D$27),Assumptions!$D$27+SQRT('Random Draws'!F973*(Assumptions!$D$29-Assumptions!$D$27)*(Assumptions!$D$28-Assumptions!$D$27)),Assumptions!$D$29-SQRT((1-'Random Draws'!F973)*(Assumptions!$D$29-Assumptions!$D$27)*(Assumptions!$D$29-Assumptions!$D$28)))</f>
        <v>0.260388747229593</v>
      </c>
      <c r="D973" s="29" t="n">
        <f aca="false">IF('Random Draws'!I973&lt;Assumptions!$D$30,1,0)</f>
        <v>0</v>
      </c>
      <c r="E973" s="19" t="n">
        <f aca="false">C973+Assumptions!$D$31*D973</f>
        <v>0.260388747229593</v>
      </c>
      <c r="F973" s="28" t="n">
        <f aca="false">(Simulation!F973-Assumptions!$D$15)*(1-E973)+Assumptions!$D$15-Simulation!J973</f>
        <v>0.153155219956281</v>
      </c>
      <c r="G973" s="8" t="n">
        <f aca="false">((Assumptions!$D$14*(1+Simulation!E973)^1*F973-Assumptions!$D$14*(1+Simulation!E973)^0*Simulation!E973*Assumptions!$D$16)/(1+Simulation!K973)^1+(Assumptions!$D$14*(1+Simulation!E973)^2*F973-Assumptions!$D$14*(1+Simulation!E973)^1*Simulation!E973*Assumptions!$D$16)/(1+Simulation!K973)^2+(Assumptions!$D$14*(1+Simulation!E973)^3*F973-Assumptions!$D$14*(1+Simulation!E973)^2*Simulation!E973*Assumptions!$D$16)/(1+Simulation!K973)^3+(Assumptions!$D$14*(1+Simulation!E973)^4*F973-Assumptions!$D$14*(1+Simulation!E973)^3*Simulation!E973*Assumptions!$D$16)/(1+Simulation!K973)^4+(Assumptions!$D$14*(1+Simulation!E973)^5*F973-Assumptions!$D$14*(1+Simulation!E973)^4*Simulation!E973*Assumptions!$D$16)/(1+Simulation!K973)^5+(Assumptions!$D$14*(1+Simulation!E973)^5*F973-Assumptions!$D$14*(1+Simulation!E973)^4*Simulation!E973*Assumptions!$D$16)*(1+Simulation!I973)/(Simulation!K973-Simulation!I973)/(1+Simulation!K973)^5-Assumptions!$D$17)/Assumptions!$D$18</f>
        <v>11.4089946406663</v>
      </c>
      <c r="H973" s="8" t="str">
        <f aca="false">IF(D973=1,G973,"")</f>
        <v/>
      </c>
      <c r="I973" s="33" t="n">
        <f aca="false">IF(D973=0,G973,"")</f>
        <v>11.4089946406663</v>
      </c>
    </row>
    <row r="974" customFormat="false" ht="15" hidden="false" customHeight="false" outlineLevel="0" collapsed="false">
      <c r="B974" s="2" t="n">
        <v>969</v>
      </c>
      <c r="C974" s="19" t="n">
        <f aca="false">IF('Random Draws'!F974&lt;(Assumptions!$D$28-Assumptions!$D$27)/(Assumptions!$D$29-Assumptions!$D$27),Assumptions!$D$27+SQRT('Random Draws'!F974*(Assumptions!$D$29-Assumptions!$D$27)*(Assumptions!$D$28-Assumptions!$D$27)),Assumptions!$D$29-SQRT((1-'Random Draws'!F974)*(Assumptions!$D$29-Assumptions!$D$27)*(Assumptions!$D$29-Assumptions!$D$28)))</f>
        <v>0.246377891184898</v>
      </c>
      <c r="D974" s="29" t="n">
        <f aca="false">IF('Random Draws'!I974&lt;Assumptions!$D$30,1,0)</f>
        <v>0</v>
      </c>
      <c r="E974" s="19" t="n">
        <f aca="false">C974+Assumptions!$D$31*D974</f>
        <v>0.246377891184898</v>
      </c>
      <c r="F974" s="28" t="n">
        <f aca="false">(Simulation!F974-Assumptions!$D$15)*(1-E974)+Assumptions!$D$15-Simulation!J974</f>
        <v>0.145046069519418</v>
      </c>
      <c r="G974" s="8" t="n">
        <f aca="false">((Assumptions!$D$14*(1+Simulation!E974)^1*F974-Assumptions!$D$14*(1+Simulation!E974)^0*Simulation!E974*Assumptions!$D$16)/(1+Simulation!K974)^1+(Assumptions!$D$14*(1+Simulation!E974)^2*F974-Assumptions!$D$14*(1+Simulation!E974)^1*Simulation!E974*Assumptions!$D$16)/(1+Simulation!K974)^2+(Assumptions!$D$14*(1+Simulation!E974)^3*F974-Assumptions!$D$14*(1+Simulation!E974)^2*Simulation!E974*Assumptions!$D$16)/(1+Simulation!K974)^3+(Assumptions!$D$14*(1+Simulation!E974)^4*F974-Assumptions!$D$14*(1+Simulation!E974)^3*Simulation!E974*Assumptions!$D$16)/(1+Simulation!K974)^4+(Assumptions!$D$14*(1+Simulation!E974)^5*F974-Assumptions!$D$14*(1+Simulation!E974)^4*Simulation!E974*Assumptions!$D$16)/(1+Simulation!K974)^5+(Assumptions!$D$14*(1+Simulation!E974)^5*F974-Assumptions!$D$14*(1+Simulation!E974)^4*Simulation!E974*Assumptions!$D$16)*(1+Simulation!I974)/(Simulation!K974-Simulation!I974)/(1+Simulation!K974)^5-Assumptions!$D$17)/Assumptions!$D$18</f>
        <v>8.22368398758058</v>
      </c>
      <c r="H974" s="8" t="str">
        <f aca="false">IF(D974=1,G974,"")</f>
        <v/>
      </c>
      <c r="I974" s="33" t="n">
        <f aca="false">IF(D974=0,G974,"")</f>
        <v>8.22368398758058</v>
      </c>
    </row>
    <row r="975" customFormat="false" ht="15" hidden="false" customHeight="false" outlineLevel="0" collapsed="false">
      <c r="B975" s="2" t="n">
        <v>970</v>
      </c>
      <c r="C975" s="19" t="n">
        <f aca="false">IF('Random Draws'!F975&lt;(Assumptions!$D$28-Assumptions!$D$27)/(Assumptions!$D$29-Assumptions!$D$27),Assumptions!$D$27+SQRT('Random Draws'!F975*(Assumptions!$D$29-Assumptions!$D$27)*(Assumptions!$D$28-Assumptions!$D$27)),Assumptions!$D$29-SQRT((1-'Random Draws'!F975)*(Assumptions!$D$29-Assumptions!$D$27)*(Assumptions!$D$29-Assumptions!$D$28)))</f>
        <v>0.243834482258454</v>
      </c>
      <c r="D975" s="29" t="n">
        <f aca="false">IF('Random Draws'!I975&lt;Assumptions!$D$30,1,0)</f>
        <v>0</v>
      </c>
      <c r="E975" s="19" t="n">
        <f aca="false">C975+Assumptions!$D$31*D975</f>
        <v>0.243834482258454</v>
      </c>
      <c r="F975" s="28" t="n">
        <f aca="false">(Simulation!F975-Assumptions!$D$15)*(1-E975)+Assumptions!$D$15-Simulation!J975</f>
        <v>0.202765453825627</v>
      </c>
      <c r="G975" s="8" t="n">
        <f aca="false">((Assumptions!$D$14*(1+Simulation!E975)^1*F975-Assumptions!$D$14*(1+Simulation!E975)^0*Simulation!E975*Assumptions!$D$16)/(1+Simulation!K975)^1+(Assumptions!$D$14*(1+Simulation!E975)^2*F975-Assumptions!$D$14*(1+Simulation!E975)^1*Simulation!E975*Assumptions!$D$16)/(1+Simulation!K975)^2+(Assumptions!$D$14*(1+Simulation!E975)^3*F975-Assumptions!$D$14*(1+Simulation!E975)^2*Simulation!E975*Assumptions!$D$16)/(1+Simulation!K975)^3+(Assumptions!$D$14*(1+Simulation!E975)^4*F975-Assumptions!$D$14*(1+Simulation!E975)^3*Simulation!E975*Assumptions!$D$16)/(1+Simulation!K975)^4+(Assumptions!$D$14*(1+Simulation!E975)^5*F975-Assumptions!$D$14*(1+Simulation!E975)^4*Simulation!E975*Assumptions!$D$16)/(1+Simulation!K975)^5+(Assumptions!$D$14*(1+Simulation!E975)^5*F975-Assumptions!$D$14*(1+Simulation!E975)^4*Simulation!E975*Assumptions!$D$16)*(1+Simulation!I975)/(Simulation!K975-Simulation!I975)/(1+Simulation!K975)^5-Assumptions!$D$17)/Assumptions!$D$18</f>
        <v>19.2718764120135</v>
      </c>
      <c r="H975" s="8" t="str">
        <f aca="false">IF(D975=1,G975,"")</f>
        <v/>
      </c>
      <c r="I975" s="33" t="n">
        <f aca="false">IF(D975=0,G975,"")</f>
        <v>19.2718764120135</v>
      </c>
    </row>
    <row r="976" customFormat="false" ht="15" hidden="false" customHeight="false" outlineLevel="0" collapsed="false">
      <c r="B976" s="2" t="n">
        <v>971</v>
      </c>
      <c r="C976" s="19" t="n">
        <f aca="false">IF('Random Draws'!F976&lt;(Assumptions!$D$28-Assumptions!$D$27)/(Assumptions!$D$29-Assumptions!$D$27),Assumptions!$D$27+SQRT('Random Draws'!F976*(Assumptions!$D$29-Assumptions!$D$27)*(Assumptions!$D$28-Assumptions!$D$27)),Assumptions!$D$29-SQRT((1-'Random Draws'!F976)*(Assumptions!$D$29-Assumptions!$D$27)*(Assumptions!$D$29-Assumptions!$D$28)))</f>
        <v>0.247544832570389</v>
      </c>
      <c r="D976" s="29" t="n">
        <f aca="false">IF('Random Draws'!I976&lt;Assumptions!$D$30,1,0)</f>
        <v>0</v>
      </c>
      <c r="E976" s="19" t="n">
        <f aca="false">C976+Assumptions!$D$31*D976</f>
        <v>0.247544832570389</v>
      </c>
      <c r="F976" s="28" t="n">
        <f aca="false">(Simulation!F976-Assumptions!$D$15)*(1-E976)+Assumptions!$D$15-Simulation!J976</f>
        <v>0.160484290985782</v>
      </c>
      <c r="G976" s="8" t="n">
        <f aca="false">((Assumptions!$D$14*(1+Simulation!E976)^1*F976-Assumptions!$D$14*(1+Simulation!E976)^0*Simulation!E976*Assumptions!$D$16)/(1+Simulation!K976)^1+(Assumptions!$D$14*(1+Simulation!E976)^2*F976-Assumptions!$D$14*(1+Simulation!E976)^1*Simulation!E976*Assumptions!$D$16)/(1+Simulation!K976)^2+(Assumptions!$D$14*(1+Simulation!E976)^3*F976-Assumptions!$D$14*(1+Simulation!E976)^2*Simulation!E976*Assumptions!$D$16)/(1+Simulation!K976)^3+(Assumptions!$D$14*(1+Simulation!E976)^4*F976-Assumptions!$D$14*(1+Simulation!E976)^3*Simulation!E976*Assumptions!$D$16)/(1+Simulation!K976)^4+(Assumptions!$D$14*(1+Simulation!E976)^5*F976-Assumptions!$D$14*(1+Simulation!E976)^4*Simulation!E976*Assumptions!$D$16)/(1+Simulation!K976)^5+(Assumptions!$D$14*(1+Simulation!E976)^5*F976-Assumptions!$D$14*(1+Simulation!E976)^4*Simulation!E976*Assumptions!$D$16)*(1+Simulation!I976)/(Simulation!K976-Simulation!I976)/(1+Simulation!K976)^5-Assumptions!$D$17)/Assumptions!$D$18</f>
        <v>10.8965353542014</v>
      </c>
      <c r="H976" s="8" t="str">
        <f aca="false">IF(D976=1,G976,"")</f>
        <v/>
      </c>
      <c r="I976" s="33" t="n">
        <f aca="false">IF(D976=0,G976,"")</f>
        <v>10.8965353542014</v>
      </c>
    </row>
    <row r="977" customFormat="false" ht="15" hidden="false" customHeight="false" outlineLevel="0" collapsed="false">
      <c r="B977" s="2" t="n">
        <v>972</v>
      </c>
      <c r="C977" s="19" t="n">
        <f aca="false">IF('Random Draws'!F977&lt;(Assumptions!$D$28-Assumptions!$D$27)/(Assumptions!$D$29-Assumptions!$D$27),Assumptions!$D$27+SQRT('Random Draws'!F977*(Assumptions!$D$29-Assumptions!$D$27)*(Assumptions!$D$28-Assumptions!$D$27)),Assumptions!$D$29-SQRT((1-'Random Draws'!F977)*(Assumptions!$D$29-Assumptions!$D$27)*(Assumptions!$D$29-Assumptions!$D$28)))</f>
        <v>0.249759494692944</v>
      </c>
      <c r="D977" s="29" t="n">
        <f aca="false">IF('Random Draws'!I977&lt;Assumptions!$D$30,1,0)</f>
        <v>0</v>
      </c>
      <c r="E977" s="19" t="n">
        <f aca="false">C977+Assumptions!$D$31*D977</f>
        <v>0.249759494692944</v>
      </c>
      <c r="F977" s="28" t="n">
        <f aca="false">(Simulation!F977-Assumptions!$D$15)*(1-E977)+Assumptions!$D$15-Simulation!J977</f>
        <v>0.166823945764928</v>
      </c>
      <c r="G977" s="8" t="n">
        <f aca="false">((Assumptions!$D$14*(1+Simulation!E977)^1*F977-Assumptions!$D$14*(1+Simulation!E977)^0*Simulation!E977*Assumptions!$D$16)/(1+Simulation!K977)^1+(Assumptions!$D$14*(1+Simulation!E977)^2*F977-Assumptions!$D$14*(1+Simulation!E977)^1*Simulation!E977*Assumptions!$D$16)/(1+Simulation!K977)^2+(Assumptions!$D$14*(1+Simulation!E977)^3*F977-Assumptions!$D$14*(1+Simulation!E977)^2*Simulation!E977*Assumptions!$D$16)/(1+Simulation!K977)^3+(Assumptions!$D$14*(1+Simulation!E977)^4*F977-Assumptions!$D$14*(1+Simulation!E977)^3*Simulation!E977*Assumptions!$D$16)/(1+Simulation!K977)^4+(Assumptions!$D$14*(1+Simulation!E977)^5*F977-Assumptions!$D$14*(1+Simulation!E977)^4*Simulation!E977*Assumptions!$D$16)/(1+Simulation!K977)^5+(Assumptions!$D$14*(1+Simulation!E977)^5*F977-Assumptions!$D$14*(1+Simulation!E977)^4*Simulation!E977*Assumptions!$D$16)*(1+Simulation!I977)/(Simulation!K977-Simulation!I977)/(1+Simulation!K977)^5-Assumptions!$D$17)/Assumptions!$D$18</f>
        <v>12.4151267574483</v>
      </c>
      <c r="H977" s="8" t="str">
        <f aca="false">IF(D977=1,G977,"")</f>
        <v/>
      </c>
      <c r="I977" s="33" t="n">
        <f aca="false">IF(D977=0,G977,"")</f>
        <v>12.4151267574483</v>
      </c>
    </row>
    <row r="978" customFormat="false" ht="15" hidden="false" customHeight="false" outlineLevel="0" collapsed="false">
      <c r="B978" s="2" t="n">
        <v>973</v>
      </c>
      <c r="C978" s="19" t="n">
        <f aca="false">IF('Random Draws'!F978&lt;(Assumptions!$D$28-Assumptions!$D$27)/(Assumptions!$D$29-Assumptions!$D$27),Assumptions!$D$27+SQRT('Random Draws'!F978*(Assumptions!$D$29-Assumptions!$D$27)*(Assumptions!$D$28-Assumptions!$D$27)),Assumptions!$D$29-SQRT((1-'Random Draws'!F978)*(Assumptions!$D$29-Assumptions!$D$27)*(Assumptions!$D$29-Assumptions!$D$28)))</f>
        <v>0.252305494970167</v>
      </c>
      <c r="D978" s="29" t="n">
        <f aca="false">IF('Random Draws'!I978&lt;Assumptions!$D$30,1,0)</f>
        <v>1</v>
      </c>
      <c r="E978" s="19" t="n">
        <f aca="false">C978+Assumptions!$D$31*D978</f>
        <v>0.342305494970167</v>
      </c>
      <c r="F978" s="28" t="n">
        <f aca="false">(Simulation!F978-Assumptions!$D$15)*(1-E978)+Assumptions!$D$15-Simulation!J978</f>
        <v>0.169958528795539</v>
      </c>
      <c r="G978" s="8" t="n">
        <f aca="false">((Assumptions!$D$14*(1+Simulation!E978)^1*F978-Assumptions!$D$14*(1+Simulation!E978)^0*Simulation!E978*Assumptions!$D$16)/(1+Simulation!K978)^1+(Assumptions!$D$14*(1+Simulation!E978)^2*F978-Assumptions!$D$14*(1+Simulation!E978)^1*Simulation!E978*Assumptions!$D$16)/(1+Simulation!K978)^2+(Assumptions!$D$14*(1+Simulation!E978)^3*F978-Assumptions!$D$14*(1+Simulation!E978)^2*Simulation!E978*Assumptions!$D$16)/(1+Simulation!K978)^3+(Assumptions!$D$14*(1+Simulation!E978)^4*F978-Assumptions!$D$14*(1+Simulation!E978)^3*Simulation!E978*Assumptions!$D$16)/(1+Simulation!K978)^4+(Assumptions!$D$14*(1+Simulation!E978)^5*F978-Assumptions!$D$14*(1+Simulation!E978)^4*Simulation!E978*Assumptions!$D$16)/(1+Simulation!K978)^5+(Assumptions!$D$14*(1+Simulation!E978)^5*F978-Assumptions!$D$14*(1+Simulation!E978)^4*Simulation!E978*Assumptions!$D$16)*(1+Simulation!I978)/(Simulation!K978-Simulation!I978)/(1+Simulation!K978)^5-Assumptions!$D$17)/Assumptions!$D$18</f>
        <v>17.3754910850268</v>
      </c>
      <c r="H978" s="8" t="n">
        <f aca="false">IF(D978=1,G978,"")</f>
        <v>17.3754910850268</v>
      </c>
      <c r="I978" s="33" t="str">
        <f aca="false">IF(D978=0,G978,"")</f>
        <v/>
      </c>
    </row>
    <row r="979" customFormat="false" ht="15" hidden="false" customHeight="false" outlineLevel="0" collapsed="false">
      <c r="B979" s="2" t="n">
        <v>974</v>
      </c>
      <c r="C979" s="19" t="n">
        <f aca="false">IF('Random Draws'!F979&lt;(Assumptions!$D$28-Assumptions!$D$27)/(Assumptions!$D$29-Assumptions!$D$27),Assumptions!$D$27+SQRT('Random Draws'!F979*(Assumptions!$D$29-Assumptions!$D$27)*(Assumptions!$D$28-Assumptions!$D$27)),Assumptions!$D$29-SQRT((1-'Random Draws'!F979)*(Assumptions!$D$29-Assumptions!$D$27)*(Assumptions!$D$29-Assumptions!$D$28)))</f>
        <v>0.273816756457069</v>
      </c>
      <c r="D979" s="29" t="n">
        <f aca="false">IF('Random Draws'!I979&lt;Assumptions!$D$30,1,0)</f>
        <v>1</v>
      </c>
      <c r="E979" s="19" t="n">
        <f aca="false">C979+Assumptions!$D$31*D979</f>
        <v>0.363816756457069</v>
      </c>
      <c r="F979" s="28" t="n">
        <f aca="false">(Simulation!F979-Assumptions!$D$15)*(1-E979)+Assumptions!$D$15-Simulation!J979</f>
        <v>0.18764549923161</v>
      </c>
      <c r="G979" s="8" t="n">
        <f aca="false">((Assumptions!$D$14*(1+Simulation!E979)^1*F979-Assumptions!$D$14*(1+Simulation!E979)^0*Simulation!E979*Assumptions!$D$16)/(1+Simulation!K979)^1+(Assumptions!$D$14*(1+Simulation!E979)^2*F979-Assumptions!$D$14*(1+Simulation!E979)^1*Simulation!E979*Assumptions!$D$16)/(1+Simulation!K979)^2+(Assumptions!$D$14*(1+Simulation!E979)^3*F979-Assumptions!$D$14*(1+Simulation!E979)^2*Simulation!E979*Assumptions!$D$16)/(1+Simulation!K979)^3+(Assumptions!$D$14*(1+Simulation!E979)^4*F979-Assumptions!$D$14*(1+Simulation!E979)^3*Simulation!E979*Assumptions!$D$16)/(1+Simulation!K979)^4+(Assumptions!$D$14*(1+Simulation!E979)^5*F979-Assumptions!$D$14*(1+Simulation!E979)^4*Simulation!E979*Assumptions!$D$16)/(1+Simulation!K979)^5+(Assumptions!$D$14*(1+Simulation!E979)^5*F979-Assumptions!$D$14*(1+Simulation!E979)^4*Simulation!E979*Assumptions!$D$16)*(1+Simulation!I979)/(Simulation!K979-Simulation!I979)/(1+Simulation!K979)^5-Assumptions!$D$17)/Assumptions!$D$18</f>
        <v>13.0961836113383</v>
      </c>
      <c r="H979" s="8" t="n">
        <f aca="false">IF(D979=1,G979,"")</f>
        <v>13.0961836113383</v>
      </c>
      <c r="I979" s="33" t="str">
        <f aca="false">IF(D979=0,G979,"")</f>
        <v/>
      </c>
    </row>
    <row r="980" customFormat="false" ht="15" hidden="false" customHeight="false" outlineLevel="0" collapsed="false">
      <c r="B980" s="2" t="n">
        <v>975</v>
      </c>
      <c r="C980" s="19" t="n">
        <f aca="false">IF('Random Draws'!F980&lt;(Assumptions!$D$28-Assumptions!$D$27)/(Assumptions!$D$29-Assumptions!$D$27),Assumptions!$D$27+SQRT('Random Draws'!F980*(Assumptions!$D$29-Assumptions!$D$27)*(Assumptions!$D$28-Assumptions!$D$27)),Assumptions!$D$29-SQRT((1-'Random Draws'!F980)*(Assumptions!$D$29-Assumptions!$D$27)*(Assumptions!$D$29-Assumptions!$D$28)))</f>
        <v>0.266551999876889</v>
      </c>
      <c r="D980" s="29" t="n">
        <f aca="false">IF('Random Draws'!I980&lt;Assumptions!$D$30,1,0)</f>
        <v>0</v>
      </c>
      <c r="E980" s="19" t="n">
        <f aca="false">C980+Assumptions!$D$31*D980</f>
        <v>0.266551999876889</v>
      </c>
      <c r="F980" s="28" t="n">
        <f aca="false">(Simulation!F980-Assumptions!$D$15)*(1-E980)+Assumptions!$D$15-Simulation!J980</f>
        <v>0.194716793838604</v>
      </c>
      <c r="G980" s="8" t="n">
        <f aca="false">((Assumptions!$D$14*(1+Simulation!E980)^1*F980-Assumptions!$D$14*(1+Simulation!E980)^0*Simulation!E980*Assumptions!$D$16)/(1+Simulation!K980)^1+(Assumptions!$D$14*(1+Simulation!E980)^2*F980-Assumptions!$D$14*(1+Simulation!E980)^1*Simulation!E980*Assumptions!$D$16)/(1+Simulation!K980)^2+(Assumptions!$D$14*(1+Simulation!E980)^3*F980-Assumptions!$D$14*(1+Simulation!E980)^2*Simulation!E980*Assumptions!$D$16)/(1+Simulation!K980)^3+(Assumptions!$D$14*(1+Simulation!E980)^4*F980-Assumptions!$D$14*(1+Simulation!E980)^3*Simulation!E980*Assumptions!$D$16)/(1+Simulation!K980)^4+(Assumptions!$D$14*(1+Simulation!E980)^5*F980-Assumptions!$D$14*(1+Simulation!E980)^4*Simulation!E980*Assumptions!$D$16)/(1+Simulation!K980)^5+(Assumptions!$D$14*(1+Simulation!E980)^5*F980-Assumptions!$D$14*(1+Simulation!E980)^4*Simulation!E980*Assumptions!$D$16)*(1+Simulation!I980)/(Simulation!K980-Simulation!I980)/(1+Simulation!K980)^5-Assumptions!$D$17)/Assumptions!$D$18</f>
        <v>14.4831985650688</v>
      </c>
      <c r="H980" s="8" t="str">
        <f aca="false">IF(D980=1,G980,"")</f>
        <v/>
      </c>
      <c r="I980" s="33" t="n">
        <f aca="false">IF(D980=0,G980,"")</f>
        <v>14.4831985650688</v>
      </c>
    </row>
    <row r="981" customFormat="false" ht="15" hidden="false" customHeight="false" outlineLevel="0" collapsed="false">
      <c r="B981" s="2" t="n">
        <v>976</v>
      </c>
      <c r="C981" s="19" t="n">
        <f aca="false">IF('Random Draws'!F981&lt;(Assumptions!$D$28-Assumptions!$D$27)/(Assumptions!$D$29-Assumptions!$D$27),Assumptions!$D$27+SQRT('Random Draws'!F981*(Assumptions!$D$29-Assumptions!$D$27)*(Assumptions!$D$28-Assumptions!$D$27)),Assumptions!$D$29-SQRT((1-'Random Draws'!F981)*(Assumptions!$D$29-Assumptions!$D$27)*(Assumptions!$D$29-Assumptions!$D$28)))</f>
        <v>0.267431120212939</v>
      </c>
      <c r="D981" s="29" t="n">
        <f aca="false">IF('Random Draws'!I981&lt;Assumptions!$D$30,1,0)</f>
        <v>0</v>
      </c>
      <c r="E981" s="19" t="n">
        <f aca="false">C981+Assumptions!$D$31*D981</f>
        <v>0.267431120212939</v>
      </c>
      <c r="F981" s="28" t="n">
        <f aca="false">(Simulation!F981-Assumptions!$D$15)*(1-E981)+Assumptions!$D$15-Simulation!J981</f>
        <v>0.196564934512282</v>
      </c>
      <c r="G981" s="8" t="n">
        <f aca="false">((Assumptions!$D$14*(1+Simulation!E981)^1*F981-Assumptions!$D$14*(1+Simulation!E981)^0*Simulation!E981*Assumptions!$D$16)/(1+Simulation!K981)^1+(Assumptions!$D$14*(1+Simulation!E981)^2*F981-Assumptions!$D$14*(1+Simulation!E981)^1*Simulation!E981*Assumptions!$D$16)/(1+Simulation!K981)^2+(Assumptions!$D$14*(1+Simulation!E981)^3*F981-Assumptions!$D$14*(1+Simulation!E981)^2*Simulation!E981*Assumptions!$D$16)/(1+Simulation!K981)^3+(Assumptions!$D$14*(1+Simulation!E981)^4*F981-Assumptions!$D$14*(1+Simulation!E981)^3*Simulation!E981*Assumptions!$D$16)/(1+Simulation!K981)^4+(Assumptions!$D$14*(1+Simulation!E981)^5*F981-Assumptions!$D$14*(1+Simulation!E981)^4*Simulation!E981*Assumptions!$D$16)/(1+Simulation!K981)^5+(Assumptions!$D$14*(1+Simulation!E981)^5*F981-Assumptions!$D$14*(1+Simulation!E981)^4*Simulation!E981*Assumptions!$D$16)*(1+Simulation!I981)/(Simulation!K981-Simulation!I981)/(1+Simulation!K981)^5-Assumptions!$D$17)/Assumptions!$D$18</f>
        <v>26.0878923678999</v>
      </c>
      <c r="H981" s="8" t="str">
        <f aca="false">IF(D981=1,G981,"")</f>
        <v/>
      </c>
      <c r="I981" s="33" t="n">
        <f aca="false">IF(D981=0,G981,"")</f>
        <v>26.0878923678999</v>
      </c>
    </row>
    <row r="982" customFormat="false" ht="15" hidden="false" customHeight="false" outlineLevel="0" collapsed="false">
      <c r="B982" s="2" t="n">
        <v>977</v>
      </c>
      <c r="C982" s="19" t="n">
        <f aca="false">IF('Random Draws'!F982&lt;(Assumptions!$D$28-Assumptions!$D$27)/(Assumptions!$D$29-Assumptions!$D$27),Assumptions!$D$27+SQRT('Random Draws'!F982*(Assumptions!$D$29-Assumptions!$D$27)*(Assumptions!$D$28-Assumptions!$D$27)),Assumptions!$D$29-SQRT((1-'Random Draws'!F982)*(Assumptions!$D$29-Assumptions!$D$27)*(Assumptions!$D$29-Assumptions!$D$28)))</f>
        <v>0.256935790184695</v>
      </c>
      <c r="D982" s="29" t="n">
        <f aca="false">IF('Random Draws'!I982&lt;Assumptions!$D$30,1,0)</f>
        <v>0</v>
      </c>
      <c r="E982" s="19" t="n">
        <f aca="false">C982+Assumptions!$D$31*D982</f>
        <v>0.256935790184695</v>
      </c>
      <c r="F982" s="28" t="n">
        <f aca="false">(Simulation!F982-Assumptions!$D$15)*(1-E982)+Assumptions!$D$15-Simulation!J982</f>
        <v>0.176916545452014</v>
      </c>
      <c r="G982" s="8" t="n">
        <f aca="false">((Assumptions!$D$14*(1+Simulation!E982)^1*F982-Assumptions!$D$14*(1+Simulation!E982)^0*Simulation!E982*Assumptions!$D$16)/(1+Simulation!K982)^1+(Assumptions!$D$14*(1+Simulation!E982)^2*F982-Assumptions!$D$14*(1+Simulation!E982)^1*Simulation!E982*Assumptions!$D$16)/(1+Simulation!K982)^2+(Assumptions!$D$14*(1+Simulation!E982)^3*F982-Assumptions!$D$14*(1+Simulation!E982)^2*Simulation!E982*Assumptions!$D$16)/(1+Simulation!K982)^3+(Assumptions!$D$14*(1+Simulation!E982)^4*F982-Assumptions!$D$14*(1+Simulation!E982)^3*Simulation!E982*Assumptions!$D$16)/(1+Simulation!K982)^4+(Assumptions!$D$14*(1+Simulation!E982)^5*F982-Assumptions!$D$14*(1+Simulation!E982)^4*Simulation!E982*Assumptions!$D$16)/(1+Simulation!K982)^5+(Assumptions!$D$14*(1+Simulation!E982)^5*F982-Assumptions!$D$14*(1+Simulation!E982)^4*Simulation!E982*Assumptions!$D$16)*(1+Simulation!I982)/(Simulation!K982-Simulation!I982)/(1+Simulation!K982)^5-Assumptions!$D$17)/Assumptions!$D$18</f>
        <v>11.8867617886538</v>
      </c>
      <c r="H982" s="8" t="str">
        <f aca="false">IF(D982=1,G982,"")</f>
        <v/>
      </c>
      <c r="I982" s="33" t="n">
        <f aca="false">IF(D982=0,G982,"")</f>
        <v>11.8867617886538</v>
      </c>
    </row>
    <row r="983" customFormat="false" ht="15" hidden="false" customHeight="false" outlineLevel="0" collapsed="false">
      <c r="B983" s="2" t="n">
        <v>978</v>
      </c>
      <c r="C983" s="19" t="n">
        <f aca="false">IF('Random Draws'!F983&lt;(Assumptions!$D$28-Assumptions!$D$27)/(Assumptions!$D$29-Assumptions!$D$27),Assumptions!$D$27+SQRT('Random Draws'!F983*(Assumptions!$D$29-Assumptions!$D$27)*(Assumptions!$D$28-Assumptions!$D$27)),Assumptions!$D$29-SQRT((1-'Random Draws'!F983)*(Assumptions!$D$29-Assumptions!$D$27)*(Assumptions!$D$29-Assumptions!$D$28)))</f>
        <v>0.251061280200411</v>
      </c>
      <c r="D983" s="29" t="n">
        <f aca="false">IF('Random Draws'!I983&lt;Assumptions!$D$30,1,0)</f>
        <v>0</v>
      </c>
      <c r="E983" s="19" t="n">
        <f aca="false">C983+Assumptions!$D$31*D983</f>
        <v>0.251061280200411</v>
      </c>
      <c r="F983" s="28" t="n">
        <f aca="false">(Simulation!F983-Assumptions!$D$15)*(1-E983)+Assumptions!$D$15-Simulation!J983</f>
        <v>0.199511902786549</v>
      </c>
      <c r="G983" s="8" t="n">
        <f aca="false">((Assumptions!$D$14*(1+Simulation!E983)^1*F983-Assumptions!$D$14*(1+Simulation!E983)^0*Simulation!E983*Assumptions!$D$16)/(1+Simulation!K983)^1+(Assumptions!$D$14*(1+Simulation!E983)^2*F983-Assumptions!$D$14*(1+Simulation!E983)^1*Simulation!E983*Assumptions!$D$16)/(1+Simulation!K983)^2+(Assumptions!$D$14*(1+Simulation!E983)^3*F983-Assumptions!$D$14*(1+Simulation!E983)^2*Simulation!E983*Assumptions!$D$16)/(1+Simulation!K983)^3+(Assumptions!$D$14*(1+Simulation!E983)^4*F983-Assumptions!$D$14*(1+Simulation!E983)^3*Simulation!E983*Assumptions!$D$16)/(1+Simulation!K983)^4+(Assumptions!$D$14*(1+Simulation!E983)^5*F983-Assumptions!$D$14*(1+Simulation!E983)^4*Simulation!E983*Assumptions!$D$16)/(1+Simulation!K983)^5+(Assumptions!$D$14*(1+Simulation!E983)^5*F983-Assumptions!$D$14*(1+Simulation!E983)^4*Simulation!E983*Assumptions!$D$16)*(1+Simulation!I983)/(Simulation!K983-Simulation!I983)/(1+Simulation!K983)^5-Assumptions!$D$17)/Assumptions!$D$18</f>
        <v>33.2724259480255</v>
      </c>
      <c r="H983" s="8" t="str">
        <f aca="false">IF(D983=1,G983,"")</f>
        <v/>
      </c>
      <c r="I983" s="33" t="n">
        <f aca="false">IF(D983=0,G983,"")</f>
        <v>33.2724259480255</v>
      </c>
    </row>
    <row r="984" customFormat="false" ht="15" hidden="false" customHeight="false" outlineLevel="0" collapsed="false">
      <c r="B984" s="2" t="n">
        <v>979</v>
      </c>
      <c r="C984" s="19" t="n">
        <f aca="false">IF('Random Draws'!F984&lt;(Assumptions!$D$28-Assumptions!$D$27)/(Assumptions!$D$29-Assumptions!$D$27),Assumptions!$D$27+SQRT('Random Draws'!F984*(Assumptions!$D$29-Assumptions!$D$27)*(Assumptions!$D$28-Assumptions!$D$27)),Assumptions!$D$29-SQRT((1-'Random Draws'!F984)*(Assumptions!$D$29-Assumptions!$D$27)*(Assumptions!$D$29-Assumptions!$D$28)))</f>
        <v>0.247631739890693</v>
      </c>
      <c r="D984" s="29" t="n">
        <f aca="false">IF('Random Draws'!I984&lt;Assumptions!$D$30,1,0)</f>
        <v>0</v>
      </c>
      <c r="E984" s="19" t="n">
        <f aca="false">C984+Assumptions!$D$31*D984</f>
        <v>0.247631739890693</v>
      </c>
      <c r="F984" s="28" t="n">
        <f aca="false">(Simulation!F984-Assumptions!$D$15)*(1-E984)+Assumptions!$D$15-Simulation!J984</f>
        <v>0.1840513643794</v>
      </c>
      <c r="G984" s="8" t="n">
        <f aca="false">((Assumptions!$D$14*(1+Simulation!E984)^1*F984-Assumptions!$D$14*(1+Simulation!E984)^0*Simulation!E984*Assumptions!$D$16)/(1+Simulation!K984)^1+(Assumptions!$D$14*(1+Simulation!E984)^2*F984-Assumptions!$D$14*(1+Simulation!E984)^1*Simulation!E984*Assumptions!$D$16)/(1+Simulation!K984)^2+(Assumptions!$D$14*(1+Simulation!E984)^3*F984-Assumptions!$D$14*(1+Simulation!E984)^2*Simulation!E984*Assumptions!$D$16)/(1+Simulation!K984)^3+(Assumptions!$D$14*(1+Simulation!E984)^4*F984-Assumptions!$D$14*(1+Simulation!E984)^3*Simulation!E984*Assumptions!$D$16)/(1+Simulation!K984)^4+(Assumptions!$D$14*(1+Simulation!E984)^5*F984-Assumptions!$D$14*(1+Simulation!E984)^4*Simulation!E984*Assumptions!$D$16)/(1+Simulation!K984)^5+(Assumptions!$D$14*(1+Simulation!E984)^5*F984-Assumptions!$D$14*(1+Simulation!E984)^4*Simulation!E984*Assumptions!$D$16)*(1+Simulation!I984)/(Simulation!K984-Simulation!I984)/(1+Simulation!K984)^5-Assumptions!$D$17)/Assumptions!$D$18</f>
        <v>15.7927725891577</v>
      </c>
      <c r="H984" s="8" t="str">
        <f aca="false">IF(D984=1,G984,"")</f>
        <v/>
      </c>
      <c r="I984" s="33" t="n">
        <f aca="false">IF(D984=0,G984,"")</f>
        <v>15.7927725891577</v>
      </c>
    </row>
    <row r="985" customFormat="false" ht="15" hidden="false" customHeight="false" outlineLevel="0" collapsed="false">
      <c r="B985" s="2" t="n">
        <v>980</v>
      </c>
      <c r="C985" s="19" t="n">
        <f aca="false">IF('Random Draws'!F985&lt;(Assumptions!$D$28-Assumptions!$D$27)/(Assumptions!$D$29-Assumptions!$D$27),Assumptions!$D$27+SQRT('Random Draws'!F985*(Assumptions!$D$29-Assumptions!$D$27)*(Assumptions!$D$28-Assumptions!$D$27)),Assumptions!$D$29-SQRT((1-'Random Draws'!F985)*(Assumptions!$D$29-Assumptions!$D$27)*(Assumptions!$D$29-Assumptions!$D$28)))</f>
        <v>0.251107614942588</v>
      </c>
      <c r="D985" s="29" t="n">
        <f aca="false">IF('Random Draws'!I985&lt;Assumptions!$D$30,1,0)</f>
        <v>0</v>
      </c>
      <c r="E985" s="19" t="n">
        <f aca="false">C985+Assumptions!$D$31*D985</f>
        <v>0.251107614942588</v>
      </c>
      <c r="F985" s="28" t="n">
        <f aca="false">(Simulation!F985-Assumptions!$D$15)*(1-E985)+Assumptions!$D$15-Simulation!J985</f>
        <v>0.154156990746813</v>
      </c>
      <c r="G985" s="8" t="n">
        <f aca="false">((Assumptions!$D$14*(1+Simulation!E985)^1*F985-Assumptions!$D$14*(1+Simulation!E985)^0*Simulation!E985*Assumptions!$D$16)/(1+Simulation!K985)^1+(Assumptions!$D$14*(1+Simulation!E985)^2*F985-Assumptions!$D$14*(1+Simulation!E985)^1*Simulation!E985*Assumptions!$D$16)/(1+Simulation!K985)^2+(Assumptions!$D$14*(1+Simulation!E985)^3*F985-Assumptions!$D$14*(1+Simulation!E985)^2*Simulation!E985*Assumptions!$D$16)/(1+Simulation!K985)^3+(Assumptions!$D$14*(1+Simulation!E985)^4*F985-Assumptions!$D$14*(1+Simulation!E985)^3*Simulation!E985*Assumptions!$D$16)/(1+Simulation!K985)^4+(Assumptions!$D$14*(1+Simulation!E985)^5*F985-Assumptions!$D$14*(1+Simulation!E985)^4*Simulation!E985*Assumptions!$D$16)/(1+Simulation!K985)^5+(Assumptions!$D$14*(1+Simulation!E985)^5*F985-Assumptions!$D$14*(1+Simulation!E985)^4*Simulation!E985*Assumptions!$D$16)*(1+Simulation!I985)/(Simulation!K985-Simulation!I985)/(1+Simulation!K985)^5-Assumptions!$D$17)/Assumptions!$D$18</f>
        <v>20.1172525479329</v>
      </c>
      <c r="H985" s="8" t="str">
        <f aca="false">IF(D985=1,G985,"")</f>
        <v/>
      </c>
      <c r="I985" s="33" t="n">
        <f aca="false">IF(D985=0,G985,"")</f>
        <v>20.1172525479329</v>
      </c>
    </row>
    <row r="986" customFormat="false" ht="15" hidden="false" customHeight="false" outlineLevel="0" collapsed="false">
      <c r="B986" s="2" t="n">
        <v>981</v>
      </c>
      <c r="C986" s="19" t="n">
        <f aca="false">IF('Random Draws'!F986&lt;(Assumptions!$D$28-Assumptions!$D$27)/(Assumptions!$D$29-Assumptions!$D$27),Assumptions!$D$27+SQRT('Random Draws'!F986*(Assumptions!$D$29-Assumptions!$D$27)*(Assumptions!$D$28-Assumptions!$D$27)),Assumptions!$D$29-SQRT((1-'Random Draws'!F986)*(Assumptions!$D$29-Assumptions!$D$27)*(Assumptions!$D$29-Assumptions!$D$28)))</f>
        <v>0.254852726304164</v>
      </c>
      <c r="D986" s="29" t="n">
        <f aca="false">IF('Random Draws'!I986&lt;Assumptions!$D$30,1,0)</f>
        <v>0</v>
      </c>
      <c r="E986" s="19" t="n">
        <f aca="false">C986+Assumptions!$D$31*D986</f>
        <v>0.254852726304164</v>
      </c>
      <c r="F986" s="28" t="n">
        <f aca="false">(Simulation!F986-Assumptions!$D$15)*(1-E986)+Assumptions!$D$15-Simulation!J986</f>
        <v>0.217218636414023</v>
      </c>
      <c r="G986" s="8" t="n">
        <f aca="false">((Assumptions!$D$14*(1+Simulation!E986)^1*F986-Assumptions!$D$14*(1+Simulation!E986)^0*Simulation!E986*Assumptions!$D$16)/(1+Simulation!K986)^1+(Assumptions!$D$14*(1+Simulation!E986)^2*F986-Assumptions!$D$14*(1+Simulation!E986)^1*Simulation!E986*Assumptions!$D$16)/(1+Simulation!K986)^2+(Assumptions!$D$14*(1+Simulation!E986)^3*F986-Assumptions!$D$14*(1+Simulation!E986)^2*Simulation!E986*Assumptions!$D$16)/(1+Simulation!K986)^3+(Assumptions!$D$14*(1+Simulation!E986)^4*F986-Assumptions!$D$14*(1+Simulation!E986)^3*Simulation!E986*Assumptions!$D$16)/(1+Simulation!K986)^4+(Assumptions!$D$14*(1+Simulation!E986)^5*F986-Assumptions!$D$14*(1+Simulation!E986)^4*Simulation!E986*Assumptions!$D$16)/(1+Simulation!K986)^5+(Assumptions!$D$14*(1+Simulation!E986)^5*F986-Assumptions!$D$14*(1+Simulation!E986)^4*Simulation!E986*Assumptions!$D$16)*(1+Simulation!I986)/(Simulation!K986-Simulation!I986)/(1+Simulation!K986)^5-Assumptions!$D$17)/Assumptions!$D$18</f>
        <v>14.8965682749406</v>
      </c>
      <c r="H986" s="8" t="str">
        <f aca="false">IF(D986=1,G986,"")</f>
        <v/>
      </c>
      <c r="I986" s="33" t="n">
        <f aca="false">IF(D986=0,G986,"")</f>
        <v>14.8965682749406</v>
      </c>
    </row>
    <row r="987" customFormat="false" ht="15" hidden="false" customHeight="false" outlineLevel="0" collapsed="false">
      <c r="B987" s="2" t="n">
        <v>982</v>
      </c>
      <c r="C987" s="19" t="n">
        <f aca="false">IF('Random Draws'!F987&lt;(Assumptions!$D$28-Assumptions!$D$27)/(Assumptions!$D$29-Assumptions!$D$27),Assumptions!$D$27+SQRT('Random Draws'!F987*(Assumptions!$D$29-Assumptions!$D$27)*(Assumptions!$D$28-Assumptions!$D$27)),Assumptions!$D$29-SQRT((1-'Random Draws'!F987)*(Assumptions!$D$29-Assumptions!$D$27)*(Assumptions!$D$29-Assumptions!$D$28)))</f>
        <v>0.265103161061541</v>
      </c>
      <c r="D987" s="29" t="n">
        <f aca="false">IF('Random Draws'!I987&lt;Assumptions!$D$30,1,0)</f>
        <v>0</v>
      </c>
      <c r="E987" s="19" t="n">
        <f aca="false">C987+Assumptions!$D$31*D987</f>
        <v>0.265103161061541</v>
      </c>
      <c r="F987" s="28" t="n">
        <f aca="false">(Simulation!F987-Assumptions!$D$15)*(1-E987)+Assumptions!$D$15-Simulation!J987</f>
        <v>0.132200617209476</v>
      </c>
      <c r="G987" s="8" t="n">
        <f aca="false">((Assumptions!$D$14*(1+Simulation!E987)^1*F987-Assumptions!$D$14*(1+Simulation!E987)^0*Simulation!E987*Assumptions!$D$16)/(1+Simulation!K987)^1+(Assumptions!$D$14*(1+Simulation!E987)^2*F987-Assumptions!$D$14*(1+Simulation!E987)^1*Simulation!E987*Assumptions!$D$16)/(1+Simulation!K987)^2+(Assumptions!$D$14*(1+Simulation!E987)^3*F987-Assumptions!$D$14*(1+Simulation!E987)^2*Simulation!E987*Assumptions!$D$16)/(1+Simulation!K987)^3+(Assumptions!$D$14*(1+Simulation!E987)^4*F987-Assumptions!$D$14*(1+Simulation!E987)^3*Simulation!E987*Assumptions!$D$16)/(1+Simulation!K987)^4+(Assumptions!$D$14*(1+Simulation!E987)^5*F987-Assumptions!$D$14*(1+Simulation!E987)^4*Simulation!E987*Assumptions!$D$16)/(1+Simulation!K987)^5+(Assumptions!$D$14*(1+Simulation!E987)^5*F987-Assumptions!$D$14*(1+Simulation!E987)^4*Simulation!E987*Assumptions!$D$16)*(1+Simulation!I987)/(Simulation!K987-Simulation!I987)/(1+Simulation!K987)^5-Assumptions!$D$17)/Assumptions!$D$18</f>
        <v>8.44158164732784</v>
      </c>
      <c r="H987" s="8" t="str">
        <f aca="false">IF(D987=1,G987,"")</f>
        <v/>
      </c>
      <c r="I987" s="33" t="n">
        <f aca="false">IF(D987=0,G987,"")</f>
        <v>8.44158164732784</v>
      </c>
    </row>
    <row r="988" customFormat="false" ht="15" hidden="false" customHeight="false" outlineLevel="0" collapsed="false">
      <c r="B988" s="2" t="n">
        <v>983</v>
      </c>
      <c r="C988" s="19" t="n">
        <f aca="false">IF('Random Draws'!F988&lt;(Assumptions!$D$28-Assumptions!$D$27)/(Assumptions!$D$29-Assumptions!$D$27),Assumptions!$D$27+SQRT('Random Draws'!F988*(Assumptions!$D$29-Assumptions!$D$27)*(Assumptions!$D$28-Assumptions!$D$27)),Assumptions!$D$29-SQRT((1-'Random Draws'!F988)*(Assumptions!$D$29-Assumptions!$D$27)*(Assumptions!$D$29-Assumptions!$D$28)))</f>
        <v>0.252708874374074</v>
      </c>
      <c r="D988" s="29" t="n">
        <f aca="false">IF('Random Draws'!I988&lt;Assumptions!$D$30,1,0)</f>
        <v>0</v>
      </c>
      <c r="E988" s="19" t="n">
        <f aca="false">C988+Assumptions!$D$31*D988</f>
        <v>0.252708874374074</v>
      </c>
      <c r="F988" s="28" t="n">
        <f aca="false">(Simulation!F988-Assumptions!$D$15)*(1-E988)+Assumptions!$D$15-Simulation!J988</f>
        <v>0.16463283798448</v>
      </c>
      <c r="G988" s="8" t="n">
        <f aca="false">((Assumptions!$D$14*(1+Simulation!E988)^1*F988-Assumptions!$D$14*(1+Simulation!E988)^0*Simulation!E988*Assumptions!$D$16)/(1+Simulation!K988)^1+(Assumptions!$D$14*(1+Simulation!E988)^2*F988-Assumptions!$D$14*(1+Simulation!E988)^1*Simulation!E988*Assumptions!$D$16)/(1+Simulation!K988)^2+(Assumptions!$D$14*(1+Simulation!E988)^3*F988-Assumptions!$D$14*(1+Simulation!E988)^2*Simulation!E988*Assumptions!$D$16)/(1+Simulation!K988)^3+(Assumptions!$D$14*(1+Simulation!E988)^4*F988-Assumptions!$D$14*(1+Simulation!E988)^3*Simulation!E988*Assumptions!$D$16)/(1+Simulation!K988)^4+(Assumptions!$D$14*(1+Simulation!E988)^5*F988-Assumptions!$D$14*(1+Simulation!E988)^4*Simulation!E988*Assumptions!$D$16)/(1+Simulation!K988)^5+(Assumptions!$D$14*(1+Simulation!E988)^5*F988-Assumptions!$D$14*(1+Simulation!E988)^4*Simulation!E988*Assumptions!$D$16)*(1+Simulation!I988)/(Simulation!K988-Simulation!I988)/(1+Simulation!K988)^5-Assumptions!$D$17)/Assumptions!$D$18</f>
        <v>10.6306544590079</v>
      </c>
      <c r="H988" s="8" t="str">
        <f aca="false">IF(D988=1,G988,"")</f>
        <v/>
      </c>
      <c r="I988" s="33" t="n">
        <f aca="false">IF(D988=0,G988,"")</f>
        <v>10.6306544590079</v>
      </c>
    </row>
    <row r="989" customFormat="false" ht="15" hidden="false" customHeight="false" outlineLevel="0" collapsed="false">
      <c r="B989" s="2" t="n">
        <v>984</v>
      </c>
      <c r="C989" s="19" t="n">
        <f aca="false">IF('Random Draws'!F989&lt;(Assumptions!$D$28-Assumptions!$D$27)/(Assumptions!$D$29-Assumptions!$D$27),Assumptions!$D$27+SQRT('Random Draws'!F989*(Assumptions!$D$29-Assumptions!$D$27)*(Assumptions!$D$28-Assumptions!$D$27)),Assumptions!$D$29-SQRT((1-'Random Draws'!F989)*(Assumptions!$D$29-Assumptions!$D$27)*(Assumptions!$D$29-Assumptions!$D$28)))</f>
        <v>0.266827455773101</v>
      </c>
      <c r="D989" s="29" t="n">
        <f aca="false">IF('Random Draws'!I989&lt;Assumptions!$D$30,1,0)</f>
        <v>0</v>
      </c>
      <c r="E989" s="19" t="n">
        <f aca="false">C989+Assumptions!$D$31*D989</f>
        <v>0.266827455773101</v>
      </c>
      <c r="F989" s="28" t="n">
        <f aca="false">(Simulation!F989-Assumptions!$D$15)*(1-E989)+Assumptions!$D$15-Simulation!J989</f>
        <v>0.125576684419138</v>
      </c>
      <c r="G989" s="8" t="n">
        <f aca="false">((Assumptions!$D$14*(1+Simulation!E989)^1*F989-Assumptions!$D$14*(1+Simulation!E989)^0*Simulation!E989*Assumptions!$D$16)/(1+Simulation!K989)^1+(Assumptions!$D$14*(1+Simulation!E989)^2*F989-Assumptions!$D$14*(1+Simulation!E989)^1*Simulation!E989*Assumptions!$D$16)/(1+Simulation!K989)^2+(Assumptions!$D$14*(1+Simulation!E989)^3*F989-Assumptions!$D$14*(1+Simulation!E989)^2*Simulation!E989*Assumptions!$D$16)/(1+Simulation!K989)^3+(Assumptions!$D$14*(1+Simulation!E989)^4*F989-Assumptions!$D$14*(1+Simulation!E989)^3*Simulation!E989*Assumptions!$D$16)/(1+Simulation!K989)^4+(Assumptions!$D$14*(1+Simulation!E989)^5*F989-Assumptions!$D$14*(1+Simulation!E989)^4*Simulation!E989*Assumptions!$D$16)/(1+Simulation!K989)^5+(Assumptions!$D$14*(1+Simulation!E989)^5*F989-Assumptions!$D$14*(1+Simulation!E989)^4*Simulation!E989*Assumptions!$D$16)*(1+Simulation!I989)/(Simulation!K989-Simulation!I989)/(1+Simulation!K989)^5-Assumptions!$D$17)/Assumptions!$D$18</f>
        <v>4.50814894740613</v>
      </c>
      <c r="H989" s="8" t="str">
        <f aca="false">IF(D989=1,G989,"")</f>
        <v/>
      </c>
      <c r="I989" s="33" t="n">
        <f aca="false">IF(D989=0,G989,"")</f>
        <v>4.50814894740613</v>
      </c>
    </row>
    <row r="990" customFormat="false" ht="15" hidden="false" customHeight="false" outlineLevel="0" collapsed="false">
      <c r="B990" s="2" t="n">
        <v>985</v>
      </c>
      <c r="C990" s="19" t="n">
        <f aca="false">IF('Random Draws'!F990&lt;(Assumptions!$D$28-Assumptions!$D$27)/(Assumptions!$D$29-Assumptions!$D$27),Assumptions!$D$27+SQRT('Random Draws'!F990*(Assumptions!$D$29-Assumptions!$D$27)*(Assumptions!$D$28-Assumptions!$D$27)),Assumptions!$D$29-SQRT((1-'Random Draws'!F990)*(Assumptions!$D$29-Assumptions!$D$27)*(Assumptions!$D$29-Assumptions!$D$28)))</f>
        <v>0.265558713930484</v>
      </c>
      <c r="D990" s="29" t="n">
        <f aca="false">IF('Random Draws'!I990&lt;Assumptions!$D$30,1,0)</f>
        <v>0</v>
      </c>
      <c r="E990" s="19" t="n">
        <f aca="false">C990+Assumptions!$D$31*D990</f>
        <v>0.265558713930484</v>
      </c>
      <c r="F990" s="28" t="n">
        <f aca="false">(Simulation!F990-Assumptions!$D$15)*(1-E990)+Assumptions!$D$15-Simulation!J990</f>
        <v>0.203347798488494</v>
      </c>
      <c r="G990" s="8" t="n">
        <f aca="false">((Assumptions!$D$14*(1+Simulation!E990)^1*F990-Assumptions!$D$14*(1+Simulation!E990)^0*Simulation!E990*Assumptions!$D$16)/(1+Simulation!K990)^1+(Assumptions!$D$14*(1+Simulation!E990)^2*F990-Assumptions!$D$14*(1+Simulation!E990)^1*Simulation!E990*Assumptions!$D$16)/(1+Simulation!K990)^2+(Assumptions!$D$14*(1+Simulation!E990)^3*F990-Assumptions!$D$14*(1+Simulation!E990)^2*Simulation!E990*Assumptions!$D$16)/(1+Simulation!K990)^3+(Assumptions!$D$14*(1+Simulation!E990)^4*F990-Assumptions!$D$14*(1+Simulation!E990)^3*Simulation!E990*Assumptions!$D$16)/(1+Simulation!K990)^4+(Assumptions!$D$14*(1+Simulation!E990)^5*F990-Assumptions!$D$14*(1+Simulation!E990)^4*Simulation!E990*Assumptions!$D$16)/(1+Simulation!K990)^5+(Assumptions!$D$14*(1+Simulation!E990)^5*F990-Assumptions!$D$14*(1+Simulation!E990)^4*Simulation!E990*Assumptions!$D$16)*(1+Simulation!I990)/(Simulation!K990-Simulation!I990)/(1+Simulation!K990)^5-Assumptions!$D$17)/Assumptions!$D$18</f>
        <v>16.5114420775358</v>
      </c>
      <c r="H990" s="8" t="str">
        <f aca="false">IF(D990=1,G990,"")</f>
        <v/>
      </c>
      <c r="I990" s="33" t="n">
        <f aca="false">IF(D990=0,G990,"")</f>
        <v>16.5114420775358</v>
      </c>
    </row>
    <row r="991" customFormat="false" ht="15" hidden="false" customHeight="false" outlineLevel="0" collapsed="false">
      <c r="B991" s="2" t="n">
        <v>986</v>
      </c>
      <c r="C991" s="19" t="n">
        <f aca="false">IF('Random Draws'!F991&lt;(Assumptions!$D$28-Assumptions!$D$27)/(Assumptions!$D$29-Assumptions!$D$27),Assumptions!$D$27+SQRT('Random Draws'!F991*(Assumptions!$D$29-Assumptions!$D$27)*(Assumptions!$D$28-Assumptions!$D$27)),Assumptions!$D$29-SQRT((1-'Random Draws'!F991)*(Assumptions!$D$29-Assumptions!$D$27)*(Assumptions!$D$29-Assumptions!$D$28)))</f>
        <v>0.262286858186397</v>
      </c>
      <c r="D991" s="29" t="n">
        <f aca="false">IF('Random Draws'!I991&lt;Assumptions!$D$30,1,0)</f>
        <v>0</v>
      </c>
      <c r="E991" s="19" t="n">
        <f aca="false">C991+Assumptions!$D$31*D991</f>
        <v>0.262286858186397</v>
      </c>
      <c r="F991" s="28" t="n">
        <f aca="false">(Simulation!F991-Assumptions!$D$15)*(1-E991)+Assumptions!$D$15-Simulation!J991</f>
        <v>0.140868730568222</v>
      </c>
      <c r="G991" s="8" t="n">
        <f aca="false">((Assumptions!$D$14*(1+Simulation!E991)^1*F991-Assumptions!$D$14*(1+Simulation!E991)^0*Simulation!E991*Assumptions!$D$16)/(1+Simulation!K991)^1+(Assumptions!$D$14*(1+Simulation!E991)^2*F991-Assumptions!$D$14*(1+Simulation!E991)^1*Simulation!E991*Assumptions!$D$16)/(1+Simulation!K991)^2+(Assumptions!$D$14*(1+Simulation!E991)^3*F991-Assumptions!$D$14*(1+Simulation!E991)^2*Simulation!E991*Assumptions!$D$16)/(1+Simulation!K991)^3+(Assumptions!$D$14*(1+Simulation!E991)^4*F991-Assumptions!$D$14*(1+Simulation!E991)^3*Simulation!E991*Assumptions!$D$16)/(1+Simulation!K991)^4+(Assumptions!$D$14*(1+Simulation!E991)^5*F991-Assumptions!$D$14*(1+Simulation!E991)^4*Simulation!E991*Assumptions!$D$16)/(1+Simulation!K991)^5+(Assumptions!$D$14*(1+Simulation!E991)^5*F991-Assumptions!$D$14*(1+Simulation!E991)^4*Simulation!E991*Assumptions!$D$16)*(1+Simulation!I991)/(Simulation!K991-Simulation!I991)/(1+Simulation!K991)^5-Assumptions!$D$17)/Assumptions!$D$18</f>
        <v>6.34365593326343</v>
      </c>
      <c r="H991" s="8" t="str">
        <f aca="false">IF(D991=1,G991,"")</f>
        <v/>
      </c>
      <c r="I991" s="33" t="n">
        <f aca="false">IF(D991=0,G991,"")</f>
        <v>6.34365593326343</v>
      </c>
    </row>
    <row r="992" customFormat="false" ht="15" hidden="false" customHeight="false" outlineLevel="0" collapsed="false">
      <c r="B992" s="2" t="n">
        <v>987</v>
      </c>
      <c r="C992" s="19" t="n">
        <f aca="false">IF('Random Draws'!F992&lt;(Assumptions!$D$28-Assumptions!$D$27)/(Assumptions!$D$29-Assumptions!$D$27),Assumptions!$D$27+SQRT('Random Draws'!F992*(Assumptions!$D$29-Assumptions!$D$27)*(Assumptions!$D$28-Assumptions!$D$27)),Assumptions!$D$29-SQRT((1-'Random Draws'!F992)*(Assumptions!$D$29-Assumptions!$D$27)*(Assumptions!$D$29-Assumptions!$D$28)))</f>
        <v>0.264854418082305</v>
      </c>
      <c r="D992" s="29" t="n">
        <f aca="false">IF('Random Draws'!I992&lt;Assumptions!$D$30,1,0)</f>
        <v>1</v>
      </c>
      <c r="E992" s="19" t="n">
        <f aca="false">C992+Assumptions!$D$31*D992</f>
        <v>0.354854418082305</v>
      </c>
      <c r="F992" s="28" t="n">
        <f aca="false">(Simulation!F992-Assumptions!$D$15)*(1-E992)+Assumptions!$D$15-Simulation!J992</f>
        <v>0.160637306593791</v>
      </c>
      <c r="G992" s="8" t="n">
        <f aca="false">((Assumptions!$D$14*(1+Simulation!E992)^1*F992-Assumptions!$D$14*(1+Simulation!E992)^0*Simulation!E992*Assumptions!$D$16)/(1+Simulation!K992)^1+(Assumptions!$D$14*(1+Simulation!E992)^2*F992-Assumptions!$D$14*(1+Simulation!E992)^1*Simulation!E992*Assumptions!$D$16)/(1+Simulation!K992)^2+(Assumptions!$D$14*(1+Simulation!E992)^3*F992-Assumptions!$D$14*(1+Simulation!E992)^2*Simulation!E992*Assumptions!$D$16)/(1+Simulation!K992)^3+(Assumptions!$D$14*(1+Simulation!E992)^4*F992-Assumptions!$D$14*(1+Simulation!E992)^3*Simulation!E992*Assumptions!$D$16)/(1+Simulation!K992)^4+(Assumptions!$D$14*(1+Simulation!E992)^5*F992-Assumptions!$D$14*(1+Simulation!E992)^4*Simulation!E992*Assumptions!$D$16)/(1+Simulation!K992)^5+(Assumptions!$D$14*(1+Simulation!E992)^5*F992-Assumptions!$D$14*(1+Simulation!E992)^4*Simulation!E992*Assumptions!$D$16)*(1+Simulation!I992)/(Simulation!K992-Simulation!I992)/(1+Simulation!K992)^5-Assumptions!$D$17)/Assumptions!$D$18</f>
        <v>10.2006934810461</v>
      </c>
      <c r="H992" s="8" t="n">
        <f aca="false">IF(D992=1,G992,"")</f>
        <v>10.2006934810461</v>
      </c>
      <c r="I992" s="33" t="str">
        <f aca="false">IF(D992=0,G992,"")</f>
        <v/>
      </c>
    </row>
    <row r="993" customFormat="false" ht="15" hidden="false" customHeight="false" outlineLevel="0" collapsed="false">
      <c r="B993" s="2" t="n">
        <v>988</v>
      </c>
      <c r="C993" s="19" t="n">
        <f aca="false">IF('Random Draws'!F993&lt;(Assumptions!$D$28-Assumptions!$D$27)/(Assumptions!$D$29-Assumptions!$D$27),Assumptions!$D$27+SQRT('Random Draws'!F993*(Assumptions!$D$29-Assumptions!$D$27)*(Assumptions!$D$28-Assumptions!$D$27)),Assumptions!$D$29-SQRT((1-'Random Draws'!F993)*(Assumptions!$D$29-Assumptions!$D$27)*(Assumptions!$D$29-Assumptions!$D$28)))</f>
        <v>0.256992196446746</v>
      </c>
      <c r="D993" s="29" t="n">
        <f aca="false">IF('Random Draws'!I993&lt;Assumptions!$D$30,1,0)</f>
        <v>1</v>
      </c>
      <c r="E993" s="19" t="n">
        <f aca="false">C993+Assumptions!$D$31*D993</f>
        <v>0.346992196446746</v>
      </c>
      <c r="F993" s="28" t="n">
        <f aca="false">(Simulation!F993-Assumptions!$D$15)*(1-E993)+Assumptions!$D$15-Simulation!J993</f>
        <v>0.157553464267727</v>
      </c>
      <c r="G993" s="8" t="n">
        <f aca="false">((Assumptions!$D$14*(1+Simulation!E993)^1*F993-Assumptions!$D$14*(1+Simulation!E993)^0*Simulation!E993*Assumptions!$D$16)/(1+Simulation!K993)^1+(Assumptions!$D$14*(1+Simulation!E993)^2*F993-Assumptions!$D$14*(1+Simulation!E993)^1*Simulation!E993*Assumptions!$D$16)/(1+Simulation!K993)^2+(Assumptions!$D$14*(1+Simulation!E993)^3*F993-Assumptions!$D$14*(1+Simulation!E993)^2*Simulation!E993*Assumptions!$D$16)/(1+Simulation!K993)^3+(Assumptions!$D$14*(1+Simulation!E993)^4*F993-Assumptions!$D$14*(1+Simulation!E993)^3*Simulation!E993*Assumptions!$D$16)/(1+Simulation!K993)^4+(Assumptions!$D$14*(1+Simulation!E993)^5*F993-Assumptions!$D$14*(1+Simulation!E993)^4*Simulation!E993*Assumptions!$D$16)/(1+Simulation!K993)^5+(Assumptions!$D$14*(1+Simulation!E993)^5*F993-Assumptions!$D$14*(1+Simulation!E993)^4*Simulation!E993*Assumptions!$D$16)*(1+Simulation!I993)/(Simulation!K993-Simulation!I993)/(1+Simulation!K993)^5-Assumptions!$D$17)/Assumptions!$D$18</f>
        <v>11.5935200129046</v>
      </c>
      <c r="H993" s="8" t="n">
        <f aca="false">IF(D993=1,G993,"")</f>
        <v>11.5935200129046</v>
      </c>
      <c r="I993" s="33" t="str">
        <f aca="false">IF(D993=0,G993,"")</f>
        <v/>
      </c>
    </row>
    <row r="994" customFormat="false" ht="15" hidden="false" customHeight="false" outlineLevel="0" collapsed="false">
      <c r="B994" s="2" t="n">
        <v>989</v>
      </c>
      <c r="C994" s="19" t="n">
        <f aca="false">IF('Random Draws'!F994&lt;(Assumptions!$D$28-Assumptions!$D$27)/(Assumptions!$D$29-Assumptions!$D$27),Assumptions!$D$27+SQRT('Random Draws'!F994*(Assumptions!$D$29-Assumptions!$D$27)*(Assumptions!$D$28-Assumptions!$D$27)),Assumptions!$D$29-SQRT((1-'Random Draws'!F994)*(Assumptions!$D$29-Assumptions!$D$27)*(Assumptions!$D$29-Assumptions!$D$28)))</f>
        <v>0.262932743520882</v>
      </c>
      <c r="D994" s="29" t="n">
        <f aca="false">IF('Random Draws'!I994&lt;Assumptions!$D$30,1,0)</f>
        <v>0</v>
      </c>
      <c r="E994" s="19" t="n">
        <f aca="false">C994+Assumptions!$D$31*D994</f>
        <v>0.262932743520882</v>
      </c>
      <c r="F994" s="28" t="n">
        <f aca="false">(Simulation!F994-Assumptions!$D$15)*(1-E994)+Assumptions!$D$15-Simulation!J994</f>
        <v>0.187673789767218</v>
      </c>
      <c r="G994" s="8" t="n">
        <f aca="false">((Assumptions!$D$14*(1+Simulation!E994)^1*F994-Assumptions!$D$14*(1+Simulation!E994)^0*Simulation!E994*Assumptions!$D$16)/(1+Simulation!K994)^1+(Assumptions!$D$14*(1+Simulation!E994)^2*F994-Assumptions!$D$14*(1+Simulation!E994)^1*Simulation!E994*Assumptions!$D$16)/(1+Simulation!K994)^2+(Assumptions!$D$14*(1+Simulation!E994)^3*F994-Assumptions!$D$14*(1+Simulation!E994)^2*Simulation!E994*Assumptions!$D$16)/(1+Simulation!K994)^3+(Assumptions!$D$14*(1+Simulation!E994)^4*F994-Assumptions!$D$14*(1+Simulation!E994)^3*Simulation!E994*Assumptions!$D$16)/(1+Simulation!K994)^4+(Assumptions!$D$14*(1+Simulation!E994)^5*F994-Assumptions!$D$14*(1+Simulation!E994)^4*Simulation!E994*Assumptions!$D$16)/(1+Simulation!K994)^5+(Assumptions!$D$14*(1+Simulation!E994)^5*F994-Assumptions!$D$14*(1+Simulation!E994)^4*Simulation!E994*Assumptions!$D$16)*(1+Simulation!I994)/(Simulation!K994-Simulation!I994)/(1+Simulation!K994)^5-Assumptions!$D$17)/Assumptions!$D$18</f>
        <v>20.4411700096248</v>
      </c>
      <c r="H994" s="8" t="str">
        <f aca="false">IF(D994=1,G994,"")</f>
        <v/>
      </c>
      <c r="I994" s="33" t="n">
        <f aca="false">IF(D994=0,G994,"")</f>
        <v>20.4411700096248</v>
      </c>
    </row>
    <row r="995" customFormat="false" ht="15" hidden="false" customHeight="false" outlineLevel="0" collapsed="false">
      <c r="B995" s="2" t="n">
        <v>990</v>
      </c>
      <c r="C995" s="19" t="n">
        <f aca="false">IF('Random Draws'!F995&lt;(Assumptions!$D$28-Assumptions!$D$27)/(Assumptions!$D$29-Assumptions!$D$27),Assumptions!$D$27+SQRT('Random Draws'!F995*(Assumptions!$D$29-Assumptions!$D$27)*(Assumptions!$D$28-Assumptions!$D$27)),Assumptions!$D$29-SQRT((1-'Random Draws'!F995)*(Assumptions!$D$29-Assumptions!$D$27)*(Assumptions!$D$29-Assumptions!$D$28)))</f>
        <v>0.246821710538157</v>
      </c>
      <c r="D995" s="29" t="n">
        <f aca="false">IF('Random Draws'!I995&lt;Assumptions!$D$30,1,0)</f>
        <v>0</v>
      </c>
      <c r="E995" s="19" t="n">
        <f aca="false">C995+Assumptions!$D$31*D995</f>
        <v>0.246821710538157</v>
      </c>
      <c r="F995" s="28" t="n">
        <f aca="false">(Simulation!F995-Assumptions!$D$15)*(1-E995)+Assumptions!$D$15-Simulation!J995</f>
        <v>0.182956324341431</v>
      </c>
      <c r="G995" s="8" t="n">
        <f aca="false">((Assumptions!$D$14*(1+Simulation!E995)^1*F995-Assumptions!$D$14*(1+Simulation!E995)^0*Simulation!E995*Assumptions!$D$16)/(1+Simulation!K995)^1+(Assumptions!$D$14*(1+Simulation!E995)^2*F995-Assumptions!$D$14*(1+Simulation!E995)^1*Simulation!E995*Assumptions!$D$16)/(1+Simulation!K995)^2+(Assumptions!$D$14*(1+Simulation!E995)^3*F995-Assumptions!$D$14*(1+Simulation!E995)^2*Simulation!E995*Assumptions!$D$16)/(1+Simulation!K995)^3+(Assumptions!$D$14*(1+Simulation!E995)^4*F995-Assumptions!$D$14*(1+Simulation!E995)^3*Simulation!E995*Assumptions!$D$16)/(1+Simulation!K995)^4+(Assumptions!$D$14*(1+Simulation!E995)^5*F995-Assumptions!$D$14*(1+Simulation!E995)^4*Simulation!E995*Assumptions!$D$16)/(1+Simulation!K995)^5+(Assumptions!$D$14*(1+Simulation!E995)^5*F995-Assumptions!$D$14*(1+Simulation!E995)^4*Simulation!E995*Assumptions!$D$16)*(1+Simulation!I995)/(Simulation!K995-Simulation!I995)/(1+Simulation!K995)^5-Assumptions!$D$17)/Assumptions!$D$18</f>
        <v>15.0808295445427</v>
      </c>
      <c r="H995" s="8" t="str">
        <f aca="false">IF(D995=1,G995,"")</f>
        <v/>
      </c>
      <c r="I995" s="33" t="n">
        <f aca="false">IF(D995=0,G995,"")</f>
        <v>15.0808295445427</v>
      </c>
    </row>
    <row r="996" customFormat="false" ht="15" hidden="false" customHeight="false" outlineLevel="0" collapsed="false">
      <c r="B996" s="2" t="n">
        <v>991</v>
      </c>
      <c r="C996" s="19" t="n">
        <f aca="false">IF('Random Draws'!F996&lt;(Assumptions!$D$28-Assumptions!$D$27)/(Assumptions!$D$29-Assumptions!$D$27),Assumptions!$D$27+SQRT('Random Draws'!F996*(Assumptions!$D$29-Assumptions!$D$27)*(Assumptions!$D$28-Assumptions!$D$27)),Assumptions!$D$29-SQRT((1-'Random Draws'!F996)*(Assumptions!$D$29-Assumptions!$D$27)*(Assumptions!$D$29-Assumptions!$D$28)))</f>
        <v>0.268486711036129</v>
      </c>
      <c r="D996" s="29" t="n">
        <f aca="false">IF('Random Draws'!I996&lt;Assumptions!$D$30,1,0)</f>
        <v>1</v>
      </c>
      <c r="E996" s="19" t="n">
        <f aca="false">C996+Assumptions!$D$31*D996</f>
        <v>0.358486711036129</v>
      </c>
      <c r="F996" s="28" t="n">
        <f aca="false">(Simulation!F996-Assumptions!$D$15)*(1-E996)+Assumptions!$D$15-Simulation!J996</f>
        <v>0.17226774338328</v>
      </c>
      <c r="G996" s="8" t="n">
        <f aca="false">((Assumptions!$D$14*(1+Simulation!E996)^1*F996-Assumptions!$D$14*(1+Simulation!E996)^0*Simulation!E996*Assumptions!$D$16)/(1+Simulation!K996)^1+(Assumptions!$D$14*(1+Simulation!E996)^2*F996-Assumptions!$D$14*(1+Simulation!E996)^1*Simulation!E996*Assumptions!$D$16)/(1+Simulation!K996)^2+(Assumptions!$D$14*(1+Simulation!E996)^3*F996-Assumptions!$D$14*(1+Simulation!E996)^2*Simulation!E996*Assumptions!$D$16)/(1+Simulation!K996)^3+(Assumptions!$D$14*(1+Simulation!E996)^4*F996-Assumptions!$D$14*(1+Simulation!E996)^3*Simulation!E996*Assumptions!$D$16)/(1+Simulation!K996)^4+(Assumptions!$D$14*(1+Simulation!E996)^5*F996-Assumptions!$D$14*(1+Simulation!E996)^4*Simulation!E996*Assumptions!$D$16)/(1+Simulation!K996)^5+(Assumptions!$D$14*(1+Simulation!E996)^5*F996-Assumptions!$D$14*(1+Simulation!E996)^4*Simulation!E996*Assumptions!$D$16)*(1+Simulation!I996)/(Simulation!K996-Simulation!I996)/(1+Simulation!K996)^5-Assumptions!$D$17)/Assumptions!$D$18</f>
        <v>11.4466078083916</v>
      </c>
      <c r="H996" s="8" t="n">
        <f aca="false">IF(D996=1,G996,"")</f>
        <v>11.4466078083916</v>
      </c>
      <c r="I996" s="33" t="str">
        <f aca="false">IF(D996=0,G996,"")</f>
        <v/>
      </c>
    </row>
    <row r="997" customFormat="false" ht="15" hidden="false" customHeight="false" outlineLevel="0" collapsed="false">
      <c r="B997" s="2" t="n">
        <v>992</v>
      </c>
      <c r="C997" s="19" t="n">
        <f aca="false">IF('Random Draws'!F997&lt;(Assumptions!$D$28-Assumptions!$D$27)/(Assumptions!$D$29-Assumptions!$D$27),Assumptions!$D$27+SQRT('Random Draws'!F997*(Assumptions!$D$29-Assumptions!$D$27)*(Assumptions!$D$28-Assumptions!$D$27)),Assumptions!$D$29-SQRT((1-'Random Draws'!F997)*(Assumptions!$D$29-Assumptions!$D$27)*(Assumptions!$D$29-Assumptions!$D$28)))</f>
        <v>0.251969392097413</v>
      </c>
      <c r="D997" s="29" t="n">
        <f aca="false">IF('Random Draws'!I997&lt;Assumptions!$D$30,1,0)</f>
        <v>0</v>
      </c>
      <c r="E997" s="19" t="n">
        <f aca="false">C997+Assumptions!$D$31*D997</f>
        <v>0.251969392097413</v>
      </c>
      <c r="F997" s="28" t="n">
        <f aca="false">(Simulation!F997-Assumptions!$D$15)*(1-E997)+Assumptions!$D$15-Simulation!J997</f>
        <v>0.212271433712279</v>
      </c>
      <c r="G997" s="8" t="n">
        <f aca="false">((Assumptions!$D$14*(1+Simulation!E997)^1*F997-Assumptions!$D$14*(1+Simulation!E997)^0*Simulation!E997*Assumptions!$D$16)/(1+Simulation!K997)^1+(Assumptions!$D$14*(1+Simulation!E997)^2*F997-Assumptions!$D$14*(1+Simulation!E997)^1*Simulation!E997*Assumptions!$D$16)/(1+Simulation!K997)^2+(Assumptions!$D$14*(1+Simulation!E997)^3*F997-Assumptions!$D$14*(1+Simulation!E997)^2*Simulation!E997*Assumptions!$D$16)/(1+Simulation!K997)^3+(Assumptions!$D$14*(1+Simulation!E997)^4*F997-Assumptions!$D$14*(1+Simulation!E997)^3*Simulation!E997*Assumptions!$D$16)/(1+Simulation!K997)^4+(Assumptions!$D$14*(1+Simulation!E997)^5*F997-Assumptions!$D$14*(1+Simulation!E997)^4*Simulation!E997*Assumptions!$D$16)/(1+Simulation!K997)^5+(Assumptions!$D$14*(1+Simulation!E997)^5*F997-Assumptions!$D$14*(1+Simulation!E997)^4*Simulation!E997*Assumptions!$D$16)*(1+Simulation!I997)/(Simulation!K997-Simulation!I997)/(1+Simulation!K997)^5-Assumptions!$D$17)/Assumptions!$D$18</f>
        <v>22.4928632773118</v>
      </c>
      <c r="H997" s="8" t="str">
        <f aca="false">IF(D997=1,G997,"")</f>
        <v/>
      </c>
      <c r="I997" s="33" t="n">
        <f aca="false">IF(D997=0,G997,"")</f>
        <v>22.4928632773118</v>
      </c>
    </row>
    <row r="998" customFormat="false" ht="15" hidden="false" customHeight="false" outlineLevel="0" collapsed="false">
      <c r="B998" s="2" t="n">
        <v>993</v>
      </c>
      <c r="C998" s="19" t="n">
        <f aca="false">IF('Random Draws'!F998&lt;(Assumptions!$D$28-Assumptions!$D$27)/(Assumptions!$D$29-Assumptions!$D$27),Assumptions!$D$27+SQRT('Random Draws'!F998*(Assumptions!$D$29-Assumptions!$D$27)*(Assumptions!$D$28-Assumptions!$D$27)),Assumptions!$D$29-SQRT((1-'Random Draws'!F998)*(Assumptions!$D$29-Assumptions!$D$27)*(Assumptions!$D$29-Assumptions!$D$28)))</f>
        <v>0.251916719153391</v>
      </c>
      <c r="D998" s="29" t="n">
        <f aca="false">IF('Random Draws'!I998&lt;Assumptions!$D$30,1,0)</f>
        <v>0</v>
      </c>
      <c r="E998" s="19" t="n">
        <f aca="false">C998+Assumptions!$D$31*D998</f>
        <v>0.251916719153391</v>
      </c>
      <c r="F998" s="28" t="n">
        <f aca="false">(Simulation!F998-Assumptions!$D$15)*(1-E998)+Assumptions!$D$15-Simulation!J998</f>
        <v>0.192702699466687</v>
      </c>
      <c r="G998" s="8" t="n">
        <f aca="false">((Assumptions!$D$14*(1+Simulation!E998)^1*F998-Assumptions!$D$14*(1+Simulation!E998)^0*Simulation!E998*Assumptions!$D$16)/(1+Simulation!K998)^1+(Assumptions!$D$14*(1+Simulation!E998)^2*F998-Assumptions!$D$14*(1+Simulation!E998)^1*Simulation!E998*Assumptions!$D$16)/(1+Simulation!K998)^2+(Assumptions!$D$14*(1+Simulation!E998)^3*F998-Assumptions!$D$14*(1+Simulation!E998)^2*Simulation!E998*Assumptions!$D$16)/(1+Simulation!K998)^3+(Assumptions!$D$14*(1+Simulation!E998)^4*F998-Assumptions!$D$14*(1+Simulation!E998)^3*Simulation!E998*Assumptions!$D$16)/(1+Simulation!K998)^4+(Assumptions!$D$14*(1+Simulation!E998)^5*F998-Assumptions!$D$14*(1+Simulation!E998)^4*Simulation!E998*Assumptions!$D$16)/(1+Simulation!K998)^5+(Assumptions!$D$14*(1+Simulation!E998)^5*F998-Assumptions!$D$14*(1+Simulation!E998)^4*Simulation!E998*Assumptions!$D$16)*(1+Simulation!I998)/(Simulation!K998-Simulation!I998)/(1+Simulation!K998)^5-Assumptions!$D$17)/Assumptions!$D$18</f>
        <v>15.1147645755235</v>
      </c>
      <c r="H998" s="8" t="str">
        <f aca="false">IF(D998=1,G998,"")</f>
        <v/>
      </c>
      <c r="I998" s="33" t="n">
        <f aca="false">IF(D998=0,G998,"")</f>
        <v>15.1147645755235</v>
      </c>
    </row>
    <row r="999" customFormat="false" ht="15" hidden="false" customHeight="false" outlineLevel="0" collapsed="false">
      <c r="B999" s="2" t="n">
        <v>994</v>
      </c>
      <c r="C999" s="19" t="n">
        <f aca="false">IF('Random Draws'!F999&lt;(Assumptions!$D$28-Assumptions!$D$27)/(Assumptions!$D$29-Assumptions!$D$27),Assumptions!$D$27+SQRT('Random Draws'!F999*(Assumptions!$D$29-Assumptions!$D$27)*(Assumptions!$D$28-Assumptions!$D$27)),Assumptions!$D$29-SQRT((1-'Random Draws'!F999)*(Assumptions!$D$29-Assumptions!$D$27)*(Assumptions!$D$29-Assumptions!$D$28)))</f>
        <v>0.243223471142728</v>
      </c>
      <c r="D999" s="29" t="n">
        <f aca="false">IF('Random Draws'!I999&lt;Assumptions!$D$30,1,0)</f>
        <v>1</v>
      </c>
      <c r="E999" s="19" t="n">
        <f aca="false">C999+Assumptions!$D$31*D999</f>
        <v>0.333223471142728</v>
      </c>
      <c r="F999" s="28" t="n">
        <f aca="false">(Simulation!F999-Assumptions!$D$15)*(1-E999)+Assumptions!$D$15-Simulation!J999</f>
        <v>0.169042292316118</v>
      </c>
      <c r="G999" s="8" t="n">
        <f aca="false">((Assumptions!$D$14*(1+Simulation!E999)^1*F999-Assumptions!$D$14*(1+Simulation!E999)^0*Simulation!E999*Assumptions!$D$16)/(1+Simulation!K999)^1+(Assumptions!$D$14*(1+Simulation!E999)^2*F999-Assumptions!$D$14*(1+Simulation!E999)^1*Simulation!E999*Assumptions!$D$16)/(1+Simulation!K999)^2+(Assumptions!$D$14*(1+Simulation!E999)^3*F999-Assumptions!$D$14*(1+Simulation!E999)^2*Simulation!E999*Assumptions!$D$16)/(1+Simulation!K999)^3+(Assumptions!$D$14*(1+Simulation!E999)^4*F999-Assumptions!$D$14*(1+Simulation!E999)^3*Simulation!E999*Assumptions!$D$16)/(1+Simulation!K999)^4+(Assumptions!$D$14*(1+Simulation!E999)^5*F999-Assumptions!$D$14*(1+Simulation!E999)^4*Simulation!E999*Assumptions!$D$16)/(1+Simulation!K999)^5+(Assumptions!$D$14*(1+Simulation!E999)^5*F999-Assumptions!$D$14*(1+Simulation!E999)^4*Simulation!E999*Assumptions!$D$16)*(1+Simulation!I999)/(Simulation!K999-Simulation!I999)/(1+Simulation!K999)^5-Assumptions!$D$17)/Assumptions!$D$18</f>
        <v>12.2648570987739</v>
      </c>
      <c r="H999" s="8" t="n">
        <f aca="false">IF(D999=1,G999,"")</f>
        <v>12.2648570987739</v>
      </c>
      <c r="I999" s="33" t="str">
        <f aca="false">IF(D999=0,G999,"")</f>
        <v/>
      </c>
    </row>
    <row r="1000" customFormat="false" ht="15" hidden="false" customHeight="false" outlineLevel="0" collapsed="false">
      <c r="B1000" s="2" t="n">
        <v>995</v>
      </c>
      <c r="C1000" s="19" t="n">
        <f aca="false">IF('Random Draws'!F1000&lt;(Assumptions!$D$28-Assumptions!$D$27)/(Assumptions!$D$29-Assumptions!$D$27),Assumptions!$D$27+SQRT('Random Draws'!F1000*(Assumptions!$D$29-Assumptions!$D$27)*(Assumptions!$D$28-Assumptions!$D$27)),Assumptions!$D$29-SQRT((1-'Random Draws'!F1000)*(Assumptions!$D$29-Assumptions!$D$27)*(Assumptions!$D$29-Assumptions!$D$28)))</f>
        <v>0.255379115616602</v>
      </c>
      <c r="D1000" s="29" t="n">
        <f aca="false">IF('Random Draws'!I1000&lt;Assumptions!$D$30,1,0)</f>
        <v>0</v>
      </c>
      <c r="E1000" s="19" t="n">
        <f aca="false">C1000+Assumptions!$D$31*D1000</f>
        <v>0.255379115616602</v>
      </c>
      <c r="F1000" s="28" t="n">
        <f aca="false">(Simulation!F1000-Assumptions!$D$15)*(1-E1000)+Assumptions!$D$15-Simulation!J1000</f>
        <v>0.176724533070623</v>
      </c>
      <c r="G1000" s="8" t="n">
        <f aca="false">((Assumptions!$D$14*(1+Simulation!E1000)^1*F1000-Assumptions!$D$14*(1+Simulation!E1000)^0*Simulation!E1000*Assumptions!$D$16)/(1+Simulation!K1000)^1+(Assumptions!$D$14*(1+Simulation!E1000)^2*F1000-Assumptions!$D$14*(1+Simulation!E1000)^1*Simulation!E1000*Assumptions!$D$16)/(1+Simulation!K1000)^2+(Assumptions!$D$14*(1+Simulation!E1000)^3*F1000-Assumptions!$D$14*(1+Simulation!E1000)^2*Simulation!E1000*Assumptions!$D$16)/(1+Simulation!K1000)^3+(Assumptions!$D$14*(1+Simulation!E1000)^4*F1000-Assumptions!$D$14*(1+Simulation!E1000)^3*Simulation!E1000*Assumptions!$D$16)/(1+Simulation!K1000)^4+(Assumptions!$D$14*(1+Simulation!E1000)^5*F1000-Assumptions!$D$14*(1+Simulation!E1000)^4*Simulation!E1000*Assumptions!$D$16)/(1+Simulation!K1000)^5+(Assumptions!$D$14*(1+Simulation!E1000)^5*F1000-Assumptions!$D$14*(1+Simulation!E1000)^4*Simulation!E1000*Assumptions!$D$16)*(1+Simulation!I1000)/(Simulation!K1000-Simulation!I1000)/(1+Simulation!K1000)^5-Assumptions!$D$17)/Assumptions!$D$18</f>
        <v>9.75081107850473</v>
      </c>
      <c r="H1000" s="8" t="str">
        <f aca="false">IF(D1000=1,G1000,"")</f>
        <v/>
      </c>
      <c r="I1000" s="33" t="n">
        <f aca="false">IF(D1000=0,G1000,"")</f>
        <v>9.75081107850473</v>
      </c>
    </row>
    <row r="1001" customFormat="false" ht="15" hidden="false" customHeight="false" outlineLevel="0" collapsed="false">
      <c r="B1001" s="2" t="n">
        <v>996</v>
      </c>
      <c r="C1001" s="19" t="n">
        <f aca="false">IF('Random Draws'!F1001&lt;(Assumptions!$D$28-Assumptions!$D$27)/(Assumptions!$D$29-Assumptions!$D$27),Assumptions!$D$27+SQRT('Random Draws'!F1001*(Assumptions!$D$29-Assumptions!$D$27)*(Assumptions!$D$28-Assumptions!$D$27)),Assumptions!$D$29-SQRT((1-'Random Draws'!F1001)*(Assumptions!$D$29-Assumptions!$D$27)*(Assumptions!$D$29-Assumptions!$D$28)))</f>
        <v>0.262098157956143</v>
      </c>
      <c r="D1001" s="29" t="n">
        <f aca="false">IF('Random Draws'!I1001&lt;Assumptions!$D$30,1,0)</f>
        <v>0</v>
      </c>
      <c r="E1001" s="19" t="n">
        <f aca="false">C1001+Assumptions!$D$31*D1001</f>
        <v>0.262098157956143</v>
      </c>
      <c r="F1001" s="28" t="n">
        <f aca="false">(Simulation!F1001-Assumptions!$D$15)*(1-E1001)+Assumptions!$D$15-Simulation!J1001</f>
        <v>0.200774008384592</v>
      </c>
      <c r="G1001" s="8" t="n">
        <f aca="false">((Assumptions!$D$14*(1+Simulation!E1001)^1*F1001-Assumptions!$D$14*(1+Simulation!E1001)^0*Simulation!E1001*Assumptions!$D$16)/(1+Simulation!K1001)^1+(Assumptions!$D$14*(1+Simulation!E1001)^2*F1001-Assumptions!$D$14*(1+Simulation!E1001)^1*Simulation!E1001*Assumptions!$D$16)/(1+Simulation!K1001)^2+(Assumptions!$D$14*(1+Simulation!E1001)^3*F1001-Assumptions!$D$14*(1+Simulation!E1001)^2*Simulation!E1001*Assumptions!$D$16)/(1+Simulation!K1001)^3+(Assumptions!$D$14*(1+Simulation!E1001)^4*F1001-Assumptions!$D$14*(1+Simulation!E1001)^3*Simulation!E1001*Assumptions!$D$16)/(1+Simulation!K1001)^4+(Assumptions!$D$14*(1+Simulation!E1001)^5*F1001-Assumptions!$D$14*(1+Simulation!E1001)^4*Simulation!E1001*Assumptions!$D$16)/(1+Simulation!K1001)^5+(Assumptions!$D$14*(1+Simulation!E1001)^5*F1001-Assumptions!$D$14*(1+Simulation!E1001)^4*Simulation!E1001*Assumptions!$D$16)*(1+Simulation!I1001)/(Simulation!K1001-Simulation!I1001)/(1+Simulation!K1001)^5-Assumptions!$D$17)/Assumptions!$D$18</f>
        <v>50.7588858112431</v>
      </c>
      <c r="H1001" s="8" t="str">
        <f aca="false">IF(D1001=1,G1001,"")</f>
        <v/>
      </c>
      <c r="I1001" s="33" t="n">
        <f aca="false">IF(D1001=0,G1001,"")</f>
        <v>50.7588858112431</v>
      </c>
    </row>
    <row r="1002" customFormat="false" ht="15" hidden="false" customHeight="false" outlineLevel="0" collapsed="false">
      <c r="B1002" s="2" t="n">
        <v>997</v>
      </c>
      <c r="C1002" s="19" t="n">
        <f aca="false">IF('Random Draws'!F1002&lt;(Assumptions!$D$28-Assumptions!$D$27)/(Assumptions!$D$29-Assumptions!$D$27),Assumptions!$D$27+SQRT('Random Draws'!F1002*(Assumptions!$D$29-Assumptions!$D$27)*(Assumptions!$D$28-Assumptions!$D$27)),Assumptions!$D$29-SQRT((1-'Random Draws'!F1002)*(Assumptions!$D$29-Assumptions!$D$27)*(Assumptions!$D$29-Assumptions!$D$28)))</f>
        <v>0.260771197871589</v>
      </c>
      <c r="D1002" s="29" t="n">
        <f aca="false">IF('Random Draws'!I1002&lt;Assumptions!$D$30,1,0)</f>
        <v>0</v>
      </c>
      <c r="E1002" s="19" t="n">
        <f aca="false">C1002+Assumptions!$D$31*D1002</f>
        <v>0.260771197871589</v>
      </c>
      <c r="F1002" s="28" t="n">
        <f aca="false">(Simulation!F1002-Assumptions!$D$15)*(1-E1002)+Assumptions!$D$15-Simulation!J1002</f>
        <v>0.170977275379287</v>
      </c>
      <c r="G1002" s="8" t="n">
        <f aca="false">((Assumptions!$D$14*(1+Simulation!E1002)^1*F1002-Assumptions!$D$14*(1+Simulation!E1002)^0*Simulation!E1002*Assumptions!$D$16)/(1+Simulation!K1002)^1+(Assumptions!$D$14*(1+Simulation!E1002)^2*F1002-Assumptions!$D$14*(1+Simulation!E1002)^1*Simulation!E1002*Assumptions!$D$16)/(1+Simulation!K1002)^2+(Assumptions!$D$14*(1+Simulation!E1002)^3*F1002-Assumptions!$D$14*(1+Simulation!E1002)^2*Simulation!E1002*Assumptions!$D$16)/(1+Simulation!K1002)^3+(Assumptions!$D$14*(1+Simulation!E1002)^4*F1002-Assumptions!$D$14*(1+Simulation!E1002)^3*Simulation!E1002*Assumptions!$D$16)/(1+Simulation!K1002)^4+(Assumptions!$D$14*(1+Simulation!E1002)^5*F1002-Assumptions!$D$14*(1+Simulation!E1002)^4*Simulation!E1002*Assumptions!$D$16)/(1+Simulation!K1002)^5+(Assumptions!$D$14*(1+Simulation!E1002)^5*F1002-Assumptions!$D$14*(1+Simulation!E1002)^4*Simulation!E1002*Assumptions!$D$16)*(1+Simulation!I1002)/(Simulation!K1002-Simulation!I1002)/(1+Simulation!K1002)^5-Assumptions!$D$17)/Assumptions!$D$18</f>
        <v>23.7043181960118</v>
      </c>
      <c r="H1002" s="8" t="str">
        <f aca="false">IF(D1002=1,G1002,"")</f>
        <v/>
      </c>
      <c r="I1002" s="33" t="n">
        <f aca="false">IF(D1002=0,G1002,"")</f>
        <v>23.7043181960118</v>
      </c>
    </row>
    <row r="1003" customFormat="false" ht="15" hidden="false" customHeight="false" outlineLevel="0" collapsed="false">
      <c r="B1003" s="2" t="n">
        <v>998</v>
      </c>
      <c r="C1003" s="19" t="n">
        <f aca="false">IF('Random Draws'!F1003&lt;(Assumptions!$D$28-Assumptions!$D$27)/(Assumptions!$D$29-Assumptions!$D$27),Assumptions!$D$27+SQRT('Random Draws'!F1003*(Assumptions!$D$29-Assumptions!$D$27)*(Assumptions!$D$28-Assumptions!$D$27)),Assumptions!$D$29-SQRT((1-'Random Draws'!F1003)*(Assumptions!$D$29-Assumptions!$D$27)*(Assumptions!$D$29-Assumptions!$D$28)))</f>
        <v>0.256342782996173</v>
      </c>
      <c r="D1003" s="29" t="n">
        <f aca="false">IF('Random Draws'!I1003&lt;Assumptions!$D$30,1,0)</f>
        <v>0</v>
      </c>
      <c r="E1003" s="19" t="n">
        <f aca="false">C1003+Assumptions!$D$31*D1003</f>
        <v>0.256342782996173</v>
      </c>
      <c r="F1003" s="28" t="n">
        <f aca="false">(Simulation!F1003-Assumptions!$D$15)*(1-E1003)+Assumptions!$D$15-Simulation!J1003</f>
        <v>0.14409245789448</v>
      </c>
      <c r="G1003" s="8" t="n">
        <f aca="false">((Assumptions!$D$14*(1+Simulation!E1003)^1*F1003-Assumptions!$D$14*(1+Simulation!E1003)^0*Simulation!E1003*Assumptions!$D$16)/(1+Simulation!K1003)^1+(Assumptions!$D$14*(1+Simulation!E1003)^2*F1003-Assumptions!$D$14*(1+Simulation!E1003)^1*Simulation!E1003*Assumptions!$D$16)/(1+Simulation!K1003)^2+(Assumptions!$D$14*(1+Simulation!E1003)^3*F1003-Assumptions!$D$14*(1+Simulation!E1003)^2*Simulation!E1003*Assumptions!$D$16)/(1+Simulation!K1003)^3+(Assumptions!$D$14*(1+Simulation!E1003)^4*F1003-Assumptions!$D$14*(1+Simulation!E1003)^3*Simulation!E1003*Assumptions!$D$16)/(1+Simulation!K1003)^4+(Assumptions!$D$14*(1+Simulation!E1003)^5*F1003-Assumptions!$D$14*(1+Simulation!E1003)^4*Simulation!E1003*Assumptions!$D$16)/(1+Simulation!K1003)^5+(Assumptions!$D$14*(1+Simulation!E1003)^5*F1003-Assumptions!$D$14*(1+Simulation!E1003)^4*Simulation!E1003*Assumptions!$D$16)*(1+Simulation!I1003)/(Simulation!K1003-Simulation!I1003)/(1+Simulation!K1003)^5-Assumptions!$D$17)/Assumptions!$D$18</f>
        <v>8.1709418309417</v>
      </c>
      <c r="H1003" s="8" t="str">
        <f aca="false">IF(D1003=1,G1003,"")</f>
        <v/>
      </c>
      <c r="I1003" s="33" t="n">
        <f aca="false">IF(D1003=0,G1003,"")</f>
        <v>8.1709418309417</v>
      </c>
    </row>
    <row r="1004" customFormat="false" ht="15" hidden="false" customHeight="false" outlineLevel="0" collapsed="false">
      <c r="B1004" s="2" t="n">
        <v>999</v>
      </c>
      <c r="C1004" s="19" t="n">
        <f aca="false">IF('Random Draws'!F1004&lt;(Assumptions!$D$28-Assumptions!$D$27)/(Assumptions!$D$29-Assumptions!$D$27),Assumptions!$D$27+SQRT('Random Draws'!F1004*(Assumptions!$D$29-Assumptions!$D$27)*(Assumptions!$D$28-Assumptions!$D$27)),Assumptions!$D$29-SQRT((1-'Random Draws'!F1004)*(Assumptions!$D$29-Assumptions!$D$27)*(Assumptions!$D$29-Assumptions!$D$28)))</f>
        <v>0.258087311003264</v>
      </c>
      <c r="D1004" s="29" t="n">
        <f aca="false">IF('Random Draws'!I1004&lt;Assumptions!$D$30,1,0)</f>
        <v>1</v>
      </c>
      <c r="E1004" s="19" t="n">
        <f aca="false">C1004+Assumptions!$D$31*D1004</f>
        <v>0.348087311003264</v>
      </c>
      <c r="F1004" s="28" t="n">
        <f aca="false">(Simulation!F1004-Assumptions!$D$15)*(1-E1004)+Assumptions!$D$15-Simulation!J1004</f>
        <v>0.149421881021952</v>
      </c>
      <c r="G1004" s="8" t="n">
        <f aca="false">((Assumptions!$D$14*(1+Simulation!E1004)^1*F1004-Assumptions!$D$14*(1+Simulation!E1004)^0*Simulation!E1004*Assumptions!$D$16)/(1+Simulation!K1004)^1+(Assumptions!$D$14*(1+Simulation!E1004)^2*F1004-Assumptions!$D$14*(1+Simulation!E1004)^1*Simulation!E1004*Assumptions!$D$16)/(1+Simulation!K1004)^2+(Assumptions!$D$14*(1+Simulation!E1004)^3*F1004-Assumptions!$D$14*(1+Simulation!E1004)^2*Simulation!E1004*Assumptions!$D$16)/(1+Simulation!K1004)^3+(Assumptions!$D$14*(1+Simulation!E1004)^4*F1004-Assumptions!$D$14*(1+Simulation!E1004)^3*Simulation!E1004*Assumptions!$D$16)/(1+Simulation!K1004)^4+(Assumptions!$D$14*(1+Simulation!E1004)^5*F1004-Assumptions!$D$14*(1+Simulation!E1004)^4*Simulation!E1004*Assumptions!$D$16)/(1+Simulation!K1004)^5+(Assumptions!$D$14*(1+Simulation!E1004)^5*F1004-Assumptions!$D$14*(1+Simulation!E1004)^4*Simulation!E1004*Assumptions!$D$16)*(1+Simulation!I1004)/(Simulation!K1004-Simulation!I1004)/(1+Simulation!K1004)^5-Assumptions!$D$17)/Assumptions!$D$18</f>
        <v>13.7892653031298</v>
      </c>
      <c r="H1004" s="8" t="n">
        <f aca="false">IF(D1004=1,G1004,"")</f>
        <v>13.7892653031298</v>
      </c>
      <c r="I1004" s="33" t="str">
        <f aca="false">IF(D1004=0,G1004,"")</f>
        <v/>
      </c>
    </row>
    <row r="1005" customFormat="false" ht="15" hidden="false" customHeight="false" outlineLevel="0" collapsed="false">
      <c r="B1005" s="2" t="n">
        <v>1000</v>
      </c>
      <c r="C1005" s="19" t="n">
        <f aca="false">IF('Random Draws'!F1005&lt;(Assumptions!$D$28-Assumptions!$D$27)/(Assumptions!$D$29-Assumptions!$D$27),Assumptions!$D$27+SQRT('Random Draws'!F1005*(Assumptions!$D$29-Assumptions!$D$27)*(Assumptions!$D$28-Assumptions!$D$27)),Assumptions!$D$29-SQRT((1-'Random Draws'!F1005)*(Assumptions!$D$29-Assumptions!$D$27)*(Assumptions!$D$29-Assumptions!$D$28)))</f>
        <v>0.250130686897935</v>
      </c>
      <c r="D1005" s="29" t="n">
        <f aca="false">IF('Random Draws'!I1005&lt;Assumptions!$D$30,1,0)</f>
        <v>0</v>
      </c>
      <c r="E1005" s="19" t="n">
        <f aca="false">C1005+Assumptions!$D$31*D1005</f>
        <v>0.250130686897935</v>
      </c>
      <c r="F1005" s="28" t="n">
        <f aca="false">(Simulation!F1005-Assumptions!$D$15)*(1-E1005)+Assumptions!$D$15-Simulation!J1005</f>
        <v>0.190224958213252</v>
      </c>
      <c r="G1005" s="8" t="n">
        <f aca="false">((Assumptions!$D$14*(1+Simulation!E1005)^1*F1005-Assumptions!$D$14*(1+Simulation!E1005)^0*Simulation!E1005*Assumptions!$D$16)/(1+Simulation!K1005)^1+(Assumptions!$D$14*(1+Simulation!E1005)^2*F1005-Assumptions!$D$14*(1+Simulation!E1005)^1*Simulation!E1005*Assumptions!$D$16)/(1+Simulation!K1005)^2+(Assumptions!$D$14*(1+Simulation!E1005)^3*F1005-Assumptions!$D$14*(1+Simulation!E1005)^2*Simulation!E1005*Assumptions!$D$16)/(1+Simulation!K1005)^3+(Assumptions!$D$14*(1+Simulation!E1005)^4*F1005-Assumptions!$D$14*(1+Simulation!E1005)^3*Simulation!E1005*Assumptions!$D$16)/(1+Simulation!K1005)^4+(Assumptions!$D$14*(1+Simulation!E1005)^5*F1005-Assumptions!$D$14*(1+Simulation!E1005)^4*Simulation!E1005*Assumptions!$D$16)/(1+Simulation!K1005)^5+(Assumptions!$D$14*(1+Simulation!E1005)^5*F1005-Assumptions!$D$14*(1+Simulation!E1005)^4*Simulation!E1005*Assumptions!$D$16)*(1+Simulation!I1005)/(Simulation!K1005-Simulation!I1005)/(1+Simulation!K1005)^5-Assumptions!$D$17)/Assumptions!$D$18</f>
        <v>14.8161830388933</v>
      </c>
      <c r="H1005" s="8" t="str">
        <f aca="false">IF(D1005=1,G1005,"")</f>
        <v/>
      </c>
      <c r="I1005" s="33" t="n">
        <f aca="false">IF(D1005=0,G1005,"")</f>
        <v>14.8161830388933</v>
      </c>
    </row>
    <row r="1006" customFormat="false" ht="15" hidden="false" customHeight="false" outlineLevel="0" collapsed="false">
      <c r="B1006" s="2" t="n">
        <v>1001</v>
      </c>
      <c r="C1006" s="19" t="n">
        <f aca="false">IF('Random Draws'!F1006&lt;(Assumptions!$D$28-Assumptions!$D$27)/(Assumptions!$D$29-Assumptions!$D$27),Assumptions!$D$27+SQRT('Random Draws'!F1006*(Assumptions!$D$29-Assumptions!$D$27)*(Assumptions!$D$28-Assumptions!$D$27)),Assumptions!$D$29-SQRT((1-'Random Draws'!F1006)*(Assumptions!$D$29-Assumptions!$D$27)*(Assumptions!$D$29-Assumptions!$D$28)))</f>
        <v>0.264843188088651</v>
      </c>
      <c r="D1006" s="29" t="n">
        <f aca="false">IF('Random Draws'!I1006&lt;Assumptions!$D$30,1,0)</f>
        <v>1</v>
      </c>
      <c r="E1006" s="19" t="n">
        <f aca="false">C1006+Assumptions!$D$31*D1006</f>
        <v>0.354843188088651</v>
      </c>
      <c r="F1006" s="28" t="n">
        <f aca="false">(Simulation!F1006-Assumptions!$D$15)*(1-E1006)+Assumptions!$D$15-Simulation!J1006</f>
        <v>0.127884122815959</v>
      </c>
      <c r="G1006" s="8" t="n">
        <f aca="false">((Assumptions!$D$14*(1+Simulation!E1006)^1*F1006-Assumptions!$D$14*(1+Simulation!E1006)^0*Simulation!E1006*Assumptions!$D$16)/(1+Simulation!K1006)^1+(Assumptions!$D$14*(1+Simulation!E1006)^2*F1006-Assumptions!$D$14*(1+Simulation!E1006)^1*Simulation!E1006*Assumptions!$D$16)/(1+Simulation!K1006)^2+(Assumptions!$D$14*(1+Simulation!E1006)^3*F1006-Assumptions!$D$14*(1+Simulation!E1006)^2*Simulation!E1006*Assumptions!$D$16)/(1+Simulation!K1006)^3+(Assumptions!$D$14*(1+Simulation!E1006)^4*F1006-Assumptions!$D$14*(1+Simulation!E1006)^3*Simulation!E1006*Assumptions!$D$16)/(1+Simulation!K1006)^4+(Assumptions!$D$14*(1+Simulation!E1006)^5*F1006-Assumptions!$D$14*(1+Simulation!E1006)^4*Simulation!E1006*Assumptions!$D$16)/(1+Simulation!K1006)^5+(Assumptions!$D$14*(1+Simulation!E1006)^5*F1006-Assumptions!$D$14*(1+Simulation!E1006)^4*Simulation!E1006*Assumptions!$D$16)*(1+Simulation!I1006)/(Simulation!K1006-Simulation!I1006)/(1+Simulation!K1006)^5-Assumptions!$D$17)/Assumptions!$D$18</f>
        <v>4.15964812290477</v>
      </c>
      <c r="H1006" s="8" t="n">
        <f aca="false">IF(D1006=1,G1006,"")</f>
        <v>4.15964812290477</v>
      </c>
      <c r="I1006" s="33" t="str">
        <f aca="false">IF(D1006=0,G1006,"")</f>
        <v/>
      </c>
    </row>
    <row r="1007" customFormat="false" ht="15" hidden="false" customHeight="false" outlineLevel="0" collapsed="false">
      <c r="B1007" s="2" t="n">
        <v>1002</v>
      </c>
      <c r="C1007" s="19" t="n">
        <f aca="false">IF('Random Draws'!F1007&lt;(Assumptions!$D$28-Assumptions!$D$27)/(Assumptions!$D$29-Assumptions!$D$27),Assumptions!$D$27+SQRT('Random Draws'!F1007*(Assumptions!$D$29-Assumptions!$D$27)*(Assumptions!$D$28-Assumptions!$D$27)),Assumptions!$D$29-SQRT((1-'Random Draws'!F1007)*(Assumptions!$D$29-Assumptions!$D$27)*(Assumptions!$D$29-Assumptions!$D$28)))</f>
        <v>0.249074524712094</v>
      </c>
      <c r="D1007" s="29" t="n">
        <f aca="false">IF('Random Draws'!I1007&lt;Assumptions!$D$30,1,0)</f>
        <v>1</v>
      </c>
      <c r="E1007" s="19" t="n">
        <f aca="false">C1007+Assumptions!$D$31*D1007</f>
        <v>0.339074524712094</v>
      </c>
      <c r="F1007" s="28" t="n">
        <f aca="false">(Simulation!F1007-Assumptions!$D$15)*(1-E1007)+Assumptions!$D$15-Simulation!J1007</f>
        <v>0.150627865662994</v>
      </c>
      <c r="G1007" s="8" t="n">
        <f aca="false">((Assumptions!$D$14*(1+Simulation!E1007)^1*F1007-Assumptions!$D$14*(1+Simulation!E1007)^0*Simulation!E1007*Assumptions!$D$16)/(1+Simulation!K1007)^1+(Assumptions!$D$14*(1+Simulation!E1007)^2*F1007-Assumptions!$D$14*(1+Simulation!E1007)^1*Simulation!E1007*Assumptions!$D$16)/(1+Simulation!K1007)^2+(Assumptions!$D$14*(1+Simulation!E1007)^3*F1007-Assumptions!$D$14*(1+Simulation!E1007)^2*Simulation!E1007*Assumptions!$D$16)/(1+Simulation!K1007)^3+(Assumptions!$D$14*(1+Simulation!E1007)^4*F1007-Assumptions!$D$14*(1+Simulation!E1007)^3*Simulation!E1007*Assumptions!$D$16)/(1+Simulation!K1007)^4+(Assumptions!$D$14*(1+Simulation!E1007)^5*F1007-Assumptions!$D$14*(1+Simulation!E1007)^4*Simulation!E1007*Assumptions!$D$16)/(1+Simulation!K1007)^5+(Assumptions!$D$14*(1+Simulation!E1007)^5*F1007-Assumptions!$D$14*(1+Simulation!E1007)^4*Simulation!E1007*Assumptions!$D$16)*(1+Simulation!I1007)/(Simulation!K1007-Simulation!I1007)/(1+Simulation!K1007)^5-Assumptions!$D$17)/Assumptions!$D$18</f>
        <v>11.1462556521775</v>
      </c>
      <c r="H1007" s="8" t="n">
        <f aca="false">IF(D1007=1,G1007,"")</f>
        <v>11.1462556521775</v>
      </c>
      <c r="I1007" s="33" t="str">
        <f aca="false">IF(D1007=0,G1007,"")</f>
        <v/>
      </c>
    </row>
    <row r="1008" customFormat="false" ht="15" hidden="false" customHeight="false" outlineLevel="0" collapsed="false">
      <c r="B1008" s="2" t="n">
        <v>1003</v>
      </c>
      <c r="C1008" s="19" t="n">
        <f aca="false">IF('Random Draws'!F1008&lt;(Assumptions!$D$28-Assumptions!$D$27)/(Assumptions!$D$29-Assumptions!$D$27),Assumptions!$D$27+SQRT('Random Draws'!F1008*(Assumptions!$D$29-Assumptions!$D$27)*(Assumptions!$D$28-Assumptions!$D$27)),Assumptions!$D$29-SQRT((1-'Random Draws'!F1008)*(Assumptions!$D$29-Assumptions!$D$27)*(Assumptions!$D$29-Assumptions!$D$28)))</f>
        <v>0.26073690613622</v>
      </c>
      <c r="D1008" s="29" t="n">
        <f aca="false">IF('Random Draws'!I1008&lt;Assumptions!$D$30,1,0)</f>
        <v>0</v>
      </c>
      <c r="E1008" s="19" t="n">
        <f aca="false">C1008+Assumptions!$D$31*D1008</f>
        <v>0.26073690613622</v>
      </c>
      <c r="F1008" s="28" t="n">
        <f aca="false">(Simulation!F1008-Assumptions!$D$15)*(1-E1008)+Assumptions!$D$15-Simulation!J1008</f>
        <v>0.192030420068213</v>
      </c>
      <c r="G1008" s="8" t="n">
        <f aca="false">((Assumptions!$D$14*(1+Simulation!E1008)^1*F1008-Assumptions!$D$14*(1+Simulation!E1008)^0*Simulation!E1008*Assumptions!$D$16)/(1+Simulation!K1008)^1+(Assumptions!$D$14*(1+Simulation!E1008)^2*F1008-Assumptions!$D$14*(1+Simulation!E1008)^1*Simulation!E1008*Assumptions!$D$16)/(1+Simulation!K1008)^2+(Assumptions!$D$14*(1+Simulation!E1008)^3*F1008-Assumptions!$D$14*(1+Simulation!E1008)^2*Simulation!E1008*Assumptions!$D$16)/(1+Simulation!K1008)^3+(Assumptions!$D$14*(1+Simulation!E1008)^4*F1008-Assumptions!$D$14*(1+Simulation!E1008)^3*Simulation!E1008*Assumptions!$D$16)/(1+Simulation!K1008)^4+(Assumptions!$D$14*(1+Simulation!E1008)^5*F1008-Assumptions!$D$14*(1+Simulation!E1008)^4*Simulation!E1008*Assumptions!$D$16)/(1+Simulation!K1008)^5+(Assumptions!$D$14*(1+Simulation!E1008)^5*F1008-Assumptions!$D$14*(1+Simulation!E1008)^4*Simulation!E1008*Assumptions!$D$16)*(1+Simulation!I1008)/(Simulation!K1008-Simulation!I1008)/(1+Simulation!K1008)^5-Assumptions!$D$17)/Assumptions!$D$18</f>
        <v>14.2015372402644</v>
      </c>
      <c r="H1008" s="8" t="str">
        <f aca="false">IF(D1008=1,G1008,"")</f>
        <v/>
      </c>
      <c r="I1008" s="33" t="n">
        <f aca="false">IF(D1008=0,G1008,"")</f>
        <v>14.2015372402644</v>
      </c>
    </row>
    <row r="1009" customFormat="false" ht="15" hidden="false" customHeight="false" outlineLevel="0" collapsed="false">
      <c r="B1009" s="2" t="n">
        <v>1004</v>
      </c>
      <c r="C1009" s="19" t="n">
        <f aca="false">IF('Random Draws'!F1009&lt;(Assumptions!$D$28-Assumptions!$D$27)/(Assumptions!$D$29-Assumptions!$D$27),Assumptions!$D$27+SQRT('Random Draws'!F1009*(Assumptions!$D$29-Assumptions!$D$27)*(Assumptions!$D$28-Assumptions!$D$27)),Assumptions!$D$29-SQRT((1-'Random Draws'!F1009)*(Assumptions!$D$29-Assumptions!$D$27)*(Assumptions!$D$29-Assumptions!$D$28)))</f>
        <v>0.260657845110164</v>
      </c>
      <c r="D1009" s="29" t="n">
        <f aca="false">IF('Random Draws'!I1009&lt;Assumptions!$D$30,1,0)</f>
        <v>0</v>
      </c>
      <c r="E1009" s="19" t="n">
        <f aca="false">C1009+Assumptions!$D$31*D1009</f>
        <v>0.260657845110164</v>
      </c>
      <c r="F1009" s="28" t="n">
        <f aca="false">(Simulation!F1009-Assumptions!$D$15)*(1-E1009)+Assumptions!$D$15-Simulation!J1009</f>
        <v>0.139219082273519</v>
      </c>
      <c r="G1009" s="8" t="n">
        <f aca="false">((Assumptions!$D$14*(1+Simulation!E1009)^1*F1009-Assumptions!$D$14*(1+Simulation!E1009)^0*Simulation!E1009*Assumptions!$D$16)/(1+Simulation!K1009)^1+(Assumptions!$D$14*(1+Simulation!E1009)^2*F1009-Assumptions!$D$14*(1+Simulation!E1009)^1*Simulation!E1009*Assumptions!$D$16)/(1+Simulation!K1009)^2+(Assumptions!$D$14*(1+Simulation!E1009)^3*F1009-Assumptions!$D$14*(1+Simulation!E1009)^2*Simulation!E1009*Assumptions!$D$16)/(1+Simulation!K1009)^3+(Assumptions!$D$14*(1+Simulation!E1009)^4*F1009-Assumptions!$D$14*(1+Simulation!E1009)^3*Simulation!E1009*Assumptions!$D$16)/(1+Simulation!K1009)^4+(Assumptions!$D$14*(1+Simulation!E1009)^5*F1009-Assumptions!$D$14*(1+Simulation!E1009)^4*Simulation!E1009*Assumptions!$D$16)/(1+Simulation!K1009)^5+(Assumptions!$D$14*(1+Simulation!E1009)^5*F1009-Assumptions!$D$14*(1+Simulation!E1009)^4*Simulation!E1009*Assumptions!$D$16)*(1+Simulation!I1009)/(Simulation!K1009-Simulation!I1009)/(1+Simulation!K1009)^5-Assumptions!$D$17)/Assumptions!$D$18</f>
        <v>15.0722651085674</v>
      </c>
      <c r="H1009" s="8" t="str">
        <f aca="false">IF(D1009=1,G1009,"")</f>
        <v/>
      </c>
      <c r="I1009" s="33" t="n">
        <f aca="false">IF(D1009=0,G1009,"")</f>
        <v>15.0722651085674</v>
      </c>
    </row>
    <row r="1010" customFormat="false" ht="15" hidden="false" customHeight="false" outlineLevel="0" collapsed="false">
      <c r="B1010" s="2" t="n">
        <v>1005</v>
      </c>
      <c r="C1010" s="19" t="n">
        <f aca="false">IF('Random Draws'!F1010&lt;(Assumptions!$D$28-Assumptions!$D$27)/(Assumptions!$D$29-Assumptions!$D$27),Assumptions!$D$27+SQRT('Random Draws'!F1010*(Assumptions!$D$29-Assumptions!$D$27)*(Assumptions!$D$28-Assumptions!$D$27)),Assumptions!$D$29-SQRT((1-'Random Draws'!F1010)*(Assumptions!$D$29-Assumptions!$D$27)*(Assumptions!$D$29-Assumptions!$D$28)))</f>
        <v>0.26210658037881</v>
      </c>
      <c r="D1010" s="29" t="n">
        <f aca="false">IF('Random Draws'!I1010&lt;Assumptions!$D$30,1,0)</f>
        <v>1</v>
      </c>
      <c r="E1010" s="19" t="n">
        <f aca="false">C1010+Assumptions!$D$31*D1010</f>
        <v>0.35210658037881</v>
      </c>
      <c r="F1010" s="28" t="n">
        <f aca="false">(Simulation!F1010-Assumptions!$D$15)*(1-E1010)+Assumptions!$D$15-Simulation!J1010</f>
        <v>0.140736352815935</v>
      </c>
      <c r="G1010" s="8" t="n">
        <f aca="false">((Assumptions!$D$14*(1+Simulation!E1010)^1*F1010-Assumptions!$D$14*(1+Simulation!E1010)^0*Simulation!E1010*Assumptions!$D$16)/(1+Simulation!K1010)^1+(Assumptions!$D$14*(1+Simulation!E1010)^2*F1010-Assumptions!$D$14*(1+Simulation!E1010)^1*Simulation!E1010*Assumptions!$D$16)/(1+Simulation!K1010)^2+(Assumptions!$D$14*(1+Simulation!E1010)^3*F1010-Assumptions!$D$14*(1+Simulation!E1010)^2*Simulation!E1010*Assumptions!$D$16)/(1+Simulation!K1010)^3+(Assumptions!$D$14*(1+Simulation!E1010)^4*F1010-Assumptions!$D$14*(1+Simulation!E1010)^3*Simulation!E1010*Assumptions!$D$16)/(1+Simulation!K1010)^4+(Assumptions!$D$14*(1+Simulation!E1010)^5*F1010-Assumptions!$D$14*(1+Simulation!E1010)^4*Simulation!E1010*Assumptions!$D$16)/(1+Simulation!K1010)^5+(Assumptions!$D$14*(1+Simulation!E1010)^5*F1010-Assumptions!$D$14*(1+Simulation!E1010)^4*Simulation!E1010*Assumptions!$D$16)*(1+Simulation!I1010)/(Simulation!K1010-Simulation!I1010)/(1+Simulation!K1010)^5-Assumptions!$D$17)/Assumptions!$D$18</f>
        <v>6.02495752246605</v>
      </c>
      <c r="H1010" s="8" t="n">
        <f aca="false">IF(D1010=1,G1010,"")</f>
        <v>6.02495752246605</v>
      </c>
      <c r="I1010" s="33" t="str">
        <f aca="false">IF(D1010=0,G1010,"")</f>
        <v/>
      </c>
    </row>
    <row r="1011" customFormat="false" ht="15" hidden="false" customHeight="false" outlineLevel="0" collapsed="false">
      <c r="B1011" s="2" t="n">
        <v>1006</v>
      </c>
      <c r="C1011" s="19" t="n">
        <f aca="false">IF('Random Draws'!F1011&lt;(Assumptions!$D$28-Assumptions!$D$27)/(Assumptions!$D$29-Assumptions!$D$27),Assumptions!$D$27+SQRT('Random Draws'!F1011*(Assumptions!$D$29-Assumptions!$D$27)*(Assumptions!$D$28-Assumptions!$D$27)),Assumptions!$D$29-SQRT((1-'Random Draws'!F1011)*(Assumptions!$D$29-Assumptions!$D$27)*(Assumptions!$D$29-Assumptions!$D$28)))</f>
        <v>0.257830159957914</v>
      </c>
      <c r="D1011" s="29" t="n">
        <f aca="false">IF('Random Draws'!I1011&lt;Assumptions!$D$30,1,0)</f>
        <v>0</v>
      </c>
      <c r="E1011" s="19" t="n">
        <f aca="false">C1011+Assumptions!$D$31*D1011</f>
        <v>0.257830159957914</v>
      </c>
      <c r="F1011" s="28" t="n">
        <f aca="false">(Simulation!F1011-Assumptions!$D$15)*(1-E1011)+Assumptions!$D$15-Simulation!J1011</f>
        <v>0.162439028323113</v>
      </c>
      <c r="G1011" s="8" t="n">
        <f aca="false">((Assumptions!$D$14*(1+Simulation!E1011)^1*F1011-Assumptions!$D$14*(1+Simulation!E1011)^0*Simulation!E1011*Assumptions!$D$16)/(1+Simulation!K1011)^1+(Assumptions!$D$14*(1+Simulation!E1011)^2*F1011-Assumptions!$D$14*(1+Simulation!E1011)^1*Simulation!E1011*Assumptions!$D$16)/(1+Simulation!K1011)^2+(Assumptions!$D$14*(1+Simulation!E1011)^3*F1011-Assumptions!$D$14*(1+Simulation!E1011)^2*Simulation!E1011*Assumptions!$D$16)/(1+Simulation!K1011)^3+(Assumptions!$D$14*(1+Simulation!E1011)^4*F1011-Assumptions!$D$14*(1+Simulation!E1011)^3*Simulation!E1011*Assumptions!$D$16)/(1+Simulation!K1011)^4+(Assumptions!$D$14*(1+Simulation!E1011)^5*F1011-Assumptions!$D$14*(1+Simulation!E1011)^4*Simulation!E1011*Assumptions!$D$16)/(1+Simulation!K1011)^5+(Assumptions!$D$14*(1+Simulation!E1011)^5*F1011-Assumptions!$D$14*(1+Simulation!E1011)^4*Simulation!E1011*Assumptions!$D$16)*(1+Simulation!I1011)/(Simulation!K1011-Simulation!I1011)/(1+Simulation!K1011)^5-Assumptions!$D$17)/Assumptions!$D$18</f>
        <v>8.93475814558262</v>
      </c>
      <c r="H1011" s="8" t="str">
        <f aca="false">IF(D1011=1,G1011,"")</f>
        <v/>
      </c>
      <c r="I1011" s="33" t="n">
        <f aca="false">IF(D1011=0,G1011,"")</f>
        <v>8.93475814558262</v>
      </c>
    </row>
    <row r="1012" customFormat="false" ht="15" hidden="false" customHeight="false" outlineLevel="0" collapsed="false">
      <c r="B1012" s="2" t="n">
        <v>1007</v>
      </c>
      <c r="C1012" s="19" t="n">
        <f aca="false">IF('Random Draws'!F1012&lt;(Assumptions!$D$28-Assumptions!$D$27)/(Assumptions!$D$29-Assumptions!$D$27),Assumptions!$D$27+SQRT('Random Draws'!F1012*(Assumptions!$D$29-Assumptions!$D$27)*(Assumptions!$D$28-Assumptions!$D$27)),Assumptions!$D$29-SQRT((1-'Random Draws'!F1012)*(Assumptions!$D$29-Assumptions!$D$27)*(Assumptions!$D$29-Assumptions!$D$28)))</f>
        <v>0.250600673683422</v>
      </c>
      <c r="D1012" s="29" t="n">
        <f aca="false">IF('Random Draws'!I1012&lt;Assumptions!$D$30,1,0)</f>
        <v>0</v>
      </c>
      <c r="E1012" s="19" t="n">
        <f aca="false">C1012+Assumptions!$D$31*D1012</f>
        <v>0.250600673683422</v>
      </c>
      <c r="F1012" s="28" t="n">
        <f aca="false">(Simulation!F1012-Assumptions!$D$15)*(1-E1012)+Assumptions!$D$15-Simulation!J1012</f>
        <v>0.141204918476093</v>
      </c>
      <c r="G1012" s="8" t="n">
        <f aca="false">((Assumptions!$D$14*(1+Simulation!E1012)^1*F1012-Assumptions!$D$14*(1+Simulation!E1012)^0*Simulation!E1012*Assumptions!$D$16)/(1+Simulation!K1012)^1+(Assumptions!$D$14*(1+Simulation!E1012)^2*F1012-Assumptions!$D$14*(1+Simulation!E1012)^1*Simulation!E1012*Assumptions!$D$16)/(1+Simulation!K1012)^2+(Assumptions!$D$14*(1+Simulation!E1012)^3*F1012-Assumptions!$D$14*(1+Simulation!E1012)^2*Simulation!E1012*Assumptions!$D$16)/(1+Simulation!K1012)^3+(Assumptions!$D$14*(1+Simulation!E1012)^4*F1012-Assumptions!$D$14*(1+Simulation!E1012)^3*Simulation!E1012*Assumptions!$D$16)/(1+Simulation!K1012)^4+(Assumptions!$D$14*(1+Simulation!E1012)^5*F1012-Assumptions!$D$14*(1+Simulation!E1012)^4*Simulation!E1012*Assumptions!$D$16)/(1+Simulation!K1012)^5+(Assumptions!$D$14*(1+Simulation!E1012)^5*F1012-Assumptions!$D$14*(1+Simulation!E1012)^4*Simulation!E1012*Assumptions!$D$16)*(1+Simulation!I1012)/(Simulation!K1012-Simulation!I1012)/(1+Simulation!K1012)^5-Assumptions!$D$17)/Assumptions!$D$18</f>
        <v>7.89144791016104</v>
      </c>
      <c r="H1012" s="8" t="str">
        <f aca="false">IF(D1012=1,G1012,"")</f>
        <v/>
      </c>
      <c r="I1012" s="33" t="n">
        <f aca="false">IF(D1012=0,G1012,"")</f>
        <v>7.89144791016104</v>
      </c>
    </row>
    <row r="1013" customFormat="false" ht="15" hidden="false" customHeight="false" outlineLevel="0" collapsed="false">
      <c r="B1013" s="2" t="n">
        <v>1008</v>
      </c>
      <c r="C1013" s="19" t="n">
        <f aca="false">IF('Random Draws'!F1013&lt;(Assumptions!$D$28-Assumptions!$D$27)/(Assumptions!$D$29-Assumptions!$D$27),Assumptions!$D$27+SQRT('Random Draws'!F1013*(Assumptions!$D$29-Assumptions!$D$27)*(Assumptions!$D$28-Assumptions!$D$27)),Assumptions!$D$29-SQRT((1-'Random Draws'!F1013)*(Assumptions!$D$29-Assumptions!$D$27)*(Assumptions!$D$29-Assumptions!$D$28)))</f>
        <v>0.260463054259911</v>
      </c>
      <c r="D1013" s="29" t="n">
        <f aca="false">IF('Random Draws'!I1013&lt;Assumptions!$D$30,1,0)</f>
        <v>0</v>
      </c>
      <c r="E1013" s="19" t="n">
        <f aca="false">C1013+Assumptions!$D$31*D1013</f>
        <v>0.260463054259911</v>
      </c>
      <c r="F1013" s="28" t="n">
        <f aca="false">(Simulation!F1013-Assumptions!$D$15)*(1-E1013)+Assumptions!$D$15-Simulation!J1013</f>
        <v>0.140123107000118</v>
      </c>
      <c r="G1013" s="8" t="n">
        <f aca="false">((Assumptions!$D$14*(1+Simulation!E1013)^1*F1013-Assumptions!$D$14*(1+Simulation!E1013)^0*Simulation!E1013*Assumptions!$D$16)/(1+Simulation!K1013)^1+(Assumptions!$D$14*(1+Simulation!E1013)^2*F1013-Assumptions!$D$14*(1+Simulation!E1013)^1*Simulation!E1013*Assumptions!$D$16)/(1+Simulation!K1013)^2+(Assumptions!$D$14*(1+Simulation!E1013)^3*F1013-Assumptions!$D$14*(1+Simulation!E1013)^2*Simulation!E1013*Assumptions!$D$16)/(1+Simulation!K1013)^3+(Assumptions!$D$14*(1+Simulation!E1013)^4*F1013-Assumptions!$D$14*(1+Simulation!E1013)^3*Simulation!E1013*Assumptions!$D$16)/(1+Simulation!K1013)^4+(Assumptions!$D$14*(1+Simulation!E1013)^5*F1013-Assumptions!$D$14*(1+Simulation!E1013)^4*Simulation!E1013*Assumptions!$D$16)/(1+Simulation!K1013)^5+(Assumptions!$D$14*(1+Simulation!E1013)^5*F1013-Assumptions!$D$14*(1+Simulation!E1013)^4*Simulation!E1013*Assumptions!$D$16)*(1+Simulation!I1013)/(Simulation!K1013-Simulation!I1013)/(1+Simulation!K1013)^5-Assumptions!$D$17)/Assumptions!$D$18</f>
        <v>9.74409593385869</v>
      </c>
      <c r="H1013" s="8" t="str">
        <f aca="false">IF(D1013=1,G1013,"")</f>
        <v/>
      </c>
      <c r="I1013" s="33" t="n">
        <f aca="false">IF(D1013=0,G1013,"")</f>
        <v>9.74409593385869</v>
      </c>
    </row>
    <row r="1014" customFormat="false" ht="15" hidden="false" customHeight="false" outlineLevel="0" collapsed="false">
      <c r="B1014" s="2" t="n">
        <v>1009</v>
      </c>
      <c r="C1014" s="19" t="n">
        <f aca="false">IF('Random Draws'!F1014&lt;(Assumptions!$D$28-Assumptions!$D$27)/(Assumptions!$D$29-Assumptions!$D$27),Assumptions!$D$27+SQRT('Random Draws'!F1014*(Assumptions!$D$29-Assumptions!$D$27)*(Assumptions!$D$28-Assumptions!$D$27)),Assumptions!$D$29-SQRT((1-'Random Draws'!F1014)*(Assumptions!$D$29-Assumptions!$D$27)*(Assumptions!$D$29-Assumptions!$D$28)))</f>
        <v>0.261792769109829</v>
      </c>
      <c r="D1014" s="29" t="n">
        <f aca="false">IF('Random Draws'!I1014&lt;Assumptions!$D$30,1,0)</f>
        <v>1</v>
      </c>
      <c r="E1014" s="19" t="n">
        <f aca="false">C1014+Assumptions!$D$31*D1014</f>
        <v>0.351792769109829</v>
      </c>
      <c r="F1014" s="28" t="n">
        <f aca="false">(Simulation!F1014-Assumptions!$D$15)*(1-E1014)+Assumptions!$D$15-Simulation!J1014</f>
        <v>0.198672860003093</v>
      </c>
      <c r="G1014" s="8" t="n">
        <f aca="false">((Assumptions!$D$14*(1+Simulation!E1014)^1*F1014-Assumptions!$D$14*(1+Simulation!E1014)^0*Simulation!E1014*Assumptions!$D$16)/(1+Simulation!K1014)^1+(Assumptions!$D$14*(1+Simulation!E1014)^2*F1014-Assumptions!$D$14*(1+Simulation!E1014)^1*Simulation!E1014*Assumptions!$D$16)/(1+Simulation!K1014)^2+(Assumptions!$D$14*(1+Simulation!E1014)^3*F1014-Assumptions!$D$14*(1+Simulation!E1014)^2*Simulation!E1014*Assumptions!$D$16)/(1+Simulation!K1014)^3+(Assumptions!$D$14*(1+Simulation!E1014)^4*F1014-Assumptions!$D$14*(1+Simulation!E1014)^3*Simulation!E1014*Assumptions!$D$16)/(1+Simulation!K1014)^4+(Assumptions!$D$14*(1+Simulation!E1014)^5*F1014-Assumptions!$D$14*(1+Simulation!E1014)^4*Simulation!E1014*Assumptions!$D$16)/(1+Simulation!K1014)^5+(Assumptions!$D$14*(1+Simulation!E1014)^5*F1014-Assumptions!$D$14*(1+Simulation!E1014)^4*Simulation!E1014*Assumptions!$D$16)*(1+Simulation!I1014)/(Simulation!K1014-Simulation!I1014)/(1+Simulation!K1014)^5-Assumptions!$D$17)/Assumptions!$D$18</f>
        <v>18.0577391260063</v>
      </c>
      <c r="H1014" s="8" t="n">
        <f aca="false">IF(D1014=1,G1014,"")</f>
        <v>18.0577391260063</v>
      </c>
      <c r="I1014" s="33" t="str">
        <f aca="false">IF(D1014=0,G1014,"")</f>
        <v/>
      </c>
    </row>
    <row r="1015" customFormat="false" ht="15" hidden="false" customHeight="false" outlineLevel="0" collapsed="false">
      <c r="B1015" s="2" t="n">
        <v>1010</v>
      </c>
      <c r="C1015" s="19" t="n">
        <f aca="false">IF('Random Draws'!F1015&lt;(Assumptions!$D$28-Assumptions!$D$27)/(Assumptions!$D$29-Assumptions!$D$27),Assumptions!$D$27+SQRT('Random Draws'!F1015*(Assumptions!$D$29-Assumptions!$D$27)*(Assumptions!$D$28-Assumptions!$D$27)),Assumptions!$D$29-SQRT((1-'Random Draws'!F1015)*(Assumptions!$D$29-Assumptions!$D$27)*(Assumptions!$D$29-Assumptions!$D$28)))</f>
        <v>0.268743786946117</v>
      </c>
      <c r="D1015" s="29" t="n">
        <f aca="false">IF('Random Draws'!I1015&lt;Assumptions!$D$30,1,0)</f>
        <v>0</v>
      </c>
      <c r="E1015" s="19" t="n">
        <f aca="false">C1015+Assumptions!$D$31*D1015</f>
        <v>0.268743786946117</v>
      </c>
      <c r="F1015" s="28" t="n">
        <f aca="false">(Simulation!F1015-Assumptions!$D$15)*(1-E1015)+Assumptions!$D$15-Simulation!J1015</f>
        <v>0.183668469204524</v>
      </c>
      <c r="G1015" s="8" t="n">
        <f aca="false">((Assumptions!$D$14*(1+Simulation!E1015)^1*F1015-Assumptions!$D$14*(1+Simulation!E1015)^0*Simulation!E1015*Assumptions!$D$16)/(1+Simulation!K1015)^1+(Assumptions!$D$14*(1+Simulation!E1015)^2*F1015-Assumptions!$D$14*(1+Simulation!E1015)^1*Simulation!E1015*Assumptions!$D$16)/(1+Simulation!K1015)^2+(Assumptions!$D$14*(1+Simulation!E1015)^3*F1015-Assumptions!$D$14*(1+Simulation!E1015)^2*Simulation!E1015*Assumptions!$D$16)/(1+Simulation!K1015)^3+(Assumptions!$D$14*(1+Simulation!E1015)^4*F1015-Assumptions!$D$14*(1+Simulation!E1015)^3*Simulation!E1015*Assumptions!$D$16)/(1+Simulation!K1015)^4+(Assumptions!$D$14*(1+Simulation!E1015)^5*F1015-Assumptions!$D$14*(1+Simulation!E1015)^4*Simulation!E1015*Assumptions!$D$16)/(1+Simulation!K1015)^5+(Assumptions!$D$14*(1+Simulation!E1015)^5*F1015-Assumptions!$D$14*(1+Simulation!E1015)^4*Simulation!E1015*Assumptions!$D$16)*(1+Simulation!I1015)/(Simulation!K1015-Simulation!I1015)/(1+Simulation!K1015)^5-Assumptions!$D$17)/Assumptions!$D$18</f>
        <v>18.5875550195217</v>
      </c>
      <c r="H1015" s="8" t="str">
        <f aca="false">IF(D1015=1,G1015,"")</f>
        <v/>
      </c>
      <c r="I1015" s="33" t="n">
        <f aca="false">IF(D1015=0,G1015,"")</f>
        <v>18.5875550195217</v>
      </c>
    </row>
    <row r="1016" customFormat="false" ht="15" hidden="false" customHeight="false" outlineLevel="0" collapsed="false">
      <c r="B1016" s="2" t="n">
        <v>1011</v>
      </c>
      <c r="C1016" s="19" t="n">
        <f aca="false">IF('Random Draws'!F1016&lt;(Assumptions!$D$28-Assumptions!$D$27)/(Assumptions!$D$29-Assumptions!$D$27),Assumptions!$D$27+SQRT('Random Draws'!F1016*(Assumptions!$D$29-Assumptions!$D$27)*(Assumptions!$D$28-Assumptions!$D$27)),Assumptions!$D$29-SQRT((1-'Random Draws'!F1016)*(Assumptions!$D$29-Assumptions!$D$27)*(Assumptions!$D$29-Assumptions!$D$28)))</f>
        <v>0.252008880254478</v>
      </c>
      <c r="D1016" s="29" t="n">
        <f aca="false">IF('Random Draws'!I1016&lt;Assumptions!$D$30,1,0)</f>
        <v>0</v>
      </c>
      <c r="E1016" s="19" t="n">
        <f aca="false">C1016+Assumptions!$D$31*D1016</f>
        <v>0.252008880254478</v>
      </c>
      <c r="F1016" s="28" t="n">
        <f aca="false">(Simulation!F1016-Assumptions!$D$15)*(1-E1016)+Assumptions!$D$15-Simulation!J1016</f>
        <v>0.154355900845827</v>
      </c>
      <c r="G1016" s="8" t="n">
        <f aca="false">((Assumptions!$D$14*(1+Simulation!E1016)^1*F1016-Assumptions!$D$14*(1+Simulation!E1016)^0*Simulation!E1016*Assumptions!$D$16)/(1+Simulation!K1016)^1+(Assumptions!$D$14*(1+Simulation!E1016)^2*F1016-Assumptions!$D$14*(1+Simulation!E1016)^1*Simulation!E1016*Assumptions!$D$16)/(1+Simulation!K1016)^2+(Assumptions!$D$14*(1+Simulation!E1016)^3*F1016-Assumptions!$D$14*(1+Simulation!E1016)^2*Simulation!E1016*Assumptions!$D$16)/(1+Simulation!K1016)^3+(Assumptions!$D$14*(1+Simulation!E1016)^4*F1016-Assumptions!$D$14*(1+Simulation!E1016)^3*Simulation!E1016*Assumptions!$D$16)/(1+Simulation!K1016)^4+(Assumptions!$D$14*(1+Simulation!E1016)^5*F1016-Assumptions!$D$14*(1+Simulation!E1016)^4*Simulation!E1016*Assumptions!$D$16)/(1+Simulation!K1016)^5+(Assumptions!$D$14*(1+Simulation!E1016)^5*F1016-Assumptions!$D$14*(1+Simulation!E1016)^4*Simulation!E1016*Assumptions!$D$16)*(1+Simulation!I1016)/(Simulation!K1016-Simulation!I1016)/(1+Simulation!K1016)^5-Assumptions!$D$17)/Assumptions!$D$18</f>
        <v>20.8661997688498</v>
      </c>
      <c r="H1016" s="8" t="str">
        <f aca="false">IF(D1016=1,G1016,"")</f>
        <v/>
      </c>
      <c r="I1016" s="33" t="n">
        <f aca="false">IF(D1016=0,G1016,"")</f>
        <v>20.8661997688498</v>
      </c>
    </row>
    <row r="1017" customFormat="false" ht="15" hidden="false" customHeight="false" outlineLevel="0" collapsed="false">
      <c r="B1017" s="2" t="n">
        <v>1012</v>
      </c>
      <c r="C1017" s="19" t="n">
        <f aca="false">IF('Random Draws'!F1017&lt;(Assumptions!$D$28-Assumptions!$D$27)/(Assumptions!$D$29-Assumptions!$D$27),Assumptions!$D$27+SQRT('Random Draws'!F1017*(Assumptions!$D$29-Assumptions!$D$27)*(Assumptions!$D$28-Assumptions!$D$27)),Assumptions!$D$29-SQRT((1-'Random Draws'!F1017)*(Assumptions!$D$29-Assumptions!$D$27)*(Assumptions!$D$29-Assumptions!$D$28)))</f>
        <v>0.24439062066182</v>
      </c>
      <c r="D1017" s="29" t="n">
        <f aca="false">IF('Random Draws'!I1017&lt;Assumptions!$D$30,1,0)</f>
        <v>0</v>
      </c>
      <c r="E1017" s="19" t="n">
        <f aca="false">C1017+Assumptions!$D$31*D1017</f>
        <v>0.24439062066182</v>
      </c>
      <c r="F1017" s="28" t="n">
        <f aca="false">(Simulation!F1017-Assumptions!$D$15)*(1-E1017)+Assumptions!$D$15-Simulation!J1017</f>
        <v>0.190753581544754</v>
      </c>
      <c r="G1017" s="8" t="n">
        <f aca="false">((Assumptions!$D$14*(1+Simulation!E1017)^1*F1017-Assumptions!$D$14*(1+Simulation!E1017)^0*Simulation!E1017*Assumptions!$D$16)/(1+Simulation!K1017)^1+(Assumptions!$D$14*(1+Simulation!E1017)^2*F1017-Assumptions!$D$14*(1+Simulation!E1017)^1*Simulation!E1017*Assumptions!$D$16)/(1+Simulation!K1017)^2+(Assumptions!$D$14*(1+Simulation!E1017)^3*F1017-Assumptions!$D$14*(1+Simulation!E1017)^2*Simulation!E1017*Assumptions!$D$16)/(1+Simulation!K1017)^3+(Assumptions!$D$14*(1+Simulation!E1017)^4*F1017-Assumptions!$D$14*(1+Simulation!E1017)^3*Simulation!E1017*Assumptions!$D$16)/(1+Simulation!K1017)^4+(Assumptions!$D$14*(1+Simulation!E1017)^5*F1017-Assumptions!$D$14*(1+Simulation!E1017)^4*Simulation!E1017*Assumptions!$D$16)/(1+Simulation!K1017)^5+(Assumptions!$D$14*(1+Simulation!E1017)^5*F1017-Assumptions!$D$14*(1+Simulation!E1017)^4*Simulation!E1017*Assumptions!$D$16)*(1+Simulation!I1017)/(Simulation!K1017-Simulation!I1017)/(1+Simulation!K1017)^5-Assumptions!$D$17)/Assumptions!$D$18</f>
        <v>14.1323045832742</v>
      </c>
      <c r="H1017" s="8" t="str">
        <f aca="false">IF(D1017=1,G1017,"")</f>
        <v/>
      </c>
      <c r="I1017" s="33" t="n">
        <f aca="false">IF(D1017=0,G1017,"")</f>
        <v>14.1323045832742</v>
      </c>
    </row>
    <row r="1018" customFormat="false" ht="15" hidden="false" customHeight="false" outlineLevel="0" collapsed="false">
      <c r="B1018" s="2" t="n">
        <v>1013</v>
      </c>
      <c r="C1018" s="19" t="n">
        <f aca="false">IF('Random Draws'!F1018&lt;(Assumptions!$D$28-Assumptions!$D$27)/(Assumptions!$D$29-Assumptions!$D$27),Assumptions!$D$27+SQRT('Random Draws'!F1018*(Assumptions!$D$29-Assumptions!$D$27)*(Assumptions!$D$28-Assumptions!$D$27)),Assumptions!$D$29-SQRT((1-'Random Draws'!F1018)*(Assumptions!$D$29-Assumptions!$D$27)*(Assumptions!$D$29-Assumptions!$D$28)))</f>
        <v>0.274272176633799</v>
      </c>
      <c r="D1018" s="29" t="n">
        <f aca="false">IF('Random Draws'!I1018&lt;Assumptions!$D$30,1,0)</f>
        <v>0</v>
      </c>
      <c r="E1018" s="19" t="n">
        <f aca="false">C1018+Assumptions!$D$31*D1018</f>
        <v>0.274272176633799</v>
      </c>
      <c r="F1018" s="28" t="n">
        <f aca="false">(Simulation!F1018-Assumptions!$D$15)*(1-E1018)+Assumptions!$D$15-Simulation!J1018</f>
        <v>0.118283962708903</v>
      </c>
      <c r="G1018" s="8" t="n">
        <f aca="false">((Assumptions!$D$14*(1+Simulation!E1018)^1*F1018-Assumptions!$D$14*(1+Simulation!E1018)^0*Simulation!E1018*Assumptions!$D$16)/(1+Simulation!K1018)^1+(Assumptions!$D$14*(1+Simulation!E1018)^2*F1018-Assumptions!$D$14*(1+Simulation!E1018)^1*Simulation!E1018*Assumptions!$D$16)/(1+Simulation!K1018)^2+(Assumptions!$D$14*(1+Simulation!E1018)^3*F1018-Assumptions!$D$14*(1+Simulation!E1018)^2*Simulation!E1018*Assumptions!$D$16)/(1+Simulation!K1018)^3+(Assumptions!$D$14*(1+Simulation!E1018)^4*F1018-Assumptions!$D$14*(1+Simulation!E1018)^3*Simulation!E1018*Assumptions!$D$16)/(1+Simulation!K1018)^4+(Assumptions!$D$14*(1+Simulation!E1018)^5*F1018-Assumptions!$D$14*(1+Simulation!E1018)^4*Simulation!E1018*Assumptions!$D$16)/(1+Simulation!K1018)^5+(Assumptions!$D$14*(1+Simulation!E1018)^5*F1018-Assumptions!$D$14*(1+Simulation!E1018)^4*Simulation!E1018*Assumptions!$D$16)*(1+Simulation!I1018)/(Simulation!K1018-Simulation!I1018)/(1+Simulation!K1018)^5-Assumptions!$D$17)/Assumptions!$D$18</f>
        <v>2.2551098145909</v>
      </c>
      <c r="H1018" s="8" t="str">
        <f aca="false">IF(D1018=1,G1018,"")</f>
        <v/>
      </c>
      <c r="I1018" s="33" t="n">
        <f aca="false">IF(D1018=0,G1018,"")</f>
        <v>2.2551098145909</v>
      </c>
    </row>
    <row r="1019" customFormat="false" ht="15" hidden="false" customHeight="false" outlineLevel="0" collapsed="false">
      <c r="B1019" s="2" t="n">
        <v>1014</v>
      </c>
      <c r="C1019" s="19" t="n">
        <f aca="false">IF('Random Draws'!F1019&lt;(Assumptions!$D$28-Assumptions!$D$27)/(Assumptions!$D$29-Assumptions!$D$27),Assumptions!$D$27+SQRT('Random Draws'!F1019*(Assumptions!$D$29-Assumptions!$D$27)*(Assumptions!$D$28-Assumptions!$D$27)),Assumptions!$D$29-SQRT((1-'Random Draws'!F1019)*(Assumptions!$D$29-Assumptions!$D$27)*(Assumptions!$D$29-Assumptions!$D$28)))</f>
        <v>0.274057277338728</v>
      </c>
      <c r="D1019" s="29" t="n">
        <f aca="false">IF('Random Draws'!I1019&lt;Assumptions!$D$30,1,0)</f>
        <v>0</v>
      </c>
      <c r="E1019" s="19" t="n">
        <f aca="false">C1019+Assumptions!$D$31*D1019</f>
        <v>0.274057277338728</v>
      </c>
      <c r="F1019" s="28" t="n">
        <f aca="false">(Simulation!F1019-Assumptions!$D$15)*(1-E1019)+Assumptions!$D$15-Simulation!J1019</f>
        <v>0.14127515172058</v>
      </c>
      <c r="G1019" s="8" t="n">
        <f aca="false">((Assumptions!$D$14*(1+Simulation!E1019)^1*F1019-Assumptions!$D$14*(1+Simulation!E1019)^0*Simulation!E1019*Assumptions!$D$16)/(1+Simulation!K1019)^1+(Assumptions!$D$14*(1+Simulation!E1019)^2*F1019-Assumptions!$D$14*(1+Simulation!E1019)^1*Simulation!E1019*Assumptions!$D$16)/(1+Simulation!K1019)^2+(Assumptions!$D$14*(1+Simulation!E1019)^3*F1019-Assumptions!$D$14*(1+Simulation!E1019)^2*Simulation!E1019*Assumptions!$D$16)/(1+Simulation!K1019)^3+(Assumptions!$D$14*(1+Simulation!E1019)^4*F1019-Assumptions!$D$14*(1+Simulation!E1019)^3*Simulation!E1019*Assumptions!$D$16)/(1+Simulation!K1019)^4+(Assumptions!$D$14*(1+Simulation!E1019)^5*F1019-Assumptions!$D$14*(1+Simulation!E1019)^4*Simulation!E1019*Assumptions!$D$16)/(1+Simulation!K1019)^5+(Assumptions!$D$14*(1+Simulation!E1019)^5*F1019-Assumptions!$D$14*(1+Simulation!E1019)^4*Simulation!E1019*Assumptions!$D$16)*(1+Simulation!I1019)/(Simulation!K1019-Simulation!I1019)/(1+Simulation!K1019)^5-Assumptions!$D$17)/Assumptions!$D$18</f>
        <v>7.03499202099202</v>
      </c>
      <c r="H1019" s="8" t="str">
        <f aca="false">IF(D1019=1,G1019,"")</f>
        <v/>
      </c>
      <c r="I1019" s="33" t="n">
        <f aca="false">IF(D1019=0,G1019,"")</f>
        <v>7.03499202099202</v>
      </c>
    </row>
    <row r="1020" customFormat="false" ht="15" hidden="false" customHeight="false" outlineLevel="0" collapsed="false">
      <c r="B1020" s="2" t="n">
        <v>1015</v>
      </c>
      <c r="C1020" s="19" t="n">
        <f aca="false">IF('Random Draws'!F1020&lt;(Assumptions!$D$28-Assumptions!$D$27)/(Assumptions!$D$29-Assumptions!$D$27),Assumptions!$D$27+SQRT('Random Draws'!F1020*(Assumptions!$D$29-Assumptions!$D$27)*(Assumptions!$D$28-Assumptions!$D$27)),Assumptions!$D$29-SQRT((1-'Random Draws'!F1020)*(Assumptions!$D$29-Assumptions!$D$27)*(Assumptions!$D$29-Assumptions!$D$28)))</f>
        <v>0.268691833699666</v>
      </c>
      <c r="D1020" s="29" t="n">
        <f aca="false">IF('Random Draws'!I1020&lt;Assumptions!$D$30,1,0)</f>
        <v>0</v>
      </c>
      <c r="E1020" s="19" t="n">
        <f aca="false">C1020+Assumptions!$D$31*D1020</f>
        <v>0.268691833699666</v>
      </c>
      <c r="F1020" s="28" t="n">
        <f aca="false">(Simulation!F1020-Assumptions!$D$15)*(1-E1020)+Assumptions!$D$15-Simulation!J1020</f>
        <v>0.121541320806155</v>
      </c>
      <c r="G1020" s="8" t="n">
        <f aca="false">((Assumptions!$D$14*(1+Simulation!E1020)^1*F1020-Assumptions!$D$14*(1+Simulation!E1020)^0*Simulation!E1020*Assumptions!$D$16)/(1+Simulation!K1020)^1+(Assumptions!$D$14*(1+Simulation!E1020)^2*F1020-Assumptions!$D$14*(1+Simulation!E1020)^1*Simulation!E1020*Assumptions!$D$16)/(1+Simulation!K1020)^2+(Assumptions!$D$14*(1+Simulation!E1020)^3*F1020-Assumptions!$D$14*(1+Simulation!E1020)^2*Simulation!E1020*Assumptions!$D$16)/(1+Simulation!K1020)^3+(Assumptions!$D$14*(1+Simulation!E1020)^4*F1020-Assumptions!$D$14*(1+Simulation!E1020)^3*Simulation!E1020*Assumptions!$D$16)/(1+Simulation!K1020)^4+(Assumptions!$D$14*(1+Simulation!E1020)^5*F1020-Assumptions!$D$14*(1+Simulation!E1020)^4*Simulation!E1020*Assumptions!$D$16)/(1+Simulation!K1020)^5+(Assumptions!$D$14*(1+Simulation!E1020)^5*F1020-Assumptions!$D$14*(1+Simulation!E1020)^4*Simulation!E1020*Assumptions!$D$16)*(1+Simulation!I1020)/(Simulation!K1020-Simulation!I1020)/(1+Simulation!K1020)^5-Assumptions!$D$17)/Assumptions!$D$18</f>
        <v>10.0589129978071</v>
      </c>
      <c r="H1020" s="8" t="str">
        <f aca="false">IF(D1020=1,G1020,"")</f>
        <v/>
      </c>
      <c r="I1020" s="33" t="n">
        <f aca="false">IF(D1020=0,G1020,"")</f>
        <v>10.0589129978071</v>
      </c>
    </row>
    <row r="1021" customFormat="false" ht="15" hidden="false" customHeight="false" outlineLevel="0" collapsed="false">
      <c r="B1021" s="2" t="n">
        <v>1016</v>
      </c>
      <c r="C1021" s="19" t="n">
        <f aca="false">IF('Random Draws'!F1021&lt;(Assumptions!$D$28-Assumptions!$D$27)/(Assumptions!$D$29-Assumptions!$D$27),Assumptions!$D$27+SQRT('Random Draws'!F1021*(Assumptions!$D$29-Assumptions!$D$27)*(Assumptions!$D$28-Assumptions!$D$27)),Assumptions!$D$29-SQRT((1-'Random Draws'!F1021)*(Assumptions!$D$29-Assumptions!$D$27)*(Assumptions!$D$29-Assumptions!$D$28)))</f>
        <v>0.247717467344097</v>
      </c>
      <c r="D1021" s="29" t="n">
        <f aca="false">IF('Random Draws'!I1021&lt;Assumptions!$D$30,1,0)</f>
        <v>0</v>
      </c>
      <c r="E1021" s="19" t="n">
        <f aca="false">C1021+Assumptions!$D$31*D1021</f>
        <v>0.247717467344097</v>
      </c>
      <c r="F1021" s="28" t="n">
        <f aca="false">(Simulation!F1021-Assumptions!$D$15)*(1-E1021)+Assumptions!$D$15-Simulation!J1021</f>
        <v>0.173412808410499</v>
      </c>
      <c r="G1021" s="8" t="n">
        <f aca="false">((Assumptions!$D$14*(1+Simulation!E1021)^1*F1021-Assumptions!$D$14*(1+Simulation!E1021)^0*Simulation!E1021*Assumptions!$D$16)/(1+Simulation!K1021)^1+(Assumptions!$D$14*(1+Simulation!E1021)^2*F1021-Assumptions!$D$14*(1+Simulation!E1021)^1*Simulation!E1021*Assumptions!$D$16)/(1+Simulation!K1021)^2+(Assumptions!$D$14*(1+Simulation!E1021)^3*F1021-Assumptions!$D$14*(1+Simulation!E1021)^2*Simulation!E1021*Assumptions!$D$16)/(1+Simulation!K1021)^3+(Assumptions!$D$14*(1+Simulation!E1021)^4*F1021-Assumptions!$D$14*(1+Simulation!E1021)^3*Simulation!E1021*Assumptions!$D$16)/(1+Simulation!K1021)^4+(Assumptions!$D$14*(1+Simulation!E1021)^5*F1021-Assumptions!$D$14*(1+Simulation!E1021)^4*Simulation!E1021*Assumptions!$D$16)/(1+Simulation!K1021)^5+(Assumptions!$D$14*(1+Simulation!E1021)^5*F1021-Assumptions!$D$14*(1+Simulation!E1021)^4*Simulation!E1021*Assumptions!$D$16)*(1+Simulation!I1021)/(Simulation!K1021-Simulation!I1021)/(1+Simulation!K1021)^5-Assumptions!$D$17)/Assumptions!$D$18</f>
        <v>13.3793255440819</v>
      </c>
      <c r="H1021" s="8" t="str">
        <f aca="false">IF(D1021=1,G1021,"")</f>
        <v/>
      </c>
      <c r="I1021" s="33" t="n">
        <f aca="false">IF(D1021=0,G1021,"")</f>
        <v>13.3793255440819</v>
      </c>
    </row>
    <row r="1022" customFormat="false" ht="15" hidden="false" customHeight="false" outlineLevel="0" collapsed="false">
      <c r="B1022" s="2" t="n">
        <v>1017</v>
      </c>
      <c r="C1022" s="19" t="n">
        <f aca="false">IF('Random Draws'!F1022&lt;(Assumptions!$D$28-Assumptions!$D$27)/(Assumptions!$D$29-Assumptions!$D$27),Assumptions!$D$27+SQRT('Random Draws'!F1022*(Assumptions!$D$29-Assumptions!$D$27)*(Assumptions!$D$28-Assumptions!$D$27)),Assumptions!$D$29-SQRT((1-'Random Draws'!F1022)*(Assumptions!$D$29-Assumptions!$D$27)*(Assumptions!$D$29-Assumptions!$D$28)))</f>
        <v>0.262106974751463</v>
      </c>
      <c r="D1022" s="29" t="n">
        <f aca="false">IF('Random Draws'!I1022&lt;Assumptions!$D$30,1,0)</f>
        <v>1</v>
      </c>
      <c r="E1022" s="19" t="n">
        <f aca="false">C1022+Assumptions!$D$31*D1022</f>
        <v>0.352106974751462</v>
      </c>
      <c r="F1022" s="28" t="n">
        <f aca="false">(Simulation!F1022-Assumptions!$D$15)*(1-E1022)+Assumptions!$D$15-Simulation!J1022</f>
        <v>0.179952018267275</v>
      </c>
      <c r="G1022" s="8" t="n">
        <f aca="false">((Assumptions!$D$14*(1+Simulation!E1022)^1*F1022-Assumptions!$D$14*(1+Simulation!E1022)^0*Simulation!E1022*Assumptions!$D$16)/(1+Simulation!K1022)^1+(Assumptions!$D$14*(1+Simulation!E1022)^2*F1022-Assumptions!$D$14*(1+Simulation!E1022)^1*Simulation!E1022*Assumptions!$D$16)/(1+Simulation!K1022)^2+(Assumptions!$D$14*(1+Simulation!E1022)^3*F1022-Assumptions!$D$14*(1+Simulation!E1022)^2*Simulation!E1022*Assumptions!$D$16)/(1+Simulation!K1022)^3+(Assumptions!$D$14*(1+Simulation!E1022)^4*F1022-Assumptions!$D$14*(1+Simulation!E1022)^3*Simulation!E1022*Assumptions!$D$16)/(1+Simulation!K1022)^4+(Assumptions!$D$14*(1+Simulation!E1022)^5*F1022-Assumptions!$D$14*(1+Simulation!E1022)^4*Simulation!E1022*Assumptions!$D$16)/(1+Simulation!K1022)^5+(Assumptions!$D$14*(1+Simulation!E1022)^5*F1022-Assumptions!$D$14*(1+Simulation!E1022)^4*Simulation!E1022*Assumptions!$D$16)*(1+Simulation!I1022)/(Simulation!K1022-Simulation!I1022)/(1+Simulation!K1022)^5-Assumptions!$D$17)/Assumptions!$D$18</f>
        <v>34.608051865249</v>
      </c>
      <c r="H1022" s="8" t="n">
        <f aca="false">IF(D1022=1,G1022,"")</f>
        <v>34.608051865249</v>
      </c>
      <c r="I1022" s="33" t="str">
        <f aca="false">IF(D1022=0,G1022,"")</f>
        <v/>
      </c>
    </row>
    <row r="1023" customFormat="false" ht="15" hidden="false" customHeight="false" outlineLevel="0" collapsed="false">
      <c r="B1023" s="2" t="n">
        <v>1018</v>
      </c>
      <c r="C1023" s="19" t="n">
        <f aca="false">IF('Random Draws'!F1023&lt;(Assumptions!$D$28-Assumptions!$D$27)/(Assumptions!$D$29-Assumptions!$D$27),Assumptions!$D$27+SQRT('Random Draws'!F1023*(Assumptions!$D$29-Assumptions!$D$27)*(Assumptions!$D$28-Assumptions!$D$27)),Assumptions!$D$29-SQRT((1-'Random Draws'!F1023)*(Assumptions!$D$29-Assumptions!$D$27)*(Assumptions!$D$29-Assumptions!$D$28)))</f>
        <v>0.263250181875853</v>
      </c>
      <c r="D1023" s="29" t="n">
        <f aca="false">IF('Random Draws'!I1023&lt;Assumptions!$D$30,1,0)</f>
        <v>0</v>
      </c>
      <c r="E1023" s="19" t="n">
        <f aca="false">C1023+Assumptions!$D$31*D1023</f>
        <v>0.263250181875853</v>
      </c>
      <c r="F1023" s="28" t="n">
        <f aca="false">(Simulation!F1023-Assumptions!$D$15)*(1-E1023)+Assumptions!$D$15-Simulation!J1023</f>
        <v>0.183917296169208</v>
      </c>
      <c r="G1023" s="8" t="n">
        <f aca="false">((Assumptions!$D$14*(1+Simulation!E1023)^1*F1023-Assumptions!$D$14*(1+Simulation!E1023)^0*Simulation!E1023*Assumptions!$D$16)/(1+Simulation!K1023)^1+(Assumptions!$D$14*(1+Simulation!E1023)^2*F1023-Assumptions!$D$14*(1+Simulation!E1023)^1*Simulation!E1023*Assumptions!$D$16)/(1+Simulation!K1023)^2+(Assumptions!$D$14*(1+Simulation!E1023)^3*F1023-Assumptions!$D$14*(1+Simulation!E1023)^2*Simulation!E1023*Assumptions!$D$16)/(1+Simulation!K1023)^3+(Assumptions!$D$14*(1+Simulation!E1023)^4*F1023-Assumptions!$D$14*(1+Simulation!E1023)^3*Simulation!E1023*Assumptions!$D$16)/(1+Simulation!K1023)^4+(Assumptions!$D$14*(1+Simulation!E1023)^5*F1023-Assumptions!$D$14*(1+Simulation!E1023)^4*Simulation!E1023*Assumptions!$D$16)/(1+Simulation!K1023)^5+(Assumptions!$D$14*(1+Simulation!E1023)^5*F1023-Assumptions!$D$14*(1+Simulation!E1023)^4*Simulation!E1023*Assumptions!$D$16)*(1+Simulation!I1023)/(Simulation!K1023-Simulation!I1023)/(1+Simulation!K1023)^5-Assumptions!$D$17)/Assumptions!$D$18</f>
        <v>27.7089188749465</v>
      </c>
      <c r="H1023" s="8" t="str">
        <f aca="false">IF(D1023=1,G1023,"")</f>
        <v/>
      </c>
      <c r="I1023" s="33" t="n">
        <f aca="false">IF(D1023=0,G1023,"")</f>
        <v>27.7089188749465</v>
      </c>
    </row>
    <row r="1024" customFormat="false" ht="15" hidden="false" customHeight="false" outlineLevel="0" collapsed="false">
      <c r="B1024" s="2" t="n">
        <v>1019</v>
      </c>
      <c r="C1024" s="19" t="n">
        <f aca="false">IF('Random Draws'!F1024&lt;(Assumptions!$D$28-Assumptions!$D$27)/(Assumptions!$D$29-Assumptions!$D$27),Assumptions!$D$27+SQRT('Random Draws'!F1024*(Assumptions!$D$29-Assumptions!$D$27)*(Assumptions!$D$28-Assumptions!$D$27)),Assumptions!$D$29-SQRT((1-'Random Draws'!F1024)*(Assumptions!$D$29-Assumptions!$D$27)*(Assumptions!$D$29-Assumptions!$D$28)))</f>
        <v>0.274753282187043</v>
      </c>
      <c r="D1024" s="29" t="n">
        <f aca="false">IF('Random Draws'!I1024&lt;Assumptions!$D$30,1,0)</f>
        <v>0</v>
      </c>
      <c r="E1024" s="19" t="n">
        <f aca="false">C1024+Assumptions!$D$31*D1024</f>
        <v>0.274753282187043</v>
      </c>
      <c r="F1024" s="28" t="n">
        <f aca="false">(Simulation!F1024-Assumptions!$D$15)*(1-E1024)+Assumptions!$D$15-Simulation!J1024</f>
        <v>0.187339083223929</v>
      </c>
      <c r="G1024" s="8" t="n">
        <f aca="false">((Assumptions!$D$14*(1+Simulation!E1024)^1*F1024-Assumptions!$D$14*(1+Simulation!E1024)^0*Simulation!E1024*Assumptions!$D$16)/(1+Simulation!K1024)^1+(Assumptions!$D$14*(1+Simulation!E1024)^2*F1024-Assumptions!$D$14*(1+Simulation!E1024)^1*Simulation!E1024*Assumptions!$D$16)/(1+Simulation!K1024)^2+(Assumptions!$D$14*(1+Simulation!E1024)^3*F1024-Assumptions!$D$14*(1+Simulation!E1024)^2*Simulation!E1024*Assumptions!$D$16)/(1+Simulation!K1024)^3+(Assumptions!$D$14*(1+Simulation!E1024)^4*F1024-Assumptions!$D$14*(1+Simulation!E1024)^3*Simulation!E1024*Assumptions!$D$16)/(1+Simulation!K1024)^4+(Assumptions!$D$14*(1+Simulation!E1024)^5*F1024-Assumptions!$D$14*(1+Simulation!E1024)^4*Simulation!E1024*Assumptions!$D$16)/(1+Simulation!K1024)^5+(Assumptions!$D$14*(1+Simulation!E1024)^5*F1024-Assumptions!$D$14*(1+Simulation!E1024)^4*Simulation!E1024*Assumptions!$D$16)*(1+Simulation!I1024)/(Simulation!K1024-Simulation!I1024)/(1+Simulation!K1024)^5-Assumptions!$D$17)/Assumptions!$D$18</f>
        <v>11.7490048368464</v>
      </c>
      <c r="H1024" s="8" t="str">
        <f aca="false">IF(D1024=1,G1024,"")</f>
        <v/>
      </c>
      <c r="I1024" s="33" t="n">
        <f aca="false">IF(D1024=0,G1024,"")</f>
        <v>11.7490048368464</v>
      </c>
    </row>
    <row r="1025" customFormat="false" ht="15" hidden="false" customHeight="false" outlineLevel="0" collapsed="false">
      <c r="B1025" s="2" t="n">
        <v>1020</v>
      </c>
      <c r="C1025" s="19" t="n">
        <f aca="false">IF('Random Draws'!F1025&lt;(Assumptions!$D$28-Assumptions!$D$27)/(Assumptions!$D$29-Assumptions!$D$27),Assumptions!$D$27+SQRT('Random Draws'!F1025*(Assumptions!$D$29-Assumptions!$D$27)*(Assumptions!$D$28-Assumptions!$D$27)),Assumptions!$D$29-SQRT((1-'Random Draws'!F1025)*(Assumptions!$D$29-Assumptions!$D$27)*(Assumptions!$D$29-Assumptions!$D$28)))</f>
        <v>0.259243026988268</v>
      </c>
      <c r="D1025" s="29" t="n">
        <f aca="false">IF('Random Draws'!I1025&lt;Assumptions!$D$30,1,0)</f>
        <v>1</v>
      </c>
      <c r="E1025" s="19" t="n">
        <f aca="false">C1025+Assumptions!$D$31*D1025</f>
        <v>0.349243026988268</v>
      </c>
      <c r="F1025" s="28" t="n">
        <f aca="false">(Simulation!F1025-Assumptions!$D$15)*(1-E1025)+Assumptions!$D$15-Simulation!J1025</f>
        <v>0.164281236355165</v>
      </c>
      <c r="G1025" s="8" t="n">
        <f aca="false">((Assumptions!$D$14*(1+Simulation!E1025)^1*F1025-Assumptions!$D$14*(1+Simulation!E1025)^0*Simulation!E1025*Assumptions!$D$16)/(1+Simulation!K1025)^1+(Assumptions!$D$14*(1+Simulation!E1025)^2*F1025-Assumptions!$D$14*(1+Simulation!E1025)^1*Simulation!E1025*Assumptions!$D$16)/(1+Simulation!K1025)^2+(Assumptions!$D$14*(1+Simulation!E1025)^3*F1025-Assumptions!$D$14*(1+Simulation!E1025)^2*Simulation!E1025*Assumptions!$D$16)/(1+Simulation!K1025)^3+(Assumptions!$D$14*(1+Simulation!E1025)^4*F1025-Assumptions!$D$14*(1+Simulation!E1025)^3*Simulation!E1025*Assumptions!$D$16)/(1+Simulation!K1025)^4+(Assumptions!$D$14*(1+Simulation!E1025)^5*F1025-Assumptions!$D$14*(1+Simulation!E1025)^4*Simulation!E1025*Assumptions!$D$16)/(1+Simulation!K1025)^5+(Assumptions!$D$14*(1+Simulation!E1025)^5*F1025-Assumptions!$D$14*(1+Simulation!E1025)^4*Simulation!E1025*Assumptions!$D$16)*(1+Simulation!I1025)/(Simulation!K1025-Simulation!I1025)/(1+Simulation!K1025)^5-Assumptions!$D$17)/Assumptions!$D$18</f>
        <v>17.9550656414604</v>
      </c>
      <c r="H1025" s="8" t="n">
        <f aca="false">IF(D1025=1,G1025,"")</f>
        <v>17.9550656414604</v>
      </c>
      <c r="I1025" s="33" t="str">
        <f aca="false">IF(D1025=0,G1025,"")</f>
        <v/>
      </c>
    </row>
    <row r="1026" customFormat="false" ht="15" hidden="false" customHeight="false" outlineLevel="0" collapsed="false">
      <c r="B1026" s="2" t="n">
        <v>1021</v>
      </c>
      <c r="C1026" s="19" t="n">
        <f aca="false">IF('Random Draws'!F1026&lt;(Assumptions!$D$28-Assumptions!$D$27)/(Assumptions!$D$29-Assumptions!$D$27),Assumptions!$D$27+SQRT('Random Draws'!F1026*(Assumptions!$D$29-Assumptions!$D$27)*(Assumptions!$D$28-Assumptions!$D$27)),Assumptions!$D$29-SQRT((1-'Random Draws'!F1026)*(Assumptions!$D$29-Assumptions!$D$27)*(Assumptions!$D$29-Assumptions!$D$28)))</f>
        <v>0.270198845602441</v>
      </c>
      <c r="D1026" s="29" t="n">
        <f aca="false">IF('Random Draws'!I1026&lt;Assumptions!$D$30,1,0)</f>
        <v>0</v>
      </c>
      <c r="E1026" s="19" t="n">
        <f aca="false">C1026+Assumptions!$D$31*D1026</f>
        <v>0.270198845602441</v>
      </c>
      <c r="F1026" s="28" t="n">
        <f aca="false">(Simulation!F1026-Assumptions!$D$15)*(1-E1026)+Assumptions!$D$15-Simulation!J1026</f>
        <v>0.124496385627644</v>
      </c>
      <c r="G1026" s="8" t="n">
        <f aca="false">((Assumptions!$D$14*(1+Simulation!E1026)^1*F1026-Assumptions!$D$14*(1+Simulation!E1026)^0*Simulation!E1026*Assumptions!$D$16)/(1+Simulation!K1026)^1+(Assumptions!$D$14*(1+Simulation!E1026)^2*F1026-Assumptions!$D$14*(1+Simulation!E1026)^1*Simulation!E1026*Assumptions!$D$16)/(1+Simulation!K1026)^2+(Assumptions!$D$14*(1+Simulation!E1026)^3*F1026-Assumptions!$D$14*(1+Simulation!E1026)^2*Simulation!E1026*Assumptions!$D$16)/(1+Simulation!K1026)^3+(Assumptions!$D$14*(1+Simulation!E1026)^4*F1026-Assumptions!$D$14*(1+Simulation!E1026)^3*Simulation!E1026*Assumptions!$D$16)/(1+Simulation!K1026)^4+(Assumptions!$D$14*(1+Simulation!E1026)^5*F1026-Assumptions!$D$14*(1+Simulation!E1026)^4*Simulation!E1026*Assumptions!$D$16)/(1+Simulation!K1026)^5+(Assumptions!$D$14*(1+Simulation!E1026)^5*F1026-Assumptions!$D$14*(1+Simulation!E1026)^4*Simulation!E1026*Assumptions!$D$16)*(1+Simulation!I1026)/(Simulation!K1026-Simulation!I1026)/(1+Simulation!K1026)^5-Assumptions!$D$17)/Assumptions!$D$18</f>
        <v>7.6076440180686</v>
      </c>
      <c r="H1026" s="8" t="str">
        <f aca="false">IF(D1026=1,G1026,"")</f>
        <v/>
      </c>
      <c r="I1026" s="33" t="n">
        <f aca="false">IF(D1026=0,G1026,"")</f>
        <v>7.6076440180686</v>
      </c>
    </row>
    <row r="1027" customFormat="false" ht="15" hidden="false" customHeight="false" outlineLevel="0" collapsed="false">
      <c r="B1027" s="2" t="n">
        <v>1022</v>
      </c>
      <c r="C1027" s="19" t="n">
        <f aca="false">IF('Random Draws'!F1027&lt;(Assumptions!$D$28-Assumptions!$D$27)/(Assumptions!$D$29-Assumptions!$D$27),Assumptions!$D$27+SQRT('Random Draws'!F1027*(Assumptions!$D$29-Assumptions!$D$27)*(Assumptions!$D$28-Assumptions!$D$27)),Assumptions!$D$29-SQRT((1-'Random Draws'!F1027)*(Assumptions!$D$29-Assumptions!$D$27)*(Assumptions!$D$29-Assumptions!$D$28)))</f>
        <v>0.254380151721759</v>
      </c>
      <c r="D1027" s="29" t="n">
        <f aca="false">IF('Random Draws'!I1027&lt;Assumptions!$D$30,1,0)</f>
        <v>1</v>
      </c>
      <c r="E1027" s="19" t="n">
        <f aca="false">C1027+Assumptions!$D$31*D1027</f>
        <v>0.344380151721759</v>
      </c>
      <c r="F1027" s="28" t="n">
        <f aca="false">(Simulation!F1027-Assumptions!$D$15)*(1-E1027)+Assumptions!$D$15-Simulation!J1027</f>
        <v>0.179160296058477</v>
      </c>
      <c r="G1027" s="8" t="n">
        <f aca="false">((Assumptions!$D$14*(1+Simulation!E1027)^1*F1027-Assumptions!$D$14*(1+Simulation!E1027)^0*Simulation!E1027*Assumptions!$D$16)/(1+Simulation!K1027)^1+(Assumptions!$D$14*(1+Simulation!E1027)^2*F1027-Assumptions!$D$14*(1+Simulation!E1027)^1*Simulation!E1027*Assumptions!$D$16)/(1+Simulation!K1027)^2+(Assumptions!$D$14*(1+Simulation!E1027)^3*F1027-Assumptions!$D$14*(1+Simulation!E1027)^2*Simulation!E1027*Assumptions!$D$16)/(1+Simulation!K1027)^3+(Assumptions!$D$14*(1+Simulation!E1027)^4*F1027-Assumptions!$D$14*(1+Simulation!E1027)^3*Simulation!E1027*Assumptions!$D$16)/(1+Simulation!K1027)^4+(Assumptions!$D$14*(1+Simulation!E1027)^5*F1027-Assumptions!$D$14*(1+Simulation!E1027)^4*Simulation!E1027*Assumptions!$D$16)/(1+Simulation!K1027)^5+(Assumptions!$D$14*(1+Simulation!E1027)^5*F1027-Assumptions!$D$14*(1+Simulation!E1027)^4*Simulation!E1027*Assumptions!$D$16)*(1+Simulation!I1027)/(Simulation!K1027-Simulation!I1027)/(1+Simulation!K1027)^5-Assumptions!$D$17)/Assumptions!$D$18</f>
        <v>13.0474252827789</v>
      </c>
      <c r="H1027" s="8" t="n">
        <f aca="false">IF(D1027=1,G1027,"")</f>
        <v>13.0474252827789</v>
      </c>
      <c r="I1027" s="33" t="str">
        <f aca="false">IF(D1027=0,G1027,"")</f>
        <v/>
      </c>
    </row>
    <row r="1028" customFormat="false" ht="15" hidden="false" customHeight="false" outlineLevel="0" collapsed="false">
      <c r="B1028" s="2" t="n">
        <v>1023</v>
      </c>
      <c r="C1028" s="19" t="n">
        <f aca="false">IF('Random Draws'!F1028&lt;(Assumptions!$D$28-Assumptions!$D$27)/(Assumptions!$D$29-Assumptions!$D$27),Assumptions!$D$27+SQRT('Random Draws'!F1028*(Assumptions!$D$29-Assumptions!$D$27)*(Assumptions!$D$28-Assumptions!$D$27)),Assumptions!$D$29-SQRT((1-'Random Draws'!F1028)*(Assumptions!$D$29-Assumptions!$D$27)*(Assumptions!$D$29-Assumptions!$D$28)))</f>
        <v>0.255408759283473</v>
      </c>
      <c r="D1028" s="29" t="n">
        <f aca="false">IF('Random Draws'!I1028&lt;Assumptions!$D$30,1,0)</f>
        <v>0</v>
      </c>
      <c r="E1028" s="19" t="n">
        <f aca="false">C1028+Assumptions!$D$31*D1028</f>
        <v>0.255408759283473</v>
      </c>
      <c r="F1028" s="28" t="n">
        <f aca="false">(Simulation!F1028-Assumptions!$D$15)*(1-E1028)+Assumptions!$D$15-Simulation!J1028</f>
        <v>0.207656210385161</v>
      </c>
      <c r="G1028" s="8" t="n">
        <f aca="false">((Assumptions!$D$14*(1+Simulation!E1028)^1*F1028-Assumptions!$D$14*(1+Simulation!E1028)^0*Simulation!E1028*Assumptions!$D$16)/(1+Simulation!K1028)^1+(Assumptions!$D$14*(1+Simulation!E1028)^2*F1028-Assumptions!$D$14*(1+Simulation!E1028)^1*Simulation!E1028*Assumptions!$D$16)/(1+Simulation!K1028)^2+(Assumptions!$D$14*(1+Simulation!E1028)^3*F1028-Assumptions!$D$14*(1+Simulation!E1028)^2*Simulation!E1028*Assumptions!$D$16)/(1+Simulation!K1028)^3+(Assumptions!$D$14*(1+Simulation!E1028)^4*F1028-Assumptions!$D$14*(1+Simulation!E1028)^3*Simulation!E1028*Assumptions!$D$16)/(1+Simulation!K1028)^4+(Assumptions!$D$14*(1+Simulation!E1028)^5*F1028-Assumptions!$D$14*(1+Simulation!E1028)^4*Simulation!E1028*Assumptions!$D$16)/(1+Simulation!K1028)^5+(Assumptions!$D$14*(1+Simulation!E1028)^5*F1028-Assumptions!$D$14*(1+Simulation!E1028)^4*Simulation!E1028*Assumptions!$D$16)*(1+Simulation!I1028)/(Simulation!K1028-Simulation!I1028)/(1+Simulation!K1028)^5-Assumptions!$D$17)/Assumptions!$D$18</f>
        <v>20.8222371393945</v>
      </c>
      <c r="H1028" s="8" t="str">
        <f aca="false">IF(D1028=1,G1028,"")</f>
        <v/>
      </c>
      <c r="I1028" s="33" t="n">
        <f aca="false">IF(D1028=0,G1028,"")</f>
        <v>20.8222371393945</v>
      </c>
    </row>
    <row r="1029" customFormat="false" ht="15" hidden="false" customHeight="false" outlineLevel="0" collapsed="false">
      <c r="B1029" s="2" t="n">
        <v>1024</v>
      </c>
      <c r="C1029" s="19" t="n">
        <f aca="false">IF('Random Draws'!F1029&lt;(Assumptions!$D$28-Assumptions!$D$27)/(Assumptions!$D$29-Assumptions!$D$27),Assumptions!$D$27+SQRT('Random Draws'!F1029*(Assumptions!$D$29-Assumptions!$D$27)*(Assumptions!$D$28-Assumptions!$D$27)),Assumptions!$D$29-SQRT((1-'Random Draws'!F1029)*(Assumptions!$D$29-Assumptions!$D$27)*(Assumptions!$D$29-Assumptions!$D$28)))</f>
        <v>0.26407900308556</v>
      </c>
      <c r="D1029" s="29" t="n">
        <f aca="false">IF('Random Draws'!I1029&lt;Assumptions!$D$30,1,0)</f>
        <v>0</v>
      </c>
      <c r="E1029" s="19" t="n">
        <f aca="false">C1029+Assumptions!$D$31*D1029</f>
        <v>0.26407900308556</v>
      </c>
      <c r="F1029" s="28" t="n">
        <f aca="false">(Simulation!F1029-Assumptions!$D$15)*(1-E1029)+Assumptions!$D$15-Simulation!J1029</f>
        <v>0.131337401111856</v>
      </c>
      <c r="G1029" s="8" t="n">
        <f aca="false">((Assumptions!$D$14*(1+Simulation!E1029)^1*F1029-Assumptions!$D$14*(1+Simulation!E1029)^0*Simulation!E1029*Assumptions!$D$16)/(1+Simulation!K1029)^1+(Assumptions!$D$14*(1+Simulation!E1029)^2*F1029-Assumptions!$D$14*(1+Simulation!E1029)^1*Simulation!E1029*Assumptions!$D$16)/(1+Simulation!K1029)^2+(Assumptions!$D$14*(1+Simulation!E1029)^3*F1029-Assumptions!$D$14*(1+Simulation!E1029)^2*Simulation!E1029*Assumptions!$D$16)/(1+Simulation!K1029)^3+(Assumptions!$D$14*(1+Simulation!E1029)^4*F1029-Assumptions!$D$14*(1+Simulation!E1029)^3*Simulation!E1029*Assumptions!$D$16)/(1+Simulation!K1029)^4+(Assumptions!$D$14*(1+Simulation!E1029)^5*F1029-Assumptions!$D$14*(1+Simulation!E1029)^4*Simulation!E1029*Assumptions!$D$16)/(1+Simulation!K1029)^5+(Assumptions!$D$14*(1+Simulation!E1029)^5*F1029-Assumptions!$D$14*(1+Simulation!E1029)^4*Simulation!E1029*Assumptions!$D$16)*(1+Simulation!I1029)/(Simulation!K1029-Simulation!I1029)/(1+Simulation!K1029)^5-Assumptions!$D$17)/Assumptions!$D$18</f>
        <v>8.22495675243558</v>
      </c>
      <c r="H1029" s="8" t="str">
        <f aca="false">IF(D1029=1,G1029,"")</f>
        <v/>
      </c>
      <c r="I1029" s="33" t="n">
        <f aca="false">IF(D1029=0,G1029,"")</f>
        <v>8.22495675243558</v>
      </c>
    </row>
    <row r="1030" customFormat="false" ht="15" hidden="false" customHeight="false" outlineLevel="0" collapsed="false">
      <c r="B1030" s="2" t="n">
        <v>1025</v>
      </c>
      <c r="C1030" s="19" t="n">
        <f aca="false">IF('Random Draws'!F1030&lt;(Assumptions!$D$28-Assumptions!$D$27)/(Assumptions!$D$29-Assumptions!$D$27),Assumptions!$D$27+SQRT('Random Draws'!F1030*(Assumptions!$D$29-Assumptions!$D$27)*(Assumptions!$D$28-Assumptions!$D$27)),Assumptions!$D$29-SQRT((1-'Random Draws'!F1030)*(Assumptions!$D$29-Assumptions!$D$27)*(Assumptions!$D$29-Assumptions!$D$28)))</f>
        <v>0.245850241666461</v>
      </c>
      <c r="D1030" s="29" t="n">
        <f aca="false">IF('Random Draws'!I1030&lt;Assumptions!$D$30,1,0)</f>
        <v>0</v>
      </c>
      <c r="E1030" s="19" t="n">
        <f aca="false">C1030+Assumptions!$D$31*D1030</f>
        <v>0.245850241666461</v>
      </c>
      <c r="F1030" s="28" t="n">
        <f aca="false">(Simulation!F1030-Assumptions!$D$15)*(1-E1030)+Assumptions!$D$15-Simulation!J1030</f>
        <v>0.214386468902683</v>
      </c>
      <c r="G1030" s="8" t="n">
        <f aca="false">((Assumptions!$D$14*(1+Simulation!E1030)^1*F1030-Assumptions!$D$14*(1+Simulation!E1030)^0*Simulation!E1030*Assumptions!$D$16)/(1+Simulation!K1030)^1+(Assumptions!$D$14*(1+Simulation!E1030)^2*F1030-Assumptions!$D$14*(1+Simulation!E1030)^1*Simulation!E1030*Assumptions!$D$16)/(1+Simulation!K1030)^2+(Assumptions!$D$14*(1+Simulation!E1030)^3*F1030-Assumptions!$D$14*(1+Simulation!E1030)^2*Simulation!E1030*Assumptions!$D$16)/(1+Simulation!K1030)^3+(Assumptions!$D$14*(1+Simulation!E1030)^4*F1030-Assumptions!$D$14*(1+Simulation!E1030)^3*Simulation!E1030*Assumptions!$D$16)/(1+Simulation!K1030)^4+(Assumptions!$D$14*(1+Simulation!E1030)^5*F1030-Assumptions!$D$14*(1+Simulation!E1030)^4*Simulation!E1030*Assumptions!$D$16)/(1+Simulation!K1030)^5+(Assumptions!$D$14*(1+Simulation!E1030)^5*F1030-Assumptions!$D$14*(1+Simulation!E1030)^4*Simulation!E1030*Assumptions!$D$16)*(1+Simulation!I1030)/(Simulation!K1030-Simulation!I1030)/(1+Simulation!K1030)^5-Assumptions!$D$17)/Assumptions!$D$18</f>
        <v>30.724319857129</v>
      </c>
      <c r="H1030" s="8" t="str">
        <f aca="false">IF(D1030=1,G1030,"")</f>
        <v/>
      </c>
      <c r="I1030" s="33" t="n">
        <f aca="false">IF(D1030=0,G1030,"")</f>
        <v>30.724319857129</v>
      </c>
    </row>
    <row r="1031" customFormat="false" ht="15" hidden="false" customHeight="false" outlineLevel="0" collapsed="false">
      <c r="B1031" s="2" t="n">
        <v>1026</v>
      </c>
      <c r="C1031" s="19" t="n">
        <f aca="false">IF('Random Draws'!F1031&lt;(Assumptions!$D$28-Assumptions!$D$27)/(Assumptions!$D$29-Assumptions!$D$27),Assumptions!$D$27+SQRT('Random Draws'!F1031*(Assumptions!$D$29-Assumptions!$D$27)*(Assumptions!$D$28-Assumptions!$D$27)),Assumptions!$D$29-SQRT((1-'Random Draws'!F1031)*(Assumptions!$D$29-Assumptions!$D$27)*(Assumptions!$D$29-Assumptions!$D$28)))</f>
        <v>0.256631957683857</v>
      </c>
      <c r="D1031" s="29" t="n">
        <f aca="false">IF('Random Draws'!I1031&lt;Assumptions!$D$30,1,0)</f>
        <v>1</v>
      </c>
      <c r="E1031" s="19" t="n">
        <f aca="false">C1031+Assumptions!$D$31*D1031</f>
        <v>0.346631957683857</v>
      </c>
      <c r="F1031" s="28" t="n">
        <f aca="false">(Simulation!F1031-Assumptions!$D$15)*(1-E1031)+Assumptions!$D$15-Simulation!J1031</f>
        <v>0.150343957518684</v>
      </c>
      <c r="G1031" s="8" t="n">
        <f aca="false">((Assumptions!$D$14*(1+Simulation!E1031)^1*F1031-Assumptions!$D$14*(1+Simulation!E1031)^0*Simulation!E1031*Assumptions!$D$16)/(1+Simulation!K1031)^1+(Assumptions!$D$14*(1+Simulation!E1031)^2*F1031-Assumptions!$D$14*(1+Simulation!E1031)^1*Simulation!E1031*Assumptions!$D$16)/(1+Simulation!K1031)^2+(Assumptions!$D$14*(1+Simulation!E1031)^3*F1031-Assumptions!$D$14*(1+Simulation!E1031)^2*Simulation!E1031*Assumptions!$D$16)/(1+Simulation!K1031)^3+(Assumptions!$D$14*(1+Simulation!E1031)^4*F1031-Assumptions!$D$14*(1+Simulation!E1031)^3*Simulation!E1031*Assumptions!$D$16)/(1+Simulation!K1031)^4+(Assumptions!$D$14*(1+Simulation!E1031)^5*F1031-Assumptions!$D$14*(1+Simulation!E1031)^4*Simulation!E1031*Assumptions!$D$16)/(1+Simulation!K1031)^5+(Assumptions!$D$14*(1+Simulation!E1031)^5*F1031-Assumptions!$D$14*(1+Simulation!E1031)^4*Simulation!E1031*Assumptions!$D$16)*(1+Simulation!I1031)/(Simulation!K1031-Simulation!I1031)/(1+Simulation!K1031)^5-Assumptions!$D$17)/Assumptions!$D$18</f>
        <v>21.3724678464827</v>
      </c>
      <c r="H1031" s="8" t="n">
        <f aca="false">IF(D1031=1,G1031,"")</f>
        <v>21.3724678464827</v>
      </c>
      <c r="I1031" s="33" t="str">
        <f aca="false">IF(D1031=0,G1031,"")</f>
        <v/>
      </c>
    </row>
    <row r="1032" customFormat="false" ht="15" hidden="false" customHeight="false" outlineLevel="0" collapsed="false">
      <c r="B1032" s="2" t="n">
        <v>1027</v>
      </c>
      <c r="C1032" s="19" t="n">
        <f aca="false">IF('Random Draws'!F1032&lt;(Assumptions!$D$28-Assumptions!$D$27)/(Assumptions!$D$29-Assumptions!$D$27),Assumptions!$D$27+SQRT('Random Draws'!F1032*(Assumptions!$D$29-Assumptions!$D$27)*(Assumptions!$D$28-Assumptions!$D$27)),Assumptions!$D$29-SQRT((1-'Random Draws'!F1032)*(Assumptions!$D$29-Assumptions!$D$27)*(Assumptions!$D$29-Assumptions!$D$28)))</f>
        <v>0.261628977134498</v>
      </c>
      <c r="D1032" s="29" t="n">
        <f aca="false">IF('Random Draws'!I1032&lt;Assumptions!$D$30,1,0)</f>
        <v>1</v>
      </c>
      <c r="E1032" s="19" t="n">
        <f aca="false">C1032+Assumptions!$D$31*D1032</f>
        <v>0.351628977134498</v>
      </c>
      <c r="F1032" s="28" t="n">
        <f aca="false">(Simulation!F1032-Assumptions!$D$15)*(1-E1032)+Assumptions!$D$15-Simulation!J1032</f>
        <v>0.10706537384053</v>
      </c>
      <c r="G1032" s="8" t="n">
        <f aca="false">((Assumptions!$D$14*(1+Simulation!E1032)^1*F1032-Assumptions!$D$14*(1+Simulation!E1032)^0*Simulation!E1032*Assumptions!$D$16)/(1+Simulation!K1032)^1+(Assumptions!$D$14*(1+Simulation!E1032)^2*F1032-Assumptions!$D$14*(1+Simulation!E1032)^1*Simulation!E1032*Assumptions!$D$16)/(1+Simulation!K1032)^2+(Assumptions!$D$14*(1+Simulation!E1032)^3*F1032-Assumptions!$D$14*(1+Simulation!E1032)^2*Simulation!E1032*Assumptions!$D$16)/(1+Simulation!K1032)^3+(Assumptions!$D$14*(1+Simulation!E1032)^4*F1032-Assumptions!$D$14*(1+Simulation!E1032)^3*Simulation!E1032*Assumptions!$D$16)/(1+Simulation!K1032)^4+(Assumptions!$D$14*(1+Simulation!E1032)^5*F1032-Assumptions!$D$14*(1+Simulation!E1032)^4*Simulation!E1032*Assumptions!$D$16)/(1+Simulation!K1032)^5+(Assumptions!$D$14*(1+Simulation!E1032)^5*F1032-Assumptions!$D$14*(1+Simulation!E1032)^4*Simulation!E1032*Assumptions!$D$16)*(1+Simulation!I1032)/(Simulation!K1032-Simulation!I1032)/(1+Simulation!K1032)^5-Assumptions!$D$17)/Assumptions!$D$18</f>
        <v>3.24157012174585</v>
      </c>
      <c r="H1032" s="8" t="n">
        <f aca="false">IF(D1032=1,G1032,"")</f>
        <v>3.24157012174585</v>
      </c>
      <c r="I1032" s="33" t="str">
        <f aca="false">IF(D1032=0,G1032,"")</f>
        <v/>
      </c>
    </row>
    <row r="1033" customFormat="false" ht="15" hidden="false" customHeight="false" outlineLevel="0" collapsed="false">
      <c r="B1033" s="2" t="n">
        <v>1028</v>
      </c>
      <c r="C1033" s="19" t="n">
        <f aca="false">IF('Random Draws'!F1033&lt;(Assumptions!$D$28-Assumptions!$D$27)/(Assumptions!$D$29-Assumptions!$D$27),Assumptions!$D$27+SQRT('Random Draws'!F1033*(Assumptions!$D$29-Assumptions!$D$27)*(Assumptions!$D$28-Assumptions!$D$27)),Assumptions!$D$29-SQRT((1-'Random Draws'!F1033)*(Assumptions!$D$29-Assumptions!$D$27)*(Assumptions!$D$29-Assumptions!$D$28)))</f>
        <v>0.269075781634442</v>
      </c>
      <c r="D1033" s="29" t="n">
        <f aca="false">IF('Random Draws'!I1033&lt;Assumptions!$D$30,1,0)</f>
        <v>0</v>
      </c>
      <c r="E1033" s="19" t="n">
        <f aca="false">C1033+Assumptions!$D$31*D1033</f>
        <v>0.269075781634442</v>
      </c>
      <c r="F1033" s="28" t="n">
        <f aca="false">(Simulation!F1033-Assumptions!$D$15)*(1-E1033)+Assumptions!$D$15-Simulation!J1033</f>
        <v>0.142383825279365</v>
      </c>
      <c r="G1033" s="8" t="n">
        <f aca="false">((Assumptions!$D$14*(1+Simulation!E1033)^1*F1033-Assumptions!$D$14*(1+Simulation!E1033)^0*Simulation!E1033*Assumptions!$D$16)/(1+Simulation!K1033)^1+(Assumptions!$D$14*(1+Simulation!E1033)^2*F1033-Assumptions!$D$14*(1+Simulation!E1033)^1*Simulation!E1033*Assumptions!$D$16)/(1+Simulation!K1033)^2+(Assumptions!$D$14*(1+Simulation!E1033)^3*F1033-Assumptions!$D$14*(1+Simulation!E1033)^2*Simulation!E1033*Assumptions!$D$16)/(1+Simulation!K1033)^3+(Assumptions!$D$14*(1+Simulation!E1033)^4*F1033-Assumptions!$D$14*(1+Simulation!E1033)^3*Simulation!E1033*Assumptions!$D$16)/(1+Simulation!K1033)^4+(Assumptions!$D$14*(1+Simulation!E1033)^5*F1033-Assumptions!$D$14*(1+Simulation!E1033)^4*Simulation!E1033*Assumptions!$D$16)/(1+Simulation!K1033)^5+(Assumptions!$D$14*(1+Simulation!E1033)^5*F1033-Assumptions!$D$14*(1+Simulation!E1033)^4*Simulation!E1033*Assumptions!$D$16)*(1+Simulation!I1033)/(Simulation!K1033-Simulation!I1033)/(1+Simulation!K1033)^5-Assumptions!$D$17)/Assumptions!$D$18</f>
        <v>14.8032497659794</v>
      </c>
      <c r="H1033" s="8" t="str">
        <f aca="false">IF(D1033=1,G1033,"")</f>
        <v/>
      </c>
      <c r="I1033" s="33" t="n">
        <f aca="false">IF(D1033=0,G1033,"")</f>
        <v>14.8032497659794</v>
      </c>
    </row>
    <row r="1034" customFormat="false" ht="15" hidden="false" customHeight="false" outlineLevel="0" collapsed="false">
      <c r="B1034" s="2" t="n">
        <v>1029</v>
      </c>
      <c r="C1034" s="19" t="n">
        <f aca="false">IF('Random Draws'!F1034&lt;(Assumptions!$D$28-Assumptions!$D$27)/(Assumptions!$D$29-Assumptions!$D$27),Assumptions!$D$27+SQRT('Random Draws'!F1034*(Assumptions!$D$29-Assumptions!$D$27)*(Assumptions!$D$28-Assumptions!$D$27)),Assumptions!$D$29-SQRT((1-'Random Draws'!F1034)*(Assumptions!$D$29-Assumptions!$D$27)*(Assumptions!$D$29-Assumptions!$D$28)))</f>
        <v>0.263351229144853</v>
      </c>
      <c r="D1034" s="29" t="n">
        <f aca="false">IF('Random Draws'!I1034&lt;Assumptions!$D$30,1,0)</f>
        <v>0</v>
      </c>
      <c r="E1034" s="19" t="n">
        <f aca="false">C1034+Assumptions!$D$31*D1034</f>
        <v>0.263351229144853</v>
      </c>
      <c r="F1034" s="28" t="n">
        <f aca="false">(Simulation!F1034-Assumptions!$D$15)*(1-E1034)+Assumptions!$D$15-Simulation!J1034</f>
        <v>0.194663597861473</v>
      </c>
      <c r="G1034" s="8" t="n">
        <f aca="false">((Assumptions!$D$14*(1+Simulation!E1034)^1*F1034-Assumptions!$D$14*(1+Simulation!E1034)^0*Simulation!E1034*Assumptions!$D$16)/(1+Simulation!K1034)^1+(Assumptions!$D$14*(1+Simulation!E1034)^2*F1034-Assumptions!$D$14*(1+Simulation!E1034)^1*Simulation!E1034*Assumptions!$D$16)/(1+Simulation!K1034)^2+(Assumptions!$D$14*(1+Simulation!E1034)^3*F1034-Assumptions!$D$14*(1+Simulation!E1034)^2*Simulation!E1034*Assumptions!$D$16)/(1+Simulation!K1034)^3+(Assumptions!$D$14*(1+Simulation!E1034)^4*F1034-Assumptions!$D$14*(1+Simulation!E1034)^3*Simulation!E1034*Assumptions!$D$16)/(1+Simulation!K1034)^4+(Assumptions!$D$14*(1+Simulation!E1034)^5*F1034-Assumptions!$D$14*(1+Simulation!E1034)^4*Simulation!E1034*Assumptions!$D$16)/(1+Simulation!K1034)^5+(Assumptions!$D$14*(1+Simulation!E1034)^5*F1034-Assumptions!$D$14*(1+Simulation!E1034)^4*Simulation!E1034*Assumptions!$D$16)*(1+Simulation!I1034)/(Simulation!K1034-Simulation!I1034)/(1+Simulation!K1034)^5-Assumptions!$D$17)/Assumptions!$D$18</f>
        <v>25.8737546842894</v>
      </c>
      <c r="H1034" s="8" t="str">
        <f aca="false">IF(D1034=1,G1034,"")</f>
        <v/>
      </c>
      <c r="I1034" s="33" t="n">
        <f aca="false">IF(D1034=0,G1034,"")</f>
        <v>25.8737546842894</v>
      </c>
    </row>
    <row r="1035" customFormat="false" ht="15" hidden="false" customHeight="false" outlineLevel="0" collapsed="false">
      <c r="B1035" s="2" t="n">
        <v>1030</v>
      </c>
      <c r="C1035" s="19" t="n">
        <f aca="false">IF('Random Draws'!F1035&lt;(Assumptions!$D$28-Assumptions!$D$27)/(Assumptions!$D$29-Assumptions!$D$27),Assumptions!$D$27+SQRT('Random Draws'!F1035*(Assumptions!$D$29-Assumptions!$D$27)*(Assumptions!$D$28-Assumptions!$D$27)),Assumptions!$D$29-SQRT((1-'Random Draws'!F1035)*(Assumptions!$D$29-Assumptions!$D$27)*(Assumptions!$D$29-Assumptions!$D$28)))</f>
        <v>0.260976880927881</v>
      </c>
      <c r="D1035" s="29" t="n">
        <f aca="false">IF('Random Draws'!I1035&lt;Assumptions!$D$30,1,0)</f>
        <v>1</v>
      </c>
      <c r="E1035" s="19" t="n">
        <f aca="false">C1035+Assumptions!$D$31*D1035</f>
        <v>0.350976880927882</v>
      </c>
      <c r="F1035" s="28" t="n">
        <f aca="false">(Simulation!F1035-Assumptions!$D$15)*(1-E1035)+Assumptions!$D$15-Simulation!J1035</f>
        <v>0.156455794338546</v>
      </c>
      <c r="G1035" s="8" t="n">
        <f aca="false">((Assumptions!$D$14*(1+Simulation!E1035)^1*F1035-Assumptions!$D$14*(1+Simulation!E1035)^0*Simulation!E1035*Assumptions!$D$16)/(1+Simulation!K1035)^1+(Assumptions!$D$14*(1+Simulation!E1035)^2*F1035-Assumptions!$D$14*(1+Simulation!E1035)^1*Simulation!E1035*Assumptions!$D$16)/(1+Simulation!K1035)^2+(Assumptions!$D$14*(1+Simulation!E1035)^3*F1035-Assumptions!$D$14*(1+Simulation!E1035)^2*Simulation!E1035*Assumptions!$D$16)/(1+Simulation!K1035)^3+(Assumptions!$D$14*(1+Simulation!E1035)^4*F1035-Assumptions!$D$14*(1+Simulation!E1035)^3*Simulation!E1035*Assumptions!$D$16)/(1+Simulation!K1035)^4+(Assumptions!$D$14*(1+Simulation!E1035)^5*F1035-Assumptions!$D$14*(1+Simulation!E1035)^4*Simulation!E1035*Assumptions!$D$16)/(1+Simulation!K1035)^5+(Assumptions!$D$14*(1+Simulation!E1035)^5*F1035-Assumptions!$D$14*(1+Simulation!E1035)^4*Simulation!E1035*Assumptions!$D$16)*(1+Simulation!I1035)/(Simulation!K1035-Simulation!I1035)/(1+Simulation!K1035)^5-Assumptions!$D$17)/Assumptions!$D$18</f>
        <v>12.9711262858646</v>
      </c>
      <c r="H1035" s="8" t="n">
        <f aca="false">IF(D1035=1,G1035,"")</f>
        <v>12.9711262858646</v>
      </c>
      <c r="I1035" s="33" t="str">
        <f aca="false">IF(D1035=0,G1035,"")</f>
        <v/>
      </c>
    </row>
    <row r="1036" customFormat="false" ht="15" hidden="false" customHeight="false" outlineLevel="0" collapsed="false">
      <c r="B1036" s="2" t="n">
        <v>1031</v>
      </c>
      <c r="C1036" s="19" t="n">
        <f aca="false">IF('Random Draws'!F1036&lt;(Assumptions!$D$28-Assumptions!$D$27)/(Assumptions!$D$29-Assumptions!$D$27),Assumptions!$D$27+SQRT('Random Draws'!F1036*(Assumptions!$D$29-Assumptions!$D$27)*(Assumptions!$D$28-Assumptions!$D$27)),Assumptions!$D$29-SQRT((1-'Random Draws'!F1036)*(Assumptions!$D$29-Assumptions!$D$27)*(Assumptions!$D$29-Assumptions!$D$28)))</f>
        <v>0.258048334781403</v>
      </c>
      <c r="D1036" s="29" t="n">
        <f aca="false">IF('Random Draws'!I1036&lt;Assumptions!$D$30,1,0)</f>
        <v>0</v>
      </c>
      <c r="E1036" s="19" t="n">
        <f aca="false">C1036+Assumptions!$D$31*D1036</f>
        <v>0.258048334781403</v>
      </c>
      <c r="F1036" s="28" t="n">
        <f aca="false">(Simulation!F1036-Assumptions!$D$15)*(1-E1036)+Assumptions!$D$15-Simulation!J1036</f>
        <v>0.140588829978681</v>
      </c>
      <c r="G1036" s="8" t="n">
        <f aca="false">((Assumptions!$D$14*(1+Simulation!E1036)^1*F1036-Assumptions!$D$14*(1+Simulation!E1036)^0*Simulation!E1036*Assumptions!$D$16)/(1+Simulation!K1036)^1+(Assumptions!$D$14*(1+Simulation!E1036)^2*F1036-Assumptions!$D$14*(1+Simulation!E1036)^1*Simulation!E1036*Assumptions!$D$16)/(1+Simulation!K1036)^2+(Assumptions!$D$14*(1+Simulation!E1036)^3*F1036-Assumptions!$D$14*(1+Simulation!E1036)^2*Simulation!E1036*Assumptions!$D$16)/(1+Simulation!K1036)^3+(Assumptions!$D$14*(1+Simulation!E1036)^4*F1036-Assumptions!$D$14*(1+Simulation!E1036)^3*Simulation!E1036*Assumptions!$D$16)/(1+Simulation!K1036)^4+(Assumptions!$D$14*(1+Simulation!E1036)^5*F1036-Assumptions!$D$14*(1+Simulation!E1036)^4*Simulation!E1036*Assumptions!$D$16)/(1+Simulation!K1036)^5+(Assumptions!$D$14*(1+Simulation!E1036)^5*F1036-Assumptions!$D$14*(1+Simulation!E1036)^4*Simulation!E1036*Assumptions!$D$16)*(1+Simulation!I1036)/(Simulation!K1036-Simulation!I1036)/(1+Simulation!K1036)^5-Assumptions!$D$17)/Assumptions!$D$18</f>
        <v>13.3031700773797</v>
      </c>
      <c r="H1036" s="8" t="str">
        <f aca="false">IF(D1036=1,G1036,"")</f>
        <v/>
      </c>
      <c r="I1036" s="33" t="n">
        <f aca="false">IF(D1036=0,G1036,"")</f>
        <v>13.3031700773797</v>
      </c>
    </row>
    <row r="1037" customFormat="false" ht="15" hidden="false" customHeight="false" outlineLevel="0" collapsed="false">
      <c r="B1037" s="2" t="n">
        <v>1032</v>
      </c>
      <c r="C1037" s="19" t="n">
        <f aca="false">IF('Random Draws'!F1037&lt;(Assumptions!$D$28-Assumptions!$D$27)/(Assumptions!$D$29-Assumptions!$D$27),Assumptions!$D$27+SQRT('Random Draws'!F1037*(Assumptions!$D$29-Assumptions!$D$27)*(Assumptions!$D$28-Assumptions!$D$27)),Assumptions!$D$29-SQRT((1-'Random Draws'!F1037)*(Assumptions!$D$29-Assumptions!$D$27)*(Assumptions!$D$29-Assumptions!$D$28)))</f>
        <v>0.271300581852331</v>
      </c>
      <c r="D1037" s="29" t="n">
        <f aca="false">IF('Random Draws'!I1037&lt;Assumptions!$D$30,1,0)</f>
        <v>1</v>
      </c>
      <c r="E1037" s="19" t="n">
        <f aca="false">C1037+Assumptions!$D$31*D1037</f>
        <v>0.361300581852331</v>
      </c>
      <c r="F1037" s="28" t="n">
        <f aca="false">(Simulation!F1037-Assumptions!$D$15)*(1-E1037)+Assumptions!$D$15-Simulation!J1037</f>
        <v>0.187971600715959</v>
      </c>
      <c r="G1037" s="8" t="n">
        <f aca="false">((Assumptions!$D$14*(1+Simulation!E1037)^1*F1037-Assumptions!$D$14*(1+Simulation!E1037)^0*Simulation!E1037*Assumptions!$D$16)/(1+Simulation!K1037)^1+(Assumptions!$D$14*(1+Simulation!E1037)^2*F1037-Assumptions!$D$14*(1+Simulation!E1037)^1*Simulation!E1037*Assumptions!$D$16)/(1+Simulation!K1037)^2+(Assumptions!$D$14*(1+Simulation!E1037)^3*F1037-Assumptions!$D$14*(1+Simulation!E1037)^2*Simulation!E1037*Assumptions!$D$16)/(1+Simulation!K1037)^3+(Assumptions!$D$14*(1+Simulation!E1037)^4*F1037-Assumptions!$D$14*(1+Simulation!E1037)^3*Simulation!E1037*Assumptions!$D$16)/(1+Simulation!K1037)^4+(Assumptions!$D$14*(1+Simulation!E1037)^5*F1037-Assumptions!$D$14*(1+Simulation!E1037)^4*Simulation!E1037*Assumptions!$D$16)/(1+Simulation!K1037)^5+(Assumptions!$D$14*(1+Simulation!E1037)^5*F1037-Assumptions!$D$14*(1+Simulation!E1037)^4*Simulation!E1037*Assumptions!$D$16)*(1+Simulation!I1037)/(Simulation!K1037-Simulation!I1037)/(1+Simulation!K1037)^5-Assumptions!$D$17)/Assumptions!$D$18</f>
        <v>16.5114473427528</v>
      </c>
      <c r="H1037" s="8" t="n">
        <f aca="false">IF(D1037=1,G1037,"")</f>
        <v>16.5114473427528</v>
      </c>
      <c r="I1037" s="33" t="str">
        <f aca="false">IF(D1037=0,G1037,"")</f>
        <v/>
      </c>
    </row>
    <row r="1038" customFormat="false" ht="15" hidden="false" customHeight="false" outlineLevel="0" collapsed="false">
      <c r="B1038" s="2" t="n">
        <v>1033</v>
      </c>
      <c r="C1038" s="19" t="n">
        <f aca="false">IF('Random Draws'!F1038&lt;(Assumptions!$D$28-Assumptions!$D$27)/(Assumptions!$D$29-Assumptions!$D$27),Assumptions!$D$27+SQRT('Random Draws'!F1038*(Assumptions!$D$29-Assumptions!$D$27)*(Assumptions!$D$28-Assumptions!$D$27)),Assumptions!$D$29-SQRT((1-'Random Draws'!F1038)*(Assumptions!$D$29-Assumptions!$D$27)*(Assumptions!$D$29-Assumptions!$D$28)))</f>
        <v>0.251664057655653</v>
      </c>
      <c r="D1038" s="29" t="n">
        <f aca="false">IF('Random Draws'!I1038&lt;Assumptions!$D$30,1,0)</f>
        <v>1</v>
      </c>
      <c r="E1038" s="19" t="n">
        <f aca="false">C1038+Assumptions!$D$31*D1038</f>
        <v>0.341664057655653</v>
      </c>
      <c r="F1038" s="28" t="n">
        <f aca="false">(Simulation!F1038-Assumptions!$D$15)*(1-E1038)+Assumptions!$D$15-Simulation!J1038</f>
        <v>0.162847192616232</v>
      </c>
      <c r="G1038" s="8" t="n">
        <f aca="false">((Assumptions!$D$14*(1+Simulation!E1038)^1*F1038-Assumptions!$D$14*(1+Simulation!E1038)^0*Simulation!E1038*Assumptions!$D$16)/(1+Simulation!K1038)^1+(Assumptions!$D$14*(1+Simulation!E1038)^2*F1038-Assumptions!$D$14*(1+Simulation!E1038)^1*Simulation!E1038*Assumptions!$D$16)/(1+Simulation!K1038)^2+(Assumptions!$D$14*(1+Simulation!E1038)^3*F1038-Assumptions!$D$14*(1+Simulation!E1038)^2*Simulation!E1038*Assumptions!$D$16)/(1+Simulation!K1038)^3+(Assumptions!$D$14*(1+Simulation!E1038)^4*F1038-Assumptions!$D$14*(1+Simulation!E1038)^3*Simulation!E1038*Assumptions!$D$16)/(1+Simulation!K1038)^4+(Assumptions!$D$14*(1+Simulation!E1038)^5*F1038-Assumptions!$D$14*(1+Simulation!E1038)^4*Simulation!E1038*Assumptions!$D$16)/(1+Simulation!K1038)^5+(Assumptions!$D$14*(1+Simulation!E1038)^5*F1038-Assumptions!$D$14*(1+Simulation!E1038)^4*Simulation!E1038*Assumptions!$D$16)*(1+Simulation!I1038)/(Simulation!K1038-Simulation!I1038)/(1+Simulation!K1038)^5-Assumptions!$D$17)/Assumptions!$D$18</f>
        <v>12.0087129049128</v>
      </c>
      <c r="H1038" s="8" t="n">
        <f aca="false">IF(D1038=1,G1038,"")</f>
        <v>12.0087129049128</v>
      </c>
      <c r="I1038" s="33" t="str">
        <f aca="false">IF(D1038=0,G1038,"")</f>
        <v/>
      </c>
    </row>
    <row r="1039" customFormat="false" ht="15" hidden="false" customHeight="false" outlineLevel="0" collapsed="false">
      <c r="B1039" s="2" t="n">
        <v>1034</v>
      </c>
      <c r="C1039" s="19" t="n">
        <f aca="false">IF('Random Draws'!F1039&lt;(Assumptions!$D$28-Assumptions!$D$27)/(Assumptions!$D$29-Assumptions!$D$27),Assumptions!$D$27+SQRT('Random Draws'!F1039*(Assumptions!$D$29-Assumptions!$D$27)*(Assumptions!$D$28-Assumptions!$D$27)),Assumptions!$D$29-SQRT((1-'Random Draws'!F1039)*(Assumptions!$D$29-Assumptions!$D$27)*(Assumptions!$D$29-Assumptions!$D$28)))</f>
        <v>0.270828119862885</v>
      </c>
      <c r="D1039" s="29" t="n">
        <f aca="false">IF('Random Draws'!I1039&lt;Assumptions!$D$30,1,0)</f>
        <v>0</v>
      </c>
      <c r="E1039" s="19" t="n">
        <f aca="false">C1039+Assumptions!$D$31*D1039</f>
        <v>0.270828119862885</v>
      </c>
      <c r="F1039" s="28" t="n">
        <f aca="false">(Simulation!F1039-Assumptions!$D$15)*(1-E1039)+Assumptions!$D$15-Simulation!J1039</f>
        <v>0.160400835851759</v>
      </c>
      <c r="G1039" s="8" t="n">
        <f aca="false">((Assumptions!$D$14*(1+Simulation!E1039)^1*F1039-Assumptions!$D$14*(1+Simulation!E1039)^0*Simulation!E1039*Assumptions!$D$16)/(1+Simulation!K1039)^1+(Assumptions!$D$14*(1+Simulation!E1039)^2*F1039-Assumptions!$D$14*(1+Simulation!E1039)^1*Simulation!E1039*Assumptions!$D$16)/(1+Simulation!K1039)^2+(Assumptions!$D$14*(1+Simulation!E1039)^3*F1039-Assumptions!$D$14*(1+Simulation!E1039)^2*Simulation!E1039*Assumptions!$D$16)/(1+Simulation!K1039)^3+(Assumptions!$D$14*(1+Simulation!E1039)^4*F1039-Assumptions!$D$14*(1+Simulation!E1039)^3*Simulation!E1039*Assumptions!$D$16)/(1+Simulation!K1039)^4+(Assumptions!$D$14*(1+Simulation!E1039)^5*F1039-Assumptions!$D$14*(1+Simulation!E1039)^4*Simulation!E1039*Assumptions!$D$16)/(1+Simulation!K1039)^5+(Assumptions!$D$14*(1+Simulation!E1039)^5*F1039-Assumptions!$D$14*(1+Simulation!E1039)^4*Simulation!E1039*Assumptions!$D$16)*(1+Simulation!I1039)/(Simulation!K1039-Simulation!I1039)/(1+Simulation!K1039)^5-Assumptions!$D$17)/Assumptions!$D$18</f>
        <v>6.61769561018318</v>
      </c>
      <c r="H1039" s="8" t="str">
        <f aca="false">IF(D1039=1,G1039,"")</f>
        <v/>
      </c>
      <c r="I1039" s="33" t="n">
        <f aca="false">IF(D1039=0,G1039,"")</f>
        <v>6.61769561018318</v>
      </c>
    </row>
    <row r="1040" customFormat="false" ht="15" hidden="false" customHeight="false" outlineLevel="0" collapsed="false">
      <c r="B1040" s="2" t="n">
        <v>1035</v>
      </c>
      <c r="C1040" s="19" t="n">
        <f aca="false">IF('Random Draws'!F1040&lt;(Assumptions!$D$28-Assumptions!$D$27)/(Assumptions!$D$29-Assumptions!$D$27),Assumptions!$D$27+SQRT('Random Draws'!F1040*(Assumptions!$D$29-Assumptions!$D$27)*(Assumptions!$D$28-Assumptions!$D$27)),Assumptions!$D$29-SQRT((1-'Random Draws'!F1040)*(Assumptions!$D$29-Assumptions!$D$27)*(Assumptions!$D$29-Assumptions!$D$28)))</f>
        <v>0.248278625488328</v>
      </c>
      <c r="D1040" s="29" t="n">
        <f aca="false">IF('Random Draws'!I1040&lt;Assumptions!$D$30,1,0)</f>
        <v>0</v>
      </c>
      <c r="E1040" s="19" t="n">
        <f aca="false">C1040+Assumptions!$D$31*D1040</f>
        <v>0.248278625488328</v>
      </c>
      <c r="F1040" s="28" t="n">
        <f aca="false">(Simulation!F1040-Assumptions!$D$15)*(1-E1040)+Assumptions!$D$15-Simulation!J1040</f>
        <v>0.1912446763806</v>
      </c>
      <c r="G1040" s="8" t="n">
        <f aca="false">((Assumptions!$D$14*(1+Simulation!E1040)^1*F1040-Assumptions!$D$14*(1+Simulation!E1040)^0*Simulation!E1040*Assumptions!$D$16)/(1+Simulation!K1040)^1+(Assumptions!$D$14*(1+Simulation!E1040)^2*F1040-Assumptions!$D$14*(1+Simulation!E1040)^1*Simulation!E1040*Assumptions!$D$16)/(1+Simulation!K1040)^2+(Assumptions!$D$14*(1+Simulation!E1040)^3*F1040-Assumptions!$D$14*(1+Simulation!E1040)^2*Simulation!E1040*Assumptions!$D$16)/(1+Simulation!K1040)^3+(Assumptions!$D$14*(1+Simulation!E1040)^4*F1040-Assumptions!$D$14*(1+Simulation!E1040)^3*Simulation!E1040*Assumptions!$D$16)/(1+Simulation!K1040)^4+(Assumptions!$D$14*(1+Simulation!E1040)^5*F1040-Assumptions!$D$14*(1+Simulation!E1040)^4*Simulation!E1040*Assumptions!$D$16)/(1+Simulation!K1040)^5+(Assumptions!$D$14*(1+Simulation!E1040)^5*F1040-Assumptions!$D$14*(1+Simulation!E1040)^4*Simulation!E1040*Assumptions!$D$16)*(1+Simulation!I1040)/(Simulation!K1040-Simulation!I1040)/(1+Simulation!K1040)^5-Assumptions!$D$17)/Assumptions!$D$18</f>
        <v>17.7473480150324</v>
      </c>
      <c r="H1040" s="8" t="str">
        <f aca="false">IF(D1040=1,G1040,"")</f>
        <v/>
      </c>
      <c r="I1040" s="33" t="n">
        <f aca="false">IF(D1040=0,G1040,"")</f>
        <v>17.7473480150324</v>
      </c>
    </row>
    <row r="1041" customFormat="false" ht="15" hidden="false" customHeight="false" outlineLevel="0" collapsed="false">
      <c r="B1041" s="2" t="n">
        <v>1036</v>
      </c>
      <c r="C1041" s="19" t="n">
        <f aca="false">IF('Random Draws'!F1041&lt;(Assumptions!$D$28-Assumptions!$D$27)/(Assumptions!$D$29-Assumptions!$D$27),Assumptions!$D$27+SQRT('Random Draws'!F1041*(Assumptions!$D$29-Assumptions!$D$27)*(Assumptions!$D$28-Assumptions!$D$27)),Assumptions!$D$29-SQRT((1-'Random Draws'!F1041)*(Assumptions!$D$29-Assumptions!$D$27)*(Assumptions!$D$29-Assumptions!$D$28)))</f>
        <v>0.260943875153516</v>
      </c>
      <c r="D1041" s="29" t="n">
        <f aca="false">IF('Random Draws'!I1041&lt;Assumptions!$D$30,1,0)</f>
        <v>0</v>
      </c>
      <c r="E1041" s="19" t="n">
        <f aca="false">C1041+Assumptions!$D$31*D1041</f>
        <v>0.260943875153516</v>
      </c>
      <c r="F1041" s="28" t="n">
        <f aca="false">(Simulation!F1041-Assumptions!$D$15)*(1-E1041)+Assumptions!$D$15-Simulation!J1041</f>
        <v>0.196770719570906</v>
      </c>
      <c r="G1041" s="8" t="n">
        <f aca="false">((Assumptions!$D$14*(1+Simulation!E1041)^1*F1041-Assumptions!$D$14*(1+Simulation!E1041)^0*Simulation!E1041*Assumptions!$D$16)/(1+Simulation!K1041)^1+(Assumptions!$D$14*(1+Simulation!E1041)^2*F1041-Assumptions!$D$14*(1+Simulation!E1041)^1*Simulation!E1041*Assumptions!$D$16)/(1+Simulation!K1041)^2+(Assumptions!$D$14*(1+Simulation!E1041)^3*F1041-Assumptions!$D$14*(1+Simulation!E1041)^2*Simulation!E1041*Assumptions!$D$16)/(1+Simulation!K1041)^3+(Assumptions!$D$14*(1+Simulation!E1041)^4*F1041-Assumptions!$D$14*(1+Simulation!E1041)^3*Simulation!E1041*Assumptions!$D$16)/(1+Simulation!K1041)^4+(Assumptions!$D$14*(1+Simulation!E1041)^5*F1041-Assumptions!$D$14*(1+Simulation!E1041)^4*Simulation!E1041*Assumptions!$D$16)/(1+Simulation!K1041)^5+(Assumptions!$D$14*(1+Simulation!E1041)^5*F1041-Assumptions!$D$14*(1+Simulation!E1041)^4*Simulation!E1041*Assumptions!$D$16)*(1+Simulation!I1041)/(Simulation!K1041-Simulation!I1041)/(1+Simulation!K1041)^5-Assumptions!$D$17)/Assumptions!$D$18</f>
        <v>14.0331186689434</v>
      </c>
      <c r="H1041" s="8" t="str">
        <f aca="false">IF(D1041=1,G1041,"")</f>
        <v/>
      </c>
      <c r="I1041" s="33" t="n">
        <f aca="false">IF(D1041=0,G1041,"")</f>
        <v>14.0331186689434</v>
      </c>
    </row>
    <row r="1042" customFormat="false" ht="15" hidden="false" customHeight="false" outlineLevel="0" collapsed="false">
      <c r="B1042" s="2" t="n">
        <v>1037</v>
      </c>
      <c r="C1042" s="19" t="n">
        <f aca="false">IF('Random Draws'!F1042&lt;(Assumptions!$D$28-Assumptions!$D$27)/(Assumptions!$D$29-Assumptions!$D$27),Assumptions!$D$27+SQRT('Random Draws'!F1042*(Assumptions!$D$29-Assumptions!$D$27)*(Assumptions!$D$28-Assumptions!$D$27)),Assumptions!$D$29-SQRT((1-'Random Draws'!F1042)*(Assumptions!$D$29-Assumptions!$D$27)*(Assumptions!$D$29-Assumptions!$D$28)))</f>
        <v>0.268334838033803</v>
      </c>
      <c r="D1042" s="29" t="n">
        <f aca="false">IF('Random Draws'!I1042&lt;Assumptions!$D$30,1,0)</f>
        <v>1</v>
      </c>
      <c r="E1042" s="19" t="n">
        <f aca="false">C1042+Assumptions!$D$31*D1042</f>
        <v>0.358334838033803</v>
      </c>
      <c r="F1042" s="28" t="n">
        <f aca="false">(Simulation!F1042-Assumptions!$D$15)*(1-E1042)+Assumptions!$D$15-Simulation!J1042</f>
        <v>0.152143578670605</v>
      </c>
      <c r="G1042" s="8" t="n">
        <f aca="false">((Assumptions!$D$14*(1+Simulation!E1042)^1*F1042-Assumptions!$D$14*(1+Simulation!E1042)^0*Simulation!E1042*Assumptions!$D$16)/(1+Simulation!K1042)^1+(Assumptions!$D$14*(1+Simulation!E1042)^2*F1042-Assumptions!$D$14*(1+Simulation!E1042)^1*Simulation!E1042*Assumptions!$D$16)/(1+Simulation!K1042)^2+(Assumptions!$D$14*(1+Simulation!E1042)^3*F1042-Assumptions!$D$14*(1+Simulation!E1042)^2*Simulation!E1042*Assumptions!$D$16)/(1+Simulation!K1042)^3+(Assumptions!$D$14*(1+Simulation!E1042)^4*F1042-Assumptions!$D$14*(1+Simulation!E1042)^3*Simulation!E1042*Assumptions!$D$16)/(1+Simulation!K1042)^4+(Assumptions!$D$14*(1+Simulation!E1042)^5*F1042-Assumptions!$D$14*(1+Simulation!E1042)^4*Simulation!E1042*Assumptions!$D$16)/(1+Simulation!K1042)^5+(Assumptions!$D$14*(1+Simulation!E1042)^5*F1042-Assumptions!$D$14*(1+Simulation!E1042)^4*Simulation!E1042*Assumptions!$D$16)*(1+Simulation!I1042)/(Simulation!K1042-Simulation!I1042)/(1+Simulation!K1042)^5-Assumptions!$D$17)/Assumptions!$D$18</f>
        <v>16.7383518569235</v>
      </c>
      <c r="H1042" s="8" t="n">
        <f aca="false">IF(D1042=1,G1042,"")</f>
        <v>16.7383518569235</v>
      </c>
      <c r="I1042" s="33" t="str">
        <f aca="false">IF(D1042=0,G1042,"")</f>
        <v/>
      </c>
    </row>
    <row r="1043" customFormat="false" ht="15" hidden="false" customHeight="false" outlineLevel="0" collapsed="false">
      <c r="B1043" s="2" t="n">
        <v>1038</v>
      </c>
      <c r="C1043" s="19" t="n">
        <f aca="false">IF('Random Draws'!F1043&lt;(Assumptions!$D$28-Assumptions!$D$27)/(Assumptions!$D$29-Assumptions!$D$27),Assumptions!$D$27+SQRT('Random Draws'!F1043*(Assumptions!$D$29-Assumptions!$D$27)*(Assumptions!$D$28-Assumptions!$D$27)),Assumptions!$D$29-SQRT((1-'Random Draws'!F1043)*(Assumptions!$D$29-Assumptions!$D$27)*(Assumptions!$D$29-Assumptions!$D$28)))</f>
        <v>0.26004070527725</v>
      </c>
      <c r="D1043" s="29" t="n">
        <f aca="false">IF('Random Draws'!I1043&lt;Assumptions!$D$30,1,0)</f>
        <v>1</v>
      </c>
      <c r="E1043" s="19" t="n">
        <f aca="false">C1043+Assumptions!$D$31*D1043</f>
        <v>0.35004070527725</v>
      </c>
      <c r="F1043" s="28" t="n">
        <f aca="false">(Simulation!F1043-Assumptions!$D$15)*(1-E1043)+Assumptions!$D$15-Simulation!J1043</f>
        <v>0.125992736446822</v>
      </c>
      <c r="G1043" s="8" t="n">
        <f aca="false">((Assumptions!$D$14*(1+Simulation!E1043)^1*F1043-Assumptions!$D$14*(1+Simulation!E1043)^0*Simulation!E1043*Assumptions!$D$16)/(1+Simulation!K1043)^1+(Assumptions!$D$14*(1+Simulation!E1043)^2*F1043-Assumptions!$D$14*(1+Simulation!E1043)^1*Simulation!E1043*Assumptions!$D$16)/(1+Simulation!K1043)^2+(Assumptions!$D$14*(1+Simulation!E1043)^3*F1043-Assumptions!$D$14*(1+Simulation!E1043)^2*Simulation!E1043*Assumptions!$D$16)/(1+Simulation!K1043)^3+(Assumptions!$D$14*(1+Simulation!E1043)^4*F1043-Assumptions!$D$14*(1+Simulation!E1043)^3*Simulation!E1043*Assumptions!$D$16)/(1+Simulation!K1043)^4+(Assumptions!$D$14*(1+Simulation!E1043)^5*F1043-Assumptions!$D$14*(1+Simulation!E1043)^4*Simulation!E1043*Assumptions!$D$16)/(1+Simulation!K1043)^5+(Assumptions!$D$14*(1+Simulation!E1043)^5*F1043-Assumptions!$D$14*(1+Simulation!E1043)^4*Simulation!E1043*Assumptions!$D$16)*(1+Simulation!I1043)/(Simulation!K1043-Simulation!I1043)/(1+Simulation!K1043)^5-Assumptions!$D$17)/Assumptions!$D$18</f>
        <v>10.4543987655502</v>
      </c>
      <c r="H1043" s="8" t="n">
        <f aca="false">IF(D1043=1,G1043,"")</f>
        <v>10.4543987655502</v>
      </c>
      <c r="I1043" s="33" t="str">
        <f aca="false">IF(D1043=0,G1043,"")</f>
        <v/>
      </c>
    </row>
    <row r="1044" customFormat="false" ht="15" hidden="false" customHeight="false" outlineLevel="0" collapsed="false">
      <c r="B1044" s="2" t="n">
        <v>1039</v>
      </c>
      <c r="C1044" s="19" t="n">
        <f aca="false">IF('Random Draws'!F1044&lt;(Assumptions!$D$28-Assumptions!$D$27)/(Assumptions!$D$29-Assumptions!$D$27),Assumptions!$D$27+SQRT('Random Draws'!F1044*(Assumptions!$D$29-Assumptions!$D$27)*(Assumptions!$D$28-Assumptions!$D$27)),Assumptions!$D$29-SQRT((1-'Random Draws'!F1044)*(Assumptions!$D$29-Assumptions!$D$27)*(Assumptions!$D$29-Assumptions!$D$28)))</f>
        <v>0.254199059792564</v>
      </c>
      <c r="D1044" s="29" t="n">
        <f aca="false">IF('Random Draws'!I1044&lt;Assumptions!$D$30,1,0)</f>
        <v>0</v>
      </c>
      <c r="E1044" s="19" t="n">
        <f aca="false">C1044+Assumptions!$D$31*D1044</f>
        <v>0.254199059792564</v>
      </c>
      <c r="F1044" s="28" t="n">
        <f aca="false">(Simulation!F1044-Assumptions!$D$15)*(1-E1044)+Assumptions!$D$15-Simulation!J1044</f>
        <v>0.164439232961423</v>
      </c>
      <c r="G1044" s="8" t="n">
        <f aca="false">((Assumptions!$D$14*(1+Simulation!E1044)^1*F1044-Assumptions!$D$14*(1+Simulation!E1044)^0*Simulation!E1044*Assumptions!$D$16)/(1+Simulation!K1044)^1+(Assumptions!$D$14*(1+Simulation!E1044)^2*F1044-Assumptions!$D$14*(1+Simulation!E1044)^1*Simulation!E1044*Assumptions!$D$16)/(1+Simulation!K1044)^2+(Assumptions!$D$14*(1+Simulation!E1044)^3*F1044-Assumptions!$D$14*(1+Simulation!E1044)^2*Simulation!E1044*Assumptions!$D$16)/(1+Simulation!K1044)^3+(Assumptions!$D$14*(1+Simulation!E1044)^4*F1044-Assumptions!$D$14*(1+Simulation!E1044)^3*Simulation!E1044*Assumptions!$D$16)/(1+Simulation!K1044)^4+(Assumptions!$D$14*(1+Simulation!E1044)^5*F1044-Assumptions!$D$14*(1+Simulation!E1044)^4*Simulation!E1044*Assumptions!$D$16)/(1+Simulation!K1044)^5+(Assumptions!$D$14*(1+Simulation!E1044)^5*F1044-Assumptions!$D$14*(1+Simulation!E1044)^4*Simulation!E1044*Assumptions!$D$16)*(1+Simulation!I1044)/(Simulation!K1044-Simulation!I1044)/(1+Simulation!K1044)^5-Assumptions!$D$17)/Assumptions!$D$18</f>
        <v>8.70085479591389</v>
      </c>
      <c r="H1044" s="8" t="str">
        <f aca="false">IF(D1044=1,G1044,"")</f>
        <v/>
      </c>
      <c r="I1044" s="33" t="n">
        <f aca="false">IF(D1044=0,G1044,"")</f>
        <v>8.70085479591389</v>
      </c>
    </row>
    <row r="1045" customFormat="false" ht="15" hidden="false" customHeight="false" outlineLevel="0" collapsed="false">
      <c r="B1045" s="2" t="n">
        <v>1040</v>
      </c>
      <c r="C1045" s="19" t="n">
        <f aca="false">IF('Random Draws'!F1045&lt;(Assumptions!$D$28-Assumptions!$D$27)/(Assumptions!$D$29-Assumptions!$D$27),Assumptions!$D$27+SQRT('Random Draws'!F1045*(Assumptions!$D$29-Assumptions!$D$27)*(Assumptions!$D$28-Assumptions!$D$27)),Assumptions!$D$29-SQRT((1-'Random Draws'!F1045)*(Assumptions!$D$29-Assumptions!$D$27)*(Assumptions!$D$29-Assumptions!$D$28)))</f>
        <v>0.260775077991753</v>
      </c>
      <c r="D1045" s="29" t="n">
        <f aca="false">IF('Random Draws'!I1045&lt;Assumptions!$D$30,1,0)</f>
        <v>1</v>
      </c>
      <c r="E1045" s="19" t="n">
        <f aca="false">C1045+Assumptions!$D$31*D1045</f>
        <v>0.350775077991752</v>
      </c>
      <c r="F1045" s="28" t="n">
        <f aca="false">(Simulation!F1045-Assumptions!$D$15)*(1-E1045)+Assumptions!$D$15-Simulation!J1045</f>
        <v>0.140487400780401</v>
      </c>
      <c r="G1045" s="8" t="n">
        <f aca="false">((Assumptions!$D$14*(1+Simulation!E1045)^1*F1045-Assumptions!$D$14*(1+Simulation!E1045)^0*Simulation!E1045*Assumptions!$D$16)/(1+Simulation!K1045)^1+(Assumptions!$D$14*(1+Simulation!E1045)^2*F1045-Assumptions!$D$14*(1+Simulation!E1045)^1*Simulation!E1045*Assumptions!$D$16)/(1+Simulation!K1045)^2+(Assumptions!$D$14*(1+Simulation!E1045)^3*F1045-Assumptions!$D$14*(1+Simulation!E1045)^2*Simulation!E1045*Assumptions!$D$16)/(1+Simulation!K1045)^3+(Assumptions!$D$14*(1+Simulation!E1045)^4*F1045-Assumptions!$D$14*(1+Simulation!E1045)^3*Simulation!E1045*Assumptions!$D$16)/(1+Simulation!K1045)^4+(Assumptions!$D$14*(1+Simulation!E1045)^5*F1045-Assumptions!$D$14*(1+Simulation!E1045)^4*Simulation!E1045*Assumptions!$D$16)/(1+Simulation!K1045)^5+(Assumptions!$D$14*(1+Simulation!E1045)^5*F1045-Assumptions!$D$14*(1+Simulation!E1045)^4*Simulation!E1045*Assumptions!$D$16)*(1+Simulation!I1045)/(Simulation!K1045-Simulation!I1045)/(1+Simulation!K1045)^5-Assumptions!$D$17)/Assumptions!$D$18</f>
        <v>6.96949556834437</v>
      </c>
      <c r="H1045" s="8" t="n">
        <f aca="false">IF(D1045=1,G1045,"")</f>
        <v>6.96949556834437</v>
      </c>
      <c r="I1045" s="33" t="str">
        <f aca="false">IF(D1045=0,G1045,"")</f>
        <v/>
      </c>
    </row>
    <row r="1046" customFormat="false" ht="15" hidden="false" customHeight="false" outlineLevel="0" collapsed="false">
      <c r="B1046" s="2" t="n">
        <v>1041</v>
      </c>
      <c r="C1046" s="19" t="n">
        <f aca="false">IF('Random Draws'!F1046&lt;(Assumptions!$D$28-Assumptions!$D$27)/(Assumptions!$D$29-Assumptions!$D$27),Assumptions!$D$27+SQRT('Random Draws'!F1046*(Assumptions!$D$29-Assumptions!$D$27)*(Assumptions!$D$28-Assumptions!$D$27)),Assumptions!$D$29-SQRT((1-'Random Draws'!F1046)*(Assumptions!$D$29-Assumptions!$D$27)*(Assumptions!$D$29-Assumptions!$D$28)))</f>
        <v>0.253742943434592</v>
      </c>
      <c r="D1046" s="29" t="n">
        <f aca="false">IF('Random Draws'!I1046&lt;Assumptions!$D$30,1,0)</f>
        <v>1</v>
      </c>
      <c r="E1046" s="19" t="n">
        <f aca="false">C1046+Assumptions!$D$31*D1046</f>
        <v>0.343742943434592</v>
      </c>
      <c r="F1046" s="28" t="n">
        <f aca="false">(Simulation!F1046-Assumptions!$D$15)*(1-E1046)+Assumptions!$D$15-Simulation!J1046</f>
        <v>0.131007055985676</v>
      </c>
      <c r="G1046" s="8" t="n">
        <f aca="false">((Assumptions!$D$14*(1+Simulation!E1046)^1*F1046-Assumptions!$D$14*(1+Simulation!E1046)^0*Simulation!E1046*Assumptions!$D$16)/(1+Simulation!K1046)^1+(Assumptions!$D$14*(1+Simulation!E1046)^2*F1046-Assumptions!$D$14*(1+Simulation!E1046)^1*Simulation!E1046*Assumptions!$D$16)/(1+Simulation!K1046)^2+(Assumptions!$D$14*(1+Simulation!E1046)^3*F1046-Assumptions!$D$14*(1+Simulation!E1046)^2*Simulation!E1046*Assumptions!$D$16)/(1+Simulation!K1046)^3+(Assumptions!$D$14*(1+Simulation!E1046)^4*F1046-Assumptions!$D$14*(1+Simulation!E1046)^3*Simulation!E1046*Assumptions!$D$16)/(1+Simulation!K1046)^4+(Assumptions!$D$14*(1+Simulation!E1046)^5*F1046-Assumptions!$D$14*(1+Simulation!E1046)^4*Simulation!E1046*Assumptions!$D$16)/(1+Simulation!K1046)^5+(Assumptions!$D$14*(1+Simulation!E1046)^5*F1046-Assumptions!$D$14*(1+Simulation!E1046)^4*Simulation!E1046*Assumptions!$D$16)*(1+Simulation!I1046)/(Simulation!K1046-Simulation!I1046)/(1+Simulation!K1046)^5-Assumptions!$D$17)/Assumptions!$D$18</f>
        <v>10.2794268129918</v>
      </c>
      <c r="H1046" s="8" t="n">
        <f aca="false">IF(D1046=1,G1046,"")</f>
        <v>10.2794268129918</v>
      </c>
      <c r="I1046" s="33" t="str">
        <f aca="false">IF(D1046=0,G1046,"")</f>
        <v/>
      </c>
    </row>
    <row r="1047" customFormat="false" ht="15" hidden="false" customHeight="false" outlineLevel="0" collapsed="false">
      <c r="B1047" s="2" t="n">
        <v>1042</v>
      </c>
      <c r="C1047" s="19" t="n">
        <f aca="false">IF('Random Draws'!F1047&lt;(Assumptions!$D$28-Assumptions!$D$27)/(Assumptions!$D$29-Assumptions!$D$27),Assumptions!$D$27+SQRT('Random Draws'!F1047*(Assumptions!$D$29-Assumptions!$D$27)*(Assumptions!$D$28-Assumptions!$D$27)),Assumptions!$D$29-SQRT((1-'Random Draws'!F1047)*(Assumptions!$D$29-Assumptions!$D$27)*(Assumptions!$D$29-Assumptions!$D$28)))</f>
        <v>0.245158981616715</v>
      </c>
      <c r="D1047" s="29" t="n">
        <f aca="false">IF('Random Draws'!I1047&lt;Assumptions!$D$30,1,0)</f>
        <v>0</v>
      </c>
      <c r="E1047" s="19" t="n">
        <f aca="false">C1047+Assumptions!$D$31*D1047</f>
        <v>0.245158981616715</v>
      </c>
      <c r="F1047" s="28" t="n">
        <f aca="false">(Simulation!F1047-Assumptions!$D$15)*(1-E1047)+Assumptions!$D$15-Simulation!J1047</f>
        <v>0.176225083198137</v>
      </c>
      <c r="G1047" s="8" t="n">
        <f aca="false">((Assumptions!$D$14*(1+Simulation!E1047)^1*F1047-Assumptions!$D$14*(1+Simulation!E1047)^0*Simulation!E1047*Assumptions!$D$16)/(1+Simulation!K1047)^1+(Assumptions!$D$14*(1+Simulation!E1047)^2*F1047-Assumptions!$D$14*(1+Simulation!E1047)^1*Simulation!E1047*Assumptions!$D$16)/(1+Simulation!K1047)^2+(Assumptions!$D$14*(1+Simulation!E1047)^3*F1047-Assumptions!$D$14*(1+Simulation!E1047)^2*Simulation!E1047*Assumptions!$D$16)/(1+Simulation!K1047)^3+(Assumptions!$D$14*(1+Simulation!E1047)^4*F1047-Assumptions!$D$14*(1+Simulation!E1047)^3*Simulation!E1047*Assumptions!$D$16)/(1+Simulation!K1047)^4+(Assumptions!$D$14*(1+Simulation!E1047)^5*F1047-Assumptions!$D$14*(1+Simulation!E1047)^4*Simulation!E1047*Assumptions!$D$16)/(1+Simulation!K1047)^5+(Assumptions!$D$14*(1+Simulation!E1047)^5*F1047-Assumptions!$D$14*(1+Simulation!E1047)^4*Simulation!E1047*Assumptions!$D$16)*(1+Simulation!I1047)/(Simulation!K1047-Simulation!I1047)/(1+Simulation!K1047)^5-Assumptions!$D$17)/Assumptions!$D$18</f>
        <v>11.9186636546661</v>
      </c>
      <c r="H1047" s="8" t="str">
        <f aca="false">IF(D1047=1,G1047,"")</f>
        <v/>
      </c>
      <c r="I1047" s="33" t="n">
        <f aca="false">IF(D1047=0,G1047,"")</f>
        <v>11.9186636546661</v>
      </c>
    </row>
    <row r="1048" customFormat="false" ht="15" hidden="false" customHeight="false" outlineLevel="0" collapsed="false">
      <c r="B1048" s="2" t="n">
        <v>1043</v>
      </c>
      <c r="C1048" s="19" t="n">
        <f aca="false">IF('Random Draws'!F1048&lt;(Assumptions!$D$28-Assumptions!$D$27)/(Assumptions!$D$29-Assumptions!$D$27),Assumptions!$D$27+SQRT('Random Draws'!F1048*(Assumptions!$D$29-Assumptions!$D$27)*(Assumptions!$D$28-Assumptions!$D$27)),Assumptions!$D$29-SQRT((1-'Random Draws'!F1048)*(Assumptions!$D$29-Assumptions!$D$27)*(Assumptions!$D$29-Assumptions!$D$28)))</f>
        <v>0.252918856489458</v>
      </c>
      <c r="D1048" s="29" t="n">
        <f aca="false">IF('Random Draws'!I1048&lt;Assumptions!$D$30,1,0)</f>
        <v>1</v>
      </c>
      <c r="E1048" s="19" t="n">
        <f aca="false">C1048+Assumptions!$D$31*D1048</f>
        <v>0.342918856489458</v>
      </c>
      <c r="F1048" s="28" t="n">
        <f aca="false">(Simulation!F1048-Assumptions!$D$15)*(1-E1048)+Assumptions!$D$15-Simulation!J1048</f>
        <v>0.142951924396654</v>
      </c>
      <c r="G1048" s="8" t="n">
        <f aca="false">((Assumptions!$D$14*(1+Simulation!E1048)^1*F1048-Assumptions!$D$14*(1+Simulation!E1048)^0*Simulation!E1048*Assumptions!$D$16)/(1+Simulation!K1048)^1+(Assumptions!$D$14*(1+Simulation!E1048)^2*F1048-Assumptions!$D$14*(1+Simulation!E1048)^1*Simulation!E1048*Assumptions!$D$16)/(1+Simulation!K1048)^2+(Assumptions!$D$14*(1+Simulation!E1048)^3*F1048-Assumptions!$D$14*(1+Simulation!E1048)^2*Simulation!E1048*Assumptions!$D$16)/(1+Simulation!K1048)^3+(Assumptions!$D$14*(1+Simulation!E1048)^4*F1048-Assumptions!$D$14*(1+Simulation!E1048)^3*Simulation!E1048*Assumptions!$D$16)/(1+Simulation!K1048)^4+(Assumptions!$D$14*(1+Simulation!E1048)^5*F1048-Assumptions!$D$14*(1+Simulation!E1048)^4*Simulation!E1048*Assumptions!$D$16)/(1+Simulation!K1048)^5+(Assumptions!$D$14*(1+Simulation!E1048)^5*F1048-Assumptions!$D$14*(1+Simulation!E1048)^4*Simulation!E1048*Assumptions!$D$16)*(1+Simulation!I1048)/(Simulation!K1048-Simulation!I1048)/(1+Simulation!K1048)^5-Assumptions!$D$17)/Assumptions!$D$18</f>
        <v>12.8719389568774</v>
      </c>
      <c r="H1048" s="8" t="n">
        <f aca="false">IF(D1048=1,G1048,"")</f>
        <v>12.8719389568774</v>
      </c>
      <c r="I1048" s="33" t="str">
        <f aca="false">IF(D1048=0,G1048,"")</f>
        <v/>
      </c>
    </row>
    <row r="1049" customFormat="false" ht="15" hidden="false" customHeight="false" outlineLevel="0" collapsed="false">
      <c r="B1049" s="2" t="n">
        <v>1044</v>
      </c>
      <c r="C1049" s="19" t="n">
        <f aca="false">IF('Random Draws'!F1049&lt;(Assumptions!$D$28-Assumptions!$D$27)/(Assumptions!$D$29-Assumptions!$D$27),Assumptions!$D$27+SQRT('Random Draws'!F1049*(Assumptions!$D$29-Assumptions!$D$27)*(Assumptions!$D$28-Assumptions!$D$27)),Assumptions!$D$29-SQRT((1-'Random Draws'!F1049)*(Assumptions!$D$29-Assumptions!$D$27)*(Assumptions!$D$29-Assumptions!$D$28)))</f>
        <v>0.262631784332246</v>
      </c>
      <c r="D1049" s="29" t="n">
        <f aca="false">IF('Random Draws'!I1049&lt;Assumptions!$D$30,1,0)</f>
        <v>1</v>
      </c>
      <c r="E1049" s="19" t="n">
        <f aca="false">C1049+Assumptions!$D$31*D1049</f>
        <v>0.352631784332246</v>
      </c>
      <c r="F1049" s="28" t="n">
        <f aca="false">(Simulation!F1049-Assumptions!$D$15)*(1-E1049)+Assumptions!$D$15-Simulation!J1049</f>
        <v>0.157079673489425</v>
      </c>
      <c r="G1049" s="8" t="n">
        <f aca="false">((Assumptions!$D$14*(1+Simulation!E1049)^1*F1049-Assumptions!$D$14*(1+Simulation!E1049)^0*Simulation!E1049*Assumptions!$D$16)/(1+Simulation!K1049)^1+(Assumptions!$D$14*(1+Simulation!E1049)^2*F1049-Assumptions!$D$14*(1+Simulation!E1049)^1*Simulation!E1049*Assumptions!$D$16)/(1+Simulation!K1049)^2+(Assumptions!$D$14*(1+Simulation!E1049)^3*F1049-Assumptions!$D$14*(1+Simulation!E1049)^2*Simulation!E1049*Assumptions!$D$16)/(1+Simulation!K1049)^3+(Assumptions!$D$14*(1+Simulation!E1049)^4*F1049-Assumptions!$D$14*(1+Simulation!E1049)^3*Simulation!E1049*Assumptions!$D$16)/(1+Simulation!K1049)^4+(Assumptions!$D$14*(1+Simulation!E1049)^5*F1049-Assumptions!$D$14*(1+Simulation!E1049)^4*Simulation!E1049*Assumptions!$D$16)/(1+Simulation!K1049)^5+(Assumptions!$D$14*(1+Simulation!E1049)^5*F1049-Assumptions!$D$14*(1+Simulation!E1049)^4*Simulation!E1049*Assumptions!$D$16)*(1+Simulation!I1049)/(Simulation!K1049-Simulation!I1049)/(1+Simulation!K1049)^5-Assumptions!$D$17)/Assumptions!$D$18</f>
        <v>11.4972185133309</v>
      </c>
      <c r="H1049" s="8" t="n">
        <f aca="false">IF(D1049=1,G1049,"")</f>
        <v>11.4972185133309</v>
      </c>
      <c r="I1049" s="33" t="str">
        <f aca="false">IF(D1049=0,G1049,"")</f>
        <v/>
      </c>
    </row>
    <row r="1050" customFormat="false" ht="15" hidden="false" customHeight="false" outlineLevel="0" collapsed="false">
      <c r="B1050" s="2" t="n">
        <v>1045</v>
      </c>
      <c r="C1050" s="19" t="n">
        <f aca="false">IF('Random Draws'!F1050&lt;(Assumptions!$D$28-Assumptions!$D$27)/(Assumptions!$D$29-Assumptions!$D$27),Assumptions!$D$27+SQRT('Random Draws'!F1050*(Assumptions!$D$29-Assumptions!$D$27)*(Assumptions!$D$28-Assumptions!$D$27)),Assumptions!$D$29-SQRT((1-'Random Draws'!F1050)*(Assumptions!$D$29-Assumptions!$D$27)*(Assumptions!$D$29-Assumptions!$D$28)))</f>
        <v>0.258133406903944</v>
      </c>
      <c r="D1050" s="29" t="n">
        <f aca="false">IF('Random Draws'!I1050&lt;Assumptions!$D$30,1,0)</f>
        <v>1</v>
      </c>
      <c r="E1050" s="19" t="n">
        <f aca="false">C1050+Assumptions!$D$31*D1050</f>
        <v>0.348133406903944</v>
      </c>
      <c r="F1050" s="28" t="n">
        <f aca="false">(Simulation!F1050-Assumptions!$D$15)*(1-E1050)+Assumptions!$D$15-Simulation!J1050</f>
        <v>0.170418088524401</v>
      </c>
      <c r="G1050" s="8" t="n">
        <f aca="false">((Assumptions!$D$14*(1+Simulation!E1050)^1*F1050-Assumptions!$D$14*(1+Simulation!E1050)^0*Simulation!E1050*Assumptions!$D$16)/(1+Simulation!K1050)^1+(Assumptions!$D$14*(1+Simulation!E1050)^2*F1050-Assumptions!$D$14*(1+Simulation!E1050)^1*Simulation!E1050*Assumptions!$D$16)/(1+Simulation!K1050)^2+(Assumptions!$D$14*(1+Simulation!E1050)^3*F1050-Assumptions!$D$14*(1+Simulation!E1050)^2*Simulation!E1050*Assumptions!$D$16)/(1+Simulation!K1050)^3+(Assumptions!$D$14*(1+Simulation!E1050)^4*F1050-Assumptions!$D$14*(1+Simulation!E1050)^3*Simulation!E1050*Assumptions!$D$16)/(1+Simulation!K1050)^4+(Assumptions!$D$14*(1+Simulation!E1050)^5*F1050-Assumptions!$D$14*(1+Simulation!E1050)^4*Simulation!E1050*Assumptions!$D$16)/(1+Simulation!K1050)^5+(Assumptions!$D$14*(1+Simulation!E1050)^5*F1050-Assumptions!$D$14*(1+Simulation!E1050)^4*Simulation!E1050*Assumptions!$D$16)*(1+Simulation!I1050)/(Simulation!K1050-Simulation!I1050)/(1+Simulation!K1050)^5-Assumptions!$D$17)/Assumptions!$D$18</f>
        <v>8.49271349898521</v>
      </c>
      <c r="H1050" s="8" t="n">
        <f aca="false">IF(D1050=1,G1050,"")</f>
        <v>8.49271349898521</v>
      </c>
      <c r="I1050" s="33" t="str">
        <f aca="false">IF(D1050=0,G1050,"")</f>
        <v/>
      </c>
    </row>
    <row r="1051" customFormat="false" ht="15" hidden="false" customHeight="false" outlineLevel="0" collapsed="false">
      <c r="B1051" s="2" t="n">
        <v>1046</v>
      </c>
      <c r="C1051" s="19" t="n">
        <f aca="false">IF('Random Draws'!F1051&lt;(Assumptions!$D$28-Assumptions!$D$27)/(Assumptions!$D$29-Assumptions!$D$27),Assumptions!$D$27+SQRT('Random Draws'!F1051*(Assumptions!$D$29-Assumptions!$D$27)*(Assumptions!$D$28-Assumptions!$D$27)),Assumptions!$D$29-SQRT((1-'Random Draws'!F1051)*(Assumptions!$D$29-Assumptions!$D$27)*(Assumptions!$D$29-Assumptions!$D$28)))</f>
        <v>0.249922367233115</v>
      </c>
      <c r="D1051" s="29" t="n">
        <f aca="false">IF('Random Draws'!I1051&lt;Assumptions!$D$30,1,0)</f>
        <v>0</v>
      </c>
      <c r="E1051" s="19" t="n">
        <f aca="false">C1051+Assumptions!$D$31*D1051</f>
        <v>0.249922367233115</v>
      </c>
      <c r="F1051" s="28" t="n">
        <f aca="false">(Simulation!F1051-Assumptions!$D$15)*(1-E1051)+Assumptions!$D$15-Simulation!J1051</f>
        <v>0.170633723054998</v>
      </c>
      <c r="G1051" s="8" t="n">
        <f aca="false">((Assumptions!$D$14*(1+Simulation!E1051)^1*F1051-Assumptions!$D$14*(1+Simulation!E1051)^0*Simulation!E1051*Assumptions!$D$16)/(1+Simulation!K1051)^1+(Assumptions!$D$14*(1+Simulation!E1051)^2*F1051-Assumptions!$D$14*(1+Simulation!E1051)^1*Simulation!E1051*Assumptions!$D$16)/(1+Simulation!K1051)^2+(Assumptions!$D$14*(1+Simulation!E1051)^3*F1051-Assumptions!$D$14*(1+Simulation!E1051)^2*Simulation!E1051*Assumptions!$D$16)/(1+Simulation!K1051)^3+(Assumptions!$D$14*(1+Simulation!E1051)^4*F1051-Assumptions!$D$14*(1+Simulation!E1051)^3*Simulation!E1051*Assumptions!$D$16)/(1+Simulation!K1051)^4+(Assumptions!$D$14*(1+Simulation!E1051)^5*F1051-Assumptions!$D$14*(1+Simulation!E1051)^4*Simulation!E1051*Assumptions!$D$16)/(1+Simulation!K1051)^5+(Assumptions!$D$14*(1+Simulation!E1051)^5*F1051-Assumptions!$D$14*(1+Simulation!E1051)^4*Simulation!E1051*Assumptions!$D$16)*(1+Simulation!I1051)/(Simulation!K1051-Simulation!I1051)/(1+Simulation!K1051)^5-Assumptions!$D$17)/Assumptions!$D$18</f>
        <v>11.60068742188</v>
      </c>
      <c r="H1051" s="8" t="str">
        <f aca="false">IF(D1051=1,G1051,"")</f>
        <v/>
      </c>
      <c r="I1051" s="33" t="n">
        <f aca="false">IF(D1051=0,G1051,"")</f>
        <v>11.60068742188</v>
      </c>
    </row>
    <row r="1052" customFormat="false" ht="15" hidden="false" customHeight="false" outlineLevel="0" collapsed="false">
      <c r="B1052" s="2" t="n">
        <v>1047</v>
      </c>
      <c r="C1052" s="19" t="n">
        <f aca="false">IF('Random Draws'!F1052&lt;(Assumptions!$D$28-Assumptions!$D$27)/(Assumptions!$D$29-Assumptions!$D$27),Assumptions!$D$27+SQRT('Random Draws'!F1052*(Assumptions!$D$29-Assumptions!$D$27)*(Assumptions!$D$28-Assumptions!$D$27)),Assumptions!$D$29-SQRT((1-'Random Draws'!F1052)*(Assumptions!$D$29-Assumptions!$D$27)*(Assumptions!$D$29-Assumptions!$D$28)))</f>
        <v>0.255125711697239</v>
      </c>
      <c r="D1052" s="29" t="n">
        <f aca="false">IF('Random Draws'!I1052&lt;Assumptions!$D$30,1,0)</f>
        <v>0</v>
      </c>
      <c r="E1052" s="19" t="n">
        <f aca="false">C1052+Assumptions!$D$31*D1052</f>
        <v>0.255125711697239</v>
      </c>
      <c r="F1052" s="28" t="n">
        <f aca="false">(Simulation!F1052-Assumptions!$D$15)*(1-E1052)+Assumptions!$D$15-Simulation!J1052</f>
        <v>0.132068301358683</v>
      </c>
      <c r="G1052" s="8" t="n">
        <f aca="false">((Assumptions!$D$14*(1+Simulation!E1052)^1*F1052-Assumptions!$D$14*(1+Simulation!E1052)^0*Simulation!E1052*Assumptions!$D$16)/(1+Simulation!K1052)^1+(Assumptions!$D$14*(1+Simulation!E1052)^2*F1052-Assumptions!$D$14*(1+Simulation!E1052)^1*Simulation!E1052*Assumptions!$D$16)/(1+Simulation!K1052)^2+(Assumptions!$D$14*(1+Simulation!E1052)^3*F1052-Assumptions!$D$14*(1+Simulation!E1052)^2*Simulation!E1052*Assumptions!$D$16)/(1+Simulation!K1052)^3+(Assumptions!$D$14*(1+Simulation!E1052)^4*F1052-Assumptions!$D$14*(1+Simulation!E1052)^3*Simulation!E1052*Assumptions!$D$16)/(1+Simulation!K1052)^4+(Assumptions!$D$14*(1+Simulation!E1052)^5*F1052-Assumptions!$D$14*(1+Simulation!E1052)^4*Simulation!E1052*Assumptions!$D$16)/(1+Simulation!K1052)^5+(Assumptions!$D$14*(1+Simulation!E1052)^5*F1052-Assumptions!$D$14*(1+Simulation!E1052)^4*Simulation!E1052*Assumptions!$D$16)*(1+Simulation!I1052)/(Simulation!K1052-Simulation!I1052)/(1+Simulation!K1052)^5-Assumptions!$D$17)/Assumptions!$D$18</f>
        <v>6.72107291773656</v>
      </c>
      <c r="H1052" s="8" t="str">
        <f aca="false">IF(D1052=1,G1052,"")</f>
        <v/>
      </c>
      <c r="I1052" s="33" t="n">
        <f aca="false">IF(D1052=0,G1052,"")</f>
        <v>6.72107291773656</v>
      </c>
    </row>
    <row r="1053" customFormat="false" ht="15" hidden="false" customHeight="false" outlineLevel="0" collapsed="false">
      <c r="B1053" s="2" t="n">
        <v>1048</v>
      </c>
      <c r="C1053" s="19" t="n">
        <f aca="false">IF('Random Draws'!F1053&lt;(Assumptions!$D$28-Assumptions!$D$27)/(Assumptions!$D$29-Assumptions!$D$27),Assumptions!$D$27+SQRT('Random Draws'!F1053*(Assumptions!$D$29-Assumptions!$D$27)*(Assumptions!$D$28-Assumptions!$D$27)),Assumptions!$D$29-SQRT((1-'Random Draws'!F1053)*(Assumptions!$D$29-Assumptions!$D$27)*(Assumptions!$D$29-Assumptions!$D$28)))</f>
        <v>0.247691794976363</v>
      </c>
      <c r="D1053" s="29" t="n">
        <f aca="false">IF('Random Draws'!I1053&lt;Assumptions!$D$30,1,0)</f>
        <v>0</v>
      </c>
      <c r="E1053" s="19" t="n">
        <f aca="false">C1053+Assumptions!$D$31*D1053</f>
        <v>0.247691794976363</v>
      </c>
      <c r="F1053" s="28" t="n">
        <f aca="false">(Simulation!F1053-Assumptions!$D$15)*(1-E1053)+Assumptions!$D$15-Simulation!J1053</f>
        <v>0.233496855906785</v>
      </c>
      <c r="G1053" s="8" t="n">
        <f aca="false">((Assumptions!$D$14*(1+Simulation!E1053)^1*F1053-Assumptions!$D$14*(1+Simulation!E1053)^0*Simulation!E1053*Assumptions!$D$16)/(1+Simulation!K1053)^1+(Assumptions!$D$14*(1+Simulation!E1053)^2*F1053-Assumptions!$D$14*(1+Simulation!E1053)^1*Simulation!E1053*Assumptions!$D$16)/(1+Simulation!K1053)^2+(Assumptions!$D$14*(1+Simulation!E1053)^3*F1053-Assumptions!$D$14*(1+Simulation!E1053)^2*Simulation!E1053*Assumptions!$D$16)/(1+Simulation!K1053)^3+(Assumptions!$D$14*(1+Simulation!E1053)^4*F1053-Assumptions!$D$14*(1+Simulation!E1053)^3*Simulation!E1053*Assumptions!$D$16)/(1+Simulation!K1053)^4+(Assumptions!$D$14*(1+Simulation!E1053)^5*F1053-Assumptions!$D$14*(1+Simulation!E1053)^4*Simulation!E1053*Assumptions!$D$16)/(1+Simulation!K1053)^5+(Assumptions!$D$14*(1+Simulation!E1053)^5*F1053-Assumptions!$D$14*(1+Simulation!E1053)^4*Simulation!E1053*Assumptions!$D$16)*(1+Simulation!I1053)/(Simulation!K1053-Simulation!I1053)/(1+Simulation!K1053)^5-Assumptions!$D$17)/Assumptions!$D$18</f>
        <v>19.5162894140995</v>
      </c>
      <c r="H1053" s="8" t="str">
        <f aca="false">IF(D1053=1,G1053,"")</f>
        <v/>
      </c>
      <c r="I1053" s="33" t="n">
        <f aca="false">IF(D1053=0,G1053,"")</f>
        <v>19.5162894140995</v>
      </c>
    </row>
    <row r="1054" customFormat="false" ht="15" hidden="false" customHeight="false" outlineLevel="0" collapsed="false">
      <c r="B1054" s="2" t="n">
        <v>1049</v>
      </c>
      <c r="C1054" s="19" t="n">
        <f aca="false">IF('Random Draws'!F1054&lt;(Assumptions!$D$28-Assumptions!$D$27)/(Assumptions!$D$29-Assumptions!$D$27),Assumptions!$D$27+SQRT('Random Draws'!F1054*(Assumptions!$D$29-Assumptions!$D$27)*(Assumptions!$D$28-Assumptions!$D$27)),Assumptions!$D$29-SQRT((1-'Random Draws'!F1054)*(Assumptions!$D$29-Assumptions!$D$27)*(Assumptions!$D$29-Assumptions!$D$28)))</f>
        <v>0.260667216095327</v>
      </c>
      <c r="D1054" s="29" t="n">
        <f aca="false">IF('Random Draws'!I1054&lt;Assumptions!$D$30,1,0)</f>
        <v>0</v>
      </c>
      <c r="E1054" s="19" t="n">
        <f aca="false">C1054+Assumptions!$D$31*D1054</f>
        <v>0.260667216095327</v>
      </c>
      <c r="F1054" s="28" t="n">
        <f aca="false">(Simulation!F1054-Assumptions!$D$15)*(1-E1054)+Assumptions!$D$15-Simulation!J1054</f>
        <v>0.178072571931655</v>
      </c>
      <c r="G1054" s="8" t="n">
        <f aca="false">((Assumptions!$D$14*(1+Simulation!E1054)^1*F1054-Assumptions!$D$14*(1+Simulation!E1054)^0*Simulation!E1054*Assumptions!$D$16)/(1+Simulation!K1054)^1+(Assumptions!$D$14*(1+Simulation!E1054)^2*F1054-Assumptions!$D$14*(1+Simulation!E1054)^1*Simulation!E1054*Assumptions!$D$16)/(1+Simulation!K1054)^2+(Assumptions!$D$14*(1+Simulation!E1054)^3*F1054-Assumptions!$D$14*(1+Simulation!E1054)^2*Simulation!E1054*Assumptions!$D$16)/(1+Simulation!K1054)^3+(Assumptions!$D$14*(1+Simulation!E1054)^4*F1054-Assumptions!$D$14*(1+Simulation!E1054)^3*Simulation!E1054*Assumptions!$D$16)/(1+Simulation!K1054)^4+(Assumptions!$D$14*(1+Simulation!E1054)^5*F1054-Assumptions!$D$14*(1+Simulation!E1054)^4*Simulation!E1054*Assumptions!$D$16)/(1+Simulation!K1054)^5+(Assumptions!$D$14*(1+Simulation!E1054)^5*F1054-Assumptions!$D$14*(1+Simulation!E1054)^4*Simulation!E1054*Assumptions!$D$16)*(1+Simulation!I1054)/(Simulation!K1054-Simulation!I1054)/(1+Simulation!K1054)^5-Assumptions!$D$17)/Assumptions!$D$18</f>
        <v>8.63398892624547</v>
      </c>
      <c r="H1054" s="8" t="str">
        <f aca="false">IF(D1054=1,G1054,"")</f>
        <v/>
      </c>
      <c r="I1054" s="33" t="n">
        <f aca="false">IF(D1054=0,G1054,"")</f>
        <v>8.63398892624547</v>
      </c>
    </row>
    <row r="1055" customFormat="false" ht="15" hidden="false" customHeight="false" outlineLevel="0" collapsed="false">
      <c r="B1055" s="2" t="n">
        <v>1050</v>
      </c>
      <c r="C1055" s="19" t="n">
        <f aca="false">IF('Random Draws'!F1055&lt;(Assumptions!$D$28-Assumptions!$D$27)/(Assumptions!$D$29-Assumptions!$D$27),Assumptions!$D$27+SQRT('Random Draws'!F1055*(Assumptions!$D$29-Assumptions!$D$27)*(Assumptions!$D$28-Assumptions!$D$27)),Assumptions!$D$29-SQRT((1-'Random Draws'!F1055)*(Assumptions!$D$29-Assumptions!$D$27)*(Assumptions!$D$29-Assumptions!$D$28)))</f>
        <v>0.269679172458877</v>
      </c>
      <c r="D1055" s="29" t="n">
        <f aca="false">IF('Random Draws'!I1055&lt;Assumptions!$D$30,1,0)</f>
        <v>0</v>
      </c>
      <c r="E1055" s="19" t="n">
        <f aca="false">C1055+Assumptions!$D$31*D1055</f>
        <v>0.269679172458877</v>
      </c>
      <c r="F1055" s="28" t="n">
        <f aca="false">(Simulation!F1055-Assumptions!$D$15)*(1-E1055)+Assumptions!$D$15-Simulation!J1055</f>
        <v>0.172779322454348</v>
      </c>
      <c r="G1055" s="8" t="n">
        <f aca="false">((Assumptions!$D$14*(1+Simulation!E1055)^1*F1055-Assumptions!$D$14*(1+Simulation!E1055)^0*Simulation!E1055*Assumptions!$D$16)/(1+Simulation!K1055)^1+(Assumptions!$D$14*(1+Simulation!E1055)^2*F1055-Assumptions!$D$14*(1+Simulation!E1055)^1*Simulation!E1055*Assumptions!$D$16)/(1+Simulation!K1055)^2+(Assumptions!$D$14*(1+Simulation!E1055)^3*F1055-Assumptions!$D$14*(1+Simulation!E1055)^2*Simulation!E1055*Assumptions!$D$16)/(1+Simulation!K1055)^3+(Assumptions!$D$14*(1+Simulation!E1055)^4*F1055-Assumptions!$D$14*(1+Simulation!E1055)^3*Simulation!E1055*Assumptions!$D$16)/(1+Simulation!K1055)^4+(Assumptions!$D$14*(1+Simulation!E1055)^5*F1055-Assumptions!$D$14*(1+Simulation!E1055)^4*Simulation!E1055*Assumptions!$D$16)/(1+Simulation!K1055)^5+(Assumptions!$D$14*(1+Simulation!E1055)^5*F1055-Assumptions!$D$14*(1+Simulation!E1055)^4*Simulation!E1055*Assumptions!$D$16)*(1+Simulation!I1055)/(Simulation!K1055-Simulation!I1055)/(1+Simulation!K1055)^5-Assumptions!$D$17)/Assumptions!$D$18</f>
        <v>15.4106359770122</v>
      </c>
      <c r="H1055" s="8" t="str">
        <f aca="false">IF(D1055=1,G1055,"")</f>
        <v/>
      </c>
      <c r="I1055" s="33" t="n">
        <f aca="false">IF(D1055=0,G1055,"")</f>
        <v>15.4106359770122</v>
      </c>
    </row>
    <row r="1056" customFormat="false" ht="15" hidden="false" customHeight="false" outlineLevel="0" collapsed="false">
      <c r="B1056" s="2" t="n">
        <v>1051</v>
      </c>
      <c r="C1056" s="19" t="n">
        <f aca="false">IF('Random Draws'!F1056&lt;(Assumptions!$D$28-Assumptions!$D$27)/(Assumptions!$D$29-Assumptions!$D$27),Assumptions!$D$27+SQRT('Random Draws'!F1056*(Assumptions!$D$29-Assumptions!$D$27)*(Assumptions!$D$28-Assumptions!$D$27)),Assumptions!$D$29-SQRT((1-'Random Draws'!F1056)*(Assumptions!$D$29-Assumptions!$D$27)*(Assumptions!$D$29-Assumptions!$D$28)))</f>
        <v>0.268337580190612</v>
      </c>
      <c r="D1056" s="29" t="n">
        <f aca="false">IF('Random Draws'!I1056&lt;Assumptions!$D$30,1,0)</f>
        <v>0</v>
      </c>
      <c r="E1056" s="19" t="n">
        <f aca="false">C1056+Assumptions!$D$31*D1056</f>
        <v>0.268337580190612</v>
      </c>
      <c r="F1056" s="28" t="n">
        <f aca="false">(Simulation!F1056-Assumptions!$D$15)*(1-E1056)+Assumptions!$D$15-Simulation!J1056</f>
        <v>0.157666967869478</v>
      </c>
      <c r="G1056" s="8" t="n">
        <f aca="false">((Assumptions!$D$14*(1+Simulation!E1056)^1*F1056-Assumptions!$D$14*(1+Simulation!E1056)^0*Simulation!E1056*Assumptions!$D$16)/(1+Simulation!K1056)^1+(Assumptions!$D$14*(1+Simulation!E1056)^2*F1056-Assumptions!$D$14*(1+Simulation!E1056)^1*Simulation!E1056*Assumptions!$D$16)/(1+Simulation!K1056)^2+(Assumptions!$D$14*(1+Simulation!E1056)^3*F1056-Assumptions!$D$14*(1+Simulation!E1056)^2*Simulation!E1056*Assumptions!$D$16)/(1+Simulation!K1056)^3+(Assumptions!$D$14*(1+Simulation!E1056)^4*F1056-Assumptions!$D$14*(1+Simulation!E1056)^3*Simulation!E1056*Assumptions!$D$16)/(1+Simulation!K1056)^4+(Assumptions!$D$14*(1+Simulation!E1056)^5*F1056-Assumptions!$D$14*(1+Simulation!E1056)^4*Simulation!E1056*Assumptions!$D$16)/(1+Simulation!K1056)^5+(Assumptions!$D$14*(1+Simulation!E1056)^5*F1056-Assumptions!$D$14*(1+Simulation!E1056)^4*Simulation!E1056*Assumptions!$D$16)*(1+Simulation!I1056)/(Simulation!K1056-Simulation!I1056)/(1+Simulation!K1056)^5-Assumptions!$D$17)/Assumptions!$D$18</f>
        <v>11.4278420681722</v>
      </c>
      <c r="H1056" s="8" t="str">
        <f aca="false">IF(D1056=1,G1056,"")</f>
        <v/>
      </c>
      <c r="I1056" s="33" t="n">
        <f aca="false">IF(D1056=0,G1056,"")</f>
        <v>11.4278420681722</v>
      </c>
    </row>
    <row r="1057" customFormat="false" ht="15" hidden="false" customHeight="false" outlineLevel="0" collapsed="false">
      <c r="B1057" s="2" t="n">
        <v>1052</v>
      </c>
      <c r="C1057" s="19" t="n">
        <f aca="false">IF('Random Draws'!F1057&lt;(Assumptions!$D$28-Assumptions!$D$27)/(Assumptions!$D$29-Assumptions!$D$27),Assumptions!$D$27+SQRT('Random Draws'!F1057*(Assumptions!$D$29-Assumptions!$D$27)*(Assumptions!$D$28-Assumptions!$D$27)),Assumptions!$D$29-SQRT((1-'Random Draws'!F1057)*(Assumptions!$D$29-Assumptions!$D$27)*(Assumptions!$D$29-Assumptions!$D$28)))</f>
        <v>0.256376631106671</v>
      </c>
      <c r="D1057" s="29" t="n">
        <f aca="false">IF('Random Draws'!I1057&lt;Assumptions!$D$30,1,0)</f>
        <v>1</v>
      </c>
      <c r="E1057" s="19" t="n">
        <f aca="false">C1057+Assumptions!$D$31*D1057</f>
        <v>0.346376631106672</v>
      </c>
      <c r="F1057" s="28" t="n">
        <f aca="false">(Simulation!F1057-Assumptions!$D$15)*(1-E1057)+Assumptions!$D$15-Simulation!J1057</f>
        <v>0.0896123774300119</v>
      </c>
      <c r="G1057" s="8" t="n">
        <f aca="false">((Assumptions!$D$14*(1+Simulation!E1057)^1*F1057-Assumptions!$D$14*(1+Simulation!E1057)^0*Simulation!E1057*Assumptions!$D$16)/(1+Simulation!K1057)^1+(Assumptions!$D$14*(1+Simulation!E1057)^2*F1057-Assumptions!$D$14*(1+Simulation!E1057)^1*Simulation!E1057*Assumptions!$D$16)/(1+Simulation!K1057)^2+(Assumptions!$D$14*(1+Simulation!E1057)^3*F1057-Assumptions!$D$14*(1+Simulation!E1057)^2*Simulation!E1057*Assumptions!$D$16)/(1+Simulation!K1057)^3+(Assumptions!$D$14*(1+Simulation!E1057)^4*F1057-Assumptions!$D$14*(1+Simulation!E1057)^3*Simulation!E1057*Assumptions!$D$16)/(1+Simulation!K1057)^4+(Assumptions!$D$14*(1+Simulation!E1057)^5*F1057-Assumptions!$D$14*(1+Simulation!E1057)^4*Simulation!E1057*Assumptions!$D$16)/(1+Simulation!K1057)^5+(Assumptions!$D$14*(1+Simulation!E1057)^5*F1057-Assumptions!$D$14*(1+Simulation!E1057)^4*Simulation!E1057*Assumptions!$D$16)*(1+Simulation!I1057)/(Simulation!K1057-Simulation!I1057)/(1+Simulation!K1057)^5-Assumptions!$D$17)/Assumptions!$D$18</f>
        <v>1.91417805573156</v>
      </c>
      <c r="H1057" s="8" t="n">
        <f aca="false">IF(D1057=1,G1057,"")</f>
        <v>1.91417805573156</v>
      </c>
      <c r="I1057" s="33" t="str">
        <f aca="false">IF(D1057=0,G1057,"")</f>
        <v/>
      </c>
    </row>
    <row r="1058" customFormat="false" ht="15" hidden="false" customHeight="false" outlineLevel="0" collapsed="false">
      <c r="B1058" s="2" t="n">
        <v>1053</v>
      </c>
      <c r="C1058" s="19" t="n">
        <f aca="false">IF('Random Draws'!F1058&lt;(Assumptions!$D$28-Assumptions!$D$27)/(Assumptions!$D$29-Assumptions!$D$27),Assumptions!$D$27+SQRT('Random Draws'!F1058*(Assumptions!$D$29-Assumptions!$D$27)*(Assumptions!$D$28-Assumptions!$D$27)),Assumptions!$D$29-SQRT((1-'Random Draws'!F1058)*(Assumptions!$D$29-Assumptions!$D$27)*(Assumptions!$D$29-Assumptions!$D$28)))</f>
        <v>0.259453803712262</v>
      </c>
      <c r="D1058" s="29" t="n">
        <f aca="false">IF('Random Draws'!I1058&lt;Assumptions!$D$30,1,0)</f>
        <v>0</v>
      </c>
      <c r="E1058" s="19" t="n">
        <f aca="false">C1058+Assumptions!$D$31*D1058</f>
        <v>0.259453803712262</v>
      </c>
      <c r="F1058" s="28" t="n">
        <f aca="false">(Simulation!F1058-Assumptions!$D$15)*(1-E1058)+Assumptions!$D$15-Simulation!J1058</f>
        <v>0.178978342025971</v>
      </c>
      <c r="G1058" s="8" t="n">
        <f aca="false">((Assumptions!$D$14*(1+Simulation!E1058)^1*F1058-Assumptions!$D$14*(1+Simulation!E1058)^0*Simulation!E1058*Assumptions!$D$16)/(1+Simulation!K1058)^1+(Assumptions!$D$14*(1+Simulation!E1058)^2*F1058-Assumptions!$D$14*(1+Simulation!E1058)^1*Simulation!E1058*Assumptions!$D$16)/(1+Simulation!K1058)^2+(Assumptions!$D$14*(1+Simulation!E1058)^3*F1058-Assumptions!$D$14*(1+Simulation!E1058)^2*Simulation!E1058*Assumptions!$D$16)/(1+Simulation!K1058)^3+(Assumptions!$D$14*(1+Simulation!E1058)^4*F1058-Assumptions!$D$14*(1+Simulation!E1058)^3*Simulation!E1058*Assumptions!$D$16)/(1+Simulation!K1058)^4+(Assumptions!$D$14*(1+Simulation!E1058)^5*F1058-Assumptions!$D$14*(1+Simulation!E1058)^4*Simulation!E1058*Assumptions!$D$16)/(1+Simulation!K1058)^5+(Assumptions!$D$14*(1+Simulation!E1058)^5*F1058-Assumptions!$D$14*(1+Simulation!E1058)^4*Simulation!E1058*Assumptions!$D$16)*(1+Simulation!I1058)/(Simulation!K1058-Simulation!I1058)/(1+Simulation!K1058)^5-Assumptions!$D$17)/Assumptions!$D$18</f>
        <v>16.2537727694382</v>
      </c>
      <c r="H1058" s="8" t="str">
        <f aca="false">IF(D1058=1,G1058,"")</f>
        <v/>
      </c>
      <c r="I1058" s="33" t="n">
        <f aca="false">IF(D1058=0,G1058,"")</f>
        <v>16.2537727694382</v>
      </c>
    </row>
    <row r="1059" customFormat="false" ht="15" hidden="false" customHeight="false" outlineLevel="0" collapsed="false">
      <c r="B1059" s="2" t="n">
        <v>1054</v>
      </c>
      <c r="C1059" s="19" t="n">
        <f aca="false">IF('Random Draws'!F1059&lt;(Assumptions!$D$28-Assumptions!$D$27)/(Assumptions!$D$29-Assumptions!$D$27),Assumptions!$D$27+SQRT('Random Draws'!F1059*(Assumptions!$D$29-Assumptions!$D$27)*(Assumptions!$D$28-Assumptions!$D$27)),Assumptions!$D$29-SQRT((1-'Random Draws'!F1059)*(Assumptions!$D$29-Assumptions!$D$27)*(Assumptions!$D$29-Assumptions!$D$28)))</f>
        <v>0.251467157196969</v>
      </c>
      <c r="D1059" s="29" t="n">
        <f aca="false">IF('Random Draws'!I1059&lt;Assumptions!$D$30,1,0)</f>
        <v>0</v>
      </c>
      <c r="E1059" s="19" t="n">
        <f aca="false">C1059+Assumptions!$D$31*D1059</f>
        <v>0.251467157196969</v>
      </c>
      <c r="F1059" s="28" t="n">
        <f aca="false">(Simulation!F1059-Assumptions!$D$15)*(1-E1059)+Assumptions!$D$15-Simulation!J1059</f>
        <v>0.171947183918134</v>
      </c>
      <c r="G1059" s="8" t="n">
        <f aca="false">((Assumptions!$D$14*(1+Simulation!E1059)^1*F1059-Assumptions!$D$14*(1+Simulation!E1059)^0*Simulation!E1059*Assumptions!$D$16)/(1+Simulation!K1059)^1+(Assumptions!$D$14*(1+Simulation!E1059)^2*F1059-Assumptions!$D$14*(1+Simulation!E1059)^1*Simulation!E1059*Assumptions!$D$16)/(1+Simulation!K1059)^2+(Assumptions!$D$14*(1+Simulation!E1059)^3*F1059-Assumptions!$D$14*(1+Simulation!E1059)^2*Simulation!E1059*Assumptions!$D$16)/(1+Simulation!K1059)^3+(Assumptions!$D$14*(1+Simulation!E1059)^4*F1059-Assumptions!$D$14*(1+Simulation!E1059)^3*Simulation!E1059*Assumptions!$D$16)/(1+Simulation!K1059)^4+(Assumptions!$D$14*(1+Simulation!E1059)^5*F1059-Assumptions!$D$14*(1+Simulation!E1059)^4*Simulation!E1059*Assumptions!$D$16)/(1+Simulation!K1059)^5+(Assumptions!$D$14*(1+Simulation!E1059)^5*F1059-Assumptions!$D$14*(1+Simulation!E1059)^4*Simulation!E1059*Assumptions!$D$16)*(1+Simulation!I1059)/(Simulation!K1059-Simulation!I1059)/(1+Simulation!K1059)^5-Assumptions!$D$17)/Assumptions!$D$18</f>
        <v>13.9024729405846</v>
      </c>
      <c r="H1059" s="8" t="str">
        <f aca="false">IF(D1059=1,G1059,"")</f>
        <v/>
      </c>
      <c r="I1059" s="33" t="n">
        <f aca="false">IF(D1059=0,G1059,"")</f>
        <v>13.9024729405846</v>
      </c>
    </row>
    <row r="1060" customFormat="false" ht="15" hidden="false" customHeight="false" outlineLevel="0" collapsed="false">
      <c r="B1060" s="2" t="n">
        <v>1055</v>
      </c>
      <c r="C1060" s="19" t="n">
        <f aca="false">IF('Random Draws'!F1060&lt;(Assumptions!$D$28-Assumptions!$D$27)/(Assumptions!$D$29-Assumptions!$D$27),Assumptions!$D$27+SQRT('Random Draws'!F1060*(Assumptions!$D$29-Assumptions!$D$27)*(Assumptions!$D$28-Assumptions!$D$27)),Assumptions!$D$29-SQRT((1-'Random Draws'!F1060)*(Assumptions!$D$29-Assumptions!$D$27)*(Assumptions!$D$29-Assumptions!$D$28)))</f>
        <v>0.244445481277972</v>
      </c>
      <c r="D1060" s="29" t="n">
        <f aca="false">IF('Random Draws'!I1060&lt;Assumptions!$D$30,1,0)</f>
        <v>0</v>
      </c>
      <c r="E1060" s="19" t="n">
        <f aca="false">C1060+Assumptions!$D$31*D1060</f>
        <v>0.244445481277972</v>
      </c>
      <c r="F1060" s="28" t="n">
        <f aca="false">(Simulation!F1060-Assumptions!$D$15)*(1-E1060)+Assumptions!$D$15-Simulation!J1060</f>
        <v>0.180695932953328</v>
      </c>
      <c r="G1060" s="8" t="n">
        <f aca="false">((Assumptions!$D$14*(1+Simulation!E1060)^1*F1060-Assumptions!$D$14*(1+Simulation!E1060)^0*Simulation!E1060*Assumptions!$D$16)/(1+Simulation!K1060)^1+(Assumptions!$D$14*(1+Simulation!E1060)^2*F1060-Assumptions!$D$14*(1+Simulation!E1060)^1*Simulation!E1060*Assumptions!$D$16)/(1+Simulation!K1060)^2+(Assumptions!$D$14*(1+Simulation!E1060)^3*F1060-Assumptions!$D$14*(1+Simulation!E1060)^2*Simulation!E1060*Assumptions!$D$16)/(1+Simulation!K1060)^3+(Assumptions!$D$14*(1+Simulation!E1060)^4*F1060-Assumptions!$D$14*(1+Simulation!E1060)^3*Simulation!E1060*Assumptions!$D$16)/(1+Simulation!K1060)^4+(Assumptions!$D$14*(1+Simulation!E1060)^5*F1060-Assumptions!$D$14*(1+Simulation!E1060)^4*Simulation!E1060*Assumptions!$D$16)/(1+Simulation!K1060)^5+(Assumptions!$D$14*(1+Simulation!E1060)^5*F1060-Assumptions!$D$14*(1+Simulation!E1060)^4*Simulation!E1060*Assumptions!$D$16)*(1+Simulation!I1060)/(Simulation!K1060-Simulation!I1060)/(1+Simulation!K1060)^5-Assumptions!$D$17)/Assumptions!$D$18</f>
        <v>13.0042052427066</v>
      </c>
      <c r="H1060" s="8" t="str">
        <f aca="false">IF(D1060=1,G1060,"")</f>
        <v/>
      </c>
      <c r="I1060" s="33" t="n">
        <f aca="false">IF(D1060=0,G1060,"")</f>
        <v>13.0042052427066</v>
      </c>
    </row>
    <row r="1061" customFormat="false" ht="15" hidden="false" customHeight="false" outlineLevel="0" collapsed="false">
      <c r="B1061" s="2" t="n">
        <v>1056</v>
      </c>
      <c r="C1061" s="19" t="n">
        <f aca="false">IF('Random Draws'!F1061&lt;(Assumptions!$D$28-Assumptions!$D$27)/(Assumptions!$D$29-Assumptions!$D$27),Assumptions!$D$27+SQRT('Random Draws'!F1061*(Assumptions!$D$29-Assumptions!$D$27)*(Assumptions!$D$28-Assumptions!$D$27)),Assumptions!$D$29-SQRT((1-'Random Draws'!F1061)*(Assumptions!$D$29-Assumptions!$D$27)*(Assumptions!$D$29-Assumptions!$D$28)))</f>
        <v>0.263572259731929</v>
      </c>
      <c r="D1061" s="29" t="n">
        <f aca="false">IF('Random Draws'!I1061&lt;Assumptions!$D$30,1,0)</f>
        <v>0</v>
      </c>
      <c r="E1061" s="19" t="n">
        <f aca="false">C1061+Assumptions!$D$31*D1061</f>
        <v>0.263572259731929</v>
      </c>
      <c r="F1061" s="28" t="n">
        <f aca="false">(Simulation!F1061-Assumptions!$D$15)*(1-E1061)+Assumptions!$D$15-Simulation!J1061</f>
        <v>0.231609873563158</v>
      </c>
      <c r="G1061" s="8" t="n">
        <f aca="false">((Assumptions!$D$14*(1+Simulation!E1061)^1*F1061-Assumptions!$D$14*(1+Simulation!E1061)^0*Simulation!E1061*Assumptions!$D$16)/(1+Simulation!K1061)^1+(Assumptions!$D$14*(1+Simulation!E1061)^2*F1061-Assumptions!$D$14*(1+Simulation!E1061)^1*Simulation!E1061*Assumptions!$D$16)/(1+Simulation!K1061)^2+(Assumptions!$D$14*(1+Simulation!E1061)^3*F1061-Assumptions!$D$14*(1+Simulation!E1061)^2*Simulation!E1061*Assumptions!$D$16)/(1+Simulation!K1061)^3+(Assumptions!$D$14*(1+Simulation!E1061)^4*F1061-Assumptions!$D$14*(1+Simulation!E1061)^3*Simulation!E1061*Assumptions!$D$16)/(1+Simulation!K1061)^4+(Assumptions!$D$14*(1+Simulation!E1061)^5*F1061-Assumptions!$D$14*(1+Simulation!E1061)^4*Simulation!E1061*Assumptions!$D$16)/(1+Simulation!K1061)^5+(Assumptions!$D$14*(1+Simulation!E1061)^5*F1061-Assumptions!$D$14*(1+Simulation!E1061)^4*Simulation!E1061*Assumptions!$D$16)*(1+Simulation!I1061)/(Simulation!K1061-Simulation!I1061)/(1+Simulation!K1061)^5-Assumptions!$D$17)/Assumptions!$D$18</f>
        <v>14.2821923581258</v>
      </c>
      <c r="H1061" s="8" t="str">
        <f aca="false">IF(D1061=1,G1061,"")</f>
        <v/>
      </c>
      <c r="I1061" s="33" t="n">
        <f aca="false">IF(D1061=0,G1061,"")</f>
        <v>14.2821923581258</v>
      </c>
    </row>
    <row r="1062" customFormat="false" ht="15" hidden="false" customHeight="false" outlineLevel="0" collapsed="false">
      <c r="B1062" s="2" t="n">
        <v>1057</v>
      </c>
      <c r="C1062" s="19" t="n">
        <f aca="false">IF('Random Draws'!F1062&lt;(Assumptions!$D$28-Assumptions!$D$27)/(Assumptions!$D$29-Assumptions!$D$27),Assumptions!$D$27+SQRT('Random Draws'!F1062*(Assumptions!$D$29-Assumptions!$D$27)*(Assumptions!$D$28-Assumptions!$D$27)),Assumptions!$D$29-SQRT((1-'Random Draws'!F1062)*(Assumptions!$D$29-Assumptions!$D$27)*(Assumptions!$D$29-Assumptions!$D$28)))</f>
        <v>0.263476660304672</v>
      </c>
      <c r="D1062" s="29" t="n">
        <f aca="false">IF('Random Draws'!I1062&lt;Assumptions!$D$30,1,0)</f>
        <v>1</v>
      </c>
      <c r="E1062" s="19" t="n">
        <f aca="false">C1062+Assumptions!$D$31*D1062</f>
        <v>0.353476660304672</v>
      </c>
      <c r="F1062" s="28" t="n">
        <f aca="false">(Simulation!F1062-Assumptions!$D$15)*(1-E1062)+Assumptions!$D$15-Simulation!J1062</f>
        <v>0.133878596536329</v>
      </c>
      <c r="G1062" s="8" t="n">
        <f aca="false">((Assumptions!$D$14*(1+Simulation!E1062)^1*F1062-Assumptions!$D$14*(1+Simulation!E1062)^0*Simulation!E1062*Assumptions!$D$16)/(1+Simulation!K1062)^1+(Assumptions!$D$14*(1+Simulation!E1062)^2*F1062-Assumptions!$D$14*(1+Simulation!E1062)^1*Simulation!E1062*Assumptions!$D$16)/(1+Simulation!K1062)^2+(Assumptions!$D$14*(1+Simulation!E1062)^3*F1062-Assumptions!$D$14*(1+Simulation!E1062)^2*Simulation!E1062*Assumptions!$D$16)/(1+Simulation!K1062)^3+(Assumptions!$D$14*(1+Simulation!E1062)^4*F1062-Assumptions!$D$14*(1+Simulation!E1062)^3*Simulation!E1062*Assumptions!$D$16)/(1+Simulation!K1062)^4+(Assumptions!$D$14*(1+Simulation!E1062)^5*F1062-Assumptions!$D$14*(1+Simulation!E1062)^4*Simulation!E1062*Assumptions!$D$16)/(1+Simulation!K1062)^5+(Assumptions!$D$14*(1+Simulation!E1062)^5*F1062-Assumptions!$D$14*(1+Simulation!E1062)^4*Simulation!E1062*Assumptions!$D$16)*(1+Simulation!I1062)/(Simulation!K1062-Simulation!I1062)/(1+Simulation!K1062)^5-Assumptions!$D$17)/Assumptions!$D$18</f>
        <v>7.91796927808547</v>
      </c>
      <c r="H1062" s="8" t="n">
        <f aca="false">IF(D1062=1,G1062,"")</f>
        <v>7.91796927808547</v>
      </c>
      <c r="I1062" s="33" t="str">
        <f aca="false">IF(D1062=0,G1062,"")</f>
        <v/>
      </c>
    </row>
    <row r="1063" customFormat="false" ht="15" hidden="false" customHeight="false" outlineLevel="0" collapsed="false">
      <c r="B1063" s="2" t="n">
        <v>1058</v>
      </c>
      <c r="C1063" s="19" t="n">
        <f aca="false">IF('Random Draws'!F1063&lt;(Assumptions!$D$28-Assumptions!$D$27)/(Assumptions!$D$29-Assumptions!$D$27),Assumptions!$D$27+SQRT('Random Draws'!F1063*(Assumptions!$D$29-Assumptions!$D$27)*(Assumptions!$D$28-Assumptions!$D$27)),Assumptions!$D$29-SQRT((1-'Random Draws'!F1063)*(Assumptions!$D$29-Assumptions!$D$27)*(Assumptions!$D$29-Assumptions!$D$28)))</f>
        <v>0.249692341868135</v>
      </c>
      <c r="D1063" s="29" t="n">
        <f aca="false">IF('Random Draws'!I1063&lt;Assumptions!$D$30,1,0)</f>
        <v>0</v>
      </c>
      <c r="E1063" s="19" t="n">
        <f aca="false">C1063+Assumptions!$D$31*D1063</f>
        <v>0.249692341868135</v>
      </c>
      <c r="F1063" s="28" t="n">
        <f aca="false">(Simulation!F1063-Assumptions!$D$15)*(1-E1063)+Assumptions!$D$15-Simulation!J1063</f>
        <v>0.170534442323674</v>
      </c>
      <c r="G1063" s="8" t="n">
        <f aca="false">((Assumptions!$D$14*(1+Simulation!E1063)^1*F1063-Assumptions!$D$14*(1+Simulation!E1063)^0*Simulation!E1063*Assumptions!$D$16)/(1+Simulation!K1063)^1+(Assumptions!$D$14*(1+Simulation!E1063)^2*F1063-Assumptions!$D$14*(1+Simulation!E1063)^1*Simulation!E1063*Assumptions!$D$16)/(1+Simulation!K1063)^2+(Assumptions!$D$14*(1+Simulation!E1063)^3*F1063-Assumptions!$D$14*(1+Simulation!E1063)^2*Simulation!E1063*Assumptions!$D$16)/(1+Simulation!K1063)^3+(Assumptions!$D$14*(1+Simulation!E1063)^4*F1063-Assumptions!$D$14*(1+Simulation!E1063)^3*Simulation!E1063*Assumptions!$D$16)/(1+Simulation!K1063)^4+(Assumptions!$D$14*(1+Simulation!E1063)^5*F1063-Assumptions!$D$14*(1+Simulation!E1063)^4*Simulation!E1063*Assumptions!$D$16)/(1+Simulation!K1063)^5+(Assumptions!$D$14*(1+Simulation!E1063)^5*F1063-Assumptions!$D$14*(1+Simulation!E1063)^4*Simulation!E1063*Assumptions!$D$16)*(1+Simulation!I1063)/(Simulation!K1063-Simulation!I1063)/(1+Simulation!K1063)^5-Assumptions!$D$17)/Assumptions!$D$18</f>
        <v>21.2878021887583</v>
      </c>
      <c r="H1063" s="8" t="str">
        <f aca="false">IF(D1063=1,G1063,"")</f>
        <v/>
      </c>
      <c r="I1063" s="33" t="n">
        <f aca="false">IF(D1063=0,G1063,"")</f>
        <v>21.2878021887583</v>
      </c>
    </row>
    <row r="1064" customFormat="false" ht="15" hidden="false" customHeight="false" outlineLevel="0" collapsed="false">
      <c r="B1064" s="2" t="n">
        <v>1059</v>
      </c>
      <c r="C1064" s="19" t="n">
        <f aca="false">IF('Random Draws'!F1064&lt;(Assumptions!$D$28-Assumptions!$D$27)/(Assumptions!$D$29-Assumptions!$D$27),Assumptions!$D$27+SQRT('Random Draws'!F1064*(Assumptions!$D$29-Assumptions!$D$27)*(Assumptions!$D$28-Assumptions!$D$27)),Assumptions!$D$29-SQRT((1-'Random Draws'!F1064)*(Assumptions!$D$29-Assumptions!$D$27)*(Assumptions!$D$29-Assumptions!$D$28)))</f>
        <v>0.275646801210236</v>
      </c>
      <c r="D1064" s="29" t="n">
        <f aca="false">IF('Random Draws'!I1064&lt;Assumptions!$D$30,1,0)</f>
        <v>0</v>
      </c>
      <c r="E1064" s="19" t="n">
        <f aca="false">C1064+Assumptions!$D$31*D1064</f>
        <v>0.275646801210236</v>
      </c>
      <c r="F1064" s="28" t="n">
        <f aca="false">(Simulation!F1064-Assumptions!$D$15)*(1-E1064)+Assumptions!$D$15-Simulation!J1064</f>
        <v>0.205378360683812</v>
      </c>
      <c r="G1064" s="8" t="n">
        <f aca="false">((Assumptions!$D$14*(1+Simulation!E1064)^1*F1064-Assumptions!$D$14*(1+Simulation!E1064)^0*Simulation!E1064*Assumptions!$D$16)/(1+Simulation!K1064)^1+(Assumptions!$D$14*(1+Simulation!E1064)^2*F1064-Assumptions!$D$14*(1+Simulation!E1064)^1*Simulation!E1064*Assumptions!$D$16)/(1+Simulation!K1064)^2+(Assumptions!$D$14*(1+Simulation!E1064)^3*F1064-Assumptions!$D$14*(1+Simulation!E1064)^2*Simulation!E1064*Assumptions!$D$16)/(1+Simulation!K1064)^3+(Assumptions!$D$14*(1+Simulation!E1064)^4*F1064-Assumptions!$D$14*(1+Simulation!E1064)^3*Simulation!E1064*Assumptions!$D$16)/(1+Simulation!K1064)^4+(Assumptions!$D$14*(1+Simulation!E1064)^5*F1064-Assumptions!$D$14*(1+Simulation!E1064)^4*Simulation!E1064*Assumptions!$D$16)/(1+Simulation!K1064)^5+(Assumptions!$D$14*(1+Simulation!E1064)^5*F1064-Assumptions!$D$14*(1+Simulation!E1064)^4*Simulation!E1064*Assumptions!$D$16)*(1+Simulation!I1064)/(Simulation!K1064-Simulation!I1064)/(1+Simulation!K1064)^5-Assumptions!$D$17)/Assumptions!$D$18</f>
        <v>13.3680016916521</v>
      </c>
      <c r="H1064" s="8" t="str">
        <f aca="false">IF(D1064=1,G1064,"")</f>
        <v/>
      </c>
      <c r="I1064" s="33" t="n">
        <f aca="false">IF(D1064=0,G1064,"")</f>
        <v>13.3680016916521</v>
      </c>
    </row>
    <row r="1065" customFormat="false" ht="15" hidden="false" customHeight="false" outlineLevel="0" collapsed="false">
      <c r="B1065" s="2" t="n">
        <v>1060</v>
      </c>
      <c r="C1065" s="19" t="n">
        <f aca="false">IF('Random Draws'!F1065&lt;(Assumptions!$D$28-Assumptions!$D$27)/(Assumptions!$D$29-Assumptions!$D$27),Assumptions!$D$27+SQRT('Random Draws'!F1065*(Assumptions!$D$29-Assumptions!$D$27)*(Assumptions!$D$28-Assumptions!$D$27)),Assumptions!$D$29-SQRT((1-'Random Draws'!F1065)*(Assumptions!$D$29-Assumptions!$D$27)*(Assumptions!$D$29-Assumptions!$D$28)))</f>
        <v>0.271891342596706</v>
      </c>
      <c r="D1065" s="29" t="n">
        <f aca="false">IF('Random Draws'!I1065&lt;Assumptions!$D$30,1,0)</f>
        <v>1</v>
      </c>
      <c r="E1065" s="19" t="n">
        <f aca="false">C1065+Assumptions!$D$31*D1065</f>
        <v>0.361891342596706</v>
      </c>
      <c r="F1065" s="28" t="n">
        <f aca="false">(Simulation!F1065-Assumptions!$D$15)*(1-E1065)+Assumptions!$D$15-Simulation!J1065</f>
        <v>0.140151994315422</v>
      </c>
      <c r="G1065" s="8" t="n">
        <f aca="false">((Assumptions!$D$14*(1+Simulation!E1065)^1*F1065-Assumptions!$D$14*(1+Simulation!E1065)^0*Simulation!E1065*Assumptions!$D$16)/(1+Simulation!K1065)^1+(Assumptions!$D$14*(1+Simulation!E1065)^2*F1065-Assumptions!$D$14*(1+Simulation!E1065)^1*Simulation!E1065*Assumptions!$D$16)/(1+Simulation!K1065)^2+(Assumptions!$D$14*(1+Simulation!E1065)^3*F1065-Assumptions!$D$14*(1+Simulation!E1065)^2*Simulation!E1065*Assumptions!$D$16)/(1+Simulation!K1065)^3+(Assumptions!$D$14*(1+Simulation!E1065)^4*F1065-Assumptions!$D$14*(1+Simulation!E1065)^3*Simulation!E1065*Assumptions!$D$16)/(1+Simulation!K1065)^4+(Assumptions!$D$14*(1+Simulation!E1065)^5*F1065-Assumptions!$D$14*(1+Simulation!E1065)^4*Simulation!E1065*Assumptions!$D$16)/(1+Simulation!K1065)^5+(Assumptions!$D$14*(1+Simulation!E1065)^5*F1065-Assumptions!$D$14*(1+Simulation!E1065)^4*Simulation!E1065*Assumptions!$D$16)*(1+Simulation!I1065)/(Simulation!K1065-Simulation!I1065)/(1+Simulation!K1065)^5-Assumptions!$D$17)/Assumptions!$D$18</f>
        <v>10.1823483679386</v>
      </c>
      <c r="H1065" s="8" t="n">
        <f aca="false">IF(D1065=1,G1065,"")</f>
        <v>10.1823483679386</v>
      </c>
      <c r="I1065" s="33" t="str">
        <f aca="false">IF(D1065=0,G1065,"")</f>
        <v/>
      </c>
    </row>
    <row r="1066" customFormat="false" ht="15" hidden="false" customHeight="false" outlineLevel="0" collapsed="false">
      <c r="B1066" s="2" t="n">
        <v>1061</v>
      </c>
      <c r="C1066" s="19" t="n">
        <f aca="false">IF('Random Draws'!F1066&lt;(Assumptions!$D$28-Assumptions!$D$27)/(Assumptions!$D$29-Assumptions!$D$27),Assumptions!$D$27+SQRT('Random Draws'!F1066*(Assumptions!$D$29-Assumptions!$D$27)*(Assumptions!$D$28-Assumptions!$D$27)),Assumptions!$D$29-SQRT((1-'Random Draws'!F1066)*(Assumptions!$D$29-Assumptions!$D$27)*(Assumptions!$D$29-Assumptions!$D$28)))</f>
        <v>0.261815573418466</v>
      </c>
      <c r="D1066" s="29" t="n">
        <f aca="false">IF('Random Draws'!I1066&lt;Assumptions!$D$30,1,0)</f>
        <v>0</v>
      </c>
      <c r="E1066" s="19" t="n">
        <f aca="false">C1066+Assumptions!$D$31*D1066</f>
        <v>0.261815573418466</v>
      </c>
      <c r="F1066" s="28" t="n">
        <f aca="false">(Simulation!F1066-Assumptions!$D$15)*(1-E1066)+Assumptions!$D$15-Simulation!J1066</f>
        <v>0.173961492035761</v>
      </c>
      <c r="G1066" s="8" t="n">
        <f aca="false">((Assumptions!$D$14*(1+Simulation!E1066)^1*F1066-Assumptions!$D$14*(1+Simulation!E1066)^0*Simulation!E1066*Assumptions!$D$16)/(1+Simulation!K1066)^1+(Assumptions!$D$14*(1+Simulation!E1066)^2*F1066-Assumptions!$D$14*(1+Simulation!E1066)^1*Simulation!E1066*Assumptions!$D$16)/(1+Simulation!K1066)^2+(Assumptions!$D$14*(1+Simulation!E1066)^3*F1066-Assumptions!$D$14*(1+Simulation!E1066)^2*Simulation!E1066*Assumptions!$D$16)/(1+Simulation!K1066)^3+(Assumptions!$D$14*(1+Simulation!E1066)^4*F1066-Assumptions!$D$14*(1+Simulation!E1066)^3*Simulation!E1066*Assumptions!$D$16)/(1+Simulation!K1066)^4+(Assumptions!$D$14*(1+Simulation!E1066)^5*F1066-Assumptions!$D$14*(1+Simulation!E1066)^4*Simulation!E1066*Assumptions!$D$16)/(1+Simulation!K1066)^5+(Assumptions!$D$14*(1+Simulation!E1066)^5*F1066-Assumptions!$D$14*(1+Simulation!E1066)^4*Simulation!E1066*Assumptions!$D$16)*(1+Simulation!I1066)/(Simulation!K1066-Simulation!I1066)/(1+Simulation!K1066)^5-Assumptions!$D$17)/Assumptions!$D$18</f>
        <v>20.090406643973</v>
      </c>
      <c r="H1066" s="8" t="str">
        <f aca="false">IF(D1066=1,G1066,"")</f>
        <v/>
      </c>
      <c r="I1066" s="33" t="n">
        <f aca="false">IF(D1066=0,G1066,"")</f>
        <v>20.090406643973</v>
      </c>
    </row>
    <row r="1067" customFormat="false" ht="15" hidden="false" customHeight="false" outlineLevel="0" collapsed="false">
      <c r="B1067" s="2" t="n">
        <v>1062</v>
      </c>
      <c r="C1067" s="19" t="n">
        <f aca="false">IF('Random Draws'!F1067&lt;(Assumptions!$D$28-Assumptions!$D$27)/(Assumptions!$D$29-Assumptions!$D$27),Assumptions!$D$27+SQRT('Random Draws'!F1067*(Assumptions!$D$29-Assumptions!$D$27)*(Assumptions!$D$28-Assumptions!$D$27)),Assumptions!$D$29-SQRT((1-'Random Draws'!F1067)*(Assumptions!$D$29-Assumptions!$D$27)*(Assumptions!$D$29-Assumptions!$D$28)))</f>
        <v>0.253182766507831</v>
      </c>
      <c r="D1067" s="29" t="n">
        <f aca="false">IF('Random Draws'!I1067&lt;Assumptions!$D$30,1,0)</f>
        <v>0</v>
      </c>
      <c r="E1067" s="19" t="n">
        <f aca="false">C1067+Assumptions!$D$31*D1067</f>
        <v>0.253182766507831</v>
      </c>
      <c r="F1067" s="28" t="n">
        <f aca="false">(Simulation!F1067-Assumptions!$D$15)*(1-E1067)+Assumptions!$D$15-Simulation!J1067</f>
        <v>0.135898743413148</v>
      </c>
      <c r="G1067" s="8" t="n">
        <f aca="false">((Assumptions!$D$14*(1+Simulation!E1067)^1*F1067-Assumptions!$D$14*(1+Simulation!E1067)^0*Simulation!E1067*Assumptions!$D$16)/(1+Simulation!K1067)^1+(Assumptions!$D$14*(1+Simulation!E1067)^2*F1067-Assumptions!$D$14*(1+Simulation!E1067)^1*Simulation!E1067*Assumptions!$D$16)/(1+Simulation!K1067)^2+(Assumptions!$D$14*(1+Simulation!E1067)^3*F1067-Assumptions!$D$14*(1+Simulation!E1067)^2*Simulation!E1067*Assumptions!$D$16)/(1+Simulation!K1067)^3+(Assumptions!$D$14*(1+Simulation!E1067)^4*F1067-Assumptions!$D$14*(1+Simulation!E1067)^3*Simulation!E1067*Assumptions!$D$16)/(1+Simulation!K1067)^4+(Assumptions!$D$14*(1+Simulation!E1067)^5*F1067-Assumptions!$D$14*(1+Simulation!E1067)^4*Simulation!E1067*Assumptions!$D$16)/(1+Simulation!K1067)^5+(Assumptions!$D$14*(1+Simulation!E1067)^5*F1067-Assumptions!$D$14*(1+Simulation!E1067)^4*Simulation!E1067*Assumptions!$D$16)*(1+Simulation!I1067)/(Simulation!K1067-Simulation!I1067)/(1+Simulation!K1067)^5-Assumptions!$D$17)/Assumptions!$D$18</f>
        <v>3.65620706466056</v>
      </c>
      <c r="H1067" s="8" t="str">
        <f aca="false">IF(D1067=1,G1067,"")</f>
        <v/>
      </c>
      <c r="I1067" s="33" t="n">
        <f aca="false">IF(D1067=0,G1067,"")</f>
        <v>3.65620706466056</v>
      </c>
    </row>
    <row r="1068" customFormat="false" ht="15" hidden="false" customHeight="false" outlineLevel="0" collapsed="false">
      <c r="B1068" s="2" t="n">
        <v>1063</v>
      </c>
      <c r="C1068" s="19" t="n">
        <f aca="false">IF('Random Draws'!F1068&lt;(Assumptions!$D$28-Assumptions!$D$27)/(Assumptions!$D$29-Assumptions!$D$27),Assumptions!$D$27+SQRT('Random Draws'!F1068*(Assumptions!$D$29-Assumptions!$D$27)*(Assumptions!$D$28-Assumptions!$D$27)),Assumptions!$D$29-SQRT((1-'Random Draws'!F1068)*(Assumptions!$D$29-Assumptions!$D$27)*(Assumptions!$D$29-Assumptions!$D$28)))</f>
        <v>0.26417531609395</v>
      </c>
      <c r="D1068" s="29" t="n">
        <f aca="false">IF('Random Draws'!I1068&lt;Assumptions!$D$30,1,0)</f>
        <v>1</v>
      </c>
      <c r="E1068" s="19" t="n">
        <f aca="false">C1068+Assumptions!$D$31*D1068</f>
        <v>0.35417531609395</v>
      </c>
      <c r="F1068" s="28" t="n">
        <f aca="false">(Simulation!F1068-Assumptions!$D$15)*(1-E1068)+Assumptions!$D$15-Simulation!J1068</f>
        <v>0.170326180383812</v>
      </c>
      <c r="G1068" s="8" t="n">
        <f aca="false">((Assumptions!$D$14*(1+Simulation!E1068)^1*F1068-Assumptions!$D$14*(1+Simulation!E1068)^0*Simulation!E1068*Assumptions!$D$16)/(1+Simulation!K1068)^1+(Assumptions!$D$14*(1+Simulation!E1068)^2*F1068-Assumptions!$D$14*(1+Simulation!E1068)^1*Simulation!E1068*Assumptions!$D$16)/(1+Simulation!K1068)^2+(Assumptions!$D$14*(1+Simulation!E1068)^3*F1068-Assumptions!$D$14*(1+Simulation!E1068)^2*Simulation!E1068*Assumptions!$D$16)/(1+Simulation!K1068)^3+(Assumptions!$D$14*(1+Simulation!E1068)^4*F1068-Assumptions!$D$14*(1+Simulation!E1068)^3*Simulation!E1068*Assumptions!$D$16)/(1+Simulation!K1068)^4+(Assumptions!$D$14*(1+Simulation!E1068)^5*F1068-Assumptions!$D$14*(1+Simulation!E1068)^4*Simulation!E1068*Assumptions!$D$16)/(1+Simulation!K1068)^5+(Assumptions!$D$14*(1+Simulation!E1068)^5*F1068-Assumptions!$D$14*(1+Simulation!E1068)^4*Simulation!E1068*Assumptions!$D$16)*(1+Simulation!I1068)/(Simulation!K1068-Simulation!I1068)/(1+Simulation!K1068)^5-Assumptions!$D$17)/Assumptions!$D$18</f>
        <v>14.6207641904861</v>
      </c>
      <c r="H1068" s="8" t="n">
        <f aca="false">IF(D1068=1,G1068,"")</f>
        <v>14.6207641904861</v>
      </c>
      <c r="I1068" s="33" t="str">
        <f aca="false">IF(D1068=0,G1068,"")</f>
        <v/>
      </c>
    </row>
    <row r="1069" customFormat="false" ht="15" hidden="false" customHeight="false" outlineLevel="0" collapsed="false">
      <c r="B1069" s="2" t="n">
        <v>1064</v>
      </c>
      <c r="C1069" s="19" t="n">
        <f aca="false">IF('Random Draws'!F1069&lt;(Assumptions!$D$28-Assumptions!$D$27)/(Assumptions!$D$29-Assumptions!$D$27),Assumptions!$D$27+SQRT('Random Draws'!F1069*(Assumptions!$D$29-Assumptions!$D$27)*(Assumptions!$D$28-Assumptions!$D$27)),Assumptions!$D$29-SQRT((1-'Random Draws'!F1069)*(Assumptions!$D$29-Assumptions!$D$27)*(Assumptions!$D$29-Assumptions!$D$28)))</f>
        <v>0.253577221562337</v>
      </c>
      <c r="D1069" s="29" t="n">
        <f aca="false">IF('Random Draws'!I1069&lt;Assumptions!$D$30,1,0)</f>
        <v>0</v>
      </c>
      <c r="E1069" s="19" t="n">
        <f aca="false">C1069+Assumptions!$D$31*D1069</f>
        <v>0.253577221562337</v>
      </c>
      <c r="F1069" s="28" t="n">
        <f aca="false">(Simulation!F1069-Assumptions!$D$15)*(1-E1069)+Assumptions!$D$15-Simulation!J1069</f>
        <v>0.121183586058649</v>
      </c>
      <c r="G1069" s="8" t="n">
        <f aca="false">((Assumptions!$D$14*(1+Simulation!E1069)^1*F1069-Assumptions!$D$14*(1+Simulation!E1069)^0*Simulation!E1069*Assumptions!$D$16)/(1+Simulation!K1069)^1+(Assumptions!$D$14*(1+Simulation!E1069)^2*F1069-Assumptions!$D$14*(1+Simulation!E1069)^1*Simulation!E1069*Assumptions!$D$16)/(1+Simulation!K1069)^2+(Assumptions!$D$14*(1+Simulation!E1069)^3*F1069-Assumptions!$D$14*(1+Simulation!E1069)^2*Simulation!E1069*Assumptions!$D$16)/(1+Simulation!K1069)^3+(Assumptions!$D$14*(1+Simulation!E1069)^4*F1069-Assumptions!$D$14*(1+Simulation!E1069)^3*Simulation!E1069*Assumptions!$D$16)/(1+Simulation!K1069)^4+(Assumptions!$D$14*(1+Simulation!E1069)^5*F1069-Assumptions!$D$14*(1+Simulation!E1069)^4*Simulation!E1069*Assumptions!$D$16)/(1+Simulation!K1069)^5+(Assumptions!$D$14*(1+Simulation!E1069)^5*F1069-Assumptions!$D$14*(1+Simulation!E1069)^4*Simulation!E1069*Assumptions!$D$16)*(1+Simulation!I1069)/(Simulation!K1069-Simulation!I1069)/(1+Simulation!K1069)^5-Assumptions!$D$17)/Assumptions!$D$18</f>
        <v>7.52810287875108</v>
      </c>
      <c r="H1069" s="8" t="str">
        <f aca="false">IF(D1069=1,G1069,"")</f>
        <v/>
      </c>
      <c r="I1069" s="33" t="n">
        <f aca="false">IF(D1069=0,G1069,"")</f>
        <v>7.52810287875108</v>
      </c>
    </row>
    <row r="1070" customFormat="false" ht="15" hidden="false" customHeight="false" outlineLevel="0" collapsed="false">
      <c r="B1070" s="2" t="n">
        <v>1065</v>
      </c>
      <c r="C1070" s="19" t="n">
        <f aca="false">IF('Random Draws'!F1070&lt;(Assumptions!$D$28-Assumptions!$D$27)/(Assumptions!$D$29-Assumptions!$D$27),Assumptions!$D$27+SQRT('Random Draws'!F1070*(Assumptions!$D$29-Assumptions!$D$27)*(Assumptions!$D$28-Assumptions!$D$27)),Assumptions!$D$29-SQRT((1-'Random Draws'!F1070)*(Assumptions!$D$29-Assumptions!$D$27)*(Assumptions!$D$29-Assumptions!$D$28)))</f>
        <v>0.275305223594845</v>
      </c>
      <c r="D1070" s="29" t="n">
        <f aca="false">IF('Random Draws'!I1070&lt;Assumptions!$D$30,1,0)</f>
        <v>0</v>
      </c>
      <c r="E1070" s="19" t="n">
        <f aca="false">C1070+Assumptions!$D$31*D1070</f>
        <v>0.275305223594845</v>
      </c>
      <c r="F1070" s="28" t="n">
        <f aca="false">(Simulation!F1070-Assumptions!$D$15)*(1-E1070)+Assumptions!$D$15-Simulation!J1070</f>
        <v>0.144215020318486</v>
      </c>
      <c r="G1070" s="8" t="n">
        <f aca="false">((Assumptions!$D$14*(1+Simulation!E1070)^1*F1070-Assumptions!$D$14*(1+Simulation!E1070)^0*Simulation!E1070*Assumptions!$D$16)/(1+Simulation!K1070)^1+(Assumptions!$D$14*(1+Simulation!E1070)^2*F1070-Assumptions!$D$14*(1+Simulation!E1070)^1*Simulation!E1070*Assumptions!$D$16)/(1+Simulation!K1070)^2+(Assumptions!$D$14*(1+Simulation!E1070)^3*F1070-Assumptions!$D$14*(1+Simulation!E1070)^2*Simulation!E1070*Assumptions!$D$16)/(1+Simulation!K1070)^3+(Assumptions!$D$14*(1+Simulation!E1070)^4*F1070-Assumptions!$D$14*(1+Simulation!E1070)^3*Simulation!E1070*Assumptions!$D$16)/(1+Simulation!K1070)^4+(Assumptions!$D$14*(1+Simulation!E1070)^5*F1070-Assumptions!$D$14*(1+Simulation!E1070)^4*Simulation!E1070*Assumptions!$D$16)/(1+Simulation!K1070)^5+(Assumptions!$D$14*(1+Simulation!E1070)^5*F1070-Assumptions!$D$14*(1+Simulation!E1070)^4*Simulation!E1070*Assumptions!$D$16)*(1+Simulation!I1070)/(Simulation!K1070-Simulation!I1070)/(1+Simulation!K1070)^5-Assumptions!$D$17)/Assumptions!$D$18</f>
        <v>7.97598098030329</v>
      </c>
      <c r="H1070" s="8" t="str">
        <f aca="false">IF(D1070=1,G1070,"")</f>
        <v/>
      </c>
      <c r="I1070" s="33" t="n">
        <f aca="false">IF(D1070=0,G1070,"")</f>
        <v>7.97598098030329</v>
      </c>
    </row>
    <row r="1071" customFormat="false" ht="15" hidden="false" customHeight="false" outlineLevel="0" collapsed="false">
      <c r="B1071" s="2" t="n">
        <v>1066</v>
      </c>
      <c r="C1071" s="19" t="n">
        <f aca="false">IF('Random Draws'!F1071&lt;(Assumptions!$D$28-Assumptions!$D$27)/(Assumptions!$D$29-Assumptions!$D$27),Assumptions!$D$27+SQRT('Random Draws'!F1071*(Assumptions!$D$29-Assumptions!$D$27)*(Assumptions!$D$28-Assumptions!$D$27)),Assumptions!$D$29-SQRT((1-'Random Draws'!F1071)*(Assumptions!$D$29-Assumptions!$D$27)*(Assumptions!$D$29-Assumptions!$D$28)))</f>
        <v>0.263382622317417</v>
      </c>
      <c r="D1071" s="29" t="n">
        <f aca="false">IF('Random Draws'!I1071&lt;Assumptions!$D$30,1,0)</f>
        <v>1</v>
      </c>
      <c r="E1071" s="19" t="n">
        <f aca="false">C1071+Assumptions!$D$31*D1071</f>
        <v>0.353382622317417</v>
      </c>
      <c r="F1071" s="28" t="n">
        <f aca="false">(Simulation!F1071-Assumptions!$D$15)*(1-E1071)+Assumptions!$D$15-Simulation!J1071</f>
        <v>0.140767678822651</v>
      </c>
      <c r="G1071" s="8" t="n">
        <f aca="false">((Assumptions!$D$14*(1+Simulation!E1071)^1*F1071-Assumptions!$D$14*(1+Simulation!E1071)^0*Simulation!E1071*Assumptions!$D$16)/(1+Simulation!K1071)^1+(Assumptions!$D$14*(1+Simulation!E1071)^2*F1071-Assumptions!$D$14*(1+Simulation!E1071)^1*Simulation!E1071*Assumptions!$D$16)/(1+Simulation!K1071)^2+(Assumptions!$D$14*(1+Simulation!E1071)^3*F1071-Assumptions!$D$14*(1+Simulation!E1071)^2*Simulation!E1071*Assumptions!$D$16)/(1+Simulation!K1071)^3+(Assumptions!$D$14*(1+Simulation!E1071)^4*F1071-Assumptions!$D$14*(1+Simulation!E1071)^3*Simulation!E1071*Assumptions!$D$16)/(1+Simulation!K1071)^4+(Assumptions!$D$14*(1+Simulation!E1071)^5*F1071-Assumptions!$D$14*(1+Simulation!E1071)^4*Simulation!E1071*Assumptions!$D$16)/(1+Simulation!K1071)^5+(Assumptions!$D$14*(1+Simulation!E1071)^5*F1071-Assumptions!$D$14*(1+Simulation!E1071)^4*Simulation!E1071*Assumptions!$D$16)*(1+Simulation!I1071)/(Simulation!K1071-Simulation!I1071)/(1+Simulation!K1071)^5-Assumptions!$D$17)/Assumptions!$D$18</f>
        <v>8.81089616623953</v>
      </c>
      <c r="H1071" s="8" t="n">
        <f aca="false">IF(D1071=1,G1071,"")</f>
        <v>8.81089616623953</v>
      </c>
      <c r="I1071" s="33" t="str">
        <f aca="false">IF(D1071=0,G1071,"")</f>
        <v/>
      </c>
    </row>
    <row r="1072" customFormat="false" ht="15" hidden="false" customHeight="false" outlineLevel="0" collapsed="false">
      <c r="B1072" s="2" t="n">
        <v>1067</v>
      </c>
      <c r="C1072" s="19" t="n">
        <f aca="false">IF('Random Draws'!F1072&lt;(Assumptions!$D$28-Assumptions!$D$27)/(Assumptions!$D$29-Assumptions!$D$27),Assumptions!$D$27+SQRT('Random Draws'!F1072*(Assumptions!$D$29-Assumptions!$D$27)*(Assumptions!$D$28-Assumptions!$D$27)),Assumptions!$D$29-SQRT((1-'Random Draws'!F1072)*(Assumptions!$D$29-Assumptions!$D$27)*(Assumptions!$D$29-Assumptions!$D$28)))</f>
        <v>0.270834949655872</v>
      </c>
      <c r="D1072" s="29" t="n">
        <f aca="false">IF('Random Draws'!I1072&lt;Assumptions!$D$30,1,0)</f>
        <v>0</v>
      </c>
      <c r="E1072" s="19" t="n">
        <f aca="false">C1072+Assumptions!$D$31*D1072</f>
        <v>0.270834949655872</v>
      </c>
      <c r="F1072" s="28" t="n">
        <f aca="false">(Simulation!F1072-Assumptions!$D$15)*(1-E1072)+Assumptions!$D$15-Simulation!J1072</f>
        <v>0.180383347309131</v>
      </c>
      <c r="G1072" s="8" t="n">
        <f aca="false">((Assumptions!$D$14*(1+Simulation!E1072)^1*F1072-Assumptions!$D$14*(1+Simulation!E1072)^0*Simulation!E1072*Assumptions!$D$16)/(1+Simulation!K1072)^1+(Assumptions!$D$14*(1+Simulation!E1072)^2*F1072-Assumptions!$D$14*(1+Simulation!E1072)^1*Simulation!E1072*Assumptions!$D$16)/(1+Simulation!K1072)^2+(Assumptions!$D$14*(1+Simulation!E1072)^3*F1072-Assumptions!$D$14*(1+Simulation!E1072)^2*Simulation!E1072*Assumptions!$D$16)/(1+Simulation!K1072)^3+(Assumptions!$D$14*(1+Simulation!E1072)^4*F1072-Assumptions!$D$14*(1+Simulation!E1072)^3*Simulation!E1072*Assumptions!$D$16)/(1+Simulation!K1072)^4+(Assumptions!$D$14*(1+Simulation!E1072)^5*F1072-Assumptions!$D$14*(1+Simulation!E1072)^4*Simulation!E1072*Assumptions!$D$16)/(1+Simulation!K1072)^5+(Assumptions!$D$14*(1+Simulation!E1072)^5*F1072-Assumptions!$D$14*(1+Simulation!E1072)^4*Simulation!E1072*Assumptions!$D$16)*(1+Simulation!I1072)/(Simulation!K1072-Simulation!I1072)/(1+Simulation!K1072)^5-Assumptions!$D$17)/Assumptions!$D$18</f>
        <v>7.59998044226656</v>
      </c>
      <c r="H1072" s="8" t="str">
        <f aca="false">IF(D1072=1,G1072,"")</f>
        <v/>
      </c>
      <c r="I1072" s="33" t="n">
        <f aca="false">IF(D1072=0,G1072,"")</f>
        <v>7.59998044226656</v>
      </c>
    </row>
    <row r="1073" customFormat="false" ht="15" hidden="false" customHeight="false" outlineLevel="0" collapsed="false">
      <c r="B1073" s="2" t="n">
        <v>1068</v>
      </c>
      <c r="C1073" s="19" t="n">
        <f aca="false">IF('Random Draws'!F1073&lt;(Assumptions!$D$28-Assumptions!$D$27)/(Assumptions!$D$29-Assumptions!$D$27),Assumptions!$D$27+SQRT('Random Draws'!F1073*(Assumptions!$D$29-Assumptions!$D$27)*(Assumptions!$D$28-Assumptions!$D$27)),Assumptions!$D$29-SQRT((1-'Random Draws'!F1073)*(Assumptions!$D$29-Assumptions!$D$27)*(Assumptions!$D$29-Assumptions!$D$28)))</f>
        <v>0.257885370654812</v>
      </c>
      <c r="D1073" s="29" t="n">
        <f aca="false">IF('Random Draws'!I1073&lt;Assumptions!$D$30,1,0)</f>
        <v>1</v>
      </c>
      <c r="E1073" s="19" t="n">
        <f aca="false">C1073+Assumptions!$D$31*D1073</f>
        <v>0.347885370654812</v>
      </c>
      <c r="F1073" s="28" t="n">
        <f aca="false">(Simulation!F1073-Assumptions!$D$15)*(1-E1073)+Assumptions!$D$15-Simulation!J1073</f>
        <v>0.157866102076411</v>
      </c>
      <c r="G1073" s="8" t="n">
        <f aca="false">((Assumptions!$D$14*(1+Simulation!E1073)^1*F1073-Assumptions!$D$14*(1+Simulation!E1073)^0*Simulation!E1073*Assumptions!$D$16)/(1+Simulation!K1073)^1+(Assumptions!$D$14*(1+Simulation!E1073)^2*F1073-Assumptions!$D$14*(1+Simulation!E1073)^1*Simulation!E1073*Assumptions!$D$16)/(1+Simulation!K1073)^2+(Assumptions!$D$14*(1+Simulation!E1073)^3*F1073-Assumptions!$D$14*(1+Simulation!E1073)^2*Simulation!E1073*Assumptions!$D$16)/(1+Simulation!K1073)^3+(Assumptions!$D$14*(1+Simulation!E1073)^4*F1073-Assumptions!$D$14*(1+Simulation!E1073)^3*Simulation!E1073*Assumptions!$D$16)/(1+Simulation!K1073)^4+(Assumptions!$D$14*(1+Simulation!E1073)^5*F1073-Assumptions!$D$14*(1+Simulation!E1073)^4*Simulation!E1073*Assumptions!$D$16)/(1+Simulation!K1073)^5+(Assumptions!$D$14*(1+Simulation!E1073)^5*F1073-Assumptions!$D$14*(1+Simulation!E1073)^4*Simulation!E1073*Assumptions!$D$16)*(1+Simulation!I1073)/(Simulation!K1073-Simulation!I1073)/(1+Simulation!K1073)^5-Assumptions!$D$17)/Assumptions!$D$18</f>
        <v>8.67922865808744</v>
      </c>
      <c r="H1073" s="8" t="n">
        <f aca="false">IF(D1073=1,G1073,"")</f>
        <v>8.67922865808744</v>
      </c>
      <c r="I1073" s="33" t="str">
        <f aca="false">IF(D1073=0,G1073,"")</f>
        <v/>
      </c>
    </row>
    <row r="1074" customFormat="false" ht="15" hidden="false" customHeight="false" outlineLevel="0" collapsed="false">
      <c r="B1074" s="2" t="n">
        <v>1069</v>
      </c>
      <c r="C1074" s="19" t="n">
        <f aca="false">IF('Random Draws'!F1074&lt;(Assumptions!$D$28-Assumptions!$D$27)/(Assumptions!$D$29-Assumptions!$D$27),Assumptions!$D$27+SQRT('Random Draws'!F1074*(Assumptions!$D$29-Assumptions!$D$27)*(Assumptions!$D$28-Assumptions!$D$27)),Assumptions!$D$29-SQRT((1-'Random Draws'!F1074)*(Assumptions!$D$29-Assumptions!$D$27)*(Assumptions!$D$29-Assumptions!$D$28)))</f>
        <v>0.271618690313084</v>
      </c>
      <c r="D1074" s="29" t="n">
        <f aca="false">IF('Random Draws'!I1074&lt;Assumptions!$D$30,1,0)</f>
        <v>0</v>
      </c>
      <c r="E1074" s="19" t="n">
        <f aca="false">C1074+Assumptions!$D$31*D1074</f>
        <v>0.271618690313084</v>
      </c>
      <c r="F1074" s="28" t="n">
        <f aca="false">(Simulation!F1074-Assumptions!$D$15)*(1-E1074)+Assumptions!$D$15-Simulation!J1074</f>
        <v>0.155529387052847</v>
      </c>
      <c r="G1074" s="8" t="n">
        <f aca="false">((Assumptions!$D$14*(1+Simulation!E1074)^1*F1074-Assumptions!$D$14*(1+Simulation!E1074)^0*Simulation!E1074*Assumptions!$D$16)/(1+Simulation!K1074)^1+(Assumptions!$D$14*(1+Simulation!E1074)^2*F1074-Assumptions!$D$14*(1+Simulation!E1074)^1*Simulation!E1074*Assumptions!$D$16)/(1+Simulation!K1074)^2+(Assumptions!$D$14*(1+Simulation!E1074)^3*F1074-Assumptions!$D$14*(1+Simulation!E1074)^2*Simulation!E1074*Assumptions!$D$16)/(1+Simulation!K1074)^3+(Assumptions!$D$14*(1+Simulation!E1074)^4*F1074-Assumptions!$D$14*(1+Simulation!E1074)^3*Simulation!E1074*Assumptions!$D$16)/(1+Simulation!K1074)^4+(Assumptions!$D$14*(1+Simulation!E1074)^5*F1074-Assumptions!$D$14*(1+Simulation!E1074)^4*Simulation!E1074*Assumptions!$D$16)/(1+Simulation!K1074)^5+(Assumptions!$D$14*(1+Simulation!E1074)^5*F1074-Assumptions!$D$14*(1+Simulation!E1074)^4*Simulation!E1074*Assumptions!$D$16)*(1+Simulation!I1074)/(Simulation!K1074-Simulation!I1074)/(1+Simulation!K1074)^5-Assumptions!$D$17)/Assumptions!$D$18</f>
        <v>13.8715374980198</v>
      </c>
      <c r="H1074" s="8" t="str">
        <f aca="false">IF(D1074=1,G1074,"")</f>
        <v/>
      </c>
      <c r="I1074" s="33" t="n">
        <f aca="false">IF(D1074=0,G1074,"")</f>
        <v>13.8715374980198</v>
      </c>
    </row>
    <row r="1075" customFormat="false" ht="15" hidden="false" customHeight="false" outlineLevel="0" collapsed="false">
      <c r="B1075" s="2" t="n">
        <v>1070</v>
      </c>
      <c r="C1075" s="19" t="n">
        <f aca="false">IF('Random Draws'!F1075&lt;(Assumptions!$D$28-Assumptions!$D$27)/(Assumptions!$D$29-Assumptions!$D$27),Assumptions!$D$27+SQRT('Random Draws'!F1075*(Assumptions!$D$29-Assumptions!$D$27)*(Assumptions!$D$28-Assumptions!$D$27)),Assumptions!$D$29-SQRT((1-'Random Draws'!F1075)*(Assumptions!$D$29-Assumptions!$D$27)*(Assumptions!$D$29-Assumptions!$D$28)))</f>
        <v>0.270882831647578</v>
      </c>
      <c r="D1075" s="29" t="n">
        <f aca="false">IF('Random Draws'!I1075&lt;Assumptions!$D$30,1,0)</f>
        <v>0</v>
      </c>
      <c r="E1075" s="19" t="n">
        <f aca="false">C1075+Assumptions!$D$31*D1075</f>
        <v>0.270882831647578</v>
      </c>
      <c r="F1075" s="28" t="n">
        <f aca="false">(Simulation!F1075-Assumptions!$D$15)*(1-E1075)+Assumptions!$D$15-Simulation!J1075</f>
        <v>0.179351655091262</v>
      </c>
      <c r="G1075" s="8" t="n">
        <f aca="false">((Assumptions!$D$14*(1+Simulation!E1075)^1*F1075-Assumptions!$D$14*(1+Simulation!E1075)^0*Simulation!E1075*Assumptions!$D$16)/(1+Simulation!K1075)^1+(Assumptions!$D$14*(1+Simulation!E1075)^2*F1075-Assumptions!$D$14*(1+Simulation!E1075)^1*Simulation!E1075*Assumptions!$D$16)/(1+Simulation!K1075)^2+(Assumptions!$D$14*(1+Simulation!E1075)^3*F1075-Assumptions!$D$14*(1+Simulation!E1075)^2*Simulation!E1075*Assumptions!$D$16)/(1+Simulation!K1075)^3+(Assumptions!$D$14*(1+Simulation!E1075)^4*F1075-Assumptions!$D$14*(1+Simulation!E1075)^3*Simulation!E1075*Assumptions!$D$16)/(1+Simulation!K1075)^4+(Assumptions!$D$14*(1+Simulation!E1075)^5*F1075-Assumptions!$D$14*(1+Simulation!E1075)^4*Simulation!E1075*Assumptions!$D$16)/(1+Simulation!K1075)^5+(Assumptions!$D$14*(1+Simulation!E1075)^5*F1075-Assumptions!$D$14*(1+Simulation!E1075)^4*Simulation!E1075*Assumptions!$D$16)*(1+Simulation!I1075)/(Simulation!K1075-Simulation!I1075)/(1+Simulation!K1075)^5-Assumptions!$D$17)/Assumptions!$D$18</f>
        <v>16.9071829565393</v>
      </c>
      <c r="H1075" s="8" t="str">
        <f aca="false">IF(D1075=1,G1075,"")</f>
        <v/>
      </c>
      <c r="I1075" s="33" t="n">
        <f aca="false">IF(D1075=0,G1075,"")</f>
        <v>16.9071829565393</v>
      </c>
    </row>
    <row r="1076" customFormat="false" ht="15" hidden="false" customHeight="false" outlineLevel="0" collapsed="false">
      <c r="B1076" s="2" t="n">
        <v>1071</v>
      </c>
      <c r="C1076" s="19" t="n">
        <f aca="false">IF('Random Draws'!F1076&lt;(Assumptions!$D$28-Assumptions!$D$27)/(Assumptions!$D$29-Assumptions!$D$27),Assumptions!$D$27+SQRT('Random Draws'!F1076*(Assumptions!$D$29-Assumptions!$D$27)*(Assumptions!$D$28-Assumptions!$D$27)),Assumptions!$D$29-SQRT((1-'Random Draws'!F1076)*(Assumptions!$D$29-Assumptions!$D$27)*(Assumptions!$D$29-Assumptions!$D$28)))</f>
        <v>0.277447149919169</v>
      </c>
      <c r="D1076" s="29" t="n">
        <f aca="false">IF('Random Draws'!I1076&lt;Assumptions!$D$30,1,0)</f>
        <v>1</v>
      </c>
      <c r="E1076" s="19" t="n">
        <f aca="false">C1076+Assumptions!$D$31*D1076</f>
        <v>0.367447149919169</v>
      </c>
      <c r="F1076" s="28" t="n">
        <f aca="false">(Simulation!F1076-Assumptions!$D$15)*(1-E1076)+Assumptions!$D$15-Simulation!J1076</f>
        <v>0.134431715752111</v>
      </c>
      <c r="G1076" s="8" t="n">
        <f aca="false">((Assumptions!$D$14*(1+Simulation!E1076)^1*F1076-Assumptions!$D$14*(1+Simulation!E1076)^0*Simulation!E1076*Assumptions!$D$16)/(1+Simulation!K1076)^1+(Assumptions!$D$14*(1+Simulation!E1076)^2*F1076-Assumptions!$D$14*(1+Simulation!E1076)^1*Simulation!E1076*Assumptions!$D$16)/(1+Simulation!K1076)^2+(Assumptions!$D$14*(1+Simulation!E1076)^3*F1076-Assumptions!$D$14*(1+Simulation!E1076)^2*Simulation!E1076*Assumptions!$D$16)/(1+Simulation!K1076)^3+(Assumptions!$D$14*(1+Simulation!E1076)^4*F1076-Assumptions!$D$14*(1+Simulation!E1076)^3*Simulation!E1076*Assumptions!$D$16)/(1+Simulation!K1076)^4+(Assumptions!$D$14*(1+Simulation!E1076)^5*F1076-Assumptions!$D$14*(1+Simulation!E1076)^4*Simulation!E1076*Assumptions!$D$16)/(1+Simulation!K1076)^5+(Assumptions!$D$14*(1+Simulation!E1076)^5*F1076-Assumptions!$D$14*(1+Simulation!E1076)^4*Simulation!E1076*Assumptions!$D$16)*(1+Simulation!I1076)/(Simulation!K1076-Simulation!I1076)/(1+Simulation!K1076)^5-Assumptions!$D$17)/Assumptions!$D$18</f>
        <v>15.581191558003</v>
      </c>
      <c r="H1076" s="8" t="n">
        <f aca="false">IF(D1076=1,G1076,"")</f>
        <v>15.581191558003</v>
      </c>
      <c r="I1076" s="33" t="str">
        <f aca="false">IF(D1076=0,G1076,"")</f>
        <v/>
      </c>
    </row>
    <row r="1077" customFormat="false" ht="15" hidden="false" customHeight="false" outlineLevel="0" collapsed="false">
      <c r="B1077" s="2" t="n">
        <v>1072</v>
      </c>
      <c r="C1077" s="19" t="n">
        <f aca="false">IF('Random Draws'!F1077&lt;(Assumptions!$D$28-Assumptions!$D$27)/(Assumptions!$D$29-Assumptions!$D$27),Assumptions!$D$27+SQRT('Random Draws'!F1077*(Assumptions!$D$29-Assumptions!$D$27)*(Assumptions!$D$28-Assumptions!$D$27)),Assumptions!$D$29-SQRT((1-'Random Draws'!F1077)*(Assumptions!$D$29-Assumptions!$D$27)*(Assumptions!$D$29-Assumptions!$D$28)))</f>
        <v>0.240260749758964</v>
      </c>
      <c r="D1077" s="29" t="n">
        <f aca="false">IF('Random Draws'!I1077&lt;Assumptions!$D$30,1,0)</f>
        <v>1</v>
      </c>
      <c r="E1077" s="19" t="n">
        <f aca="false">C1077+Assumptions!$D$31*D1077</f>
        <v>0.330260749758964</v>
      </c>
      <c r="F1077" s="28" t="n">
        <f aca="false">(Simulation!F1077-Assumptions!$D$15)*(1-E1077)+Assumptions!$D$15-Simulation!J1077</f>
        <v>0.101443178413396</v>
      </c>
      <c r="G1077" s="8" t="n">
        <f aca="false">((Assumptions!$D$14*(1+Simulation!E1077)^1*F1077-Assumptions!$D$14*(1+Simulation!E1077)^0*Simulation!E1077*Assumptions!$D$16)/(1+Simulation!K1077)^1+(Assumptions!$D$14*(1+Simulation!E1077)^2*F1077-Assumptions!$D$14*(1+Simulation!E1077)^1*Simulation!E1077*Assumptions!$D$16)/(1+Simulation!K1077)^2+(Assumptions!$D$14*(1+Simulation!E1077)^3*F1077-Assumptions!$D$14*(1+Simulation!E1077)^2*Simulation!E1077*Assumptions!$D$16)/(1+Simulation!K1077)^3+(Assumptions!$D$14*(1+Simulation!E1077)^4*F1077-Assumptions!$D$14*(1+Simulation!E1077)^3*Simulation!E1077*Assumptions!$D$16)/(1+Simulation!K1077)^4+(Assumptions!$D$14*(1+Simulation!E1077)^5*F1077-Assumptions!$D$14*(1+Simulation!E1077)^4*Simulation!E1077*Assumptions!$D$16)/(1+Simulation!K1077)^5+(Assumptions!$D$14*(1+Simulation!E1077)^5*F1077-Assumptions!$D$14*(1+Simulation!E1077)^4*Simulation!E1077*Assumptions!$D$16)*(1+Simulation!I1077)/(Simulation!K1077-Simulation!I1077)/(1+Simulation!K1077)^5-Assumptions!$D$17)/Assumptions!$D$18</f>
        <v>1.27406007860294</v>
      </c>
      <c r="H1077" s="8" t="n">
        <f aca="false">IF(D1077=1,G1077,"")</f>
        <v>1.27406007860294</v>
      </c>
      <c r="I1077" s="33" t="str">
        <f aca="false">IF(D1077=0,G1077,"")</f>
        <v/>
      </c>
    </row>
    <row r="1078" customFormat="false" ht="15" hidden="false" customHeight="false" outlineLevel="0" collapsed="false">
      <c r="B1078" s="2" t="n">
        <v>1073</v>
      </c>
      <c r="C1078" s="19" t="n">
        <f aca="false">IF('Random Draws'!F1078&lt;(Assumptions!$D$28-Assumptions!$D$27)/(Assumptions!$D$29-Assumptions!$D$27),Assumptions!$D$27+SQRT('Random Draws'!F1078*(Assumptions!$D$29-Assumptions!$D$27)*(Assumptions!$D$28-Assumptions!$D$27)),Assumptions!$D$29-SQRT((1-'Random Draws'!F1078)*(Assumptions!$D$29-Assumptions!$D$27)*(Assumptions!$D$29-Assumptions!$D$28)))</f>
        <v>0.249586336871318</v>
      </c>
      <c r="D1078" s="29" t="n">
        <f aca="false">IF('Random Draws'!I1078&lt;Assumptions!$D$30,1,0)</f>
        <v>0</v>
      </c>
      <c r="E1078" s="19" t="n">
        <f aca="false">C1078+Assumptions!$D$31*D1078</f>
        <v>0.249586336871318</v>
      </c>
      <c r="F1078" s="28" t="n">
        <f aca="false">(Simulation!F1078-Assumptions!$D$15)*(1-E1078)+Assumptions!$D$15-Simulation!J1078</f>
        <v>0.214291978581856</v>
      </c>
      <c r="G1078" s="8" t="n">
        <f aca="false">((Assumptions!$D$14*(1+Simulation!E1078)^1*F1078-Assumptions!$D$14*(1+Simulation!E1078)^0*Simulation!E1078*Assumptions!$D$16)/(1+Simulation!K1078)^1+(Assumptions!$D$14*(1+Simulation!E1078)^2*F1078-Assumptions!$D$14*(1+Simulation!E1078)^1*Simulation!E1078*Assumptions!$D$16)/(1+Simulation!K1078)^2+(Assumptions!$D$14*(1+Simulation!E1078)^3*F1078-Assumptions!$D$14*(1+Simulation!E1078)^2*Simulation!E1078*Assumptions!$D$16)/(1+Simulation!K1078)^3+(Assumptions!$D$14*(1+Simulation!E1078)^4*F1078-Assumptions!$D$14*(1+Simulation!E1078)^3*Simulation!E1078*Assumptions!$D$16)/(1+Simulation!K1078)^4+(Assumptions!$D$14*(1+Simulation!E1078)^5*F1078-Assumptions!$D$14*(1+Simulation!E1078)^4*Simulation!E1078*Assumptions!$D$16)/(1+Simulation!K1078)^5+(Assumptions!$D$14*(1+Simulation!E1078)^5*F1078-Assumptions!$D$14*(1+Simulation!E1078)^4*Simulation!E1078*Assumptions!$D$16)*(1+Simulation!I1078)/(Simulation!K1078-Simulation!I1078)/(1+Simulation!K1078)^5-Assumptions!$D$17)/Assumptions!$D$18</f>
        <v>31.3633784703473</v>
      </c>
      <c r="H1078" s="8" t="str">
        <f aca="false">IF(D1078=1,G1078,"")</f>
        <v/>
      </c>
      <c r="I1078" s="33" t="n">
        <f aca="false">IF(D1078=0,G1078,"")</f>
        <v>31.3633784703473</v>
      </c>
    </row>
    <row r="1079" customFormat="false" ht="15" hidden="false" customHeight="false" outlineLevel="0" collapsed="false">
      <c r="B1079" s="2" t="n">
        <v>1074</v>
      </c>
      <c r="C1079" s="19" t="n">
        <f aca="false">IF('Random Draws'!F1079&lt;(Assumptions!$D$28-Assumptions!$D$27)/(Assumptions!$D$29-Assumptions!$D$27),Assumptions!$D$27+SQRT('Random Draws'!F1079*(Assumptions!$D$29-Assumptions!$D$27)*(Assumptions!$D$28-Assumptions!$D$27)),Assumptions!$D$29-SQRT((1-'Random Draws'!F1079)*(Assumptions!$D$29-Assumptions!$D$27)*(Assumptions!$D$29-Assumptions!$D$28)))</f>
        <v>0.269651928565805</v>
      </c>
      <c r="D1079" s="29" t="n">
        <f aca="false">IF('Random Draws'!I1079&lt;Assumptions!$D$30,1,0)</f>
        <v>0</v>
      </c>
      <c r="E1079" s="19" t="n">
        <f aca="false">C1079+Assumptions!$D$31*D1079</f>
        <v>0.269651928565805</v>
      </c>
      <c r="F1079" s="28" t="n">
        <f aca="false">(Simulation!F1079-Assumptions!$D$15)*(1-E1079)+Assumptions!$D$15-Simulation!J1079</f>
        <v>0.209103240880271</v>
      </c>
      <c r="G1079" s="8" t="n">
        <f aca="false">((Assumptions!$D$14*(1+Simulation!E1079)^1*F1079-Assumptions!$D$14*(1+Simulation!E1079)^0*Simulation!E1079*Assumptions!$D$16)/(1+Simulation!K1079)^1+(Assumptions!$D$14*(1+Simulation!E1079)^2*F1079-Assumptions!$D$14*(1+Simulation!E1079)^1*Simulation!E1079*Assumptions!$D$16)/(1+Simulation!K1079)^2+(Assumptions!$D$14*(1+Simulation!E1079)^3*F1079-Assumptions!$D$14*(1+Simulation!E1079)^2*Simulation!E1079*Assumptions!$D$16)/(1+Simulation!K1079)^3+(Assumptions!$D$14*(1+Simulation!E1079)^4*F1079-Assumptions!$D$14*(1+Simulation!E1079)^3*Simulation!E1079*Assumptions!$D$16)/(1+Simulation!K1079)^4+(Assumptions!$D$14*(1+Simulation!E1079)^5*F1079-Assumptions!$D$14*(1+Simulation!E1079)^4*Simulation!E1079*Assumptions!$D$16)/(1+Simulation!K1079)^5+(Assumptions!$D$14*(1+Simulation!E1079)^5*F1079-Assumptions!$D$14*(1+Simulation!E1079)^4*Simulation!E1079*Assumptions!$D$16)*(1+Simulation!I1079)/(Simulation!K1079-Simulation!I1079)/(1+Simulation!K1079)^5-Assumptions!$D$17)/Assumptions!$D$18</f>
        <v>14.4184454175159</v>
      </c>
      <c r="H1079" s="8" t="str">
        <f aca="false">IF(D1079=1,G1079,"")</f>
        <v/>
      </c>
      <c r="I1079" s="33" t="n">
        <f aca="false">IF(D1079=0,G1079,"")</f>
        <v>14.4184454175159</v>
      </c>
    </row>
    <row r="1080" customFormat="false" ht="15" hidden="false" customHeight="false" outlineLevel="0" collapsed="false">
      <c r="B1080" s="2" t="n">
        <v>1075</v>
      </c>
      <c r="C1080" s="19" t="n">
        <f aca="false">IF('Random Draws'!F1080&lt;(Assumptions!$D$28-Assumptions!$D$27)/(Assumptions!$D$29-Assumptions!$D$27),Assumptions!$D$27+SQRT('Random Draws'!F1080*(Assumptions!$D$29-Assumptions!$D$27)*(Assumptions!$D$28-Assumptions!$D$27)),Assumptions!$D$29-SQRT((1-'Random Draws'!F1080)*(Assumptions!$D$29-Assumptions!$D$27)*(Assumptions!$D$29-Assumptions!$D$28)))</f>
        <v>0.275965276581177</v>
      </c>
      <c r="D1080" s="29" t="n">
        <f aca="false">IF('Random Draws'!I1080&lt;Assumptions!$D$30,1,0)</f>
        <v>1</v>
      </c>
      <c r="E1080" s="19" t="n">
        <f aca="false">C1080+Assumptions!$D$31*D1080</f>
        <v>0.365965276581177</v>
      </c>
      <c r="F1080" s="28" t="n">
        <f aca="false">(Simulation!F1080-Assumptions!$D$15)*(1-E1080)+Assumptions!$D$15-Simulation!J1080</f>
        <v>0.142687572755304</v>
      </c>
      <c r="G1080" s="8" t="n">
        <f aca="false">((Assumptions!$D$14*(1+Simulation!E1080)^1*F1080-Assumptions!$D$14*(1+Simulation!E1080)^0*Simulation!E1080*Assumptions!$D$16)/(1+Simulation!K1080)^1+(Assumptions!$D$14*(1+Simulation!E1080)^2*F1080-Assumptions!$D$14*(1+Simulation!E1080)^1*Simulation!E1080*Assumptions!$D$16)/(1+Simulation!K1080)^2+(Assumptions!$D$14*(1+Simulation!E1080)^3*F1080-Assumptions!$D$14*(1+Simulation!E1080)^2*Simulation!E1080*Assumptions!$D$16)/(1+Simulation!K1080)^3+(Assumptions!$D$14*(1+Simulation!E1080)^4*F1080-Assumptions!$D$14*(1+Simulation!E1080)^3*Simulation!E1080*Assumptions!$D$16)/(1+Simulation!K1080)^4+(Assumptions!$D$14*(1+Simulation!E1080)^5*F1080-Assumptions!$D$14*(1+Simulation!E1080)^4*Simulation!E1080*Assumptions!$D$16)/(1+Simulation!K1080)^5+(Assumptions!$D$14*(1+Simulation!E1080)^5*F1080-Assumptions!$D$14*(1+Simulation!E1080)^4*Simulation!E1080*Assumptions!$D$16)*(1+Simulation!I1080)/(Simulation!K1080-Simulation!I1080)/(1+Simulation!K1080)^5-Assumptions!$D$17)/Assumptions!$D$18</f>
        <v>7.36131312720972</v>
      </c>
      <c r="H1080" s="8" t="n">
        <f aca="false">IF(D1080=1,G1080,"")</f>
        <v>7.36131312720972</v>
      </c>
      <c r="I1080" s="33" t="str">
        <f aca="false">IF(D1080=0,G1080,"")</f>
        <v/>
      </c>
    </row>
    <row r="1081" customFormat="false" ht="15" hidden="false" customHeight="false" outlineLevel="0" collapsed="false">
      <c r="B1081" s="2" t="n">
        <v>1076</v>
      </c>
      <c r="C1081" s="19" t="n">
        <f aca="false">IF('Random Draws'!F1081&lt;(Assumptions!$D$28-Assumptions!$D$27)/(Assumptions!$D$29-Assumptions!$D$27),Assumptions!$D$27+SQRT('Random Draws'!F1081*(Assumptions!$D$29-Assumptions!$D$27)*(Assumptions!$D$28-Assumptions!$D$27)),Assumptions!$D$29-SQRT((1-'Random Draws'!F1081)*(Assumptions!$D$29-Assumptions!$D$27)*(Assumptions!$D$29-Assumptions!$D$28)))</f>
        <v>0.270360383915944</v>
      </c>
      <c r="D1081" s="29" t="n">
        <f aca="false">IF('Random Draws'!I1081&lt;Assumptions!$D$30,1,0)</f>
        <v>0</v>
      </c>
      <c r="E1081" s="19" t="n">
        <f aca="false">C1081+Assumptions!$D$31*D1081</f>
        <v>0.270360383915944</v>
      </c>
      <c r="F1081" s="28" t="n">
        <f aca="false">(Simulation!F1081-Assumptions!$D$15)*(1-E1081)+Assumptions!$D$15-Simulation!J1081</f>
        <v>0.180833019970247</v>
      </c>
      <c r="G1081" s="8" t="n">
        <f aca="false">((Assumptions!$D$14*(1+Simulation!E1081)^1*F1081-Assumptions!$D$14*(1+Simulation!E1081)^0*Simulation!E1081*Assumptions!$D$16)/(1+Simulation!K1081)^1+(Assumptions!$D$14*(1+Simulation!E1081)^2*F1081-Assumptions!$D$14*(1+Simulation!E1081)^1*Simulation!E1081*Assumptions!$D$16)/(1+Simulation!K1081)^2+(Assumptions!$D$14*(1+Simulation!E1081)^3*F1081-Assumptions!$D$14*(1+Simulation!E1081)^2*Simulation!E1081*Assumptions!$D$16)/(1+Simulation!K1081)^3+(Assumptions!$D$14*(1+Simulation!E1081)^4*F1081-Assumptions!$D$14*(1+Simulation!E1081)^3*Simulation!E1081*Assumptions!$D$16)/(1+Simulation!K1081)^4+(Assumptions!$D$14*(1+Simulation!E1081)^5*F1081-Assumptions!$D$14*(1+Simulation!E1081)^4*Simulation!E1081*Assumptions!$D$16)/(1+Simulation!K1081)^5+(Assumptions!$D$14*(1+Simulation!E1081)^5*F1081-Assumptions!$D$14*(1+Simulation!E1081)^4*Simulation!E1081*Assumptions!$D$16)*(1+Simulation!I1081)/(Simulation!K1081-Simulation!I1081)/(1+Simulation!K1081)^5-Assumptions!$D$17)/Assumptions!$D$18</f>
        <v>13.2812718826374</v>
      </c>
      <c r="H1081" s="8" t="str">
        <f aca="false">IF(D1081=1,G1081,"")</f>
        <v/>
      </c>
      <c r="I1081" s="33" t="n">
        <f aca="false">IF(D1081=0,G1081,"")</f>
        <v>13.2812718826374</v>
      </c>
    </row>
    <row r="1082" customFormat="false" ht="15" hidden="false" customHeight="false" outlineLevel="0" collapsed="false">
      <c r="B1082" s="2" t="n">
        <v>1077</v>
      </c>
      <c r="C1082" s="19" t="n">
        <f aca="false">IF('Random Draws'!F1082&lt;(Assumptions!$D$28-Assumptions!$D$27)/(Assumptions!$D$29-Assumptions!$D$27),Assumptions!$D$27+SQRT('Random Draws'!F1082*(Assumptions!$D$29-Assumptions!$D$27)*(Assumptions!$D$28-Assumptions!$D$27)),Assumptions!$D$29-SQRT((1-'Random Draws'!F1082)*(Assumptions!$D$29-Assumptions!$D$27)*(Assumptions!$D$29-Assumptions!$D$28)))</f>
        <v>0.256324700981568</v>
      </c>
      <c r="D1082" s="29" t="n">
        <f aca="false">IF('Random Draws'!I1082&lt;Assumptions!$D$30,1,0)</f>
        <v>0</v>
      </c>
      <c r="E1082" s="19" t="n">
        <f aca="false">C1082+Assumptions!$D$31*D1082</f>
        <v>0.256324700981568</v>
      </c>
      <c r="F1082" s="28" t="n">
        <f aca="false">(Simulation!F1082-Assumptions!$D$15)*(1-E1082)+Assumptions!$D$15-Simulation!J1082</f>
        <v>0.152347171954812</v>
      </c>
      <c r="G1082" s="8" t="n">
        <f aca="false">((Assumptions!$D$14*(1+Simulation!E1082)^1*F1082-Assumptions!$D$14*(1+Simulation!E1082)^0*Simulation!E1082*Assumptions!$D$16)/(1+Simulation!K1082)^1+(Assumptions!$D$14*(1+Simulation!E1082)^2*F1082-Assumptions!$D$14*(1+Simulation!E1082)^1*Simulation!E1082*Assumptions!$D$16)/(1+Simulation!K1082)^2+(Assumptions!$D$14*(1+Simulation!E1082)^3*F1082-Assumptions!$D$14*(1+Simulation!E1082)^2*Simulation!E1082*Assumptions!$D$16)/(1+Simulation!K1082)^3+(Assumptions!$D$14*(1+Simulation!E1082)^4*F1082-Assumptions!$D$14*(1+Simulation!E1082)^3*Simulation!E1082*Assumptions!$D$16)/(1+Simulation!K1082)^4+(Assumptions!$D$14*(1+Simulation!E1082)^5*F1082-Assumptions!$D$14*(1+Simulation!E1082)^4*Simulation!E1082*Assumptions!$D$16)/(1+Simulation!K1082)^5+(Assumptions!$D$14*(1+Simulation!E1082)^5*F1082-Assumptions!$D$14*(1+Simulation!E1082)^4*Simulation!E1082*Assumptions!$D$16)*(1+Simulation!I1082)/(Simulation!K1082-Simulation!I1082)/(1+Simulation!K1082)^5-Assumptions!$D$17)/Assumptions!$D$18</f>
        <v>10.2107028389914</v>
      </c>
      <c r="H1082" s="8" t="str">
        <f aca="false">IF(D1082=1,G1082,"")</f>
        <v/>
      </c>
      <c r="I1082" s="33" t="n">
        <f aca="false">IF(D1082=0,G1082,"")</f>
        <v>10.2107028389914</v>
      </c>
    </row>
    <row r="1083" customFormat="false" ht="15" hidden="false" customHeight="false" outlineLevel="0" collapsed="false">
      <c r="B1083" s="2" t="n">
        <v>1078</v>
      </c>
      <c r="C1083" s="19" t="n">
        <f aca="false">IF('Random Draws'!F1083&lt;(Assumptions!$D$28-Assumptions!$D$27)/(Assumptions!$D$29-Assumptions!$D$27),Assumptions!$D$27+SQRT('Random Draws'!F1083*(Assumptions!$D$29-Assumptions!$D$27)*(Assumptions!$D$28-Assumptions!$D$27)),Assumptions!$D$29-SQRT((1-'Random Draws'!F1083)*(Assumptions!$D$29-Assumptions!$D$27)*(Assumptions!$D$29-Assumptions!$D$28)))</f>
        <v>0.269912567032431</v>
      </c>
      <c r="D1083" s="29" t="n">
        <f aca="false">IF('Random Draws'!I1083&lt;Assumptions!$D$30,1,0)</f>
        <v>0</v>
      </c>
      <c r="E1083" s="19" t="n">
        <f aca="false">C1083+Assumptions!$D$31*D1083</f>
        <v>0.269912567032431</v>
      </c>
      <c r="F1083" s="28" t="n">
        <f aca="false">(Simulation!F1083-Assumptions!$D$15)*(1-E1083)+Assumptions!$D$15-Simulation!J1083</f>
        <v>0.177384704549047</v>
      </c>
      <c r="G1083" s="8" t="n">
        <f aca="false">((Assumptions!$D$14*(1+Simulation!E1083)^1*F1083-Assumptions!$D$14*(1+Simulation!E1083)^0*Simulation!E1083*Assumptions!$D$16)/(1+Simulation!K1083)^1+(Assumptions!$D$14*(1+Simulation!E1083)^2*F1083-Assumptions!$D$14*(1+Simulation!E1083)^1*Simulation!E1083*Assumptions!$D$16)/(1+Simulation!K1083)^2+(Assumptions!$D$14*(1+Simulation!E1083)^3*F1083-Assumptions!$D$14*(1+Simulation!E1083)^2*Simulation!E1083*Assumptions!$D$16)/(1+Simulation!K1083)^3+(Assumptions!$D$14*(1+Simulation!E1083)^4*F1083-Assumptions!$D$14*(1+Simulation!E1083)^3*Simulation!E1083*Assumptions!$D$16)/(1+Simulation!K1083)^4+(Assumptions!$D$14*(1+Simulation!E1083)^5*F1083-Assumptions!$D$14*(1+Simulation!E1083)^4*Simulation!E1083*Assumptions!$D$16)/(1+Simulation!K1083)^5+(Assumptions!$D$14*(1+Simulation!E1083)^5*F1083-Assumptions!$D$14*(1+Simulation!E1083)^4*Simulation!E1083*Assumptions!$D$16)*(1+Simulation!I1083)/(Simulation!K1083-Simulation!I1083)/(1+Simulation!K1083)^5-Assumptions!$D$17)/Assumptions!$D$18</f>
        <v>21.9242069280002</v>
      </c>
      <c r="H1083" s="8" t="str">
        <f aca="false">IF(D1083=1,G1083,"")</f>
        <v/>
      </c>
      <c r="I1083" s="33" t="n">
        <f aca="false">IF(D1083=0,G1083,"")</f>
        <v>21.9242069280002</v>
      </c>
    </row>
    <row r="1084" customFormat="false" ht="15" hidden="false" customHeight="false" outlineLevel="0" collapsed="false">
      <c r="B1084" s="2" t="n">
        <v>1079</v>
      </c>
      <c r="C1084" s="19" t="n">
        <f aca="false">IF('Random Draws'!F1084&lt;(Assumptions!$D$28-Assumptions!$D$27)/(Assumptions!$D$29-Assumptions!$D$27),Assumptions!$D$27+SQRT('Random Draws'!F1084*(Assumptions!$D$29-Assumptions!$D$27)*(Assumptions!$D$28-Assumptions!$D$27)),Assumptions!$D$29-SQRT((1-'Random Draws'!F1084)*(Assumptions!$D$29-Assumptions!$D$27)*(Assumptions!$D$29-Assumptions!$D$28)))</f>
        <v>0.247648891972619</v>
      </c>
      <c r="D1084" s="29" t="n">
        <f aca="false">IF('Random Draws'!I1084&lt;Assumptions!$D$30,1,0)</f>
        <v>0</v>
      </c>
      <c r="E1084" s="19" t="n">
        <f aca="false">C1084+Assumptions!$D$31*D1084</f>
        <v>0.247648891972619</v>
      </c>
      <c r="F1084" s="28" t="n">
        <f aca="false">(Simulation!F1084-Assumptions!$D$15)*(1-E1084)+Assumptions!$D$15-Simulation!J1084</f>
        <v>0.156863560280503</v>
      </c>
      <c r="G1084" s="8" t="n">
        <f aca="false">((Assumptions!$D$14*(1+Simulation!E1084)^1*F1084-Assumptions!$D$14*(1+Simulation!E1084)^0*Simulation!E1084*Assumptions!$D$16)/(1+Simulation!K1084)^1+(Assumptions!$D$14*(1+Simulation!E1084)^2*F1084-Assumptions!$D$14*(1+Simulation!E1084)^1*Simulation!E1084*Assumptions!$D$16)/(1+Simulation!K1084)^2+(Assumptions!$D$14*(1+Simulation!E1084)^3*F1084-Assumptions!$D$14*(1+Simulation!E1084)^2*Simulation!E1084*Assumptions!$D$16)/(1+Simulation!K1084)^3+(Assumptions!$D$14*(1+Simulation!E1084)^4*F1084-Assumptions!$D$14*(1+Simulation!E1084)^3*Simulation!E1084*Assumptions!$D$16)/(1+Simulation!K1084)^4+(Assumptions!$D$14*(1+Simulation!E1084)^5*F1084-Assumptions!$D$14*(1+Simulation!E1084)^4*Simulation!E1084*Assumptions!$D$16)/(1+Simulation!K1084)^5+(Assumptions!$D$14*(1+Simulation!E1084)^5*F1084-Assumptions!$D$14*(1+Simulation!E1084)^4*Simulation!E1084*Assumptions!$D$16)*(1+Simulation!I1084)/(Simulation!K1084-Simulation!I1084)/(1+Simulation!K1084)^5-Assumptions!$D$17)/Assumptions!$D$18</f>
        <v>6.50949484413874</v>
      </c>
      <c r="H1084" s="8" t="str">
        <f aca="false">IF(D1084=1,G1084,"")</f>
        <v/>
      </c>
      <c r="I1084" s="33" t="n">
        <f aca="false">IF(D1084=0,G1084,"")</f>
        <v>6.50949484413874</v>
      </c>
    </row>
    <row r="1085" customFormat="false" ht="15" hidden="false" customHeight="false" outlineLevel="0" collapsed="false">
      <c r="B1085" s="2" t="n">
        <v>1080</v>
      </c>
      <c r="C1085" s="19" t="n">
        <f aca="false">IF('Random Draws'!F1085&lt;(Assumptions!$D$28-Assumptions!$D$27)/(Assumptions!$D$29-Assumptions!$D$27),Assumptions!$D$27+SQRT('Random Draws'!F1085*(Assumptions!$D$29-Assumptions!$D$27)*(Assumptions!$D$28-Assumptions!$D$27)),Assumptions!$D$29-SQRT((1-'Random Draws'!F1085)*(Assumptions!$D$29-Assumptions!$D$27)*(Assumptions!$D$29-Assumptions!$D$28)))</f>
        <v>0.249788009586182</v>
      </c>
      <c r="D1085" s="29" t="n">
        <f aca="false">IF('Random Draws'!I1085&lt;Assumptions!$D$30,1,0)</f>
        <v>0</v>
      </c>
      <c r="E1085" s="19" t="n">
        <f aca="false">C1085+Assumptions!$D$31*D1085</f>
        <v>0.249788009586182</v>
      </c>
      <c r="F1085" s="28" t="n">
        <f aca="false">(Simulation!F1085-Assumptions!$D$15)*(1-E1085)+Assumptions!$D$15-Simulation!J1085</f>
        <v>0.16647101947088</v>
      </c>
      <c r="G1085" s="8" t="n">
        <f aca="false">((Assumptions!$D$14*(1+Simulation!E1085)^1*F1085-Assumptions!$D$14*(1+Simulation!E1085)^0*Simulation!E1085*Assumptions!$D$16)/(1+Simulation!K1085)^1+(Assumptions!$D$14*(1+Simulation!E1085)^2*F1085-Assumptions!$D$14*(1+Simulation!E1085)^1*Simulation!E1085*Assumptions!$D$16)/(1+Simulation!K1085)^2+(Assumptions!$D$14*(1+Simulation!E1085)^3*F1085-Assumptions!$D$14*(1+Simulation!E1085)^2*Simulation!E1085*Assumptions!$D$16)/(1+Simulation!K1085)^3+(Assumptions!$D$14*(1+Simulation!E1085)^4*F1085-Assumptions!$D$14*(1+Simulation!E1085)^3*Simulation!E1085*Assumptions!$D$16)/(1+Simulation!K1085)^4+(Assumptions!$D$14*(1+Simulation!E1085)^5*F1085-Assumptions!$D$14*(1+Simulation!E1085)^4*Simulation!E1085*Assumptions!$D$16)/(1+Simulation!K1085)^5+(Assumptions!$D$14*(1+Simulation!E1085)^5*F1085-Assumptions!$D$14*(1+Simulation!E1085)^4*Simulation!E1085*Assumptions!$D$16)*(1+Simulation!I1085)/(Simulation!K1085-Simulation!I1085)/(1+Simulation!K1085)^5-Assumptions!$D$17)/Assumptions!$D$18</f>
        <v>10.4082462327268</v>
      </c>
      <c r="H1085" s="8" t="str">
        <f aca="false">IF(D1085=1,G1085,"")</f>
        <v/>
      </c>
      <c r="I1085" s="33" t="n">
        <f aca="false">IF(D1085=0,G1085,"")</f>
        <v>10.4082462327268</v>
      </c>
    </row>
    <row r="1086" customFormat="false" ht="15" hidden="false" customHeight="false" outlineLevel="0" collapsed="false">
      <c r="B1086" s="2" t="n">
        <v>1081</v>
      </c>
      <c r="C1086" s="19" t="n">
        <f aca="false">IF('Random Draws'!F1086&lt;(Assumptions!$D$28-Assumptions!$D$27)/(Assumptions!$D$29-Assumptions!$D$27),Assumptions!$D$27+SQRT('Random Draws'!F1086*(Assumptions!$D$29-Assumptions!$D$27)*(Assumptions!$D$28-Assumptions!$D$27)),Assumptions!$D$29-SQRT((1-'Random Draws'!F1086)*(Assumptions!$D$29-Assumptions!$D$27)*(Assumptions!$D$29-Assumptions!$D$28)))</f>
        <v>0.248243175755933</v>
      </c>
      <c r="D1086" s="29" t="n">
        <f aca="false">IF('Random Draws'!I1086&lt;Assumptions!$D$30,1,0)</f>
        <v>0</v>
      </c>
      <c r="E1086" s="19" t="n">
        <f aca="false">C1086+Assumptions!$D$31*D1086</f>
        <v>0.248243175755933</v>
      </c>
      <c r="F1086" s="28" t="n">
        <f aca="false">(Simulation!F1086-Assumptions!$D$15)*(1-E1086)+Assumptions!$D$15-Simulation!J1086</f>
        <v>0.214231633401551</v>
      </c>
      <c r="G1086" s="8" t="n">
        <f aca="false">((Assumptions!$D$14*(1+Simulation!E1086)^1*F1086-Assumptions!$D$14*(1+Simulation!E1086)^0*Simulation!E1086*Assumptions!$D$16)/(1+Simulation!K1086)^1+(Assumptions!$D$14*(1+Simulation!E1086)^2*F1086-Assumptions!$D$14*(1+Simulation!E1086)^1*Simulation!E1086*Assumptions!$D$16)/(1+Simulation!K1086)^2+(Assumptions!$D$14*(1+Simulation!E1086)^3*F1086-Assumptions!$D$14*(1+Simulation!E1086)^2*Simulation!E1086*Assumptions!$D$16)/(1+Simulation!K1086)^3+(Assumptions!$D$14*(1+Simulation!E1086)^4*F1086-Assumptions!$D$14*(1+Simulation!E1086)^3*Simulation!E1086*Assumptions!$D$16)/(1+Simulation!K1086)^4+(Assumptions!$D$14*(1+Simulation!E1086)^5*F1086-Assumptions!$D$14*(1+Simulation!E1086)^4*Simulation!E1086*Assumptions!$D$16)/(1+Simulation!K1086)^5+(Assumptions!$D$14*(1+Simulation!E1086)^5*F1086-Assumptions!$D$14*(1+Simulation!E1086)^4*Simulation!E1086*Assumptions!$D$16)*(1+Simulation!I1086)/(Simulation!K1086-Simulation!I1086)/(1+Simulation!K1086)^5-Assumptions!$D$17)/Assumptions!$D$18</f>
        <v>16.8279740750797</v>
      </c>
      <c r="H1086" s="8" t="str">
        <f aca="false">IF(D1086=1,G1086,"")</f>
        <v/>
      </c>
      <c r="I1086" s="33" t="n">
        <f aca="false">IF(D1086=0,G1086,"")</f>
        <v>16.8279740750797</v>
      </c>
    </row>
    <row r="1087" customFormat="false" ht="15" hidden="false" customHeight="false" outlineLevel="0" collapsed="false">
      <c r="B1087" s="2" t="n">
        <v>1082</v>
      </c>
      <c r="C1087" s="19" t="n">
        <f aca="false">IF('Random Draws'!F1087&lt;(Assumptions!$D$28-Assumptions!$D$27)/(Assumptions!$D$29-Assumptions!$D$27),Assumptions!$D$27+SQRT('Random Draws'!F1087*(Assumptions!$D$29-Assumptions!$D$27)*(Assumptions!$D$28-Assumptions!$D$27)),Assumptions!$D$29-SQRT((1-'Random Draws'!F1087)*(Assumptions!$D$29-Assumptions!$D$27)*(Assumptions!$D$29-Assumptions!$D$28)))</f>
        <v>0.24548314341691</v>
      </c>
      <c r="D1087" s="29" t="n">
        <f aca="false">IF('Random Draws'!I1087&lt;Assumptions!$D$30,1,0)</f>
        <v>0</v>
      </c>
      <c r="E1087" s="19" t="n">
        <f aca="false">C1087+Assumptions!$D$31*D1087</f>
        <v>0.24548314341691</v>
      </c>
      <c r="F1087" s="28" t="n">
        <f aca="false">(Simulation!F1087-Assumptions!$D$15)*(1-E1087)+Assumptions!$D$15-Simulation!J1087</f>
        <v>0.167316847456484</v>
      </c>
      <c r="G1087" s="8" t="n">
        <f aca="false">((Assumptions!$D$14*(1+Simulation!E1087)^1*F1087-Assumptions!$D$14*(1+Simulation!E1087)^0*Simulation!E1087*Assumptions!$D$16)/(1+Simulation!K1087)^1+(Assumptions!$D$14*(1+Simulation!E1087)^2*F1087-Assumptions!$D$14*(1+Simulation!E1087)^1*Simulation!E1087*Assumptions!$D$16)/(1+Simulation!K1087)^2+(Assumptions!$D$14*(1+Simulation!E1087)^3*F1087-Assumptions!$D$14*(1+Simulation!E1087)^2*Simulation!E1087*Assumptions!$D$16)/(1+Simulation!K1087)^3+(Assumptions!$D$14*(1+Simulation!E1087)^4*F1087-Assumptions!$D$14*(1+Simulation!E1087)^3*Simulation!E1087*Assumptions!$D$16)/(1+Simulation!K1087)^4+(Assumptions!$D$14*(1+Simulation!E1087)^5*F1087-Assumptions!$D$14*(1+Simulation!E1087)^4*Simulation!E1087*Assumptions!$D$16)/(1+Simulation!K1087)^5+(Assumptions!$D$14*(1+Simulation!E1087)^5*F1087-Assumptions!$D$14*(1+Simulation!E1087)^4*Simulation!E1087*Assumptions!$D$16)*(1+Simulation!I1087)/(Simulation!K1087-Simulation!I1087)/(1+Simulation!K1087)^5-Assumptions!$D$17)/Assumptions!$D$18</f>
        <v>11.2931636016604</v>
      </c>
      <c r="H1087" s="8" t="str">
        <f aca="false">IF(D1087=1,G1087,"")</f>
        <v/>
      </c>
      <c r="I1087" s="33" t="n">
        <f aca="false">IF(D1087=0,G1087,"")</f>
        <v>11.2931636016604</v>
      </c>
    </row>
    <row r="1088" customFormat="false" ht="15" hidden="false" customHeight="false" outlineLevel="0" collapsed="false">
      <c r="B1088" s="2" t="n">
        <v>1083</v>
      </c>
      <c r="C1088" s="19" t="n">
        <f aca="false">IF('Random Draws'!F1088&lt;(Assumptions!$D$28-Assumptions!$D$27)/(Assumptions!$D$29-Assumptions!$D$27),Assumptions!$D$27+SQRT('Random Draws'!F1088*(Assumptions!$D$29-Assumptions!$D$27)*(Assumptions!$D$28-Assumptions!$D$27)),Assumptions!$D$29-SQRT((1-'Random Draws'!F1088)*(Assumptions!$D$29-Assumptions!$D$27)*(Assumptions!$D$29-Assumptions!$D$28)))</f>
        <v>0.245701204766153</v>
      </c>
      <c r="D1088" s="29" t="n">
        <f aca="false">IF('Random Draws'!I1088&lt;Assumptions!$D$30,1,0)</f>
        <v>0</v>
      </c>
      <c r="E1088" s="19" t="n">
        <f aca="false">C1088+Assumptions!$D$31*D1088</f>
        <v>0.245701204766153</v>
      </c>
      <c r="F1088" s="28" t="n">
        <f aca="false">(Simulation!F1088-Assumptions!$D$15)*(1-E1088)+Assumptions!$D$15-Simulation!J1088</f>
        <v>0.175840981465239</v>
      </c>
      <c r="G1088" s="8" t="n">
        <f aca="false">((Assumptions!$D$14*(1+Simulation!E1088)^1*F1088-Assumptions!$D$14*(1+Simulation!E1088)^0*Simulation!E1088*Assumptions!$D$16)/(1+Simulation!K1088)^1+(Assumptions!$D$14*(1+Simulation!E1088)^2*F1088-Assumptions!$D$14*(1+Simulation!E1088)^1*Simulation!E1088*Assumptions!$D$16)/(1+Simulation!K1088)^2+(Assumptions!$D$14*(1+Simulation!E1088)^3*F1088-Assumptions!$D$14*(1+Simulation!E1088)^2*Simulation!E1088*Assumptions!$D$16)/(1+Simulation!K1088)^3+(Assumptions!$D$14*(1+Simulation!E1088)^4*F1088-Assumptions!$D$14*(1+Simulation!E1088)^3*Simulation!E1088*Assumptions!$D$16)/(1+Simulation!K1088)^4+(Assumptions!$D$14*(1+Simulation!E1088)^5*F1088-Assumptions!$D$14*(1+Simulation!E1088)^4*Simulation!E1088*Assumptions!$D$16)/(1+Simulation!K1088)^5+(Assumptions!$D$14*(1+Simulation!E1088)^5*F1088-Assumptions!$D$14*(1+Simulation!E1088)^4*Simulation!E1088*Assumptions!$D$16)*(1+Simulation!I1088)/(Simulation!K1088-Simulation!I1088)/(1+Simulation!K1088)^5-Assumptions!$D$17)/Assumptions!$D$18</f>
        <v>30.8034468962742</v>
      </c>
      <c r="H1088" s="8" t="str">
        <f aca="false">IF(D1088=1,G1088,"")</f>
        <v/>
      </c>
      <c r="I1088" s="33" t="n">
        <f aca="false">IF(D1088=0,G1088,"")</f>
        <v>30.8034468962742</v>
      </c>
    </row>
    <row r="1089" customFormat="false" ht="15" hidden="false" customHeight="false" outlineLevel="0" collapsed="false">
      <c r="B1089" s="2" t="n">
        <v>1084</v>
      </c>
      <c r="C1089" s="19" t="n">
        <f aca="false">IF('Random Draws'!F1089&lt;(Assumptions!$D$28-Assumptions!$D$27)/(Assumptions!$D$29-Assumptions!$D$27),Assumptions!$D$27+SQRT('Random Draws'!F1089*(Assumptions!$D$29-Assumptions!$D$27)*(Assumptions!$D$28-Assumptions!$D$27)),Assumptions!$D$29-SQRT((1-'Random Draws'!F1089)*(Assumptions!$D$29-Assumptions!$D$27)*(Assumptions!$D$29-Assumptions!$D$28)))</f>
        <v>0.262067352215604</v>
      </c>
      <c r="D1089" s="29" t="n">
        <f aca="false">IF('Random Draws'!I1089&lt;Assumptions!$D$30,1,0)</f>
        <v>0</v>
      </c>
      <c r="E1089" s="19" t="n">
        <f aca="false">C1089+Assumptions!$D$31*D1089</f>
        <v>0.262067352215604</v>
      </c>
      <c r="F1089" s="28" t="n">
        <f aca="false">(Simulation!F1089-Assumptions!$D$15)*(1-E1089)+Assumptions!$D$15-Simulation!J1089</f>
        <v>0.17857361456367</v>
      </c>
      <c r="G1089" s="8" t="n">
        <f aca="false">((Assumptions!$D$14*(1+Simulation!E1089)^1*F1089-Assumptions!$D$14*(1+Simulation!E1089)^0*Simulation!E1089*Assumptions!$D$16)/(1+Simulation!K1089)^1+(Assumptions!$D$14*(1+Simulation!E1089)^2*F1089-Assumptions!$D$14*(1+Simulation!E1089)^1*Simulation!E1089*Assumptions!$D$16)/(1+Simulation!K1089)^2+(Assumptions!$D$14*(1+Simulation!E1089)^3*F1089-Assumptions!$D$14*(1+Simulation!E1089)^2*Simulation!E1089*Assumptions!$D$16)/(1+Simulation!K1089)^3+(Assumptions!$D$14*(1+Simulation!E1089)^4*F1089-Assumptions!$D$14*(1+Simulation!E1089)^3*Simulation!E1089*Assumptions!$D$16)/(1+Simulation!K1089)^4+(Assumptions!$D$14*(1+Simulation!E1089)^5*F1089-Assumptions!$D$14*(1+Simulation!E1089)^4*Simulation!E1089*Assumptions!$D$16)/(1+Simulation!K1089)^5+(Assumptions!$D$14*(1+Simulation!E1089)^5*F1089-Assumptions!$D$14*(1+Simulation!E1089)^4*Simulation!E1089*Assumptions!$D$16)*(1+Simulation!I1089)/(Simulation!K1089-Simulation!I1089)/(1+Simulation!K1089)^5-Assumptions!$D$17)/Assumptions!$D$18</f>
        <v>11.1325922252637</v>
      </c>
      <c r="H1089" s="8" t="str">
        <f aca="false">IF(D1089=1,G1089,"")</f>
        <v/>
      </c>
      <c r="I1089" s="33" t="n">
        <f aca="false">IF(D1089=0,G1089,"")</f>
        <v>11.1325922252637</v>
      </c>
    </row>
    <row r="1090" customFormat="false" ht="15" hidden="false" customHeight="false" outlineLevel="0" collapsed="false">
      <c r="B1090" s="2" t="n">
        <v>1085</v>
      </c>
      <c r="C1090" s="19" t="n">
        <f aca="false">IF('Random Draws'!F1090&lt;(Assumptions!$D$28-Assumptions!$D$27)/(Assumptions!$D$29-Assumptions!$D$27),Assumptions!$D$27+SQRT('Random Draws'!F1090*(Assumptions!$D$29-Assumptions!$D$27)*(Assumptions!$D$28-Assumptions!$D$27)),Assumptions!$D$29-SQRT((1-'Random Draws'!F1090)*(Assumptions!$D$29-Assumptions!$D$27)*(Assumptions!$D$29-Assumptions!$D$28)))</f>
        <v>0.251257934200412</v>
      </c>
      <c r="D1090" s="29" t="n">
        <f aca="false">IF('Random Draws'!I1090&lt;Assumptions!$D$30,1,0)</f>
        <v>1</v>
      </c>
      <c r="E1090" s="19" t="n">
        <f aca="false">C1090+Assumptions!$D$31*D1090</f>
        <v>0.341257934200412</v>
      </c>
      <c r="F1090" s="28" t="n">
        <f aca="false">(Simulation!F1090-Assumptions!$D$15)*(1-E1090)+Assumptions!$D$15-Simulation!J1090</f>
        <v>0.165237354148066</v>
      </c>
      <c r="G1090" s="8" t="n">
        <f aca="false">((Assumptions!$D$14*(1+Simulation!E1090)^1*F1090-Assumptions!$D$14*(1+Simulation!E1090)^0*Simulation!E1090*Assumptions!$D$16)/(1+Simulation!K1090)^1+(Assumptions!$D$14*(1+Simulation!E1090)^2*F1090-Assumptions!$D$14*(1+Simulation!E1090)^1*Simulation!E1090*Assumptions!$D$16)/(1+Simulation!K1090)^2+(Assumptions!$D$14*(1+Simulation!E1090)^3*F1090-Assumptions!$D$14*(1+Simulation!E1090)^2*Simulation!E1090*Assumptions!$D$16)/(1+Simulation!K1090)^3+(Assumptions!$D$14*(1+Simulation!E1090)^4*F1090-Assumptions!$D$14*(1+Simulation!E1090)^3*Simulation!E1090*Assumptions!$D$16)/(1+Simulation!K1090)^4+(Assumptions!$D$14*(1+Simulation!E1090)^5*F1090-Assumptions!$D$14*(1+Simulation!E1090)^4*Simulation!E1090*Assumptions!$D$16)/(1+Simulation!K1090)^5+(Assumptions!$D$14*(1+Simulation!E1090)^5*F1090-Assumptions!$D$14*(1+Simulation!E1090)^4*Simulation!E1090*Assumptions!$D$16)*(1+Simulation!I1090)/(Simulation!K1090-Simulation!I1090)/(1+Simulation!K1090)^5-Assumptions!$D$17)/Assumptions!$D$18</f>
        <v>13.0309508913325</v>
      </c>
      <c r="H1090" s="8" t="n">
        <f aca="false">IF(D1090=1,G1090,"")</f>
        <v>13.0309508913325</v>
      </c>
      <c r="I1090" s="33" t="str">
        <f aca="false">IF(D1090=0,G1090,"")</f>
        <v/>
      </c>
    </row>
    <row r="1091" customFormat="false" ht="15" hidden="false" customHeight="false" outlineLevel="0" collapsed="false">
      <c r="B1091" s="2" t="n">
        <v>1086</v>
      </c>
      <c r="C1091" s="19" t="n">
        <f aca="false">IF('Random Draws'!F1091&lt;(Assumptions!$D$28-Assumptions!$D$27)/(Assumptions!$D$29-Assumptions!$D$27),Assumptions!$D$27+SQRT('Random Draws'!F1091*(Assumptions!$D$29-Assumptions!$D$27)*(Assumptions!$D$28-Assumptions!$D$27)),Assumptions!$D$29-SQRT((1-'Random Draws'!F1091)*(Assumptions!$D$29-Assumptions!$D$27)*(Assumptions!$D$29-Assumptions!$D$28)))</f>
        <v>0.25779590300749</v>
      </c>
      <c r="D1091" s="29" t="n">
        <f aca="false">IF('Random Draws'!I1091&lt;Assumptions!$D$30,1,0)</f>
        <v>0</v>
      </c>
      <c r="E1091" s="19" t="n">
        <f aca="false">C1091+Assumptions!$D$31*D1091</f>
        <v>0.25779590300749</v>
      </c>
      <c r="F1091" s="28" t="n">
        <f aca="false">(Simulation!F1091-Assumptions!$D$15)*(1-E1091)+Assumptions!$D$15-Simulation!J1091</f>
        <v>0.161339901959366</v>
      </c>
      <c r="G1091" s="8" t="n">
        <f aca="false">((Assumptions!$D$14*(1+Simulation!E1091)^1*F1091-Assumptions!$D$14*(1+Simulation!E1091)^0*Simulation!E1091*Assumptions!$D$16)/(1+Simulation!K1091)^1+(Assumptions!$D$14*(1+Simulation!E1091)^2*F1091-Assumptions!$D$14*(1+Simulation!E1091)^1*Simulation!E1091*Assumptions!$D$16)/(1+Simulation!K1091)^2+(Assumptions!$D$14*(1+Simulation!E1091)^3*F1091-Assumptions!$D$14*(1+Simulation!E1091)^2*Simulation!E1091*Assumptions!$D$16)/(1+Simulation!K1091)^3+(Assumptions!$D$14*(1+Simulation!E1091)^4*F1091-Assumptions!$D$14*(1+Simulation!E1091)^3*Simulation!E1091*Assumptions!$D$16)/(1+Simulation!K1091)^4+(Assumptions!$D$14*(1+Simulation!E1091)^5*F1091-Assumptions!$D$14*(1+Simulation!E1091)^4*Simulation!E1091*Assumptions!$D$16)/(1+Simulation!K1091)^5+(Assumptions!$D$14*(1+Simulation!E1091)^5*F1091-Assumptions!$D$14*(1+Simulation!E1091)^4*Simulation!E1091*Assumptions!$D$16)*(1+Simulation!I1091)/(Simulation!K1091-Simulation!I1091)/(1+Simulation!K1091)^5-Assumptions!$D$17)/Assumptions!$D$18</f>
        <v>12.4913356061884</v>
      </c>
      <c r="H1091" s="8" t="str">
        <f aca="false">IF(D1091=1,G1091,"")</f>
        <v/>
      </c>
      <c r="I1091" s="33" t="n">
        <f aca="false">IF(D1091=0,G1091,"")</f>
        <v>12.4913356061884</v>
      </c>
    </row>
    <row r="1092" customFormat="false" ht="15" hidden="false" customHeight="false" outlineLevel="0" collapsed="false">
      <c r="B1092" s="2" t="n">
        <v>1087</v>
      </c>
      <c r="C1092" s="19" t="n">
        <f aca="false">IF('Random Draws'!F1092&lt;(Assumptions!$D$28-Assumptions!$D$27)/(Assumptions!$D$29-Assumptions!$D$27),Assumptions!$D$27+SQRT('Random Draws'!F1092*(Assumptions!$D$29-Assumptions!$D$27)*(Assumptions!$D$28-Assumptions!$D$27)),Assumptions!$D$29-SQRT((1-'Random Draws'!F1092)*(Assumptions!$D$29-Assumptions!$D$27)*(Assumptions!$D$29-Assumptions!$D$28)))</f>
        <v>0.252188321472196</v>
      </c>
      <c r="D1092" s="29" t="n">
        <f aca="false">IF('Random Draws'!I1092&lt;Assumptions!$D$30,1,0)</f>
        <v>0</v>
      </c>
      <c r="E1092" s="19" t="n">
        <f aca="false">C1092+Assumptions!$D$31*D1092</f>
        <v>0.252188321472196</v>
      </c>
      <c r="F1092" s="28" t="n">
        <f aca="false">(Simulation!F1092-Assumptions!$D$15)*(1-E1092)+Assumptions!$D$15-Simulation!J1092</f>
        <v>0.172282656686584</v>
      </c>
      <c r="G1092" s="8" t="n">
        <f aca="false">((Assumptions!$D$14*(1+Simulation!E1092)^1*F1092-Assumptions!$D$14*(1+Simulation!E1092)^0*Simulation!E1092*Assumptions!$D$16)/(1+Simulation!K1092)^1+(Assumptions!$D$14*(1+Simulation!E1092)^2*F1092-Assumptions!$D$14*(1+Simulation!E1092)^1*Simulation!E1092*Assumptions!$D$16)/(1+Simulation!K1092)^2+(Assumptions!$D$14*(1+Simulation!E1092)^3*F1092-Assumptions!$D$14*(1+Simulation!E1092)^2*Simulation!E1092*Assumptions!$D$16)/(1+Simulation!K1092)^3+(Assumptions!$D$14*(1+Simulation!E1092)^4*F1092-Assumptions!$D$14*(1+Simulation!E1092)^3*Simulation!E1092*Assumptions!$D$16)/(1+Simulation!K1092)^4+(Assumptions!$D$14*(1+Simulation!E1092)^5*F1092-Assumptions!$D$14*(1+Simulation!E1092)^4*Simulation!E1092*Assumptions!$D$16)/(1+Simulation!K1092)^5+(Assumptions!$D$14*(1+Simulation!E1092)^5*F1092-Assumptions!$D$14*(1+Simulation!E1092)^4*Simulation!E1092*Assumptions!$D$16)*(1+Simulation!I1092)/(Simulation!K1092-Simulation!I1092)/(1+Simulation!K1092)^5-Assumptions!$D$17)/Assumptions!$D$18</f>
        <v>10.9245444987668</v>
      </c>
      <c r="H1092" s="8" t="str">
        <f aca="false">IF(D1092=1,G1092,"")</f>
        <v/>
      </c>
      <c r="I1092" s="33" t="n">
        <f aca="false">IF(D1092=0,G1092,"")</f>
        <v>10.9245444987668</v>
      </c>
    </row>
    <row r="1093" customFormat="false" ht="15" hidden="false" customHeight="false" outlineLevel="0" collapsed="false">
      <c r="B1093" s="2" t="n">
        <v>1088</v>
      </c>
      <c r="C1093" s="19" t="n">
        <f aca="false">IF('Random Draws'!F1093&lt;(Assumptions!$D$28-Assumptions!$D$27)/(Assumptions!$D$29-Assumptions!$D$27),Assumptions!$D$27+SQRT('Random Draws'!F1093*(Assumptions!$D$29-Assumptions!$D$27)*(Assumptions!$D$28-Assumptions!$D$27)),Assumptions!$D$29-SQRT((1-'Random Draws'!F1093)*(Assumptions!$D$29-Assumptions!$D$27)*(Assumptions!$D$29-Assumptions!$D$28)))</f>
        <v>0.260545156844076</v>
      </c>
      <c r="D1093" s="29" t="n">
        <f aca="false">IF('Random Draws'!I1093&lt;Assumptions!$D$30,1,0)</f>
        <v>1</v>
      </c>
      <c r="E1093" s="19" t="n">
        <f aca="false">C1093+Assumptions!$D$31*D1093</f>
        <v>0.350545156844076</v>
      </c>
      <c r="F1093" s="28" t="n">
        <f aca="false">(Simulation!F1093-Assumptions!$D$15)*(1-E1093)+Assumptions!$D$15-Simulation!J1093</f>
        <v>0.161469772019326</v>
      </c>
      <c r="G1093" s="8" t="n">
        <f aca="false">((Assumptions!$D$14*(1+Simulation!E1093)^1*F1093-Assumptions!$D$14*(1+Simulation!E1093)^0*Simulation!E1093*Assumptions!$D$16)/(1+Simulation!K1093)^1+(Assumptions!$D$14*(1+Simulation!E1093)^2*F1093-Assumptions!$D$14*(1+Simulation!E1093)^1*Simulation!E1093*Assumptions!$D$16)/(1+Simulation!K1093)^2+(Assumptions!$D$14*(1+Simulation!E1093)^3*F1093-Assumptions!$D$14*(1+Simulation!E1093)^2*Simulation!E1093*Assumptions!$D$16)/(1+Simulation!K1093)^3+(Assumptions!$D$14*(1+Simulation!E1093)^4*F1093-Assumptions!$D$14*(1+Simulation!E1093)^3*Simulation!E1093*Assumptions!$D$16)/(1+Simulation!K1093)^4+(Assumptions!$D$14*(1+Simulation!E1093)^5*F1093-Assumptions!$D$14*(1+Simulation!E1093)^4*Simulation!E1093*Assumptions!$D$16)/(1+Simulation!K1093)^5+(Assumptions!$D$14*(1+Simulation!E1093)^5*F1093-Assumptions!$D$14*(1+Simulation!E1093)^4*Simulation!E1093*Assumptions!$D$16)*(1+Simulation!I1093)/(Simulation!K1093-Simulation!I1093)/(1+Simulation!K1093)^5-Assumptions!$D$17)/Assumptions!$D$18</f>
        <v>15.881284423294</v>
      </c>
      <c r="H1093" s="8" t="n">
        <f aca="false">IF(D1093=1,G1093,"")</f>
        <v>15.881284423294</v>
      </c>
      <c r="I1093" s="33" t="str">
        <f aca="false">IF(D1093=0,G1093,"")</f>
        <v/>
      </c>
    </row>
    <row r="1094" customFormat="false" ht="15" hidden="false" customHeight="false" outlineLevel="0" collapsed="false">
      <c r="B1094" s="2" t="n">
        <v>1089</v>
      </c>
      <c r="C1094" s="19" t="n">
        <f aca="false">IF('Random Draws'!F1094&lt;(Assumptions!$D$28-Assumptions!$D$27)/(Assumptions!$D$29-Assumptions!$D$27),Assumptions!$D$27+SQRT('Random Draws'!F1094*(Assumptions!$D$29-Assumptions!$D$27)*(Assumptions!$D$28-Assumptions!$D$27)),Assumptions!$D$29-SQRT((1-'Random Draws'!F1094)*(Assumptions!$D$29-Assumptions!$D$27)*(Assumptions!$D$29-Assumptions!$D$28)))</f>
        <v>0.252589690197173</v>
      </c>
      <c r="D1094" s="29" t="n">
        <f aca="false">IF('Random Draws'!I1094&lt;Assumptions!$D$30,1,0)</f>
        <v>0</v>
      </c>
      <c r="E1094" s="19" t="n">
        <f aca="false">C1094+Assumptions!$D$31*D1094</f>
        <v>0.252589690197173</v>
      </c>
      <c r="F1094" s="28" t="n">
        <f aca="false">(Simulation!F1094-Assumptions!$D$15)*(1-E1094)+Assumptions!$D$15-Simulation!J1094</f>
        <v>0.14356625495521</v>
      </c>
      <c r="G1094" s="8" t="n">
        <f aca="false">((Assumptions!$D$14*(1+Simulation!E1094)^1*F1094-Assumptions!$D$14*(1+Simulation!E1094)^0*Simulation!E1094*Assumptions!$D$16)/(1+Simulation!K1094)^1+(Assumptions!$D$14*(1+Simulation!E1094)^2*F1094-Assumptions!$D$14*(1+Simulation!E1094)^1*Simulation!E1094*Assumptions!$D$16)/(1+Simulation!K1094)^2+(Assumptions!$D$14*(1+Simulation!E1094)^3*F1094-Assumptions!$D$14*(1+Simulation!E1094)^2*Simulation!E1094*Assumptions!$D$16)/(1+Simulation!K1094)^3+(Assumptions!$D$14*(1+Simulation!E1094)^4*F1094-Assumptions!$D$14*(1+Simulation!E1094)^3*Simulation!E1094*Assumptions!$D$16)/(1+Simulation!K1094)^4+(Assumptions!$D$14*(1+Simulation!E1094)^5*F1094-Assumptions!$D$14*(1+Simulation!E1094)^4*Simulation!E1094*Assumptions!$D$16)/(1+Simulation!K1094)^5+(Assumptions!$D$14*(1+Simulation!E1094)^5*F1094-Assumptions!$D$14*(1+Simulation!E1094)^4*Simulation!E1094*Assumptions!$D$16)*(1+Simulation!I1094)/(Simulation!K1094-Simulation!I1094)/(1+Simulation!K1094)^5-Assumptions!$D$17)/Assumptions!$D$18</f>
        <v>13.2963867496094</v>
      </c>
      <c r="H1094" s="8" t="str">
        <f aca="false">IF(D1094=1,G1094,"")</f>
        <v/>
      </c>
      <c r="I1094" s="33" t="n">
        <f aca="false">IF(D1094=0,G1094,"")</f>
        <v>13.2963867496094</v>
      </c>
    </row>
    <row r="1095" customFormat="false" ht="15" hidden="false" customHeight="false" outlineLevel="0" collapsed="false">
      <c r="B1095" s="2" t="n">
        <v>1090</v>
      </c>
      <c r="C1095" s="19" t="n">
        <f aca="false">IF('Random Draws'!F1095&lt;(Assumptions!$D$28-Assumptions!$D$27)/(Assumptions!$D$29-Assumptions!$D$27),Assumptions!$D$27+SQRT('Random Draws'!F1095*(Assumptions!$D$29-Assumptions!$D$27)*(Assumptions!$D$28-Assumptions!$D$27)),Assumptions!$D$29-SQRT((1-'Random Draws'!F1095)*(Assumptions!$D$29-Assumptions!$D$27)*(Assumptions!$D$29-Assumptions!$D$28)))</f>
        <v>0.252196830619009</v>
      </c>
      <c r="D1095" s="29" t="n">
        <f aca="false">IF('Random Draws'!I1095&lt;Assumptions!$D$30,1,0)</f>
        <v>1</v>
      </c>
      <c r="E1095" s="19" t="n">
        <f aca="false">C1095+Assumptions!$D$31*D1095</f>
        <v>0.342196830619009</v>
      </c>
      <c r="F1095" s="28" t="n">
        <f aca="false">(Simulation!F1095-Assumptions!$D$15)*(1-E1095)+Assumptions!$D$15-Simulation!J1095</f>
        <v>0.166980511671658</v>
      </c>
      <c r="G1095" s="8" t="n">
        <f aca="false">((Assumptions!$D$14*(1+Simulation!E1095)^1*F1095-Assumptions!$D$14*(1+Simulation!E1095)^0*Simulation!E1095*Assumptions!$D$16)/(1+Simulation!K1095)^1+(Assumptions!$D$14*(1+Simulation!E1095)^2*F1095-Assumptions!$D$14*(1+Simulation!E1095)^1*Simulation!E1095*Assumptions!$D$16)/(1+Simulation!K1095)^2+(Assumptions!$D$14*(1+Simulation!E1095)^3*F1095-Assumptions!$D$14*(1+Simulation!E1095)^2*Simulation!E1095*Assumptions!$D$16)/(1+Simulation!K1095)^3+(Assumptions!$D$14*(1+Simulation!E1095)^4*F1095-Assumptions!$D$14*(1+Simulation!E1095)^3*Simulation!E1095*Assumptions!$D$16)/(1+Simulation!K1095)^4+(Assumptions!$D$14*(1+Simulation!E1095)^5*F1095-Assumptions!$D$14*(1+Simulation!E1095)^4*Simulation!E1095*Assumptions!$D$16)/(1+Simulation!K1095)^5+(Assumptions!$D$14*(1+Simulation!E1095)^5*F1095-Assumptions!$D$14*(1+Simulation!E1095)^4*Simulation!E1095*Assumptions!$D$16)*(1+Simulation!I1095)/(Simulation!K1095-Simulation!I1095)/(1+Simulation!K1095)^5-Assumptions!$D$17)/Assumptions!$D$18</f>
        <v>11.5327011989495</v>
      </c>
      <c r="H1095" s="8" t="n">
        <f aca="false">IF(D1095=1,G1095,"")</f>
        <v>11.5327011989495</v>
      </c>
      <c r="I1095" s="33" t="str">
        <f aca="false">IF(D1095=0,G1095,"")</f>
        <v/>
      </c>
    </row>
    <row r="1096" customFormat="false" ht="15" hidden="false" customHeight="false" outlineLevel="0" collapsed="false">
      <c r="B1096" s="2" t="n">
        <v>1091</v>
      </c>
      <c r="C1096" s="19" t="n">
        <f aca="false">IF('Random Draws'!F1096&lt;(Assumptions!$D$28-Assumptions!$D$27)/(Assumptions!$D$29-Assumptions!$D$27),Assumptions!$D$27+SQRT('Random Draws'!F1096*(Assumptions!$D$29-Assumptions!$D$27)*(Assumptions!$D$28-Assumptions!$D$27)),Assumptions!$D$29-SQRT((1-'Random Draws'!F1096)*(Assumptions!$D$29-Assumptions!$D$27)*(Assumptions!$D$29-Assumptions!$D$28)))</f>
        <v>0.257391536776191</v>
      </c>
      <c r="D1096" s="29" t="n">
        <f aca="false">IF('Random Draws'!I1096&lt;Assumptions!$D$30,1,0)</f>
        <v>0</v>
      </c>
      <c r="E1096" s="19" t="n">
        <f aca="false">C1096+Assumptions!$D$31*D1096</f>
        <v>0.257391536776191</v>
      </c>
      <c r="F1096" s="28" t="n">
        <f aca="false">(Simulation!F1096-Assumptions!$D$15)*(1-E1096)+Assumptions!$D$15-Simulation!J1096</f>
        <v>0.204850151517601</v>
      </c>
      <c r="G1096" s="8" t="n">
        <f aca="false">((Assumptions!$D$14*(1+Simulation!E1096)^1*F1096-Assumptions!$D$14*(1+Simulation!E1096)^0*Simulation!E1096*Assumptions!$D$16)/(1+Simulation!K1096)^1+(Assumptions!$D$14*(1+Simulation!E1096)^2*F1096-Assumptions!$D$14*(1+Simulation!E1096)^1*Simulation!E1096*Assumptions!$D$16)/(1+Simulation!K1096)^2+(Assumptions!$D$14*(1+Simulation!E1096)^3*F1096-Assumptions!$D$14*(1+Simulation!E1096)^2*Simulation!E1096*Assumptions!$D$16)/(1+Simulation!K1096)^3+(Assumptions!$D$14*(1+Simulation!E1096)^4*F1096-Assumptions!$D$14*(1+Simulation!E1096)^3*Simulation!E1096*Assumptions!$D$16)/(1+Simulation!K1096)^4+(Assumptions!$D$14*(1+Simulation!E1096)^5*F1096-Assumptions!$D$14*(1+Simulation!E1096)^4*Simulation!E1096*Assumptions!$D$16)/(1+Simulation!K1096)^5+(Assumptions!$D$14*(1+Simulation!E1096)^5*F1096-Assumptions!$D$14*(1+Simulation!E1096)^4*Simulation!E1096*Assumptions!$D$16)*(1+Simulation!I1096)/(Simulation!K1096-Simulation!I1096)/(1+Simulation!K1096)^5-Assumptions!$D$17)/Assumptions!$D$18</f>
        <v>33.8028589350447</v>
      </c>
      <c r="H1096" s="8" t="str">
        <f aca="false">IF(D1096=1,G1096,"")</f>
        <v/>
      </c>
      <c r="I1096" s="33" t="n">
        <f aca="false">IF(D1096=0,G1096,"")</f>
        <v>33.8028589350447</v>
      </c>
    </row>
    <row r="1097" customFormat="false" ht="15" hidden="false" customHeight="false" outlineLevel="0" collapsed="false">
      <c r="B1097" s="2" t="n">
        <v>1092</v>
      </c>
      <c r="C1097" s="19" t="n">
        <f aca="false">IF('Random Draws'!F1097&lt;(Assumptions!$D$28-Assumptions!$D$27)/(Assumptions!$D$29-Assumptions!$D$27),Assumptions!$D$27+SQRT('Random Draws'!F1097*(Assumptions!$D$29-Assumptions!$D$27)*(Assumptions!$D$28-Assumptions!$D$27)),Assumptions!$D$29-SQRT((1-'Random Draws'!F1097)*(Assumptions!$D$29-Assumptions!$D$27)*(Assumptions!$D$29-Assumptions!$D$28)))</f>
        <v>0.267817265125466</v>
      </c>
      <c r="D1097" s="29" t="n">
        <f aca="false">IF('Random Draws'!I1097&lt;Assumptions!$D$30,1,0)</f>
        <v>1</v>
      </c>
      <c r="E1097" s="19" t="n">
        <f aca="false">C1097+Assumptions!$D$31*D1097</f>
        <v>0.357817265125466</v>
      </c>
      <c r="F1097" s="28" t="n">
        <f aca="false">(Simulation!F1097-Assumptions!$D$15)*(1-E1097)+Assumptions!$D$15-Simulation!J1097</f>
        <v>0.193204764523307</v>
      </c>
      <c r="G1097" s="8" t="n">
        <f aca="false">((Assumptions!$D$14*(1+Simulation!E1097)^1*F1097-Assumptions!$D$14*(1+Simulation!E1097)^0*Simulation!E1097*Assumptions!$D$16)/(1+Simulation!K1097)^1+(Assumptions!$D$14*(1+Simulation!E1097)^2*F1097-Assumptions!$D$14*(1+Simulation!E1097)^1*Simulation!E1097*Assumptions!$D$16)/(1+Simulation!K1097)^2+(Assumptions!$D$14*(1+Simulation!E1097)^3*F1097-Assumptions!$D$14*(1+Simulation!E1097)^2*Simulation!E1097*Assumptions!$D$16)/(1+Simulation!K1097)^3+(Assumptions!$D$14*(1+Simulation!E1097)^4*F1097-Assumptions!$D$14*(1+Simulation!E1097)^3*Simulation!E1097*Assumptions!$D$16)/(1+Simulation!K1097)^4+(Assumptions!$D$14*(1+Simulation!E1097)^5*F1097-Assumptions!$D$14*(1+Simulation!E1097)^4*Simulation!E1097*Assumptions!$D$16)/(1+Simulation!K1097)^5+(Assumptions!$D$14*(1+Simulation!E1097)^5*F1097-Assumptions!$D$14*(1+Simulation!E1097)^4*Simulation!E1097*Assumptions!$D$16)*(1+Simulation!I1097)/(Simulation!K1097-Simulation!I1097)/(1+Simulation!K1097)^5-Assumptions!$D$17)/Assumptions!$D$18</f>
        <v>20.0108251079275</v>
      </c>
      <c r="H1097" s="8" t="n">
        <f aca="false">IF(D1097=1,G1097,"")</f>
        <v>20.0108251079275</v>
      </c>
      <c r="I1097" s="33" t="str">
        <f aca="false">IF(D1097=0,G1097,"")</f>
        <v/>
      </c>
    </row>
    <row r="1098" customFormat="false" ht="15" hidden="false" customHeight="false" outlineLevel="0" collapsed="false">
      <c r="B1098" s="2" t="n">
        <v>1093</v>
      </c>
      <c r="C1098" s="19" t="n">
        <f aca="false">IF('Random Draws'!F1098&lt;(Assumptions!$D$28-Assumptions!$D$27)/(Assumptions!$D$29-Assumptions!$D$27),Assumptions!$D$27+SQRT('Random Draws'!F1098*(Assumptions!$D$29-Assumptions!$D$27)*(Assumptions!$D$28-Assumptions!$D$27)),Assumptions!$D$29-SQRT((1-'Random Draws'!F1098)*(Assumptions!$D$29-Assumptions!$D$27)*(Assumptions!$D$29-Assumptions!$D$28)))</f>
        <v>0.261472083180951</v>
      </c>
      <c r="D1098" s="29" t="n">
        <f aca="false">IF('Random Draws'!I1098&lt;Assumptions!$D$30,1,0)</f>
        <v>0</v>
      </c>
      <c r="E1098" s="19" t="n">
        <f aca="false">C1098+Assumptions!$D$31*D1098</f>
        <v>0.261472083180951</v>
      </c>
      <c r="F1098" s="28" t="n">
        <f aca="false">(Simulation!F1098-Assumptions!$D$15)*(1-E1098)+Assumptions!$D$15-Simulation!J1098</f>
        <v>0.132012195846856</v>
      </c>
      <c r="G1098" s="8" t="n">
        <f aca="false">((Assumptions!$D$14*(1+Simulation!E1098)^1*F1098-Assumptions!$D$14*(1+Simulation!E1098)^0*Simulation!E1098*Assumptions!$D$16)/(1+Simulation!K1098)^1+(Assumptions!$D$14*(1+Simulation!E1098)^2*F1098-Assumptions!$D$14*(1+Simulation!E1098)^1*Simulation!E1098*Assumptions!$D$16)/(1+Simulation!K1098)^2+(Assumptions!$D$14*(1+Simulation!E1098)^3*F1098-Assumptions!$D$14*(1+Simulation!E1098)^2*Simulation!E1098*Assumptions!$D$16)/(1+Simulation!K1098)^3+(Assumptions!$D$14*(1+Simulation!E1098)^4*F1098-Assumptions!$D$14*(1+Simulation!E1098)^3*Simulation!E1098*Assumptions!$D$16)/(1+Simulation!K1098)^4+(Assumptions!$D$14*(1+Simulation!E1098)^5*F1098-Assumptions!$D$14*(1+Simulation!E1098)^4*Simulation!E1098*Assumptions!$D$16)/(1+Simulation!K1098)^5+(Assumptions!$D$14*(1+Simulation!E1098)^5*F1098-Assumptions!$D$14*(1+Simulation!E1098)^4*Simulation!E1098*Assumptions!$D$16)*(1+Simulation!I1098)/(Simulation!K1098-Simulation!I1098)/(1+Simulation!K1098)^5-Assumptions!$D$17)/Assumptions!$D$18</f>
        <v>8.93592908261342</v>
      </c>
      <c r="H1098" s="8" t="str">
        <f aca="false">IF(D1098=1,G1098,"")</f>
        <v/>
      </c>
      <c r="I1098" s="33" t="n">
        <f aca="false">IF(D1098=0,G1098,"")</f>
        <v>8.93592908261342</v>
      </c>
    </row>
    <row r="1099" customFormat="false" ht="15" hidden="false" customHeight="false" outlineLevel="0" collapsed="false">
      <c r="B1099" s="2" t="n">
        <v>1094</v>
      </c>
      <c r="C1099" s="19" t="n">
        <f aca="false">IF('Random Draws'!F1099&lt;(Assumptions!$D$28-Assumptions!$D$27)/(Assumptions!$D$29-Assumptions!$D$27),Assumptions!$D$27+SQRT('Random Draws'!F1099*(Assumptions!$D$29-Assumptions!$D$27)*(Assumptions!$D$28-Assumptions!$D$27)),Assumptions!$D$29-SQRT((1-'Random Draws'!F1099)*(Assumptions!$D$29-Assumptions!$D$27)*(Assumptions!$D$29-Assumptions!$D$28)))</f>
        <v>0.261499188716059</v>
      </c>
      <c r="D1099" s="29" t="n">
        <f aca="false">IF('Random Draws'!I1099&lt;Assumptions!$D$30,1,0)</f>
        <v>0</v>
      </c>
      <c r="E1099" s="19" t="n">
        <f aca="false">C1099+Assumptions!$D$31*D1099</f>
        <v>0.261499188716059</v>
      </c>
      <c r="F1099" s="28" t="n">
        <f aca="false">(Simulation!F1099-Assumptions!$D$15)*(1-E1099)+Assumptions!$D$15-Simulation!J1099</f>
        <v>0.201369747237003</v>
      </c>
      <c r="G1099" s="8" t="n">
        <f aca="false">((Assumptions!$D$14*(1+Simulation!E1099)^1*F1099-Assumptions!$D$14*(1+Simulation!E1099)^0*Simulation!E1099*Assumptions!$D$16)/(1+Simulation!K1099)^1+(Assumptions!$D$14*(1+Simulation!E1099)^2*F1099-Assumptions!$D$14*(1+Simulation!E1099)^1*Simulation!E1099*Assumptions!$D$16)/(1+Simulation!K1099)^2+(Assumptions!$D$14*(1+Simulation!E1099)^3*F1099-Assumptions!$D$14*(1+Simulation!E1099)^2*Simulation!E1099*Assumptions!$D$16)/(1+Simulation!K1099)^3+(Assumptions!$D$14*(1+Simulation!E1099)^4*F1099-Assumptions!$D$14*(1+Simulation!E1099)^3*Simulation!E1099*Assumptions!$D$16)/(1+Simulation!K1099)^4+(Assumptions!$D$14*(1+Simulation!E1099)^5*F1099-Assumptions!$D$14*(1+Simulation!E1099)^4*Simulation!E1099*Assumptions!$D$16)/(1+Simulation!K1099)^5+(Assumptions!$D$14*(1+Simulation!E1099)^5*F1099-Assumptions!$D$14*(1+Simulation!E1099)^4*Simulation!E1099*Assumptions!$D$16)*(1+Simulation!I1099)/(Simulation!K1099-Simulation!I1099)/(1+Simulation!K1099)^5-Assumptions!$D$17)/Assumptions!$D$18</f>
        <v>19.0284440837045</v>
      </c>
      <c r="H1099" s="8" t="str">
        <f aca="false">IF(D1099=1,G1099,"")</f>
        <v/>
      </c>
      <c r="I1099" s="33" t="n">
        <f aca="false">IF(D1099=0,G1099,"")</f>
        <v>19.0284440837045</v>
      </c>
    </row>
    <row r="1100" customFormat="false" ht="15" hidden="false" customHeight="false" outlineLevel="0" collapsed="false">
      <c r="B1100" s="2" t="n">
        <v>1095</v>
      </c>
      <c r="C1100" s="19" t="n">
        <f aca="false">IF('Random Draws'!F1100&lt;(Assumptions!$D$28-Assumptions!$D$27)/(Assumptions!$D$29-Assumptions!$D$27),Assumptions!$D$27+SQRT('Random Draws'!F1100*(Assumptions!$D$29-Assumptions!$D$27)*(Assumptions!$D$28-Assumptions!$D$27)),Assumptions!$D$29-SQRT((1-'Random Draws'!F1100)*(Assumptions!$D$29-Assumptions!$D$27)*(Assumptions!$D$29-Assumptions!$D$28)))</f>
        <v>0.260518136776109</v>
      </c>
      <c r="D1100" s="29" t="n">
        <f aca="false">IF('Random Draws'!I1100&lt;Assumptions!$D$30,1,0)</f>
        <v>1</v>
      </c>
      <c r="E1100" s="19" t="n">
        <f aca="false">C1100+Assumptions!$D$31*D1100</f>
        <v>0.350518136776109</v>
      </c>
      <c r="F1100" s="28" t="n">
        <f aca="false">(Simulation!F1100-Assumptions!$D$15)*(1-E1100)+Assumptions!$D$15-Simulation!J1100</f>
        <v>0.132955199313428</v>
      </c>
      <c r="G1100" s="8" t="n">
        <f aca="false">((Assumptions!$D$14*(1+Simulation!E1100)^1*F1100-Assumptions!$D$14*(1+Simulation!E1100)^0*Simulation!E1100*Assumptions!$D$16)/(1+Simulation!K1100)^1+(Assumptions!$D$14*(1+Simulation!E1100)^2*F1100-Assumptions!$D$14*(1+Simulation!E1100)^1*Simulation!E1100*Assumptions!$D$16)/(1+Simulation!K1100)^2+(Assumptions!$D$14*(1+Simulation!E1100)^3*F1100-Assumptions!$D$14*(1+Simulation!E1100)^2*Simulation!E1100*Assumptions!$D$16)/(1+Simulation!K1100)^3+(Assumptions!$D$14*(1+Simulation!E1100)^4*F1100-Assumptions!$D$14*(1+Simulation!E1100)^3*Simulation!E1100*Assumptions!$D$16)/(1+Simulation!K1100)^4+(Assumptions!$D$14*(1+Simulation!E1100)^5*F1100-Assumptions!$D$14*(1+Simulation!E1100)^4*Simulation!E1100*Assumptions!$D$16)/(1+Simulation!K1100)^5+(Assumptions!$D$14*(1+Simulation!E1100)^5*F1100-Assumptions!$D$14*(1+Simulation!E1100)^4*Simulation!E1100*Assumptions!$D$16)*(1+Simulation!I1100)/(Simulation!K1100-Simulation!I1100)/(1+Simulation!K1100)^5-Assumptions!$D$17)/Assumptions!$D$18</f>
        <v>9.65551541596219</v>
      </c>
      <c r="H1100" s="8" t="n">
        <f aca="false">IF(D1100=1,G1100,"")</f>
        <v>9.65551541596219</v>
      </c>
      <c r="I1100" s="33" t="str">
        <f aca="false">IF(D1100=0,G1100,"")</f>
        <v/>
      </c>
    </row>
    <row r="1101" customFormat="false" ht="15" hidden="false" customHeight="false" outlineLevel="0" collapsed="false">
      <c r="B1101" s="2" t="n">
        <v>1096</v>
      </c>
      <c r="C1101" s="19" t="n">
        <f aca="false">IF('Random Draws'!F1101&lt;(Assumptions!$D$28-Assumptions!$D$27)/(Assumptions!$D$29-Assumptions!$D$27),Assumptions!$D$27+SQRT('Random Draws'!F1101*(Assumptions!$D$29-Assumptions!$D$27)*(Assumptions!$D$28-Assumptions!$D$27)),Assumptions!$D$29-SQRT((1-'Random Draws'!F1101)*(Assumptions!$D$29-Assumptions!$D$27)*(Assumptions!$D$29-Assumptions!$D$28)))</f>
        <v>0.270356098546584</v>
      </c>
      <c r="D1101" s="29" t="n">
        <f aca="false">IF('Random Draws'!I1101&lt;Assumptions!$D$30,1,0)</f>
        <v>0</v>
      </c>
      <c r="E1101" s="19" t="n">
        <f aca="false">C1101+Assumptions!$D$31*D1101</f>
        <v>0.270356098546584</v>
      </c>
      <c r="F1101" s="28" t="n">
        <f aca="false">(Simulation!F1101-Assumptions!$D$15)*(1-E1101)+Assumptions!$D$15-Simulation!J1101</f>
        <v>0.20337010223006</v>
      </c>
      <c r="G1101" s="8" t="n">
        <f aca="false">((Assumptions!$D$14*(1+Simulation!E1101)^1*F1101-Assumptions!$D$14*(1+Simulation!E1101)^0*Simulation!E1101*Assumptions!$D$16)/(1+Simulation!K1101)^1+(Assumptions!$D$14*(1+Simulation!E1101)^2*F1101-Assumptions!$D$14*(1+Simulation!E1101)^1*Simulation!E1101*Assumptions!$D$16)/(1+Simulation!K1101)^2+(Assumptions!$D$14*(1+Simulation!E1101)^3*F1101-Assumptions!$D$14*(1+Simulation!E1101)^2*Simulation!E1101*Assumptions!$D$16)/(1+Simulation!K1101)^3+(Assumptions!$D$14*(1+Simulation!E1101)^4*F1101-Assumptions!$D$14*(1+Simulation!E1101)^3*Simulation!E1101*Assumptions!$D$16)/(1+Simulation!K1101)^4+(Assumptions!$D$14*(1+Simulation!E1101)^5*F1101-Assumptions!$D$14*(1+Simulation!E1101)^4*Simulation!E1101*Assumptions!$D$16)/(1+Simulation!K1101)^5+(Assumptions!$D$14*(1+Simulation!E1101)^5*F1101-Assumptions!$D$14*(1+Simulation!E1101)^4*Simulation!E1101*Assumptions!$D$16)*(1+Simulation!I1101)/(Simulation!K1101-Simulation!I1101)/(1+Simulation!K1101)^5-Assumptions!$D$17)/Assumptions!$D$18</f>
        <v>17.518560524918</v>
      </c>
      <c r="H1101" s="8" t="str">
        <f aca="false">IF(D1101=1,G1101,"")</f>
        <v/>
      </c>
      <c r="I1101" s="33" t="n">
        <f aca="false">IF(D1101=0,G1101,"")</f>
        <v>17.518560524918</v>
      </c>
    </row>
    <row r="1102" customFormat="false" ht="15" hidden="false" customHeight="false" outlineLevel="0" collapsed="false">
      <c r="B1102" s="2" t="n">
        <v>1097</v>
      </c>
      <c r="C1102" s="19" t="n">
        <f aca="false">IF('Random Draws'!F1102&lt;(Assumptions!$D$28-Assumptions!$D$27)/(Assumptions!$D$29-Assumptions!$D$27),Assumptions!$D$27+SQRT('Random Draws'!F1102*(Assumptions!$D$29-Assumptions!$D$27)*(Assumptions!$D$28-Assumptions!$D$27)),Assumptions!$D$29-SQRT((1-'Random Draws'!F1102)*(Assumptions!$D$29-Assumptions!$D$27)*(Assumptions!$D$29-Assumptions!$D$28)))</f>
        <v>0.267500434192501</v>
      </c>
      <c r="D1102" s="29" t="n">
        <f aca="false">IF('Random Draws'!I1102&lt;Assumptions!$D$30,1,0)</f>
        <v>1</v>
      </c>
      <c r="E1102" s="19" t="n">
        <f aca="false">C1102+Assumptions!$D$31*D1102</f>
        <v>0.357500434192501</v>
      </c>
      <c r="F1102" s="28" t="n">
        <f aca="false">(Simulation!F1102-Assumptions!$D$15)*(1-E1102)+Assumptions!$D$15-Simulation!J1102</f>
        <v>0.139491846355752</v>
      </c>
      <c r="G1102" s="8" t="n">
        <f aca="false">((Assumptions!$D$14*(1+Simulation!E1102)^1*F1102-Assumptions!$D$14*(1+Simulation!E1102)^0*Simulation!E1102*Assumptions!$D$16)/(1+Simulation!K1102)^1+(Assumptions!$D$14*(1+Simulation!E1102)^2*F1102-Assumptions!$D$14*(1+Simulation!E1102)^1*Simulation!E1102*Assumptions!$D$16)/(1+Simulation!K1102)^2+(Assumptions!$D$14*(1+Simulation!E1102)^3*F1102-Assumptions!$D$14*(1+Simulation!E1102)^2*Simulation!E1102*Assumptions!$D$16)/(1+Simulation!K1102)^3+(Assumptions!$D$14*(1+Simulation!E1102)^4*F1102-Assumptions!$D$14*(1+Simulation!E1102)^3*Simulation!E1102*Assumptions!$D$16)/(1+Simulation!K1102)^4+(Assumptions!$D$14*(1+Simulation!E1102)^5*F1102-Assumptions!$D$14*(1+Simulation!E1102)^4*Simulation!E1102*Assumptions!$D$16)/(1+Simulation!K1102)^5+(Assumptions!$D$14*(1+Simulation!E1102)^5*F1102-Assumptions!$D$14*(1+Simulation!E1102)^4*Simulation!E1102*Assumptions!$D$16)*(1+Simulation!I1102)/(Simulation!K1102-Simulation!I1102)/(1+Simulation!K1102)^5-Assumptions!$D$17)/Assumptions!$D$18</f>
        <v>5.76597079186159</v>
      </c>
      <c r="H1102" s="8" t="n">
        <f aca="false">IF(D1102=1,G1102,"")</f>
        <v>5.76597079186159</v>
      </c>
      <c r="I1102" s="33" t="str">
        <f aca="false">IF(D1102=0,G1102,"")</f>
        <v/>
      </c>
    </row>
    <row r="1103" customFormat="false" ht="15" hidden="false" customHeight="false" outlineLevel="0" collapsed="false">
      <c r="B1103" s="2" t="n">
        <v>1098</v>
      </c>
      <c r="C1103" s="19" t="n">
        <f aca="false">IF('Random Draws'!F1103&lt;(Assumptions!$D$28-Assumptions!$D$27)/(Assumptions!$D$29-Assumptions!$D$27),Assumptions!$D$27+SQRT('Random Draws'!F1103*(Assumptions!$D$29-Assumptions!$D$27)*(Assumptions!$D$28-Assumptions!$D$27)),Assumptions!$D$29-SQRT((1-'Random Draws'!F1103)*(Assumptions!$D$29-Assumptions!$D$27)*(Assumptions!$D$29-Assumptions!$D$28)))</f>
        <v>0.253063718009816</v>
      </c>
      <c r="D1103" s="29" t="n">
        <f aca="false">IF('Random Draws'!I1103&lt;Assumptions!$D$30,1,0)</f>
        <v>0</v>
      </c>
      <c r="E1103" s="19" t="n">
        <f aca="false">C1103+Assumptions!$D$31*D1103</f>
        <v>0.253063718009816</v>
      </c>
      <c r="F1103" s="28" t="n">
        <f aca="false">(Simulation!F1103-Assumptions!$D$15)*(1-E1103)+Assumptions!$D$15-Simulation!J1103</f>
        <v>0.103814814532498</v>
      </c>
      <c r="G1103" s="8" t="n">
        <f aca="false">((Assumptions!$D$14*(1+Simulation!E1103)^1*F1103-Assumptions!$D$14*(1+Simulation!E1103)^0*Simulation!E1103*Assumptions!$D$16)/(1+Simulation!K1103)^1+(Assumptions!$D$14*(1+Simulation!E1103)^2*F1103-Assumptions!$D$14*(1+Simulation!E1103)^1*Simulation!E1103*Assumptions!$D$16)/(1+Simulation!K1103)^2+(Assumptions!$D$14*(1+Simulation!E1103)^3*F1103-Assumptions!$D$14*(1+Simulation!E1103)^2*Simulation!E1103*Assumptions!$D$16)/(1+Simulation!K1103)^3+(Assumptions!$D$14*(1+Simulation!E1103)^4*F1103-Assumptions!$D$14*(1+Simulation!E1103)^3*Simulation!E1103*Assumptions!$D$16)/(1+Simulation!K1103)^4+(Assumptions!$D$14*(1+Simulation!E1103)^5*F1103-Assumptions!$D$14*(1+Simulation!E1103)^4*Simulation!E1103*Assumptions!$D$16)/(1+Simulation!K1103)^5+(Assumptions!$D$14*(1+Simulation!E1103)^5*F1103-Assumptions!$D$14*(1+Simulation!E1103)^4*Simulation!E1103*Assumptions!$D$16)*(1+Simulation!I1103)/(Simulation!K1103-Simulation!I1103)/(1+Simulation!K1103)^5-Assumptions!$D$17)/Assumptions!$D$18</f>
        <v>2.83181570508938</v>
      </c>
      <c r="H1103" s="8" t="str">
        <f aca="false">IF(D1103=1,G1103,"")</f>
        <v/>
      </c>
      <c r="I1103" s="33" t="n">
        <f aca="false">IF(D1103=0,G1103,"")</f>
        <v>2.83181570508938</v>
      </c>
    </row>
    <row r="1104" customFormat="false" ht="15" hidden="false" customHeight="false" outlineLevel="0" collapsed="false">
      <c r="B1104" s="2" t="n">
        <v>1099</v>
      </c>
      <c r="C1104" s="19" t="n">
        <f aca="false">IF('Random Draws'!F1104&lt;(Assumptions!$D$28-Assumptions!$D$27)/(Assumptions!$D$29-Assumptions!$D$27),Assumptions!$D$27+SQRT('Random Draws'!F1104*(Assumptions!$D$29-Assumptions!$D$27)*(Assumptions!$D$28-Assumptions!$D$27)),Assumptions!$D$29-SQRT((1-'Random Draws'!F1104)*(Assumptions!$D$29-Assumptions!$D$27)*(Assumptions!$D$29-Assumptions!$D$28)))</f>
        <v>0.27193834501934</v>
      </c>
      <c r="D1104" s="29" t="n">
        <f aca="false">IF('Random Draws'!I1104&lt;Assumptions!$D$30,1,0)</f>
        <v>0</v>
      </c>
      <c r="E1104" s="19" t="n">
        <f aca="false">C1104+Assumptions!$D$31*D1104</f>
        <v>0.27193834501934</v>
      </c>
      <c r="F1104" s="28" t="n">
        <f aca="false">(Simulation!F1104-Assumptions!$D$15)*(1-E1104)+Assumptions!$D$15-Simulation!J1104</f>
        <v>0.128411456814759</v>
      </c>
      <c r="G1104" s="8" t="n">
        <f aca="false">((Assumptions!$D$14*(1+Simulation!E1104)^1*F1104-Assumptions!$D$14*(1+Simulation!E1104)^0*Simulation!E1104*Assumptions!$D$16)/(1+Simulation!K1104)^1+(Assumptions!$D$14*(1+Simulation!E1104)^2*F1104-Assumptions!$D$14*(1+Simulation!E1104)^1*Simulation!E1104*Assumptions!$D$16)/(1+Simulation!K1104)^2+(Assumptions!$D$14*(1+Simulation!E1104)^3*F1104-Assumptions!$D$14*(1+Simulation!E1104)^2*Simulation!E1104*Assumptions!$D$16)/(1+Simulation!K1104)^3+(Assumptions!$D$14*(1+Simulation!E1104)^4*F1104-Assumptions!$D$14*(1+Simulation!E1104)^3*Simulation!E1104*Assumptions!$D$16)/(1+Simulation!K1104)^4+(Assumptions!$D$14*(1+Simulation!E1104)^5*F1104-Assumptions!$D$14*(1+Simulation!E1104)^4*Simulation!E1104*Assumptions!$D$16)/(1+Simulation!K1104)^5+(Assumptions!$D$14*(1+Simulation!E1104)^5*F1104-Assumptions!$D$14*(1+Simulation!E1104)^4*Simulation!E1104*Assumptions!$D$16)*(1+Simulation!I1104)/(Simulation!K1104-Simulation!I1104)/(1+Simulation!K1104)^5-Assumptions!$D$17)/Assumptions!$D$18</f>
        <v>4.83581616742381</v>
      </c>
      <c r="H1104" s="8" t="str">
        <f aca="false">IF(D1104=1,G1104,"")</f>
        <v/>
      </c>
      <c r="I1104" s="33" t="n">
        <f aca="false">IF(D1104=0,G1104,"")</f>
        <v>4.83581616742381</v>
      </c>
    </row>
    <row r="1105" customFormat="false" ht="15" hidden="false" customHeight="false" outlineLevel="0" collapsed="false">
      <c r="B1105" s="2" t="n">
        <v>1100</v>
      </c>
      <c r="C1105" s="19" t="n">
        <f aca="false">IF('Random Draws'!F1105&lt;(Assumptions!$D$28-Assumptions!$D$27)/(Assumptions!$D$29-Assumptions!$D$27),Assumptions!$D$27+SQRT('Random Draws'!F1105*(Assumptions!$D$29-Assumptions!$D$27)*(Assumptions!$D$28-Assumptions!$D$27)),Assumptions!$D$29-SQRT((1-'Random Draws'!F1105)*(Assumptions!$D$29-Assumptions!$D$27)*(Assumptions!$D$29-Assumptions!$D$28)))</f>
        <v>0.253256225711054</v>
      </c>
      <c r="D1105" s="29" t="n">
        <f aca="false">IF('Random Draws'!I1105&lt;Assumptions!$D$30,1,0)</f>
        <v>0</v>
      </c>
      <c r="E1105" s="19" t="n">
        <f aca="false">C1105+Assumptions!$D$31*D1105</f>
        <v>0.253256225711054</v>
      </c>
      <c r="F1105" s="28" t="n">
        <f aca="false">(Simulation!F1105-Assumptions!$D$15)*(1-E1105)+Assumptions!$D$15-Simulation!J1105</f>
        <v>0.223842683002955</v>
      </c>
      <c r="G1105" s="8" t="n">
        <f aca="false">((Assumptions!$D$14*(1+Simulation!E1105)^1*F1105-Assumptions!$D$14*(1+Simulation!E1105)^0*Simulation!E1105*Assumptions!$D$16)/(1+Simulation!K1105)^1+(Assumptions!$D$14*(1+Simulation!E1105)^2*F1105-Assumptions!$D$14*(1+Simulation!E1105)^1*Simulation!E1105*Assumptions!$D$16)/(1+Simulation!K1105)^2+(Assumptions!$D$14*(1+Simulation!E1105)^3*F1105-Assumptions!$D$14*(1+Simulation!E1105)^2*Simulation!E1105*Assumptions!$D$16)/(1+Simulation!K1105)^3+(Assumptions!$D$14*(1+Simulation!E1105)^4*F1105-Assumptions!$D$14*(1+Simulation!E1105)^3*Simulation!E1105*Assumptions!$D$16)/(1+Simulation!K1105)^4+(Assumptions!$D$14*(1+Simulation!E1105)^5*F1105-Assumptions!$D$14*(1+Simulation!E1105)^4*Simulation!E1105*Assumptions!$D$16)/(1+Simulation!K1105)^5+(Assumptions!$D$14*(1+Simulation!E1105)^5*F1105-Assumptions!$D$14*(1+Simulation!E1105)^4*Simulation!E1105*Assumptions!$D$16)*(1+Simulation!I1105)/(Simulation!K1105-Simulation!I1105)/(1+Simulation!K1105)^5-Assumptions!$D$17)/Assumptions!$D$18</f>
        <v>25.4507170078296</v>
      </c>
      <c r="H1105" s="8" t="str">
        <f aca="false">IF(D1105=1,G1105,"")</f>
        <v/>
      </c>
      <c r="I1105" s="33" t="n">
        <f aca="false">IF(D1105=0,G1105,"")</f>
        <v>25.4507170078296</v>
      </c>
    </row>
    <row r="1106" customFormat="false" ht="15" hidden="false" customHeight="false" outlineLevel="0" collapsed="false">
      <c r="B1106" s="2" t="n">
        <v>1101</v>
      </c>
      <c r="C1106" s="19" t="n">
        <f aca="false">IF('Random Draws'!F1106&lt;(Assumptions!$D$28-Assumptions!$D$27)/(Assumptions!$D$29-Assumptions!$D$27),Assumptions!$D$27+SQRT('Random Draws'!F1106*(Assumptions!$D$29-Assumptions!$D$27)*(Assumptions!$D$28-Assumptions!$D$27)),Assumptions!$D$29-SQRT((1-'Random Draws'!F1106)*(Assumptions!$D$29-Assumptions!$D$27)*(Assumptions!$D$29-Assumptions!$D$28)))</f>
        <v>0.272427537268022</v>
      </c>
      <c r="D1106" s="29" t="n">
        <f aca="false">IF('Random Draws'!I1106&lt;Assumptions!$D$30,1,0)</f>
        <v>0</v>
      </c>
      <c r="E1106" s="19" t="n">
        <f aca="false">C1106+Assumptions!$D$31*D1106</f>
        <v>0.272427537268022</v>
      </c>
      <c r="F1106" s="28" t="n">
        <f aca="false">(Simulation!F1106-Assumptions!$D$15)*(1-E1106)+Assumptions!$D$15-Simulation!J1106</f>
        <v>0.131970891171028</v>
      </c>
      <c r="G1106" s="8" t="n">
        <f aca="false">((Assumptions!$D$14*(1+Simulation!E1106)^1*F1106-Assumptions!$D$14*(1+Simulation!E1106)^0*Simulation!E1106*Assumptions!$D$16)/(1+Simulation!K1106)^1+(Assumptions!$D$14*(1+Simulation!E1106)^2*F1106-Assumptions!$D$14*(1+Simulation!E1106)^1*Simulation!E1106*Assumptions!$D$16)/(1+Simulation!K1106)^2+(Assumptions!$D$14*(1+Simulation!E1106)^3*F1106-Assumptions!$D$14*(1+Simulation!E1106)^2*Simulation!E1106*Assumptions!$D$16)/(1+Simulation!K1106)^3+(Assumptions!$D$14*(1+Simulation!E1106)^4*F1106-Assumptions!$D$14*(1+Simulation!E1106)^3*Simulation!E1106*Assumptions!$D$16)/(1+Simulation!K1106)^4+(Assumptions!$D$14*(1+Simulation!E1106)^5*F1106-Assumptions!$D$14*(1+Simulation!E1106)^4*Simulation!E1106*Assumptions!$D$16)/(1+Simulation!K1106)^5+(Assumptions!$D$14*(1+Simulation!E1106)^5*F1106-Assumptions!$D$14*(1+Simulation!E1106)^4*Simulation!E1106*Assumptions!$D$16)*(1+Simulation!I1106)/(Simulation!K1106-Simulation!I1106)/(1+Simulation!K1106)^5-Assumptions!$D$17)/Assumptions!$D$18</f>
        <v>3.12261400159076</v>
      </c>
      <c r="H1106" s="8" t="str">
        <f aca="false">IF(D1106=1,G1106,"")</f>
        <v/>
      </c>
      <c r="I1106" s="33" t="n">
        <f aca="false">IF(D1106=0,G1106,"")</f>
        <v>3.12261400159076</v>
      </c>
    </row>
    <row r="1107" customFormat="false" ht="15" hidden="false" customHeight="false" outlineLevel="0" collapsed="false">
      <c r="B1107" s="2" t="n">
        <v>1102</v>
      </c>
      <c r="C1107" s="19" t="n">
        <f aca="false">IF('Random Draws'!F1107&lt;(Assumptions!$D$28-Assumptions!$D$27)/(Assumptions!$D$29-Assumptions!$D$27),Assumptions!$D$27+SQRT('Random Draws'!F1107*(Assumptions!$D$29-Assumptions!$D$27)*(Assumptions!$D$28-Assumptions!$D$27)),Assumptions!$D$29-SQRT((1-'Random Draws'!F1107)*(Assumptions!$D$29-Assumptions!$D$27)*(Assumptions!$D$29-Assumptions!$D$28)))</f>
        <v>0.259659811453684</v>
      </c>
      <c r="D1107" s="29" t="n">
        <f aca="false">IF('Random Draws'!I1107&lt;Assumptions!$D$30,1,0)</f>
        <v>0</v>
      </c>
      <c r="E1107" s="19" t="n">
        <f aca="false">C1107+Assumptions!$D$31*D1107</f>
        <v>0.259659811453684</v>
      </c>
      <c r="F1107" s="28" t="n">
        <f aca="false">(Simulation!F1107-Assumptions!$D$15)*(1-E1107)+Assumptions!$D$15-Simulation!J1107</f>
        <v>0.191419909140558</v>
      </c>
      <c r="G1107" s="8" t="n">
        <f aca="false">((Assumptions!$D$14*(1+Simulation!E1107)^1*F1107-Assumptions!$D$14*(1+Simulation!E1107)^0*Simulation!E1107*Assumptions!$D$16)/(1+Simulation!K1107)^1+(Assumptions!$D$14*(1+Simulation!E1107)^2*F1107-Assumptions!$D$14*(1+Simulation!E1107)^1*Simulation!E1107*Assumptions!$D$16)/(1+Simulation!K1107)^2+(Assumptions!$D$14*(1+Simulation!E1107)^3*F1107-Assumptions!$D$14*(1+Simulation!E1107)^2*Simulation!E1107*Assumptions!$D$16)/(1+Simulation!K1107)^3+(Assumptions!$D$14*(1+Simulation!E1107)^4*F1107-Assumptions!$D$14*(1+Simulation!E1107)^3*Simulation!E1107*Assumptions!$D$16)/(1+Simulation!K1107)^4+(Assumptions!$D$14*(1+Simulation!E1107)^5*F1107-Assumptions!$D$14*(1+Simulation!E1107)^4*Simulation!E1107*Assumptions!$D$16)/(1+Simulation!K1107)^5+(Assumptions!$D$14*(1+Simulation!E1107)^5*F1107-Assumptions!$D$14*(1+Simulation!E1107)^4*Simulation!E1107*Assumptions!$D$16)*(1+Simulation!I1107)/(Simulation!K1107-Simulation!I1107)/(1+Simulation!K1107)^5-Assumptions!$D$17)/Assumptions!$D$18</f>
        <v>10.9179856692643</v>
      </c>
      <c r="H1107" s="8" t="str">
        <f aca="false">IF(D1107=1,G1107,"")</f>
        <v/>
      </c>
      <c r="I1107" s="33" t="n">
        <f aca="false">IF(D1107=0,G1107,"")</f>
        <v>10.9179856692643</v>
      </c>
    </row>
    <row r="1108" customFormat="false" ht="15" hidden="false" customHeight="false" outlineLevel="0" collapsed="false">
      <c r="B1108" s="2" t="n">
        <v>1103</v>
      </c>
      <c r="C1108" s="19" t="n">
        <f aca="false">IF('Random Draws'!F1108&lt;(Assumptions!$D$28-Assumptions!$D$27)/(Assumptions!$D$29-Assumptions!$D$27),Assumptions!$D$27+SQRT('Random Draws'!F1108*(Assumptions!$D$29-Assumptions!$D$27)*(Assumptions!$D$28-Assumptions!$D$27)),Assumptions!$D$29-SQRT((1-'Random Draws'!F1108)*(Assumptions!$D$29-Assumptions!$D$27)*(Assumptions!$D$29-Assumptions!$D$28)))</f>
        <v>0.261158781580885</v>
      </c>
      <c r="D1108" s="29" t="n">
        <f aca="false">IF('Random Draws'!I1108&lt;Assumptions!$D$30,1,0)</f>
        <v>0</v>
      </c>
      <c r="E1108" s="19" t="n">
        <f aca="false">C1108+Assumptions!$D$31*D1108</f>
        <v>0.261158781580885</v>
      </c>
      <c r="F1108" s="28" t="n">
        <f aca="false">(Simulation!F1108-Assumptions!$D$15)*(1-E1108)+Assumptions!$D$15-Simulation!J1108</f>
        <v>0.195472952250983</v>
      </c>
      <c r="G1108" s="8" t="n">
        <f aca="false">((Assumptions!$D$14*(1+Simulation!E1108)^1*F1108-Assumptions!$D$14*(1+Simulation!E1108)^0*Simulation!E1108*Assumptions!$D$16)/(1+Simulation!K1108)^1+(Assumptions!$D$14*(1+Simulation!E1108)^2*F1108-Assumptions!$D$14*(1+Simulation!E1108)^1*Simulation!E1108*Assumptions!$D$16)/(1+Simulation!K1108)^2+(Assumptions!$D$14*(1+Simulation!E1108)^3*F1108-Assumptions!$D$14*(1+Simulation!E1108)^2*Simulation!E1108*Assumptions!$D$16)/(1+Simulation!K1108)^3+(Assumptions!$D$14*(1+Simulation!E1108)^4*F1108-Assumptions!$D$14*(1+Simulation!E1108)^3*Simulation!E1108*Assumptions!$D$16)/(1+Simulation!K1108)^4+(Assumptions!$D$14*(1+Simulation!E1108)^5*F1108-Assumptions!$D$14*(1+Simulation!E1108)^4*Simulation!E1108*Assumptions!$D$16)/(1+Simulation!K1108)^5+(Assumptions!$D$14*(1+Simulation!E1108)^5*F1108-Assumptions!$D$14*(1+Simulation!E1108)^4*Simulation!E1108*Assumptions!$D$16)*(1+Simulation!I1108)/(Simulation!K1108-Simulation!I1108)/(1+Simulation!K1108)^5-Assumptions!$D$17)/Assumptions!$D$18</f>
        <v>11.62113630366</v>
      </c>
      <c r="H1108" s="8" t="str">
        <f aca="false">IF(D1108=1,G1108,"")</f>
        <v/>
      </c>
      <c r="I1108" s="33" t="n">
        <f aca="false">IF(D1108=0,G1108,"")</f>
        <v>11.62113630366</v>
      </c>
    </row>
    <row r="1109" customFormat="false" ht="15" hidden="false" customHeight="false" outlineLevel="0" collapsed="false">
      <c r="B1109" s="2" t="n">
        <v>1104</v>
      </c>
      <c r="C1109" s="19" t="n">
        <f aca="false">IF('Random Draws'!F1109&lt;(Assumptions!$D$28-Assumptions!$D$27)/(Assumptions!$D$29-Assumptions!$D$27),Assumptions!$D$27+SQRT('Random Draws'!F1109*(Assumptions!$D$29-Assumptions!$D$27)*(Assumptions!$D$28-Assumptions!$D$27)),Assumptions!$D$29-SQRT((1-'Random Draws'!F1109)*(Assumptions!$D$29-Assumptions!$D$27)*(Assumptions!$D$29-Assumptions!$D$28)))</f>
        <v>0.254872673553306</v>
      </c>
      <c r="D1109" s="29" t="n">
        <f aca="false">IF('Random Draws'!I1109&lt;Assumptions!$D$30,1,0)</f>
        <v>0</v>
      </c>
      <c r="E1109" s="19" t="n">
        <f aca="false">C1109+Assumptions!$D$31*D1109</f>
        <v>0.254872673553306</v>
      </c>
      <c r="F1109" s="28" t="n">
        <f aca="false">(Simulation!F1109-Assumptions!$D$15)*(1-E1109)+Assumptions!$D$15-Simulation!J1109</f>
        <v>0.191535607263579</v>
      </c>
      <c r="G1109" s="8" t="n">
        <f aca="false">((Assumptions!$D$14*(1+Simulation!E1109)^1*F1109-Assumptions!$D$14*(1+Simulation!E1109)^0*Simulation!E1109*Assumptions!$D$16)/(1+Simulation!K1109)^1+(Assumptions!$D$14*(1+Simulation!E1109)^2*F1109-Assumptions!$D$14*(1+Simulation!E1109)^1*Simulation!E1109*Assumptions!$D$16)/(1+Simulation!K1109)^2+(Assumptions!$D$14*(1+Simulation!E1109)^3*F1109-Assumptions!$D$14*(1+Simulation!E1109)^2*Simulation!E1109*Assumptions!$D$16)/(1+Simulation!K1109)^3+(Assumptions!$D$14*(1+Simulation!E1109)^4*F1109-Assumptions!$D$14*(1+Simulation!E1109)^3*Simulation!E1109*Assumptions!$D$16)/(1+Simulation!K1109)^4+(Assumptions!$D$14*(1+Simulation!E1109)^5*F1109-Assumptions!$D$14*(1+Simulation!E1109)^4*Simulation!E1109*Assumptions!$D$16)/(1+Simulation!K1109)^5+(Assumptions!$D$14*(1+Simulation!E1109)^5*F1109-Assumptions!$D$14*(1+Simulation!E1109)^4*Simulation!E1109*Assumptions!$D$16)*(1+Simulation!I1109)/(Simulation!K1109-Simulation!I1109)/(1+Simulation!K1109)^5-Assumptions!$D$17)/Assumptions!$D$18</f>
        <v>18.6361797063448</v>
      </c>
      <c r="H1109" s="8" t="str">
        <f aca="false">IF(D1109=1,G1109,"")</f>
        <v/>
      </c>
      <c r="I1109" s="33" t="n">
        <f aca="false">IF(D1109=0,G1109,"")</f>
        <v>18.6361797063448</v>
      </c>
    </row>
    <row r="1110" customFormat="false" ht="15" hidden="false" customHeight="false" outlineLevel="0" collapsed="false">
      <c r="B1110" s="2" t="n">
        <v>1105</v>
      </c>
      <c r="C1110" s="19" t="n">
        <f aca="false">IF('Random Draws'!F1110&lt;(Assumptions!$D$28-Assumptions!$D$27)/(Assumptions!$D$29-Assumptions!$D$27),Assumptions!$D$27+SQRT('Random Draws'!F1110*(Assumptions!$D$29-Assumptions!$D$27)*(Assumptions!$D$28-Assumptions!$D$27)),Assumptions!$D$29-SQRT((1-'Random Draws'!F1110)*(Assumptions!$D$29-Assumptions!$D$27)*(Assumptions!$D$29-Assumptions!$D$28)))</f>
        <v>0.255050393710491</v>
      </c>
      <c r="D1110" s="29" t="n">
        <f aca="false">IF('Random Draws'!I1110&lt;Assumptions!$D$30,1,0)</f>
        <v>1</v>
      </c>
      <c r="E1110" s="19" t="n">
        <f aca="false">C1110+Assumptions!$D$31*D1110</f>
        <v>0.345050393710491</v>
      </c>
      <c r="F1110" s="28" t="n">
        <f aca="false">(Simulation!F1110-Assumptions!$D$15)*(1-E1110)+Assumptions!$D$15-Simulation!J1110</f>
        <v>0.143832448655536</v>
      </c>
      <c r="G1110" s="8" t="n">
        <f aca="false">((Assumptions!$D$14*(1+Simulation!E1110)^1*F1110-Assumptions!$D$14*(1+Simulation!E1110)^0*Simulation!E1110*Assumptions!$D$16)/(1+Simulation!K1110)^1+(Assumptions!$D$14*(1+Simulation!E1110)^2*F1110-Assumptions!$D$14*(1+Simulation!E1110)^1*Simulation!E1110*Assumptions!$D$16)/(1+Simulation!K1110)^2+(Assumptions!$D$14*(1+Simulation!E1110)^3*F1110-Assumptions!$D$14*(1+Simulation!E1110)^2*Simulation!E1110*Assumptions!$D$16)/(1+Simulation!K1110)^3+(Assumptions!$D$14*(1+Simulation!E1110)^4*F1110-Assumptions!$D$14*(1+Simulation!E1110)^3*Simulation!E1110*Assumptions!$D$16)/(1+Simulation!K1110)^4+(Assumptions!$D$14*(1+Simulation!E1110)^5*F1110-Assumptions!$D$14*(1+Simulation!E1110)^4*Simulation!E1110*Assumptions!$D$16)/(1+Simulation!K1110)^5+(Assumptions!$D$14*(1+Simulation!E1110)^5*F1110-Assumptions!$D$14*(1+Simulation!E1110)^4*Simulation!E1110*Assumptions!$D$16)*(1+Simulation!I1110)/(Simulation!K1110-Simulation!I1110)/(1+Simulation!K1110)^5-Assumptions!$D$17)/Assumptions!$D$18</f>
        <v>9.14889482067759</v>
      </c>
      <c r="H1110" s="8" t="n">
        <f aca="false">IF(D1110=1,G1110,"")</f>
        <v>9.14889482067759</v>
      </c>
      <c r="I1110" s="33" t="str">
        <f aca="false">IF(D1110=0,G1110,"")</f>
        <v/>
      </c>
    </row>
    <row r="1111" customFormat="false" ht="15" hidden="false" customHeight="false" outlineLevel="0" collapsed="false">
      <c r="B1111" s="2" t="n">
        <v>1106</v>
      </c>
      <c r="C1111" s="19" t="n">
        <f aca="false">IF('Random Draws'!F1111&lt;(Assumptions!$D$28-Assumptions!$D$27)/(Assumptions!$D$29-Assumptions!$D$27),Assumptions!$D$27+SQRT('Random Draws'!F1111*(Assumptions!$D$29-Assumptions!$D$27)*(Assumptions!$D$28-Assumptions!$D$27)),Assumptions!$D$29-SQRT((1-'Random Draws'!F1111)*(Assumptions!$D$29-Assumptions!$D$27)*(Assumptions!$D$29-Assumptions!$D$28)))</f>
        <v>0.263782498174355</v>
      </c>
      <c r="D1111" s="29" t="n">
        <f aca="false">IF('Random Draws'!I1111&lt;Assumptions!$D$30,1,0)</f>
        <v>1</v>
      </c>
      <c r="E1111" s="19" t="n">
        <f aca="false">C1111+Assumptions!$D$31*D1111</f>
        <v>0.353782498174355</v>
      </c>
      <c r="F1111" s="28" t="n">
        <f aca="false">(Simulation!F1111-Assumptions!$D$15)*(1-E1111)+Assumptions!$D$15-Simulation!J1111</f>
        <v>0.156350175418852</v>
      </c>
      <c r="G1111" s="8" t="n">
        <f aca="false">((Assumptions!$D$14*(1+Simulation!E1111)^1*F1111-Assumptions!$D$14*(1+Simulation!E1111)^0*Simulation!E1111*Assumptions!$D$16)/(1+Simulation!K1111)^1+(Assumptions!$D$14*(1+Simulation!E1111)^2*F1111-Assumptions!$D$14*(1+Simulation!E1111)^1*Simulation!E1111*Assumptions!$D$16)/(1+Simulation!K1111)^2+(Assumptions!$D$14*(1+Simulation!E1111)^3*F1111-Assumptions!$D$14*(1+Simulation!E1111)^2*Simulation!E1111*Assumptions!$D$16)/(1+Simulation!K1111)^3+(Assumptions!$D$14*(1+Simulation!E1111)^4*F1111-Assumptions!$D$14*(1+Simulation!E1111)^3*Simulation!E1111*Assumptions!$D$16)/(1+Simulation!K1111)^4+(Assumptions!$D$14*(1+Simulation!E1111)^5*F1111-Assumptions!$D$14*(1+Simulation!E1111)^4*Simulation!E1111*Assumptions!$D$16)/(1+Simulation!K1111)^5+(Assumptions!$D$14*(1+Simulation!E1111)^5*F1111-Assumptions!$D$14*(1+Simulation!E1111)^4*Simulation!E1111*Assumptions!$D$16)*(1+Simulation!I1111)/(Simulation!K1111-Simulation!I1111)/(1+Simulation!K1111)^5-Assumptions!$D$17)/Assumptions!$D$18</f>
        <v>8.70195473372325</v>
      </c>
      <c r="H1111" s="8" t="n">
        <f aca="false">IF(D1111=1,G1111,"")</f>
        <v>8.70195473372325</v>
      </c>
      <c r="I1111" s="33" t="str">
        <f aca="false">IF(D1111=0,G1111,"")</f>
        <v/>
      </c>
    </row>
    <row r="1112" customFormat="false" ht="15" hidden="false" customHeight="false" outlineLevel="0" collapsed="false">
      <c r="B1112" s="2" t="n">
        <v>1107</v>
      </c>
      <c r="C1112" s="19" t="n">
        <f aca="false">IF('Random Draws'!F1112&lt;(Assumptions!$D$28-Assumptions!$D$27)/(Assumptions!$D$29-Assumptions!$D$27),Assumptions!$D$27+SQRT('Random Draws'!F1112*(Assumptions!$D$29-Assumptions!$D$27)*(Assumptions!$D$28-Assumptions!$D$27)),Assumptions!$D$29-SQRT((1-'Random Draws'!F1112)*(Assumptions!$D$29-Assumptions!$D$27)*(Assumptions!$D$29-Assumptions!$D$28)))</f>
        <v>0.24569803882184</v>
      </c>
      <c r="D1112" s="29" t="n">
        <f aca="false">IF('Random Draws'!I1112&lt;Assumptions!$D$30,1,0)</f>
        <v>1</v>
      </c>
      <c r="E1112" s="19" t="n">
        <f aca="false">C1112+Assumptions!$D$31*D1112</f>
        <v>0.33569803882184</v>
      </c>
      <c r="F1112" s="28" t="n">
        <f aca="false">(Simulation!F1112-Assumptions!$D$15)*(1-E1112)+Assumptions!$D$15-Simulation!J1112</f>
        <v>0.126855119285832</v>
      </c>
      <c r="G1112" s="8" t="n">
        <f aca="false">((Assumptions!$D$14*(1+Simulation!E1112)^1*F1112-Assumptions!$D$14*(1+Simulation!E1112)^0*Simulation!E1112*Assumptions!$D$16)/(1+Simulation!K1112)^1+(Assumptions!$D$14*(1+Simulation!E1112)^2*F1112-Assumptions!$D$14*(1+Simulation!E1112)^1*Simulation!E1112*Assumptions!$D$16)/(1+Simulation!K1112)^2+(Assumptions!$D$14*(1+Simulation!E1112)^3*F1112-Assumptions!$D$14*(1+Simulation!E1112)^2*Simulation!E1112*Assumptions!$D$16)/(1+Simulation!K1112)^3+(Assumptions!$D$14*(1+Simulation!E1112)^4*F1112-Assumptions!$D$14*(1+Simulation!E1112)^3*Simulation!E1112*Assumptions!$D$16)/(1+Simulation!K1112)^4+(Assumptions!$D$14*(1+Simulation!E1112)^5*F1112-Assumptions!$D$14*(1+Simulation!E1112)^4*Simulation!E1112*Assumptions!$D$16)/(1+Simulation!K1112)^5+(Assumptions!$D$14*(1+Simulation!E1112)^5*F1112-Assumptions!$D$14*(1+Simulation!E1112)^4*Simulation!E1112*Assumptions!$D$16)*(1+Simulation!I1112)/(Simulation!K1112-Simulation!I1112)/(1+Simulation!K1112)^5-Assumptions!$D$17)/Assumptions!$D$18</f>
        <v>6.30096326952876</v>
      </c>
      <c r="H1112" s="8" t="n">
        <f aca="false">IF(D1112=1,G1112,"")</f>
        <v>6.30096326952876</v>
      </c>
      <c r="I1112" s="33" t="str">
        <f aca="false">IF(D1112=0,G1112,"")</f>
        <v/>
      </c>
    </row>
    <row r="1113" customFormat="false" ht="15" hidden="false" customHeight="false" outlineLevel="0" collapsed="false">
      <c r="B1113" s="2" t="n">
        <v>1108</v>
      </c>
      <c r="C1113" s="19" t="n">
        <f aca="false">IF('Random Draws'!F1113&lt;(Assumptions!$D$28-Assumptions!$D$27)/(Assumptions!$D$29-Assumptions!$D$27),Assumptions!$D$27+SQRT('Random Draws'!F1113*(Assumptions!$D$29-Assumptions!$D$27)*(Assumptions!$D$28-Assumptions!$D$27)),Assumptions!$D$29-SQRT((1-'Random Draws'!F1113)*(Assumptions!$D$29-Assumptions!$D$27)*(Assumptions!$D$29-Assumptions!$D$28)))</f>
        <v>0.260797311136989</v>
      </c>
      <c r="D1113" s="29" t="n">
        <f aca="false">IF('Random Draws'!I1113&lt;Assumptions!$D$30,1,0)</f>
        <v>0</v>
      </c>
      <c r="E1113" s="19" t="n">
        <f aca="false">C1113+Assumptions!$D$31*D1113</f>
        <v>0.260797311136989</v>
      </c>
      <c r="F1113" s="28" t="n">
        <f aca="false">(Simulation!F1113-Assumptions!$D$15)*(1-E1113)+Assumptions!$D$15-Simulation!J1113</f>
        <v>0.199446152195497</v>
      </c>
      <c r="G1113" s="8" t="n">
        <f aca="false">((Assumptions!$D$14*(1+Simulation!E1113)^1*F1113-Assumptions!$D$14*(1+Simulation!E1113)^0*Simulation!E1113*Assumptions!$D$16)/(1+Simulation!K1113)^1+(Assumptions!$D$14*(1+Simulation!E1113)^2*F1113-Assumptions!$D$14*(1+Simulation!E1113)^1*Simulation!E1113*Assumptions!$D$16)/(1+Simulation!K1113)^2+(Assumptions!$D$14*(1+Simulation!E1113)^3*F1113-Assumptions!$D$14*(1+Simulation!E1113)^2*Simulation!E1113*Assumptions!$D$16)/(1+Simulation!K1113)^3+(Assumptions!$D$14*(1+Simulation!E1113)^4*F1113-Assumptions!$D$14*(1+Simulation!E1113)^3*Simulation!E1113*Assumptions!$D$16)/(1+Simulation!K1113)^4+(Assumptions!$D$14*(1+Simulation!E1113)^5*F1113-Assumptions!$D$14*(1+Simulation!E1113)^4*Simulation!E1113*Assumptions!$D$16)/(1+Simulation!K1113)^5+(Assumptions!$D$14*(1+Simulation!E1113)^5*F1113-Assumptions!$D$14*(1+Simulation!E1113)^4*Simulation!E1113*Assumptions!$D$16)*(1+Simulation!I1113)/(Simulation!K1113-Simulation!I1113)/(1+Simulation!K1113)^5-Assumptions!$D$17)/Assumptions!$D$18</f>
        <v>15.5870115385507</v>
      </c>
      <c r="H1113" s="8" t="str">
        <f aca="false">IF(D1113=1,G1113,"")</f>
        <v/>
      </c>
      <c r="I1113" s="33" t="n">
        <f aca="false">IF(D1113=0,G1113,"")</f>
        <v>15.5870115385507</v>
      </c>
    </row>
    <row r="1114" customFormat="false" ht="15" hidden="false" customHeight="false" outlineLevel="0" collapsed="false">
      <c r="B1114" s="2" t="n">
        <v>1109</v>
      </c>
      <c r="C1114" s="19" t="n">
        <f aca="false">IF('Random Draws'!F1114&lt;(Assumptions!$D$28-Assumptions!$D$27)/(Assumptions!$D$29-Assumptions!$D$27),Assumptions!$D$27+SQRT('Random Draws'!F1114*(Assumptions!$D$29-Assumptions!$D$27)*(Assumptions!$D$28-Assumptions!$D$27)),Assumptions!$D$29-SQRT((1-'Random Draws'!F1114)*(Assumptions!$D$29-Assumptions!$D$27)*(Assumptions!$D$29-Assumptions!$D$28)))</f>
        <v>0.257075615679653</v>
      </c>
      <c r="D1114" s="29" t="n">
        <f aca="false">IF('Random Draws'!I1114&lt;Assumptions!$D$30,1,0)</f>
        <v>1</v>
      </c>
      <c r="E1114" s="19" t="n">
        <f aca="false">C1114+Assumptions!$D$31*D1114</f>
        <v>0.347075615679653</v>
      </c>
      <c r="F1114" s="28" t="n">
        <f aca="false">(Simulation!F1114-Assumptions!$D$15)*(1-E1114)+Assumptions!$D$15-Simulation!J1114</f>
        <v>0.139796149704635</v>
      </c>
      <c r="G1114" s="8" t="n">
        <f aca="false">((Assumptions!$D$14*(1+Simulation!E1114)^1*F1114-Assumptions!$D$14*(1+Simulation!E1114)^0*Simulation!E1114*Assumptions!$D$16)/(1+Simulation!K1114)^1+(Assumptions!$D$14*(1+Simulation!E1114)^2*F1114-Assumptions!$D$14*(1+Simulation!E1114)^1*Simulation!E1114*Assumptions!$D$16)/(1+Simulation!K1114)^2+(Assumptions!$D$14*(1+Simulation!E1114)^3*F1114-Assumptions!$D$14*(1+Simulation!E1114)^2*Simulation!E1114*Assumptions!$D$16)/(1+Simulation!K1114)^3+(Assumptions!$D$14*(1+Simulation!E1114)^4*F1114-Assumptions!$D$14*(1+Simulation!E1114)^3*Simulation!E1114*Assumptions!$D$16)/(1+Simulation!K1114)^4+(Assumptions!$D$14*(1+Simulation!E1114)^5*F1114-Assumptions!$D$14*(1+Simulation!E1114)^4*Simulation!E1114*Assumptions!$D$16)/(1+Simulation!K1114)^5+(Assumptions!$D$14*(1+Simulation!E1114)^5*F1114-Assumptions!$D$14*(1+Simulation!E1114)^4*Simulation!E1114*Assumptions!$D$16)*(1+Simulation!I1114)/(Simulation!K1114-Simulation!I1114)/(1+Simulation!K1114)^5-Assumptions!$D$17)/Assumptions!$D$18</f>
        <v>5.40662850880109</v>
      </c>
      <c r="H1114" s="8" t="n">
        <f aca="false">IF(D1114=1,G1114,"")</f>
        <v>5.40662850880109</v>
      </c>
      <c r="I1114" s="33" t="str">
        <f aca="false">IF(D1114=0,G1114,"")</f>
        <v/>
      </c>
    </row>
    <row r="1115" customFormat="false" ht="15" hidden="false" customHeight="false" outlineLevel="0" collapsed="false">
      <c r="B1115" s="2" t="n">
        <v>1110</v>
      </c>
      <c r="C1115" s="19" t="n">
        <f aca="false">IF('Random Draws'!F1115&lt;(Assumptions!$D$28-Assumptions!$D$27)/(Assumptions!$D$29-Assumptions!$D$27),Assumptions!$D$27+SQRT('Random Draws'!F1115*(Assumptions!$D$29-Assumptions!$D$27)*(Assumptions!$D$28-Assumptions!$D$27)),Assumptions!$D$29-SQRT((1-'Random Draws'!F1115)*(Assumptions!$D$29-Assumptions!$D$27)*(Assumptions!$D$29-Assumptions!$D$28)))</f>
        <v>0.242788262565685</v>
      </c>
      <c r="D1115" s="29" t="n">
        <f aca="false">IF('Random Draws'!I1115&lt;Assumptions!$D$30,1,0)</f>
        <v>0</v>
      </c>
      <c r="E1115" s="19" t="n">
        <f aca="false">C1115+Assumptions!$D$31*D1115</f>
        <v>0.242788262565685</v>
      </c>
      <c r="F1115" s="28" t="n">
        <f aca="false">(Simulation!F1115-Assumptions!$D$15)*(1-E1115)+Assumptions!$D$15-Simulation!J1115</f>
        <v>0.227183216064944</v>
      </c>
      <c r="G1115" s="8" t="n">
        <f aca="false">((Assumptions!$D$14*(1+Simulation!E1115)^1*F1115-Assumptions!$D$14*(1+Simulation!E1115)^0*Simulation!E1115*Assumptions!$D$16)/(1+Simulation!K1115)^1+(Assumptions!$D$14*(1+Simulation!E1115)^2*F1115-Assumptions!$D$14*(1+Simulation!E1115)^1*Simulation!E1115*Assumptions!$D$16)/(1+Simulation!K1115)^2+(Assumptions!$D$14*(1+Simulation!E1115)^3*F1115-Assumptions!$D$14*(1+Simulation!E1115)^2*Simulation!E1115*Assumptions!$D$16)/(1+Simulation!K1115)^3+(Assumptions!$D$14*(1+Simulation!E1115)^4*F1115-Assumptions!$D$14*(1+Simulation!E1115)^3*Simulation!E1115*Assumptions!$D$16)/(1+Simulation!K1115)^4+(Assumptions!$D$14*(1+Simulation!E1115)^5*F1115-Assumptions!$D$14*(1+Simulation!E1115)^4*Simulation!E1115*Assumptions!$D$16)/(1+Simulation!K1115)^5+(Assumptions!$D$14*(1+Simulation!E1115)^5*F1115-Assumptions!$D$14*(1+Simulation!E1115)^4*Simulation!E1115*Assumptions!$D$16)*(1+Simulation!I1115)/(Simulation!K1115-Simulation!I1115)/(1+Simulation!K1115)^5-Assumptions!$D$17)/Assumptions!$D$18</f>
        <v>15.4920415782423</v>
      </c>
      <c r="H1115" s="8" t="str">
        <f aca="false">IF(D1115=1,G1115,"")</f>
        <v/>
      </c>
      <c r="I1115" s="33" t="n">
        <f aca="false">IF(D1115=0,G1115,"")</f>
        <v>15.4920415782423</v>
      </c>
    </row>
    <row r="1116" customFormat="false" ht="15" hidden="false" customHeight="false" outlineLevel="0" collapsed="false">
      <c r="B1116" s="2" t="n">
        <v>1111</v>
      </c>
      <c r="C1116" s="19" t="n">
        <f aca="false">IF('Random Draws'!F1116&lt;(Assumptions!$D$28-Assumptions!$D$27)/(Assumptions!$D$29-Assumptions!$D$27),Assumptions!$D$27+SQRT('Random Draws'!F1116*(Assumptions!$D$29-Assumptions!$D$27)*(Assumptions!$D$28-Assumptions!$D$27)),Assumptions!$D$29-SQRT((1-'Random Draws'!F1116)*(Assumptions!$D$29-Assumptions!$D$27)*(Assumptions!$D$29-Assumptions!$D$28)))</f>
        <v>0.258619046260042</v>
      </c>
      <c r="D1116" s="29" t="n">
        <f aca="false">IF('Random Draws'!I1116&lt;Assumptions!$D$30,1,0)</f>
        <v>0</v>
      </c>
      <c r="E1116" s="19" t="n">
        <f aca="false">C1116+Assumptions!$D$31*D1116</f>
        <v>0.258619046260042</v>
      </c>
      <c r="F1116" s="28" t="n">
        <f aca="false">(Simulation!F1116-Assumptions!$D$15)*(1-E1116)+Assumptions!$D$15-Simulation!J1116</f>
        <v>0.199281058299636</v>
      </c>
      <c r="G1116" s="8" t="n">
        <f aca="false">((Assumptions!$D$14*(1+Simulation!E1116)^1*F1116-Assumptions!$D$14*(1+Simulation!E1116)^0*Simulation!E1116*Assumptions!$D$16)/(1+Simulation!K1116)^1+(Assumptions!$D$14*(1+Simulation!E1116)^2*F1116-Assumptions!$D$14*(1+Simulation!E1116)^1*Simulation!E1116*Assumptions!$D$16)/(1+Simulation!K1116)^2+(Assumptions!$D$14*(1+Simulation!E1116)^3*F1116-Assumptions!$D$14*(1+Simulation!E1116)^2*Simulation!E1116*Assumptions!$D$16)/(1+Simulation!K1116)^3+(Assumptions!$D$14*(1+Simulation!E1116)^4*F1116-Assumptions!$D$14*(1+Simulation!E1116)^3*Simulation!E1116*Assumptions!$D$16)/(1+Simulation!K1116)^4+(Assumptions!$D$14*(1+Simulation!E1116)^5*F1116-Assumptions!$D$14*(1+Simulation!E1116)^4*Simulation!E1116*Assumptions!$D$16)/(1+Simulation!K1116)^5+(Assumptions!$D$14*(1+Simulation!E1116)^5*F1116-Assumptions!$D$14*(1+Simulation!E1116)^4*Simulation!E1116*Assumptions!$D$16)*(1+Simulation!I1116)/(Simulation!K1116-Simulation!I1116)/(1+Simulation!K1116)^5-Assumptions!$D$17)/Assumptions!$D$18</f>
        <v>16.0281702605483</v>
      </c>
      <c r="H1116" s="8" t="str">
        <f aca="false">IF(D1116=1,G1116,"")</f>
        <v/>
      </c>
      <c r="I1116" s="33" t="n">
        <f aca="false">IF(D1116=0,G1116,"")</f>
        <v>16.0281702605483</v>
      </c>
    </row>
    <row r="1117" customFormat="false" ht="15" hidden="false" customHeight="false" outlineLevel="0" collapsed="false">
      <c r="B1117" s="2" t="n">
        <v>1112</v>
      </c>
      <c r="C1117" s="19" t="n">
        <f aca="false">IF('Random Draws'!F1117&lt;(Assumptions!$D$28-Assumptions!$D$27)/(Assumptions!$D$29-Assumptions!$D$27),Assumptions!$D$27+SQRT('Random Draws'!F1117*(Assumptions!$D$29-Assumptions!$D$27)*(Assumptions!$D$28-Assumptions!$D$27)),Assumptions!$D$29-SQRT((1-'Random Draws'!F1117)*(Assumptions!$D$29-Assumptions!$D$27)*(Assumptions!$D$29-Assumptions!$D$28)))</f>
        <v>0.276570446571811</v>
      </c>
      <c r="D1117" s="29" t="n">
        <f aca="false">IF('Random Draws'!I1117&lt;Assumptions!$D$30,1,0)</f>
        <v>0</v>
      </c>
      <c r="E1117" s="19" t="n">
        <f aca="false">C1117+Assumptions!$D$31*D1117</f>
        <v>0.276570446571811</v>
      </c>
      <c r="F1117" s="28" t="n">
        <f aca="false">(Simulation!F1117-Assumptions!$D$15)*(1-E1117)+Assumptions!$D$15-Simulation!J1117</f>
        <v>0.170011903380833</v>
      </c>
      <c r="G1117" s="8" t="n">
        <f aca="false">((Assumptions!$D$14*(1+Simulation!E1117)^1*F1117-Assumptions!$D$14*(1+Simulation!E1117)^0*Simulation!E1117*Assumptions!$D$16)/(1+Simulation!K1117)^1+(Assumptions!$D$14*(1+Simulation!E1117)^2*F1117-Assumptions!$D$14*(1+Simulation!E1117)^1*Simulation!E1117*Assumptions!$D$16)/(1+Simulation!K1117)^2+(Assumptions!$D$14*(1+Simulation!E1117)^3*F1117-Assumptions!$D$14*(1+Simulation!E1117)^2*Simulation!E1117*Assumptions!$D$16)/(1+Simulation!K1117)^3+(Assumptions!$D$14*(1+Simulation!E1117)^4*F1117-Assumptions!$D$14*(1+Simulation!E1117)^3*Simulation!E1117*Assumptions!$D$16)/(1+Simulation!K1117)^4+(Assumptions!$D$14*(1+Simulation!E1117)^5*F1117-Assumptions!$D$14*(1+Simulation!E1117)^4*Simulation!E1117*Assumptions!$D$16)/(1+Simulation!K1117)^5+(Assumptions!$D$14*(1+Simulation!E1117)^5*F1117-Assumptions!$D$14*(1+Simulation!E1117)^4*Simulation!E1117*Assumptions!$D$16)*(1+Simulation!I1117)/(Simulation!K1117-Simulation!I1117)/(1+Simulation!K1117)^5-Assumptions!$D$17)/Assumptions!$D$18</f>
        <v>10.4601937706778</v>
      </c>
      <c r="H1117" s="8" t="str">
        <f aca="false">IF(D1117=1,G1117,"")</f>
        <v/>
      </c>
      <c r="I1117" s="33" t="n">
        <f aca="false">IF(D1117=0,G1117,"")</f>
        <v>10.4601937706778</v>
      </c>
    </row>
    <row r="1118" customFormat="false" ht="15" hidden="false" customHeight="false" outlineLevel="0" collapsed="false">
      <c r="B1118" s="2" t="n">
        <v>1113</v>
      </c>
      <c r="C1118" s="19" t="n">
        <f aca="false">IF('Random Draws'!F1118&lt;(Assumptions!$D$28-Assumptions!$D$27)/(Assumptions!$D$29-Assumptions!$D$27),Assumptions!$D$27+SQRT('Random Draws'!F1118*(Assumptions!$D$29-Assumptions!$D$27)*(Assumptions!$D$28-Assumptions!$D$27)),Assumptions!$D$29-SQRT((1-'Random Draws'!F1118)*(Assumptions!$D$29-Assumptions!$D$27)*(Assumptions!$D$29-Assumptions!$D$28)))</f>
        <v>0.2603601571668</v>
      </c>
      <c r="D1118" s="29" t="n">
        <f aca="false">IF('Random Draws'!I1118&lt;Assumptions!$D$30,1,0)</f>
        <v>0</v>
      </c>
      <c r="E1118" s="19" t="n">
        <f aca="false">C1118+Assumptions!$D$31*D1118</f>
        <v>0.2603601571668</v>
      </c>
      <c r="F1118" s="28" t="n">
        <f aca="false">(Simulation!F1118-Assumptions!$D$15)*(1-E1118)+Assumptions!$D$15-Simulation!J1118</f>
        <v>0.176493696967456</v>
      </c>
      <c r="G1118" s="8" t="n">
        <f aca="false">((Assumptions!$D$14*(1+Simulation!E1118)^1*F1118-Assumptions!$D$14*(1+Simulation!E1118)^0*Simulation!E1118*Assumptions!$D$16)/(1+Simulation!K1118)^1+(Assumptions!$D$14*(1+Simulation!E1118)^2*F1118-Assumptions!$D$14*(1+Simulation!E1118)^1*Simulation!E1118*Assumptions!$D$16)/(1+Simulation!K1118)^2+(Assumptions!$D$14*(1+Simulation!E1118)^3*F1118-Assumptions!$D$14*(1+Simulation!E1118)^2*Simulation!E1118*Assumptions!$D$16)/(1+Simulation!K1118)^3+(Assumptions!$D$14*(1+Simulation!E1118)^4*F1118-Assumptions!$D$14*(1+Simulation!E1118)^3*Simulation!E1118*Assumptions!$D$16)/(1+Simulation!K1118)^4+(Assumptions!$D$14*(1+Simulation!E1118)^5*F1118-Assumptions!$D$14*(1+Simulation!E1118)^4*Simulation!E1118*Assumptions!$D$16)/(1+Simulation!K1118)^5+(Assumptions!$D$14*(1+Simulation!E1118)^5*F1118-Assumptions!$D$14*(1+Simulation!E1118)^4*Simulation!E1118*Assumptions!$D$16)*(1+Simulation!I1118)/(Simulation!K1118-Simulation!I1118)/(1+Simulation!K1118)^5-Assumptions!$D$17)/Assumptions!$D$18</f>
        <v>13.4251851721187</v>
      </c>
      <c r="H1118" s="8" t="str">
        <f aca="false">IF(D1118=1,G1118,"")</f>
        <v/>
      </c>
      <c r="I1118" s="33" t="n">
        <f aca="false">IF(D1118=0,G1118,"")</f>
        <v>13.4251851721187</v>
      </c>
    </row>
    <row r="1119" customFormat="false" ht="15" hidden="false" customHeight="false" outlineLevel="0" collapsed="false">
      <c r="B1119" s="2" t="n">
        <v>1114</v>
      </c>
      <c r="C1119" s="19" t="n">
        <f aca="false">IF('Random Draws'!F1119&lt;(Assumptions!$D$28-Assumptions!$D$27)/(Assumptions!$D$29-Assumptions!$D$27),Assumptions!$D$27+SQRT('Random Draws'!F1119*(Assumptions!$D$29-Assumptions!$D$27)*(Assumptions!$D$28-Assumptions!$D$27)),Assumptions!$D$29-SQRT((1-'Random Draws'!F1119)*(Assumptions!$D$29-Assumptions!$D$27)*(Assumptions!$D$29-Assumptions!$D$28)))</f>
        <v>0.277461292585429</v>
      </c>
      <c r="D1119" s="29" t="n">
        <f aca="false">IF('Random Draws'!I1119&lt;Assumptions!$D$30,1,0)</f>
        <v>0</v>
      </c>
      <c r="E1119" s="19" t="n">
        <f aca="false">C1119+Assumptions!$D$31*D1119</f>
        <v>0.277461292585429</v>
      </c>
      <c r="F1119" s="28" t="n">
        <f aca="false">(Simulation!F1119-Assumptions!$D$15)*(1-E1119)+Assumptions!$D$15-Simulation!J1119</f>
        <v>0.140815990611711</v>
      </c>
      <c r="G1119" s="8" t="n">
        <f aca="false">((Assumptions!$D$14*(1+Simulation!E1119)^1*F1119-Assumptions!$D$14*(1+Simulation!E1119)^0*Simulation!E1119*Assumptions!$D$16)/(1+Simulation!K1119)^1+(Assumptions!$D$14*(1+Simulation!E1119)^2*F1119-Assumptions!$D$14*(1+Simulation!E1119)^1*Simulation!E1119*Assumptions!$D$16)/(1+Simulation!K1119)^2+(Assumptions!$D$14*(1+Simulation!E1119)^3*F1119-Assumptions!$D$14*(1+Simulation!E1119)^2*Simulation!E1119*Assumptions!$D$16)/(1+Simulation!K1119)^3+(Assumptions!$D$14*(1+Simulation!E1119)^4*F1119-Assumptions!$D$14*(1+Simulation!E1119)^3*Simulation!E1119*Assumptions!$D$16)/(1+Simulation!K1119)^4+(Assumptions!$D$14*(1+Simulation!E1119)^5*F1119-Assumptions!$D$14*(1+Simulation!E1119)^4*Simulation!E1119*Assumptions!$D$16)/(1+Simulation!K1119)^5+(Assumptions!$D$14*(1+Simulation!E1119)^5*F1119-Assumptions!$D$14*(1+Simulation!E1119)^4*Simulation!E1119*Assumptions!$D$16)*(1+Simulation!I1119)/(Simulation!K1119-Simulation!I1119)/(1+Simulation!K1119)^5-Assumptions!$D$17)/Assumptions!$D$18</f>
        <v>7.15020362281302</v>
      </c>
      <c r="H1119" s="8" t="str">
        <f aca="false">IF(D1119=1,G1119,"")</f>
        <v/>
      </c>
      <c r="I1119" s="33" t="n">
        <f aca="false">IF(D1119=0,G1119,"")</f>
        <v>7.15020362281302</v>
      </c>
    </row>
    <row r="1120" customFormat="false" ht="15" hidden="false" customHeight="false" outlineLevel="0" collapsed="false">
      <c r="B1120" s="2" t="n">
        <v>1115</v>
      </c>
      <c r="C1120" s="19" t="n">
        <f aca="false">IF('Random Draws'!F1120&lt;(Assumptions!$D$28-Assumptions!$D$27)/(Assumptions!$D$29-Assumptions!$D$27),Assumptions!$D$27+SQRT('Random Draws'!F1120*(Assumptions!$D$29-Assumptions!$D$27)*(Assumptions!$D$28-Assumptions!$D$27)),Assumptions!$D$29-SQRT((1-'Random Draws'!F1120)*(Assumptions!$D$29-Assumptions!$D$27)*(Assumptions!$D$29-Assumptions!$D$28)))</f>
        <v>0.259707166376362</v>
      </c>
      <c r="D1120" s="29" t="n">
        <f aca="false">IF('Random Draws'!I1120&lt;Assumptions!$D$30,1,0)</f>
        <v>1</v>
      </c>
      <c r="E1120" s="19" t="n">
        <f aca="false">C1120+Assumptions!$D$31*D1120</f>
        <v>0.349707166376362</v>
      </c>
      <c r="F1120" s="28" t="n">
        <f aca="false">(Simulation!F1120-Assumptions!$D$15)*(1-E1120)+Assumptions!$D$15-Simulation!J1120</f>
        <v>0.177214199032104</v>
      </c>
      <c r="G1120" s="8" t="n">
        <f aca="false">((Assumptions!$D$14*(1+Simulation!E1120)^1*F1120-Assumptions!$D$14*(1+Simulation!E1120)^0*Simulation!E1120*Assumptions!$D$16)/(1+Simulation!K1120)^1+(Assumptions!$D$14*(1+Simulation!E1120)^2*F1120-Assumptions!$D$14*(1+Simulation!E1120)^1*Simulation!E1120*Assumptions!$D$16)/(1+Simulation!K1120)^2+(Assumptions!$D$14*(1+Simulation!E1120)^3*F1120-Assumptions!$D$14*(1+Simulation!E1120)^2*Simulation!E1120*Assumptions!$D$16)/(1+Simulation!K1120)^3+(Assumptions!$D$14*(1+Simulation!E1120)^4*F1120-Assumptions!$D$14*(1+Simulation!E1120)^3*Simulation!E1120*Assumptions!$D$16)/(1+Simulation!K1120)^4+(Assumptions!$D$14*(1+Simulation!E1120)^5*F1120-Assumptions!$D$14*(1+Simulation!E1120)^4*Simulation!E1120*Assumptions!$D$16)/(1+Simulation!K1120)^5+(Assumptions!$D$14*(1+Simulation!E1120)^5*F1120-Assumptions!$D$14*(1+Simulation!E1120)^4*Simulation!E1120*Assumptions!$D$16)*(1+Simulation!I1120)/(Simulation!K1120-Simulation!I1120)/(1+Simulation!K1120)^5-Assumptions!$D$17)/Assumptions!$D$18</f>
        <v>34.1046179833537</v>
      </c>
      <c r="H1120" s="8" t="n">
        <f aca="false">IF(D1120=1,G1120,"")</f>
        <v>34.1046179833537</v>
      </c>
      <c r="I1120" s="33" t="str">
        <f aca="false">IF(D1120=0,G1120,"")</f>
        <v/>
      </c>
    </row>
    <row r="1121" customFormat="false" ht="15" hidden="false" customHeight="false" outlineLevel="0" collapsed="false">
      <c r="B1121" s="2" t="n">
        <v>1116</v>
      </c>
      <c r="C1121" s="19" t="n">
        <f aca="false">IF('Random Draws'!F1121&lt;(Assumptions!$D$28-Assumptions!$D$27)/(Assumptions!$D$29-Assumptions!$D$27),Assumptions!$D$27+SQRT('Random Draws'!F1121*(Assumptions!$D$29-Assumptions!$D$27)*(Assumptions!$D$28-Assumptions!$D$27)),Assumptions!$D$29-SQRT((1-'Random Draws'!F1121)*(Assumptions!$D$29-Assumptions!$D$27)*(Assumptions!$D$29-Assumptions!$D$28)))</f>
        <v>0.267285172975899</v>
      </c>
      <c r="D1121" s="29" t="n">
        <f aca="false">IF('Random Draws'!I1121&lt;Assumptions!$D$30,1,0)</f>
        <v>0</v>
      </c>
      <c r="E1121" s="19" t="n">
        <f aca="false">C1121+Assumptions!$D$31*D1121</f>
        <v>0.267285172975899</v>
      </c>
      <c r="F1121" s="28" t="n">
        <f aca="false">(Simulation!F1121-Assumptions!$D$15)*(1-E1121)+Assumptions!$D$15-Simulation!J1121</f>
        <v>0.219422500500679</v>
      </c>
      <c r="G1121" s="8" t="n">
        <f aca="false">((Assumptions!$D$14*(1+Simulation!E1121)^1*F1121-Assumptions!$D$14*(1+Simulation!E1121)^0*Simulation!E1121*Assumptions!$D$16)/(1+Simulation!K1121)^1+(Assumptions!$D$14*(1+Simulation!E1121)^2*F1121-Assumptions!$D$14*(1+Simulation!E1121)^1*Simulation!E1121*Assumptions!$D$16)/(1+Simulation!K1121)^2+(Assumptions!$D$14*(1+Simulation!E1121)^3*F1121-Assumptions!$D$14*(1+Simulation!E1121)^2*Simulation!E1121*Assumptions!$D$16)/(1+Simulation!K1121)^3+(Assumptions!$D$14*(1+Simulation!E1121)^4*F1121-Assumptions!$D$14*(1+Simulation!E1121)^3*Simulation!E1121*Assumptions!$D$16)/(1+Simulation!K1121)^4+(Assumptions!$D$14*(1+Simulation!E1121)^5*F1121-Assumptions!$D$14*(1+Simulation!E1121)^4*Simulation!E1121*Assumptions!$D$16)/(1+Simulation!K1121)^5+(Assumptions!$D$14*(1+Simulation!E1121)^5*F1121-Assumptions!$D$14*(1+Simulation!E1121)^4*Simulation!E1121*Assumptions!$D$16)*(1+Simulation!I1121)/(Simulation!K1121-Simulation!I1121)/(1+Simulation!K1121)^5-Assumptions!$D$17)/Assumptions!$D$18</f>
        <v>29.1821646355895</v>
      </c>
      <c r="H1121" s="8" t="str">
        <f aca="false">IF(D1121=1,G1121,"")</f>
        <v/>
      </c>
      <c r="I1121" s="33" t="n">
        <f aca="false">IF(D1121=0,G1121,"")</f>
        <v>29.1821646355895</v>
      </c>
    </row>
    <row r="1122" customFormat="false" ht="15" hidden="false" customHeight="false" outlineLevel="0" collapsed="false">
      <c r="B1122" s="2" t="n">
        <v>1117</v>
      </c>
      <c r="C1122" s="19" t="n">
        <f aca="false">IF('Random Draws'!F1122&lt;(Assumptions!$D$28-Assumptions!$D$27)/(Assumptions!$D$29-Assumptions!$D$27),Assumptions!$D$27+SQRT('Random Draws'!F1122*(Assumptions!$D$29-Assumptions!$D$27)*(Assumptions!$D$28-Assumptions!$D$27)),Assumptions!$D$29-SQRT((1-'Random Draws'!F1122)*(Assumptions!$D$29-Assumptions!$D$27)*(Assumptions!$D$29-Assumptions!$D$28)))</f>
        <v>0.257969136117933</v>
      </c>
      <c r="D1122" s="29" t="n">
        <f aca="false">IF('Random Draws'!I1122&lt;Assumptions!$D$30,1,0)</f>
        <v>0</v>
      </c>
      <c r="E1122" s="19" t="n">
        <f aca="false">C1122+Assumptions!$D$31*D1122</f>
        <v>0.257969136117933</v>
      </c>
      <c r="F1122" s="28" t="n">
        <f aca="false">(Simulation!F1122-Assumptions!$D$15)*(1-E1122)+Assumptions!$D$15-Simulation!J1122</f>
        <v>0.167040060779039</v>
      </c>
      <c r="G1122" s="8" t="n">
        <f aca="false">((Assumptions!$D$14*(1+Simulation!E1122)^1*F1122-Assumptions!$D$14*(1+Simulation!E1122)^0*Simulation!E1122*Assumptions!$D$16)/(1+Simulation!K1122)^1+(Assumptions!$D$14*(1+Simulation!E1122)^2*F1122-Assumptions!$D$14*(1+Simulation!E1122)^1*Simulation!E1122*Assumptions!$D$16)/(1+Simulation!K1122)^2+(Assumptions!$D$14*(1+Simulation!E1122)^3*F1122-Assumptions!$D$14*(1+Simulation!E1122)^2*Simulation!E1122*Assumptions!$D$16)/(1+Simulation!K1122)^3+(Assumptions!$D$14*(1+Simulation!E1122)^4*F1122-Assumptions!$D$14*(1+Simulation!E1122)^3*Simulation!E1122*Assumptions!$D$16)/(1+Simulation!K1122)^4+(Assumptions!$D$14*(1+Simulation!E1122)^5*F1122-Assumptions!$D$14*(1+Simulation!E1122)^4*Simulation!E1122*Assumptions!$D$16)/(1+Simulation!K1122)^5+(Assumptions!$D$14*(1+Simulation!E1122)^5*F1122-Assumptions!$D$14*(1+Simulation!E1122)^4*Simulation!E1122*Assumptions!$D$16)*(1+Simulation!I1122)/(Simulation!K1122-Simulation!I1122)/(1+Simulation!K1122)^5-Assumptions!$D$17)/Assumptions!$D$18</f>
        <v>10.2373430383341</v>
      </c>
      <c r="H1122" s="8" t="str">
        <f aca="false">IF(D1122=1,G1122,"")</f>
        <v/>
      </c>
      <c r="I1122" s="33" t="n">
        <f aca="false">IF(D1122=0,G1122,"")</f>
        <v>10.2373430383341</v>
      </c>
    </row>
    <row r="1123" customFormat="false" ht="15" hidden="false" customHeight="false" outlineLevel="0" collapsed="false">
      <c r="B1123" s="2" t="n">
        <v>1118</v>
      </c>
      <c r="C1123" s="19" t="n">
        <f aca="false">IF('Random Draws'!F1123&lt;(Assumptions!$D$28-Assumptions!$D$27)/(Assumptions!$D$29-Assumptions!$D$27),Assumptions!$D$27+SQRT('Random Draws'!F1123*(Assumptions!$D$29-Assumptions!$D$27)*(Assumptions!$D$28-Assumptions!$D$27)),Assumptions!$D$29-SQRT((1-'Random Draws'!F1123)*(Assumptions!$D$29-Assumptions!$D$27)*(Assumptions!$D$29-Assumptions!$D$28)))</f>
        <v>0.268152225241034</v>
      </c>
      <c r="D1123" s="29" t="n">
        <f aca="false">IF('Random Draws'!I1123&lt;Assumptions!$D$30,1,0)</f>
        <v>0</v>
      </c>
      <c r="E1123" s="19" t="n">
        <f aca="false">C1123+Assumptions!$D$31*D1123</f>
        <v>0.268152225241034</v>
      </c>
      <c r="F1123" s="28" t="n">
        <f aca="false">(Simulation!F1123-Assumptions!$D$15)*(1-E1123)+Assumptions!$D$15-Simulation!J1123</f>
        <v>0.14939870463458</v>
      </c>
      <c r="G1123" s="8" t="n">
        <f aca="false">((Assumptions!$D$14*(1+Simulation!E1123)^1*F1123-Assumptions!$D$14*(1+Simulation!E1123)^0*Simulation!E1123*Assumptions!$D$16)/(1+Simulation!K1123)^1+(Assumptions!$D$14*(1+Simulation!E1123)^2*F1123-Assumptions!$D$14*(1+Simulation!E1123)^1*Simulation!E1123*Assumptions!$D$16)/(1+Simulation!K1123)^2+(Assumptions!$D$14*(1+Simulation!E1123)^3*F1123-Assumptions!$D$14*(1+Simulation!E1123)^2*Simulation!E1123*Assumptions!$D$16)/(1+Simulation!K1123)^3+(Assumptions!$D$14*(1+Simulation!E1123)^4*F1123-Assumptions!$D$14*(1+Simulation!E1123)^3*Simulation!E1123*Assumptions!$D$16)/(1+Simulation!K1123)^4+(Assumptions!$D$14*(1+Simulation!E1123)^5*F1123-Assumptions!$D$14*(1+Simulation!E1123)^4*Simulation!E1123*Assumptions!$D$16)/(1+Simulation!K1123)^5+(Assumptions!$D$14*(1+Simulation!E1123)^5*F1123-Assumptions!$D$14*(1+Simulation!E1123)^4*Simulation!E1123*Assumptions!$D$16)*(1+Simulation!I1123)/(Simulation!K1123-Simulation!I1123)/(1+Simulation!K1123)^5-Assumptions!$D$17)/Assumptions!$D$18</f>
        <v>18.726136328972</v>
      </c>
      <c r="H1123" s="8" t="str">
        <f aca="false">IF(D1123=1,G1123,"")</f>
        <v/>
      </c>
      <c r="I1123" s="33" t="n">
        <f aca="false">IF(D1123=0,G1123,"")</f>
        <v>18.726136328972</v>
      </c>
    </row>
    <row r="1124" customFormat="false" ht="15" hidden="false" customHeight="false" outlineLevel="0" collapsed="false">
      <c r="B1124" s="2" t="n">
        <v>1119</v>
      </c>
      <c r="C1124" s="19" t="n">
        <f aca="false">IF('Random Draws'!F1124&lt;(Assumptions!$D$28-Assumptions!$D$27)/(Assumptions!$D$29-Assumptions!$D$27),Assumptions!$D$27+SQRT('Random Draws'!F1124*(Assumptions!$D$29-Assumptions!$D$27)*(Assumptions!$D$28-Assumptions!$D$27)),Assumptions!$D$29-SQRT((1-'Random Draws'!F1124)*(Assumptions!$D$29-Assumptions!$D$27)*(Assumptions!$D$29-Assumptions!$D$28)))</f>
        <v>0.273143098917674</v>
      </c>
      <c r="D1124" s="29" t="n">
        <f aca="false">IF('Random Draws'!I1124&lt;Assumptions!$D$30,1,0)</f>
        <v>0</v>
      </c>
      <c r="E1124" s="19" t="n">
        <f aca="false">C1124+Assumptions!$D$31*D1124</f>
        <v>0.273143098917674</v>
      </c>
      <c r="F1124" s="28" t="n">
        <f aca="false">(Simulation!F1124-Assumptions!$D$15)*(1-E1124)+Assumptions!$D$15-Simulation!J1124</f>
        <v>0.201304714114257</v>
      </c>
      <c r="G1124" s="8" t="n">
        <f aca="false">((Assumptions!$D$14*(1+Simulation!E1124)^1*F1124-Assumptions!$D$14*(1+Simulation!E1124)^0*Simulation!E1124*Assumptions!$D$16)/(1+Simulation!K1124)^1+(Assumptions!$D$14*(1+Simulation!E1124)^2*F1124-Assumptions!$D$14*(1+Simulation!E1124)^1*Simulation!E1124*Assumptions!$D$16)/(1+Simulation!K1124)^2+(Assumptions!$D$14*(1+Simulation!E1124)^3*F1124-Assumptions!$D$14*(1+Simulation!E1124)^2*Simulation!E1124*Assumptions!$D$16)/(1+Simulation!K1124)^3+(Assumptions!$D$14*(1+Simulation!E1124)^4*F1124-Assumptions!$D$14*(1+Simulation!E1124)^3*Simulation!E1124*Assumptions!$D$16)/(1+Simulation!K1124)^4+(Assumptions!$D$14*(1+Simulation!E1124)^5*F1124-Assumptions!$D$14*(1+Simulation!E1124)^4*Simulation!E1124*Assumptions!$D$16)/(1+Simulation!K1124)^5+(Assumptions!$D$14*(1+Simulation!E1124)^5*F1124-Assumptions!$D$14*(1+Simulation!E1124)^4*Simulation!E1124*Assumptions!$D$16)*(1+Simulation!I1124)/(Simulation!K1124-Simulation!I1124)/(1+Simulation!K1124)^5-Assumptions!$D$17)/Assumptions!$D$18</f>
        <v>9.62240898957155</v>
      </c>
      <c r="H1124" s="8" t="str">
        <f aca="false">IF(D1124=1,G1124,"")</f>
        <v/>
      </c>
      <c r="I1124" s="33" t="n">
        <f aca="false">IF(D1124=0,G1124,"")</f>
        <v>9.62240898957155</v>
      </c>
    </row>
    <row r="1125" customFormat="false" ht="15" hidden="false" customHeight="false" outlineLevel="0" collapsed="false">
      <c r="B1125" s="2" t="n">
        <v>1120</v>
      </c>
      <c r="C1125" s="19" t="n">
        <f aca="false">IF('Random Draws'!F1125&lt;(Assumptions!$D$28-Assumptions!$D$27)/(Assumptions!$D$29-Assumptions!$D$27),Assumptions!$D$27+SQRT('Random Draws'!F1125*(Assumptions!$D$29-Assumptions!$D$27)*(Assumptions!$D$28-Assumptions!$D$27)),Assumptions!$D$29-SQRT((1-'Random Draws'!F1125)*(Assumptions!$D$29-Assumptions!$D$27)*(Assumptions!$D$29-Assumptions!$D$28)))</f>
        <v>0.267250878092386</v>
      </c>
      <c r="D1125" s="29" t="n">
        <f aca="false">IF('Random Draws'!I1125&lt;Assumptions!$D$30,1,0)</f>
        <v>0</v>
      </c>
      <c r="E1125" s="19" t="n">
        <f aca="false">C1125+Assumptions!$D$31*D1125</f>
        <v>0.267250878092386</v>
      </c>
      <c r="F1125" s="28" t="n">
        <f aca="false">(Simulation!F1125-Assumptions!$D$15)*(1-E1125)+Assumptions!$D$15-Simulation!J1125</f>
        <v>0.146811644057407</v>
      </c>
      <c r="G1125" s="8" t="n">
        <f aca="false">((Assumptions!$D$14*(1+Simulation!E1125)^1*F1125-Assumptions!$D$14*(1+Simulation!E1125)^0*Simulation!E1125*Assumptions!$D$16)/(1+Simulation!K1125)^1+(Assumptions!$D$14*(1+Simulation!E1125)^2*F1125-Assumptions!$D$14*(1+Simulation!E1125)^1*Simulation!E1125*Assumptions!$D$16)/(1+Simulation!K1125)^2+(Assumptions!$D$14*(1+Simulation!E1125)^3*F1125-Assumptions!$D$14*(1+Simulation!E1125)^2*Simulation!E1125*Assumptions!$D$16)/(1+Simulation!K1125)^3+(Assumptions!$D$14*(1+Simulation!E1125)^4*F1125-Assumptions!$D$14*(1+Simulation!E1125)^3*Simulation!E1125*Assumptions!$D$16)/(1+Simulation!K1125)^4+(Assumptions!$D$14*(1+Simulation!E1125)^5*F1125-Assumptions!$D$14*(1+Simulation!E1125)^4*Simulation!E1125*Assumptions!$D$16)/(1+Simulation!K1125)^5+(Assumptions!$D$14*(1+Simulation!E1125)^5*F1125-Assumptions!$D$14*(1+Simulation!E1125)^4*Simulation!E1125*Assumptions!$D$16)*(1+Simulation!I1125)/(Simulation!K1125-Simulation!I1125)/(1+Simulation!K1125)^5-Assumptions!$D$17)/Assumptions!$D$18</f>
        <v>8.76303808016299</v>
      </c>
      <c r="H1125" s="8" t="str">
        <f aca="false">IF(D1125=1,G1125,"")</f>
        <v/>
      </c>
      <c r="I1125" s="33" t="n">
        <f aca="false">IF(D1125=0,G1125,"")</f>
        <v>8.76303808016299</v>
      </c>
    </row>
    <row r="1126" customFormat="false" ht="15" hidden="false" customHeight="false" outlineLevel="0" collapsed="false">
      <c r="B1126" s="2" t="n">
        <v>1121</v>
      </c>
      <c r="C1126" s="19" t="n">
        <f aca="false">IF('Random Draws'!F1126&lt;(Assumptions!$D$28-Assumptions!$D$27)/(Assumptions!$D$29-Assumptions!$D$27),Assumptions!$D$27+SQRT('Random Draws'!F1126*(Assumptions!$D$29-Assumptions!$D$27)*(Assumptions!$D$28-Assumptions!$D$27)),Assumptions!$D$29-SQRT((1-'Random Draws'!F1126)*(Assumptions!$D$29-Assumptions!$D$27)*(Assumptions!$D$29-Assumptions!$D$28)))</f>
        <v>0.268832704944133</v>
      </c>
      <c r="D1126" s="29" t="n">
        <f aca="false">IF('Random Draws'!I1126&lt;Assumptions!$D$30,1,0)</f>
        <v>1</v>
      </c>
      <c r="E1126" s="19" t="n">
        <f aca="false">C1126+Assumptions!$D$31*D1126</f>
        <v>0.358832704944133</v>
      </c>
      <c r="F1126" s="28" t="n">
        <f aca="false">(Simulation!F1126-Assumptions!$D$15)*(1-E1126)+Assumptions!$D$15-Simulation!J1126</f>
        <v>0.137051682566406</v>
      </c>
      <c r="G1126" s="8" t="n">
        <f aca="false">((Assumptions!$D$14*(1+Simulation!E1126)^1*F1126-Assumptions!$D$14*(1+Simulation!E1126)^0*Simulation!E1126*Assumptions!$D$16)/(1+Simulation!K1126)^1+(Assumptions!$D$14*(1+Simulation!E1126)^2*F1126-Assumptions!$D$14*(1+Simulation!E1126)^1*Simulation!E1126*Assumptions!$D$16)/(1+Simulation!K1126)^2+(Assumptions!$D$14*(1+Simulation!E1126)^3*F1126-Assumptions!$D$14*(1+Simulation!E1126)^2*Simulation!E1126*Assumptions!$D$16)/(1+Simulation!K1126)^3+(Assumptions!$D$14*(1+Simulation!E1126)^4*F1126-Assumptions!$D$14*(1+Simulation!E1126)^3*Simulation!E1126*Assumptions!$D$16)/(1+Simulation!K1126)^4+(Assumptions!$D$14*(1+Simulation!E1126)^5*F1126-Assumptions!$D$14*(1+Simulation!E1126)^4*Simulation!E1126*Assumptions!$D$16)/(1+Simulation!K1126)^5+(Assumptions!$D$14*(1+Simulation!E1126)^5*F1126-Assumptions!$D$14*(1+Simulation!E1126)^4*Simulation!E1126*Assumptions!$D$16)*(1+Simulation!I1126)/(Simulation!K1126-Simulation!I1126)/(1+Simulation!K1126)^5-Assumptions!$D$17)/Assumptions!$D$18</f>
        <v>11.5964889242086</v>
      </c>
      <c r="H1126" s="8" t="n">
        <f aca="false">IF(D1126=1,G1126,"")</f>
        <v>11.5964889242086</v>
      </c>
      <c r="I1126" s="33" t="str">
        <f aca="false">IF(D1126=0,G1126,"")</f>
        <v/>
      </c>
    </row>
    <row r="1127" customFormat="false" ht="15" hidden="false" customHeight="false" outlineLevel="0" collapsed="false">
      <c r="B1127" s="2" t="n">
        <v>1122</v>
      </c>
      <c r="C1127" s="19" t="n">
        <f aca="false">IF('Random Draws'!F1127&lt;(Assumptions!$D$28-Assumptions!$D$27)/(Assumptions!$D$29-Assumptions!$D$27),Assumptions!$D$27+SQRT('Random Draws'!F1127*(Assumptions!$D$29-Assumptions!$D$27)*(Assumptions!$D$28-Assumptions!$D$27)),Assumptions!$D$29-SQRT((1-'Random Draws'!F1127)*(Assumptions!$D$29-Assumptions!$D$27)*(Assumptions!$D$29-Assumptions!$D$28)))</f>
        <v>0.2585213785707</v>
      </c>
      <c r="D1127" s="29" t="n">
        <f aca="false">IF('Random Draws'!I1127&lt;Assumptions!$D$30,1,0)</f>
        <v>0</v>
      </c>
      <c r="E1127" s="19" t="n">
        <f aca="false">C1127+Assumptions!$D$31*D1127</f>
        <v>0.2585213785707</v>
      </c>
      <c r="F1127" s="28" t="n">
        <f aca="false">(Simulation!F1127-Assumptions!$D$15)*(1-E1127)+Assumptions!$D$15-Simulation!J1127</f>
        <v>0.149600394091117</v>
      </c>
      <c r="G1127" s="8" t="n">
        <f aca="false">((Assumptions!$D$14*(1+Simulation!E1127)^1*F1127-Assumptions!$D$14*(1+Simulation!E1127)^0*Simulation!E1127*Assumptions!$D$16)/(1+Simulation!K1127)^1+(Assumptions!$D$14*(1+Simulation!E1127)^2*F1127-Assumptions!$D$14*(1+Simulation!E1127)^1*Simulation!E1127*Assumptions!$D$16)/(1+Simulation!K1127)^2+(Assumptions!$D$14*(1+Simulation!E1127)^3*F1127-Assumptions!$D$14*(1+Simulation!E1127)^2*Simulation!E1127*Assumptions!$D$16)/(1+Simulation!K1127)^3+(Assumptions!$D$14*(1+Simulation!E1127)^4*F1127-Assumptions!$D$14*(1+Simulation!E1127)^3*Simulation!E1127*Assumptions!$D$16)/(1+Simulation!K1127)^4+(Assumptions!$D$14*(1+Simulation!E1127)^5*F1127-Assumptions!$D$14*(1+Simulation!E1127)^4*Simulation!E1127*Assumptions!$D$16)/(1+Simulation!K1127)^5+(Assumptions!$D$14*(1+Simulation!E1127)^5*F1127-Assumptions!$D$14*(1+Simulation!E1127)^4*Simulation!E1127*Assumptions!$D$16)*(1+Simulation!I1127)/(Simulation!K1127-Simulation!I1127)/(1+Simulation!K1127)^5-Assumptions!$D$17)/Assumptions!$D$18</f>
        <v>8.55702859335972</v>
      </c>
      <c r="H1127" s="8" t="str">
        <f aca="false">IF(D1127=1,G1127,"")</f>
        <v/>
      </c>
      <c r="I1127" s="33" t="n">
        <f aca="false">IF(D1127=0,G1127,"")</f>
        <v>8.55702859335972</v>
      </c>
    </row>
    <row r="1128" customFormat="false" ht="15" hidden="false" customHeight="false" outlineLevel="0" collapsed="false">
      <c r="B1128" s="2" t="n">
        <v>1123</v>
      </c>
      <c r="C1128" s="19" t="n">
        <f aca="false">IF('Random Draws'!F1128&lt;(Assumptions!$D$28-Assumptions!$D$27)/(Assumptions!$D$29-Assumptions!$D$27),Assumptions!$D$27+SQRT('Random Draws'!F1128*(Assumptions!$D$29-Assumptions!$D$27)*(Assumptions!$D$28-Assumptions!$D$27)),Assumptions!$D$29-SQRT((1-'Random Draws'!F1128)*(Assumptions!$D$29-Assumptions!$D$27)*(Assumptions!$D$29-Assumptions!$D$28)))</f>
        <v>0.269198080546384</v>
      </c>
      <c r="D1128" s="29" t="n">
        <f aca="false">IF('Random Draws'!I1128&lt;Assumptions!$D$30,1,0)</f>
        <v>0</v>
      </c>
      <c r="E1128" s="19" t="n">
        <f aca="false">C1128+Assumptions!$D$31*D1128</f>
        <v>0.269198080546384</v>
      </c>
      <c r="F1128" s="28" t="n">
        <f aca="false">(Simulation!F1128-Assumptions!$D$15)*(1-E1128)+Assumptions!$D$15-Simulation!J1128</f>
        <v>0.174177387171687</v>
      </c>
      <c r="G1128" s="8" t="n">
        <f aca="false">((Assumptions!$D$14*(1+Simulation!E1128)^1*F1128-Assumptions!$D$14*(1+Simulation!E1128)^0*Simulation!E1128*Assumptions!$D$16)/(1+Simulation!K1128)^1+(Assumptions!$D$14*(1+Simulation!E1128)^2*F1128-Assumptions!$D$14*(1+Simulation!E1128)^1*Simulation!E1128*Assumptions!$D$16)/(1+Simulation!K1128)^2+(Assumptions!$D$14*(1+Simulation!E1128)^3*F1128-Assumptions!$D$14*(1+Simulation!E1128)^2*Simulation!E1128*Assumptions!$D$16)/(1+Simulation!K1128)^3+(Assumptions!$D$14*(1+Simulation!E1128)^4*F1128-Assumptions!$D$14*(1+Simulation!E1128)^3*Simulation!E1128*Assumptions!$D$16)/(1+Simulation!K1128)^4+(Assumptions!$D$14*(1+Simulation!E1128)^5*F1128-Assumptions!$D$14*(1+Simulation!E1128)^4*Simulation!E1128*Assumptions!$D$16)/(1+Simulation!K1128)^5+(Assumptions!$D$14*(1+Simulation!E1128)^5*F1128-Assumptions!$D$14*(1+Simulation!E1128)^4*Simulation!E1128*Assumptions!$D$16)*(1+Simulation!I1128)/(Simulation!K1128-Simulation!I1128)/(1+Simulation!K1128)^5-Assumptions!$D$17)/Assumptions!$D$18</f>
        <v>14.2046537709906</v>
      </c>
      <c r="H1128" s="8" t="str">
        <f aca="false">IF(D1128=1,G1128,"")</f>
        <v/>
      </c>
      <c r="I1128" s="33" t="n">
        <f aca="false">IF(D1128=0,G1128,"")</f>
        <v>14.2046537709906</v>
      </c>
    </row>
    <row r="1129" customFormat="false" ht="15" hidden="false" customHeight="false" outlineLevel="0" collapsed="false">
      <c r="B1129" s="2" t="n">
        <v>1124</v>
      </c>
      <c r="C1129" s="19" t="n">
        <f aca="false">IF('Random Draws'!F1129&lt;(Assumptions!$D$28-Assumptions!$D$27)/(Assumptions!$D$29-Assumptions!$D$27),Assumptions!$D$27+SQRT('Random Draws'!F1129*(Assumptions!$D$29-Assumptions!$D$27)*(Assumptions!$D$28-Assumptions!$D$27)),Assumptions!$D$29-SQRT((1-'Random Draws'!F1129)*(Assumptions!$D$29-Assumptions!$D$27)*(Assumptions!$D$29-Assumptions!$D$28)))</f>
        <v>0.259817226902672</v>
      </c>
      <c r="D1129" s="29" t="n">
        <f aca="false">IF('Random Draws'!I1129&lt;Assumptions!$D$30,1,0)</f>
        <v>0</v>
      </c>
      <c r="E1129" s="19" t="n">
        <f aca="false">C1129+Assumptions!$D$31*D1129</f>
        <v>0.259817226902672</v>
      </c>
      <c r="F1129" s="28" t="n">
        <f aca="false">(Simulation!F1129-Assumptions!$D$15)*(1-E1129)+Assumptions!$D$15-Simulation!J1129</f>
        <v>0.184566891302542</v>
      </c>
      <c r="G1129" s="8" t="n">
        <f aca="false">((Assumptions!$D$14*(1+Simulation!E1129)^1*F1129-Assumptions!$D$14*(1+Simulation!E1129)^0*Simulation!E1129*Assumptions!$D$16)/(1+Simulation!K1129)^1+(Assumptions!$D$14*(1+Simulation!E1129)^2*F1129-Assumptions!$D$14*(1+Simulation!E1129)^1*Simulation!E1129*Assumptions!$D$16)/(1+Simulation!K1129)^2+(Assumptions!$D$14*(1+Simulation!E1129)^3*F1129-Assumptions!$D$14*(1+Simulation!E1129)^2*Simulation!E1129*Assumptions!$D$16)/(1+Simulation!K1129)^3+(Assumptions!$D$14*(1+Simulation!E1129)^4*F1129-Assumptions!$D$14*(1+Simulation!E1129)^3*Simulation!E1129*Assumptions!$D$16)/(1+Simulation!K1129)^4+(Assumptions!$D$14*(1+Simulation!E1129)^5*F1129-Assumptions!$D$14*(1+Simulation!E1129)^4*Simulation!E1129*Assumptions!$D$16)/(1+Simulation!K1129)^5+(Assumptions!$D$14*(1+Simulation!E1129)^5*F1129-Assumptions!$D$14*(1+Simulation!E1129)^4*Simulation!E1129*Assumptions!$D$16)*(1+Simulation!I1129)/(Simulation!K1129-Simulation!I1129)/(1+Simulation!K1129)^5-Assumptions!$D$17)/Assumptions!$D$18</f>
        <v>22.2682951924046</v>
      </c>
      <c r="H1129" s="8" t="str">
        <f aca="false">IF(D1129=1,G1129,"")</f>
        <v/>
      </c>
      <c r="I1129" s="33" t="n">
        <f aca="false">IF(D1129=0,G1129,"")</f>
        <v>22.2682951924046</v>
      </c>
    </row>
    <row r="1130" customFormat="false" ht="15" hidden="false" customHeight="false" outlineLevel="0" collapsed="false">
      <c r="B1130" s="2" t="n">
        <v>1125</v>
      </c>
      <c r="C1130" s="19" t="n">
        <f aca="false">IF('Random Draws'!F1130&lt;(Assumptions!$D$28-Assumptions!$D$27)/(Assumptions!$D$29-Assumptions!$D$27),Assumptions!$D$27+SQRT('Random Draws'!F1130*(Assumptions!$D$29-Assumptions!$D$27)*(Assumptions!$D$28-Assumptions!$D$27)),Assumptions!$D$29-SQRT((1-'Random Draws'!F1130)*(Assumptions!$D$29-Assumptions!$D$27)*(Assumptions!$D$29-Assumptions!$D$28)))</f>
        <v>0.277044429600229</v>
      </c>
      <c r="D1130" s="29" t="n">
        <f aca="false">IF('Random Draws'!I1130&lt;Assumptions!$D$30,1,0)</f>
        <v>0</v>
      </c>
      <c r="E1130" s="19" t="n">
        <f aca="false">C1130+Assumptions!$D$31*D1130</f>
        <v>0.277044429600229</v>
      </c>
      <c r="F1130" s="28" t="n">
        <f aca="false">(Simulation!F1130-Assumptions!$D$15)*(1-E1130)+Assumptions!$D$15-Simulation!J1130</f>
        <v>0.157931473754946</v>
      </c>
      <c r="G1130" s="8" t="n">
        <f aca="false">((Assumptions!$D$14*(1+Simulation!E1130)^1*F1130-Assumptions!$D$14*(1+Simulation!E1130)^0*Simulation!E1130*Assumptions!$D$16)/(1+Simulation!K1130)^1+(Assumptions!$D$14*(1+Simulation!E1130)^2*F1130-Assumptions!$D$14*(1+Simulation!E1130)^1*Simulation!E1130*Assumptions!$D$16)/(1+Simulation!K1130)^2+(Assumptions!$D$14*(1+Simulation!E1130)^3*F1130-Assumptions!$D$14*(1+Simulation!E1130)^2*Simulation!E1130*Assumptions!$D$16)/(1+Simulation!K1130)^3+(Assumptions!$D$14*(1+Simulation!E1130)^4*F1130-Assumptions!$D$14*(1+Simulation!E1130)^3*Simulation!E1130*Assumptions!$D$16)/(1+Simulation!K1130)^4+(Assumptions!$D$14*(1+Simulation!E1130)^5*F1130-Assumptions!$D$14*(1+Simulation!E1130)^4*Simulation!E1130*Assumptions!$D$16)/(1+Simulation!K1130)^5+(Assumptions!$D$14*(1+Simulation!E1130)^5*F1130-Assumptions!$D$14*(1+Simulation!E1130)^4*Simulation!E1130*Assumptions!$D$16)*(1+Simulation!I1130)/(Simulation!K1130-Simulation!I1130)/(1+Simulation!K1130)^5-Assumptions!$D$17)/Assumptions!$D$18</f>
        <v>14.2923971447126</v>
      </c>
      <c r="H1130" s="8" t="str">
        <f aca="false">IF(D1130=1,G1130,"")</f>
        <v/>
      </c>
      <c r="I1130" s="33" t="n">
        <f aca="false">IF(D1130=0,G1130,"")</f>
        <v>14.2923971447126</v>
      </c>
    </row>
    <row r="1131" customFormat="false" ht="15" hidden="false" customHeight="false" outlineLevel="0" collapsed="false">
      <c r="B1131" s="2" t="n">
        <v>1126</v>
      </c>
      <c r="C1131" s="19" t="n">
        <f aca="false">IF('Random Draws'!F1131&lt;(Assumptions!$D$28-Assumptions!$D$27)/(Assumptions!$D$29-Assumptions!$D$27),Assumptions!$D$27+SQRT('Random Draws'!F1131*(Assumptions!$D$29-Assumptions!$D$27)*(Assumptions!$D$28-Assumptions!$D$27)),Assumptions!$D$29-SQRT((1-'Random Draws'!F1131)*(Assumptions!$D$29-Assumptions!$D$27)*(Assumptions!$D$29-Assumptions!$D$28)))</f>
        <v>0.273106999008211</v>
      </c>
      <c r="D1131" s="29" t="n">
        <f aca="false">IF('Random Draws'!I1131&lt;Assumptions!$D$30,1,0)</f>
        <v>0</v>
      </c>
      <c r="E1131" s="19" t="n">
        <f aca="false">C1131+Assumptions!$D$31*D1131</f>
        <v>0.273106999008211</v>
      </c>
      <c r="F1131" s="28" t="n">
        <f aca="false">(Simulation!F1131-Assumptions!$D$15)*(1-E1131)+Assumptions!$D$15-Simulation!J1131</f>
        <v>0.176416197654937</v>
      </c>
      <c r="G1131" s="8" t="n">
        <f aca="false">((Assumptions!$D$14*(1+Simulation!E1131)^1*F1131-Assumptions!$D$14*(1+Simulation!E1131)^0*Simulation!E1131*Assumptions!$D$16)/(1+Simulation!K1131)^1+(Assumptions!$D$14*(1+Simulation!E1131)^2*F1131-Assumptions!$D$14*(1+Simulation!E1131)^1*Simulation!E1131*Assumptions!$D$16)/(1+Simulation!K1131)^2+(Assumptions!$D$14*(1+Simulation!E1131)^3*F1131-Assumptions!$D$14*(1+Simulation!E1131)^2*Simulation!E1131*Assumptions!$D$16)/(1+Simulation!K1131)^3+(Assumptions!$D$14*(1+Simulation!E1131)^4*F1131-Assumptions!$D$14*(1+Simulation!E1131)^3*Simulation!E1131*Assumptions!$D$16)/(1+Simulation!K1131)^4+(Assumptions!$D$14*(1+Simulation!E1131)^5*F1131-Assumptions!$D$14*(1+Simulation!E1131)^4*Simulation!E1131*Assumptions!$D$16)/(1+Simulation!K1131)^5+(Assumptions!$D$14*(1+Simulation!E1131)^5*F1131-Assumptions!$D$14*(1+Simulation!E1131)^4*Simulation!E1131*Assumptions!$D$16)*(1+Simulation!I1131)/(Simulation!K1131-Simulation!I1131)/(1+Simulation!K1131)^5-Assumptions!$D$17)/Assumptions!$D$18</f>
        <v>16.7532825997026</v>
      </c>
      <c r="H1131" s="8" t="str">
        <f aca="false">IF(D1131=1,G1131,"")</f>
        <v/>
      </c>
      <c r="I1131" s="33" t="n">
        <f aca="false">IF(D1131=0,G1131,"")</f>
        <v>16.7532825997026</v>
      </c>
    </row>
    <row r="1132" customFormat="false" ht="15" hidden="false" customHeight="false" outlineLevel="0" collapsed="false">
      <c r="B1132" s="2" t="n">
        <v>1127</v>
      </c>
      <c r="C1132" s="19" t="n">
        <f aca="false">IF('Random Draws'!F1132&lt;(Assumptions!$D$28-Assumptions!$D$27)/(Assumptions!$D$29-Assumptions!$D$27),Assumptions!$D$27+SQRT('Random Draws'!F1132*(Assumptions!$D$29-Assumptions!$D$27)*(Assumptions!$D$28-Assumptions!$D$27)),Assumptions!$D$29-SQRT((1-'Random Draws'!F1132)*(Assumptions!$D$29-Assumptions!$D$27)*(Assumptions!$D$29-Assumptions!$D$28)))</f>
        <v>0.260033198260533</v>
      </c>
      <c r="D1132" s="29" t="n">
        <f aca="false">IF('Random Draws'!I1132&lt;Assumptions!$D$30,1,0)</f>
        <v>1</v>
      </c>
      <c r="E1132" s="19" t="n">
        <f aca="false">C1132+Assumptions!$D$31*D1132</f>
        <v>0.350033198260533</v>
      </c>
      <c r="F1132" s="28" t="n">
        <f aca="false">(Simulation!F1132-Assumptions!$D$15)*(1-E1132)+Assumptions!$D$15-Simulation!J1132</f>
        <v>0.152370524199812</v>
      </c>
      <c r="G1132" s="8" t="n">
        <f aca="false">((Assumptions!$D$14*(1+Simulation!E1132)^1*F1132-Assumptions!$D$14*(1+Simulation!E1132)^0*Simulation!E1132*Assumptions!$D$16)/(1+Simulation!K1132)^1+(Assumptions!$D$14*(1+Simulation!E1132)^2*F1132-Assumptions!$D$14*(1+Simulation!E1132)^1*Simulation!E1132*Assumptions!$D$16)/(1+Simulation!K1132)^2+(Assumptions!$D$14*(1+Simulation!E1132)^3*F1132-Assumptions!$D$14*(1+Simulation!E1132)^2*Simulation!E1132*Assumptions!$D$16)/(1+Simulation!K1132)^3+(Assumptions!$D$14*(1+Simulation!E1132)^4*F1132-Assumptions!$D$14*(1+Simulation!E1132)^3*Simulation!E1132*Assumptions!$D$16)/(1+Simulation!K1132)^4+(Assumptions!$D$14*(1+Simulation!E1132)^5*F1132-Assumptions!$D$14*(1+Simulation!E1132)^4*Simulation!E1132*Assumptions!$D$16)/(1+Simulation!K1132)^5+(Assumptions!$D$14*(1+Simulation!E1132)^5*F1132-Assumptions!$D$14*(1+Simulation!E1132)^4*Simulation!E1132*Assumptions!$D$16)*(1+Simulation!I1132)/(Simulation!K1132-Simulation!I1132)/(1+Simulation!K1132)^5-Assumptions!$D$17)/Assumptions!$D$18</f>
        <v>17.2770491120031</v>
      </c>
      <c r="H1132" s="8" t="n">
        <f aca="false">IF(D1132=1,G1132,"")</f>
        <v>17.2770491120031</v>
      </c>
      <c r="I1132" s="33" t="str">
        <f aca="false">IF(D1132=0,G1132,"")</f>
        <v/>
      </c>
    </row>
    <row r="1133" customFormat="false" ht="15" hidden="false" customHeight="false" outlineLevel="0" collapsed="false">
      <c r="B1133" s="2" t="n">
        <v>1128</v>
      </c>
      <c r="C1133" s="19" t="n">
        <f aca="false">IF('Random Draws'!F1133&lt;(Assumptions!$D$28-Assumptions!$D$27)/(Assumptions!$D$29-Assumptions!$D$27),Assumptions!$D$27+SQRT('Random Draws'!F1133*(Assumptions!$D$29-Assumptions!$D$27)*(Assumptions!$D$28-Assumptions!$D$27)),Assumptions!$D$29-SQRT((1-'Random Draws'!F1133)*(Assumptions!$D$29-Assumptions!$D$27)*(Assumptions!$D$29-Assumptions!$D$28)))</f>
        <v>0.26019796952391</v>
      </c>
      <c r="D1133" s="29" t="n">
        <f aca="false">IF('Random Draws'!I1133&lt;Assumptions!$D$30,1,0)</f>
        <v>0</v>
      </c>
      <c r="E1133" s="19" t="n">
        <f aca="false">C1133+Assumptions!$D$31*D1133</f>
        <v>0.26019796952391</v>
      </c>
      <c r="F1133" s="28" t="n">
        <f aca="false">(Simulation!F1133-Assumptions!$D$15)*(1-E1133)+Assumptions!$D$15-Simulation!J1133</f>
        <v>0.164463402782945</v>
      </c>
      <c r="G1133" s="8" t="n">
        <f aca="false">((Assumptions!$D$14*(1+Simulation!E1133)^1*F1133-Assumptions!$D$14*(1+Simulation!E1133)^0*Simulation!E1133*Assumptions!$D$16)/(1+Simulation!K1133)^1+(Assumptions!$D$14*(1+Simulation!E1133)^2*F1133-Assumptions!$D$14*(1+Simulation!E1133)^1*Simulation!E1133*Assumptions!$D$16)/(1+Simulation!K1133)^2+(Assumptions!$D$14*(1+Simulation!E1133)^3*F1133-Assumptions!$D$14*(1+Simulation!E1133)^2*Simulation!E1133*Assumptions!$D$16)/(1+Simulation!K1133)^3+(Assumptions!$D$14*(1+Simulation!E1133)^4*F1133-Assumptions!$D$14*(1+Simulation!E1133)^3*Simulation!E1133*Assumptions!$D$16)/(1+Simulation!K1133)^4+(Assumptions!$D$14*(1+Simulation!E1133)^5*F1133-Assumptions!$D$14*(1+Simulation!E1133)^4*Simulation!E1133*Assumptions!$D$16)/(1+Simulation!K1133)^5+(Assumptions!$D$14*(1+Simulation!E1133)^5*F1133-Assumptions!$D$14*(1+Simulation!E1133)^4*Simulation!E1133*Assumptions!$D$16)*(1+Simulation!I1133)/(Simulation!K1133-Simulation!I1133)/(1+Simulation!K1133)^5-Assumptions!$D$17)/Assumptions!$D$18</f>
        <v>12.3699218560583</v>
      </c>
      <c r="H1133" s="8" t="str">
        <f aca="false">IF(D1133=1,G1133,"")</f>
        <v/>
      </c>
      <c r="I1133" s="33" t="n">
        <f aca="false">IF(D1133=0,G1133,"")</f>
        <v>12.3699218560583</v>
      </c>
    </row>
    <row r="1134" customFormat="false" ht="15" hidden="false" customHeight="false" outlineLevel="0" collapsed="false">
      <c r="B1134" s="2" t="n">
        <v>1129</v>
      </c>
      <c r="C1134" s="19" t="n">
        <f aca="false">IF('Random Draws'!F1134&lt;(Assumptions!$D$28-Assumptions!$D$27)/(Assumptions!$D$29-Assumptions!$D$27),Assumptions!$D$27+SQRT('Random Draws'!F1134*(Assumptions!$D$29-Assumptions!$D$27)*(Assumptions!$D$28-Assumptions!$D$27)),Assumptions!$D$29-SQRT((1-'Random Draws'!F1134)*(Assumptions!$D$29-Assumptions!$D$27)*(Assumptions!$D$29-Assumptions!$D$28)))</f>
        <v>0.272493088744044</v>
      </c>
      <c r="D1134" s="29" t="n">
        <f aca="false">IF('Random Draws'!I1134&lt;Assumptions!$D$30,1,0)</f>
        <v>0</v>
      </c>
      <c r="E1134" s="19" t="n">
        <f aca="false">C1134+Assumptions!$D$31*D1134</f>
        <v>0.272493088744044</v>
      </c>
      <c r="F1134" s="28" t="n">
        <f aca="false">(Simulation!F1134-Assumptions!$D$15)*(1-E1134)+Assumptions!$D$15-Simulation!J1134</f>
        <v>0.173192224078444</v>
      </c>
      <c r="G1134" s="8" t="n">
        <f aca="false">((Assumptions!$D$14*(1+Simulation!E1134)^1*F1134-Assumptions!$D$14*(1+Simulation!E1134)^0*Simulation!E1134*Assumptions!$D$16)/(1+Simulation!K1134)^1+(Assumptions!$D$14*(1+Simulation!E1134)^2*F1134-Assumptions!$D$14*(1+Simulation!E1134)^1*Simulation!E1134*Assumptions!$D$16)/(1+Simulation!K1134)^2+(Assumptions!$D$14*(1+Simulation!E1134)^3*F1134-Assumptions!$D$14*(1+Simulation!E1134)^2*Simulation!E1134*Assumptions!$D$16)/(1+Simulation!K1134)^3+(Assumptions!$D$14*(1+Simulation!E1134)^4*F1134-Assumptions!$D$14*(1+Simulation!E1134)^3*Simulation!E1134*Assumptions!$D$16)/(1+Simulation!K1134)^4+(Assumptions!$D$14*(1+Simulation!E1134)^5*F1134-Assumptions!$D$14*(1+Simulation!E1134)^4*Simulation!E1134*Assumptions!$D$16)/(1+Simulation!K1134)^5+(Assumptions!$D$14*(1+Simulation!E1134)^5*F1134-Assumptions!$D$14*(1+Simulation!E1134)^4*Simulation!E1134*Assumptions!$D$16)*(1+Simulation!I1134)/(Simulation!K1134-Simulation!I1134)/(1+Simulation!K1134)^5-Assumptions!$D$17)/Assumptions!$D$18</f>
        <v>16.5063734814012</v>
      </c>
      <c r="H1134" s="8" t="str">
        <f aca="false">IF(D1134=1,G1134,"")</f>
        <v/>
      </c>
      <c r="I1134" s="33" t="n">
        <f aca="false">IF(D1134=0,G1134,"")</f>
        <v>16.5063734814012</v>
      </c>
    </row>
    <row r="1135" customFormat="false" ht="15" hidden="false" customHeight="false" outlineLevel="0" collapsed="false">
      <c r="B1135" s="2" t="n">
        <v>1130</v>
      </c>
      <c r="C1135" s="19" t="n">
        <f aca="false">IF('Random Draws'!F1135&lt;(Assumptions!$D$28-Assumptions!$D$27)/(Assumptions!$D$29-Assumptions!$D$27),Assumptions!$D$27+SQRT('Random Draws'!F1135*(Assumptions!$D$29-Assumptions!$D$27)*(Assumptions!$D$28-Assumptions!$D$27)),Assumptions!$D$29-SQRT((1-'Random Draws'!F1135)*(Assumptions!$D$29-Assumptions!$D$27)*(Assumptions!$D$29-Assumptions!$D$28)))</f>
        <v>0.255105763244669</v>
      </c>
      <c r="D1135" s="29" t="n">
        <f aca="false">IF('Random Draws'!I1135&lt;Assumptions!$D$30,1,0)</f>
        <v>0</v>
      </c>
      <c r="E1135" s="19" t="n">
        <f aca="false">C1135+Assumptions!$D$31*D1135</f>
        <v>0.255105763244669</v>
      </c>
      <c r="F1135" s="28" t="n">
        <f aca="false">(Simulation!F1135-Assumptions!$D$15)*(1-E1135)+Assumptions!$D$15-Simulation!J1135</f>
        <v>0.215669447952615</v>
      </c>
      <c r="G1135" s="8" t="n">
        <f aca="false">((Assumptions!$D$14*(1+Simulation!E1135)^1*F1135-Assumptions!$D$14*(1+Simulation!E1135)^0*Simulation!E1135*Assumptions!$D$16)/(1+Simulation!K1135)^1+(Assumptions!$D$14*(1+Simulation!E1135)^2*F1135-Assumptions!$D$14*(1+Simulation!E1135)^1*Simulation!E1135*Assumptions!$D$16)/(1+Simulation!K1135)^2+(Assumptions!$D$14*(1+Simulation!E1135)^3*F1135-Assumptions!$D$14*(1+Simulation!E1135)^2*Simulation!E1135*Assumptions!$D$16)/(1+Simulation!K1135)^3+(Assumptions!$D$14*(1+Simulation!E1135)^4*F1135-Assumptions!$D$14*(1+Simulation!E1135)^3*Simulation!E1135*Assumptions!$D$16)/(1+Simulation!K1135)^4+(Assumptions!$D$14*(1+Simulation!E1135)^5*F1135-Assumptions!$D$14*(1+Simulation!E1135)^4*Simulation!E1135*Assumptions!$D$16)/(1+Simulation!K1135)^5+(Assumptions!$D$14*(1+Simulation!E1135)^5*F1135-Assumptions!$D$14*(1+Simulation!E1135)^4*Simulation!E1135*Assumptions!$D$16)*(1+Simulation!I1135)/(Simulation!K1135-Simulation!I1135)/(1+Simulation!K1135)^5-Assumptions!$D$17)/Assumptions!$D$18</f>
        <v>19.2742429474122</v>
      </c>
      <c r="H1135" s="8" t="str">
        <f aca="false">IF(D1135=1,G1135,"")</f>
        <v/>
      </c>
      <c r="I1135" s="33" t="n">
        <f aca="false">IF(D1135=0,G1135,"")</f>
        <v>19.2742429474122</v>
      </c>
    </row>
    <row r="1136" customFormat="false" ht="15" hidden="false" customHeight="false" outlineLevel="0" collapsed="false">
      <c r="B1136" s="2" t="n">
        <v>1131</v>
      </c>
      <c r="C1136" s="19" t="n">
        <f aca="false">IF('Random Draws'!F1136&lt;(Assumptions!$D$28-Assumptions!$D$27)/(Assumptions!$D$29-Assumptions!$D$27),Assumptions!$D$27+SQRT('Random Draws'!F1136*(Assumptions!$D$29-Assumptions!$D$27)*(Assumptions!$D$28-Assumptions!$D$27)),Assumptions!$D$29-SQRT((1-'Random Draws'!F1136)*(Assumptions!$D$29-Assumptions!$D$27)*(Assumptions!$D$29-Assumptions!$D$28)))</f>
        <v>0.260016336358275</v>
      </c>
      <c r="D1136" s="29" t="n">
        <f aca="false">IF('Random Draws'!I1136&lt;Assumptions!$D$30,1,0)</f>
        <v>0</v>
      </c>
      <c r="E1136" s="19" t="n">
        <f aca="false">C1136+Assumptions!$D$31*D1136</f>
        <v>0.260016336358275</v>
      </c>
      <c r="F1136" s="28" t="n">
        <f aca="false">(Simulation!F1136-Assumptions!$D$15)*(1-E1136)+Assumptions!$D$15-Simulation!J1136</f>
        <v>0.200880868807841</v>
      </c>
      <c r="G1136" s="8" t="n">
        <f aca="false">((Assumptions!$D$14*(1+Simulation!E1136)^1*F1136-Assumptions!$D$14*(1+Simulation!E1136)^0*Simulation!E1136*Assumptions!$D$16)/(1+Simulation!K1136)^1+(Assumptions!$D$14*(1+Simulation!E1136)^2*F1136-Assumptions!$D$14*(1+Simulation!E1136)^1*Simulation!E1136*Assumptions!$D$16)/(1+Simulation!K1136)^2+(Assumptions!$D$14*(1+Simulation!E1136)^3*F1136-Assumptions!$D$14*(1+Simulation!E1136)^2*Simulation!E1136*Assumptions!$D$16)/(1+Simulation!K1136)^3+(Assumptions!$D$14*(1+Simulation!E1136)^4*F1136-Assumptions!$D$14*(1+Simulation!E1136)^3*Simulation!E1136*Assumptions!$D$16)/(1+Simulation!K1136)^4+(Assumptions!$D$14*(1+Simulation!E1136)^5*F1136-Assumptions!$D$14*(1+Simulation!E1136)^4*Simulation!E1136*Assumptions!$D$16)/(1+Simulation!K1136)^5+(Assumptions!$D$14*(1+Simulation!E1136)^5*F1136-Assumptions!$D$14*(1+Simulation!E1136)^4*Simulation!E1136*Assumptions!$D$16)*(1+Simulation!I1136)/(Simulation!K1136-Simulation!I1136)/(1+Simulation!K1136)^5-Assumptions!$D$17)/Assumptions!$D$18</f>
        <v>15.6553761006406</v>
      </c>
      <c r="H1136" s="8" t="str">
        <f aca="false">IF(D1136=1,G1136,"")</f>
        <v/>
      </c>
      <c r="I1136" s="33" t="n">
        <f aca="false">IF(D1136=0,G1136,"")</f>
        <v>15.6553761006406</v>
      </c>
    </row>
    <row r="1137" customFormat="false" ht="15" hidden="false" customHeight="false" outlineLevel="0" collapsed="false">
      <c r="B1137" s="2" t="n">
        <v>1132</v>
      </c>
      <c r="C1137" s="19" t="n">
        <f aca="false">IF('Random Draws'!F1137&lt;(Assumptions!$D$28-Assumptions!$D$27)/(Assumptions!$D$29-Assumptions!$D$27),Assumptions!$D$27+SQRT('Random Draws'!F1137*(Assumptions!$D$29-Assumptions!$D$27)*(Assumptions!$D$28-Assumptions!$D$27)),Assumptions!$D$29-SQRT((1-'Random Draws'!F1137)*(Assumptions!$D$29-Assumptions!$D$27)*(Assumptions!$D$29-Assumptions!$D$28)))</f>
        <v>0.25756965995161</v>
      </c>
      <c r="D1137" s="29" t="n">
        <f aca="false">IF('Random Draws'!I1137&lt;Assumptions!$D$30,1,0)</f>
        <v>1</v>
      </c>
      <c r="E1137" s="19" t="n">
        <f aca="false">C1137+Assumptions!$D$31*D1137</f>
        <v>0.34756965995161</v>
      </c>
      <c r="F1137" s="28" t="n">
        <f aca="false">(Simulation!F1137-Assumptions!$D$15)*(1-E1137)+Assumptions!$D$15-Simulation!J1137</f>
        <v>0.161612831445211</v>
      </c>
      <c r="G1137" s="8" t="n">
        <f aca="false">((Assumptions!$D$14*(1+Simulation!E1137)^1*F1137-Assumptions!$D$14*(1+Simulation!E1137)^0*Simulation!E1137*Assumptions!$D$16)/(1+Simulation!K1137)^1+(Assumptions!$D$14*(1+Simulation!E1137)^2*F1137-Assumptions!$D$14*(1+Simulation!E1137)^1*Simulation!E1137*Assumptions!$D$16)/(1+Simulation!K1137)^2+(Assumptions!$D$14*(1+Simulation!E1137)^3*F1137-Assumptions!$D$14*(1+Simulation!E1137)^2*Simulation!E1137*Assumptions!$D$16)/(1+Simulation!K1137)^3+(Assumptions!$D$14*(1+Simulation!E1137)^4*F1137-Assumptions!$D$14*(1+Simulation!E1137)^3*Simulation!E1137*Assumptions!$D$16)/(1+Simulation!K1137)^4+(Assumptions!$D$14*(1+Simulation!E1137)^5*F1137-Assumptions!$D$14*(1+Simulation!E1137)^4*Simulation!E1137*Assumptions!$D$16)/(1+Simulation!K1137)^5+(Assumptions!$D$14*(1+Simulation!E1137)^5*F1137-Assumptions!$D$14*(1+Simulation!E1137)^4*Simulation!E1137*Assumptions!$D$16)*(1+Simulation!I1137)/(Simulation!K1137-Simulation!I1137)/(1+Simulation!K1137)^5-Assumptions!$D$17)/Assumptions!$D$18</f>
        <v>21.0767857553169</v>
      </c>
      <c r="H1137" s="8" t="n">
        <f aca="false">IF(D1137=1,G1137,"")</f>
        <v>21.0767857553169</v>
      </c>
      <c r="I1137" s="33" t="str">
        <f aca="false">IF(D1137=0,G1137,"")</f>
        <v/>
      </c>
    </row>
    <row r="1138" customFormat="false" ht="15" hidden="false" customHeight="false" outlineLevel="0" collapsed="false">
      <c r="B1138" s="2" t="n">
        <v>1133</v>
      </c>
      <c r="C1138" s="19" t="n">
        <f aca="false">IF('Random Draws'!F1138&lt;(Assumptions!$D$28-Assumptions!$D$27)/(Assumptions!$D$29-Assumptions!$D$27),Assumptions!$D$27+SQRT('Random Draws'!F1138*(Assumptions!$D$29-Assumptions!$D$27)*(Assumptions!$D$28-Assumptions!$D$27)),Assumptions!$D$29-SQRT((1-'Random Draws'!F1138)*(Assumptions!$D$29-Assumptions!$D$27)*(Assumptions!$D$29-Assumptions!$D$28)))</f>
        <v>0.255446719975348</v>
      </c>
      <c r="D1138" s="29" t="n">
        <f aca="false">IF('Random Draws'!I1138&lt;Assumptions!$D$30,1,0)</f>
        <v>0</v>
      </c>
      <c r="E1138" s="19" t="n">
        <f aca="false">C1138+Assumptions!$D$31*D1138</f>
        <v>0.255446719975348</v>
      </c>
      <c r="F1138" s="28" t="n">
        <f aca="false">(Simulation!F1138-Assumptions!$D$15)*(1-E1138)+Assumptions!$D$15-Simulation!J1138</f>
        <v>0.183774650885312</v>
      </c>
      <c r="G1138" s="8" t="n">
        <f aca="false">((Assumptions!$D$14*(1+Simulation!E1138)^1*F1138-Assumptions!$D$14*(1+Simulation!E1138)^0*Simulation!E1138*Assumptions!$D$16)/(1+Simulation!K1138)^1+(Assumptions!$D$14*(1+Simulation!E1138)^2*F1138-Assumptions!$D$14*(1+Simulation!E1138)^1*Simulation!E1138*Assumptions!$D$16)/(1+Simulation!K1138)^2+(Assumptions!$D$14*(1+Simulation!E1138)^3*F1138-Assumptions!$D$14*(1+Simulation!E1138)^2*Simulation!E1138*Assumptions!$D$16)/(1+Simulation!K1138)^3+(Assumptions!$D$14*(1+Simulation!E1138)^4*F1138-Assumptions!$D$14*(1+Simulation!E1138)^3*Simulation!E1138*Assumptions!$D$16)/(1+Simulation!K1138)^4+(Assumptions!$D$14*(1+Simulation!E1138)^5*F1138-Assumptions!$D$14*(1+Simulation!E1138)^4*Simulation!E1138*Assumptions!$D$16)/(1+Simulation!K1138)^5+(Assumptions!$D$14*(1+Simulation!E1138)^5*F1138-Assumptions!$D$14*(1+Simulation!E1138)^4*Simulation!E1138*Assumptions!$D$16)*(1+Simulation!I1138)/(Simulation!K1138-Simulation!I1138)/(1+Simulation!K1138)^5-Assumptions!$D$17)/Assumptions!$D$18</f>
        <v>16.0817148405708</v>
      </c>
      <c r="H1138" s="8" t="str">
        <f aca="false">IF(D1138=1,G1138,"")</f>
        <v/>
      </c>
      <c r="I1138" s="33" t="n">
        <f aca="false">IF(D1138=0,G1138,"")</f>
        <v>16.0817148405708</v>
      </c>
    </row>
    <row r="1139" customFormat="false" ht="15" hidden="false" customHeight="false" outlineLevel="0" collapsed="false">
      <c r="B1139" s="2" t="n">
        <v>1134</v>
      </c>
      <c r="C1139" s="19" t="n">
        <f aca="false">IF('Random Draws'!F1139&lt;(Assumptions!$D$28-Assumptions!$D$27)/(Assumptions!$D$29-Assumptions!$D$27),Assumptions!$D$27+SQRT('Random Draws'!F1139*(Assumptions!$D$29-Assumptions!$D$27)*(Assumptions!$D$28-Assumptions!$D$27)),Assumptions!$D$29-SQRT((1-'Random Draws'!F1139)*(Assumptions!$D$29-Assumptions!$D$27)*(Assumptions!$D$29-Assumptions!$D$28)))</f>
        <v>0.261828468350786</v>
      </c>
      <c r="D1139" s="29" t="n">
        <f aca="false">IF('Random Draws'!I1139&lt;Assumptions!$D$30,1,0)</f>
        <v>0</v>
      </c>
      <c r="E1139" s="19" t="n">
        <f aca="false">C1139+Assumptions!$D$31*D1139</f>
        <v>0.261828468350786</v>
      </c>
      <c r="F1139" s="28" t="n">
        <f aca="false">(Simulation!F1139-Assumptions!$D$15)*(1-E1139)+Assumptions!$D$15-Simulation!J1139</f>
        <v>0.175417444868969</v>
      </c>
      <c r="G1139" s="8" t="n">
        <f aca="false">((Assumptions!$D$14*(1+Simulation!E1139)^1*F1139-Assumptions!$D$14*(1+Simulation!E1139)^0*Simulation!E1139*Assumptions!$D$16)/(1+Simulation!K1139)^1+(Assumptions!$D$14*(1+Simulation!E1139)^2*F1139-Assumptions!$D$14*(1+Simulation!E1139)^1*Simulation!E1139*Assumptions!$D$16)/(1+Simulation!K1139)^2+(Assumptions!$D$14*(1+Simulation!E1139)^3*F1139-Assumptions!$D$14*(1+Simulation!E1139)^2*Simulation!E1139*Assumptions!$D$16)/(1+Simulation!K1139)^3+(Assumptions!$D$14*(1+Simulation!E1139)^4*F1139-Assumptions!$D$14*(1+Simulation!E1139)^3*Simulation!E1139*Assumptions!$D$16)/(1+Simulation!K1139)^4+(Assumptions!$D$14*(1+Simulation!E1139)^5*F1139-Assumptions!$D$14*(1+Simulation!E1139)^4*Simulation!E1139*Assumptions!$D$16)/(1+Simulation!K1139)^5+(Assumptions!$D$14*(1+Simulation!E1139)^5*F1139-Assumptions!$D$14*(1+Simulation!E1139)^4*Simulation!E1139*Assumptions!$D$16)*(1+Simulation!I1139)/(Simulation!K1139-Simulation!I1139)/(1+Simulation!K1139)^5-Assumptions!$D$17)/Assumptions!$D$18</f>
        <v>11.2094188440905</v>
      </c>
      <c r="H1139" s="8" t="str">
        <f aca="false">IF(D1139=1,G1139,"")</f>
        <v/>
      </c>
      <c r="I1139" s="33" t="n">
        <f aca="false">IF(D1139=0,G1139,"")</f>
        <v>11.2094188440905</v>
      </c>
    </row>
    <row r="1140" customFormat="false" ht="15" hidden="false" customHeight="false" outlineLevel="0" collapsed="false">
      <c r="B1140" s="2" t="n">
        <v>1135</v>
      </c>
      <c r="C1140" s="19" t="n">
        <f aca="false">IF('Random Draws'!F1140&lt;(Assumptions!$D$28-Assumptions!$D$27)/(Assumptions!$D$29-Assumptions!$D$27),Assumptions!$D$27+SQRT('Random Draws'!F1140*(Assumptions!$D$29-Assumptions!$D$27)*(Assumptions!$D$28-Assumptions!$D$27)),Assumptions!$D$29-SQRT((1-'Random Draws'!F1140)*(Assumptions!$D$29-Assumptions!$D$27)*(Assumptions!$D$29-Assumptions!$D$28)))</f>
        <v>0.277055452571956</v>
      </c>
      <c r="D1140" s="29" t="n">
        <f aca="false">IF('Random Draws'!I1140&lt;Assumptions!$D$30,1,0)</f>
        <v>1</v>
      </c>
      <c r="E1140" s="19" t="n">
        <f aca="false">C1140+Assumptions!$D$31*D1140</f>
        <v>0.367055452571956</v>
      </c>
      <c r="F1140" s="28" t="n">
        <f aca="false">(Simulation!F1140-Assumptions!$D$15)*(1-E1140)+Assumptions!$D$15-Simulation!J1140</f>
        <v>0.158482968165594</v>
      </c>
      <c r="G1140" s="8" t="n">
        <f aca="false">((Assumptions!$D$14*(1+Simulation!E1140)^1*F1140-Assumptions!$D$14*(1+Simulation!E1140)^0*Simulation!E1140*Assumptions!$D$16)/(1+Simulation!K1140)^1+(Assumptions!$D$14*(1+Simulation!E1140)^2*F1140-Assumptions!$D$14*(1+Simulation!E1140)^1*Simulation!E1140*Assumptions!$D$16)/(1+Simulation!K1140)^2+(Assumptions!$D$14*(1+Simulation!E1140)^3*F1140-Assumptions!$D$14*(1+Simulation!E1140)^2*Simulation!E1140*Assumptions!$D$16)/(1+Simulation!K1140)^3+(Assumptions!$D$14*(1+Simulation!E1140)^4*F1140-Assumptions!$D$14*(1+Simulation!E1140)^3*Simulation!E1140*Assumptions!$D$16)/(1+Simulation!K1140)^4+(Assumptions!$D$14*(1+Simulation!E1140)^5*F1140-Assumptions!$D$14*(1+Simulation!E1140)^4*Simulation!E1140*Assumptions!$D$16)/(1+Simulation!K1140)^5+(Assumptions!$D$14*(1+Simulation!E1140)^5*F1140-Assumptions!$D$14*(1+Simulation!E1140)^4*Simulation!E1140*Assumptions!$D$16)*(1+Simulation!I1140)/(Simulation!K1140-Simulation!I1140)/(1+Simulation!K1140)^5-Assumptions!$D$17)/Assumptions!$D$18</f>
        <v>7.62806528645567</v>
      </c>
      <c r="H1140" s="8" t="n">
        <f aca="false">IF(D1140=1,G1140,"")</f>
        <v>7.62806528645567</v>
      </c>
      <c r="I1140" s="33" t="str">
        <f aca="false">IF(D1140=0,G1140,"")</f>
        <v/>
      </c>
    </row>
    <row r="1141" customFormat="false" ht="15" hidden="false" customHeight="false" outlineLevel="0" collapsed="false">
      <c r="B1141" s="2" t="n">
        <v>1136</v>
      </c>
      <c r="C1141" s="19" t="n">
        <f aca="false">IF('Random Draws'!F1141&lt;(Assumptions!$D$28-Assumptions!$D$27)/(Assumptions!$D$29-Assumptions!$D$27),Assumptions!$D$27+SQRT('Random Draws'!F1141*(Assumptions!$D$29-Assumptions!$D$27)*(Assumptions!$D$28-Assumptions!$D$27)),Assumptions!$D$29-SQRT((1-'Random Draws'!F1141)*(Assumptions!$D$29-Assumptions!$D$27)*(Assumptions!$D$29-Assumptions!$D$28)))</f>
        <v>0.248080583134601</v>
      </c>
      <c r="D1141" s="29" t="n">
        <f aca="false">IF('Random Draws'!I1141&lt;Assumptions!$D$30,1,0)</f>
        <v>0</v>
      </c>
      <c r="E1141" s="19" t="n">
        <f aca="false">C1141+Assumptions!$D$31*D1141</f>
        <v>0.248080583134601</v>
      </c>
      <c r="F1141" s="28" t="n">
        <f aca="false">(Simulation!F1141-Assumptions!$D$15)*(1-E1141)+Assumptions!$D$15-Simulation!J1141</f>
        <v>0.125956624350611</v>
      </c>
      <c r="G1141" s="8" t="n">
        <f aca="false">((Assumptions!$D$14*(1+Simulation!E1141)^1*F1141-Assumptions!$D$14*(1+Simulation!E1141)^0*Simulation!E1141*Assumptions!$D$16)/(1+Simulation!K1141)^1+(Assumptions!$D$14*(1+Simulation!E1141)^2*F1141-Assumptions!$D$14*(1+Simulation!E1141)^1*Simulation!E1141*Assumptions!$D$16)/(1+Simulation!K1141)^2+(Assumptions!$D$14*(1+Simulation!E1141)^3*F1141-Assumptions!$D$14*(1+Simulation!E1141)^2*Simulation!E1141*Assumptions!$D$16)/(1+Simulation!K1141)^3+(Assumptions!$D$14*(1+Simulation!E1141)^4*F1141-Assumptions!$D$14*(1+Simulation!E1141)^3*Simulation!E1141*Assumptions!$D$16)/(1+Simulation!K1141)^4+(Assumptions!$D$14*(1+Simulation!E1141)^5*F1141-Assumptions!$D$14*(1+Simulation!E1141)^4*Simulation!E1141*Assumptions!$D$16)/(1+Simulation!K1141)^5+(Assumptions!$D$14*(1+Simulation!E1141)^5*F1141-Assumptions!$D$14*(1+Simulation!E1141)^4*Simulation!E1141*Assumptions!$D$16)*(1+Simulation!I1141)/(Simulation!K1141-Simulation!I1141)/(1+Simulation!K1141)^5-Assumptions!$D$17)/Assumptions!$D$18</f>
        <v>9.4833537766357</v>
      </c>
      <c r="H1141" s="8" t="str">
        <f aca="false">IF(D1141=1,G1141,"")</f>
        <v/>
      </c>
      <c r="I1141" s="33" t="n">
        <f aca="false">IF(D1141=0,G1141,"")</f>
        <v>9.4833537766357</v>
      </c>
    </row>
    <row r="1142" customFormat="false" ht="15" hidden="false" customHeight="false" outlineLevel="0" collapsed="false">
      <c r="B1142" s="2" t="n">
        <v>1137</v>
      </c>
      <c r="C1142" s="19" t="n">
        <f aca="false">IF('Random Draws'!F1142&lt;(Assumptions!$D$28-Assumptions!$D$27)/(Assumptions!$D$29-Assumptions!$D$27),Assumptions!$D$27+SQRT('Random Draws'!F1142*(Assumptions!$D$29-Assumptions!$D$27)*(Assumptions!$D$28-Assumptions!$D$27)),Assumptions!$D$29-SQRT((1-'Random Draws'!F1142)*(Assumptions!$D$29-Assumptions!$D$27)*(Assumptions!$D$29-Assumptions!$D$28)))</f>
        <v>0.25760686439448</v>
      </c>
      <c r="D1142" s="29" t="n">
        <f aca="false">IF('Random Draws'!I1142&lt;Assumptions!$D$30,1,0)</f>
        <v>1</v>
      </c>
      <c r="E1142" s="19" t="n">
        <f aca="false">C1142+Assumptions!$D$31*D1142</f>
        <v>0.34760686439448</v>
      </c>
      <c r="F1142" s="28" t="n">
        <f aca="false">(Simulation!F1142-Assumptions!$D$15)*(1-E1142)+Assumptions!$D$15-Simulation!J1142</f>
        <v>0.1088287175381</v>
      </c>
      <c r="G1142" s="8" t="n">
        <f aca="false">((Assumptions!$D$14*(1+Simulation!E1142)^1*F1142-Assumptions!$D$14*(1+Simulation!E1142)^0*Simulation!E1142*Assumptions!$D$16)/(1+Simulation!K1142)^1+(Assumptions!$D$14*(1+Simulation!E1142)^2*F1142-Assumptions!$D$14*(1+Simulation!E1142)^1*Simulation!E1142*Assumptions!$D$16)/(1+Simulation!K1142)^2+(Assumptions!$D$14*(1+Simulation!E1142)^3*F1142-Assumptions!$D$14*(1+Simulation!E1142)^2*Simulation!E1142*Assumptions!$D$16)/(1+Simulation!K1142)^3+(Assumptions!$D$14*(1+Simulation!E1142)^4*F1142-Assumptions!$D$14*(1+Simulation!E1142)^3*Simulation!E1142*Assumptions!$D$16)/(1+Simulation!K1142)^4+(Assumptions!$D$14*(1+Simulation!E1142)^5*F1142-Assumptions!$D$14*(1+Simulation!E1142)^4*Simulation!E1142*Assumptions!$D$16)/(1+Simulation!K1142)^5+(Assumptions!$D$14*(1+Simulation!E1142)^5*F1142-Assumptions!$D$14*(1+Simulation!E1142)^4*Simulation!E1142*Assumptions!$D$16)*(1+Simulation!I1142)/(Simulation!K1142-Simulation!I1142)/(1+Simulation!K1142)^5-Assumptions!$D$17)/Assumptions!$D$18</f>
        <v>4.81145248896048</v>
      </c>
      <c r="H1142" s="8" t="n">
        <f aca="false">IF(D1142=1,G1142,"")</f>
        <v>4.81145248896048</v>
      </c>
      <c r="I1142" s="33" t="str">
        <f aca="false">IF(D1142=0,G1142,"")</f>
        <v/>
      </c>
    </row>
    <row r="1143" customFormat="false" ht="15" hidden="false" customHeight="false" outlineLevel="0" collapsed="false">
      <c r="B1143" s="2" t="n">
        <v>1138</v>
      </c>
      <c r="C1143" s="19" t="n">
        <f aca="false">IF('Random Draws'!F1143&lt;(Assumptions!$D$28-Assumptions!$D$27)/(Assumptions!$D$29-Assumptions!$D$27),Assumptions!$D$27+SQRT('Random Draws'!F1143*(Assumptions!$D$29-Assumptions!$D$27)*(Assumptions!$D$28-Assumptions!$D$27)),Assumptions!$D$29-SQRT((1-'Random Draws'!F1143)*(Assumptions!$D$29-Assumptions!$D$27)*(Assumptions!$D$29-Assumptions!$D$28)))</f>
        <v>0.261153619837624</v>
      </c>
      <c r="D1143" s="29" t="n">
        <f aca="false">IF('Random Draws'!I1143&lt;Assumptions!$D$30,1,0)</f>
        <v>1</v>
      </c>
      <c r="E1143" s="19" t="n">
        <f aca="false">C1143+Assumptions!$D$31*D1143</f>
        <v>0.351153619837624</v>
      </c>
      <c r="F1143" s="28" t="n">
        <f aca="false">(Simulation!F1143-Assumptions!$D$15)*(1-E1143)+Assumptions!$D$15-Simulation!J1143</f>
        <v>0.146278317175304</v>
      </c>
      <c r="G1143" s="8" t="n">
        <f aca="false">((Assumptions!$D$14*(1+Simulation!E1143)^1*F1143-Assumptions!$D$14*(1+Simulation!E1143)^0*Simulation!E1143*Assumptions!$D$16)/(1+Simulation!K1143)^1+(Assumptions!$D$14*(1+Simulation!E1143)^2*F1143-Assumptions!$D$14*(1+Simulation!E1143)^1*Simulation!E1143*Assumptions!$D$16)/(1+Simulation!K1143)^2+(Assumptions!$D$14*(1+Simulation!E1143)^3*F1143-Assumptions!$D$14*(1+Simulation!E1143)^2*Simulation!E1143*Assumptions!$D$16)/(1+Simulation!K1143)^3+(Assumptions!$D$14*(1+Simulation!E1143)^4*F1143-Assumptions!$D$14*(1+Simulation!E1143)^3*Simulation!E1143*Assumptions!$D$16)/(1+Simulation!K1143)^4+(Assumptions!$D$14*(1+Simulation!E1143)^5*F1143-Assumptions!$D$14*(1+Simulation!E1143)^4*Simulation!E1143*Assumptions!$D$16)/(1+Simulation!K1143)^5+(Assumptions!$D$14*(1+Simulation!E1143)^5*F1143-Assumptions!$D$14*(1+Simulation!E1143)^4*Simulation!E1143*Assumptions!$D$16)*(1+Simulation!I1143)/(Simulation!K1143-Simulation!I1143)/(1+Simulation!K1143)^5-Assumptions!$D$17)/Assumptions!$D$18</f>
        <v>13.9617417271785</v>
      </c>
      <c r="H1143" s="8" t="n">
        <f aca="false">IF(D1143=1,G1143,"")</f>
        <v>13.9617417271785</v>
      </c>
      <c r="I1143" s="33" t="str">
        <f aca="false">IF(D1143=0,G1143,"")</f>
        <v/>
      </c>
    </row>
    <row r="1144" customFormat="false" ht="15" hidden="false" customHeight="false" outlineLevel="0" collapsed="false">
      <c r="B1144" s="2" t="n">
        <v>1139</v>
      </c>
      <c r="C1144" s="19" t="n">
        <f aca="false">IF('Random Draws'!F1144&lt;(Assumptions!$D$28-Assumptions!$D$27)/(Assumptions!$D$29-Assumptions!$D$27),Assumptions!$D$27+SQRT('Random Draws'!F1144*(Assumptions!$D$29-Assumptions!$D$27)*(Assumptions!$D$28-Assumptions!$D$27)),Assumptions!$D$29-SQRT((1-'Random Draws'!F1144)*(Assumptions!$D$29-Assumptions!$D$27)*(Assumptions!$D$29-Assumptions!$D$28)))</f>
        <v>0.2583207634013</v>
      </c>
      <c r="D1144" s="29" t="n">
        <f aca="false">IF('Random Draws'!I1144&lt;Assumptions!$D$30,1,0)</f>
        <v>0</v>
      </c>
      <c r="E1144" s="19" t="n">
        <f aca="false">C1144+Assumptions!$D$31*D1144</f>
        <v>0.2583207634013</v>
      </c>
      <c r="F1144" s="28" t="n">
        <f aca="false">(Simulation!F1144-Assumptions!$D$15)*(1-E1144)+Assumptions!$D$15-Simulation!J1144</f>
        <v>0.127696451492539</v>
      </c>
      <c r="G1144" s="8" t="n">
        <f aca="false">((Assumptions!$D$14*(1+Simulation!E1144)^1*F1144-Assumptions!$D$14*(1+Simulation!E1144)^0*Simulation!E1144*Assumptions!$D$16)/(1+Simulation!K1144)^1+(Assumptions!$D$14*(1+Simulation!E1144)^2*F1144-Assumptions!$D$14*(1+Simulation!E1144)^1*Simulation!E1144*Assumptions!$D$16)/(1+Simulation!K1144)^2+(Assumptions!$D$14*(1+Simulation!E1144)^3*F1144-Assumptions!$D$14*(1+Simulation!E1144)^2*Simulation!E1144*Assumptions!$D$16)/(1+Simulation!K1144)^3+(Assumptions!$D$14*(1+Simulation!E1144)^4*F1144-Assumptions!$D$14*(1+Simulation!E1144)^3*Simulation!E1144*Assumptions!$D$16)/(1+Simulation!K1144)^4+(Assumptions!$D$14*(1+Simulation!E1144)^5*F1144-Assumptions!$D$14*(1+Simulation!E1144)^4*Simulation!E1144*Assumptions!$D$16)/(1+Simulation!K1144)^5+(Assumptions!$D$14*(1+Simulation!E1144)^5*F1144-Assumptions!$D$14*(1+Simulation!E1144)^4*Simulation!E1144*Assumptions!$D$16)*(1+Simulation!I1144)/(Simulation!K1144-Simulation!I1144)/(1+Simulation!K1144)^5-Assumptions!$D$17)/Assumptions!$D$18</f>
        <v>7.03176019149966</v>
      </c>
      <c r="H1144" s="8" t="str">
        <f aca="false">IF(D1144=1,G1144,"")</f>
        <v/>
      </c>
      <c r="I1144" s="33" t="n">
        <f aca="false">IF(D1144=0,G1144,"")</f>
        <v>7.03176019149966</v>
      </c>
    </row>
    <row r="1145" customFormat="false" ht="15" hidden="false" customHeight="false" outlineLevel="0" collapsed="false">
      <c r="B1145" s="2" t="n">
        <v>1140</v>
      </c>
      <c r="C1145" s="19" t="n">
        <f aca="false">IF('Random Draws'!F1145&lt;(Assumptions!$D$28-Assumptions!$D$27)/(Assumptions!$D$29-Assumptions!$D$27),Assumptions!$D$27+SQRT('Random Draws'!F1145*(Assumptions!$D$29-Assumptions!$D$27)*(Assumptions!$D$28-Assumptions!$D$27)),Assumptions!$D$29-SQRT((1-'Random Draws'!F1145)*(Assumptions!$D$29-Assumptions!$D$27)*(Assumptions!$D$29-Assumptions!$D$28)))</f>
        <v>0.255022434441248</v>
      </c>
      <c r="D1145" s="29" t="n">
        <f aca="false">IF('Random Draws'!I1145&lt;Assumptions!$D$30,1,0)</f>
        <v>0</v>
      </c>
      <c r="E1145" s="19" t="n">
        <f aca="false">C1145+Assumptions!$D$31*D1145</f>
        <v>0.255022434441248</v>
      </c>
      <c r="F1145" s="28" t="n">
        <f aca="false">(Simulation!F1145-Assumptions!$D$15)*(1-E1145)+Assumptions!$D$15-Simulation!J1145</f>
        <v>0.214197233622412</v>
      </c>
      <c r="G1145" s="8" t="n">
        <f aca="false">((Assumptions!$D$14*(1+Simulation!E1145)^1*F1145-Assumptions!$D$14*(1+Simulation!E1145)^0*Simulation!E1145*Assumptions!$D$16)/(1+Simulation!K1145)^1+(Assumptions!$D$14*(1+Simulation!E1145)^2*F1145-Assumptions!$D$14*(1+Simulation!E1145)^1*Simulation!E1145*Assumptions!$D$16)/(1+Simulation!K1145)^2+(Assumptions!$D$14*(1+Simulation!E1145)^3*F1145-Assumptions!$D$14*(1+Simulation!E1145)^2*Simulation!E1145*Assumptions!$D$16)/(1+Simulation!K1145)^3+(Assumptions!$D$14*(1+Simulation!E1145)^4*F1145-Assumptions!$D$14*(1+Simulation!E1145)^3*Simulation!E1145*Assumptions!$D$16)/(1+Simulation!K1145)^4+(Assumptions!$D$14*(1+Simulation!E1145)^5*F1145-Assumptions!$D$14*(1+Simulation!E1145)^4*Simulation!E1145*Assumptions!$D$16)/(1+Simulation!K1145)^5+(Assumptions!$D$14*(1+Simulation!E1145)^5*F1145-Assumptions!$D$14*(1+Simulation!E1145)^4*Simulation!E1145*Assumptions!$D$16)*(1+Simulation!I1145)/(Simulation!K1145-Simulation!I1145)/(1+Simulation!K1145)^5-Assumptions!$D$17)/Assumptions!$D$18</f>
        <v>22.7254988567228</v>
      </c>
      <c r="H1145" s="8" t="str">
        <f aca="false">IF(D1145=1,G1145,"")</f>
        <v/>
      </c>
      <c r="I1145" s="33" t="n">
        <f aca="false">IF(D1145=0,G1145,"")</f>
        <v>22.7254988567228</v>
      </c>
    </row>
    <row r="1146" customFormat="false" ht="15" hidden="false" customHeight="false" outlineLevel="0" collapsed="false">
      <c r="B1146" s="2" t="n">
        <v>1141</v>
      </c>
      <c r="C1146" s="19" t="n">
        <f aca="false">IF('Random Draws'!F1146&lt;(Assumptions!$D$28-Assumptions!$D$27)/(Assumptions!$D$29-Assumptions!$D$27),Assumptions!$D$27+SQRT('Random Draws'!F1146*(Assumptions!$D$29-Assumptions!$D$27)*(Assumptions!$D$28-Assumptions!$D$27)),Assumptions!$D$29-SQRT((1-'Random Draws'!F1146)*(Assumptions!$D$29-Assumptions!$D$27)*(Assumptions!$D$29-Assumptions!$D$28)))</f>
        <v>0.262748235691617</v>
      </c>
      <c r="D1146" s="29" t="n">
        <f aca="false">IF('Random Draws'!I1146&lt;Assumptions!$D$30,1,0)</f>
        <v>0</v>
      </c>
      <c r="E1146" s="19" t="n">
        <f aca="false">C1146+Assumptions!$D$31*D1146</f>
        <v>0.262748235691617</v>
      </c>
      <c r="F1146" s="28" t="n">
        <f aca="false">(Simulation!F1146-Assumptions!$D$15)*(1-E1146)+Assumptions!$D$15-Simulation!J1146</f>
        <v>0.188912912484777</v>
      </c>
      <c r="G1146" s="8" t="n">
        <f aca="false">((Assumptions!$D$14*(1+Simulation!E1146)^1*F1146-Assumptions!$D$14*(1+Simulation!E1146)^0*Simulation!E1146*Assumptions!$D$16)/(1+Simulation!K1146)^1+(Assumptions!$D$14*(1+Simulation!E1146)^2*F1146-Assumptions!$D$14*(1+Simulation!E1146)^1*Simulation!E1146*Assumptions!$D$16)/(1+Simulation!K1146)^2+(Assumptions!$D$14*(1+Simulation!E1146)^3*F1146-Assumptions!$D$14*(1+Simulation!E1146)^2*Simulation!E1146*Assumptions!$D$16)/(1+Simulation!K1146)^3+(Assumptions!$D$14*(1+Simulation!E1146)^4*F1146-Assumptions!$D$14*(1+Simulation!E1146)^3*Simulation!E1146*Assumptions!$D$16)/(1+Simulation!K1146)^4+(Assumptions!$D$14*(1+Simulation!E1146)^5*F1146-Assumptions!$D$14*(1+Simulation!E1146)^4*Simulation!E1146*Assumptions!$D$16)/(1+Simulation!K1146)^5+(Assumptions!$D$14*(1+Simulation!E1146)^5*F1146-Assumptions!$D$14*(1+Simulation!E1146)^4*Simulation!E1146*Assumptions!$D$16)*(1+Simulation!I1146)/(Simulation!K1146-Simulation!I1146)/(1+Simulation!K1146)^5-Assumptions!$D$17)/Assumptions!$D$18</f>
        <v>12.8413978643803</v>
      </c>
      <c r="H1146" s="8" t="str">
        <f aca="false">IF(D1146=1,G1146,"")</f>
        <v/>
      </c>
      <c r="I1146" s="33" t="n">
        <f aca="false">IF(D1146=0,G1146,"")</f>
        <v>12.8413978643803</v>
      </c>
    </row>
    <row r="1147" customFormat="false" ht="15" hidden="false" customHeight="false" outlineLevel="0" collapsed="false">
      <c r="B1147" s="2" t="n">
        <v>1142</v>
      </c>
      <c r="C1147" s="19" t="n">
        <f aca="false">IF('Random Draws'!F1147&lt;(Assumptions!$D$28-Assumptions!$D$27)/(Assumptions!$D$29-Assumptions!$D$27),Assumptions!$D$27+SQRT('Random Draws'!F1147*(Assumptions!$D$29-Assumptions!$D$27)*(Assumptions!$D$28-Assumptions!$D$27)),Assumptions!$D$29-SQRT((1-'Random Draws'!F1147)*(Assumptions!$D$29-Assumptions!$D$27)*(Assumptions!$D$29-Assumptions!$D$28)))</f>
        <v>0.243969995907706</v>
      </c>
      <c r="D1147" s="29" t="n">
        <f aca="false">IF('Random Draws'!I1147&lt;Assumptions!$D$30,1,0)</f>
        <v>0</v>
      </c>
      <c r="E1147" s="19" t="n">
        <f aca="false">C1147+Assumptions!$D$31*D1147</f>
        <v>0.243969995907706</v>
      </c>
      <c r="F1147" s="28" t="n">
        <f aca="false">(Simulation!F1147-Assumptions!$D$15)*(1-E1147)+Assumptions!$D$15-Simulation!J1147</f>
        <v>0.190850826572006</v>
      </c>
      <c r="G1147" s="8" t="n">
        <f aca="false">((Assumptions!$D$14*(1+Simulation!E1147)^1*F1147-Assumptions!$D$14*(1+Simulation!E1147)^0*Simulation!E1147*Assumptions!$D$16)/(1+Simulation!K1147)^1+(Assumptions!$D$14*(1+Simulation!E1147)^2*F1147-Assumptions!$D$14*(1+Simulation!E1147)^1*Simulation!E1147*Assumptions!$D$16)/(1+Simulation!K1147)^2+(Assumptions!$D$14*(1+Simulation!E1147)^3*F1147-Assumptions!$D$14*(1+Simulation!E1147)^2*Simulation!E1147*Assumptions!$D$16)/(1+Simulation!K1147)^3+(Assumptions!$D$14*(1+Simulation!E1147)^4*F1147-Assumptions!$D$14*(1+Simulation!E1147)^3*Simulation!E1147*Assumptions!$D$16)/(1+Simulation!K1147)^4+(Assumptions!$D$14*(1+Simulation!E1147)^5*F1147-Assumptions!$D$14*(1+Simulation!E1147)^4*Simulation!E1147*Assumptions!$D$16)/(1+Simulation!K1147)^5+(Assumptions!$D$14*(1+Simulation!E1147)^5*F1147-Assumptions!$D$14*(1+Simulation!E1147)^4*Simulation!E1147*Assumptions!$D$16)*(1+Simulation!I1147)/(Simulation!K1147-Simulation!I1147)/(1+Simulation!K1147)^5-Assumptions!$D$17)/Assumptions!$D$18</f>
        <v>13.7992989482614</v>
      </c>
      <c r="H1147" s="8" t="str">
        <f aca="false">IF(D1147=1,G1147,"")</f>
        <v/>
      </c>
      <c r="I1147" s="33" t="n">
        <f aca="false">IF(D1147=0,G1147,"")</f>
        <v>13.7992989482614</v>
      </c>
    </row>
    <row r="1148" customFormat="false" ht="15" hidden="false" customHeight="false" outlineLevel="0" collapsed="false">
      <c r="B1148" s="2" t="n">
        <v>1143</v>
      </c>
      <c r="C1148" s="19" t="n">
        <f aca="false">IF('Random Draws'!F1148&lt;(Assumptions!$D$28-Assumptions!$D$27)/(Assumptions!$D$29-Assumptions!$D$27),Assumptions!$D$27+SQRT('Random Draws'!F1148*(Assumptions!$D$29-Assumptions!$D$27)*(Assumptions!$D$28-Assumptions!$D$27)),Assumptions!$D$29-SQRT((1-'Random Draws'!F1148)*(Assumptions!$D$29-Assumptions!$D$27)*(Assumptions!$D$29-Assumptions!$D$28)))</f>
        <v>0.262864964612561</v>
      </c>
      <c r="D1148" s="29" t="n">
        <f aca="false">IF('Random Draws'!I1148&lt;Assumptions!$D$30,1,0)</f>
        <v>1</v>
      </c>
      <c r="E1148" s="19" t="n">
        <f aca="false">C1148+Assumptions!$D$31*D1148</f>
        <v>0.352864964612561</v>
      </c>
      <c r="F1148" s="28" t="n">
        <f aca="false">(Simulation!F1148-Assumptions!$D$15)*(1-E1148)+Assumptions!$D$15-Simulation!J1148</f>
        <v>0.113741821550603</v>
      </c>
      <c r="G1148" s="8" t="n">
        <f aca="false">((Assumptions!$D$14*(1+Simulation!E1148)^1*F1148-Assumptions!$D$14*(1+Simulation!E1148)^0*Simulation!E1148*Assumptions!$D$16)/(1+Simulation!K1148)^1+(Assumptions!$D$14*(1+Simulation!E1148)^2*F1148-Assumptions!$D$14*(1+Simulation!E1148)^1*Simulation!E1148*Assumptions!$D$16)/(1+Simulation!K1148)^2+(Assumptions!$D$14*(1+Simulation!E1148)^3*F1148-Assumptions!$D$14*(1+Simulation!E1148)^2*Simulation!E1148*Assumptions!$D$16)/(1+Simulation!K1148)^3+(Assumptions!$D$14*(1+Simulation!E1148)^4*F1148-Assumptions!$D$14*(1+Simulation!E1148)^3*Simulation!E1148*Assumptions!$D$16)/(1+Simulation!K1148)^4+(Assumptions!$D$14*(1+Simulation!E1148)^5*F1148-Assumptions!$D$14*(1+Simulation!E1148)^4*Simulation!E1148*Assumptions!$D$16)/(1+Simulation!K1148)^5+(Assumptions!$D$14*(1+Simulation!E1148)^5*F1148-Assumptions!$D$14*(1+Simulation!E1148)^4*Simulation!E1148*Assumptions!$D$16)*(1+Simulation!I1148)/(Simulation!K1148-Simulation!I1148)/(1+Simulation!K1148)^5-Assumptions!$D$17)/Assumptions!$D$18</f>
        <v>3.1072619119992</v>
      </c>
      <c r="H1148" s="8" t="n">
        <f aca="false">IF(D1148=1,G1148,"")</f>
        <v>3.1072619119992</v>
      </c>
      <c r="I1148" s="33" t="str">
        <f aca="false">IF(D1148=0,G1148,"")</f>
        <v/>
      </c>
    </row>
    <row r="1149" customFormat="false" ht="15" hidden="false" customHeight="false" outlineLevel="0" collapsed="false">
      <c r="B1149" s="2" t="n">
        <v>1144</v>
      </c>
      <c r="C1149" s="19" t="n">
        <f aca="false">IF('Random Draws'!F1149&lt;(Assumptions!$D$28-Assumptions!$D$27)/(Assumptions!$D$29-Assumptions!$D$27),Assumptions!$D$27+SQRT('Random Draws'!F1149*(Assumptions!$D$29-Assumptions!$D$27)*(Assumptions!$D$28-Assumptions!$D$27)),Assumptions!$D$29-SQRT((1-'Random Draws'!F1149)*(Assumptions!$D$29-Assumptions!$D$27)*(Assumptions!$D$29-Assumptions!$D$28)))</f>
        <v>0.27234289168226</v>
      </c>
      <c r="D1149" s="29" t="n">
        <f aca="false">IF('Random Draws'!I1149&lt;Assumptions!$D$30,1,0)</f>
        <v>0</v>
      </c>
      <c r="E1149" s="19" t="n">
        <f aca="false">C1149+Assumptions!$D$31*D1149</f>
        <v>0.27234289168226</v>
      </c>
      <c r="F1149" s="28" t="n">
        <f aca="false">(Simulation!F1149-Assumptions!$D$15)*(1-E1149)+Assumptions!$D$15-Simulation!J1149</f>
        <v>0.198558594903109</v>
      </c>
      <c r="G1149" s="8" t="n">
        <f aca="false">((Assumptions!$D$14*(1+Simulation!E1149)^1*F1149-Assumptions!$D$14*(1+Simulation!E1149)^0*Simulation!E1149*Assumptions!$D$16)/(1+Simulation!K1149)^1+(Assumptions!$D$14*(1+Simulation!E1149)^2*F1149-Assumptions!$D$14*(1+Simulation!E1149)^1*Simulation!E1149*Assumptions!$D$16)/(1+Simulation!K1149)^2+(Assumptions!$D$14*(1+Simulation!E1149)^3*F1149-Assumptions!$D$14*(1+Simulation!E1149)^2*Simulation!E1149*Assumptions!$D$16)/(1+Simulation!K1149)^3+(Assumptions!$D$14*(1+Simulation!E1149)^4*F1149-Assumptions!$D$14*(1+Simulation!E1149)^3*Simulation!E1149*Assumptions!$D$16)/(1+Simulation!K1149)^4+(Assumptions!$D$14*(1+Simulation!E1149)^5*F1149-Assumptions!$D$14*(1+Simulation!E1149)^4*Simulation!E1149*Assumptions!$D$16)/(1+Simulation!K1149)^5+(Assumptions!$D$14*(1+Simulation!E1149)^5*F1149-Assumptions!$D$14*(1+Simulation!E1149)^4*Simulation!E1149*Assumptions!$D$16)*(1+Simulation!I1149)/(Simulation!K1149-Simulation!I1149)/(1+Simulation!K1149)^5-Assumptions!$D$17)/Assumptions!$D$18</f>
        <v>15.9818422790047</v>
      </c>
      <c r="H1149" s="8" t="str">
        <f aca="false">IF(D1149=1,G1149,"")</f>
        <v/>
      </c>
      <c r="I1149" s="33" t="n">
        <f aca="false">IF(D1149=0,G1149,"")</f>
        <v>15.9818422790047</v>
      </c>
    </row>
    <row r="1150" customFormat="false" ht="15" hidden="false" customHeight="false" outlineLevel="0" collapsed="false">
      <c r="B1150" s="2" t="n">
        <v>1145</v>
      </c>
      <c r="C1150" s="19" t="n">
        <f aca="false">IF('Random Draws'!F1150&lt;(Assumptions!$D$28-Assumptions!$D$27)/(Assumptions!$D$29-Assumptions!$D$27),Assumptions!$D$27+SQRT('Random Draws'!F1150*(Assumptions!$D$29-Assumptions!$D$27)*(Assumptions!$D$28-Assumptions!$D$27)),Assumptions!$D$29-SQRT((1-'Random Draws'!F1150)*(Assumptions!$D$29-Assumptions!$D$27)*(Assumptions!$D$29-Assumptions!$D$28)))</f>
        <v>0.259392262537002</v>
      </c>
      <c r="D1150" s="29" t="n">
        <f aca="false">IF('Random Draws'!I1150&lt;Assumptions!$D$30,1,0)</f>
        <v>0</v>
      </c>
      <c r="E1150" s="19" t="n">
        <f aca="false">C1150+Assumptions!$D$31*D1150</f>
        <v>0.259392262537002</v>
      </c>
      <c r="F1150" s="28" t="n">
        <f aca="false">(Simulation!F1150-Assumptions!$D$15)*(1-E1150)+Assumptions!$D$15-Simulation!J1150</f>
        <v>0.189907461509632</v>
      </c>
      <c r="G1150" s="8" t="n">
        <f aca="false">((Assumptions!$D$14*(1+Simulation!E1150)^1*F1150-Assumptions!$D$14*(1+Simulation!E1150)^0*Simulation!E1150*Assumptions!$D$16)/(1+Simulation!K1150)^1+(Assumptions!$D$14*(1+Simulation!E1150)^2*F1150-Assumptions!$D$14*(1+Simulation!E1150)^1*Simulation!E1150*Assumptions!$D$16)/(1+Simulation!K1150)^2+(Assumptions!$D$14*(1+Simulation!E1150)^3*F1150-Assumptions!$D$14*(1+Simulation!E1150)^2*Simulation!E1150*Assumptions!$D$16)/(1+Simulation!K1150)^3+(Assumptions!$D$14*(1+Simulation!E1150)^4*F1150-Assumptions!$D$14*(1+Simulation!E1150)^3*Simulation!E1150*Assumptions!$D$16)/(1+Simulation!K1150)^4+(Assumptions!$D$14*(1+Simulation!E1150)^5*F1150-Assumptions!$D$14*(1+Simulation!E1150)^4*Simulation!E1150*Assumptions!$D$16)/(1+Simulation!K1150)^5+(Assumptions!$D$14*(1+Simulation!E1150)^5*F1150-Assumptions!$D$14*(1+Simulation!E1150)^4*Simulation!E1150*Assumptions!$D$16)*(1+Simulation!I1150)/(Simulation!K1150-Simulation!I1150)/(1+Simulation!K1150)^5-Assumptions!$D$17)/Assumptions!$D$18</f>
        <v>16.686288036924</v>
      </c>
      <c r="H1150" s="8" t="str">
        <f aca="false">IF(D1150=1,G1150,"")</f>
        <v/>
      </c>
      <c r="I1150" s="33" t="n">
        <f aca="false">IF(D1150=0,G1150,"")</f>
        <v>16.686288036924</v>
      </c>
    </row>
    <row r="1151" customFormat="false" ht="15" hidden="false" customHeight="false" outlineLevel="0" collapsed="false">
      <c r="B1151" s="2" t="n">
        <v>1146</v>
      </c>
      <c r="C1151" s="19" t="n">
        <f aca="false">IF('Random Draws'!F1151&lt;(Assumptions!$D$28-Assumptions!$D$27)/(Assumptions!$D$29-Assumptions!$D$27),Assumptions!$D$27+SQRT('Random Draws'!F1151*(Assumptions!$D$29-Assumptions!$D$27)*(Assumptions!$D$28-Assumptions!$D$27)),Assumptions!$D$29-SQRT((1-'Random Draws'!F1151)*(Assumptions!$D$29-Assumptions!$D$27)*(Assumptions!$D$29-Assumptions!$D$28)))</f>
        <v>0.245541003380255</v>
      </c>
      <c r="D1151" s="29" t="n">
        <f aca="false">IF('Random Draws'!I1151&lt;Assumptions!$D$30,1,0)</f>
        <v>1</v>
      </c>
      <c r="E1151" s="19" t="n">
        <f aca="false">C1151+Assumptions!$D$31*D1151</f>
        <v>0.335541003380255</v>
      </c>
      <c r="F1151" s="28" t="n">
        <f aca="false">(Simulation!F1151-Assumptions!$D$15)*(1-E1151)+Assumptions!$D$15-Simulation!J1151</f>
        <v>0.147230910566863</v>
      </c>
      <c r="G1151" s="8" t="n">
        <f aca="false">((Assumptions!$D$14*(1+Simulation!E1151)^1*F1151-Assumptions!$D$14*(1+Simulation!E1151)^0*Simulation!E1151*Assumptions!$D$16)/(1+Simulation!K1151)^1+(Assumptions!$D$14*(1+Simulation!E1151)^2*F1151-Assumptions!$D$14*(1+Simulation!E1151)^1*Simulation!E1151*Assumptions!$D$16)/(1+Simulation!K1151)^2+(Assumptions!$D$14*(1+Simulation!E1151)^3*F1151-Assumptions!$D$14*(1+Simulation!E1151)^2*Simulation!E1151*Assumptions!$D$16)/(1+Simulation!K1151)^3+(Assumptions!$D$14*(1+Simulation!E1151)^4*F1151-Assumptions!$D$14*(1+Simulation!E1151)^3*Simulation!E1151*Assumptions!$D$16)/(1+Simulation!K1151)^4+(Assumptions!$D$14*(1+Simulation!E1151)^5*F1151-Assumptions!$D$14*(1+Simulation!E1151)^4*Simulation!E1151*Assumptions!$D$16)/(1+Simulation!K1151)^5+(Assumptions!$D$14*(1+Simulation!E1151)^5*F1151-Assumptions!$D$14*(1+Simulation!E1151)^4*Simulation!E1151*Assumptions!$D$16)*(1+Simulation!I1151)/(Simulation!K1151-Simulation!I1151)/(1+Simulation!K1151)^5-Assumptions!$D$17)/Assumptions!$D$18</f>
        <v>14.2445217486404</v>
      </c>
      <c r="H1151" s="8" t="n">
        <f aca="false">IF(D1151=1,G1151,"")</f>
        <v>14.2445217486404</v>
      </c>
      <c r="I1151" s="33" t="str">
        <f aca="false">IF(D1151=0,G1151,"")</f>
        <v/>
      </c>
    </row>
    <row r="1152" customFormat="false" ht="15" hidden="false" customHeight="false" outlineLevel="0" collapsed="false">
      <c r="B1152" s="2" t="n">
        <v>1147</v>
      </c>
      <c r="C1152" s="19" t="n">
        <f aca="false">IF('Random Draws'!F1152&lt;(Assumptions!$D$28-Assumptions!$D$27)/(Assumptions!$D$29-Assumptions!$D$27),Assumptions!$D$27+SQRT('Random Draws'!F1152*(Assumptions!$D$29-Assumptions!$D$27)*(Assumptions!$D$28-Assumptions!$D$27)),Assumptions!$D$29-SQRT((1-'Random Draws'!F1152)*(Assumptions!$D$29-Assumptions!$D$27)*(Assumptions!$D$29-Assumptions!$D$28)))</f>
        <v>0.274160319870541</v>
      </c>
      <c r="D1152" s="29" t="n">
        <f aca="false">IF('Random Draws'!I1152&lt;Assumptions!$D$30,1,0)</f>
        <v>1</v>
      </c>
      <c r="E1152" s="19" t="n">
        <f aca="false">C1152+Assumptions!$D$31*D1152</f>
        <v>0.364160319870541</v>
      </c>
      <c r="F1152" s="28" t="n">
        <f aca="false">(Simulation!F1152-Assumptions!$D$15)*(1-E1152)+Assumptions!$D$15-Simulation!J1152</f>
        <v>0.137204510614073</v>
      </c>
      <c r="G1152" s="8" t="n">
        <f aca="false">((Assumptions!$D$14*(1+Simulation!E1152)^1*F1152-Assumptions!$D$14*(1+Simulation!E1152)^0*Simulation!E1152*Assumptions!$D$16)/(1+Simulation!K1152)^1+(Assumptions!$D$14*(1+Simulation!E1152)^2*F1152-Assumptions!$D$14*(1+Simulation!E1152)^1*Simulation!E1152*Assumptions!$D$16)/(1+Simulation!K1152)^2+(Assumptions!$D$14*(1+Simulation!E1152)^3*F1152-Assumptions!$D$14*(1+Simulation!E1152)^2*Simulation!E1152*Assumptions!$D$16)/(1+Simulation!K1152)^3+(Assumptions!$D$14*(1+Simulation!E1152)^4*F1152-Assumptions!$D$14*(1+Simulation!E1152)^3*Simulation!E1152*Assumptions!$D$16)/(1+Simulation!K1152)^4+(Assumptions!$D$14*(1+Simulation!E1152)^5*F1152-Assumptions!$D$14*(1+Simulation!E1152)^4*Simulation!E1152*Assumptions!$D$16)/(1+Simulation!K1152)^5+(Assumptions!$D$14*(1+Simulation!E1152)^5*F1152-Assumptions!$D$14*(1+Simulation!E1152)^4*Simulation!E1152*Assumptions!$D$16)*(1+Simulation!I1152)/(Simulation!K1152-Simulation!I1152)/(1+Simulation!K1152)^5-Assumptions!$D$17)/Assumptions!$D$18</f>
        <v>15.5639414879197</v>
      </c>
      <c r="H1152" s="8" t="n">
        <f aca="false">IF(D1152=1,G1152,"")</f>
        <v>15.5639414879197</v>
      </c>
      <c r="I1152" s="33" t="str">
        <f aca="false">IF(D1152=0,G1152,"")</f>
        <v/>
      </c>
    </row>
    <row r="1153" customFormat="false" ht="15" hidden="false" customHeight="false" outlineLevel="0" collapsed="false">
      <c r="B1153" s="2" t="n">
        <v>1148</v>
      </c>
      <c r="C1153" s="19" t="n">
        <f aca="false">IF('Random Draws'!F1153&lt;(Assumptions!$D$28-Assumptions!$D$27)/(Assumptions!$D$29-Assumptions!$D$27),Assumptions!$D$27+SQRT('Random Draws'!F1153*(Assumptions!$D$29-Assumptions!$D$27)*(Assumptions!$D$28-Assumptions!$D$27)),Assumptions!$D$29-SQRT((1-'Random Draws'!F1153)*(Assumptions!$D$29-Assumptions!$D$27)*(Assumptions!$D$29-Assumptions!$D$28)))</f>
        <v>0.253701787206201</v>
      </c>
      <c r="D1153" s="29" t="n">
        <f aca="false">IF('Random Draws'!I1153&lt;Assumptions!$D$30,1,0)</f>
        <v>0</v>
      </c>
      <c r="E1153" s="19" t="n">
        <f aca="false">C1153+Assumptions!$D$31*D1153</f>
        <v>0.253701787206201</v>
      </c>
      <c r="F1153" s="28" t="n">
        <f aca="false">(Simulation!F1153-Assumptions!$D$15)*(1-E1153)+Assumptions!$D$15-Simulation!J1153</f>
        <v>0.183089872957029</v>
      </c>
      <c r="G1153" s="8" t="n">
        <f aca="false">((Assumptions!$D$14*(1+Simulation!E1153)^1*F1153-Assumptions!$D$14*(1+Simulation!E1153)^0*Simulation!E1153*Assumptions!$D$16)/(1+Simulation!K1153)^1+(Assumptions!$D$14*(1+Simulation!E1153)^2*F1153-Assumptions!$D$14*(1+Simulation!E1153)^1*Simulation!E1153*Assumptions!$D$16)/(1+Simulation!K1153)^2+(Assumptions!$D$14*(1+Simulation!E1153)^3*F1153-Assumptions!$D$14*(1+Simulation!E1153)^2*Simulation!E1153*Assumptions!$D$16)/(1+Simulation!K1153)^3+(Assumptions!$D$14*(1+Simulation!E1153)^4*F1153-Assumptions!$D$14*(1+Simulation!E1153)^3*Simulation!E1153*Assumptions!$D$16)/(1+Simulation!K1153)^4+(Assumptions!$D$14*(1+Simulation!E1153)^5*F1153-Assumptions!$D$14*(1+Simulation!E1153)^4*Simulation!E1153*Assumptions!$D$16)/(1+Simulation!K1153)^5+(Assumptions!$D$14*(1+Simulation!E1153)^5*F1153-Assumptions!$D$14*(1+Simulation!E1153)^4*Simulation!E1153*Assumptions!$D$16)*(1+Simulation!I1153)/(Simulation!K1153-Simulation!I1153)/(1+Simulation!K1153)^5-Assumptions!$D$17)/Assumptions!$D$18</f>
        <v>17.154026654061</v>
      </c>
      <c r="H1153" s="8" t="str">
        <f aca="false">IF(D1153=1,G1153,"")</f>
        <v/>
      </c>
      <c r="I1153" s="33" t="n">
        <f aca="false">IF(D1153=0,G1153,"")</f>
        <v>17.154026654061</v>
      </c>
    </row>
    <row r="1154" customFormat="false" ht="15" hidden="false" customHeight="false" outlineLevel="0" collapsed="false">
      <c r="B1154" s="2" t="n">
        <v>1149</v>
      </c>
      <c r="C1154" s="19" t="n">
        <f aca="false">IF('Random Draws'!F1154&lt;(Assumptions!$D$28-Assumptions!$D$27)/(Assumptions!$D$29-Assumptions!$D$27),Assumptions!$D$27+SQRT('Random Draws'!F1154*(Assumptions!$D$29-Assumptions!$D$27)*(Assumptions!$D$28-Assumptions!$D$27)),Assumptions!$D$29-SQRT((1-'Random Draws'!F1154)*(Assumptions!$D$29-Assumptions!$D$27)*(Assumptions!$D$29-Assumptions!$D$28)))</f>
        <v>0.266316837950211</v>
      </c>
      <c r="D1154" s="29" t="n">
        <f aca="false">IF('Random Draws'!I1154&lt;Assumptions!$D$30,1,0)</f>
        <v>1</v>
      </c>
      <c r="E1154" s="19" t="n">
        <f aca="false">C1154+Assumptions!$D$31*D1154</f>
        <v>0.356316837950211</v>
      </c>
      <c r="F1154" s="28" t="n">
        <f aca="false">(Simulation!F1154-Assumptions!$D$15)*(1-E1154)+Assumptions!$D$15-Simulation!J1154</f>
        <v>0.184249793272543</v>
      </c>
      <c r="G1154" s="8" t="n">
        <f aca="false">((Assumptions!$D$14*(1+Simulation!E1154)^1*F1154-Assumptions!$D$14*(1+Simulation!E1154)^0*Simulation!E1154*Assumptions!$D$16)/(1+Simulation!K1154)^1+(Assumptions!$D$14*(1+Simulation!E1154)^2*F1154-Assumptions!$D$14*(1+Simulation!E1154)^1*Simulation!E1154*Assumptions!$D$16)/(1+Simulation!K1154)^2+(Assumptions!$D$14*(1+Simulation!E1154)^3*F1154-Assumptions!$D$14*(1+Simulation!E1154)^2*Simulation!E1154*Assumptions!$D$16)/(1+Simulation!K1154)^3+(Assumptions!$D$14*(1+Simulation!E1154)^4*F1154-Assumptions!$D$14*(1+Simulation!E1154)^3*Simulation!E1154*Assumptions!$D$16)/(1+Simulation!K1154)^4+(Assumptions!$D$14*(1+Simulation!E1154)^5*F1154-Assumptions!$D$14*(1+Simulation!E1154)^4*Simulation!E1154*Assumptions!$D$16)/(1+Simulation!K1154)^5+(Assumptions!$D$14*(1+Simulation!E1154)^5*F1154-Assumptions!$D$14*(1+Simulation!E1154)^4*Simulation!E1154*Assumptions!$D$16)*(1+Simulation!I1154)/(Simulation!K1154-Simulation!I1154)/(1+Simulation!K1154)^5-Assumptions!$D$17)/Assumptions!$D$18</f>
        <v>15.2427862288466</v>
      </c>
      <c r="H1154" s="8" t="n">
        <f aca="false">IF(D1154=1,G1154,"")</f>
        <v>15.2427862288466</v>
      </c>
      <c r="I1154" s="33" t="str">
        <f aca="false">IF(D1154=0,G1154,"")</f>
        <v/>
      </c>
    </row>
    <row r="1155" customFormat="false" ht="15" hidden="false" customHeight="false" outlineLevel="0" collapsed="false">
      <c r="B1155" s="2" t="n">
        <v>1150</v>
      </c>
      <c r="C1155" s="19" t="n">
        <f aca="false">IF('Random Draws'!F1155&lt;(Assumptions!$D$28-Assumptions!$D$27)/(Assumptions!$D$29-Assumptions!$D$27),Assumptions!$D$27+SQRT('Random Draws'!F1155*(Assumptions!$D$29-Assumptions!$D$27)*(Assumptions!$D$28-Assumptions!$D$27)),Assumptions!$D$29-SQRT((1-'Random Draws'!F1155)*(Assumptions!$D$29-Assumptions!$D$27)*(Assumptions!$D$29-Assumptions!$D$28)))</f>
        <v>0.252064127843487</v>
      </c>
      <c r="D1155" s="29" t="n">
        <f aca="false">IF('Random Draws'!I1155&lt;Assumptions!$D$30,1,0)</f>
        <v>1</v>
      </c>
      <c r="E1155" s="19" t="n">
        <f aca="false">C1155+Assumptions!$D$31*D1155</f>
        <v>0.342064127843487</v>
      </c>
      <c r="F1155" s="28" t="n">
        <f aca="false">(Simulation!F1155-Assumptions!$D$15)*(1-E1155)+Assumptions!$D$15-Simulation!J1155</f>
        <v>0.192195708172722</v>
      </c>
      <c r="G1155" s="8" t="n">
        <f aca="false">((Assumptions!$D$14*(1+Simulation!E1155)^1*F1155-Assumptions!$D$14*(1+Simulation!E1155)^0*Simulation!E1155*Assumptions!$D$16)/(1+Simulation!K1155)^1+(Assumptions!$D$14*(1+Simulation!E1155)^2*F1155-Assumptions!$D$14*(1+Simulation!E1155)^1*Simulation!E1155*Assumptions!$D$16)/(1+Simulation!K1155)^2+(Assumptions!$D$14*(1+Simulation!E1155)^3*F1155-Assumptions!$D$14*(1+Simulation!E1155)^2*Simulation!E1155*Assumptions!$D$16)/(1+Simulation!K1155)^3+(Assumptions!$D$14*(1+Simulation!E1155)^4*F1155-Assumptions!$D$14*(1+Simulation!E1155)^3*Simulation!E1155*Assumptions!$D$16)/(1+Simulation!K1155)^4+(Assumptions!$D$14*(1+Simulation!E1155)^5*F1155-Assumptions!$D$14*(1+Simulation!E1155)^4*Simulation!E1155*Assumptions!$D$16)/(1+Simulation!K1155)^5+(Assumptions!$D$14*(1+Simulation!E1155)^5*F1155-Assumptions!$D$14*(1+Simulation!E1155)^4*Simulation!E1155*Assumptions!$D$16)*(1+Simulation!I1155)/(Simulation!K1155-Simulation!I1155)/(1+Simulation!K1155)^5-Assumptions!$D$17)/Assumptions!$D$18</f>
        <v>11.9638465425667</v>
      </c>
      <c r="H1155" s="8" t="n">
        <f aca="false">IF(D1155=1,G1155,"")</f>
        <v>11.9638465425667</v>
      </c>
      <c r="I1155" s="33" t="str">
        <f aca="false">IF(D1155=0,G1155,"")</f>
        <v/>
      </c>
    </row>
    <row r="1156" customFormat="false" ht="15" hidden="false" customHeight="false" outlineLevel="0" collapsed="false">
      <c r="B1156" s="2" t="n">
        <v>1151</v>
      </c>
      <c r="C1156" s="19" t="n">
        <f aca="false">IF('Random Draws'!F1156&lt;(Assumptions!$D$28-Assumptions!$D$27)/(Assumptions!$D$29-Assumptions!$D$27),Assumptions!$D$27+SQRT('Random Draws'!F1156*(Assumptions!$D$29-Assumptions!$D$27)*(Assumptions!$D$28-Assumptions!$D$27)),Assumptions!$D$29-SQRT((1-'Random Draws'!F1156)*(Assumptions!$D$29-Assumptions!$D$27)*(Assumptions!$D$29-Assumptions!$D$28)))</f>
        <v>0.260589708374082</v>
      </c>
      <c r="D1156" s="29" t="n">
        <f aca="false">IF('Random Draws'!I1156&lt;Assumptions!$D$30,1,0)</f>
        <v>0</v>
      </c>
      <c r="E1156" s="19" t="n">
        <f aca="false">C1156+Assumptions!$D$31*D1156</f>
        <v>0.260589708374082</v>
      </c>
      <c r="F1156" s="28" t="n">
        <f aca="false">(Simulation!F1156-Assumptions!$D$15)*(1-E1156)+Assumptions!$D$15-Simulation!J1156</f>
        <v>0.178190599365297</v>
      </c>
      <c r="G1156" s="8" t="n">
        <f aca="false">((Assumptions!$D$14*(1+Simulation!E1156)^1*F1156-Assumptions!$D$14*(1+Simulation!E1156)^0*Simulation!E1156*Assumptions!$D$16)/(1+Simulation!K1156)^1+(Assumptions!$D$14*(1+Simulation!E1156)^2*F1156-Assumptions!$D$14*(1+Simulation!E1156)^1*Simulation!E1156*Assumptions!$D$16)/(1+Simulation!K1156)^2+(Assumptions!$D$14*(1+Simulation!E1156)^3*F1156-Assumptions!$D$14*(1+Simulation!E1156)^2*Simulation!E1156*Assumptions!$D$16)/(1+Simulation!K1156)^3+(Assumptions!$D$14*(1+Simulation!E1156)^4*F1156-Assumptions!$D$14*(1+Simulation!E1156)^3*Simulation!E1156*Assumptions!$D$16)/(1+Simulation!K1156)^4+(Assumptions!$D$14*(1+Simulation!E1156)^5*F1156-Assumptions!$D$14*(1+Simulation!E1156)^4*Simulation!E1156*Assumptions!$D$16)/(1+Simulation!K1156)^5+(Assumptions!$D$14*(1+Simulation!E1156)^5*F1156-Assumptions!$D$14*(1+Simulation!E1156)^4*Simulation!E1156*Assumptions!$D$16)*(1+Simulation!I1156)/(Simulation!K1156-Simulation!I1156)/(1+Simulation!K1156)^5-Assumptions!$D$17)/Assumptions!$D$18</f>
        <v>24.9174085198725</v>
      </c>
      <c r="H1156" s="8" t="str">
        <f aca="false">IF(D1156=1,G1156,"")</f>
        <v/>
      </c>
      <c r="I1156" s="33" t="n">
        <f aca="false">IF(D1156=0,G1156,"")</f>
        <v>24.9174085198725</v>
      </c>
    </row>
    <row r="1157" customFormat="false" ht="15" hidden="false" customHeight="false" outlineLevel="0" collapsed="false">
      <c r="B1157" s="2" t="n">
        <v>1152</v>
      </c>
      <c r="C1157" s="19" t="n">
        <f aca="false">IF('Random Draws'!F1157&lt;(Assumptions!$D$28-Assumptions!$D$27)/(Assumptions!$D$29-Assumptions!$D$27),Assumptions!$D$27+SQRT('Random Draws'!F1157*(Assumptions!$D$29-Assumptions!$D$27)*(Assumptions!$D$28-Assumptions!$D$27)),Assumptions!$D$29-SQRT((1-'Random Draws'!F1157)*(Assumptions!$D$29-Assumptions!$D$27)*(Assumptions!$D$29-Assumptions!$D$28)))</f>
        <v>0.272513200705455</v>
      </c>
      <c r="D1157" s="29" t="n">
        <f aca="false">IF('Random Draws'!I1157&lt;Assumptions!$D$30,1,0)</f>
        <v>0</v>
      </c>
      <c r="E1157" s="19" t="n">
        <f aca="false">C1157+Assumptions!$D$31*D1157</f>
        <v>0.272513200705455</v>
      </c>
      <c r="F1157" s="28" t="n">
        <f aca="false">(Simulation!F1157-Assumptions!$D$15)*(1-E1157)+Assumptions!$D$15-Simulation!J1157</f>
        <v>0.139844734962112</v>
      </c>
      <c r="G1157" s="8" t="n">
        <f aca="false">((Assumptions!$D$14*(1+Simulation!E1157)^1*F1157-Assumptions!$D$14*(1+Simulation!E1157)^0*Simulation!E1157*Assumptions!$D$16)/(1+Simulation!K1157)^1+(Assumptions!$D$14*(1+Simulation!E1157)^2*F1157-Assumptions!$D$14*(1+Simulation!E1157)^1*Simulation!E1157*Assumptions!$D$16)/(1+Simulation!K1157)^2+(Assumptions!$D$14*(1+Simulation!E1157)^3*F1157-Assumptions!$D$14*(1+Simulation!E1157)^2*Simulation!E1157*Assumptions!$D$16)/(1+Simulation!K1157)^3+(Assumptions!$D$14*(1+Simulation!E1157)^4*F1157-Assumptions!$D$14*(1+Simulation!E1157)^3*Simulation!E1157*Assumptions!$D$16)/(1+Simulation!K1157)^4+(Assumptions!$D$14*(1+Simulation!E1157)^5*F1157-Assumptions!$D$14*(1+Simulation!E1157)^4*Simulation!E1157*Assumptions!$D$16)/(1+Simulation!K1157)^5+(Assumptions!$D$14*(1+Simulation!E1157)^5*F1157-Assumptions!$D$14*(1+Simulation!E1157)^4*Simulation!E1157*Assumptions!$D$16)*(1+Simulation!I1157)/(Simulation!K1157-Simulation!I1157)/(1+Simulation!K1157)^5-Assumptions!$D$17)/Assumptions!$D$18</f>
        <v>7.17038822055487</v>
      </c>
      <c r="H1157" s="8" t="str">
        <f aca="false">IF(D1157=1,G1157,"")</f>
        <v/>
      </c>
      <c r="I1157" s="33" t="n">
        <f aca="false">IF(D1157=0,G1157,"")</f>
        <v>7.17038822055487</v>
      </c>
    </row>
    <row r="1158" customFormat="false" ht="15" hidden="false" customHeight="false" outlineLevel="0" collapsed="false">
      <c r="B1158" s="2" t="n">
        <v>1153</v>
      </c>
      <c r="C1158" s="19" t="n">
        <f aca="false">IF('Random Draws'!F1158&lt;(Assumptions!$D$28-Assumptions!$D$27)/(Assumptions!$D$29-Assumptions!$D$27),Assumptions!$D$27+SQRT('Random Draws'!F1158*(Assumptions!$D$29-Assumptions!$D$27)*(Assumptions!$D$28-Assumptions!$D$27)),Assumptions!$D$29-SQRT((1-'Random Draws'!F1158)*(Assumptions!$D$29-Assumptions!$D$27)*(Assumptions!$D$29-Assumptions!$D$28)))</f>
        <v>0.264818362792637</v>
      </c>
      <c r="D1158" s="29" t="n">
        <f aca="false">IF('Random Draws'!I1158&lt;Assumptions!$D$30,1,0)</f>
        <v>0</v>
      </c>
      <c r="E1158" s="19" t="n">
        <f aca="false">C1158+Assumptions!$D$31*D1158</f>
        <v>0.264818362792637</v>
      </c>
      <c r="F1158" s="28" t="n">
        <f aca="false">(Simulation!F1158-Assumptions!$D$15)*(1-E1158)+Assumptions!$D$15-Simulation!J1158</f>
        <v>0.154442064643836</v>
      </c>
      <c r="G1158" s="8" t="n">
        <f aca="false">((Assumptions!$D$14*(1+Simulation!E1158)^1*F1158-Assumptions!$D$14*(1+Simulation!E1158)^0*Simulation!E1158*Assumptions!$D$16)/(1+Simulation!K1158)^1+(Assumptions!$D$14*(1+Simulation!E1158)^2*F1158-Assumptions!$D$14*(1+Simulation!E1158)^1*Simulation!E1158*Assumptions!$D$16)/(1+Simulation!K1158)^2+(Assumptions!$D$14*(1+Simulation!E1158)^3*F1158-Assumptions!$D$14*(1+Simulation!E1158)^2*Simulation!E1158*Assumptions!$D$16)/(1+Simulation!K1158)^3+(Assumptions!$D$14*(1+Simulation!E1158)^4*F1158-Assumptions!$D$14*(1+Simulation!E1158)^3*Simulation!E1158*Assumptions!$D$16)/(1+Simulation!K1158)^4+(Assumptions!$D$14*(1+Simulation!E1158)^5*F1158-Assumptions!$D$14*(1+Simulation!E1158)^4*Simulation!E1158*Assumptions!$D$16)/(1+Simulation!K1158)^5+(Assumptions!$D$14*(1+Simulation!E1158)^5*F1158-Assumptions!$D$14*(1+Simulation!E1158)^4*Simulation!E1158*Assumptions!$D$16)*(1+Simulation!I1158)/(Simulation!K1158-Simulation!I1158)/(1+Simulation!K1158)^5-Assumptions!$D$17)/Assumptions!$D$18</f>
        <v>14.6288260385452</v>
      </c>
      <c r="H1158" s="8" t="str">
        <f aca="false">IF(D1158=1,G1158,"")</f>
        <v/>
      </c>
      <c r="I1158" s="33" t="n">
        <f aca="false">IF(D1158=0,G1158,"")</f>
        <v>14.6288260385452</v>
      </c>
    </row>
    <row r="1159" customFormat="false" ht="15" hidden="false" customHeight="false" outlineLevel="0" collapsed="false">
      <c r="B1159" s="2" t="n">
        <v>1154</v>
      </c>
      <c r="C1159" s="19" t="n">
        <f aca="false">IF('Random Draws'!F1159&lt;(Assumptions!$D$28-Assumptions!$D$27)/(Assumptions!$D$29-Assumptions!$D$27),Assumptions!$D$27+SQRT('Random Draws'!F1159*(Assumptions!$D$29-Assumptions!$D$27)*(Assumptions!$D$28-Assumptions!$D$27)),Assumptions!$D$29-SQRT((1-'Random Draws'!F1159)*(Assumptions!$D$29-Assumptions!$D$27)*(Assumptions!$D$29-Assumptions!$D$28)))</f>
        <v>0.257018404556809</v>
      </c>
      <c r="D1159" s="29" t="n">
        <f aca="false">IF('Random Draws'!I1159&lt;Assumptions!$D$30,1,0)</f>
        <v>0</v>
      </c>
      <c r="E1159" s="19" t="n">
        <f aca="false">C1159+Assumptions!$D$31*D1159</f>
        <v>0.257018404556809</v>
      </c>
      <c r="F1159" s="28" t="n">
        <f aca="false">(Simulation!F1159-Assumptions!$D$15)*(1-E1159)+Assumptions!$D$15-Simulation!J1159</f>
        <v>0.123999569214879</v>
      </c>
      <c r="G1159" s="8" t="n">
        <f aca="false">((Assumptions!$D$14*(1+Simulation!E1159)^1*F1159-Assumptions!$D$14*(1+Simulation!E1159)^0*Simulation!E1159*Assumptions!$D$16)/(1+Simulation!K1159)^1+(Assumptions!$D$14*(1+Simulation!E1159)^2*F1159-Assumptions!$D$14*(1+Simulation!E1159)^1*Simulation!E1159*Assumptions!$D$16)/(1+Simulation!K1159)^2+(Assumptions!$D$14*(1+Simulation!E1159)^3*F1159-Assumptions!$D$14*(1+Simulation!E1159)^2*Simulation!E1159*Assumptions!$D$16)/(1+Simulation!K1159)^3+(Assumptions!$D$14*(1+Simulation!E1159)^4*F1159-Assumptions!$D$14*(1+Simulation!E1159)^3*Simulation!E1159*Assumptions!$D$16)/(1+Simulation!K1159)^4+(Assumptions!$D$14*(1+Simulation!E1159)^5*F1159-Assumptions!$D$14*(1+Simulation!E1159)^4*Simulation!E1159*Assumptions!$D$16)/(1+Simulation!K1159)^5+(Assumptions!$D$14*(1+Simulation!E1159)^5*F1159-Assumptions!$D$14*(1+Simulation!E1159)^4*Simulation!E1159*Assumptions!$D$16)*(1+Simulation!I1159)/(Simulation!K1159-Simulation!I1159)/(1+Simulation!K1159)^5-Assumptions!$D$17)/Assumptions!$D$18</f>
        <v>8.84188160244789</v>
      </c>
      <c r="H1159" s="8" t="str">
        <f aca="false">IF(D1159=1,G1159,"")</f>
        <v/>
      </c>
      <c r="I1159" s="33" t="n">
        <f aca="false">IF(D1159=0,G1159,"")</f>
        <v>8.84188160244789</v>
      </c>
    </row>
    <row r="1160" customFormat="false" ht="15" hidden="false" customHeight="false" outlineLevel="0" collapsed="false">
      <c r="B1160" s="2" t="n">
        <v>1155</v>
      </c>
      <c r="C1160" s="19" t="n">
        <f aca="false">IF('Random Draws'!F1160&lt;(Assumptions!$D$28-Assumptions!$D$27)/(Assumptions!$D$29-Assumptions!$D$27),Assumptions!$D$27+SQRT('Random Draws'!F1160*(Assumptions!$D$29-Assumptions!$D$27)*(Assumptions!$D$28-Assumptions!$D$27)),Assumptions!$D$29-SQRT((1-'Random Draws'!F1160)*(Assumptions!$D$29-Assumptions!$D$27)*(Assumptions!$D$29-Assumptions!$D$28)))</f>
        <v>0.261463279088382</v>
      </c>
      <c r="D1160" s="29" t="n">
        <f aca="false">IF('Random Draws'!I1160&lt;Assumptions!$D$30,1,0)</f>
        <v>0</v>
      </c>
      <c r="E1160" s="19" t="n">
        <f aca="false">C1160+Assumptions!$D$31*D1160</f>
        <v>0.261463279088382</v>
      </c>
      <c r="F1160" s="28" t="n">
        <f aca="false">(Simulation!F1160-Assumptions!$D$15)*(1-E1160)+Assumptions!$D$15-Simulation!J1160</f>
        <v>0.167290206100165</v>
      </c>
      <c r="G1160" s="8" t="n">
        <f aca="false">((Assumptions!$D$14*(1+Simulation!E1160)^1*F1160-Assumptions!$D$14*(1+Simulation!E1160)^0*Simulation!E1160*Assumptions!$D$16)/(1+Simulation!K1160)^1+(Assumptions!$D$14*(1+Simulation!E1160)^2*F1160-Assumptions!$D$14*(1+Simulation!E1160)^1*Simulation!E1160*Assumptions!$D$16)/(1+Simulation!K1160)^2+(Assumptions!$D$14*(1+Simulation!E1160)^3*F1160-Assumptions!$D$14*(1+Simulation!E1160)^2*Simulation!E1160*Assumptions!$D$16)/(1+Simulation!K1160)^3+(Assumptions!$D$14*(1+Simulation!E1160)^4*F1160-Assumptions!$D$14*(1+Simulation!E1160)^3*Simulation!E1160*Assumptions!$D$16)/(1+Simulation!K1160)^4+(Assumptions!$D$14*(1+Simulation!E1160)^5*F1160-Assumptions!$D$14*(1+Simulation!E1160)^4*Simulation!E1160*Assumptions!$D$16)/(1+Simulation!K1160)^5+(Assumptions!$D$14*(1+Simulation!E1160)^5*F1160-Assumptions!$D$14*(1+Simulation!E1160)^4*Simulation!E1160*Assumptions!$D$16)*(1+Simulation!I1160)/(Simulation!K1160-Simulation!I1160)/(1+Simulation!K1160)^5-Assumptions!$D$17)/Assumptions!$D$18</f>
        <v>14.451554603838</v>
      </c>
      <c r="H1160" s="8" t="str">
        <f aca="false">IF(D1160=1,G1160,"")</f>
        <v/>
      </c>
      <c r="I1160" s="33" t="n">
        <f aca="false">IF(D1160=0,G1160,"")</f>
        <v>14.451554603838</v>
      </c>
    </row>
    <row r="1161" customFormat="false" ht="15" hidden="false" customHeight="false" outlineLevel="0" collapsed="false">
      <c r="B1161" s="2" t="n">
        <v>1156</v>
      </c>
      <c r="C1161" s="19" t="n">
        <f aca="false">IF('Random Draws'!F1161&lt;(Assumptions!$D$28-Assumptions!$D$27)/(Assumptions!$D$29-Assumptions!$D$27),Assumptions!$D$27+SQRT('Random Draws'!F1161*(Assumptions!$D$29-Assumptions!$D$27)*(Assumptions!$D$28-Assumptions!$D$27)),Assumptions!$D$29-SQRT((1-'Random Draws'!F1161)*(Assumptions!$D$29-Assumptions!$D$27)*(Assumptions!$D$29-Assumptions!$D$28)))</f>
        <v>0.266750628638037</v>
      </c>
      <c r="D1161" s="29" t="n">
        <f aca="false">IF('Random Draws'!I1161&lt;Assumptions!$D$30,1,0)</f>
        <v>1</v>
      </c>
      <c r="E1161" s="19" t="n">
        <f aca="false">C1161+Assumptions!$D$31*D1161</f>
        <v>0.356750628638037</v>
      </c>
      <c r="F1161" s="28" t="n">
        <f aca="false">(Simulation!F1161-Assumptions!$D$15)*(1-E1161)+Assumptions!$D$15-Simulation!J1161</f>
        <v>0.166795760727009</v>
      </c>
      <c r="G1161" s="8" t="n">
        <f aca="false">((Assumptions!$D$14*(1+Simulation!E1161)^1*F1161-Assumptions!$D$14*(1+Simulation!E1161)^0*Simulation!E1161*Assumptions!$D$16)/(1+Simulation!K1161)^1+(Assumptions!$D$14*(1+Simulation!E1161)^2*F1161-Assumptions!$D$14*(1+Simulation!E1161)^1*Simulation!E1161*Assumptions!$D$16)/(1+Simulation!K1161)^2+(Assumptions!$D$14*(1+Simulation!E1161)^3*F1161-Assumptions!$D$14*(1+Simulation!E1161)^2*Simulation!E1161*Assumptions!$D$16)/(1+Simulation!K1161)^3+(Assumptions!$D$14*(1+Simulation!E1161)^4*F1161-Assumptions!$D$14*(1+Simulation!E1161)^3*Simulation!E1161*Assumptions!$D$16)/(1+Simulation!K1161)^4+(Assumptions!$D$14*(1+Simulation!E1161)^5*F1161-Assumptions!$D$14*(1+Simulation!E1161)^4*Simulation!E1161*Assumptions!$D$16)/(1+Simulation!K1161)^5+(Assumptions!$D$14*(1+Simulation!E1161)^5*F1161-Assumptions!$D$14*(1+Simulation!E1161)^4*Simulation!E1161*Assumptions!$D$16)*(1+Simulation!I1161)/(Simulation!K1161-Simulation!I1161)/(1+Simulation!K1161)^5-Assumptions!$D$17)/Assumptions!$D$18</f>
        <v>12.6213640545983</v>
      </c>
      <c r="H1161" s="8" t="n">
        <f aca="false">IF(D1161=1,G1161,"")</f>
        <v>12.6213640545983</v>
      </c>
      <c r="I1161" s="33" t="str">
        <f aca="false">IF(D1161=0,G1161,"")</f>
        <v/>
      </c>
    </row>
    <row r="1162" customFormat="false" ht="15" hidden="false" customHeight="false" outlineLevel="0" collapsed="false">
      <c r="B1162" s="2" t="n">
        <v>1157</v>
      </c>
      <c r="C1162" s="19" t="n">
        <f aca="false">IF('Random Draws'!F1162&lt;(Assumptions!$D$28-Assumptions!$D$27)/(Assumptions!$D$29-Assumptions!$D$27),Assumptions!$D$27+SQRT('Random Draws'!F1162*(Assumptions!$D$29-Assumptions!$D$27)*(Assumptions!$D$28-Assumptions!$D$27)),Assumptions!$D$29-SQRT((1-'Random Draws'!F1162)*(Assumptions!$D$29-Assumptions!$D$27)*(Assumptions!$D$29-Assumptions!$D$28)))</f>
        <v>0.268897746453409</v>
      </c>
      <c r="D1162" s="29" t="n">
        <f aca="false">IF('Random Draws'!I1162&lt;Assumptions!$D$30,1,0)</f>
        <v>0</v>
      </c>
      <c r="E1162" s="19" t="n">
        <f aca="false">C1162+Assumptions!$D$31*D1162</f>
        <v>0.268897746453409</v>
      </c>
      <c r="F1162" s="28" t="n">
        <f aca="false">(Simulation!F1162-Assumptions!$D$15)*(1-E1162)+Assumptions!$D$15-Simulation!J1162</f>
        <v>0.227137434045026</v>
      </c>
      <c r="G1162" s="8" t="n">
        <f aca="false">((Assumptions!$D$14*(1+Simulation!E1162)^1*F1162-Assumptions!$D$14*(1+Simulation!E1162)^0*Simulation!E1162*Assumptions!$D$16)/(1+Simulation!K1162)^1+(Assumptions!$D$14*(1+Simulation!E1162)^2*F1162-Assumptions!$D$14*(1+Simulation!E1162)^1*Simulation!E1162*Assumptions!$D$16)/(1+Simulation!K1162)^2+(Assumptions!$D$14*(1+Simulation!E1162)^3*F1162-Assumptions!$D$14*(1+Simulation!E1162)^2*Simulation!E1162*Assumptions!$D$16)/(1+Simulation!K1162)^3+(Assumptions!$D$14*(1+Simulation!E1162)^4*F1162-Assumptions!$D$14*(1+Simulation!E1162)^3*Simulation!E1162*Assumptions!$D$16)/(1+Simulation!K1162)^4+(Assumptions!$D$14*(1+Simulation!E1162)^5*F1162-Assumptions!$D$14*(1+Simulation!E1162)^4*Simulation!E1162*Assumptions!$D$16)/(1+Simulation!K1162)^5+(Assumptions!$D$14*(1+Simulation!E1162)^5*F1162-Assumptions!$D$14*(1+Simulation!E1162)^4*Simulation!E1162*Assumptions!$D$16)*(1+Simulation!I1162)/(Simulation!K1162-Simulation!I1162)/(1+Simulation!K1162)^5-Assumptions!$D$17)/Assumptions!$D$18</f>
        <v>18.1848534837109</v>
      </c>
      <c r="H1162" s="8" t="str">
        <f aca="false">IF(D1162=1,G1162,"")</f>
        <v/>
      </c>
      <c r="I1162" s="33" t="n">
        <f aca="false">IF(D1162=0,G1162,"")</f>
        <v>18.1848534837109</v>
      </c>
    </row>
    <row r="1163" customFormat="false" ht="15" hidden="false" customHeight="false" outlineLevel="0" collapsed="false">
      <c r="B1163" s="2" t="n">
        <v>1158</v>
      </c>
      <c r="C1163" s="19" t="n">
        <f aca="false">IF('Random Draws'!F1163&lt;(Assumptions!$D$28-Assumptions!$D$27)/(Assumptions!$D$29-Assumptions!$D$27),Assumptions!$D$27+SQRT('Random Draws'!F1163*(Assumptions!$D$29-Assumptions!$D$27)*(Assumptions!$D$28-Assumptions!$D$27)),Assumptions!$D$29-SQRT((1-'Random Draws'!F1163)*(Assumptions!$D$29-Assumptions!$D$27)*(Assumptions!$D$29-Assumptions!$D$28)))</f>
        <v>0.262726531600909</v>
      </c>
      <c r="D1163" s="29" t="n">
        <f aca="false">IF('Random Draws'!I1163&lt;Assumptions!$D$30,1,0)</f>
        <v>0</v>
      </c>
      <c r="E1163" s="19" t="n">
        <f aca="false">C1163+Assumptions!$D$31*D1163</f>
        <v>0.262726531600909</v>
      </c>
      <c r="F1163" s="28" t="n">
        <f aca="false">(Simulation!F1163-Assumptions!$D$15)*(1-E1163)+Assumptions!$D$15-Simulation!J1163</f>
        <v>0.184328837256641</v>
      </c>
      <c r="G1163" s="8" t="n">
        <f aca="false">((Assumptions!$D$14*(1+Simulation!E1163)^1*F1163-Assumptions!$D$14*(1+Simulation!E1163)^0*Simulation!E1163*Assumptions!$D$16)/(1+Simulation!K1163)^1+(Assumptions!$D$14*(1+Simulation!E1163)^2*F1163-Assumptions!$D$14*(1+Simulation!E1163)^1*Simulation!E1163*Assumptions!$D$16)/(1+Simulation!K1163)^2+(Assumptions!$D$14*(1+Simulation!E1163)^3*F1163-Assumptions!$D$14*(1+Simulation!E1163)^2*Simulation!E1163*Assumptions!$D$16)/(1+Simulation!K1163)^3+(Assumptions!$D$14*(1+Simulation!E1163)^4*F1163-Assumptions!$D$14*(1+Simulation!E1163)^3*Simulation!E1163*Assumptions!$D$16)/(1+Simulation!K1163)^4+(Assumptions!$D$14*(1+Simulation!E1163)^5*F1163-Assumptions!$D$14*(1+Simulation!E1163)^4*Simulation!E1163*Assumptions!$D$16)/(1+Simulation!K1163)^5+(Assumptions!$D$14*(1+Simulation!E1163)^5*F1163-Assumptions!$D$14*(1+Simulation!E1163)^4*Simulation!E1163*Assumptions!$D$16)*(1+Simulation!I1163)/(Simulation!K1163-Simulation!I1163)/(1+Simulation!K1163)^5-Assumptions!$D$17)/Assumptions!$D$18</f>
        <v>13.1647635247204</v>
      </c>
      <c r="H1163" s="8" t="str">
        <f aca="false">IF(D1163=1,G1163,"")</f>
        <v/>
      </c>
      <c r="I1163" s="33" t="n">
        <f aca="false">IF(D1163=0,G1163,"")</f>
        <v>13.1647635247204</v>
      </c>
    </row>
    <row r="1164" customFormat="false" ht="15" hidden="false" customHeight="false" outlineLevel="0" collapsed="false">
      <c r="B1164" s="2" t="n">
        <v>1159</v>
      </c>
      <c r="C1164" s="19" t="n">
        <f aca="false">IF('Random Draws'!F1164&lt;(Assumptions!$D$28-Assumptions!$D$27)/(Assumptions!$D$29-Assumptions!$D$27),Assumptions!$D$27+SQRT('Random Draws'!F1164*(Assumptions!$D$29-Assumptions!$D$27)*(Assumptions!$D$28-Assumptions!$D$27)),Assumptions!$D$29-SQRT((1-'Random Draws'!F1164)*(Assumptions!$D$29-Assumptions!$D$27)*(Assumptions!$D$29-Assumptions!$D$28)))</f>
        <v>0.26417165867252</v>
      </c>
      <c r="D1164" s="29" t="n">
        <f aca="false">IF('Random Draws'!I1164&lt;Assumptions!$D$30,1,0)</f>
        <v>1</v>
      </c>
      <c r="E1164" s="19" t="n">
        <f aca="false">C1164+Assumptions!$D$31*D1164</f>
        <v>0.35417165867252</v>
      </c>
      <c r="F1164" s="28" t="n">
        <f aca="false">(Simulation!F1164-Assumptions!$D$15)*(1-E1164)+Assumptions!$D$15-Simulation!J1164</f>
        <v>0.102685996178356</v>
      </c>
      <c r="G1164" s="8" t="n">
        <f aca="false">((Assumptions!$D$14*(1+Simulation!E1164)^1*F1164-Assumptions!$D$14*(1+Simulation!E1164)^0*Simulation!E1164*Assumptions!$D$16)/(1+Simulation!K1164)^1+(Assumptions!$D$14*(1+Simulation!E1164)^2*F1164-Assumptions!$D$14*(1+Simulation!E1164)^1*Simulation!E1164*Assumptions!$D$16)/(1+Simulation!K1164)^2+(Assumptions!$D$14*(1+Simulation!E1164)^3*F1164-Assumptions!$D$14*(1+Simulation!E1164)^2*Simulation!E1164*Assumptions!$D$16)/(1+Simulation!K1164)^3+(Assumptions!$D$14*(1+Simulation!E1164)^4*F1164-Assumptions!$D$14*(1+Simulation!E1164)^3*Simulation!E1164*Assumptions!$D$16)/(1+Simulation!K1164)^4+(Assumptions!$D$14*(1+Simulation!E1164)^5*F1164-Assumptions!$D$14*(1+Simulation!E1164)^4*Simulation!E1164*Assumptions!$D$16)/(1+Simulation!K1164)^5+(Assumptions!$D$14*(1+Simulation!E1164)^5*F1164-Assumptions!$D$14*(1+Simulation!E1164)^4*Simulation!E1164*Assumptions!$D$16)*(1+Simulation!I1164)/(Simulation!K1164-Simulation!I1164)/(1+Simulation!K1164)^5-Assumptions!$D$17)/Assumptions!$D$18</f>
        <v>2.82137190974411</v>
      </c>
      <c r="H1164" s="8" t="n">
        <f aca="false">IF(D1164=1,G1164,"")</f>
        <v>2.82137190974411</v>
      </c>
      <c r="I1164" s="33" t="str">
        <f aca="false">IF(D1164=0,G1164,"")</f>
        <v/>
      </c>
    </row>
    <row r="1165" customFormat="false" ht="15" hidden="false" customHeight="false" outlineLevel="0" collapsed="false">
      <c r="B1165" s="2" t="n">
        <v>1160</v>
      </c>
      <c r="C1165" s="19" t="n">
        <f aca="false">IF('Random Draws'!F1165&lt;(Assumptions!$D$28-Assumptions!$D$27)/(Assumptions!$D$29-Assumptions!$D$27),Assumptions!$D$27+SQRT('Random Draws'!F1165*(Assumptions!$D$29-Assumptions!$D$27)*(Assumptions!$D$28-Assumptions!$D$27)),Assumptions!$D$29-SQRT((1-'Random Draws'!F1165)*(Assumptions!$D$29-Assumptions!$D$27)*(Assumptions!$D$29-Assumptions!$D$28)))</f>
        <v>0.263339693003309</v>
      </c>
      <c r="D1165" s="29" t="n">
        <f aca="false">IF('Random Draws'!I1165&lt;Assumptions!$D$30,1,0)</f>
        <v>0</v>
      </c>
      <c r="E1165" s="19" t="n">
        <f aca="false">C1165+Assumptions!$D$31*D1165</f>
        <v>0.263339693003309</v>
      </c>
      <c r="F1165" s="28" t="n">
        <f aca="false">(Simulation!F1165-Assumptions!$D$15)*(1-E1165)+Assumptions!$D$15-Simulation!J1165</f>
        <v>0.161688780183358</v>
      </c>
      <c r="G1165" s="8" t="n">
        <f aca="false">((Assumptions!$D$14*(1+Simulation!E1165)^1*F1165-Assumptions!$D$14*(1+Simulation!E1165)^0*Simulation!E1165*Assumptions!$D$16)/(1+Simulation!K1165)^1+(Assumptions!$D$14*(1+Simulation!E1165)^2*F1165-Assumptions!$D$14*(1+Simulation!E1165)^1*Simulation!E1165*Assumptions!$D$16)/(1+Simulation!K1165)^2+(Assumptions!$D$14*(1+Simulation!E1165)^3*F1165-Assumptions!$D$14*(1+Simulation!E1165)^2*Simulation!E1165*Assumptions!$D$16)/(1+Simulation!K1165)^3+(Assumptions!$D$14*(1+Simulation!E1165)^4*F1165-Assumptions!$D$14*(1+Simulation!E1165)^3*Simulation!E1165*Assumptions!$D$16)/(1+Simulation!K1165)^4+(Assumptions!$D$14*(1+Simulation!E1165)^5*F1165-Assumptions!$D$14*(1+Simulation!E1165)^4*Simulation!E1165*Assumptions!$D$16)/(1+Simulation!K1165)^5+(Assumptions!$D$14*(1+Simulation!E1165)^5*F1165-Assumptions!$D$14*(1+Simulation!E1165)^4*Simulation!E1165*Assumptions!$D$16)*(1+Simulation!I1165)/(Simulation!K1165-Simulation!I1165)/(1+Simulation!K1165)^5-Assumptions!$D$17)/Assumptions!$D$18</f>
        <v>8.68492516594824</v>
      </c>
      <c r="H1165" s="8" t="str">
        <f aca="false">IF(D1165=1,G1165,"")</f>
        <v/>
      </c>
      <c r="I1165" s="33" t="n">
        <f aca="false">IF(D1165=0,G1165,"")</f>
        <v>8.68492516594824</v>
      </c>
    </row>
    <row r="1166" customFormat="false" ht="15" hidden="false" customHeight="false" outlineLevel="0" collapsed="false">
      <c r="B1166" s="2" t="n">
        <v>1161</v>
      </c>
      <c r="C1166" s="19" t="n">
        <f aca="false">IF('Random Draws'!F1166&lt;(Assumptions!$D$28-Assumptions!$D$27)/(Assumptions!$D$29-Assumptions!$D$27),Assumptions!$D$27+SQRT('Random Draws'!F1166*(Assumptions!$D$29-Assumptions!$D$27)*(Assumptions!$D$28-Assumptions!$D$27)),Assumptions!$D$29-SQRT((1-'Random Draws'!F1166)*(Assumptions!$D$29-Assumptions!$D$27)*(Assumptions!$D$29-Assumptions!$D$28)))</f>
        <v>0.27418195006711</v>
      </c>
      <c r="D1166" s="29" t="n">
        <f aca="false">IF('Random Draws'!I1166&lt;Assumptions!$D$30,1,0)</f>
        <v>0</v>
      </c>
      <c r="E1166" s="19" t="n">
        <f aca="false">C1166+Assumptions!$D$31*D1166</f>
        <v>0.27418195006711</v>
      </c>
      <c r="F1166" s="28" t="n">
        <f aca="false">(Simulation!F1166-Assumptions!$D$15)*(1-E1166)+Assumptions!$D$15-Simulation!J1166</f>
        <v>0.107897272808522</v>
      </c>
      <c r="G1166" s="8" t="n">
        <f aca="false">((Assumptions!$D$14*(1+Simulation!E1166)^1*F1166-Assumptions!$D$14*(1+Simulation!E1166)^0*Simulation!E1166*Assumptions!$D$16)/(1+Simulation!K1166)^1+(Assumptions!$D$14*(1+Simulation!E1166)^2*F1166-Assumptions!$D$14*(1+Simulation!E1166)^1*Simulation!E1166*Assumptions!$D$16)/(1+Simulation!K1166)^2+(Assumptions!$D$14*(1+Simulation!E1166)^3*F1166-Assumptions!$D$14*(1+Simulation!E1166)^2*Simulation!E1166*Assumptions!$D$16)/(1+Simulation!K1166)^3+(Assumptions!$D$14*(1+Simulation!E1166)^4*F1166-Assumptions!$D$14*(1+Simulation!E1166)^3*Simulation!E1166*Assumptions!$D$16)/(1+Simulation!K1166)^4+(Assumptions!$D$14*(1+Simulation!E1166)^5*F1166-Assumptions!$D$14*(1+Simulation!E1166)^4*Simulation!E1166*Assumptions!$D$16)/(1+Simulation!K1166)^5+(Assumptions!$D$14*(1+Simulation!E1166)^5*F1166-Assumptions!$D$14*(1+Simulation!E1166)^4*Simulation!E1166*Assumptions!$D$16)*(1+Simulation!I1166)/(Simulation!K1166-Simulation!I1166)/(1+Simulation!K1166)^5-Assumptions!$D$17)/Assumptions!$D$18</f>
        <v>2.9180616848372</v>
      </c>
      <c r="H1166" s="8" t="str">
        <f aca="false">IF(D1166=1,G1166,"")</f>
        <v/>
      </c>
      <c r="I1166" s="33" t="n">
        <f aca="false">IF(D1166=0,G1166,"")</f>
        <v>2.9180616848372</v>
      </c>
    </row>
    <row r="1167" customFormat="false" ht="15" hidden="false" customHeight="false" outlineLevel="0" collapsed="false">
      <c r="B1167" s="2" t="n">
        <v>1162</v>
      </c>
      <c r="C1167" s="19" t="n">
        <f aca="false">IF('Random Draws'!F1167&lt;(Assumptions!$D$28-Assumptions!$D$27)/(Assumptions!$D$29-Assumptions!$D$27),Assumptions!$D$27+SQRT('Random Draws'!F1167*(Assumptions!$D$29-Assumptions!$D$27)*(Assumptions!$D$28-Assumptions!$D$27)),Assumptions!$D$29-SQRT((1-'Random Draws'!F1167)*(Assumptions!$D$29-Assumptions!$D$27)*(Assumptions!$D$29-Assumptions!$D$28)))</f>
        <v>0.251345758948717</v>
      </c>
      <c r="D1167" s="29" t="n">
        <f aca="false">IF('Random Draws'!I1167&lt;Assumptions!$D$30,1,0)</f>
        <v>0</v>
      </c>
      <c r="E1167" s="19" t="n">
        <f aca="false">C1167+Assumptions!$D$31*D1167</f>
        <v>0.251345758948717</v>
      </c>
      <c r="F1167" s="28" t="n">
        <f aca="false">(Simulation!F1167-Assumptions!$D$15)*(1-E1167)+Assumptions!$D$15-Simulation!J1167</f>
        <v>0.164169174335743</v>
      </c>
      <c r="G1167" s="8" t="n">
        <f aca="false">((Assumptions!$D$14*(1+Simulation!E1167)^1*F1167-Assumptions!$D$14*(1+Simulation!E1167)^0*Simulation!E1167*Assumptions!$D$16)/(1+Simulation!K1167)^1+(Assumptions!$D$14*(1+Simulation!E1167)^2*F1167-Assumptions!$D$14*(1+Simulation!E1167)^1*Simulation!E1167*Assumptions!$D$16)/(1+Simulation!K1167)^2+(Assumptions!$D$14*(1+Simulation!E1167)^3*F1167-Assumptions!$D$14*(1+Simulation!E1167)^2*Simulation!E1167*Assumptions!$D$16)/(1+Simulation!K1167)^3+(Assumptions!$D$14*(1+Simulation!E1167)^4*F1167-Assumptions!$D$14*(1+Simulation!E1167)^3*Simulation!E1167*Assumptions!$D$16)/(1+Simulation!K1167)^4+(Assumptions!$D$14*(1+Simulation!E1167)^5*F1167-Assumptions!$D$14*(1+Simulation!E1167)^4*Simulation!E1167*Assumptions!$D$16)/(1+Simulation!K1167)^5+(Assumptions!$D$14*(1+Simulation!E1167)^5*F1167-Assumptions!$D$14*(1+Simulation!E1167)^4*Simulation!E1167*Assumptions!$D$16)*(1+Simulation!I1167)/(Simulation!K1167-Simulation!I1167)/(1+Simulation!K1167)^5-Assumptions!$D$17)/Assumptions!$D$18</f>
        <v>10.9724513991808</v>
      </c>
      <c r="H1167" s="8" t="str">
        <f aca="false">IF(D1167=1,G1167,"")</f>
        <v/>
      </c>
      <c r="I1167" s="33" t="n">
        <f aca="false">IF(D1167=0,G1167,"")</f>
        <v>10.9724513991808</v>
      </c>
    </row>
    <row r="1168" customFormat="false" ht="15" hidden="false" customHeight="false" outlineLevel="0" collapsed="false">
      <c r="B1168" s="2" t="n">
        <v>1163</v>
      </c>
      <c r="C1168" s="19" t="n">
        <f aca="false">IF('Random Draws'!F1168&lt;(Assumptions!$D$28-Assumptions!$D$27)/(Assumptions!$D$29-Assumptions!$D$27),Assumptions!$D$27+SQRT('Random Draws'!F1168*(Assumptions!$D$29-Assumptions!$D$27)*(Assumptions!$D$28-Assumptions!$D$27)),Assumptions!$D$29-SQRT((1-'Random Draws'!F1168)*(Assumptions!$D$29-Assumptions!$D$27)*(Assumptions!$D$29-Assumptions!$D$28)))</f>
        <v>0.26490027422355</v>
      </c>
      <c r="D1168" s="29" t="n">
        <f aca="false">IF('Random Draws'!I1168&lt;Assumptions!$D$30,1,0)</f>
        <v>0</v>
      </c>
      <c r="E1168" s="19" t="n">
        <f aca="false">C1168+Assumptions!$D$31*D1168</f>
        <v>0.26490027422355</v>
      </c>
      <c r="F1168" s="28" t="n">
        <f aca="false">(Simulation!F1168-Assumptions!$D$15)*(1-E1168)+Assumptions!$D$15-Simulation!J1168</f>
        <v>0.197977860401306</v>
      </c>
      <c r="G1168" s="8" t="n">
        <f aca="false">((Assumptions!$D$14*(1+Simulation!E1168)^1*F1168-Assumptions!$D$14*(1+Simulation!E1168)^0*Simulation!E1168*Assumptions!$D$16)/(1+Simulation!K1168)^1+(Assumptions!$D$14*(1+Simulation!E1168)^2*F1168-Assumptions!$D$14*(1+Simulation!E1168)^1*Simulation!E1168*Assumptions!$D$16)/(1+Simulation!K1168)^2+(Assumptions!$D$14*(1+Simulation!E1168)^3*F1168-Assumptions!$D$14*(1+Simulation!E1168)^2*Simulation!E1168*Assumptions!$D$16)/(1+Simulation!K1168)^3+(Assumptions!$D$14*(1+Simulation!E1168)^4*F1168-Assumptions!$D$14*(1+Simulation!E1168)^3*Simulation!E1168*Assumptions!$D$16)/(1+Simulation!K1168)^4+(Assumptions!$D$14*(1+Simulation!E1168)^5*F1168-Assumptions!$D$14*(1+Simulation!E1168)^4*Simulation!E1168*Assumptions!$D$16)/(1+Simulation!K1168)^5+(Assumptions!$D$14*(1+Simulation!E1168)^5*F1168-Assumptions!$D$14*(1+Simulation!E1168)^4*Simulation!E1168*Assumptions!$D$16)*(1+Simulation!I1168)/(Simulation!K1168-Simulation!I1168)/(1+Simulation!K1168)^5-Assumptions!$D$17)/Assumptions!$D$18</f>
        <v>15.2316078108288</v>
      </c>
      <c r="H1168" s="8" t="str">
        <f aca="false">IF(D1168=1,G1168,"")</f>
        <v/>
      </c>
      <c r="I1168" s="33" t="n">
        <f aca="false">IF(D1168=0,G1168,"")</f>
        <v>15.2316078108288</v>
      </c>
    </row>
    <row r="1169" customFormat="false" ht="15" hidden="false" customHeight="false" outlineLevel="0" collapsed="false">
      <c r="B1169" s="2" t="n">
        <v>1164</v>
      </c>
      <c r="C1169" s="19" t="n">
        <f aca="false">IF('Random Draws'!F1169&lt;(Assumptions!$D$28-Assumptions!$D$27)/(Assumptions!$D$29-Assumptions!$D$27),Assumptions!$D$27+SQRT('Random Draws'!F1169*(Assumptions!$D$29-Assumptions!$D$27)*(Assumptions!$D$28-Assumptions!$D$27)),Assumptions!$D$29-SQRT((1-'Random Draws'!F1169)*(Assumptions!$D$29-Assumptions!$D$27)*(Assumptions!$D$29-Assumptions!$D$28)))</f>
        <v>0.253239832309784</v>
      </c>
      <c r="D1169" s="29" t="n">
        <f aca="false">IF('Random Draws'!I1169&lt;Assumptions!$D$30,1,0)</f>
        <v>0</v>
      </c>
      <c r="E1169" s="19" t="n">
        <f aca="false">C1169+Assumptions!$D$31*D1169</f>
        <v>0.253239832309784</v>
      </c>
      <c r="F1169" s="28" t="n">
        <f aca="false">(Simulation!F1169-Assumptions!$D$15)*(1-E1169)+Assumptions!$D$15-Simulation!J1169</f>
        <v>0.208665461004632</v>
      </c>
      <c r="G1169" s="8" t="n">
        <f aca="false">((Assumptions!$D$14*(1+Simulation!E1169)^1*F1169-Assumptions!$D$14*(1+Simulation!E1169)^0*Simulation!E1169*Assumptions!$D$16)/(1+Simulation!K1169)^1+(Assumptions!$D$14*(1+Simulation!E1169)^2*F1169-Assumptions!$D$14*(1+Simulation!E1169)^1*Simulation!E1169*Assumptions!$D$16)/(1+Simulation!K1169)^2+(Assumptions!$D$14*(1+Simulation!E1169)^3*F1169-Assumptions!$D$14*(1+Simulation!E1169)^2*Simulation!E1169*Assumptions!$D$16)/(1+Simulation!K1169)^3+(Assumptions!$D$14*(1+Simulation!E1169)^4*F1169-Assumptions!$D$14*(1+Simulation!E1169)^3*Simulation!E1169*Assumptions!$D$16)/(1+Simulation!K1169)^4+(Assumptions!$D$14*(1+Simulation!E1169)^5*F1169-Assumptions!$D$14*(1+Simulation!E1169)^4*Simulation!E1169*Assumptions!$D$16)/(1+Simulation!K1169)^5+(Assumptions!$D$14*(1+Simulation!E1169)^5*F1169-Assumptions!$D$14*(1+Simulation!E1169)^4*Simulation!E1169*Assumptions!$D$16)*(1+Simulation!I1169)/(Simulation!K1169-Simulation!I1169)/(1+Simulation!K1169)^5-Assumptions!$D$17)/Assumptions!$D$18</f>
        <v>13.553979566373</v>
      </c>
      <c r="H1169" s="8" t="str">
        <f aca="false">IF(D1169=1,G1169,"")</f>
        <v/>
      </c>
      <c r="I1169" s="33" t="n">
        <f aca="false">IF(D1169=0,G1169,"")</f>
        <v>13.553979566373</v>
      </c>
    </row>
    <row r="1170" customFormat="false" ht="15" hidden="false" customHeight="false" outlineLevel="0" collapsed="false">
      <c r="B1170" s="2" t="n">
        <v>1165</v>
      </c>
      <c r="C1170" s="19" t="n">
        <f aca="false">IF('Random Draws'!F1170&lt;(Assumptions!$D$28-Assumptions!$D$27)/(Assumptions!$D$29-Assumptions!$D$27),Assumptions!$D$27+SQRT('Random Draws'!F1170*(Assumptions!$D$29-Assumptions!$D$27)*(Assumptions!$D$28-Assumptions!$D$27)),Assumptions!$D$29-SQRT((1-'Random Draws'!F1170)*(Assumptions!$D$29-Assumptions!$D$27)*(Assumptions!$D$29-Assumptions!$D$28)))</f>
        <v>0.271903918269681</v>
      </c>
      <c r="D1170" s="29" t="n">
        <f aca="false">IF('Random Draws'!I1170&lt;Assumptions!$D$30,1,0)</f>
        <v>0</v>
      </c>
      <c r="E1170" s="19" t="n">
        <f aca="false">C1170+Assumptions!$D$31*D1170</f>
        <v>0.271903918269681</v>
      </c>
      <c r="F1170" s="28" t="n">
        <f aca="false">(Simulation!F1170-Assumptions!$D$15)*(1-E1170)+Assumptions!$D$15-Simulation!J1170</f>
        <v>0.114650154397743</v>
      </c>
      <c r="G1170" s="8" t="n">
        <f aca="false">((Assumptions!$D$14*(1+Simulation!E1170)^1*F1170-Assumptions!$D$14*(1+Simulation!E1170)^0*Simulation!E1170*Assumptions!$D$16)/(1+Simulation!K1170)^1+(Assumptions!$D$14*(1+Simulation!E1170)^2*F1170-Assumptions!$D$14*(1+Simulation!E1170)^1*Simulation!E1170*Assumptions!$D$16)/(1+Simulation!K1170)^2+(Assumptions!$D$14*(1+Simulation!E1170)^3*F1170-Assumptions!$D$14*(1+Simulation!E1170)^2*Simulation!E1170*Assumptions!$D$16)/(1+Simulation!K1170)^3+(Assumptions!$D$14*(1+Simulation!E1170)^4*F1170-Assumptions!$D$14*(1+Simulation!E1170)^3*Simulation!E1170*Assumptions!$D$16)/(1+Simulation!K1170)^4+(Assumptions!$D$14*(1+Simulation!E1170)^5*F1170-Assumptions!$D$14*(1+Simulation!E1170)^4*Simulation!E1170*Assumptions!$D$16)/(1+Simulation!K1170)^5+(Assumptions!$D$14*(1+Simulation!E1170)^5*F1170-Assumptions!$D$14*(1+Simulation!E1170)^4*Simulation!E1170*Assumptions!$D$16)*(1+Simulation!I1170)/(Simulation!K1170-Simulation!I1170)/(1+Simulation!K1170)^5-Assumptions!$D$17)/Assumptions!$D$18</f>
        <v>7.37752548859874</v>
      </c>
      <c r="H1170" s="8" t="str">
        <f aca="false">IF(D1170=1,G1170,"")</f>
        <v/>
      </c>
      <c r="I1170" s="33" t="n">
        <f aca="false">IF(D1170=0,G1170,"")</f>
        <v>7.37752548859874</v>
      </c>
    </row>
    <row r="1171" customFormat="false" ht="15" hidden="false" customHeight="false" outlineLevel="0" collapsed="false">
      <c r="B1171" s="2" t="n">
        <v>1166</v>
      </c>
      <c r="C1171" s="19" t="n">
        <f aca="false">IF('Random Draws'!F1171&lt;(Assumptions!$D$28-Assumptions!$D$27)/(Assumptions!$D$29-Assumptions!$D$27),Assumptions!$D$27+SQRT('Random Draws'!F1171*(Assumptions!$D$29-Assumptions!$D$27)*(Assumptions!$D$28-Assumptions!$D$27)),Assumptions!$D$29-SQRT((1-'Random Draws'!F1171)*(Assumptions!$D$29-Assumptions!$D$27)*(Assumptions!$D$29-Assumptions!$D$28)))</f>
        <v>0.269392790547632</v>
      </c>
      <c r="D1171" s="29" t="n">
        <f aca="false">IF('Random Draws'!I1171&lt;Assumptions!$D$30,1,0)</f>
        <v>0</v>
      </c>
      <c r="E1171" s="19" t="n">
        <f aca="false">C1171+Assumptions!$D$31*D1171</f>
        <v>0.269392790547632</v>
      </c>
      <c r="F1171" s="28" t="n">
        <f aca="false">(Simulation!F1171-Assumptions!$D$15)*(1-E1171)+Assumptions!$D$15-Simulation!J1171</f>
        <v>0.175008962608362</v>
      </c>
      <c r="G1171" s="8" t="n">
        <f aca="false">((Assumptions!$D$14*(1+Simulation!E1171)^1*F1171-Assumptions!$D$14*(1+Simulation!E1171)^0*Simulation!E1171*Assumptions!$D$16)/(1+Simulation!K1171)^1+(Assumptions!$D$14*(1+Simulation!E1171)^2*F1171-Assumptions!$D$14*(1+Simulation!E1171)^1*Simulation!E1171*Assumptions!$D$16)/(1+Simulation!K1171)^2+(Assumptions!$D$14*(1+Simulation!E1171)^3*F1171-Assumptions!$D$14*(1+Simulation!E1171)^2*Simulation!E1171*Assumptions!$D$16)/(1+Simulation!K1171)^3+(Assumptions!$D$14*(1+Simulation!E1171)^4*F1171-Assumptions!$D$14*(1+Simulation!E1171)^3*Simulation!E1171*Assumptions!$D$16)/(1+Simulation!K1171)^4+(Assumptions!$D$14*(1+Simulation!E1171)^5*F1171-Assumptions!$D$14*(1+Simulation!E1171)^4*Simulation!E1171*Assumptions!$D$16)/(1+Simulation!K1171)^5+(Assumptions!$D$14*(1+Simulation!E1171)^5*F1171-Assumptions!$D$14*(1+Simulation!E1171)^4*Simulation!E1171*Assumptions!$D$16)*(1+Simulation!I1171)/(Simulation!K1171-Simulation!I1171)/(1+Simulation!K1171)^5-Assumptions!$D$17)/Assumptions!$D$18</f>
        <v>10.8416214483824</v>
      </c>
      <c r="H1171" s="8" t="str">
        <f aca="false">IF(D1171=1,G1171,"")</f>
        <v/>
      </c>
      <c r="I1171" s="33" t="n">
        <f aca="false">IF(D1171=0,G1171,"")</f>
        <v>10.8416214483824</v>
      </c>
    </row>
    <row r="1172" customFormat="false" ht="15" hidden="false" customHeight="false" outlineLevel="0" collapsed="false">
      <c r="B1172" s="2" t="n">
        <v>1167</v>
      </c>
      <c r="C1172" s="19" t="n">
        <f aca="false">IF('Random Draws'!F1172&lt;(Assumptions!$D$28-Assumptions!$D$27)/(Assumptions!$D$29-Assumptions!$D$27),Assumptions!$D$27+SQRT('Random Draws'!F1172*(Assumptions!$D$29-Assumptions!$D$27)*(Assumptions!$D$28-Assumptions!$D$27)),Assumptions!$D$29-SQRT((1-'Random Draws'!F1172)*(Assumptions!$D$29-Assumptions!$D$27)*(Assumptions!$D$29-Assumptions!$D$28)))</f>
        <v>0.258327552588123</v>
      </c>
      <c r="D1172" s="29" t="n">
        <f aca="false">IF('Random Draws'!I1172&lt;Assumptions!$D$30,1,0)</f>
        <v>1</v>
      </c>
      <c r="E1172" s="19" t="n">
        <f aca="false">C1172+Assumptions!$D$31*D1172</f>
        <v>0.348327552588123</v>
      </c>
      <c r="F1172" s="28" t="n">
        <f aca="false">(Simulation!F1172-Assumptions!$D$15)*(1-E1172)+Assumptions!$D$15-Simulation!J1172</f>
        <v>0.138129614192721</v>
      </c>
      <c r="G1172" s="8" t="n">
        <f aca="false">((Assumptions!$D$14*(1+Simulation!E1172)^1*F1172-Assumptions!$D$14*(1+Simulation!E1172)^0*Simulation!E1172*Assumptions!$D$16)/(1+Simulation!K1172)^1+(Assumptions!$D$14*(1+Simulation!E1172)^2*F1172-Assumptions!$D$14*(1+Simulation!E1172)^1*Simulation!E1172*Assumptions!$D$16)/(1+Simulation!K1172)^2+(Assumptions!$D$14*(1+Simulation!E1172)^3*F1172-Assumptions!$D$14*(1+Simulation!E1172)^2*Simulation!E1172*Assumptions!$D$16)/(1+Simulation!K1172)^3+(Assumptions!$D$14*(1+Simulation!E1172)^4*F1172-Assumptions!$D$14*(1+Simulation!E1172)^3*Simulation!E1172*Assumptions!$D$16)/(1+Simulation!K1172)^4+(Assumptions!$D$14*(1+Simulation!E1172)^5*F1172-Assumptions!$D$14*(1+Simulation!E1172)^4*Simulation!E1172*Assumptions!$D$16)/(1+Simulation!K1172)^5+(Assumptions!$D$14*(1+Simulation!E1172)^5*F1172-Assumptions!$D$14*(1+Simulation!E1172)^4*Simulation!E1172*Assumptions!$D$16)*(1+Simulation!I1172)/(Simulation!K1172-Simulation!I1172)/(1+Simulation!K1172)^5-Assumptions!$D$17)/Assumptions!$D$18</f>
        <v>8.94227528466363</v>
      </c>
      <c r="H1172" s="8" t="n">
        <f aca="false">IF(D1172=1,G1172,"")</f>
        <v>8.94227528466363</v>
      </c>
      <c r="I1172" s="33" t="str">
        <f aca="false">IF(D1172=0,G1172,"")</f>
        <v/>
      </c>
    </row>
    <row r="1173" customFormat="false" ht="15" hidden="false" customHeight="false" outlineLevel="0" collapsed="false">
      <c r="B1173" s="2" t="n">
        <v>1168</v>
      </c>
      <c r="C1173" s="19" t="n">
        <f aca="false">IF('Random Draws'!F1173&lt;(Assumptions!$D$28-Assumptions!$D$27)/(Assumptions!$D$29-Assumptions!$D$27),Assumptions!$D$27+SQRT('Random Draws'!F1173*(Assumptions!$D$29-Assumptions!$D$27)*(Assumptions!$D$28-Assumptions!$D$27)),Assumptions!$D$29-SQRT((1-'Random Draws'!F1173)*(Assumptions!$D$29-Assumptions!$D$27)*(Assumptions!$D$29-Assumptions!$D$28)))</f>
        <v>0.251578335733982</v>
      </c>
      <c r="D1173" s="29" t="n">
        <f aca="false">IF('Random Draws'!I1173&lt;Assumptions!$D$30,1,0)</f>
        <v>1</v>
      </c>
      <c r="E1173" s="19" t="n">
        <f aca="false">C1173+Assumptions!$D$31*D1173</f>
        <v>0.341578335733982</v>
      </c>
      <c r="F1173" s="28" t="n">
        <f aca="false">(Simulation!F1173-Assumptions!$D$15)*(1-E1173)+Assumptions!$D$15-Simulation!J1173</f>
        <v>0.153786267689601</v>
      </c>
      <c r="G1173" s="8" t="n">
        <f aca="false">((Assumptions!$D$14*(1+Simulation!E1173)^1*F1173-Assumptions!$D$14*(1+Simulation!E1173)^0*Simulation!E1173*Assumptions!$D$16)/(1+Simulation!K1173)^1+(Assumptions!$D$14*(1+Simulation!E1173)^2*F1173-Assumptions!$D$14*(1+Simulation!E1173)^1*Simulation!E1173*Assumptions!$D$16)/(1+Simulation!K1173)^2+(Assumptions!$D$14*(1+Simulation!E1173)^3*F1173-Assumptions!$D$14*(1+Simulation!E1173)^2*Simulation!E1173*Assumptions!$D$16)/(1+Simulation!K1173)^3+(Assumptions!$D$14*(1+Simulation!E1173)^4*F1173-Assumptions!$D$14*(1+Simulation!E1173)^3*Simulation!E1173*Assumptions!$D$16)/(1+Simulation!K1173)^4+(Assumptions!$D$14*(1+Simulation!E1173)^5*F1173-Assumptions!$D$14*(1+Simulation!E1173)^4*Simulation!E1173*Assumptions!$D$16)/(1+Simulation!K1173)^5+(Assumptions!$D$14*(1+Simulation!E1173)^5*F1173-Assumptions!$D$14*(1+Simulation!E1173)^4*Simulation!E1173*Assumptions!$D$16)*(1+Simulation!I1173)/(Simulation!K1173-Simulation!I1173)/(1+Simulation!K1173)^5-Assumptions!$D$17)/Assumptions!$D$18</f>
        <v>10.1202242875117</v>
      </c>
      <c r="H1173" s="8" t="n">
        <f aca="false">IF(D1173=1,G1173,"")</f>
        <v>10.1202242875117</v>
      </c>
      <c r="I1173" s="33" t="str">
        <f aca="false">IF(D1173=0,G1173,"")</f>
        <v/>
      </c>
    </row>
    <row r="1174" customFormat="false" ht="15" hidden="false" customHeight="false" outlineLevel="0" collapsed="false">
      <c r="B1174" s="2" t="n">
        <v>1169</v>
      </c>
      <c r="C1174" s="19" t="n">
        <f aca="false">IF('Random Draws'!F1174&lt;(Assumptions!$D$28-Assumptions!$D$27)/(Assumptions!$D$29-Assumptions!$D$27),Assumptions!$D$27+SQRT('Random Draws'!F1174*(Assumptions!$D$29-Assumptions!$D$27)*(Assumptions!$D$28-Assumptions!$D$27)),Assumptions!$D$29-SQRT((1-'Random Draws'!F1174)*(Assumptions!$D$29-Assumptions!$D$27)*(Assumptions!$D$29-Assumptions!$D$28)))</f>
        <v>0.263055452823708</v>
      </c>
      <c r="D1174" s="29" t="n">
        <f aca="false">IF('Random Draws'!I1174&lt;Assumptions!$D$30,1,0)</f>
        <v>0</v>
      </c>
      <c r="E1174" s="19" t="n">
        <f aca="false">C1174+Assumptions!$D$31*D1174</f>
        <v>0.263055452823708</v>
      </c>
      <c r="F1174" s="28" t="n">
        <f aca="false">(Simulation!F1174-Assumptions!$D$15)*(1-E1174)+Assumptions!$D$15-Simulation!J1174</f>
        <v>0.145612423649324</v>
      </c>
      <c r="G1174" s="8" t="n">
        <f aca="false">((Assumptions!$D$14*(1+Simulation!E1174)^1*F1174-Assumptions!$D$14*(1+Simulation!E1174)^0*Simulation!E1174*Assumptions!$D$16)/(1+Simulation!K1174)^1+(Assumptions!$D$14*(1+Simulation!E1174)^2*F1174-Assumptions!$D$14*(1+Simulation!E1174)^1*Simulation!E1174*Assumptions!$D$16)/(1+Simulation!K1174)^2+(Assumptions!$D$14*(1+Simulation!E1174)^3*F1174-Assumptions!$D$14*(1+Simulation!E1174)^2*Simulation!E1174*Assumptions!$D$16)/(1+Simulation!K1174)^3+(Assumptions!$D$14*(1+Simulation!E1174)^4*F1174-Assumptions!$D$14*(1+Simulation!E1174)^3*Simulation!E1174*Assumptions!$D$16)/(1+Simulation!K1174)^4+(Assumptions!$D$14*(1+Simulation!E1174)^5*F1174-Assumptions!$D$14*(1+Simulation!E1174)^4*Simulation!E1174*Assumptions!$D$16)/(1+Simulation!K1174)^5+(Assumptions!$D$14*(1+Simulation!E1174)^5*F1174-Assumptions!$D$14*(1+Simulation!E1174)^4*Simulation!E1174*Assumptions!$D$16)*(1+Simulation!I1174)/(Simulation!K1174-Simulation!I1174)/(1+Simulation!K1174)^5-Assumptions!$D$17)/Assumptions!$D$18</f>
        <v>7.38941707566428</v>
      </c>
      <c r="H1174" s="8" t="str">
        <f aca="false">IF(D1174=1,G1174,"")</f>
        <v/>
      </c>
      <c r="I1174" s="33" t="n">
        <f aca="false">IF(D1174=0,G1174,"")</f>
        <v>7.38941707566428</v>
      </c>
    </row>
    <row r="1175" customFormat="false" ht="15" hidden="false" customHeight="false" outlineLevel="0" collapsed="false">
      <c r="B1175" s="2" t="n">
        <v>1170</v>
      </c>
      <c r="C1175" s="19" t="n">
        <f aca="false">IF('Random Draws'!F1175&lt;(Assumptions!$D$28-Assumptions!$D$27)/(Assumptions!$D$29-Assumptions!$D$27),Assumptions!$D$27+SQRT('Random Draws'!F1175*(Assumptions!$D$29-Assumptions!$D$27)*(Assumptions!$D$28-Assumptions!$D$27)),Assumptions!$D$29-SQRT((1-'Random Draws'!F1175)*(Assumptions!$D$29-Assumptions!$D$27)*(Assumptions!$D$29-Assumptions!$D$28)))</f>
        <v>0.264192854900369</v>
      </c>
      <c r="D1175" s="29" t="n">
        <f aca="false">IF('Random Draws'!I1175&lt;Assumptions!$D$30,1,0)</f>
        <v>0</v>
      </c>
      <c r="E1175" s="19" t="n">
        <f aca="false">C1175+Assumptions!$D$31*D1175</f>
        <v>0.264192854900369</v>
      </c>
      <c r="F1175" s="28" t="n">
        <f aca="false">(Simulation!F1175-Assumptions!$D$15)*(1-E1175)+Assumptions!$D$15-Simulation!J1175</f>
        <v>0.20086978332956</v>
      </c>
      <c r="G1175" s="8" t="n">
        <f aca="false">((Assumptions!$D$14*(1+Simulation!E1175)^1*F1175-Assumptions!$D$14*(1+Simulation!E1175)^0*Simulation!E1175*Assumptions!$D$16)/(1+Simulation!K1175)^1+(Assumptions!$D$14*(1+Simulation!E1175)^2*F1175-Assumptions!$D$14*(1+Simulation!E1175)^1*Simulation!E1175*Assumptions!$D$16)/(1+Simulation!K1175)^2+(Assumptions!$D$14*(1+Simulation!E1175)^3*F1175-Assumptions!$D$14*(1+Simulation!E1175)^2*Simulation!E1175*Assumptions!$D$16)/(1+Simulation!K1175)^3+(Assumptions!$D$14*(1+Simulation!E1175)^4*F1175-Assumptions!$D$14*(1+Simulation!E1175)^3*Simulation!E1175*Assumptions!$D$16)/(1+Simulation!K1175)^4+(Assumptions!$D$14*(1+Simulation!E1175)^5*F1175-Assumptions!$D$14*(1+Simulation!E1175)^4*Simulation!E1175*Assumptions!$D$16)/(1+Simulation!K1175)^5+(Assumptions!$D$14*(1+Simulation!E1175)^5*F1175-Assumptions!$D$14*(1+Simulation!E1175)^4*Simulation!E1175*Assumptions!$D$16)*(1+Simulation!I1175)/(Simulation!K1175-Simulation!I1175)/(1+Simulation!K1175)^5-Assumptions!$D$17)/Assumptions!$D$18</f>
        <v>18.0077661943132</v>
      </c>
      <c r="H1175" s="8" t="str">
        <f aca="false">IF(D1175=1,G1175,"")</f>
        <v/>
      </c>
      <c r="I1175" s="33" t="n">
        <f aca="false">IF(D1175=0,G1175,"")</f>
        <v>18.0077661943132</v>
      </c>
    </row>
    <row r="1176" customFormat="false" ht="15" hidden="false" customHeight="false" outlineLevel="0" collapsed="false">
      <c r="B1176" s="2" t="n">
        <v>1171</v>
      </c>
      <c r="C1176" s="19" t="n">
        <f aca="false">IF('Random Draws'!F1176&lt;(Assumptions!$D$28-Assumptions!$D$27)/(Assumptions!$D$29-Assumptions!$D$27),Assumptions!$D$27+SQRT('Random Draws'!F1176*(Assumptions!$D$29-Assumptions!$D$27)*(Assumptions!$D$28-Assumptions!$D$27)),Assumptions!$D$29-SQRT((1-'Random Draws'!F1176)*(Assumptions!$D$29-Assumptions!$D$27)*(Assumptions!$D$29-Assumptions!$D$28)))</f>
        <v>0.257793232862591</v>
      </c>
      <c r="D1176" s="29" t="n">
        <f aca="false">IF('Random Draws'!I1176&lt;Assumptions!$D$30,1,0)</f>
        <v>0</v>
      </c>
      <c r="E1176" s="19" t="n">
        <f aca="false">C1176+Assumptions!$D$31*D1176</f>
        <v>0.257793232862591</v>
      </c>
      <c r="F1176" s="28" t="n">
        <f aca="false">(Simulation!F1176-Assumptions!$D$15)*(1-E1176)+Assumptions!$D$15-Simulation!J1176</f>
        <v>0.185624476532227</v>
      </c>
      <c r="G1176" s="8" t="n">
        <f aca="false">((Assumptions!$D$14*(1+Simulation!E1176)^1*F1176-Assumptions!$D$14*(1+Simulation!E1176)^0*Simulation!E1176*Assumptions!$D$16)/(1+Simulation!K1176)^1+(Assumptions!$D$14*(1+Simulation!E1176)^2*F1176-Assumptions!$D$14*(1+Simulation!E1176)^1*Simulation!E1176*Assumptions!$D$16)/(1+Simulation!K1176)^2+(Assumptions!$D$14*(1+Simulation!E1176)^3*F1176-Assumptions!$D$14*(1+Simulation!E1176)^2*Simulation!E1176*Assumptions!$D$16)/(1+Simulation!K1176)^3+(Assumptions!$D$14*(1+Simulation!E1176)^4*F1176-Assumptions!$D$14*(1+Simulation!E1176)^3*Simulation!E1176*Assumptions!$D$16)/(1+Simulation!K1176)^4+(Assumptions!$D$14*(1+Simulation!E1176)^5*F1176-Assumptions!$D$14*(1+Simulation!E1176)^4*Simulation!E1176*Assumptions!$D$16)/(1+Simulation!K1176)^5+(Assumptions!$D$14*(1+Simulation!E1176)^5*F1176-Assumptions!$D$14*(1+Simulation!E1176)^4*Simulation!E1176*Assumptions!$D$16)*(1+Simulation!I1176)/(Simulation!K1176-Simulation!I1176)/(1+Simulation!K1176)^5-Assumptions!$D$17)/Assumptions!$D$18</f>
        <v>18.3329162125372</v>
      </c>
      <c r="H1176" s="8" t="str">
        <f aca="false">IF(D1176=1,G1176,"")</f>
        <v/>
      </c>
      <c r="I1176" s="33" t="n">
        <f aca="false">IF(D1176=0,G1176,"")</f>
        <v>18.3329162125372</v>
      </c>
    </row>
    <row r="1177" customFormat="false" ht="15" hidden="false" customHeight="false" outlineLevel="0" collapsed="false">
      <c r="B1177" s="2" t="n">
        <v>1172</v>
      </c>
      <c r="C1177" s="19" t="n">
        <f aca="false">IF('Random Draws'!F1177&lt;(Assumptions!$D$28-Assumptions!$D$27)/(Assumptions!$D$29-Assumptions!$D$27),Assumptions!$D$27+SQRT('Random Draws'!F1177*(Assumptions!$D$29-Assumptions!$D$27)*(Assumptions!$D$28-Assumptions!$D$27)),Assumptions!$D$29-SQRT((1-'Random Draws'!F1177)*(Assumptions!$D$29-Assumptions!$D$27)*(Assumptions!$D$29-Assumptions!$D$28)))</f>
        <v>0.270494069153123</v>
      </c>
      <c r="D1177" s="29" t="n">
        <f aca="false">IF('Random Draws'!I1177&lt;Assumptions!$D$30,1,0)</f>
        <v>1</v>
      </c>
      <c r="E1177" s="19" t="n">
        <f aca="false">C1177+Assumptions!$D$31*D1177</f>
        <v>0.360494069153123</v>
      </c>
      <c r="F1177" s="28" t="n">
        <f aca="false">(Simulation!F1177-Assumptions!$D$15)*(1-E1177)+Assumptions!$D$15-Simulation!J1177</f>
        <v>0.175366390996423</v>
      </c>
      <c r="G1177" s="8" t="n">
        <f aca="false">((Assumptions!$D$14*(1+Simulation!E1177)^1*F1177-Assumptions!$D$14*(1+Simulation!E1177)^0*Simulation!E1177*Assumptions!$D$16)/(1+Simulation!K1177)^1+(Assumptions!$D$14*(1+Simulation!E1177)^2*F1177-Assumptions!$D$14*(1+Simulation!E1177)^1*Simulation!E1177*Assumptions!$D$16)/(1+Simulation!K1177)^2+(Assumptions!$D$14*(1+Simulation!E1177)^3*F1177-Assumptions!$D$14*(1+Simulation!E1177)^2*Simulation!E1177*Assumptions!$D$16)/(1+Simulation!K1177)^3+(Assumptions!$D$14*(1+Simulation!E1177)^4*F1177-Assumptions!$D$14*(1+Simulation!E1177)^3*Simulation!E1177*Assumptions!$D$16)/(1+Simulation!K1177)^4+(Assumptions!$D$14*(1+Simulation!E1177)^5*F1177-Assumptions!$D$14*(1+Simulation!E1177)^4*Simulation!E1177*Assumptions!$D$16)/(1+Simulation!K1177)^5+(Assumptions!$D$14*(1+Simulation!E1177)^5*F1177-Assumptions!$D$14*(1+Simulation!E1177)^4*Simulation!E1177*Assumptions!$D$16)*(1+Simulation!I1177)/(Simulation!K1177-Simulation!I1177)/(1+Simulation!K1177)^5-Assumptions!$D$17)/Assumptions!$D$18</f>
        <v>9.45229700381138</v>
      </c>
      <c r="H1177" s="8" t="n">
        <f aca="false">IF(D1177=1,G1177,"")</f>
        <v>9.45229700381138</v>
      </c>
      <c r="I1177" s="33" t="str">
        <f aca="false">IF(D1177=0,G1177,"")</f>
        <v/>
      </c>
    </row>
    <row r="1178" customFormat="false" ht="15" hidden="false" customHeight="false" outlineLevel="0" collapsed="false">
      <c r="B1178" s="2" t="n">
        <v>1173</v>
      </c>
      <c r="C1178" s="19" t="n">
        <f aca="false">IF('Random Draws'!F1178&lt;(Assumptions!$D$28-Assumptions!$D$27)/(Assumptions!$D$29-Assumptions!$D$27),Assumptions!$D$27+SQRT('Random Draws'!F1178*(Assumptions!$D$29-Assumptions!$D$27)*(Assumptions!$D$28-Assumptions!$D$27)),Assumptions!$D$29-SQRT((1-'Random Draws'!F1178)*(Assumptions!$D$29-Assumptions!$D$27)*(Assumptions!$D$29-Assumptions!$D$28)))</f>
        <v>0.273412604501201</v>
      </c>
      <c r="D1178" s="29" t="n">
        <f aca="false">IF('Random Draws'!I1178&lt;Assumptions!$D$30,1,0)</f>
        <v>0</v>
      </c>
      <c r="E1178" s="19" t="n">
        <f aca="false">C1178+Assumptions!$D$31*D1178</f>
        <v>0.273412604501201</v>
      </c>
      <c r="F1178" s="28" t="n">
        <f aca="false">(Simulation!F1178-Assumptions!$D$15)*(1-E1178)+Assumptions!$D$15-Simulation!J1178</f>
        <v>0.195815568970657</v>
      </c>
      <c r="G1178" s="8" t="n">
        <f aca="false">((Assumptions!$D$14*(1+Simulation!E1178)^1*F1178-Assumptions!$D$14*(1+Simulation!E1178)^0*Simulation!E1178*Assumptions!$D$16)/(1+Simulation!K1178)^1+(Assumptions!$D$14*(1+Simulation!E1178)^2*F1178-Assumptions!$D$14*(1+Simulation!E1178)^1*Simulation!E1178*Assumptions!$D$16)/(1+Simulation!K1178)^2+(Assumptions!$D$14*(1+Simulation!E1178)^3*F1178-Assumptions!$D$14*(1+Simulation!E1178)^2*Simulation!E1178*Assumptions!$D$16)/(1+Simulation!K1178)^3+(Assumptions!$D$14*(1+Simulation!E1178)^4*F1178-Assumptions!$D$14*(1+Simulation!E1178)^3*Simulation!E1178*Assumptions!$D$16)/(1+Simulation!K1178)^4+(Assumptions!$D$14*(1+Simulation!E1178)^5*F1178-Assumptions!$D$14*(1+Simulation!E1178)^4*Simulation!E1178*Assumptions!$D$16)/(1+Simulation!K1178)^5+(Assumptions!$D$14*(1+Simulation!E1178)^5*F1178-Assumptions!$D$14*(1+Simulation!E1178)^4*Simulation!E1178*Assumptions!$D$16)*(1+Simulation!I1178)/(Simulation!K1178-Simulation!I1178)/(1+Simulation!K1178)^5-Assumptions!$D$17)/Assumptions!$D$18</f>
        <v>8.21508899280761</v>
      </c>
      <c r="H1178" s="8" t="str">
        <f aca="false">IF(D1178=1,G1178,"")</f>
        <v/>
      </c>
      <c r="I1178" s="33" t="n">
        <f aca="false">IF(D1178=0,G1178,"")</f>
        <v>8.21508899280761</v>
      </c>
    </row>
    <row r="1179" customFormat="false" ht="15" hidden="false" customHeight="false" outlineLevel="0" collapsed="false">
      <c r="B1179" s="2" t="n">
        <v>1174</v>
      </c>
      <c r="C1179" s="19" t="n">
        <f aca="false">IF('Random Draws'!F1179&lt;(Assumptions!$D$28-Assumptions!$D$27)/(Assumptions!$D$29-Assumptions!$D$27),Assumptions!$D$27+SQRT('Random Draws'!F1179*(Assumptions!$D$29-Assumptions!$D$27)*(Assumptions!$D$28-Assumptions!$D$27)),Assumptions!$D$29-SQRT((1-'Random Draws'!F1179)*(Assumptions!$D$29-Assumptions!$D$27)*(Assumptions!$D$29-Assumptions!$D$28)))</f>
        <v>0.2653942994456</v>
      </c>
      <c r="D1179" s="29" t="n">
        <f aca="false">IF('Random Draws'!I1179&lt;Assumptions!$D$30,1,0)</f>
        <v>0</v>
      </c>
      <c r="E1179" s="19" t="n">
        <f aca="false">C1179+Assumptions!$D$31*D1179</f>
        <v>0.2653942994456</v>
      </c>
      <c r="F1179" s="28" t="n">
        <f aca="false">(Simulation!F1179-Assumptions!$D$15)*(1-E1179)+Assumptions!$D$15-Simulation!J1179</f>
        <v>0.150268891805407</v>
      </c>
      <c r="G1179" s="8" t="n">
        <f aca="false">((Assumptions!$D$14*(1+Simulation!E1179)^1*F1179-Assumptions!$D$14*(1+Simulation!E1179)^0*Simulation!E1179*Assumptions!$D$16)/(1+Simulation!K1179)^1+(Assumptions!$D$14*(1+Simulation!E1179)^2*F1179-Assumptions!$D$14*(1+Simulation!E1179)^1*Simulation!E1179*Assumptions!$D$16)/(1+Simulation!K1179)^2+(Assumptions!$D$14*(1+Simulation!E1179)^3*F1179-Assumptions!$D$14*(1+Simulation!E1179)^2*Simulation!E1179*Assumptions!$D$16)/(1+Simulation!K1179)^3+(Assumptions!$D$14*(1+Simulation!E1179)^4*F1179-Assumptions!$D$14*(1+Simulation!E1179)^3*Simulation!E1179*Assumptions!$D$16)/(1+Simulation!K1179)^4+(Assumptions!$D$14*(1+Simulation!E1179)^5*F1179-Assumptions!$D$14*(1+Simulation!E1179)^4*Simulation!E1179*Assumptions!$D$16)/(1+Simulation!K1179)^5+(Assumptions!$D$14*(1+Simulation!E1179)^5*F1179-Assumptions!$D$14*(1+Simulation!E1179)^4*Simulation!E1179*Assumptions!$D$16)*(1+Simulation!I1179)/(Simulation!K1179-Simulation!I1179)/(1+Simulation!K1179)^5-Assumptions!$D$17)/Assumptions!$D$18</f>
        <v>6.73623704989616</v>
      </c>
      <c r="H1179" s="8" t="str">
        <f aca="false">IF(D1179=1,G1179,"")</f>
        <v/>
      </c>
      <c r="I1179" s="33" t="n">
        <f aca="false">IF(D1179=0,G1179,"")</f>
        <v>6.73623704989616</v>
      </c>
    </row>
    <row r="1180" customFormat="false" ht="15" hidden="false" customHeight="false" outlineLevel="0" collapsed="false">
      <c r="B1180" s="2" t="n">
        <v>1175</v>
      </c>
      <c r="C1180" s="19" t="n">
        <f aca="false">IF('Random Draws'!F1180&lt;(Assumptions!$D$28-Assumptions!$D$27)/(Assumptions!$D$29-Assumptions!$D$27),Assumptions!$D$27+SQRT('Random Draws'!F1180*(Assumptions!$D$29-Assumptions!$D$27)*(Assumptions!$D$28-Assumptions!$D$27)),Assumptions!$D$29-SQRT((1-'Random Draws'!F1180)*(Assumptions!$D$29-Assumptions!$D$27)*(Assumptions!$D$29-Assumptions!$D$28)))</f>
        <v>0.25451752203313</v>
      </c>
      <c r="D1180" s="29" t="n">
        <f aca="false">IF('Random Draws'!I1180&lt;Assumptions!$D$30,1,0)</f>
        <v>0</v>
      </c>
      <c r="E1180" s="19" t="n">
        <f aca="false">C1180+Assumptions!$D$31*D1180</f>
        <v>0.25451752203313</v>
      </c>
      <c r="F1180" s="28" t="n">
        <f aca="false">(Simulation!F1180-Assumptions!$D$15)*(1-E1180)+Assumptions!$D$15-Simulation!J1180</f>
        <v>0.194434635220707</v>
      </c>
      <c r="G1180" s="8" t="n">
        <f aca="false">((Assumptions!$D$14*(1+Simulation!E1180)^1*F1180-Assumptions!$D$14*(1+Simulation!E1180)^0*Simulation!E1180*Assumptions!$D$16)/(1+Simulation!K1180)^1+(Assumptions!$D$14*(1+Simulation!E1180)^2*F1180-Assumptions!$D$14*(1+Simulation!E1180)^1*Simulation!E1180*Assumptions!$D$16)/(1+Simulation!K1180)^2+(Assumptions!$D$14*(1+Simulation!E1180)^3*F1180-Assumptions!$D$14*(1+Simulation!E1180)^2*Simulation!E1180*Assumptions!$D$16)/(1+Simulation!K1180)^3+(Assumptions!$D$14*(1+Simulation!E1180)^4*F1180-Assumptions!$D$14*(1+Simulation!E1180)^3*Simulation!E1180*Assumptions!$D$16)/(1+Simulation!K1180)^4+(Assumptions!$D$14*(1+Simulation!E1180)^5*F1180-Assumptions!$D$14*(1+Simulation!E1180)^4*Simulation!E1180*Assumptions!$D$16)/(1+Simulation!K1180)^5+(Assumptions!$D$14*(1+Simulation!E1180)^5*F1180-Assumptions!$D$14*(1+Simulation!E1180)^4*Simulation!E1180*Assumptions!$D$16)*(1+Simulation!I1180)/(Simulation!K1180-Simulation!I1180)/(1+Simulation!K1180)^5-Assumptions!$D$17)/Assumptions!$D$18</f>
        <v>14.5297560031211</v>
      </c>
      <c r="H1180" s="8" t="str">
        <f aca="false">IF(D1180=1,G1180,"")</f>
        <v/>
      </c>
      <c r="I1180" s="33" t="n">
        <f aca="false">IF(D1180=0,G1180,"")</f>
        <v>14.5297560031211</v>
      </c>
    </row>
    <row r="1181" customFormat="false" ht="15" hidden="false" customHeight="false" outlineLevel="0" collapsed="false">
      <c r="B1181" s="2" t="n">
        <v>1176</v>
      </c>
      <c r="C1181" s="19" t="n">
        <f aca="false">IF('Random Draws'!F1181&lt;(Assumptions!$D$28-Assumptions!$D$27)/(Assumptions!$D$29-Assumptions!$D$27),Assumptions!$D$27+SQRT('Random Draws'!F1181*(Assumptions!$D$29-Assumptions!$D$27)*(Assumptions!$D$28-Assumptions!$D$27)),Assumptions!$D$29-SQRT((1-'Random Draws'!F1181)*(Assumptions!$D$29-Assumptions!$D$27)*(Assumptions!$D$29-Assumptions!$D$28)))</f>
        <v>0.270059870467846</v>
      </c>
      <c r="D1181" s="29" t="n">
        <f aca="false">IF('Random Draws'!I1181&lt;Assumptions!$D$30,1,0)</f>
        <v>0</v>
      </c>
      <c r="E1181" s="19" t="n">
        <f aca="false">C1181+Assumptions!$D$31*D1181</f>
        <v>0.270059870467846</v>
      </c>
      <c r="F1181" s="28" t="n">
        <f aca="false">(Simulation!F1181-Assumptions!$D$15)*(1-E1181)+Assumptions!$D$15-Simulation!J1181</f>
        <v>0.15091792497274</v>
      </c>
      <c r="G1181" s="8" t="n">
        <f aca="false">((Assumptions!$D$14*(1+Simulation!E1181)^1*F1181-Assumptions!$D$14*(1+Simulation!E1181)^0*Simulation!E1181*Assumptions!$D$16)/(1+Simulation!K1181)^1+(Assumptions!$D$14*(1+Simulation!E1181)^2*F1181-Assumptions!$D$14*(1+Simulation!E1181)^1*Simulation!E1181*Assumptions!$D$16)/(1+Simulation!K1181)^2+(Assumptions!$D$14*(1+Simulation!E1181)^3*F1181-Assumptions!$D$14*(1+Simulation!E1181)^2*Simulation!E1181*Assumptions!$D$16)/(1+Simulation!K1181)^3+(Assumptions!$D$14*(1+Simulation!E1181)^4*F1181-Assumptions!$D$14*(1+Simulation!E1181)^3*Simulation!E1181*Assumptions!$D$16)/(1+Simulation!K1181)^4+(Assumptions!$D$14*(1+Simulation!E1181)^5*F1181-Assumptions!$D$14*(1+Simulation!E1181)^4*Simulation!E1181*Assumptions!$D$16)/(1+Simulation!K1181)^5+(Assumptions!$D$14*(1+Simulation!E1181)^5*F1181-Assumptions!$D$14*(1+Simulation!E1181)^4*Simulation!E1181*Assumptions!$D$16)*(1+Simulation!I1181)/(Simulation!K1181-Simulation!I1181)/(1+Simulation!K1181)^5-Assumptions!$D$17)/Assumptions!$D$18</f>
        <v>10.9306831692971</v>
      </c>
      <c r="H1181" s="8" t="str">
        <f aca="false">IF(D1181=1,G1181,"")</f>
        <v/>
      </c>
      <c r="I1181" s="33" t="n">
        <f aca="false">IF(D1181=0,G1181,"")</f>
        <v>10.9306831692971</v>
      </c>
    </row>
    <row r="1182" customFormat="false" ht="15" hidden="false" customHeight="false" outlineLevel="0" collapsed="false">
      <c r="B1182" s="2" t="n">
        <v>1177</v>
      </c>
      <c r="C1182" s="19" t="n">
        <f aca="false">IF('Random Draws'!F1182&lt;(Assumptions!$D$28-Assumptions!$D$27)/(Assumptions!$D$29-Assumptions!$D$27),Assumptions!$D$27+SQRT('Random Draws'!F1182*(Assumptions!$D$29-Assumptions!$D$27)*(Assumptions!$D$28-Assumptions!$D$27)),Assumptions!$D$29-SQRT((1-'Random Draws'!F1182)*(Assumptions!$D$29-Assumptions!$D$27)*(Assumptions!$D$29-Assumptions!$D$28)))</f>
        <v>0.266405669271376</v>
      </c>
      <c r="D1182" s="29" t="n">
        <f aca="false">IF('Random Draws'!I1182&lt;Assumptions!$D$30,1,0)</f>
        <v>1</v>
      </c>
      <c r="E1182" s="19" t="n">
        <f aca="false">C1182+Assumptions!$D$31*D1182</f>
        <v>0.356405669271376</v>
      </c>
      <c r="F1182" s="28" t="n">
        <f aca="false">(Simulation!F1182-Assumptions!$D$15)*(1-E1182)+Assumptions!$D$15-Simulation!J1182</f>
        <v>0.139293673219575</v>
      </c>
      <c r="G1182" s="8" t="n">
        <f aca="false">((Assumptions!$D$14*(1+Simulation!E1182)^1*F1182-Assumptions!$D$14*(1+Simulation!E1182)^0*Simulation!E1182*Assumptions!$D$16)/(1+Simulation!K1182)^1+(Assumptions!$D$14*(1+Simulation!E1182)^2*F1182-Assumptions!$D$14*(1+Simulation!E1182)^1*Simulation!E1182*Assumptions!$D$16)/(1+Simulation!K1182)^2+(Assumptions!$D$14*(1+Simulation!E1182)^3*F1182-Assumptions!$D$14*(1+Simulation!E1182)^2*Simulation!E1182*Assumptions!$D$16)/(1+Simulation!K1182)^3+(Assumptions!$D$14*(1+Simulation!E1182)^4*F1182-Assumptions!$D$14*(1+Simulation!E1182)^3*Simulation!E1182*Assumptions!$D$16)/(1+Simulation!K1182)^4+(Assumptions!$D$14*(1+Simulation!E1182)^5*F1182-Assumptions!$D$14*(1+Simulation!E1182)^4*Simulation!E1182*Assumptions!$D$16)/(1+Simulation!K1182)^5+(Assumptions!$D$14*(1+Simulation!E1182)^5*F1182-Assumptions!$D$14*(1+Simulation!E1182)^4*Simulation!E1182*Assumptions!$D$16)*(1+Simulation!I1182)/(Simulation!K1182-Simulation!I1182)/(1+Simulation!K1182)^5-Assumptions!$D$17)/Assumptions!$D$18</f>
        <v>12.5049260193083</v>
      </c>
      <c r="H1182" s="8" t="n">
        <f aca="false">IF(D1182=1,G1182,"")</f>
        <v>12.5049260193083</v>
      </c>
      <c r="I1182" s="33" t="str">
        <f aca="false">IF(D1182=0,G1182,"")</f>
        <v/>
      </c>
    </row>
    <row r="1183" customFormat="false" ht="15" hidden="false" customHeight="false" outlineLevel="0" collapsed="false">
      <c r="B1183" s="2" t="n">
        <v>1178</v>
      </c>
      <c r="C1183" s="19" t="n">
        <f aca="false">IF('Random Draws'!F1183&lt;(Assumptions!$D$28-Assumptions!$D$27)/(Assumptions!$D$29-Assumptions!$D$27),Assumptions!$D$27+SQRT('Random Draws'!F1183*(Assumptions!$D$29-Assumptions!$D$27)*(Assumptions!$D$28-Assumptions!$D$27)),Assumptions!$D$29-SQRT((1-'Random Draws'!F1183)*(Assumptions!$D$29-Assumptions!$D$27)*(Assumptions!$D$29-Assumptions!$D$28)))</f>
        <v>0.264451741679275</v>
      </c>
      <c r="D1183" s="29" t="n">
        <f aca="false">IF('Random Draws'!I1183&lt;Assumptions!$D$30,1,0)</f>
        <v>0</v>
      </c>
      <c r="E1183" s="19" t="n">
        <f aca="false">C1183+Assumptions!$D$31*D1183</f>
        <v>0.264451741679275</v>
      </c>
      <c r="F1183" s="28" t="n">
        <f aca="false">(Simulation!F1183-Assumptions!$D$15)*(1-E1183)+Assumptions!$D$15-Simulation!J1183</f>
        <v>0.131824627863727</v>
      </c>
      <c r="G1183" s="8" t="n">
        <f aca="false">((Assumptions!$D$14*(1+Simulation!E1183)^1*F1183-Assumptions!$D$14*(1+Simulation!E1183)^0*Simulation!E1183*Assumptions!$D$16)/(1+Simulation!K1183)^1+(Assumptions!$D$14*(1+Simulation!E1183)^2*F1183-Assumptions!$D$14*(1+Simulation!E1183)^1*Simulation!E1183*Assumptions!$D$16)/(1+Simulation!K1183)^2+(Assumptions!$D$14*(1+Simulation!E1183)^3*F1183-Assumptions!$D$14*(1+Simulation!E1183)^2*Simulation!E1183*Assumptions!$D$16)/(1+Simulation!K1183)^3+(Assumptions!$D$14*(1+Simulation!E1183)^4*F1183-Assumptions!$D$14*(1+Simulation!E1183)^3*Simulation!E1183*Assumptions!$D$16)/(1+Simulation!K1183)^4+(Assumptions!$D$14*(1+Simulation!E1183)^5*F1183-Assumptions!$D$14*(1+Simulation!E1183)^4*Simulation!E1183*Assumptions!$D$16)/(1+Simulation!K1183)^5+(Assumptions!$D$14*(1+Simulation!E1183)^5*F1183-Assumptions!$D$14*(1+Simulation!E1183)^4*Simulation!E1183*Assumptions!$D$16)*(1+Simulation!I1183)/(Simulation!K1183-Simulation!I1183)/(1+Simulation!K1183)^5-Assumptions!$D$17)/Assumptions!$D$18</f>
        <v>5.15996949572156</v>
      </c>
      <c r="H1183" s="8" t="str">
        <f aca="false">IF(D1183=1,G1183,"")</f>
        <v/>
      </c>
      <c r="I1183" s="33" t="n">
        <f aca="false">IF(D1183=0,G1183,"")</f>
        <v>5.15996949572156</v>
      </c>
    </row>
    <row r="1184" customFormat="false" ht="15" hidden="false" customHeight="false" outlineLevel="0" collapsed="false">
      <c r="B1184" s="2" t="n">
        <v>1179</v>
      </c>
      <c r="C1184" s="19" t="n">
        <f aca="false">IF('Random Draws'!F1184&lt;(Assumptions!$D$28-Assumptions!$D$27)/(Assumptions!$D$29-Assumptions!$D$27),Assumptions!$D$27+SQRT('Random Draws'!F1184*(Assumptions!$D$29-Assumptions!$D$27)*(Assumptions!$D$28-Assumptions!$D$27)),Assumptions!$D$29-SQRT((1-'Random Draws'!F1184)*(Assumptions!$D$29-Assumptions!$D$27)*(Assumptions!$D$29-Assumptions!$D$28)))</f>
        <v>0.274325502313121</v>
      </c>
      <c r="D1184" s="29" t="n">
        <f aca="false">IF('Random Draws'!I1184&lt;Assumptions!$D$30,1,0)</f>
        <v>0</v>
      </c>
      <c r="E1184" s="19" t="n">
        <f aca="false">C1184+Assumptions!$D$31*D1184</f>
        <v>0.274325502313121</v>
      </c>
      <c r="F1184" s="28" t="n">
        <f aca="false">(Simulation!F1184-Assumptions!$D$15)*(1-E1184)+Assumptions!$D$15-Simulation!J1184</f>
        <v>0.169544387915807</v>
      </c>
      <c r="G1184" s="8" t="n">
        <f aca="false">((Assumptions!$D$14*(1+Simulation!E1184)^1*F1184-Assumptions!$D$14*(1+Simulation!E1184)^0*Simulation!E1184*Assumptions!$D$16)/(1+Simulation!K1184)^1+(Assumptions!$D$14*(1+Simulation!E1184)^2*F1184-Assumptions!$D$14*(1+Simulation!E1184)^1*Simulation!E1184*Assumptions!$D$16)/(1+Simulation!K1184)^2+(Assumptions!$D$14*(1+Simulation!E1184)^3*F1184-Assumptions!$D$14*(1+Simulation!E1184)^2*Simulation!E1184*Assumptions!$D$16)/(1+Simulation!K1184)^3+(Assumptions!$D$14*(1+Simulation!E1184)^4*F1184-Assumptions!$D$14*(1+Simulation!E1184)^3*Simulation!E1184*Assumptions!$D$16)/(1+Simulation!K1184)^4+(Assumptions!$D$14*(1+Simulation!E1184)^5*F1184-Assumptions!$D$14*(1+Simulation!E1184)^4*Simulation!E1184*Assumptions!$D$16)/(1+Simulation!K1184)^5+(Assumptions!$D$14*(1+Simulation!E1184)^5*F1184-Assumptions!$D$14*(1+Simulation!E1184)^4*Simulation!E1184*Assumptions!$D$16)*(1+Simulation!I1184)/(Simulation!K1184-Simulation!I1184)/(1+Simulation!K1184)^5-Assumptions!$D$17)/Assumptions!$D$18</f>
        <v>9.73094967098019</v>
      </c>
      <c r="H1184" s="8" t="str">
        <f aca="false">IF(D1184=1,G1184,"")</f>
        <v/>
      </c>
      <c r="I1184" s="33" t="n">
        <f aca="false">IF(D1184=0,G1184,"")</f>
        <v>9.73094967098019</v>
      </c>
    </row>
    <row r="1185" customFormat="false" ht="15" hidden="false" customHeight="false" outlineLevel="0" collapsed="false">
      <c r="B1185" s="2" t="n">
        <v>1180</v>
      </c>
      <c r="C1185" s="19" t="n">
        <f aca="false">IF('Random Draws'!F1185&lt;(Assumptions!$D$28-Assumptions!$D$27)/(Assumptions!$D$29-Assumptions!$D$27),Assumptions!$D$27+SQRT('Random Draws'!F1185*(Assumptions!$D$29-Assumptions!$D$27)*(Assumptions!$D$28-Assumptions!$D$27)),Assumptions!$D$29-SQRT((1-'Random Draws'!F1185)*(Assumptions!$D$29-Assumptions!$D$27)*(Assumptions!$D$29-Assumptions!$D$28)))</f>
        <v>0.261555316143994</v>
      </c>
      <c r="D1185" s="29" t="n">
        <f aca="false">IF('Random Draws'!I1185&lt;Assumptions!$D$30,1,0)</f>
        <v>1</v>
      </c>
      <c r="E1185" s="19" t="n">
        <f aca="false">C1185+Assumptions!$D$31*D1185</f>
        <v>0.351555316143994</v>
      </c>
      <c r="F1185" s="28" t="n">
        <f aca="false">(Simulation!F1185-Assumptions!$D$15)*(1-E1185)+Assumptions!$D$15-Simulation!J1185</f>
        <v>0.13611628041096</v>
      </c>
      <c r="G1185" s="8" t="n">
        <f aca="false">((Assumptions!$D$14*(1+Simulation!E1185)^1*F1185-Assumptions!$D$14*(1+Simulation!E1185)^0*Simulation!E1185*Assumptions!$D$16)/(1+Simulation!K1185)^1+(Assumptions!$D$14*(1+Simulation!E1185)^2*F1185-Assumptions!$D$14*(1+Simulation!E1185)^1*Simulation!E1185*Assumptions!$D$16)/(1+Simulation!K1185)^2+(Assumptions!$D$14*(1+Simulation!E1185)^3*F1185-Assumptions!$D$14*(1+Simulation!E1185)^2*Simulation!E1185*Assumptions!$D$16)/(1+Simulation!K1185)^3+(Assumptions!$D$14*(1+Simulation!E1185)^4*F1185-Assumptions!$D$14*(1+Simulation!E1185)^3*Simulation!E1185*Assumptions!$D$16)/(1+Simulation!K1185)^4+(Assumptions!$D$14*(1+Simulation!E1185)^5*F1185-Assumptions!$D$14*(1+Simulation!E1185)^4*Simulation!E1185*Assumptions!$D$16)/(1+Simulation!K1185)^5+(Assumptions!$D$14*(1+Simulation!E1185)^5*F1185-Assumptions!$D$14*(1+Simulation!E1185)^4*Simulation!E1185*Assumptions!$D$16)*(1+Simulation!I1185)/(Simulation!K1185-Simulation!I1185)/(1+Simulation!K1185)^5-Assumptions!$D$17)/Assumptions!$D$18</f>
        <v>21.4007976463829</v>
      </c>
      <c r="H1185" s="8" t="n">
        <f aca="false">IF(D1185=1,G1185,"")</f>
        <v>21.4007976463829</v>
      </c>
      <c r="I1185" s="33" t="str">
        <f aca="false">IF(D1185=0,G1185,"")</f>
        <v/>
      </c>
    </row>
    <row r="1186" customFormat="false" ht="15" hidden="false" customHeight="false" outlineLevel="0" collapsed="false">
      <c r="B1186" s="2" t="n">
        <v>1181</v>
      </c>
      <c r="C1186" s="19" t="n">
        <f aca="false">IF('Random Draws'!F1186&lt;(Assumptions!$D$28-Assumptions!$D$27)/(Assumptions!$D$29-Assumptions!$D$27),Assumptions!$D$27+SQRT('Random Draws'!F1186*(Assumptions!$D$29-Assumptions!$D$27)*(Assumptions!$D$28-Assumptions!$D$27)),Assumptions!$D$29-SQRT((1-'Random Draws'!F1186)*(Assumptions!$D$29-Assumptions!$D$27)*(Assumptions!$D$29-Assumptions!$D$28)))</f>
        <v>0.242976184071996</v>
      </c>
      <c r="D1186" s="29" t="n">
        <f aca="false">IF('Random Draws'!I1186&lt;Assumptions!$D$30,1,0)</f>
        <v>0</v>
      </c>
      <c r="E1186" s="19" t="n">
        <f aca="false">C1186+Assumptions!$D$31*D1186</f>
        <v>0.242976184071996</v>
      </c>
      <c r="F1186" s="28" t="n">
        <f aca="false">(Simulation!F1186-Assumptions!$D$15)*(1-E1186)+Assumptions!$D$15-Simulation!J1186</f>
        <v>0.228821669622652</v>
      </c>
      <c r="G1186" s="8" t="n">
        <f aca="false">((Assumptions!$D$14*(1+Simulation!E1186)^1*F1186-Assumptions!$D$14*(1+Simulation!E1186)^0*Simulation!E1186*Assumptions!$D$16)/(1+Simulation!K1186)^1+(Assumptions!$D$14*(1+Simulation!E1186)^2*F1186-Assumptions!$D$14*(1+Simulation!E1186)^1*Simulation!E1186*Assumptions!$D$16)/(1+Simulation!K1186)^2+(Assumptions!$D$14*(1+Simulation!E1186)^3*F1186-Assumptions!$D$14*(1+Simulation!E1186)^2*Simulation!E1186*Assumptions!$D$16)/(1+Simulation!K1186)^3+(Assumptions!$D$14*(1+Simulation!E1186)^4*F1186-Assumptions!$D$14*(1+Simulation!E1186)^3*Simulation!E1186*Assumptions!$D$16)/(1+Simulation!K1186)^4+(Assumptions!$D$14*(1+Simulation!E1186)^5*F1186-Assumptions!$D$14*(1+Simulation!E1186)^4*Simulation!E1186*Assumptions!$D$16)/(1+Simulation!K1186)^5+(Assumptions!$D$14*(1+Simulation!E1186)^5*F1186-Assumptions!$D$14*(1+Simulation!E1186)^4*Simulation!E1186*Assumptions!$D$16)*(1+Simulation!I1186)/(Simulation!K1186-Simulation!I1186)/(1+Simulation!K1186)^5-Assumptions!$D$17)/Assumptions!$D$18</f>
        <v>22.2254832011641</v>
      </c>
      <c r="H1186" s="8" t="str">
        <f aca="false">IF(D1186=1,G1186,"")</f>
        <v/>
      </c>
      <c r="I1186" s="33" t="n">
        <f aca="false">IF(D1186=0,G1186,"")</f>
        <v>22.2254832011641</v>
      </c>
    </row>
    <row r="1187" customFormat="false" ht="15" hidden="false" customHeight="false" outlineLevel="0" collapsed="false">
      <c r="B1187" s="2" t="n">
        <v>1182</v>
      </c>
      <c r="C1187" s="19" t="n">
        <f aca="false">IF('Random Draws'!F1187&lt;(Assumptions!$D$28-Assumptions!$D$27)/(Assumptions!$D$29-Assumptions!$D$27),Assumptions!$D$27+SQRT('Random Draws'!F1187*(Assumptions!$D$29-Assumptions!$D$27)*(Assumptions!$D$28-Assumptions!$D$27)),Assumptions!$D$29-SQRT((1-'Random Draws'!F1187)*(Assumptions!$D$29-Assumptions!$D$27)*(Assumptions!$D$29-Assumptions!$D$28)))</f>
        <v>0.260792531640281</v>
      </c>
      <c r="D1187" s="29" t="n">
        <f aca="false">IF('Random Draws'!I1187&lt;Assumptions!$D$30,1,0)</f>
        <v>0</v>
      </c>
      <c r="E1187" s="19" t="n">
        <f aca="false">C1187+Assumptions!$D$31*D1187</f>
        <v>0.260792531640281</v>
      </c>
      <c r="F1187" s="28" t="n">
        <f aca="false">(Simulation!F1187-Assumptions!$D$15)*(1-E1187)+Assumptions!$D$15-Simulation!J1187</f>
        <v>0.145342419654582</v>
      </c>
      <c r="G1187" s="8" t="n">
        <f aca="false">((Assumptions!$D$14*(1+Simulation!E1187)^1*F1187-Assumptions!$D$14*(1+Simulation!E1187)^0*Simulation!E1187*Assumptions!$D$16)/(1+Simulation!K1187)^1+(Assumptions!$D$14*(1+Simulation!E1187)^2*F1187-Assumptions!$D$14*(1+Simulation!E1187)^1*Simulation!E1187*Assumptions!$D$16)/(1+Simulation!K1187)^2+(Assumptions!$D$14*(1+Simulation!E1187)^3*F1187-Assumptions!$D$14*(1+Simulation!E1187)^2*Simulation!E1187*Assumptions!$D$16)/(1+Simulation!K1187)^3+(Assumptions!$D$14*(1+Simulation!E1187)^4*F1187-Assumptions!$D$14*(1+Simulation!E1187)^3*Simulation!E1187*Assumptions!$D$16)/(1+Simulation!K1187)^4+(Assumptions!$D$14*(1+Simulation!E1187)^5*F1187-Assumptions!$D$14*(1+Simulation!E1187)^4*Simulation!E1187*Assumptions!$D$16)/(1+Simulation!K1187)^5+(Assumptions!$D$14*(1+Simulation!E1187)^5*F1187-Assumptions!$D$14*(1+Simulation!E1187)^4*Simulation!E1187*Assumptions!$D$16)*(1+Simulation!I1187)/(Simulation!K1187-Simulation!I1187)/(1+Simulation!K1187)^5-Assumptions!$D$17)/Assumptions!$D$18</f>
        <v>10.7005098985767</v>
      </c>
      <c r="H1187" s="8" t="str">
        <f aca="false">IF(D1187=1,G1187,"")</f>
        <v/>
      </c>
      <c r="I1187" s="33" t="n">
        <f aca="false">IF(D1187=0,G1187,"")</f>
        <v>10.7005098985767</v>
      </c>
    </row>
    <row r="1188" customFormat="false" ht="15" hidden="false" customHeight="false" outlineLevel="0" collapsed="false">
      <c r="B1188" s="2" t="n">
        <v>1183</v>
      </c>
      <c r="C1188" s="19" t="n">
        <f aca="false">IF('Random Draws'!F1188&lt;(Assumptions!$D$28-Assumptions!$D$27)/(Assumptions!$D$29-Assumptions!$D$27),Assumptions!$D$27+SQRT('Random Draws'!F1188*(Assumptions!$D$29-Assumptions!$D$27)*(Assumptions!$D$28-Assumptions!$D$27)),Assumptions!$D$29-SQRT((1-'Random Draws'!F1188)*(Assumptions!$D$29-Assumptions!$D$27)*(Assumptions!$D$29-Assumptions!$D$28)))</f>
        <v>0.274111010118263</v>
      </c>
      <c r="D1188" s="29" t="n">
        <f aca="false">IF('Random Draws'!I1188&lt;Assumptions!$D$30,1,0)</f>
        <v>0</v>
      </c>
      <c r="E1188" s="19" t="n">
        <f aca="false">C1188+Assumptions!$D$31*D1188</f>
        <v>0.274111010118263</v>
      </c>
      <c r="F1188" s="28" t="n">
        <f aca="false">(Simulation!F1188-Assumptions!$D$15)*(1-E1188)+Assumptions!$D$15-Simulation!J1188</f>
        <v>0.153669641099864</v>
      </c>
      <c r="G1188" s="8" t="n">
        <f aca="false">((Assumptions!$D$14*(1+Simulation!E1188)^1*F1188-Assumptions!$D$14*(1+Simulation!E1188)^0*Simulation!E1188*Assumptions!$D$16)/(1+Simulation!K1188)^1+(Assumptions!$D$14*(1+Simulation!E1188)^2*F1188-Assumptions!$D$14*(1+Simulation!E1188)^1*Simulation!E1188*Assumptions!$D$16)/(1+Simulation!K1188)^2+(Assumptions!$D$14*(1+Simulation!E1188)^3*F1188-Assumptions!$D$14*(1+Simulation!E1188)^2*Simulation!E1188*Assumptions!$D$16)/(1+Simulation!K1188)^3+(Assumptions!$D$14*(1+Simulation!E1188)^4*F1188-Assumptions!$D$14*(1+Simulation!E1188)^3*Simulation!E1188*Assumptions!$D$16)/(1+Simulation!K1188)^4+(Assumptions!$D$14*(1+Simulation!E1188)^5*F1188-Assumptions!$D$14*(1+Simulation!E1188)^4*Simulation!E1188*Assumptions!$D$16)/(1+Simulation!K1188)^5+(Assumptions!$D$14*(1+Simulation!E1188)^5*F1188-Assumptions!$D$14*(1+Simulation!E1188)^4*Simulation!E1188*Assumptions!$D$16)*(1+Simulation!I1188)/(Simulation!K1188-Simulation!I1188)/(1+Simulation!K1188)^5-Assumptions!$D$17)/Assumptions!$D$18</f>
        <v>14.9361400517981</v>
      </c>
      <c r="H1188" s="8" t="str">
        <f aca="false">IF(D1188=1,G1188,"")</f>
        <v/>
      </c>
      <c r="I1188" s="33" t="n">
        <f aca="false">IF(D1188=0,G1188,"")</f>
        <v>14.9361400517981</v>
      </c>
    </row>
    <row r="1189" customFormat="false" ht="15" hidden="false" customHeight="false" outlineLevel="0" collapsed="false">
      <c r="B1189" s="2" t="n">
        <v>1184</v>
      </c>
      <c r="C1189" s="19" t="n">
        <f aca="false">IF('Random Draws'!F1189&lt;(Assumptions!$D$28-Assumptions!$D$27)/(Assumptions!$D$29-Assumptions!$D$27),Assumptions!$D$27+SQRT('Random Draws'!F1189*(Assumptions!$D$29-Assumptions!$D$27)*(Assumptions!$D$28-Assumptions!$D$27)),Assumptions!$D$29-SQRT((1-'Random Draws'!F1189)*(Assumptions!$D$29-Assumptions!$D$27)*(Assumptions!$D$29-Assumptions!$D$28)))</f>
        <v>0.262701718633367</v>
      </c>
      <c r="D1189" s="29" t="n">
        <f aca="false">IF('Random Draws'!I1189&lt;Assumptions!$D$30,1,0)</f>
        <v>0</v>
      </c>
      <c r="E1189" s="19" t="n">
        <f aca="false">C1189+Assumptions!$D$31*D1189</f>
        <v>0.262701718633367</v>
      </c>
      <c r="F1189" s="28" t="n">
        <f aca="false">(Simulation!F1189-Assumptions!$D$15)*(1-E1189)+Assumptions!$D$15-Simulation!J1189</f>
        <v>0.122953553797794</v>
      </c>
      <c r="G1189" s="8" t="n">
        <f aca="false">((Assumptions!$D$14*(1+Simulation!E1189)^1*F1189-Assumptions!$D$14*(1+Simulation!E1189)^0*Simulation!E1189*Assumptions!$D$16)/(1+Simulation!K1189)^1+(Assumptions!$D$14*(1+Simulation!E1189)^2*F1189-Assumptions!$D$14*(1+Simulation!E1189)^1*Simulation!E1189*Assumptions!$D$16)/(1+Simulation!K1189)^2+(Assumptions!$D$14*(1+Simulation!E1189)^3*F1189-Assumptions!$D$14*(1+Simulation!E1189)^2*Simulation!E1189*Assumptions!$D$16)/(1+Simulation!K1189)^3+(Assumptions!$D$14*(1+Simulation!E1189)^4*F1189-Assumptions!$D$14*(1+Simulation!E1189)^3*Simulation!E1189*Assumptions!$D$16)/(1+Simulation!K1189)^4+(Assumptions!$D$14*(1+Simulation!E1189)^5*F1189-Assumptions!$D$14*(1+Simulation!E1189)^4*Simulation!E1189*Assumptions!$D$16)/(1+Simulation!K1189)^5+(Assumptions!$D$14*(1+Simulation!E1189)^5*F1189-Assumptions!$D$14*(1+Simulation!E1189)^4*Simulation!E1189*Assumptions!$D$16)*(1+Simulation!I1189)/(Simulation!K1189-Simulation!I1189)/(1+Simulation!K1189)^5-Assumptions!$D$17)/Assumptions!$D$18</f>
        <v>6.02207077502193</v>
      </c>
      <c r="H1189" s="8" t="str">
        <f aca="false">IF(D1189=1,G1189,"")</f>
        <v/>
      </c>
      <c r="I1189" s="33" t="n">
        <f aca="false">IF(D1189=0,G1189,"")</f>
        <v>6.02207077502193</v>
      </c>
    </row>
    <row r="1190" customFormat="false" ht="15" hidden="false" customHeight="false" outlineLevel="0" collapsed="false">
      <c r="B1190" s="2" t="n">
        <v>1185</v>
      </c>
      <c r="C1190" s="19" t="n">
        <f aca="false">IF('Random Draws'!F1190&lt;(Assumptions!$D$28-Assumptions!$D$27)/(Assumptions!$D$29-Assumptions!$D$27),Assumptions!$D$27+SQRT('Random Draws'!F1190*(Assumptions!$D$29-Assumptions!$D$27)*(Assumptions!$D$28-Assumptions!$D$27)),Assumptions!$D$29-SQRT((1-'Random Draws'!F1190)*(Assumptions!$D$29-Assumptions!$D$27)*(Assumptions!$D$29-Assumptions!$D$28)))</f>
        <v>0.258718961536902</v>
      </c>
      <c r="D1190" s="29" t="n">
        <f aca="false">IF('Random Draws'!I1190&lt;Assumptions!$D$30,1,0)</f>
        <v>0</v>
      </c>
      <c r="E1190" s="19" t="n">
        <f aca="false">C1190+Assumptions!$D$31*D1190</f>
        <v>0.258718961536902</v>
      </c>
      <c r="F1190" s="28" t="n">
        <f aca="false">(Simulation!F1190-Assumptions!$D$15)*(1-E1190)+Assumptions!$D$15-Simulation!J1190</f>
        <v>0.149313393314358</v>
      </c>
      <c r="G1190" s="8" t="n">
        <f aca="false">((Assumptions!$D$14*(1+Simulation!E1190)^1*F1190-Assumptions!$D$14*(1+Simulation!E1190)^0*Simulation!E1190*Assumptions!$D$16)/(1+Simulation!K1190)^1+(Assumptions!$D$14*(1+Simulation!E1190)^2*F1190-Assumptions!$D$14*(1+Simulation!E1190)^1*Simulation!E1190*Assumptions!$D$16)/(1+Simulation!K1190)^2+(Assumptions!$D$14*(1+Simulation!E1190)^3*F1190-Assumptions!$D$14*(1+Simulation!E1190)^2*Simulation!E1190*Assumptions!$D$16)/(1+Simulation!K1190)^3+(Assumptions!$D$14*(1+Simulation!E1190)^4*F1190-Assumptions!$D$14*(1+Simulation!E1190)^3*Simulation!E1190*Assumptions!$D$16)/(1+Simulation!K1190)^4+(Assumptions!$D$14*(1+Simulation!E1190)^5*F1190-Assumptions!$D$14*(1+Simulation!E1190)^4*Simulation!E1190*Assumptions!$D$16)/(1+Simulation!K1190)^5+(Assumptions!$D$14*(1+Simulation!E1190)^5*F1190-Assumptions!$D$14*(1+Simulation!E1190)^4*Simulation!E1190*Assumptions!$D$16)*(1+Simulation!I1190)/(Simulation!K1190-Simulation!I1190)/(1+Simulation!K1190)^5-Assumptions!$D$17)/Assumptions!$D$18</f>
        <v>6.60500077833761</v>
      </c>
      <c r="H1190" s="8" t="str">
        <f aca="false">IF(D1190=1,G1190,"")</f>
        <v/>
      </c>
      <c r="I1190" s="33" t="n">
        <f aca="false">IF(D1190=0,G1190,"")</f>
        <v>6.60500077833761</v>
      </c>
    </row>
    <row r="1191" customFormat="false" ht="15" hidden="false" customHeight="false" outlineLevel="0" collapsed="false">
      <c r="B1191" s="2" t="n">
        <v>1186</v>
      </c>
      <c r="C1191" s="19" t="n">
        <f aca="false">IF('Random Draws'!F1191&lt;(Assumptions!$D$28-Assumptions!$D$27)/(Assumptions!$D$29-Assumptions!$D$27),Assumptions!$D$27+SQRT('Random Draws'!F1191*(Assumptions!$D$29-Assumptions!$D$27)*(Assumptions!$D$28-Assumptions!$D$27)),Assumptions!$D$29-SQRT((1-'Random Draws'!F1191)*(Assumptions!$D$29-Assumptions!$D$27)*(Assumptions!$D$29-Assumptions!$D$28)))</f>
        <v>0.265704920146736</v>
      </c>
      <c r="D1191" s="29" t="n">
        <f aca="false">IF('Random Draws'!I1191&lt;Assumptions!$D$30,1,0)</f>
        <v>0</v>
      </c>
      <c r="E1191" s="19" t="n">
        <f aca="false">C1191+Assumptions!$D$31*D1191</f>
        <v>0.265704920146736</v>
      </c>
      <c r="F1191" s="28" t="n">
        <f aca="false">(Simulation!F1191-Assumptions!$D$15)*(1-E1191)+Assumptions!$D$15-Simulation!J1191</f>
        <v>0.195891329193034</v>
      </c>
      <c r="G1191" s="8" t="n">
        <f aca="false">((Assumptions!$D$14*(1+Simulation!E1191)^1*F1191-Assumptions!$D$14*(1+Simulation!E1191)^0*Simulation!E1191*Assumptions!$D$16)/(1+Simulation!K1191)^1+(Assumptions!$D$14*(1+Simulation!E1191)^2*F1191-Assumptions!$D$14*(1+Simulation!E1191)^1*Simulation!E1191*Assumptions!$D$16)/(1+Simulation!K1191)^2+(Assumptions!$D$14*(1+Simulation!E1191)^3*F1191-Assumptions!$D$14*(1+Simulation!E1191)^2*Simulation!E1191*Assumptions!$D$16)/(1+Simulation!K1191)^3+(Assumptions!$D$14*(1+Simulation!E1191)^4*F1191-Assumptions!$D$14*(1+Simulation!E1191)^3*Simulation!E1191*Assumptions!$D$16)/(1+Simulation!K1191)^4+(Assumptions!$D$14*(1+Simulation!E1191)^5*F1191-Assumptions!$D$14*(1+Simulation!E1191)^4*Simulation!E1191*Assumptions!$D$16)/(1+Simulation!K1191)^5+(Assumptions!$D$14*(1+Simulation!E1191)^5*F1191-Assumptions!$D$14*(1+Simulation!E1191)^4*Simulation!E1191*Assumptions!$D$16)*(1+Simulation!I1191)/(Simulation!K1191-Simulation!I1191)/(1+Simulation!K1191)^5-Assumptions!$D$17)/Assumptions!$D$18</f>
        <v>19.1933066032633</v>
      </c>
      <c r="H1191" s="8" t="str">
        <f aca="false">IF(D1191=1,G1191,"")</f>
        <v/>
      </c>
      <c r="I1191" s="33" t="n">
        <f aca="false">IF(D1191=0,G1191,"")</f>
        <v>19.1933066032633</v>
      </c>
    </row>
    <row r="1192" customFormat="false" ht="15" hidden="false" customHeight="false" outlineLevel="0" collapsed="false">
      <c r="B1192" s="2" t="n">
        <v>1187</v>
      </c>
      <c r="C1192" s="19" t="n">
        <f aca="false">IF('Random Draws'!F1192&lt;(Assumptions!$D$28-Assumptions!$D$27)/(Assumptions!$D$29-Assumptions!$D$27),Assumptions!$D$27+SQRT('Random Draws'!F1192*(Assumptions!$D$29-Assumptions!$D$27)*(Assumptions!$D$28-Assumptions!$D$27)),Assumptions!$D$29-SQRT((1-'Random Draws'!F1192)*(Assumptions!$D$29-Assumptions!$D$27)*(Assumptions!$D$29-Assumptions!$D$28)))</f>
        <v>0.269273799483582</v>
      </c>
      <c r="D1192" s="29" t="n">
        <f aca="false">IF('Random Draws'!I1192&lt;Assumptions!$D$30,1,0)</f>
        <v>0</v>
      </c>
      <c r="E1192" s="19" t="n">
        <f aca="false">C1192+Assumptions!$D$31*D1192</f>
        <v>0.269273799483582</v>
      </c>
      <c r="F1192" s="28" t="n">
        <f aca="false">(Simulation!F1192-Assumptions!$D$15)*(1-E1192)+Assumptions!$D$15-Simulation!J1192</f>
        <v>0.137934592537284</v>
      </c>
      <c r="G1192" s="8" t="n">
        <f aca="false">((Assumptions!$D$14*(1+Simulation!E1192)^1*F1192-Assumptions!$D$14*(1+Simulation!E1192)^0*Simulation!E1192*Assumptions!$D$16)/(1+Simulation!K1192)^1+(Assumptions!$D$14*(1+Simulation!E1192)^2*F1192-Assumptions!$D$14*(1+Simulation!E1192)^1*Simulation!E1192*Assumptions!$D$16)/(1+Simulation!K1192)^2+(Assumptions!$D$14*(1+Simulation!E1192)^3*F1192-Assumptions!$D$14*(1+Simulation!E1192)^2*Simulation!E1192*Assumptions!$D$16)/(1+Simulation!K1192)^3+(Assumptions!$D$14*(1+Simulation!E1192)^4*F1192-Assumptions!$D$14*(1+Simulation!E1192)^3*Simulation!E1192*Assumptions!$D$16)/(1+Simulation!K1192)^4+(Assumptions!$D$14*(1+Simulation!E1192)^5*F1192-Assumptions!$D$14*(1+Simulation!E1192)^4*Simulation!E1192*Assumptions!$D$16)/(1+Simulation!K1192)^5+(Assumptions!$D$14*(1+Simulation!E1192)^5*F1192-Assumptions!$D$14*(1+Simulation!E1192)^4*Simulation!E1192*Assumptions!$D$16)*(1+Simulation!I1192)/(Simulation!K1192-Simulation!I1192)/(1+Simulation!K1192)^5-Assumptions!$D$17)/Assumptions!$D$18</f>
        <v>6.79648823011941</v>
      </c>
      <c r="H1192" s="8" t="str">
        <f aca="false">IF(D1192=1,G1192,"")</f>
        <v/>
      </c>
      <c r="I1192" s="33" t="n">
        <f aca="false">IF(D1192=0,G1192,"")</f>
        <v>6.79648823011941</v>
      </c>
    </row>
    <row r="1193" customFormat="false" ht="15" hidden="false" customHeight="false" outlineLevel="0" collapsed="false">
      <c r="B1193" s="2" t="n">
        <v>1188</v>
      </c>
      <c r="C1193" s="19" t="n">
        <f aca="false">IF('Random Draws'!F1193&lt;(Assumptions!$D$28-Assumptions!$D$27)/(Assumptions!$D$29-Assumptions!$D$27),Assumptions!$D$27+SQRT('Random Draws'!F1193*(Assumptions!$D$29-Assumptions!$D$27)*(Assumptions!$D$28-Assumptions!$D$27)),Assumptions!$D$29-SQRT((1-'Random Draws'!F1193)*(Assumptions!$D$29-Assumptions!$D$27)*(Assumptions!$D$29-Assumptions!$D$28)))</f>
        <v>0.273799314064396</v>
      </c>
      <c r="D1193" s="29" t="n">
        <f aca="false">IF('Random Draws'!I1193&lt;Assumptions!$D$30,1,0)</f>
        <v>0</v>
      </c>
      <c r="E1193" s="19" t="n">
        <f aca="false">C1193+Assumptions!$D$31*D1193</f>
        <v>0.273799314064396</v>
      </c>
      <c r="F1193" s="28" t="n">
        <f aca="false">(Simulation!F1193-Assumptions!$D$15)*(1-E1193)+Assumptions!$D$15-Simulation!J1193</f>
        <v>0.152843562408769</v>
      </c>
      <c r="G1193" s="8" t="n">
        <f aca="false">((Assumptions!$D$14*(1+Simulation!E1193)^1*F1193-Assumptions!$D$14*(1+Simulation!E1193)^0*Simulation!E1193*Assumptions!$D$16)/(1+Simulation!K1193)^1+(Assumptions!$D$14*(1+Simulation!E1193)^2*F1193-Assumptions!$D$14*(1+Simulation!E1193)^1*Simulation!E1193*Assumptions!$D$16)/(1+Simulation!K1193)^2+(Assumptions!$D$14*(1+Simulation!E1193)^3*F1193-Assumptions!$D$14*(1+Simulation!E1193)^2*Simulation!E1193*Assumptions!$D$16)/(1+Simulation!K1193)^3+(Assumptions!$D$14*(1+Simulation!E1193)^4*F1193-Assumptions!$D$14*(1+Simulation!E1193)^3*Simulation!E1193*Assumptions!$D$16)/(1+Simulation!K1193)^4+(Assumptions!$D$14*(1+Simulation!E1193)^5*F1193-Assumptions!$D$14*(1+Simulation!E1193)^4*Simulation!E1193*Assumptions!$D$16)/(1+Simulation!K1193)^5+(Assumptions!$D$14*(1+Simulation!E1193)^5*F1193-Assumptions!$D$14*(1+Simulation!E1193)^4*Simulation!E1193*Assumptions!$D$16)*(1+Simulation!I1193)/(Simulation!K1193-Simulation!I1193)/(1+Simulation!K1193)^5-Assumptions!$D$17)/Assumptions!$D$18</f>
        <v>8.34366023445291</v>
      </c>
      <c r="H1193" s="8" t="str">
        <f aca="false">IF(D1193=1,G1193,"")</f>
        <v/>
      </c>
      <c r="I1193" s="33" t="n">
        <f aca="false">IF(D1193=0,G1193,"")</f>
        <v>8.34366023445291</v>
      </c>
    </row>
    <row r="1194" customFormat="false" ht="15" hidden="false" customHeight="false" outlineLevel="0" collapsed="false">
      <c r="B1194" s="2" t="n">
        <v>1189</v>
      </c>
      <c r="C1194" s="19" t="n">
        <f aca="false">IF('Random Draws'!F1194&lt;(Assumptions!$D$28-Assumptions!$D$27)/(Assumptions!$D$29-Assumptions!$D$27),Assumptions!$D$27+SQRT('Random Draws'!F1194*(Assumptions!$D$29-Assumptions!$D$27)*(Assumptions!$D$28-Assumptions!$D$27)),Assumptions!$D$29-SQRT((1-'Random Draws'!F1194)*(Assumptions!$D$29-Assumptions!$D$27)*(Assumptions!$D$29-Assumptions!$D$28)))</f>
        <v>0.259361192866329</v>
      </c>
      <c r="D1194" s="29" t="n">
        <f aca="false">IF('Random Draws'!I1194&lt;Assumptions!$D$30,1,0)</f>
        <v>1</v>
      </c>
      <c r="E1194" s="19" t="n">
        <f aca="false">C1194+Assumptions!$D$31*D1194</f>
        <v>0.349361192866329</v>
      </c>
      <c r="F1194" s="28" t="n">
        <f aca="false">(Simulation!F1194-Assumptions!$D$15)*(1-E1194)+Assumptions!$D$15-Simulation!J1194</f>
        <v>0.138222494723831</v>
      </c>
      <c r="G1194" s="8" t="n">
        <f aca="false">((Assumptions!$D$14*(1+Simulation!E1194)^1*F1194-Assumptions!$D$14*(1+Simulation!E1194)^0*Simulation!E1194*Assumptions!$D$16)/(1+Simulation!K1194)^1+(Assumptions!$D$14*(1+Simulation!E1194)^2*F1194-Assumptions!$D$14*(1+Simulation!E1194)^1*Simulation!E1194*Assumptions!$D$16)/(1+Simulation!K1194)^2+(Assumptions!$D$14*(1+Simulation!E1194)^3*F1194-Assumptions!$D$14*(1+Simulation!E1194)^2*Simulation!E1194*Assumptions!$D$16)/(1+Simulation!K1194)^3+(Assumptions!$D$14*(1+Simulation!E1194)^4*F1194-Assumptions!$D$14*(1+Simulation!E1194)^3*Simulation!E1194*Assumptions!$D$16)/(1+Simulation!K1194)^4+(Assumptions!$D$14*(1+Simulation!E1194)^5*F1194-Assumptions!$D$14*(1+Simulation!E1194)^4*Simulation!E1194*Assumptions!$D$16)/(1+Simulation!K1194)^5+(Assumptions!$D$14*(1+Simulation!E1194)^5*F1194-Assumptions!$D$14*(1+Simulation!E1194)^4*Simulation!E1194*Assumptions!$D$16)*(1+Simulation!I1194)/(Simulation!K1194-Simulation!I1194)/(1+Simulation!K1194)^5-Assumptions!$D$17)/Assumptions!$D$18</f>
        <v>9.82732484390883</v>
      </c>
      <c r="H1194" s="8" t="n">
        <f aca="false">IF(D1194=1,G1194,"")</f>
        <v>9.82732484390883</v>
      </c>
      <c r="I1194" s="33" t="str">
        <f aca="false">IF(D1194=0,G1194,"")</f>
        <v/>
      </c>
    </row>
    <row r="1195" customFormat="false" ht="15" hidden="false" customHeight="false" outlineLevel="0" collapsed="false">
      <c r="B1195" s="2" t="n">
        <v>1190</v>
      </c>
      <c r="C1195" s="19" t="n">
        <f aca="false">IF('Random Draws'!F1195&lt;(Assumptions!$D$28-Assumptions!$D$27)/(Assumptions!$D$29-Assumptions!$D$27),Assumptions!$D$27+SQRT('Random Draws'!F1195*(Assumptions!$D$29-Assumptions!$D$27)*(Assumptions!$D$28-Assumptions!$D$27)),Assumptions!$D$29-SQRT((1-'Random Draws'!F1195)*(Assumptions!$D$29-Assumptions!$D$27)*(Assumptions!$D$29-Assumptions!$D$28)))</f>
        <v>0.251595119443283</v>
      </c>
      <c r="D1195" s="29" t="n">
        <f aca="false">IF('Random Draws'!I1195&lt;Assumptions!$D$30,1,0)</f>
        <v>0</v>
      </c>
      <c r="E1195" s="19" t="n">
        <f aca="false">C1195+Assumptions!$D$31*D1195</f>
        <v>0.251595119443283</v>
      </c>
      <c r="F1195" s="28" t="n">
        <f aca="false">(Simulation!F1195-Assumptions!$D$15)*(1-E1195)+Assumptions!$D$15-Simulation!J1195</f>
        <v>0.199967022801277</v>
      </c>
      <c r="G1195" s="8" t="n">
        <f aca="false">((Assumptions!$D$14*(1+Simulation!E1195)^1*F1195-Assumptions!$D$14*(1+Simulation!E1195)^0*Simulation!E1195*Assumptions!$D$16)/(1+Simulation!K1195)^1+(Assumptions!$D$14*(1+Simulation!E1195)^2*F1195-Assumptions!$D$14*(1+Simulation!E1195)^1*Simulation!E1195*Assumptions!$D$16)/(1+Simulation!K1195)^2+(Assumptions!$D$14*(1+Simulation!E1195)^3*F1195-Assumptions!$D$14*(1+Simulation!E1195)^2*Simulation!E1195*Assumptions!$D$16)/(1+Simulation!K1195)^3+(Assumptions!$D$14*(1+Simulation!E1195)^4*F1195-Assumptions!$D$14*(1+Simulation!E1195)^3*Simulation!E1195*Assumptions!$D$16)/(1+Simulation!K1195)^4+(Assumptions!$D$14*(1+Simulation!E1195)^5*F1195-Assumptions!$D$14*(1+Simulation!E1195)^4*Simulation!E1195*Assumptions!$D$16)/(1+Simulation!K1195)^5+(Assumptions!$D$14*(1+Simulation!E1195)^5*F1195-Assumptions!$D$14*(1+Simulation!E1195)^4*Simulation!E1195*Assumptions!$D$16)*(1+Simulation!I1195)/(Simulation!K1195-Simulation!I1195)/(1+Simulation!K1195)^5-Assumptions!$D$17)/Assumptions!$D$18</f>
        <v>13.39114653612</v>
      </c>
      <c r="H1195" s="8" t="str">
        <f aca="false">IF(D1195=1,G1195,"")</f>
        <v/>
      </c>
      <c r="I1195" s="33" t="n">
        <f aca="false">IF(D1195=0,G1195,"")</f>
        <v>13.39114653612</v>
      </c>
    </row>
    <row r="1196" customFormat="false" ht="15" hidden="false" customHeight="false" outlineLevel="0" collapsed="false">
      <c r="B1196" s="2" t="n">
        <v>1191</v>
      </c>
      <c r="C1196" s="19" t="n">
        <f aca="false">IF('Random Draws'!F1196&lt;(Assumptions!$D$28-Assumptions!$D$27)/(Assumptions!$D$29-Assumptions!$D$27),Assumptions!$D$27+SQRT('Random Draws'!F1196*(Assumptions!$D$29-Assumptions!$D$27)*(Assumptions!$D$28-Assumptions!$D$27)),Assumptions!$D$29-SQRT((1-'Random Draws'!F1196)*(Assumptions!$D$29-Assumptions!$D$27)*(Assumptions!$D$29-Assumptions!$D$28)))</f>
        <v>0.261955031174313</v>
      </c>
      <c r="D1196" s="29" t="n">
        <f aca="false">IF('Random Draws'!I1196&lt;Assumptions!$D$30,1,0)</f>
        <v>1</v>
      </c>
      <c r="E1196" s="19" t="n">
        <f aca="false">C1196+Assumptions!$D$31*D1196</f>
        <v>0.351955031174314</v>
      </c>
      <c r="F1196" s="28" t="n">
        <f aca="false">(Simulation!F1196-Assumptions!$D$15)*(1-E1196)+Assumptions!$D$15-Simulation!J1196</f>
        <v>0.128050511958739</v>
      </c>
      <c r="G1196" s="8" t="n">
        <f aca="false">((Assumptions!$D$14*(1+Simulation!E1196)^1*F1196-Assumptions!$D$14*(1+Simulation!E1196)^0*Simulation!E1196*Assumptions!$D$16)/(1+Simulation!K1196)^1+(Assumptions!$D$14*(1+Simulation!E1196)^2*F1196-Assumptions!$D$14*(1+Simulation!E1196)^1*Simulation!E1196*Assumptions!$D$16)/(1+Simulation!K1196)^2+(Assumptions!$D$14*(1+Simulation!E1196)^3*F1196-Assumptions!$D$14*(1+Simulation!E1196)^2*Simulation!E1196*Assumptions!$D$16)/(1+Simulation!K1196)^3+(Assumptions!$D$14*(1+Simulation!E1196)^4*F1196-Assumptions!$D$14*(1+Simulation!E1196)^3*Simulation!E1196*Assumptions!$D$16)/(1+Simulation!K1196)^4+(Assumptions!$D$14*(1+Simulation!E1196)^5*F1196-Assumptions!$D$14*(1+Simulation!E1196)^4*Simulation!E1196*Assumptions!$D$16)/(1+Simulation!K1196)^5+(Assumptions!$D$14*(1+Simulation!E1196)^5*F1196-Assumptions!$D$14*(1+Simulation!E1196)^4*Simulation!E1196*Assumptions!$D$16)*(1+Simulation!I1196)/(Simulation!K1196-Simulation!I1196)/(1+Simulation!K1196)^5-Assumptions!$D$17)/Assumptions!$D$18</f>
        <v>7.39192406666937</v>
      </c>
      <c r="H1196" s="8" t="n">
        <f aca="false">IF(D1196=1,G1196,"")</f>
        <v>7.39192406666937</v>
      </c>
      <c r="I1196" s="33" t="str">
        <f aca="false">IF(D1196=0,G1196,"")</f>
        <v/>
      </c>
    </row>
    <row r="1197" customFormat="false" ht="15" hidden="false" customHeight="false" outlineLevel="0" collapsed="false">
      <c r="B1197" s="2" t="n">
        <v>1192</v>
      </c>
      <c r="C1197" s="19" t="n">
        <f aca="false">IF('Random Draws'!F1197&lt;(Assumptions!$D$28-Assumptions!$D$27)/(Assumptions!$D$29-Assumptions!$D$27),Assumptions!$D$27+SQRT('Random Draws'!F1197*(Assumptions!$D$29-Assumptions!$D$27)*(Assumptions!$D$28-Assumptions!$D$27)),Assumptions!$D$29-SQRT((1-'Random Draws'!F1197)*(Assumptions!$D$29-Assumptions!$D$27)*(Assumptions!$D$29-Assumptions!$D$28)))</f>
        <v>0.263148954493255</v>
      </c>
      <c r="D1197" s="29" t="n">
        <f aca="false">IF('Random Draws'!I1197&lt;Assumptions!$D$30,1,0)</f>
        <v>1</v>
      </c>
      <c r="E1197" s="19" t="n">
        <f aca="false">C1197+Assumptions!$D$31*D1197</f>
        <v>0.353148954493255</v>
      </c>
      <c r="F1197" s="28" t="n">
        <f aca="false">(Simulation!F1197-Assumptions!$D$15)*(1-E1197)+Assumptions!$D$15-Simulation!J1197</f>
        <v>0.186502883057461</v>
      </c>
      <c r="G1197" s="8" t="n">
        <f aca="false">((Assumptions!$D$14*(1+Simulation!E1197)^1*F1197-Assumptions!$D$14*(1+Simulation!E1197)^0*Simulation!E1197*Assumptions!$D$16)/(1+Simulation!K1197)^1+(Assumptions!$D$14*(1+Simulation!E1197)^2*F1197-Assumptions!$D$14*(1+Simulation!E1197)^1*Simulation!E1197*Assumptions!$D$16)/(1+Simulation!K1197)^2+(Assumptions!$D$14*(1+Simulation!E1197)^3*F1197-Assumptions!$D$14*(1+Simulation!E1197)^2*Simulation!E1197*Assumptions!$D$16)/(1+Simulation!K1197)^3+(Assumptions!$D$14*(1+Simulation!E1197)^4*F1197-Assumptions!$D$14*(1+Simulation!E1197)^3*Simulation!E1197*Assumptions!$D$16)/(1+Simulation!K1197)^4+(Assumptions!$D$14*(1+Simulation!E1197)^5*F1197-Assumptions!$D$14*(1+Simulation!E1197)^4*Simulation!E1197*Assumptions!$D$16)/(1+Simulation!K1197)^5+(Assumptions!$D$14*(1+Simulation!E1197)^5*F1197-Assumptions!$D$14*(1+Simulation!E1197)^4*Simulation!E1197*Assumptions!$D$16)*(1+Simulation!I1197)/(Simulation!K1197-Simulation!I1197)/(1+Simulation!K1197)^5-Assumptions!$D$17)/Assumptions!$D$18</f>
        <v>20.0285928287687</v>
      </c>
      <c r="H1197" s="8" t="n">
        <f aca="false">IF(D1197=1,G1197,"")</f>
        <v>20.0285928287687</v>
      </c>
      <c r="I1197" s="33" t="str">
        <f aca="false">IF(D1197=0,G1197,"")</f>
        <v/>
      </c>
    </row>
    <row r="1198" customFormat="false" ht="15" hidden="false" customHeight="false" outlineLevel="0" collapsed="false">
      <c r="B1198" s="2" t="n">
        <v>1193</v>
      </c>
      <c r="C1198" s="19" t="n">
        <f aca="false">IF('Random Draws'!F1198&lt;(Assumptions!$D$28-Assumptions!$D$27)/(Assumptions!$D$29-Assumptions!$D$27),Assumptions!$D$27+SQRT('Random Draws'!F1198*(Assumptions!$D$29-Assumptions!$D$27)*(Assumptions!$D$28-Assumptions!$D$27)),Assumptions!$D$29-SQRT((1-'Random Draws'!F1198)*(Assumptions!$D$29-Assumptions!$D$27)*(Assumptions!$D$29-Assumptions!$D$28)))</f>
        <v>0.252110500294141</v>
      </c>
      <c r="D1198" s="29" t="n">
        <f aca="false">IF('Random Draws'!I1198&lt;Assumptions!$D$30,1,0)</f>
        <v>0</v>
      </c>
      <c r="E1198" s="19" t="n">
        <f aca="false">C1198+Assumptions!$D$31*D1198</f>
        <v>0.252110500294141</v>
      </c>
      <c r="F1198" s="28" t="n">
        <f aca="false">(Simulation!F1198-Assumptions!$D$15)*(1-E1198)+Assumptions!$D$15-Simulation!J1198</f>
        <v>0.179821086118585</v>
      </c>
      <c r="G1198" s="8" t="n">
        <f aca="false">((Assumptions!$D$14*(1+Simulation!E1198)^1*F1198-Assumptions!$D$14*(1+Simulation!E1198)^0*Simulation!E1198*Assumptions!$D$16)/(1+Simulation!K1198)^1+(Assumptions!$D$14*(1+Simulation!E1198)^2*F1198-Assumptions!$D$14*(1+Simulation!E1198)^1*Simulation!E1198*Assumptions!$D$16)/(1+Simulation!K1198)^2+(Assumptions!$D$14*(1+Simulation!E1198)^3*F1198-Assumptions!$D$14*(1+Simulation!E1198)^2*Simulation!E1198*Assumptions!$D$16)/(1+Simulation!K1198)^3+(Assumptions!$D$14*(1+Simulation!E1198)^4*F1198-Assumptions!$D$14*(1+Simulation!E1198)^3*Simulation!E1198*Assumptions!$D$16)/(1+Simulation!K1198)^4+(Assumptions!$D$14*(1+Simulation!E1198)^5*F1198-Assumptions!$D$14*(1+Simulation!E1198)^4*Simulation!E1198*Assumptions!$D$16)/(1+Simulation!K1198)^5+(Assumptions!$D$14*(1+Simulation!E1198)^5*F1198-Assumptions!$D$14*(1+Simulation!E1198)^4*Simulation!E1198*Assumptions!$D$16)*(1+Simulation!I1198)/(Simulation!K1198-Simulation!I1198)/(1+Simulation!K1198)^5-Assumptions!$D$17)/Assumptions!$D$18</f>
        <v>11.333154794854</v>
      </c>
      <c r="H1198" s="8" t="str">
        <f aca="false">IF(D1198=1,G1198,"")</f>
        <v/>
      </c>
      <c r="I1198" s="33" t="n">
        <f aca="false">IF(D1198=0,G1198,"")</f>
        <v>11.333154794854</v>
      </c>
    </row>
    <row r="1199" customFormat="false" ht="15" hidden="false" customHeight="false" outlineLevel="0" collapsed="false">
      <c r="B1199" s="2" t="n">
        <v>1194</v>
      </c>
      <c r="C1199" s="19" t="n">
        <f aca="false">IF('Random Draws'!F1199&lt;(Assumptions!$D$28-Assumptions!$D$27)/(Assumptions!$D$29-Assumptions!$D$27),Assumptions!$D$27+SQRT('Random Draws'!F1199*(Assumptions!$D$29-Assumptions!$D$27)*(Assumptions!$D$28-Assumptions!$D$27)),Assumptions!$D$29-SQRT((1-'Random Draws'!F1199)*(Assumptions!$D$29-Assumptions!$D$27)*(Assumptions!$D$29-Assumptions!$D$28)))</f>
        <v>0.263473269519569</v>
      </c>
      <c r="D1199" s="29" t="n">
        <f aca="false">IF('Random Draws'!I1199&lt;Assumptions!$D$30,1,0)</f>
        <v>0</v>
      </c>
      <c r="E1199" s="19" t="n">
        <f aca="false">C1199+Assumptions!$D$31*D1199</f>
        <v>0.263473269519569</v>
      </c>
      <c r="F1199" s="28" t="n">
        <f aca="false">(Simulation!F1199-Assumptions!$D$15)*(1-E1199)+Assumptions!$D$15-Simulation!J1199</f>
        <v>0.152091433875415</v>
      </c>
      <c r="G1199" s="8" t="n">
        <f aca="false">((Assumptions!$D$14*(1+Simulation!E1199)^1*F1199-Assumptions!$D$14*(1+Simulation!E1199)^0*Simulation!E1199*Assumptions!$D$16)/(1+Simulation!K1199)^1+(Assumptions!$D$14*(1+Simulation!E1199)^2*F1199-Assumptions!$D$14*(1+Simulation!E1199)^1*Simulation!E1199*Assumptions!$D$16)/(1+Simulation!K1199)^2+(Assumptions!$D$14*(1+Simulation!E1199)^3*F1199-Assumptions!$D$14*(1+Simulation!E1199)^2*Simulation!E1199*Assumptions!$D$16)/(1+Simulation!K1199)^3+(Assumptions!$D$14*(1+Simulation!E1199)^4*F1199-Assumptions!$D$14*(1+Simulation!E1199)^3*Simulation!E1199*Assumptions!$D$16)/(1+Simulation!K1199)^4+(Assumptions!$D$14*(1+Simulation!E1199)^5*F1199-Assumptions!$D$14*(1+Simulation!E1199)^4*Simulation!E1199*Assumptions!$D$16)/(1+Simulation!K1199)^5+(Assumptions!$D$14*(1+Simulation!E1199)^5*F1199-Assumptions!$D$14*(1+Simulation!E1199)^4*Simulation!E1199*Assumptions!$D$16)*(1+Simulation!I1199)/(Simulation!K1199-Simulation!I1199)/(1+Simulation!K1199)^5-Assumptions!$D$17)/Assumptions!$D$18</f>
        <v>7.67625731397005</v>
      </c>
      <c r="H1199" s="8" t="str">
        <f aca="false">IF(D1199=1,G1199,"")</f>
        <v/>
      </c>
      <c r="I1199" s="33" t="n">
        <f aca="false">IF(D1199=0,G1199,"")</f>
        <v>7.67625731397005</v>
      </c>
    </row>
    <row r="1200" customFormat="false" ht="15" hidden="false" customHeight="false" outlineLevel="0" collapsed="false">
      <c r="B1200" s="2" t="n">
        <v>1195</v>
      </c>
      <c r="C1200" s="19" t="n">
        <f aca="false">IF('Random Draws'!F1200&lt;(Assumptions!$D$28-Assumptions!$D$27)/(Assumptions!$D$29-Assumptions!$D$27),Assumptions!$D$27+SQRT('Random Draws'!F1200*(Assumptions!$D$29-Assumptions!$D$27)*(Assumptions!$D$28-Assumptions!$D$27)),Assumptions!$D$29-SQRT((1-'Random Draws'!F1200)*(Assumptions!$D$29-Assumptions!$D$27)*(Assumptions!$D$29-Assumptions!$D$28)))</f>
        <v>0.25809870239952</v>
      </c>
      <c r="D1200" s="29" t="n">
        <f aca="false">IF('Random Draws'!I1200&lt;Assumptions!$D$30,1,0)</f>
        <v>0</v>
      </c>
      <c r="E1200" s="19" t="n">
        <f aca="false">C1200+Assumptions!$D$31*D1200</f>
        <v>0.25809870239952</v>
      </c>
      <c r="F1200" s="28" t="n">
        <f aca="false">(Simulation!F1200-Assumptions!$D$15)*(1-E1200)+Assumptions!$D$15-Simulation!J1200</f>
        <v>0.184995347760117</v>
      </c>
      <c r="G1200" s="8" t="n">
        <f aca="false">((Assumptions!$D$14*(1+Simulation!E1200)^1*F1200-Assumptions!$D$14*(1+Simulation!E1200)^0*Simulation!E1200*Assumptions!$D$16)/(1+Simulation!K1200)^1+(Assumptions!$D$14*(1+Simulation!E1200)^2*F1200-Assumptions!$D$14*(1+Simulation!E1200)^1*Simulation!E1200*Assumptions!$D$16)/(1+Simulation!K1200)^2+(Assumptions!$D$14*(1+Simulation!E1200)^3*F1200-Assumptions!$D$14*(1+Simulation!E1200)^2*Simulation!E1200*Assumptions!$D$16)/(1+Simulation!K1200)^3+(Assumptions!$D$14*(1+Simulation!E1200)^4*F1200-Assumptions!$D$14*(1+Simulation!E1200)^3*Simulation!E1200*Assumptions!$D$16)/(1+Simulation!K1200)^4+(Assumptions!$D$14*(1+Simulation!E1200)^5*F1200-Assumptions!$D$14*(1+Simulation!E1200)^4*Simulation!E1200*Assumptions!$D$16)/(1+Simulation!K1200)^5+(Assumptions!$D$14*(1+Simulation!E1200)^5*F1200-Assumptions!$D$14*(1+Simulation!E1200)^4*Simulation!E1200*Assumptions!$D$16)*(1+Simulation!I1200)/(Simulation!K1200-Simulation!I1200)/(1+Simulation!K1200)^5-Assumptions!$D$17)/Assumptions!$D$18</f>
        <v>10.4002898926561</v>
      </c>
      <c r="H1200" s="8" t="str">
        <f aca="false">IF(D1200=1,G1200,"")</f>
        <v/>
      </c>
      <c r="I1200" s="33" t="n">
        <f aca="false">IF(D1200=0,G1200,"")</f>
        <v>10.4002898926561</v>
      </c>
    </row>
    <row r="1201" customFormat="false" ht="15" hidden="false" customHeight="false" outlineLevel="0" collapsed="false">
      <c r="B1201" s="2" t="n">
        <v>1196</v>
      </c>
      <c r="C1201" s="19" t="n">
        <f aca="false">IF('Random Draws'!F1201&lt;(Assumptions!$D$28-Assumptions!$D$27)/(Assumptions!$D$29-Assumptions!$D$27),Assumptions!$D$27+SQRT('Random Draws'!F1201*(Assumptions!$D$29-Assumptions!$D$27)*(Assumptions!$D$28-Assumptions!$D$27)),Assumptions!$D$29-SQRT((1-'Random Draws'!F1201)*(Assumptions!$D$29-Assumptions!$D$27)*(Assumptions!$D$29-Assumptions!$D$28)))</f>
        <v>0.258061418862803</v>
      </c>
      <c r="D1201" s="29" t="n">
        <f aca="false">IF('Random Draws'!I1201&lt;Assumptions!$D$30,1,0)</f>
        <v>1</v>
      </c>
      <c r="E1201" s="19" t="n">
        <f aca="false">C1201+Assumptions!$D$31*D1201</f>
        <v>0.348061418862803</v>
      </c>
      <c r="F1201" s="28" t="n">
        <f aca="false">(Simulation!F1201-Assumptions!$D$15)*(1-E1201)+Assumptions!$D$15-Simulation!J1201</f>
        <v>0.139098741235579</v>
      </c>
      <c r="G1201" s="8" t="n">
        <f aca="false">((Assumptions!$D$14*(1+Simulation!E1201)^1*F1201-Assumptions!$D$14*(1+Simulation!E1201)^0*Simulation!E1201*Assumptions!$D$16)/(1+Simulation!K1201)^1+(Assumptions!$D$14*(1+Simulation!E1201)^2*F1201-Assumptions!$D$14*(1+Simulation!E1201)^1*Simulation!E1201*Assumptions!$D$16)/(1+Simulation!K1201)^2+(Assumptions!$D$14*(1+Simulation!E1201)^3*F1201-Assumptions!$D$14*(1+Simulation!E1201)^2*Simulation!E1201*Assumptions!$D$16)/(1+Simulation!K1201)^3+(Assumptions!$D$14*(1+Simulation!E1201)^4*F1201-Assumptions!$D$14*(1+Simulation!E1201)^3*Simulation!E1201*Assumptions!$D$16)/(1+Simulation!K1201)^4+(Assumptions!$D$14*(1+Simulation!E1201)^5*F1201-Assumptions!$D$14*(1+Simulation!E1201)^4*Simulation!E1201*Assumptions!$D$16)/(1+Simulation!K1201)^5+(Assumptions!$D$14*(1+Simulation!E1201)^5*F1201-Assumptions!$D$14*(1+Simulation!E1201)^4*Simulation!E1201*Assumptions!$D$16)*(1+Simulation!I1201)/(Simulation!K1201-Simulation!I1201)/(1+Simulation!K1201)^5-Assumptions!$D$17)/Assumptions!$D$18</f>
        <v>9.95285471053857</v>
      </c>
      <c r="H1201" s="8" t="n">
        <f aca="false">IF(D1201=1,G1201,"")</f>
        <v>9.95285471053857</v>
      </c>
      <c r="I1201" s="33" t="str">
        <f aca="false">IF(D1201=0,G1201,"")</f>
        <v/>
      </c>
    </row>
    <row r="1202" customFormat="false" ht="15" hidden="false" customHeight="false" outlineLevel="0" collapsed="false">
      <c r="B1202" s="2" t="n">
        <v>1197</v>
      </c>
      <c r="C1202" s="19" t="n">
        <f aca="false">IF('Random Draws'!F1202&lt;(Assumptions!$D$28-Assumptions!$D$27)/(Assumptions!$D$29-Assumptions!$D$27),Assumptions!$D$27+SQRT('Random Draws'!F1202*(Assumptions!$D$29-Assumptions!$D$27)*(Assumptions!$D$28-Assumptions!$D$27)),Assumptions!$D$29-SQRT((1-'Random Draws'!F1202)*(Assumptions!$D$29-Assumptions!$D$27)*(Assumptions!$D$29-Assumptions!$D$28)))</f>
        <v>0.253594831809007</v>
      </c>
      <c r="D1202" s="29" t="n">
        <f aca="false">IF('Random Draws'!I1202&lt;Assumptions!$D$30,1,0)</f>
        <v>0</v>
      </c>
      <c r="E1202" s="19" t="n">
        <f aca="false">C1202+Assumptions!$D$31*D1202</f>
        <v>0.253594831809007</v>
      </c>
      <c r="F1202" s="28" t="n">
        <f aca="false">(Simulation!F1202-Assumptions!$D$15)*(1-E1202)+Assumptions!$D$15-Simulation!J1202</f>
        <v>0.165904052265018</v>
      </c>
      <c r="G1202" s="8" t="n">
        <f aca="false">((Assumptions!$D$14*(1+Simulation!E1202)^1*F1202-Assumptions!$D$14*(1+Simulation!E1202)^0*Simulation!E1202*Assumptions!$D$16)/(1+Simulation!K1202)^1+(Assumptions!$D$14*(1+Simulation!E1202)^2*F1202-Assumptions!$D$14*(1+Simulation!E1202)^1*Simulation!E1202*Assumptions!$D$16)/(1+Simulation!K1202)^2+(Assumptions!$D$14*(1+Simulation!E1202)^3*F1202-Assumptions!$D$14*(1+Simulation!E1202)^2*Simulation!E1202*Assumptions!$D$16)/(1+Simulation!K1202)^3+(Assumptions!$D$14*(1+Simulation!E1202)^4*F1202-Assumptions!$D$14*(1+Simulation!E1202)^3*Simulation!E1202*Assumptions!$D$16)/(1+Simulation!K1202)^4+(Assumptions!$D$14*(1+Simulation!E1202)^5*F1202-Assumptions!$D$14*(1+Simulation!E1202)^4*Simulation!E1202*Assumptions!$D$16)/(1+Simulation!K1202)^5+(Assumptions!$D$14*(1+Simulation!E1202)^5*F1202-Assumptions!$D$14*(1+Simulation!E1202)^4*Simulation!E1202*Assumptions!$D$16)*(1+Simulation!I1202)/(Simulation!K1202-Simulation!I1202)/(1+Simulation!K1202)^5-Assumptions!$D$17)/Assumptions!$D$18</f>
        <v>6.83164554223739</v>
      </c>
      <c r="H1202" s="8" t="str">
        <f aca="false">IF(D1202=1,G1202,"")</f>
        <v/>
      </c>
      <c r="I1202" s="33" t="n">
        <f aca="false">IF(D1202=0,G1202,"")</f>
        <v>6.83164554223739</v>
      </c>
    </row>
    <row r="1203" customFormat="false" ht="15" hidden="false" customHeight="false" outlineLevel="0" collapsed="false">
      <c r="B1203" s="2" t="n">
        <v>1198</v>
      </c>
      <c r="C1203" s="19" t="n">
        <f aca="false">IF('Random Draws'!F1203&lt;(Assumptions!$D$28-Assumptions!$D$27)/(Assumptions!$D$29-Assumptions!$D$27),Assumptions!$D$27+SQRT('Random Draws'!F1203*(Assumptions!$D$29-Assumptions!$D$27)*(Assumptions!$D$28-Assumptions!$D$27)),Assumptions!$D$29-SQRT((1-'Random Draws'!F1203)*(Assumptions!$D$29-Assumptions!$D$27)*(Assumptions!$D$29-Assumptions!$D$28)))</f>
        <v>0.270488640236265</v>
      </c>
      <c r="D1203" s="29" t="n">
        <f aca="false">IF('Random Draws'!I1203&lt;Assumptions!$D$30,1,0)</f>
        <v>0</v>
      </c>
      <c r="E1203" s="19" t="n">
        <f aca="false">C1203+Assumptions!$D$31*D1203</f>
        <v>0.270488640236265</v>
      </c>
      <c r="F1203" s="28" t="n">
        <f aca="false">(Simulation!F1203-Assumptions!$D$15)*(1-E1203)+Assumptions!$D$15-Simulation!J1203</f>
        <v>0.161057987781033</v>
      </c>
      <c r="G1203" s="8" t="n">
        <f aca="false">((Assumptions!$D$14*(1+Simulation!E1203)^1*F1203-Assumptions!$D$14*(1+Simulation!E1203)^0*Simulation!E1203*Assumptions!$D$16)/(1+Simulation!K1203)^1+(Assumptions!$D$14*(1+Simulation!E1203)^2*F1203-Assumptions!$D$14*(1+Simulation!E1203)^1*Simulation!E1203*Assumptions!$D$16)/(1+Simulation!K1203)^2+(Assumptions!$D$14*(1+Simulation!E1203)^3*F1203-Assumptions!$D$14*(1+Simulation!E1203)^2*Simulation!E1203*Assumptions!$D$16)/(1+Simulation!K1203)^3+(Assumptions!$D$14*(1+Simulation!E1203)^4*F1203-Assumptions!$D$14*(1+Simulation!E1203)^3*Simulation!E1203*Assumptions!$D$16)/(1+Simulation!K1203)^4+(Assumptions!$D$14*(1+Simulation!E1203)^5*F1203-Assumptions!$D$14*(1+Simulation!E1203)^4*Simulation!E1203*Assumptions!$D$16)/(1+Simulation!K1203)^5+(Assumptions!$D$14*(1+Simulation!E1203)^5*F1203-Assumptions!$D$14*(1+Simulation!E1203)^4*Simulation!E1203*Assumptions!$D$16)*(1+Simulation!I1203)/(Simulation!K1203-Simulation!I1203)/(1+Simulation!K1203)^5-Assumptions!$D$17)/Assumptions!$D$18</f>
        <v>8.13247492841198</v>
      </c>
      <c r="H1203" s="8" t="str">
        <f aca="false">IF(D1203=1,G1203,"")</f>
        <v/>
      </c>
      <c r="I1203" s="33" t="n">
        <f aca="false">IF(D1203=0,G1203,"")</f>
        <v>8.13247492841198</v>
      </c>
    </row>
    <row r="1204" customFormat="false" ht="15" hidden="false" customHeight="false" outlineLevel="0" collapsed="false">
      <c r="B1204" s="2" t="n">
        <v>1199</v>
      </c>
      <c r="C1204" s="19" t="n">
        <f aca="false">IF('Random Draws'!F1204&lt;(Assumptions!$D$28-Assumptions!$D$27)/(Assumptions!$D$29-Assumptions!$D$27),Assumptions!$D$27+SQRT('Random Draws'!F1204*(Assumptions!$D$29-Assumptions!$D$27)*(Assumptions!$D$28-Assumptions!$D$27)),Assumptions!$D$29-SQRT((1-'Random Draws'!F1204)*(Assumptions!$D$29-Assumptions!$D$27)*(Assumptions!$D$29-Assumptions!$D$28)))</f>
        <v>0.25638370735808</v>
      </c>
      <c r="D1204" s="29" t="n">
        <f aca="false">IF('Random Draws'!I1204&lt;Assumptions!$D$30,1,0)</f>
        <v>0</v>
      </c>
      <c r="E1204" s="19" t="n">
        <f aca="false">C1204+Assumptions!$D$31*D1204</f>
        <v>0.25638370735808</v>
      </c>
      <c r="F1204" s="28" t="n">
        <f aca="false">(Simulation!F1204-Assumptions!$D$15)*(1-E1204)+Assumptions!$D$15-Simulation!J1204</f>
        <v>0.1553891376122</v>
      </c>
      <c r="G1204" s="8" t="n">
        <f aca="false">((Assumptions!$D$14*(1+Simulation!E1204)^1*F1204-Assumptions!$D$14*(1+Simulation!E1204)^0*Simulation!E1204*Assumptions!$D$16)/(1+Simulation!K1204)^1+(Assumptions!$D$14*(1+Simulation!E1204)^2*F1204-Assumptions!$D$14*(1+Simulation!E1204)^1*Simulation!E1204*Assumptions!$D$16)/(1+Simulation!K1204)^2+(Assumptions!$D$14*(1+Simulation!E1204)^3*F1204-Assumptions!$D$14*(1+Simulation!E1204)^2*Simulation!E1204*Assumptions!$D$16)/(1+Simulation!K1204)^3+(Assumptions!$D$14*(1+Simulation!E1204)^4*F1204-Assumptions!$D$14*(1+Simulation!E1204)^3*Simulation!E1204*Assumptions!$D$16)/(1+Simulation!K1204)^4+(Assumptions!$D$14*(1+Simulation!E1204)^5*F1204-Assumptions!$D$14*(1+Simulation!E1204)^4*Simulation!E1204*Assumptions!$D$16)/(1+Simulation!K1204)^5+(Assumptions!$D$14*(1+Simulation!E1204)^5*F1204-Assumptions!$D$14*(1+Simulation!E1204)^4*Simulation!E1204*Assumptions!$D$16)*(1+Simulation!I1204)/(Simulation!K1204-Simulation!I1204)/(1+Simulation!K1204)^5-Assumptions!$D$17)/Assumptions!$D$18</f>
        <v>12.4097879865433</v>
      </c>
      <c r="H1204" s="8" t="str">
        <f aca="false">IF(D1204=1,G1204,"")</f>
        <v/>
      </c>
      <c r="I1204" s="33" t="n">
        <f aca="false">IF(D1204=0,G1204,"")</f>
        <v>12.4097879865433</v>
      </c>
    </row>
    <row r="1205" customFormat="false" ht="15" hidden="false" customHeight="false" outlineLevel="0" collapsed="false">
      <c r="B1205" s="2" t="n">
        <v>1200</v>
      </c>
      <c r="C1205" s="19" t="n">
        <f aca="false">IF('Random Draws'!F1205&lt;(Assumptions!$D$28-Assumptions!$D$27)/(Assumptions!$D$29-Assumptions!$D$27),Assumptions!$D$27+SQRT('Random Draws'!F1205*(Assumptions!$D$29-Assumptions!$D$27)*(Assumptions!$D$28-Assumptions!$D$27)),Assumptions!$D$29-SQRT((1-'Random Draws'!F1205)*(Assumptions!$D$29-Assumptions!$D$27)*(Assumptions!$D$29-Assumptions!$D$28)))</f>
        <v>0.241471467841579</v>
      </c>
      <c r="D1205" s="29" t="n">
        <f aca="false">IF('Random Draws'!I1205&lt;Assumptions!$D$30,1,0)</f>
        <v>0</v>
      </c>
      <c r="E1205" s="19" t="n">
        <f aca="false">C1205+Assumptions!$D$31*D1205</f>
        <v>0.241471467841579</v>
      </c>
      <c r="F1205" s="28" t="n">
        <f aca="false">(Simulation!F1205-Assumptions!$D$15)*(1-E1205)+Assumptions!$D$15-Simulation!J1205</f>
        <v>0.162347811676475</v>
      </c>
      <c r="G1205" s="8" t="n">
        <f aca="false">((Assumptions!$D$14*(1+Simulation!E1205)^1*F1205-Assumptions!$D$14*(1+Simulation!E1205)^0*Simulation!E1205*Assumptions!$D$16)/(1+Simulation!K1205)^1+(Assumptions!$D$14*(1+Simulation!E1205)^2*F1205-Assumptions!$D$14*(1+Simulation!E1205)^1*Simulation!E1205*Assumptions!$D$16)/(1+Simulation!K1205)^2+(Assumptions!$D$14*(1+Simulation!E1205)^3*F1205-Assumptions!$D$14*(1+Simulation!E1205)^2*Simulation!E1205*Assumptions!$D$16)/(1+Simulation!K1205)^3+(Assumptions!$D$14*(1+Simulation!E1205)^4*F1205-Assumptions!$D$14*(1+Simulation!E1205)^3*Simulation!E1205*Assumptions!$D$16)/(1+Simulation!K1205)^4+(Assumptions!$D$14*(1+Simulation!E1205)^5*F1205-Assumptions!$D$14*(1+Simulation!E1205)^4*Simulation!E1205*Assumptions!$D$16)/(1+Simulation!K1205)^5+(Assumptions!$D$14*(1+Simulation!E1205)^5*F1205-Assumptions!$D$14*(1+Simulation!E1205)^4*Simulation!E1205*Assumptions!$D$16)*(1+Simulation!I1205)/(Simulation!K1205-Simulation!I1205)/(1+Simulation!K1205)^5-Assumptions!$D$17)/Assumptions!$D$18</f>
        <v>9.53974350575417</v>
      </c>
      <c r="H1205" s="8" t="str">
        <f aca="false">IF(D1205=1,G1205,"")</f>
        <v/>
      </c>
      <c r="I1205" s="33" t="n">
        <f aca="false">IF(D1205=0,G1205,"")</f>
        <v>9.53974350575417</v>
      </c>
    </row>
    <row r="1206" customFormat="false" ht="15" hidden="false" customHeight="false" outlineLevel="0" collapsed="false">
      <c r="B1206" s="2" t="n">
        <v>1201</v>
      </c>
      <c r="C1206" s="19" t="n">
        <f aca="false">IF('Random Draws'!F1206&lt;(Assumptions!$D$28-Assumptions!$D$27)/(Assumptions!$D$29-Assumptions!$D$27),Assumptions!$D$27+SQRT('Random Draws'!F1206*(Assumptions!$D$29-Assumptions!$D$27)*(Assumptions!$D$28-Assumptions!$D$27)),Assumptions!$D$29-SQRT((1-'Random Draws'!F1206)*(Assumptions!$D$29-Assumptions!$D$27)*(Assumptions!$D$29-Assumptions!$D$28)))</f>
        <v>0.254238185617444</v>
      </c>
      <c r="D1206" s="29" t="n">
        <f aca="false">IF('Random Draws'!I1206&lt;Assumptions!$D$30,1,0)</f>
        <v>1</v>
      </c>
      <c r="E1206" s="19" t="n">
        <f aca="false">C1206+Assumptions!$D$31*D1206</f>
        <v>0.344238185617444</v>
      </c>
      <c r="F1206" s="28" t="n">
        <f aca="false">(Simulation!F1206-Assumptions!$D$15)*(1-E1206)+Assumptions!$D$15-Simulation!J1206</f>
        <v>0.143851034479034</v>
      </c>
      <c r="G1206" s="8" t="n">
        <f aca="false">((Assumptions!$D$14*(1+Simulation!E1206)^1*F1206-Assumptions!$D$14*(1+Simulation!E1206)^0*Simulation!E1206*Assumptions!$D$16)/(1+Simulation!K1206)^1+(Assumptions!$D$14*(1+Simulation!E1206)^2*F1206-Assumptions!$D$14*(1+Simulation!E1206)^1*Simulation!E1206*Assumptions!$D$16)/(1+Simulation!K1206)^2+(Assumptions!$D$14*(1+Simulation!E1206)^3*F1206-Assumptions!$D$14*(1+Simulation!E1206)^2*Simulation!E1206*Assumptions!$D$16)/(1+Simulation!K1206)^3+(Assumptions!$D$14*(1+Simulation!E1206)^4*F1206-Assumptions!$D$14*(1+Simulation!E1206)^3*Simulation!E1206*Assumptions!$D$16)/(1+Simulation!K1206)^4+(Assumptions!$D$14*(1+Simulation!E1206)^5*F1206-Assumptions!$D$14*(1+Simulation!E1206)^4*Simulation!E1206*Assumptions!$D$16)/(1+Simulation!K1206)^5+(Assumptions!$D$14*(1+Simulation!E1206)^5*F1206-Assumptions!$D$14*(1+Simulation!E1206)^4*Simulation!E1206*Assumptions!$D$16)*(1+Simulation!I1206)/(Simulation!K1206-Simulation!I1206)/(1+Simulation!K1206)^5-Assumptions!$D$17)/Assumptions!$D$18</f>
        <v>13.9305132032868</v>
      </c>
      <c r="H1206" s="8" t="n">
        <f aca="false">IF(D1206=1,G1206,"")</f>
        <v>13.9305132032868</v>
      </c>
      <c r="I1206" s="33" t="str">
        <f aca="false">IF(D1206=0,G1206,"")</f>
        <v/>
      </c>
    </row>
    <row r="1207" customFormat="false" ht="15" hidden="false" customHeight="false" outlineLevel="0" collapsed="false">
      <c r="B1207" s="2" t="n">
        <v>1202</v>
      </c>
      <c r="C1207" s="19" t="n">
        <f aca="false">IF('Random Draws'!F1207&lt;(Assumptions!$D$28-Assumptions!$D$27)/(Assumptions!$D$29-Assumptions!$D$27),Assumptions!$D$27+SQRT('Random Draws'!F1207*(Assumptions!$D$29-Assumptions!$D$27)*(Assumptions!$D$28-Assumptions!$D$27)),Assumptions!$D$29-SQRT((1-'Random Draws'!F1207)*(Assumptions!$D$29-Assumptions!$D$27)*(Assumptions!$D$29-Assumptions!$D$28)))</f>
        <v>0.258675058249848</v>
      </c>
      <c r="D1207" s="29" t="n">
        <f aca="false">IF('Random Draws'!I1207&lt;Assumptions!$D$30,1,0)</f>
        <v>0</v>
      </c>
      <c r="E1207" s="19" t="n">
        <f aca="false">C1207+Assumptions!$D$31*D1207</f>
        <v>0.258675058249848</v>
      </c>
      <c r="F1207" s="28" t="n">
        <f aca="false">(Simulation!F1207-Assumptions!$D$15)*(1-E1207)+Assumptions!$D$15-Simulation!J1207</f>
        <v>0.202402542822352</v>
      </c>
      <c r="G1207" s="8" t="n">
        <f aca="false">((Assumptions!$D$14*(1+Simulation!E1207)^1*F1207-Assumptions!$D$14*(1+Simulation!E1207)^0*Simulation!E1207*Assumptions!$D$16)/(1+Simulation!K1207)^1+(Assumptions!$D$14*(1+Simulation!E1207)^2*F1207-Assumptions!$D$14*(1+Simulation!E1207)^1*Simulation!E1207*Assumptions!$D$16)/(1+Simulation!K1207)^2+(Assumptions!$D$14*(1+Simulation!E1207)^3*F1207-Assumptions!$D$14*(1+Simulation!E1207)^2*Simulation!E1207*Assumptions!$D$16)/(1+Simulation!K1207)^3+(Assumptions!$D$14*(1+Simulation!E1207)^4*F1207-Assumptions!$D$14*(1+Simulation!E1207)^3*Simulation!E1207*Assumptions!$D$16)/(1+Simulation!K1207)^4+(Assumptions!$D$14*(1+Simulation!E1207)^5*F1207-Assumptions!$D$14*(1+Simulation!E1207)^4*Simulation!E1207*Assumptions!$D$16)/(1+Simulation!K1207)^5+(Assumptions!$D$14*(1+Simulation!E1207)^5*F1207-Assumptions!$D$14*(1+Simulation!E1207)^4*Simulation!E1207*Assumptions!$D$16)*(1+Simulation!I1207)/(Simulation!K1207-Simulation!I1207)/(1+Simulation!K1207)^5-Assumptions!$D$17)/Assumptions!$D$18</f>
        <v>27.4019871500191</v>
      </c>
      <c r="H1207" s="8" t="str">
        <f aca="false">IF(D1207=1,G1207,"")</f>
        <v/>
      </c>
      <c r="I1207" s="33" t="n">
        <f aca="false">IF(D1207=0,G1207,"")</f>
        <v>27.4019871500191</v>
      </c>
    </row>
    <row r="1208" customFormat="false" ht="15" hidden="false" customHeight="false" outlineLevel="0" collapsed="false">
      <c r="B1208" s="2" t="n">
        <v>1203</v>
      </c>
      <c r="C1208" s="19" t="n">
        <f aca="false">IF('Random Draws'!F1208&lt;(Assumptions!$D$28-Assumptions!$D$27)/(Assumptions!$D$29-Assumptions!$D$27),Assumptions!$D$27+SQRT('Random Draws'!F1208*(Assumptions!$D$29-Assumptions!$D$27)*(Assumptions!$D$28-Assumptions!$D$27)),Assumptions!$D$29-SQRT((1-'Random Draws'!F1208)*(Assumptions!$D$29-Assumptions!$D$27)*(Assumptions!$D$29-Assumptions!$D$28)))</f>
        <v>0.253296476308346</v>
      </c>
      <c r="D1208" s="29" t="n">
        <f aca="false">IF('Random Draws'!I1208&lt;Assumptions!$D$30,1,0)</f>
        <v>0</v>
      </c>
      <c r="E1208" s="19" t="n">
        <f aca="false">C1208+Assumptions!$D$31*D1208</f>
        <v>0.253296476308346</v>
      </c>
      <c r="F1208" s="28" t="n">
        <f aca="false">(Simulation!F1208-Assumptions!$D$15)*(1-E1208)+Assumptions!$D$15-Simulation!J1208</f>
        <v>0.159668055755952</v>
      </c>
      <c r="G1208" s="8" t="n">
        <f aca="false">((Assumptions!$D$14*(1+Simulation!E1208)^1*F1208-Assumptions!$D$14*(1+Simulation!E1208)^0*Simulation!E1208*Assumptions!$D$16)/(1+Simulation!K1208)^1+(Assumptions!$D$14*(1+Simulation!E1208)^2*F1208-Assumptions!$D$14*(1+Simulation!E1208)^1*Simulation!E1208*Assumptions!$D$16)/(1+Simulation!K1208)^2+(Assumptions!$D$14*(1+Simulation!E1208)^3*F1208-Assumptions!$D$14*(1+Simulation!E1208)^2*Simulation!E1208*Assumptions!$D$16)/(1+Simulation!K1208)^3+(Assumptions!$D$14*(1+Simulation!E1208)^4*F1208-Assumptions!$D$14*(1+Simulation!E1208)^3*Simulation!E1208*Assumptions!$D$16)/(1+Simulation!K1208)^4+(Assumptions!$D$14*(1+Simulation!E1208)^5*F1208-Assumptions!$D$14*(1+Simulation!E1208)^4*Simulation!E1208*Assumptions!$D$16)/(1+Simulation!K1208)^5+(Assumptions!$D$14*(1+Simulation!E1208)^5*F1208-Assumptions!$D$14*(1+Simulation!E1208)^4*Simulation!E1208*Assumptions!$D$16)*(1+Simulation!I1208)/(Simulation!K1208-Simulation!I1208)/(1+Simulation!K1208)^5-Assumptions!$D$17)/Assumptions!$D$18</f>
        <v>7.80929594525037</v>
      </c>
      <c r="H1208" s="8" t="str">
        <f aca="false">IF(D1208=1,G1208,"")</f>
        <v/>
      </c>
      <c r="I1208" s="33" t="n">
        <f aca="false">IF(D1208=0,G1208,"")</f>
        <v>7.80929594525037</v>
      </c>
    </row>
    <row r="1209" customFormat="false" ht="15" hidden="false" customHeight="false" outlineLevel="0" collapsed="false">
      <c r="B1209" s="2" t="n">
        <v>1204</v>
      </c>
      <c r="C1209" s="19" t="n">
        <f aca="false">IF('Random Draws'!F1209&lt;(Assumptions!$D$28-Assumptions!$D$27)/(Assumptions!$D$29-Assumptions!$D$27),Assumptions!$D$27+SQRT('Random Draws'!F1209*(Assumptions!$D$29-Assumptions!$D$27)*(Assumptions!$D$28-Assumptions!$D$27)),Assumptions!$D$29-SQRT((1-'Random Draws'!F1209)*(Assumptions!$D$29-Assumptions!$D$27)*(Assumptions!$D$29-Assumptions!$D$28)))</f>
        <v>0.258354553042665</v>
      </c>
      <c r="D1209" s="29" t="n">
        <f aca="false">IF('Random Draws'!I1209&lt;Assumptions!$D$30,1,0)</f>
        <v>0</v>
      </c>
      <c r="E1209" s="19" t="n">
        <f aca="false">C1209+Assumptions!$D$31*D1209</f>
        <v>0.258354553042665</v>
      </c>
      <c r="F1209" s="28" t="n">
        <f aca="false">(Simulation!F1209-Assumptions!$D$15)*(1-E1209)+Assumptions!$D$15-Simulation!J1209</f>
        <v>0.222692096826013</v>
      </c>
      <c r="G1209" s="8" t="n">
        <f aca="false">((Assumptions!$D$14*(1+Simulation!E1209)^1*F1209-Assumptions!$D$14*(1+Simulation!E1209)^0*Simulation!E1209*Assumptions!$D$16)/(1+Simulation!K1209)^1+(Assumptions!$D$14*(1+Simulation!E1209)^2*F1209-Assumptions!$D$14*(1+Simulation!E1209)^1*Simulation!E1209*Assumptions!$D$16)/(1+Simulation!K1209)^2+(Assumptions!$D$14*(1+Simulation!E1209)^3*F1209-Assumptions!$D$14*(1+Simulation!E1209)^2*Simulation!E1209*Assumptions!$D$16)/(1+Simulation!K1209)^3+(Assumptions!$D$14*(1+Simulation!E1209)^4*F1209-Assumptions!$D$14*(1+Simulation!E1209)^3*Simulation!E1209*Assumptions!$D$16)/(1+Simulation!K1209)^4+(Assumptions!$D$14*(1+Simulation!E1209)^5*F1209-Assumptions!$D$14*(1+Simulation!E1209)^4*Simulation!E1209*Assumptions!$D$16)/(1+Simulation!K1209)^5+(Assumptions!$D$14*(1+Simulation!E1209)^5*F1209-Assumptions!$D$14*(1+Simulation!E1209)^4*Simulation!E1209*Assumptions!$D$16)*(1+Simulation!I1209)/(Simulation!K1209-Simulation!I1209)/(1+Simulation!K1209)^5-Assumptions!$D$17)/Assumptions!$D$18</f>
        <v>15.76590467294</v>
      </c>
      <c r="H1209" s="8" t="str">
        <f aca="false">IF(D1209=1,G1209,"")</f>
        <v/>
      </c>
      <c r="I1209" s="33" t="n">
        <f aca="false">IF(D1209=0,G1209,"")</f>
        <v>15.76590467294</v>
      </c>
    </row>
    <row r="1210" customFormat="false" ht="15" hidden="false" customHeight="false" outlineLevel="0" collapsed="false">
      <c r="B1210" s="2" t="n">
        <v>1205</v>
      </c>
      <c r="C1210" s="19" t="n">
        <f aca="false">IF('Random Draws'!F1210&lt;(Assumptions!$D$28-Assumptions!$D$27)/(Assumptions!$D$29-Assumptions!$D$27),Assumptions!$D$27+SQRT('Random Draws'!F1210*(Assumptions!$D$29-Assumptions!$D$27)*(Assumptions!$D$28-Assumptions!$D$27)),Assumptions!$D$29-SQRT((1-'Random Draws'!F1210)*(Assumptions!$D$29-Assumptions!$D$27)*(Assumptions!$D$29-Assumptions!$D$28)))</f>
        <v>0.268633467262599</v>
      </c>
      <c r="D1210" s="29" t="n">
        <f aca="false">IF('Random Draws'!I1210&lt;Assumptions!$D$30,1,0)</f>
        <v>1</v>
      </c>
      <c r="E1210" s="19" t="n">
        <f aca="false">C1210+Assumptions!$D$31*D1210</f>
        <v>0.358633467262599</v>
      </c>
      <c r="F1210" s="28" t="n">
        <f aca="false">(Simulation!F1210-Assumptions!$D$15)*(1-E1210)+Assumptions!$D$15-Simulation!J1210</f>
        <v>0.148430464771578</v>
      </c>
      <c r="G1210" s="8" t="n">
        <f aca="false">((Assumptions!$D$14*(1+Simulation!E1210)^1*F1210-Assumptions!$D$14*(1+Simulation!E1210)^0*Simulation!E1210*Assumptions!$D$16)/(1+Simulation!K1210)^1+(Assumptions!$D$14*(1+Simulation!E1210)^2*F1210-Assumptions!$D$14*(1+Simulation!E1210)^1*Simulation!E1210*Assumptions!$D$16)/(1+Simulation!K1210)^2+(Assumptions!$D$14*(1+Simulation!E1210)^3*F1210-Assumptions!$D$14*(1+Simulation!E1210)^2*Simulation!E1210*Assumptions!$D$16)/(1+Simulation!K1210)^3+(Assumptions!$D$14*(1+Simulation!E1210)^4*F1210-Assumptions!$D$14*(1+Simulation!E1210)^3*Simulation!E1210*Assumptions!$D$16)/(1+Simulation!K1210)^4+(Assumptions!$D$14*(1+Simulation!E1210)^5*F1210-Assumptions!$D$14*(1+Simulation!E1210)^4*Simulation!E1210*Assumptions!$D$16)/(1+Simulation!K1210)^5+(Assumptions!$D$14*(1+Simulation!E1210)^5*F1210-Assumptions!$D$14*(1+Simulation!E1210)^4*Simulation!E1210*Assumptions!$D$16)*(1+Simulation!I1210)/(Simulation!K1210-Simulation!I1210)/(1+Simulation!K1210)^5-Assumptions!$D$17)/Assumptions!$D$18</f>
        <v>8.01789069549525</v>
      </c>
      <c r="H1210" s="8" t="n">
        <f aca="false">IF(D1210=1,G1210,"")</f>
        <v>8.01789069549525</v>
      </c>
      <c r="I1210" s="33" t="str">
        <f aca="false">IF(D1210=0,G1210,"")</f>
        <v/>
      </c>
    </row>
    <row r="1211" customFormat="false" ht="15" hidden="false" customHeight="false" outlineLevel="0" collapsed="false">
      <c r="B1211" s="2" t="n">
        <v>1206</v>
      </c>
      <c r="C1211" s="19" t="n">
        <f aca="false">IF('Random Draws'!F1211&lt;(Assumptions!$D$28-Assumptions!$D$27)/(Assumptions!$D$29-Assumptions!$D$27),Assumptions!$D$27+SQRT('Random Draws'!F1211*(Assumptions!$D$29-Assumptions!$D$27)*(Assumptions!$D$28-Assumptions!$D$27)),Assumptions!$D$29-SQRT((1-'Random Draws'!F1211)*(Assumptions!$D$29-Assumptions!$D$27)*(Assumptions!$D$29-Assumptions!$D$28)))</f>
        <v>0.272171362132171</v>
      </c>
      <c r="D1211" s="29" t="n">
        <f aca="false">IF('Random Draws'!I1211&lt;Assumptions!$D$30,1,0)</f>
        <v>0</v>
      </c>
      <c r="E1211" s="19" t="n">
        <f aca="false">C1211+Assumptions!$D$31*D1211</f>
        <v>0.272171362132171</v>
      </c>
      <c r="F1211" s="28" t="n">
        <f aca="false">(Simulation!F1211-Assumptions!$D$15)*(1-E1211)+Assumptions!$D$15-Simulation!J1211</f>
        <v>0.12795186977437</v>
      </c>
      <c r="G1211" s="8" t="n">
        <f aca="false">((Assumptions!$D$14*(1+Simulation!E1211)^1*F1211-Assumptions!$D$14*(1+Simulation!E1211)^0*Simulation!E1211*Assumptions!$D$16)/(1+Simulation!K1211)^1+(Assumptions!$D$14*(1+Simulation!E1211)^2*F1211-Assumptions!$D$14*(1+Simulation!E1211)^1*Simulation!E1211*Assumptions!$D$16)/(1+Simulation!K1211)^2+(Assumptions!$D$14*(1+Simulation!E1211)^3*F1211-Assumptions!$D$14*(1+Simulation!E1211)^2*Simulation!E1211*Assumptions!$D$16)/(1+Simulation!K1211)^3+(Assumptions!$D$14*(1+Simulation!E1211)^4*F1211-Assumptions!$D$14*(1+Simulation!E1211)^3*Simulation!E1211*Assumptions!$D$16)/(1+Simulation!K1211)^4+(Assumptions!$D$14*(1+Simulation!E1211)^5*F1211-Assumptions!$D$14*(1+Simulation!E1211)^4*Simulation!E1211*Assumptions!$D$16)/(1+Simulation!K1211)^5+(Assumptions!$D$14*(1+Simulation!E1211)^5*F1211-Assumptions!$D$14*(1+Simulation!E1211)^4*Simulation!E1211*Assumptions!$D$16)*(1+Simulation!I1211)/(Simulation!K1211-Simulation!I1211)/(1+Simulation!K1211)^5-Assumptions!$D$17)/Assumptions!$D$18</f>
        <v>9.79252043911322</v>
      </c>
      <c r="H1211" s="8" t="str">
        <f aca="false">IF(D1211=1,G1211,"")</f>
        <v/>
      </c>
      <c r="I1211" s="33" t="n">
        <f aca="false">IF(D1211=0,G1211,"")</f>
        <v>9.79252043911322</v>
      </c>
    </row>
    <row r="1212" customFormat="false" ht="15" hidden="false" customHeight="false" outlineLevel="0" collapsed="false">
      <c r="B1212" s="2" t="n">
        <v>1207</v>
      </c>
      <c r="C1212" s="19" t="n">
        <f aca="false">IF('Random Draws'!F1212&lt;(Assumptions!$D$28-Assumptions!$D$27)/(Assumptions!$D$29-Assumptions!$D$27),Assumptions!$D$27+SQRT('Random Draws'!F1212*(Assumptions!$D$29-Assumptions!$D$27)*(Assumptions!$D$28-Assumptions!$D$27)),Assumptions!$D$29-SQRT((1-'Random Draws'!F1212)*(Assumptions!$D$29-Assumptions!$D$27)*(Assumptions!$D$29-Assumptions!$D$28)))</f>
        <v>0.254024030099911</v>
      </c>
      <c r="D1212" s="29" t="n">
        <f aca="false">IF('Random Draws'!I1212&lt;Assumptions!$D$30,1,0)</f>
        <v>0</v>
      </c>
      <c r="E1212" s="19" t="n">
        <f aca="false">C1212+Assumptions!$D$31*D1212</f>
        <v>0.254024030099911</v>
      </c>
      <c r="F1212" s="28" t="n">
        <f aca="false">(Simulation!F1212-Assumptions!$D$15)*(1-E1212)+Assumptions!$D$15-Simulation!J1212</f>
        <v>0.188018758142011</v>
      </c>
      <c r="G1212" s="8" t="n">
        <f aca="false">((Assumptions!$D$14*(1+Simulation!E1212)^1*F1212-Assumptions!$D$14*(1+Simulation!E1212)^0*Simulation!E1212*Assumptions!$D$16)/(1+Simulation!K1212)^1+(Assumptions!$D$14*(1+Simulation!E1212)^2*F1212-Assumptions!$D$14*(1+Simulation!E1212)^1*Simulation!E1212*Assumptions!$D$16)/(1+Simulation!K1212)^2+(Assumptions!$D$14*(1+Simulation!E1212)^3*F1212-Assumptions!$D$14*(1+Simulation!E1212)^2*Simulation!E1212*Assumptions!$D$16)/(1+Simulation!K1212)^3+(Assumptions!$D$14*(1+Simulation!E1212)^4*F1212-Assumptions!$D$14*(1+Simulation!E1212)^3*Simulation!E1212*Assumptions!$D$16)/(1+Simulation!K1212)^4+(Assumptions!$D$14*(1+Simulation!E1212)^5*F1212-Assumptions!$D$14*(1+Simulation!E1212)^4*Simulation!E1212*Assumptions!$D$16)/(1+Simulation!K1212)^5+(Assumptions!$D$14*(1+Simulation!E1212)^5*F1212-Assumptions!$D$14*(1+Simulation!E1212)^4*Simulation!E1212*Assumptions!$D$16)*(1+Simulation!I1212)/(Simulation!K1212-Simulation!I1212)/(1+Simulation!K1212)^5-Assumptions!$D$17)/Assumptions!$D$18</f>
        <v>17.7734028924021</v>
      </c>
      <c r="H1212" s="8" t="str">
        <f aca="false">IF(D1212=1,G1212,"")</f>
        <v/>
      </c>
      <c r="I1212" s="33" t="n">
        <f aca="false">IF(D1212=0,G1212,"")</f>
        <v>17.7734028924021</v>
      </c>
    </row>
    <row r="1213" customFormat="false" ht="15" hidden="false" customHeight="false" outlineLevel="0" collapsed="false">
      <c r="B1213" s="2" t="n">
        <v>1208</v>
      </c>
      <c r="C1213" s="19" t="n">
        <f aca="false">IF('Random Draws'!F1213&lt;(Assumptions!$D$28-Assumptions!$D$27)/(Assumptions!$D$29-Assumptions!$D$27),Assumptions!$D$27+SQRT('Random Draws'!F1213*(Assumptions!$D$29-Assumptions!$D$27)*(Assumptions!$D$28-Assumptions!$D$27)),Assumptions!$D$29-SQRT((1-'Random Draws'!F1213)*(Assumptions!$D$29-Assumptions!$D$27)*(Assumptions!$D$29-Assumptions!$D$28)))</f>
        <v>0.258761716463842</v>
      </c>
      <c r="D1213" s="29" t="n">
        <f aca="false">IF('Random Draws'!I1213&lt;Assumptions!$D$30,1,0)</f>
        <v>1</v>
      </c>
      <c r="E1213" s="19" t="n">
        <f aca="false">C1213+Assumptions!$D$31*D1213</f>
        <v>0.348761716463842</v>
      </c>
      <c r="F1213" s="28" t="n">
        <f aca="false">(Simulation!F1213-Assumptions!$D$15)*(1-E1213)+Assumptions!$D$15-Simulation!J1213</f>
        <v>0.157619351131749</v>
      </c>
      <c r="G1213" s="8" t="n">
        <f aca="false">((Assumptions!$D$14*(1+Simulation!E1213)^1*F1213-Assumptions!$D$14*(1+Simulation!E1213)^0*Simulation!E1213*Assumptions!$D$16)/(1+Simulation!K1213)^1+(Assumptions!$D$14*(1+Simulation!E1213)^2*F1213-Assumptions!$D$14*(1+Simulation!E1213)^1*Simulation!E1213*Assumptions!$D$16)/(1+Simulation!K1213)^2+(Assumptions!$D$14*(1+Simulation!E1213)^3*F1213-Assumptions!$D$14*(1+Simulation!E1213)^2*Simulation!E1213*Assumptions!$D$16)/(1+Simulation!K1213)^3+(Assumptions!$D$14*(1+Simulation!E1213)^4*F1213-Assumptions!$D$14*(1+Simulation!E1213)^3*Simulation!E1213*Assumptions!$D$16)/(1+Simulation!K1213)^4+(Assumptions!$D$14*(1+Simulation!E1213)^5*F1213-Assumptions!$D$14*(1+Simulation!E1213)^4*Simulation!E1213*Assumptions!$D$16)/(1+Simulation!K1213)^5+(Assumptions!$D$14*(1+Simulation!E1213)^5*F1213-Assumptions!$D$14*(1+Simulation!E1213)^4*Simulation!E1213*Assumptions!$D$16)*(1+Simulation!I1213)/(Simulation!K1213-Simulation!I1213)/(1+Simulation!K1213)^5-Assumptions!$D$17)/Assumptions!$D$18</f>
        <v>6.77688020020108</v>
      </c>
      <c r="H1213" s="8" t="n">
        <f aca="false">IF(D1213=1,G1213,"")</f>
        <v>6.77688020020108</v>
      </c>
      <c r="I1213" s="33" t="str">
        <f aca="false">IF(D1213=0,G1213,"")</f>
        <v/>
      </c>
    </row>
    <row r="1214" customFormat="false" ht="15" hidden="false" customHeight="false" outlineLevel="0" collapsed="false">
      <c r="B1214" s="2" t="n">
        <v>1209</v>
      </c>
      <c r="C1214" s="19" t="n">
        <f aca="false">IF('Random Draws'!F1214&lt;(Assumptions!$D$28-Assumptions!$D$27)/(Assumptions!$D$29-Assumptions!$D$27),Assumptions!$D$27+SQRT('Random Draws'!F1214*(Assumptions!$D$29-Assumptions!$D$27)*(Assumptions!$D$28-Assumptions!$D$27)),Assumptions!$D$29-SQRT((1-'Random Draws'!F1214)*(Assumptions!$D$29-Assumptions!$D$27)*(Assumptions!$D$29-Assumptions!$D$28)))</f>
        <v>0.249897476913881</v>
      </c>
      <c r="D1214" s="29" t="n">
        <f aca="false">IF('Random Draws'!I1214&lt;Assumptions!$D$30,1,0)</f>
        <v>0</v>
      </c>
      <c r="E1214" s="19" t="n">
        <f aca="false">C1214+Assumptions!$D$31*D1214</f>
        <v>0.249897476913881</v>
      </c>
      <c r="F1214" s="28" t="n">
        <f aca="false">(Simulation!F1214-Assumptions!$D$15)*(1-E1214)+Assumptions!$D$15-Simulation!J1214</f>
        <v>0.143200153332812</v>
      </c>
      <c r="G1214" s="8" t="n">
        <f aca="false">((Assumptions!$D$14*(1+Simulation!E1214)^1*F1214-Assumptions!$D$14*(1+Simulation!E1214)^0*Simulation!E1214*Assumptions!$D$16)/(1+Simulation!K1214)^1+(Assumptions!$D$14*(1+Simulation!E1214)^2*F1214-Assumptions!$D$14*(1+Simulation!E1214)^1*Simulation!E1214*Assumptions!$D$16)/(1+Simulation!K1214)^2+(Assumptions!$D$14*(1+Simulation!E1214)^3*F1214-Assumptions!$D$14*(1+Simulation!E1214)^2*Simulation!E1214*Assumptions!$D$16)/(1+Simulation!K1214)^3+(Assumptions!$D$14*(1+Simulation!E1214)^4*F1214-Assumptions!$D$14*(1+Simulation!E1214)^3*Simulation!E1214*Assumptions!$D$16)/(1+Simulation!K1214)^4+(Assumptions!$D$14*(1+Simulation!E1214)^5*F1214-Assumptions!$D$14*(1+Simulation!E1214)^4*Simulation!E1214*Assumptions!$D$16)/(1+Simulation!K1214)^5+(Assumptions!$D$14*(1+Simulation!E1214)^5*F1214-Assumptions!$D$14*(1+Simulation!E1214)^4*Simulation!E1214*Assumptions!$D$16)*(1+Simulation!I1214)/(Simulation!K1214-Simulation!I1214)/(1+Simulation!K1214)^5-Assumptions!$D$17)/Assumptions!$D$18</f>
        <v>8.40543584862977</v>
      </c>
      <c r="H1214" s="8" t="str">
        <f aca="false">IF(D1214=1,G1214,"")</f>
        <v/>
      </c>
      <c r="I1214" s="33" t="n">
        <f aca="false">IF(D1214=0,G1214,"")</f>
        <v>8.40543584862977</v>
      </c>
    </row>
    <row r="1215" customFormat="false" ht="15" hidden="false" customHeight="false" outlineLevel="0" collapsed="false">
      <c r="B1215" s="2" t="n">
        <v>1210</v>
      </c>
      <c r="C1215" s="19" t="n">
        <f aca="false">IF('Random Draws'!F1215&lt;(Assumptions!$D$28-Assumptions!$D$27)/(Assumptions!$D$29-Assumptions!$D$27),Assumptions!$D$27+SQRT('Random Draws'!F1215*(Assumptions!$D$29-Assumptions!$D$27)*(Assumptions!$D$28-Assumptions!$D$27)),Assumptions!$D$29-SQRT((1-'Random Draws'!F1215)*(Assumptions!$D$29-Assumptions!$D$27)*(Assumptions!$D$29-Assumptions!$D$28)))</f>
        <v>0.26950574817108</v>
      </c>
      <c r="D1215" s="29" t="n">
        <f aca="false">IF('Random Draws'!I1215&lt;Assumptions!$D$30,1,0)</f>
        <v>0</v>
      </c>
      <c r="E1215" s="19" t="n">
        <f aca="false">C1215+Assumptions!$D$31*D1215</f>
        <v>0.26950574817108</v>
      </c>
      <c r="F1215" s="28" t="n">
        <f aca="false">(Simulation!F1215-Assumptions!$D$15)*(1-E1215)+Assumptions!$D$15-Simulation!J1215</f>
        <v>0.153386962731669</v>
      </c>
      <c r="G1215" s="8" t="n">
        <f aca="false">((Assumptions!$D$14*(1+Simulation!E1215)^1*F1215-Assumptions!$D$14*(1+Simulation!E1215)^0*Simulation!E1215*Assumptions!$D$16)/(1+Simulation!K1215)^1+(Assumptions!$D$14*(1+Simulation!E1215)^2*F1215-Assumptions!$D$14*(1+Simulation!E1215)^1*Simulation!E1215*Assumptions!$D$16)/(1+Simulation!K1215)^2+(Assumptions!$D$14*(1+Simulation!E1215)^3*F1215-Assumptions!$D$14*(1+Simulation!E1215)^2*Simulation!E1215*Assumptions!$D$16)/(1+Simulation!K1215)^3+(Assumptions!$D$14*(1+Simulation!E1215)^4*F1215-Assumptions!$D$14*(1+Simulation!E1215)^3*Simulation!E1215*Assumptions!$D$16)/(1+Simulation!K1215)^4+(Assumptions!$D$14*(1+Simulation!E1215)^5*F1215-Assumptions!$D$14*(1+Simulation!E1215)^4*Simulation!E1215*Assumptions!$D$16)/(1+Simulation!K1215)^5+(Assumptions!$D$14*(1+Simulation!E1215)^5*F1215-Assumptions!$D$14*(1+Simulation!E1215)^4*Simulation!E1215*Assumptions!$D$16)*(1+Simulation!I1215)/(Simulation!K1215-Simulation!I1215)/(1+Simulation!K1215)^5-Assumptions!$D$17)/Assumptions!$D$18</f>
        <v>15.7791472876055</v>
      </c>
      <c r="H1215" s="8" t="str">
        <f aca="false">IF(D1215=1,G1215,"")</f>
        <v/>
      </c>
      <c r="I1215" s="33" t="n">
        <f aca="false">IF(D1215=0,G1215,"")</f>
        <v>15.7791472876055</v>
      </c>
    </row>
    <row r="1216" customFormat="false" ht="15" hidden="false" customHeight="false" outlineLevel="0" collapsed="false">
      <c r="B1216" s="2" t="n">
        <v>1211</v>
      </c>
      <c r="C1216" s="19" t="n">
        <f aca="false">IF('Random Draws'!F1216&lt;(Assumptions!$D$28-Assumptions!$D$27)/(Assumptions!$D$29-Assumptions!$D$27),Assumptions!$D$27+SQRT('Random Draws'!F1216*(Assumptions!$D$29-Assumptions!$D$27)*(Assumptions!$D$28-Assumptions!$D$27)),Assumptions!$D$29-SQRT((1-'Random Draws'!F1216)*(Assumptions!$D$29-Assumptions!$D$27)*(Assumptions!$D$29-Assumptions!$D$28)))</f>
        <v>0.251372000457228</v>
      </c>
      <c r="D1216" s="29" t="n">
        <f aca="false">IF('Random Draws'!I1216&lt;Assumptions!$D$30,1,0)</f>
        <v>0</v>
      </c>
      <c r="E1216" s="19" t="n">
        <f aca="false">C1216+Assumptions!$D$31*D1216</f>
        <v>0.251372000457228</v>
      </c>
      <c r="F1216" s="28" t="n">
        <f aca="false">(Simulation!F1216-Assumptions!$D$15)*(1-E1216)+Assumptions!$D$15-Simulation!J1216</f>
        <v>0.14577279513282</v>
      </c>
      <c r="G1216" s="8" t="n">
        <f aca="false">((Assumptions!$D$14*(1+Simulation!E1216)^1*F1216-Assumptions!$D$14*(1+Simulation!E1216)^0*Simulation!E1216*Assumptions!$D$16)/(1+Simulation!K1216)^1+(Assumptions!$D$14*(1+Simulation!E1216)^2*F1216-Assumptions!$D$14*(1+Simulation!E1216)^1*Simulation!E1216*Assumptions!$D$16)/(1+Simulation!K1216)^2+(Assumptions!$D$14*(1+Simulation!E1216)^3*F1216-Assumptions!$D$14*(1+Simulation!E1216)^2*Simulation!E1216*Assumptions!$D$16)/(1+Simulation!K1216)^3+(Assumptions!$D$14*(1+Simulation!E1216)^4*F1216-Assumptions!$D$14*(1+Simulation!E1216)^3*Simulation!E1216*Assumptions!$D$16)/(1+Simulation!K1216)^4+(Assumptions!$D$14*(1+Simulation!E1216)^5*F1216-Assumptions!$D$14*(1+Simulation!E1216)^4*Simulation!E1216*Assumptions!$D$16)/(1+Simulation!K1216)^5+(Assumptions!$D$14*(1+Simulation!E1216)^5*F1216-Assumptions!$D$14*(1+Simulation!E1216)^4*Simulation!E1216*Assumptions!$D$16)*(1+Simulation!I1216)/(Simulation!K1216-Simulation!I1216)/(1+Simulation!K1216)^5-Assumptions!$D$17)/Assumptions!$D$18</f>
        <v>12.1175875542956</v>
      </c>
      <c r="H1216" s="8" t="str">
        <f aca="false">IF(D1216=1,G1216,"")</f>
        <v/>
      </c>
      <c r="I1216" s="33" t="n">
        <f aca="false">IF(D1216=0,G1216,"")</f>
        <v>12.1175875542956</v>
      </c>
    </row>
    <row r="1217" customFormat="false" ht="15" hidden="false" customHeight="false" outlineLevel="0" collapsed="false">
      <c r="B1217" s="2" t="n">
        <v>1212</v>
      </c>
      <c r="C1217" s="19" t="n">
        <f aca="false">IF('Random Draws'!F1217&lt;(Assumptions!$D$28-Assumptions!$D$27)/(Assumptions!$D$29-Assumptions!$D$27),Assumptions!$D$27+SQRT('Random Draws'!F1217*(Assumptions!$D$29-Assumptions!$D$27)*(Assumptions!$D$28-Assumptions!$D$27)),Assumptions!$D$29-SQRT((1-'Random Draws'!F1217)*(Assumptions!$D$29-Assumptions!$D$27)*(Assumptions!$D$29-Assumptions!$D$28)))</f>
        <v>0.262630409970319</v>
      </c>
      <c r="D1217" s="29" t="n">
        <f aca="false">IF('Random Draws'!I1217&lt;Assumptions!$D$30,1,0)</f>
        <v>1</v>
      </c>
      <c r="E1217" s="19" t="n">
        <f aca="false">C1217+Assumptions!$D$31*D1217</f>
        <v>0.352630409970319</v>
      </c>
      <c r="F1217" s="28" t="n">
        <f aca="false">(Simulation!F1217-Assumptions!$D$15)*(1-E1217)+Assumptions!$D$15-Simulation!J1217</f>
        <v>0.108555842293108</v>
      </c>
      <c r="G1217" s="8" t="n">
        <f aca="false">((Assumptions!$D$14*(1+Simulation!E1217)^1*F1217-Assumptions!$D$14*(1+Simulation!E1217)^0*Simulation!E1217*Assumptions!$D$16)/(1+Simulation!K1217)^1+(Assumptions!$D$14*(1+Simulation!E1217)^2*F1217-Assumptions!$D$14*(1+Simulation!E1217)^1*Simulation!E1217*Assumptions!$D$16)/(1+Simulation!K1217)^2+(Assumptions!$D$14*(1+Simulation!E1217)^3*F1217-Assumptions!$D$14*(1+Simulation!E1217)^2*Simulation!E1217*Assumptions!$D$16)/(1+Simulation!K1217)^3+(Assumptions!$D$14*(1+Simulation!E1217)^4*F1217-Assumptions!$D$14*(1+Simulation!E1217)^3*Simulation!E1217*Assumptions!$D$16)/(1+Simulation!K1217)^4+(Assumptions!$D$14*(1+Simulation!E1217)^5*F1217-Assumptions!$D$14*(1+Simulation!E1217)^4*Simulation!E1217*Assumptions!$D$16)/(1+Simulation!K1217)^5+(Assumptions!$D$14*(1+Simulation!E1217)^5*F1217-Assumptions!$D$14*(1+Simulation!E1217)^4*Simulation!E1217*Assumptions!$D$16)*(1+Simulation!I1217)/(Simulation!K1217-Simulation!I1217)/(1+Simulation!K1217)^5-Assumptions!$D$17)/Assumptions!$D$18</f>
        <v>7.57627539547391</v>
      </c>
      <c r="H1217" s="8" t="n">
        <f aca="false">IF(D1217=1,G1217,"")</f>
        <v>7.57627539547391</v>
      </c>
      <c r="I1217" s="33" t="str">
        <f aca="false">IF(D1217=0,G1217,"")</f>
        <v/>
      </c>
    </row>
    <row r="1218" customFormat="false" ht="15" hidden="false" customHeight="false" outlineLevel="0" collapsed="false">
      <c r="B1218" s="2" t="n">
        <v>1213</v>
      </c>
      <c r="C1218" s="19" t="n">
        <f aca="false">IF('Random Draws'!F1218&lt;(Assumptions!$D$28-Assumptions!$D$27)/(Assumptions!$D$29-Assumptions!$D$27),Assumptions!$D$27+SQRT('Random Draws'!F1218*(Assumptions!$D$29-Assumptions!$D$27)*(Assumptions!$D$28-Assumptions!$D$27)),Assumptions!$D$29-SQRT((1-'Random Draws'!F1218)*(Assumptions!$D$29-Assumptions!$D$27)*(Assumptions!$D$29-Assumptions!$D$28)))</f>
        <v>0.267735085586177</v>
      </c>
      <c r="D1218" s="29" t="n">
        <f aca="false">IF('Random Draws'!I1218&lt;Assumptions!$D$30,1,0)</f>
        <v>0</v>
      </c>
      <c r="E1218" s="19" t="n">
        <f aca="false">C1218+Assumptions!$D$31*D1218</f>
        <v>0.267735085586177</v>
      </c>
      <c r="F1218" s="28" t="n">
        <f aca="false">(Simulation!F1218-Assumptions!$D$15)*(1-E1218)+Assumptions!$D$15-Simulation!J1218</f>
        <v>0.13925946936601</v>
      </c>
      <c r="G1218" s="8" t="n">
        <f aca="false">((Assumptions!$D$14*(1+Simulation!E1218)^1*F1218-Assumptions!$D$14*(1+Simulation!E1218)^0*Simulation!E1218*Assumptions!$D$16)/(1+Simulation!K1218)^1+(Assumptions!$D$14*(1+Simulation!E1218)^2*F1218-Assumptions!$D$14*(1+Simulation!E1218)^1*Simulation!E1218*Assumptions!$D$16)/(1+Simulation!K1218)^2+(Assumptions!$D$14*(1+Simulation!E1218)^3*F1218-Assumptions!$D$14*(1+Simulation!E1218)^2*Simulation!E1218*Assumptions!$D$16)/(1+Simulation!K1218)^3+(Assumptions!$D$14*(1+Simulation!E1218)^4*F1218-Assumptions!$D$14*(1+Simulation!E1218)^3*Simulation!E1218*Assumptions!$D$16)/(1+Simulation!K1218)^4+(Assumptions!$D$14*(1+Simulation!E1218)^5*F1218-Assumptions!$D$14*(1+Simulation!E1218)^4*Simulation!E1218*Assumptions!$D$16)/(1+Simulation!K1218)^5+(Assumptions!$D$14*(1+Simulation!E1218)^5*F1218-Assumptions!$D$14*(1+Simulation!E1218)^4*Simulation!E1218*Assumptions!$D$16)*(1+Simulation!I1218)/(Simulation!K1218-Simulation!I1218)/(1+Simulation!K1218)^5-Assumptions!$D$17)/Assumptions!$D$18</f>
        <v>6.9564765577219</v>
      </c>
      <c r="H1218" s="8" t="str">
        <f aca="false">IF(D1218=1,G1218,"")</f>
        <v/>
      </c>
      <c r="I1218" s="33" t="n">
        <f aca="false">IF(D1218=0,G1218,"")</f>
        <v>6.9564765577219</v>
      </c>
    </row>
    <row r="1219" customFormat="false" ht="15" hidden="false" customHeight="false" outlineLevel="0" collapsed="false">
      <c r="B1219" s="2" t="n">
        <v>1214</v>
      </c>
      <c r="C1219" s="19" t="n">
        <f aca="false">IF('Random Draws'!F1219&lt;(Assumptions!$D$28-Assumptions!$D$27)/(Assumptions!$D$29-Assumptions!$D$27),Assumptions!$D$27+SQRT('Random Draws'!F1219*(Assumptions!$D$29-Assumptions!$D$27)*(Assumptions!$D$28-Assumptions!$D$27)),Assumptions!$D$29-SQRT((1-'Random Draws'!F1219)*(Assumptions!$D$29-Assumptions!$D$27)*(Assumptions!$D$29-Assumptions!$D$28)))</f>
        <v>0.261543439388857</v>
      </c>
      <c r="D1219" s="29" t="n">
        <f aca="false">IF('Random Draws'!I1219&lt;Assumptions!$D$30,1,0)</f>
        <v>1</v>
      </c>
      <c r="E1219" s="19" t="n">
        <f aca="false">C1219+Assumptions!$D$31*D1219</f>
        <v>0.351543439388857</v>
      </c>
      <c r="F1219" s="28" t="n">
        <f aca="false">(Simulation!F1219-Assumptions!$D$15)*(1-E1219)+Assumptions!$D$15-Simulation!J1219</f>
        <v>0.171373825463712</v>
      </c>
      <c r="G1219" s="8" t="n">
        <f aca="false">((Assumptions!$D$14*(1+Simulation!E1219)^1*F1219-Assumptions!$D$14*(1+Simulation!E1219)^0*Simulation!E1219*Assumptions!$D$16)/(1+Simulation!K1219)^1+(Assumptions!$D$14*(1+Simulation!E1219)^2*F1219-Assumptions!$D$14*(1+Simulation!E1219)^1*Simulation!E1219*Assumptions!$D$16)/(1+Simulation!K1219)^2+(Assumptions!$D$14*(1+Simulation!E1219)^3*F1219-Assumptions!$D$14*(1+Simulation!E1219)^2*Simulation!E1219*Assumptions!$D$16)/(1+Simulation!K1219)^3+(Assumptions!$D$14*(1+Simulation!E1219)^4*F1219-Assumptions!$D$14*(1+Simulation!E1219)^3*Simulation!E1219*Assumptions!$D$16)/(1+Simulation!K1219)^4+(Assumptions!$D$14*(1+Simulation!E1219)^5*F1219-Assumptions!$D$14*(1+Simulation!E1219)^4*Simulation!E1219*Assumptions!$D$16)/(1+Simulation!K1219)^5+(Assumptions!$D$14*(1+Simulation!E1219)^5*F1219-Assumptions!$D$14*(1+Simulation!E1219)^4*Simulation!E1219*Assumptions!$D$16)*(1+Simulation!I1219)/(Simulation!K1219-Simulation!I1219)/(1+Simulation!K1219)^5-Assumptions!$D$17)/Assumptions!$D$18</f>
        <v>11.6800335635038</v>
      </c>
      <c r="H1219" s="8" t="n">
        <f aca="false">IF(D1219=1,G1219,"")</f>
        <v>11.6800335635038</v>
      </c>
      <c r="I1219" s="33" t="str">
        <f aca="false">IF(D1219=0,G1219,"")</f>
        <v/>
      </c>
    </row>
    <row r="1220" customFormat="false" ht="15" hidden="false" customHeight="false" outlineLevel="0" collapsed="false">
      <c r="B1220" s="2" t="n">
        <v>1215</v>
      </c>
      <c r="C1220" s="19" t="n">
        <f aca="false">IF('Random Draws'!F1220&lt;(Assumptions!$D$28-Assumptions!$D$27)/(Assumptions!$D$29-Assumptions!$D$27),Assumptions!$D$27+SQRT('Random Draws'!F1220*(Assumptions!$D$29-Assumptions!$D$27)*(Assumptions!$D$28-Assumptions!$D$27)),Assumptions!$D$29-SQRT((1-'Random Draws'!F1220)*(Assumptions!$D$29-Assumptions!$D$27)*(Assumptions!$D$29-Assumptions!$D$28)))</f>
        <v>0.251035165491392</v>
      </c>
      <c r="D1220" s="29" t="n">
        <f aca="false">IF('Random Draws'!I1220&lt;Assumptions!$D$30,1,0)</f>
        <v>0</v>
      </c>
      <c r="E1220" s="19" t="n">
        <f aca="false">C1220+Assumptions!$D$31*D1220</f>
        <v>0.251035165491392</v>
      </c>
      <c r="F1220" s="28" t="n">
        <f aca="false">(Simulation!F1220-Assumptions!$D$15)*(1-E1220)+Assumptions!$D$15-Simulation!J1220</f>
        <v>0.148526962927522</v>
      </c>
      <c r="G1220" s="8" t="n">
        <f aca="false">((Assumptions!$D$14*(1+Simulation!E1220)^1*F1220-Assumptions!$D$14*(1+Simulation!E1220)^0*Simulation!E1220*Assumptions!$D$16)/(1+Simulation!K1220)^1+(Assumptions!$D$14*(1+Simulation!E1220)^2*F1220-Assumptions!$D$14*(1+Simulation!E1220)^1*Simulation!E1220*Assumptions!$D$16)/(1+Simulation!K1220)^2+(Assumptions!$D$14*(1+Simulation!E1220)^3*F1220-Assumptions!$D$14*(1+Simulation!E1220)^2*Simulation!E1220*Assumptions!$D$16)/(1+Simulation!K1220)^3+(Assumptions!$D$14*(1+Simulation!E1220)^4*F1220-Assumptions!$D$14*(1+Simulation!E1220)^3*Simulation!E1220*Assumptions!$D$16)/(1+Simulation!K1220)^4+(Assumptions!$D$14*(1+Simulation!E1220)^5*F1220-Assumptions!$D$14*(1+Simulation!E1220)^4*Simulation!E1220*Assumptions!$D$16)/(1+Simulation!K1220)^5+(Assumptions!$D$14*(1+Simulation!E1220)^5*F1220-Assumptions!$D$14*(1+Simulation!E1220)^4*Simulation!E1220*Assumptions!$D$16)*(1+Simulation!I1220)/(Simulation!K1220-Simulation!I1220)/(1+Simulation!K1220)^5-Assumptions!$D$17)/Assumptions!$D$18</f>
        <v>7.29294897301573</v>
      </c>
      <c r="H1220" s="8" t="str">
        <f aca="false">IF(D1220=1,G1220,"")</f>
        <v/>
      </c>
      <c r="I1220" s="33" t="n">
        <f aca="false">IF(D1220=0,G1220,"")</f>
        <v>7.29294897301573</v>
      </c>
    </row>
    <row r="1221" customFormat="false" ht="15" hidden="false" customHeight="false" outlineLevel="0" collapsed="false">
      <c r="B1221" s="2" t="n">
        <v>1216</v>
      </c>
      <c r="C1221" s="19" t="n">
        <f aca="false">IF('Random Draws'!F1221&lt;(Assumptions!$D$28-Assumptions!$D$27)/(Assumptions!$D$29-Assumptions!$D$27),Assumptions!$D$27+SQRT('Random Draws'!F1221*(Assumptions!$D$29-Assumptions!$D$27)*(Assumptions!$D$28-Assumptions!$D$27)),Assumptions!$D$29-SQRT((1-'Random Draws'!F1221)*(Assumptions!$D$29-Assumptions!$D$27)*(Assumptions!$D$29-Assumptions!$D$28)))</f>
        <v>0.242641213767191</v>
      </c>
      <c r="D1221" s="29" t="n">
        <f aca="false">IF('Random Draws'!I1221&lt;Assumptions!$D$30,1,0)</f>
        <v>0</v>
      </c>
      <c r="E1221" s="19" t="n">
        <f aca="false">C1221+Assumptions!$D$31*D1221</f>
        <v>0.242641213767191</v>
      </c>
      <c r="F1221" s="28" t="n">
        <f aca="false">(Simulation!F1221-Assumptions!$D$15)*(1-E1221)+Assumptions!$D$15-Simulation!J1221</f>
        <v>0.141683800034121</v>
      </c>
      <c r="G1221" s="8" t="n">
        <f aca="false">((Assumptions!$D$14*(1+Simulation!E1221)^1*F1221-Assumptions!$D$14*(1+Simulation!E1221)^0*Simulation!E1221*Assumptions!$D$16)/(1+Simulation!K1221)^1+(Assumptions!$D$14*(1+Simulation!E1221)^2*F1221-Assumptions!$D$14*(1+Simulation!E1221)^1*Simulation!E1221*Assumptions!$D$16)/(1+Simulation!K1221)^2+(Assumptions!$D$14*(1+Simulation!E1221)^3*F1221-Assumptions!$D$14*(1+Simulation!E1221)^2*Simulation!E1221*Assumptions!$D$16)/(1+Simulation!K1221)^3+(Assumptions!$D$14*(1+Simulation!E1221)^4*F1221-Assumptions!$D$14*(1+Simulation!E1221)^3*Simulation!E1221*Assumptions!$D$16)/(1+Simulation!K1221)^4+(Assumptions!$D$14*(1+Simulation!E1221)^5*F1221-Assumptions!$D$14*(1+Simulation!E1221)^4*Simulation!E1221*Assumptions!$D$16)/(1+Simulation!K1221)^5+(Assumptions!$D$14*(1+Simulation!E1221)^5*F1221-Assumptions!$D$14*(1+Simulation!E1221)^4*Simulation!E1221*Assumptions!$D$16)*(1+Simulation!I1221)/(Simulation!K1221-Simulation!I1221)/(1+Simulation!K1221)^5-Assumptions!$D$17)/Assumptions!$D$18</f>
        <v>7.01405259348545</v>
      </c>
      <c r="H1221" s="8" t="str">
        <f aca="false">IF(D1221=1,G1221,"")</f>
        <v/>
      </c>
      <c r="I1221" s="33" t="n">
        <f aca="false">IF(D1221=0,G1221,"")</f>
        <v>7.01405259348545</v>
      </c>
    </row>
    <row r="1222" customFormat="false" ht="15" hidden="false" customHeight="false" outlineLevel="0" collapsed="false">
      <c r="B1222" s="2" t="n">
        <v>1217</v>
      </c>
      <c r="C1222" s="19" t="n">
        <f aca="false">IF('Random Draws'!F1222&lt;(Assumptions!$D$28-Assumptions!$D$27)/(Assumptions!$D$29-Assumptions!$D$27),Assumptions!$D$27+SQRT('Random Draws'!F1222*(Assumptions!$D$29-Assumptions!$D$27)*(Assumptions!$D$28-Assumptions!$D$27)),Assumptions!$D$29-SQRT((1-'Random Draws'!F1222)*(Assumptions!$D$29-Assumptions!$D$27)*(Assumptions!$D$29-Assumptions!$D$28)))</f>
        <v>0.253316134914606</v>
      </c>
      <c r="D1222" s="29" t="n">
        <f aca="false">IF('Random Draws'!I1222&lt;Assumptions!$D$30,1,0)</f>
        <v>0</v>
      </c>
      <c r="E1222" s="19" t="n">
        <f aca="false">C1222+Assumptions!$D$31*D1222</f>
        <v>0.253316134914606</v>
      </c>
      <c r="F1222" s="28" t="n">
        <f aca="false">(Simulation!F1222-Assumptions!$D$15)*(1-E1222)+Assumptions!$D$15-Simulation!J1222</f>
        <v>0.222050028973171</v>
      </c>
      <c r="G1222" s="8" t="n">
        <f aca="false">((Assumptions!$D$14*(1+Simulation!E1222)^1*F1222-Assumptions!$D$14*(1+Simulation!E1222)^0*Simulation!E1222*Assumptions!$D$16)/(1+Simulation!K1222)^1+(Assumptions!$D$14*(1+Simulation!E1222)^2*F1222-Assumptions!$D$14*(1+Simulation!E1222)^1*Simulation!E1222*Assumptions!$D$16)/(1+Simulation!K1222)^2+(Assumptions!$D$14*(1+Simulation!E1222)^3*F1222-Assumptions!$D$14*(1+Simulation!E1222)^2*Simulation!E1222*Assumptions!$D$16)/(1+Simulation!K1222)^3+(Assumptions!$D$14*(1+Simulation!E1222)^4*F1222-Assumptions!$D$14*(1+Simulation!E1222)^3*Simulation!E1222*Assumptions!$D$16)/(1+Simulation!K1222)^4+(Assumptions!$D$14*(1+Simulation!E1222)^5*F1222-Assumptions!$D$14*(1+Simulation!E1222)^4*Simulation!E1222*Assumptions!$D$16)/(1+Simulation!K1222)^5+(Assumptions!$D$14*(1+Simulation!E1222)^5*F1222-Assumptions!$D$14*(1+Simulation!E1222)^4*Simulation!E1222*Assumptions!$D$16)*(1+Simulation!I1222)/(Simulation!K1222-Simulation!I1222)/(1+Simulation!K1222)^5-Assumptions!$D$17)/Assumptions!$D$18</f>
        <v>21.0181744683574</v>
      </c>
      <c r="H1222" s="8" t="str">
        <f aca="false">IF(D1222=1,G1222,"")</f>
        <v/>
      </c>
      <c r="I1222" s="33" t="n">
        <f aca="false">IF(D1222=0,G1222,"")</f>
        <v>21.0181744683574</v>
      </c>
    </row>
    <row r="1223" customFormat="false" ht="15" hidden="false" customHeight="false" outlineLevel="0" collapsed="false">
      <c r="B1223" s="2" t="n">
        <v>1218</v>
      </c>
      <c r="C1223" s="19" t="n">
        <f aca="false">IF('Random Draws'!F1223&lt;(Assumptions!$D$28-Assumptions!$D$27)/(Assumptions!$D$29-Assumptions!$D$27),Assumptions!$D$27+SQRT('Random Draws'!F1223*(Assumptions!$D$29-Assumptions!$D$27)*(Assumptions!$D$28-Assumptions!$D$27)),Assumptions!$D$29-SQRT((1-'Random Draws'!F1223)*(Assumptions!$D$29-Assumptions!$D$27)*(Assumptions!$D$29-Assumptions!$D$28)))</f>
        <v>0.271629552735534</v>
      </c>
      <c r="D1223" s="29" t="n">
        <f aca="false">IF('Random Draws'!I1223&lt;Assumptions!$D$30,1,0)</f>
        <v>0</v>
      </c>
      <c r="E1223" s="19" t="n">
        <f aca="false">C1223+Assumptions!$D$31*D1223</f>
        <v>0.271629552735534</v>
      </c>
      <c r="F1223" s="28" t="n">
        <f aca="false">(Simulation!F1223-Assumptions!$D$15)*(1-E1223)+Assumptions!$D$15-Simulation!J1223</f>
        <v>0.188685517024803</v>
      </c>
      <c r="G1223" s="8" t="n">
        <f aca="false">((Assumptions!$D$14*(1+Simulation!E1223)^1*F1223-Assumptions!$D$14*(1+Simulation!E1223)^0*Simulation!E1223*Assumptions!$D$16)/(1+Simulation!K1223)^1+(Assumptions!$D$14*(1+Simulation!E1223)^2*F1223-Assumptions!$D$14*(1+Simulation!E1223)^1*Simulation!E1223*Assumptions!$D$16)/(1+Simulation!K1223)^2+(Assumptions!$D$14*(1+Simulation!E1223)^3*F1223-Assumptions!$D$14*(1+Simulation!E1223)^2*Simulation!E1223*Assumptions!$D$16)/(1+Simulation!K1223)^3+(Assumptions!$D$14*(1+Simulation!E1223)^4*F1223-Assumptions!$D$14*(1+Simulation!E1223)^3*Simulation!E1223*Assumptions!$D$16)/(1+Simulation!K1223)^4+(Assumptions!$D$14*(1+Simulation!E1223)^5*F1223-Assumptions!$D$14*(1+Simulation!E1223)^4*Simulation!E1223*Assumptions!$D$16)/(1+Simulation!K1223)^5+(Assumptions!$D$14*(1+Simulation!E1223)^5*F1223-Assumptions!$D$14*(1+Simulation!E1223)^4*Simulation!E1223*Assumptions!$D$16)*(1+Simulation!I1223)/(Simulation!K1223-Simulation!I1223)/(1+Simulation!K1223)^5-Assumptions!$D$17)/Assumptions!$D$18</f>
        <v>30.9268295889143</v>
      </c>
      <c r="H1223" s="8" t="str">
        <f aca="false">IF(D1223=1,G1223,"")</f>
        <v/>
      </c>
      <c r="I1223" s="33" t="n">
        <f aca="false">IF(D1223=0,G1223,"")</f>
        <v>30.9268295889143</v>
      </c>
    </row>
    <row r="1224" customFormat="false" ht="15" hidden="false" customHeight="false" outlineLevel="0" collapsed="false">
      <c r="B1224" s="2" t="n">
        <v>1219</v>
      </c>
      <c r="C1224" s="19" t="n">
        <f aca="false">IF('Random Draws'!F1224&lt;(Assumptions!$D$28-Assumptions!$D$27)/(Assumptions!$D$29-Assumptions!$D$27),Assumptions!$D$27+SQRT('Random Draws'!F1224*(Assumptions!$D$29-Assumptions!$D$27)*(Assumptions!$D$28-Assumptions!$D$27)),Assumptions!$D$29-SQRT((1-'Random Draws'!F1224)*(Assumptions!$D$29-Assumptions!$D$27)*(Assumptions!$D$29-Assumptions!$D$28)))</f>
        <v>0.256090769180247</v>
      </c>
      <c r="D1224" s="29" t="n">
        <f aca="false">IF('Random Draws'!I1224&lt;Assumptions!$D$30,1,0)</f>
        <v>0</v>
      </c>
      <c r="E1224" s="19" t="n">
        <f aca="false">C1224+Assumptions!$D$31*D1224</f>
        <v>0.256090769180247</v>
      </c>
      <c r="F1224" s="28" t="n">
        <f aca="false">(Simulation!F1224-Assumptions!$D$15)*(1-E1224)+Assumptions!$D$15-Simulation!J1224</f>
        <v>0.177827734847686</v>
      </c>
      <c r="G1224" s="8" t="n">
        <f aca="false">((Assumptions!$D$14*(1+Simulation!E1224)^1*F1224-Assumptions!$D$14*(1+Simulation!E1224)^0*Simulation!E1224*Assumptions!$D$16)/(1+Simulation!K1224)^1+(Assumptions!$D$14*(1+Simulation!E1224)^2*F1224-Assumptions!$D$14*(1+Simulation!E1224)^1*Simulation!E1224*Assumptions!$D$16)/(1+Simulation!K1224)^2+(Assumptions!$D$14*(1+Simulation!E1224)^3*F1224-Assumptions!$D$14*(1+Simulation!E1224)^2*Simulation!E1224*Assumptions!$D$16)/(1+Simulation!K1224)^3+(Assumptions!$D$14*(1+Simulation!E1224)^4*F1224-Assumptions!$D$14*(1+Simulation!E1224)^3*Simulation!E1224*Assumptions!$D$16)/(1+Simulation!K1224)^4+(Assumptions!$D$14*(1+Simulation!E1224)^5*F1224-Assumptions!$D$14*(1+Simulation!E1224)^4*Simulation!E1224*Assumptions!$D$16)/(1+Simulation!K1224)^5+(Assumptions!$D$14*(1+Simulation!E1224)^5*F1224-Assumptions!$D$14*(1+Simulation!E1224)^4*Simulation!E1224*Assumptions!$D$16)*(1+Simulation!I1224)/(Simulation!K1224-Simulation!I1224)/(1+Simulation!K1224)^5-Assumptions!$D$17)/Assumptions!$D$18</f>
        <v>17.6472699902073</v>
      </c>
      <c r="H1224" s="8" t="str">
        <f aca="false">IF(D1224=1,G1224,"")</f>
        <v/>
      </c>
      <c r="I1224" s="33" t="n">
        <f aca="false">IF(D1224=0,G1224,"")</f>
        <v>17.6472699902073</v>
      </c>
    </row>
    <row r="1225" customFormat="false" ht="15" hidden="false" customHeight="false" outlineLevel="0" collapsed="false">
      <c r="B1225" s="2" t="n">
        <v>1220</v>
      </c>
      <c r="C1225" s="19" t="n">
        <f aca="false">IF('Random Draws'!F1225&lt;(Assumptions!$D$28-Assumptions!$D$27)/(Assumptions!$D$29-Assumptions!$D$27),Assumptions!$D$27+SQRT('Random Draws'!F1225*(Assumptions!$D$29-Assumptions!$D$27)*(Assumptions!$D$28-Assumptions!$D$27)),Assumptions!$D$29-SQRT((1-'Random Draws'!F1225)*(Assumptions!$D$29-Assumptions!$D$27)*(Assumptions!$D$29-Assumptions!$D$28)))</f>
        <v>0.251942503508427</v>
      </c>
      <c r="D1225" s="29" t="n">
        <f aca="false">IF('Random Draws'!I1225&lt;Assumptions!$D$30,1,0)</f>
        <v>1</v>
      </c>
      <c r="E1225" s="19" t="n">
        <f aca="false">C1225+Assumptions!$D$31*D1225</f>
        <v>0.341942503508427</v>
      </c>
      <c r="F1225" s="28" t="n">
        <f aca="false">(Simulation!F1225-Assumptions!$D$15)*(1-E1225)+Assumptions!$D$15-Simulation!J1225</f>
        <v>0.139496916163522</v>
      </c>
      <c r="G1225" s="8" t="n">
        <f aca="false">((Assumptions!$D$14*(1+Simulation!E1225)^1*F1225-Assumptions!$D$14*(1+Simulation!E1225)^0*Simulation!E1225*Assumptions!$D$16)/(1+Simulation!K1225)^1+(Assumptions!$D$14*(1+Simulation!E1225)^2*F1225-Assumptions!$D$14*(1+Simulation!E1225)^1*Simulation!E1225*Assumptions!$D$16)/(1+Simulation!K1225)^2+(Assumptions!$D$14*(1+Simulation!E1225)^3*F1225-Assumptions!$D$14*(1+Simulation!E1225)^2*Simulation!E1225*Assumptions!$D$16)/(1+Simulation!K1225)^3+(Assumptions!$D$14*(1+Simulation!E1225)^4*F1225-Assumptions!$D$14*(1+Simulation!E1225)^3*Simulation!E1225*Assumptions!$D$16)/(1+Simulation!K1225)^4+(Assumptions!$D$14*(1+Simulation!E1225)^5*F1225-Assumptions!$D$14*(1+Simulation!E1225)^4*Simulation!E1225*Assumptions!$D$16)/(1+Simulation!K1225)^5+(Assumptions!$D$14*(1+Simulation!E1225)^5*F1225-Assumptions!$D$14*(1+Simulation!E1225)^4*Simulation!E1225*Assumptions!$D$16)*(1+Simulation!I1225)/(Simulation!K1225-Simulation!I1225)/(1+Simulation!K1225)^5-Assumptions!$D$17)/Assumptions!$D$18</f>
        <v>15.1593001587375</v>
      </c>
      <c r="H1225" s="8" t="n">
        <f aca="false">IF(D1225=1,G1225,"")</f>
        <v>15.1593001587375</v>
      </c>
      <c r="I1225" s="33" t="str">
        <f aca="false">IF(D1225=0,G1225,"")</f>
        <v/>
      </c>
    </row>
    <row r="1226" customFormat="false" ht="15" hidden="false" customHeight="false" outlineLevel="0" collapsed="false">
      <c r="B1226" s="2" t="n">
        <v>1221</v>
      </c>
      <c r="C1226" s="19" t="n">
        <f aca="false">IF('Random Draws'!F1226&lt;(Assumptions!$D$28-Assumptions!$D$27)/(Assumptions!$D$29-Assumptions!$D$27),Assumptions!$D$27+SQRT('Random Draws'!F1226*(Assumptions!$D$29-Assumptions!$D$27)*(Assumptions!$D$28-Assumptions!$D$27)),Assumptions!$D$29-SQRT((1-'Random Draws'!F1226)*(Assumptions!$D$29-Assumptions!$D$27)*(Assumptions!$D$29-Assumptions!$D$28)))</f>
        <v>0.25609249314867</v>
      </c>
      <c r="D1226" s="29" t="n">
        <f aca="false">IF('Random Draws'!I1226&lt;Assumptions!$D$30,1,0)</f>
        <v>0</v>
      </c>
      <c r="E1226" s="19" t="n">
        <f aca="false">C1226+Assumptions!$D$31*D1226</f>
        <v>0.25609249314867</v>
      </c>
      <c r="F1226" s="28" t="n">
        <f aca="false">(Simulation!F1226-Assumptions!$D$15)*(1-E1226)+Assumptions!$D$15-Simulation!J1226</f>
        <v>0.160366757196754</v>
      </c>
      <c r="G1226" s="8" t="n">
        <f aca="false">((Assumptions!$D$14*(1+Simulation!E1226)^1*F1226-Assumptions!$D$14*(1+Simulation!E1226)^0*Simulation!E1226*Assumptions!$D$16)/(1+Simulation!K1226)^1+(Assumptions!$D$14*(1+Simulation!E1226)^2*F1226-Assumptions!$D$14*(1+Simulation!E1226)^1*Simulation!E1226*Assumptions!$D$16)/(1+Simulation!K1226)^2+(Assumptions!$D$14*(1+Simulation!E1226)^3*F1226-Assumptions!$D$14*(1+Simulation!E1226)^2*Simulation!E1226*Assumptions!$D$16)/(1+Simulation!K1226)^3+(Assumptions!$D$14*(1+Simulation!E1226)^4*F1226-Assumptions!$D$14*(1+Simulation!E1226)^3*Simulation!E1226*Assumptions!$D$16)/(1+Simulation!K1226)^4+(Assumptions!$D$14*(1+Simulation!E1226)^5*F1226-Assumptions!$D$14*(1+Simulation!E1226)^4*Simulation!E1226*Assumptions!$D$16)/(1+Simulation!K1226)^5+(Assumptions!$D$14*(1+Simulation!E1226)^5*F1226-Assumptions!$D$14*(1+Simulation!E1226)^4*Simulation!E1226*Assumptions!$D$16)*(1+Simulation!I1226)/(Simulation!K1226-Simulation!I1226)/(1+Simulation!K1226)^5-Assumptions!$D$17)/Assumptions!$D$18</f>
        <v>8.5393398932767</v>
      </c>
      <c r="H1226" s="8" t="str">
        <f aca="false">IF(D1226=1,G1226,"")</f>
        <v/>
      </c>
      <c r="I1226" s="33" t="n">
        <f aca="false">IF(D1226=0,G1226,"")</f>
        <v>8.5393398932767</v>
      </c>
    </row>
    <row r="1227" customFormat="false" ht="15" hidden="false" customHeight="false" outlineLevel="0" collapsed="false">
      <c r="B1227" s="2" t="n">
        <v>1222</v>
      </c>
      <c r="C1227" s="19" t="n">
        <f aca="false">IF('Random Draws'!F1227&lt;(Assumptions!$D$28-Assumptions!$D$27)/(Assumptions!$D$29-Assumptions!$D$27),Assumptions!$D$27+SQRT('Random Draws'!F1227*(Assumptions!$D$29-Assumptions!$D$27)*(Assumptions!$D$28-Assumptions!$D$27)),Assumptions!$D$29-SQRT((1-'Random Draws'!F1227)*(Assumptions!$D$29-Assumptions!$D$27)*(Assumptions!$D$29-Assumptions!$D$28)))</f>
        <v>0.246258792337121</v>
      </c>
      <c r="D1227" s="29" t="n">
        <f aca="false">IF('Random Draws'!I1227&lt;Assumptions!$D$30,1,0)</f>
        <v>0</v>
      </c>
      <c r="E1227" s="19" t="n">
        <f aca="false">C1227+Assumptions!$D$31*D1227</f>
        <v>0.246258792337121</v>
      </c>
      <c r="F1227" s="28" t="n">
        <f aca="false">(Simulation!F1227-Assumptions!$D$15)*(1-E1227)+Assumptions!$D$15-Simulation!J1227</f>
        <v>0.148245717744364</v>
      </c>
      <c r="G1227" s="8" t="n">
        <f aca="false">((Assumptions!$D$14*(1+Simulation!E1227)^1*F1227-Assumptions!$D$14*(1+Simulation!E1227)^0*Simulation!E1227*Assumptions!$D$16)/(1+Simulation!K1227)^1+(Assumptions!$D$14*(1+Simulation!E1227)^2*F1227-Assumptions!$D$14*(1+Simulation!E1227)^1*Simulation!E1227*Assumptions!$D$16)/(1+Simulation!K1227)^2+(Assumptions!$D$14*(1+Simulation!E1227)^3*F1227-Assumptions!$D$14*(1+Simulation!E1227)^2*Simulation!E1227*Assumptions!$D$16)/(1+Simulation!K1227)^3+(Assumptions!$D$14*(1+Simulation!E1227)^4*F1227-Assumptions!$D$14*(1+Simulation!E1227)^3*Simulation!E1227*Assumptions!$D$16)/(1+Simulation!K1227)^4+(Assumptions!$D$14*(1+Simulation!E1227)^5*F1227-Assumptions!$D$14*(1+Simulation!E1227)^4*Simulation!E1227*Assumptions!$D$16)/(1+Simulation!K1227)^5+(Assumptions!$D$14*(1+Simulation!E1227)^5*F1227-Assumptions!$D$14*(1+Simulation!E1227)^4*Simulation!E1227*Assumptions!$D$16)*(1+Simulation!I1227)/(Simulation!K1227-Simulation!I1227)/(1+Simulation!K1227)^5-Assumptions!$D$17)/Assumptions!$D$18</f>
        <v>6.74996342189352</v>
      </c>
      <c r="H1227" s="8" t="str">
        <f aca="false">IF(D1227=1,G1227,"")</f>
        <v/>
      </c>
      <c r="I1227" s="33" t="n">
        <f aca="false">IF(D1227=0,G1227,"")</f>
        <v>6.74996342189352</v>
      </c>
    </row>
    <row r="1228" customFormat="false" ht="15" hidden="false" customHeight="false" outlineLevel="0" collapsed="false">
      <c r="B1228" s="2" t="n">
        <v>1223</v>
      </c>
      <c r="C1228" s="19" t="n">
        <f aca="false">IF('Random Draws'!F1228&lt;(Assumptions!$D$28-Assumptions!$D$27)/(Assumptions!$D$29-Assumptions!$D$27),Assumptions!$D$27+SQRT('Random Draws'!F1228*(Assumptions!$D$29-Assumptions!$D$27)*(Assumptions!$D$28-Assumptions!$D$27)),Assumptions!$D$29-SQRT((1-'Random Draws'!F1228)*(Assumptions!$D$29-Assumptions!$D$27)*(Assumptions!$D$29-Assumptions!$D$28)))</f>
        <v>0.262638251182971</v>
      </c>
      <c r="D1228" s="29" t="n">
        <f aca="false">IF('Random Draws'!I1228&lt;Assumptions!$D$30,1,0)</f>
        <v>0</v>
      </c>
      <c r="E1228" s="19" t="n">
        <f aca="false">C1228+Assumptions!$D$31*D1228</f>
        <v>0.262638251182971</v>
      </c>
      <c r="F1228" s="28" t="n">
        <f aca="false">(Simulation!F1228-Assumptions!$D$15)*(1-E1228)+Assumptions!$D$15-Simulation!J1228</f>
        <v>0.151988685691884</v>
      </c>
      <c r="G1228" s="8" t="n">
        <f aca="false">((Assumptions!$D$14*(1+Simulation!E1228)^1*F1228-Assumptions!$D$14*(1+Simulation!E1228)^0*Simulation!E1228*Assumptions!$D$16)/(1+Simulation!K1228)^1+(Assumptions!$D$14*(1+Simulation!E1228)^2*F1228-Assumptions!$D$14*(1+Simulation!E1228)^1*Simulation!E1228*Assumptions!$D$16)/(1+Simulation!K1228)^2+(Assumptions!$D$14*(1+Simulation!E1228)^3*F1228-Assumptions!$D$14*(1+Simulation!E1228)^2*Simulation!E1228*Assumptions!$D$16)/(1+Simulation!K1228)^3+(Assumptions!$D$14*(1+Simulation!E1228)^4*F1228-Assumptions!$D$14*(1+Simulation!E1228)^3*Simulation!E1228*Assumptions!$D$16)/(1+Simulation!K1228)^4+(Assumptions!$D$14*(1+Simulation!E1228)^5*F1228-Assumptions!$D$14*(1+Simulation!E1228)^4*Simulation!E1228*Assumptions!$D$16)/(1+Simulation!K1228)^5+(Assumptions!$D$14*(1+Simulation!E1228)^5*F1228-Assumptions!$D$14*(1+Simulation!E1228)^4*Simulation!E1228*Assumptions!$D$16)*(1+Simulation!I1228)/(Simulation!K1228-Simulation!I1228)/(1+Simulation!K1228)^5-Assumptions!$D$17)/Assumptions!$D$18</f>
        <v>10.2519067546843</v>
      </c>
      <c r="H1228" s="8" t="str">
        <f aca="false">IF(D1228=1,G1228,"")</f>
        <v/>
      </c>
      <c r="I1228" s="33" t="n">
        <f aca="false">IF(D1228=0,G1228,"")</f>
        <v>10.2519067546843</v>
      </c>
    </row>
    <row r="1229" customFormat="false" ht="15" hidden="false" customHeight="false" outlineLevel="0" collapsed="false">
      <c r="B1229" s="2" t="n">
        <v>1224</v>
      </c>
      <c r="C1229" s="19" t="n">
        <f aca="false">IF('Random Draws'!F1229&lt;(Assumptions!$D$28-Assumptions!$D$27)/(Assumptions!$D$29-Assumptions!$D$27),Assumptions!$D$27+SQRT('Random Draws'!F1229*(Assumptions!$D$29-Assumptions!$D$27)*(Assumptions!$D$28-Assumptions!$D$27)),Assumptions!$D$29-SQRT((1-'Random Draws'!F1229)*(Assumptions!$D$29-Assumptions!$D$27)*(Assumptions!$D$29-Assumptions!$D$28)))</f>
        <v>0.25705745755531</v>
      </c>
      <c r="D1229" s="29" t="n">
        <f aca="false">IF('Random Draws'!I1229&lt;Assumptions!$D$30,1,0)</f>
        <v>0</v>
      </c>
      <c r="E1229" s="19" t="n">
        <f aca="false">C1229+Assumptions!$D$31*D1229</f>
        <v>0.25705745755531</v>
      </c>
      <c r="F1229" s="28" t="n">
        <f aca="false">(Simulation!F1229-Assumptions!$D$15)*(1-E1229)+Assumptions!$D$15-Simulation!J1229</f>
        <v>0.149291122021686</v>
      </c>
      <c r="G1229" s="8" t="n">
        <f aca="false">((Assumptions!$D$14*(1+Simulation!E1229)^1*F1229-Assumptions!$D$14*(1+Simulation!E1229)^0*Simulation!E1229*Assumptions!$D$16)/(1+Simulation!K1229)^1+(Assumptions!$D$14*(1+Simulation!E1229)^2*F1229-Assumptions!$D$14*(1+Simulation!E1229)^1*Simulation!E1229*Assumptions!$D$16)/(1+Simulation!K1229)^2+(Assumptions!$D$14*(1+Simulation!E1229)^3*F1229-Assumptions!$D$14*(1+Simulation!E1229)^2*Simulation!E1229*Assumptions!$D$16)/(1+Simulation!K1229)^3+(Assumptions!$D$14*(1+Simulation!E1229)^4*F1229-Assumptions!$D$14*(1+Simulation!E1229)^3*Simulation!E1229*Assumptions!$D$16)/(1+Simulation!K1229)^4+(Assumptions!$D$14*(1+Simulation!E1229)^5*F1229-Assumptions!$D$14*(1+Simulation!E1229)^4*Simulation!E1229*Assumptions!$D$16)/(1+Simulation!K1229)^5+(Assumptions!$D$14*(1+Simulation!E1229)^5*F1229-Assumptions!$D$14*(1+Simulation!E1229)^4*Simulation!E1229*Assumptions!$D$16)*(1+Simulation!I1229)/(Simulation!K1229-Simulation!I1229)/(1+Simulation!K1229)^5-Assumptions!$D$17)/Assumptions!$D$18</f>
        <v>8.53334245526811</v>
      </c>
      <c r="H1229" s="8" t="str">
        <f aca="false">IF(D1229=1,G1229,"")</f>
        <v/>
      </c>
      <c r="I1229" s="33" t="n">
        <f aca="false">IF(D1229=0,G1229,"")</f>
        <v>8.53334245526811</v>
      </c>
    </row>
    <row r="1230" customFormat="false" ht="15" hidden="false" customHeight="false" outlineLevel="0" collapsed="false">
      <c r="B1230" s="2" t="n">
        <v>1225</v>
      </c>
      <c r="C1230" s="19" t="n">
        <f aca="false">IF('Random Draws'!F1230&lt;(Assumptions!$D$28-Assumptions!$D$27)/(Assumptions!$D$29-Assumptions!$D$27),Assumptions!$D$27+SQRT('Random Draws'!F1230*(Assumptions!$D$29-Assumptions!$D$27)*(Assumptions!$D$28-Assumptions!$D$27)),Assumptions!$D$29-SQRT((1-'Random Draws'!F1230)*(Assumptions!$D$29-Assumptions!$D$27)*(Assumptions!$D$29-Assumptions!$D$28)))</f>
        <v>0.272657612560046</v>
      </c>
      <c r="D1230" s="29" t="n">
        <f aca="false">IF('Random Draws'!I1230&lt;Assumptions!$D$30,1,0)</f>
        <v>0</v>
      </c>
      <c r="E1230" s="19" t="n">
        <f aca="false">C1230+Assumptions!$D$31*D1230</f>
        <v>0.272657612560046</v>
      </c>
      <c r="F1230" s="28" t="n">
        <f aca="false">(Simulation!F1230-Assumptions!$D$15)*(1-E1230)+Assumptions!$D$15-Simulation!J1230</f>
        <v>0.188309755214332</v>
      </c>
      <c r="G1230" s="8" t="n">
        <f aca="false">((Assumptions!$D$14*(1+Simulation!E1230)^1*F1230-Assumptions!$D$14*(1+Simulation!E1230)^0*Simulation!E1230*Assumptions!$D$16)/(1+Simulation!K1230)^1+(Assumptions!$D$14*(1+Simulation!E1230)^2*F1230-Assumptions!$D$14*(1+Simulation!E1230)^1*Simulation!E1230*Assumptions!$D$16)/(1+Simulation!K1230)^2+(Assumptions!$D$14*(1+Simulation!E1230)^3*F1230-Assumptions!$D$14*(1+Simulation!E1230)^2*Simulation!E1230*Assumptions!$D$16)/(1+Simulation!K1230)^3+(Assumptions!$D$14*(1+Simulation!E1230)^4*F1230-Assumptions!$D$14*(1+Simulation!E1230)^3*Simulation!E1230*Assumptions!$D$16)/(1+Simulation!K1230)^4+(Assumptions!$D$14*(1+Simulation!E1230)^5*F1230-Assumptions!$D$14*(1+Simulation!E1230)^4*Simulation!E1230*Assumptions!$D$16)/(1+Simulation!K1230)^5+(Assumptions!$D$14*(1+Simulation!E1230)^5*F1230-Assumptions!$D$14*(1+Simulation!E1230)^4*Simulation!E1230*Assumptions!$D$16)*(1+Simulation!I1230)/(Simulation!K1230-Simulation!I1230)/(1+Simulation!K1230)^5-Assumptions!$D$17)/Assumptions!$D$18</f>
        <v>18.1192240835452</v>
      </c>
      <c r="H1230" s="8" t="str">
        <f aca="false">IF(D1230=1,G1230,"")</f>
        <v/>
      </c>
      <c r="I1230" s="33" t="n">
        <f aca="false">IF(D1230=0,G1230,"")</f>
        <v>18.1192240835452</v>
      </c>
    </row>
    <row r="1231" customFormat="false" ht="15" hidden="false" customHeight="false" outlineLevel="0" collapsed="false">
      <c r="B1231" s="2" t="n">
        <v>1226</v>
      </c>
      <c r="C1231" s="19" t="n">
        <f aca="false">IF('Random Draws'!F1231&lt;(Assumptions!$D$28-Assumptions!$D$27)/(Assumptions!$D$29-Assumptions!$D$27),Assumptions!$D$27+SQRT('Random Draws'!F1231*(Assumptions!$D$29-Assumptions!$D$27)*(Assumptions!$D$28-Assumptions!$D$27)),Assumptions!$D$29-SQRT((1-'Random Draws'!F1231)*(Assumptions!$D$29-Assumptions!$D$27)*(Assumptions!$D$29-Assumptions!$D$28)))</f>
        <v>0.258904069713943</v>
      </c>
      <c r="D1231" s="29" t="n">
        <f aca="false">IF('Random Draws'!I1231&lt;Assumptions!$D$30,1,0)</f>
        <v>0</v>
      </c>
      <c r="E1231" s="19" t="n">
        <f aca="false">C1231+Assumptions!$D$31*D1231</f>
        <v>0.258904069713943</v>
      </c>
      <c r="F1231" s="28" t="n">
        <f aca="false">(Simulation!F1231-Assumptions!$D$15)*(1-E1231)+Assumptions!$D$15-Simulation!J1231</f>
        <v>0.219939214117487</v>
      </c>
      <c r="G1231" s="8" t="n">
        <f aca="false">((Assumptions!$D$14*(1+Simulation!E1231)^1*F1231-Assumptions!$D$14*(1+Simulation!E1231)^0*Simulation!E1231*Assumptions!$D$16)/(1+Simulation!K1231)^1+(Assumptions!$D$14*(1+Simulation!E1231)^2*F1231-Assumptions!$D$14*(1+Simulation!E1231)^1*Simulation!E1231*Assumptions!$D$16)/(1+Simulation!K1231)^2+(Assumptions!$D$14*(1+Simulation!E1231)^3*F1231-Assumptions!$D$14*(1+Simulation!E1231)^2*Simulation!E1231*Assumptions!$D$16)/(1+Simulation!K1231)^3+(Assumptions!$D$14*(1+Simulation!E1231)^4*F1231-Assumptions!$D$14*(1+Simulation!E1231)^3*Simulation!E1231*Assumptions!$D$16)/(1+Simulation!K1231)^4+(Assumptions!$D$14*(1+Simulation!E1231)^5*F1231-Assumptions!$D$14*(1+Simulation!E1231)^4*Simulation!E1231*Assumptions!$D$16)/(1+Simulation!K1231)^5+(Assumptions!$D$14*(1+Simulation!E1231)^5*F1231-Assumptions!$D$14*(1+Simulation!E1231)^4*Simulation!E1231*Assumptions!$D$16)*(1+Simulation!I1231)/(Simulation!K1231-Simulation!I1231)/(1+Simulation!K1231)^5-Assumptions!$D$17)/Assumptions!$D$18</f>
        <v>28.530430886107</v>
      </c>
      <c r="H1231" s="8" t="str">
        <f aca="false">IF(D1231=1,G1231,"")</f>
        <v/>
      </c>
      <c r="I1231" s="33" t="n">
        <f aca="false">IF(D1231=0,G1231,"")</f>
        <v>28.530430886107</v>
      </c>
    </row>
    <row r="1232" customFormat="false" ht="15" hidden="false" customHeight="false" outlineLevel="0" collapsed="false">
      <c r="B1232" s="2" t="n">
        <v>1227</v>
      </c>
      <c r="C1232" s="19" t="n">
        <f aca="false">IF('Random Draws'!F1232&lt;(Assumptions!$D$28-Assumptions!$D$27)/(Assumptions!$D$29-Assumptions!$D$27),Assumptions!$D$27+SQRT('Random Draws'!F1232*(Assumptions!$D$29-Assumptions!$D$27)*(Assumptions!$D$28-Assumptions!$D$27)),Assumptions!$D$29-SQRT((1-'Random Draws'!F1232)*(Assumptions!$D$29-Assumptions!$D$27)*(Assumptions!$D$29-Assumptions!$D$28)))</f>
        <v>0.274429284137348</v>
      </c>
      <c r="D1232" s="29" t="n">
        <f aca="false">IF('Random Draws'!I1232&lt;Assumptions!$D$30,1,0)</f>
        <v>0</v>
      </c>
      <c r="E1232" s="19" t="n">
        <f aca="false">C1232+Assumptions!$D$31*D1232</f>
        <v>0.274429284137348</v>
      </c>
      <c r="F1232" s="28" t="n">
        <f aca="false">(Simulation!F1232-Assumptions!$D$15)*(1-E1232)+Assumptions!$D$15-Simulation!J1232</f>
        <v>0.16135804586695</v>
      </c>
      <c r="G1232" s="8" t="n">
        <f aca="false">((Assumptions!$D$14*(1+Simulation!E1232)^1*F1232-Assumptions!$D$14*(1+Simulation!E1232)^0*Simulation!E1232*Assumptions!$D$16)/(1+Simulation!K1232)^1+(Assumptions!$D$14*(1+Simulation!E1232)^2*F1232-Assumptions!$D$14*(1+Simulation!E1232)^1*Simulation!E1232*Assumptions!$D$16)/(1+Simulation!K1232)^2+(Assumptions!$D$14*(1+Simulation!E1232)^3*F1232-Assumptions!$D$14*(1+Simulation!E1232)^2*Simulation!E1232*Assumptions!$D$16)/(1+Simulation!K1232)^3+(Assumptions!$D$14*(1+Simulation!E1232)^4*F1232-Assumptions!$D$14*(1+Simulation!E1232)^3*Simulation!E1232*Assumptions!$D$16)/(1+Simulation!K1232)^4+(Assumptions!$D$14*(1+Simulation!E1232)^5*F1232-Assumptions!$D$14*(1+Simulation!E1232)^4*Simulation!E1232*Assumptions!$D$16)/(1+Simulation!K1232)^5+(Assumptions!$D$14*(1+Simulation!E1232)^5*F1232-Assumptions!$D$14*(1+Simulation!E1232)^4*Simulation!E1232*Assumptions!$D$16)*(1+Simulation!I1232)/(Simulation!K1232-Simulation!I1232)/(1+Simulation!K1232)^5-Assumptions!$D$17)/Assumptions!$D$18</f>
        <v>12.2690294941017</v>
      </c>
      <c r="H1232" s="8" t="str">
        <f aca="false">IF(D1232=1,G1232,"")</f>
        <v/>
      </c>
      <c r="I1232" s="33" t="n">
        <f aca="false">IF(D1232=0,G1232,"")</f>
        <v>12.2690294941017</v>
      </c>
    </row>
    <row r="1233" customFormat="false" ht="15" hidden="false" customHeight="false" outlineLevel="0" collapsed="false">
      <c r="B1233" s="2" t="n">
        <v>1228</v>
      </c>
      <c r="C1233" s="19" t="n">
        <f aca="false">IF('Random Draws'!F1233&lt;(Assumptions!$D$28-Assumptions!$D$27)/(Assumptions!$D$29-Assumptions!$D$27),Assumptions!$D$27+SQRT('Random Draws'!F1233*(Assumptions!$D$29-Assumptions!$D$27)*(Assumptions!$D$28-Assumptions!$D$27)),Assumptions!$D$29-SQRT((1-'Random Draws'!F1233)*(Assumptions!$D$29-Assumptions!$D$27)*(Assumptions!$D$29-Assumptions!$D$28)))</f>
        <v>0.268904345951428</v>
      </c>
      <c r="D1233" s="29" t="n">
        <f aca="false">IF('Random Draws'!I1233&lt;Assumptions!$D$30,1,0)</f>
        <v>0</v>
      </c>
      <c r="E1233" s="19" t="n">
        <f aca="false">C1233+Assumptions!$D$31*D1233</f>
        <v>0.268904345951428</v>
      </c>
      <c r="F1233" s="28" t="n">
        <f aca="false">(Simulation!F1233-Assumptions!$D$15)*(1-E1233)+Assumptions!$D$15-Simulation!J1233</f>
        <v>0.106187108673951</v>
      </c>
      <c r="G1233" s="8" t="n">
        <f aca="false">((Assumptions!$D$14*(1+Simulation!E1233)^1*F1233-Assumptions!$D$14*(1+Simulation!E1233)^0*Simulation!E1233*Assumptions!$D$16)/(1+Simulation!K1233)^1+(Assumptions!$D$14*(1+Simulation!E1233)^2*F1233-Assumptions!$D$14*(1+Simulation!E1233)^1*Simulation!E1233*Assumptions!$D$16)/(1+Simulation!K1233)^2+(Assumptions!$D$14*(1+Simulation!E1233)^3*F1233-Assumptions!$D$14*(1+Simulation!E1233)^2*Simulation!E1233*Assumptions!$D$16)/(1+Simulation!K1233)^3+(Assumptions!$D$14*(1+Simulation!E1233)^4*F1233-Assumptions!$D$14*(1+Simulation!E1233)^3*Simulation!E1233*Assumptions!$D$16)/(1+Simulation!K1233)^4+(Assumptions!$D$14*(1+Simulation!E1233)^5*F1233-Assumptions!$D$14*(1+Simulation!E1233)^4*Simulation!E1233*Assumptions!$D$16)/(1+Simulation!K1233)^5+(Assumptions!$D$14*(1+Simulation!E1233)^5*F1233-Assumptions!$D$14*(1+Simulation!E1233)^4*Simulation!E1233*Assumptions!$D$16)*(1+Simulation!I1233)/(Simulation!K1233-Simulation!I1233)/(1+Simulation!K1233)^5-Assumptions!$D$17)/Assumptions!$D$18</f>
        <v>5.91867153333193</v>
      </c>
      <c r="H1233" s="8" t="str">
        <f aca="false">IF(D1233=1,G1233,"")</f>
        <v/>
      </c>
      <c r="I1233" s="33" t="n">
        <f aca="false">IF(D1233=0,G1233,"")</f>
        <v>5.91867153333193</v>
      </c>
    </row>
    <row r="1234" customFormat="false" ht="15" hidden="false" customHeight="false" outlineLevel="0" collapsed="false">
      <c r="B1234" s="2" t="n">
        <v>1229</v>
      </c>
      <c r="C1234" s="19" t="n">
        <f aca="false">IF('Random Draws'!F1234&lt;(Assumptions!$D$28-Assumptions!$D$27)/(Assumptions!$D$29-Assumptions!$D$27),Assumptions!$D$27+SQRT('Random Draws'!F1234*(Assumptions!$D$29-Assumptions!$D$27)*(Assumptions!$D$28-Assumptions!$D$27)),Assumptions!$D$29-SQRT((1-'Random Draws'!F1234)*(Assumptions!$D$29-Assumptions!$D$27)*(Assumptions!$D$29-Assumptions!$D$28)))</f>
        <v>0.256698428752071</v>
      </c>
      <c r="D1234" s="29" t="n">
        <f aca="false">IF('Random Draws'!I1234&lt;Assumptions!$D$30,1,0)</f>
        <v>0</v>
      </c>
      <c r="E1234" s="19" t="n">
        <f aca="false">C1234+Assumptions!$D$31*D1234</f>
        <v>0.256698428752071</v>
      </c>
      <c r="F1234" s="28" t="n">
        <f aca="false">(Simulation!F1234-Assumptions!$D$15)*(1-E1234)+Assumptions!$D$15-Simulation!J1234</f>
        <v>0.179781826125716</v>
      </c>
      <c r="G1234" s="8" t="n">
        <f aca="false">((Assumptions!$D$14*(1+Simulation!E1234)^1*F1234-Assumptions!$D$14*(1+Simulation!E1234)^0*Simulation!E1234*Assumptions!$D$16)/(1+Simulation!K1234)^1+(Assumptions!$D$14*(1+Simulation!E1234)^2*F1234-Assumptions!$D$14*(1+Simulation!E1234)^1*Simulation!E1234*Assumptions!$D$16)/(1+Simulation!K1234)^2+(Assumptions!$D$14*(1+Simulation!E1234)^3*F1234-Assumptions!$D$14*(1+Simulation!E1234)^2*Simulation!E1234*Assumptions!$D$16)/(1+Simulation!K1234)^3+(Assumptions!$D$14*(1+Simulation!E1234)^4*F1234-Assumptions!$D$14*(1+Simulation!E1234)^3*Simulation!E1234*Assumptions!$D$16)/(1+Simulation!K1234)^4+(Assumptions!$D$14*(1+Simulation!E1234)^5*F1234-Assumptions!$D$14*(1+Simulation!E1234)^4*Simulation!E1234*Assumptions!$D$16)/(1+Simulation!K1234)^5+(Assumptions!$D$14*(1+Simulation!E1234)^5*F1234-Assumptions!$D$14*(1+Simulation!E1234)^4*Simulation!E1234*Assumptions!$D$16)*(1+Simulation!I1234)/(Simulation!K1234-Simulation!I1234)/(1+Simulation!K1234)^5-Assumptions!$D$17)/Assumptions!$D$18</f>
        <v>13.2613125003871</v>
      </c>
      <c r="H1234" s="8" t="str">
        <f aca="false">IF(D1234=1,G1234,"")</f>
        <v/>
      </c>
      <c r="I1234" s="33" t="n">
        <f aca="false">IF(D1234=0,G1234,"")</f>
        <v>13.2613125003871</v>
      </c>
    </row>
    <row r="1235" customFormat="false" ht="15" hidden="false" customHeight="false" outlineLevel="0" collapsed="false">
      <c r="B1235" s="2" t="n">
        <v>1230</v>
      </c>
      <c r="C1235" s="19" t="n">
        <f aca="false">IF('Random Draws'!F1235&lt;(Assumptions!$D$28-Assumptions!$D$27)/(Assumptions!$D$29-Assumptions!$D$27),Assumptions!$D$27+SQRT('Random Draws'!F1235*(Assumptions!$D$29-Assumptions!$D$27)*(Assumptions!$D$28-Assumptions!$D$27)),Assumptions!$D$29-SQRT((1-'Random Draws'!F1235)*(Assumptions!$D$29-Assumptions!$D$27)*(Assumptions!$D$29-Assumptions!$D$28)))</f>
        <v>0.271093445834757</v>
      </c>
      <c r="D1235" s="29" t="n">
        <f aca="false">IF('Random Draws'!I1235&lt;Assumptions!$D$30,1,0)</f>
        <v>1</v>
      </c>
      <c r="E1235" s="19" t="n">
        <f aca="false">C1235+Assumptions!$D$31*D1235</f>
        <v>0.361093445834757</v>
      </c>
      <c r="F1235" s="28" t="n">
        <f aca="false">(Simulation!F1235-Assumptions!$D$15)*(1-E1235)+Assumptions!$D$15-Simulation!J1235</f>
        <v>0.111491255941449</v>
      </c>
      <c r="G1235" s="8" t="n">
        <f aca="false">((Assumptions!$D$14*(1+Simulation!E1235)^1*F1235-Assumptions!$D$14*(1+Simulation!E1235)^0*Simulation!E1235*Assumptions!$D$16)/(1+Simulation!K1235)^1+(Assumptions!$D$14*(1+Simulation!E1235)^2*F1235-Assumptions!$D$14*(1+Simulation!E1235)^1*Simulation!E1235*Assumptions!$D$16)/(1+Simulation!K1235)^2+(Assumptions!$D$14*(1+Simulation!E1235)^3*F1235-Assumptions!$D$14*(1+Simulation!E1235)^2*Simulation!E1235*Assumptions!$D$16)/(1+Simulation!K1235)^3+(Assumptions!$D$14*(1+Simulation!E1235)^4*F1235-Assumptions!$D$14*(1+Simulation!E1235)^3*Simulation!E1235*Assumptions!$D$16)/(1+Simulation!K1235)^4+(Assumptions!$D$14*(1+Simulation!E1235)^5*F1235-Assumptions!$D$14*(1+Simulation!E1235)^4*Simulation!E1235*Assumptions!$D$16)/(1+Simulation!K1235)^5+(Assumptions!$D$14*(1+Simulation!E1235)^5*F1235-Assumptions!$D$14*(1+Simulation!E1235)^4*Simulation!E1235*Assumptions!$D$16)*(1+Simulation!I1235)/(Simulation!K1235-Simulation!I1235)/(1+Simulation!K1235)^5-Assumptions!$D$17)/Assumptions!$D$18</f>
        <v>3.56868195848327</v>
      </c>
      <c r="H1235" s="8" t="n">
        <f aca="false">IF(D1235=1,G1235,"")</f>
        <v>3.56868195848327</v>
      </c>
      <c r="I1235" s="33" t="str">
        <f aca="false">IF(D1235=0,G1235,"")</f>
        <v/>
      </c>
    </row>
    <row r="1236" customFormat="false" ht="15" hidden="false" customHeight="false" outlineLevel="0" collapsed="false">
      <c r="B1236" s="2" t="n">
        <v>1231</v>
      </c>
      <c r="C1236" s="19" t="n">
        <f aca="false">IF('Random Draws'!F1236&lt;(Assumptions!$D$28-Assumptions!$D$27)/(Assumptions!$D$29-Assumptions!$D$27),Assumptions!$D$27+SQRT('Random Draws'!F1236*(Assumptions!$D$29-Assumptions!$D$27)*(Assumptions!$D$28-Assumptions!$D$27)),Assumptions!$D$29-SQRT((1-'Random Draws'!F1236)*(Assumptions!$D$29-Assumptions!$D$27)*(Assumptions!$D$29-Assumptions!$D$28)))</f>
        <v>0.252228252877431</v>
      </c>
      <c r="D1236" s="29" t="n">
        <f aca="false">IF('Random Draws'!I1236&lt;Assumptions!$D$30,1,0)</f>
        <v>0</v>
      </c>
      <c r="E1236" s="19" t="n">
        <f aca="false">C1236+Assumptions!$D$31*D1236</f>
        <v>0.252228252877431</v>
      </c>
      <c r="F1236" s="28" t="n">
        <f aca="false">(Simulation!F1236-Assumptions!$D$15)*(1-E1236)+Assumptions!$D$15-Simulation!J1236</f>
        <v>0.159621899009456</v>
      </c>
      <c r="G1236" s="8" t="n">
        <f aca="false">((Assumptions!$D$14*(1+Simulation!E1236)^1*F1236-Assumptions!$D$14*(1+Simulation!E1236)^0*Simulation!E1236*Assumptions!$D$16)/(1+Simulation!K1236)^1+(Assumptions!$D$14*(1+Simulation!E1236)^2*F1236-Assumptions!$D$14*(1+Simulation!E1236)^1*Simulation!E1236*Assumptions!$D$16)/(1+Simulation!K1236)^2+(Assumptions!$D$14*(1+Simulation!E1236)^3*F1236-Assumptions!$D$14*(1+Simulation!E1236)^2*Simulation!E1236*Assumptions!$D$16)/(1+Simulation!K1236)^3+(Assumptions!$D$14*(1+Simulation!E1236)^4*F1236-Assumptions!$D$14*(1+Simulation!E1236)^3*Simulation!E1236*Assumptions!$D$16)/(1+Simulation!K1236)^4+(Assumptions!$D$14*(1+Simulation!E1236)^5*F1236-Assumptions!$D$14*(1+Simulation!E1236)^4*Simulation!E1236*Assumptions!$D$16)/(1+Simulation!K1236)^5+(Assumptions!$D$14*(1+Simulation!E1236)^5*F1236-Assumptions!$D$14*(1+Simulation!E1236)^4*Simulation!E1236*Assumptions!$D$16)*(1+Simulation!I1236)/(Simulation!K1236-Simulation!I1236)/(1+Simulation!K1236)^5-Assumptions!$D$17)/Assumptions!$D$18</f>
        <v>17.5177838068787</v>
      </c>
      <c r="H1236" s="8" t="str">
        <f aca="false">IF(D1236=1,G1236,"")</f>
        <v/>
      </c>
      <c r="I1236" s="33" t="n">
        <f aca="false">IF(D1236=0,G1236,"")</f>
        <v>17.5177838068787</v>
      </c>
    </row>
    <row r="1237" customFormat="false" ht="15" hidden="false" customHeight="false" outlineLevel="0" collapsed="false">
      <c r="B1237" s="2" t="n">
        <v>1232</v>
      </c>
      <c r="C1237" s="19" t="n">
        <f aca="false">IF('Random Draws'!F1237&lt;(Assumptions!$D$28-Assumptions!$D$27)/(Assumptions!$D$29-Assumptions!$D$27),Assumptions!$D$27+SQRT('Random Draws'!F1237*(Assumptions!$D$29-Assumptions!$D$27)*(Assumptions!$D$28-Assumptions!$D$27)),Assumptions!$D$29-SQRT((1-'Random Draws'!F1237)*(Assumptions!$D$29-Assumptions!$D$27)*(Assumptions!$D$29-Assumptions!$D$28)))</f>
        <v>0.258462178136114</v>
      </c>
      <c r="D1237" s="29" t="n">
        <f aca="false">IF('Random Draws'!I1237&lt;Assumptions!$D$30,1,0)</f>
        <v>1</v>
      </c>
      <c r="E1237" s="19" t="n">
        <f aca="false">C1237+Assumptions!$D$31*D1237</f>
        <v>0.348462178136114</v>
      </c>
      <c r="F1237" s="28" t="n">
        <f aca="false">(Simulation!F1237-Assumptions!$D$15)*(1-E1237)+Assumptions!$D$15-Simulation!J1237</f>
        <v>0.197522382453388</v>
      </c>
      <c r="G1237" s="8" t="n">
        <f aca="false">((Assumptions!$D$14*(1+Simulation!E1237)^1*F1237-Assumptions!$D$14*(1+Simulation!E1237)^0*Simulation!E1237*Assumptions!$D$16)/(1+Simulation!K1237)^1+(Assumptions!$D$14*(1+Simulation!E1237)^2*F1237-Assumptions!$D$14*(1+Simulation!E1237)^1*Simulation!E1237*Assumptions!$D$16)/(1+Simulation!K1237)^2+(Assumptions!$D$14*(1+Simulation!E1237)^3*F1237-Assumptions!$D$14*(1+Simulation!E1237)^2*Simulation!E1237*Assumptions!$D$16)/(1+Simulation!K1237)^3+(Assumptions!$D$14*(1+Simulation!E1237)^4*F1237-Assumptions!$D$14*(1+Simulation!E1237)^3*Simulation!E1237*Assumptions!$D$16)/(1+Simulation!K1237)^4+(Assumptions!$D$14*(1+Simulation!E1237)^5*F1237-Assumptions!$D$14*(1+Simulation!E1237)^4*Simulation!E1237*Assumptions!$D$16)/(1+Simulation!K1237)^5+(Assumptions!$D$14*(1+Simulation!E1237)^5*F1237-Assumptions!$D$14*(1+Simulation!E1237)^4*Simulation!E1237*Assumptions!$D$16)*(1+Simulation!I1237)/(Simulation!K1237-Simulation!I1237)/(1+Simulation!K1237)^5-Assumptions!$D$17)/Assumptions!$D$18</f>
        <v>9.83835399494972</v>
      </c>
      <c r="H1237" s="8" t="n">
        <f aca="false">IF(D1237=1,G1237,"")</f>
        <v>9.83835399494972</v>
      </c>
      <c r="I1237" s="33" t="str">
        <f aca="false">IF(D1237=0,G1237,"")</f>
        <v/>
      </c>
    </row>
    <row r="1238" customFormat="false" ht="15" hidden="false" customHeight="false" outlineLevel="0" collapsed="false">
      <c r="B1238" s="2" t="n">
        <v>1233</v>
      </c>
      <c r="C1238" s="19" t="n">
        <f aca="false">IF('Random Draws'!F1238&lt;(Assumptions!$D$28-Assumptions!$D$27)/(Assumptions!$D$29-Assumptions!$D$27),Assumptions!$D$27+SQRT('Random Draws'!F1238*(Assumptions!$D$29-Assumptions!$D$27)*(Assumptions!$D$28-Assumptions!$D$27)),Assumptions!$D$29-SQRT((1-'Random Draws'!F1238)*(Assumptions!$D$29-Assumptions!$D$27)*(Assumptions!$D$29-Assumptions!$D$28)))</f>
        <v>0.25087037863657</v>
      </c>
      <c r="D1238" s="29" t="n">
        <f aca="false">IF('Random Draws'!I1238&lt;Assumptions!$D$30,1,0)</f>
        <v>0</v>
      </c>
      <c r="E1238" s="19" t="n">
        <f aca="false">C1238+Assumptions!$D$31*D1238</f>
        <v>0.25087037863657</v>
      </c>
      <c r="F1238" s="28" t="n">
        <f aca="false">(Simulation!F1238-Assumptions!$D$15)*(1-E1238)+Assumptions!$D$15-Simulation!J1238</f>
        <v>0.216412019728666</v>
      </c>
      <c r="G1238" s="8" t="n">
        <f aca="false">((Assumptions!$D$14*(1+Simulation!E1238)^1*F1238-Assumptions!$D$14*(1+Simulation!E1238)^0*Simulation!E1238*Assumptions!$D$16)/(1+Simulation!K1238)^1+(Assumptions!$D$14*(1+Simulation!E1238)^2*F1238-Assumptions!$D$14*(1+Simulation!E1238)^1*Simulation!E1238*Assumptions!$D$16)/(1+Simulation!K1238)^2+(Assumptions!$D$14*(1+Simulation!E1238)^3*F1238-Assumptions!$D$14*(1+Simulation!E1238)^2*Simulation!E1238*Assumptions!$D$16)/(1+Simulation!K1238)^3+(Assumptions!$D$14*(1+Simulation!E1238)^4*F1238-Assumptions!$D$14*(1+Simulation!E1238)^3*Simulation!E1238*Assumptions!$D$16)/(1+Simulation!K1238)^4+(Assumptions!$D$14*(1+Simulation!E1238)^5*F1238-Assumptions!$D$14*(1+Simulation!E1238)^4*Simulation!E1238*Assumptions!$D$16)/(1+Simulation!K1238)^5+(Assumptions!$D$14*(1+Simulation!E1238)^5*F1238-Assumptions!$D$14*(1+Simulation!E1238)^4*Simulation!E1238*Assumptions!$D$16)*(1+Simulation!I1238)/(Simulation!K1238-Simulation!I1238)/(1+Simulation!K1238)^5-Assumptions!$D$17)/Assumptions!$D$18</f>
        <v>24.7590506017154</v>
      </c>
      <c r="H1238" s="8" t="str">
        <f aca="false">IF(D1238=1,G1238,"")</f>
        <v/>
      </c>
      <c r="I1238" s="33" t="n">
        <f aca="false">IF(D1238=0,G1238,"")</f>
        <v>24.7590506017154</v>
      </c>
    </row>
    <row r="1239" customFormat="false" ht="15" hidden="false" customHeight="false" outlineLevel="0" collapsed="false">
      <c r="B1239" s="2" t="n">
        <v>1234</v>
      </c>
      <c r="C1239" s="19" t="n">
        <f aca="false">IF('Random Draws'!F1239&lt;(Assumptions!$D$28-Assumptions!$D$27)/(Assumptions!$D$29-Assumptions!$D$27),Assumptions!$D$27+SQRT('Random Draws'!F1239*(Assumptions!$D$29-Assumptions!$D$27)*(Assumptions!$D$28-Assumptions!$D$27)),Assumptions!$D$29-SQRT((1-'Random Draws'!F1239)*(Assumptions!$D$29-Assumptions!$D$27)*(Assumptions!$D$29-Assumptions!$D$28)))</f>
        <v>0.245122252089696</v>
      </c>
      <c r="D1239" s="29" t="n">
        <f aca="false">IF('Random Draws'!I1239&lt;Assumptions!$D$30,1,0)</f>
        <v>1</v>
      </c>
      <c r="E1239" s="19" t="n">
        <f aca="false">C1239+Assumptions!$D$31*D1239</f>
        <v>0.335122252089697</v>
      </c>
      <c r="F1239" s="28" t="n">
        <f aca="false">(Simulation!F1239-Assumptions!$D$15)*(1-E1239)+Assumptions!$D$15-Simulation!J1239</f>
        <v>0.137365249779358</v>
      </c>
      <c r="G1239" s="8" t="n">
        <f aca="false">((Assumptions!$D$14*(1+Simulation!E1239)^1*F1239-Assumptions!$D$14*(1+Simulation!E1239)^0*Simulation!E1239*Assumptions!$D$16)/(1+Simulation!K1239)^1+(Assumptions!$D$14*(1+Simulation!E1239)^2*F1239-Assumptions!$D$14*(1+Simulation!E1239)^1*Simulation!E1239*Assumptions!$D$16)/(1+Simulation!K1239)^2+(Assumptions!$D$14*(1+Simulation!E1239)^3*F1239-Assumptions!$D$14*(1+Simulation!E1239)^2*Simulation!E1239*Assumptions!$D$16)/(1+Simulation!K1239)^3+(Assumptions!$D$14*(1+Simulation!E1239)^4*F1239-Assumptions!$D$14*(1+Simulation!E1239)^3*Simulation!E1239*Assumptions!$D$16)/(1+Simulation!K1239)^4+(Assumptions!$D$14*(1+Simulation!E1239)^5*F1239-Assumptions!$D$14*(1+Simulation!E1239)^4*Simulation!E1239*Assumptions!$D$16)/(1+Simulation!K1239)^5+(Assumptions!$D$14*(1+Simulation!E1239)^5*F1239-Assumptions!$D$14*(1+Simulation!E1239)^4*Simulation!E1239*Assumptions!$D$16)*(1+Simulation!I1239)/(Simulation!K1239-Simulation!I1239)/(1+Simulation!K1239)^5-Assumptions!$D$17)/Assumptions!$D$18</f>
        <v>12.6038922732604</v>
      </c>
      <c r="H1239" s="8" t="n">
        <f aca="false">IF(D1239=1,G1239,"")</f>
        <v>12.6038922732604</v>
      </c>
      <c r="I1239" s="33" t="str">
        <f aca="false">IF(D1239=0,G1239,"")</f>
        <v/>
      </c>
    </row>
    <row r="1240" customFormat="false" ht="15" hidden="false" customHeight="false" outlineLevel="0" collapsed="false">
      <c r="B1240" s="2" t="n">
        <v>1235</v>
      </c>
      <c r="C1240" s="19" t="n">
        <f aca="false">IF('Random Draws'!F1240&lt;(Assumptions!$D$28-Assumptions!$D$27)/(Assumptions!$D$29-Assumptions!$D$27),Assumptions!$D$27+SQRT('Random Draws'!F1240*(Assumptions!$D$29-Assumptions!$D$27)*(Assumptions!$D$28-Assumptions!$D$27)),Assumptions!$D$29-SQRT((1-'Random Draws'!F1240)*(Assumptions!$D$29-Assumptions!$D$27)*(Assumptions!$D$29-Assumptions!$D$28)))</f>
        <v>0.266587472749672</v>
      </c>
      <c r="D1240" s="29" t="n">
        <f aca="false">IF('Random Draws'!I1240&lt;Assumptions!$D$30,1,0)</f>
        <v>0</v>
      </c>
      <c r="E1240" s="19" t="n">
        <f aca="false">C1240+Assumptions!$D$31*D1240</f>
        <v>0.266587472749672</v>
      </c>
      <c r="F1240" s="28" t="n">
        <f aca="false">(Simulation!F1240-Assumptions!$D$15)*(1-E1240)+Assumptions!$D$15-Simulation!J1240</f>
        <v>0.176190136366295</v>
      </c>
      <c r="G1240" s="8" t="n">
        <f aca="false">((Assumptions!$D$14*(1+Simulation!E1240)^1*F1240-Assumptions!$D$14*(1+Simulation!E1240)^0*Simulation!E1240*Assumptions!$D$16)/(1+Simulation!K1240)^1+(Assumptions!$D$14*(1+Simulation!E1240)^2*F1240-Assumptions!$D$14*(1+Simulation!E1240)^1*Simulation!E1240*Assumptions!$D$16)/(1+Simulation!K1240)^2+(Assumptions!$D$14*(1+Simulation!E1240)^3*F1240-Assumptions!$D$14*(1+Simulation!E1240)^2*Simulation!E1240*Assumptions!$D$16)/(1+Simulation!K1240)^3+(Assumptions!$D$14*(1+Simulation!E1240)^4*F1240-Assumptions!$D$14*(1+Simulation!E1240)^3*Simulation!E1240*Assumptions!$D$16)/(1+Simulation!K1240)^4+(Assumptions!$D$14*(1+Simulation!E1240)^5*F1240-Assumptions!$D$14*(1+Simulation!E1240)^4*Simulation!E1240*Assumptions!$D$16)/(1+Simulation!K1240)^5+(Assumptions!$D$14*(1+Simulation!E1240)^5*F1240-Assumptions!$D$14*(1+Simulation!E1240)^4*Simulation!E1240*Assumptions!$D$16)*(1+Simulation!I1240)/(Simulation!K1240-Simulation!I1240)/(1+Simulation!K1240)^5-Assumptions!$D$17)/Assumptions!$D$18</f>
        <v>9.63813625876022</v>
      </c>
      <c r="H1240" s="8" t="str">
        <f aca="false">IF(D1240=1,G1240,"")</f>
        <v/>
      </c>
      <c r="I1240" s="33" t="n">
        <f aca="false">IF(D1240=0,G1240,"")</f>
        <v>9.63813625876022</v>
      </c>
    </row>
    <row r="1241" customFormat="false" ht="15" hidden="false" customHeight="false" outlineLevel="0" collapsed="false">
      <c r="B1241" s="2" t="n">
        <v>1236</v>
      </c>
      <c r="C1241" s="19" t="n">
        <f aca="false">IF('Random Draws'!F1241&lt;(Assumptions!$D$28-Assumptions!$D$27)/(Assumptions!$D$29-Assumptions!$D$27),Assumptions!$D$27+SQRT('Random Draws'!F1241*(Assumptions!$D$29-Assumptions!$D$27)*(Assumptions!$D$28-Assumptions!$D$27)),Assumptions!$D$29-SQRT((1-'Random Draws'!F1241)*(Assumptions!$D$29-Assumptions!$D$27)*(Assumptions!$D$29-Assumptions!$D$28)))</f>
        <v>0.265058191614212</v>
      </c>
      <c r="D1241" s="29" t="n">
        <f aca="false">IF('Random Draws'!I1241&lt;Assumptions!$D$30,1,0)</f>
        <v>0</v>
      </c>
      <c r="E1241" s="19" t="n">
        <f aca="false">C1241+Assumptions!$D$31*D1241</f>
        <v>0.265058191614212</v>
      </c>
      <c r="F1241" s="28" t="n">
        <f aca="false">(Simulation!F1241-Assumptions!$D$15)*(1-E1241)+Assumptions!$D$15-Simulation!J1241</f>
        <v>0.16648260572735</v>
      </c>
      <c r="G1241" s="8" t="n">
        <f aca="false">((Assumptions!$D$14*(1+Simulation!E1241)^1*F1241-Assumptions!$D$14*(1+Simulation!E1241)^0*Simulation!E1241*Assumptions!$D$16)/(1+Simulation!K1241)^1+(Assumptions!$D$14*(1+Simulation!E1241)^2*F1241-Assumptions!$D$14*(1+Simulation!E1241)^1*Simulation!E1241*Assumptions!$D$16)/(1+Simulation!K1241)^2+(Assumptions!$D$14*(1+Simulation!E1241)^3*F1241-Assumptions!$D$14*(1+Simulation!E1241)^2*Simulation!E1241*Assumptions!$D$16)/(1+Simulation!K1241)^3+(Assumptions!$D$14*(1+Simulation!E1241)^4*F1241-Assumptions!$D$14*(1+Simulation!E1241)^3*Simulation!E1241*Assumptions!$D$16)/(1+Simulation!K1241)^4+(Assumptions!$D$14*(1+Simulation!E1241)^5*F1241-Assumptions!$D$14*(1+Simulation!E1241)^4*Simulation!E1241*Assumptions!$D$16)/(1+Simulation!K1241)^5+(Assumptions!$D$14*(1+Simulation!E1241)^5*F1241-Assumptions!$D$14*(1+Simulation!E1241)^4*Simulation!E1241*Assumptions!$D$16)*(1+Simulation!I1241)/(Simulation!K1241-Simulation!I1241)/(1+Simulation!K1241)^5-Assumptions!$D$17)/Assumptions!$D$18</f>
        <v>14.1618796135571</v>
      </c>
      <c r="H1241" s="8" t="str">
        <f aca="false">IF(D1241=1,G1241,"")</f>
        <v/>
      </c>
      <c r="I1241" s="33" t="n">
        <f aca="false">IF(D1241=0,G1241,"")</f>
        <v>14.1618796135571</v>
      </c>
    </row>
    <row r="1242" customFormat="false" ht="15" hidden="false" customHeight="false" outlineLevel="0" collapsed="false">
      <c r="B1242" s="2" t="n">
        <v>1237</v>
      </c>
      <c r="C1242" s="19" t="n">
        <f aca="false">IF('Random Draws'!F1242&lt;(Assumptions!$D$28-Assumptions!$D$27)/(Assumptions!$D$29-Assumptions!$D$27),Assumptions!$D$27+SQRT('Random Draws'!F1242*(Assumptions!$D$29-Assumptions!$D$27)*(Assumptions!$D$28-Assumptions!$D$27)),Assumptions!$D$29-SQRT((1-'Random Draws'!F1242)*(Assumptions!$D$29-Assumptions!$D$27)*(Assumptions!$D$29-Assumptions!$D$28)))</f>
        <v>0.26512387997615</v>
      </c>
      <c r="D1242" s="29" t="n">
        <f aca="false">IF('Random Draws'!I1242&lt;Assumptions!$D$30,1,0)</f>
        <v>0</v>
      </c>
      <c r="E1242" s="19" t="n">
        <f aca="false">C1242+Assumptions!$D$31*D1242</f>
        <v>0.26512387997615</v>
      </c>
      <c r="F1242" s="28" t="n">
        <f aca="false">(Simulation!F1242-Assumptions!$D$15)*(1-E1242)+Assumptions!$D$15-Simulation!J1242</f>
        <v>0.210908915425769</v>
      </c>
      <c r="G1242" s="8" t="n">
        <f aca="false">((Assumptions!$D$14*(1+Simulation!E1242)^1*F1242-Assumptions!$D$14*(1+Simulation!E1242)^0*Simulation!E1242*Assumptions!$D$16)/(1+Simulation!K1242)^1+(Assumptions!$D$14*(1+Simulation!E1242)^2*F1242-Assumptions!$D$14*(1+Simulation!E1242)^1*Simulation!E1242*Assumptions!$D$16)/(1+Simulation!K1242)^2+(Assumptions!$D$14*(1+Simulation!E1242)^3*F1242-Assumptions!$D$14*(1+Simulation!E1242)^2*Simulation!E1242*Assumptions!$D$16)/(1+Simulation!K1242)^3+(Assumptions!$D$14*(1+Simulation!E1242)^4*F1242-Assumptions!$D$14*(1+Simulation!E1242)^3*Simulation!E1242*Assumptions!$D$16)/(1+Simulation!K1242)^4+(Assumptions!$D$14*(1+Simulation!E1242)^5*F1242-Assumptions!$D$14*(1+Simulation!E1242)^4*Simulation!E1242*Assumptions!$D$16)/(1+Simulation!K1242)^5+(Assumptions!$D$14*(1+Simulation!E1242)^5*F1242-Assumptions!$D$14*(1+Simulation!E1242)^4*Simulation!E1242*Assumptions!$D$16)*(1+Simulation!I1242)/(Simulation!K1242-Simulation!I1242)/(1+Simulation!K1242)^5-Assumptions!$D$17)/Assumptions!$D$18</f>
        <v>15.1124561852737</v>
      </c>
      <c r="H1242" s="8" t="str">
        <f aca="false">IF(D1242=1,G1242,"")</f>
        <v/>
      </c>
      <c r="I1242" s="33" t="n">
        <f aca="false">IF(D1242=0,G1242,"")</f>
        <v>15.1124561852737</v>
      </c>
    </row>
    <row r="1243" customFormat="false" ht="15" hidden="false" customHeight="false" outlineLevel="0" collapsed="false">
      <c r="B1243" s="2" t="n">
        <v>1238</v>
      </c>
      <c r="C1243" s="19" t="n">
        <f aca="false">IF('Random Draws'!F1243&lt;(Assumptions!$D$28-Assumptions!$D$27)/(Assumptions!$D$29-Assumptions!$D$27),Assumptions!$D$27+SQRT('Random Draws'!F1243*(Assumptions!$D$29-Assumptions!$D$27)*(Assumptions!$D$28-Assumptions!$D$27)),Assumptions!$D$29-SQRT((1-'Random Draws'!F1243)*(Assumptions!$D$29-Assumptions!$D$27)*(Assumptions!$D$29-Assumptions!$D$28)))</f>
        <v>0.261473944650909</v>
      </c>
      <c r="D1243" s="29" t="n">
        <f aca="false">IF('Random Draws'!I1243&lt;Assumptions!$D$30,1,0)</f>
        <v>0</v>
      </c>
      <c r="E1243" s="19" t="n">
        <f aca="false">C1243+Assumptions!$D$31*D1243</f>
        <v>0.261473944650909</v>
      </c>
      <c r="F1243" s="28" t="n">
        <f aca="false">(Simulation!F1243-Assumptions!$D$15)*(1-E1243)+Assumptions!$D$15-Simulation!J1243</f>
        <v>0.168975905062067</v>
      </c>
      <c r="G1243" s="8" t="n">
        <f aca="false">((Assumptions!$D$14*(1+Simulation!E1243)^1*F1243-Assumptions!$D$14*(1+Simulation!E1243)^0*Simulation!E1243*Assumptions!$D$16)/(1+Simulation!K1243)^1+(Assumptions!$D$14*(1+Simulation!E1243)^2*F1243-Assumptions!$D$14*(1+Simulation!E1243)^1*Simulation!E1243*Assumptions!$D$16)/(1+Simulation!K1243)^2+(Assumptions!$D$14*(1+Simulation!E1243)^3*F1243-Assumptions!$D$14*(1+Simulation!E1243)^2*Simulation!E1243*Assumptions!$D$16)/(1+Simulation!K1243)^3+(Assumptions!$D$14*(1+Simulation!E1243)^4*F1243-Assumptions!$D$14*(1+Simulation!E1243)^3*Simulation!E1243*Assumptions!$D$16)/(1+Simulation!K1243)^4+(Assumptions!$D$14*(1+Simulation!E1243)^5*F1243-Assumptions!$D$14*(1+Simulation!E1243)^4*Simulation!E1243*Assumptions!$D$16)/(1+Simulation!K1243)^5+(Assumptions!$D$14*(1+Simulation!E1243)^5*F1243-Assumptions!$D$14*(1+Simulation!E1243)^4*Simulation!E1243*Assumptions!$D$16)*(1+Simulation!I1243)/(Simulation!K1243-Simulation!I1243)/(1+Simulation!K1243)^5-Assumptions!$D$17)/Assumptions!$D$18</f>
        <v>11.9673759345428</v>
      </c>
      <c r="H1243" s="8" t="str">
        <f aca="false">IF(D1243=1,G1243,"")</f>
        <v/>
      </c>
      <c r="I1243" s="33" t="n">
        <f aca="false">IF(D1243=0,G1243,"")</f>
        <v>11.9673759345428</v>
      </c>
    </row>
    <row r="1244" customFormat="false" ht="15" hidden="false" customHeight="false" outlineLevel="0" collapsed="false">
      <c r="B1244" s="2" t="n">
        <v>1239</v>
      </c>
      <c r="C1244" s="19" t="n">
        <f aca="false">IF('Random Draws'!F1244&lt;(Assumptions!$D$28-Assumptions!$D$27)/(Assumptions!$D$29-Assumptions!$D$27),Assumptions!$D$27+SQRT('Random Draws'!F1244*(Assumptions!$D$29-Assumptions!$D$27)*(Assumptions!$D$28-Assumptions!$D$27)),Assumptions!$D$29-SQRT((1-'Random Draws'!F1244)*(Assumptions!$D$29-Assumptions!$D$27)*(Assumptions!$D$29-Assumptions!$D$28)))</f>
        <v>0.255817599835247</v>
      </c>
      <c r="D1244" s="29" t="n">
        <f aca="false">IF('Random Draws'!I1244&lt;Assumptions!$D$30,1,0)</f>
        <v>1</v>
      </c>
      <c r="E1244" s="19" t="n">
        <f aca="false">C1244+Assumptions!$D$31*D1244</f>
        <v>0.345817599835247</v>
      </c>
      <c r="F1244" s="28" t="n">
        <f aca="false">(Simulation!F1244-Assumptions!$D$15)*(1-E1244)+Assumptions!$D$15-Simulation!J1244</f>
        <v>0.112055165995287</v>
      </c>
      <c r="G1244" s="8" t="n">
        <f aca="false">((Assumptions!$D$14*(1+Simulation!E1244)^1*F1244-Assumptions!$D$14*(1+Simulation!E1244)^0*Simulation!E1244*Assumptions!$D$16)/(1+Simulation!K1244)^1+(Assumptions!$D$14*(1+Simulation!E1244)^2*F1244-Assumptions!$D$14*(1+Simulation!E1244)^1*Simulation!E1244*Assumptions!$D$16)/(1+Simulation!K1244)^2+(Assumptions!$D$14*(1+Simulation!E1244)^3*F1244-Assumptions!$D$14*(1+Simulation!E1244)^2*Simulation!E1244*Assumptions!$D$16)/(1+Simulation!K1244)^3+(Assumptions!$D$14*(1+Simulation!E1244)^4*F1244-Assumptions!$D$14*(1+Simulation!E1244)^3*Simulation!E1244*Assumptions!$D$16)/(1+Simulation!K1244)^4+(Assumptions!$D$14*(1+Simulation!E1244)^5*F1244-Assumptions!$D$14*(1+Simulation!E1244)^4*Simulation!E1244*Assumptions!$D$16)/(1+Simulation!K1244)^5+(Assumptions!$D$14*(1+Simulation!E1244)^5*F1244-Assumptions!$D$14*(1+Simulation!E1244)^4*Simulation!E1244*Assumptions!$D$16)*(1+Simulation!I1244)/(Simulation!K1244-Simulation!I1244)/(1+Simulation!K1244)^5-Assumptions!$D$17)/Assumptions!$D$18</f>
        <v>7.28041497772455</v>
      </c>
      <c r="H1244" s="8" t="n">
        <f aca="false">IF(D1244=1,G1244,"")</f>
        <v>7.28041497772455</v>
      </c>
      <c r="I1244" s="33" t="str">
        <f aca="false">IF(D1244=0,G1244,"")</f>
        <v/>
      </c>
    </row>
    <row r="1245" customFormat="false" ht="15" hidden="false" customHeight="false" outlineLevel="0" collapsed="false">
      <c r="B1245" s="2" t="n">
        <v>1240</v>
      </c>
      <c r="C1245" s="19" t="n">
        <f aca="false">IF('Random Draws'!F1245&lt;(Assumptions!$D$28-Assumptions!$D$27)/(Assumptions!$D$29-Assumptions!$D$27),Assumptions!$D$27+SQRT('Random Draws'!F1245*(Assumptions!$D$29-Assumptions!$D$27)*(Assumptions!$D$28-Assumptions!$D$27)),Assumptions!$D$29-SQRT((1-'Random Draws'!F1245)*(Assumptions!$D$29-Assumptions!$D$27)*(Assumptions!$D$29-Assumptions!$D$28)))</f>
        <v>0.254389427390025</v>
      </c>
      <c r="D1245" s="29" t="n">
        <f aca="false">IF('Random Draws'!I1245&lt;Assumptions!$D$30,1,0)</f>
        <v>0</v>
      </c>
      <c r="E1245" s="19" t="n">
        <f aca="false">C1245+Assumptions!$D$31*D1245</f>
        <v>0.254389427390025</v>
      </c>
      <c r="F1245" s="28" t="n">
        <f aca="false">(Simulation!F1245-Assumptions!$D$15)*(1-E1245)+Assumptions!$D$15-Simulation!J1245</f>
        <v>0.198582251945338</v>
      </c>
      <c r="G1245" s="8" t="n">
        <f aca="false">((Assumptions!$D$14*(1+Simulation!E1245)^1*F1245-Assumptions!$D$14*(1+Simulation!E1245)^0*Simulation!E1245*Assumptions!$D$16)/(1+Simulation!K1245)^1+(Assumptions!$D$14*(1+Simulation!E1245)^2*F1245-Assumptions!$D$14*(1+Simulation!E1245)^1*Simulation!E1245*Assumptions!$D$16)/(1+Simulation!K1245)^2+(Assumptions!$D$14*(1+Simulation!E1245)^3*F1245-Assumptions!$D$14*(1+Simulation!E1245)^2*Simulation!E1245*Assumptions!$D$16)/(1+Simulation!K1245)^3+(Assumptions!$D$14*(1+Simulation!E1245)^4*F1245-Assumptions!$D$14*(1+Simulation!E1245)^3*Simulation!E1245*Assumptions!$D$16)/(1+Simulation!K1245)^4+(Assumptions!$D$14*(1+Simulation!E1245)^5*F1245-Assumptions!$D$14*(1+Simulation!E1245)^4*Simulation!E1245*Assumptions!$D$16)/(1+Simulation!K1245)^5+(Assumptions!$D$14*(1+Simulation!E1245)^5*F1245-Assumptions!$D$14*(1+Simulation!E1245)^4*Simulation!E1245*Assumptions!$D$16)*(1+Simulation!I1245)/(Simulation!K1245-Simulation!I1245)/(1+Simulation!K1245)^5-Assumptions!$D$17)/Assumptions!$D$18</f>
        <v>10.9315790979358</v>
      </c>
      <c r="H1245" s="8" t="str">
        <f aca="false">IF(D1245=1,G1245,"")</f>
        <v/>
      </c>
      <c r="I1245" s="33" t="n">
        <f aca="false">IF(D1245=0,G1245,"")</f>
        <v>10.9315790979358</v>
      </c>
    </row>
    <row r="1246" customFormat="false" ht="15" hidden="false" customHeight="false" outlineLevel="0" collapsed="false">
      <c r="B1246" s="2" t="n">
        <v>1241</v>
      </c>
      <c r="C1246" s="19" t="n">
        <f aca="false">IF('Random Draws'!F1246&lt;(Assumptions!$D$28-Assumptions!$D$27)/(Assumptions!$D$29-Assumptions!$D$27),Assumptions!$D$27+SQRT('Random Draws'!F1246*(Assumptions!$D$29-Assumptions!$D$27)*(Assumptions!$D$28-Assumptions!$D$27)),Assumptions!$D$29-SQRT((1-'Random Draws'!F1246)*(Assumptions!$D$29-Assumptions!$D$27)*(Assumptions!$D$29-Assumptions!$D$28)))</f>
        <v>0.258058849789796</v>
      </c>
      <c r="D1246" s="29" t="n">
        <f aca="false">IF('Random Draws'!I1246&lt;Assumptions!$D$30,1,0)</f>
        <v>0</v>
      </c>
      <c r="E1246" s="19" t="n">
        <f aca="false">C1246+Assumptions!$D$31*D1246</f>
        <v>0.258058849789796</v>
      </c>
      <c r="F1246" s="28" t="n">
        <f aca="false">(Simulation!F1246-Assumptions!$D$15)*(1-E1246)+Assumptions!$D$15-Simulation!J1246</f>
        <v>0.160531895585848</v>
      </c>
      <c r="G1246" s="8" t="n">
        <f aca="false">((Assumptions!$D$14*(1+Simulation!E1246)^1*F1246-Assumptions!$D$14*(1+Simulation!E1246)^0*Simulation!E1246*Assumptions!$D$16)/(1+Simulation!K1246)^1+(Assumptions!$D$14*(1+Simulation!E1246)^2*F1246-Assumptions!$D$14*(1+Simulation!E1246)^1*Simulation!E1246*Assumptions!$D$16)/(1+Simulation!K1246)^2+(Assumptions!$D$14*(1+Simulation!E1246)^3*F1246-Assumptions!$D$14*(1+Simulation!E1246)^2*Simulation!E1246*Assumptions!$D$16)/(1+Simulation!K1246)^3+(Assumptions!$D$14*(1+Simulation!E1246)^4*F1246-Assumptions!$D$14*(1+Simulation!E1246)^3*Simulation!E1246*Assumptions!$D$16)/(1+Simulation!K1246)^4+(Assumptions!$D$14*(1+Simulation!E1246)^5*F1246-Assumptions!$D$14*(1+Simulation!E1246)^4*Simulation!E1246*Assumptions!$D$16)/(1+Simulation!K1246)^5+(Assumptions!$D$14*(1+Simulation!E1246)^5*F1246-Assumptions!$D$14*(1+Simulation!E1246)^4*Simulation!E1246*Assumptions!$D$16)*(1+Simulation!I1246)/(Simulation!K1246-Simulation!I1246)/(1+Simulation!K1246)^5-Assumptions!$D$17)/Assumptions!$D$18</f>
        <v>14.9028974600149</v>
      </c>
      <c r="H1246" s="8" t="str">
        <f aca="false">IF(D1246=1,G1246,"")</f>
        <v/>
      </c>
      <c r="I1246" s="33" t="n">
        <f aca="false">IF(D1246=0,G1246,"")</f>
        <v>14.9028974600149</v>
      </c>
    </row>
    <row r="1247" customFormat="false" ht="15" hidden="false" customHeight="false" outlineLevel="0" collapsed="false">
      <c r="B1247" s="2" t="n">
        <v>1242</v>
      </c>
      <c r="C1247" s="19" t="n">
        <f aca="false">IF('Random Draws'!F1247&lt;(Assumptions!$D$28-Assumptions!$D$27)/(Assumptions!$D$29-Assumptions!$D$27),Assumptions!$D$27+SQRT('Random Draws'!F1247*(Assumptions!$D$29-Assumptions!$D$27)*(Assumptions!$D$28-Assumptions!$D$27)),Assumptions!$D$29-SQRT((1-'Random Draws'!F1247)*(Assumptions!$D$29-Assumptions!$D$27)*(Assumptions!$D$29-Assumptions!$D$28)))</f>
        <v>0.253778043316553</v>
      </c>
      <c r="D1247" s="29" t="n">
        <f aca="false">IF('Random Draws'!I1247&lt;Assumptions!$D$30,1,0)</f>
        <v>0</v>
      </c>
      <c r="E1247" s="19" t="n">
        <f aca="false">C1247+Assumptions!$D$31*D1247</f>
        <v>0.253778043316553</v>
      </c>
      <c r="F1247" s="28" t="n">
        <f aca="false">(Simulation!F1247-Assumptions!$D$15)*(1-E1247)+Assumptions!$D$15-Simulation!J1247</f>
        <v>0.160111491823172</v>
      </c>
      <c r="G1247" s="8" t="n">
        <f aca="false">((Assumptions!$D$14*(1+Simulation!E1247)^1*F1247-Assumptions!$D$14*(1+Simulation!E1247)^0*Simulation!E1247*Assumptions!$D$16)/(1+Simulation!K1247)^1+(Assumptions!$D$14*(1+Simulation!E1247)^2*F1247-Assumptions!$D$14*(1+Simulation!E1247)^1*Simulation!E1247*Assumptions!$D$16)/(1+Simulation!K1247)^2+(Assumptions!$D$14*(1+Simulation!E1247)^3*F1247-Assumptions!$D$14*(1+Simulation!E1247)^2*Simulation!E1247*Assumptions!$D$16)/(1+Simulation!K1247)^3+(Assumptions!$D$14*(1+Simulation!E1247)^4*F1247-Assumptions!$D$14*(1+Simulation!E1247)^3*Simulation!E1247*Assumptions!$D$16)/(1+Simulation!K1247)^4+(Assumptions!$D$14*(1+Simulation!E1247)^5*F1247-Assumptions!$D$14*(1+Simulation!E1247)^4*Simulation!E1247*Assumptions!$D$16)/(1+Simulation!K1247)^5+(Assumptions!$D$14*(1+Simulation!E1247)^5*F1247-Assumptions!$D$14*(1+Simulation!E1247)^4*Simulation!E1247*Assumptions!$D$16)*(1+Simulation!I1247)/(Simulation!K1247-Simulation!I1247)/(1+Simulation!K1247)^5-Assumptions!$D$17)/Assumptions!$D$18</f>
        <v>16.8304624428767</v>
      </c>
      <c r="H1247" s="8" t="str">
        <f aca="false">IF(D1247=1,G1247,"")</f>
        <v/>
      </c>
      <c r="I1247" s="33" t="n">
        <f aca="false">IF(D1247=0,G1247,"")</f>
        <v>16.8304624428767</v>
      </c>
    </row>
    <row r="1248" customFormat="false" ht="15" hidden="false" customHeight="false" outlineLevel="0" collapsed="false">
      <c r="B1248" s="2" t="n">
        <v>1243</v>
      </c>
      <c r="C1248" s="19" t="n">
        <f aca="false">IF('Random Draws'!F1248&lt;(Assumptions!$D$28-Assumptions!$D$27)/(Assumptions!$D$29-Assumptions!$D$27),Assumptions!$D$27+SQRT('Random Draws'!F1248*(Assumptions!$D$29-Assumptions!$D$27)*(Assumptions!$D$28-Assumptions!$D$27)),Assumptions!$D$29-SQRT((1-'Random Draws'!F1248)*(Assumptions!$D$29-Assumptions!$D$27)*(Assumptions!$D$29-Assumptions!$D$28)))</f>
        <v>0.274623518390397</v>
      </c>
      <c r="D1248" s="29" t="n">
        <f aca="false">IF('Random Draws'!I1248&lt;Assumptions!$D$30,1,0)</f>
        <v>1</v>
      </c>
      <c r="E1248" s="19" t="n">
        <f aca="false">C1248+Assumptions!$D$31*D1248</f>
        <v>0.364623518390397</v>
      </c>
      <c r="F1248" s="28" t="n">
        <f aca="false">(Simulation!F1248-Assumptions!$D$15)*(1-E1248)+Assumptions!$D$15-Simulation!J1248</f>
        <v>0.126423532578335</v>
      </c>
      <c r="G1248" s="8" t="n">
        <f aca="false">((Assumptions!$D$14*(1+Simulation!E1248)^1*F1248-Assumptions!$D$14*(1+Simulation!E1248)^0*Simulation!E1248*Assumptions!$D$16)/(1+Simulation!K1248)^1+(Assumptions!$D$14*(1+Simulation!E1248)^2*F1248-Assumptions!$D$14*(1+Simulation!E1248)^1*Simulation!E1248*Assumptions!$D$16)/(1+Simulation!K1248)^2+(Assumptions!$D$14*(1+Simulation!E1248)^3*F1248-Assumptions!$D$14*(1+Simulation!E1248)^2*Simulation!E1248*Assumptions!$D$16)/(1+Simulation!K1248)^3+(Assumptions!$D$14*(1+Simulation!E1248)^4*F1248-Assumptions!$D$14*(1+Simulation!E1248)^3*Simulation!E1248*Assumptions!$D$16)/(1+Simulation!K1248)^4+(Assumptions!$D$14*(1+Simulation!E1248)^5*F1248-Assumptions!$D$14*(1+Simulation!E1248)^4*Simulation!E1248*Assumptions!$D$16)/(1+Simulation!K1248)^5+(Assumptions!$D$14*(1+Simulation!E1248)^5*F1248-Assumptions!$D$14*(1+Simulation!E1248)^4*Simulation!E1248*Assumptions!$D$16)*(1+Simulation!I1248)/(Simulation!K1248-Simulation!I1248)/(1+Simulation!K1248)^5-Assumptions!$D$17)/Assumptions!$D$18</f>
        <v>4.72737992233822</v>
      </c>
      <c r="H1248" s="8" t="n">
        <f aca="false">IF(D1248=1,G1248,"")</f>
        <v>4.72737992233822</v>
      </c>
      <c r="I1248" s="33" t="str">
        <f aca="false">IF(D1248=0,G1248,"")</f>
        <v/>
      </c>
    </row>
    <row r="1249" customFormat="false" ht="15" hidden="false" customHeight="false" outlineLevel="0" collapsed="false">
      <c r="B1249" s="2" t="n">
        <v>1244</v>
      </c>
      <c r="C1249" s="19" t="n">
        <f aca="false">IF('Random Draws'!F1249&lt;(Assumptions!$D$28-Assumptions!$D$27)/(Assumptions!$D$29-Assumptions!$D$27),Assumptions!$D$27+SQRT('Random Draws'!F1249*(Assumptions!$D$29-Assumptions!$D$27)*(Assumptions!$D$28-Assumptions!$D$27)),Assumptions!$D$29-SQRT((1-'Random Draws'!F1249)*(Assumptions!$D$29-Assumptions!$D$27)*(Assumptions!$D$29-Assumptions!$D$28)))</f>
        <v>0.250589510936734</v>
      </c>
      <c r="D1249" s="29" t="n">
        <f aca="false">IF('Random Draws'!I1249&lt;Assumptions!$D$30,1,0)</f>
        <v>0</v>
      </c>
      <c r="E1249" s="19" t="n">
        <f aca="false">C1249+Assumptions!$D$31*D1249</f>
        <v>0.250589510936734</v>
      </c>
      <c r="F1249" s="28" t="n">
        <f aca="false">(Simulation!F1249-Assumptions!$D$15)*(1-E1249)+Assumptions!$D$15-Simulation!J1249</f>
        <v>0.184008658376742</v>
      </c>
      <c r="G1249" s="8" t="n">
        <f aca="false">((Assumptions!$D$14*(1+Simulation!E1249)^1*F1249-Assumptions!$D$14*(1+Simulation!E1249)^0*Simulation!E1249*Assumptions!$D$16)/(1+Simulation!K1249)^1+(Assumptions!$D$14*(1+Simulation!E1249)^2*F1249-Assumptions!$D$14*(1+Simulation!E1249)^1*Simulation!E1249*Assumptions!$D$16)/(1+Simulation!K1249)^2+(Assumptions!$D$14*(1+Simulation!E1249)^3*F1249-Assumptions!$D$14*(1+Simulation!E1249)^2*Simulation!E1249*Assumptions!$D$16)/(1+Simulation!K1249)^3+(Assumptions!$D$14*(1+Simulation!E1249)^4*F1249-Assumptions!$D$14*(1+Simulation!E1249)^3*Simulation!E1249*Assumptions!$D$16)/(1+Simulation!K1249)^4+(Assumptions!$D$14*(1+Simulation!E1249)^5*F1249-Assumptions!$D$14*(1+Simulation!E1249)^4*Simulation!E1249*Assumptions!$D$16)/(1+Simulation!K1249)^5+(Assumptions!$D$14*(1+Simulation!E1249)^5*F1249-Assumptions!$D$14*(1+Simulation!E1249)^4*Simulation!E1249*Assumptions!$D$16)*(1+Simulation!I1249)/(Simulation!K1249-Simulation!I1249)/(1+Simulation!K1249)^5-Assumptions!$D$17)/Assumptions!$D$18</f>
        <v>10.8704551387147</v>
      </c>
      <c r="H1249" s="8" t="str">
        <f aca="false">IF(D1249=1,G1249,"")</f>
        <v/>
      </c>
      <c r="I1249" s="33" t="n">
        <f aca="false">IF(D1249=0,G1249,"")</f>
        <v>10.8704551387147</v>
      </c>
    </row>
    <row r="1250" customFormat="false" ht="15" hidden="false" customHeight="false" outlineLevel="0" collapsed="false">
      <c r="B1250" s="2" t="n">
        <v>1245</v>
      </c>
      <c r="C1250" s="19" t="n">
        <f aca="false">IF('Random Draws'!F1250&lt;(Assumptions!$D$28-Assumptions!$D$27)/(Assumptions!$D$29-Assumptions!$D$27),Assumptions!$D$27+SQRT('Random Draws'!F1250*(Assumptions!$D$29-Assumptions!$D$27)*(Assumptions!$D$28-Assumptions!$D$27)),Assumptions!$D$29-SQRT((1-'Random Draws'!F1250)*(Assumptions!$D$29-Assumptions!$D$27)*(Assumptions!$D$29-Assumptions!$D$28)))</f>
        <v>0.25603089644106</v>
      </c>
      <c r="D1250" s="29" t="n">
        <f aca="false">IF('Random Draws'!I1250&lt;Assumptions!$D$30,1,0)</f>
        <v>1</v>
      </c>
      <c r="E1250" s="19" t="n">
        <f aca="false">C1250+Assumptions!$D$31*D1250</f>
        <v>0.34603089644106</v>
      </c>
      <c r="F1250" s="28" t="n">
        <f aca="false">(Simulation!F1250-Assumptions!$D$15)*(1-E1250)+Assumptions!$D$15-Simulation!J1250</f>
        <v>0.137154563530271</v>
      </c>
      <c r="G1250" s="8" t="n">
        <f aca="false">((Assumptions!$D$14*(1+Simulation!E1250)^1*F1250-Assumptions!$D$14*(1+Simulation!E1250)^0*Simulation!E1250*Assumptions!$D$16)/(1+Simulation!K1250)^1+(Assumptions!$D$14*(1+Simulation!E1250)^2*F1250-Assumptions!$D$14*(1+Simulation!E1250)^1*Simulation!E1250*Assumptions!$D$16)/(1+Simulation!K1250)^2+(Assumptions!$D$14*(1+Simulation!E1250)^3*F1250-Assumptions!$D$14*(1+Simulation!E1250)^2*Simulation!E1250*Assumptions!$D$16)/(1+Simulation!K1250)^3+(Assumptions!$D$14*(1+Simulation!E1250)^4*F1250-Assumptions!$D$14*(1+Simulation!E1250)^3*Simulation!E1250*Assumptions!$D$16)/(1+Simulation!K1250)^4+(Assumptions!$D$14*(1+Simulation!E1250)^5*F1250-Assumptions!$D$14*(1+Simulation!E1250)^4*Simulation!E1250*Assumptions!$D$16)/(1+Simulation!K1250)^5+(Assumptions!$D$14*(1+Simulation!E1250)^5*F1250-Assumptions!$D$14*(1+Simulation!E1250)^4*Simulation!E1250*Assumptions!$D$16)*(1+Simulation!I1250)/(Simulation!K1250-Simulation!I1250)/(1+Simulation!K1250)^5-Assumptions!$D$17)/Assumptions!$D$18</f>
        <v>10.8201781506994</v>
      </c>
      <c r="H1250" s="8" t="n">
        <f aca="false">IF(D1250=1,G1250,"")</f>
        <v>10.8201781506994</v>
      </c>
      <c r="I1250" s="33" t="str">
        <f aca="false">IF(D1250=0,G1250,"")</f>
        <v/>
      </c>
    </row>
    <row r="1251" customFormat="false" ht="15" hidden="false" customHeight="false" outlineLevel="0" collapsed="false">
      <c r="B1251" s="2" t="n">
        <v>1246</v>
      </c>
      <c r="C1251" s="19" t="n">
        <f aca="false">IF('Random Draws'!F1251&lt;(Assumptions!$D$28-Assumptions!$D$27)/(Assumptions!$D$29-Assumptions!$D$27),Assumptions!$D$27+SQRT('Random Draws'!F1251*(Assumptions!$D$29-Assumptions!$D$27)*(Assumptions!$D$28-Assumptions!$D$27)),Assumptions!$D$29-SQRT((1-'Random Draws'!F1251)*(Assumptions!$D$29-Assumptions!$D$27)*(Assumptions!$D$29-Assumptions!$D$28)))</f>
        <v>0.244599969321028</v>
      </c>
      <c r="D1251" s="29" t="n">
        <f aca="false">IF('Random Draws'!I1251&lt;Assumptions!$D$30,1,0)</f>
        <v>0</v>
      </c>
      <c r="E1251" s="19" t="n">
        <f aca="false">C1251+Assumptions!$D$31*D1251</f>
        <v>0.244599969321028</v>
      </c>
      <c r="F1251" s="28" t="n">
        <f aca="false">(Simulation!F1251-Assumptions!$D$15)*(1-E1251)+Assumptions!$D$15-Simulation!J1251</f>
        <v>0.169826589081016</v>
      </c>
      <c r="G1251" s="8" t="n">
        <f aca="false">((Assumptions!$D$14*(1+Simulation!E1251)^1*F1251-Assumptions!$D$14*(1+Simulation!E1251)^0*Simulation!E1251*Assumptions!$D$16)/(1+Simulation!K1251)^1+(Assumptions!$D$14*(1+Simulation!E1251)^2*F1251-Assumptions!$D$14*(1+Simulation!E1251)^1*Simulation!E1251*Assumptions!$D$16)/(1+Simulation!K1251)^2+(Assumptions!$D$14*(1+Simulation!E1251)^3*F1251-Assumptions!$D$14*(1+Simulation!E1251)^2*Simulation!E1251*Assumptions!$D$16)/(1+Simulation!K1251)^3+(Assumptions!$D$14*(1+Simulation!E1251)^4*F1251-Assumptions!$D$14*(1+Simulation!E1251)^3*Simulation!E1251*Assumptions!$D$16)/(1+Simulation!K1251)^4+(Assumptions!$D$14*(1+Simulation!E1251)^5*F1251-Assumptions!$D$14*(1+Simulation!E1251)^4*Simulation!E1251*Assumptions!$D$16)/(1+Simulation!K1251)^5+(Assumptions!$D$14*(1+Simulation!E1251)^5*F1251-Assumptions!$D$14*(1+Simulation!E1251)^4*Simulation!E1251*Assumptions!$D$16)*(1+Simulation!I1251)/(Simulation!K1251-Simulation!I1251)/(1+Simulation!K1251)^5-Assumptions!$D$17)/Assumptions!$D$18</f>
        <v>21.7282129155589</v>
      </c>
      <c r="H1251" s="8" t="str">
        <f aca="false">IF(D1251=1,G1251,"")</f>
        <v/>
      </c>
      <c r="I1251" s="33" t="n">
        <f aca="false">IF(D1251=0,G1251,"")</f>
        <v>21.7282129155589</v>
      </c>
    </row>
    <row r="1252" customFormat="false" ht="15" hidden="false" customHeight="false" outlineLevel="0" collapsed="false">
      <c r="B1252" s="2" t="n">
        <v>1247</v>
      </c>
      <c r="C1252" s="19" t="n">
        <f aca="false">IF('Random Draws'!F1252&lt;(Assumptions!$D$28-Assumptions!$D$27)/(Assumptions!$D$29-Assumptions!$D$27),Assumptions!$D$27+SQRT('Random Draws'!F1252*(Assumptions!$D$29-Assumptions!$D$27)*(Assumptions!$D$28-Assumptions!$D$27)),Assumptions!$D$29-SQRT((1-'Random Draws'!F1252)*(Assumptions!$D$29-Assumptions!$D$27)*(Assumptions!$D$29-Assumptions!$D$28)))</f>
        <v>0.258081080242574</v>
      </c>
      <c r="D1252" s="29" t="n">
        <f aca="false">IF('Random Draws'!I1252&lt;Assumptions!$D$30,1,0)</f>
        <v>0</v>
      </c>
      <c r="E1252" s="19" t="n">
        <f aca="false">C1252+Assumptions!$D$31*D1252</f>
        <v>0.258081080242574</v>
      </c>
      <c r="F1252" s="28" t="n">
        <f aca="false">(Simulation!F1252-Assumptions!$D$15)*(1-E1252)+Assumptions!$D$15-Simulation!J1252</f>
        <v>0.172692544332684</v>
      </c>
      <c r="G1252" s="8" t="n">
        <f aca="false">((Assumptions!$D$14*(1+Simulation!E1252)^1*F1252-Assumptions!$D$14*(1+Simulation!E1252)^0*Simulation!E1252*Assumptions!$D$16)/(1+Simulation!K1252)^1+(Assumptions!$D$14*(1+Simulation!E1252)^2*F1252-Assumptions!$D$14*(1+Simulation!E1252)^1*Simulation!E1252*Assumptions!$D$16)/(1+Simulation!K1252)^2+(Assumptions!$D$14*(1+Simulation!E1252)^3*F1252-Assumptions!$D$14*(1+Simulation!E1252)^2*Simulation!E1252*Assumptions!$D$16)/(1+Simulation!K1252)^3+(Assumptions!$D$14*(1+Simulation!E1252)^4*F1252-Assumptions!$D$14*(1+Simulation!E1252)^3*Simulation!E1252*Assumptions!$D$16)/(1+Simulation!K1252)^4+(Assumptions!$D$14*(1+Simulation!E1252)^5*F1252-Assumptions!$D$14*(1+Simulation!E1252)^4*Simulation!E1252*Assumptions!$D$16)/(1+Simulation!K1252)^5+(Assumptions!$D$14*(1+Simulation!E1252)^5*F1252-Assumptions!$D$14*(1+Simulation!E1252)^4*Simulation!E1252*Assumptions!$D$16)*(1+Simulation!I1252)/(Simulation!K1252-Simulation!I1252)/(1+Simulation!K1252)^5-Assumptions!$D$17)/Assumptions!$D$18</f>
        <v>19.0652103203943</v>
      </c>
      <c r="H1252" s="8" t="str">
        <f aca="false">IF(D1252=1,G1252,"")</f>
        <v/>
      </c>
      <c r="I1252" s="33" t="n">
        <f aca="false">IF(D1252=0,G1252,"")</f>
        <v>19.0652103203943</v>
      </c>
    </row>
    <row r="1253" customFormat="false" ht="15" hidden="false" customHeight="false" outlineLevel="0" collapsed="false">
      <c r="B1253" s="2" t="n">
        <v>1248</v>
      </c>
      <c r="C1253" s="19" t="n">
        <f aca="false">IF('Random Draws'!F1253&lt;(Assumptions!$D$28-Assumptions!$D$27)/(Assumptions!$D$29-Assumptions!$D$27),Assumptions!$D$27+SQRT('Random Draws'!F1253*(Assumptions!$D$29-Assumptions!$D$27)*(Assumptions!$D$28-Assumptions!$D$27)),Assumptions!$D$29-SQRT((1-'Random Draws'!F1253)*(Assumptions!$D$29-Assumptions!$D$27)*(Assumptions!$D$29-Assumptions!$D$28)))</f>
        <v>0.270009614297656</v>
      </c>
      <c r="D1253" s="29" t="n">
        <f aca="false">IF('Random Draws'!I1253&lt;Assumptions!$D$30,1,0)</f>
        <v>0</v>
      </c>
      <c r="E1253" s="19" t="n">
        <f aca="false">C1253+Assumptions!$D$31*D1253</f>
        <v>0.270009614297656</v>
      </c>
      <c r="F1253" s="28" t="n">
        <f aca="false">(Simulation!F1253-Assumptions!$D$15)*(1-E1253)+Assumptions!$D$15-Simulation!J1253</f>
        <v>0.189982896823227</v>
      </c>
      <c r="G1253" s="8" t="n">
        <f aca="false">((Assumptions!$D$14*(1+Simulation!E1253)^1*F1253-Assumptions!$D$14*(1+Simulation!E1253)^0*Simulation!E1253*Assumptions!$D$16)/(1+Simulation!K1253)^1+(Assumptions!$D$14*(1+Simulation!E1253)^2*F1253-Assumptions!$D$14*(1+Simulation!E1253)^1*Simulation!E1253*Assumptions!$D$16)/(1+Simulation!K1253)^2+(Assumptions!$D$14*(1+Simulation!E1253)^3*F1253-Assumptions!$D$14*(1+Simulation!E1253)^2*Simulation!E1253*Assumptions!$D$16)/(1+Simulation!K1253)^3+(Assumptions!$D$14*(1+Simulation!E1253)^4*F1253-Assumptions!$D$14*(1+Simulation!E1253)^3*Simulation!E1253*Assumptions!$D$16)/(1+Simulation!K1253)^4+(Assumptions!$D$14*(1+Simulation!E1253)^5*F1253-Assumptions!$D$14*(1+Simulation!E1253)^4*Simulation!E1253*Assumptions!$D$16)/(1+Simulation!K1253)^5+(Assumptions!$D$14*(1+Simulation!E1253)^5*F1253-Assumptions!$D$14*(1+Simulation!E1253)^4*Simulation!E1253*Assumptions!$D$16)*(1+Simulation!I1253)/(Simulation!K1253-Simulation!I1253)/(1+Simulation!K1253)^5-Assumptions!$D$17)/Assumptions!$D$18</f>
        <v>15.4350316560171</v>
      </c>
      <c r="H1253" s="8" t="str">
        <f aca="false">IF(D1253=1,G1253,"")</f>
        <v/>
      </c>
      <c r="I1253" s="33" t="n">
        <f aca="false">IF(D1253=0,G1253,"")</f>
        <v>15.4350316560171</v>
      </c>
    </row>
    <row r="1254" customFormat="false" ht="15" hidden="false" customHeight="false" outlineLevel="0" collapsed="false">
      <c r="B1254" s="2" t="n">
        <v>1249</v>
      </c>
      <c r="C1254" s="19" t="n">
        <f aca="false">IF('Random Draws'!F1254&lt;(Assumptions!$D$28-Assumptions!$D$27)/(Assumptions!$D$29-Assumptions!$D$27),Assumptions!$D$27+SQRT('Random Draws'!F1254*(Assumptions!$D$29-Assumptions!$D$27)*(Assumptions!$D$28-Assumptions!$D$27)),Assumptions!$D$29-SQRT((1-'Random Draws'!F1254)*(Assumptions!$D$29-Assumptions!$D$27)*(Assumptions!$D$29-Assumptions!$D$28)))</f>
        <v>0.259695299163628</v>
      </c>
      <c r="D1254" s="29" t="n">
        <f aca="false">IF('Random Draws'!I1254&lt;Assumptions!$D$30,1,0)</f>
        <v>0</v>
      </c>
      <c r="E1254" s="19" t="n">
        <f aca="false">C1254+Assumptions!$D$31*D1254</f>
        <v>0.259695299163628</v>
      </c>
      <c r="F1254" s="28" t="n">
        <f aca="false">(Simulation!F1254-Assumptions!$D$15)*(1-E1254)+Assumptions!$D$15-Simulation!J1254</f>
        <v>0.139397780312172</v>
      </c>
      <c r="G1254" s="8" t="n">
        <f aca="false">((Assumptions!$D$14*(1+Simulation!E1254)^1*F1254-Assumptions!$D$14*(1+Simulation!E1254)^0*Simulation!E1254*Assumptions!$D$16)/(1+Simulation!K1254)^1+(Assumptions!$D$14*(1+Simulation!E1254)^2*F1254-Assumptions!$D$14*(1+Simulation!E1254)^1*Simulation!E1254*Assumptions!$D$16)/(1+Simulation!K1254)^2+(Assumptions!$D$14*(1+Simulation!E1254)^3*F1254-Assumptions!$D$14*(1+Simulation!E1254)^2*Simulation!E1254*Assumptions!$D$16)/(1+Simulation!K1254)^3+(Assumptions!$D$14*(1+Simulation!E1254)^4*F1254-Assumptions!$D$14*(1+Simulation!E1254)^3*Simulation!E1254*Assumptions!$D$16)/(1+Simulation!K1254)^4+(Assumptions!$D$14*(1+Simulation!E1254)^5*F1254-Assumptions!$D$14*(1+Simulation!E1254)^4*Simulation!E1254*Assumptions!$D$16)/(1+Simulation!K1254)^5+(Assumptions!$D$14*(1+Simulation!E1254)^5*F1254-Assumptions!$D$14*(1+Simulation!E1254)^4*Simulation!E1254*Assumptions!$D$16)*(1+Simulation!I1254)/(Simulation!K1254-Simulation!I1254)/(1+Simulation!K1254)^5-Assumptions!$D$17)/Assumptions!$D$18</f>
        <v>10.1486960811466</v>
      </c>
      <c r="H1254" s="8" t="str">
        <f aca="false">IF(D1254=1,G1254,"")</f>
        <v/>
      </c>
      <c r="I1254" s="33" t="n">
        <f aca="false">IF(D1254=0,G1254,"")</f>
        <v>10.1486960811466</v>
      </c>
    </row>
    <row r="1255" customFormat="false" ht="15" hidden="false" customHeight="false" outlineLevel="0" collapsed="false">
      <c r="B1255" s="2" t="n">
        <v>1250</v>
      </c>
      <c r="C1255" s="19" t="n">
        <f aca="false">IF('Random Draws'!F1255&lt;(Assumptions!$D$28-Assumptions!$D$27)/(Assumptions!$D$29-Assumptions!$D$27),Assumptions!$D$27+SQRT('Random Draws'!F1255*(Assumptions!$D$29-Assumptions!$D$27)*(Assumptions!$D$28-Assumptions!$D$27)),Assumptions!$D$29-SQRT((1-'Random Draws'!F1255)*(Assumptions!$D$29-Assumptions!$D$27)*(Assumptions!$D$29-Assumptions!$D$28)))</f>
        <v>0.255871989680541</v>
      </c>
      <c r="D1255" s="29" t="n">
        <f aca="false">IF('Random Draws'!I1255&lt;Assumptions!$D$30,1,0)</f>
        <v>1</v>
      </c>
      <c r="E1255" s="19" t="n">
        <f aca="false">C1255+Assumptions!$D$31*D1255</f>
        <v>0.345871989680541</v>
      </c>
      <c r="F1255" s="28" t="n">
        <f aca="false">(Simulation!F1255-Assumptions!$D$15)*(1-E1255)+Assumptions!$D$15-Simulation!J1255</f>
        <v>0.141460345677835</v>
      </c>
      <c r="G1255" s="8" t="n">
        <f aca="false">((Assumptions!$D$14*(1+Simulation!E1255)^1*F1255-Assumptions!$D$14*(1+Simulation!E1255)^0*Simulation!E1255*Assumptions!$D$16)/(1+Simulation!K1255)^1+(Assumptions!$D$14*(1+Simulation!E1255)^2*F1255-Assumptions!$D$14*(1+Simulation!E1255)^1*Simulation!E1255*Assumptions!$D$16)/(1+Simulation!K1255)^2+(Assumptions!$D$14*(1+Simulation!E1255)^3*F1255-Assumptions!$D$14*(1+Simulation!E1255)^2*Simulation!E1255*Assumptions!$D$16)/(1+Simulation!K1255)^3+(Assumptions!$D$14*(1+Simulation!E1255)^4*F1255-Assumptions!$D$14*(1+Simulation!E1255)^3*Simulation!E1255*Assumptions!$D$16)/(1+Simulation!K1255)^4+(Assumptions!$D$14*(1+Simulation!E1255)^5*F1255-Assumptions!$D$14*(1+Simulation!E1255)^4*Simulation!E1255*Assumptions!$D$16)/(1+Simulation!K1255)^5+(Assumptions!$D$14*(1+Simulation!E1255)^5*F1255-Assumptions!$D$14*(1+Simulation!E1255)^4*Simulation!E1255*Assumptions!$D$16)*(1+Simulation!I1255)/(Simulation!K1255-Simulation!I1255)/(1+Simulation!K1255)^5-Assumptions!$D$17)/Assumptions!$D$18</f>
        <v>9.88356870464892</v>
      </c>
      <c r="H1255" s="8" t="n">
        <f aca="false">IF(D1255=1,G1255,"")</f>
        <v>9.88356870464892</v>
      </c>
      <c r="I1255" s="33" t="str">
        <f aca="false">IF(D1255=0,G1255,"")</f>
        <v/>
      </c>
    </row>
    <row r="1256" customFormat="false" ht="15" hidden="false" customHeight="false" outlineLevel="0" collapsed="false">
      <c r="B1256" s="2" t="n">
        <v>1251</v>
      </c>
      <c r="C1256" s="19" t="n">
        <f aca="false">IF('Random Draws'!F1256&lt;(Assumptions!$D$28-Assumptions!$D$27)/(Assumptions!$D$29-Assumptions!$D$27),Assumptions!$D$27+SQRT('Random Draws'!F1256*(Assumptions!$D$29-Assumptions!$D$27)*(Assumptions!$D$28-Assumptions!$D$27)),Assumptions!$D$29-SQRT((1-'Random Draws'!F1256)*(Assumptions!$D$29-Assumptions!$D$27)*(Assumptions!$D$29-Assumptions!$D$28)))</f>
        <v>0.261952260572404</v>
      </c>
      <c r="D1256" s="29" t="n">
        <f aca="false">IF('Random Draws'!I1256&lt;Assumptions!$D$30,1,0)</f>
        <v>1</v>
      </c>
      <c r="E1256" s="19" t="n">
        <f aca="false">C1256+Assumptions!$D$31*D1256</f>
        <v>0.351952260572404</v>
      </c>
      <c r="F1256" s="28" t="n">
        <f aca="false">(Simulation!F1256-Assumptions!$D$15)*(1-E1256)+Assumptions!$D$15-Simulation!J1256</f>
        <v>0.143833956532951</v>
      </c>
      <c r="G1256" s="8" t="n">
        <f aca="false">((Assumptions!$D$14*(1+Simulation!E1256)^1*F1256-Assumptions!$D$14*(1+Simulation!E1256)^0*Simulation!E1256*Assumptions!$D$16)/(1+Simulation!K1256)^1+(Assumptions!$D$14*(1+Simulation!E1256)^2*F1256-Assumptions!$D$14*(1+Simulation!E1256)^1*Simulation!E1256*Assumptions!$D$16)/(1+Simulation!K1256)^2+(Assumptions!$D$14*(1+Simulation!E1256)^3*F1256-Assumptions!$D$14*(1+Simulation!E1256)^2*Simulation!E1256*Assumptions!$D$16)/(1+Simulation!K1256)^3+(Assumptions!$D$14*(1+Simulation!E1256)^4*F1256-Assumptions!$D$14*(1+Simulation!E1256)^3*Simulation!E1256*Assumptions!$D$16)/(1+Simulation!K1256)^4+(Assumptions!$D$14*(1+Simulation!E1256)^5*F1256-Assumptions!$D$14*(1+Simulation!E1256)^4*Simulation!E1256*Assumptions!$D$16)/(1+Simulation!K1256)^5+(Assumptions!$D$14*(1+Simulation!E1256)^5*F1256-Assumptions!$D$14*(1+Simulation!E1256)^4*Simulation!E1256*Assumptions!$D$16)*(1+Simulation!I1256)/(Simulation!K1256-Simulation!I1256)/(1+Simulation!K1256)^5-Assumptions!$D$17)/Assumptions!$D$18</f>
        <v>9.06127037729001</v>
      </c>
      <c r="H1256" s="8" t="n">
        <f aca="false">IF(D1256=1,G1256,"")</f>
        <v>9.06127037729001</v>
      </c>
      <c r="I1256" s="33" t="str">
        <f aca="false">IF(D1256=0,G1256,"")</f>
        <v/>
      </c>
    </row>
    <row r="1257" customFormat="false" ht="15" hidden="false" customHeight="false" outlineLevel="0" collapsed="false">
      <c r="B1257" s="2" t="n">
        <v>1252</v>
      </c>
      <c r="C1257" s="19" t="n">
        <f aca="false">IF('Random Draws'!F1257&lt;(Assumptions!$D$28-Assumptions!$D$27)/(Assumptions!$D$29-Assumptions!$D$27),Assumptions!$D$27+SQRT('Random Draws'!F1257*(Assumptions!$D$29-Assumptions!$D$27)*(Assumptions!$D$28-Assumptions!$D$27)),Assumptions!$D$29-SQRT((1-'Random Draws'!F1257)*(Assumptions!$D$29-Assumptions!$D$27)*(Assumptions!$D$29-Assumptions!$D$28)))</f>
        <v>0.250052003337445</v>
      </c>
      <c r="D1257" s="29" t="n">
        <f aca="false">IF('Random Draws'!I1257&lt;Assumptions!$D$30,1,0)</f>
        <v>0</v>
      </c>
      <c r="E1257" s="19" t="n">
        <f aca="false">C1257+Assumptions!$D$31*D1257</f>
        <v>0.250052003337445</v>
      </c>
      <c r="F1257" s="28" t="n">
        <f aca="false">(Simulation!F1257-Assumptions!$D$15)*(1-E1257)+Assumptions!$D$15-Simulation!J1257</f>
        <v>0.189317553657619</v>
      </c>
      <c r="G1257" s="8" t="n">
        <f aca="false">((Assumptions!$D$14*(1+Simulation!E1257)^1*F1257-Assumptions!$D$14*(1+Simulation!E1257)^0*Simulation!E1257*Assumptions!$D$16)/(1+Simulation!K1257)^1+(Assumptions!$D$14*(1+Simulation!E1257)^2*F1257-Assumptions!$D$14*(1+Simulation!E1257)^1*Simulation!E1257*Assumptions!$D$16)/(1+Simulation!K1257)^2+(Assumptions!$D$14*(1+Simulation!E1257)^3*F1257-Assumptions!$D$14*(1+Simulation!E1257)^2*Simulation!E1257*Assumptions!$D$16)/(1+Simulation!K1257)^3+(Assumptions!$D$14*(1+Simulation!E1257)^4*F1257-Assumptions!$D$14*(1+Simulation!E1257)^3*Simulation!E1257*Assumptions!$D$16)/(1+Simulation!K1257)^4+(Assumptions!$D$14*(1+Simulation!E1257)^5*F1257-Assumptions!$D$14*(1+Simulation!E1257)^4*Simulation!E1257*Assumptions!$D$16)/(1+Simulation!K1257)^5+(Assumptions!$D$14*(1+Simulation!E1257)^5*F1257-Assumptions!$D$14*(1+Simulation!E1257)^4*Simulation!E1257*Assumptions!$D$16)*(1+Simulation!I1257)/(Simulation!K1257-Simulation!I1257)/(1+Simulation!K1257)^5-Assumptions!$D$17)/Assumptions!$D$18</f>
        <v>15.2768210873314</v>
      </c>
      <c r="H1257" s="8" t="str">
        <f aca="false">IF(D1257=1,G1257,"")</f>
        <v/>
      </c>
      <c r="I1257" s="33" t="n">
        <f aca="false">IF(D1257=0,G1257,"")</f>
        <v>15.2768210873314</v>
      </c>
    </row>
    <row r="1258" customFormat="false" ht="15" hidden="false" customHeight="false" outlineLevel="0" collapsed="false">
      <c r="B1258" s="2" t="n">
        <v>1253</v>
      </c>
      <c r="C1258" s="19" t="n">
        <f aca="false">IF('Random Draws'!F1258&lt;(Assumptions!$D$28-Assumptions!$D$27)/(Assumptions!$D$29-Assumptions!$D$27),Assumptions!$D$27+SQRT('Random Draws'!F1258*(Assumptions!$D$29-Assumptions!$D$27)*(Assumptions!$D$28-Assumptions!$D$27)),Assumptions!$D$29-SQRT((1-'Random Draws'!F1258)*(Assumptions!$D$29-Assumptions!$D$27)*(Assumptions!$D$29-Assumptions!$D$28)))</f>
        <v>0.263233622455808</v>
      </c>
      <c r="D1258" s="29" t="n">
        <f aca="false">IF('Random Draws'!I1258&lt;Assumptions!$D$30,1,0)</f>
        <v>1</v>
      </c>
      <c r="E1258" s="19" t="n">
        <f aca="false">C1258+Assumptions!$D$31*D1258</f>
        <v>0.353233622455808</v>
      </c>
      <c r="F1258" s="28" t="n">
        <f aca="false">(Simulation!F1258-Assumptions!$D$15)*(1-E1258)+Assumptions!$D$15-Simulation!J1258</f>
        <v>0.168881151976644</v>
      </c>
      <c r="G1258" s="8" t="n">
        <f aca="false">((Assumptions!$D$14*(1+Simulation!E1258)^1*F1258-Assumptions!$D$14*(1+Simulation!E1258)^0*Simulation!E1258*Assumptions!$D$16)/(1+Simulation!K1258)^1+(Assumptions!$D$14*(1+Simulation!E1258)^2*F1258-Assumptions!$D$14*(1+Simulation!E1258)^1*Simulation!E1258*Assumptions!$D$16)/(1+Simulation!K1258)^2+(Assumptions!$D$14*(1+Simulation!E1258)^3*F1258-Assumptions!$D$14*(1+Simulation!E1258)^2*Simulation!E1258*Assumptions!$D$16)/(1+Simulation!K1258)^3+(Assumptions!$D$14*(1+Simulation!E1258)^4*F1258-Assumptions!$D$14*(1+Simulation!E1258)^3*Simulation!E1258*Assumptions!$D$16)/(1+Simulation!K1258)^4+(Assumptions!$D$14*(1+Simulation!E1258)^5*F1258-Assumptions!$D$14*(1+Simulation!E1258)^4*Simulation!E1258*Assumptions!$D$16)/(1+Simulation!K1258)^5+(Assumptions!$D$14*(1+Simulation!E1258)^5*F1258-Assumptions!$D$14*(1+Simulation!E1258)^4*Simulation!E1258*Assumptions!$D$16)*(1+Simulation!I1258)/(Simulation!K1258-Simulation!I1258)/(1+Simulation!K1258)^5-Assumptions!$D$17)/Assumptions!$D$18</f>
        <v>16.7249427629154</v>
      </c>
      <c r="H1258" s="8" t="n">
        <f aca="false">IF(D1258=1,G1258,"")</f>
        <v>16.7249427629154</v>
      </c>
      <c r="I1258" s="33" t="str">
        <f aca="false">IF(D1258=0,G1258,"")</f>
        <v/>
      </c>
    </row>
    <row r="1259" customFormat="false" ht="15" hidden="false" customHeight="false" outlineLevel="0" collapsed="false">
      <c r="B1259" s="2" t="n">
        <v>1254</v>
      </c>
      <c r="C1259" s="19" t="n">
        <f aca="false">IF('Random Draws'!F1259&lt;(Assumptions!$D$28-Assumptions!$D$27)/(Assumptions!$D$29-Assumptions!$D$27),Assumptions!$D$27+SQRT('Random Draws'!F1259*(Assumptions!$D$29-Assumptions!$D$27)*(Assumptions!$D$28-Assumptions!$D$27)),Assumptions!$D$29-SQRT((1-'Random Draws'!F1259)*(Assumptions!$D$29-Assumptions!$D$27)*(Assumptions!$D$29-Assumptions!$D$28)))</f>
        <v>0.274155219267415</v>
      </c>
      <c r="D1259" s="29" t="n">
        <f aca="false">IF('Random Draws'!I1259&lt;Assumptions!$D$30,1,0)</f>
        <v>1</v>
      </c>
      <c r="E1259" s="19" t="n">
        <f aca="false">C1259+Assumptions!$D$31*D1259</f>
        <v>0.364155219267415</v>
      </c>
      <c r="F1259" s="28" t="n">
        <f aca="false">(Simulation!F1259-Assumptions!$D$15)*(1-E1259)+Assumptions!$D$15-Simulation!J1259</f>
        <v>0.123781972710022</v>
      </c>
      <c r="G1259" s="8" t="n">
        <f aca="false">((Assumptions!$D$14*(1+Simulation!E1259)^1*F1259-Assumptions!$D$14*(1+Simulation!E1259)^0*Simulation!E1259*Assumptions!$D$16)/(1+Simulation!K1259)^1+(Assumptions!$D$14*(1+Simulation!E1259)^2*F1259-Assumptions!$D$14*(1+Simulation!E1259)^1*Simulation!E1259*Assumptions!$D$16)/(1+Simulation!K1259)^2+(Assumptions!$D$14*(1+Simulation!E1259)^3*F1259-Assumptions!$D$14*(1+Simulation!E1259)^2*Simulation!E1259*Assumptions!$D$16)/(1+Simulation!K1259)^3+(Assumptions!$D$14*(1+Simulation!E1259)^4*F1259-Assumptions!$D$14*(1+Simulation!E1259)^3*Simulation!E1259*Assumptions!$D$16)/(1+Simulation!K1259)^4+(Assumptions!$D$14*(1+Simulation!E1259)^5*F1259-Assumptions!$D$14*(1+Simulation!E1259)^4*Simulation!E1259*Assumptions!$D$16)/(1+Simulation!K1259)^5+(Assumptions!$D$14*(1+Simulation!E1259)^5*F1259-Assumptions!$D$14*(1+Simulation!E1259)^4*Simulation!E1259*Assumptions!$D$16)*(1+Simulation!I1259)/(Simulation!K1259-Simulation!I1259)/(1+Simulation!K1259)^5-Assumptions!$D$17)/Assumptions!$D$18</f>
        <v>7.88178899712025</v>
      </c>
      <c r="H1259" s="8" t="n">
        <f aca="false">IF(D1259=1,G1259,"")</f>
        <v>7.88178899712025</v>
      </c>
      <c r="I1259" s="33" t="str">
        <f aca="false">IF(D1259=0,G1259,"")</f>
        <v/>
      </c>
    </row>
    <row r="1260" customFormat="false" ht="15" hidden="false" customHeight="false" outlineLevel="0" collapsed="false">
      <c r="B1260" s="2" t="n">
        <v>1255</v>
      </c>
      <c r="C1260" s="19" t="n">
        <f aca="false">IF('Random Draws'!F1260&lt;(Assumptions!$D$28-Assumptions!$D$27)/(Assumptions!$D$29-Assumptions!$D$27),Assumptions!$D$27+SQRT('Random Draws'!F1260*(Assumptions!$D$29-Assumptions!$D$27)*(Assumptions!$D$28-Assumptions!$D$27)),Assumptions!$D$29-SQRT((1-'Random Draws'!F1260)*(Assumptions!$D$29-Assumptions!$D$27)*(Assumptions!$D$29-Assumptions!$D$28)))</f>
        <v>0.267207245674336</v>
      </c>
      <c r="D1260" s="29" t="n">
        <f aca="false">IF('Random Draws'!I1260&lt;Assumptions!$D$30,1,0)</f>
        <v>1</v>
      </c>
      <c r="E1260" s="19" t="n">
        <f aca="false">C1260+Assumptions!$D$31*D1260</f>
        <v>0.357207245674336</v>
      </c>
      <c r="F1260" s="28" t="n">
        <f aca="false">(Simulation!F1260-Assumptions!$D$15)*(1-E1260)+Assumptions!$D$15-Simulation!J1260</f>
        <v>0.200406940058316</v>
      </c>
      <c r="G1260" s="8" t="n">
        <f aca="false">((Assumptions!$D$14*(1+Simulation!E1260)^1*F1260-Assumptions!$D$14*(1+Simulation!E1260)^0*Simulation!E1260*Assumptions!$D$16)/(1+Simulation!K1260)^1+(Assumptions!$D$14*(1+Simulation!E1260)^2*F1260-Assumptions!$D$14*(1+Simulation!E1260)^1*Simulation!E1260*Assumptions!$D$16)/(1+Simulation!K1260)^2+(Assumptions!$D$14*(1+Simulation!E1260)^3*F1260-Assumptions!$D$14*(1+Simulation!E1260)^2*Simulation!E1260*Assumptions!$D$16)/(1+Simulation!K1260)^3+(Assumptions!$D$14*(1+Simulation!E1260)^4*F1260-Assumptions!$D$14*(1+Simulation!E1260)^3*Simulation!E1260*Assumptions!$D$16)/(1+Simulation!K1260)^4+(Assumptions!$D$14*(1+Simulation!E1260)^5*F1260-Assumptions!$D$14*(1+Simulation!E1260)^4*Simulation!E1260*Assumptions!$D$16)/(1+Simulation!K1260)^5+(Assumptions!$D$14*(1+Simulation!E1260)^5*F1260-Assumptions!$D$14*(1+Simulation!E1260)^4*Simulation!E1260*Assumptions!$D$16)*(1+Simulation!I1260)/(Simulation!K1260-Simulation!I1260)/(1+Simulation!K1260)^5-Assumptions!$D$17)/Assumptions!$D$18</f>
        <v>22.5292382273926</v>
      </c>
      <c r="H1260" s="8" t="n">
        <f aca="false">IF(D1260=1,G1260,"")</f>
        <v>22.5292382273926</v>
      </c>
      <c r="I1260" s="33" t="str">
        <f aca="false">IF(D1260=0,G1260,"")</f>
        <v/>
      </c>
    </row>
    <row r="1261" customFormat="false" ht="15" hidden="false" customHeight="false" outlineLevel="0" collapsed="false">
      <c r="B1261" s="2" t="n">
        <v>1256</v>
      </c>
      <c r="C1261" s="19" t="n">
        <f aca="false">IF('Random Draws'!F1261&lt;(Assumptions!$D$28-Assumptions!$D$27)/(Assumptions!$D$29-Assumptions!$D$27),Assumptions!$D$27+SQRT('Random Draws'!F1261*(Assumptions!$D$29-Assumptions!$D$27)*(Assumptions!$D$28-Assumptions!$D$27)),Assumptions!$D$29-SQRT((1-'Random Draws'!F1261)*(Assumptions!$D$29-Assumptions!$D$27)*(Assumptions!$D$29-Assumptions!$D$28)))</f>
        <v>0.262516960386386</v>
      </c>
      <c r="D1261" s="29" t="n">
        <f aca="false">IF('Random Draws'!I1261&lt;Assumptions!$D$30,1,0)</f>
        <v>1</v>
      </c>
      <c r="E1261" s="19" t="n">
        <f aca="false">C1261+Assumptions!$D$31*D1261</f>
        <v>0.352516960386386</v>
      </c>
      <c r="F1261" s="28" t="n">
        <f aca="false">(Simulation!F1261-Assumptions!$D$15)*(1-E1261)+Assumptions!$D$15-Simulation!J1261</f>
        <v>0.161759251350261</v>
      </c>
      <c r="G1261" s="8" t="n">
        <f aca="false">((Assumptions!$D$14*(1+Simulation!E1261)^1*F1261-Assumptions!$D$14*(1+Simulation!E1261)^0*Simulation!E1261*Assumptions!$D$16)/(1+Simulation!K1261)^1+(Assumptions!$D$14*(1+Simulation!E1261)^2*F1261-Assumptions!$D$14*(1+Simulation!E1261)^1*Simulation!E1261*Assumptions!$D$16)/(1+Simulation!K1261)^2+(Assumptions!$D$14*(1+Simulation!E1261)^3*F1261-Assumptions!$D$14*(1+Simulation!E1261)^2*Simulation!E1261*Assumptions!$D$16)/(1+Simulation!K1261)^3+(Assumptions!$D$14*(1+Simulation!E1261)^4*F1261-Assumptions!$D$14*(1+Simulation!E1261)^3*Simulation!E1261*Assumptions!$D$16)/(1+Simulation!K1261)^4+(Assumptions!$D$14*(1+Simulation!E1261)^5*F1261-Assumptions!$D$14*(1+Simulation!E1261)^4*Simulation!E1261*Assumptions!$D$16)/(1+Simulation!K1261)^5+(Assumptions!$D$14*(1+Simulation!E1261)^5*F1261-Assumptions!$D$14*(1+Simulation!E1261)^4*Simulation!E1261*Assumptions!$D$16)*(1+Simulation!I1261)/(Simulation!K1261-Simulation!I1261)/(1+Simulation!K1261)^5-Assumptions!$D$17)/Assumptions!$D$18</f>
        <v>28.7996992732009</v>
      </c>
      <c r="H1261" s="8" t="n">
        <f aca="false">IF(D1261=1,G1261,"")</f>
        <v>28.7996992732009</v>
      </c>
      <c r="I1261" s="33" t="str">
        <f aca="false">IF(D1261=0,G1261,"")</f>
        <v/>
      </c>
    </row>
    <row r="1262" customFormat="false" ht="15" hidden="false" customHeight="false" outlineLevel="0" collapsed="false">
      <c r="B1262" s="2" t="n">
        <v>1257</v>
      </c>
      <c r="C1262" s="19" t="n">
        <f aca="false">IF('Random Draws'!F1262&lt;(Assumptions!$D$28-Assumptions!$D$27)/(Assumptions!$D$29-Assumptions!$D$27),Assumptions!$D$27+SQRT('Random Draws'!F1262*(Assumptions!$D$29-Assumptions!$D$27)*(Assumptions!$D$28-Assumptions!$D$27)),Assumptions!$D$29-SQRT((1-'Random Draws'!F1262)*(Assumptions!$D$29-Assumptions!$D$27)*(Assumptions!$D$29-Assumptions!$D$28)))</f>
        <v>0.261168981624692</v>
      </c>
      <c r="D1262" s="29" t="n">
        <f aca="false">IF('Random Draws'!I1262&lt;Assumptions!$D$30,1,0)</f>
        <v>0</v>
      </c>
      <c r="E1262" s="19" t="n">
        <f aca="false">C1262+Assumptions!$D$31*D1262</f>
        <v>0.261168981624692</v>
      </c>
      <c r="F1262" s="28" t="n">
        <f aca="false">(Simulation!F1262-Assumptions!$D$15)*(1-E1262)+Assumptions!$D$15-Simulation!J1262</f>
        <v>0.128885783763291</v>
      </c>
      <c r="G1262" s="8" t="n">
        <f aca="false">((Assumptions!$D$14*(1+Simulation!E1262)^1*F1262-Assumptions!$D$14*(1+Simulation!E1262)^0*Simulation!E1262*Assumptions!$D$16)/(1+Simulation!K1262)^1+(Assumptions!$D$14*(1+Simulation!E1262)^2*F1262-Assumptions!$D$14*(1+Simulation!E1262)^1*Simulation!E1262*Assumptions!$D$16)/(1+Simulation!K1262)^2+(Assumptions!$D$14*(1+Simulation!E1262)^3*F1262-Assumptions!$D$14*(1+Simulation!E1262)^2*Simulation!E1262*Assumptions!$D$16)/(1+Simulation!K1262)^3+(Assumptions!$D$14*(1+Simulation!E1262)^4*F1262-Assumptions!$D$14*(1+Simulation!E1262)^3*Simulation!E1262*Assumptions!$D$16)/(1+Simulation!K1262)^4+(Assumptions!$D$14*(1+Simulation!E1262)^5*F1262-Assumptions!$D$14*(1+Simulation!E1262)^4*Simulation!E1262*Assumptions!$D$16)/(1+Simulation!K1262)^5+(Assumptions!$D$14*(1+Simulation!E1262)^5*F1262-Assumptions!$D$14*(1+Simulation!E1262)^4*Simulation!E1262*Assumptions!$D$16)*(1+Simulation!I1262)/(Simulation!K1262-Simulation!I1262)/(1+Simulation!K1262)^5-Assumptions!$D$17)/Assumptions!$D$18</f>
        <v>6.7488795896383</v>
      </c>
      <c r="H1262" s="8" t="str">
        <f aca="false">IF(D1262=1,G1262,"")</f>
        <v/>
      </c>
      <c r="I1262" s="33" t="n">
        <f aca="false">IF(D1262=0,G1262,"")</f>
        <v>6.7488795896383</v>
      </c>
    </row>
    <row r="1263" customFormat="false" ht="15" hidden="false" customHeight="false" outlineLevel="0" collapsed="false">
      <c r="B1263" s="2" t="n">
        <v>1258</v>
      </c>
      <c r="C1263" s="19" t="n">
        <f aca="false">IF('Random Draws'!F1263&lt;(Assumptions!$D$28-Assumptions!$D$27)/(Assumptions!$D$29-Assumptions!$D$27),Assumptions!$D$27+SQRT('Random Draws'!F1263*(Assumptions!$D$29-Assumptions!$D$27)*(Assumptions!$D$28-Assumptions!$D$27)),Assumptions!$D$29-SQRT((1-'Random Draws'!F1263)*(Assumptions!$D$29-Assumptions!$D$27)*(Assumptions!$D$29-Assumptions!$D$28)))</f>
        <v>0.262611588483476</v>
      </c>
      <c r="D1263" s="29" t="n">
        <f aca="false">IF('Random Draws'!I1263&lt;Assumptions!$D$30,1,0)</f>
        <v>0</v>
      </c>
      <c r="E1263" s="19" t="n">
        <f aca="false">C1263+Assumptions!$D$31*D1263</f>
        <v>0.262611588483476</v>
      </c>
      <c r="F1263" s="28" t="n">
        <f aca="false">(Simulation!F1263-Assumptions!$D$15)*(1-E1263)+Assumptions!$D$15-Simulation!J1263</f>
        <v>0.194653747975782</v>
      </c>
      <c r="G1263" s="8" t="n">
        <f aca="false">((Assumptions!$D$14*(1+Simulation!E1263)^1*F1263-Assumptions!$D$14*(1+Simulation!E1263)^0*Simulation!E1263*Assumptions!$D$16)/(1+Simulation!K1263)^1+(Assumptions!$D$14*(1+Simulation!E1263)^2*F1263-Assumptions!$D$14*(1+Simulation!E1263)^1*Simulation!E1263*Assumptions!$D$16)/(1+Simulation!K1263)^2+(Assumptions!$D$14*(1+Simulation!E1263)^3*F1263-Assumptions!$D$14*(1+Simulation!E1263)^2*Simulation!E1263*Assumptions!$D$16)/(1+Simulation!K1263)^3+(Assumptions!$D$14*(1+Simulation!E1263)^4*F1263-Assumptions!$D$14*(1+Simulation!E1263)^3*Simulation!E1263*Assumptions!$D$16)/(1+Simulation!K1263)^4+(Assumptions!$D$14*(1+Simulation!E1263)^5*F1263-Assumptions!$D$14*(1+Simulation!E1263)^4*Simulation!E1263*Assumptions!$D$16)/(1+Simulation!K1263)^5+(Assumptions!$D$14*(1+Simulation!E1263)^5*F1263-Assumptions!$D$14*(1+Simulation!E1263)^4*Simulation!E1263*Assumptions!$D$16)*(1+Simulation!I1263)/(Simulation!K1263-Simulation!I1263)/(1+Simulation!K1263)^5-Assumptions!$D$17)/Assumptions!$D$18</f>
        <v>14.3868597424316</v>
      </c>
      <c r="H1263" s="8" t="str">
        <f aca="false">IF(D1263=1,G1263,"")</f>
        <v/>
      </c>
      <c r="I1263" s="33" t="n">
        <f aca="false">IF(D1263=0,G1263,"")</f>
        <v>14.3868597424316</v>
      </c>
    </row>
    <row r="1264" customFormat="false" ht="15" hidden="false" customHeight="false" outlineLevel="0" collapsed="false">
      <c r="B1264" s="2" t="n">
        <v>1259</v>
      </c>
      <c r="C1264" s="19" t="n">
        <f aca="false">IF('Random Draws'!F1264&lt;(Assumptions!$D$28-Assumptions!$D$27)/(Assumptions!$D$29-Assumptions!$D$27),Assumptions!$D$27+SQRT('Random Draws'!F1264*(Assumptions!$D$29-Assumptions!$D$27)*(Assumptions!$D$28-Assumptions!$D$27)),Assumptions!$D$29-SQRT((1-'Random Draws'!F1264)*(Assumptions!$D$29-Assumptions!$D$27)*(Assumptions!$D$29-Assumptions!$D$28)))</f>
        <v>0.270293938338008</v>
      </c>
      <c r="D1264" s="29" t="n">
        <f aca="false">IF('Random Draws'!I1264&lt;Assumptions!$D$30,1,0)</f>
        <v>1</v>
      </c>
      <c r="E1264" s="19" t="n">
        <f aca="false">C1264+Assumptions!$D$31*D1264</f>
        <v>0.360293938338008</v>
      </c>
      <c r="F1264" s="28" t="n">
        <f aca="false">(Simulation!F1264-Assumptions!$D$15)*(1-E1264)+Assumptions!$D$15-Simulation!J1264</f>
        <v>0.172986491867749</v>
      </c>
      <c r="G1264" s="8" t="n">
        <f aca="false">((Assumptions!$D$14*(1+Simulation!E1264)^1*F1264-Assumptions!$D$14*(1+Simulation!E1264)^0*Simulation!E1264*Assumptions!$D$16)/(1+Simulation!K1264)^1+(Assumptions!$D$14*(1+Simulation!E1264)^2*F1264-Assumptions!$D$14*(1+Simulation!E1264)^1*Simulation!E1264*Assumptions!$D$16)/(1+Simulation!K1264)^2+(Assumptions!$D$14*(1+Simulation!E1264)^3*F1264-Assumptions!$D$14*(1+Simulation!E1264)^2*Simulation!E1264*Assumptions!$D$16)/(1+Simulation!K1264)^3+(Assumptions!$D$14*(1+Simulation!E1264)^4*F1264-Assumptions!$D$14*(1+Simulation!E1264)^3*Simulation!E1264*Assumptions!$D$16)/(1+Simulation!K1264)^4+(Assumptions!$D$14*(1+Simulation!E1264)^5*F1264-Assumptions!$D$14*(1+Simulation!E1264)^4*Simulation!E1264*Assumptions!$D$16)/(1+Simulation!K1264)^5+(Assumptions!$D$14*(1+Simulation!E1264)^5*F1264-Assumptions!$D$14*(1+Simulation!E1264)^4*Simulation!E1264*Assumptions!$D$16)*(1+Simulation!I1264)/(Simulation!K1264-Simulation!I1264)/(1+Simulation!K1264)^5-Assumptions!$D$17)/Assumptions!$D$18</f>
        <v>9.98441415256578</v>
      </c>
      <c r="H1264" s="8" t="n">
        <f aca="false">IF(D1264=1,G1264,"")</f>
        <v>9.98441415256578</v>
      </c>
      <c r="I1264" s="33" t="str">
        <f aca="false">IF(D1264=0,G1264,"")</f>
        <v/>
      </c>
    </row>
    <row r="1265" customFormat="false" ht="15" hidden="false" customHeight="false" outlineLevel="0" collapsed="false">
      <c r="B1265" s="2" t="n">
        <v>1260</v>
      </c>
      <c r="C1265" s="19" t="n">
        <f aca="false">IF('Random Draws'!F1265&lt;(Assumptions!$D$28-Assumptions!$D$27)/(Assumptions!$D$29-Assumptions!$D$27),Assumptions!$D$27+SQRT('Random Draws'!F1265*(Assumptions!$D$29-Assumptions!$D$27)*(Assumptions!$D$28-Assumptions!$D$27)),Assumptions!$D$29-SQRT((1-'Random Draws'!F1265)*(Assumptions!$D$29-Assumptions!$D$27)*(Assumptions!$D$29-Assumptions!$D$28)))</f>
        <v>0.251361870596236</v>
      </c>
      <c r="D1265" s="29" t="n">
        <f aca="false">IF('Random Draws'!I1265&lt;Assumptions!$D$30,1,0)</f>
        <v>0</v>
      </c>
      <c r="E1265" s="19" t="n">
        <f aca="false">C1265+Assumptions!$D$31*D1265</f>
        <v>0.251361870596236</v>
      </c>
      <c r="F1265" s="28" t="n">
        <f aca="false">(Simulation!F1265-Assumptions!$D$15)*(1-E1265)+Assumptions!$D$15-Simulation!J1265</f>
        <v>0.214344665121258</v>
      </c>
      <c r="G1265" s="8" t="n">
        <f aca="false">((Assumptions!$D$14*(1+Simulation!E1265)^1*F1265-Assumptions!$D$14*(1+Simulation!E1265)^0*Simulation!E1265*Assumptions!$D$16)/(1+Simulation!K1265)^1+(Assumptions!$D$14*(1+Simulation!E1265)^2*F1265-Assumptions!$D$14*(1+Simulation!E1265)^1*Simulation!E1265*Assumptions!$D$16)/(1+Simulation!K1265)^2+(Assumptions!$D$14*(1+Simulation!E1265)^3*F1265-Assumptions!$D$14*(1+Simulation!E1265)^2*Simulation!E1265*Assumptions!$D$16)/(1+Simulation!K1265)^3+(Assumptions!$D$14*(1+Simulation!E1265)^4*F1265-Assumptions!$D$14*(1+Simulation!E1265)^3*Simulation!E1265*Assumptions!$D$16)/(1+Simulation!K1265)^4+(Assumptions!$D$14*(1+Simulation!E1265)^5*F1265-Assumptions!$D$14*(1+Simulation!E1265)^4*Simulation!E1265*Assumptions!$D$16)/(1+Simulation!K1265)^5+(Assumptions!$D$14*(1+Simulation!E1265)^5*F1265-Assumptions!$D$14*(1+Simulation!E1265)^4*Simulation!E1265*Assumptions!$D$16)*(1+Simulation!I1265)/(Simulation!K1265-Simulation!I1265)/(1+Simulation!K1265)^5-Assumptions!$D$17)/Assumptions!$D$18</f>
        <v>29.4640706434685</v>
      </c>
      <c r="H1265" s="8" t="str">
        <f aca="false">IF(D1265=1,G1265,"")</f>
        <v/>
      </c>
      <c r="I1265" s="33" t="n">
        <f aca="false">IF(D1265=0,G1265,"")</f>
        <v>29.4640706434685</v>
      </c>
    </row>
    <row r="1266" customFormat="false" ht="15" hidden="false" customHeight="false" outlineLevel="0" collapsed="false">
      <c r="B1266" s="2" t="n">
        <v>1261</v>
      </c>
      <c r="C1266" s="19" t="n">
        <f aca="false">IF('Random Draws'!F1266&lt;(Assumptions!$D$28-Assumptions!$D$27)/(Assumptions!$D$29-Assumptions!$D$27),Assumptions!$D$27+SQRT('Random Draws'!F1266*(Assumptions!$D$29-Assumptions!$D$27)*(Assumptions!$D$28-Assumptions!$D$27)),Assumptions!$D$29-SQRT((1-'Random Draws'!F1266)*(Assumptions!$D$29-Assumptions!$D$27)*(Assumptions!$D$29-Assumptions!$D$28)))</f>
        <v>0.244085053924148</v>
      </c>
      <c r="D1266" s="29" t="n">
        <f aca="false">IF('Random Draws'!I1266&lt;Assumptions!$D$30,1,0)</f>
        <v>0</v>
      </c>
      <c r="E1266" s="19" t="n">
        <f aca="false">C1266+Assumptions!$D$31*D1266</f>
        <v>0.244085053924148</v>
      </c>
      <c r="F1266" s="28" t="n">
        <f aca="false">(Simulation!F1266-Assumptions!$D$15)*(1-E1266)+Assumptions!$D$15-Simulation!J1266</f>
        <v>0.176376112924544</v>
      </c>
      <c r="G1266" s="8" t="n">
        <f aca="false">((Assumptions!$D$14*(1+Simulation!E1266)^1*F1266-Assumptions!$D$14*(1+Simulation!E1266)^0*Simulation!E1266*Assumptions!$D$16)/(1+Simulation!K1266)^1+(Assumptions!$D$14*(1+Simulation!E1266)^2*F1266-Assumptions!$D$14*(1+Simulation!E1266)^1*Simulation!E1266*Assumptions!$D$16)/(1+Simulation!K1266)^2+(Assumptions!$D$14*(1+Simulation!E1266)^3*F1266-Assumptions!$D$14*(1+Simulation!E1266)^2*Simulation!E1266*Assumptions!$D$16)/(1+Simulation!K1266)^3+(Assumptions!$D$14*(1+Simulation!E1266)^4*F1266-Assumptions!$D$14*(1+Simulation!E1266)^3*Simulation!E1266*Assumptions!$D$16)/(1+Simulation!K1266)^4+(Assumptions!$D$14*(1+Simulation!E1266)^5*F1266-Assumptions!$D$14*(1+Simulation!E1266)^4*Simulation!E1266*Assumptions!$D$16)/(1+Simulation!K1266)^5+(Assumptions!$D$14*(1+Simulation!E1266)^5*F1266-Assumptions!$D$14*(1+Simulation!E1266)^4*Simulation!E1266*Assumptions!$D$16)*(1+Simulation!I1266)/(Simulation!K1266-Simulation!I1266)/(1+Simulation!K1266)^5-Assumptions!$D$17)/Assumptions!$D$18</f>
        <v>9.46727671539322</v>
      </c>
      <c r="H1266" s="8" t="str">
        <f aca="false">IF(D1266=1,G1266,"")</f>
        <v/>
      </c>
      <c r="I1266" s="33" t="n">
        <f aca="false">IF(D1266=0,G1266,"")</f>
        <v>9.46727671539322</v>
      </c>
    </row>
    <row r="1267" customFormat="false" ht="15" hidden="false" customHeight="false" outlineLevel="0" collapsed="false">
      <c r="B1267" s="2" t="n">
        <v>1262</v>
      </c>
      <c r="C1267" s="19" t="n">
        <f aca="false">IF('Random Draws'!F1267&lt;(Assumptions!$D$28-Assumptions!$D$27)/(Assumptions!$D$29-Assumptions!$D$27),Assumptions!$D$27+SQRT('Random Draws'!F1267*(Assumptions!$D$29-Assumptions!$D$27)*(Assumptions!$D$28-Assumptions!$D$27)),Assumptions!$D$29-SQRT((1-'Random Draws'!F1267)*(Assumptions!$D$29-Assumptions!$D$27)*(Assumptions!$D$29-Assumptions!$D$28)))</f>
        <v>0.26716801286525</v>
      </c>
      <c r="D1267" s="29" t="n">
        <f aca="false">IF('Random Draws'!I1267&lt;Assumptions!$D$30,1,0)</f>
        <v>0</v>
      </c>
      <c r="E1267" s="19" t="n">
        <f aca="false">C1267+Assumptions!$D$31*D1267</f>
        <v>0.26716801286525</v>
      </c>
      <c r="F1267" s="28" t="n">
        <f aca="false">(Simulation!F1267-Assumptions!$D$15)*(1-E1267)+Assumptions!$D$15-Simulation!J1267</f>
        <v>0.156164074328971</v>
      </c>
      <c r="G1267" s="8" t="n">
        <f aca="false">((Assumptions!$D$14*(1+Simulation!E1267)^1*F1267-Assumptions!$D$14*(1+Simulation!E1267)^0*Simulation!E1267*Assumptions!$D$16)/(1+Simulation!K1267)^1+(Assumptions!$D$14*(1+Simulation!E1267)^2*F1267-Assumptions!$D$14*(1+Simulation!E1267)^1*Simulation!E1267*Assumptions!$D$16)/(1+Simulation!K1267)^2+(Assumptions!$D$14*(1+Simulation!E1267)^3*F1267-Assumptions!$D$14*(1+Simulation!E1267)^2*Simulation!E1267*Assumptions!$D$16)/(1+Simulation!K1267)^3+(Assumptions!$D$14*(1+Simulation!E1267)^4*F1267-Assumptions!$D$14*(1+Simulation!E1267)^3*Simulation!E1267*Assumptions!$D$16)/(1+Simulation!K1267)^4+(Assumptions!$D$14*(1+Simulation!E1267)^5*F1267-Assumptions!$D$14*(1+Simulation!E1267)^4*Simulation!E1267*Assumptions!$D$16)/(1+Simulation!K1267)^5+(Assumptions!$D$14*(1+Simulation!E1267)^5*F1267-Assumptions!$D$14*(1+Simulation!E1267)^4*Simulation!E1267*Assumptions!$D$16)*(1+Simulation!I1267)/(Simulation!K1267-Simulation!I1267)/(1+Simulation!K1267)^5-Assumptions!$D$17)/Assumptions!$D$18</f>
        <v>12.1001354337985</v>
      </c>
      <c r="H1267" s="8" t="str">
        <f aca="false">IF(D1267=1,G1267,"")</f>
        <v/>
      </c>
      <c r="I1267" s="33" t="n">
        <f aca="false">IF(D1267=0,G1267,"")</f>
        <v>12.1001354337985</v>
      </c>
    </row>
    <row r="1268" customFormat="false" ht="15" hidden="false" customHeight="false" outlineLevel="0" collapsed="false">
      <c r="B1268" s="2" t="n">
        <v>1263</v>
      </c>
      <c r="C1268" s="19" t="n">
        <f aca="false">IF('Random Draws'!F1268&lt;(Assumptions!$D$28-Assumptions!$D$27)/(Assumptions!$D$29-Assumptions!$D$27),Assumptions!$D$27+SQRT('Random Draws'!F1268*(Assumptions!$D$29-Assumptions!$D$27)*(Assumptions!$D$28-Assumptions!$D$27)),Assumptions!$D$29-SQRT((1-'Random Draws'!F1268)*(Assumptions!$D$29-Assumptions!$D$27)*(Assumptions!$D$29-Assumptions!$D$28)))</f>
        <v>0.260873563475378</v>
      </c>
      <c r="D1268" s="29" t="n">
        <f aca="false">IF('Random Draws'!I1268&lt;Assumptions!$D$30,1,0)</f>
        <v>0</v>
      </c>
      <c r="E1268" s="19" t="n">
        <f aca="false">C1268+Assumptions!$D$31*D1268</f>
        <v>0.260873563475378</v>
      </c>
      <c r="F1268" s="28" t="n">
        <f aca="false">(Simulation!F1268-Assumptions!$D$15)*(1-E1268)+Assumptions!$D$15-Simulation!J1268</f>
        <v>0.189386008911566</v>
      </c>
      <c r="G1268" s="8" t="n">
        <f aca="false">((Assumptions!$D$14*(1+Simulation!E1268)^1*F1268-Assumptions!$D$14*(1+Simulation!E1268)^0*Simulation!E1268*Assumptions!$D$16)/(1+Simulation!K1268)^1+(Assumptions!$D$14*(1+Simulation!E1268)^2*F1268-Assumptions!$D$14*(1+Simulation!E1268)^1*Simulation!E1268*Assumptions!$D$16)/(1+Simulation!K1268)^2+(Assumptions!$D$14*(1+Simulation!E1268)^3*F1268-Assumptions!$D$14*(1+Simulation!E1268)^2*Simulation!E1268*Assumptions!$D$16)/(1+Simulation!K1268)^3+(Assumptions!$D$14*(1+Simulation!E1268)^4*F1268-Assumptions!$D$14*(1+Simulation!E1268)^3*Simulation!E1268*Assumptions!$D$16)/(1+Simulation!K1268)^4+(Assumptions!$D$14*(1+Simulation!E1268)^5*F1268-Assumptions!$D$14*(1+Simulation!E1268)^4*Simulation!E1268*Assumptions!$D$16)/(1+Simulation!K1268)^5+(Assumptions!$D$14*(1+Simulation!E1268)^5*F1268-Assumptions!$D$14*(1+Simulation!E1268)^4*Simulation!E1268*Assumptions!$D$16)*(1+Simulation!I1268)/(Simulation!K1268-Simulation!I1268)/(1+Simulation!K1268)^5-Assumptions!$D$17)/Assumptions!$D$18</f>
        <v>13.2272222589608</v>
      </c>
      <c r="H1268" s="8" t="str">
        <f aca="false">IF(D1268=1,G1268,"")</f>
        <v/>
      </c>
      <c r="I1268" s="33" t="n">
        <f aca="false">IF(D1268=0,G1268,"")</f>
        <v>13.2272222589608</v>
      </c>
    </row>
    <row r="1269" customFormat="false" ht="15" hidden="false" customHeight="false" outlineLevel="0" collapsed="false">
      <c r="B1269" s="2" t="n">
        <v>1264</v>
      </c>
      <c r="C1269" s="19" t="n">
        <f aca="false">IF('Random Draws'!F1269&lt;(Assumptions!$D$28-Assumptions!$D$27)/(Assumptions!$D$29-Assumptions!$D$27),Assumptions!$D$27+SQRT('Random Draws'!F1269*(Assumptions!$D$29-Assumptions!$D$27)*(Assumptions!$D$28-Assumptions!$D$27)),Assumptions!$D$29-SQRT((1-'Random Draws'!F1269)*(Assumptions!$D$29-Assumptions!$D$27)*(Assumptions!$D$29-Assumptions!$D$28)))</f>
        <v>0.262159537238356</v>
      </c>
      <c r="D1269" s="29" t="n">
        <f aca="false">IF('Random Draws'!I1269&lt;Assumptions!$D$30,1,0)</f>
        <v>0</v>
      </c>
      <c r="E1269" s="19" t="n">
        <f aca="false">C1269+Assumptions!$D$31*D1269</f>
        <v>0.262159537238356</v>
      </c>
      <c r="F1269" s="28" t="n">
        <f aca="false">(Simulation!F1269-Assumptions!$D$15)*(1-E1269)+Assumptions!$D$15-Simulation!J1269</f>
        <v>0.161811328597226</v>
      </c>
      <c r="G1269" s="8" t="n">
        <f aca="false">((Assumptions!$D$14*(1+Simulation!E1269)^1*F1269-Assumptions!$D$14*(1+Simulation!E1269)^0*Simulation!E1269*Assumptions!$D$16)/(1+Simulation!K1269)^1+(Assumptions!$D$14*(1+Simulation!E1269)^2*F1269-Assumptions!$D$14*(1+Simulation!E1269)^1*Simulation!E1269*Assumptions!$D$16)/(1+Simulation!K1269)^2+(Assumptions!$D$14*(1+Simulation!E1269)^3*F1269-Assumptions!$D$14*(1+Simulation!E1269)^2*Simulation!E1269*Assumptions!$D$16)/(1+Simulation!K1269)^3+(Assumptions!$D$14*(1+Simulation!E1269)^4*F1269-Assumptions!$D$14*(1+Simulation!E1269)^3*Simulation!E1269*Assumptions!$D$16)/(1+Simulation!K1269)^4+(Assumptions!$D$14*(1+Simulation!E1269)^5*F1269-Assumptions!$D$14*(1+Simulation!E1269)^4*Simulation!E1269*Assumptions!$D$16)/(1+Simulation!K1269)^5+(Assumptions!$D$14*(1+Simulation!E1269)^5*F1269-Assumptions!$D$14*(1+Simulation!E1269)^4*Simulation!E1269*Assumptions!$D$16)*(1+Simulation!I1269)/(Simulation!K1269-Simulation!I1269)/(1+Simulation!K1269)^5-Assumptions!$D$17)/Assumptions!$D$18</f>
        <v>24.9695152621553</v>
      </c>
      <c r="H1269" s="8" t="str">
        <f aca="false">IF(D1269=1,G1269,"")</f>
        <v/>
      </c>
      <c r="I1269" s="33" t="n">
        <f aca="false">IF(D1269=0,G1269,"")</f>
        <v>24.9695152621553</v>
      </c>
    </row>
    <row r="1270" customFormat="false" ht="15" hidden="false" customHeight="false" outlineLevel="0" collapsed="false">
      <c r="B1270" s="2" t="n">
        <v>1265</v>
      </c>
      <c r="C1270" s="19" t="n">
        <f aca="false">IF('Random Draws'!F1270&lt;(Assumptions!$D$28-Assumptions!$D$27)/(Assumptions!$D$29-Assumptions!$D$27),Assumptions!$D$27+SQRT('Random Draws'!F1270*(Assumptions!$D$29-Assumptions!$D$27)*(Assumptions!$D$28-Assumptions!$D$27)),Assumptions!$D$29-SQRT((1-'Random Draws'!F1270)*(Assumptions!$D$29-Assumptions!$D$27)*(Assumptions!$D$29-Assumptions!$D$28)))</f>
        <v>0.254545250186367</v>
      </c>
      <c r="D1270" s="29" t="n">
        <f aca="false">IF('Random Draws'!I1270&lt;Assumptions!$D$30,1,0)</f>
        <v>0</v>
      </c>
      <c r="E1270" s="19" t="n">
        <f aca="false">C1270+Assumptions!$D$31*D1270</f>
        <v>0.254545250186367</v>
      </c>
      <c r="F1270" s="28" t="n">
        <f aca="false">(Simulation!F1270-Assumptions!$D$15)*(1-E1270)+Assumptions!$D$15-Simulation!J1270</f>
        <v>0.216600049389494</v>
      </c>
      <c r="G1270" s="8" t="n">
        <f aca="false">((Assumptions!$D$14*(1+Simulation!E1270)^1*F1270-Assumptions!$D$14*(1+Simulation!E1270)^0*Simulation!E1270*Assumptions!$D$16)/(1+Simulation!K1270)^1+(Assumptions!$D$14*(1+Simulation!E1270)^2*F1270-Assumptions!$D$14*(1+Simulation!E1270)^1*Simulation!E1270*Assumptions!$D$16)/(1+Simulation!K1270)^2+(Assumptions!$D$14*(1+Simulation!E1270)^3*F1270-Assumptions!$D$14*(1+Simulation!E1270)^2*Simulation!E1270*Assumptions!$D$16)/(1+Simulation!K1270)^3+(Assumptions!$D$14*(1+Simulation!E1270)^4*F1270-Assumptions!$D$14*(1+Simulation!E1270)^3*Simulation!E1270*Assumptions!$D$16)/(1+Simulation!K1270)^4+(Assumptions!$D$14*(1+Simulation!E1270)^5*F1270-Assumptions!$D$14*(1+Simulation!E1270)^4*Simulation!E1270*Assumptions!$D$16)/(1+Simulation!K1270)^5+(Assumptions!$D$14*(1+Simulation!E1270)^5*F1270-Assumptions!$D$14*(1+Simulation!E1270)^4*Simulation!E1270*Assumptions!$D$16)*(1+Simulation!I1270)/(Simulation!K1270-Simulation!I1270)/(1+Simulation!K1270)^5-Assumptions!$D$17)/Assumptions!$D$18</f>
        <v>14.8598339681928</v>
      </c>
      <c r="H1270" s="8" t="str">
        <f aca="false">IF(D1270=1,G1270,"")</f>
        <v/>
      </c>
      <c r="I1270" s="33" t="n">
        <f aca="false">IF(D1270=0,G1270,"")</f>
        <v>14.8598339681928</v>
      </c>
    </row>
    <row r="1271" customFormat="false" ht="15" hidden="false" customHeight="false" outlineLevel="0" collapsed="false">
      <c r="B1271" s="2" t="n">
        <v>1266</v>
      </c>
      <c r="C1271" s="19" t="n">
        <f aca="false">IF('Random Draws'!F1271&lt;(Assumptions!$D$28-Assumptions!$D$27)/(Assumptions!$D$29-Assumptions!$D$27),Assumptions!$D$27+SQRT('Random Draws'!F1271*(Assumptions!$D$29-Assumptions!$D$27)*(Assumptions!$D$28-Assumptions!$D$27)),Assumptions!$D$29-SQRT((1-'Random Draws'!F1271)*(Assumptions!$D$29-Assumptions!$D$27)*(Assumptions!$D$29-Assumptions!$D$28)))</f>
        <v>0.261025852396505</v>
      </c>
      <c r="D1271" s="29" t="n">
        <f aca="false">IF('Random Draws'!I1271&lt;Assumptions!$D$30,1,0)</f>
        <v>1</v>
      </c>
      <c r="E1271" s="19" t="n">
        <f aca="false">C1271+Assumptions!$D$31*D1271</f>
        <v>0.351025852396505</v>
      </c>
      <c r="F1271" s="28" t="n">
        <f aca="false">(Simulation!F1271-Assumptions!$D$15)*(1-E1271)+Assumptions!$D$15-Simulation!J1271</f>
        <v>0.170955396584793</v>
      </c>
      <c r="G1271" s="8" t="n">
        <f aca="false">((Assumptions!$D$14*(1+Simulation!E1271)^1*F1271-Assumptions!$D$14*(1+Simulation!E1271)^0*Simulation!E1271*Assumptions!$D$16)/(1+Simulation!K1271)^1+(Assumptions!$D$14*(1+Simulation!E1271)^2*F1271-Assumptions!$D$14*(1+Simulation!E1271)^1*Simulation!E1271*Assumptions!$D$16)/(1+Simulation!K1271)^2+(Assumptions!$D$14*(1+Simulation!E1271)^3*F1271-Assumptions!$D$14*(1+Simulation!E1271)^2*Simulation!E1271*Assumptions!$D$16)/(1+Simulation!K1271)^3+(Assumptions!$D$14*(1+Simulation!E1271)^4*F1271-Assumptions!$D$14*(1+Simulation!E1271)^3*Simulation!E1271*Assumptions!$D$16)/(1+Simulation!K1271)^4+(Assumptions!$D$14*(1+Simulation!E1271)^5*F1271-Assumptions!$D$14*(1+Simulation!E1271)^4*Simulation!E1271*Assumptions!$D$16)/(1+Simulation!K1271)^5+(Assumptions!$D$14*(1+Simulation!E1271)^5*F1271-Assumptions!$D$14*(1+Simulation!E1271)^4*Simulation!E1271*Assumptions!$D$16)*(1+Simulation!I1271)/(Simulation!K1271-Simulation!I1271)/(1+Simulation!K1271)^5-Assumptions!$D$17)/Assumptions!$D$18</f>
        <v>9.20449269827757</v>
      </c>
      <c r="H1271" s="8" t="n">
        <f aca="false">IF(D1271=1,G1271,"")</f>
        <v>9.20449269827757</v>
      </c>
      <c r="I1271" s="33" t="str">
        <f aca="false">IF(D1271=0,G1271,"")</f>
        <v/>
      </c>
    </row>
    <row r="1272" customFormat="false" ht="15" hidden="false" customHeight="false" outlineLevel="0" collapsed="false">
      <c r="B1272" s="2" t="n">
        <v>1267</v>
      </c>
      <c r="C1272" s="19" t="n">
        <f aca="false">IF('Random Draws'!F1272&lt;(Assumptions!$D$28-Assumptions!$D$27)/(Assumptions!$D$29-Assumptions!$D$27),Assumptions!$D$27+SQRT('Random Draws'!F1272*(Assumptions!$D$29-Assumptions!$D$27)*(Assumptions!$D$28-Assumptions!$D$27)),Assumptions!$D$29-SQRT((1-'Random Draws'!F1272)*(Assumptions!$D$29-Assumptions!$D$27)*(Assumptions!$D$29-Assumptions!$D$28)))</f>
        <v>0.270993407512183</v>
      </c>
      <c r="D1272" s="29" t="n">
        <f aca="false">IF('Random Draws'!I1272&lt;Assumptions!$D$30,1,0)</f>
        <v>1</v>
      </c>
      <c r="E1272" s="19" t="n">
        <f aca="false">C1272+Assumptions!$D$31*D1272</f>
        <v>0.360993407512183</v>
      </c>
      <c r="F1272" s="28" t="n">
        <f aca="false">(Simulation!F1272-Assumptions!$D$15)*(1-E1272)+Assumptions!$D$15-Simulation!J1272</f>
        <v>0.141837143230943</v>
      </c>
      <c r="G1272" s="8" t="n">
        <f aca="false">((Assumptions!$D$14*(1+Simulation!E1272)^1*F1272-Assumptions!$D$14*(1+Simulation!E1272)^0*Simulation!E1272*Assumptions!$D$16)/(1+Simulation!K1272)^1+(Assumptions!$D$14*(1+Simulation!E1272)^2*F1272-Assumptions!$D$14*(1+Simulation!E1272)^1*Simulation!E1272*Assumptions!$D$16)/(1+Simulation!K1272)^2+(Assumptions!$D$14*(1+Simulation!E1272)^3*F1272-Assumptions!$D$14*(1+Simulation!E1272)^2*Simulation!E1272*Assumptions!$D$16)/(1+Simulation!K1272)^3+(Assumptions!$D$14*(1+Simulation!E1272)^4*F1272-Assumptions!$D$14*(1+Simulation!E1272)^3*Simulation!E1272*Assumptions!$D$16)/(1+Simulation!K1272)^4+(Assumptions!$D$14*(1+Simulation!E1272)^5*F1272-Assumptions!$D$14*(1+Simulation!E1272)^4*Simulation!E1272*Assumptions!$D$16)/(1+Simulation!K1272)^5+(Assumptions!$D$14*(1+Simulation!E1272)^5*F1272-Assumptions!$D$14*(1+Simulation!E1272)^4*Simulation!E1272*Assumptions!$D$16)*(1+Simulation!I1272)/(Simulation!K1272-Simulation!I1272)/(1+Simulation!K1272)^5-Assumptions!$D$17)/Assumptions!$D$18</f>
        <v>18.7362572918018</v>
      </c>
      <c r="H1272" s="8" t="n">
        <f aca="false">IF(D1272=1,G1272,"")</f>
        <v>18.7362572918018</v>
      </c>
      <c r="I1272" s="33" t="str">
        <f aca="false">IF(D1272=0,G1272,"")</f>
        <v/>
      </c>
    </row>
    <row r="1273" customFormat="false" ht="15" hidden="false" customHeight="false" outlineLevel="0" collapsed="false">
      <c r="B1273" s="2" t="n">
        <v>1268</v>
      </c>
      <c r="C1273" s="19" t="n">
        <f aca="false">IF('Random Draws'!F1273&lt;(Assumptions!$D$28-Assumptions!$D$27)/(Assumptions!$D$29-Assumptions!$D$27),Assumptions!$D$27+SQRT('Random Draws'!F1273*(Assumptions!$D$29-Assumptions!$D$27)*(Assumptions!$D$28-Assumptions!$D$27)),Assumptions!$D$29-SQRT((1-'Random Draws'!F1273)*(Assumptions!$D$29-Assumptions!$D$27)*(Assumptions!$D$29-Assumptions!$D$28)))</f>
        <v>0.252919036590334</v>
      </c>
      <c r="D1273" s="29" t="n">
        <f aca="false">IF('Random Draws'!I1273&lt;Assumptions!$D$30,1,0)</f>
        <v>0</v>
      </c>
      <c r="E1273" s="19" t="n">
        <f aca="false">C1273+Assumptions!$D$31*D1273</f>
        <v>0.252919036590334</v>
      </c>
      <c r="F1273" s="28" t="n">
        <f aca="false">(Simulation!F1273-Assumptions!$D$15)*(1-E1273)+Assumptions!$D$15-Simulation!J1273</f>
        <v>0.222470774576457</v>
      </c>
      <c r="G1273" s="8" t="n">
        <f aca="false">((Assumptions!$D$14*(1+Simulation!E1273)^1*F1273-Assumptions!$D$14*(1+Simulation!E1273)^0*Simulation!E1273*Assumptions!$D$16)/(1+Simulation!K1273)^1+(Assumptions!$D$14*(1+Simulation!E1273)^2*F1273-Assumptions!$D$14*(1+Simulation!E1273)^1*Simulation!E1273*Assumptions!$D$16)/(1+Simulation!K1273)^2+(Assumptions!$D$14*(1+Simulation!E1273)^3*F1273-Assumptions!$D$14*(1+Simulation!E1273)^2*Simulation!E1273*Assumptions!$D$16)/(1+Simulation!K1273)^3+(Assumptions!$D$14*(1+Simulation!E1273)^4*F1273-Assumptions!$D$14*(1+Simulation!E1273)^3*Simulation!E1273*Assumptions!$D$16)/(1+Simulation!K1273)^4+(Assumptions!$D$14*(1+Simulation!E1273)^5*F1273-Assumptions!$D$14*(1+Simulation!E1273)^4*Simulation!E1273*Assumptions!$D$16)/(1+Simulation!K1273)^5+(Assumptions!$D$14*(1+Simulation!E1273)^5*F1273-Assumptions!$D$14*(1+Simulation!E1273)^4*Simulation!E1273*Assumptions!$D$16)*(1+Simulation!I1273)/(Simulation!K1273-Simulation!I1273)/(1+Simulation!K1273)^5-Assumptions!$D$17)/Assumptions!$D$18</f>
        <v>21.061891608624</v>
      </c>
      <c r="H1273" s="8" t="str">
        <f aca="false">IF(D1273=1,G1273,"")</f>
        <v/>
      </c>
      <c r="I1273" s="33" t="n">
        <f aca="false">IF(D1273=0,G1273,"")</f>
        <v>21.061891608624</v>
      </c>
    </row>
    <row r="1274" customFormat="false" ht="15" hidden="false" customHeight="false" outlineLevel="0" collapsed="false">
      <c r="B1274" s="2" t="n">
        <v>1269</v>
      </c>
      <c r="C1274" s="19" t="n">
        <f aca="false">IF('Random Draws'!F1274&lt;(Assumptions!$D$28-Assumptions!$D$27)/(Assumptions!$D$29-Assumptions!$D$27),Assumptions!$D$27+SQRT('Random Draws'!F1274*(Assumptions!$D$29-Assumptions!$D$27)*(Assumptions!$D$28-Assumptions!$D$27)),Assumptions!$D$29-SQRT((1-'Random Draws'!F1274)*(Assumptions!$D$29-Assumptions!$D$27)*(Assumptions!$D$29-Assumptions!$D$28)))</f>
        <v>0.258928565880806</v>
      </c>
      <c r="D1274" s="29" t="n">
        <f aca="false">IF('Random Draws'!I1274&lt;Assumptions!$D$30,1,0)</f>
        <v>0</v>
      </c>
      <c r="E1274" s="19" t="n">
        <f aca="false">C1274+Assumptions!$D$31*D1274</f>
        <v>0.258928565880806</v>
      </c>
      <c r="F1274" s="28" t="n">
        <f aca="false">(Simulation!F1274-Assumptions!$D$15)*(1-E1274)+Assumptions!$D$15-Simulation!J1274</f>
        <v>0.17796569539604</v>
      </c>
      <c r="G1274" s="8" t="n">
        <f aca="false">((Assumptions!$D$14*(1+Simulation!E1274)^1*F1274-Assumptions!$D$14*(1+Simulation!E1274)^0*Simulation!E1274*Assumptions!$D$16)/(1+Simulation!K1274)^1+(Assumptions!$D$14*(1+Simulation!E1274)^2*F1274-Assumptions!$D$14*(1+Simulation!E1274)^1*Simulation!E1274*Assumptions!$D$16)/(1+Simulation!K1274)^2+(Assumptions!$D$14*(1+Simulation!E1274)^3*F1274-Assumptions!$D$14*(1+Simulation!E1274)^2*Simulation!E1274*Assumptions!$D$16)/(1+Simulation!K1274)^3+(Assumptions!$D$14*(1+Simulation!E1274)^4*F1274-Assumptions!$D$14*(1+Simulation!E1274)^3*Simulation!E1274*Assumptions!$D$16)/(1+Simulation!K1274)^4+(Assumptions!$D$14*(1+Simulation!E1274)^5*F1274-Assumptions!$D$14*(1+Simulation!E1274)^4*Simulation!E1274*Assumptions!$D$16)/(1+Simulation!K1274)^5+(Assumptions!$D$14*(1+Simulation!E1274)^5*F1274-Assumptions!$D$14*(1+Simulation!E1274)^4*Simulation!E1274*Assumptions!$D$16)*(1+Simulation!I1274)/(Simulation!K1274-Simulation!I1274)/(1+Simulation!K1274)^5-Assumptions!$D$17)/Assumptions!$D$18</f>
        <v>13.7917937689956</v>
      </c>
      <c r="H1274" s="8" t="str">
        <f aca="false">IF(D1274=1,G1274,"")</f>
        <v/>
      </c>
      <c r="I1274" s="33" t="n">
        <f aca="false">IF(D1274=0,G1274,"")</f>
        <v>13.7917937689956</v>
      </c>
    </row>
    <row r="1275" customFormat="false" ht="15" hidden="false" customHeight="false" outlineLevel="0" collapsed="false">
      <c r="B1275" s="2" t="n">
        <v>1270</v>
      </c>
      <c r="C1275" s="19" t="n">
        <f aca="false">IF('Random Draws'!F1275&lt;(Assumptions!$D$28-Assumptions!$D$27)/(Assumptions!$D$29-Assumptions!$D$27),Assumptions!$D$27+SQRT('Random Draws'!F1275*(Assumptions!$D$29-Assumptions!$D$27)*(Assumptions!$D$28-Assumptions!$D$27)),Assumptions!$D$29-SQRT((1-'Random Draws'!F1275)*(Assumptions!$D$29-Assumptions!$D$27)*(Assumptions!$D$29-Assumptions!$D$28)))</f>
        <v>0.265028446456937</v>
      </c>
      <c r="D1275" s="29" t="n">
        <f aca="false">IF('Random Draws'!I1275&lt;Assumptions!$D$30,1,0)</f>
        <v>0</v>
      </c>
      <c r="E1275" s="19" t="n">
        <f aca="false">C1275+Assumptions!$D$31*D1275</f>
        <v>0.265028446456937</v>
      </c>
      <c r="F1275" s="28" t="n">
        <f aca="false">(Simulation!F1275-Assumptions!$D$15)*(1-E1275)+Assumptions!$D$15-Simulation!J1275</f>
        <v>0.16988836917445</v>
      </c>
      <c r="G1275" s="8" t="n">
        <f aca="false">((Assumptions!$D$14*(1+Simulation!E1275)^1*F1275-Assumptions!$D$14*(1+Simulation!E1275)^0*Simulation!E1275*Assumptions!$D$16)/(1+Simulation!K1275)^1+(Assumptions!$D$14*(1+Simulation!E1275)^2*F1275-Assumptions!$D$14*(1+Simulation!E1275)^1*Simulation!E1275*Assumptions!$D$16)/(1+Simulation!K1275)^2+(Assumptions!$D$14*(1+Simulation!E1275)^3*F1275-Assumptions!$D$14*(1+Simulation!E1275)^2*Simulation!E1275*Assumptions!$D$16)/(1+Simulation!K1275)^3+(Assumptions!$D$14*(1+Simulation!E1275)^4*F1275-Assumptions!$D$14*(1+Simulation!E1275)^3*Simulation!E1275*Assumptions!$D$16)/(1+Simulation!K1275)^4+(Assumptions!$D$14*(1+Simulation!E1275)^5*F1275-Assumptions!$D$14*(1+Simulation!E1275)^4*Simulation!E1275*Assumptions!$D$16)/(1+Simulation!K1275)^5+(Assumptions!$D$14*(1+Simulation!E1275)^5*F1275-Assumptions!$D$14*(1+Simulation!E1275)^4*Simulation!E1275*Assumptions!$D$16)*(1+Simulation!I1275)/(Simulation!K1275-Simulation!I1275)/(1+Simulation!K1275)^5-Assumptions!$D$17)/Assumptions!$D$18</f>
        <v>15.5571259879928</v>
      </c>
      <c r="H1275" s="8" t="str">
        <f aca="false">IF(D1275=1,G1275,"")</f>
        <v/>
      </c>
      <c r="I1275" s="33" t="n">
        <f aca="false">IF(D1275=0,G1275,"")</f>
        <v>15.5571259879928</v>
      </c>
    </row>
    <row r="1276" customFormat="false" ht="15" hidden="false" customHeight="false" outlineLevel="0" collapsed="false">
      <c r="B1276" s="2" t="n">
        <v>1271</v>
      </c>
      <c r="C1276" s="19" t="n">
        <f aca="false">IF('Random Draws'!F1276&lt;(Assumptions!$D$28-Assumptions!$D$27)/(Assumptions!$D$29-Assumptions!$D$27),Assumptions!$D$27+SQRT('Random Draws'!F1276*(Assumptions!$D$29-Assumptions!$D$27)*(Assumptions!$D$28-Assumptions!$D$27)),Assumptions!$D$29-SQRT((1-'Random Draws'!F1276)*(Assumptions!$D$29-Assumptions!$D$27)*(Assumptions!$D$29-Assumptions!$D$28)))</f>
        <v>0.266289187372821</v>
      </c>
      <c r="D1276" s="29" t="n">
        <f aca="false">IF('Random Draws'!I1276&lt;Assumptions!$D$30,1,0)</f>
        <v>0</v>
      </c>
      <c r="E1276" s="19" t="n">
        <f aca="false">C1276+Assumptions!$D$31*D1276</f>
        <v>0.266289187372821</v>
      </c>
      <c r="F1276" s="28" t="n">
        <f aca="false">(Simulation!F1276-Assumptions!$D$15)*(1-E1276)+Assumptions!$D$15-Simulation!J1276</f>
        <v>0.174550281053434</v>
      </c>
      <c r="G1276" s="8" t="n">
        <f aca="false">((Assumptions!$D$14*(1+Simulation!E1276)^1*F1276-Assumptions!$D$14*(1+Simulation!E1276)^0*Simulation!E1276*Assumptions!$D$16)/(1+Simulation!K1276)^1+(Assumptions!$D$14*(1+Simulation!E1276)^2*F1276-Assumptions!$D$14*(1+Simulation!E1276)^1*Simulation!E1276*Assumptions!$D$16)/(1+Simulation!K1276)^2+(Assumptions!$D$14*(1+Simulation!E1276)^3*F1276-Assumptions!$D$14*(1+Simulation!E1276)^2*Simulation!E1276*Assumptions!$D$16)/(1+Simulation!K1276)^3+(Assumptions!$D$14*(1+Simulation!E1276)^4*F1276-Assumptions!$D$14*(1+Simulation!E1276)^3*Simulation!E1276*Assumptions!$D$16)/(1+Simulation!K1276)^4+(Assumptions!$D$14*(1+Simulation!E1276)^5*F1276-Assumptions!$D$14*(1+Simulation!E1276)^4*Simulation!E1276*Assumptions!$D$16)/(1+Simulation!K1276)^5+(Assumptions!$D$14*(1+Simulation!E1276)^5*F1276-Assumptions!$D$14*(1+Simulation!E1276)^4*Simulation!E1276*Assumptions!$D$16)*(1+Simulation!I1276)/(Simulation!K1276-Simulation!I1276)/(1+Simulation!K1276)^5-Assumptions!$D$17)/Assumptions!$D$18</f>
        <v>20.1233714730682</v>
      </c>
      <c r="H1276" s="8" t="str">
        <f aca="false">IF(D1276=1,G1276,"")</f>
        <v/>
      </c>
      <c r="I1276" s="33" t="n">
        <f aca="false">IF(D1276=0,G1276,"")</f>
        <v>20.1233714730682</v>
      </c>
    </row>
    <row r="1277" customFormat="false" ht="15" hidden="false" customHeight="false" outlineLevel="0" collapsed="false">
      <c r="B1277" s="2" t="n">
        <v>1272</v>
      </c>
      <c r="C1277" s="19" t="n">
        <f aca="false">IF('Random Draws'!F1277&lt;(Assumptions!$D$28-Assumptions!$D$27)/(Assumptions!$D$29-Assumptions!$D$27),Assumptions!$D$27+SQRT('Random Draws'!F1277*(Assumptions!$D$29-Assumptions!$D$27)*(Assumptions!$D$28-Assumptions!$D$27)),Assumptions!$D$29-SQRT((1-'Random Draws'!F1277)*(Assumptions!$D$29-Assumptions!$D$27)*(Assumptions!$D$29-Assumptions!$D$28)))</f>
        <v>0.265279353798287</v>
      </c>
      <c r="D1277" s="29" t="n">
        <f aca="false">IF('Random Draws'!I1277&lt;Assumptions!$D$30,1,0)</f>
        <v>0</v>
      </c>
      <c r="E1277" s="19" t="n">
        <f aca="false">C1277+Assumptions!$D$31*D1277</f>
        <v>0.265279353798287</v>
      </c>
      <c r="F1277" s="28" t="n">
        <f aca="false">(Simulation!F1277-Assumptions!$D$15)*(1-E1277)+Assumptions!$D$15-Simulation!J1277</f>
        <v>0.212474305830849</v>
      </c>
      <c r="G1277" s="8" t="n">
        <f aca="false">((Assumptions!$D$14*(1+Simulation!E1277)^1*F1277-Assumptions!$D$14*(1+Simulation!E1277)^0*Simulation!E1277*Assumptions!$D$16)/(1+Simulation!K1277)^1+(Assumptions!$D$14*(1+Simulation!E1277)^2*F1277-Assumptions!$D$14*(1+Simulation!E1277)^1*Simulation!E1277*Assumptions!$D$16)/(1+Simulation!K1277)^2+(Assumptions!$D$14*(1+Simulation!E1277)^3*F1277-Assumptions!$D$14*(1+Simulation!E1277)^2*Simulation!E1277*Assumptions!$D$16)/(1+Simulation!K1277)^3+(Assumptions!$D$14*(1+Simulation!E1277)^4*F1277-Assumptions!$D$14*(1+Simulation!E1277)^3*Simulation!E1277*Assumptions!$D$16)/(1+Simulation!K1277)^4+(Assumptions!$D$14*(1+Simulation!E1277)^5*F1277-Assumptions!$D$14*(1+Simulation!E1277)^4*Simulation!E1277*Assumptions!$D$16)/(1+Simulation!K1277)^5+(Assumptions!$D$14*(1+Simulation!E1277)^5*F1277-Assumptions!$D$14*(1+Simulation!E1277)^4*Simulation!E1277*Assumptions!$D$16)*(1+Simulation!I1277)/(Simulation!K1277-Simulation!I1277)/(1+Simulation!K1277)^5-Assumptions!$D$17)/Assumptions!$D$18</f>
        <v>14.8210723953904</v>
      </c>
      <c r="H1277" s="8" t="str">
        <f aca="false">IF(D1277=1,G1277,"")</f>
        <v/>
      </c>
      <c r="I1277" s="33" t="n">
        <f aca="false">IF(D1277=0,G1277,"")</f>
        <v>14.8210723953904</v>
      </c>
    </row>
    <row r="1278" customFormat="false" ht="15" hidden="false" customHeight="false" outlineLevel="0" collapsed="false">
      <c r="B1278" s="2" t="n">
        <v>1273</v>
      </c>
      <c r="C1278" s="19" t="n">
        <f aca="false">IF('Random Draws'!F1278&lt;(Assumptions!$D$28-Assumptions!$D$27)/(Assumptions!$D$29-Assumptions!$D$27),Assumptions!$D$27+SQRT('Random Draws'!F1278*(Assumptions!$D$29-Assumptions!$D$27)*(Assumptions!$D$28-Assumptions!$D$27)),Assumptions!$D$29-SQRT((1-'Random Draws'!F1278)*(Assumptions!$D$29-Assumptions!$D$27)*(Assumptions!$D$29-Assumptions!$D$28)))</f>
        <v>0.241023371556767</v>
      </c>
      <c r="D1278" s="29" t="n">
        <f aca="false">IF('Random Draws'!I1278&lt;Assumptions!$D$30,1,0)</f>
        <v>0</v>
      </c>
      <c r="E1278" s="19" t="n">
        <f aca="false">C1278+Assumptions!$D$31*D1278</f>
        <v>0.241023371556767</v>
      </c>
      <c r="F1278" s="28" t="n">
        <f aca="false">(Simulation!F1278-Assumptions!$D$15)*(1-E1278)+Assumptions!$D$15-Simulation!J1278</f>
        <v>0.155520825061409</v>
      </c>
      <c r="G1278" s="8" t="n">
        <f aca="false">((Assumptions!$D$14*(1+Simulation!E1278)^1*F1278-Assumptions!$D$14*(1+Simulation!E1278)^0*Simulation!E1278*Assumptions!$D$16)/(1+Simulation!K1278)^1+(Assumptions!$D$14*(1+Simulation!E1278)^2*F1278-Assumptions!$D$14*(1+Simulation!E1278)^1*Simulation!E1278*Assumptions!$D$16)/(1+Simulation!K1278)^2+(Assumptions!$D$14*(1+Simulation!E1278)^3*F1278-Assumptions!$D$14*(1+Simulation!E1278)^2*Simulation!E1278*Assumptions!$D$16)/(1+Simulation!K1278)^3+(Assumptions!$D$14*(1+Simulation!E1278)^4*F1278-Assumptions!$D$14*(1+Simulation!E1278)^3*Simulation!E1278*Assumptions!$D$16)/(1+Simulation!K1278)^4+(Assumptions!$D$14*(1+Simulation!E1278)^5*F1278-Assumptions!$D$14*(1+Simulation!E1278)^4*Simulation!E1278*Assumptions!$D$16)/(1+Simulation!K1278)^5+(Assumptions!$D$14*(1+Simulation!E1278)^5*F1278-Assumptions!$D$14*(1+Simulation!E1278)^4*Simulation!E1278*Assumptions!$D$16)*(1+Simulation!I1278)/(Simulation!K1278-Simulation!I1278)/(1+Simulation!K1278)^5-Assumptions!$D$17)/Assumptions!$D$18</f>
        <v>7.09294206642836</v>
      </c>
      <c r="H1278" s="8" t="str">
        <f aca="false">IF(D1278=1,G1278,"")</f>
        <v/>
      </c>
      <c r="I1278" s="33" t="n">
        <f aca="false">IF(D1278=0,G1278,"")</f>
        <v>7.09294206642836</v>
      </c>
    </row>
    <row r="1279" customFormat="false" ht="15" hidden="false" customHeight="false" outlineLevel="0" collapsed="false">
      <c r="B1279" s="2" t="n">
        <v>1274</v>
      </c>
      <c r="C1279" s="19" t="n">
        <f aca="false">IF('Random Draws'!F1279&lt;(Assumptions!$D$28-Assumptions!$D$27)/(Assumptions!$D$29-Assumptions!$D$27),Assumptions!$D$27+SQRT('Random Draws'!F1279*(Assumptions!$D$29-Assumptions!$D$27)*(Assumptions!$D$28-Assumptions!$D$27)),Assumptions!$D$29-SQRT((1-'Random Draws'!F1279)*(Assumptions!$D$29-Assumptions!$D$27)*(Assumptions!$D$29-Assumptions!$D$28)))</f>
        <v>0.264009243536143</v>
      </c>
      <c r="D1279" s="29" t="n">
        <f aca="false">IF('Random Draws'!I1279&lt;Assumptions!$D$30,1,0)</f>
        <v>0</v>
      </c>
      <c r="E1279" s="19" t="n">
        <f aca="false">C1279+Assumptions!$D$31*D1279</f>
        <v>0.264009243536143</v>
      </c>
      <c r="F1279" s="28" t="n">
        <f aca="false">(Simulation!F1279-Assumptions!$D$15)*(1-E1279)+Assumptions!$D$15-Simulation!J1279</f>
        <v>0.210798445278351</v>
      </c>
      <c r="G1279" s="8" t="n">
        <f aca="false">((Assumptions!$D$14*(1+Simulation!E1279)^1*F1279-Assumptions!$D$14*(1+Simulation!E1279)^0*Simulation!E1279*Assumptions!$D$16)/(1+Simulation!K1279)^1+(Assumptions!$D$14*(1+Simulation!E1279)^2*F1279-Assumptions!$D$14*(1+Simulation!E1279)^1*Simulation!E1279*Assumptions!$D$16)/(1+Simulation!K1279)^2+(Assumptions!$D$14*(1+Simulation!E1279)^3*F1279-Assumptions!$D$14*(1+Simulation!E1279)^2*Simulation!E1279*Assumptions!$D$16)/(1+Simulation!K1279)^3+(Assumptions!$D$14*(1+Simulation!E1279)^4*F1279-Assumptions!$D$14*(1+Simulation!E1279)^3*Simulation!E1279*Assumptions!$D$16)/(1+Simulation!K1279)^4+(Assumptions!$D$14*(1+Simulation!E1279)^5*F1279-Assumptions!$D$14*(1+Simulation!E1279)^4*Simulation!E1279*Assumptions!$D$16)/(1+Simulation!K1279)^5+(Assumptions!$D$14*(1+Simulation!E1279)^5*F1279-Assumptions!$D$14*(1+Simulation!E1279)^4*Simulation!E1279*Assumptions!$D$16)*(1+Simulation!I1279)/(Simulation!K1279-Simulation!I1279)/(1+Simulation!K1279)^5-Assumptions!$D$17)/Assumptions!$D$18</f>
        <v>14.6194063883107</v>
      </c>
      <c r="H1279" s="8" t="str">
        <f aca="false">IF(D1279=1,G1279,"")</f>
        <v/>
      </c>
      <c r="I1279" s="33" t="n">
        <f aca="false">IF(D1279=0,G1279,"")</f>
        <v>14.6194063883107</v>
      </c>
    </row>
    <row r="1280" customFormat="false" ht="15" hidden="false" customHeight="false" outlineLevel="0" collapsed="false">
      <c r="B1280" s="2" t="n">
        <v>1275</v>
      </c>
      <c r="C1280" s="19" t="n">
        <f aca="false">IF('Random Draws'!F1280&lt;(Assumptions!$D$28-Assumptions!$D$27)/(Assumptions!$D$29-Assumptions!$D$27),Assumptions!$D$27+SQRT('Random Draws'!F1280*(Assumptions!$D$29-Assumptions!$D$27)*(Assumptions!$D$28-Assumptions!$D$27)),Assumptions!$D$29-SQRT((1-'Random Draws'!F1280)*(Assumptions!$D$29-Assumptions!$D$27)*(Assumptions!$D$29-Assumptions!$D$28)))</f>
        <v>0.267906743199022</v>
      </c>
      <c r="D1280" s="29" t="n">
        <f aca="false">IF('Random Draws'!I1280&lt;Assumptions!$D$30,1,0)</f>
        <v>0</v>
      </c>
      <c r="E1280" s="19" t="n">
        <f aca="false">C1280+Assumptions!$D$31*D1280</f>
        <v>0.267906743199022</v>
      </c>
      <c r="F1280" s="28" t="n">
        <f aca="false">(Simulation!F1280-Assumptions!$D$15)*(1-E1280)+Assumptions!$D$15-Simulation!J1280</f>
        <v>0.150173617832091</v>
      </c>
      <c r="G1280" s="8" t="n">
        <f aca="false">((Assumptions!$D$14*(1+Simulation!E1280)^1*F1280-Assumptions!$D$14*(1+Simulation!E1280)^0*Simulation!E1280*Assumptions!$D$16)/(1+Simulation!K1280)^1+(Assumptions!$D$14*(1+Simulation!E1280)^2*F1280-Assumptions!$D$14*(1+Simulation!E1280)^1*Simulation!E1280*Assumptions!$D$16)/(1+Simulation!K1280)^2+(Assumptions!$D$14*(1+Simulation!E1280)^3*F1280-Assumptions!$D$14*(1+Simulation!E1280)^2*Simulation!E1280*Assumptions!$D$16)/(1+Simulation!K1280)^3+(Assumptions!$D$14*(1+Simulation!E1280)^4*F1280-Assumptions!$D$14*(1+Simulation!E1280)^3*Simulation!E1280*Assumptions!$D$16)/(1+Simulation!K1280)^4+(Assumptions!$D$14*(1+Simulation!E1280)^5*F1280-Assumptions!$D$14*(1+Simulation!E1280)^4*Simulation!E1280*Assumptions!$D$16)/(1+Simulation!K1280)^5+(Assumptions!$D$14*(1+Simulation!E1280)^5*F1280-Assumptions!$D$14*(1+Simulation!E1280)^4*Simulation!E1280*Assumptions!$D$16)*(1+Simulation!I1280)/(Simulation!K1280-Simulation!I1280)/(1+Simulation!K1280)^5-Assumptions!$D$17)/Assumptions!$D$18</f>
        <v>5.96905816861068</v>
      </c>
      <c r="H1280" s="8" t="str">
        <f aca="false">IF(D1280=1,G1280,"")</f>
        <v/>
      </c>
      <c r="I1280" s="33" t="n">
        <f aca="false">IF(D1280=0,G1280,"")</f>
        <v>5.96905816861068</v>
      </c>
    </row>
    <row r="1281" customFormat="false" ht="15" hidden="false" customHeight="false" outlineLevel="0" collapsed="false">
      <c r="B1281" s="2" t="n">
        <v>1276</v>
      </c>
      <c r="C1281" s="19" t="n">
        <f aca="false">IF('Random Draws'!F1281&lt;(Assumptions!$D$28-Assumptions!$D$27)/(Assumptions!$D$29-Assumptions!$D$27),Assumptions!$D$27+SQRT('Random Draws'!F1281*(Assumptions!$D$29-Assumptions!$D$27)*(Assumptions!$D$28-Assumptions!$D$27)),Assumptions!$D$29-SQRT((1-'Random Draws'!F1281)*(Assumptions!$D$29-Assumptions!$D$27)*(Assumptions!$D$29-Assumptions!$D$28)))</f>
        <v>0.265468976523782</v>
      </c>
      <c r="D1281" s="29" t="n">
        <f aca="false">IF('Random Draws'!I1281&lt;Assumptions!$D$30,1,0)</f>
        <v>0</v>
      </c>
      <c r="E1281" s="19" t="n">
        <f aca="false">C1281+Assumptions!$D$31*D1281</f>
        <v>0.265468976523782</v>
      </c>
      <c r="F1281" s="28" t="n">
        <f aca="false">(Simulation!F1281-Assumptions!$D$15)*(1-E1281)+Assumptions!$D$15-Simulation!J1281</f>
        <v>0.159292572609735</v>
      </c>
      <c r="G1281" s="8" t="n">
        <f aca="false">((Assumptions!$D$14*(1+Simulation!E1281)^1*F1281-Assumptions!$D$14*(1+Simulation!E1281)^0*Simulation!E1281*Assumptions!$D$16)/(1+Simulation!K1281)^1+(Assumptions!$D$14*(1+Simulation!E1281)^2*F1281-Assumptions!$D$14*(1+Simulation!E1281)^1*Simulation!E1281*Assumptions!$D$16)/(1+Simulation!K1281)^2+(Assumptions!$D$14*(1+Simulation!E1281)^3*F1281-Assumptions!$D$14*(1+Simulation!E1281)^2*Simulation!E1281*Assumptions!$D$16)/(1+Simulation!K1281)^3+(Assumptions!$D$14*(1+Simulation!E1281)^4*F1281-Assumptions!$D$14*(1+Simulation!E1281)^3*Simulation!E1281*Assumptions!$D$16)/(1+Simulation!K1281)^4+(Assumptions!$D$14*(1+Simulation!E1281)^5*F1281-Assumptions!$D$14*(1+Simulation!E1281)^4*Simulation!E1281*Assumptions!$D$16)/(1+Simulation!K1281)^5+(Assumptions!$D$14*(1+Simulation!E1281)^5*F1281-Assumptions!$D$14*(1+Simulation!E1281)^4*Simulation!E1281*Assumptions!$D$16)*(1+Simulation!I1281)/(Simulation!K1281-Simulation!I1281)/(1+Simulation!K1281)^5-Assumptions!$D$17)/Assumptions!$D$18</f>
        <v>11.4466591921888</v>
      </c>
      <c r="H1281" s="8" t="str">
        <f aca="false">IF(D1281=1,G1281,"")</f>
        <v/>
      </c>
      <c r="I1281" s="33" t="n">
        <f aca="false">IF(D1281=0,G1281,"")</f>
        <v>11.4466591921888</v>
      </c>
    </row>
    <row r="1282" customFormat="false" ht="15" hidden="false" customHeight="false" outlineLevel="0" collapsed="false">
      <c r="B1282" s="2" t="n">
        <v>1277</v>
      </c>
      <c r="C1282" s="19" t="n">
        <f aca="false">IF('Random Draws'!F1282&lt;(Assumptions!$D$28-Assumptions!$D$27)/(Assumptions!$D$29-Assumptions!$D$27),Assumptions!$D$27+SQRT('Random Draws'!F1282*(Assumptions!$D$29-Assumptions!$D$27)*(Assumptions!$D$28-Assumptions!$D$27)),Assumptions!$D$29-SQRT((1-'Random Draws'!F1282)*(Assumptions!$D$29-Assumptions!$D$27)*(Assumptions!$D$29-Assumptions!$D$28)))</f>
        <v>0.249636659585479</v>
      </c>
      <c r="D1282" s="29" t="n">
        <f aca="false">IF('Random Draws'!I1282&lt;Assumptions!$D$30,1,0)</f>
        <v>1</v>
      </c>
      <c r="E1282" s="19" t="n">
        <f aca="false">C1282+Assumptions!$D$31*D1282</f>
        <v>0.339636659585479</v>
      </c>
      <c r="F1282" s="28" t="n">
        <f aca="false">(Simulation!F1282-Assumptions!$D$15)*(1-E1282)+Assumptions!$D$15-Simulation!J1282</f>
        <v>0.16324850469509</v>
      </c>
      <c r="G1282" s="8" t="n">
        <f aca="false">((Assumptions!$D$14*(1+Simulation!E1282)^1*F1282-Assumptions!$D$14*(1+Simulation!E1282)^0*Simulation!E1282*Assumptions!$D$16)/(1+Simulation!K1282)^1+(Assumptions!$D$14*(1+Simulation!E1282)^2*F1282-Assumptions!$D$14*(1+Simulation!E1282)^1*Simulation!E1282*Assumptions!$D$16)/(1+Simulation!K1282)^2+(Assumptions!$D$14*(1+Simulation!E1282)^3*F1282-Assumptions!$D$14*(1+Simulation!E1282)^2*Simulation!E1282*Assumptions!$D$16)/(1+Simulation!K1282)^3+(Assumptions!$D$14*(1+Simulation!E1282)^4*F1282-Assumptions!$D$14*(1+Simulation!E1282)^3*Simulation!E1282*Assumptions!$D$16)/(1+Simulation!K1282)^4+(Assumptions!$D$14*(1+Simulation!E1282)^5*F1282-Assumptions!$D$14*(1+Simulation!E1282)^4*Simulation!E1282*Assumptions!$D$16)/(1+Simulation!K1282)^5+(Assumptions!$D$14*(1+Simulation!E1282)^5*F1282-Assumptions!$D$14*(1+Simulation!E1282)^4*Simulation!E1282*Assumptions!$D$16)*(1+Simulation!I1282)/(Simulation!K1282-Simulation!I1282)/(1+Simulation!K1282)^5-Assumptions!$D$17)/Assumptions!$D$18</f>
        <v>15.8704026923356</v>
      </c>
      <c r="H1282" s="8" t="n">
        <f aca="false">IF(D1282=1,G1282,"")</f>
        <v>15.8704026923356</v>
      </c>
      <c r="I1282" s="33" t="str">
        <f aca="false">IF(D1282=0,G1282,"")</f>
        <v/>
      </c>
    </row>
    <row r="1283" customFormat="false" ht="15" hidden="false" customHeight="false" outlineLevel="0" collapsed="false">
      <c r="B1283" s="2" t="n">
        <v>1278</v>
      </c>
      <c r="C1283" s="19" t="n">
        <f aca="false">IF('Random Draws'!F1283&lt;(Assumptions!$D$28-Assumptions!$D$27)/(Assumptions!$D$29-Assumptions!$D$27),Assumptions!$D$27+SQRT('Random Draws'!F1283*(Assumptions!$D$29-Assumptions!$D$27)*(Assumptions!$D$28-Assumptions!$D$27)),Assumptions!$D$29-SQRT((1-'Random Draws'!F1283)*(Assumptions!$D$29-Assumptions!$D$27)*(Assumptions!$D$29-Assumptions!$D$28)))</f>
        <v>0.265054403334413</v>
      </c>
      <c r="D1283" s="29" t="n">
        <f aca="false">IF('Random Draws'!I1283&lt;Assumptions!$D$30,1,0)</f>
        <v>1</v>
      </c>
      <c r="E1283" s="19" t="n">
        <f aca="false">C1283+Assumptions!$D$31*D1283</f>
        <v>0.355054403334413</v>
      </c>
      <c r="F1283" s="28" t="n">
        <f aca="false">(Simulation!F1283-Assumptions!$D$15)*(1-E1283)+Assumptions!$D$15-Simulation!J1283</f>
        <v>0.138505237249827</v>
      </c>
      <c r="G1283" s="8" t="n">
        <f aca="false">((Assumptions!$D$14*(1+Simulation!E1283)^1*F1283-Assumptions!$D$14*(1+Simulation!E1283)^0*Simulation!E1283*Assumptions!$D$16)/(1+Simulation!K1283)^1+(Assumptions!$D$14*(1+Simulation!E1283)^2*F1283-Assumptions!$D$14*(1+Simulation!E1283)^1*Simulation!E1283*Assumptions!$D$16)/(1+Simulation!K1283)^2+(Assumptions!$D$14*(1+Simulation!E1283)^3*F1283-Assumptions!$D$14*(1+Simulation!E1283)^2*Simulation!E1283*Assumptions!$D$16)/(1+Simulation!K1283)^3+(Assumptions!$D$14*(1+Simulation!E1283)^4*F1283-Assumptions!$D$14*(1+Simulation!E1283)^3*Simulation!E1283*Assumptions!$D$16)/(1+Simulation!K1283)^4+(Assumptions!$D$14*(1+Simulation!E1283)^5*F1283-Assumptions!$D$14*(1+Simulation!E1283)^4*Simulation!E1283*Assumptions!$D$16)/(1+Simulation!K1283)^5+(Assumptions!$D$14*(1+Simulation!E1283)^5*F1283-Assumptions!$D$14*(1+Simulation!E1283)^4*Simulation!E1283*Assumptions!$D$16)*(1+Simulation!I1283)/(Simulation!K1283-Simulation!I1283)/(1+Simulation!K1283)^5-Assumptions!$D$17)/Assumptions!$D$18</f>
        <v>7.79131490559233</v>
      </c>
      <c r="H1283" s="8" t="n">
        <f aca="false">IF(D1283=1,G1283,"")</f>
        <v>7.79131490559233</v>
      </c>
      <c r="I1283" s="33" t="str">
        <f aca="false">IF(D1283=0,G1283,"")</f>
        <v/>
      </c>
    </row>
    <row r="1284" customFormat="false" ht="15" hidden="false" customHeight="false" outlineLevel="0" collapsed="false">
      <c r="B1284" s="2" t="n">
        <v>1279</v>
      </c>
      <c r="C1284" s="19" t="n">
        <f aca="false">IF('Random Draws'!F1284&lt;(Assumptions!$D$28-Assumptions!$D$27)/(Assumptions!$D$29-Assumptions!$D$27),Assumptions!$D$27+SQRT('Random Draws'!F1284*(Assumptions!$D$29-Assumptions!$D$27)*(Assumptions!$D$28-Assumptions!$D$27)),Assumptions!$D$29-SQRT((1-'Random Draws'!F1284)*(Assumptions!$D$29-Assumptions!$D$27)*(Assumptions!$D$29-Assumptions!$D$28)))</f>
        <v>0.262056566009663</v>
      </c>
      <c r="D1284" s="29" t="n">
        <f aca="false">IF('Random Draws'!I1284&lt;Assumptions!$D$30,1,0)</f>
        <v>1</v>
      </c>
      <c r="E1284" s="19" t="n">
        <f aca="false">C1284+Assumptions!$D$31*D1284</f>
        <v>0.352056566009663</v>
      </c>
      <c r="F1284" s="28" t="n">
        <f aca="false">(Simulation!F1284-Assumptions!$D$15)*(1-E1284)+Assumptions!$D$15-Simulation!J1284</f>
        <v>0.142811835140035</v>
      </c>
      <c r="G1284" s="8" t="n">
        <f aca="false">((Assumptions!$D$14*(1+Simulation!E1284)^1*F1284-Assumptions!$D$14*(1+Simulation!E1284)^0*Simulation!E1284*Assumptions!$D$16)/(1+Simulation!K1284)^1+(Assumptions!$D$14*(1+Simulation!E1284)^2*F1284-Assumptions!$D$14*(1+Simulation!E1284)^1*Simulation!E1284*Assumptions!$D$16)/(1+Simulation!K1284)^2+(Assumptions!$D$14*(1+Simulation!E1284)^3*F1284-Assumptions!$D$14*(1+Simulation!E1284)^2*Simulation!E1284*Assumptions!$D$16)/(1+Simulation!K1284)^3+(Assumptions!$D$14*(1+Simulation!E1284)^4*F1284-Assumptions!$D$14*(1+Simulation!E1284)^3*Simulation!E1284*Assumptions!$D$16)/(1+Simulation!K1284)^4+(Assumptions!$D$14*(1+Simulation!E1284)^5*F1284-Assumptions!$D$14*(1+Simulation!E1284)^4*Simulation!E1284*Assumptions!$D$16)/(1+Simulation!K1284)^5+(Assumptions!$D$14*(1+Simulation!E1284)^5*F1284-Assumptions!$D$14*(1+Simulation!E1284)^4*Simulation!E1284*Assumptions!$D$16)*(1+Simulation!I1284)/(Simulation!K1284-Simulation!I1284)/(1+Simulation!K1284)^5-Assumptions!$D$17)/Assumptions!$D$18</f>
        <v>14.290625817646</v>
      </c>
      <c r="H1284" s="8" t="n">
        <f aca="false">IF(D1284=1,G1284,"")</f>
        <v>14.290625817646</v>
      </c>
      <c r="I1284" s="33" t="str">
        <f aca="false">IF(D1284=0,G1284,"")</f>
        <v/>
      </c>
    </row>
    <row r="1285" customFormat="false" ht="15" hidden="false" customHeight="false" outlineLevel="0" collapsed="false">
      <c r="B1285" s="2" t="n">
        <v>1280</v>
      </c>
      <c r="C1285" s="19" t="n">
        <f aca="false">IF('Random Draws'!F1285&lt;(Assumptions!$D$28-Assumptions!$D$27)/(Assumptions!$D$29-Assumptions!$D$27),Assumptions!$D$27+SQRT('Random Draws'!F1285*(Assumptions!$D$29-Assumptions!$D$27)*(Assumptions!$D$28-Assumptions!$D$27)),Assumptions!$D$29-SQRT((1-'Random Draws'!F1285)*(Assumptions!$D$29-Assumptions!$D$27)*(Assumptions!$D$29-Assumptions!$D$28)))</f>
        <v>0.247458763499991</v>
      </c>
      <c r="D1285" s="29" t="n">
        <f aca="false">IF('Random Draws'!I1285&lt;Assumptions!$D$30,1,0)</f>
        <v>1</v>
      </c>
      <c r="E1285" s="19" t="n">
        <f aca="false">C1285+Assumptions!$D$31*D1285</f>
        <v>0.337458763499991</v>
      </c>
      <c r="F1285" s="28" t="n">
        <f aca="false">(Simulation!F1285-Assumptions!$D$15)*(1-E1285)+Assumptions!$D$15-Simulation!J1285</f>
        <v>0.0952760833978698</v>
      </c>
      <c r="G1285" s="8" t="n">
        <f aca="false">((Assumptions!$D$14*(1+Simulation!E1285)^1*F1285-Assumptions!$D$14*(1+Simulation!E1285)^0*Simulation!E1285*Assumptions!$D$16)/(1+Simulation!K1285)^1+(Assumptions!$D$14*(1+Simulation!E1285)^2*F1285-Assumptions!$D$14*(1+Simulation!E1285)^1*Simulation!E1285*Assumptions!$D$16)/(1+Simulation!K1285)^2+(Assumptions!$D$14*(1+Simulation!E1285)^3*F1285-Assumptions!$D$14*(1+Simulation!E1285)^2*Simulation!E1285*Assumptions!$D$16)/(1+Simulation!K1285)^3+(Assumptions!$D$14*(1+Simulation!E1285)^4*F1285-Assumptions!$D$14*(1+Simulation!E1285)^3*Simulation!E1285*Assumptions!$D$16)/(1+Simulation!K1285)^4+(Assumptions!$D$14*(1+Simulation!E1285)^5*F1285-Assumptions!$D$14*(1+Simulation!E1285)^4*Simulation!E1285*Assumptions!$D$16)/(1+Simulation!K1285)^5+(Assumptions!$D$14*(1+Simulation!E1285)^5*F1285-Assumptions!$D$14*(1+Simulation!E1285)^4*Simulation!E1285*Assumptions!$D$16)*(1+Simulation!I1285)/(Simulation!K1285-Simulation!I1285)/(1+Simulation!K1285)^5-Assumptions!$D$17)/Assumptions!$D$18</f>
        <v>3.46113032478744</v>
      </c>
      <c r="H1285" s="8" t="n">
        <f aca="false">IF(D1285=1,G1285,"")</f>
        <v>3.46113032478744</v>
      </c>
      <c r="I1285" s="33" t="str">
        <f aca="false">IF(D1285=0,G1285,"")</f>
        <v/>
      </c>
    </row>
    <row r="1286" customFormat="false" ht="15" hidden="false" customHeight="false" outlineLevel="0" collapsed="false">
      <c r="B1286" s="2" t="n">
        <v>1281</v>
      </c>
      <c r="C1286" s="19" t="n">
        <f aca="false">IF('Random Draws'!F1286&lt;(Assumptions!$D$28-Assumptions!$D$27)/(Assumptions!$D$29-Assumptions!$D$27),Assumptions!$D$27+SQRT('Random Draws'!F1286*(Assumptions!$D$29-Assumptions!$D$27)*(Assumptions!$D$28-Assumptions!$D$27)),Assumptions!$D$29-SQRT((1-'Random Draws'!F1286)*(Assumptions!$D$29-Assumptions!$D$27)*(Assumptions!$D$29-Assumptions!$D$28)))</f>
        <v>0.259203779147095</v>
      </c>
      <c r="D1286" s="29" t="n">
        <f aca="false">IF('Random Draws'!I1286&lt;Assumptions!$D$30,1,0)</f>
        <v>0</v>
      </c>
      <c r="E1286" s="19" t="n">
        <f aca="false">C1286+Assumptions!$D$31*D1286</f>
        <v>0.259203779147095</v>
      </c>
      <c r="F1286" s="28" t="n">
        <f aca="false">(Simulation!F1286-Assumptions!$D$15)*(1-E1286)+Assumptions!$D$15-Simulation!J1286</f>
        <v>0.200379019721133</v>
      </c>
      <c r="G1286" s="8" t="n">
        <f aca="false">((Assumptions!$D$14*(1+Simulation!E1286)^1*F1286-Assumptions!$D$14*(1+Simulation!E1286)^0*Simulation!E1286*Assumptions!$D$16)/(1+Simulation!K1286)^1+(Assumptions!$D$14*(1+Simulation!E1286)^2*F1286-Assumptions!$D$14*(1+Simulation!E1286)^1*Simulation!E1286*Assumptions!$D$16)/(1+Simulation!K1286)^2+(Assumptions!$D$14*(1+Simulation!E1286)^3*F1286-Assumptions!$D$14*(1+Simulation!E1286)^2*Simulation!E1286*Assumptions!$D$16)/(1+Simulation!K1286)^3+(Assumptions!$D$14*(1+Simulation!E1286)^4*F1286-Assumptions!$D$14*(1+Simulation!E1286)^3*Simulation!E1286*Assumptions!$D$16)/(1+Simulation!K1286)^4+(Assumptions!$D$14*(1+Simulation!E1286)^5*F1286-Assumptions!$D$14*(1+Simulation!E1286)^4*Simulation!E1286*Assumptions!$D$16)/(1+Simulation!K1286)^5+(Assumptions!$D$14*(1+Simulation!E1286)^5*F1286-Assumptions!$D$14*(1+Simulation!E1286)^4*Simulation!E1286*Assumptions!$D$16)*(1+Simulation!I1286)/(Simulation!K1286-Simulation!I1286)/(1+Simulation!K1286)^5-Assumptions!$D$17)/Assumptions!$D$18</f>
        <v>10.8105006815545</v>
      </c>
      <c r="H1286" s="8" t="str">
        <f aca="false">IF(D1286=1,G1286,"")</f>
        <v/>
      </c>
      <c r="I1286" s="33" t="n">
        <f aca="false">IF(D1286=0,G1286,"")</f>
        <v>10.8105006815545</v>
      </c>
    </row>
    <row r="1287" customFormat="false" ht="15" hidden="false" customHeight="false" outlineLevel="0" collapsed="false">
      <c r="B1287" s="2" t="n">
        <v>1282</v>
      </c>
      <c r="C1287" s="19" t="n">
        <f aca="false">IF('Random Draws'!F1287&lt;(Assumptions!$D$28-Assumptions!$D$27)/(Assumptions!$D$29-Assumptions!$D$27),Assumptions!$D$27+SQRT('Random Draws'!F1287*(Assumptions!$D$29-Assumptions!$D$27)*(Assumptions!$D$28-Assumptions!$D$27)),Assumptions!$D$29-SQRT((1-'Random Draws'!F1287)*(Assumptions!$D$29-Assumptions!$D$27)*(Assumptions!$D$29-Assumptions!$D$28)))</f>
        <v>0.259379593839975</v>
      </c>
      <c r="D1287" s="29" t="n">
        <f aca="false">IF('Random Draws'!I1287&lt;Assumptions!$D$30,1,0)</f>
        <v>0</v>
      </c>
      <c r="E1287" s="19" t="n">
        <f aca="false">C1287+Assumptions!$D$31*D1287</f>
        <v>0.259379593839975</v>
      </c>
      <c r="F1287" s="28" t="n">
        <f aca="false">(Simulation!F1287-Assumptions!$D$15)*(1-E1287)+Assumptions!$D$15-Simulation!J1287</f>
        <v>0.186560100835169</v>
      </c>
      <c r="G1287" s="8" t="n">
        <f aca="false">((Assumptions!$D$14*(1+Simulation!E1287)^1*F1287-Assumptions!$D$14*(1+Simulation!E1287)^0*Simulation!E1287*Assumptions!$D$16)/(1+Simulation!K1287)^1+(Assumptions!$D$14*(1+Simulation!E1287)^2*F1287-Assumptions!$D$14*(1+Simulation!E1287)^1*Simulation!E1287*Assumptions!$D$16)/(1+Simulation!K1287)^2+(Assumptions!$D$14*(1+Simulation!E1287)^3*F1287-Assumptions!$D$14*(1+Simulation!E1287)^2*Simulation!E1287*Assumptions!$D$16)/(1+Simulation!K1287)^3+(Assumptions!$D$14*(1+Simulation!E1287)^4*F1287-Assumptions!$D$14*(1+Simulation!E1287)^3*Simulation!E1287*Assumptions!$D$16)/(1+Simulation!K1287)^4+(Assumptions!$D$14*(1+Simulation!E1287)^5*F1287-Assumptions!$D$14*(1+Simulation!E1287)^4*Simulation!E1287*Assumptions!$D$16)/(1+Simulation!K1287)^5+(Assumptions!$D$14*(1+Simulation!E1287)^5*F1287-Assumptions!$D$14*(1+Simulation!E1287)^4*Simulation!E1287*Assumptions!$D$16)*(1+Simulation!I1287)/(Simulation!K1287-Simulation!I1287)/(1+Simulation!K1287)^5-Assumptions!$D$17)/Assumptions!$D$18</f>
        <v>19.2326614503357</v>
      </c>
      <c r="H1287" s="8" t="str">
        <f aca="false">IF(D1287=1,G1287,"")</f>
        <v/>
      </c>
      <c r="I1287" s="33" t="n">
        <f aca="false">IF(D1287=0,G1287,"")</f>
        <v>19.2326614503357</v>
      </c>
    </row>
    <row r="1288" customFormat="false" ht="15" hidden="false" customHeight="false" outlineLevel="0" collapsed="false">
      <c r="B1288" s="2" t="n">
        <v>1283</v>
      </c>
      <c r="C1288" s="19" t="n">
        <f aca="false">IF('Random Draws'!F1288&lt;(Assumptions!$D$28-Assumptions!$D$27)/(Assumptions!$D$29-Assumptions!$D$27),Assumptions!$D$27+SQRT('Random Draws'!F1288*(Assumptions!$D$29-Assumptions!$D$27)*(Assumptions!$D$28-Assumptions!$D$27)),Assumptions!$D$29-SQRT((1-'Random Draws'!F1288)*(Assumptions!$D$29-Assumptions!$D$27)*(Assumptions!$D$29-Assumptions!$D$28)))</f>
        <v>0.264439371281622</v>
      </c>
      <c r="D1288" s="29" t="n">
        <f aca="false">IF('Random Draws'!I1288&lt;Assumptions!$D$30,1,0)</f>
        <v>0</v>
      </c>
      <c r="E1288" s="19" t="n">
        <f aca="false">C1288+Assumptions!$D$31*D1288</f>
        <v>0.264439371281622</v>
      </c>
      <c r="F1288" s="28" t="n">
        <f aca="false">(Simulation!F1288-Assumptions!$D$15)*(1-E1288)+Assumptions!$D$15-Simulation!J1288</f>
        <v>0.183230238011443</v>
      </c>
      <c r="G1288" s="8" t="n">
        <f aca="false">((Assumptions!$D$14*(1+Simulation!E1288)^1*F1288-Assumptions!$D$14*(1+Simulation!E1288)^0*Simulation!E1288*Assumptions!$D$16)/(1+Simulation!K1288)^1+(Assumptions!$D$14*(1+Simulation!E1288)^2*F1288-Assumptions!$D$14*(1+Simulation!E1288)^1*Simulation!E1288*Assumptions!$D$16)/(1+Simulation!K1288)^2+(Assumptions!$D$14*(1+Simulation!E1288)^3*F1288-Assumptions!$D$14*(1+Simulation!E1288)^2*Simulation!E1288*Assumptions!$D$16)/(1+Simulation!K1288)^3+(Assumptions!$D$14*(1+Simulation!E1288)^4*F1288-Assumptions!$D$14*(1+Simulation!E1288)^3*Simulation!E1288*Assumptions!$D$16)/(1+Simulation!K1288)^4+(Assumptions!$D$14*(1+Simulation!E1288)^5*F1288-Assumptions!$D$14*(1+Simulation!E1288)^4*Simulation!E1288*Assumptions!$D$16)/(1+Simulation!K1288)^5+(Assumptions!$D$14*(1+Simulation!E1288)^5*F1288-Assumptions!$D$14*(1+Simulation!E1288)^4*Simulation!E1288*Assumptions!$D$16)*(1+Simulation!I1288)/(Simulation!K1288-Simulation!I1288)/(1+Simulation!K1288)^5-Assumptions!$D$17)/Assumptions!$D$18</f>
        <v>11.2716746191302</v>
      </c>
      <c r="H1288" s="8" t="str">
        <f aca="false">IF(D1288=1,G1288,"")</f>
        <v/>
      </c>
      <c r="I1288" s="33" t="n">
        <f aca="false">IF(D1288=0,G1288,"")</f>
        <v>11.2716746191302</v>
      </c>
    </row>
    <row r="1289" customFormat="false" ht="15" hidden="false" customHeight="false" outlineLevel="0" collapsed="false">
      <c r="B1289" s="2" t="n">
        <v>1284</v>
      </c>
      <c r="C1289" s="19" t="n">
        <f aca="false">IF('Random Draws'!F1289&lt;(Assumptions!$D$28-Assumptions!$D$27)/(Assumptions!$D$29-Assumptions!$D$27),Assumptions!$D$27+SQRT('Random Draws'!F1289*(Assumptions!$D$29-Assumptions!$D$27)*(Assumptions!$D$28-Assumptions!$D$27)),Assumptions!$D$29-SQRT((1-'Random Draws'!F1289)*(Assumptions!$D$29-Assumptions!$D$27)*(Assumptions!$D$29-Assumptions!$D$28)))</f>
        <v>0.270445182907915</v>
      </c>
      <c r="D1289" s="29" t="n">
        <f aca="false">IF('Random Draws'!I1289&lt;Assumptions!$D$30,1,0)</f>
        <v>0</v>
      </c>
      <c r="E1289" s="19" t="n">
        <f aca="false">C1289+Assumptions!$D$31*D1289</f>
        <v>0.270445182907915</v>
      </c>
      <c r="F1289" s="28" t="n">
        <f aca="false">(Simulation!F1289-Assumptions!$D$15)*(1-E1289)+Assumptions!$D$15-Simulation!J1289</f>
        <v>0.178196406089149</v>
      </c>
      <c r="G1289" s="8" t="n">
        <f aca="false">((Assumptions!$D$14*(1+Simulation!E1289)^1*F1289-Assumptions!$D$14*(1+Simulation!E1289)^0*Simulation!E1289*Assumptions!$D$16)/(1+Simulation!K1289)^1+(Assumptions!$D$14*(1+Simulation!E1289)^2*F1289-Assumptions!$D$14*(1+Simulation!E1289)^1*Simulation!E1289*Assumptions!$D$16)/(1+Simulation!K1289)^2+(Assumptions!$D$14*(1+Simulation!E1289)^3*F1289-Assumptions!$D$14*(1+Simulation!E1289)^2*Simulation!E1289*Assumptions!$D$16)/(1+Simulation!K1289)^3+(Assumptions!$D$14*(1+Simulation!E1289)^4*F1289-Assumptions!$D$14*(1+Simulation!E1289)^3*Simulation!E1289*Assumptions!$D$16)/(1+Simulation!K1289)^4+(Assumptions!$D$14*(1+Simulation!E1289)^5*F1289-Assumptions!$D$14*(1+Simulation!E1289)^4*Simulation!E1289*Assumptions!$D$16)/(1+Simulation!K1289)^5+(Assumptions!$D$14*(1+Simulation!E1289)^5*F1289-Assumptions!$D$14*(1+Simulation!E1289)^4*Simulation!E1289*Assumptions!$D$16)*(1+Simulation!I1289)/(Simulation!K1289-Simulation!I1289)/(1+Simulation!K1289)^5-Assumptions!$D$17)/Assumptions!$D$18</f>
        <v>10.5609391441985</v>
      </c>
      <c r="H1289" s="8" t="str">
        <f aca="false">IF(D1289=1,G1289,"")</f>
        <v/>
      </c>
      <c r="I1289" s="33" t="n">
        <f aca="false">IF(D1289=0,G1289,"")</f>
        <v>10.5609391441985</v>
      </c>
    </row>
    <row r="1290" customFormat="false" ht="15" hidden="false" customHeight="false" outlineLevel="0" collapsed="false">
      <c r="B1290" s="2" t="n">
        <v>1285</v>
      </c>
      <c r="C1290" s="19" t="n">
        <f aca="false">IF('Random Draws'!F1290&lt;(Assumptions!$D$28-Assumptions!$D$27)/(Assumptions!$D$29-Assumptions!$D$27),Assumptions!$D$27+SQRT('Random Draws'!F1290*(Assumptions!$D$29-Assumptions!$D$27)*(Assumptions!$D$28-Assumptions!$D$27)),Assumptions!$D$29-SQRT((1-'Random Draws'!F1290)*(Assumptions!$D$29-Assumptions!$D$27)*(Assumptions!$D$29-Assumptions!$D$28)))</f>
        <v>0.268959424149004</v>
      </c>
      <c r="D1290" s="29" t="n">
        <f aca="false">IF('Random Draws'!I1290&lt;Assumptions!$D$30,1,0)</f>
        <v>0</v>
      </c>
      <c r="E1290" s="19" t="n">
        <f aca="false">C1290+Assumptions!$D$31*D1290</f>
        <v>0.268959424149004</v>
      </c>
      <c r="F1290" s="28" t="n">
        <f aca="false">(Simulation!F1290-Assumptions!$D$15)*(1-E1290)+Assumptions!$D$15-Simulation!J1290</f>
        <v>0.1680800628894</v>
      </c>
      <c r="G1290" s="8" t="n">
        <f aca="false">((Assumptions!$D$14*(1+Simulation!E1290)^1*F1290-Assumptions!$D$14*(1+Simulation!E1290)^0*Simulation!E1290*Assumptions!$D$16)/(1+Simulation!K1290)^1+(Assumptions!$D$14*(1+Simulation!E1290)^2*F1290-Assumptions!$D$14*(1+Simulation!E1290)^1*Simulation!E1290*Assumptions!$D$16)/(1+Simulation!K1290)^2+(Assumptions!$D$14*(1+Simulation!E1290)^3*F1290-Assumptions!$D$14*(1+Simulation!E1290)^2*Simulation!E1290*Assumptions!$D$16)/(1+Simulation!K1290)^3+(Assumptions!$D$14*(1+Simulation!E1290)^4*F1290-Assumptions!$D$14*(1+Simulation!E1290)^3*Simulation!E1290*Assumptions!$D$16)/(1+Simulation!K1290)^4+(Assumptions!$D$14*(1+Simulation!E1290)^5*F1290-Assumptions!$D$14*(1+Simulation!E1290)^4*Simulation!E1290*Assumptions!$D$16)/(1+Simulation!K1290)^5+(Assumptions!$D$14*(1+Simulation!E1290)^5*F1290-Assumptions!$D$14*(1+Simulation!E1290)^4*Simulation!E1290*Assumptions!$D$16)*(1+Simulation!I1290)/(Simulation!K1290-Simulation!I1290)/(1+Simulation!K1290)^5-Assumptions!$D$17)/Assumptions!$D$18</f>
        <v>12.0732370587249</v>
      </c>
      <c r="H1290" s="8" t="str">
        <f aca="false">IF(D1290=1,G1290,"")</f>
        <v/>
      </c>
      <c r="I1290" s="33" t="n">
        <f aca="false">IF(D1290=0,G1290,"")</f>
        <v>12.0732370587249</v>
      </c>
    </row>
    <row r="1291" customFormat="false" ht="15" hidden="false" customHeight="false" outlineLevel="0" collapsed="false">
      <c r="B1291" s="2" t="n">
        <v>1286</v>
      </c>
      <c r="C1291" s="19" t="n">
        <f aca="false">IF('Random Draws'!F1291&lt;(Assumptions!$D$28-Assumptions!$D$27)/(Assumptions!$D$29-Assumptions!$D$27),Assumptions!$D$27+SQRT('Random Draws'!F1291*(Assumptions!$D$29-Assumptions!$D$27)*(Assumptions!$D$28-Assumptions!$D$27)),Assumptions!$D$29-SQRT((1-'Random Draws'!F1291)*(Assumptions!$D$29-Assumptions!$D$27)*(Assumptions!$D$29-Assumptions!$D$28)))</f>
        <v>0.244942521961509</v>
      </c>
      <c r="D1291" s="29" t="n">
        <f aca="false">IF('Random Draws'!I1291&lt;Assumptions!$D$30,1,0)</f>
        <v>1</v>
      </c>
      <c r="E1291" s="19" t="n">
        <f aca="false">C1291+Assumptions!$D$31*D1291</f>
        <v>0.334942521961509</v>
      </c>
      <c r="F1291" s="28" t="n">
        <f aca="false">(Simulation!F1291-Assumptions!$D$15)*(1-E1291)+Assumptions!$D$15-Simulation!J1291</f>
        <v>0.169877788815738</v>
      </c>
      <c r="G1291" s="8" t="n">
        <f aca="false">((Assumptions!$D$14*(1+Simulation!E1291)^1*F1291-Assumptions!$D$14*(1+Simulation!E1291)^0*Simulation!E1291*Assumptions!$D$16)/(1+Simulation!K1291)^1+(Assumptions!$D$14*(1+Simulation!E1291)^2*F1291-Assumptions!$D$14*(1+Simulation!E1291)^1*Simulation!E1291*Assumptions!$D$16)/(1+Simulation!K1291)^2+(Assumptions!$D$14*(1+Simulation!E1291)^3*F1291-Assumptions!$D$14*(1+Simulation!E1291)^2*Simulation!E1291*Assumptions!$D$16)/(1+Simulation!K1291)^3+(Assumptions!$D$14*(1+Simulation!E1291)^4*F1291-Assumptions!$D$14*(1+Simulation!E1291)^3*Simulation!E1291*Assumptions!$D$16)/(1+Simulation!K1291)^4+(Assumptions!$D$14*(1+Simulation!E1291)^5*F1291-Assumptions!$D$14*(1+Simulation!E1291)^4*Simulation!E1291*Assumptions!$D$16)/(1+Simulation!K1291)^5+(Assumptions!$D$14*(1+Simulation!E1291)^5*F1291-Assumptions!$D$14*(1+Simulation!E1291)^4*Simulation!E1291*Assumptions!$D$16)*(1+Simulation!I1291)/(Simulation!K1291-Simulation!I1291)/(1+Simulation!K1291)^5-Assumptions!$D$17)/Assumptions!$D$18</f>
        <v>9.99959058031143</v>
      </c>
      <c r="H1291" s="8" t="n">
        <f aca="false">IF(D1291=1,G1291,"")</f>
        <v>9.99959058031143</v>
      </c>
      <c r="I1291" s="33" t="str">
        <f aca="false">IF(D1291=0,G1291,"")</f>
        <v/>
      </c>
    </row>
    <row r="1292" customFormat="false" ht="15" hidden="false" customHeight="false" outlineLevel="0" collapsed="false">
      <c r="B1292" s="2" t="n">
        <v>1287</v>
      </c>
      <c r="C1292" s="19" t="n">
        <f aca="false">IF('Random Draws'!F1292&lt;(Assumptions!$D$28-Assumptions!$D$27)/(Assumptions!$D$29-Assumptions!$D$27),Assumptions!$D$27+SQRT('Random Draws'!F1292*(Assumptions!$D$29-Assumptions!$D$27)*(Assumptions!$D$28-Assumptions!$D$27)),Assumptions!$D$29-SQRT((1-'Random Draws'!F1292)*(Assumptions!$D$29-Assumptions!$D$27)*(Assumptions!$D$29-Assumptions!$D$28)))</f>
        <v>0.268099027371815</v>
      </c>
      <c r="D1292" s="29" t="n">
        <f aca="false">IF('Random Draws'!I1292&lt;Assumptions!$D$30,1,0)</f>
        <v>1</v>
      </c>
      <c r="E1292" s="19" t="n">
        <f aca="false">C1292+Assumptions!$D$31*D1292</f>
        <v>0.358099027371815</v>
      </c>
      <c r="F1292" s="28" t="n">
        <f aca="false">(Simulation!F1292-Assumptions!$D$15)*(1-E1292)+Assumptions!$D$15-Simulation!J1292</f>
        <v>0.180724204228037</v>
      </c>
      <c r="G1292" s="8" t="n">
        <f aca="false">((Assumptions!$D$14*(1+Simulation!E1292)^1*F1292-Assumptions!$D$14*(1+Simulation!E1292)^0*Simulation!E1292*Assumptions!$D$16)/(1+Simulation!K1292)^1+(Assumptions!$D$14*(1+Simulation!E1292)^2*F1292-Assumptions!$D$14*(1+Simulation!E1292)^1*Simulation!E1292*Assumptions!$D$16)/(1+Simulation!K1292)^2+(Assumptions!$D$14*(1+Simulation!E1292)^3*F1292-Assumptions!$D$14*(1+Simulation!E1292)^2*Simulation!E1292*Assumptions!$D$16)/(1+Simulation!K1292)^3+(Assumptions!$D$14*(1+Simulation!E1292)^4*F1292-Assumptions!$D$14*(1+Simulation!E1292)^3*Simulation!E1292*Assumptions!$D$16)/(1+Simulation!K1292)^4+(Assumptions!$D$14*(1+Simulation!E1292)^5*F1292-Assumptions!$D$14*(1+Simulation!E1292)^4*Simulation!E1292*Assumptions!$D$16)/(1+Simulation!K1292)^5+(Assumptions!$D$14*(1+Simulation!E1292)^5*F1292-Assumptions!$D$14*(1+Simulation!E1292)^4*Simulation!E1292*Assumptions!$D$16)*(1+Simulation!I1292)/(Simulation!K1292-Simulation!I1292)/(1+Simulation!K1292)^5-Assumptions!$D$17)/Assumptions!$D$18</f>
        <v>12.030041671205</v>
      </c>
      <c r="H1292" s="8" t="n">
        <f aca="false">IF(D1292=1,G1292,"")</f>
        <v>12.030041671205</v>
      </c>
      <c r="I1292" s="33" t="str">
        <f aca="false">IF(D1292=0,G1292,"")</f>
        <v/>
      </c>
    </row>
    <row r="1293" customFormat="false" ht="15" hidden="false" customHeight="false" outlineLevel="0" collapsed="false">
      <c r="B1293" s="2" t="n">
        <v>1288</v>
      </c>
      <c r="C1293" s="19" t="n">
        <f aca="false">IF('Random Draws'!F1293&lt;(Assumptions!$D$28-Assumptions!$D$27)/(Assumptions!$D$29-Assumptions!$D$27),Assumptions!$D$27+SQRT('Random Draws'!F1293*(Assumptions!$D$29-Assumptions!$D$27)*(Assumptions!$D$28-Assumptions!$D$27)),Assumptions!$D$29-SQRT((1-'Random Draws'!F1293)*(Assumptions!$D$29-Assumptions!$D$27)*(Assumptions!$D$29-Assumptions!$D$28)))</f>
        <v>0.258340513854394</v>
      </c>
      <c r="D1293" s="29" t="n">
        <f aca="false">IF('Random Draws'!I1293&lt;Assumptions!$D$30,1,0)</f>
        <v>0</v>
      </c>
      <c r="E1293" s="19" t="n">
        <f aca="false">C1293+Assumptions!$D$31*D1293</f>
        <v>0.258340513854394</v>
      </c>
      <c r="F1293" s="28" t="n">
        <f aca="false">(Simulation!F1293-Assumptions!$D$15)*(1-E1293)+Assumptions!$D$15-Simulation!J1293</f>
        <v>0.154916992108721</v>
      </c>
      <c r="G1293" s="8" t="n">
        <f aca="false">((Assumptions!$D$14*(1+Simulation!E1293)^1*F1293-Assumptions!$D$14*(1+Simulation!E1293)^0*Simulation!E1293*Assumptions!$D$16)/(1+Simulation!K1293)^1+(Assumptions!$D$14*(1+Simulation!E1293)^2*F1293-Assumptions!$D$14*(1+Simulation!E1293)^1*Simulation!E1293*Assumptions!$D$16)/(1+Simulation!K1293)^2+(Assumptions!$D$14*(1+Simulation!E1293)^3*F1293-Assumptions!$D$14*(1+Simulation!E1293)^2*Simulation!E1293*Assumptions!$D$16)/(1+Simulation!K1293)^3+(Assumptions!$D$14*(1+Simulation!E1293)^4*F1293-Assumptions!$D$14*(1+Simulation!E1293)^3*Simulation!E1293*Assumptions!$D$16)/(1+Simulation!K1293)^4+(Assumptions!$D$14*(1+Simulation!E1293)^5*F1293-Assumptions!$D$14*(1+Simulation!E1293)^4*Simulation!E1293*Assumptions!$D$16)/(1+Simulation!K1293)^5+(Assumptions!$D$14*(1+Simulation!E1293)^5*F1293-Assumptions!$D$14*(1+Simulation!E1293)^4*Simulation!E1293*Assumptions!$D$16)*(1+Simulation!I1293)/(Simulation!K1293-Simulation!I1293)/(1+Simulation!K1293)^5-Assumptions!$D$17)/Assumptions!$D$18</f>
        <v>9.899821298255</v>
      </c>
      <c r="H1293" s="8" t="str">
        <f aca="false">IF(D1293=1,G1293,"")</f>
        <v/>
      </c>
      <c r="I1293" s="33" t="n">
        <f aca="false">IF(D1293=0,G1293,"")</f>
        <v>9.899821298255</v>
      </c>
    </row>
    <row r="1294" customFormat="false" ht="15" hidden="false" customHeight="false" outlineLevel="0" collapsed="false">
      <c r="B1294" s="2" t="n">
        <v>1289</v>
      </c>
      <c r="C1294" s="19" t="n">
        <f aca="false">IF('Random Draws'!F1294&lt;(Assumptions!$D$28-Assumptions!$D$27)/(Assumptions!$D$29-Assumptions!$D$27),Assumptions!$D$27+SQRT('Random Draws'!F1294*(Assumptions!$D$29-Assumptions!$D$27)*(Assumptions!$D$28-Assumptions!$D$27)),Assumptions!$D$29-SQRT((1-'Random Draws'!F1294)*(Assumptions!$D$29-Assumptions!$D$27)*(Assumptions!$D$29-Assumptions!$D$28)))</f>
        <v>0.272762119873167</v>
      </c>
      <c r="D1294" s="29" t="n">
        <f aca="false">IF('Random Draws'!I1294&lt;Assumptions!$D$30,1,0)</f>
        <v>1</v>
      </c>
      <c r="E1294" s="19" t="n">
        <f aca="false">C1294+Assumptions!$D$31*D1294</f>
        <v>0.362762119873167</v>
      </c>
      <c r="F1294" s="28" t="n">
        <f aca="false">(Simulation!F1294-Assumptions!$D$15)*(1-E1294)+Assumptions!$D$15-Simulation!J1294</f>
        <v>0.18420409335598</v>
      </c>
      <c r="G1294" s="8" t="n">
        <f aca="false">((Assumptions!$D$14*(1+Simulation!E1294)^1*F1294-Assumptions!$D$14*(1+Simulation!E1294)^0*Simulation!E1294*Assumptions!$D$16)/(1+Simulation!K1294)^1+(Assumptions!$D$14*(1+Simulation!E1294)^2*F1294-Assumptions!$D$14*(1+Simulation!E1294)^1*Simulation!E1294*Assumptions!$D$16)/(1+Simulation!K1294)^2+(Assumptions!$D$14*(1+Simulation!E1294)^3*F1294-Assumptions!$D$14*(1+Simulation!E1294)^2*Simulation!E1294*Assumptions!$D$16)/(1+Simulation!K1294)^3+(Assumptions!$D$14*(1+Simulation!E1294)^4*F1294-Assumptions!$D$14*(1+Simulation!E1294)^3*Simulation!E1294*Assumptions!$D$16)/(1+Simulation!K1294)^4+(Assumptions!$D$14*(1+Simulation!E1294)^5*F1294-Assumptions!$D$14*(1+Simulation!E1294)^4*Simulation!E1294*Assumptions!$D$16)/(1+Simulation!K1294)^5+(Assumptions!$D$14*(1+Simulation!E1294)^5*F1294-Assumptions!$D$14*(1+Simulation!E1294)^4*Simulation!E1294*Assumptions!$D$16)*(1+Simulation!I1294)/(Simulation!K1294-Simulation!I1294)/(1+Simulation!K1294)^5-Assumptions!$D$17)/Assumptions!$D$18</f>
        <v>12.7427333029133</v>
      </c>
      <c r="H1294" s="8" t="n">
        <f aca="false">IF(D1294=1,G1294,"")</f>
        <v>12.7427333029133</v>
      </c>
      <c r="I1294" s="33" t="str">
        <f aca="false">IF(D1294=0,G1294,"")</f>
        <v/>
      </c>
    </row>
    <row r="1295" customFormat="false" ht="15" hidden="false" customHeight="false" outlineLevel="0" collapsed="false">
      <c r="B1295" s="2" t="n">
        <v>1290</v>
      </c>
      <c r="C1295" s="19" t="n">
        <f aca="false">IF('Random Draws'!F1295&lt;(Assumptions!$D$28-Assumptions!$D$27)/(Assumptions!$D$29-Assumptions!$D$27),Assumptions!$D$27+SQRT('Random Draws'!F1295*(Assumptions!$D$29-Assumptions!$D$27)*(Assumptions!$D$28-Assumptions!$D$27)),Assumptions!$D$29-SQRT((1-'Random Draws'!F1295)*(Assumptions!$D$29-Assumptions!$D$27)*(Assumptions!$D$29-Assumptions!$D$28)))</f>
        <v>0.268363196737213</v>
      </c>
      <c r="D1295" s="29" t="n">
        <f aca="false">IF('Random Draws'!I1295&lt;Assumptions!$D$30,1,0)</f>
        <v>1</v>
      </c>
      <c r="E1295" s="19" t="n">
        <f aca="false">C1295+Assumptions!$D$31*D1295</f>
        <v>0.358363196737213</v>
      </c>
      <c r="F1295" s="28" t="n">
        <f aca="false">(Simulation!F1295-Assumptions!$D$15)*(1-E1295)+Assumptions!$D$15-Simulation!J1295</f>
        <v>0.175030882873142</v>
      </c>
      <c r="G1295" s="8" t="n">
        <f aca="false">((Assumptions!$D$14*(1+Simulation!E1295)^1*F1295-Assumptions!$D$14*(1+Simulation!E1295)^0*Simulation!E1295*Assumptions!$D$16)/(1+Simulation!K1295)^1+(Assumptions!$D$14*(1+Simulation!E1295)^2*F1295-Assumptions!$D$14*(1+Simulation!E1295)^1*Simulation!E1295*Assumptions!$D$16)/(1+Simulation!K1295)^2+(Assumptions!$D$14*(1+Simulation!E1295)^3*F1295-Assumptions!$D$14*(1+Simulation!E1295)^2*Simulation!E1295*Assumptions!$D$16)/(1+Simulation!K1295)^3+(Assumptions!$D$14*(1+Simulation!E1295)^4*F1295-Assumptions!$D$14*(1+Simulation!E1295)^3*Simulation!E1295*Assumptions!$D$16)/(1+Simulation!K1295)^4+(Assumptions!$D$14*(1+Simulation!E1295)^5*F1295-Assumptions!$D$14*(1+Simulation!E1295)^4*Simulation!E1295*Assumptions!$D$16)/(1+Simulation!K1295)^5+(Assumptions!$D$14*(1+Simulation!E1295)^5*F1295-Assumptions!$D$14*(1+Simulation!E1295)^4*Simulation!E1295*Assumptions!$D$16)*(1+Simulation!I1295)/(Simulation!K1295-Simulation!I1295)/(1+Simulation!K1295)^5-Assumptions!$D$17)/Assumptions!$D$18</f>
        <v>11.2532719205176</v>
      </c>
      <c r="H1295" s="8" t="n">
        <f aca="false">IF(D1295=1,G1295,"")</f>
        <v>11.2532719205176</v>
      </c>
      <c r="I1295" s="33" t="str">
        <f aca="false">IF(D1295=0,G1295,"")</f>
        <v/>
      </c>
    </row>
    <row r="1296" customFormat="false" ht="15" hidden="false" customHeight="false" outlineLevel="0" collapsed="false">
      <c r="B1296" s="2" t="n">
        <v>1291</v>
      </c>
      <c r="C1296" s="19" t="n">
        <f aca="false">IF('Random Draws'!F1296&lt;(Assumptions!$D$28-Assumptions!$D$27)/(Assumptions!$D$29-Assumptions!$D$27),Assumptions!$D$27+SQRT('Random Draws'!F1296*(Assumptions!$D$29-Assumptions!$D$27)*(Assumptions!$D$28-Assumptions!$D$27)),Assumptions!$D$29-SQRT((1-'Random Draws'!F1296)*(Assumptions!$D$29-Assumptions!$D$27)*(Assumptions!$D$29-Assumptions!$D$28)))</f>
        <v>0.266264203681038</v>
      </c>
      <c r="D1296" s="29" t="n">
        <f aca="false">IF('Random Draws'!I1296&lt;Assumptions!$D$30,1,0)</f>
        <v>0</v>
      </c>
      <c r="E1296" s="19" t="n">
        <f aca="false">C1296+Assumptions!$D$31*D1296</f>
        <v>0.266264203681038</v>
      </c>
      <c r="F1296" s="28" t="n">
        <f aca="false">(Simulation!F1296-Assumptions!$D$15)*(1-E1296)+Assumptions!$D$15-Simulation!J1296</f>
        <v>0.204096097183157</v>
      </c>
      <c r="G1296" s="8" t="n">
        <f aca="false">((Assumptions!$D$14*(1+Simulation!E1296)^1*F1296-Assumptions!$D$14*(1+Simulation!E1296)^0*Simulation!E1296*Assumptions!$D$16)/(1+Simulation!K1296)^1+(Assumptions!$D$14*(1+Simulation!E1296)^2*F1296-Assumptions!$D$14*(1+Simulation!E1296)^1*Simulation!E1296*Assumptions!$D$16)/(1+Simulation!K1296)^2+(Assumptions!$D$14*(1+Simulation!E1296)^3*F1296-Assumptions!$D$14*(1+Simulation!E1296)^2*Simulation!E1296*Assumptions!$D$16)/(1+Simulation!K1296)^3+(Assumptions!$D$14*(1+Simulation!E1296)^4*F1296-Assumptions!$D$14*(1+Simulation!E1296)^3*Simulation!E1296*Assumptions!$D$16)/(1+Simulation!K1296)^4+(Assumptions!$D$14*(1+Simulation!E1296)^5*F1296-Assumptions!$D$14*(1+Simulation!E1296)^4*Simulation!E1296*Assumptions!$D$16)/(1+Simulation!K1296)^5+(Assumptions!$D$14*(1+Simulation!E1296)^5*F1296-Assumptions!$D$14*(1+Simulation!E1296)^4*Simulation!E1296*Assumptions!$D$16)*(1+Simulation!I1296)/(Simulation!K1296-Simulation!I1296)/(1+Simulation!K1296)^5-Assumptions!$D$17)/Assumptions!$D$18</f>
        <v>19.4193429242876</v>
      </c>
      <c r="H1296" s="8" t="str">
        <f aca="false">IF(D1296=1,G1296,"")</f>
        <v/>
      </c>
      <c r="I1296" s="33" t="n">
        <f aca="false">IF(D1296=0,G1296,"")</f>
        <v>19.4193429242876</v>
      </c>
    </row>
    <row r="1297" customFormat="false" ht="15" hidden="false" customHeight="false" outlineLevel="0" collapsed="false">
      <c r="B1297" s="2" t="n">
        <v>1292</v>
      </c>
      <c r="C1297" s="19" t="n">
        <f aca="false">IF('Random Draws'!F1297&lt;(Assumptions!$D$28-Assumptions!$D$27)/(Assumptions!$D$29-Assumptions!$D$27),Assumptions!$D$27+SQRT('Random Draws'!F1297*(Assumptions!$D$29-Assumptions!$D$27)*(Assumptions!$D$28-Assumptions!$D$27)),Assumptions!$D$29-SQRT((1-'Random Draws'!F1297)*(Assumptions!$D$29-Assumptions!$D$27)*(Assumptions!$D$29-Assumptions!$D$28)))</f>
        <v>0.266611256878915</v>
      </c>
      <c r="D1297" s="29" t="n">
        <f aca="false">IF('Random Draws'!I1297&lt;Assumptions!$D$30,1,0)</f>
        <v>1</v>
      </c>
      <c r="E1297" s="19" t="n">
        <f aca="false">C1297+Assumptions!$D$31*D1297</f>
        <v>0.356611256878915</v>
      </c>
      <c r="F1297" s="28" t="n">
        <f aca="false">(Simulation!F1297-Assumptions!$D$15)*(1-E1297)+Assumptions!$D$15-Simulation!J1297</f>
        <v>0.1443517095997</v>
      </c>
      <c r="G1297" s="8" t="n">
        <f aca="false">((Assumptions!$D$14*(1+Simulation!E1297)^1*F1297-Assumptions!$D$14*(1+Simulation!E1297)^0*Simulation!E1297*Assumptions!$D$16)/(1+Simulation!K1297)^1+(Assumptions!$D$14*(1+Simulation!E1297)^2*F1297-Assumptions!$D$14*(1+Simulation!E1297)^1*Simulation!E1297*Assumptions!$D$16)/(1+Simulation!K1297)^2+(Assumptions!$D$14*(1+Simulation!E1297)^3*F1297-Assumptions!$D$14*(1+Simulation!E1297)^2*Simulation!E1297*Assumptions!$D$16)/(1+Simulation!K1297)^3+(Assumptions!$D$14*(1+Simulation!E1297)^4*F1297-Assumptions!$D$14*(1+Simulation!E1297)^3*Simulation!E1297*Assumptions!$D$16)/(1+Simulation!K1297)^4+(Assumptions!$D$14*(1+Simulation!E1297)^5*F1297-Assumptions!$D$14*(1+Simulation!E1297)^4*Simulation!E1297*Assumptions!$D$16)/(1+Simulation!K1297)^5+(Assumptions!$D$14*(1+Simulation!E1297)^5*F1297-Assumptions!$D$14*(1+Simulation!E1297)^4*Simulation!E1297*Assumptions!$D$16)*(1+Simulation!I1297)/(Simulation!K1297-Simulation!I1297)/(1+Simulation!K1297)^5-Assumptions!$D$17)/Assumptions!$D$18</f>
        <v>17.5192870145766</v>
      </c>
      <c r="H1297" s="8" t="n">
        <f aca="false">IF(D1297=1,G1297,"")</f>
        <v>17.5192870145766</v>
      </c>
      <c r="I1297" s="33" t="str">
        <f aca="false">IF(D1297=0,G1297,"")</f>
        <v/>
      </c>
    </row>
    <row r="1298" customFormat="false" ht="15" hidden="false" customHeight="false" outlineLevel="0" collapsed="false">
      <c r="B1298" s="2" t="n">
        <v>1293</v>
      </c>
      <c r="C1298" s="19" t="n">
        <f aca="false">IF('Random Draws'!F1298&lt;(Assumptions!$D$28-Assumptions!$D$27)/(Assumptions!$D$29-Assumptions!$D$27),Assumptions!$D$27+SQRT('Random Draws'!F1298*(Assumptions!$D$29-Assumptions!$D$27)*(Assumptions!$D$28-Assumptions!$D$27)),Assumptions!$D$29-SQRT((1-'Random Draws'!F1298)*(Assumptions!$D$29-Assumptions!$D$27)*(Assumptions!$D$29-Assumptions!$D$28)))</f>
        <v>0.262384399829742</v>
      </c>
      <c r="D1298" s="29" t="n">
        <f aca="false">IF('Random Draws'!I1298&lt;Assumptions!$D$30,1,0)</f>
        <v>0</v>
      </c>
      <c r="E1298" s="19" t="n">
        <f aca="false">C1298+Assumptions!$D$31*D1298</f>
        <v>0.262384399829742</v>
      </c>
      <c r="F1298" s="28" t="n">
        <f aca="false">(Simulation!F1298-Assumptions!$D$15)*(1-E1298)+Assumptions!$D$15-Simulation!J1298</f>
        <v>0.193333777874811</v>
      </c>
      <c r="G1298" s="8" t="n">
        <f aca="false">((Assumptions!$D$14*(1+Simulation!E1298)^1*F1298-Assumptions!$D$14*(1+Simulation!E1298)^0*Simulation!E1298*Assumptions!$D$16)/(1+Simulation!K1298)^1+(Assumptions!$D$14*(1+Simulation!E1298)^2*F1298-Assumptions!$D$14*(1+Simulation!E1298)^1*Simulation!E1298*Assumptions!$D$16)/(1+Simulation!K1298)^2+(Assumptions!$D$14*(1+Simulation!E1298)^3*F1298-Assumptions!$D$14*(1+Simulation!E1298)^2*Simulation!E1298*Assumptions!$D$16)/(1+Simulation!K1298)^3+(Assumptions!$D$14*(1+Simulation!E1298)^4*F1298-Assumptions!$D$14*(1+Simulation!E1298)^3*Simulation!E1298*Assumptions!$D$16)/(1+Simulation!K1298)^4+(Assumptions!$D$14*(1+Simulation!E1298)^5*F1298-Assumptions!$D$14*(1+Simulation!E1298)^4*Simulation!E1298*Assumptions!$D$16)/(1+Simulation!K1298)^5+(Assumptions!$D$14*(1+Simulation!E1298)^5*F1298-Assumptions!$D$14*(1+Simulation!E1298)^4*Simulation!E1298*Assumptions!$D$16)*(1+Simulation!I1298)/(Simulation!K1298-Simulation!I1298)/(1+Simulation!K1298)^5-Assumptions!$D$17)/Assumptions!$D$18</f>
        <v>21.062020734252</v>
      </c>
      <c r="H1298" s="8" t="str">
        <f aca="false">IF(D1298=1,G1298,"")</f>
        <v/>
      </c>
      <c r="I1298" s="33" t="n">
        <f aca="false">IF(D1298=0,G1298,"")</f>
        <v>21.062020734252</v>
      </c>
    </row>
    <row r="1299" customFormat="false" ht="15" hidden="false" customHeight="false" outlineLevel="0" collapsed="false">
      <c r="B1299" s="2" t="n">
        <v>1294</v>
      </c>
      <c r="C1299" s="19" t="n">
        <f aca="false">IF('Random Draws'!F1299&lt;(Assumptions!$D$28-Assumptions!$D$27)/(Assumptions!$D$29-Assumptions!$D$27),Assumptions!$D$27+SQRT('Random Draws'!F1299*(Assumptions!$D$29-Assumptions!$D$27)*(Assumptions!$D$28-Assumptions!$D$27)),Assumptions!$D$29-SQRT((1-'Random Draws'!F1299)*(Assumptions!$D$29-Assumptions!$D$27)*(Assumptions!$D$29-Assumptions!$D$28)))</f>
        <v>0.255621380568849</v>
      </c>
      <c r="D1299" s="29" t="n">
        <f aca="false">IF('Random Draws'!I1299&lt;Assumptions!$D$30,1,0)</f>
        <v>1</v>
      </c>
      <c r="E1299" s="19" t="n">
        <f aca="false">C1299+Assumptions!$D$31*D1299</f>
        <v>0.345621380568849</v>
      </c>
      <c r="F1299" s="28" t="n">
        <f aca="false">(Simulation!F1299-Assumptions!$D$15)*(1-E1299)+Assumptions!$D$15-Simulation!J1299</f>
        <v>0.136021227538536</v>
      </c>
      <c r="G1299" s="8" t="n">
        <f aca="false">((Assumptions!$D$14*(1+Simulation!E1299)^1*F1299-Assumptions!$D$14*(1+Simulation!E1299)^0*Simulation!E1299*Assumptions!$D$16)/(1+Simulation!K1299)^1+(Assumptions!$D$14*(1+Simulation!E1299)^2*F1299-Assumptions!$D$14*(1+Simulation!E1299)^1*Simulation!E1299*Assumptions!$D$16)/(1+Simulation!K1299)^2+(Assumptions!$D$14*(1+Simulation!E1299)^3*F1299-Assumptions!$D$14*(1+Simulation!E1299)^2*Simulation!E1299*Assumptions!$D$16)/(1+Simulation!K1299)^3+(Assumptions!$D$14*(1+Simulation!E1299)^4*F1299-Assumptions!$D$14*(1+Simulation!E1299)^3*Simulation!E1299*Assumptions!$D$16)/(1+Simulation!K1299)^4+(Assumptions!$D$14*(1+Simulation!E1299)^5*F1299-Assumptions!$D$14*(1+Simulation!E1299)^4*Simulation!E1299*Assumptions!$D$16)/(1+Simulation!K1299)^5+(Assumptions!$D$14*(1+Simulation!E1299)^5*F1299-Assumptions!$D$14*(1+Simulation!E1299)^4*Simulation!E1299*Assumptions!$D$16)*(1+Simulation!I1299)/(Simulation!K1299-Simulation!I1299)/(1+Simulation!K1299)^5-Assumptions!$D$17)/Assumptions!$D$18</f>
        <v>9.01177451018303</v>
      </c>
      <c r="H1299" s="8" t="n">
        <f aca="false">IF(D1299=1,G1299,"")</f>
        <v>9.01177451018303</v>
      </c>
      <c r="I1299" s="33" t="str">
        <f aca="false">IF(D1299=0,G1299,"")</f>
        <v/>
      </c>
    </row>
    <row r="1300" customFormat="false" ht="15" hidden="false" customHeight="false" outlineLevel="0" collapsed="false">
      <c r="B1300" s="2" t="n">
        <v>1295</v>
      </c>
      <c r="C1300" s="19" t="n">
        <f aca="false">IF('Random Draws'!F1300&lt;(Assumptions!$D$28-Assumptions!$D$27)/(Assumptions!$D$29-Assumptions!$D$27),Assumptions!$D$27+SQRT('Random Draws'!F1300*(Assumptions!$D$29-Assumptions!$D$27)*(Assumptions!$D$28-Assumptions!$D$27)),Assumptions!$D$29-SQRT((1-'Random Draws'!F1300)*(Assumptions!$D$29-Assumptions!$D$27)*(Assumptions!$D$29-Assumptions!$D$28)))</f>
        <v>0.246137483204116</v>
      </c>
      <c r="D1300" s="29" t="n">
        <f aca="false">IF('Random Draws'!I1300&lt;Assumptions!$D$30,1,0)</f>
        <v>0</v>
      </c>
      <c r="E1300" s="19" t="n">
        <f aca="false">C1300+Assumptions!$D$31*D1300</f>
        <v>0.246137483204116</v>
      </c>
      <c r="F1300" s="28" t="n">
        <f aca="false">(Simulation!F1300-Assumptions!$D$15)*(1-E1300)+Assumptions!$D$15-Simulation!J1300</f>
        <v>0.175391985650089</v>
      </c>
      <c r="G1300" s="8" t="n">
        <f aca="false">((Assumptions!$D$14*(1+Simulation!E1300)^1*F1300-Assumptions!$D$14*(1+Simulation!E1300)^0*Simulation!E1300*Assumptions!$D$16)/(1+Simulation!K1300)^1+(Assumptions!$D$14*(1+Simulation!E1300)^2*F1300-Assumptions!$D$14*(1+Simulation!E1300)^1*Simulation!E1300*Assumptions!$D$16)/(1+Simulation!K1300)^2+(Assumptions!$D$14*(1+Simulation!E1300)^3*F1300-Assumptions!$D$14*(1+Simulation!E1300)^2*Simulation!E1300*Assumptions!$D$16)/(1+Simulation!K1300)^3+(Assumptions!$D$14*(1+Simulation!E1300)^4*F1300-Assumptions!$D$14*(1+Simulation!E1300)^3*Simulation!E1300*Assumptions!$D$16)/(1+Simulation!K1300)^4+(Assumptions!$D$14*(1+Simulation!E1300)^5*F1300-Assumptions!$D$14*(1+Simulation!E1300)^4*Simulation!E1300*Assumptions!$D$16)/(1+Simulation!K1300)^5+(Assumptions!$D$14*(1+Simulation!E1300)^5*F1300-Assumptions!$D$14*(1+Simulation!E1300)^4*Simulation!E1300*Assumptions!$D$16)*(1+Simulation!I1300)/(Simulation!K1300-Simulation!I1300)/(1+Simulation!K1300)^5-Assumptions!$D$17)/Assumptions!$D$18</f>
        <v>13.0765086613541</v>
      </c>
      <c r="H1300" s="8" t="str">
        <f aca="false">IF(D1300=1,G1300,"")</f>
        <v/>
      </c>
      <c r="I1300" s="33" t="n">
        <f aca="false">IF(D1300=0,G1300,"")</f>
        <v>13.0765086613541</v>
      </c>
    </row>
    <row r="1301" customFormat="false" ht="15" hidden="false" customHeight="false" outlineLevel="0" collapsed="false">
      <c r="B1301" s="2" t="n">
        <v>1296</v>
      </c>
      <c r="C1301" s="19" t="n">
        <f aca="false">IF('Random Draws'!F1301&lt;(Assumptions!$D$28-Assumptions!$D$27)/(Assumptions!$D$29-Assumptions!$D$27),Assumptions!$D$27+SQRT('Random Draws'!F1301*(Assumptions!$D$29-Assumptions!$D$27)*(Assumptions!$D$28-Assumptions!$D$27)),Assumptions!$D$29-SQRT((1-'Random Draws'!F1301)*(Assumptions!$D$29-Assumptions!$D$27)*(Assumptions!$D$29-Assumptions!$D$28)))</f>
        <v>0.25006428334939</v>
      </c>
      <c r="D1301" s="29" t="n">
        <f aca="false">IF('Random Draws'!I1301&lt;Assumptions!$D$30,1,0)</f>
        <v>0</v>
      </c>
      <c r="E1301" s="19" t="n">
        <f aca="false">C1301+Assumptions!$D$31*D1301</f>
        <v>0.25006428334939</v>
      </c>
      <c r="F1301" s="28" t="n">
        <f aca="false">(Simulation!F1301-Assumptions!$D$15)*(1-E1301)+Assumptions!$D$15-Simulation!J1301</f>
        <v>0.207290222883948</v>
      </c>
      <c r="G1301" s="8" t="n">
        <f aca="false">((Assumptions!$D$14*(1+Simulation!E1301)^1*F1301-Assumptions!$D$14*(1+Simulation!E1301)^0*Simulation!E1301*Assumptions!$D$16)/(1+Simulation!K1301)^1+(Assumptions!$D$14*(1+Simulation!E1301)^2*F1301-Assumptions!$D$14*(1+Simulation!E1301)^1*Simulation!E1301*Assumptions!$D$16)/(1+Simulation!K1301)^2+(Assumptions!$D$14*(1+Simulation!E1301)^3*F1301-Assumptions!$D$14*(1+Simulation!E1301)^2*Simulation!E1301*Assumptions!$D$16)/(1+Simulation!K1301)^3+(Assumptions!$D$14*(1+Simulation!E1301)^4*F1301-Assumptions!$D$14*(1+Simulation!E1301)^3*Simulation!E1301*Assumptions!$D$16)/(1+Simulation!K1301)^4+(Assumptions!$D$14*(1+Simulation!E1301)^5*F1301-Assumptions!$D$14*(1+Simulation!E1301)^4*Simulation!E1301*Assumptions!$D$16)/(1+Simulation!K1301)^5+(Assumptions!$D$14*(1+Simulation!E1301)^5*F1301-Assumptions!$D$14*(1+Simulation!E1301)^4*Simulation!E1301*Assumptions!$D$16)*(1+Simulation!I1301)/(Simulation!K1301-Simulation!I1301)/(1+Simulation!K1301)^5-Assumptions!$D$17)/Assumptions!$D$18</f>
        <v>24.5869228123194</v>
      </c>
      <c r="H1301" s="8" t="str">
        <f aca="false">IF(D1301=1,G1301,"")</f>
        <v/>
      </c>
      <c r="I1301" s="33" t="n">
        <f aca="false">IF(D1301=0,G1301,"")</f>
        <v>24.5869228123194</v>
      </c>
    </row>
    <row r="1302" customFormat="false" ht="15" hidden="false" customHeight="false" outlineLevel="0" collapsed="false">
      <c r="B1302" s="2" t="n">
        <v>1297</v>
      </c>
      <c r="C1302" s="19" t="n">
        <f aca="false">IF('Random Draws'!F1302&lt;(Assumptions!$D$28-Assumptions!$D$27)/(Assumptions!$D$29-Assumptions!$D$27),Assumptions!$D$27+SQRT('Random Draws'!F1302*(Assumptions!$D$29-Assumptions!$D$27)*(Assumptions!$D$28-Assumptions!$D$27)),Assumptions!$D$29-SQRT((1-'Random Draws'!F1302)*(Assumptions!$D$29-Assumptions!$D$27)*(Assumptions!$D$29-Assumptions!$D$28)))</f>
        <v>0.262681717002335</v>
      </c>
      <c r="D1302" s="29" t="n">
        <f aca="false">IF('Random Draws'!I1302&lt;Assumptions!$D$30,1,0)</f>
        <v>0</v>
      </c>
      <c r="E1302" s="19" t="n">
        <f aca="false">C1302+Assumptions!$D$31*D1302</f>
        <v>0.262681717002335</v>
      </c>
      <c r="F1302" s="28" t="n">
        <f aca="false">(Simulation!F1302-Assumptions!$D$15)*(1-E1302)+Assumptions!$D$15-Simulation!J1302</f>
        <v>0.198645375677211</v>
      </c>
      <c r="G1302" s="8" t="n">
        <f aca="false">((Assumptions!$D$14*(1+Simulation!E1302)^1*F1302-Assumptions!$D$14*(1+Simulation!E1302)^0*Simulation!E1302*Assumptions!$D$16)/(1+Simulation!K1302)^1+(Assumptions!$D$14*(1+Simulation!E1302)^2*F1302-Assumptions!$D$14*(1+Simulation!E1302)^1*Simulation!E1302*Assumptions!$D$16)/(1+Simulation!K1302)^2+(Assumptions!$D$14*(1+Simulation!E1302)^3*F1302-Assumptions!$D$14*(1+Simulation!E1302)^2*Simulation!E1302*Assumptions!$D$16)/(1+Simulation!K1302)^3+(Assumptions!$D$14*(1+Simulation!E1302)^4*F1302-Assumptions!$D$14*(1+Simulation!E1302)^3*Simulation!E1302*Assumptions!$D$16)/(1+Simulation!K1302)^4+(Assumptions!$D$14*(1+Simulation!E1302)^5*F1302-Assumptions!$D$14*(1+Simulation!E1302)^4*Simulation!E1302*Assumptions!$D$16)/(1+Simulation!K1302)^5+(Assumptions!$D$14*(1+Simulation!E1302)^5*F1302-Assumptions!$D$14*(1+Simulation!E1302)^4*Simulation!E1302*Assumptions!$D$16)*(1+Simulation!I1302)/(Simulation!K1302-Simulation!I1302)/(1+Simulation!K1302)^5-Assumptions!$D$17)/Assumptions!$D$18</f>
        <v>14.7692832830399</v>
      </c>
      <c r="H1302" s="8" t="str">
        <f aca="false">IF(D1302=1,G1302,"")</f>
        <v/>
      </c>
      <c r="I1302" s="33" t="n">
        <f aca="false">IF(D1302=0,G1302,"")</f>
        <v>14.7692832830399</v>
      </c>
    </row>
    <row r="1303" customFormat="false" ht="15" hidden="false" customHeight="false" outlineLevel="0" collapsed="false">
      <c r="B1303" s="2" t="n">
        <v>1298</v>
      </c>
      <c r="C1303" s="19" t="n">
        <f aca="false">IF('Random Draws'!F1303&lt;(Assumptions!$D$28-Assumptions!$D$27)/(Assumptions!$D$29-Assumptions!$D$27),Assumptions!$D$27+SQRT('Random Draws'!F1303*(Assumptions!$D$29-Assumptions!$D$27)*(Assumptions!$D$28-Assumptions!$D$27)),Assumptions!$D$29-SQRT((1-'Random Draws'!F1303)*(Assumptions!$D$29-Assumptions!$D$27)*(Assumptions!$D$29-Assumptions!$D$28)))</f>
        <v>0.257184159830588</v>
      </c>
      <c r="D1303" s="29" t="n">
        <f aca="false">IF('Random Draws'!I1303&lt;Assumptions!$D$30,1,0)</f>
        <v>0</v>
      </c>
      <c r="E1303" s="19" t="n">
        <f aca="false">C1303+Assumptions!$D$31*D1303</f>
        <v>0.257184159830588</v>
      </c>
      <c r="F1303" s="28" t="n">
        <f aca="false">(Simulation!F1303-Assumptions!$D$15)*(1-E1303)+Assumptions!$D$15-Simulation!J1303</f>
        <v>0.158380556691199</v>
      </c>
      <c r="G1303" s="8" t="n">
        <f aca="false">((Assumptions!$D$14*(1+Simulation!E1303)^1*F1303-Assumptions!$D$14*(1+Simulation!E1303)^0*Simulation!E1303*Assumptions!$D$16)/(1+Simulation!K1303)^1+(Assumptions!$D$14*(1+Simulation!E1303)^2*F1303-Assumptions!$D$14*(1+Simulation!E1303)^1*Simulation!E1303*Assumptions!$D$16)/(1+Simulation!K1303)^2+(Assumptions!$D$14*(1+Simulation!E1303)^3*F1303-Assumptions!$D$14*(1+Simulation!E1303)^2*Simulation!E1303*Assumptions!$D$16)/(1+Simulation!K1303)^3+(Assumptions!$D$14*(1+Simulation!E1303)^4*F1303-Assumptions!$D$14*(1+Simulation!E1303)^3*Simulation!E1303*Assumptions!$D$16)/(1+Simulation!K1303)^4+(Assumptions!$D$14*(1+Simulation!E1303)^5*F1303-Assumptions!$D$14*(1+Simulation!E1303)^4*Simulation!E1303*Assumptions!$D$16)/(1+Simulation!K1303)^5+(Assumptions!$D$14*(1+Simulation!E1303)^5*F1303-Assumptions!$D$14*(1+Simulation!E1303)^4*Simulation!E1303*Assumptions!$D$16)*(1+Simulation!I1303)/(Simulation!K1303-Simulation!I1303)/(1+Simulation!K1303)^5-Assumptions!$D$17)/Assumptions!$D$18</f>
        <v>14.7819120805388</v>
      </c>
      <c r="H1303" s="8" t="str">
        <f aca="false">IF(D1303=1,G1303,"")</f>
        <v/>
      </c>
      <c r="I1303" s="33" t="n">
        <f aca="false">IF(D1303=0,G1303,"")</f>
        <v>14.7819120805388</v>
      </c>
    </row>
    <row r="1304" customFormat="false" ht="15" hidden="false" customHeight="false" outlineLevel="0" collapsed="false">
      <c r="B1304" s="2" t="n">
        <v>1299</v>
      </c>
      <c r="C1304" s="19" t="n">
        <f aca="false">IF('Random Draws'!F1304&lt;(Assumptions!$D$28-Assumptions!$D$27)/(Assumptions!$D$29-Assumptions!$D$27),Assumptions!$D$27+SQRT('Random Draws'!F1304*(Assumptions!$D$29-Assumptions!$D$27)*(Assumptions!$D$28-Assumptions!$D$27)),Assumptions!$D$29-SQRT((1-'Random Draws'!F1304)*(Assumptions!$D$29-Assumptions!$D$27)*(Assumptions!$D$29-Assumptions!$D$28)))</f>
        <v>0.245416662285504</v>
      </c>
      <c r="D1304" s="29" t="n">
        <f aca="false">IF('Random Draws'!I1304&lt;Assumptions!$D$30,1,0)</f>
        <v>0</v>
      </c>
      <c r="E1304" s="19" t="n">
        <f aca="false">C1304+Assumptions!$D$31*D1304</f>
        <v>0.245416662285504</v>
      </c>
      <c r="F1304" s="28" t="n">
        <f aca="false">(Simulation!F1304-Assumptions!$D$15)*(1-E1304)+Assumptions!$D$15-Simulation!J1304</f>
        <v>0.208866023241184</v>
      </c>
      <c r="G1304" s="8" t="n">
        <f aca="false">((Assumptions!$D$14*(1+Simulation!E1304)^1*F1304-Assumptions!$D$14*(1+Simulation!E1304)^0*Simulation!E1304*Assumptions!$D$16)/(1+Simulation!K1304)^1+(Assumptions!$D$14*(1+Simulation!E1304)^2*F1304-Assumptions!$D$14*(1+Simulation!E1304)^1*Simulation!E1304*Assumptions!$D$16)/(1+Simulation!K1304)^2+(Assumptions!$D$14*(1+Simulation!E1304)^3*F1304-Assumptions!$D$14*(1+Simulation!E1304)^2*Simulation!E1304*Assumptions!$D$16)/(1+Simulation!K1304)^3+(Assumptions!$D$14*(1+Simulation!E1304)^4*F1304-Assumptions!$D$14*(1+Simulation!E1304)^3*Simulation!E1304*Assumptions!$D$16)/(1+Simulation!K1304)^4+(Assumptions!$D$14*(1+Simulation!E1304)^5*F1304-Assumptions!$D$14*(1+Simulation!E1304)^4*Simulation!E1304*Assumptions!$D$16)/(1+Simulation!K1304)^5+(Assumptions!$D$14*(1+Simulation!E1304)^5*F1304-Assumptions!$D$14*(1+Simulation!E1304)^4*Simulation!E1304*Assumptions!$D$16)*(1+Simulation!I1304)/(Simulation!K1304-Simulation!I1304)/(1+Simulation!K1304)^5-Assumptions!$D$17)/Assumptions!$D$18</f>
        <v>13.632563602707</v>
      </c>
      <c r="H1304" s="8" t="str">
        <f aca="false">IF(D1304=1,G1304,"")</f>
        <v/>
      </c>
      <c r="I1304" s="33" t="n">
        <f aca="false">IF(D1304=0,G1304,"")</f>
        <v>13.632563602707</v>
      </c>
    </row>
    <row r="1305" customFormat="false" ht="15" hidden="false" customHeight="false" outlineLevel="0" collapsed="false">
      <c r="B1305" s="2" t="n">
        <v>1300</v>
      </c>
      <c r="C1305" s="19" t="n">
        <f aca="false">IF('Random Draws'!F1305&lt;(Assumptions!$D$28-Assumptions!$D$27)/(Assumptions!$D$29-Assumptions!$D$27),Assumptions!$D$27+SQRT('Random Draws'!F1305*(Assumptions!$D$29-Assumptions!$D$27)*(Assumptions!$D$28-Assumptions!$D$27)),Assumptions!$D$29-SQRT((1-'Random Draws'!F1305)*(Assumptions!$D$29-Assumptions!$D$27)*(Assumptions!$D$29-Assumptions!$D$28)))</f>
        <v>0.269582727505532</v>
      </c>
      <c r="D1305" s="29" t="n">
        <f aca="false">IF('Random Draws'!I1305&lt;Assumptions!$D$30,1,0)</f>
        <v>0</v>
      </c>
      <c r="E1305" s="19" t="n">
        <f aca="false">C1305+Assumptions!$D$31*D1305</f>
        <v>0.269582727505532</v>
      </c>
      <c r="F1305" s="28" t="n">
        <f aca="false">(Simulation!F1305-Assumptions!$D$15)*(1-E1305)+Assumptions!$D$15-Simulation!J1305</f>
        <v>0.157466710459539</v>
      </c>
      <c r="G1305" s="8" t="n">
        <f aca="false">((Assumptions!$D$14*(1+Simulation!E1305)^1*F1305-Assumptions!$D$14*(1+Simulation!E1305)^0*Simulation!E1305*Assumptions!$D$16)/(1+Simulation!K1305)^1+(Assumptions!$D$14*(1+Simulation!E1305)^2*F1305-Assumptions!$D$14*(1+Simulation!E1305)^1*Simulation!E1305*Assumptions!$D$16)/(1+Simulation!K1305)^2+(Assumptions!$D$14*(1+Simulation!E1305)^3*F1305-Assumptions!$D$14*(1+Simulation!E1305)^2*Simulation!E1305*Assumptions!$D$16)/(1+Simulation!K1305)^3+(Assumptions!$D$14*(1+Simulation!E1305)^4*F1305-Assumptions!$D$14*(1+Simulation!E1305)^3*Simulation!E1305*Assumptions!$D$16)/(1+Simulation!K1305)^4+(Assumptions!$D$14*(1+Simulation!E1305)^5*F1305-Assumptions!$D$14*(1+Simulation!E1305)^4*Simulation!E1305*Assumptions!$D$16)/(1+Simulation!K1305)^5+(Assumptions!$D$14*(1+Simulation!E1305)^5*F1305-Assumptions!$D$14*(1+Simulation!E1305)^4*Simulation!E1305*Assumptions!$D$16)*(1+Simulation!I1305)/(Simulation!K1305-Simulation!I1305)/(1+Simulation!K1305)^5-Assumptions!$D$17)/Assumptions!$D$18</f>
        <v>11.1460364889765</v>
      </c>
      <c r="H1305" s="8" t="str">
        <f aca="false">IF(D1305=1,G1305,"")</f>
        <v/>
      </c>
      <c r="I1305" s="33" t="n">
        <f aca="false">IF(D1305=0,G1305,"")</f>
        <v>11.1460364889765</v>
      </c>
    </row>
    <row r="1306" customFormat="false" ht="15" hidden="false" customHeight="false" outlineLevel="0" collapsed="false">
      <c r="B1306" s="2" t="n">
        <v>1301</v>
      </c>
      <c r="C1306" s="19" t="n">
        <f aca="false">IF('Random Draws'!F1306&lt;(Assumptions!$D$28-Assumptions!$D$27)/(Assumptions!$D$29-Assumptions!$D$27),Assumptions!$D$27+SQRT('Random Draws'!F1306*(Assumptions!$D$29-Assumptions!$D$27)*(Assumptions!$D$28-Assumptions!$D$27)),Assumptions!$D$29-SQRT((1-'Random Draws'!F1306)*(Assumptions!$D$29-Assumptions!$D$27)*(Assumptions!$D$29-Assumptions!$D$28)))</f>
        <v>0.26451606477221</v>
      </c>
      <c r="D1306" s="29" t="n">
        <f aca="false">IF('Random Draws'!I1306&lt;Assumptions!$D$30,1,0)</f>
        <v>0</v>
      </c>
      <c r="E1306" s="19" t="n">
        <f aca="false">C1306+Assumptions!$D$31*D1306</f>
        <v>0.26451606477221</v>
      </c>
      <c r="F1306" s="28" t="n">
        <f aca="false">(Simulation!F1306-Assumptions!$D$15)*(1-E1306)+Assumptions!$D$15-Simulation!J1306</f>
        <v>0.184643897087918</v>
      </c>
      <c r="G1306" s="8" t="n">
        <f aca="false">((Assumptions!$D$14*(1+Simulation!E1306)^1*F1306-Assumptions!$D$14*(1+Simulation!E1306)^0*Simulation!E1306*Assumptions!$D$16)/(1+Simulation!K1306)^1+(Assumptions!$D$14*(1+Simulation!E1306)^2*F1306-Assumptions!$D$14*(1+Simulation!E1306)^1*Simulation!E1306*Assumptions!$D$16)/(1+Simulation!K1306)^2+(Assumptions!$D$14*(1+Simulation!E1306)^3*F1306-Assumptions!$D$14*(1+Simulation!E1306)^2*Simulation!E1306*Assumptions!$D$16)/(1+Simulation!K1306)^3+(Assumptions!$D$14*(1+Simulation!E1306)^4*F1306-Assumptions!$D$14*(1+Simulation!E1306)^3*Simulation!E1306*Assumptions!$D$16)/(1+Simulation!K1306)^4+(Assumptions!$D$14*(1+Simulation!E1306)^5*F1306-Assumptions!$D$14*(1+Simulation!E1306)^4*Simulation!E1306*Assumptions!$D$16)/(1+Simulation!K1306)^5+(Assumptions!$D$14*(1+Simulation!E1306)^5*F1306-Assumptions!$D$14*(1+Simulation!E1306)^4*Simulation!E1306*Assumptions!$D$16)*(1+Simulation!I1306)/(Simulation!K1306-Simulation!I1306)/(1+Simulation!K1306)^5-Assumptions!$D$17)/Assumptions!$D$18</f>
        <v>18.234612419434</v>
      </c>
      <c r="H1306" s="8" t="str">
        <f aca="false">IF(D1306=1,G1306,"")</f>
        <v/>
      </c>
      <c r="I1306" s="33" t="n">
        <f aca="false">IF(D1306=0,G1306,"")</f>
        <v>18.234612419434</v>
      </c>
    </row>
    <row r="1307" customFormat="false" ht="15" hidden="false" customHeight="false" outlineLevel="0" collapsed="false">
      <c r="B1307" s="2" t="n">
        <v>1302</v>
      </c>
      <c r="C1307" s="19" t="n">
        <f aca="false">IF('Random Draws'!F1307&lt;(Assumptions!$D$28-Assumptions!$D$27)/(Assumptions!$D$29-Assumptions!$D$27),Assumptions!$D$27+SQRT('Random Draws'!F1307*(Assumptions!$D$29-Assumptions!$D$27)*(Assumptions!$D$28-Assumptions!$D$27)),Assumptions!$D$29-SQRT((1-'Random Draws'!F1307)*(Assumptions!$D$29-Assumptions!$D$27)*(Assumptions!$D$29-Assumptions!$D$28)))</f>
        <v>0.269885336382499</v>
      </c>
      <c r="D1307" s="29" t="n">
        <f aca="false">IF('Random Draws'!I1307&lt;Assumptions!$D$30,1,0)</f>
        <v>1</v>
      </c>
      <c r="E1307" s="19" t="n">
        <f aca="false">C1307+Assumptions!$D$31*D1307</f>
        <v>0.359885336382499</v>
      </c>
      <c r="F1307" s="28" t="n">
        <f aca="false">(Simulation!F1307-Assumptions!$D$15)*(1-E1307)+Assumptions!$D$15-Simulation!J1307</f>
        <v>0.156424953779286</v>
      </c>
      <c r="G1307" s="8" t="n">
        <f aca="false">((Assumptions!$D$14*(1+Simulation!E1307)^1*F1307-Assumptions!$D$14*(1+Simulation!E1307)^0*Simulation!E1307*Assumptions!$D$16)/(1+Simulation!K1307)^1+(Assumptions!$D$14*(1+Simulation!E1307)^2*F1307-Assumptions!$D$14*(1+Simulation!E1307)^1*Simulation!E1307*Assumptions!$D$16)/(1+Simulation!K1307)^2+(Assumptions!$D$14*(1+Simulation!E1307)^3*F1307-Assumptions!$D$14*(1+Simulation!E1307)^2*Simulation!E1307*Assumptions!$D$16)/(1+Simulation!K1307)^3+(Assumptions!$D$14*(1+Simulation!E1307)^4*F1307-Assumptions!$D$14*(1+Simulation!E1307)^3*Simulation!E1307*Assumptions!$D$16)/(1+Simulation!K1307)^4+(Assumptions!$D$14*(1+Simulation!E1307)^5*F1307-Assumptions!$D$14*(1+Simulation!E1307)^4*Simulation!E1307*Assumptions!$D$16)/(1+Simulation!K1307)^5+(Assumptions!$D$14*(1+Simulation!E1307)^5*F1307-Assumptions!$D$14*(1+Simulation!E1307)^4*Simulation!E1307*Assumptions!$D$16)*(1+Simulation!I1307)/(Simulation!K1307-Simulation!I1307)/(1+Simulation!K1307)^5-Assumptions!$D$17)/Assumptions!$D$18</f>
        <v>14.9361256202584</v>
      </c>
      <c r="H1307" s="8" t="n">
        <f aca="false">IF(D1307=1,G1307,"")</f>
        <v>14.9361256202584</v>
      </c>
      <c r="I1307" s="33" t="str">
        <f aca="false">IF(D1307=0,G1307,"")</f>
        <v/>
      </c>
    </row>
    <row r="1308" customFormat="false" ht="15" hidden="false" customHeight="false" outlineLevel="0" collapsed="false">
      <c r="B1308" s="2" t="n">
        <v>1303</v>
      </c>
      <c r="C1308" s="19" t="n">
        <f aca="false">IF('Random Draws'!F1308&lt;(Assumptions!$D$28-Assumptions!$D$27)/(Assumptions!$D$29-Assumptions!$D$27),Assumptions!$D$27+SQRT('Random Draws'!F1308*(Assumptions!$D$29-Assumptions!$D$27)*(Assumptions!$D$28-Assumptions!$D$27)),Assumptions!$D$29-SQRT((1-'Random Draws'!F1308)*(Assumptions!$D$29-Assumptions!$D$27)*(Assumptions!$D$29-Assumptions!$D$28)))</f>
        <v>0.271692815348627</v>
      </c>
      <c r="D1308" s="29" t="n">
        <f aca="false">IF('Random Draws'!I1308&lt;Assumptions!$D$30,1,0)</f>
        <v>0</v>
      </c>
      <c r="E1308" s="19" t="n">
        <f aca="false">C1308+Assumptions!$D$31*D1308</f>
        <v>0.271692815348627</v>
      </c>
      <c r="F1308" s="28" t="n">
        <f aca="false">(Simulation!F1308-Assumptions!$D$15)*(1-E1308)+Assumptions!$D$15-Simulation!J1308</f>
        <v>0.168449468893572</v>
      </c>
      <c r="G1308" s="8" t="n">
        <f aca="false">((Assumptions!$D$14*(1+Simulation!E1308)^1*F1308-Assumptions!$D$14*(1+Simulation!E1308)^0*Simulation!E1308*Assumptions!$D$16)/(1+Simulation!K1308)^1+(Assumptions!$D$14*(1+Simulation!E1308)^2*F1308-Assumptions!$D$14*(1+Simulation!E1308)^1*Simulation!E1308*Assumptions!$D$16)/(1+Simulation!K1308)^2+(Assumptions!$D$14*(1+Simulation!E1308)^3*F1308-Assumptions!$D$14*(1+Simulation!E1308)^2*Simulation!E1308*Assumptions!$D$16)/(1+Simulation!K1308)^3+(Assumptions!$D$14*(1+Simulation!E1308)^4*F1308-Assumptions!$D$14*(1+Simulation!E1308)^3*Simulation!E1308*Assumptions!$D$16)/(1+Simulation!K1308)^4+(Assumptions!$D$14*(1+Simulation!E1308)^5*F1308-Assumptions!$D$14*(1+Simulation!E1308)^4*Simulation!E1308*Assumptions!$D$16)/(1+Simulation!K1308)^5+(Assumptions!$D$14*(1+Simulation!E1308)^5*F1308-Assumptions!$D$14*(1+Simulation!E1308)^4*Simulation!E1308*Assumptions!$D$16)*(1+Simulation!I1308)/(Simulation!K1308-Simulation!I1308)/(1+Simulation!K1308)^5-Assumptions!$D$17)/Assumptions!$D$18</f>
        <v>11.2319692357561</v>
      </c>
      <c r="H1308" s="8" t="str">
        <f aca="false">IF(D1308=1,G1308,"")</f>
        <v/>
      </c>
      <c r="I1308" s="33" t="n">
        <f aca="false">IF(D1308=0,G1308,"")</f>
        <v>11.2319692357561</v>
      </c>
    </row>
    <row r="1309" customFormat="false" ht="15" hidden="false" customHeight="false" outlineLevel="0" collapsed="false">
      <c r="B1309" s="2" t="n">
        <v>1304</v>
      </c>
      <c r="C1309" s="19" t="n">
        <f aca="false">IF('Random Draws'!F1309&lt;(Assumptions!$D$28-Assumptions!$D$27)/(Assumptions!$D$29-Assumptions!$D$27),Assumptions!$D$27+SQRT('Random Draws'!F1309*(Assumptions!$D$29-Assumptions!$D$27)*(Assumptions!$D$28-Assumptions!$D$27)),Assumptions!$D$29-SQRT((1-'Random Draws'!F1309)*(Assumptions!$D$29-Assumptions!$D$27)*(Assumptions!$D$29-Assumptions!$D$28)))</f>
        <v>0.25647292789572</v>
      </c>
      <c r="D1309" s="29" t="n">
        <f aca="false">IF('Random Draws'!I1309&lt;Assumptions!$D$30,1,0)</f>
        <v>0</v>
      </c>
      <c r="E1309" s="19" t="n">
        <f aca="false">C1309+Assumptions!$D$31*D1309</f>
        <v>0.25647292789572</v>
      </c>
      <c r="F1309" s="28" t="n">
        <f aca="false">(Simulation!F1309-Assumptions!$D$15)*(1-E1309)+Assumptions!$D$15-Simulation!J1309</f>
        <v>0.152928436411794</v>
      </c>
      <c r="G1309" s="8" t="n">
        <f aca="false">((Assumptions!$D$14*(1+Simulation!E1309)^1*F1309-Assumptions!$D$14*(1+Simulation!E1309)^0*Simulation!E1309*Assumptions!$D$16)/(1+Simulation!K1309)^1+(Assumptions!$D$14*(1+Simulation!E1309)^2*F1309-Assumptions!$D$14*(1+Simulation!E1309)^1*Simulation!E1309*Assumptions!$D$16)/(1+Simulation!K1309)^2+(Assumptions!$D$14*(1+Simulation!E1309)^3*F1309-Assumptions!$D$14*(1+Simulation!E1309)^2*Simulation!E1309*Assumptions!$D$16)/(1+Simulation!K1309)^3+(Assumptions!$D$14*(1+Simulation!E1309)^4*F1309-Assumptions!$D$14*(1+Simulation!E1309)^3*Simulation!E1309*Assumptions!$D$16)/(1+Simulation!K1309)^4+(Assumptions!$D$14*(1+Simulation!E1309)^5*F1309-Assumptions!$D$14*(1+Simulation!E1309)^4*Simulation!E1309*Assumptions!$D$16)/(1+Simulation!K1309)^5+(Assumptions!$D$14*(1+Simulation!E1309)^5*F1309-Assumptions!$D$14*(1+Simulation!E1309)^4*Simulation!E1309*Assumptions!$D$16)*(1+Simulation!I1309)/(Simulation!K1309-Simulation!I1309)/(1+Simulation!K1309)^5-Assumptions!$D$17)/Assumptions!$D$18</f>
        <v>18.6991817911491</v>
      </c>
      <c r="H1309" s="8" t="str">
        <f aca="false">IF(D1309=1,G1309,"")</f>
        <v/>
      </c>
      <c r="I1309" s="33" t="n">
        <f aca="false">IF(D1309=0,G1309,"")</f>
        <v>18.6991817911491</v>
      </c>
    </row>
    <row r="1310" customFormat="false" ht="15" hidden="false" customHeight="false" outlineLevel="0" collapsed="false">
      <c r="B1310" s="2" t="n">
        <v>1305</v>
      </c>
      <c r="C1310" s="19" t="n">
        <f aca="false">IF('Random Draws'!F1310&lt;(Assumptions!$D$28-Assumptions!$D$27)/(Assumptions!$D$29-Assumptions!$D$27),Assumptions!$D$27+SQRT('Random Draws'!F1310*(Assumptions!$D$29-Assumptions!$D$27)*(Assumptions!$D$28-Assumptions!$D$27)),Assumptions!$D$29-SQRT((1-'Random Draws'!F1310)*(Assumptions!$D$29-Assumptions!$D$27)*(Assumptions!$D$29-Assumptions!$D$28)))</f>
        <v>0.261949561815934</v>
      </c>
      <c r="D1310" s="29" t="n">
        <f aca="false">IF('Random Draws'!I1310&lt;Assumptions!$D$30,1,0)</f>
        <v>0</v>
      </c>
      <c r="E1310" s="19" t="n">
        <f aca="false">C1310+Assumptions!$D$31*D1310</f>
        <v>0.261949561815934</v>
      </c>
      <c r="F1310" s="28" t="n">
        <f aca="false">(Simulation!F1310-Assumptions!$D$15)*(1-E1310)+Assumptions!$D$15-Simulation!J1310</f>
        <v>0.207383018998642</v>
      </c>
      <c r="G1310" s="8" t="n">
        <f aca="false">((Assumptions!$D$14*(1+Simulation!E1310)^1*F1310-Assumptions!$D$14*(1+Simulation!E1310)^0*Simulation!E1310*Assumptions!$D$16)/(1+Simulation!K1310)^1+(Assumptions!$D$14*(1+Simulation!E1310)^2*F1310-Assumptions!$D$14*(1+Simulation!E1310)^1*Simulation!E1310*Assumptions!$D$16)/(1+Simulation!K1310)^2+(Assumptions!$D$14*(1+Simulation!E1310)^3*F1310-Assumptions!$D$14*(1+Simulation!E1310)^2*Simulation!E1310*Assumptions!$D$16)/(1+Simulation!K1310)^3+(Assumptions!$D$14*(1+Simulation!E1310)^4*F1310-Assumptions!$D$14*(1+Simulation!E1310)^3*Simulation!E1310*Assumptions!$D$16)/(1+Simulation!K1310)^4+(Assumptions!$D$14*(1+Simulation!E1310)^5*F1310-Assumptions!$D$14*(1+Simulation!E1310)^4*Simulation!E1310*Assumptions!$D$16)/(1+Simulation!K1310)^5+(Assumptions!$D$14*(1+Simulation!E1310)^5*F1310-Assumptions!$D$14*(1+Simulation!E1310)^4*Simulation!E1310*Assumptions!$D$16)*(1+Simulation!I1310)/(Simulation!K1310-Simulation!I1310)/(1+Simulation!K1310)^5-Assumptions!$D$17)/Assumptions!$D$18</f>
        <v>28.653116157694</v>
      </c>
      <c r="H1310" s="8" t="str">
        <f aca="false">IF(D1310=1,G1310,"")</f>
        <v/>
      </c>
      <c r="I1310" s="33" t="n">
        <f aca="false">IF(D1310=0,G1310,"")</f>
        <v>28.653116157694</v>
      </c>
    </row>
    <row r="1311" customFormat="false" ht="15" hidden="false" customHeight="false" outlineLevel="0" collapsed="false">
      <c r="B1311" s="2" t="n">
        <v>1306</v>
      </c>
      <c r="C1311" s="19" t="n">
        <f aca="false">IF('Random Draws'!F1311&lt;(Assumptions!$D$28-Assumptions!$D$27)/(Assumptions!$D$29-Assumptions!$D$27),Assumptions!$D$27+SQRT('Random Draws'!F1311*(Assumptions!$D$29-Assumptions!$D$27)*(Assumptions!$D$28-Assumptions!$D$27)),Assumptions!$D$29-SQRT((1-'Random Draws'!F1311)*(Assumptions!$D$29-Assumptions!$D$27)*(Assumptions!$D$29-Assumptions!$D$28)))</f>
        <v>0.259568430831929</v>
      </c>
      <c r="D1311" s="29" t="n">
        <f aca="false">IF('Random Draws'!I1311&lt;Assumptions!$D$30,1,0)</f>
        <v>0</v>
      </c>
      <c r="E1311" s="19" t="n">
        <f aca="false">C1311+Assumptions!$D$31*D1311</f>
        <v>0.259568430831929</v>
      </c>
      <c r="F1311" s="28" t="n">
        <f aca="false">(Simulation!F1311-Assumptions!$D$15)*(1-E1311)+Assumptions!$D$15-Simulation!J1311</f>
        <v>0.139276713390941</v>
      </c>
      <c r="G1311" s="8" t="n">
        <f aca="false">((Assumptions!$D$14*(1+Simulation!E1311)^1*F1311-Assumptions!$D$14*(1+Simulation!E1311)^0*Simulation!E1311*Assumptions!$D$16)/(1+Simulation!K1311)^1+(Assumptions!$D$14*(1+Simulation!E1311)^2*F1311-Assumptions!$D$14*(1+Simulation!E1311)^1*Simulation!E1311*Assumptions!$D$16)/(1+Simulation!K1311)^2+(Assumptions!$D$14*(1+Simulation!E1311)^3*F1311-Assumptions!$D$14*(1+Simulation!E1311)^2*Simulation!E1311*Assumptions!$D$16)/(1+Simulation!K1311)^3+(Assumptions!$D$14*(1+Simulation!E1311)^4*F1311-Assumptions!$D$14*(1+Simulation!E1311)^3*Simulation!E1311*Assumptions!$D$16)/(1+Simulation!K1311)^4+(Assumptions!$D$14*(1+Simulation!E1311)^5*F1311-Assumptions!$D$14*(1+Simulation!E1311)^4*Simulation!E1311*Assumptions!$D$16)/(1+Simulation!K1311)^5+(Assumptions!$D$14*(1+Simulation!E1311)^5*F1311-Assumptions!$D$14*(1+Simulation!E1311)^4*Simulation!E1311*Assumptions!$D$16)*(1+Simulation!I1311)/(Simulation!K1311-Simulation!I1311)/(1+Simulation!K1311)^5-Assumptions!$D$17)/Assumptions!$D$18</f>
        <v>8.2162324649061</v>
      </c>
      <c r="H1311" s="8" t="str">
        <f aca="false">IF(D1311=1,G1311,"")</f>
        <v/>
      </c>
      <c r="I1311" s="33" t="n">
        <f aca="false">IF(D1311=0,G1311,"")</f>
        <v>8.2162324649061</v>
      </c>
    </row>
    <row r="1312" customFormat="false" ht="15" hidden="false" customHeight="false" outlineLevel="0" collapsed="false">
      <c r="B1312" s="2" t="n">
        <v>1307</v>
      </c>
      <c r="C1312" s="19" t="n">
        <f aca="false">IF('Random Draws'!F1312&lt;(Assumptions!$D$28-Assumptions!$D$27)/(Assumptions!$D$29-Assumptions!$D$27),Assumptions!$D$27+SQRT('Random Draws'!F1312*(Assumptions!$D$29-Assumptions!$D$27)*(Assumptions!$D$28-Assumptions!$D$27)),Assumptions!$D$29-SQRT((1-'Random Draws'!F1312)*(Assumptions!$D$29-Assumptions!$D$27)*(Assumptions!$D$29-Assumptions!$D$28)))</f>
        <v>0.271009981437706</v>
      </c>
      <c r="D1312" s="29" t="n">
        <f aca="false">IF('Random Draws'!I1312&lt;Assumptions!$D$30,1,0)</f>
        <v>1</v>
      </c>
      <c r="E1312" s="19" t="n">
        <f aca="false">C1312+Assumptions!$D$31*D1312</f>
        <v>0.361009981437705</v>
      </c>
      <c r="F1312" s="28" t="n">
        <f aca="false">(Simulation!F1312-Assumptions!$D$15)*(1-E1312)+Assumptions!$D$15-Simulation!J1312</f>
        <v>0.175430303741018</v>
      </c>
      <c r="G1312" s="8" t="n">
        <f aca="false">((Assumptions!$D$14*(1+Simulation!E1312)^1*F1312-Assumptions!$D$14*(1+Simulation!E1312)^0*Simulation!E1312*Assumptions!$D$16)/(1+Simulation!K1312)^1+(Assumptions!$D$14*(1+Simulation!E1312)^2*F1312-Assumptions!$D$14*(1+Simulation!E1312)^1*Simulation!E1312*Assumptions!$D$16)/(1+Simulation!K1312)^2+(Assumptions!$D$14*(1+Simulation!E1312)^3*F1312-Assumptions!$D$14*(1+Simulation!E1312)^2*Simulation!E1312*Assumptions!$D$16)/(1+Simulation!K1312)^3+(Assumptions!$D$14*(1+Simulation!E1312)^4*F1312-Assumptions!$D$14*(1+Simulation!E1312)^3*Simulation!E1312*Assumptions!$D$16)/(1+Simulation!K1312)^4+(Assumptions!$D$14*(1+Simulation!E1312)^5*F1312-Assumptions!$D$14*(1+Simulation!E1312)^4*Simulation!E1312*Assumptions!$D$16)/(1+Simulation!K1312)^5+(Assumptions!$D$14*(1+Simulation!E1312)^5*F1312-Assumptions!$D$14*(1+Simulation!E1312)^4*Simulation!E1312*Assumptions!$D$16)*(1+Simulation!I1312)/(Simulation!K1312-Simulation!I1312)/(1+Simulation!K1312)^5-Assumptions!$D$17)/Assumptions!$D$18</f>
        <v>11.7631632057636</v>
      </c>
      <c r="H1312" s="8" t="n">
        <f aca="false">IF(D1312=1,G1312,"")</f>
        <v>11.7631632057636</v>
      </c>
      <c r="I1312" s="33" t="str">
        <f aca="false">IF(D1312=0,G1312,"")</f>
        <v/>
      </c>
    </row>
    <row r="1313" customFormat="false" ht="15" hidden="false" customHeight="false" outlineLevel="0" collapsed="false">
      <c r="B1313" s="2" t="n">
        <v>1308</v>
      </c>
      <c r="C1313" s="19" t="n">
        <f aca="false">IF('Random Draws'!F1313&lt;(Assumptions!$D$28-Assumptions!$D$27)/(Assumptions!$D$29-Assumptions!$D$27),Assumptions!$D$27+SQRT('Random Draws'!F1313*(Assumptions!$D$29-Assumptions!$D$27)*(Assumptions!$D$28-Assumptions!$D$27)),Assumptions!$D$29-SQRT((1-'Random Draws'!F1313)*(Assumptions!$D$29-Assumptions!$D$27)*(Assumptions!$D$29-Assumptions!$D$28)))</f>
        <v>0.269009117712285</v>
      </c>
      <c r="D1313" s="29" t="n">
        <f aca="false">IF('Random Draws'!I1313&lt;Assumptions!$D$30,1,0)</f>
        <v>1</v>
      </c>
      <c r="E1313" s="19" t="n">
        <f aca="false">C1313+Assumptions!$D$31*D1313</f>
        <v>0.359009117712285</v>
      </c>
      <c r="F1313" s="28" t="n">
        <f aca="false">(Simulation!F1313-Assumptions!$D$15)*(1-E1313)+Assumptions!$D$15-Simulation!J1313</f>
        <v>0.138231954047226</v>
      </c>
      <c r="G1313" s="8" t="n">
        <f aca="false">((Assumptions!$D$14*(1+Simulation!E1313)^1*F1313-Assumptions!$D$14*(1+Simulation!E1313)^0*Simulation!E1313*Assumptions!$D$16)/(1+Simulation!K1313)^1+(Assumptions!$D$14*(1+Simulation!E1313)^2*F1313-Assumptions!$D$14*(1+Simulation!E1313)^1*Simulation!E1313*Assumptions!$D$16)/(1+Simulation!K1313)^2+(Assumptions!$D$14*(1+Simulation!E1313)^3*F1313-Assumptions!$D$14*(1+Simulation!E1313)^2*Simulation!E1313*Assumptions!$D$16)/(1+Simulation!K1313)^3+(Assumptions!$D$14*(1+Simulation!E1313)^4*F1313-Assumptions!$D$14*(1+Simulation!E1313)^3*Simulation!E1313*Assumptions!$D$16)/(1+Simulation!K1313)^4+(Assumptions!$D$14*(1+Simulation!E1313)^5*F1313-Assumptions!$D$14*(1+Simulation!E1313)^4*Simulation!E1313*Assumptions!$D$16)/(1+Simulation!K1313)^5+(Assumptions!$D$14*(1+Simulation!E1313)^5*F1313-Assumptions!$D$14*(1+Simulation!E1313)^4*Simulation!E1313*Assumptions!$D$16)*(1+Simulation!I1313)/(Simulation!K1313-Simulation!I1313)/(1+Simulation!K1313)^5-Assumptions!$D$17)/Assumptions!$D$18</f>
        <v>18.5282625569485</v>
      </c>
      <c r="H1313" s="8" t="n">
        <f aca="false">IF(D1313=1,G1313,"")</f>
        <v>18.5282625569485</v>
      </c>
      <c r="I1313" s="33" t="str">
        <f aca="false">IF(D1313=0,G1313,"")</f>
        <v/>
      </c>
    </row>
    <row r="1314" customFormat="false" ht="15" hidden="false" customHeight="false" outlineLevel="0" collapsed="false">
      <c r="B1314" s="2" t="n">
        <v>1309</v>
      </c>
      <c r="C1314" s="19" t="n">
        <f aca="false">IF('Random Draws'!F1314&lt;(Assumptions!$D$28-Assumptions!$D$27)/(Assumptions!$D$29-Assumptions!$D$27),Assumptions!$D$27+SQRT('Random Draws'!F1314*(Assumptions!$D$29-Assumptions!$D$27)*(Assumptions!$D$28-Assumptions!$D$27)),Assumptions!$D$29-SQRT((1-'Random Draws'!F1314)*(Assumptions!$D$29-Assumptions!$D$27)*(Assumptions!$D$29-Assumptions!$D$28)))</f>
        <v>0.268685402999877</v>
      </c>
      <c r="D1314" s="29" t="n">
        <f aca="false">IF('Random Draws'!I1314&lt;Assumptions!$D$30,1,0)</f>
        <v>0</v>
      </c>
      <c r="E1314" s="19" t="n">
        <f aca="false">C1314+Assumptions!$D$31*D1314</f>
        <v>0.268685402999877</v>
      </c>
      <c r="F1314" s="28" t="n">
        <f aca="false">(Simulation!F1314-Assumptions!$D$15)*(1-E1314)+Assumptions!$D$15-Simulation!J1314</f>
        <v>0.185461884482261</v>
      </c>
      <c r="G1314" s="8" t="n">
        <f aca="false">((Assumptions!$D$14*(1+Simulation!E1314)^1*F1314-Assumptions!$D$14*(1+Simulation!E1314)^0*Simulation!E1314*Assumptions!$D$16)/(1+Simulation!K1314)^1+(Assumptions!$D$14*(1+Simulation!E1314)^2*F1314-Assumptions!$D$14*(1+Simulation!E1314)^1*Simulation!E1314*Assumptions!$D$16)/(1+Simulation!K1314)^2+(Assumptions!$D$14*(1+Simulation!E1314)^3*F1314-Assumptions!$D$14*(1+Simulation!E1314)^2*Simulation!E1314*Assumptions!$D$16)/(1+Simulation!K1314)^3+(Assumptions!$D$14*(1+Simulation!E1314)^4*F1314-Assumptions!$D$14*(1+Simulation!E1314)^3*Simulation!E1314*Assumptions!$D$16)/(1+Simulation!K1314)^4+(Assumptions!$D$14*(1+Simulation!E1314)^5*F1314-Assumptions!$D$14*(1+Simulation!E1314)^4*Simulation!E1314*Assumptions!$D$16)/(1+Simulation!K1314)^5+(Assumptions!$D$14*(1+Simulation!E1314)^5*F1314-Assumptions!$D$14*(1+Simulation!E1314)^4*Simulation!E1314*Assumptions!$D$16)*(1+Simulation!I1314)/(Simulation!K1314-Simulation!I1314)/(1+Simulation!K1314)^5-Assumptions!$D$17)/Assumptions!$D$18</f>
        <v>14.6785400064528</v>
      </c>
      <c r="H1314" s="8" t="str">
        <f aca="false">IF(D1314=1,G1314,"")</f>
        <v/>
      </c>
      <c r="I1314" s="33" t="n">
        <f aca="false">IF(D1314=0,G1314,"")</f>
        <v>14.6785400064528</v>
      </c>
    </row>
    <row r="1315" customFormat="false" ht="15" hidden="false" customHeight="false" outlineLevel="0" collapsed="false">
      <c r="B1315" s="2" t="n">
        <v>1310</v>
      </c>
      <c r="C1315" s="19" t="n">
        <f aca="false">IF('Random Draws'!F1315&lt;(Assumptions!$D$28-Assumptions!$D$27)/(Assumptions!$D$29-Assumptions!$D$27),Assumptions!$D$27+SQRT('Random Draws'!F1315*(Assumptions!$D$29-Assumptions!$D$27)*(Assumptions!$D$28-Assumptions!$D$27)),Assumptions!$D$29-SQRT((1-'Random Draws'!F1315)*(Assumptions!$D$29-Assumptions!$D$27)*(Assumptions!$D$29-Assumptions!$D$28)))</f>
        <v>0.256543854282627</v>
      </c>
      <c r="D1315" s="29" t="n">
        <f aca="false">IF('Random Draws'!I1315&lt;Assumptions!$D$30,1,0)</f>
        <v>0</v>
      </c>
      <c r="E1315" s="19" t="n">
        <f aca="false">C1315+Assumptions!$D$31*D1315</f>
        <v>0.256543854282627</v>
      </c>
      <c r="F1315" s="28" t="n">
        <f aca="false">(Simulation!F1315-Assumptions!$D$15)*(1-E1315)+Assumptions!$D$15-Simulation!J1315</f>
        <v>0.194510007590572</v>
      </c>
      <c r="G1315" s="8" t="n">
        <f aca="false">((Assumptions!$D$14*(1+Simulation!E1315)^1*F1315-Assumptions!$D$14*(1+Simulation!E1315)^0*Simulation!E1315*Assumptions!$D$16)/(1+Simulation!K1315)^1+(Assumptions!$D$14*(1+Simulation!E1315)^2*F1315-Assumptions!$D$14*(1+Simulation!E1315)^1*Simulation!E1315*Assumptions!$D$16)/(1+Simulation!K1315)^2+(Assumptions!$D$14*(1+Simulation!E1315)^3*F1315-Assumptions!$D$14*(1+Simulation!E1315)^2*Simulation!E1315*Assumptions!$D$16)/(1+Simulation!K1315)^3+(Assumptions!$D$14*(1+Simulation!E1315)^4*F1315-Assumptions!$D$14*(1+Simulation!E1315)^3*Simulation!E1315*Assumptions!$D$16)/(1+Simulation!K1315)^4+(Assumptions!$D$14*(1+Simulation!E1315)^5*F1315-Assumptions!$D$14*(1+Simulation!E1315)^4*Simulation!E1315*Assumptions!$D$16)/(1+Simulation!K1315)^5+(Assumptions!$D$14*(1+Simulation!E1315)^5*F1315-Assumptions!$D$14*(1+Simulation!E1315)^4*Simulation!E1315*Assumptions!$D$16)*(1+Simulation!I1315)/(Simulation!K1315-Simulation!I1315)/(1+Simulation!K1315)^5-Assumptions!$D$17)/Assumptions!$D$18</f>
        <v>11.3090907032845</v>
      </c>
      <c r="H1315" s="8" t="str">
        <f aca="false">IF(D1315=1,G1315,"")</f>
        <v/>
      </c>
      <c r="I1315" s="33" t="n">
        <f aca="false">IF(D1315=0,G1315,"")</f>
        <v>11.3090907032845</v>
      </c>
    </row>
    <row r="1316" customFormat="false" ht="15" hidden="false" customHeight="false" outlineLevel="0" collapsed="false">
      <c r="B1316" s="2" t="n">
        <v>1311</v>
      </c>
      <c r="C1316" s="19" t="n">
        <f aca="false">IF('Random Draws'!F1316&lt;(Assumptions!$D$28-Assumptions!$D$27)/(Assumptions!$D$29-Assumptions!$D$27),Assumptions!$D$27+SQRT('Random Draws'!F1316*(Assumptions!$D$29-Assumptions!$D$27)*(Assumptions!$D$28-Assumptions!$D$27)),Assumptions!$D$29-SQRT((1-'Random Draws'!F1316)*(Assumptions!$D$29-Assumptions!$D$27)*(Assumptions!$D$29-Assumptions!$D$28)))</f>
        <v>0.260559264871245</v>
      </c>
      <c r="D1316" s="29" t="n">
        <f aca="false">IF('Random Draws'!I1316&lt;Assumptions!$D$30,1,0)</f>
        <v>0</v>
      </c>
      <c r="E1316" s="19" t="n">
        <f aca="false">C1316+Assumptions!$D$31*D1316</f>
        <v>0.260559264871245</v>
      </c>
      <c r="F1316" s="28" t="n">
        <f aca="false">(Simulation!F1316-Assumptions!$D$15)*(1-E1316)+Assumptions!$D$15-Simulation!J1316</f>
        <v>0.149008694298286</v>
      </c>
      <c r="G1316" s="8" t="n">
        <f aca="false">((Assumptions!$D$14*(1+Simulation!E1316)^1*F1316-Assumptions!$D$14*(1+Simulation!E1316)^0*Simulation!E1316*Assumptions!$D$16)/(1+Simulation!K1316)^1+(Assumptions!$D$14*(1+Simulation!E1316)^2*F1316-Assumptions!$D$14*(1+Simulation!E1316)^1*Simulation!E1316*Assumptions!$D$16)/(1+Simulation!K1316)^2+(Assumptions!$D$14*(1+Simulation!E1316)^3*F1316-Assumptions!$D$14*(1+Simulation!E1316)^2*Simulation!E1316*Assumptions!$D$16)/(1+Simulation!K1316)^3+(Assumptions!$D$14*(1+Simulation!E1316)^4*F1316-Assumptions!$D$14*(1+Simulation!E1316)^3*Simulation!E1316*Assumptions!$D$16)/(1+Simulation!K1316)^4+(Assumptions!$D$14*(1+Simulation!E1316)^5*F1316-Assumptions!$D$14*(1+Simulation!E1316)^4*Simulation!E1316*Assumptions!$D$16)/(1+Simulation!K1316)^5+(Assumptions!$D$14*(1+Simulation!E1316)^5*F1316-Assumptions!$D$14*(1+Simulation!E1316)^4*Simulation!E1316*Assumptions!$D$16)*(1+Simulation!I1316)/(Simulation!K1316-Simulation!I1316)/(1+Simulation!K1316)^5-Assumptions!$D$17)/Assumptions!$D$18</f>
        <v>10.0087682838563</v>
      </c>
      <c r="H1316" s="8" t="str">
        <f aca="false">IF(D1316=1,G1316,"")</f>
        <v/>
      </c>
      <c r="I1316" s="33" t="n">
        <f aca="false">IF(D1316=0,G1316,"")</f>
        <v>10.0087682838563</v>
      </c>
    </row>
    <row r="1317" customFormat="false" ht="15" hidden="false" customHeight="false" outlineLevel="0" collapsed="false">
      <c r="B1317" s="2" t="n">
        <v>1312</v>
      </c>
      <c r="C1317" s="19" t="n">
        <f aca="false">IF('Random Draws'!F1317&lt;(Assumptions!$D$28-Assumptions!$D$27)/(Assumptions!$D$29-Assumptions!$D$27),Assumptions!$D$27+SQRT('Random Draws'!F1317*(Assumptions!$D$29-Assumptions!$D$27)*(Assumptions!$D$28-Assumptions!$D$27)),Assumptions!$D$29-SQRT((1-'Random Draws'!F1317)*(Assumptions!$D$29-Assumptions!$D$27)*(Assumptions!$D$29-Assumptions!$D$28)))</f>
        <v>0.268281761099244</v>
      </c>
      <c r="D1317" s="29" t="n">
        <f aca="false">IF('Random Draws'!I1317&lt;Assumptions!$D$30,1,0)</f>
        <v>0</v>
      </c>
      <c r="E1317" s="19" t="n">
        <f aca="false">C1317+Assumptions!$D$31*D1317</f>
        <v>0.268281761099244</v>
      </c>
      <c r="F1317" s="28" t="n">
        <f aca="false">(Simulation!F1317-Assumptions!$D$15)*(1-E1317)+Assumptions!$D$15-Simulation!J1317</f>
        <v>0.160449486874001</v>
      </c>
      <c r="G1317" s="8" t="n">
        <f aca="false">((Assumptions!$D$14*(1+Simulation!E1317)^1*F1317-Assumptions!$D$14*(1+Simulation!E1317)^0*Simulation!E1317*Assumptions!$D$16)/(1+Simulation!K1317)^1+(Assumptions!$D$14*(1+Simulation!E1317)^2*F1317-Assumptions!$D$14*(1+Simulation!E1317)^1*Simulation!E1317*Assumptions!$D$16)/(1+Simulation!K1317)^2+(Assumptions!$D$14*(1+Simulation!E1317)^3*F1317-Assumptions!$D$14*(1+Simulation!E1317)^2*Simulation!E1317*Assumptions!$D$16)/(1+Simulation!K1317)^3+(Assumptions!$D$14*(1+Simulation!E1317)^4*F1317-Assumptions!$D$14*(1+Simulation!E1317)^3*Simulation!E1317*Assumptions!$D$16)/(1+Simulation!K1317)^4+(Assumptions!$D$14*(1+Simulation!E1317)^5*F1317-Assumptions!$D$14*(1+Simulation!E1317)^4*Simulation!E1317*Assumptions!$D$16)/(1+Simulation!K1317)^5+(Assumptions!$D$14*(1+Simulation!E1317)^5*F1317-Assumptions!$D$14*(1+Simulation!E1317)^4*Simulation!E1317*Assumptions!$D$16)*(1+Simulation!I1317)/(Simulation!K1317-Simulation!I1317)/(1+Simulation!K1317)^5-Assumptions!$D$17)/Assumptions!$D$18</f>
        <v>9.07766205498868</v>
      </c>
      <c r="H1317" s="8" t="str">
        <f aca="false">IF(D1317=1,G1317,"")</f>
        <v/>
      </c>
      <c r="I1317" s="33" t="n">
        <f aca="false">IF(D1317=0,G1317,"")</f>
        <v>9.07766205498868</v>
      </c>
    </row>
    <row r="1318" customFormat="false" ht="15" hidden="false" customHeight="false" outlineLevel="0" collapsed="false">
      <c r="B1318" s="2" t="n">
        <v>1313</v>
      </c>
      <c r="C1318" s="19" t="n">
        <f aca="false">IF('Random Draws'!F1318&lt;(Assumptions!$D$28-Assumptions!$D$27)/(Assumptions!$D$29-Assumptions!$D$27),Assumptions!$D$27+SQRT('Random Draws'!F1318*(Assumptions!$D$29-Assumptions!$D$27)*(Assumptions!$D$28-Assumptions!$D$27)),Assumptions!$D$29-SQRT((1-'Random Draws'!F1318)*(Assumptions!$D$29-Assumptions!$D$27)*(Assumptions!$D$29-Assumptions!$D$28)))</f>
        <v>0.253212215416924</v>
      </c>
      <c r="D1318" s="29" t="n">
        <f aca="false">IF('Random Draws'!I1318&lt;Assumptions!$D$30,1,0)</f>
        <v>0</v>
      </c>
      <c r="E1318" s="19" t="n">
        <f aca="false">C1318+Assumptions!$D$31*D1318</f>
        <v>0.253212215416924</v>
      </c>
      <c r="F1318" s="28" t="n">
        <f aca="false">(Simulation!F1318-Assumptions!$D$15)*(1-E1318)+Assumptions!$D$15-Simulation!J1318</f>
        <v>0.163896798577514</v>
      </c>
      <c r="G1318" s="8" t="n">
        <f aca="false">((Assumptions!$D$14*(1+Simulation!E1318)^1*F1318-Assumptions!$D$14*(1+Simulation!E1318)^0*Simulation!E1318*Assumptions!$D$16)/(1+Simulation!K1318)^1+(Assumptions!$D$14*(1+Simulation!E1318)^2*F1318-Assumptions!$D$14*(1+Simulation!E1318)^1*Simulation!E1318*Assumptions!$D$16)/(1+Simulation!K1318)^2+(Assumptions!$D$14*(1+Simulation!E1318)^3*F1318-Assumptions!$D$14*(1+Simulation!E1318)^2*Simulation!E1318*Assumptions!$D$16)/(1+Simulation!K1318)^3+(Assumptions!$D$14*(1+Simulation!E1318)^4*F1318-Assumptions!$D$14*(1+Simulation!E1318)^3*Simulation!E1318*Assumptions!$D$16)/(1+Simulation!K1318)^4+(Assumptions!$D$14*(1+Simulation!E1318)^5*F1318-Assumptions!$D$14*(1+Simulation!E1318)^4*Simulation!E1318*Assumptions!$D$16)/(1+Simulation!K1318)^5+(Assumptions!$D$14*(1+Simulation!E1318)^5*F1318-Assumptions!$D$14*(1+Simulation!E1318)^4*Simulation!E1318*Assumptions!$D$16)*(1+Simulation!I1318)/(Simulation!K1318-Simulation!I1318)/(1+Simulation!K1318)^5-Assumptions!$D$17)/Assumptions!$D$18</f>
        <v>14.4805026636513</v>
      </c>
      <c r="H1318" s="8" t="str">
        <f aca="false">IF(D1318=1,G1318,"")</f>
        <v/>
      </c>
      <c r="I1318" s="33" t="n">
        <f aca="false">IF(D1318=0,G1318,"")</f>
        <v>14.4805026636513</v>
      </c>
    </row>
    <row r="1319" customFormat="false" ht="15" hidden="false" customHeight="false" outlineLevel="0" collapsed="false">
      <c r="B1319" s="2" t="n">
        <v>1314</v>
      </c>
      <c r="C1319" s="19" t="n">
        <f aca="false">IF('Random Draws'!F1319&lt;(Assumptions!$D$28-Assumptions!$D$27)/(Assumptions!$D$29-Assumptions!$D$27),Assumptions!$D$27+SQRT('Random Draws'!F1319*(Assumptions!$D$29-Assumptions!$D$27)*(Assumptions!$D$28-Assumptions!$D$27)),Assumptions!$D$29-SQRT((1-'Random Draws'!F1319)*(Assumptions!$D$29-Assumptions!$D$27)*(Assumptions!$D$29-Assumptions!$D$28)))</f>
        <v>0.255592889192629</v>
      </c>
      <c r="D1319" s="29" t="n">
        <f aca="false">IF('Random Draws'!I1319&lt;Assumptions!$D$30,1,0)</f>
        <v>1</v>
      </c>
      <c r="E1319" s="19" t="n">
        <f aca="false">C1319+Assumptions!$D$31*D1319</f>
        <v>0.345592889192629</v>
      </c>
      <c r="F1319" s="28" t="n">
        <f aca="false">(Simulation!F1319-Assumptions!$D$15)*(1-E1319)+Assumptions!$D$15-Simulation!J1319</f>
        <v>0.17780858861076</v>
      </c>
      <c r="G1319" s="8" t="n">
        <f aca="false">((Assumptions!$D$14*(1+Simulation!E1319)^1*F1319-Assumptions!$D$14*(1+Simulation!E1319)^0*Simulation!E1319*Assumptions!$D$16)/(1+Simulation!K1319)^1+(Assumptions!$D$14*(1+Simulation!E1319)^2*F1319-Assumptions!$D$14*(1+Simulation!E1319)^1*Simulation!E1319*Assumptions!$D$16)/(1+Simulation!K1319)^2+(Assumptions!$D$14*(1+Simulation!E1319)^3*F1319-Assumptions!$D$14*(1+Simulation!E1319)^2*Simulation!E1319*Assumptions!$D$16)/(1+Simulation!K1319)^3+(Assumptions!$D$14*(1+Simulation!E1319)^4*F1319-Assumptions!$D$14*(1+Simulation!E1319)^3*Simulation!E1319*Assumptions!$D$16)/(1+Simulation!K1319)^4+(Assumptions!$D$14*(1+Simulation!E1319)^5*F1319-Assumptions!$D$14*(1+Simulation!E1319)^4*Simulation!E1319*Assumptions!$D$16)/(1+Simulation!K1319)^5+(Assumptions!$D$14*(1+Simulation!E1319)^5*F1319-Assumptions!$D$14*(1+Simulation!E1319)^4*Simulation!E1319*Assumptions!$D$16)*(1+Simulation!I1319)/(Simulation!K1319-Simulation!I1319)/(1+Simulation!K1319)^5-Assumptions!$D$17)/Assumptions!$D$18</f>
        <v>10.3904834597825</v>
      </c>
      <c r="H1319" s="8" t="n">
        <f aca="false">IF(D1319=1,G1319,"")</f>
        <v>10.3904834597825</v>
      </c>
      <c r="I1319" s="33" t="str">
        <f aca="false">IF(D1319=0,G1319,"")</f>
        <v/>
      </c>
    </row>
    <row r="1320" customFormat="false" ht="15" hidden="false" customHeight="false" outlineLevel="0" collapsed="false">
      <c r="B1320" s="2" t="n">
        <v>1315</v>
      </c>
      <c r="C1320" s="19" t="n">
        <f aca="false">IF('Random Draws'!F1320&lt;(Assumptions!$D$28-Assumptions!$D$27)/(Assumptions!$D$29-Assumptions!$D$27),Assumptions!$D$27+SQRT('Random Draws'!F1320*(Assumptions!$D$29-Assumptions!$D$27)*(Assumptions!$D$28-Assumptions!$D$27)),Assumptions!$D$29-SQRT((1-'Random Draws'!F1320)*(Assumptions!$D$29-Assumptions!$D$27)*(Assumptions!$D$29-Assumptions!$D$28)))</f>
        <v>0.254965921651325</v>
      </c>
      <c r="D1320" s="29" t="n">
        <f aca="false">IF('Random Draws'!I1320&lt;Assumptions!$D$30,1,0)</f>
        <v>1</v>
      </c>
      <c r="E1320" s="19" t="n">
        <f aca="false">C1320+Assumptions!$D$31*D1320</f>
        <v>0.344965921651325</v>
      </c>
      <c r="F1320" s="28" t="n">
        <f aca="false">(Simulation!F1320-Assumptions!$D$15)*(1-E1320)+Assumptions!$D$15-Simulation!J1320</f>
        <v>0.142774905244649</v>
      </c>
      <c r="G1320" s="8" t="n">
        <f aca="false">((Assumptions!$D$14*(1+Simulation!E1320)^1*F1320-Assumptions!$D$14*(1+Simulation!E1320)^0*Simulation!E1320*Assumptions!$D$16)/(1+Simulation!K1320)^1+(Assumptions!$D$14*(1+Simulation!E1320)^2*F1320-Assumptions!$D$14*(1+Simulation!E1320)^1*Simulation!E1320*Assumptions!$D$16)/(1+Simulation!K1320)^2+(Assumptions!$D$14*(1+Simulation!E1320)^3*F1320-Assumptions!$D$14*(1+Simulation!E1320)^2*Simulation!E1320*Assumptions!$D$16)/(1+Simulation!K1320)^3+(Assumptions!$D$14*(1+Simulation!E1320)^4*F1320-Assumptions!$D$14*(1+Simulation!E1320)^3*Simulation!E1320*Assumptions!$D$16)/(1+Simulation!K1320)^4+(Assumptions!$D$14*(1+Simulation!E1320)^5*F1320-Assumptions!$D$14*(1+Simulation!E1320)^4*Simulation!E1320*Assumptions!$D$16)/(1+Simulation!K1320)^5+(Assumptions!$D$14*(1+Simulation!E1320)^5*F1320-Assumptions!$D$14*(1+Simulation!E1320)^4*Simulation!E1320*Assumptions!$D$16)*(1+Simulation!I1320)/(Simulation!K1320-Simulation!I1320)/(1+Simulation!K1320)^5-Assumptions!$D$17)/Assumptions!$D$18</f>
        <v>7.27046935969286</v>
      </c>
      <c r="H1320" s="8" t="n">
        <f aca="false">IF(D1320=1,G1320,"")</f>
        <v>7.27046935969286</v>
      </c>
      <c r="I1320" s="33" t="str">
        <f aca="false">IF(D1320=0,G1320,"")</f>
        <v/>
      </c>
    </row>
    <row r="1321" customFormat="false" ht="15" hidden="false" customHeight="false" outlineLevel="0" collapsed="false">
      <c r="B1321" s="2" t="n">
        <v>1316</v>
      </c>
      <c r="C1321" s="19" t="n">
        <f aca="false">IF('Random Draws'!F1321&lt;(Assumptions!$D$28-Assumptions!$D$27)/(Assumptions!$D$29-Assumptions!$D$27),Assumptions!$D$27+SQRT('Random Draws'!F1321*(Assumptions!$D$29-Assumptions!$D$27)*(Assumptions!$D$28-Assumptions!$D$27)),Assumptions!$D$29-SQRT((1-'Random Draws'!F1321)*(Assumptions!$D$29-Assumptions!$D$27)*(Assumptions!$D$29-Assumptions!$D$28)))</f>
        <v>0.250914627626557</v>
      </c>
      <c r="D1321" s="29" t="n">
        <f aca="false">IF('Random Draws'!I1321&lt;Assumptions!$D$30,1,0)</f>
        <v>0</v>
      </c>
      <c r="E1321" s="19" t="n">
        <f aca="false">C1321+Assumptions!$D$31*D1321</f>
        <v>0.250914627626557</v>
      </c>
      <c r="F1321" s="28" t="n">
        <f aca="false">(Simulation!F1321-Assumptions!$D$15)*(1-E1321)+Assumptions!$D$15-Simulation!J1321</f>
        <v>0.144727009713124</v>
      </c>
      <c r="G1321" s="8" t="n">
        <f aca="false">((Assumptions!$D$14*(1+Simulation!E1321)^1*F1321-Assumptions!$D$14*(1+Simulation!E1321)^0*Simulation!E1321*Assumptions!$D$16)/(1+Simulation!K1321)^1+(Assumptions!$D$14*(1+Simulation!E1321)^2*F1321-Assumptions!$D$14*(1+Simulation!E1321)^1*Simulation!E1321*Assumptions!$D$16)/(1+Simulation!K1321)^2+(Assumptions!$D$14*(1+Simulation!E1321)^3*F1321-Assumptions!$D$14*(1+Simulation!E1321)^2*Simulation!E1321*Assumptions!$D$16)/(1+Simulation!K1321)^3+(Assumptions!$D$14*(1+Simulation!E1321)^4*F1321-Assumptions!$D$14*(1+Simulation!E1321)^3*Simulation!E1321*Assumptions!$D$16)/(1+Simulation!K1321)^4+(Assumptions!$D$14*(1+Simulation!E1321)^5*F1321-Assumptions!$D$14*(1+Simulation!E1321)^4*Simulation!E1321*Assumptions!$D$16)/(1+Simulation!K1321)^5+(Assumptions!$D$14*(1+Simulation!E1321)^5*F1321-Assumptions!$D$14*(1+Simulation!E1321)^4*Simulation!E1321*Assumptions!$D$16)*(1+Simulation!I1321)/(Simulation!K1321-Simulation!I1321)/(1+Simulation!K1321)^5-Assumptions!$D$17)/Assumptions!$D$18</f>
        <v>7.6993883997551</v>
      </c>
      <c r="H1321" s="8" t="str">
        <f aca="false">IF(D1321=1,G1321,"")</f>
        <v/>
      </c>
      <c r="I1321" s="33" t="n">
        <f aca="false">IF(D1321=0,G1321,"")</f>
        <v>7.6993883997551</v>
      </c>
    </row>
    <row r="1322" customFormat="false" ht="15" hidden="false" customHeight="false" outlineLevel="0" collapsed="false">
      <c r="B1322" s="2" t="n">
        <v>1317</v>
      </c>
      <c r="C1322" s="19" t="n">
        <f aca="false">IF('Random Draws'!F1322&lt;(Assumptions!$D$28-Assumptions!$D$27)/(Assumptions!$D$29-Assumptions!$D$27),Assumptions!$D$27+SQRT('Random Draws'!F1322*(Assumptions!$D$29-Assumptions!$D$27)*(Assumptions!$D$28-Assumptions!$D$27)),Assumptions!$D$29-SQRT((1-'Random Draws'!F1322)*(Assumptions!$D$29-Assumptions!$D$27)*(Assumptions!$D$29-Assumptions!$D$28)))</f>
        <v>0.272901206524486</v>
      </c>
      <c r="D1322" s="29" t="n">
        <f aca="false">IF('Random Draws'!I1322&lt;Assumptions!$D$30,1,0)</f>
        <v>0</v>
      </c>
      <c r="E1322" s="19" t="n">
        <f aca="false">C1322+Assumptions!$D$31*D1322</f>
        <v>0.272901206524486</v>
      </c>
      <c r="F1322" s="28" t="n">
        <f aca="false">(Simulation!F1322-Assumptions!$D$15)*(1-E1322)+Assumptions!$D$15-Simulation!J1322</f>
        <v>0.158838652584595</v>
      </c>
      <c r="G1322" s="8" t="n">
        <f aca="false">((Assumptions!$D$14*(1+Simulation!E1322)^1*F1322-Assumptions!$D$14*(1+Simulation!E1322)^0*Simulation!E1322*Assumptions!$D$16)/(1+Simulation!K1322)^1+(Assumptions!$D$14*(1+Simulation!E1322)^2*F1322-Assumptions!$D$14*(1+Simulation!E1322)^1*Simulation!E1322*Assumptions!$D$16)/(1+Simulation!K1322)^2+(Assumptions!$D$14*(1+Simulation!E1322)^3*F1322-Assumptions!$D$14*(1+Simulation!E1322)^2*Simulation!E1322*Assumptions!$D$16)/(1+Simulation!K1322)^3+(Assumptions!$D$14*(1+Simulation!E1322)^4*F1322-Assumptions!$D$14*(1+Simulation!E1322)^3*Simulation!E1322*Assumptions!$D$16)/(1+Simulation!K1322)^4+(Assumptions!$D$14*(1+Simulation!E1322)^5*F1322-Assumptions!$D$14*(1+Simulation!E1322)^4*Simulation!E1322*Assumptions!$D$16)/(1+Simulation!K1322)^5+(Assumptions!$D$14*(1+Simulation!E1322)^5*F1322-Assumptions!$D$14*(1+Simulation!E1322)^4*Simulation!E1322*Assumptions!$D$16)*(1+Simulation!I1322)/(Simulation!K1322-Simulation!I1322)/(1+Simulation!K1322)^5-Assumptions!$D$17)/Assumptions!$D$18</f>
        <v>7.34469276140763</v>
      </c>
      <c r="H1322" s="8" t="str">
        <f aca="false">IF(D1322=1,G1322,"")</f>
        <v/>
      </c>
      <c r="I1322" s="33" t="n">
        <f aca="false">IF(D1322=0,G1322,"")</f>
        <v>7.34469276140763</v>
      </c>
    </row>
    <row r="1323" customFormat="false" ht="15" hidden="false" customHeight="false" outlineLevel="0" collapsed="false">
      <c r="B1323" s="2" t="n">
        <v>1318</v>
      </c>
      <c r="C1323" s="19" t="n">
        <f aca="false">IF('Random Draws'!F1323&lt;(Assumptions!$D$28-Assumptions!$D$27)/(Assumptions!$D$29-Assumptions!$D$27),Assumptions!$D$27+SQRT('Random Draws'!F1323*(Assumptions!$D$29-Assumptions!$D$27)*(Assumptions!$D$28-Assumptions!$D$27)),Assumptions!$D$29-SQRT((1-'Random Draws'!F1323)*(Assumptions!$D$29-Assumptions!$D$27)*(Assumptions!$D$29-Assumptions!$D$28)))</f>
        <v>0.253224506351256</v>
      </c>
      <c r="D1323" s="29" t="n">
        <f aca="false">IF('Random Draws'!I1323&lt;Assumptions!$D$30,1,0)</f>
        <v>0</v>
      </c>
      <c r="E1323" s="19" t="n">
        <f aca="false">C1323+Assumptions!$D$31*D1323</f>
        <v>0.253224506351256</v>
      </c>
      <c r="F1323" s="28" t="n">
        <f aca="false">(Simulation!F1323-Assumptions!$D$15)*(1-E1323)+Assumptions!$D$15-Simulation!J1323</f>
        <v>0.169818819637504</v>
      </c>
      <c r="G1323" s="8" t="n">
        <f aca="false">((Assumptions!$D$14*(1+Simulation!E1323)^1*F1323-Assumptions!$D$14*(1+Simulation!E1323)^0*Simulation!E1323*Assumptions!$D$16)/(1+Simulation!K1323)^1+(Assumptions!$D$14*(1+Simulation!E1323)^2*F1323-Assumptions!$D$14*(1+Simulation!E1323)^1*Simulation!E1323*Assumptions!$D$16)/(1+Simulation!K1323)^2+(Assumptions!$D$14*(1+Simulation!E1323)^3*F1323-Assumptions!$D$14*(1+Simulation!E1323)^2*Simulation!E1323*Assumptions!$D$16)/(1+Simulation!K1323)^3+(Assumptions!$D$14*(1+Simulation!E1323)^4*F1323-Assumptions!$D$14*(1+Simulation!E1323)^3*Simulation!E1323*Assumptions!$D$16)/(1+Simulation!K1323)^4+(Assumptions!$D$14*(1+Simulation!E1323)^5*F1323-Assumptions!$D$14*(1+Simulation!E1323)^4*Simulation!E1323*Assumptions!$D$16)/(1+Simulation!K1323)^5+(Assumptions!$D$14*(1+Simulation!E1323)^5*F1323-Assumptions!$D$14*(1+Simulation!E1323)^4*Simulation!E1323*Assumptions!$D$16)*(1+Simulation!I1323)/(Simulation!K1323-Simulation!I1323)/(1+Simulation!K1323)^5-Assumptions!$D$17)/Assumptions!$D$18</f>
        <v>17.1891735992945</v>
      </c>
      <c r="H1323" s="8" t="str">
        <f aca="false">IF(D1323=1,G1323,"")</f>
        <v/>
      </c>
      <c r="I1323" s="33" t="n">
        <f aca="false">IF(D1323=0,G1323,"")</f>
        <v>17.1891735992945</v>
      </c>
    </row>
    <row r="1324" customFormat="false" ht="15" hidden="false" customHeight="false" outlineLevel="0" collapsed="false">
      <c r="B1324" s="2" t="n">
        <v>1319</v>
      </c>
      <c r="C1324" s="19" t="n">
        <f aca="false">IF('Random Draws'!F1324&lt;(Assumptions!$D$28-Assumptions!$D$27)/(Assumptions!$D$29-Assumptions!$D$27),Assumptions!$D$27+SQRT('Random Draws'!F1324*(Assumptions!$D$29-Assumptions!$D$27)*(Assumptions!$D$28-Assumptions!$D$27)),Assumptions!$D$29-SQRT((1-'Random Draws'!F1324)*(Assumptions!$D$29-Assumptions!$D$27)*(Assumptions!$D$29-Assumptions!$D$28)))</f>
        <v>0.259708344438618</v>
      </c>
      <c r="D1324" s="29" t="n">
        <f aca="false">IF('Random Draws'!I1324&lt;Assumptions!$D$30,1,0)</f>
        <v>0</v>
      </c>
      <c r="E1324" s="19" t="n">
        <f aca="false">C1324+Assumptions!$D$31*D1324</f>
        <v>0.259708344438618</v>
      </c>
      <c r="F1324" s="28" t="n">
        <f aca="false">(Simulation!F1324-Assumptions!$D$15)*(1-E1324)+Assumptions!$D$15-Simulation!J1324</f>
        <v>0.192859278419409</v>
      </c>
      <c r="G1324" s="8" t="n">
        <f aca="false">((Assumptions!$D$14*(1+Simulation!E1324)^1*F1324-Assumptions!$D$14*(1+Simulation!E1324)^0*Simulation!E1324*Assumptions!$D$16)/(1+Simulation!K1324)^1+(Assumptions!$D$14*(1+Simulation!E1324)^2*F1324-Assumptions!$D$14*(1+Simulation!E1324)^1*Simulation!E1324*Assumptions!$D$16)/(1+Simulation!K1324)^2+(Assumptions!$D$14*(1+Simulation!E1324)^3*F1324-Assumptions!$D$14*(1+Simulation!E1324)^2*Simulation!E1324*Assumptions!$D$16)/(1+Simulation!K1324)^3+(Assumptions!$D$14*(1+Simulation!E1324)^4*F1324-Assumptions!$D$14*(1+Simulation!E1324)^3*Simulation!E1324*Assumptions!$D$16)/(1+Simulation!K1324)^4+(Assumptions!$D$14*(1+Simulation!E1324)^5*F1324-Assumptions!$D$14*(1+Simulation!E1324)^4*Simulation!E1324*Assumptions!$D$16)/(1+Simulation!K1324)^5+(Assumptions!$D$14*(1+Simulation!E1324)^5*F1324-Assumptions!$D$14*(1+Simulation!E1324)^4*Simulation!E1324*Assumptions!$D$16)*(1+Simulation!I1324)/(Simulation!K1324-Simulation!I1324)/(1+Simulation!K1324)^5-Assumptions!$D$17)/Assumptions!$D$18</f>
        <v>12.5328149936527</v>
      </c>
      <c r="H1324" s="8" t="str">
        <f aca="false">IF(D1324=1,G1324,"")</f>
        <v/>
      </c>
      <c r="I1324" s="33" t="n">
        <f aca="false">IF(D1324=0,G1324,"")</f>
        <v>12.5328149936527</v>
      </c>
    </row>
    <row r="1325" customFormat="false" ht="15" hidden="false" customHeight="false" outlineLevel="0" collapsed="false">
      <c r="B1325" s="2" t="n">
        <v>1320</v>
      </c>
      <c r="C1325" s="19" t="n">
        <f aca="false">IF('Random Draws'!F1325&lt;(Assumptions!$D$28-Assumptions!$D$27)/(Assumptions!$D$29-Assumptions!$D$27),Assumptions!$D$27+SQRT('Random Draws'!F1325*(Assumptions!$D$29-Assumptions!$D$27)*(Assumptions!$D$28-Assumptions!$D$27)),Assumptions!$D$29-SQRT((1-'Random Draws'!F1325)*(Assumptions!$D$29-Assumptions!$D$27)*(Assumptions!$D$29-Assumptions!$D$28)))</f>
        <v>0.266359963100314</v>
      </c>
      <c r="D1325" s="29" t="n">
        <f aca="false">IF('Random Draws'!I1325&lt;Assumptions!$D$30,1,0)</f>
        <v>0</v>
      </c>
      <c r="E1325" s="19" t="n">
        <f aca="false">C1325+Assumptions!$D$31*D1325</f>
        <v>0.266359963100314</v>
      </c>
      <c r="F1325" s="28" t="n">
        <f aca="false">(Simulation!F1325-Assumptions!$D$15)*(1-E1325)+Assumptions!$D$15-Simulation!J1325</f>
        <v>0.18029738726696</v>
      </c>
      <c r="G1325" s="8" t="n">
        <f aca="false">((Assumptions!$D$14*(1+Simulation!E1325)^1*F1325-Assumptions!$D$14*(1+Simulation!E1325)^0*Simulation!E1325*Assumptions!$D$16)/(1+Simulation!K1325)^1+(Assumptions!$D$14*(1+Simulation!E1325)^2*F1325-Assumptions!$D$14*(1+Simulation!E1325)^1*Simulation!E1325*Assumptions!$D$16)/(1+Simulation!K1325)^2+(Assumptions!$D$14*(1+Simulation!E1325)^3*F1325-Assumptions!$D$14*(1+Simulation!E1325)^2*Simulation!E1325*Assumptions!$D$16)/(1+Simulation!K1325)^3+(Assumptions!$D$14*(1+Simulation!E1325)^4*F1325-Assumptions!$D$14*(1+Simulation!E1325)^3*Simulation!E1325*Assumptions!$D$16)/(1+Simulation!K1325)^4+(Assumptions!$D$14*(1+Simulation!E1325)^5*F1325-Assumptions!$D$14*(1+Simulation!E1325)^4*Simulation!E1325*Assumptions!$D$16)/(1+Simulation!K1325)^5+(Assumptions!$D$14*(1+Simulation!E1325)^5*F1325-Assumptions!$D$14*(1+Simulation!E1325)^4*Simulation!E1325*Assumptions!$D$16)*(1+Simulation!I1325)/(Simulation!K1325-Simulation!I1325)/(1+Simulation!K1325)^5-Assumptions!$D$17)/Assumptions!$D$18</f>
        <v>17.2283072656469</v>
      </c>
      <c r="H1325" s="8" t="str">
        <f aca="false">IF(D1325=1,G1325,"")</f>
        <v/>
      </c>
      <c r="I1325" s="33" t="n">
        <f aca="false">IF(D1325=0,G1325,"")</f>
        <v>17.2283072656469</v>
      </c>
    </row>
    <row r="1326" customFormat="false" ht="15" hidden="false" customHeight="false" outlineLevel="0" collapsed="false">
      <c r="B1326" s="2" t="n">
        <v>1321</v>
      </c>
      <c r="C1326" s="19" t="n">
        <f aca="false">IF('Random Draws'!F1326&lt;(Assumptions!$D$28-Assumptions!$D$27)/(Assumptions!$D$29-Assumptions!$D$27),Assumptions!$D$27+SQRT('Random Draws'!F1326*(Assumptions!$D$29-Assumptions!$D$27)*(Assumptions!$D$28-Assumptions!$D$27)),Assumptions!$D$29-SQRT((1-'Random Draws'!F1326)*(Assumptions!$D$29-Assumptions!$D$27)*(Assumptions!$D$29-Assumptions!$D$28)))</f>
        <v>0.266110055069051</v>
      </c>
      <c r="D1326" s="29" t="n">
        <f aca="false">IF('Random Draws'!I1326&lt;Assumptions!$D$30,1,0)</f>
        <v>0</v>
      </c>
      <c r="E1326" s="19" t="n">
        <f aca="false">C1326+Assumptions!$D$31*D1326</f>
        <v>0.266110055069051</v>
      </c>
      <c r="F1326" s="28" t="n">
        <f aca="false">(Simulation!F1326-Assumptions!$D$15)*(1-E1326)+Assumptions!$D$15-Simulation!J1326</f>
        <v>0.212629385453252</v>
      </c>
      <c r="G1326" s="8" t="n">
        <f aca="false">((Assumptions!$D$14*(1+Simulation!E1326)^1*F1326-Assumptions!$D$14*(1+Simulation!E1326)^0*Simulation!E1326*Assumptions!$D$16)/(1+Simulation!K1326)^1+(Assumptions!$D$14*(1+Simulation!E1326)^2*F1326-Assumptions!$D$14*(1+Simulation!E1326)^1*Simulation!E1326*Assumptions!$D$16)/(1+Simulation!K1326)^2+(Assumptions!$D$14*(1+Simulation!E1326)^3*F1326-Assumptions!$D$14*(1+Simulation!E1326)^2*Simulation!E1326*Assumptions!$D$16)/(1+Simulation!K1326)^3+(Assumptions!$D$14*(1+Simulation!E1326)^4*F1326-Assumptions!$D$14*(1+Simulation!E1326)^3*Simulation!E1326*Assumptions!$D$16)/(1+Simulation!K1326)^4+(Assumptions!$D$14*(1+Simulation!E1326)^5*F1326-Assumptions!$D$14*(1+Simulation!E1326)^4*Simulation!E1326*Assumptions!$D$16)/(1+Simulation!K1326)^5+(Assumptions!$D$14*(1+Simulation!E1326)^5*F1326-Assumptions!$D$14*(1+Simulation!E1326)^4*Simulation!E1326*Assumptions!$D$16)*(1+Simulation!I1326)/(Simulation!K1326-Simulation!I1326)/(1+Simulation!K1326)^5-Assumptions!$D$17)/Assumptions!$D$18</f>
        <v>38.1896107941896</v>
      </c>
      <c r="H1326" s="8" t="str">
        <f aca="false">IF(D1326=1,G1326,"")</f>
        <v/>
      </c>
      <c r="I1326" s="33" t="n">
        <f aca="false">IF(D1326=0,G1326,"")</f>
        <v>38.1896107941896</v>
      </c>
    </row>
    <row r="1327" customFormat="false" ht="15" hidden="false" customHeight="false" outlineLevel="0" collapsed="false">
      <c r="B1327" s="2" t="n">
        <v>1322</v>
      </c>
      <c r="C1327" s="19" t="n">
        <f aca="false">IF('Random Draws'!F1327&lt;(Assumptions!$D$28-Assumptions!$D$27)/(Assumptions!$D$29-Assumptions!$D$27),Assumptions!$D$27+SQRT('Random Draws'!F1327*(Assumptions!$D$29-Assumptions!$D$27)*(Assumptions!$D$28-Assumptions!$D$27)),Assumptions!$D$29-SQRT((1-'Random Draws'!F1327)*(Assumptions!$D$29-Assumptions!$D$27)*(Assumptions!$D$29-Assumptions!$D$28)))</f>
        <v>0.258261200072482</v>
      </c>
      <c r="D1327" s="29" t="n">
        <f aca="false">IF('Random Draws'!I1327&lt;Assumptions!$D$30,1,0)</f>
        <v>0</v>
      </c>
      <c r="E1327" s="19" t="n">
        <f aca="false">C1327+Assumptions!$D$31*D1327</f>
        <v>0.258261200072482</v>
      </c>
      <c r="F1327" s="28" t="n">
        <f aca="false">(Simulation!F1327-Assumptions!$D$15)*(1-E1327)+Assumptions!$D$15-Simulation!J1327</f>
        <v>0.122031663567307</v>
      </c>
      <c r="G1327" s="8" t="n">
        <f aca="false">((Assumptions!$D$14*(1+Simulation!E1327)^1*F1327-Assumptions!$D$14*(1+Simulation!E1327)^0*Simulation!E1327*Assumptions!$D$16)/(1+Simulation!K1327)^1+(Assumptions!$D$14*(1+Simulation!E1327)^2*F1327-Assumptions!$D$14*(1+Simulation!E1327)^1*Simulation!E1327*Assumptions!$D$16)/(1+Simulation!K1327)^2+(Assumptions!$D$14*(1+Simulation!E1327)^3*F1327-Assumptions!$D$14*(1+Simulation!E1327)^2*Simulation!E1327*Assumptions!$D$16)/(1+Simulation!K1327)^3+(Assumptions!$D$14*(1+Simulation!E1327)^4*F1327-Assumptions!$D$14*(1+Simulation!E1327)^3*Simulation!E1327*Assumptions!$D$16)/(1+Simulation!K1327)^4+(Assumptions!$D$14*(1+Simulation!E1327)^5*F1327-Assumptions!$D$14*(1+Simulation!E1327)^4*Simulation!E1327*Assumptions!$D$16)/(1+Simulation!K1327)^5+(Assumptions!$D$14*(1+Simulation!E1327)^5*F1327-Assumptions!$D$14*(1+Simulation!E1327)^4*Simulation!E1327*Assumptions!$D$16)*(1+Simulation!I1327)/(Simulation!K1327-Simulation!I1327)/(1+Simulation!K1327)^5-Assumptions!$D$17)/Assumptions!$D$18</f>
        <v>4.29512069655727</v>
      </c>
      <c r="H1327" s="8" t="str">
        <f aca="false">IF(D1327=1,G1327,"")</f>
        <v/>
      </c>
      <c r="I1327" s="33" t="n">
        <f aca="false">IF(D1327=0,G1327,"")</f>
        <v>4.29512069655727</v>
      </c>
    </row>
    <row r="1328" customFormat="false" ht="15" hidden="false" customHeight="false" outlineLevel="0" collapsed="false">
      <c r="B1328" s="2" t="n">
        <v>1323</v>
      </c>
      <c r="C1328" s="19" t="n">
        <f aca="false">IF('Random Draws'!F1328&lt;(Assumptions!$D$28-Assumptions!$D$27)/(Assumptions!$D$29-Assumptions!$D$27),Assumptions!$D$27+SQRT('Random Draws'!F1328*(Assumptions!$D$29-Assumptions!$D$27)*(Assumptions!$D$28-Assumptions!$D$27)),Assumptions!$D$29-SQRT((1-'Random Draws'!F1328)*(Assumptions!$D$29-Assumptions!$D$27)*(Assumptions!$D$29-Assumptions!$D$28)))</f>
        <v>0.253257391369014</v>
      </c>
      <c r="D1328" s="29" t="n">
        <f aca="false">IF('Random Draws'!I1328&lt;Assumptions!$D$30,1,0)</f>
        <v>0</v>
      </c>
      <c r="E1328" s="19" t="n">
        <f aca="false">C1328+Assumptions!$D$31*D1328</f>
        <v>0.253257391369014</v>
      </c>
      <c r="F1328" s="28" t="n">
        <f aca="false">(Simulation!F1328-Assumptions!$D$15)*(1-E1328)+Assumptions!$D$15-Simulation!J1328</f>
        <v>0.206960303280084</v>
      </c>
      <c r="G1328" s="8" t="n">
        <f aca="false">((Assumptions!$D$14*(1+Simulation!E1328)^1*F1328-Assumptions!$D$14*(1+Simulation!E1328)^0*Simulation!E1328*Assumptions!$D$16)/(1+Simulation!K1328)^1+(Assumptions!$D$14*(1+Simulation!E1328)^2*F1328-Assumptions!$D$14*(1+Simulation!E1328)^1*Simulation!E1328*Assumptions!$D$16)/(1+Simulation!K1328)^2+(Assumptions!$D$14*(1+Simulation!E1328)^3*F1328-Assumptions!$D$14*(1+Simulation!E1328)^2*Simulation!E1328*Assumptions!$D$16)/(1+Simulation!K1328)^3+(Assumptions!$D$14*(1+Simulation!E1328)^4*F1328-Assumptions!$D$14*(1+Simulation!E1328)^3*Simulation!E1328*Assumptions!$D$16)/(1+Simulation!K1328)^4+(Assumptions!$D$14*(1+Simulation!E1328)^5*F1328-Assumptions!$D$14*(1+Simulation!E1328)^4*Simulation!E1328*Assumptions!$D$16)/(1+Simulation!K1328)^5+(Assumptions!$D$14*(1+Simulation!E1328)^5*F1328-Assumptions!$D$14*(1+Simulation!E1328)^4*Simulation!E1328*Assumptions!$D$16)*(1+Simulation!I1328)/(Simulation!K1328-Simulation!I1328)/(1+Simulation!K1328)^5-Assumptions!$D$17)/Assumptions!$D$18</f>
        <v>19.5228213903623</v>
      </c>
      <c r="H1328" s="8" t="str">
        <f aca="false">IF(D1328=1,G1328,"")</f>
        <v/>
      </c>
      <c r="I1328" s="33" t="n">
        <f aca="false">IF(D1328=0,G1328,"")</f>
        <v>19.5228213903623</v>
      </c>
    </row>
    <row r="1329" customFormat="false" ht="15" hidden="false" customHeight="false" outlineLevel="0" collapsed="false">
      <c r="B1329" s="2" t="n">
        <v>1324</v>
      </c>
      <c r="C1329" s="19" t="n">
        <f aca="false">IF('Random Draws'!F1329&lt;(Assumptions!$D$28-Assumptions!$D$27)/(Assumptions!$D$29-Assumptions!$D$27),Assumptions!$D$27+SQRT('Random Draws'!F1329*(Assumptions!$D$29-Assumptions!$D$27)*(Assumptions!$D$28-Assumptions!$D$27)),Assumptions!$D$29-SQRT((1-'Random Draws'!F1329)*(Assumptions!$D$29-Assumptions!$D$27)*(Assumptions!$D$29-Assumptions!$D$28)))</f>
        <v>0.240948818275541</v>
      </c>
      <c r="D1329" s="29" t="n">
        <f aca="false">IF('Random Draws'!I1329&lt;Assumptions!$D$30,1,0)</f>
        <v>0</v>
      </c>
      <c r="E1329" s="19" t="n">
        <f aca="false">C1329+Assumptions!$D$31*D1329</f>
        <v>0.240948818275541</v>
      </c>
      <c r="F1329" s="28" t="n">
        <f aca="false">(Simulation!F1329-Assumptions!$D$15)*(1-E1329)+Assumptions!$D$15-Simulation!J1329</f>
        <v>0.193265118618718</v>
      </c>
      <c r="G1329" s="8" t="n">
        <f aca="false">((Assumptions!$D$14*(1+Simulation!E1329)^1*F1329-Assumptions!$D$14*(1+Simulation!E1329)^0*Simulation!E1329*Assumptions!$D$16)/(1+Simulation!K1329)^1+(Assumptions!$D$14*(1+Simulation!E1329)^2*F1329-Assumptions!$D$14*(1+Simulation!E1329)^1*Simulation!E1329*Assumptions!$D$16)/(1+Simulation!K1329)^2+(Assumptions!$D$14*(1+Simulation!E1329)^3*F1329-Assumptions!$D$14*(1+Simulation!E1329)^2*Simulation!E1329*Assumptions!$D$16)/(1+Simulation!K1329)^3+(Assumptions!$D$14*(1+Simulation!E1329)^4*F1329-Assumptions!$D$14*(1+Simulation!E1329)^3*Simulation!E1329*Assumptions!$D$16)/(1+Simulation!K1329)^4+(Assumptions!$D$14*(1+Simulation!E1329)^5*F1329-Assumptions!$D$14*(1+Simulation!E1329)^4*Simulation!E1329*Assumptions!$D$16)/(1+Simulation!K1329)^5+(Assumptions!$D$14*(1+Simulation!E1329)^5*F1329-Assumptions!$D$14*(1+Simulation!E1329)^4*Simulation!E1329*Assumptions!$D$16)*(1+Simulation!I1329)/(Simulation!K1329-Simulation!I1329)/(1+Simulation!K1329)^5-Assumptions!$D$17)/Assumptions!$D$18</f>
        <v>18.1996060227209</v>
      </c>
      <c r="H1329" s="8" t="str">
        <f aca="false">IF(D1329=1,G1329,"")</f>
        <v/>
      </c>
      <c r="I1329" s="33" t="n">
        <f aca="false">IF(D1329=0,G1329,"")</f>
        <v>18.1996060227209</v>
      </c>
    </row>
    <row r="1330" customFormat="false" ht="15" hidden="false" customHeight="false" outlineLevel="0" collapsed="false">
      <c r="B1330" s="2" t="n">
        <v>1325</v>
      </c>
      <c r="C1330" s="19" t="n">
        <f aca="false">IF('Random Draws'!F1330&lt;(Assumptions!$D$28-Assumptions!$D$27)/(Assumptions!$D$29-Assumptions!$D$27),Assumptions!$D$27+SQRT('Random Draws'!F1330*(Assumptions!$D$29-Assumptions!$D$27)*(Assumptions!$D$28-Assumptions!$D$27)),Assumptions!$D$29-SQRT((1-'Random Draws'!F1330)*(Assumptions!$D$29-Assumptions!$D$27)*(Assumptions!$D$29-Assumptions!$D$28)))</f>
        <v>0.261927426686407</v>
      </c>
      <c r="D1330" s="29" t="n">
        <f aca="false">IF('Random Draws'!I1330&lt;Assumptions!$D$30,1,0)</f>
        <v>0</v>
      </c>
      <c r="E1330" s="19" t="n">
        <f aca="false">C1330+Assumptions!$D$31*D1330</f>
        <v>0.261927426686407</v>
      </c>
      <c r="F1330" s="28" t="n">
        <f aca="false">(Simulation!F1330-Assumptions!$D$15)*(1-E1330)+Assumptions!$D$15-Simulation!J1330</f>
        <v>0.169575914100266</v>
      </c>
      <c r="G1330" s="8" t="n">
        <f aca="false">((Assumptions!$D$14*(1+Simulation!E1330)^1*F1330-Assumptions!$D$14*(1+Simulation!E1330)^0*Simulation!E1330*Assumptions!$D$16)/(1+Simulation!K1330)^1+(Assumptions!$D$14*(1+Simulation!E1330)^2*F1330-Assumptions!$D$14*(1+Simulation!E1330)^1*Simulation!E1330*Assumptions!$D$16)/(1+Simulation!K1330)^2+(Assumptions!$D$14*(1+Simulation!E1330)^3*F1330-Assumptions!$D$14*(1+Simulation!E1330)^2*Simulation!E1330*Assumptions!$D$16)/(1+Simulation!K1330)^3+(Assumptions!$D$14*(1+Simulation!E1330)^4*F1330-Assumptions!$D$14*(1+Simulation!E1330)^3*Simulation!E1330*Assumptions!$D$16)/(1+Simulation!K1330)^4+(Assumptions!$D$14*(1+Simulation!E1330)^5*F1330-Assumptions!$D$14*(1+Simulation!E1330)^4*Simulation!E1330*Assumptions!$D$16)/(1+Simulation!K1330)^5+(Assumptions!$D$14*(1+Simulation!E1330)^5*F1330-Assumptions!$D$14*(1+Simulation!E1330)^4*Simulation!E1330*Assumptions!$D$16)*(1+Simulation!I1330)/(Simulation!K1330-Simulation!I1330)/(1+Simulation!K1330)^5-Assumptions!$D$17)/Assumptions!$D$18</f>
        <v>13.2556864680166</v>
      </c>
      <c r="H1330" s="8" t="str">
        <f aca="false">IF(D1330=1,G1330,"")</f>
        <v/>
      </c>
      <c r="I1330" s="33" t="n">
        <f aca="false">IF(D1330=0,G1330,"")</f>
        <v>13.2556864680166</v>
      </c>
    </row>
    <row r="1331" customFormat="false" ht="15" hidden="false" customHeight="false" outlineLevel="0" collapsed="false">
      <c r="B1331" s="2" t="n">
        <v>1326</v>
      </c>
      <c r="C1331" s="19" t="n">
        <f aca="false">IF('Random Draws'!F1331&lt;(Assumptions!$D$28-Assumptions!$D$27)/(Assumptions!$D$29-Assumptions!$D$27),Assumptions!$D$27+SQRT('Random Draws'!F1331*(Assumptions!$D$29-Assumptions!$D$27)*(Assumptions!$D$28-Assumptions!$D$27)),Assumptions!$D$29-SQRT((1-'Random Draws'!F1331)*(Assumptions!$D$29-Assumptions!$D$27)*(Assumptions!$D$29-Assumptions!$D$28)))</f>
        <v>0.259109766254143</v>
      </c>
      <c r="D1331" s="29" t="n">
        <f aca="false">IF('Random Draws'!I1331&lt;Assumptions!$D$30,1,0)</f>
        <v>0</v>
      </c>
      <c r="E1331" s="19" t="n">
        <f aca="false">C1331+Assumptions!$D$31*D1331</f>
        <v>0.259109766254143</v>
      </c>
      <c r="F1331" s="28" t="n">
        <f aca="false">(Simulation!F1331-Assumptions!$D$15)*(1-E1331)+Assumptions!$D$15-Simulation!J1331</f>
        <v>0.193479106811505</v>
      </c>
      <c r="G1331" s="8" t="n">
        <f aca="false">((Assumptions!$D$14*(1+Simulation!E1331)^1*F1331-Assumptions!$D$14*(1+Simulation!E1331)^0*Simulation!E1331*Assumptions!$D$16)/(1+Simulation!K1331)^1+(Assumptions!$D$14*(1+Simulation!E1331)^2*F1331-Assumptions!$D$14*(1+Simulation!E1331)^1*Simulation!E1331*Assumptions!$D$16)/(1+Simulation!K1331)^2+(Assumptions!$D$14*(1+Simulation!E1331)^3*F1331-Assumptions!$D$14*(1+Simulation!E1331)^2*Simulation!E1331*Assumptions!$D$16)/(1+Simulation!K1331)^3+(Assumptions!$D$14*(1+Simulation!E1331)^4*F1331-Assumptions!$D$14*(1+Simulation!E1331)^3*Simulation!E1331*Assumptions!$D$16)/(1+Simulation!K1331)^4+(Assumptions!$D$14*(1+Simulation!E1331)^5*F1331-Assumptions!$D$14*(1+Simulation!E1331)^4*Simulation!E1331*Assumptions!$D$16)/(1+Simulation!K1331)^5+(Assumptions!$D$14*(1+Simulation!E1331)^5*F1331-Assumptions!$D$14*(1+Simulation!E1331)^4*Simulation!E1331*Assumptions!$D$16)*(1+Simulation!I1331)/(Simulation!K1331-Simulation!I1331)/(1+Simulation!K1331)^5-Assumptions!$D$17)/Assumptions!$D$18</f>
        <v>7.17094872020926</v>
      </c>
      <c r="H1331" s="8" t="str">
        <f aca="false">IF(D1331=1,G1331,"")</f>
        <v/>
      </c>
      <c r="I1331" s="33" t="n">
        <f aca="false">IF(D1331=0,G1331,"")</f>
        <v>7.17094872020926</v>
      </c>
    </row>
    <row r="1332" customFormat="false" ht="15" hidden="false" customHeight="false" outlineLevel="0" collapsed="false">
      <c r="B1332" s="2" t="n">
        <v>1327</v>
      </c>
      <c r="C1332" s="19" t="n">
        <f aca="false">IF('Random Draws'!F1332&lt;(Assumptions!$D$28-Assumptions!$D$27)/(Assumptions!$D$29-Assumptions!$D$27),Assumptions!$D$27+SQRT('Random Draws'!F1332*(Assumptions!$D$29-Assumptions!$D$27)*(Assumptions!$D$28-Assumptions!$D$27)),Assumptions!$D$29-SQRT((1-'Random Draws'!F1332)*(Assumptions!$D$29-Assumptions!$D$27)*(Assumptions!$D$29-Assumptions!$D$28)))</f>
        <v>0.248348730394114</v>
      </c>
      <c r="D1332" s="29" t="n">
        <f aca="false">IF('Random Draws'!I1332&lt;Assumptions!$D$30,1,0)</f>
        <v>0</v>
      </c>
      <c r="E1332" s="19" t="n">
        <f aca="false">C1332+Assumptions!$D$31*D1332</f>
        <v>0.248348730394114</v>
      </c>
      <c r="F1332" s="28" t="n">
        <f aca="false">(Simulation!F1332-Assumptions!$D$15)*(1-E1332)+Assumptions!$D$15-Simulation!J1332</f>
        <v>0.189083554346951</v>
      </c>
      <c r="G1332" s="8" t="n">
        <f aca="false">((Assumptions!$D$14*(1+Simulation!E1332)^1*F1332-Assumptions!$D$14*(1+Simulation!E1332)^0*Simulation!E1332*Assumptions!$D$16)/(1+Simulation!K1332)^1+(Assumptions!$D$14*(1+Simulation!E1332)^2*F1332-Assumptions!$D$14*(1+Simulation!E1332)^1*Simulation!E1332*Assumptions!$D$16)/(1+Simulation!K1332)^2+(Assumptions!$D$14*(1+Simulation!E1332)^3*F1332-Assumptions!$D$14*(1+Simulation!E1332)^2*Simulation!E1332*Assumptions!$D$16)/(1+Simulation!K1332)^3+(Assumptions!$D$14*(1+Simulation!E1332)^4*F1332-Assumptions!$D$14*(1+Simulation!E1332)^3*Simulation!E1332*Assumptions!$D$16)/(1+Simulation!K1332)^4+(Assumptions!$D$14*(1+Simulation!E1332)^5*F1332-Assumptions!$D$14*(1+Simulation!E1332)^4*Simulation!E1332*Assumptions!$D$16)/(1+Simulation!K1332)^5+(Assumptions!$D$14*(1+Simulation!E1332)^5*F1332-Assumptions!$D$14*(1+Simulation!E1332)^4*Simulation!E1332*Assumptions!$D$16)*(1+Simulation!I1332)/(Simulation!K1332-Simulation!I1332)/(1+Simulation!K1332)^5-Assumptions!$D$17)/Assumptions!$D$18</f>
        <v>15.0251786443218</v>
      </c>
      <c r="H1332" s="8" t="str">
        <f aca="false">IF(D1332=1,G1332,"")</f>
        <v/>
      </c>
      <c r="I1332" s="33" t="n">
        <f aca="false">IF(D1332=0,G1332,"")</f>
        <v>15.0251786443218</v>
      </c>
    </row>
    <row r="1333" customFormat="false" ht="15" hidden="false" customHeight="false" outlineLevel="0" collapsed="false">
      <c r="B1333" s="2" t="n">
        <v>1328</v>
      </c>
      <c r="C1333" s="19" t="n">
        <f aca="false">IF('Random Draws'!F1333&lt;(Assumptions!$D$28-Assumptions!$D$27)/(Assumptions!$D$29-Assumptions!$D$27),Assumptions!$D$27+SQRT('Random Draws'!F1333*(Assumptions!$D$29-Assumptions!$D$27)*(Assumptions!$D$28-Assumptions!$D$27)),Assumptions!$D$29-SQRT((1-'Random Draws'!F1333)*(Assumptions!$D$29-Assumptions!$D$27)*(Assumptions!$D$29-Assumptions!$D$28)))</f>
        <v>0.27117275926677</v>
      </c>
      <c r="D1333" s="29" t="n">
        <f aca="false">IF('Random Draws'!I1333&lt;Assumptions!$D$30,1,0)</f>
        <v>0</v>
      </c>
      <c r="E1333" s="19" t="n">
        <f aca="false">C1333+Assumptions!$D$31*D1333</f>
        <v>0.27117275926677</v>
      </c>
      <c r="F1333" s="28" t="n">
        <f aca="false">(Simulation!F1333-Assumptions!$D$15)*(1-E1333)+Assumptions!$D$15-Simulation!J1333</f>
        <v>0.217215258873232</v>
      </c>
      <c r="G1333" s="8" t="n">
        <f aca="false">((Assumptions!$D$14*(1+Simulation!E1333)^1*F1333-Assumptions!$D$14*(1+Simulation!E1333)^0*Simulation!E1333*Assumptions!$D$16)/(1+Simulation!K1333)^1+(Assumptions!$D$14*(1+Simulation!E1333)^2*F1333-Assumptions!$D$14*(1+Simulation!E1333)^1*Simulation!E1333*Assumptions!$D$16)/(1+Simulation!K1333)^2+(Assumptions!$D$14*(1+Simulation!E1333)^3*F1333-Assumptions!$D$14*(1+Simulation!E1333)^2*Simulation!E1333*Assumptions!$D$16)/(1+Simulation!K1333)^3+(Assumptions!$D$14*(1+Simulation!E1333)^4*F1333-Assumptions!$D$14*(1+Simulation!E1333)^3*Simulation!E1333*Assumptions!$D$16)/(1+Simulation!K1333)^4+(Assumptions!$D$14*(1+Simulation!E1333)^5*F1333-Assumptions!$D$14*(1+Simulation!E1333)^4*Simulation!E1333*Assumptions!$D$16)/(1+Simulation!K1333)^5+(Assumptions!$D$14*(1+Simulation!E1333)^5*F1333-Assumptions!$D$14*(1+Simulation!E1333)^4*Simulation!E1333*Assumptions!$D$16)*(1+Simulation!I1333)/(Simulation!K1333-Simulation!I1333)/(1+Simulation!K1333)^5-Assumptions!$D$17)/Assumptions!$D$18</f>
        <v>22.0121376791807</v>
      </c>
      <c r="H1333" s="8" t="str">
        <f aca="false">IF(D1333=1,G1333,"")</f>
        <v/>
      </c>
      <c r="I1333" s="33" t="n">
        <f aca="false">IF(D1333=0,G1333,"")</f>
        <v>22.0121376791807</v>
      </c>
    </row>
    <row r="1334" customFormat="false" ht="15" hidden="false" customHeight="false" outlineLevel="0" collapsed="false">
      <c r="B1334" s="2" t="n">
        <v>1329</v>
      </c>
      <c r="C1334" s="19" t="n">
        <f aca="false">IF('Random Draws'!F1334&lt;(Assumptions!$D$28-Assumptions!$D$27)/(Assumptions!$D$29-Assumptions!$D$27),Assumptions!$D$27+SQRT('Random Draws'!F1334*(Assumptions!$D$29-Assumptions!$D$27)*(Assumptions!$D$28-Assumptions!$D$27)),Assumptions!$D$29-SQRT((1-'Random Draws'!F1334)*(Assumptions!$D$29-Assumptions!$D$27)*(Assumptions!$D$29-Assumptions!$D$28)))</f>
        <v>0.263868105582493</v>
      </c>
      <c r="D1334" s="29" t="n">
        <f aca="false">IF('Random Draws'!I1334&lt;Assumptions!$D$30,1,0)</f>
        <v>0</v>
      </c>
      <c r="E1334" s="19" t="n">
        <f aca="false">C1334+Assumptions!$D$31*D1334</f>
        <v>0.263868105582493</v>
      </c>
      <c r="F1334" s="28" t="n">
        <f aca="false">(Simulation!F1334-Assumptions!$D$15)*(1-E1334)+Assumptions!$D$15-Simulation!J1334</f>
        <v>0.183659671460878</v>
      </c>
      <c r="G1334" s="8" t="n">
        <f aca="false">((Assumptions!$D$14*(1+Simulation!E1334)^1*F1334-Assumptions!$D$14*(1+Simulation!E1334)^0*Simulation!E1334*Assumptions!$D$16)/(1+Simulation!K1334)^1+(Assumptions!$D$14*(1+Simulation!E1334)^2*F1334-Assumptions!$D$14*(1+Simulation!E1334)^1*Simulation!E1334*Assumptions!$D$16)/(1+Simulation!K1334)^2+(Assumptions!$D$14*(1+Simulation!E1334)^3*F1334-Assumptions!$D$14*(1+Simulation!E1334)^2*Simulation!E1334*Assumptions!$D$16)/(1+Simulation!K1334)^3+(Assumptions!$D$14*(1+Simulation!E1334)^4*F1334-Assumptions!$D$14*(1+Simulation!E1334)^3*Simulation!E1334*Assumptions!$D$16)/(1+Simulation!K1334)^4+(Assumptions!$D$14*(1+Simulation!E1334)^5*F1334-Assumptions!$D$14*(1+Simulation!E1334)^4*Simulation!E1334*Assumptions!$D$16)/(1+Simulation!K1334)^5+(Assumptions!$D$14*(1+Simulation!E1334)^5*F1334-Assumptions!$D$14*(1+Simulation!E1334)^4*Simulation!E1334*Assumptions!$D$16)*(1+Simulation!I1334)/(Simulation!K1334-Simulation!I1334)/(1+Simulation!K1334)^5-Assumptions!$D$17)/Assumptions!$D$18</f>
        <v>15.5149381251278</v>
      </c>
      <c r="H1334" s="8" t="str">
        <f aca="false">IF(D1334=1,G1334,"")</f>
        <v/>
      </c>
      <c r="I1334" s="33" t="n">
        <f aca="false">IF(D1334=0,G1334,"")</f>
        <v>15.5149381251278</v>
      </c>
    </row>
    <row r="1335" customFormat="false" ht="15" hidden="false" customHeight="false" outlineLevel="0" collapsed="false">
      <c r="B1335" s="2" t="n">
        <v>1330</v>
      </c>
      <c r="C1335" s="19" t="n">
        <f aca="false">IF('Random Draws'!F1335&lt;(Assumptions!$D$28-Assumptions!$D$27)/(Assumptions!$D$29-Assumptions!$D$27),Assumptions!$D$27+SQRT('Random Draws'!F1335*(Assumptions!$D$29-Assumptions!$D$27)*(Assumptions!$D$28-Assumptions!$D$27)),Assumptions!$D$29-SQRT((1-'Random Draws'!F1335)*(Assumptions!$D$29-Assumptions!$D$27)*(Assumptions!$D$29-Assumptions!$D$28)))</f>
        <v>0.254250378559884</v>
      </c>
      <c r="D1335" s="29" t="n">
        <f aca="false">IF('Random Draws'!I1335&lt;Assumptions!$D$30,1,0)</f>
        <v>0</v>
      </c>
      <c r="E1335" s="19" t="n">
        <f aca="false">C1335+Assumptions!$D$31*D1335</f>
        <v>0.254250378559884</v>
      </c>
      <c r="F1335" s="28" t="n">
        <f aca="false">(Simulation!F1335-Assumptions!$D$15)*(1-E1335)+Assumptions!$D$15-Simulation!J1335</f>
        <v>0.15856085228668</v>
      </c>
      <c r="G1335" s="8" t="n">
        <f aca="false">((Assumptions!$D$14*(1+Simulation!E1335)^1*F1335-Assumptions!$D$14*(1+Simulation!E1335)^0*Simulation!E1335*Assumptions!$D$16)/(1+Simulation!K1335)^1+(Assumptions!$D$14*(1+Simulation!E1335)^2*F1335-Assumptions!$D$14*(1+Simulation!E1335)^1*Simulation!E1335*Assumptions!$D$16)/(1+Simulation!K1335)^2+(Assumptions!$D$14*(1+Simulation!E1335)^3*F1335-Assumptions!$D$14*(1+Simulation!E1335)^2*Simulation!E1335*Assumptions!$D$16)/(1+Simulation!K1335)^3+(Assumptions!$D$14*(1+Simulation!E1335)^4*F1335-Assumptions!$D$14*(1+Simulation!E1335)^3*Simulation!E1335*Assumptions!$D$16)/(1+Simulation!K1335)^4+(Assumptions!$D$14*(1+Simulation!E1335)^5*F1335-Assumptions!$D$14*(1+Simulation!E1335)^4*Simulation!E1335*Assumptions!$D$16)/(1+Simulation!K1335)^5+(Assumptions!$D$14*(1+Simulation!E1335)^5*F1335-Assumptions!$D$14*(1+Simulation!E1335)^4*Simulation!E1335*Assumptions!$D$16)*(1+Simulation!I1335)/(Simulation!K1335-Simulation!I1335)/(1+Simulation!K1335)^5-Assumptions!$D$17)/Assumptions!$D$18</f>
        <v>12.2314100332401</v>
      </c>
      <c r="H1335" s="8" t="str">
        <f aca="false">IF(D1335=1,G1335,"")</f>
        <v/>
      </c>
      <c r="I1335" s="33" t="n">
        <f aca="false">IF(D1335=0,G1335,"")</f>
        <v>12.2314100332401</v>
      </c>
    </row>
    <row r="1336" customFormat="false" ht="15" hidden="false" customHeight="false" outlineLevel="0" collapsed="false">
      <c r="B1336" s="2" t="n">
        <v>1331</v>
      </c>
      <c r="C1336" s="19" t="n">
        <f aca="false">IF('Random Draws'!F1336&lt;(Assumptions!$D$28-Assumptions!$D$27)/(Assumptions!$D$29-Assumptions!$D$27),Assumptions!$D$27+SQRT('Random Draws'!F1336*(Assumptions!$D$29-Assumptions!$D$27)*(Assumptions!$D$28-Assumptions!$D$27)),Assumptions!$D$29-SQRT((1-'Random Draws'!F1336)*(Assumptions!$D$29-Assumptions!$D$27)*(Assumptions!$D$29-Assumptions!$D$28)))</f>
        <v>0.247452914656965</v>
      </c>
      <c r="D1336" s="29" t="n">
        <f aca="false">IF('Random Draws'!I1336&lt;Assumptions!$D$30,1,0)</f>
        <v>0</v>
      </c>
      <c r="E1336" s="19" t="n">
        <f aca="false">C1336+Assumptions!$D$31*D1336</f>
        <v>0.247452914656965</v>
      </c>
      <c r="F1336" s="28" t="n">
        <f aca="false">(Simulation!F1336-Assumptions!$D$15)*(1-E1336)+Assumptions!$D$15-Simulation!J1336</f>
        <v>0.210183956674942</v>
      </c>
      <c r="G1336" s="8" t="n">
        <f aca="false">((Assumptions!$D$14*(1+Simulation!E1336)^1*F1336-Assumptions!$D$14*(1+Simulation!E1336)^0*Simulation!E1336*Assumptions!$D$16)/(1+Simulation!K1336)^1+(Assumptions!$D$14*(1+Simulation!E1336)^2*F1336-Assumptions!$D$14*(1+Simulation!E1336)^1*Simulation!E1336*Assumptions!$D$16)/(1+Simulation!K1336)^2+(Assumptions!$D$14*(1+Simulation!E1336)^3*F1336-Assumptions!$D$14*(1+Simulation!E1336)^2*Simulation!E1336*Assumptions!$D$16)/(1+Simulation!K1336)^3+(Assumptions!$D$14*(1+Simulation!E1336)^4*F1336-Assumptions!$D$14*(1+Simulation!E1336)^3*Simulation!E1336*Assumptions!$D$16)/(1+Simulation!K1336)^4+(Assumptions!$D$14*(1+Simulation!E1336)^5*F1336-Assumptions!$D$14*(1+Simulation!E1336)^4*Simulation!E1336*Assumptions!$D$16)/(1+Simulation!K1336)^5+(Assumptions!$D$14*(1+Simulation!E1336)^5*F1336-Assumptions!$D$14*(1+Simulation!E1336)^4*Simulation!E1336*Assumptions!$D$16)*(1+Simulation!I1336)/(Simulation!K1336-Simulation!I1336)/(1+Simulation!K1336)^5-Assumptions!$D$17)/Assumptions!$D$18</f>
        <v>15.2908529301571</v>
      </c>
      <c r="H1336" s="8" t="str">
        <f aca="false">IF(D1336=1,G1336,"")</f>
        <v/>
      </c>
      <c r="I1336" s="33" t="n">
        <f aca="false">IF(D1336=0,G1336,"")</f>
        <v>15.2908529301571</v>
      </c>
    </row>
    <row r="1337" customFormat="false" ht="15" hidden="false" customHeight="false" outlineLevel="0" collapsed="false">
      <c r="B1337" s="2" t="n">
        <v>1332</v>
      </c>
      <c r="C1337" s="19" t="n">
        <f aca="false">IF('Random Draws'!F1337&lt;(Assumptions!$D$28-Assumptions!$D$27)/(Assumptions!$D$29-Assumptions!$D$27),Assumptions!$D$27+SQRT('Random Draws'!F1337*(Assumptions!$D$29-Assumptions!$D$27)*(Assumptions!$D$28-Assumptions!$D$27)),Assumptions!$D$29-SQRT((1-'Random Draws'!F1337)*(Assumptions!$D$29-Assumptions!$D$27)*(Assumptions!$D$29-Assumptions!$D$28)))</f>
        <v>0.263766846674364</v>
      </c>
      <c r="D1337" s="29" t="n">
        <f aca="false">IF('Random Draws'!I1337&lt;Assumptions!$D$30,1,0)</f>
        <v>1</v>
      </c>
      <c r="E1337" s="19" t="n">
        <f aca="false">C1337+Assumptions!$D$31*D1337</f>
        <v>0.353766846674364</v>
      </c>
      <c r="F1337" s="28" t="n">
        <f aca="false">(Simulation!F1337-Assumptions!$D$15)*(1-E1337)+Assumptions!$D$15-Simulation!J1337</f>
        <v>0.146339388408445</v>
      </c>
      <c r="G1337" s="8" t="n">
        <f aca="false">((Assumptions!$D$14*(1+Simulation!E1337)^1*F1337-Assumptions!$D$14*(1+Simulation!E1337)^0*Simulation!E1337*Assumptions!$D$16)/(1+Simulation!K1337)^1+(Assumptions!$D$14*(1+Simulation!E1337)^2*F1337-Assumptions!$D$14*(1+Simulation!E1337)^1*Simulation!E1337*Assumptions!$D$16)/(1+Simulation!K1337)^2+(Assumptions!$D$14*(1+Simulation!E1337)^3*F1337-Assumptions!$D$14*(1+Simulation!E1337)^2*Simulation!E1337*Assumptions!$D$16)/(1+Simulation!K1337)^3+(Assumptions!$D$14*(1+Simulation!E1337)^4*F1337-Assumptions!$D$14*(1+Simulation!E1337)^3*Simulation!E1337*Assumptions!$D$16)/(1+Simulation!K1337)^4+(Assumptions!$D$14*(1+Simulation!E1337)^5*F1337-Assumptions!$D$14*(1+Simulation!E1337)^4*Simulation!E1337*Assumptions!$D$16)/(1+Simulation!K1337)^5+(Assumptions!$D$14*(1+Simulation!E1337)^5*F1337-Assumptions!$D$14*(1+Simulation!E1337)^4*Simulation!E1337*Assumptions!$D$16)*(1+Simulation!I1337)/(Simulation!K1337-Simulation!I1337)/(1+Simulation!K1337)^5-Assumptions!$D$17)/Assumptions!$D$18</f>
        <v>10.9961373823058</v>
      </c>
      <c r="H1337" s="8" t="n">
        <f aca="false">IF(D1337=1,G1337,"")</f>
        <v>10.9961373823058</v>
      </c>
      <c r="I1337" s="33" t="str">
        <f aca="false">IF(D1337=0,G1337,"")</f>
        <v/>
      </c>
    </row>
    <row r="1338" customFormat="false" ht="15" hidden="false" customHeight="false" outlineLevel="0" collapsed="false">
      <c r="B1338" s="2" t="n">
        <v>1333</v>
      </c>
      <c r="C1338" s="19" t="n">
        <f aca="false">IF('Random Draws'!F1338&lt;(Assumptions!$D$28-Assumptions!$D$27)/(Assumptions!$D$29-Assumptions!$D$27),Assumptions!$D$27+SQRT('Random Draws'!F1338*(Assumptions!$D$29-Assumptions!$D$27)*(Assumptions!$D$28-Assumptions!$D$27)),Assumptions!$D$29-SQRT((1-'Random Draws'!F1338)*(Assumptions!$D$29-Assumptions!$D$27)*(Assumptions!$D$29-Assumptions!$D$28)))</f>
        <v>0.266749877837665</v>
      </c>
      <c r="D1338" s="29" t="n">
        <f aca="false">IF('Random Draws'!I1338&lt;Assumptions!$D$30,1,0)</f>
        <v>0</v>
      </c>
      <c r="E1338" s="19" t="n">
        <f aca="false">C1338+Assumptions!$D$31*D1338</f>
        <v>0.266749877837665</v>
      </c>
      <c r="F1338" s="28" t="n">
        <f aca="false">(Simulation!F1338-Assumptions!$D$15)*(1-E1338)+Assumptions!$D$15-Simulation!J1338</f>
        <v>0.226051692285878</v>
      </c>
      <c r="G1338" s="8" t="n">
        <f aca="false">((Assumptions!$D$14*(1+Simulation!E1338)^1*F1338-Assumptions!$D$14*(1+Simulation!E1338)^0*Simulation!E1338*Assumptions!$D$16)/(1+Simulation!K1338)^1+(Assumptions!$D$14*(1+Simulation!E1338)^2*F1338-Assumptions!$D$14*(1+Simulation!E1338)^1*Simulation!E1338*Assumptions!$D$16)/(1+Simulation!K1338)^2+(Assumptions!$D$14*(1+Simulation!E1338)^3*F1338-Assumptions!$D$14*(1+Simulation!E1338)^2*Simulation!E1338*Assumptions!$D$16)/(1+Simulation!K1338)^3+(Assumptions!$D$14*(1+Simulation!E1338)^4*F1338-Assumptions!$D$14*(1+Simulation!E1338)^3*Simulation!E1338*Assumptions!$D$16)/(1+Simulation!K1338)^4+(Assumptions!$D$14*(1+Simulation!E1338)^5*F1338-Assumptions!$D$14*(1+Simulation!E1338)^4*Simulation!E1338*Assumptions!$D$16)/(1+Simulation!K1338)^5+(Assumptions!$D$14*(1+Simulation!E1338)^5*F1338-Assumptions!$D$14*(1+Simulation!E1338)^4*Simulation!E1338*Assumptions!$D$16)*(1+Simulation!I1338)/(Simulation!K1338-Simulation!I1338)/(1+Simulation!K1338)^5-Assumptions!$D$17)/Assumptions!$D$18</f>
        <v>29.3158076953442</v>
      </c>
      <c r="H1338" s="8" t="str">
        <f aca="false">IF(D1338=1,G1338,"")</f>
        <v/>
      </c>
      <c r="I1338" s="33" t="n">
        <f aca="false">IF(D1338=0,G1338,"")</f>
        <v>29.3158076953442</v>
      </c>
    </row>
    <row r="1339" customFormat="false" ht="15" hidden="false" customHeight="false" outlineLevel="0" collapsed="false">
      <c r="B1339" s="2" t="n">
        <v>1334</v>
      </c>
      <c r="C1339" s="19" t="n">
        <f aca="false">IF('Random Draws'!F1339&lt;(Assumptions!$D$28-Assumptions!$D$27)/(Assumptions!$D$29-Assumptions!$D$27),Assumptions!$D$27+SQRT('Random Draws'!F1339*(Assumptions!$D$29-Assumptions!$D$27)*(Assumptions!$D$28-Assumptions!$D$27)),Assumptions!$D$29-SQRT((1-'Random Draws'!F1339)*(Assumptions!$D$29-Assumptions!$D$27)*(Assumptions!$D$29-Assumptions!$D$28)))</f>
        <v>0.25270664140676</v>
      </c>
      <c r="D1339" s="29" t="n">
        <f aca="false">IF('Random Draws'!I1339&lt;Assumptions!$D$30,1,0)</f>
        <v>0</v>
      </c>
      <c r="E1339" s="19" t="n">
        <f aca="false">C1339+Assumptions!$D$31*D1339</f>
        <v>0.25270664140676</v>
      </c>
      <c r="F1339" s="28" t="n">
        <f aca="false">(Simulation!F1339-Assumptions!$D$15)*(1-E1339)+Assumptions!$D$15-Simulation!J1339</f>
        <v>0.192440731828417</v>
      </c>
      <c r="G1339" s="8" t="n">
        <f aca="false">((Assumptions!$D$14*(1+Simulation!E1339)^1*F1339-Assumptions!$D$14*(1+Simulation!E1339)^0*Simulation!E1339*Assumptions!$D$16)/(1+Simulation!K1339)^1+(Assumptions!$D$14*(1+Simulation!E1339)^2*F1339-Assumptions!$D$14*(1+Simulation!E1339)^1*Simulation!E1339*Assumptions!$D$16)/(1+Simulation!K1339)^2+(Assumptions!$D$14*(1+Simulation!E1339)^3*F1339-Assumptions!$D$14*(1+Simulation!E1339)^2*Simulation!E1339*Assumptions!$D$16)/(1+Simulation!K1339)^3+(Assumptions!$D$14*(1+Simulation!E1339)^4*F1339-Assumptions!$D$14*(1+Simulation!E1339)^3*Simulation!E1339*Assumptions!$D$16)/(1+Simulation!K1339)^4+(Assumptions!$D$14*(1+Simulation!E1339)^5*F1339-Assumptions!$D$14*(1+Simulation!E1339)^4*Simulation!E1339*Assumptions!$D$16)/(1+Simulation!K1339)^5+(Assumptions!$D$14*(1+Simulation!E1339)^5*F1339-Assumptions!$D$14*(1+Simulation!E1339)^4*Simulation!E1339*Assumptions!$D$16)*(1+Simulation!I1339)/(Simulation!K1339-Simulation!I1339)/(1+Simulation!K1339)^5-Assumptions!$D$17)/Assumptions!$D$18</f>
        <v>24.0945505323951</v>
      </c>
      <c r="H1339" s="8" t="str">
        <f aca="false">IF(D1339=1,G1339,"")</f>
        <v/>
      </c>
      <c r="I1339" s="33" t="n">
        <f aca="false">IF(D1339=0,G1339,"")</f>
        <v>24.0945505323951</v>
      </c>
    </row>
    <row r="1340" customFormat="false" ht="15" hidden="false" customHeight="false" outlineLevel="0" collapsed="false">
      <c r="B1340" s="2" t="n">
        <v>1335</v>
      </c>
      <c r="C1340" s="19" t="n">
        <f aca="false">IF('Random Draws'!F1340&lt;(Assumptions!$D$28-Assumptions!$D$27)/(Assumptions!$D$29-Assumptions!$D$27),Assumptions!$D$27+SQRT('Random Draws'!F1340*(Assumptions!$D$29-Assumptions!$D$27)*(Assumptions!$D$28-Assumptions!$D$27)),Assumptions!$D$29-SQRT((1-'Random Draws'!F1340)*(Assumptions!$D$29-Assumptions!$D$27)*(Assumptions!$D$29-Assumptions!$D$28)))</f>
        <v>0.276997685356396</v>
      </c>
      <c r="D1340" s="29" t="n">
        <f aca="false">IF('Random Draws'!I1340&lt;Assumptions!$D$30,1,0)</f>
        <v>1</v>
      </c>
      <c r="E1340" s="19" t="n">
        <f aca="false">C1340+Assumptions!$D$31*D1340</f>
        <v>0.366997685356396</v>
      </c>
      <c r="F1340" s="28" t="n">
        <f aca="false">(Simulation!F1340-Assumptions!$D$15)*(1-E1340)+Assumptions!$D$15-Simulation!J1340</f>
        <v>0.179661483579107</v>
      </c>
      <c r="G1340" s="8" t="n">
        <f aca="false">((Assumptions!$D$14*(1+Simulation!E1340)^1*F1340-Assumptions!$D$14*(1+Simulation!E1340)^0*Simulation!E1340*Assumptions!$D$16)/(1+Simulation!K1340)^1+(Assumptions!$D$14*(1+Simulation!E1340)^2*F1340-Assumptions!$D$14*(1+Simulation!E1340)^1*Simulation!E1340*Assumptions!$D$16)/(1+Simulation!K1340)^2+(Assumptions!$D$14*(1+Simulation!E1340)^3*F1340-Assumptions!$D$14*(1+Simulation!E1340)^2*Simulation!E1340*Assumptions!$D$16)/(1+Simulation!K1340)^3+(Assumptions!$D$14*(1+Simulation!E1340)^4*F1340-Assumptions!$D$14*(1+Simulation!E1340)^3*Simulation!E1340*Assumptions!$D$16)/(1+Simulation!K1340)^4+(Assumptions!$D$14*(1+Simulation!E1340)^5*F1340-Assumptions!$D$14*(1+Simulation!E1340)^4*Simulation!E1340*Assumptions!$D$16)/(1+Simulation!K1340)^5+(Assumptions!$D$14*(1+Simulation!E1340)^5*F1340-Assumptions!$D$14*(1+Simulation!E1340)^4*Simulation!E1340*Assumptions!$D$16)*(1+Simulation!I1340)/(Simulation!K1340-Simulation!I1340)/(1+Simulation!K1340)^5-Assumptions!$D$17)/Assumptions!$D$18</f>
        <v>15.5917357827499</v>
      </c>
      <c r="H1340" s="8" t="n">
        <f aca="false">IF(D1340=1,G1340,"")</f>
        <v>15.5917357827499</v>
      </c>
      <c r="I1340" s="33" t="str">
        <f aca="false">IF(D1340=0,G1340,"")</f>
        <v/>
      </c>
    </row>
    <row r="1341" customFormat="false" ht="15" hidden="false" customHeight="false" outlineLevel="0" collapsed="false">
      <c r="B1341" s="2" t="n">
        <v>1336</v>
      </c>
      <c r="C1341" s="19" t="n">
        <f aca="false">IF('Random Draws'!F1341&lt;(Assumptions!$D$28-Assumptions!$D$27)/(Assumptions!$D$29-Assumptions!$D$27),Assumptions!$D$27+SQRT('Random Draws'!F1341*(Assumptions!$D$29-Assumptions!$D$27)*(Assumptions!$D$28-Assumptions!$D$27)),Assumptions!$D$29-SQRT((1-'Random Draws'!F1341)*(Assumptions!$D$29-Assumptions!$D$27)*(Assumptions!$D$29-Assumptions!$D$28)))</f>
        <v>0.25704390418863</v>
      </c>
      <c r="D1341" s="29" t="n">
        <f aca="false">IF('Random Draws'!I1341&lt;Assumptions!$D$30,1,0)</f>
        <v>0</v>
      </c>
      <c r="E1341" s="19" t="n">
        <f aca="false">C1341+Assumptions!$D$31*D1341</f>
        <v>0.25704390418863</v>
      </c>
      <c r="F1341" s="28" t="n">
        <f aca="false">(Simulation!F1341-Assumptions!$D$15)*(1-E1341)+Assumptions!$D$15-Simulation!J1341</f>
        <v>0.220871286818617</v>
      </c>
      <c r="G1341" s="8" t="n">
        <f aca="false">((Assumptions!$D$14*(1+Simulation!E1341)^1*F1341-Assumptions!$D$14*(1+Simulation!E1341)^0*Simulation!E1341*Assumptions!$D$16)/(1+Simulation!K1341)^1+(Assumptions!$D$14*(1+Simulation!E1341)^2*F1341-Assumptions!$D$14*(1+Simulation!E1341)^1*Simulation!E1341*Assumptions!$D$16)/(1+Simulation!K1341)^2+(Assumptions!$D$14*(1+Simulation!E1341)^3*F1341-Assumptions!$D$14*(1+Simulation!E1341)^2*Simulation!E1341*Assumptions!$D$16)/(1+Simulation!K1341)^3+(Assumptions!$D$14*(1+Simulation!E1341)^4*F1341-Assumptions!$D$14*(1+Simulation!E1341)^3*Simulation!E1341*Assumptions!$D$16)/(1+Simulation!K1341)^4+(Assumptions!$D$14*(1+Simulation!E1341)^5*F1341-Assumptions!$D$14*(1+Simulation!E1341)^4*Simulation!E1341*Assumptions!$D$16)/(1+Simulation!K1341)^5+(Assumptions!$D$14*(1+Simulation!E1341)^5*F1341-Assumptions!$D$14*(1+Simulation!E1341)^4*Simulation!E1341*Assumptions!$D$16)*(1+Simulation!I1341)/(Simulation!K1341-Simulation!I1341)/(1+Simulation!K1341)^5-Assumptions!$D$17)/Assumptions!$D$18</f>
        <v>19.1932299938329</v>
      </c>
      <c r="H1341" s="8" t="str">
        <f aca="false">IF(D1341=1,G1341,"")</f>
        <v/>
      </c>
      <c r="I1341" s="33" t="n">
        <f aca="false">IF(D1341=0,G1341,"")</f>
        <v>19.1932299938329</v>
      </c>
    </row>
    <row r="1342" customFormat="false" ht="15" hidden="false" customHeight="false" outlineLevel="0" collapsed="false">
      <c r="B1342" s="2" t="n">
        <v>1337</v>
      </c>
      <c r="C1342" s="19" t="n">
        <f aca="false">IF('Random Draws'!F1342&lt;(Assumptions!$D$28-Assumptions!$D$27)/(Assumptions!$D$29-Assumptions!$D$27),Assumptions!$D$27+SQRT('Random Draws'!F1342*(Assumptions!$D$29-Assumptions!$D$27)*(Assumptions!$D$28-Assumptions!$D$27)),Assumptions!$D$29-SQRT((1-'Random Draws'!F1342)*(Assumptions!$D$29-Assumptions!$D$27)*(Assumptions!$D$29-Assumptions!$D$28)))</f>
        <v>0.271552454713753</v>
      </c>
      <c r="D1342" s="29" t="n">
        <f aca="false">IF('Random Draws'!I1342&lt;Assumptions!$D$30,1,0)</f>
        <v>0</v>
      </c>
      <c r="E1342" s="19" t="n">
        <f aca="false">C1342+Assumptions!$D$31*D1342</f>
        <v>0.271552454713753</v>
      </c>
      <c r="F1342" s="28" t="n">
        <f aca="false">(Simulation!F1342-Assumptions!$D$15)*(1-E1342)+Assumptions!$D$15-Simulation!J1342</f>
        <v>0.143551859288664</v>
      </c>
      <c r="G1342" s="8" t="n">
        <f aca="false">((Assumptions!$D$14*(1+Simulation!E1342)^1*F1342-Assumptions!$D$14*(1+Simulation!E1342)^0*Simulation!E1342*Assumptions!$D$16)/(1+Simulation!K1342)^1+(Assumptions!$D$14*(1+Simulation!E1342)^2*F1342-Assumptions!$D$14*(1+Simulation!E1342)^1*Simulation!E1342*Assumptions!$D$16)/(1+Simulation!K1342)^2+(Assumptions!$D$14*(1+Simulation!E1342)^3*F1342-Assumptions!$D$14*(1+Simulation!E1342)^2*Simulation!E1342*Assumptions!$D$16)/(1+Simulation!K1342)^3+(Assumptions!$D$14*(1+Simulation!E1342)^4*F1342-Assumptions!$D$14*(1+Simulation!E1342)^3*Simulation!E1342*Assumptions!$D$16)/(1+Simulation!K1342)^4+(Assumptions!$D$14*(1+Simulation!E1342)^5*F1342-Assumptions!$D$14*(1+Simulation!E1342)^4*Simulation!E1342*Assumptions!$D$16)/(1+Simulation!K1342)^5+(Assumptions!$D$14*(1+Simulation!E1342)^5*F1342-Assumptions!$D$14*(1+Simulation!E1342)^4*Simulation!E1342*Assumptions!$D$16)*(1+Simulation!I1342)/(Simulation!K1342-Simulation!I1342)/(1+Simulation!K1342)^5-Assumptions!$D$17)/Assumptions!$D$18</f>
        <v>9.77236298727755</v>
      </c>
      <c r="H1342" s="8" t="str">
        <f aca="false">IF(D1342=1,G1342,"")</f>
        <v/>
      </c>
      <c r="I1342" s="33" t="n">
        <f aca="false">IF(D1342=0,G1342,"")</f>
        <v>9.77236298727755</v>
      </c>
    </row>
    <row r="1343" customFormat="false" ht="15" hidden="false" customHeight="false" outlineLevel="0" collapsed="false">
      <c r="B1343" s="2" t="n">
        <v>1338</v>
      </c>
      <c r="C1343" s="19" t="n">
        <f aca="false">IF('Random Draws'!F1343&lt;(Assumptions!$D$28-Assumptions!$D$27)/(Assumptions!$D$29-Assumptions!$D$27),Assumptions!$D$27+SQRT('Random Draws'!F1343*(Assumptions!$D$29-Assumptions!$D$27)*(Assumptions!$D$28-Assumptions!$D$27)),Assumptions!$D$29-SQRT((1-'Random Draws'!F1343)*(Assumptions!$D$29-Assumptions!$D$27)*(Assumptions!$D$29-Assumptions!$D$28)))</f>
        <v>0.262731763695015</v>
      </c>
      <c r="D1343" s="29" t="n">
        <f aca="false">IF('Random Draws'!I1343&lt;Assumptions!$D$30,1,0)</f>
        <v>1</v>
      </c>
      <c r="E1343" s="19" t="n">
        <f aca="false">C1343+Assumptions!$D$31*D1343</f>
        <v>0.352731763695015</v>
      </c>
      <c r="F1343" s="28" t="n">
        <f aca="false">(Simulation!F1343-Assumptions!$D$15)*(1-E1343)+Assumptions!$D$15-Simulation!J1343</f>
        <v>0.137294971226463</v>
      </c>
      <c r="G1343" s="8" t="n">
        <f aca="false">((Assumptions!$D$14*(1+Simulation!E1343)^1*F1343-Assumptions!$D$14*(1+Simulation!E1343)^0*Simulation!E1343*Assumptions!$D$16)/(1+Simulation!K1343)^1+(Assumptions!$D$14*(1+Simulation!E1343)^2*F1343-Assumptions!$D$14*(1+Simulation!E1343)^1*Simulation!E1343*Assumptions!$D$16)/(1+Simulation!K1343)^2+(Assumptions!$D$14*(1+Simulation!E1343)^3*F1343-Assumptions!$D$14*(1+Simulation!E1343)^2*Simulation!E1343*Assumptions!$D$16)/(1+Simulation!K1343)^3+(Assumptions!$D$14*(1+Simulation!E1343)^4*F1343-Assumptions!$D$14*(1+Simulation!E1343)^3*Simulation!E1343*Assumptions!$D$16)/(1+Simulation!K1343)^4+(Assumptions!$D$14*(1+Simulation!E1343)^5*F1343-Assumptions!$D$14*(1+Simulation!E1343)^4*Simulation!E1343*Assumptions!$D$16)/(1+Simulation!K1343)^5+(Assumptions!$D$14*(1+Simulation!E1343)^5*F1343-Assumptions!$D$14*(1+Simulation!E1343)^4*Simulation!E1343*Assumptions!$D$16)*(1+Simulation!I1343)/(Simulation!K1343-Simulation!I1343)/(1+Simulation!K1343)^5-Assumptions!$D$17)/Assumptions!$D$18</f>
        <v>6.75778912635649</v>
      </c>
      <c r="H1343" s="8" t="n">
        <f aca="false">IF(D1343=1,G1343,"")</f>
        <v>6.75778912635649</v>
      </c>
      <c r="I1343" s="33" t="str">
        <f aca="false">IF(D1343=0,G1343,"")</f>
        <v/>
      </c>
    </row>
    <row r="1344" customFormat="false" ht="15" hidden="false" customHeight="false" outlineLevel="0" collapsed="false">
      <c r="B1344" s="2" t="n">
        <v>1339</v>
      </c>
      <c r="C1344" s="19" t="n">
        <f aca="false">IF('Random Draws'!F1344&lt;(Assumptions!$D$28-Assumptions!$D$27)/(Assumptions!$D$29-Assumptions!$D$27),Assumptions!$D$27+SQRT('Random Draws'!F1344*(Assumptions!$D$29-Assumptions!$D$27)*(Assumptions!$D$28-Assumptions!$D$27)),Assumptions!$D$29-SQRT((1-'Random Draws'!F1344)*(Assumptions!$D$29-Assumptions!$D$27)*(Assumptions!$D$29-Assumptions!$D$28)))</f>
        <v>0.270697388107247</v>
      </c>
      <c r="D1344" s="29" t="n">
        <f aca="false">IF('Random Draws'!I1344&lt;Assumptions!$D$30,1,0)</f>
        <v>1</v>
      </c>
      <c r="E1344" s="19" t="n">
        <f aca="false">C1344+Assumptions!$D$31*D1344</f>
        <v>0.360697388107247</v>
      </c>
      <c r="F1344" s="28" t="n">
        <f aca="false">(Simulation!F1344-Assumptions!$D$15)*(1-E1344)+Assumptions!$D$15-Simulation!J1344</f>
        <v>0.172587344815068</v>
      </c>
      <c r="G1344" s="8" t="n">
        <f aca="false">((Assumptions!$D$14*(1+Simulation!E1344)^1*F1344-Assumptions!$D$14*(1+Simulation!E1344)^0*Simulation!E1344*Assumptions!$D$16)/(1+Simulation!K1344)^1+(Assumptions!$D$14*(1+Simulation!E1344)^2*F1344-Assumptions!$D$14*(1+Simulation!E1344)^1*Simulation!E1344*Assumptions!$D$16)/(1+Simulation!K1344)^2+(Assumptions!$D$14*(1+Simulation!E1344)^3*F1344-Assumptions!$D$14*(1+Simulation!E1344)^2*Simulation!E1344*Assumptions!$D$16)/(1+Simulation!K1344)^3+(Assumptions!$D$14*(1+Simulation!E1344)^4*F1344-Assumptions!$D$14*(1+Simulation!E1344)^3*Simulation!E1344*Assumptions!$D$16)/(1+Simulation!K1344)^4+(Assumptions!$D$14*(1+Simulation!E1344)^5*F1344-Assumptions!$D$14*(1+Simulation!E1344)^4*Simulation!E1344*Assumptions!$D$16)/(1+Simulation!K1344)^5+(Assumptions!$D$14*(1+Simulation!E1344)^5*F1344-Assumptions!$D$14*(1+Simulation!E1344)^4*Simulation!E1344*Assumptions!$D$16)*(1+Simulation!I1344)/(Simulation!K1344-Simulation!I1344)/(1+Simulation!K1344)^5-Assumptions!$D$17)/Assumptions!$D$18</f>
        <v>14.4028346758026</v>
      </c>
      <c r="H1344" s="8" t="n">
        <f aca="false">IF(D1344=1,G1344,"")</f>
        <v>14.4028346758026</v>
      </c>
      <c r="I1344" s="33" t="str">
        <f aca="false">IF(D1344=0,G1344,"")</f>
        <v/>
      </c>
    </row>
    <row r="1345" customFormat="false" ht="15" hidden="false" customHeight="false" outlineLevel="0" collapsed="false">
      <c r="B1345" s="2" t="n">
        <v>1340</v>
      </c>
      <c r="C1345" s="19" t="n">
        <f aca="false">IF('Random Draws'!F1345&lt;(Assumptions!$D$28-Assumptions!$D$27)/(Assumptions!$D$29-Assumptions!$D$27),Assumptions!$D$27+SQRT('Random Draws'!F1345*(Assumptions!$D$29-Assumptions!$D$27)*(Assumptions!$D$28-Assumptions!$D$27)),Assumptions!$D$29-SQRT((1-'Random Draws'!F1345)*(Assumptions!$D$29-Assumptions!$D$27)*(Assumptions!$D$29-Assumptions!$D$28)))</f>
        <v>0.2552468474359</v>
      </c>
      <c r="D1345" s="29" t="n">
        <f aca="false">IF('Random Draws'!I1345&lt;Assumptions!$D$30,1,0)</f>
        <v>1</v>
      </c>
      <c r="E1345" s="19" t="n">
        <f aca="false">C1345+Assumptions!$D$31*D1345</f>
        <v>0.3452468474359</v>
      </c>
      <c r="F1345" s="28" t="n">
        <f aca="false">(Simulation!F1345-Assumptions!$D$15)*(1-E1345)+Assumptions!$D$15-Simulation!J1345</f>
        <v>0.133610289429305</v>
      </c>
      <c r="G1345" s="8" t="n">
        <f aca="false">((Assumptions!$D$14*(1+Simulation!E1345)^1*F1345-Assumptions!$D$14*(1+Simulation!E1345)^0*Simulation!E1345*Assumptions!$D$16)/(1+Simulation!K1345)^1+(Assumptions!$D$14*(1+Simulation!E1345)^2*F1345-Assumptions!$D$14*(1+Simulation!E1345)^1*Simulation!E1345*Assumptions!$D$16)/(1+Simulation!K1345)^2+(Assumptions!$D$14*(1+Simulation!E1345)^3*F1345-Assumptions!$D$14*(1+Simulation!E1345)^2*Simulation!E1345*Assumptions!$D$16)/(1+Simulation!K1345)^3+(Assumptions!$D$14*(1+Simulation!E1345)^4*F1345-Assumptions!$D$14*(1+Simulation!E1345)^3*Simulation!E1345*Assumptions!$D$16)/(1+Simulation!K1345)^4+(Assumptions!$D$14*(1+Simulation!E1345)^5*F1345-Assumptions!$D$14*(1+Simulation!E1345)^4*Simulation!E1345*Assumptions!$D$16)/(1+Simulation!K1345)^5+(Assumptions!$D$14*(1+Simulation!E1345)^5*F1345-Assumptions!$D$14*(1+Simulation!E1345)^4*Simulation!E1345*Assumptions!$D$16)*(1+Simulation!I1345)/(Simulation!K1345-Simulation!I1345)/(1+Simulation!K1345)^5-Assumptions!$D$17)/Assumptions!$D$18</f>
        <v>3.16701451888525</v>
      </c>
      <c r="H1345" s="8" t="n">
        <f aca="false">IF(D1345=1,G1345,"")</f>
        <v>3.16701451888525</v>
      </c>
      <c r="I1345" s="33" t="str">
        <f aca="false">IF(D1345=0,G1345,"")</f>
        <v/>
      </c>
    </row>
    <row r="1346" customFormat="false" ht="15" hidden="false" customHeight="false" outlineLevel="0" collapsed="false">
      <c r="B1346" s="2" t="n">
        <v>1341</v>
      </c>
      <c r="C1346" s="19" t="n">
        <f aca="false">IF('Random Draws'!F1346&lt;(Assumptions!$D$28-Assumptions!$D$27)/(Assumptions!$D$29-Assumptions!$D$27),Assumptions!$D$27+SQRT('Random Draws'!F1346*(Assumptions!$D$29-Assumptions!$D$27)*(Assumptions!$D$28-Assumptions!$D$27)),Assumptions!$D$29-SQRT((1-'Random Draws'!F1346)*(Assumptions!$D$29-Assumptions!$D$27)*(Assumptions!$D$29-Assumptions!$D$28)))</f>
        <v>0.268165198704026</v>
      </c>
      <c r="D1346" s="29" t="n">
        <f aca="false">IF('Random Draws'!I1346&lt;Assumptions!$D$30,1,0)</f>
        <v>0</v>
      </c>
      <c r="E1346" s="19" t="n">
        <f aca="false">C1346+Assumptions!$D$31*D1346</f>
        <v>0.268165198704026</v>
      </c>
      <c r="F1346" s="28" t="n">
        <f aca="false">(Simulation!F1346-Assumptions!$D$15)*(1-E1346)+Assumptions!$D$15-Simulation!J1346</f>
        <v>0.167447512019918</v>
      </c>
      <c r="G1346" s="8" t="n">
        <f aca="false">((Assumptions!$D$14*(1+Simulation!E1346)^1*F1346-Assumptions!$D$14*(1+Simulation!E1346)^0*Simulation!E1346*Assumptions!$D$16)/(1+Simulation!K1346)^1+(Assumptions!$D$14*(1+Simulation!E1346)^2*F1346-Assumptions!$D$14*(1+Simulation!E1346)^1*Simulation!E1346*Assumptions!$D$16)/(1+Simulation!K1346)^2+(Assumptions!$D$14*(1+Simulation!E1346)^3*F1346-Assumptions!$D$14*(1+Simulation!E1346)^2*Simulation!E1346*Assumptions!$D$16)/(1+Simulation!K1346)^3+(Assumptions!$D$14*(1+Simulation!E1346)^4*F1346-Assumptions!$D$14*(1+Simulation!E1346)^3*Simulation!E1346*Assumptions!$D$16)/(1+Simulation!K1346)^4+(Assumptions!$D$14*(1+Simulation!E1346)^5*F1346-Assumptions!$D$14*(1+Simulation!E1346)^4*Simulation!E1346*Assumptions!$D$16)/(1+Simulation!K1346)^5+(Assumptions!$D$14*(1+Simulation!E1346)^5*F1346-Assumptions!$D$14*(1+Simulation!E1346)^4*Simulation!E1346*Assumptions!$D$16)*(1+Simulation!I1346)/(Simulation!K1346-Simulation!I1346)/(1+Simulation!K1346)^5-Assumptions!$D$17)/Assumptions!$D$18</f>
        <v>10.9003905727611</v>
      </c>
      <c r="H1346" s="8" t="str">
        <f aca="false">IF(D1346=1,G1346,"")</f>
        <v/>
      </c>
      <c r="I1346" s="33" t="n">
        <f aca="false">IF(D1346=0,G1346,"")</f>
        <v>10.9003905727611</v>
      </c>
    </row>
    <row r="1347" customFormat="false" ht="15" hidden="false" customHeight="false" outlineLevel="0" collapsed="false">
      <c r="B1347" s="2" t="n">
        <v>1342</v>
      </c>
      <c r="C1347" s="19" t="n">
        <f aca="false">IF('Random Draws'!F1347&lt;(Assumptions!$D$28-Assumptions!$D$27)/(Assumptions!$D$29-Assumptions!$D$27),Assumptions!$D$27+SQRT('Random Draws'!F1347*(Assumptions!$D$29-Assumptions!$D$27)*(Assumptions!$D$28-Assumptions!$D$27)),Assumptions!$D$29-SQRT((1-'Random Draws'!F1347)*(Assumptions!$D$29-Assumptions!$D$27)*(Assumptions!$D$29-Assumptions!$D$28)))</f>
        <v>0.244168056659884</v>
      </c>
      <c r="D1347" s="29" t="n">
        <f aca="false">IF('Random Draws'!I1347&lt;Assumptions!$D$30,1,0)</f>
        <v>0</v>
      </c>
      <c r="E1347" s="19" t="n">
        <f aca="false">C1347+Assumptions!$D$31*D1347</f>
        <v>0.244168056659884</v>
      </c>
      <c r="F1347" s="28" t="n">
        <f aca="false">(Simulation!F1347-Assumptions!$D$15)*(1-E1347)+Assumptions!$D$15-Simulation!J1347</f>
        <v>0.20818218540067</v>
      </c>
      <c r="G1347" s="8" t="n">
        <f aca="false">((Assumptions!$D$14*(1+Simulation!E1347)^1*F1347-Assumptions!$D$14*(1+Simulation!E1347)^0*Simulation!E1347*Assumptions!$D$16)/(1+Simulation!K1347)^1+(Assumptions!$D$14*(1+Simulation!E1347)^2*F1347-Assumptions!$D$14*(1+Simulation!E1347)^1*Simulation!E1347*Assumptions!$D$16)/(1+Simulation!K1347)^2+(Assumptions!$D$14*(1+Simulation!E1347)^3*F1347-Assumptions!$D$14*(1+Simulation!E1347)^2*Simulation!E1347*Assumptions!$D$16)/(1+Simulation!K1347)^3+(Assumptions!$D$14*(1+Simulation!E1347)^4*F1347-Assumptions!$D$14*(1+Simulation!E1347)^3*Simulation!E1347*Assumptions!$D$16)/(1+Simulation!K1347)^4+(Assumptions!$D$14*(1+Simulation!E1347)^5*F1347-Assumptions!$D$14*(1+Simulation!E1347)^4*Simulation!E1347*Assumptions!$D$16)/(1+Simulation!K1347)^5+(Assumptions!$D$14*(1+Simulation!E1347)^5*F1347-Assumptions!$D$14*(1+Simulation!E1347)^4*Simulation!E1347*Assumptions!$D$16)*(1+Simulation!I1347)/(Simulation!K1347-Simulation!I1347)/(1+Simulation!K1347)^5-Assumptions!$D$17)/Assumptions!$D$18</f>
        <v>19.7545739570132</v>
      </c>
      <c r="H1347" s="8" t="str">
        <f aca="false">IF(D1347=1,G1347,"")</f>
        <v/>
      </c>
      <c r="I1347" s="33" t="n">
        <f aca="false">IF(D1347=0,G1347,"")</f>
        <v>19.7545739570132</v>
      </c>
    </row>
    <row r="1348" customFormat="false" ht="15" hidden="false" customHeight="false" outlineLevel="0" collapsed="false">
      <c r="B1348" s="2" t="n">
        <v>1343</v>
      </c>
      <c r="C1348" s="19" t="n">
        <f aca="false">IF('Random Draws'!F1348&lt;(Assumptions!$D$28-Assumptions!$D$27)/(Assumptions!$D$29-Assumptions!$D$27),Assumptions!$D$27+SQRT('Random Draws'!F1348*(Assumptions!$D$29-Assumptions!$D$27)*(Assumptions!$D$28-Assumptions!$D$27)),Assumptions!$D$29-SQRT((1-'Random Draws'!F1348)*(Assumptions!$D$29-Assumptions!$D$27)*(Assumptions!$D$29-Assumptions!$D$28)))</f>
        <v>0.262861369510139</v>
      </c>
      <c r="D1348" s="29" t="n">
        <f aca="false">IF('Random Draws'!I1348&lt;Assumptions!$D$30,1,0)</f>
        <v>1</v>
      </c>
      <c r="E1348" s="19" t="n">
        <f aca="false">C1348+Assumptions!$D$31*D1348</f>
        <v>0.352861369510139</v>
      </c>
      <c r="F1348" s="28" t="n">
        <f aca="false">(Simulation!F1348-Assumptions!$D$15)*(1-E1348)+Assumptions!$D$15-Simulation!J1348</f>
        <v>0.102963878354026</v>
      </c>
      <c r="G1348" s="8" t="n">
        <f aca="false">((Assumptions!$D$14*(1+Simulation!E1348)^1*F1348-Assumptions!$D$14*(1+Simulation!E1348)^0*Simulation!E1348*Assumptions!$D$16)/(1+Simulation!K1348)^1+(Assumptions!$D$14*(1+Simulation!E1348)^2*F1348-Assumptions!$D$14*(1+Simulation!E1348)^1*Simulation!E1348*Assumptions!$D$16)/(1+Simulation!K1348)^2+(Assumptions!$D$14*(1+Simulation!E1348)^3*F1348-Assumptions!$D$14*(1+Simulation!E1348)^2*Simulation!E1348*Assumptions!$D$16)/(1+Simulation!K1348)^3+(Assumptions!$D$14*(1+Simulation!E1348)^4*F1348-Assumptions!$D$14*(1+Simulation!E1348)^3*Simulation!E1348*Assumptions!$D$16)/(1+Simulation!K1348)^4+(Assumptions!$D$14*(1+Simulation!E1348)^5*F1348-Assumptions!$D$14*(1+Simulation!E1348)^4*Simulation!E1348*Assumptions!$D$16)/(1+Simulation!K1348)^5+(Assumptions!$D$14*(1+Simulation!E1348)^5*F1348-Assumptions!$D$14*(1+Simulation!E1348)^4*Simulation!E1348*Assumptions!$D$16)*(1+Simulation!I1348)/(Simulation!K1348-Simulation!I1348)/(1+Simulation!K1348)^5-Assumptions!$D$17)/Assumptions!$D$18</f>
        <v>3.84343522131771</v>
      </c>
      <c r="H1348" s="8" t="n">
        <f aca="false">IF(D1348=1,G1348,"")</f>
        <v>3.84343522131771</v>
      </c>
      <c r="I1348" s="33" t="str">
        <f aca="false">IF(D1348=0,G1348,"")</f>
        <v/>
      </c>
    </row>
    <row r="1349" customFormat="false" ht="15" hidden="false" customHeight="false" outlineLevel="0" collapsed="false">
      <c r="B1349" s="2" t="n">
        <v>1344</v>
      </c>
      <c r="C1349" s="19" t="n">
        <f aca="false">IF('Random Draws'!F1349&lt;(Assumptions!$D$28-Assumptions!$D$27)/(Assumptions!$D$29-Assumptions!$D$27),Assumptions!$D$27+SQRT('Random Draws'!F1349*(Assumptions!$D$29-Assumptions!$D$27)*(Assumptions!$D$28-Assumptions!$D$27)),Assumptions!$D$29-SQRT((1-'Random Draws'!F1349)*(Assumptions!$D$29-Assumptions!$D$27)*(Assumptions!$D$29-Assumptions!$D$28)))</f>
        <v>0.24472020606279</v>
      </c>
      <c r="D1349" s="29" t="n">
        <f aca="false">IF('Random Draws'!I1349&lt;Assumptions!$D$30,1,0)</f>
        <v>1</v>
      </c>
      <c r="E1349" s="19" t="n">
        <f aca="false">C1349+Assumptions!$D$31*D1349</f>
        <v>0.33472020606279</v>
      </c>
      <c r="F1349" s="28" t="n">
        <f aca="false">(Simulation!F1349-Assumptions!$D$15)*(1-E1349)+Assumptions!$D$15-Simulation!J1349</f>
        <v>0.131425420877928</v>
      </c>
      <c r="G1349" s="8" t="n">
        <f aca="false">((Assumptions!$D$14*(1+Simulation!E1349)^1*F1349-Assumptions!$D$14*(1+Simulation!E1349)^0*Simulation!E1349*Assumptions!$D$16)/(1+Simulation!K1349)^1+(Assumptions!$D$14*(1+Simulation!E1349)^2*F1349-Assumptions!$D$14*(1+Simulation!E1349)^1*Simulation!E1349*Assumptions!$D$16)/(1+Simulation!K1349)^2+(Assumptions!$D$14*(1+Simulation!E1349)^3*F1349-Assumptions!$D$14*(1+Simulation!E1349)^2*Simulation!E1349*Assumptions!$D$16)/(1+Simulation!K1349)^3+(Assumptions!$D$14*(1+Simulation!E1349)^4*F1349-Assumptions!$D$14*(1+Simulation!E1349)^3*Simulation!E1349*Assumptions!$D$16)/(1+Simulation!K1349)^4+(Assumptions!$D$14*(1+Simulation!E1349)^5*F1349-Assumptions!$D$14*(1+Simulation!E1349)^4*Simulation!E1349*Assumptions!$D$16)/(1+Simulation!K1349)^5+(Assumptions!$D$14*(1+Simulation!E1349)^5*F1349-Assumptions!$D$14*(1+Simulation!E1349)^4*Simulation!E1349*Assumptions!$D$16)*(1+Simulation!I1349)/(Simulation!K1349-Simulation!I1349)/(1+Simulation!K1349)^5-Assumptions!$D$17)/Assumptions!$D$18</f>
        <v>16.6615637665241</v>
      </c>
      <c r="H1349" s="8" t="n">
        <f aca="false">IF(D1349=1,G1349,"")</f>
        <v>16.6615637665241</v>
      </c>
      <c r="I1349" s="33" t="str">
        <f aca="false">IF(D1349=0,G1349,"")</f>
        <v/>
      </c>
    </row>
    <row r="1350" customFormat="false" ht="15" hidden="false" customHeight="false" outlineLevel="0" collapsed="false">
      <c r="B1350" s="2" t="n">
        <v>1345</v>
      </c>
      <c r="C1350" s="19" t="n">
        <f aca="false">IF('Random Draws'!F1350&lt;(Assumptions!$D$28-Assumptions!$D$27)/(Assumptions!$D$29-Assumptions!$D$27),Assumptions!$D$27+SQRT('Random Draws'!F1350*(Assumptions!$D$29-Assumptions!$D$27)*(Assumptions!$D$28-Assumptions!$D$27)),Assumptions!$D$29-SQRT((1-'Random Draws'!F1350)*(Assumptions!$D$29-Assumptions!$D$27)*(Assumptions!$D$29-Assumptions!$D$28)))</f>
        <v>0.261687862261789</v>
      </c>
      <c r="D1350" s="29" t="n">
        <f aca="false">IF('Random Draws'!I1350&lt;Assumptions!$D$30,1,0)</f>
        <v>0</v>
      </c>
      <c r="E1350" s="19" t="n">
        <f aca="false">C1350+Assumptions!$D$31*D1350</f>
        <v>0.261687862261789</v>
      </c>
      <c r="F1350" s="28" t="n">
        <f aca="false">(Simulation!F1350-Assumptions!$D$15)*(1-E1350)+Assumptions!$D$15-Simulation!J1350</f>
        <v>0.14689340498534</v>
      </c>
      <c r="G1350" s="8" t="n">
        <f aca="false">((Assumptions!$D$14*(1+Simulation!E1350)^1*F1350-Assumptions!$D$14*(1+Simulation!E1350)^0*Simulation!E1350*Assumptions!$D$16)/(1+Simulation!K1350)^1+(Assumptions!$D$14*(1+Simulation!E1350)^2*F1350-Assumptions!$D$14*(1+Simulation!E1350)^1*Simulation!E1350*Assumptions!$D$16)/(1+Simulation!K1350)^2+(Assumptions!$D$14*(1+Simulation!E1350)^3*F1350-Assumptions!$D$14*(1+Simulation!E1350)^2*Simulation!E1350*Assumptions!$D$16)/(1+Simulation!K1350)^3+(Assumptions!$D$14*(1+Simulation!E1350)^4*F1350-Assumptions!$D$14*(1+Simulation!E1350)^3*Simulation!E1350*Assumptions!$D$16)/(1+Simulation!K1350)^4+(Assumptions!$D$14*(1+Simulation!E1350)^5*F1350-Assumptions!$D$14*(1+Simulation!E1350)^4*Simulation!E1350*Assumptions!$D$16)/(1+Simulation!K1350)^5+(Assumptions!$D$14*(1+Simulation!E1350)^5*F1350-Assumptions!$D$14*(1+Simulation!E1350)^4*Simulation!E1350*Assumptions!$D$16)*(1+Simulation!I1350)/(Simulation!K1350-Simulation!I1350)/(1+Simulation!K1350)^5-Assumptions!$D$17)/Assumptions!$D$18</f>
        <v>6.97992690516091</v>
      </c>
      <c r="H1350" s="8" t="str">
        <f aca="false">IF(D1350=1,G1350,"")</f>
        <v/>
      </c>
      <c r="I1350" s="33" t="n">
        <f aca="false">IF(D1350=0,G1350,"")</f>
        <v>6.97992690516091</v>
      </c>
    </row>
    <row r="1351" customFormat="false" ht="15" hidden="false" customHeight="false" outlineLevel="0" collapsed="false">
      <c r="B1351" s="2" t="n">
        <v>1346</v>
      </c>
      <c r="C1351" s="19" t="n">
        <f aca="false">IF('Random Draws'!F1351&lt;(Assumptions!$D$28-Assumptions!$D$27)/(Assumptions!$D$29-Assumptions!$D$27),Assumptions!$D$27+SQRT('Random Draws'!F1351*(Assumptions!$D$29-Assumptions!$D$27)*(Assumptions!$D$28-Assumptions!$D$27)),Assumptions!$D$29-SQRT((1-'Random Draws'!F1351)*(Assumptions!$D$29-Assumptions!$D$27)*(Assumptions!$D$29-Assumptions!$D$28)))</f>
        <v>0.261930279054086</v>
      </c>
      <c r="D1351" s="29" t="n">
        <f aca="false">IF('Random Draws'!I1351&lt;Assumptions!$D$30,1,0)</f>
        <v>0</v>
      </c>
      <c r="E1351" s="19" t="n">
        <f aca="false">C1351+Assumptions!$D$31*D1351</f>
        <v>0.261930279054086</v>
      </c>
      <c r="F1351" s="28" t="n">
        <f aca="false">(Simulation!F1351-Assumptions!$D$15)*(1-E1351)+Assumptions!$D$15-Simulation!J1351</f>
        <v>0.181080056367839</v>
      </c>
      <c r="G1351" s="8" t="n">
        <f aca="false">((Assumptions!$D$14*(1+Simulation!E1351)^1*F1351-Assumptions!$D$14*(1+Simulation!E1351)^0*Simulation!E1351*Assumptions!$D$16)/(1+Simulation!K1351)^1+(Assumptions!$D$14*(1+Simulation!E1351)^2*F1351-Assumptions!$D$14*(1+Simulation!E1351)^1*Simulation!E1351*Assumptions!$D$16)/(1+Simulation!K1351)^2+(Assumptions!$D$14*(1+Simulation!E1351)^3*F1351-Assumptions!$D$14*(1+Simulation!E1351)^2*Simulation!E1351*Assumptions!$D$16)/(1+Simulation!K1351)^3+(Assumptions!$D$14*(1+Simulation!E1351)^4*F1351-Assumptions!$D$14*(1+Simulation!E1351)^3*Simulation!E1351*Assumptions!$D$16)/(1+Simulation!K1351)^4+(Assumptions!$D$14*(1+Simulation!E1351)^5*F1351-Assumptions!$D$14*(1+Simulation!E1351)^4*Simulation!E1351*Assumptions!$D$16)/(1+Simulation!K1351)^5+(Assumptions!$D$14*(1+Simulation!E1351)^5*F1351-Assumptions!$D$14*(1+Simulation!E1351)^4*Simulation!E1351*Assumptions!$D$16)*(1+Simulation!I1351)/(Simulation!K1351-Simulation!I1351)/(1+Simulation!K1351)^5-Assumptions!$D$17)/Assumptions!$D$18</f>
        <v>13.6749243579511</v>
      </c>
      <c r="H1351" s="8" t="str">
        <f aca="false">IF(D1351=1,G1351,"")</f>
        <v/>
      </c>
      <c r="I1351" s="33" t="n">
        <f aca="false">IF(D1351=0,G1351,"")</f>
        <v>13.6749243579511</v>
      </c>
    </row>
    <row r="1352" customFormat="false" ht="15" hidden="false" customHeight="false" outlineLevel="0" collapsed="false">
      <c r="B1352" s="2" t="n">
        <v>1347</v>
      </c>
      <c r="C1352" s="19" t="n">
        <f aca="false">IF('Random Draws'!F1352&lt;(Assumptions!$D$28-Assumptions!$D$27)/(Assumptions!$D$29-Assumptions!$D$27),Assumptions!$D$27+SQRT('Random Draws'!F1352*(Assumptions!$D$29-Assumptions!$D$27)*(Assumptions!$D$28-Assumptions!$D$27)),Assumptions!$D$29-SQRT((1-'Random Draws'!F1352)*(Assumptions!$D$29-Assumptions!$D$27)*(Assumptions!$D$29-Assumptions!$D$28)))</f>
        <v>0.258515808681859</v>
      </c>
      <c r="D1352" s="29" t="n">
        <f aca="false">IF('Random Draws'!I1352&lt;Assumptions!$D$30,1,0)</f>
        <v>1</v>
      </c>
      <c r="E1352" s="19" t="n">
        <f aca="false">C1352+Assumptions!$D$31*D1352</f>
        <v>0.348515808681859</v>
      </c>
      <c r="F1352" s="28" t="n">
        <f aca="false">(Simulation!F1352-Assumptions!$D$15)*(1-E1352)+Assumptions!$D$15-Simulation!J1352</f>
        <v>0.152340996170471</v>
      </c>
      <c r="G1352" s="8" t="n">
        <f aca="false">((Assumptions!$D$14*(1+Simulation!E1352)^1*F1352-Assumptions!$D$14*(1+Simulation!E1352)^0*Simulation!E1352*Assumptions!$D$16)/(1+Simulation!K1352)^1+(Assumptions!$D$14*(1+Simulation!E1352)^2*F1352-Assumptions!$D$14*(1+Simulation!E1352)^1*Simulation!E1352*Assumptions!$D$16)/(1+Simulation!K1352)^2+(Assumptions!$D$14*(1+Simulation!E1352)^3*F1352-Assumptions!$D$14*(1+Simulation!E1352)^2*Simulation!E1352*Assumptions!$D$16)/(1+Simulation!K1352)^3+(Assumptions!$D$14*(1+Simulation!E1352)^4*F1352-Assumptions!$D$14*(1+Simulation!E1352)^3*Simulation!E1352*Assumptions!$D$16)/(1+Simulation!K1352)^4+(Assumptions!$D$14*(1+Simulation!E1352)^5*F1352-Assumptions!$D$14*(1+Simulation!E1352)^4*Simulation!E1352*Assumptions!$D$16)/(1+Simulation!K1352)^5+(Assumptions!$D$14*(1+Simulation!E1352)^5*F1352-Assumptions!$D$14*(1+Simulation!E1352)^4*Simulation!E1352*Assumptions!$D$16)*(1+Simulation!I1352)/(Simulation!K1352-Simulation!I1352)/(1+Simulation!K1352)^5-Assumptions!$D$17)/Assumptions!$D$18</f>
        <v>6.1321009295575</v>
      </c>
      <c r="H1352" s="8" t="n">
        <f aca="false">IF(D1352=1,G1352,"")</f>
        <v>6.1321009295575</v>
      </c>
      <c r="I1352" s="33" t="str">
        <f aca="false">IF(D1352=0,G1352,"")</f>
        <v/>
      </c>
    </row>
    <row r="1353" customFormat="false" ht="15" hidden="false" customHeight="false" outlineLevel="0" collapsed="false">
      <c r="B1353" s="2" t="n">
        <v>1348</v>
      </c>
      <c r="C1353" s="19" t="n">
        <f aca="false">IF('Random Draws'!F1353&lt;(Assumptions!$D$28-Assumptions!$D$27)/(Assumptions!$D$29-Assumptions!$D$27),Assumptions!$D$27+SQRT('Random Draws'!F1353*(Assumptions!$D$29-Assumptions!$D$27)*(Assumptions!$D$28-Assumptions!$D$27)),Assumptions!$D$29-SQRT((1-'Random Draws'!F1353)*(Assumptions!$D$29-Assumptions!$D$27)*(Assumptions!$D$29-Assumptions!$D$28)))</f>
        <v>0.268442751769318</v>
      </c>
      <c r="D1353" s="29" t="n">
        <f aca="false">IF('Random Draws'!I1353&lt;Assumptions!$D$30,1,0)</f>
        <v>0</v>
      </c>
      <c r="E1353" s="19" t="n">
        <f aca="false">C1353+Assumptions!$D$31*D1353</f>
        <v>0.268442751769318</v>
      </c>
      <c r="F1353" s="28" t="n">
        <f aca="false">(Simulation!F1353-Assumptions!$D$15)*(1-E1353)+Assumptions!$D$15-Simulation!J1353</f>
        <v>0.145794293506892</v>
      </c>
      <c r="G1353" s="8" t="n">
        <f aca="false">((Assumptions!$D$14*(1+Simulation!E1353)^1*F1353-Assumptions!$D$14*(1+Simulation!E1353)^0*Simulation!E1353*Assumptions!$D$16)/(1+Simulation!K1353)^1+(Assumptions!$D$14*(1+Simulation!E1353)^2*F1353-Assumptions!$D$14*(1+Simulation!E1353)^1*Simulation!E1353*Assumptions!$D$16)/(1+Simulation!K1353)^2+(Assumptions!$D$14*(1+Simulation!E1353)^3*F1353-Assumptions!$D$14*(1+Simulation!E1353)^2*Simulation!E1353*Assumptions!$D$16)/(1+Simulation!K1353)^3+(Assumptions!$D$14*(1+Simulation!E1353)^4*F1353-Assumptions!$D$14*(1+Simulation!E1353)^3*Simulation!E1353*Assumptions!$D$16)/(1+Simulation!K1353)^4+(Assumptions!$D$14*(1+Simulation!E1353)^5*F1353-Assumptions!$D$14*(1+Simulation!E1353)^4*Simulation!E1353*Assumptions!$D$16)/(1+Simulation!K1353)^5+(Assumptions!$D$14*(1+Simulation!E1353)^5*F1353-Assumptions!$D$14*(1+Simulation!E1353)^4*Simulation!E1353*Assumptions!$D$16)*(1+Simulation!I1353)/(Simulation!K1353-Simulation!I1353)/(1+Simulation!K1353)^5-Assumptions!$D$17)/Assumptions!$D$18</f>
        <v>13.3535431350324</v>
      </c>
      <c r="H1353" s="8" t="str">
        <f aca="false">IF(D1353=1,G1353,"")</f>
        <v/>
      </c>
      <c r="I1353" s="33" t="n">
        <f aca="false">IF(D1353=0,G1353,"")</f>
        <v>13.3535431350324</v>
      </c>
    </row>
    <row r="1354" customFormat="false" ht="15" hidden="false" customHeight="false" outlineLevel="0" collapsed="false">
      <c r="B1354" s="2" t="n">
        <v>1349</v>
      </c>
      <c r="C1354" s="19" t="n">
        <f aca="false">IF('Random Draws'!F1354&lt;(Assumptions!$D$28-Assumptions!$D$27)/(Assumptions!$D$29-Assumptions!$D$27),Assumptions!$D$27+SQRT('Random Draws'!F1354*(Assumptions!$D$29-Assumptions!$D$27)*(Assumptions!$D$28-Assumptions!$D$27)),Assumptions!$D$29-SQRT((1-'Random Draws'!F1354)*(Assumptions!$D$29-Assumptions!$D$27)*(Assumptions!$D$29-Assumptions!$D$28)))</f>
        <v>0.267985571995971</v>
      </c>
      <c r="D1354" s="29" t="n">
        <f aca="false">IF('Random Draws'!I1354&lt;Assumptions!$D$30,1,0)</f>
        <v>0</v>
      </c>
      <c r="E1354" s="19" t="n">
        <f aca="false">C1354+Assumptions!$D$31*D1354</f>
        <v>0.267985571995971</v>
      </c>
      <c r="F1354" s="28" t="n">
        <f aca="false">(Simulation!F1354-Assumptions!$D$15)*(1-E1354)+Assumptions!$D$15-Simulation!J1354</f>
        <v>0.146013374052416</v>
      </c>
      <c r="G1354" s="8" t="n">
        <f aca="false">((Assumptions!$D$14*(1+Simulation!E1354)^1*F1354-Assumptions!$D$14*(1+Simulation!E1354)^0*Simulation!E1354*Assumptions!$D$16)/(1+Simulation!K1354)^1+(Assumptions!$D$14*(1+Simulation!E1354)^2*F1354-Assumptions!$D$14*(1+Simulation!E1354)^1*Simulation!E1354*Assumptions!$D$16)/(1+Simulation!K1354)^2+(Assumptions!$D$14*(1+Simulation!E1354)^3*F1354-Assumptions!$D$14*(1+Simulation!E1354)^2*Simulation!E1354*Assumptions!$D$16)/(1+Simulation!K1354)^3+(Assumptions!$D$14*(1+Simulation!E1354)^4*F1354-Assumptions!$D$14*(1+Simulation!E1354)^3*Simulation!E1354*Assumptions!$D$16)/(1+Simulation!K1354)^4+(Assumptions!$D$14*(1+Simulation!E1354)^5*F1354-Assumptions!$D$14*(1+Simulation!E1354)^4*Simulation!E1354*Assumptions!$D$16)/(1+Simulation!K1354)^5+(Assumptions!$D$14*(1+Simulation!E1354)^5*F1354-Assumptions!$D$14*(1+Simulation!E1354)^4*Simulation!E1354*Assumptions!$D$16)*(1+Simulation!I1354)/(Simulation!K1354-Simulation!I1354)/(1+Simulation!K1354)^5-Assumptions!$D$17)/Assumptions!$D$18</f>
        <v>10.2353536564128</v>
      </c>
      <c r="H1354" s="8" t="str">
        <f aca="false">IF(D1354=1,G1354,"")</f>
        <v/>
      </c>
      <c r="I1354" s="33" t="n">
        <f aca="false">IF(D1354=0,G1354,"")</f>
        <v>10.2353536564128</v>
      </c>
    </row>
    <row r="1355" customFormat="false" ht="15" hidden="false" customHeight="false" outlineLevel="0" collapsed="false">
      <c r="B1355" s="2" t="n">
        <v>1350</v>
      </c>
      <c r="C1355" s="19" t="n">
        <f aca="false">IF('Random Draws'!F1355&lt;(Assumptions!$D$28-Assumptions!$D$27)/(Assumptions!$D$29-Assumptions!$D$27),Assumptions!$D$27+SQRT('Random Draws'!F1355*(Assumptions!$D$29-Assumptions!$D$27)*(Assumptions!$D$28-Assumptions!$D$27)),Assumptions!$D$29-SQRT((1-'Random Draws'!F1355)*(Assumptions!$D$29-Assumptions!$D$27)*(Assumptions!$D$29-Assumptions!$D$28)))</f>
        <v>0.249365412373793</v>
      </c>
      <c r="D1355" s="29" t="n">
        <f aca="false">IF('Random Draws'!I1355&lt;Assumptions!$D$30,1,0)</f>
        <v>1</v>
      </c>
      <c r="E1355" s="19" t="n">
        <f aca="false">C1355+Assumptions!$D$31*D1355</f>
        <v>0.339365412373793</v>
      </c>
      <c r="F1355" s="28" t="n">
        <f aca="false">(Simulation!F1355-Assumptions!$D$15)*(1-E1355)+Assumptions!$D$15-Simulation!J1355</f>
        <v>0.1424575037995</v>
      </c>
      <c r="G1355" s="8" t="n">
        <f aca="false">((Assumptions!$D$14*(1+Simulation!E1355)^1*F1355-Assumptions!$D$14*(1+Simulation!E1355)^0*Simulation!E1355*Assumptions!$D$16)/(1+Simulation!K1355)^1+(Assumptions!$D$14*(1+Simulation!E1355)^2*F1355-Assumptions!$D$14*(1+Simulation!E1355)^1*Simulation!E1355*Assumptions!$D$16)/(1+Simulation!K1355)^2+(Assumptions!$D$14*(1+Simulation!E1355)^3*F1355-Assumptions!$D$14*(1+Simulation!E1355)^2*Simulation!E1355*Assumptions!$D$16)/(1+Simulation!K1355)^3+(Assumptions!$D$14*(1+Simulation!E1355)^4*F1355-Assumptions!$D$14*(1+Simulation!E1355)^3*Simulation!E1355*Assumptions!$D$16)/(1+Simulation!K1355)^4+(Assumptions!$D$14*(1+Simulation!E1355)^5*F1355-Assumptions!$D$14*(1+Simulation!E1355)^4*Simulation!E1355*Assumptions!$D$16)/(1+Simulation!K1355)^5+(Assumptions!$D$14*(1+Simulation!E1355)^5*F1355-Assumptions!$D$14*(1+Simulation!E1355)^4*Simulation!E1355*Assumptions!$D$16)*(1+Simulation!I1355)/(Simulation!K1355-Simulation!I1355)/(1+Simulation!K1355)^5-Assumptions!$D$17)/Assumptions!$D$18</f>
        <v>9.34422576026797</v>
      </c>
      <c r="H1355" s="8" t="n">
        <f aca="false">IF(D1355=1,G1355,"")</f>
        <v>9.34422576026797</v>
      </c>
      <c r="I1355" s="33" t="str">
        <f aca="false">IF(D1355=0,G1355,"")</f>
        <v/>
      </c>
    </row>
    <row r="1356" customFormat="false" ht="15" hidden="false" customHeight="false" outlineLevel="0" collapsed="false">
      <c r="B1356" s="2" t="n">
        <v>1351</v>
      </c>
      <c r="C1356" s="19" t="n">
        <f aca="false">IF('Random Draws'!F1356&lt;(Assumptions!$D$28-Assumptions!$D$27)/(Assumptions!$D$29-Assumptions!$D$27),Assumptions!$D$27+SQRT('Random Draws'!F1356*(Assumptions!$D$29-Assumptions!$D$27)*(Assumptions!$D$28-Assumptions!$D$27)),Assumptions!$D$29-SQRT((1-'Random Draws'!F1356)*(Assumptions!$D$29-Assumptions!$D$27)*(Assumptions!$D$29-Assumptions!$D$28)))</f>
        <v>0.265351883306855</v>
      </c>
      <c r="D1356" s="29" t="n">
        <f aca="false">IF('Random Draws'!I1356&lt;Assumptions!$D$30,1,0)</f>
        <v>0</v>
      </c>
      <c r="E1356" s="19" t="n">
        <f aca="false">C1356+Assumptions!$D$31*D1356</f>
        <v>0.265351883306855</v>
      </c>
      <c r="F1356" s="28" t="n">
        <f aca="false">(Simulation!F1356-Assumptions!$D$15)*(1-E1356)+Assumptions!$D$15-Simulation!J1356</f>
        <v>0.148137581204954</v>
      </c>
      <c r="G1356" s="8" t="n">
        <f aca="false">((Assumptions!$D$14*(1+Simulation!E1356)^1*F1356-Assumptions!$D$14*(1+Simulation!E1356)^0*Simulation!E1356*Assumptions!$D$16)/(1+Simulation!K1356)^1+(Assumptions!$D$14*(1+Simulation!E1356)^2*F1356-Assumptions!$D$14*(1+Simulation!E1356)^1*Simulation!E1356*Assumptions!$D$16)/(1+Simulation!K1356)^2+(Assumptions!$D$14*(1+Simulation!E1356)^3*F1356-Assumptions!$D$14*(1+Simulation!E1356)^2*Simulation!E1356*Assumptions!$D$16)/(1+Simulation!K1356)^3+(Assumptions!$D$14*(1+Simulation!E1356)^4*F1356-Assumptions!$D$14*(1+Simulation!E1356)^3*Simulation!E1356*Assumptions!$D$16)/(1+Simulation!K1356)^4+(Assumptions!$D$14*(1+Simulation!E1356)^5*F1356-Assumptions!$D$14*(1+Simulation!E1356)^4*Simulation!E1356*Assumptions!$D$16)/(1+Simulation!K1356)^5+(Assumptions!$D$14*(1+Simulation!E1356)^5*F1356-Assumptions!$D$14*(1+Simulation!E1356)^4*Simulation!E1356*Assumptions!$D$16)*(1+Simulation!I1356)/(Simulation!K1356-Simulation!I1356)/(1+Simulation!K1356)^5-Assumptions!$D$17)/Assumptions!$D$18</f>
        <v>6.64428425229927</v>
      </c>
      <c r="H1356" s="8" t="str">
        <f aca="false">IF(D1356=1,G1356,"")</f>
        <v/>
      </c>
      <c r="I1356" s="33" t="n">
        <f aca="false">IF(D1356=0,G1356,"")</f>
        <v>6.64428425229927</v>
      </c>
    </row>
    <row r="1357" customFormat="false" ht="15" hidden="false" customHeight="false" outlineLevel="0" collapsed="false">
      <c r="B1357" s="2" t="n">
        <v>1352</v>
      </c>
      <c r="C1357" s="19" t="n">
        <f aca="false">IF('Random Draws'!F1357&lt;(Assumptions!$D$28-Assumptions!$D$27)/(Assumptions!$D$29-Assumptions!$D$27),Assumptions!$D$27+SQRT('Random Draws'!F1357*(Assumptions!$D$29-Assumptions!$D$27)*(Assumptions!$D$28-Assumptions!$D$27)),Assumptions!$D$29-SQRT((1-'Random Draws'!F1357)*(Assumptions!$D$29-Assumptions!$D$27)*(Assumptions!$D$29-Assumptions!$D$28)))</f>
        <v>0.276648726369274</v>
      </c>
      <c r="D1357" s="29" t="n">
        <f aca="false">IF('Random Draws'!I1357&lt;Assumptions!$D$30,1,0)</f>
        <v>1</v>
      </c>
      <c r="E1357" s="19" t="n">
        <f aca="false">C1357+Assumptions!$D$31*D1357</f>
        <v>0.366648726369274</v>
      </c>
      <c r="F1357" s="28" t="n">
        <f aca="false">(Simulation!F1357-Assumptions!$D$15)*(1-E1357)+Assumptions!$D$15-Simulation!J1357</f>
        <v>0.151452268805463</v>
      </c>
      <c r="G1357" s="8" t="n">
        <f aca="false">((Assumptions!$D$14*(1+Simulation!E1357)^1*F1357-Assumptions!$D$14*(1+Simulation!E1357)^0*Simulation!E1357*Assumptions!$D$16)/(1+Simulation!K1357)^1+(Assumptions!$D$14*(1+Simulation!E1357)^2*F1357-Assumptions!$D$14*(1+Simulation!E1357)^1*Simulation!E1357*Assumptions!$D$16)/(1+Simulation!K1357)^2+(Assumptions!$D$14*(1+Simulation!E1357)^3*F1357-Assumptions!$D$14*(1+Simulation!E1357)^2*Simulation!E1357*Assumptions!$D$16)/(1+Simulation!K1357)^3+(Assumptions!$D$14*(1+Simulation!E1357)^4*F1357-Assumptions!$D$14*(1+Simulation!E1357)^3*Simulation!E1357*Assumptions!$D$16)/(1+Simulation!K1357)^4+(Assumptions!$D$14*(1+Simulation!E1357)^5*F1357-Assumptions!$D$14*(1+Simulation!E1357)^4*Simulation!E1357*Assumptions!$D$16)/(1+Simulation!K1357)^5+(Assumptions!$D$14*(1+Simulation!E1357)^5*F1357-Assumptions!$D$14*(1+Simulation!E1357)^4*Simulation!E1357*Assumptions!$D$16)*(1+Simulation!I1357)/(Simulation!K1357-Simulation!I1357)/(1+Simulation!K1357)^5-Assumptions!$D$17)/Assumptions!$D$18</f>
        <v>9.87939511833017</v>
      </c>
      <c r="H1357" s="8" t="n">
        <f aca="false">IF(D1357=1,G1357,"")</f>
        <v>9.87939511833017</v>
      </c>
      <c r="I1357" s="33" t="str">
        <f aca="false">IF(D1357=0,G1357,"")</f>
        <v/>
      </c>
    </row>
    <row r="1358" customFormat="false" ht="15" hidden="false" customHeight="false" outlineLevel="0" collapsed="false">
      <c r="B1358" s="2" t="n">
        <v>1353</v>
      </c>
      <c r="C1358" s="19" t="n">
        <f aca="false">IF('Random Draws'!F1358&lt;(Assumptions!$D$28-Assumptions!$D$27)/(Assumptions!$D$29-Assumptions!$D$27),Assumptions!$D$27+SQRT('Random Draws'!F1358*(Assumptions!$D$29-Assumptions!$D$27)*(Assumptions!$D$28-Assumptions!$D$27)),Assumptions!$D$29-SQRT((1-'Random Draws'!F1358)*(Assumptions!$D$29-Assumptions!$D$27)*(Assumptions!$D$29-Assumptions!$D$28)))</f>
        <v>0.259363128717416</v>
      </c>
      <c r="D1358" s="29" t="n">
        <f aca="false">IF('Random Draws'!I1358&lt;Assumptions!$D$30,1,0)</f>
        <v>0</v>
      </c>
      <c r="E1358" s="19" t="n">
        <f aca="false">C1358+Assumptions!$D$31*D1358</f>
        <v>0.259363128717416</v>
      </c>
      <c r="F1358" s="28" t="n">
        <f aca="false">(Simulation!F1358-Assumptions!$D$15)*(1-E1358)+Assumptions!$D$15-Simulation!J1358</f>
        <v>0.219404104753942</v>
      </c>
      <c r="G1358" s="8" t="n">
        <f aca="false">((Assumptions!$D$14*(1+Simulation!E1358)^1*F1358-Assumptions!$D$14*(1+Simulation!E1358)^0*Simulation!E1358*Assumptions!$D$16)/(1+Simulation!K1358)^1+(Assumptions!$D$14*(1+Simulation!E1358)^2*F1358-Assumptions!$D$14*(1+Simulation!E1358)^1*Simulation!E1358*Assumptions!$D$16)/(1+Simulation!K1358)^2+(Assumptions!$D$14*(1+Simulation!E1358)^3*F1358-Assumptions!$D$14*(1+Simulation!E1358)^2*Simulation!E1358*Assumptions!$D$16)/(1+Simulation!K1358)^3+(Assumptions!$D$14*(1+Simulation!E1358)^4*F1358-Assumptions!$D$14*(1+Simulation!E1358)^3*Simulation!E1358*Assumptions!$D$16)/(1+Simulation!K1358)^4+(Assumptions!$D$14*(1+Simulation!E1358)^5*F1358-Assumptions!$D$14*(1+Simulation!E1358)^4*Simulation!E1358*Assumptions!$D$16)/(1+Simulation!K1358)^5+(Assumptions!$D$14*(1+Simulation!E1358)^5*F1358-Assumptions!$D$14*(1+Simulation!E1358)^4*Simulation!E1358*Assumptions!$D$16)*(1+Simulation!I1358)/(Simulation!K1358-Simulation!I1358)/(1+Simulation!K1358)^5-Assumptions!$D$17)/Assumptions!$D$18</f>
        <v>32.3669542867401</v>
      </c>
      <c r="H1358" s="8" t="str">
        <f aca="false">IF(D1358=1,G1358,"")</f>
        <v/>
      </c>
      <c r="I1358" s="33" t="n">
        <f aca="false">IF(D1358=0,G1358,"")</f>
        <v>32.3669542867401</v>
      </c>
    </row>
    <row r="1359" customFormat="false" ht="15" hidden="false" customHeight="false" outlineLevel="0" collapsed="false">
      <c r="B1359" s="2" t="n">
        <v>1354</v>
      </c>
      <c r="C1359" s="19" t="n">
        <f aca="false">IF('Random Draws'!F1359&lt;(Assumptions!$D$28-Assumptions!$D$27)/(Assumptions!$D$29-Assumptions!$D$27),Assumptions!$D$27+SQRT('Random Draws'!F1359*(Assumptions!$D$29-Assumptions!$D$27)*(Assumptions!$D$28-Assumptions!$D$27)),Assumptions!$D$29-SQRT((1-'Random Draws'!F1359)*(Assumptions!$D$29-Assumptions!$D$27)*(Assumptions!$D$29-Assumptions!$D$28)))</f>
        <v>0.258610146351579</v>
      </c>
      <c r="D1359" s="29" t="n">
        <f aca="false">IF('Random Draws'!I1359&lt;Assumptions!$D$30,1,0)</f>
        <v>0</v>
      </c>
      <c r="E1359" s="19" t="n">
        <f aca="false">C1359+Assumptions!$D$31*D1359</f>
        <v>0.258610146351579</v>
      </c>
      <c r="F1359" s="28" t="n">
        <f aca="false">(Simulation!F1359-Assumptions!$D$15)*(1-E1359)+Assumptions!$D$15-Simulation!J1359</f>
        <v>0.167140079522353</v>
      </c>
      <c r="G1359" s="8" t="n">
        <f aca="false">((Assumptions!$D$14*(1+Simulation!E1359)^1*F1359-Assumptions!$D$14*(1+Simulation!E1359)^0*Simulation!E1359*Assumptions!$D$16)/(1+Simulation!K1359)^1+(Assumptions!$D$14*(1+Simulation!E1359)^2*F1359-Assumptions!$D$14*(1+Simulation!E1359)^1*Simulation!E1359*Assumptions!$D$16)/(1+Simulation!K1359)^2+(Assumptions!$D$14*(1+Simulation!E1359)^3*F1359-Assumptions!$D$14*(1+Simulation!E1359)^2*Simulation!E1359*Assumptions!$D$16)/(1+Simulation!K1359)^3+(Assumptions!$D$14*(1+Simulation!E1359)^4*F1359-Assumptions!$D$14*(1+Simulation!E1359)^3*Simulation!E1359*Assumptions!$D$16)/(1+Simulation!K1359)^4+(Assumptions!$D$14*(1+Simulation!E1359)^5*F1359-Assumptions!$D$14*(1+Simulation!E1359)^4*Simulation!E1359*Assumptions!$D$16)/(1+Simulation!K1359)^5+(Assumptions!$D$14*(1+Simulation!E1359)^5*F1359-Assumptions!$D$14*(1+Simulation!E1359)^4*Simulation!E1359*Assumptions!$D$16)*(1+Simulation!I1359)/(Simulation!K1359-Simulation!I1359)/(1+Simulation!K1359)^5-Assumptions!$D$17)/Assumptions!$D$18</f>
        <v>10.6781039662219</v>
      </c>
      <c r="H1359" s="8" t="str">
        <f aca="false">IF(D1359=1,G1359,"")</f>
        <v/>
      </c>
      <c r="I1359" s="33" t="n">
        <f aca="false">IF(D1359=0,G1359,"")</f>
        <v>10.6781039662219</v>
      </c>
    </row>
    <row r="1360" customFormat="false" ht="15" hidden="false" customHeight="false" outlineLevel="0" collapsed="false">
      <c r="B1360" s="2" t="n">
        <v>1355</v>
      </c>
      <c r="C1360" s="19" t="n">
        <f aca="false">IF('Random Draws'!F1360&lt;(Assumptions!$D$28-Assumptions!$D$27)/(Assumptions!$D$29-Assumptions!$D$27),Assumptions!$D$27+SQRT('Random Draws'!F1360*(Assumptions!$D$29-Assumptions!$D$27)*(Assumptions!$D$28-Assumptions!$D$27)),Assumptions!$D$29-SQRT((1-'Random Draws'!F1360)*(Assumptions!$D$29-Assumptions!$D$27)*(Assumptions!$D$29-Assumptions!$D$28)))</f>
        <v>0.244664968007264</v>
      </c>
      <c r="D1360" s="29" t="n">
        <f aca="false">IF('Random Draws'!I1360&lt;Assumptions!$D$30,1,0)</f>
        <v>0</v>
      </c>
      <c r="E1360" s="19" t="n">
        <f aca="false">C1360+Assumptions!$D$31*D1360</f>
        <v>0.244664968007264</v>
      </c>
      <c r="F1360" s="28" t="n">
        <f aca="false">(Simulation!F1360-Assumptions!$D$15)*(1-E1360)+Assumptions!$D$15-Simulation!J1360</f>
        <v>0.155281466085212</v>
      </c>
      <c r="G1360" s="8" t="n">
        <f aca="false">((Assumptions!$D$14*(1+Simulation!E1360)^1*F1360-Assumptions!$D$14*(1+Simulation!E1360)^0*Simulation!E1360*Assumptions!$D$16)/(1+Simulation!K1360)^1+(Assumptions!$D$14*(1+Simulation!E1360)^2*F1360-Assumptions!$D$14*(1+Simulation!E1360)^1*Simulation!E1360*Assumptions!$D$16)/(1+Simulation!K1360)^2+(Assumptions!$D$14*(1+Simulation!E1360)^3*F1360-Assumptions!$D$14*(1+Simulation!E1360)^2*Simulation!E1360*Assumptions!$D$16)/(1+Simulation!K1360)^3+(Assumptions!$D$14*(1+Simulation!E1360)^4*F1360-Assumptions!$D$14*(1+Simulation!E1360)^3*Simulation!E1360*Assumptions!$D$16)/(1+Simulation!K1360)^4+(Assumptions!$D$14*(1+Simulation!E1360)^5*F1360-Assumptions!$D$14*(1+Simulation!E1360)^4*Simulation!E1360*Assumptions!$D$16)/(1+Simulation!K1360)^5+(Assumptions!$D$14*(1+Simulation!E1360)^5*F1360-Assumptions!$D$14*(1+Simulation!E1360)^4*Simulation!E1360*Assumptions!$D$16)*(1+Simulation!I1360)/(Simulation!K1360-Simulation!I1360)/(1+Simulation!K1360)^5-Assumptions!$D$17)/Assumptions!$D$18</f>
        <v>5.13565117210547</v>
      </c>
      <c r="H1360" s="8" t="str">
        <f aca="false">IF(D1360=1,G1360,"")</f>
        <v/>
      </c>
      <c r="I1360" s="33" t="n">
        <f aca="false">IF(D1360=0,G1360,"")</f>
        <v>5.13565117210547</v>
      </c>
    </row>
    <row r="1361" customFormat="false" ht="15" hidden="false" customHeight="false" outlineLevel="0" collapsed="false">
      <c r="B1361" s="2" t="n">
        <v>1356</v>
      </c>
      <c r="C1361" s="19" t="n">
        <f aca="false">IF('Random Draws'!F1361&lt;(Assumptions!$D$28-Assumptions!$D$27)/(Assumptions!$D$29-Assumptions!$D$27),Assumptions!$D$27+SQRT('Random Draws'!F1361*(Assumptions!$D$29-Assumptions!$D$27)*(Assumptions!$D$28-Assumptions!$D$27)),Assumptions!$D$29-SQRT((1-'Random Draws'!F1361)*(Assumptions!$D$29-Assumptions!$D$27)*(Assumptions!$D$29-Assumptions!$D$28)))</f>
        <v>0.259424027002967</v>
      </c>
      <c r="D1361" s="29" t="n">
        <f aca="false">IF('Random Draws'!I1361&lt;Assumptions!$D$30,1,0)</f>
        <v>0</v>
      </c>
      <c r="E1361" s="19" t="n">
        <f aca="false">C1361+Assumptions!$D$31*D1361</f>
        <v>0.259424027002967</v>
      </c>
      <c r="F1361" s="28" t="n">
        <f aca="false">(Simulation!F1361-Assumptions!$D$15)*(1-E1361)+Assumptions!$D$15-Simulation!J1361</f>
        <v>0.147877163717633</v>
      </c>
      <c r="G1361" s="8" t="n">
        <f aca="false">((Assumptions!$D$14*(1+Simulation!E1361)^1*F1361-Assumptions!$D$14*(1+Simulation!E1361)^0*Simulation!E1361*Assumptions!$D$16)/(1+Simulation!K1361)^1+(Assumptions!$D$14*(1+Simulation!E1361)^2*F1361-Assumptions!$D$14*(1+Simulation!E1361)^1*Simulation!E1361*Assumptions!$D$16)/(1+Simulation!K1361)^2+(Assumptions!$D$14*(1+Simulation!E1361)^3*F1361-Assumptions!$D$14*(1+Simulation!E1361)^2*Simulation!E1361*Assumptions!$D$16)/(1+Simulation!K1361)^3+(Assumptions!$D$14*(1+Simulation!E1361)^4*F1361-Assumptions!$D$14*(1+Simulation!E1361)^3*Simulation!E1361*Assumptions!$D$16)/(1+Simulation!K1361)^4+(Assumptions!$D$14*(1+Simulation!E1361)^5*F1361-Assumptions!$D$14*(1+Simulation!E1361)^4*Simulation!E1361*Assumptions!$D$16)/(1+Simulation!K1361)^5+(Assumptions!$D$14*(1+Simulation!E1361)^5*F1361-Assumptions!$D$14*(1+Simulation!E1361)^4*Simulation!E1361*Assumptions!$D$16)*(1+Simulation!I1361)/(Simulation!K1361-Simulation!I1361)/(1+Simulation!K1361)^5-Assumptions!$D$17)/Assumptions!$D$18</f>
        <v>9.68303777018774</v>
      </c>
      <c r="H1361" s="8" t="str">
        <f aca="false">IF(D1361=1,G1361,"")</f>
        <v/>
      </c>
      <c r="I1361" s="33" t="n">
        <f aca="false">IF(D1361=0,G1361,"")</f>
        <v>9.68303777018774</v>
      </c>
    </row>
    <row r="1362" customFormat="false" ht="15" hidden="false" customHeight="false" outlineLevel="0" collapsed="false">
      <c r="B1362" s="2" t="n">
        <v>1357</v>
      </c>
      <c r="C1362" s="19" t="n">
        <f aca="false">IF('Random Draws'!F1362&lt;(Assumptions!$D$28-Assumptions!$D$27)/(Assumptions!$D$29-Assumptions!$D$27),Assumptions!$D$27+SQRT('Random Draws'!F1362*(Assumptions!$D$29-Assumptions!$D$27)*(Assumptions!$D$28-Assumptions!$D$27)),Assumptions!$D$29-SQRT((1-'Random Draws'!F1362)*(Assumptions!$D$29-Assumptions!$D$27)*(Assumptions!$D$29-Assumptions!$D$28)))</f>
        <v>0.274700746763779</v>
      </c>
      <c r="D1362" s="29" t="n">
        <f aca="false">IF('Random Draws'!I1362&lt;Assumptions!$D$30,1,0)</f>
        <v>0</v>
      </c>
      <c r="E1362" s="19" t="n">
        <f aca="false">C1362+Assumptions!$D$31*D1362</f>
        <v>0.274700746763779</v>
      </c>
      <c r="F1362" s="28" t="n">
        <f aca="false">(Simulation!F1362-Assumptions!$D$15)*(1-E1362)+Assumptions!$D$15-Simulation!J1362</f>
        <v>0.123422407677149</v>
      </c>
      <c r="G1362" s="8" t="n">
        <f aca="false">((Assumptions!$D$14*(1+Simulation!E1362)^1*F1362-Assumptions!$D$14*(1+Simulation!E1362)^0*Simulation!E1362*Assumptions!$D$16)/(1+Simulation!K1362)^1+(Assumptions!$D$14*(1+Simulation!E1362)^2*F1362-Assumptions!$D$14*(1+Simulation!E1362)^1*Simulation!E1362*Assumptions!$D$16)/(1+Simulation!K1362)^2+(Assumptions!$D$14*(1+Simulation!E1362)^3*F1362-Assumptions!$D$14*(1+Simulation!E1362)^2*Simulation!E1362*Assumptions!$D$16)/(1+Simulation!K1362)^3+(Assumptions!$D$14*(1+Simulation!E1362)^4*F1362-Assumptions!$D$14*(1+Simulation!E1362)^3*Simulation!E1362*Assumptions!$D$16)/(1+Simulation!K1362)^4+(Assumptions!$D$14*(1+Simulation!E1362)^5*F1362-Assumptions!$D$14*(1+Simulation!E1362)^4*Simulation!E1362*Assumptions!$D$16)/(1+Simulation!K1362)^5+(Assumptions!$D$14*(1+Simulation!E1362)^5*F1362-Assumptions!$D$14*(1+Simulation!E1362)^4*Simulation!E1362*Assumptions!$D$16)*(1+Simulation!I1362)/(Simulation!K1362-Simulation!I1362)/(1+Simulation!K1362)^5-Assumptions!$D$17)/Assumptions!$D$18</f>
        <v>8.5495476022905</v>
      </c>
      <c r="H1362" s="8" t="str">
        <f aca="false">IF(D1362=1,G1362,"")</f>
        <v/>
      </c>
      <c r="I1362" s="33" t="n">
        <f aca="false">IF(D1362=0,G1362,"")</f>
        <v>8.5495476022905</v>
      </c>
    </row>
    <row r="1363" customFormat="false" ht="15" hidden="false" customHeight="false" outlineLevel="0" collapsed="false">
      <c r="B1363" s="2" t="n">
        <v>1358</v>
      </c>
      <c r="C1363" s="19" t="n">
        <f aca="false">IF('Random Draws'!F1363&lt;(Assumptions!$D$28-Assumptions!$D$27)/(Assumptions!$D$29-Assumptions!$D$27),Assumptions!$D$27+SQRT('Random Draws'!F1363*(Assumptions!$D$29-Assumptions!$D$27)*(Assumptions!$D$28-Assumptions!$D$27)),Assumptions!$D$29-SQRT((1-'Random Draws'!F1363)*(Assumptions!$D$29-Assumptions!$D$27)*(Assumptions!$D$29-Assumptions!$D$28)))</f>
        <v>0.254720005642934</v>
      </c>
      <c r="D1363" s="29" t="n">
        <f aca="false">IF('Random Draws'!I1363&lt;Assumptions!$D$30,1,0)</f>
        <v>0</v>
      </c>
      <c r="E1363" s="19" t="n">
        <f aca="false">C1363+Assumptions!$D$31*D1363</f>
        <v>0.254720005642934</v>
      </c>
      <c r="F1363" s="28" t="n">
        <f aca="false">(Simulation!F1363-Assumptions!$D$15)*(1-E1363)+Assumptions!$D$15-Simulation!J1363</f>
        <v>0.196248965735124</v>
      </c>
      <c r="G1363" s="8" t="n">
        <f aca="false">((Assumptions!$D$14*(1+Simulation!E1363)^1*F1363-Assumptions!$D$14*(1+Simulation!E1363)^0*Simulation!E1363*Assumptions!$D$16)/(1+Simulation!K1363)^1+(Assumptions!$D$14*(1+Simulation!E1363)^2*F1363-Assumptions!$D$14*(1+Simulation!E1363)^1*Simulation!E1363*Assumptions!$D$16)/(1+Simulation!K1363)^2+(Assumptions!$D$14*(1+Simulation!E1363)^3*F1363-Assumptions!$D$14*(1+Simulation!E1363)^2*Simulation!E1363*Assumptions!$D$16)/(1+Simulation!K1363)^3+(Assumptions!$D$14*(1+Simulation!E1363)^4*F1363-Assumptions!$D$14*(1+Simulation!E1363)^3*Simulation!E1363*Assumptions!$D$16)/(1+Simulation!K1363)^4+(Assumptions!$D$14*(1+Simulation!E1363)^5*F1363-Assumptions!$D$14*(1+Simulation!E1363)^4*Simulation!E1363*Assumptions!$D$16)/(1+Simulation!K1363)^5+(Assumptions!$D$14*(1+Simulation!E1363)^5*F1363-Assumptions!$D$14*(1+Simulation!E1363)^4*Simulation!E1363*Assumptions!$D$16)*(1+Simulation!I1363)/(Simulation!K1363-Simulation!I1363)/(1+Simulation!K1363)^5-Assumptions!$D$17)/Assumptions!$D$18</f>
        <v>15.4602236824486</v>
      </c>
      <c r="H1363" s="8" t="str">
        <f aca="false">IF(D1363=1,G1363,"")</f>
        <v/>
      </c>
      <c r="I1363" s="33" t="n">
        <f aca="false">IF(D1363=0,G1363,"")</f>
        <v>15.4602236824486</v>
      </c>
    </row>
    <row r="1364" customFormat="false" ht="15" hidden="false" customHeight="false" outlineLevel="0" collapsed="false">
      <c r="B1364" s="2" t="n">
        <v>1359</v>
      </c>
      <c r="C1364" s="19" t="n">
        <f aca="false">IF('Random Draws'!F1364&lt;(Assumptions!$D$28-Assumptions!$D$27)/(Assumptions!$D$29-Assumptions!$D$27),Assumptions!$D$27+SQRT('Random Draws'!F1364*(Assumptions!$D$29-Assumptions!$D$27)*(Assumptions!$D$28-Assumptions!$D$27)),Assumptions!$D$29-SQRT((1-'Random Draws'!F1364)*(Assumptions!$D$29-Assumptions!$D$27)*(Assumptions!$D$29-Assumptions!$D$28)))</f>
        <v>0.261422950741735</v>
      </c>
      <c r="D1364" s="29" t="n">
        <f aca="false">IF('Random Draws'!I1364&lt;Assumptions!$D$30,1,0)</f>
        <v>0</v>
      </c>
      <c r="E1364" s="19" t="n">
        <f aca="false">C1364+Assumptions!$D$31*D1364</f>
        <v>0.261422950741735</v>
      </c>
      <c r="F1364" s="28" t="n">
        <f aca="false">(Simulation!F1364-Assumptions!$D$15)*(1-E1364)+Assumptions!$D$15-Simulation!J1364</f>
        <v>0.141989839427974</v>
      </c>
      <c r="G1364" s="8" t="n">
        <f aca="false">((Assumptions!$D$14*(1+Simulation!E1364)^1*F1364-Assumptions!$D$14*(1+Simulation!E1364)^0*Simulation!E1364*Assumptions!$D$16)/(1+Simulation!K1364)^1+(Assumptions!$D$14*(1+Simulation!E1364)^2*F1364-Assumptions!$D$14*(1+Simulation!E1364)^1*Simulation!E1364*Assumptions!$D$16)/(1+Simulation!K1364)^2+(Assumptions!$D$14*(1+Simulation!E1364)^3*F1364-Assumptions!$D$14*(1+Simulation!E1364)^2*Simulation!E1364*Assumptions!$D$16)/(1+Simulation!K1364)^3+(Assumptions!$D$14*(1+Simulation!E1364)^4*F1364-Assumptions!$D$14*(1+Simulation!E1364)^3*Simulation!E1364*Assumptions!$D$16)/(1+Simulation!K1364)^4+(Assumptions!$D$14*(1+Simulation!E1364)^5*F1364-Assumptions!$D$14*(1+Simulation!E1364)^4*Simulation!E1364*Assumptions!$D$16)/(1+Simulation!K1364)^5+(Assumptions!$D$14*(1+Simulation!E1364)^5*F1364-Assumptions!$D$14*(1+Simulation!E1364)^4*Simulation!E1364*Assumptions!$D$16)*(1+Simulation!I1364)/(Simulation!K1364-Simulation!I1364)/(1+Simulation!K1364)^5-Assumptions!$D$17)/Assumptions!$D$18</f>
        <v>7.68157207782913</v>
      </c>
      <c r="H1364" s="8" t="str">
        <f aca="false">IF(D1364=1,G1364,"")</f>
        <v/>
      </c>
      <c r="I1364" s="33" t="n">
        <f aca="false">IF(D1364=0,G1364,"")</f>
        <v>7.68157207782913</v>
      </c>
    </row>
    <row r="1365" customFormat="false" ht="15" hidden="false" customHeight="false" outlineLevel="0" collapsed="false">
      <c r="B1365" s="2" t="n">
        <v>1360</v>
      </c>
      <c r="C1365" s="19" t="n">
        <f aca="false">IF('Random Draws'!F1365&lt;(Assumptions!$D$28-Assumptions!$D$27)/(Assumptions!$D$29-Assumptions!$D$27),Assumptions!$D$27+SQRT('Random Draws'!F1365*(Assumptions!$D$29-Assumptions!$D$27)*(Assumptions!$D$28-Assumptions!$D$27)),Assumptions!$D$29-SQRT((1-'Random Draws'!F1365)*(Assumptions!$D$29-Assumptions!$D$27)*(Assumptions!$D$29-Assumptions!$D$28)))</f>
        <v>0.276046747946007</v>
      </c>
      <c r="D1365" s="29" t="n">
        <f aca="false">IF('Random Draws'!I1365&lt;Assumptions!$D$30,1,0)</f>
        <v>1</v>
      </c>
      <c r="E1365" s="19" t="n">
        <f aca="false">C1365+Assumptions!$D$31*D1365</f>
        <v>0.366046747946007</v>
      </c>
      <c r="F1365" s="28" t="n">
        <f aca="false">(Simulation!F1365-Assumptions!$D$15)*(1-E1365)+Assumptions!$D$15-Simulation!J1365</f>
        <v>0.112858489031351</v>
      </c>
      <c r="G1365" s="8" t="n">
        <f aca="false">((Assumptions!$D$14*(1+Simulation!E1365)^1*F1365-Assumptions!$D$14*(1+Simulation!E1365)^0*Simulation!E1365*Assumptions!$D$16)/(1+Simulation!K1365)^1+(Assumptions!$D$14*(1+Simulation!E1365)^2*F1365-Assumptions!$D$14*(1+Simulation!E1365)^1*Simulation!E1365*Assumptions!$D$16)/(1+Simulation!K1365)^2+(Assumptions!$D$14*(1+Simulation!E1365)^3*F1365-Assumptions!$D$14*(1+Simulation!E1365)^2*Simulation!E1365*Assumptions!$D$16)/(1+Simulation!K1365)^3+(Assumptions!$D$14*(1+Simulation!E1365)^4*F1365-Assumptions!$D$14*(1+Simulation!E1365)^3*Simulation!E1365*Assumptions!$D$16)/(1+Simulation!K1365)^4+(Assumptions!$D$14*(1+Simulation!E1365)^5*F1365-Assumptions!$D$14*(1+Simulation!E1365)^4*Simulation!E1365*Assumptions!$D$16)/(1+Simulation!K1365)^5+(Assumptions!$D$14*(1+Simulation!E1365)^5*F1365-Assumptions!$D$14*(1+Simulation!E1365)^4*Simulation!E1365*Assumptions!$D$16)*(1+Simulation!I1365)/(Simulation!K1365-Simulation!I1365)/(1+Simulation!K1365)^5-Assumptions!$D$17)/Assumptions!$D$18</f>
        <v>8.14265442719431</v>
      </c>
      <c r="H1365" s="8" t="n">
        <f aca="false">IF(D1365=1,G1365,"")</f>
        <v>8.14265442719431</v>
      </c>
      <c r="I1365" s="33" t="str">
        <f aca="false">IF(D1365=0,G1365,"")</f>
        <v/>
      </c>
    </row>
    <row r="1366" customFormat="false" ht="15" hidden="false" customHeight="false" outlineLevel="0" collapsed="false">
      <c r="B1366" s="2" t="n">
        <v>1361</v>
      </c>
      <c r="C1366" s="19" t="n">
        <f aca="false">IF('Random Draws'!F1366&lt;(Assumptions!$D$28-Assumptions!$D$27)/(Assumptions!$D$29-Assumptions!$D$27),Assumptions!$D$27+SQRT('Random Draws'!F1366*(Assumptions!$D$29-Assumptions!$D$27)*(Assumptions!$D$28-Assumptions!$D$27)),Assumptions!$D$29-SQRT((1-'Random Draws'!F1366)*(Assumptions!$D$29-Assumptions!$D$27)*(Assumptions!$D$29-Assumptions!$D$28)))</f>
        <v>0.267167187757876</v>
      </c>
      <c r="D1366" s="29" t="n">
        <f aca="false">IF('Random Draws'!I1366&lt;Assumptions!$D$30,1,0)</f>
        <v>0</v>
      </c>
      <c r="E1366" s="19" t="n">
        <f aca="false">C1366+Assumptions!$D$31*D1366</f>
        <v>0.267167187757876</v>
      </c>
      <c r="F1366" s="28" t="n">
        <f aca="false">(Simulation!F1366-Assumptions!$D$15)*(1-E1366)+Assumptions!$D$15-Simulation!J1366</f>
        <v>0.172081383436119</v>
      </c>
      <c r="G1366" s="8" t="n">
        <f aca="false">((Assumptions!$D$14*(1+Simulation!E1366)^1*F1366-Assumptions!$D$14*(1+Simulation!E1366)^0*Simulation!E1366*Assumptions!$D$16)/(1+Simulation!K1366)^1+(Assumptions!$D$14*(1+Simulation!E1366)^2*F1366-Assumptions!$D$14*(1+Simulation!E1366)^1*Simulation!E1366*Assumptions!$D$16)/(1+Simulation!K1366)^2+(Assumptions!$D$14*(1+Simulation!E1366)^3*F1366-Assumptions!$D$14*(1+Simulation!E1366)^2*Simulation!E1366*Assumptions!$D$16)/(1+Simulation!K1366)^3+(Assumptions!$D$14*(1+Simulation!E1366)^4*F1366-Assumptions!$D$14*(1+Simulation!E1366)^3*Simulation!E1366*Assumptions!$D$16)/(1+Simulation!K1366)^4+(Assumptions!$D$14*(1+Simulation!E1366)^5*F1366-Assumptions!$D$14*(1+Simulation!E1366)^4*Simulation!E1366*Assumptions!$D$16)/(1+Simulation!K1366)^5+(Assumptions!$D$14*(1+Simulation!E1366)^5*F1366-Assumptions!$D$14*(1+Simulation!E1366)^4*Simulation!E1366*Assumptions!$D$16)*(1+Simulation!I1366)/(Simulation!K1366-Simulation!I1366)/(1+Simulation!K1366)^5-Assumptions!$D$17)/Assumptions!$D$18</f>
        <v>17.9844735751223</v>
      </c>
      <c r="H1366" s="8" t="str">
        <f aca="false">IF(D1366=1,G1366,"")</f>
        <v/>
      </c>
      <c r="I1366" s="33" t="n">
        <f aca="false">IF(D1366=0,G1366,"")</f>
        <v>17.9844735751223</v>
      </c>
    </row>
    <row r="1367" customFormat="false" ht="15" hidden="false" customHeight="false" outlineLevel="0" collapsed="false">
      <c r="B1367" s="2" t="n">
        <v>1362</v>
      </c>
      <c r="C1367" s="19" t="n">
        <f aca="false">IF('Random Draws'!F1367&lt;(Assumptions!$D$28-Assumptions!$D$27)/(Assumptions!$D$29-Assumptions!$D$27),Assumptions!$D$27+SQRT('Random Draws'!F1367*(Assumptions!$D$29-Assumptions!$D$27)*(Assumptions!$D$28-Assumptions!$D$27)),Assumptions!$D$29-SQRT((1-'Random Draws'!F1367)*(Assumptions!$D$29-Assumptions!$D$27)*(Assumptions!$D$29-Assumptions!$D$28)))</f>
        <v>0.274527631405982</v>
      </c>
      <c r="D1367" s="29" t="n">
        <f aca="false">IF('Random Draws'!I1367&lt;Assumptions!$D$30,1,0)</f>
        <v>1</v>
      </c>
      <c r="E1367" s="19" t="n">
        <f aca="false">C1367+Assumptions!$D$31*D1367</f>
        <v>0.364527631405982</v>
      </c>
      <c r="F1367" s="28" t="n">
        <f aca="false">(Simulation!F1367-Assumptions!$D$15)*(1-E1367)+Assumptions!$D$15-Simulation!J1367</f>
        <v>0.174313360210643</v>
      </c>
      <c r="G1367" s="8" t="n">
        <f aca="false">((Assumptions!$D$14*(1+Simulation!E1367)^1*F1367-Assumptions!$D$14*(1+Simulation!E1367)^0*Simulation!E1367*Assumptions!$D$16)/(1+Simulation!K1367)^1+(Assumptions!$D$14*(1+Simulation!E1367)^2*F1367-Assumptions!$D$14*(1+Simulation!E1367)^1*Simulation!E1367*Assumptions!$D$16)/(1+Simulation!K1367)^2+(Assumptions!$D$14*(1+Simulation!E1367)^3*F1367-Assumptions!$D$14*(1+Simulation!E1367)^2*Simulation!E1367*Assumptions!$D$16)/(1+Simulation!K1367)^3+(Assumptions!$D$14*(1+Simulation!E1367)^4*F1367-Assumptions!$D$14*(1+Simulation!E1367)^3*Simulation!E1367*Assumptions!$D$16)/(1+Simulation!K1367)^4+(Assumptions!$D$14*(1+Simulation!E1367)^5*F1367-Assumptions!$D$14*(1+Simulation!E1367)^4*Simulation!E1367*Assumptions!$D$16)/(1+Simulation!K1367)^5+(Assumptions!$D$14*(1+Simulation!E1367)^5*F1367-Assumptions!$D$14*(1+Simulation!E1367)^4*Simulation!E1367*Assumptions!$D$16)*(1+Simulation!I1367)/(Simulation!K1367-Simulation!I1367)/(1+Simulation!K1367)^5-Assumptions!$D$17)/Assumptions!$D$18</f>
        <v>14.6482222936455</v>
      </c>
      <c r="H1367" s="8" t="n">
        <f aca="false">IF(D1367=1,G1367,"")</f>
        <v>14.6482222936455</v>
      </c>
      <c r="I1367" s="33" t="str">
        <f aca="false">IF(D1367=0,G1367,"")</f>
        <v/>
      </c>
    </row>
    <row r="1368" customFormat="false" ht="15" hidden="false" customHeight="false" outlineLevel="0" collapsed="false">
      <c r="B1368" s="2" t="n">
        <v>1363</v>
      </c>
      <c r="C1368" s="19" t="n">
        <f aca="false">IF('Random Draws'!F1368&lt;(Assumptions!$D$28-Assumptions!$D$27)/(Assumptions!$D$29-Assumptions!$D$27),Assumptions!$D$27+SQRT('Random Draws'!F1368*(Assumptions!$D$29-Assumptions!$D$27)*(Assumptions!$D$28-Assumptions!$D$27)),Assumptions!$D$29-SQRT((1-'Random Draws'!F1368)*(Assumptions!$D$29-Assumptions!$D$27)*(Assumptions!$D$29-Assumptions!$D$28)))</f>
        <v>0.257083637454875</v>
      </c>
      <c r="D1368" s="29" t="n">
        <f aca="false">IF('Random Draws'!I1368&lt;Assumptions!$D$30,1,0)</f>
        <v>0</v>
      </c>
      <c r="E1368" s="19" t="n">
        <f aca="false">C1368+Assumptions!$D$31*D1368</f>
        <v>0.257083637454875</v>
      </c>
      <c r="F1368" s="28" t="n">
        <f aca="false">(Simulation!F1368-Assumptions!$D$15)*(1-E1368)+Assumptions!$D$15-Simulation!J1368</f>
        <v>0.154672846949824</v>
      </c>
      <c r="G1368" s="8" t="n">
        <f aca="false">((Assumptions!$D$14*(1+Simulation!E1368)^1*F1368-Assumptions!$D$14*(1+Simulation!E1368)^0*Simulation!E1368*Assumptions!$D$16)/(1+Simulation!K1368)^1+(Assumptions!$D$14*(1+Simulation!E1368)^2*F1368-Assumptions!$D$14*(1+Simulation!E1368)^1*Simulation!E1368*Assumptions!$D$16)/(1+Simulation!K1368)^2+(Assumptions!$D$14*(1+Simulation!E1368)^3*F1368-Assumptions!$D$14*(1+Simulation!E1368)^2*Simulation!E1368*Assumptions!$D$16)/(1+Simulation!K1368)^3+(Assumptions!$D$14*(1+Simulation!E1368)^4*F1368-Assumptions!$D$14*(1+Simulation!E1368)^3*Simulation!E1368*Assumptions!$D$16)/(1+Simulation!K1368)^4+(Assumptions!$D$14*(1+Simulation!E1368)^5*F1368-Assumptions!$D$14*(1+Simulation!E1368)^4*Simulation!E1368*Assumptions!$D$16)/(1+Simulation!K1368)^5+(Assumptions!$D$14*(1+Simulation!E1368)^5*F1368-Assumptions!$D$14*(1+Simulation!E1368)^4*Simulation!E1368*Assumptions!$D$16)*(1+Simulation!I1368)/(Simulation!K1368-Simulation!I1368)/(1+Simulation!K1368)^5-Assumptions!$D$17)/Assumptions!$D$18</f>
        <v>15.0389925269933</v>
      </c>
      <c r="H1368" s="8" t="str">
        <f aca="false">IF(D1368=1,G1368,"")</f>
        <v/>
      </c>
      <c r="I1368" s="33" t="n">
        <f aca="false">IF(D1368=0,G1368,"")</f>
        <v>15.0389925269933</v>
      </c>
    </row>
    <row r="1369" customFormat="false" ht="15" hidden="false" customHeight="false" outlineLevel="0" collapsed="false">
      <c r="B1369" s="2" t="n">
        <v>1364</v>
      </c>
      <c r="C1369" s="19" t="n">
        <f aca="false">IF('Random Draws'!F1369&lt;(Assumptions!$D$28-Assumptions!$D$27)/(Assumptions!$D$29-Assumptions!$D$27),Assumptions!$D$27+SQRT('Random Draws'!F1369*(Assumptions!$D$29-Assumptions!$D$27)*(Assumptions!$D$28-Assumptions!$D$27)),Assumptions!$D$29-SQRT((1-'Random Draws'!F1369)*(Assumptions!$D$29-Assumptions!$D$27)*(Assumptions!$D$29-Assumptions!$D$28)))</f>
        <v>0.256392967164562</v>
      </c>
      <c r="D1369" s="29" t="n">
        <f aca="false">IF('Random Draws'!I1369&lt;Assumptions!$D$30,1,0)</f>
        <v>0</v>
      </c>
      <c r="E1369" s="19" t="n">
        <f aca="false">C1369+Assumptions!$D$31*D1369</f>
        <v>0.256392967164562</v>
      </c>
      <c r="F1369" s="28" t="n">
        <f aca="false">(Simulation!F1369-Assumptions!$D$15)*(1-E1369)+Assumptions!$D$15-Simulation!J1369</f>
        <v>0.143475242732728</v>
      </c>
      <c r="G1369" s="8" t="n">
        <f aca="false">((Assumptions!$D$14*(1+Simulation!E1369)^1*F1369-Assumptions!$D$14*(1+Simulation!E1369)^0*Simulation!E1369*Assumptions!$D$16)/(1+Simulation!K1369)^1+(Assumptions!$D$14*(1+Simulation!E1369)^2*F1369-Assumptions!$D$14*(1+Simulation!E1369)^1*Simulation!E1369*Assumptions!$D$16)/(1+Simulation!K1369)^2+(Assumptions!$D$14*(1+Simulation!E1369)^3*F1369-Assumptions!$D$14*(1+Simulation!E1369)^2*Simulation!E1369*Assumptions!$D$16)/(1+Simulation!K1369)^3+(Assumptions!$D$14*(1+Simulation!E1369)^4*F1369-Assumptions!$D$14*(1+Simulation!E1369)^3*Simulation!E1369*Assumptions!$D$16)/(1+Simulation!K1369)^4+(Assumptions!$D$14*(1+Simulation!E1369)^5*F1369-Assumptions!$D$14*(1+Simulation!E1369)^4*Simulation!E1369*Assumptions!$D$16)/(1+Simulation!K1369)^5+(Assumptions!$D$14*(1+Simulation!E1369)^5*F1369-Assumptions!$D$14*(1+Simulation!E1369)^4*Simulation!E1369*Assumptions!$D$16)*(1+Simulation!I1369)/(Simulation!K1369-Simulation!I1369)/(1+Simulation!K1369)^5-Assumptions!$D$17)/Assumptions!$D$18</f>
        <v>12.1909452509396</v>
      </c>
      <c r="H1369" s="8" t="str">
        <f aca="false">IF(D1369=1,G1369,"")</f>
        <v/>
      </c>
      <c r="I1369" s="33" t="n">
        <f aca="false">IF(D1369=0,G1369,"")</f>
        <v>12.1909452509396</v>
      </c>
    </row>
    <row r="1370" customFormat="false" ht="15" hidden="false" customHeight="false" outlineLevel="0" collapsed="false">
      <c r="B1370" s="2" t="n">
        <v>1365</v>
      </c>
      <c r="C1370" s="19" t="n">
        <f aca="false">IF('Random Draws'!F1370&lt;(Assumptions!$D$28-Assumptions!$D$27)/(Assumptions!$D$29-Assumptions!$D$27),Assumptions!$D$27+SQRT('Random Draws'!F1370*(Assumptions!$D$29-Assumptions!$D$27)*(Assumptions!$D$28-Assumptions!$D$27)),Assumptions!$D$29-SQRT((1-'Random Draws'!F1370)*(Assumptions!$D$29-Assumptions!$D$27)*(Assumptions!$D$29-Assumptions!$D$28)))</f>
        <v>0.277129146326683</v>
      </c>
      <c r="D1370" s="29" t="n">
        <f aca="false">IF('Random Draws'!I1370&lt;Assumptions!$D$30,1,0)</f>
        <v>0</v>
      </c>
      <c r="E1370" s="19" t="n">
        <f aca="false">C1370+Assumptions!$D$31*D1370</f>
        <v>0.277129146326683</v>
      </c>
      <c r="F1370" s="28" t="n">
        <f aca="false">(Simulation!F1370-Assumptions!$D$15)*(1-E1370)+Assumptions!$D$15-Simulation!J1370</f>
        <v>0.176709066556112</v>
      </c>
      <c r="G1370" s="8" t="n">
        <f aca="false">((Assumptions!$D$14*(1+Simulation!E1370)^1*F1370-Assumptions!$D$14*(1+Simulation!E1370)^0*Simulation!E1370*Assumptions!$D$16)/(1+Simulation!K1370)^1+(Assumptions!$D$14*(1+Simulation!E1370)^2*F1370-Assumptions!$D$14*(1+Simulation!E1370)^1*Simulation!E1370*Assumptions!$D$16)/(1+Simulation!K1370)^2+(Assumptions!$D$14*(1+Simulation!E1370)^3*F1370-Assumptions!$D$14*(1+Simulation!E1370)^2*Simulation!E1370*Assumptions!$D$16)/(1+Simulation!K1370)^3+(Assumptions!$D$14*(1+Simulation!E1370)^4*F1370-Assumptions!$D$14*(1+Simulation!E1370)^3*Simulation!E1370*Assumptions!$D$16)/(1+Simulation!K1370)^4+(Assumptions!$D$14*(1+Simulation!E1370)^5*F1370-Assumptions!$D$14*(1+Simulation!E1370)^4*Simulation!E1370*Assumptions!$D$16)/(1+Simulation!K1370)^5+(Assumptions!$D$14*(1+Simulation!E1370)^5*F1370-Assumptions!$D$14*(1+Simulation!E1370)^4*Simulation!E1370*Assumptions!$D$16)*(1+Simulation!I1370)/(Simulation!K1370-Simulation!I1370)/(1+Simulation!K1370)^5-Assumptions!$D$17)/Assumptions!$D$18</f>
        <v>13.5184111327982</v>
      </c>
      <c r="H1370" s="8" t="str">
        <f aca="false">IF(D1370=1,G1370,"")</f>
        <v/>
      </c>
      <c r="I1370" s="33" t="n">
        <f aca="false">IF(D1370=0,G1370,"")</f>
        <v>13.5184111327982</v>
      </c>
    </row>
    <row r="1371" customFormat="false" ht="15" hidden="false" customHeight="false" outlineLevel="0" collapsed="false">
      <c r="B1371" s="2" t="n">
        <v>1366</v>
      </c>
      <c r="C1371" s="19" t="n">
        <f aca="false">IF('Random Draws'!F1371&lt;(Assumptions!$D$28-Assumptions!$D$27)/(Assumptions!$D$29-Assumptions!$D$27),Assumptions!$D$27+SQRT('Random Draws'!F1371*(Assumptions!$D$29-Assumptions!$D$27)*(Assumptions!$D$28-Assumptions!$D$27)),Assumptions!$D$29-SQRT((1-'Random Draws'!F1371)*(Assumptions!$D$29-Assumptions!$D$27)*(Assumptions!$D$29-Assumptions!$D$28)))</f>
        <v>0.260192314200715</v>
      </c>
      <c r="D1371" s="29" t="n">
        <f aca="false">IF('Random Draws'!I1371&lt;Assumptions!$D$30,1,0)</f>
        <v>1</v>
      </c>
      <c r="E1371" s="19" t="n">
        <f aca="false">C1371+Assumptions!$D$31*D1371</f>
        <v>0.350192314200715</v>
      </c>
      <c r="F1371" s="28" t="n">
        <f aca="false">(Simulation!F1371-Assumptions!$D$15)*(1-E1371)+Assumptions!$D$15-Simulation!J1371</f>
        <v>0.123325179938924</v>
      </c>
      <c r="G1371" s="8" t="n">
        <f aca="false">((Assumptions!$D$14*(1+Simulation!E1371)^1*F1371-Assumptions!$D$14*(1+Simulation!E1371)^0*Simulation!E1371*Assumptions!$D$16)/(1+Simulation!K1371)^1+(Assumptions!$D$14*(1+Simulation!E1371)^2*F1371-Assumptions!$D$14*(1+Simulation!E1371)^1*Simulation!E1371*Assumptions!$D$16)/(1+Simulation!K1371)^2+(Assumptions!$D$14*(1+Simulation!E1371)^3*F1371-Assumptions!$D$14*(1+Simulation!E1371)^2*Simulation!E1371*Assumptions!$D$16)/(1+Simulation!K1371)^3+(Assumptions!$D$14*(1+Simulation!E1371)^4*F1371-Assumptions!$D$14*(1+Simulation!E1371)^3*Simulation!E1371*Assumptions!$D$16)/(1+Simulation!K1371)^4+(Assumptions!$D$14*(1+Simulation!E1371)^5*F1371-Assumptions!$D$14*(1+Simulation!E1371)^4*Simulation!E1371*Assumptions!$D$16)/(1+Simulation!K1371)^5+(Assumptions!$D$14*(1+Simulation!E1371)^5*F1371-Assumptions!$D$14*(1+Simulation!E1371)^4*Simulation!E1371*Assumptions!$D$16)*(1+Simulation!I1371)/(Simulation!K1371-Simulation!I1371)/(1+Simulation!K1371)^5-Assumptions!$D$17)/Assumptions!$D$18</f>
        <v>6.74150797636371</v>
      </c>
      <c r="H1371" s="8" t="n">
        <f aca="false">IF(D1371=1,G1371,"")</f>
        <v>6.74150797636371</v>
      </c>
      <c r="I1371" s="33" t="str">
        <f aca="false">IF(D1371=0,G1371,"")</f>
        <v/>
      </c>
    </row>
    <row r="1372" customFormat="false" ht="15" hidden="false" customHeight="false" outlineLevel="0" collapsed="false">
      <c r="B1372" s="2" t="n">
        <v>1367</v>
      </c>
      <c r="C1372" s="19" t="n">
        <f aca="false">IF('Random Draws'!F1372&lt;(Assumptions!$D$28-Assumptions!$D$27)/(Assumptions!$D$29-Assumptions!$D$27),Assumptions!$D$27+SQRT('Random Draws'!F1372*(Assumptions!$D$29-Assumptions!$D$27)*(Assumptions!$D$28-Assumptions!$D$27)),Assumptions!$D$29-SQRT((1-'Random Draws'!F1372)*(Assumptions!$D$29-Assumptions!$D$27)*(Assumptions!$D$29-Assumptions!$D$28)))</f>
        <v>0.258436525279521</v>
      </c>
      <c r="D1372" s="29" t="n">
        <f aca="false">IF('Random Draws'!I1372&lt;Assumptions!$D$30,1,0)</f>
        <v>0</v>
      </c>
      <c r="E1372" s="19" t="n">
        <f aca="false">C1372+Assumptions!$D$31*D1372</f>
        <v>0.258436525279521</v>
      </c>
      <c r="F1372" s="28" t="n">
        <f aca="false">(Simulation!F1372-Assumptions!$D$15)*(1-E1372)+Assumptions!$D$15-Simulation!J1372</f>
        <v>0.148634758492868</v>
      </c>
      <c r="G1372" s="8" t="n">
        <f aca="false">((Assumptions!$D$14*(1+Simulation!E1372)^1*F1372-Assumptions!$D$14*(1+Simulation!E1372)^0*Simulation!E1372*Assumptions!$D$16)/(1+Simulation!K1372)^1+(Assumptions!$D$14*(1+Simulation!E1372)^2*F1372-Assumptions!$D$14*(1+Simulation!E1372)^1*Simulation!E1372*Assumptions!$D$16)/(1+Simulation!K1372)^2+(Assumptions!$D$14*(1+Simulation!E1372)^3*F1372-Assumptions!$D$14*(1+Simulation!E1372)^2*Simulation!E1372*Assumptions!$D$16)/(1+Simulation!K1372)^3+(Assumptions!$D$14*(1+Simulation!E1372)^4*F1372-Assumptions!$D$14*(1+Simulation!E1372)^3*Simulation!E1372*Assumptions!$D$16)/(1+Simulation!K1372)^4+(Assumptions!$D$14*(1+Simulation!E1372)^5*F1372-Assumptions!$D$14*(1+Simulation!E1372)^4*Simulation!E1372*Assumptions!$D$16)/(1+Simulation!K1372)^5+(Assumptions!$D$14*(1+Simulation!E1372)^5*F1372-Assumptions!$D$14*(1+Simulation!E1372)^4*Simulation!E1372*Assumptions!$D$16)*(1+Simulation!I1372)/(Simulation!K1372-Simulation!I1372)/(1+Simulation!K1372)^5-Assumptions!$D$17)/Assumptions!$D$18</f>
        <v>15.5118611370616</v>
      </c>
      <c r="H1372" s="8" t="str">
        <f aca="false">IF(D1372=1,G1372,"")</f>
        <v/>
      </c>
      <c r="I1372" s="33" t="n">
        <f aca="false">IF(D1372=0,G1372,"")</f>
        <v>15.5118611370616</v>
      </c>
    </row>
    <row r="1373" customFormat="false" ht="15" hidden="false" customHeight="false" outlineLevel="0" collapsed="false">
      <c r="B1373" s="2" t="n">
        <v>1368</v>
      </c>
      <c r="C1373" s="19" t="n">
        <f aca="false">IF('Random Draws'!F1373&lt;(Assumptions!$D$28-Assumptions!$D$27)/(Assumptions!$D$29-Assumptions!$D$27),Assumptions!$D$27+SQRT('Random Draws'!F1373*(Assumptions!$D$29-Assumptions!$D$27)*(Assumptions!$D$28-Assumptions!$D$27)),Assumptions!$D$29-SQRT((1-'Random Draws'!F1373)*(Assumptions!$D$29-Assumptions!$D$27)*(Assumptions!$D$29-Assumptions!$D$28)))</f>
        <v>0.265851118416582</v>
      </c>
      <c r="D1373" s="29" t="n">
        <f aca="false">IF('Random Draws'!I1373&lt;Assumptions!$D$30,1,0)</f>
        <v>0</v>
      </c>
      <c r="E1373" s="19" t="n">
        <f aca="false">C1373+Assumptions!$D$31*D1373</f>
        <v>0.265851118416582</v>
      </c>
      <c r="F1373" s="28" t="n">
        <f aca="false">(Simulation!F1373-Assumptions!$D$15)*(1-E1373)+Assumptions!$D$15-Simulation!J1373</f>
        <v>0.10049346417353</v>
      </c>
      <c r="G1373" s="8" t="n">
        <f aca="false">((Assumptions!$D$14*(1+Simulation!E1373)^1*F1373-Assumptions!$D$14*(1+Simulation!E1373)^0*Simulation!E1373*Assumptions!$D$16)/(1+Simulation!K1373)^1+(Assumptions!$D$14*(1+Simulation!E1373)^2*F1373-Assumptions!$D$14*(1+Simulation!E1373)^1*Simulation!E1373*Assumptions!$D$16)/(1+Simulation!K1373)^2+(Assumptions!$D$14*(1+Simulation!E1373)^3*F1373-Assumptions!$D$14*(1+Simulation!E1373)^2*Simulation!E1373*Assumptions!$D$16)/(1+Simulation!K1373)^3+(Assumptions!$D$14*(1+Simulation!E1373)^4*F1373-Assumptions!$D$14*(1+Simulation!E1373)^3*Simulation!E1373*Assumptions!$D$16)/(1+Simulation!K1373)^4+(Assumptions!$D$14*(1+Simulation!E1373)^5*F1373-Assumptions!$D$14*(1+Simulation!E1373)^4*Simulation!E1373*Assumptions!$D$16)/(1+Simulation!K1373)^5+(Assumptions!$D$14*(1+Simulation!E1373)^5*F1373-Assumptions!$D$14*(1+Simulation!E1373)^4*Simulation!E1373*Assumptions!$D$16)*(1+Simulation!I1373)/(Simulation!K1373-Simulation!I1373)/(1+Simulation!K1373)^5-Assumptions!$D$17)/Assumptions!$D$18</f>
        <v>2.54981416228752</v>
      </c>
      <c r="H1373" s="8" t="str">
        <f aca="false">IF(D1373=1,G1373,"")</f>
        <v/>
      </c>
      <c r="I1373" s="33" t="n">
        <f aca="false">IF(D1373=0,G1373,"")</f>
        <v>2.54981416228752</v>
      </c>
    </row>
    <row r="1374" customFormat="false" ht="15" hidden="false" customHeight="false" outlineLevel="0" collapsed="false">
      <c r="B1374" s="2" t="n">
        <v>1369</v>
      </c>
      <c r="C1374" s="19" t="n">
        <f aca="false">IF('Random Draws'!F1374&lt;(Assumptions!$D$28-Assumptions!$D$27)/(Assumptions!$D$29-Assumptions!$D$27),Assumptions!$D$27+SQRT('Random Draws'!F1374*(Assumptions!$D$29-Assumptions!$D$27)*(Assumptions!$D$28-Assumptions!$D$27)),Assumptions!$D$29-SQRT((1-'Random Draws'!F1374)*(Assumptions!$D$29-Assumptions!$D$27)*(Assumptions!$D$29-Assumptions!$D$28)))</f>
        <v>0.266224692699762</v>
      </c>
      <c r="D1374" s="29" t="n">
        <f aca="false">IF('Random Draws'!I1374&lt;Assumptions!$D$30,1,0)</f>
        <v>1</v>
      </c>
      <c r="E1374" s="19" t="n">
        <f aca="false">C1374+Assumptions!$D$31*D1374</f>
        <v>0.356224692699762</v>
      </c>
      <c r="F1374" s="28" t="n">
        <f aca="false">(Simulation!F1374-Assumptions!$D$15)*(1-E1374)+Assumptions!$D$15-Simulation!J1374</f>
        <v>0.189639755629016</v>
      </c>
      <c r="G1374" s="8" t="n">
        <f aca="false">((Assumptions!$D$14*(1+Simulation!E1374)^1*F1374-Assumptions!$D$14*(1+Simulation!E1374)^0*Simulation!E1374*Assumptions!$D$16)/(1+Simulation!K1374)^1+(Assumptions!$D$14*(1+Simulation!E1374)^2*F1374-Assumptions!$D$14*(1+Simulation!E1374)^1*Simulation!E1374*Assumptions!$D$16)/(1+Simulation!K1374)^2+(Assumptions!$D$14*(1+Simulation!E1374)^3*F1374-Assumptions!$D$14*(1+Simulation!E1374)^2*Simulation!E1374*Assumptions!$D$16)/(1+Simulation!K1374)^3+(Assumptions!$D$14*(1+Simulation!E1374)^4*F1374-Assumptions!$D$14*(1+Simulation!E1374)^3*Simulation!E1374*Assumptions!$D$16)/(1+Simulation!K1374)^4+(Assumptions!$D$14*(1+Simulation!E1374)^5*F1374-Assumptions!$D$14*(1+Simulation!E1374)^4*Simulation!E1374*Assumptions!$D$16)/(1+Simulation!K1374)^5+(Assumptions!$D$14*(1+Simulation!E1374)^5*F1374-Assumptions!$D$14*(1+Simulation!E1374)^4*Simulation!E1374*Assumptions!$D$16)*(1+Simulation!I1374)/(Simulation!K1374-Simulation!I1374)/(1+Simulation!K1374)^5-Assumptions!$D$17)/Assumptions!$D$18</f>
        <v>10.4684751191177</v>
      </c>
      <c r="H1374" s="8" t="n">
        <f aca="false">IF(D1374=1,G1374,"")</f>
        <v>10.4684751191177</v>
      </c>
      <c r="I1374" s="33" t="str">
        <f aca="false">IF(D1374=0,G1374,"")</f>
        <v/>
      </c>
    </row>
    <row r="1375" customFormat="false" ht="15" hidden="false" customHeight="false" outlineLevel="0" collapsed="false">
      <c r="B1375" s="2" t="n">
        <v>1370</v>
      </c>
      <c r="C1375" s="19" t="n">
        <f aca="false">IF('Random Draws'!F1375&lt;(Assumptions!$D$28-Assumptions!$D$27)/(Assumptions!$D$29-Assumptions!$D$27),Assumptions!$D$27+SQRT('Random Draws'!F1375*(Assumptions!$D$29-Assumptions!$D$27)*(Assumptions!$D$28-Assumptions!$D$27)),Assumptions!$D$29-SQRT((1-'Random Draws'!F1375)*(Assumptions!$D$29-Assumptions!$D$27)*(Assumptions!$D$29-Assumptions!$D$28)))</f>
        <v>0.274598469426838</v>
      </c>
      <c r="D1375" s="29" t="n">
        <f aca="false">IF('Random Draws'!I1375&lt;Assumptions!$D$30,1,0)</f>
        <v>1</v>
      </c>
      <c r="E1375" s="19" t="n">
        <f aca="false">C1375+Assumptions!$D$31*D1375</f>
        <v>0.364598469426838</v>
      </c>
      <c r="F1375" s="28" t="n">
        <f aca="false">(Simulation!F1375-Assumptions!$D$15)*(1-E1375)+Assumptions!$D$15-Simulation!J1375</f>
        <v>0.152284814114045</v>
      </c>
      <c r="G1375" s="8" t="n">
        <f aca="false">((Assumptions!$D$14*(1+Simulation!E1375)^1*F1375-Assumptions!$D$14*(1+Simulation!E1375)^0*Simulation!E1375*Assumptions!$D$16)/(1+Simulation!K1375)^1+(Assumptions!$D$14*(1+Simulation!E1375)^2*F1375-Assumptions!$D$14*(1+Simulation!E1375)^1*Simulation!E1375*Assumptions!$D$16)/(1+Simulation!K1375)^2+(Assumptions!$D$14*(1+Simulation!E1375)^3*F1375-Assumptions!$D$14*(1+Simulation!E1375)^2*Simulation!E1375*Assumptions!$D$16)/(1+Simulation!K1375)^3+(Assumptions!$D$14*(1+Simulation!E1375)^4*F1375-Assumptions!$D$14*(1+Simulation!E1375)^3*Simulation!E1375*Assumptions!$D$16)/(1+Simulation!K1375)^4+(Assumptions!$D$14*(1+Simulation!E1375)^5*F1375-Assumptions!$D$14*(1+Simulation!E1375)^4*Simulation!E1375*Assumptions!$D$16)/(1+Simulation!K1375)^5+(Assumptions!$D$14*(1+Simulation!E1375)^5*F1375-Assumptions!$D$14*(1+Simulation!E1375)^4*Simulation!E1375*Assumptions!$D$16)*(1+Simulation!I1375)/(Simulation!K1375-Simulation!I1375)/(1+Simulation!K1375)^5-Assumptions!$D$17)/Assumptions!$D$18</f>
        <v>8.49314517935073</v>
      </c>
      <c r="H1375" s="8" t="n">
        <f aca="false">IF(D1375=1,G1375,"")</f>
        <v>8.49314517935073</v>
      </c>
      <c r="I1375" s="33" t="str">
        <f aca="false">IF(D1375=0,G1375,"")</f>
        <v/>
      </c>
    </row>
    <row r="1376" customFormat="false" ht="15" hidden="false" customHeight="false" outlineLevel="0" collapsed="false">
      <c r="B1376" s="2" t="n">
        <v>1371</v>
      </c>
      <c r="C1376" s="19" t="n">
        <f aca="false">IF('Random Draws'!F1376&lt;(Assumptions!$D$28-Assumptions!$D$27)/(Assumptions!$D$29-Assumptions!$D$27),Assumptions!$D$27+SQRT('Random Draws'!F1376*(Assumptions!$D$29-Assumptions!$D$27)*(Assumptions!$D$28-Assumptions!$D$27)),Assumptions!$D$29-SQRT((1-'Random Draws'!F1376)*(Assumptions!$D$29-Assumptions!$D$27)*(Assumptions!$D$29-Assumptions!$D$28)))</f>
        <v>0.256012423973028</v>
      </c>
      <c r="D1376" s="29" t="n">
        <f aca="false">IF('Random Draws'!I1376&lt;Assumptions!$D$30,1,0)</f>
        <v>0</v>
      </c>
      <c r="E1376" s="19" t="n">
        <f aca="false">C1376+Assumptions!$D$31*D1376</f>
        <v>0.256012423973028</v>
      </c>
      <c r="F1376" s="28" t="n">
        <f aca="false">(Simulation!F1376-Assumptions!$D$15)*(1-E1376)+Assumptions!$D$15-Simulation!J1376</f>
        <v>0.19096696506351</v>
      </c>
      <c r="G1376" s="8" t="n">
        <f aca="false">((Assumptions!$D$14*(1+Simulation!E1376)^1*F1376-Assumptions!$D$14*(1+Simulation!E1376)^0*Simulation!E1376*Assumptions!$D$16)/(1+Simulation!K1376)^1+(Assumptions!$D$14*(1+Simulation!E1376)^2*F1376-Assumptions!$D$14*(1+Simulation!E1376)^1*Simulation!E1376*Assumptions!$D$16)/(1+Simulation!K1376)^2+(Assumptions!$D$14*(1+Simulation!E1376)^3*F1376-Assumptions!$D$14*(1+Simulation!E1376)^2*Simulation!E1376*Assumptions!$D$16)/(1+Simulation!K1376)^3+(Assumptions!$D$14*(1+Simulation!E1376)^4*F1376-Assumptions!$D$14*(1+Simulation!E1376)^3*Simulation!E1376*Assumptions!$D$16)/(1+Simulation!K1376)^4+(Assumptions!$D$14*(1+Simulation!E1376)^5*F1376-Assumptions!$D$14*(1+Simulation!E1376)^4*Simulation!E1376*Assumptions!$D$16)/(1+Simulation!K1376)^5+(Assumptions!$D$14*(1+Simulation!E1376)^5*F1376-Assumptions!$D$14*(1+Simulation!E1376)^4*Simulation!E1376*Assumptions!$D$16)*(1+Simulation!I1376)/(Simulation!K1376-Simulation!I1376)/(1+Simulation!K1376)^5-Assumptions!$D$17)/Assumptions!$D$18</f>
        <v>21.5450700744088</v>
      </c>
      <c r="H1376" s="8" t="str">
        <f aca="false">IF(D1376=1,G1376,"")</f>
        <v/>
      </c>
      <c r="I1376" s="33" t="n">
        <f aca="false">IF(D1376=0,G1376,"")</f>
        <v>21.5450700744088</v>
      </c>
    </row>
    <row r="1377" customFormat="false" ht="15" hidden="false" customHeight="false" outlineLevel="0" collapsed="false">
      <c r="B1377" s="2" t="n">
        <v>1372</v>
      </c>
      <c r="C1377" s="19" t="n">
        <f aca="false">IF('Random Draws'!F1377&lt;(Assumptions!$D$28-Assumptions!$D$27)/(Assumptions!$D$29-Assumptions!$D$27),Assumptions!$D$27+SQRT('Random Draws'!F1377*(Assumptions!$D$29-Assumptions!$D$27)*(Assumptions!$D$28-Assumptions!$D$27)),Assumptions!$D$29-SQRT((1-'Random Draws'!F1377)*(Assumptions!$D$29-Assumptions!$D$27)*(Assumptions!$D$29-Assumptions!$D$28)))</f>
        <v>0.255913498215867</v>
      </c>
      <c r="D1377" s="29" t="n">
        <f aca="false">IF('Random Draws'!I1377&lt;Assumptions!$D$30,1,0)</f>
        <v>1</v>
      </c>
      <c r="E1377" s="19" t="n">
        <f aca="false">C1377+Assumptions!$D$31*D1377</f>
        <v>0.345913498215867</v>
      </c>
      <c r="F1377" s="28" t="n">
        <f aca="false">(Simulation!F1377-Assumptions!$D$15)*(1-E1377)+Assumptions!$D$15-Simulation!J1377</f>
        <v>0.118551807918986</v>
      </c>
      <c r="G1377" s="8" t="n">
        <f aca="false">((Assumptions!$D$14*(1+Simulation!E1377)^1*F1377-Assumptions!$D$14*(1+Simulation!E1377)^0*Simulation!E1377*Assumptions!$D$16)/(1+Simulation!K1377)^1+(Assumptions!$D$14*(1+Simulation!E1377)^2*F1377-Assumptions!$D$14*(1+Simulation!E1377)^1*Simulation!E1377*Assumptions!$D$16)/(1+Simulation!K1377)^2+(Assumptions!$D$14*(1+Simulation!E1377)^3*F1377-Assumptions!$D$14*(1+Simulation!E1377)^2*Simulation!E1377*Assumptions!$D$16)/(1+Simulation!K1377)^3+(Assumptions!$D$14*(1+Simulation!E1377)^4*F1377-Assumptions!$D$14*(1+Simulation!E1377)^3*Simulation!E1377*Assumptions!$D$16)/(1+Simulation!K1377)^4+(Assumptions!$D$14*(1+Simulation!E1377)^5*F1377-Assumptions!$D$14*(1+Simulation!E1377)^4*Simulation!E1377*Assumptions!$D$16)/(1+Simulation!K1377)^5+(Assumptions!$D$14*(1+Simulation!E1377)^5*F1377-Assumptions!$D$14*(1+Simulation!E1377)^4*Simulation!E1377*Assumptions!$D$16)*(1+Simulation!I1377)/(Simulation!K1377-Simulation!I1377)/(1+Simulation!K1377)^5-Assumptions!$D$17)/Assumptions!$D$18</f>
        <v>6.46804807785502</v>
      </c>
      <c r="H1377" s="8" t="n">
        <f aca="false">IF(D1377=1,G1377,"")</f>
        <v>6.46804807785502</v>
      </c>
      <c r="I1377" s="33" t="str">
        <f aca="false">IF(D1377=0,G1377,"")</f>
        <v/>
      </c>
    </row>
    <row r="1378" customFormat="false" ht="15" hidden="false" customHeight="false" outlineLevel="0" collapsed="false">
      <c r="B1378" s="2" t="n">
        <v>1373</v>
      </c>
      <c r="C1378" s="19" t="n">
        <f aca="false">IF('Random Draws'!F1378&lt;(Assumptions!$D$28-Assumptions!$D$27)/(Assumptions!$D$29-Assumptions!$D$27),Assumptions!$D$27+SQRT('Random Draws'!F1378*(Assumptions!$D$29-Assumptions!$D$27)*(Assumptions!$D$28-Assumptions!$D$27)),Assumptions!$D$29-SQRT((1-'Random Draws'!F1378)*(Assumptions!$D$29-Assumptions!$D$27)*(Assumptions!$D$29-Assumptions!$D$28)))</f>
        <v>0.25742588914924</v>
      </c>
      <c r="D1378" s="29" t="n">
        <f aca="false">IF('Random Draws'!I1378&lt;Assumptions!$D$30,1,0)</f>
        <v>1</v>
      </c>
      <c r="E1378" s="19" t="n">
        <f aca="false">C1378+Assumptions!$D$31*D1378</f>
        <v>0.34742588914924</v>
      </c>
      <c r="F1378" s="28" t="n">
        <f aca="false">(Simulation!F1378-Assumptions!$D$15)*(1-E1378)+Assumptions!$D$15-Simulation!J1378</f>
        <v>0.187017526643977</v>
      </c>
      <c r="G1378" s="8" t="n">
        <f aca="false">((Assumptions!$D$14*(1+Simulation!E1378)^1*F1378-Assumptions!$D$14*(1+Simulation!E1378)^0*Simulation!E1378*Assumptions!$D$16)/(1+Simulation!K1378)^1+(Assumptions!$D$14*(1+Simulation!E1378)^2*F1378-Assumptions!$D$14*(1+Simulation!E1378)^1*Simulation!E1378*Assumptions!$D$16)/(1+Simulation!K1378)^2+(Assumptions!$D$14*(1+Simulation!E1378)^3*F1378-Assumptions!$D$14*(1+Simulation!E1378)^2*Simulation!E1378*Assumptions!$D$16)/(1+Simulation!K1378)^3+(Assumptions!$D$14*(1+Simulation!E1378)^4*F1378-Assumptions!$D$14*(1+Simulation!E1378)^3*Simulation!E1378*Assumptions!$D$16)/(1+Simulation!K1378)^4+(Assumptions!$D$14*(1+Simulation!E1378)^5*F1378-Assumptions!$D$14*(1+Simulation!E1378)^4*Simulation!E1378*Assumptions!$D$16)/(1+Simulation!K1378)^5+(Assumptions!$D$14*(1+Simulation!E1378)^5*F1378-Assumptions!$D$14*(1+Simulation!E1378)^4*Simulation!E1378*Assumptions!$D$16)*(1+Simulation!I1378)/(Simulation!K1378-Simulation!I1378)/(1+Simulation!K1378)^5-Assumptions!$D$17)/Assumptions!$D$18</f>
        <v>20.2567974978026</v>
      </c>
      <c r="H1378" s="8" t="n">
        <f aca="false">IF(D1378=1,G1378,"")</f>
        <v>20.2567974978026</v>
      </c>
      <c r="I1378" s="33" t="str">
        <f aca="false">IF(D1378=0,G1378,"")</f>
        <v/>
      </c>
    </row>
    <row r="1379" customFormat="false" ht="15" hidden="false" customHeight="false" outlineLevel="0" collapsed="false">
      <c r="B1379" s="2" t="n">
        <v>1374</v>
      </c>
      <c r="C1379" s="19" t="n">
        <f aca="false">IF('Random Draws'!F1379&lt;(Assumptions!$D$28-Assumptions!$D$27)/(Assumptions!$D$29-Assumptions!$D$27),Assumptions!$D$27+SQRT('Random Draws'!F1379*(Assumptions!$D$29-Assumptions!$D$27)*(Assumptions!$D$28-Assumptions!$D$27)),Assumptions!$D$29-SQRT((1-'Random Draws'!F1379)*(Assumptions!$D$29-Assumptions!$D$27)*(Assumptions!$D$29-Assumptions!$D$28)))</f>
        <v>0.26706713151246</v>
      </c>
      <c r="D1379" s="29" t="n">
        <f aca="false">IF('Random Draws'!I1379&lt;Assumptions!$D$30,1,0)</f>
        <v>0</v>
      </c>
      <c r="E1379" s="19" t="n">
        <f aca="false">C1379+Assumptions!$D$31*D1379</f>
        <v>0.26706713151246</v>
      </c>
      <c r="F1379" s="28" t="n">
        <f aca="false">(Simulation!F1379-Assumptions!$D$15)*(1-E1379)+Assumptions!$D$15-Simulation!J1379</f>
        <v>0.185051641013709</v>
      </c>
      <c r="G1379" s="8" t="n">
        <f aca="false">((Assumptions!$D$14*(1+Simulation!E1379)^1*F1379-Assumptions!$D$14*(1+Simulation!E1379)^0*Simulation!E1379*Assumptions!$D$16)/(1+Simulation!K1379)^1+(Assumptions!$D$14*(1+Simulation!E1379)^2*F1379-Assumptions!$D$14*(1+Simulation!E1379)^1*Simulation!E1379*Assumptions!$D$16)/(1+Simulation!K1379)^2+(Assumptions!$D$14*(1+Simulation!E1379)^3*F1379-Assumptions!$D$14*(1+Simulation!E1379)^2*Simulation!E1379*Assumptions!$D$16)/(1+Simulation!K1379)^3+(Assumptions!$D$14*(1+Simulation!E1379)^4*F1379-Assumptions!$D$14*(1+Simulation!E1379)^3*Simulation!E1379*Assumptions!$D$16)/(1+Simulation!K1379)^4+(Assumptions!$D$14*(1+Simulation!E1379)^5*F1379-Assumptions!$D$14*(1+Simulation!E1379)^4*Simulation!E1379*Assumptions!$D$16)/(1+Simulation!K1379)^5+(Assumptions!$D$14*(1+Simulation!E1379)^5*F1379-Assumptions!$D$14*(1+Simulation!E1379)^4*Simulation!E1379*Assumptions!$D$16)*(1+Simulation!I1379)/(Simulation!K1379-Simulation!I1379)/(1+Simulation!K1379)^5-Assumptions!$D$17)/Assumptions!$D$18</f>
        <v>11.3295940484694</v>
      </c>
      <c r="H1379" s="8" t="str">
        <f aca="false">IF(D1379=1,G1379,"")</f>
        <v/>
      </c>
      <c r="I1379" s="33" t="n">
        <f aca="false">IF(D1379=0,G1379,"")</f>
        <v>11.3295940484694</v>
      </c>
    </row>
    <row r="1380" customFormat="false" ht="15" hidden="false" customHeight="false" outlineLevel="0" collapsed="false">
      <c r="B1380" s="2" t="n">
        <v>1375</v>
      </c>
      <c r="C1380" s="19" t="n">
        <f aca="false">IF('Random Draws'!F1380&lt;(Assumptions!$D$28-Assumptions!$D$27)/(Assumptions!$D$29-Assumptions!$D$27),Assumptions!$D$27+SQRT('Random Draws'!F1380*(Assumptions!$D$29-Assumptions!$D$27)*(Assumptions!$D$28-Assumptions!$D$27)),Assumptions!$D$29-SQRT((1-'Random Draws'!F1380)*(Assumptions!$D$29-Assumptions!$D$27)*(Assumptions!$D$29-Assumptions!$D$28)))</f>
        <v>0.271954567815959</v>
      </c>
      <c r="D1380" s="29" t="n">
        <f aca="false">IF('Random Draws'!I1380&lt;Assumptions!$D$30,1,0)</f>
        <v>0</v>
      </c>
      <c r="E1380" s="19" t="n">
        <f aca="false">C1380+Assumptions!$D$31*D1380</f>
        <v>0.271954567815959</v>
      </c>
      <c r="F1380" s="28" t="n">
        <f aca="false">(Simulation!F1380-Assumptions!$D$15)*(1-E1380)+Assumptions!$D$15-Simulation!J1380</f>
        <v>0.191078824022271</v>
      </c>
      <c r="G1380" s="8" t="n">
        <f aca="false">((Assumptions!$D$14*(1+Simulation!E1380)^1*F1380-Assumptions!$D$14*(1+Simulation!E1380)^0*Simulation!E1380*Assumptions!$D$16)/(1+Simulation!K1380)^1+(Assumptions!$D$14*(1+Simulation!E1380)^2*F1380-Assumptions!$D$14*(1+Simulation!E1380)^1*Simulation!E1380*Assumptions!$D$16)/(1+Simulation!K1380)^2+(Assumptions!$D$14*(1+Simulation!E1380)^3*F1380-Assumptions!$D$14*(1+Simulation!E1380)^2*Simulation!E1380*Assumptions!$D$16)/(1+Simulation!K1380)^3+(Assumptions!$D$14*(1+Simulation!E1380)^4*F1380-Assumptions!$D$14*(1+Simulation!E1380)^3*Simulation!E1380*Assumptions!$D$16)/(1+Simulation!K1380)^4+(Assumptions!$D$14*(1+Simulation!E1380)^5*F1380-Assumptions!$D$14*(1+Simulation!E1380)^4*Simulation!E1380*Assumptions!$D$16)/(1+Simulation!K1380)^5+(Assumptions!$D$14*(1+Simulation!E1380)^5*F1380-Assumptions!$D$14*(1+Simulation!E1380)^4*Simulation!E1380*Assumptions!$D$16)*(1+Simulation!I1380)/(Simulation!K1380-Simulation!I1380)/(1+Simulation!K1380)^5-Assumptions!$D$17)/Assumptions!$D$18</f>
        <v>13.1900695787317</v>
      </c>
      <c r="H1380" s="8" t="str">
        <f aca="false">IF(D1380=1,G1380,"")</f>
        <v/>
      </c>
      <c r="I1380" s="33" t="n">
        <f aca="false">IF(D1380=0,G1380,"")</f>
        <v>13.1900695787317</v>
      </c>
    </row>
    <row r="1381" customFormat="false" ht="15" hidden="false" customHeight="false" outlineLevel="0" collapsed="false">
      <c r="B1381" s="2" t="n">
        <v>1376</v>
      </c>
      <c r="C1381" s="19" t="n">
        <f aca="false">IF('Random Draws'!F1381&lt;(Assumptions!$D$28-Assumptions!$D$27)/(Assumptions!$D$29-Assumptions!$D$27),Assumptions!$D$27+SQRT('Random Draws'!F1381*(Assumptions!$D$29-Assumptions!$D$27)*(Assumptions!$D$28-Assumptions!$D$27)),Assumptions!$D$29-SQRT((1-'Random Draws'!F1381)*(Assumptions!$D$29-Assumptions!$D$27)*(Assumptions!$D$29-Assumptions!$D$28)))</f>
        <v>0.271288458319448</v>
      </c>
      <c r="D1381" s="29" t="n">
        <f aca="false">IF('Random Draws'!I1381&lt;Assumptions!$D$30,1,0)</f>
        <v>1</v>
      </c>
      <c r="E1381" s="19" t="n">
        <f aca="false">C1381+Assumptions!$D$31*D1381</f>
        <v>0.361288458319448</v>
      </c>
      <c r="F1381" s="28" t="n">
        <f aca="false">(Simulation!F1381-Assumptions!$D$15)*(1-E1381)+Assumptions!$D$15-Simulation!J1381</f>
        <v>0.138702269310433</v>
      </c>
      <c r="G1381" s="8" t="n">
        <f aca="false">((Assumptions!$D$14*(1+Simulation!E1381)^1*F1381-Assumptions!$D$14*(1+Simulation!E1381)^0*Simulation!E1381*Assumptions!$D$16)/(1+Simulation!K1381)^1+(Assumptions!$D$14*(1+Simulation!E1381)^2*F1381-Assumptions!$D$14*(1+Simulation!E1381)^1*Simulation!E1381*Assumptions!$D$16)/(1+Simulation!K1381)^2+(Assumptions!$D$14*(1+Simulation!E1381)^3*F1381-Assumptions!$D$14*(1+Simulation!E1381)^2*Simulation!E1381*Assumptions!$D$16)/(1+Simulation!K1381)^3+(Assumptions!$D$14*(1+Simulation!E1381)^4*F1381-Assumptions!$D$14*(1+Simulation!E1381)^3*Simulation!E1381*Assumptions!$D$16)/(1+Simulation!K1381)^4+(Assumptions!$D$14*(1+Simulation!E1381)^5*F1381-Assumptions!$D$14*(1+Simulation!E1381)^4*Simulation!E1381*Assumptions!$D$16)/(1+Simulation!K1381)^5+(Assumptions!$D$14*(1+Simulation!E1381)^5*F1381-Assumptions!$D$14*(1+Simulation!E1381)^4*Simulation!E1381*Assumptions!$D$16)*(1+Simulation!I1381)/(Simulation!K1381-Simulation!I1381)/(1+Simulation!K1381)^5-Assumptions!$D$17)/Assumptions!$D$18</f>
        <v>11.4737276725936</v>
      </c>
      <c r="H1381" s="8" t="n">
        <f aca="false">IF(D1381=1,G1381,"")</f>
        <v>11.4737276725936</v>
      </c>
      <c r="I1381" s="33" t="str">
        <f aca="false">IF(D1381=0,G1381,"")</f>
        <v/>
      </c>
    </row>
    <row r="1382" customFormat="false" ht="15" hidden="false" customHeight="false" outlineLevel="0" collapsed="false">
      <c r="B1382" s="2" t="n">
        <v>1377</v>
      </c>
      <c r="C1382" s="19" t="n">
        <f aca="false">IF('Random Draws'!F1382&lt;(Assumptions!$D$28-Assumptions!$D$27)/(Assumptions!$D$29-Assumptions!$D$27),Assumptions!$D$27+SQRT('Random Draws'!F1382*(Assumptions!$D$29-Assumptions!$D$27)*(Assumptions!$D$28-Assumptions!$D$27)),Assumptions!$D$29-SQRT((1-'Random Draws'!F1382)*(Assumptions!$D$29-Assumptions!$D$27)*(Assumptions!$D$29-Assumptions!$D$28)))</f>
        <v>0.247276799769514</v>
      </c>
      <c r="D1382" s="29" t="n">
        <f aca="false">IF('Random Draws'!I1382&lt;Assumptions!$D$30,1,0)</f>
        <v>0</v>
      </c>
      <c r="E1382" s="19" t="n">
        <f aca="false">C1382+Assumptions!$D$31*D1382</f>
        <v>0.247276799769514</v>
      </c>
      <c r="F1382" s="28" t="n">
        <f aca="false">(Simulation!F1382-Assumptions!$D$15)*(1-E1382)+Assumptions!$D$15-Simulation!J1382</f>
        <v>0.208561678712977</v>
      </c>
      <c r="G1382" s="8" t="n">
        <f aca="false">((Assumptions!$D$14*(1+Simulation!E1382)^1*F1382-Assumptions!$D$14*(1+Simulation!E1382)^0*Simulation!E1382*Assumptions!$D$16)/(1+Simulation!K1382)^1+(Assumptions!$D$14*(1+Simulation!E1382)^2*F1382-Assumptions!$D$14*(1+Simulation!E1382)^1*Simulation!E1382*Assumptions!$D$16)/(1+Simulation!K1382)^2+(Assumptions!$D$14*(1+Simulation!E1382)^3*F1382-Assumptions!$D$14*(1+Simulation!E1382)^2*Simulation!E1382*Assumptions!$D$16)/(1+Simulation!K1382)^3+(Assumptions!$D$14*(1+Simulation!E1382)^4*F1382-Assumptions!$D$14*(1+Simulation!E1382)^3*Simulation!E1382*Assumptions!$D$16)/(1+Simulation!K1382)^4+(Assumptions!$D$14*(1+Simulation!E1382)^5*F1382-Assumptions!$D$14*(1+Simulation!E1382)^4*Simulation!E1382*Assumptions!$D$16)/(1+Simulation!K1382)^5+(Assumptions!$D$14*(1+Simulation!E1382)^5*F1382-Assumptions!$D$14*(1+Simulation!E1382)^4*Simulation!E1382*Assumptions!$D$16)*(1+Simulation!I1382)/(Simulation!K1382-Simulation!I1382)/(1+Simulation!K1382)^5-Assumptions!$D$17)/Assumptions!$D$18</f>
        <v>14.1617806548917</v>
      </c>
      <c r="H1382" s="8" t="str">
        <f aca="false">IF(D1382=1,G1382,"")</f>
        <v/>
      </c>
      <c r="I1382" s="33" t="n">
        <f aca="false">IF(D1382=0,G1382,"")</f>
        <v>14.1617806548917</v>
      </c>
    </row>
    <row r="1383" customFormat="false" ht="15" hidden="false" customHeight="false" outlineLevel="0" collapsed="false">
      <c r="B1383" s="2" t="n">
        <v>1378</v>
      </c>
      <c r="C1383" s="19" t="n">
        <f aca="false">IF('Random Draws'!F1383&lt;(Assumptions!$D$28-Assumptions!$D$27)/(Assumptions!$D$29-Assumptions!$D$27),Assumptions!$D$27+SQRT('Random Draws'!F1383*(Assumptions!$D$29-Assumptions!$D$27)*(Assumptions!$D$28-Assumptions!$D$27)),Assumptions!$D$29-SQRT((1-'Random Draws'!F1383)*(Assumptions!$D$29-Assumptions!$D$27)*(Assumptions!$D$29-Assumptions!$D$28)))</f>
        <v>0.271470915366864</v>
      </c>
      <c r="D1383" s="29" t="n">
        <f aca="false">IF('Random Draws'!I1383&lt;Assumptions!$D$30,1,0)</f>
        <v>0</v>
      </c>
      <c r="E1383" s="19" t="n">
        <f aca="false">C1383+Assumptions!$D$31*D1383</f>
        <v>0.271470915366864</v>
      </c>
      <c r="F1383" s="28" t="n">
        <f aca="false">(Simulation!F1383-Assumptions!$D$15)*(1-E1383)+Assumptions!$D$15-Simulation!J1383</f>
        <v>0.190552548889297</v>
      </c>
      <c r="G1383" s="8" t="n">
        <f aca="false">((Assumptions!$D$14*(1+Simulation!E1383)^1*F1383-Assumptions!$D$14*(1+Simulation!E1383)^0*Simulation!E1383*Assumptions!$D$16)/(1+Simulation!K1383)^1+(Assumptions!$D$14*(1+Simulation!E1383)^2*F1383-Assumptions!$D$14*(1+Simulation!E1383)^1*Simulation!E1383*Assumptions!$D$16)/(1+Simulation!K1383)^2+(Assumptions!$D$14*(1+Simulation!E1383)^3*F1383-Assumptions!$D$14*(1+Simulation!E1383)^2*Simulation!E1383*Assumptions!$D$16)/(1+Simulation!K1383)^3+(Assumptions!$D$14*(1+Simulation!E1383)^4*F1383-Assumptions!$D$14*(1+Simulation!E1383)^3*Simulation!E1383*Assumptions!$D$16)/(1+Simulation!K1383)^4+(Assumptions!$D$14*(1+Simulation!E1383)^5*F1383-Assumptions!$D$14*(1+Simulation!E1383)^4*Simulation!E1383*Assumptions!$D$16)/(1+Simulation!K1383)^5+(Assumptions!$D$14*(1+Simulation!E1383)^5*F1383-Assumptions!$D$14*(1+Simulation!E1383)^4*Simulation!E1383*Assumptions!$D$16)*(1+Simulation!I1383)/(Simulation!K1383-Simulation!I1383)/(1+Simulation!K1383)^5-Assumptions!$D$17)/Assumptions!$D$18</f>
        <v>18.400082969708</v>
      </c>
      <c r="H1383" s="8" t="str">
        <f aca="false">IF(D1383=1,G1383,"")</f>
        <v/>
      </c>
      <c r="I1383" s="33" t="n">
        <f aca="false">IF(D1383=0,G1383,"")</f>
        <v>18.400082969708</v>
      </c>
    </row>
    <row r="1384" customFormat="false" ht="15" hidden="false" customHeight="false" outlineLevel="0" collapsed="false">
      <c r="B1384" s="2" t="n">
        <v>1379</v>
      </c>
      <c r="C1384" s="19" t="n">
        <f aca="false">IF('Random Draws'!F1384&lt;(Assumptions!$D$28-Assumptions!$D$27)/(Assumptions!$D$29-Assumptions!$D$27),Assumptions!$D$27+SQRT('Random Draws'!F1384*(Assumptions!$D$29-Assumptions!$D$27)*(Assumptions!$D$28-Assumptions!$D$27)),Assumptions!$D$29-SQRT((1-'Random Draws'!F1384)*(Assumptions!$D$29-Assumptions!$D$27)*(Assumptions!$D$29-Assumptions!$D$28)))</f>
        <v>0.261611443264574</v>
      </c>
      <c r="D1384" s="29" t="n">
        <f aca="false">IF('Random Draws'!I1384&lt;Assumptions!$D$30,1,0)</f>
        <v>0</v>
      </c>
      <c r="E1384" s="19" t="n">
        <f aca="false">C1384+Assumptions!$D$31*D1384</f>
        <v>0.261611443264574</v>
      </c>
      <c r="F1384" s="28" t="n">
        <f aca="false">(Simulation!F1384-Assumptions!$D$15)*(1-E1384)+Assumptions!$D$15-Simulation!J1384</f>
        <v>0.169859190733697</v>
      </c>
      <c r="G1384" s="8" t="n">
        <f aca="false">((Assumptions!$D$14*(1+Simulation!E1384)^1*F1384-Assumptions!$D$14*(1+Simulation!E1384)^0*Simulation!E1384*Assumptions!$D$16)/(1+Simulation!K1384)^1+(Assumptions!$D$14*(1+Simulation!E1384)^2*F1384-Assumptions!$D$14*(1+Simulation!E1384)^1*Simulation!E1384*Assumptions!$D$16)/(1+Simulation!K1384)^2+(Assumptions!$D$14*(1+Simulation!E1384)^3*F1384-Assumptions!$D$14*(1+Simulation!E1384)^2*Simulation!E1384*Assumptions!$D$16)/(1+Simulation!K1384)^3+(Assumptions!$D$14*(1+Simulation!E1384)^4*F1384-Assumptions!$D$14*(1+Simulation!E1384)^3*Simulation!E1384*Assumptions!$D$16)/(1+Simulation!K1384)^4+(Assumptions!$D$14*(1+Simulation!E1384)^5*F1384-Assumptions!$D$14*(1+Simulation!E1384)^4*Simulation!E1384*Assumptions!$D$16)/(1+Simulation!K1384)^5+(Assumptions!$D$14*(1+Simulation!E1384)^5*F1384-Assumptions!$D$14*(1+Simulation!E1384)^4*Simulation!E1384*Assumptions!$D$16)*(1+Simulation!I1384)/(Simulation!K1384-Simulation!I1384)/(1+Simulation!K1384)^5-Assumptions!$D$17)/Assumptions!$D$18</f>
        <v>15.7648445772016</v>
      </c>
      <c r="H1384" s="8" t="str">
        <f aca="false">IF(D1384=1,G1384,"")</f>
        <v/>
      </c>
      <c r="I1384" s="33" t="n">
        <f aca="false">IF(D1384=0,G1384,"")</f>
        <v>15.7648445772016</v>
      </c>
    </row>
    <row r="1385" customFormat="false" ht="15" hidden="false" customHeight="false" outlineLevel="0" collapsed="false">
      <c r="B1385" s="2" t="n">
        <v>1380</v>
      </c>
      <c r="C1385" s="19" t="n">
        <f aca="false">IF('Random Draws'!F1385&lt;(Assumptions!$D$28-Assumptions!$D$27)/(Assumptions!$D$29-Assumptions!$D$27),Assumptions!$D$27+SQRT('Random Draws'!F1385*(Assumptions!$D$29-Assumptions!$D$27)*(Assumptions!$D$28-Assumptions!$D$27)),Assumptions!$D$29-SQRT((1-'Random Draws'!F1385)*(Assumptions!$D$29-Assumptions!$D$27)*(Assumptions!$D$29-Assumptions!$D$28)))</f>
        <v>0.261653168767528</v>
      </c>
      <c r="D1385" s="29" t="n">
        <f aca="false">IF('Random Draws'!I1385&lt;Assumptions!$D$30,1,0)</f>
        <v>0</v>
      </c>
      <c r="E1385" s="19" t="n">
        <f aca="false">C1385+Assumptions!$D$31*D1385</f>
        <v>0.261653168767528</v>
      </c>
      <c r="F1385" s="28" t="n">
        <f aca="false">(Simulation!F1385-Assumptions!$D$15)*(1-E1385)+Assumptions!$D$15-Simulation!J1385</f>
        <v>0.142925247890541</v>
      </c>
      <c r="G1385" s="8" t="n">
        <f aca="false">((Assumptions!$D$14*(1+Simulation!E1385)^1*F1385-Assumptions!$D$14*(1+Simulation!E1385)^0*Simulation!E1385*Assumptions!$D$16)/(1+Simulation!K1385)^1+(Assumptions!$D$14*(1+Simulation!E1385)^2*F1385-Assumptions!$D$14*(1+Simulation!E1385)^1*Simulation!E1385*Assumptions!$D$16)/(1+Simulation!K1385)^2+(Assumptions!$D$14*(1+Simulation!E1385)^3*F1385-Assumptions!$D$14*(1+Simulation!E1385)^2*Simulation!E1385*Assumptions!$D$16)/(1+Simulation!K1385)^3+(Assumptions!$D$14*(1+Simulation!E1385)^4*F1385-Assumptions!$D$14*(1+Simulation!E1385)^3*Simulation!E1385*Assumptions!$D$16)/(1+Simulation!K1385)^4+(Assumptions!$D$14*(1+Simulation!E1385)^5*F1385-Assumptions!$D$14*(1+Simulation!E1385)^4*Simulation!E1385*Assumptions!$D$16)/(1+Simulation!K1385)^5+(Assumptions!$D$14*(1+Simulation!E1385)^5*F1385-Assumptions!$D$14*(1+Simulation!E1385)^4*Simulation!E1385*Assumptions!$D$16)*(1+Simulation!I1385)/(Simulation!K1385-Simulation!I1385)/(1+Simulation!K1385)^5-Assumptions!$D$17)/Assumptions!$D$18</f>
        <v>10.6274950853024</v>
      </c>
      <c r="H1385" s="8" t="str">
        <f aca="false">IF(D1385=1,G1385,"")</f>
        <v/>
      </c>
      <c r="I1385" s="33" t="n">
        <f aca="false">IF(D1385=0,G1385,"")</f>
        <v>10.6274950853024</v>
      </c>
    </row>
    <row r="1386" customFormat="false" ht="15" hidden="false" customHeight="false" outlineLevel="0" collapsed="false">
      <c r="B1386" s="2" t="n">
        <v>1381</v>
      </c>
      <c r="C1386" s="19" t="n">
        <f aca="false">IF('Random Draws'!F1386&lt;(Assumptions!$D$28-Assumptions!$D$27)/(Assumptions!$D$29-Assumptions!$D$27),Assumptions!$D$27+SQRT('Random Draws'!F1386*(Assumptions!$D$29-Assumptions!$D$27)*(Assumptions!$D$28-Assumptions!$D$27)),Assumptions!$D$29-SQRT((1-'Random Draws'!F1386)*(Assumptions!$D$29-Assumptions!$D$27)*(Assumptions!$D$29-Assumptions!$D$28)))</f>
        <v>0.27098766347659</v>
      </c>
      <c r="D1386" s="29" t="n">
        <f aca="false">IF('Random Draws'!I1386&lt;Assumptions!$D$30,1,0)</f>
        <v>0</v>
      </c>
      <c r="E1386" s="19" t="n">
        <f aca="false">C1386+Assumptions!$D$31*D1386</f>
        <v>0.27098766347659</v>
      </c>
      <c r="F1386" s="28" t="n">
        <f aca="false">(Simulation!F1386-Assumptions!$D$15)*(1-E1386)+Assumptions!$D$15-Simulation!J1386</f>
        <v>0.191581022800447</v>
      </c>
      <c r="G1386" s="8" t="n">
        <f aca="false">((Assumptions!$D$14*(1+Simulation!E1386)^1*F1386-Assumptions!$D$14*(1+Simulation!E1386)^0*Simulation!E1386*Assumptions!$D$16)/(1+Simulation!K1386)^1+(Assumptions!$D$14*(1+Simulation!E1386)^2*F1386-Assumptions!$D$14*(1+Simulation!E1386)^1*Simulation!E1386*Assumptions!$D$16)/(1+Simulation!K1386)^2+(Assumptions!$D$14*(1+Simulation!E1386)^3*F1386-Assumptions!$D$14*(1+Simulation!E1386)^2*Simulation!E1386*Assumptions!$D$16)/(1+Simulation!K1386)^3+(Assumptions!$D$14*(1+Simulation!E1386)^4*F1386-Assumptions!$D$14*(1+Simulation!E1386)^3*Simulation!E1386*Assumptions!$D$16)/(1+Simulation!K1386)^4+(Assumptions!$D$14*(1+Simulation!E1386)^5*F1386-Assumptions!$D$14*(1+Simulation!E1386)^4*Simulation!E1386*Assumptions!$D$16)/(1+Simulation!K1386)^5+(Assumptions!$D$14*(1+Simulation!E1386)^5*F1386-Assumptions!$D$14*(1+Simulation!E1386)^4*Simulation!E1386*Assumptions!$D$16)*(1+Simulation!I1386)/(Simulation!K1386-Simulation!I1386)/(1+Simulation!K1386)^5-Assumptions!$D$17)/Assumptions!$D$18</f>
        <v>16.3551477609026</v>
      </c>
      <c r="H1386" s="8" t="str">
        <f aca="false">IF(D1386=1,G1386,"")</f>
        <v/>
      </c>
      <c r="I1386" s="33" t="n">
        <f aca="false">IF(D1386=0,G1386,"")</f>
        <v>16.3551477609026</v>
      </c>
    </row>
    <row r="1387" customFormat="false" ht="15" hidden="false" customHeight="false" outlineLevel="0" collapsed="false">
      <c r="B1387" s="2" t="n">
        <v>1382</v>
      </c>
      <c r="C1387" s="19" t="n">
        <f aca="false">IF('Random Draws'!F1387&lt;(Assumptions!$D$28-Assumptions!$D$27)/(Assumptions!$D$29-Assumptions!$D$27),Assumptions!$D$27+SQRT('Random Draws'!F1387*(Assumptions!$D$29-Assumptions!$D$27)*(Assumptions!$D$28-Assumptions!$D$27)),Assumptions!$D$29-SQRT((1-'Random Draws'!F1387)*(Assumptions!$D$29-Assumptions!$D$27)*(Assumptions!$D$29-Assumptions!$D$28)))</f>
        <v>0.257228968757973</v>
      </c>
      <c r="D1387" s="29" t="n">
        <f aca="false">IF('Random Draws'!I1387&lt;Assumptions!$D$30,1,0)</f>
        <v>1</v>
      </c>
      <c r="E1387" s="19" t="n">
        <f aca="false">C1387+Assumptions!$D$31*D1387</f>
        <v>0.347228968757973</v>
      </c>
      <c r="F1387" s="28" t="n">
        <f aca="false">(Simulation!F1387-Assumptions!$D$15)*(1-E1387)+Assumptions!$D$15-Simulation!J1387</f>
        <v>0.148737043009757</v>
      </c>
      <c r="G1387" s="8" t="n">
        <f aca="false">((Assumptions!$D$14*(1+Simulation!E1387)^1*F1387-Assumptions!$D$14*(1+Simulation!E1387)^0*Simulation!E1387*Assumptions!$D$16)/(1+Simulation!K1387)^1+(Assumptions!$D$14*(1+Simulation!E1387)^2*F1387-Assumptions!$D$14*(1+Simulation!E1387)^1*Simulation!E1387*Assumptions!$D$16)/(1+Simulation!K1387)^2+(Assumptions!$D$14*(1+Simulation!E1387)^3*F1387-Assumptions!$D$14*(1+Simulation!E1387)^2*Simulation!E1387*Assumptions!$D$16)/(1+Simulation!K1387)^3+(Assumptions!$D$14*(1+Simulation!E1387)^4*F1387-Assumptions!$D$14*(1+Simulation!E1387)^3*Simulation!E1387*Assumptions!$D$16)/(1+Simulation!K1387)^4+(Assumptions!$D$14*(1+Simulation!E1387)^5*F1387-Assumptions!$D$14*(1+Simulation!E1387)^4*Simulation!E1387*Assumptions!$D$16)/(1+Simulation!K1387)^5+(Assumptions!$D$14*(1+Simulation!E1387)^5*F1387-Assumptions!$D$14*(1+Simulation!E1387)^4*Simulation!E1387*Assumptions!$D$16)*(1+Simulation!I1387)/(Simulation!K1387-Simulation!I1387)/(1+Simulation!K1387)^5-Assumptions!$D$17)/Assumptions!$D$18</f>
        <v>7.31434384515346</v>
      </c>
      <c r="H1387" s="8" t="n">
        <f aca="false">IF(D1387=1,G1387,"")</f>
        <v>7.31434384515346</v>
      </c>
      <c r="I1387" s="33" t="str">
        <f aca="false">IF(D1387=0,G1387,"")</f>
        <v/>
      </c>
    </row>
    <row r="1388" customFormat="false" ht="15" hidden="false" customHeight="false" outlineLevel="0" collapsed="false">
      <c r="B1388" s="2" t="n">
        <v>1383</v>
      </c>
      <c r="C1388" s="19" t="n">
        <f aca="false">IF('Random Draws'!F1388&lt;(Assumptions!$D$28-Assumptions!$D$27)/(Assumptions!$D$29-Assumptions!$D$27),Assumptions!$D$27+SQRT('Random Draws'!F1388*(Assumptions!$D$29-Assumptions!$D$27)*(Assumptions!$D$28-Assumptions!$D$27)),Assumptions!$D$29-SQRT((1-'Random Draws'!F1388)*(Assumptions!$D$29-Assumptions!$D$27)*(Assumptions!$D$29-Assumptions!$D$28)))</f>
        <v>0.248230077161048</v>
      </c>
      <c r="D1388" s="29" t="n">
        <f aca="false">IF('Random Draws'!I1388&lt;Assumptions!$D$30,1,0)</f>
        <v>1</v>
      </c>
      <c r="E1388" s="19" t="n">
        <f aca="false">C1388+Assumptions!$D$31*D1388</f>
        <v>0.338230077161048</v>
      </c>
      <c r="F1388" s="28" t="n">
        <f aca="false">(Simulation!F1388-Assumptions!$D$15)*(1-E1388)+Assumptions!$D$15-Simulation!J1388</f>
        <v>0.141926945064619</v>
      </c>
      <c r="G1388" s="8" t="n">
        <f aca="false">((Assumptions!$D$14*(1+Simulation!E1388)^1*F1388-Assumptions!$D$14*(1+Simulation!E1388)^0*Simulation!E1388*Assumptions!$D$16)/(1+Simulation!K1388)^1+(Assumptions!$D$14*(1+Simulation!E1388)^2*F1388-Assumptions!$D$14*(1+Simulation!E1388)^1*Simulation!E1388*Assumptions!$D$16)/(1+Simulation!K1388)^2+(Assumptions!$D$14*(1+Simulation!E1388)^3*F1388-Assumptions!$D$14*(1+Simulation!E1388)^2*Simulation!E1388*Assumptions!$D$16)/(1+Simulation!K1388)^3+(Assumptions!$D$14*(1+Simulation!E1388)^4*F1388-Assumptions!$D$14*(1+Simulation!E1388)^3*Simulation!E1388*Assumptions!$D$16)/(1+Simulation!K1388)^4+(Assumptions!$D$14*(1+Simulation!E1388)^5*F1388-Assumptions!$D$14*(1+Simulation!E1388)^4*Simulation!E1388*Assumptions!$D$16)/(1+Simulation!K1388)^5+(Assumptions!$D$14*(1+Simulation!E1388)^5*F1388-Assumptions!$D$14*(1+Simulation!E1388)^4*Simulation!E1388*Assumptions!$D$16)*(1+Simulation!I1388)/(Simulation!K1388-Simulation!I1388)/(1+Simulation!K1388)^5-Assumptions!$D$17)/Assumptions!$D$18</f>
        <v>7.96670533766227</v>
      </c>
      <c r="H1388" s="8" t="n">
        <f aca="false">IF(D1388=1,G1388,"")</f>
        <v>7.96670533766227</v>
      </c>
      <c r="I1388" s="33" t="str">
        <f aca="false">IF(D1388=0,G1388,"")</f>
        <v/>
      </c>
    </row>
    <row r="1389" customFormat="false" ht="15" hidden="false" customHeight="false" outlineLevel="0" collapsed="false">
      <c r="B1389" s="2" t="n">
        <v>1384</v>
      </c>
      <c r="C1389" s="19" t="n">
        <f aca="false">IF('Random Draws'!F1389&lt;(Assumptions!$D$28-Assumptions!$D$27)/(Assumptions!$D$29-Assumptions!$D$27),Assumptions!$D$27+SQRT('Random Draws'!F1389*(Assumptions!$D$29-Assumptions!$D$27)*(Assumptions!$D$28-Assumptions!$D$27)),Assumptions!$D$29-SQRT((1-'Random Draws'!F1389)*(Assumptions!$D$29-Assumptions!$D$27)*(Assumptions!$D$29-Assumptions!$D$28)))</f>
        <v>0.257387865718989</v>
      </c>
      <c r="D1389" s="29" t="n">
        <f aca="false">IF('Random Draws'!I1389&lt;Assumptions!$D$30,1,0)</f>
        <v>0</v>
      </c>
      <c r="E1389" s="19" t="n">
        <f aca="false">C1389+Assumptions!$D$31*D1389</f>
        <v>0.257387865718989</v>
      </c>
      <c r="F1389" s="28" t="n">
        <f aca="false">(Simulation!F1389-Assumptions!$D$15)*(1-E1389)+Assumptions!$D$15-Simulation!J1389</f>
        <v>0.171368925642785</v>
      </c>
      <c r="G1389" s="8" t="n">
        <f aca="false">((Assumptions!$D$14*(1+Simulation!E1389)^1*F1389-Assumptions!$D$14*(1+Simulation!E1389)^0*Simulation!E1389*Assumptions!$D$16)/(1+Simulation!K1389)^1+(Assumptions!$D$14*(1+Simulation!E1389)^2*F1389-Assumptions!$D$14*(1+Simulation!E1389)^1*Simulation!E1389*Assumptions!$D$16)/(1+Simulation!K1389)^2+(Assumptions!$D$14*(1+Simulation!E1389)^3*F1389-Assumptions!$D$14*(1+Simulation!E1389)^2*Simulation!E1389*Assumptions!$D$16)/(1+Simulation!K1389)^3+(Assumptions!$D$14*(1+Simulation!E1389)^4*F1389-Assumptions!$D$14*(1+Simulation!E1389)^3*Simulation!E1389*Assumptions!$D$16)/(1+Simulation!K1389)^4+(Assumptions!$D$14*(1+Simulation!E1389)^5*F1389-Assumptions!$D$14*(1+Simulation!E1389)^4*Simulation!E1389*Assumptions!$D$16)/(1+Simulation!K1389)^5+(Assumptions!$D$14*(1+Simulation!E1389)^5*F1389-Assumptions!$D$14*(1+Simulation!E1389)^4*Simulation!E1389*Assumptions!$D$16)*(1+Simulation!I1389)/(Simulation!K1389-Simulation!I1389)/(1+Simulation!K1389)^5-Assumptions!$D$17)/Assumptions!$D$18</f>
        <v>12.0758384544129</v>
      </c>
      <c r="H1389" s="8" t="str">
        <f aca="false">IF(D1389=1,G1389,"")</f>
        <v/>
      </c>
      <c r="I1389" s="33" t="n">
        <f aca="false">IF(D1389=0,G1389,"")</f>
        <v>12.0758384544129</v>
      </c>
    </row>
    <row r="1390" customFormat="false" ht="15" hidden="false" customHeight="false" outlineLevel="0" collapsed="false">
      <c r="B1390" s="2" t="n">
        <v>1385</v>
      </c>
      <c r="C1390" s="19" t="n">
        <f aca="false">IF('Random Draws'!F1390&lt;(Assumptions!$D$28-Assumptions!$D$27)/(Assumptions!$D$29-Assumptions!$D$27),Assumptions!$D$27+SQRT('Random Draws'!F1390*(Assumptions!$D$29-Assumptions!$D$27)*(Assumptions!$D$28-Assumptions!$D$27)),Assumptions!$D$29-SQRT((1-'Random Draws'!F1390)*(Assumptions!$D$29-Assumptions!$D$27)*(Assumptions!$D$29-Assumptions!$D$28)))</f>
        <v>0.261404024609889</v>
      </c>
      <c r="D1390" s="29" t="n">
        <f aca="false">IF('Random Draws'!I1390&lt;Assumptions!$D$30,1,0)</f>
        <v>0</v>
      </c>
      <c r="E1390" s="19" t="n">
        <f aca="false">C1390+Assumptions!$D$31*D1390</f>
        <v>0.261404024609889</v>
      </c>
      <c r="F1390" s="28" t="n">
        <f aca="false">(Simulation!F1390-Assumptions!$D$15)*(1-E1390)+Assumptions!$D$15-Simulation!J1390</f>
        <v>0.139469690889269</v>
      </c>
      <c r="G1390" s="8" t="n">
        <f aca="false">((Assumptions!$D$14*(1+Simulation!E1390)^1*F1390-Assumptions!$D$14*(1+Simulation!E1390)^0*Simulation!E1390*Assumptions!$D$16)/(1+Simulation!K1390)^1+(Assumptions!$D$14*(1+Simulation!E1390)^2*F1390-Assumptions!$D$14*(1+Simulation!E1390)^1*Simulation!E1390*Assumptions!$D$16)/(1+Simulation!K1390)^2+(Assumptions!$D$14*(1+Simulation!E1390)^3*F1390-Assumptions!$D$14*(1+Simulation!E1390)^2*Simulation!E1390*Assumptions!$D$16)/(1+Simulation!K1390)^3+(Assumptions!$D$14*(1+Simulation!E1390)^4*F1390-Assumptions!$D$14*(1+Simulation!E1390)^3*Simulation!E1390*Assumptions!$D$16)/(1+Simulation!K1390)^4+(Assumptions!$D$14*(1+Simulation!E1390)^5*F1390-Assumptions!$D$14*(1+Simulation!E1390)^4*Simulation!E1390*Assumptions!$D$16)/(1+Simulation!K1390)^5+(Assumptions!$D$14*(1+Simulation!E1390)^5*F1390-Assumptions!$D$14*(1+Simulation!E1390)^4*Simulation!E1390*Assumptions!$D$16)*(1+Simulation!I1390)/(Simulation!K1390-Simulation!I1390)/(1+Simulation!K1390)^5-Assumptions!$D$17)/Assumptions!$D$18</f>
        <v>8.00728674731552</v>
      </c>
      <c r="H1390" s="8" t="str">
        <f aca="false">IF(D1390=1,G1390,"")</f>
        <v/>
      </c>
      <c r="I1390" s="33" t="n">
        <f aca="false">IF(D1390=0,G1390,"")</f>
        <v>8.00728674731552</v>
      </c>
    </row>
    <row r="1391" customFormat="false" ht="15" hidden="false" customHeight="false" outlineLevel="0" collapsed="false">
      <c r="B1391" s="2" t="n">
        <v>1386</v>
      </c>
      <c r="C1391" s="19" t="n">
        <f aca="false">IF('Random Draws'!F1391&lt;(Assumptions!$D$28-Assumptions!$D$27)/(Assumptions!$D$29-Assumptions!$D$27),Assumptions!$D$27+SQRT('Random Draws'!F1391*(Assumptions!$D$29-Assumptions!$D$27)*(Assumptions!$D$28-Assumptions!$D$27)),Assumptions!$D$29-SQRT((1-'Random Draws'!F1391)*(Assumptions!$D$29-Assumptions!$D$27)*(Assumptions!$D$29-Assumptions!$D$28)))</f>
        <v>0.263972437376494</v>
      </c>
      <c r="D1391" s="29" t="n">
        <f aca="false">IF('Random Draws'!I1391&lt;Assumptions!$D$30,1,0)</f>
        <v>1</v>
      </c>
      <c r="E1391" s="19" t="n">
        <f aca="false">C1391+Assumptions!$D$31*D1391</f>
        <v>0.353972437376494</v>
      </c>
      <c r="F1391" s="28" t="n">
        <f aca="false">(Simulation!F1391-Assumptions!$D$15)*(1-E1391)+Assumptions!$D$15-Simulation!J1391</f>
        <v>0.13660510247685</v>
      </c>
      <c r="G1391" s="8" t="n">
        <f aca="false">((Assumptions!$D$14*(1+Simulation!E1391)^1*F1391-Assumptions!$D$14*(1+Simulation!E1391)^0*Simulation!E1391*Assumptions!$D$16)/(1+Simulation!K1391)^1+(Assumptions!$D$14*(1+Simulation!E1391)^2*F1391-Assumptions!$D$14*(1+Simulation!E1391)^1*Simulation!E1391*Assumptions!$D$16)/(1+Simulation!K1391)^2+(Assumptions!$D$14*(1+Simulation!E1391)^3*F1391-Assumptions!$D$14*(1+Simulation!E1391)^2*Simulation!E1391*Assumptions!$D$16)/(1+Simulation!K1391)^3+(Assumptions!$D$14*(1+Simulation!E1391)^4*F1391-Assumptions!$D$14*(1+Simulation!E1391)^3*Simulation!E1391*Assumptions!$D$16)/(1+Simulation!K1391)^4+(Assumptions!$D$14*(1+Simulation!E1391)^5*F1391-Assumptions!$D$14*(1+Simulation!E1391)^4*Simulation!E1391*Assumptions!$D$16)/(1+Simulation!K1391)^5+(Assumptions!$D$14*(1+Simulation!E1391)^5*F1391-Assumptions!$D$14*(1+Simulation!E1391)^4*Simulation!E1391*Assumptions!$D$16)*(1+Simulation!I1391)/(Simulation!K1391-Simulation!I1391)/(1+Simulation!K1391)^5-Assumptions!$D$17)/Assumptions!$D$18</f>
        <v>14.9070059603657</v>
      </c>
      <c r="H1391" s="8" t="n">
        <f aca="false">IF(D1391=1,G1391,"")</f>
        <v>14.9070059603657</v>
      </c>
      <c r="I1391" s="33" t="str">
        <f aca="false">IF(D1391=0,G1391,"")</f>
        <v/>
      </c>
    </row>
    <row r="1392" customFormat="false" ht="15" hidden="false" customHeight="false" outlineLevel="0" collapsed="false">
      <c r="B1392" s="2" t="n">
        <v>1387</v>
      </c>
      <c r="C1392" s="19" t="n">
        <f aca="false">IF('Random Draws'!F1392&lt;(Assumptions!$D$28-Assumptions!$D$27)/(Assumptions!$D$29-Assumptions!$D$27),Assumptions!$D$27+SQRT('Random Draws'!F1392*(Assumptions!$D$29-Assumptions!$D$27)*(Assumptions!$D$28-Assumptions!$D$27)),Assumptions!$D$29-SQRT((1-'Random Draws'!F1392)*(Assumptions!$D$29-Assumptions!$D$27)*(Assumptions!$D$29-Assumptions!$D$28)))</f>
        <v>0.266396558361003</v>
      </c>
      <c r="D1392" s="29" t="n">
        <f aca="false">IF('Random Draws'!I1392&lt;Assumptions!$D$30,1,0)</f>
        <v>0</v>
      </c>
      <c r="E1392" s="19" t="n">
        <f aca="false">C1392+Assumptions!$D$31*D1392</f>
        <v>0.266396558361003</v>
      </c>
      <c r="F1392" s="28" t="n">
        <f aca="false">(Simulation!F1392-Assumptions!$D$15)*(1-E1392)+Assumptions!$D$15-Simulation!J1392</f>
        <v>0.131184096274543</v>
      </c>
      <c r="G1392" s="8" t="n">
        <f aca="false">((Assumptions!$D$14*(1+Simulation!E1392)^1*F1392-Assumptions!$D$14*(1+Simulation!E1392)^0*Simulation!E1392*Assumptions!$D$16)/(1+Simulation!K1392)^1+(Assumptions!$D$14*(1+Simulation!E1392)^2*F1392-Assumptions!$D$14*(1+Simulation!E1392)^1*Simulation!E1392*Assumptions!$D$16)/(1+Simulation!K1392)^2+(Assumptions!$D$14*(1+Simulation!E1392)^3*F1392-Assumptions!$D$14*(1+Simulation!E1392)^2*Simulation!E1392*Assumptions!$D$16)/(1+Simulation!K1392)^3+(Assumptions!$D$14*(1+Simulation!E1392)^4*F1392-Assumptions!$D$14*(1+Simulation!E1392)^3*Simulation!E1392*Assumptions!$D$16)/(1+Simulation!K1392)^4+(Assumptions!$D$14*(1+Simulation!E1392)^5*F1392-Assumptions!$D$14*(1+Simulation!E1392)^4*Simulation!E1392*Assumptions!$D$16)/(1+Simulation!K1392)^5+(Assumptions!$D$14*(1+Simulation!E1392)^5*F1392-Assumptions!$D$14*(1+Simulation!E1392)^4*Simulation!E1392*Assumptions!$D$16)*(1+Simulation!I1392)/(Simulation!K1392-Simulation!I1392)/(1+Simulation!K1392)^5-Assumptions!$D$17)/Assumptions!$D$18</f>
        <v>3.00755317783856</v>
      </c>
      <c r="H1392" s="8" t="str">
        <f aca="false">IF(D1392=1,G1392,"")</f>
        <v/>
      </c>
      <c r="I1392" s="33" t="n">
        <f aca="false">IF(D1392=0,G1392,"")</f>
        <v>3.00755317783856</v>
      </c>
    </row>
    <row r="1393" customFormat="false" ht="15" hidden="false" customHeight="false" outlineLevel="0" collapsed="false">
      <c r="B1393" s="2" t="n">
        <v>1388</v>
      </c>
      <c r="C1393" s="19" t="n">
        <f aca="false">IF('Random Draws'!F1393&lt;(Assumptions!$D$28-Assumptions!$D$27)/(Assumptions!$D$29-Assumptions!$D$27),Assumptions!$D$27+SQRT('Random Draws'!F1393*(Assumptions!$D$29-Assumptions!$D$27)*(Assumptions!$D$28-Assumptions!$D$27)),Assumptions!$D$29-SQRT((1-'Random Draws'!F1393)*(Assumptions!$D$29-Assumptions!$D$27)*(Assumptions!$D$29-Assumptions!$D$28)))</f>
        <v>0.25750947481579</v>
      </c>
      <c r="D1393" s="29" t="n">
        <f aca="false">IF('Random Draws'!I1393&lt;Assumptions!$D$30,1,0)</f>
        <v>0</v>
      </c>
      <c r="E1393" s="19" t="n">
        <f aca="false">C1393+Assumptions!$D$31*D1393</f>
        <v>0.25750947481579</v>
      </c>
      <c r="F1393" s="28" t="n">
        <f aca="false">(Simulation!F1393-Assumptions!$D$15)*(1-E1393)+Assumptions!$D$15-Simulation!J1393</f>
        <v>0.186073154085245</v>
      </c>
      <c r="G1393" s="8" t="n">
        <f aca="false">((Assumptions!$D$14*(1+Simulation!E1393)^1*F1393-Assumptions!$D$14*(1+Simulation!E1393)^0*Simulation!E1393*Assumptions!$D$16)/(1+Simulation!K1393)^1+(Assumptions!$D$14*(1+Simulation!E1393)^2*F1393-Assumptions!$D$14*(1+Simulation!E1393)^1*Simulation!E1393*Assumptions!$D$16)/(1+Simulation!K1393)^2+(Assumptions!$D$14*(1+Simulation!E1393)^3*F1393-Assumptions!$D$14*(1+Simulation!E1393)^2*Simulation!E1393*Assumptions!$D$16)/(1+Simulation!K1393)^3+(Assumptions!$D$14*(1+Simulation!E1393)^4*F1393-Assumptions!$D$14*(1+Simulation!E1393)^3*Simulation!E1393*Assumptions!$D$16)/(1+Simulation!K1393)^4+(Assumptions!$D$14*(1+Simulation!E1393)^5*F1393-Assumptions!$D$14*(1+Simulation!E1393)^4*Simulation!E1393*Assumptions!$D$16)/(1+Simulation!K1393)^5+(Assumptions!$D$14*(1+Simulation!E1393)^5*F1393-Assumptions!$D$14*(1+Simulation!E1393)^4*Simulation!E1393*Assumptions!$D$16)*(1+Simulation!I1393)/(Simulation!K1393-Simulation!I1393)/(1+Simulation!K1393)^5-Assumptions!$D$17)/Assumptions!$D$18</f>
        <v>12.4790567887723</v>
      </c>
      <c r="H1393" s="8" t="str">
        <f aca="false">IF(D1393=1,G1393,"")</f>
        <v/>
      </c>
      <c r="I1393" s="33" t="n">
        <f aca="false">IF(D1393=0,G1393,"")</f>
        <v>12.4790567887723</v>
      </c>
    </row>
    <row r="1394" customFormat="false" ht="15" hidden="false" customHeight="false" outlineLevel="0" collapsed="false">
      <c r="B1394" s="2" t="n">
        <v>1389</v>
      </c>
      <c r="C1394" s="19" t="n">
        <f aca="false">IF('Random Draws'!F1394&lt;(Assumptions!$D$28-Assumptions!$D$27)/(Assumptions!$D$29-Assumptions!$D$27),Assumptions!$D$27+SQRT('Random Draws'!F1394*(Assumptions!$D$29-Assumptions!$D$27)*(Assumptions!$D$28-Assumptions!$D$27)),Assumptions!$D$29-SQRT((1-'Random Draws'!F1394)*(Assumptions!$D$29-Assumptions!$D$27)*(Assumptions!$D$29-Assumptions!$D$28)))</f>
        <v>0.271434400496918</v>
      </c>
      <c r="D1394" s="29" t="n">
        <f aca="false">IF('Random Draws'!I1394&lt;Assumptions!$D$30,1,0)</f>
        <v>0</v>
      </c>
      <c r="E1394" s="19" t="n">
        <f aca="false">C1394+Assumptions!$D$31*D1394</f>
        <v>0.271434400496918</v>
      </c>
      <c r="F1394" s="28" t="n">
        <f aca="false">(Simulation!F1394-Assumptions!$D$15)*(1-E1394)+Assumptions!$D$15-Simulation!J1394</f>
        <v>0.198461144722433</v>
      </c>
      <c r="G1394" s="8" t="n">
        <f aca="false">((Assumptions!$D$14*(1+Simulation!E1394)^1*F1394-Assumptions!$D$14*(1+Simulation!E1394)^0*Simulation!E1394*Assumptions!$D$16)/(1+Simulation!K1394)^1+(Assumptions!$D$14*(1+Simulation!E1394)^2*F1394-Assumptions!$D$14*(1+Simulation!E1394)^1*Simulation!E1394*Assumptions!$D$16)/(1+Simulation!K1394)^2+(Assumptions!$D$14*(1+Simulation!E1394)^3*F1394-Assumptions!$D$14*(1+Simulation!E1394)^2*Simulation!E1394*Assumptions!$D$16)/(1+Simulation!K1394)^3+(Assumptions!$D$14*(1+Simulation!E1394)^4*F1394-Assumptions!$D$14*(1+Simulation!E1394)^3*Simulation!E1394*Assumptions!$D$16)/(1+Simulation!K1394)^4+(Assumptions!$D$14*(1+Simulation!E1394)^5*F1394-Assumptions!$D$14*(1+Simulation!E1394)^4*Simulation!E1394*Assumptions!$D$16)/(1+Simulation!K1394)^5+(Assumptions!$D$14*(1+Simulation!E1394)^5*F1394-Assumptions!$D$14*(1+Simulation!E1394)^4*Simulation!E1394*Assumptions!$D$16)*(1+Simulation!I1394)/(Simulation!K1394-Simulation!I1394)/(1+Simulation!K1394)^5-Assumptions!$D$17)/Assumptions!$D$18</f>
        <v>18.6032863751974</v>
      </c>
      <c r="H1394" s="8" t="str">
        <f aca="false">IF(D1394=1,G1394,"")</f>
        <v/>
      </c>
      <c r="I1394" s="33" t="n">
        <f aca="false">IF(D1394=0,G1394,"")</f>
        <v>18.6032863751974</v>
      </c>
    </row>
    <row r="1395" customFormat="false" ht="15" hidden="false" customHeight="false" outlineLevel="0" collapsed="false">
      <c r="B1395" s="2" t="n">
        <v>1390</v>
      </c>
      <c r="C1395" s="19" t="n">
        <f aca="false">IF('Random Draws'!F1395&lt;(Assumptions!$D$28-Assumptions!$D$27)/(Assumptions!$D$29-Assumptions!$D$27),Assumptions!$D$27+SQRT('Random Draws'!F1395*(Assumptions!$D$29-Assumptions!$D$27)*(Assumptions!$D$28-Assumptions!$D$27)),Assumptions!$D$29-SQRT((1-'Random Draws'!F1395)*(Assumptions!$D$29-Assumptions!$D$27)*(Assumptions!$D$29-Assumptions!$D$28)))</f>
        <v>0.266328303520836</v>
      </c>
      <c r="D1395" s="29" t="n">
        <f aca="false">IF('Random Draws'!I1395&lt;Assumptions!$D$30,1,0)</f>
        <v>0</v>
      </c>
      <c r="E1395" s="19" t="n">
        <f aca="false">C1395+Assumptions!$D$31*D1395</f>
        <v>0.266328303520836</v>
      </c>
      <c r="F1395" s="28" t="n">
        <f aca="false">(Simulation!F1395-Assumptions!$D$15)*(1-E1395)+Assumptions!$D$15-Simulation!J1395</f>
        <v>0.101598184332635</v>
      </c>
      <c r="G1395" s="8" t="n">
        <f aca="false">((Assumptions!$D$14*(1+Simulation!E1395)^1*F1395-Assumptions!$D$14*(1+Simulation!E1395)^0*Simulation!E1395*Assumptions!$D$16)/(1+Simulation!K1395)^1+(Assumptions!$D$14*(1+Simulation!E1395)^2*F1395-Assumptions!$D$14*(1+Simulation!E1395)^1*Simulation!E1395*Assumptions!$D$16)/(1+Simulation!K1395)^2+(Assumptions!$D$14*(1+Simulation!E1395)^3*F1395-Assumptions!$D$14*(1+Simulation!E1395)^2*Simulation!E1395*Assumptions!$D$16)/(1+Simulation!K1395)^3+(Assumptions!$D$14*(1+Simulation!E1395)^4*F1395-Assumptions!$D$14*(1+Simulation!E1395)^3*Simulation!E1395*Assumptions!$D$16)/(1+Simulation!K1395)^4+(Assumptions!$D$14*(1+Simulation!E1395)^5*F1395-Assumptions!$D$14*(1+Simulation!E1395)^4*Simulation!E1395*Assumptions!$D$16)/(1+Simulation!K1395)^5+(Assumptions!$D$14*(1+Simulation!E1395)^5*F1395-Assumptions!$D$14*(1+Simulation!E1395)^4*Simulation!E1395*Assumptions!$D$16)*(1+Simulation!I1395)/(Simulation!K1395-Simulation!I1395)/(1+Simulation!K1395)^5-Assumptions!$D$17)/Assumptions!$D$18</f>
        <v>5.20759568736963</v>
      </c>
      <c r="H1395" s="8" t="str">
        <f aca="false">IF(D1395=1,G1395,"")</f>
        <v/>
      </c>
      <c r="I1395" s="33" t="n">
        <f aca="false">IF(D1395=0,G1395,"")</f>
        <v>5.20759568736963</v>
      </c>
    </row>
    <row r="1396" customFormat="false" ht="15" hidden="false" customHeight="false" outlineLevel="0" collapsed="false">
      <c r="B1396" s="2" t="n">
        <v>1391</v>
      </c>
      <c r="C1396" s="19" t="n">
        <f aca="false">IF('Random Draws'!F1396&lt;(Assumptions!$D$28-Assumptions!$D$27)/(Assumptions!$D$29-Assumptions!$D$27),Assumptions!$D$27+SQRT('Random Draws'!F1396*(Assumptions!$D$29-Assumptions!$D$27)*(Assumptions!$D$28-Assumptions!$D$27)),Assumptions!$D$29-SQRT((1-'Random Draws'!F1396)*(Assumptions!$D$29-Assumptions!$D$27)*(Assumptions!$D$29-Assumptions!$D$28)))</f>
        <v>0.256100878679227</v>
      </c>
      <c r="D1396" s="29" t="n">
        <f aca="false">IF('Random Draws'!I1396&lt;Assumptions!$D$30,1,0)</f>
        <v>0</v>
      </c>
      <c r="E1396" s="19" t="n">
        <f aca="false">C1396+Assumptions!$D$31*D1396</f>
        <v>0.256100878679227</v>
      </c>
      <c r="F1396" s="28" t="n">
        <f aca="false">(Simulation!F1396-Assumptions!$D$15)*(1-E1396)+Assumptions!$D$15-Simulation!J1396</f>
        <v>0.177667949968445</v>
      </c>
      <c r="G1396" s="8" t="n">
        <f aca="false">((Assumptions!$D$14*(1+Simulation!E1396)^1*F1396-Assumptions!$D$14*(1+Simulation!E1396)^0*Simulation!E1396*Assumptions!$D$16)/(1+Simulation!K1396)^1+(Assumptions!$D$14*(1+Simulation!E1396)^2*F1396-Assumptions!$D$14*(1+Simulation!E1396)^1*Simulation!E1396*Assumptions!$D$16)/(1+Simulation!K1396)^2+(Assumptions!$D$14*(1+Simulation!E1396)^3*F1396-Assumptions!$D$14*(1+Simulation!E1396)^2*Simulation!E1396*Assumptions!$D$16)/(1+Simulation!K1396)^3+(Assumptions!$D$14*(1+Simulation!E1396)^4*F1396-Assumptions!$D$14*(1+Simulation!E1396)^3*Simulation!E1396*Assumptions!$D$16)/(1+Simulation!K1396)^4+(Assumptions!$D$14*(1+Simulation!E1396)^5*F1396-Assumptions!$D$14*(1+Simulation!E1396)^4*Simulation!E1396*Assumptions!$D$16)/(1+Simulation!K1396)^5+(Assumptions!$D$14*(1+Simulation!E1396)^5*F1396-Assumptions!$D$14*(1+Simulation!E1396)^4*Simulation!E1396*Assumptions!$D$16)*(1+Simulation!I1396)/(Simulation!K1396-Simulation!I1396)/(1+Simulation!K1396)^5-Assumptions!$D$17)/Assumptions!$D$18</f>
        <v>14.9915018773725</v>
      </c>
      <c r="H1396" s="8" t="str">
        <f aca="false">IF(D1396=1,G1396,"")</f>
        <v/>
      </c>
      <c r="I1396" s="33" t="n">
        <f aca="false">IF(D1396=0,G1396,"")</f>
        <v>14.9915018773725</v>
      </c>
    </row>
    <row r="1397" customFormat="false" ht="15" hidden="false" customHeight="false" outlineLevel="0" collapsed="false">
      <c r="B1397" s="2" t="n">
        <v>1392</v>
      </c>
      <c r="C1397" s="19" t="n">
        <f aca="false">IF('Random Draws'!F1397&lt;(Assumptions!$D$28-Assumptions!$D$27)/(Assumptions!$D$29-Assumptions!$D$27),Assumptions!$D$27+SQRT('Random Draws'!F1397*(Assumptions!$D$29-Assumptions!$D$27)*(Assumptions!$D$28-Assumptions!$D$27)),Assumptions!$D$29-SQRT((1-'Random Draws'!F1397)*(Assumptions!$D$29-Assumptions!$D$27)*(Assumptions!$D$29-Assumptions!$D$28)))</f>
        <v>0.261483198872203</v>
      </c>
      <c r="D1397" s="29" t="n">
        <f aca="false">IF('Random Draws'!I1397&lt;Assumptions!$D$30,1,0)</f>
        <v>0</v>
      </c>
      <c r="E1397" s="19" t="n">
        <f aca="false">C1397+Assumptions!$D$31*D1397</f>
        <v>0.261483198872203</v>
      </c>
      <c r="F1397" s="28" t="n">
        <f aca="false">(Simulation!F1397-Assumptions!$D$15)*(1-E1397)+Assumptions!$D$15-Simulation!J1397</f>
        <v>0.158773135815445</v>
      </c>
      <c r="G1397" s="8" t="n">
        <f aca="false">((Assumptions!$D$14*(1+Simulation!E1397)^1*F1397-Assumptions!$D$14*(1+Simulation!E1397)^0*Simulation!E1397*Assumptions!$D$16)/(1+Simulation!K1397)^1+(Assumptions!$D$14*(1+Simulation!E1397)^2*F1397-Assumptions!$D$14*(1+Simulation!E1397)^1*Simulation!E1397*Assumptions!$D$16)/(1+Simulation!K1397)^2+(Assumptions!$D$14*(1+Simulation!E1397)^3*F1397-Assumptions!$D$14*(1+Simulation!E1397)^2*Simulation!E1397*Assumptions!$D$16)/(1+Simulation!K1397)^3+(Assumptions!$D$14*(1+Simulation!E1397)^4*F1397-Assumptions!$D$14*(1+Simulation!E1397)^3*Simulation!E1397*Assumptions!$D$16)/(1+Simulation!K1397)^4+(Assumptions!$D$14*(1+Simulation!E1397)^5*F1397-Assumptions!$D$14*(1+Simulation!E1397)^4*Simulation!E1397*Assumptions!$D$16)/(1+Simulation!K1397)^5+(Assumptions!$D$14*(1+Simulation!E1397)^5*F1397-Assumptions!$D$14*(1+Simulation!E1397)^4*Simulation!E1397*Assumptions!$D$16)*(1+Simulation!I1397)/(Simulation!K1397-Simulation!I1397)/(1+Simulation!K1397)^5-Assumptions!$D$17)/Assumptions!$D$18</f>
        <v>13.3701607287187</v>
      </c>
      <c r="H1397" s="8" t="str">
        <f aca="false">IF(D1397=1,G1397,"")</f>
        <v/>
      </c>
      <c r="I1397" s="33" t="n">
        <f aca="false">IF(D1397=0,G1397,"")</f>
        <v>13.3701607287187</v>
      </c>
    </row>
    <row r="1398" customFormat="false" ht="15" hidden="false" customHeight="false" outlineLevel="0" collapsed="false">
      <c r="B1398" s="2" t="n">
        <v>1393</v>
      </c>
      <c r="C1398" s="19" t="n">
        <f aca="false">IF('Random Draws'!F1398&lt;(Assumptions!$D$28-Assumptions!$D$27)/(Assumptions!$D$29-Assumptions!$D$27),Assumptions!$D$27+SQRT('Random Draws'!F1398*(Assumptions!$D$29-Assumptions!$D$27)*(Assumptions!$D$28-Assumptions!$D$27)),Assumptions!$D$29-SQRT((1-'Random Draws'!F1398)*(Assumptions!$D$29-Assumptions!$D$27)*(Assumptions!$D$29-Assumptions!$D$28)))</f>
        <v>0.2587842316622</v>
      </c>
      <c r="D1398" s="29" t="n">
        <f aca="false">IF('Random Draws'!I1398&lt;Assumptions!$D$30,1,0)</f>
        <v>0</v>
      </c>
      <c r="E1398" s="19" t="n">
        <f aca="false">C1398+Assumptions!$D$31*D1398</f>
        <v>0.2587842316622</v>
      </c>
      <c r="F1398" s="28" t="n">
        <f aca="false">(Simulation!F1398-Assumptions!$D$15)*(1-E1398)+Assumptions!$D$15-Simulation!J1398</f>
        <v>0.1601839295282</v>
      </c>
      <c r="G1398" s="8" t="n">
        <f aca="false">((Assumptions!$D$14*(1+Simulation!E1398)^1*F1398-Assumptions!$D$14*(1+Simulation!E1398)^0*Simulation!E1398*Assumptions!$D$16)/(1+Simulation!K1398)^1+(Assumptions!$D$14*(1+Simulation!E1398)^2*F1398-Assumptions!$D$14*(1+Simulation!E1398)^1*Simulation!E1398*Assumptions!$D$16)/(1+Simulation!K1398)^2+(Assumptions!$D$14*(1+Simulation!E1398)^3*F1398-Assumptions!$D$14*(1+Simulation!E1398)^2*Simulation!E1398*Assumptions!$D$16)/(1+Simulation!K1398)^3+(Assumptions!$D$14*(1+Simulation!E1398)^4*F1398-Assumptions!$D$14*(1+Simulation!E1398)^3*Simulation!E1398*Assumptions!$D$16)/(1+Simulation!K1398)^4+(Assumptions!$D$14*(1+Simulation!E1398)^5*F1398-Assumptions!$D$14*(1+Simulation!E1398)^4*Simulation!E1398*Assumptions!$D$16)/(1+Simulation!K1398)^5+(Assumptions!$D$14*(1+Simulation!E1398)^5*F1398-Assumptions!$D$14*(1+Simulation!E1398)^4*Simulation!E1398*Assumptions!$D$16)*(1+Simulation!I1398)/(Simulation!K1398-Simulation!I1398)/(1+Simulation!K1398)^5-Assumptions!$D$17)/Assumptions!$D$18</f>
        <v>11.260025233823</v>
      </c>
      <c r="H1398" s="8" t="str">
        <f aca="false">IF(D1398=1,G1398,"")</f>
        <v/>
      </c>
      <c r="I1398" s="33" t="n">
        <f aca="false">IF(D1398=0,G1398,"")</f>
        <v>11.260025233823</v>
      </c>
    </row>
    <row r="1399" customFormat="false" ht="15" hidden="false" customHeight="false" outlineLevel="0" collapsed="false">
      <c r="B1399" s="2" t="n">
        <v>1394</v>
      </c>
      <c r="C1399" s="19" t="n">
        <f aca="false">IF('Random Draws'!F1399&lt;(Assumptions!$D$28-Assumptions!$D$27)/(Assumptions!$D$29-Assumptions!$D$27),Assumptions!$D$27+SQRT('Random Draws'!F1399*(Assumptions!$D$29-Assumptions!$D$27)*(Assumptions!$D$28-Assumptions!$D$27)),Assumptions!$D$29-SQRT((1-'Random Draws'!F1399)*(Assumptions!$D$29-Assumptions!$D$27)*(Assumptions!$D$29-Assumptions!$D$28)))</f>
        <v>0.256352724175232</v>
      </c>
      <c r="D1399" s="29" t="n">
        <f aca="false">IF('Random Draws'!I1399&lt;Assumptions!$D$30,1,0)</f>
        <v>0</v>
      </c>
      <c r="E1399" s="19" t="n">
        <f aca="false">C1399+Assumptions!$D$31*D1399</f>
        <v>0.256352724175232</v>
      </c>
      <c r="F1399" s="28" t="n">
        <f aca="false">(Simulation!F1399-Assumptions!$D$15)*(1-E1399)+Assumptions!$D$15-Simulation!J1399</f>
        <v>0.176947536312661</v>
      </c>
      <c r="G1399" s="8" t="n">
        <f aca="false">((Assumptions!$D$14*(1+Simulation!E1399)^1*F1399-Assumptions!$D$14*(1+Simulation!E1399)^0*Simulation!E1399*Assumptions!$D$16)/(1+Simulation!K1399)^1+(Assumptions!$D$14*(1+Simulation!E1399)^2*F1399-Assumptions!$D$14*(1+Simulation!E1399)^1*Simulation!E1399*Assumptions!$D$16)/(1+Simulation!K1399)^2+(Assumptions!$D$14*(1+Simulation!E1399)^3*F1399-Assumptions!$D$14*(1+Simulation!E1399)^2*Simulation!E1399*Assumptions!$D$16)/(1+Simulation!K1399)^3+(Assumptions!$D$14*(1+Simulation!E1399)^4*F1399-Assumptions!$D$14*(1+Simulation!E1399)^3*Simulation!E1399*Assumptions!$D$16)/(1+Simulation!K1399)^4+(Assumptions!$D$14*(1+Simulation!E1399)^5*F1399-Assumptions!$D$14*(1+Simulation!E1399)^4*Simulation!E1399*Assumptions!$D$16)/(1+Simulation!K1399)^5+(Assumptions!$D$14*(1+Simulation!E1399)^5*F1399-Assumptions!$D$14*(1+Simulation!E1399)^4*Simulation!E1399*Assumptions!$D$16)*(1+Simulation!I1399)/(Simulation!K1399-Simulation!I1399)/(1+Simulation!K1399)^5-Assumptions!$D$17)/Assumptions!$D$18</f>
        <v>12.1856168552329</v>
      </c>
      <c r="H1399" s="8" t="str">
        <f aca="false">IF(D1399=1,G1399,"")</f>
        <v/>
      </c>
      <c r="I1399" s="33" t="n">
        <f aca="false">IF(D1399=0,G1399,"")</f>
        <v>12.1856168552329</v>
      </c>
    </row>
    <row r="1400" customFormat="false" ht="15" hidden="false" customHeight="false" outlineLevel="0" collapsed="false">
      <c r="B1400" s="2" t="n">
        <v>1395</v>
      </c>
      <c r="C1400" s="19" t="n">
        <f aca="false">IF('Random Draws'!F1400&lt;(Assumptions!$D$28-Assumptions!$D$27)/(Assumptions!$D$29-Assumptions!$D$27),Assumptions!$D$27+SQRT('Random Draws'!F1400*(Assumptions!$D$29-Assumptions!$D$27)*(Assumptions!$D$28-Assumptions!$D$27)),Assumptions!$D$29-SQRT((1-'Random Draws'!F1400)*(Assumptions!$D$29-Assumptions!$D$27)*(Assumptions!$D$29-Assumptions!$D$28)))</f>
        <v>0.260378274780805</v>
      </c>
      <c r="D1400" s="29" t="n">
        <f aca="false">IF('Random Draws'!I1400&lt;Assumptions!$D$30,1,0)</f>
        <v>0</v>
      </c>
      <c r="E1400" s="19" t="n">
        <f aca="false">C1400+Assumptions!$D$31*D1400</f>
        <v>0.260378274780805</v>
      </c>
      <c r="F1400" s="28" t="n">
        <f aca="false">(Simulation!F1400-Assumptions!$D$15)*(1-E1400)+Assumptions!$D$15-Simulation!J1400</f>
        <v>0.176588215029726</v>
      </c>
      <c r="G1400" s="8" t="n">
        <f aca="false">((Assumptions!$D$14*(1+Simulation!E1400)^1*F1400-Assumptions!$D$14*(1+Simulation!E1400)^0*Simulation!E1400*Assumptions!$D$16)/(1+Simulation!K1400)^1+(Assumptions!$D$14*(1+Simulation!E1400)^2*F1400-Assumptions!$D$14*(1+Simulation!E1400)^1*Simulation!E1400*Assumptions!$D$16)/(1+Simulation!K1400)^2+(Assumptions!$D$14*(1+Simulation!E1400)^3*F1400-Assumptions!$D$14*(1+Simulation!E1400)^2*Simulation!E1400*Assumptions!$D$16)/(1+Simulation!K1400)^3+(Assumptions!$D$14*(1+Simulation!E1400)^4*F1400-Assumptions!$D$14*(1+Simulation!E1400)^3*Simulation!E1400*Assumptions!$D$16)/(1+Simulation!K1400)^4+(Assumptions!$D$14*(1+Simulation!E1400)^5*F1400-Assumptions!$D$14*(1+Simulation!E1400)^4*Simulation!E1400*Assumptions!$D$16)/(1+Simulation!K1400)^5+(Assumptions!$D$14*(1+Simulation!E1400)^5*F1400-Assumptions!$D$14*(1+Simulation!E1400)^4*Simulation!E1400*Assumptions!$D$16)*(1+Simulation!I1400)/(Simulation!K1400-Simulation!I1400)/(1+Simulation!K1400)^5-Assumptions!$D$17)/Assumptions!$D$18</f>
        <v>17.2179017990213</v>
      </c>
      <c r="H1400" s="8" t="str">
        <f aca="false">IF(D1400=1,G1400,"")</f>
        <v/>
      </c>
      <c r="I1400" s="33" t="n">
        <f aca="false">IF(D1400=0,G1400,"")</f>
        <v>17.2179017990213</v>
      </c>
    </row>
    <row r="1401" customFormat="false" ht="15" hidden="false" customHeight="false" outlineLevel="0" collapsed="false">
      <c r="B1401" s="2" t="n">
        <v>1396</v>
      </c>
      <c r="C1401" s="19" t="n">
        <f aca="false">IF('Random Draws'!F1401&lt;(Assumptions!$D$28-Assumptions!$D$27)/(Assumptions!$D$29-Assumptions!$D$27),Assumptions!$D$27+SQRT('Random Draws'!F1401*(Assumptions!$D$29-Assumptions!$D$27)*(Assumptions!$D$28-Assumptions!$D$27)),Assumptions!$D$29-SQRT((1-'Random Draws'!F1401)*(Assumptions!$D$29-Assumptions!$D$27)*(Assumptions!$D$29-Assumptions!$D$28)))</f>
        <v>0.266693892239366</v>
      </c>
      <c r="D1401" s="29" t="n">
        <f aca="false">IF('Random Draws'!I1401&lt;Assumptions!$D$30,1,0)</f>
        <v>0</v>
      </c>
      <c r="E1401" s="19" t="n">
        <f aca="false">C1401+Assumptions!$D$31*D1401</f>
        <v>0.266693892239366</v>
      </c>
      <c r="F1401" s="28" t="n">
        <f aca="false">(Simulation!F1401-Assumptions!$D$15)*(1-E1401)+Assumptions!$D$15-Simulation!J1401</f>
        <v>0.164290964512701</v>
      </c>
      <c r="G1401" s="8" t="n">
        <f aca="false">((Assumptions!$D$14*(1+Simulation!E1401)^1*F1401-Assumptions!$D$14*(1+Simulation!E1401)^0*Simulation!E1401*Assumptions!$D$16)/(1+Simulation!K1401)^1+(Assumptions!$D$14*(1+Simulation!E1401)^2*F1401-Assumptions!$D$14*(1+Simulation!E1401)^1*Simulation!E1401*Assumptions!$D$16)/(1+Simulation!K1401)^2+(Assumptions!$D$14*(1+Simulation!E1401)^3*F1401-Assumptions!$D$14*(1+Simulation!E1401)^2*Simulation!E1401*Assumptions!$D$16)/(1+Simulation!K1401)^3+(Assumptions!$D$14*(1+Simulation!E1401)^4*F1401-Assumptions!$D$14*(1+Simulation!E1401)^3*Simulation!E1401*Assumptions!$D$16)/(1+Simulation!K1401)^4+(Assumptions!$D$14*(1+Simulation!E1401)^5*F1401-Assumptions!$D$14*(1+Simulation!E1401)^4*Simulation!E1401*Assumptions!$D$16)/(1+Simulation!K1401)^5+(Assumptions!$D$14*(1+Simulation!E1401)^5*F1401-Assumptions!$D$14*(1+Simulation!E1401)^4*Simulation!E1401*Assumptions!$D$16)*(1+Simulation!I1401)/(Simulation!K1401-Simulation!I1401)/(1+Simulation!K1401)^5-Assumptions!$D$17)/Assumptions!$D$18</f>
        <v>13.5612916173395</v>
      </c>
      <c r="H1401" s="8" t="str">
        <f aca="false">IF(D1401=1,G1401,"")</f>
        <v/>
      </c>
      <c r="I1401" s="33" t="n">
        <f aca="false">IF(D1401=0,G1401,"")</f>
        <v>13.5612916173395</v>
      </c>
    </row>
    <row r="1402" customFormat="false" ht="15" hidden="false" customHeight="false" outlineLevel="0" collapsed="false">
      <c r="B1402" s="2" t="n">
        <v>1397</v>
      </c>
      <c r="C1402" s="19" t="n">
        <f aca="false">IF('Random Draws'!F1402&lt;(Assumptions!$D$28-Assumptions!$D$27)/(Assumptions!$D$29-Assumptions!$D$27),Assumptions!$D$27+SQRT('Random Draws'!F1402*(Assumptions!$D$29-Assumptions!$D$27)*(Assumptions!$D$28-Assumptions!$D$27)),Assumptions!$D$29-SQRT((1-'Random Draws'!F1402)*(Assumptions!$D$29-Assumptions!$D$27)*(Assumptions!$D$29-Assumptions!$D$28)))</f>
        <v>0.261641831733618</v>
      </c>
      <c r="D1402" s="29" t="n">
        <f aca="false">IF('Random Draws'!I1402&lt;Assumptions!$D$30,1,0)</f>
        <v>0</v>
      </c>
      <c r="E1402" s="19" t="n">
        <f aca="false">C1402+Assumptions!$D$31*D1402</f>
        <v>0.261641831733618</v>
      </c>
      <c r="F1402" s="28" t="n">
        <f aca="false">(Simulation!F1402-Assumptions!$D$15)*(1-E1402)+Assumptions!$D$15-Simulation!J1402</f>
        <v>0.153776987029356</v>
      </c>
      <c r="G1402" s="8" t="n">
        <f aca="false">((Assumptions!$D$14*(1+Simulation!E1402)^1*F1402-Assumptions!$D$14*(1+Simulation!E1402)^0*Simulation!E1402*Assumptions!$D$16)/(1+Simulation!K1402)^1+(Assumptions!$D$14*(1+Simulation!E1402)^2*F1402-Assumptions!$D$14*(1+Simulation!E1402)^1*Simulation!E1402*Assumptions!$D$16)/(1+Simulation!K1402)^2+(Assumptions!$D$14*(1+Simulation!E1402)^3*F1402-Assumptions!$D$14*(1+Simulation!E1402)^2*Simulation!E1402*Assumptions!$D$16)/(1+Simulation!K1402)^3+(Assumptions!$D$14*(1+Simulation!E1402)^4*F1402-Assumptions!$D$14*(1+Simulation!E1402)^3*Simulation!E1402*Assumptions!$D$16)/(1+Simulation!K1402)^4+(Assumptions!$D$14*(1+Simulation!E1402)^5*F1402-Assumptions!$D$14*(1+Simulation!E1402)^4*Simulation!E1402*Assumptions!$D$16)/(1+Simulation!K1402)^5+(Assumptions!$D$14*(1+Simulation!E1402)^5*F1402-Assumptions!$D$14*(1+Simulation!E1402)^4*Simulation!E1402*Assumptions!$D$16)*(1+Simulation!I1402)/(Simulation!K1402-Simulation!I1402)/(1+Simulation!K1402)^5-Assumptions!$D$17)/Assumptions!$D$18</f>
        <v>7.90042133371194</v>
      </c>
      <c r="H1402" s="8" t="str">
        <f aca="false">IF(D1402=1,G1402,"")</f>
        <v/>
      </c>
      <c r="I1402" s="33" t="n">
        <f aca="false">IF(D1402=0,G1402,"")</f>
        <v>7.90042133371194</v>
      </c>
    </row>
    <row r="1403" customFormat="false" ht="15" hidden="false" customHeight="false" outlineLevel="0" collapsed="false">
      <c r="B1403" s="2" t="n">
        <v>1398</v>
      </c>
      <c r="C1403" s="19" t="n">
        <f aca="false">IF('Random Draws'!F1403&lt;(Assumptions!$D$28-Assumptions!$D$27)/(Assumptions!$D$29-Assumptions!$D$27),Assumptions!$D$27+SQRT('Random Draws'!F1403*(Assumptions!$D$29-Assumptions!$D$27)*(Assumptions!$D$28-Assumptions!$D$27)),Assumptions!$D$29-SQRT((1-'Random Draws'!F1403)*(Assumptions!$D$29-Assumptions!$D$27)*(Assumptions!$D$29-Assumptions!$D$28)))</f>
        <v>0.265613190864768</v>
      </c>
      <c r="D1403" s="29" t="n">
        <f aca="false">IF('Random Draws'!I1403&lt;Assumptions!$D$30,1,0)</f>
        <v>0</v>
      </c>
      <c r="E1403" s="19" t="n">
        <f aca="false">C1403+Assumptions!$D$31*D1403</f>
        <v>0.265613190864768</v>
      </c>
      <c r="F1403" s="28" t="n">
        <f aca="false">(Simulation!F1403-Assumptions!$D$15)*(1-E1403)+Assumptions!$D$15-Simulation!J1403</f>
        <v>0.131048474323317</v>
      </c>
      <c r="G1403" s="8" t="n">
        <f aca="false">((Assumptions!$D$14*(1+Simulation!E1403)^1*F1403-Assumptions!$D$14*(1+Simulation!E1403)^0*Simulation!E1403*Assumptions!$D$16)/(1+Simulation!K1403)^1+(Assumptions!$D$14*(1+Simulation!E1403)^2*F1403-Assumptions!$D$14*(1+Simulation!E1403)^1*Simulation!E1403*Assumptions!$D$16)/(1+Simulation!K1403)^2+(Assumptions!$D$14*(1+Simulation!E1403)^3*F1403-Assumptions!$D$14*(1+Simulation!E1403)^2*Simulation!E1403*Assumptions!$D$16)/(1+Simulation!K1403)^3+(Assumptions!$D$14*(1+Simulation!E1403)^4*F1403-Assumptions!$D$14*(1+Simulation!E1403)^3*Simulation!E1403*Assumptions!$D$16)/(1+Simulation!K1403)^4+(Assumptions!$D$14*(1+Simulation!E1403)^5*F1403-Assumptions!$D$14*(1+Simulation!E1403)^4*Simulation!E1403*Assumptions!$D$16)/(1+Simulation!K1403)^5+(Assumptions!$D$14*(1+Simulation!E1403)^5*F1403-Assumptions!$D$14*(1+Simulation!E1403)^4*Simulation!E1403*Assumptions!$D$16)*(1+Simulation!I1403)/(Simulation!K1403-Simulation!I1403)/(1+Simulation!K1403)^5-Assumptions!$D$17)/Assumptions!$D$18</f>
        <v>5.28272794044198</v>
      </c>
      <c r="H1403" s="8" t="str">
        <f aca="false">IF(D1403=1,G1403,"")</f>
        <v/>
      </c>
      <c r="I1403" s="33" t="n">
        <f aca="false">IF(D1403=0,G1403,"")</f>
        <v>5.28272794044198</v>
      </c>
    </row>
    <row r="1404" customFormat="false" ht="15" hidden="false" customHeight="false" outlineLevel="0" collapsed="false">
      <c r="B1404" s="2" t="n">
        <v>1399</v>
      </c>
      <c r="C1404" s="19" t="n">
        <f aca="false">IF('Random Draws'!F1404&lt;(Assumptions!$D$28-Assumptions!$D$27)/(Assumptions!$D$29-Assumptions!$D$27),Assumptions!$D$27+SQRT('Random Draws'!F1404*(Assumptions!$D$29-Assumptions!$D$27)*(Assumptions!$D$28-Assumptions!$D$27)),Assumptions!$D$29-SQRT((1-'Random Draws'!F1404)*(Assumptions!$D$29-Assumptions!$D$27)*(Assumptions!$D$29-Assumptions!$D$28)))</f>
        <v>0.26081126932027</v>
      </c>
      <c r="D1404" s="29" t="n">
        <f aca="false">IF('Random Draws'!I1404&lt;Assumptions!$D$30,1,0)</f>
        <v>1</v>
      </c>
      <c r="E1404" s="19" t="n">
        <f aca="false">C1404+Assumptions!$D$31*D1404</f>
        <v>0.35081126932027</v>
      </c>
      <c r="F1404" s="28" t="n">
        <f aca="false">(Simulation!F1404-Assumptions!$D$15)*(1-E1404)+Assumptions!$D$15-Simulation!J1404</f>
        <v>0.132955483565433</v>
      </c>
      <c r="G1404" s="8" t="n">
        <f aca="false">((Assumptions!$D$14*(1+Simulation!E1404)^1*F1404-Assumptions!$D$14*(1+Simulation!E1404)^0*Simulation!E1404*Assumptions!$D$16)/(1+Simulation!K1404)^1+(Assumptions!$D$14*(1+Simulation!E1404)^2*F1404-Assumptions!$D$14*(1+Simulation!E1404)^1*Simulation!E1404*Assumptions!$D$16)/(1+Simulation!K1404)^2+(Assumptions!$D$14*(1+Simulation!E1404)^3*F1404-Assumptions!$D$14*(1+Simulation!E1404)^2*Simulation!E1404*Assumptions!$D$16)/(1+Simulation!K1404)^3+(Assumptions!$D$14*(1+Simulation!E1404)^4*F1404-Assumptions!$D$14*(1+Simulation!E1404)^3*Simulation!E1404*Assumptions!$D$16)/(1+Simulation!K1404)^4+(Assumptions!$D$14*(1+Simulation!E1404)^5*F1404-Assumptions!$D$14*(1+Simulation!E1404)^4*Simulation!E1404*Assumptions!$D$16)/(1+Simulation!K1404)^5+(Assumptions!$D$14*(1+Simulation!E1404)^5*F1404-Assumptions!$D$14*(1+Simulation!E1404)^4*Simulation!E1404*Assumptions!$D$16)*(1+Simulation!I1404)/(Simulation!K1404-Simulation!I1404)/(1+Simulation!K1404)^5-Assumptions!$D$17)/Assumptions!$D$18</f>
        <v>11.4918735858741</v>
      </c>
      <c r="H1404" s="8" t="n">
        <f aca="false">IF(D1404=1,G1404,"")</f>
        <v>11.4918735858741</v>
      </c>
      <c r="I1404" s="33" t="str">
        <f aca="false">IF(D1404=0,G1404,"")</f>
        <v/>
      </c>
    </row>
    <row r="1405" customFormat="false" ht="15" hidden="false" customHeight="false" outlineLevel="0" collapsed="false">
      <c r="B1405" s="2" t="n">
        <v>1400</v>
      </c>
      <c r="C1405" s="19" t="n">
        <f aca="false">IF('Random Draws'!F1405&lt;(Assumptions!$D$28-Assumptions!$D$27)/(Assumptions!$D$29-Assumptions!$D$27),Assumptions!$D$27+SQRT('Random Draws'!F1405*(Assumptions!$D$29-Assumptions!$D$27)*(Assumptions!$D$28-Assumptions!$D$27)),Assumptions!$D$29-SQRT((1-'Random Draws'!F1405)*(Assumptions!$D$29-Assumptions!$D$27)*(Assumptions!$D$29-Assumptions!$D$28)))</f>
        <v>0.245529032687406</v>
      </c>
      <c r="D1405" s="29" t="n">
        <f aca="false">IF('Random Draws'!I1405&lt;Assumptions!$D$30,1,0)</f>
        <v>1</v>
      </c>
      <c r="E1405" s="19" t="n">
        <f aca="false">C1405+Assumptions!$D$31*D1405</f>
        <v>0.335529032687406</v>
      </c>
      <c r="F1405" s="28" t="n">
        <f aca="false">(Simulation!F1405-Assumptions!$D$15)*(1-E1405)+Assumptions!$D$15-Simulation!J1405</f>
        <v>0.140747989582157</v>
      </c>
      <c r="G1405" s="8" t="n">
        <f aca="false">((Assumptions!$D$14*(1+Simulation!E1405)^1*F1405-Assumptions!$D$14*(1+Simulation!E1405)^0*Simulation!E1405*Assumptions!$D$16)/(1+Simulation!K1405)^1+(Assumptions!$D$14*(1+Simulation!E1405)^2*F1405-Assumptions!$D$14*(1+Simulation!E1405)^1*Simulation!E1405*Assumptions!$D$16)/(1+Simulation!K1405)^2+(Assumptions!$D$14*(1+Simulation!E1405)^3*F1405-Assumptions!$D$14*(1+Simulation!E1405)^2*Simulation!E1405*Assumptions!$D$16)/(1+Simulation!K1405)^3+(Assumptions!$D$14*(1+Simulation!E1405)^4*F1405-Assumptions!$D$14*(1+Simulation!E1405)^3*Simulation!E1405*Assumptions!$D$16)/(1+Simulation!K1405)^4+(Assumptions!$D$14*(1+Simulation!E1405)^5*F1405-Assumptions!$D$14*(1+Simulation!E1405)^4*Simulation!E1405*Assumptions!$D$16)/(1+Simulation!K1405)^5+(Assumptions!$D$14*(1+Simulation!E1405)^5*F1405-Assumptions!$D$14*(1+Simulation!E1405)^4*Simulation!E1405*Assumptions!$D$16)*(1+Simulation!I1405)/(Simulation!K1405-Simulation!I1405)/(1+Simulation!K1405)^5-Assumptions!$D$17)/Assumptions!$D$18</f>
        <v>5.53933515297773</v>
      </c>
      <c r="H1405" s="8" t="n">
        <f aca="false">IF(D1405=1,G1405,"")</f>
        <v>5.53933515297773</v>
      </c>
      <c r="I1405" s="33" t="str">
        <f aca="false">IF(D1405=0,G1405,"")</f>
        <v/>
      </c>
    </row>
    <row r="1406" customFormat="false" ht="15" hidden="false" customHeight="false" outlineLevel="0" collapsed="false">
      <c r="B1406" s="2" t="n">
        <v>1401</v>
      </c>
      <c r="C1406" s="19" t="n">
        <f aca="false">IF('Random Draws'!F1406&lt;(Assumptions!$D$28-Assumptions!$D$27)/(Assumptions!$D$29-Assumptions!$D$27),Assumptions!$D$27+SQRT('Random Draws'!F1406*(Assumptions!$D$29-Assumptions!$D$27)*(Assumptions!$D$28-Assumptions!$D$27)),Assumptions!$D$29-SQRT((1-'Random Draws'!F1406)*(Assumptions!$D$29-Assumptions!$D$27)*(Assumptions!$D$29-Assumptions!$D$28)))</f>
        <v>0.257926569624398</v>
      </c>
      <c r="D1406" s="29" t="n">
        <f aca="false">IF('Random Draws'!I1406&lt;Assumptions!$D$30,1,0)</f>
        <v>0</v>
      </c>
      <c r="E1406" s="19" t="n">
        <f aca="false">C1406+Assumptions!$D$31*D1406</f>
        <v>0.257926569624398</v>
      </c>
      <c r="F1406" s="28" t="n">
        <f aca="false">(Simulation!F1406-Assumptions!$D$15)*(1-E1406)+Assumptions!$D$15-Simulation!J1406</f>
        <v>0.214624530488437</v>
      </c>
      <c r="G1406" s="8" t="n">
        <f aca="false">((Assumptions!$D$14*(1+Simulation!E1406)^1*F1406-Assumptions!$D$14*(1+Simulation!E1406)^0*Simulation!E1406*Assumptions!$D$16)/(1+Simulation!K1406)^1+(Assumptions!$D$14*(1+Simulation!E1406)^2*F1406-Assumptions!$D$14*(1+Simulation!E1406)^1*Simulation!E1406*Assumptions!$D$16)/(1+Simulation!K1406)^2+(Assumptions!$D$14*(1+Simulation!E1406)^3*F1406-Assumptions!$D$14*(1+Simulation!E1406)^2*Simulation!E1406*Assumptions!$D$16)/(1+Simulation!K1406)^3+(Assumptions!$D$14*(1+Simulation!E1406)^4*F1406-Assumptions!$D$14*(1+Simulation!E1406)^3*Simulation!E1406*Assumptions!$D$16)/(1+Simulation!K1406)^4+(Assumptions!$D$14*(1+Simulation!E1406)^5*F1406-Assumptions!$D$14*(1+Simulation!E1406)^4*Simulation!E1406*Assumptions!$D$16)/(1+Simulation!K1406)^5+(Assumptions!$D$14*(1+Simulation!E1406)^5*F1406-Assumptions!$D$14*(1+Simulation!E1406)^4*Simulation!E1406*Assumptions!$D$16)*(1+Simulation!I1406)/(Simulation!K1406-Simulation!I1406)/(1+Simulation!K1406)^5-Assumptions!$D$17)/Assumptions!$D$18</f>
        <v>23.8312925781107</v>
      </c>
      <c r="H1406" s="8" t="str">
        <f aca="false">IF(D1406=1,G1406,"")</f>
        <v/>
      </c>
      <c r="I1406" s="33" t="n">
        <f aca="false">IF(D1406=0,G1406,"")</f>
        <v>23.8312925781107</v>
      </c>
    </row>
    <row r="1407" customFormat="false" ht="15" hidden="false" customHeight="false" outlineLevel="0" collapsed="false">
      <c r="B1407" s="2" t="n">
        <v>1402</v>
      </c>
      <c r="C1407" s="19" t="n">
        <f aca="false">IF('Random Draws'!F1407&lt;(Assumptions!$D$28-Assumptions!$D$27)/(Assumptions!$D$29-Assumptions!$D$27),Assumptions!$D$27+SQRT('Random Draws'!F1407*(Assumptions!$D$29-Assumptions!$D$27)*(Assumptions!$D$28-Assumptions!$D$27)),Assumptions!$D$29-SQRT((1-'Random Draws'!F1407)*(Assumptions!$D$29-Assumptions!$D$27)*(Assumptions!$D$29-Assumptions!$D$28)))</f>
        <v>0.263699388619515</v>
      </c>
      <c r="D1407" s="29" t="n">
        <f aca="false">IF('Random Draws'!I1407&lt;Assumptions!$D$30,1,0)</f>
        <v>0</v>
      </c>
      <c r="E1407" s="19" t="n">
        <f aca="false">C1407+Assumptions!$D$31*D1407</f>
        <v>0.263699388619515</v>
      </c>
      <c r="F1407" s="28" t="n">
        <f aca="false">(Simulation!F1407-Assumptions!$D$15)*(1-E1407)+Assumptions!$D$15-Simulation!J1407</f>
        <v>0.1754291777282</v>
      </c>
      <c r="G1407" s="8" t="n">
        <f aca="false">((Assumptions!$D$14*(1+Simulation!E1407)^1*F1407-Assumptions!$D$14*(1+Simulation!E1407)^0*Simulation!E1407*Assumptions!$D$16)/(1+Simulation!K1407)^1+(Assumptions!$D$14*(1+Simulation!E1407)^2*F1407-Assumptions!$D$14*(1+Simulation!E1407)^1*Simulation!E1407*Assumptions!$D$16)/(1+Simulation!K1407)^2+(Assumptions!$D$14*(1+Simulation!E1407)^3*F1407-Assumptions!$D$14*(1+Simulation!E1407)^2*Simulation!E1407*Assumptions!$D$16)/(1+Simulation!K1407)^3+(Assumptions!$D$14*(1+Simulation!E1407)^4*F1407-Assumptions!$D$14*(1+Simulation!E1407)^3*Simulation!E1407*Assumptions!$D$16)/(1+Simulation!K1407)^4+(Assumptions!$D$14*(1+Simulation!E1407)^5*F1407-Assumptions!$D$14*(1+Simulation!E1407)^4*Simulation!E1407*Assumptions!$D$16)/(1+Simulation!K1407)^5+(Assumptions!$D$14*(1+Simulation!E1407)^5*F1407-Assumptions!$D$14*(1+Simulation!E1407)^4*Simulation!E1407*Assumptions!$D$16)*(1+Simulation!I1407)/(Simulation!K1407-Simulation!I1407)/(1+Simulation!K1407)^5-Assumptions!$D$17)/Assumptions!$D$18</f>
        <v>15.6364513728228</v>
      </c>
      <c r="H1407" s="8" t="str">
        <f aca="false">IF(D1407=1,G1407,"")</f>
        <v/>
      </c>
      <c r="I1407" s="33" t="n">
        <f aca="false">IF(D1407=0,G1407,"")</f>
        <v>15.6364513728228</v>
      </c>
    </row>
    <row r="1408" customFormat="false" ht="15" hidden="false" customHeight="false" outlineLevel="0" collapsed="false">
      <c r="B1408" s="2" t="n">
        <v>1403</v>
      </c>
      <c r="C1408" s="19" t="n">
        <f aca="false">IF('Random Draws'!F1408&lt;(Assumptions!$D$28-Assumptions!$D$27)/(Assumptions!$D$29-Assumptions!$D$27),Assumptions!$D$27+SQRT('Random Draws'!F1408*(Assumptions!$D$29-Assumptions!$D$27)*(Assumptions!$D$28-Assumptions!$D$27)),Assumptions!$D$29-SQRT((1-'Random Draws'!F1408)*(Assumptions!$D$29-Assumptions!$D$27)*(Assumptions!$D$29-Assumptions!$D$28)))</f>
        <v>0.266091363802644</v>
      </c>
      <c r="D1408" s="29" t="n">
        <f aca="false">IF('Random Draws'!I1408&lt;Assumptions!$D$30,1,0)</f>
        <v>0</v>
      </c>
      <c r="E1408" s="19" t="n">
        <f aca="false">C1408+Assumptions!$D$31*D1408</f>
        <v>0.266091363802644</v>
      </c>
      <c r="F1408" s="28" t="n">
        <f aca="false">(Simulation!F1408-Assumptions!$D$15)*(1-E1408)+Assumptions!$D$15-Simulation!J1408</f>
        <v>0.174662519033827</v>
      </c>
      <c r="G1408" s="8" t="n">
        <f aca="false">((Assumptions!$D$14*(1+Simulation!E1408)^1*F1408-Assumptions!$D$14*(1+Simulation!E1408)^0*Simulation!E1408*Assumptions!$D$16)/(1+Simulation!K1408)^1+(Assumptions!$D$14*(1+Simulation!E1408)^2*F1408-Assumptions!$D$14*(1+Simulation!E1408)^1*Simulation!E1408*Assumptions!$D$16)/(1+Simulation!K1408)^2+(Assumptions!$D$14*(1+Simulation!E1408)^3*F1408-Assumptions!$D$14*(1+Simulation!E1408)^2*Simulation!E1408*Assumptions!$D$16)/(1+Simulation!K1408)^3+(Assumptions!$D$14*(1+Simulation!E1408)^4*F1408-Assumptions!$D$14*(1+Simulation!E1408)^3*Simulation!E1408*Assumptions!$D$16)/(1+Simulation!K1408)^4+(Assumptions!$D$14*(1+Simulation!E1408)^5*F1408-Assumptions!$D$14*(1+Simulation!E1408)^4*Simulation!E1408*Assumptions!$D$16)/(1+Simulation!K1408)^5+(Assumptions!$D$14*(1+Simulation!E1408)^5*F1408-Assumptions!$D$14*(1+Simulation!E1408)^4*Simulation!E1408*Assumptions!$D$16)*(1+Simulation!I1408)/(Simulation!K1408-Simulation!I1408)/(1+Simulation!K1408)^5-Assumptions!$D$17)/Assumptions!$D$18</f>
        <v>11.2137466158867</v>
      </c>
      <c r="H1408" s="8" t="str">
        <f aca="false">IF(D1408=1,G1408,"")</f>
        <v/>
      </c>
      <c r="I1408" s="33" t="n">
        <f aca="false">IF(D1408=0,G1408,"")</f>
        <v>11.2137466158867</v>
      </c>
    </row>
    <row r="1409" customFormat="false" ht="15" hidden="false" customHeight="false" outlineLevel="0" collapsed="false">
      <c r="B1409" s="2" t="n">
        <v>1404</v>
      </c>
      <c r="C1409" s="19" t="n">
        <f aca="false">IF('Random Draws'!F1409&lt;(Assumptions!$D$28-Assumptions!$D$27)/(Assumptions!$D$29-Assumptions!$D$27),Assumptions!$D$27+SQRT('Random Draws'!F1409*(Assumptions!$D$29-Assumptions!$D$27)*(Assumptions!$D$28-Assumptions!$D$27)),Assumptions!$D$29-SQRT((1-'Random Draws'!F1409)*(Assumptions!$D$29-Assumptions!$D$27)*(Assumptions!$D$29-Assumptions!$D$28)))</f>
        <v>0.271718857481627</v>
      </c>
      <c r="D1409" s="29" t="n">
        <f aca="false">IF('Random Draws'!I1409&lt;Assumptions!$D$30,1,0)</f>
        <v>0</v>
      </c>
      <c r="E1409" s="19" t="n">
        <f aca="false">C1409+Assumptions!$D$31*D1409</f>
        <v>0.271718857481627</v>
      </c>
      <c r="F1409" s="28" t="n">
        <f aca="false">(Simulation!F1409-Assumptions!$D$15)*(1-E1409)+Assumptions!$D$15-Simulation!J1409</f>
        <v>0.211715551365419</v>
      </c>
      <c r="G1409" s="8" t="n">
        <f aca="false">((Assumptions!$D$14*(1+Simulation!E1409)^1*F1409-Assumptions!$D$14*(1+Simulation!E1409)^0*Simulation!E1409*Assumptions!$D$16)/(1+Simulation!K1409)^1+(Assumptions!$D$14*(1+Simulation!E1409)^2*F1409-Assumptions!$D$14*(1+Simulation!E1409)^1*Simulation!E1409*Assumptions!$D$16)/(1+Simulation!K1409)^2+(Assumptions!$D$14*(1+Simulation!E1409)^3*F1409-Assumptions!$D$14*(1+Simulation!E1409)^2*Simulation!E1409*Assumptions!$D$16)/(1+Simulation!K1409)^3+(Assumptions!$D$14*(1+Simulation!E1409)^4*F1409-Assumptions!$D$14*(1+Simulation!E1409)^3*Simulation!E1409*Assumptions!$D$16)/(1+Simulation!K1409)^4+(Assumptions!$D$14*(1+Simulation!E1409)^5*F1409-Assumptions!$D$14*(1+Simulation!E1409)^4*Simulation!E1409*Assumptions!$D$16)/(1+Simulation!K1409)^5+(Assumptions!$D$14*(1+Simulation!E1409)^5*F1409-Assumptions!$D$14*(1+Simulation!E1409)^4*Simulation!E1409*Assumptions!$D$16)*(1+Simulation!I1409)/(Simulation!K1409-Simulation!I1409)/(1+Simulation!K1409)^5-Assumptions!$D$17)/Assumptions!$D$18</f>
        <v>23.4285162306568</v>
      </c>
      <c r="H1409" s="8" t="str">
        <f aca="false">IF(D1409=1,G1409,"")</f>
        <v/>
      </c>
      <c r="I1409" s="33" t="n">
        <f aca="false">IF(D1409=0,G1409,"")</f>
        <v>23.4285162306568</v>
      </c>
    </row>
    <row r="1410" customFormat="false" ht="15" hidden="false" customHeight="false" outlineLevel="0" collapsed="false">
      <c r="B1410" s="2" t="n">
        <v>1405</v>
      </c>
      <c r="C1410" s="19" t="n">
        <f aca="false">IF('Random Draws'!F1410&lt;(Assumptions!$D$28-Assumptions!$D$27)/(Assumptions!$D$29-Assumptions!$D$27),Assumptions!$D$27+SQRT('Random Draws'!F1410*(Assumptions!$D$29-Assumptions!$D$27)*(Assumptions!$D$28-Assumptions!$D$27)),Assumptions!$D$29-SQRT((1-'Random Draws'!F1410)*(Assumptions!$D$29-Assumptions!$D$27)*(Assumptions!$D$29-Assumptions!$D$28)))</f>
        <v>0.256065931307883</v>
      </c>
      <c r="D1410" s="29" t="n">
        <f aca="false">IF('Random Draws'!I1410&lt;Assumptions!$D$30,1,0)</f>
        <v>1</v>
      </c>
      <c r="E1410" s="19" t="n">
        <f aca="false">C1410+Assumptions!$D$31*D1410</f>
        <v>0.346065931307883</v>
      </c>
      <c r="F1410" s="28" t="n">
        <f aca="false">(Simulation!F1410-Assumptions!$D$15)*(1-E1410)+Assumptions!$D$15-Simulation!J1410</f>
        <v>0.12983671227612</v>
      </c>
      <c r="G1410" s="8" t="n">
        <f aca="false">((Assumptions!$D$14*(1+Simulation!E1410)^1*F1410-Assumptions!$D$14*(1+Simulation!E1410)^0*Simulation!E1410*Assumptions!$D$16)/(1+Simulation!K1410)^1+(Assumptions!$D$14*(1+Simulation!E1410)^2*F1410-Assumptions!$D$14*(1+Simulation!E1410)^1*Simulation!E1410*Assumptions!$D$16)/(1+Simulation!K1410)^2+(Assumptions!$D$14*(1+Simulation!E1410)^3*F1410-Assumptions!$D$14*(1+Simulation!E1410)^2*Simulation!E1410*Assumptions!$D$16)/(1+Simulation!K1410)^3+(Assumptions!$D$14*(1+Simulation!E1410)^4*F1410-Assumptions!$D$14*(1+Simulation!E1410)^3*Simulation!E1410*Assumptions!$D$16)/(1+Simulation!K1410)^4+(Assumptions!$D$14*(1+Simulation!E1410)^5*F1410-Assumptions!$D$14*(1+Simulation!E1410)^4*Simulation!E1410*Assumptions!$D$16)/(1+Simulation!K1410)^5+(Assumptions!$D$14*(1+Simulation!E1410)^5*F1410-Assumptions!$D$14*(1+Simulation!E1410)^4*Simulation!E1410*Assumptions!$D$16)*(1+Simulation!I1410)/(Simulation!K1410-Simulation!I1410)/(1+Simulation!K1410)^5-Assumptions!$D$17)/Assumptions!$D$18</f>
        <v>11.1857739362787</v>
      </c>
      <c r="H1410" s="8" t="n">
        <f aca="false">IF(D1410=1,G1410,"")</f>
        <v>11.1857739362787</v>
      </c>
      <c r="I1410" s="33" t="str">
        <f aca="false">IF(D1410=0,G1410,"")</f>
        <v/>
      </c>
    </row>
    <row r="1411" customFormat="false" ht="15" hidden="false" customHeight="false" outlineLevel="0" collapsed="false">
      <c r="B1411" s="2" t="n">
        <v>1406</v>
      </c>
      <c r="C1411" s="19" t="n">
        <f aca="false">IF('Random Draws'!F1411&lt;(Assumptions!$D$28-Assumptions!$D$27)/(Assumptions!$D$29-Assumptions!$D$27),Assumptions!$D$27+SQRT('Random Draws'!F1411*(Assumptions!$D$29-Assumptions!$D$27)*(Assumptions!$D$28-Assumptions!$D$27)),Assumptions!$D$29-SQRT((1-'Random Draws'!F1411)*(Assumptions!$D$29-Assumptions!$D$27)*(Assumptions!$D$29-Assumptions!$D$28)))</f>
        <v>0.270890951491972</v>
      </c>
      <c r="D1411" s="29" t="n">
        <f aca="false">IF('Random Draws'!I1411&lt;Assumptions!$D$30,1,0)</f>
        <v>0</v>
      </c>
      <c r="E1411" s="19" t="n">
        <f aca="false">C1411+Assumptions!$D$31*D1411</f>
        <v>0.270890951491972</v>
      </c>
      <c r="F1411" s="28" t="n">
        <f aca="false">(Simulation!F1411-Assumptions!$D$15)*(1-E1411)+Assumptions!$D$15-Simulation!J1411</f>
        <v>0.17481836252474</v>
      </c>
      <c r="G1411" s="8" t="n">
        <f aca="false">((Assumptions!$D$14*(1+Simulation!E1411)^1*F1411-Assumptions!$D$14*(1+Simulation!E1411)^0*Simulation!E1411*Assumptions!$D$16)/(1+Simulation!K1411)^1+(Assumptions!$D$14*(1+Simulation!E1411)^2*F1411-Assumptions!$D$14*(1+Simulation!E1411)^1*Simulation!E1411*Assumptions!$D$16)/(1+Simulation!K1411)^2+(Assumptions!$D$14*(1+Simulation!E1411)^3*F1411-Assumptions!$D$14*(1+Simulation!E1411)^2*Simulation!E1411*Assumptions!$D$16)/(1+Simulation!K1411)^3+(Assumptions!$D$14*(1+Simulation!E1411)^4*F1411-Assumptions!$D$14*(1+Simulation!E1411)^3*Simulation!E1411*Assumptions!$D$16)/(1+Simulation!K1411)^4+(Assumptions!$D$14*(1+Simulation!E1411)^5*F1411-Assumptions!$D$14*(1+Simulation!E1411)^4*Simulation!E1411*Assumptions!$D$16)/(1+Simulation!K1411)^5+(Assumptions!$D$14*(1+Simulation!E1411)^5*F1411-Assumptions!$D$14*(1+Simulation!E1411)^4*Simulation!E1411*Assumptions!$D$16)*(1+Simulation!I1411)/(Simulation!K1411-Simulation!I1411)/(1+Simulation!K1411)^5-Assumptions!$D$17)/Assumptions!$D$18</f>
        <v>14.0506195528767</v>
      </c>
      <c r="H1411" s="8" t="str">
        <f aca="false">IF(D1411=1,G1411,"")</f>
        <v/>
      </c>
      <c r="I1411" s="33" t="n">
        <f aca="false">IF(D1411=0,G1411,"")</f>
        <v>14.0506195528767</v>
      </c>
    </row>
    <row r="1412" customFormat="false" ht="15" hidden="false" customHeight="false" outlineLevel="0" collapsed="false">
      <c r="B1412" s="2" t="n">
        <v>1407</v>
      </c>
      <c r="C1412" s="19" t="n">
        <f aca="false">IF('Random Draws'!F1412&lt;(Assumptions!$D$28-Assumptions!$D$27)/(Assumptions!$D$29-Assumptions!$D$27),Assumptions!$D$27+SQRT('Random Draws'!F1412*(Assumptions!$D$29-Assumptions!$D$27)*(Assumptions!$D$28-Assumptions!$D$27)),Assumptions!$D$29-SQRT((1-'Random Draws'!F1412)*(Assumptions!$D$29-Assumptions!$D$27)*(Assumptions!$D$29-Assumptions!$D$28)))</f>
        <v>0.273598871240226</v>
      </c>
      <c r="D1412" s="29" t="n">
        <f aca="false">IF('Random Draws'!I1412&lt;Assumptions!$D$30,1,0)</f>
        <v>0</v>
      </c>
      <c r="E1412" s="19" t="n">
        <f aca="false">C1412+Assumptions!$D$31*D1412</f>
        <v>0.273598871240226</v>
      </c>
      <c r="F1412" s="28" t="n">
        <f aca="false">(Simulation!F1412-Assumptions!$D$15)*(1-E1412)+Assumptions!$D$15-Simulation!J1412</f>
        <v>0.188337231450581</v>
      </c>
      <c r="G1412" s="8" t="n">
        <f aca="false">((Assumptions!$D$14*(1+Simulation!E1412)^1*F1412-Assumptions!$D$14*(1+Simulation!E1412)^0*Simulation!E1412*Assumptions!$D$16)/(1+Simulation!K1412)^1+(Assumptions!$D$14*(1+Simulation!E1412)^2*F1412-Assumptions!$D$14*(1+Simulation!E1412)^1*Simulation!E1412*Assumptions!$D$16)/(1+Simulation!K1412)^2+(Assumptions!$D$14*(1+Simulation!E1412)^3*F1412-Assumptions!$D$14*(1+Simulation!E1412)^2*Simulation!E1412*Assumptions!$D$16)/(1+Simulation!K1412)^3+(Assumptions!$D$14*(1+Simulation!E1412)^4*F1412-Assumptions!$D$14*(1+Simulation!E1412)^3*Simulation!E1412*Assumptions!$D$16)/(1+Simulation!K1412)^4+(Assumptions!$D$14*(1+Simulation!E1412)^5*F1412-Assumptions!$D$14*(1+Simulation!E1412)^4*Simulation!E1412*Assumptions!$D$16)/(1+Simulation!K1412)^5+(Assumptions!$D$14*(1+Simulation!E1412)^5*F1412-Assumptions!$D$14*(1+Simulation!E1412)^4*Simulation!E1412*Assumptions!$D$16)*(1+Simulation!I1412)/(Simulation!K1412-Simulation!I1412)/(1+Simulation!K1412)^5-Assumptions!$D$17)/Assumptions!$D$18</f>
        <v>19.4209490999008</v>
      </c>
      <c r="H1412" s="8" t="str">
        <f aca="false">IF(D1412=1,G1412,"")</f>
        <v/>
      </c>
      <c r="I1412" s="33" t="n">
        <f aca="false">IF(D1412=0,G1412,"")</f>
        <v>19.4209490999008</v>
      </c>
    </row>
    <row r="1413" customFormat="false" ht="15" hidden="false" customHeight="false" outlineLevel="0" collapsed="false">
      <c r="B1413" s="2" t="n">
        <v>1408</v>
      </c>
      <c r="C1413" s="19" t="n">
        <f aca="false">IF('Random Draws'!F1413&lt;(Assumptions!$D$28-Assumptions!$D$27)/(Assumptions!$D$29-Assumptions!$D$27),Assumptions!$D$27+SQRT('Random Draws'!F1413*(Assumptions!$D$29-Assumptions!$D$27)*(Assumptions!$D$28-Assumptions!$D$27)),Assumptions!$D$29-SQRT((1-'Random Draws'!F1413)*(Assumptions!$D$29-Assumptions!$D$27)*(Assumptions!$D$29-Assumptions!$D$28)))</f>
        <v>0.25128413340148</v>
      </c>
      <c r="D1413" s="29" t="n">
        <f aca="false">IF('Random Draws'!I1413&lt;Assumptions!$D$30,1,0)</f>
        <v>0</v>
      </c>
      <c r="E1413" s="19" t="n">
        <f aca="false">C1413+Assumptions!$D$31*D1413</f>
        <v>0.25128413340148</v>
      </c>
      <c r="F1413" s="28" t="n">
        <f aca="false">(Simulation!F1413-Assumptions!$D$15)*(1-E1413)+Assumptions!$D$15-Simulation!J1413</f>
        <v>0.18409034768239</v>
      </c>
      <c r="G1413" s="8" t="n">
        <f aca="false">((Assumptions!$D$14*(1+Simulation!E1413)^1*F1413-Assumptions!$D$14*(1+Simulation!E1413)^0*Simulation!E1413*Assumptions!$D$16)/(1+Simulation!K1413)^1+(Assumptions!$D$14*(1+Simulation!E1413)^2*F1413-Assumptions!$D$14*(1+Simulation!E1413)^1*Simulation!E1413*Assumptions!$D$16)/(1+Simulation!K1413)^2+(Assumptions!$D$14*(1+Simulation!E1413)^3*F1413-Assumptions!$D$14*(1+Simulation!E1413)^2*Simulation!E1413*Assumptions!$D$16)/(1+Simulation!K1413)^3+(Assumptions!$D$14*(1+Simulation!E1413)^4*F1413-Assumptions!$D$14*(1+Simulation!E1413)^3*Simulation!E1413*Assumptions!$D$16)/(1+Simulation!K1413)^4+(Assumptions!$D$14*(1+Simulation!E1413)^5*F1413-Assumptions!$D$14*(1+Simulation!E1413)^4*Simulation!E1413*Assumptions!$D$16)/(1+Simulation!K1413)^5+(Assumptions!$D$14*(1+Simulation!E1413)^5*F1413-Assumptions!$D$14*(1+Simulation!E1413)^4*Simulation!E1413*Assumptions!$D$16)*(1+Simulation!I1413)/(Simulation!K1413-Simulation!I1413)/(1+Simulation!K1413)^5-Assumptions!$D$17)/Assumptions!$D$18</f>
        <v>23.0541902364311</v>
      </c>
      <c r="H1413" s="8" t="str">
        <f aca="false">IF(D1413=1,G1413,"")</f>
        <v/>
      </c>
      <c r="I1413" s="33" t="n">
        <f aca="false">IF(D1413=0,G1413,"")</f>
        <v>23.0541902364311</v>
      </c>
    </row>
    <row r="1414" customFormat="false" ht="15" hidden="false" customHeight="false" outlineLevel="0" collapsed="false">
      <c r="B1414" s="2" t="n">
        <v>1409</v>
      </c>
      <c r="C1414" s="19" t="n">
        <f aca="false">IF('Random Draws'!F1414&lt;(Assumptions!$D$28-Assumptions!$D$27)/(Assumptions!$D$29-Assumptions!$D$27),Assumptions!$D$27+SQRT('Random Draws'!F1414*(Assumptions!$D$29-Assumptions!$D$27)*(Assumptions!$D$28-Assumptions!$D$27)),Assumptions!$D$29-SQRT((1-'Random Draws'!F1414)*(Assumptions!$D$29-Assumptions!$D$27)*(Assumptions!$D$29-Assumptions!$D$28)))</f>
        <v>0.251271379168247</v>
      </c>
      <c r="D1414" s="29" t="n">
        <f aca="false">IF('Random Draws'!I1414&lt;Assumptions!$D$30,1,0)</f>
        <v>1</v>
      </c>
      <c r="E1414" s="19" t="n">
        <f aca="false">C1414+Assumptions!$D$31*D1414</f>
        <v>0.341271379168247</v>
      </c>
      <c r="F1414" s="28" t="n">
        <f aca="false">(Simulation!F1414-Assumptions!$D$15)*(1-E1414)+Assumptions!$D$15-Simulation!J1414</f>
        <v>0.123308576849151</v>
      </c>
      <c r="G1414" s="8" t="n">
        <f aca="false">((Assumptions!$D$14*(1+Simulation!E1414)^1*F1414-Assumptions!$D$14*(1+Simulation!E1414)^0*Simulation!E1414*Assumptions!$D$16)/(1+Simulation!K1414)^1+(Assumptions!$D$14*(1+Simulation!E1414)^2*F1414-Assumptions!$D$14*(1+Simulation!E1414)^1*Simulation!E1414*Assumptions!$D$16)/(1+Simulation!K1414)^2+(Assumptions!$D$14*(1+Simulation!E1414)^3*F1414-Assumptions!$D$14*(1+Simulation!E1414)^2*Simulation!E1414*Assumptions!$D$16)/(1+Simulation!K1414)^3+(Assumptions!$D$14*(1+Simulation!E1414)^4*F1414-Assumptions!$D$14*(1+Simulation!E1414)^3*Simulation!E1414*Assumptions!$D$16)/(1+Simulation!K1414)^4+(Assumptions!$D$14*(1+Simulation!E1414)^5*F1414-Assumptions!$D$14*(1+Simulation!E1414)^4*Simulation!E1414*Assumptions!$D$16)/(1+Simulation!K1414)^5+(Assumptions!$D$14*(1+Simulation!E1414)^5*F1414-Assumptions!$D$14*(1+Simulation!E1414)^4*Simulation!E1414*Assumptions!$D$16)*(1+Simulation!I1414)/(Simulation!K1414-Simulation!I1414)/(1+Simulation!K1414)^5-Assumptions!$D$17)/Assumptions!$D$18</f>
        <v>11.3614821169772</v>
      </c>
      <c r="H1414" s="8" t="n">
        <f aca="false">IF(D1414=1,G1414,"")</f>
        <v>11.3614821169772</v>
      </c>
      <c r="I1414" s="33" t="str">
        <f aca="false">IF(D1414=0,G1414,"")</f>
        <v/>
      </c>
    </row>
    <row r="1415" customFormat="false" ht="15" hidden="false" customHeight="false" outlineLevel="0" collapsed="false">
      <c r="B1415" s="2" t="n">
        <v>1410</v>
      </c>
      <c r="C1415" s="19" t="n">
        <f aca="false">IF('Random Draws'!F1415&lt;(Assumptions!$D$28-Assumptions!$D$27)/(Assumptions!$D$29-Assumptions!$D$27),Assumptions!$D$27+SQRT('Random Draws'!F1415*(Assumptions!$D$29-Assumptions!$D$27)*(Assumptions!$D$28-Assumptions!$D$27)),Assumptions!$D$29-SQRT((1-'Random Draws'!F1415)*(Assumptions!$D$29-Assumptions!$D$27)*(Assumptions!$D$29-Assumptions!$D$28)))</f>
        <v>0.246611003507971</v>
      </c>
      <c r="D1415" s="29" t="n">
        <f aca="false">IF('Random Draws'!I1415&lt;Assumptions!$D$30,1,0)</f>
        <v>0</v>
      </c>
      <c r="E1415" s="19" t="n">
        <f aca="false">C1415+Assumptions!$D$31*D1415</f>
        <v>0.246611003507971</v>
      </c>
      <c r="F1415" s="28" t="n">
        <f aca="false">(Simulation!F1415-Assumptions!$D$15)*(1-E1415)+Assumptions!$D$15-Simulation!J1415</f>
        <v>0.212704316466335</v>
      </c>
      <c r="G1415" s="8" t="n">
        <f aca="false">((Assumptions!$D$14*(1+Simulation!E1415)^1*F1415-Assumptions!$D$14*(1+Simulation!E1415)^0*Simulation!E1415*Assumptions!$D$16)/(1+Simulation!K1415)^1+(Assumptions!$D$14*(1+Simulation!E1415)^2*F1415-Assumptions!$D$14*(1+Simulation!E1415)^1*Simulation!E1415*Assumptions!$D$16)/(1+Simulation!K1415)^2+(Assumptions!$D$14*(1+Simulation!E1415)^3*F1415-Assumptions!$D$14*(1+Simulation!E1415)^2*Simulation!E1415*Assumptions!$D$16)/(1+Simulation!K1415)^3+(Assumptions!$D$14*(1+Simulation!E1415)^4*F1415-Assumptions!$D$14*(1+Simulation!E1415)^3*Simulation!E1415*Assumptions!$D$16)/(1+Simulation!K1415)^4+(Assumptions!$D$14*(1+Simulation!E1415)^5*F1415-Assumptions!$D$14*(1+Simulation!E1415)^4*Simulation!E1415*Assumptions!$D$16)/(1+Simulation!K1415)^5+(Assumptions!$D$14*(1+Simulation!E1415)^5*F1415-Assumptions!$D$14*(1+Simulation!E1415)^4*Simulation!E1415*Assumptions!$D$16)*(1+Simulation!I1415)/(Simulation!K1415-Simulation!I1415)/(1+Simulation!K1415)^5-Assumptions!$D$17)/Assumptions!$D$18</f>
        <v>17.1152104434691</v>
      </c>
      <c r="H1415" s="8" t="str">
        <f aca="false">IF(D1415=1,G1415,"")</f>
        <v/>
      </c>
      <c r="I1415" s="33" t="n">
        <f aca="false">IF(D1415=0,G1415,"")</f>
        <v>17.1152104434691</v>
      </c>
    </row>
    <row r="1416" customFormat="false" ht="15" hidden="false" customHeight="false" outlineLevel="0" collapsed="false">
      <c r="B1416" s="2" t="n">
        <v>1411</v>
      </c>
      <c r="C1416" s="19" t="n">
        <f aca="false">IF('Random Draws'!F1416&lt;(Assumptions!$D$28-Assumptions!$D$27)/(Assumptions!$D$29-Assumptions!$D$27),Assumptions!$D$27+SQRT('Random Draws'!F1416*(Assumptions!$D$29-Assumptions!$D$27)*(Assumptions!$D$28-Assumptions!$D$27)),Assumptions!$D$29-SQRT((1-'Random Draws'!F1416)*(Assumptions!$D$29-Assumptions!$D$27)*(Assumptions!$D$29-Assumptions!$D$28)))</f>
        <v>0.246388910161209</v>
      </c>
      <c r="D1416" s="29" t="n">
        <f aca="false">IF('Random Draws'!I1416&lt;Assumptions!$D$30,1,0)</f>
        <v>0</v>
      </c>
      <c r="E1416" s="19" t="n">
        <f aca="false">C1416+Assumptions!$D$31*D1416</f>
        <v>0.246388910161209</v>
      </c>
      <c r="F1416" s="28" t="n">
        <f aca="false">(Simulation!F1416-Assumptions!$D$15)*(1-E1416)+Assumptions!$D$15-Simulation!J1416</f>
        <v>0.17647564718524</v>
      </c>
      <c r="G1416" s="8" t="n">
        <f aca="false">((Assumptions!$D$14*(1+Simulation!E1416)^1*F1416-Assumptions!$D$14*(1+Simulation!E1416)^0*Simulation!E1416*Assumptions!$D$16)/(1+Simulation!K1416)^1+(Assumptions!$D$14*(1+Simulation!E1416)^2*F1416-Assumptions!$D$14*(1+Simulation!E1416)^1*Simulation!E1416*Assumptions!$D$16)/(1+Simulation!K1416)^2+(Assumptions!$D$14*(1+Simulation!E1416)^3*F1416-Assumptions!$D$14*(1+Simulation!E1416)^2*Simulation!E1416*Assumptions!$D$16)/(1+Simulation!K1416)^3+(Assumptions!$D$14*(1+Simulation!E1416)^4*F1416-Assumptions!$D$14*(1+Simulation!E1416)^3*Simulation!E1416*Assumptions!$D$16)/(1+Simulation!K1416)^4+(Assumptions!$D$14*(1+Simulation!E1416)^5*F1416-Assumptions!$D$14*(1+Simulation!E1416)^4*Simulation!E1416*Assumptions!$D$16)/(1+Simulation!K1416)^5+(Assumptions!$D$14*(1+Simulation!E1416)^5*F1416-Assumptions!$D$14*(1+Simulation!E1416)^4*Simulation!E1416*Assumptions!$D$16)*(1+Simulation!I1416)/(Simulation!K1416-Simulation!I1416)/(1+Simulation!K1416)^5-Assumptions!$D$17)/Assumptions!$D$18</f>
        <v>12.1735850385764</v>
      </c>
      <c r="H1416" s="8" t="str">
        <f aca="false">IF(D1416=1,G1416,"")</f>
        <v/>
      </c>
      <c r="I1416" s="33" t="n">
        <f aca="false">IF(D1416=0,G1416,"")</f>
        <v>12.1735850385764</v>
      </c>
    </row>
    <row r="1417" customFormat="false" ht="15" hidden="false" customHeight="false" outlineLevel="0" collapsed="false">
      <c r="B1417" s="2" t="n">
        <v>1412</v>
      </c>
      <c r="C1417" s="19" t="n">
        <f aca="false">IF('Random Draws'!F1417&lt;(Assumptions!$D$28-Assumptions!$D$27)/(Assumptions!$D$29-Assumptions!$D$27),Assumptions!$D$27+SQRT('Random Draws'!F1417*(Assumptions!$D$29-Assumptions!$D$27)*(Assumptions!$D$28-Assumptions!$D$27)),Assumptions!$D$29-SQRT((1-'Random Draws'!F1417)*(Assumptions!$D$29-Assumptions!$D$27)*(Assumptions!$D$29-Assumptions!$D$28)))</f>
        <v>0.26114113365615</v>
      </c>
      <c r="D1417" s="29" t="n">
        <f aca="false">IF('Random Draws'!I1417&lt;Assumptions!$D$30,1,0)</f>
        <v>0</v>
      </c>
      <c r="E1417" s="19" t="n">
        <f aca="false">C1417+Assumptions!$D$31*D1417</f>
        <v>0.26114113365615</v>
      </c>
      <c r="F1417" s="28" t="n">
        <f aca="false">(Simulation!F1417-Assumptions!$D$15)*(1-E1417)+Assumptions!$D$15-Simulation!J1417</f>
        <v>0.18015720442066</v>
      </c>
      <c r="G1417" s="8" t="n">
        <f aca="false">((Assumptions!$D$14*(1+Simulation!E1417)^1*F1417-Assumptions!$D$14*(1+Simulation!E1417)^0*Simulation!E1417*Assumptions!$D$16)/(1+Simulation!K1417)^1+(Assumptions!$D$14*(1+Simulation!E1417)^2*F1417-Assumptions!$D$14*(1+Simulation!E1417)^1*Simulation!E1417*Assumptions!$D$16)/(1+Simulation!K1417)^2+(Assumptions!$D$14*(1+Simulation!E1417)^3*F1417-Assumptions!$D$14*(1+Simulation!E1417)^2*Simulation!E1417*Assumptions!$D$16)/(1+Simulation!K1417)^3+(Assumptions!$D$14*(1+Simulation!E1417)^4*F1417-Assumptions!$D$14*(1+Simulation!E1417)^3*Simulation!E1417*Assumptions!$D$16)/(1+Simulation!K1417)^4+(Assumptions!$D$14*(1+Simulation!E1417)^5*F1417-Assumptions!$D$14*(1+Simulation!E1417)^4*Simulation!E1417*Assumptions!$D$16)/(1+Simulation!K1417)^5+(Assumptions!$D$14*(1+Simulation!E1417)^5*F1417-Assumptions!$D$14*(1+Simulation!E1417)^4*Simulation!E1417*Assumptions!$D$16)*(1+Simulation!I1417)/(Simulation!K1417-Simulation!I1417)/(1+Simulation!K1417)^5-Assumptions!$D$17)/Assumptions!$D$18</f>
        <v>18.4379655604854</v>
      </c>
      <c r="H1417" s="8" t="str">
        <f aca="false">IF(D1417=1,G1417,"")</f>
        <v/>
      </c>
      <c r="I1417" s="33" t="n">
        <f aca="false">IF(D1417=0,G1417,"")</f>
        <v>18.4379655604854</v>
      </c>
    </row>
    <row r="1418" customFormat="false" ht="15" hidden="false" customHeight="false" outlineLevel="0" collapsed="false">
      <c r="B1418" s="2" t="n">
        <v>1413</v>
      </c>
      <c r="C1418" s="19" t="n">
        <f aca="false">IF('Random Draws'!F1418&lt;(Assumptions!$D$28-Assumptions!$D$27)/(Assumptions!$D$29-Assumptions!$D$27),Assumptions!$D$27+SQRT('Random Draws'!F1418*(Assumptions!$D$29-Assumptions!$D$27)*(Assumptions!$D$28-Assumptions!$D$27)),Assumptions!$D$29-SQRT((1-'Random Draws'!F1418)*(Assumptions!$D$29-Assumptions!$D$27)*(Assumptions!$D$29-Assumptions!$D$28)))</f>
        <v>0.248081403613482</v>
      </c>
      <c r="D1418" s="29" t="n">
        <f aca="false">IF('Random Draws'!I1418&lt;Assumptions!$D$30,1,0)</f>
        <v>0</v>
      </c>
      <c r="E1418" s="19" t="n">
        <f aca="false">C1418+Assumptions!$D$31*D1418</f>
        <v>0.248081403613482</v>
      </c>
      <c r="F1418" s="28" t="n">
        <f aca="false">(Simulation!F1418-Assumptions!$D$15)*(1-E1418)+Assumptions!$D$15-Simulation!J1418</f>
        <v>0.139485212483859</v>
      </c>
      <c r="G1418" s="8" t="n">
        <f aca="false">((Assumptions!$D$14*(1+Simulation!E1418)^1*F1418-Assumptions!$D$14*(1+Simulation!E1418)^0*Simulation!E1418*Assumptions!$D$16)/(1+Simulation!K1418)^1+(Assumptions!$D$14*(1+Simulation!E1418)^2*F1418-Assumptions!$D$14*(1+Simulation!E1418)^1*Simulation!E1418*Assumptions!$D$16)/(1+Simulation!K1418)^2+(Assumptions!$D$14*(1+Simulation!E1418)^3*F1418-Assumptions!$D$14*(1+Simulation!E1418)^2*Simulation!E1418*Assumptions!$D$16)/(1+Simulation!K1418)^3+(Assumptions!$D$14*(1+Simulation!E1418)^4*F1418-Assumptions!$D$14*(1+Simulation!E1418)^3*Simulation!E1418*Assumptions!$D$16)/(1+Simulation!K1418)^4+(Assumptions!$D$14*(1+Simulation!E1418)^5*F1418-Assumptions!$D$14*(1+Simulation!E1418)^4*Simulation!E1418*Assumptions!$D$16)/(1+Simulation!K1418)^5+(Assumptions!$D$14*(1+Simulation!E1418)^5*F1418-Assumptions!$D$14*(1+Simulation!E1418)^4*Simulation!E1418*Assumptions!$D$16)*(1+Simulation!I1418)/(Simulation!K1418-Simulation!I1418)/(1+Simulation!K1418)^5-Assumptions!$D$17)/Assumptions!$D$18</f>
        <v>11.029764234471</v>
      </c>
      <c r="H1418" s="8" t="str">
        <f aca="false">IF(D1418=1,G1418,"")</f>
        <v/>
      </c>
      <c r="I1418" s="33" t="n">
        <f aca="false">IF(D1418=0,G1418,"")</f>
        <v>11.029764234471</v>
      </c>
    </row>
    <row r="1419" customFormat="false" ht="15" hidden="false" customHeight="false" outlineLevel="0" collapsed="false">
      <c r="B1419" s="2" t="n">
        <v>1414</v>
      </c>
      <c r="C1419" s="19" t="n">
        <f aca="false">IF('Random Draws'!F1419&lt;(Assumptions!$D$28-Assumptions!$D$27)/(Assumptions!$D$29-Assumptions!$D$27),Assumptions!$D$27+SQRT('Random Draws'!F1419*(Assumptions!$D$29-Assumptions!$D$27)*(Assumptions!$D$28-Assumptions!$D$27)),Assumptions!$D$29-SQRT((1-'Random Draws'!F1419)*(Assumptions!$D$29-Assumptions!$D$27)*(Assumptions!$D$29-Assumptions!$D$28)))</f>
        <v>0.257977293342636</v>
      </c>
      <c r="D1419" s="29" t="n">
        <f aca="false">IF('Random Draws'!I1419&lt;Assumptions!$D$30,1,0)</f>
        <v>0</v>
      </c>
      <c r="E1419" s="19" t="n">
        <f aca="false">C1419+Assumptions!$D$31*D1419</f>
        <v>0.257977293342636</v>
      </c>
      <c r="F1419" s="28" t="n">
        <f aca="false">(Simulation!F1419-Assumptions!$D$15)*(1-E1419)+Assumptions!$D$15-Simulation!J1419</f>
        <v>0.133602524841055</v>
      </c>
      <c r="G1419" s="8" t="n">
        <f aca="false">((Assumptions!$D$14*(1+Simulation!E1419)^1*F1419-Assumptions!$D$14*(1+Simulation!E1419)^0*Simulation!E1419*Assumptions!$D$16)/(1+Simulation!K1419)^1+(Assumptions!$D$14*(1+Simulation!E1419)^2*F1419-Assumptions!$D$14*(1+Simulation!E1419)^1*Simulation!E1419*Assumptions!$D$16)/(1+Simulation!K1419)^2+(Assumptions!$D$14*(1+Simulation!E1419)^3*F1419-Assumptions!$D$14*(1+Simulation!E1419)^2*Simulation!E1419*Assumptions!$D$16)/(1+Simulation!K1419)^3+(Assumptions!$D$14*(1+Simulation!E1419)^4*F1419-Assumptions!$D$14*(1+Simulation!E1419)^3*Simulation!E1419*Assumptions!$D$16)/(1+Simulation!K1419)^4+(Assumptions!$D$14*(1+Simulation!E1419)^5*F1419-Assumptions!$D$14*(1+Simulation!E1419)^4*Simulation!E1419*Assumptions!$D$16)/(1+Simulation!K1419)^5+(Assumptions!$D$14*(1+Simulation!E1419)^5*F1419-Assumptions!$D$14*(1+Simulation!E1419)^4*Simulation!E1419*Assumptions!$D$16)*(1+Simulation!I1419)/(Simulation!K1419-Simulation!I1419)/(1+Simulation!K1419)^5-Assumptions!$D$17)/Assumptions!$D$18</f>
        <v>6.50540602305606</v>
      </c>
      <c r="H1419" s="8" t="str">
        <f aca="false">IF(D1419=1,G1419,"")</f>
        <v/>
      </c>
      <c r="I1419" s="33" t="n">
        <f aca="false">IF(D1419=0,G1419,"")</f>
        <v>6.50540602305606</v>
      </c>
    </row>
    <row r="1420" customFormat="false" ht="15" hidden="false" customHeight="false" outlineLevel="0" collapsed="false">
      <c r="B1420" s="2" t="n">
        <v>1415</v>
      </c>
      <c r="C1420" s="19" t="n">
        <f aca="false">IF('Random Draws'!F1420&lt;(Assumptions!$D$28-Assumptions!$D$27)/(Assumptions!$D$29-Assumptions!$D$27),Assumptions!$D$27+SQRT('Random Draws'!F1420*(Assumptions!$D$29-Assumptions!$D$27)*(Assumptions!$D$28-Assumptions!$D$27)),Assumptions!$D$29-SQRT((1-'Random Draws'!F1420)*(Assumptions!$D$29-Assumptions!$D$27)*(Assumptions!$D$29-Assumptions!$D$28)))</f>
        <v>0.262348482473056</v>
      </c>
      <c r="D1420" s="29" t="n">
        <f aca="false">IF('Random Draws'!I1420&lt;Assumptions!$D$30,1,0)</f>
        <v>0</v>
      </c>
      <c r="E1420" s="19" t="n">
        <f aca="false">C1420+Assumptions!$D$31*D1420</f>
        <v>0.262348482473056</v>
      </c>
      <c r="F1420" s="28" t="n">
        <f aca="false">(Simulation!F1420-Assumptions!$D$15)*(1-E1420)+Assumptions!$D$15-Simulation!J1420</f>
        <v>0.18357534915098</v>
      </c>
      <c r="G1420" s="8" t="n">
        <f aca="false">((Assumptions!$D$14*(1+Simulation!E1420)^1*F1420-Assumptions!$D$14*(1+Simulation!E1420)^0*Simulation!E1420*Assumptions!$D$16)/(1+Simulation!K1420)^1+(Assumptions!$D$14*(1+Simulation!E1420)^2*F1420-Assumptions!$D$14*(1+Simulation!E1420)^1*Simulation!E1420*Assumptions!$D$16)/(1+Simulation!K1420)^2+(Assumptions!$D$14*(1+Simulation!E1420)^3*F1420-Assumptions!$D$14*(1+Simulation!E1420)^2*Simulation!E1420*Assumptions!$D$16)/(1+Simulation!K1420)^3+(Assumptions!$D$14*(1+Simulation!E1420)^4*F1420-Assumptions!$D$14*(1+Simulation!E1420)^3*Simulation!E1420*Assumptions!$D$16)/(1+Simulation!K1420)^4+(Assumptions!$D$14*(1+Simulation!E1420)^5*F1420-Assumptions!$D$14*(1+Simulation!E1420)^4*Simulation!E1420*Assumptions!$D$16)/(1+Simulation!K1420)^5+(Assumptions!$D$14*(1+Simulation!E1420)^5*F1420-Assumptions!$D$14*(1+Simulation!E1420)^4*Simulation!E1420*Assumptions!$D$16)*(1+Simulation!I1420)/(Simulation!K1420-Simulation!I1420)/(1+Simulation!K1420)^5-Assumptions!$D$17)/Assumptions!$D$18</f>
        <v>20.1598318134932</v>
      </c>
      <c r="H1420" s="8" t="str">
        <f aca="false">IF(D1420=1,G1420,"")</f>
        <v/>
      </c>
      <c r="I1420" s="33" t="n">
        <f aca="false">IF(D1420=0,G1420,"")</f>
        <v>20.1598318134932</v>
      </c>
    </row>
    <row r="1421" customFormat="false" ht="15" hidden="false" customHeight="false" outlineLevel="0" collapsed="false">
      <c r="B1421" s="2" t="n">
        <v>1416</v>
      </c>
      <c r="C1421" s="19" t="n">
        <f aca="false">IF('Random Draws'!F1421&lt;(Assumptions!$D$28-Assumptions!$D$27)/(Assumptions!$D$29-Assumptions!$D$27),Assumptions!$D$27+SQRT('Random Draws'!F1421*(Assumptions!$D$29-Assumptions!$D$27)*(Assumptions!$D$28-Assumptions!$D$27)),Assumptions!$D$29-SQRT((1-'Random Draws'!F1421)*(Assumptions!$D$29-Assumptions!$D$27)*(Assumptions!$D$29-Assumptions!$D$28)))</f>
        <v>0.262737588606084</v>
      </c>
      <c r="D1421" s="29" t="n">
        <f aca="false">IF('Random Draws'!I1421&lt;Assumptions!$D$30,1,0)</f>
        <v>1</v>
      </c>
      <c r="E1421" s="19" t="n">
        <f aca="false">C1421+Assumptions!$D$31*D1421</f>
        <v>0.352737588606084</v>
      </c>
      <c r="F1421" s="28" t="n">
        <f aca="false">(Simulation!F1421-Assumptions!$D$15)*(1-E1421)+Assumptions!$D$15-Simulation!J1421</f>
        <v>0.145982310331219</v>
      </c>
      <c r="G1421" s="8" t="n">
        <f aca="false">((Assumptions!$D$14*(1+Simulation!E1421)^1*F1421-Assumptions!$D$14*(1+Simulation!E1421)^0*Simulation!E1421*Assumptions!$D$16)/(1+Simulation!K1421)^1+(Assumptions!$D$14*(1+Simulation!E1421)^2*F1421-Assumptions!$D$14*(1+Simulation!E1421)^1*Simulation!E1421*Assumptions!$D$16)/(1+Simulation!K1421)^2+(Assumptions!$D$14*(1+Simulation!E1421)^3*F1421-Assumptions!$D$14*(1+Simulation!E1421)^2*Simulation!E1421*Assumptions!$D$16)/(1+Simulation!K1421)^3+(Assumptions!$D$14*(1+Simulation!E1421)^4*F1421-Assumptions!$D$14*(1+Simulation!E1421)^3*Simulation!E1421*Assumptions!$D$16)/(1+Simulation!K1421)^4+(Assumptions!$D$14*(1+Simulation!E1421)^5*F1421-Assumptions!$D$14*(1+Simulation!E1421)^4*Simulation!E1421*Assumptions!$D$16)/(1+Simulation!K1421)^5+(Assumptions!$D$14*(1+Simulation!E1421)^5*F1421-Assumptions!$D$14*(1+Simulation!E1421)^4*Simulation!E1421*Assumptions!$D$16)*(1+Simulation!I1421)/(Simulation!K1421-Simulation!I1421)/(1+Simulation!K1421)^5-Assumptions!$D$17)/Assumptions!$D$18</f>
        <v>10.7044234515611</v>
      </c>
      <c r="H1421" s="8" t="n">
        <f aca="false">IF(D1421=1,G1421,"")</f>
        <v>10.7044234515611</v>
      </c>
      <c r="I1421" s="33" t="str">
        <f aca="false">IF(D1421=0,G1421,"")</f>
        <v/>
      </c>
    </row>
    <row r="1422" customFormat="false" ht="15" hidden="false" customHeight="false" outlineLevel="0" collapsed="false">
      <c r="B1422" s="2" t="n">
        <v>1417</v>
      </c>
      <c r="C1422" s="19" t="n">
        <f aca="false">IF('Random Draws'!F1422&lt;(Assumptions!$D$28-Assumptions!$D$27)/(Assumptions!$D$29-Assumptions!$D$27),Assumptions!$D$27+SQRT('Random Draws'!F1422*(Assumptions!$D$29-Assumptions!$D$27)*(Assumptions!$D$28-Assumptions!$D$27)),Assumptions!$D$29-SQRT((1-'Random Draws'!F1422)*(Assumptions!$D$29-Assumptions!$D$27)*(Assumptions!$D$29-Assumptions!$D$28)))</f>
        <v>0.26346977924116</v>
      </c>
      <c r="D1422" s="29" t="n">
        <f aca="false">IF('Random Draws'!I1422&lt;Assumptions!$D$30,1,0)</f>
        <v>1</v>
      </c>
      <c r="E1422" s="19" t="n">
        <f aca="false">C1422+Assumptions!$D$31*D1422</f>
        <v>0.35346977924116</v>
      </c>
      <c r="F1422" s="28" t="n">
        <f aca="false">(Simulation!F1422-Assumptions!$D$15)*(1-E1422)+Assumptions!$D$15-Simulation!J1422</f>
        <v>0.158629512493655</v>
      </c>
      <c r="G1422" s="8" t="n">
        <f aca="false">((Assumptions!$D$14*(1+Simulation!E1422)^1*F1422-Assumptions!$D$14*(1+Simulation!E1422)^0*Simulation!E1422*Assumptions!$D$16)/(1+Simulation!K1422)^1+(Assumptions!$D$14*(1+Simulation!E1422)^2*F1422-Assumptions!$D$14*(1+Simulation!E1422)^1*Simulation!E1422*Assumptions!$D$16)/(1+Simulation!K1422)^2+(Assumptions!$D$14*(1+Simulation!E1422)^3*F1422-Assumptions!$D$14*(1+Simulation!E1422)^2*Simulation!E1422*Assumptions!$D$16)/(1+Simulation!K1422)^3+(Assumptions!$D$14*(1+Simulation!E1422)^4*F1422-Assumptions!$D$14*(1+Simulation!E1422)^3*Simulation!E1422*Assumptions!$D$16)/(1+Simulation!K1422)^4+(Assumptions!$D$14*(1+Simulation!E1422)^5*F1422-Assumptions!$D$14*(1+Simulation!E1422)^4*Simulation!E1422*Assumptions!$D$16)/(1+Simulation!K1422)^5+(Assumptions!$D$14*(1+Simulation!E1422)^5*F1422-Assumptions!$D$14*(1+Simulation!E1422)^4*Simulation!E1422*Assumptions!$D$16)*(1+Simulation!I1422)/(Simulation!K1422-Simulation!I1422)/(1+Simulation!K1422)^5-Assumptions!$D$17)/Assumptions!$D$18</f>
        <v>7.85013225102213</v>
      </c>
      <c r="H1422" s="8" t="n">
        <f aca="false">IF(D1422=1,G1422,"")</f>
        <v>7.85013225102213</v>
      </c>
      <c r="I1422" s="33" t="str">
        <f aca="false">IF(D1422=0,G1422,"")</f>
        <v/>
      </c>
    </row>
    <row r="1423" customFormat="false" ht="15" hidden="false" customHeight="false" outlineLevel="0" collapsed="false">
      <c r="B1423" s="2" t="n">
        <v>1418</v>
      </c>
      <c r="C1423" s="19" t="n">
        <f aca="false">IF('Random Draws'!F1423&lt;(Assumptions!$D$28-Assumptions!$D$27)/(Assumptions!$D$29-Assumptions!$D$27),Assumptions!$D$27+SQRT('Random Draws'!F1423*(Assumptions!$D$29-Assumptions!$D$27)*(Assumptions!$D$28-Assumptions!$D$27)),Assumptions!$D$29-SQRT((1-'Random Draws'!F1423)*(Assumptions!$D$29-Assumptions!$D$27)*(Assumptions!$D$29-Assumptions!$D$28)))</f>
        <v>0.271275737711508</v>
      </c>
      <c r="D1423" s="29" t="n">
        <f aca="false">IF('Random Draws'!I1423&lt;Assumptions!$D$30,1,0)</f>
        <v>0</v>
      </c>
      <c r="E1423" s="19" t="n">
        <f aca="false">C1423+Assumptions!$D$31*D1423</f>
        <v>0.271275737711508</v>
      </c>
      <c r="F1423" s="28" t="n">
        <f aca="false">(Simulation!F1423-Assumptions!$D$15)*(1-E1423)+Assumptions!$D$15-Simulation!J1423</f>
        <v>0.164214597112284</v>
      </c>
      <c r="G1423" s="8" t="n">
        <f aca="false">((Assumptions!$D$14*(1+Simulation!E1423)^1*F1423-Assumptions!$D$14*(1+Simulation!E1423)^0*Simulation!E1423*Assumptions!$D$16)/(1+Simulation!K1423)^1+(Assumptions!$D$14*(1+Simulation!E1423)^2*F1423-Assumptions!$D$14*(1+Simulation!E1423)^1*Simulation!E1423*Assumptions!$D$16)/(1+Simulation!K1423)^2+(Assumptions!$D$14*(1+Simulation!E1423)^3*F1423-Assumptions!$D$14*(1+Simulation!E1423)^2*Simulation!E1423*Assumptions!$D$16)/(1+Simulation!K1423)^3+(Assumptions!$D$14*(1+Simulation!E1423)^4*F1423-Assumptions!$D$14*(1+Simulation!E1423)^3*Simulation!E1423*Assumptions!$D$16)/(1+Simulation!K1423)^4+(Assumptions!$D$14*(1+Simulation!E1423)^5*F1423-Assumptions!$D$14*(1+Simulation!E1423)^4*Simulation!E1423*Assumptions!$D$16)/(1+Simulation!K1423)^5+(Assumptions!$D$14*(1+Simulation!E1423)^5*F1423-Assumptions!$D$14*(1+Simulation!E1423)^4*Simulation!E1423*Assumptions!$D$16)*(1+Simulation!I1423)/(Simulation!K1423-Simulation!I1423)/(1+Simulation!K1423)^5-Assumptions!$D$17)/Assumptions!$D$18</f>
        <v>11.204011814353</v>
      </c>
      <c r="H1423" s="8" t="str">
        <f aca="false">IF(D1423=1,G1423,"")</f>
        <v/>
      </c>
      <c r="I1423" s="33" t="n">
        <f aca="false">IF(D1423=0,G1423,"")</f>
        <v>11.204011814353</v>
      </c>
    </row>
    <row r="1424" customFormat="false" ht="15" hidden="false" customHeight="false" outlineLevel="0" collapsed="false">
      <c r="B1424" s="2" t="n">
        <v>1419</v>
      </c>
      <c r="C1424" s="19" t="n">
        <f aca="false">IF('Random Draws'!F1424&lt;(Assumptions!$D$28-Assumptions!$D$27)/(Assumptions!$D$29-Assumptions!$D$27),Assumptions!$D$27+SQRT('Random Draws'!F1424*(Assumptions!$D$29-Assumptions!$D$27)*(Assumptions!$D$28-Assumptions!$D$27)),Assumptions!$D$29-SQRT((1-'Random Draws'!F1424)*(Assumptions!$D$29-Assumptions!$D$27)*(Assumptions!$D$29-Assumptions!$D$28)))</f>
        <v>0.253081316713206</v>
      </c>
      <c r="D1424" s="29" t="n">
        <f aca="false">IF('Random Draws'!I1424&lt;Assumptions!$D$30,1,0)</f>
        <v>0</v>
      </c>
      <c r="E1424" s="19" t="n">
        <f aca="false">C1424+Assumptions!$D$31*D1424</f>
        <v>0.253081316713206</v>
      </c>
      <c r="F1424" s="28" t="n">
        <f aca="false">(Simulation!F1424-Assumptions!$D$15)*(1-E1424)+Assumptions!$D$15-Simulation!J1424</f>
        <v>0.217247961890907</v>
      </c>
      <c r="G1424" s="8" t="n">
        <f aca="false">((Assumptions!$D$14*(1+Simulation!E1424)^1*F1424-Assumptions!$D$14*(1+Simulation!E1424)^0*Simulation!E1424*Assumptions!$D$16)/(1+Simulation!K1424)^1+(Assumptions!$D$14*(1+Simulation!E1424)^2*F1424-Assumptions!$D$14*(1+Simulation!E1424)^1*Simulation!E1424*Assumptions!$D$16)/(1+Simulation!K1424)^2+(Assumptions!$D$14*(1+Simulation!E1424)^3*F1424-Assumptions!$D$14*(1+Simulation!E1424)^2*Simulation!E1424*Assumptions!$D$16)/(1+Simulation!K1424)^3+(Assumptions!$D$14*(1+Simulation!E1424)^4*F1424-Assumptions!$D$14*(1+Simulation!E1424)^3*Simulation!E1424*Assumptions!$D$16)/(1+Simulation!K1424)^4+(Assumptions!$D$14*(1+Simulation!E1424)^5*F1424-Assumptions!$D$14*(1+Simulation!E1424)^4*Simulation!E1424*Assumptions!$D$16)/(1+Simulation!K1424)^5+(Assumptions!$D$14*(1+Simulation!E1424)^5*F1424-Assumptions!$D$14*(1+Simulation!E1424)^4*Simulation!E1424*Assumptions!$D$16)*(1+Simulation!I1424)/(Simulation!K1424-Simulation!I1424)/(1+Simulation!K1424)^5-Assumptions!$D$17)/Assumptions!$D$18</f>
        <v>20.8633234744002</v>
      </c>
      <c r="H1424" s="8" t="str">
        <f aca="false">IF(D1424=1,G1424,"")</f>
        <v/>
      </c>
      <c r="I1424" s="33" t="n">
        <f aca="false">IF(D1424=0,G1424,"")</f>
        <v>20.8633234744002</v>
      </c>
    </row>
    <row r="1425" customFormat="false" ht="15" hidden="false" customHeight="false" outlineLevel="0" collapsed="false">
      <c r="B1425" s="2" t="n">
        <v>1420</v>
      </c>
      <c r="C1425" s="19" t="n">
        <f aca="false">IF('Random Draws'!F1425&lt;(Assumptions!$D$28-Assumptions!$D$27)/(Assumptions!$D$29-Assumptions!$D$27),Assumptions!$D$27+SQRT('Random Draws'!F1425*(Assumptions!$D$29-Assumptions!$D$27)*(Assumptions!$D$28-Assumptions!$D$27)),Assumptions!$D$29-SQRT((1-'Random Draws'!F1425)*(Assumptions!$D$29-Assumptions!$D$27)*(Assumptions!$D$29-Assumptions!$D$28)))</f>
        <v>0.270676861625311</v>
      </c>
      <c r="D1425" s="29" t="n">
        <f aca="false">IF('Random Draws'!I1425&lt;Assumptions!$D$30,1,0)</f>
        <v>0</v>
      </c>
      <c r="E1425" s="19" t="n">
        <f aca="false">C1425+Assumptions!$D$31*D1425</f>
        <v>0.270676861625311</v>
      </c>
      <c r="F1425" s="28" t="n">
        <f aca="false">(Simulation!F1425-Assumptions!$D$15)*(1-E1425)+Assumptions!$D$15-Simulation!J1425</f>
        <v>0.184516055012892</v>
      </c>
      <c r="G1425" s="8" t="n">
        <f aca="false">((Assumptions!$D$14*(1+Simulation!E1425)^1*F1425-Assumptions!$D$14*(1+Simulation!E1425)^0*Simulation!E1425*Assumptions!$D$16)/(1+Simulation!K1425)^1+(Assumptions!$D$14*(1+Simulation!E1425)^2*F1425-Assumptions!$D$14*(1+Simulation!E1425)^1*Simulation!E1425*Assumptions!$D$16)/(1+Simulation!K1425)^2+(Assumptions!$D$14*(1+Simulation!E1425)^3*F1425-Assumptions!$D$14*(1+Simulation!E1425)^2*Simulation!E1425*Assumptions!$D$16)/(1+Simulation!K1425)^3+(Assumptions!$D$14*(1+Simulation!E1425)^4*F1425-Assumptions!$D$14*(1+Simulation!E1425)^3*Simulation!E1425*Assumptions!$D$16)/(1+Simulation!K1425)^4+(Assumptions!$D$14*(1+Simulation!E1425)^5*F1425-Assumptions!$D$14*(1+Simulation!E1425)^4*Simulation!E1425*Assumptions!$D$16)/(1+Simulation!K1425)^5+(Assumptions!$D$14*(1+Simulation!E1425)^5*F1425-Assumptions!$D$14*(1+Simulation!E1425)^4*Simulation!E1425*Assumptions!$D$16)*(1+Simulation!I1425)/(Simulation!K1425-Simulation!I1425)/(1+Simulation!K1425)^5-Assumptions!$D$17)/Assumptions!$D$18</f>
        <v>15.8834193789803</v>
      </c>
      <c r="H1425" s="8" t="str">
        <f aca="false">IF(D1425=1,G1425,"")</f>
        <v/>
      </c>
      <c r="I1425" s="33" t="n">
        <f aca="false">IF(D1425=0,G1425,"")</f>
        <v>15.8834193789803</v>
      </c>
    </row>
    <row r="1426" customFormat="false" ht="15" hidden="false" customHeight="false" outlineLevel="0" collapsed="false">
      <c r="B1426" s="2" t="n">
        <v>1421</v>
      </c>
      <c r="C1426" s="19" t="n">
        <f aca="false">IF('Random Draws'!F1426&lt;(Assumptions!$D$28-Assumptions!$D$27)/(Assumptions!$D$29-Assumptions!$D$27),Assumptions!$D$27+SQRT('Random Draws'!F1426*(Assumptions!$D$29-Assumptions!$D$27)*(Assumptions!$D$28-Assumptions!$D$27)),Assumptions!$D$29-SQRT((1-'Random Draws'!F1426)*(Assumptions!$D$29-Assumptions!$D$27)*(Assumptions!$D$29-Assumptions!$D$28)))</f>
        <v>0.26123991868088</v>
      </c>
      <c r="D1426" s="29" t="n">
        <f aca="false">IF('Random Draws'!I1426&lt;Assumptions!$D$30,1,0)</f>
        <v>0</v>
      </c>
      <c r="E1426" s="19" t="n">
        <f aca="false">C1426+Assumptions!$D$31*D1426</f>
        <v>0.26123991868088</v>
      </c>
      <c r="F1426" s="28" t="n">
        <f aca="false">(Simulation!F1426-Assumptions!$D$15)*(1-E1426)+Assumptions!$D$15-Simulation!J1426</f>
        <v>0.218739663435192</v>
      </c>
      <c r="G1426" s="8" t="n">
        <f aca="false">((Assumptions!$D$14*(1+Simulation!E1426)^1*F1426-Assumptions!$D$14*(1+Simulation!E1426)^0*Simulation!E1426*Assumptions!$D$16)/(1+Simulation!K1426)^1+(Assumptions!$D$14*(1+Simulation!E1426)^2*F1426-Assumptions!$D$14*(1+Simulation!E1426)^1*Simulation!E1426*Assumptions!$D$16)/(1+Simulation!K1426)^2+(Assumptions!$D$14*(1+Simulation!E1426)^3*F1426-Assumptions!$D$14*(1+Simulation!E1426)^2*Simulation!E1426*Assumptions!$D$16)/(1+Simulation!K1426)^3+(Assumptions!$D$14*(1+Simulation!E1426)^4*F1426-Assumptions!$D$14*(1+Simulation!E1426)^3*Simulation!E1426*Assumptions!$D$16)/(1+Simulation!K1426)^4+(Assumptions!$D$14*(1+Simulation!E1426)^5*F1426-Assumptions!$D$14*(1+Simulation!E1426)^4*Simulation!E1426*Assumptions!$D$16)/(1+Simulation!K1426)^5+(Assumptions!$D$14*(1+Simulation!E1426)^5*F1426-Assumptions!$D$14*(1+Simulation!E1426)^4*Simulation!E1426*Assumptions!$D$16)*(1+Simulation!I1426)/(Simulation!K1426-Simulation!I1426)/(1+Simulation!K1426)^5-Assumptions!$D$17)/Assumptions!$D$18</f>
        <v>23.043743680226</v>
      </c>
      <c r="H1426" s="8" t="str">
        <f aca="false">IF(D1426=1,G1426,"")</f>
        <v/>
      </c>
      <c r="I1426" s="33" t="n">
        <f aca="false">IF(D1426=0,G1426,"")</f>
        <v>23.043743680226</v>
      </c>
    </row>
    <row r="1427" customFormat="false" ht="15" hidden="false" customHeight="false" outlineLevel="0" collapsed="false">
      <c r="B1427" s="2" t="n">
        <v>1422</v>
      </c>
      <c r="C1427" s="19" t="n">
        <f aca="false">IF('Random Draws'!F1427&lt;(Assumptions!$D$28-Assumptions!$D$27)/(Assumptions!$D$29-Assumptions!$D$27),Assumptions!$D$27+SQRT('Random Draws'!F1427*(Assumptions!$D$29-Assumptions!$D$27)*(Assumptions!$D$28-Assumptions!$D$27)),Assumptions!$D$29-SQRT((1-'Random Draws'!F1427)*(Assumptions!$D$29-Assumptions!$D$27)*(Assumptions!$D$29-Assumptions!$D$28)))</f>
        <v>0.257453879211132</v>
      </c>
      <c r="D1427" s="29" t="n">
        <f aca="false">IF('Random Draws'!I1427&lt;Assumptions!$D$30,1,0)</f>
        <v>1</v>
      </c>
      <c r="E1427" s="19" t="n">
        <f aca="false">C1427+Assumptions!$D$31*D1427</f>
        <v>0.347453879211132</v>
      </c>
      <c r="F1427" s="28" t="n">
        <f aca="false">(Simulation!F1427-Assumptions!$D$15)*(1-E1427)+Assumptions!$D$15-Simulation!J1427</f>
        <v>0.138226019839291</v>
      </c>
      <c r="G1427" s="8" t="n">
        <f aca="false">((Assumptions!$D$14*(1+Simulation!E1427)^1*F1427-Assumptions!$D$14*(1+Simulation!E1427)^0*Simulation!E1427*Assumptions!$D$16)/(1+Simulation!K1427)^1+(Assumptions!$D$14*(1+Simulation!E1427)^2*F1427-Assumptions!$D$14*(1+Simulation!E1427)^1*Simulation!E1427*Assumptions!$D$16)/(1+Simulation!K1427)^2+(Assumptions!$D$14*(1+Simulation!E1427)^3*F1427-Assumptions!$D$14*(1+Simulation!E1427)^2*Simulation!E1427*Assumptions!$D$16)/(1+Simulation!K1427)^3+(Assumptions!$D$14*(1+Simulation!E1427)^4*F1427-Assumptions!$D$14*(1+Simulation!E1427)^3*Simulation!E1427*Assumptions!$D$16)/(1+Simulation!K1427)^4+(Assumptions!$D$14*(1+Simulation!E1427)^5*F1427-Assumptions!$D$14*(1+Simulation!E1427)^4*Simulation!E1427*Assumptions!$D$16)/(1+Simulation!K1427)^5+(Assumptions!$D$14*(1+Simulation!E1427)^5*F1427-Assumptions!$D$14*(1+Simulation!E1427)^4*Simulation!E1427*Assumptions!$D$16)*(1+Simulation!I1427)/(Simulation!K1427-Simulation!I1427)/(1+Simulation!K1427)^5-Assumptions!$D$17)/Assumptions!$D$18</f>
        <v>10.2210893213965</v>
      </c>
      <c r="H1427" s="8" t="n">
        <f aca="false">IF(D1427=1,G1427,"")</f>
        <v>10.2210893213965</v>
      </c>
      <c r="I1427" s="33" t="str">
        <f aca="false">IF(D1427=0,G1427,"")</f>
        <v/>
      </c>
    </row>
    <row r="1428" customFormat="false" ht="15" hidden="false" customHeight="false" outlineLevel="0" collapsed="false">
      <c r="B1428" s="2" t="n">
        <v>1423</v>
      </c>
      <c r="C1428" s="19" t="n">
        <f aca="false">IF('Random Draws'!F1428&lt;(Assumptions!$D$28-Assumptions!$D$27)/(Assumptions!$D$29-Assumptions!$D$27),Assumptions!$D$27+SQRT('Random Draws'!F1428*(Assumptions!$D$29-Assumptions!$D$27)*(Assumptions!$D$28-Assumptions!$D$27)),Assumptions!$D$29-SQRT((1-'Random Draws'!F1428)*(Assumptions!$D$29-Assumptions!$D$27)*(Assumptions!$D$29-Assumptions!$D$28)))</f>
        <v>0.26110451936262</v>
      </c>
      <c r="D1428" s="29" t="n">
        <f aca="false">IF('Random Draws'!I1428&lt;Assumptions!$D$30,1,0)</f>
        <v>0</v>
      </c>
      <c r="E1428" s="19" t="n">
        <f aca="false">C1428+Assumptions!$D$31*D1428</f>
        <v>0.26110451936262</v>
      </c>
      <c r="F1428" s="28" t="n">
        <f aca="false">(Simulation!F1428-Assumptions!$D$15)*(1-E1428)+Assumptions!$D$15-Simulation!J1428</f>
        <v>0.176184558154676</v>
      </c>
      <c r="G1428" s="8" t="n">
        <f aca="false">((Assumptions!$D$14*(1+Simulation!E1428)^1*F1428-Assumptions!$D$14*(1+Simulation!E1428)^0*Simulation!E1428*Assumptions!$D$16)/(1+Simulation!K1428)^1+(Assumptions!$D$14*(1+Simulation!E1428)^2*F1428-Assumptions!$D$14*(1+Simulation!E1428)^1*Simulation!E1428*Assumptions!$D$16)/(1+Simulation!K1428)^2+(Assumptions!$D$14*(1+Simulation!E1428)^3*F1428-Assumptions!$D$14*(1+Simulation!E1428)^2*Simulation!E1428*Assumptions!$D$16)/(1+Simulation!K1428)^3+(Assumptions!$D$14*(1+Simulation!E1428)^4*F1428-Assumptions!$D$14*(1+Simulation!E1428)^3*Simulation!E1428*Assumptions!$D$16)/(1+Simulation!K1428)^4+(Assumptions!$D$14*(1+Simulation!E1428)^5*F1428-Assumptions!$D$14*(1+Simulation!E1428)^4*Simulation!E1428*Assumptions!$D$16)/(1+Simulation!K1428)^5+(Assumptions!$D$14*(1+Simulation!E1428)^5*F1428-Assumptions!$D$14*(1+Simulation!E1428)^4*Simulation!E1428*Assumptions!$D$16)*(1+Simulation!I1428)/(Simulation!K1428-Simulation!I1428)/(1+Simulation!K1428)^5-Assumptions!$D$17)/Assumptions!$D$18</f>
        <v>14.3809070315576</v>
      </c>
      <c r="H1428" s="8" t="str">
        <f aca="false">IF(D1428=1,G1428,"")</f>
        <v/>
      </c>
      <c r="I1428" s="33" t="n">
        <f aca="false">IF(D1428=0,G1428,"")</f>
        <v>14.3809070315576</v>
      </c>
    </row>
    <row r="1429" customFormat="false" ht="15" hidden="false" customHeight="false" outlineLevel="0" collapsed="false">
      <c r="B1429" s="2" t="n">
        <v>1424</v>
      </c>
      <c r="C1429" s="19" t="n">
        <f aca="false">IF('Random Draws'!F1429&lt;(Assumptions!$D$28-Assumptions!$D$27)/(Assumptions!$D$29-Assumptions!$D$27),Assumptions!$D$27+SQRT('Random Draws'!F1429*(Assumptions!$D$29-Assumptions!$D$27)*(Assumptions!$D$28-Assumptions!$D$27)),Assumptions!$D$29-SQRT((1-'Random Draws'!F1429)*(Assumptions!$D$29-Assumptions!$D$27)*(Assumptions!$D$29-Assumptions!$D$28)))</f>
        <v>0.258686486291178</v>
      </c>
      <c r="D1429" s="29" t="n">
        <f aca="false">IF('Random Draws'!I1429&lt;Assumptions!$D$30,1,0)</f>
        <v>0</v>
      </c>
      <c r="E1429" s="19" t="n">
        <f aca="false">C1429+Assumptions!$D$31*D1429</f>
        <v>0.258686486291178</v>
      </c>
      <c r="F1429" s="28" t="n">
        <f aca="false">(Simulation!F1429-Assumptions!$D$15)*(1-E1429)+Assumptions!$D$15-Simulation!J1429</f>
        <v>0.177378273362116</v>
      </c>
      <c r="G1429" s="8" t="n">
        <f aca="false">((Assumptions!$D$14*(1+Simulation!E1429)^1*F1429-Assumptions!$D$14*(1+Simulation!E1429)^0*Simulation!E1429*Assumptions!$D$16)/(1+Simulation!K1429)^1+(Assumptions!$D$14*(1+Simulation!E1429)^2*F1429-Assumptions!$D$14*(1+Simulation!E1429)^1*Simulation!E1429*Assumptions!$D$16)/(1+Simulation!K1429)^2+(Assumptions!$D$14*(1+Simulation!E1429)^3*F1429-Assumptions!$D$14*(1+Simulation!E1429)^2*Simulation!E1429*Assumptions!$D$16)/(1+Simulation!K1429)^3+(Assumptions!$D$14*(1+Simulation!E1429)^4*F1429-Assumptions!$D$14*(1+Simulation!E1429)^3*Simulation!E1429*Assumptions!$D$16)/(1+Simulation!K1429)^4+(Assumptions!$D$14*(1+Simulation!E1429)^5*F1429-Assumptions!$D$14*(1+Simulation!E1429)^4*Simulation!E1429*Assumptions!$D$16)/(1+Simulation!K1429)^5+(Assumptions!$D$14*(1+Simulation!E1429)^5*F1429-Assumptions!$D$14*(1+Simulation!E1429)^4*Simulation!E1429*Assumptions!$D$16)*(1+Simulation!I1429)/(Simulation!K1429-Simulation!I1429)/(1+Simulation!K1429)^5-Assumptions!$D$17)/Assumptions!$D$18</f>
        <v>17.4762270360866</v>
      </c>
      <c r="H1429" s="8" t="str">
        <f aca="false">IF(D1429=1,G1429,"")</f>
        <v/>
      </c>
      <c r="I1429" s="33" t="n">
        <f aca="false">IF(D1429=0,G1429,"")</f>
        <v>17.4762270360866</v>
      </c>
    </row>
    <row r="1430" customFormat="false" ht="15" hidden="false" customHeight="false" outlineLevel="0" collapsed="false">
      <c r="B1430" s="2" t="n">
        <v>1425</v>
      </c>
      <c r="C1430" s="19" t="n">
        <f aca="false">IF('Random Draws'!F1430&lt;(Assumptions!$D$28-Assumptions!$D$27)/(Assumptions!$D$29-Assumptions!$D$27),Assumptions!$D$27+SQRT('Random Draws'!F1430*(Assumptions!$D$29-Assumptions!$D$27)*(Assumptions!$D$28-Assumptions!$D$27)),Assumptions!$D$29-SQRT((1-'Random Draws'!F1430)*(Assumptions!$D$29-Assumptions!$D$27)*(Assumptions!$D$29-Assumptions!$D$28)))</f>
        <v>0.27088705200603</v>
      </c>
      <c r="D1430" s="29" t="n">
        <f aca="false">IF('Random Draws'!I1430&lt;Assumptions!$D$30,1,0)</f>
        <v>0</v>
      </c>
      <c r="E1430" s="19" t="n">
        <f aca="false">C1430+Assumptions!$D$31*D1430</f>
        <v>0.27088705200603</v>
      </c>
      <c r="F1430" s="28" t="n">
        <f aca="false">(Simulation!F1430-Assumptions!$D$15)*(1-E1430)+Assumptions!$D$15-Simulation!J1430</f>
        <v>0.165949723014151</v>
      </c>
      <c r="G1430" s="8" t="n">
        <f aca="false">((Assumptions!$D$14*(1+Simulation!E1430)^1*F1430-Assumptions!$D$14*(1+Simulation!E1430)^0*Simulation!E1430*Assumptions!$D$16)/(1+Simulation!K1430)^1+(Assumptions!$D$14*(1+Simulation!E1430)^2*F1430-Assumptions!$D$14*(1+Simulation!E1430)^1*Simulation!E1430*Assumptions!$D$16)/(1+Simulation!K1430)^2+(Assumptions!$D$14*(1+Simulation!E1430)^3*F1430-Assumptions!$D$14*(1+Simulation!E1430)^2*Simulation!E1430*Assumptions!$D$16)/(1+Simulation!K1430)^3+(Assumptions!$D$14*(1+Simulation!E1430)^4*F1430-Assumptions!$D$14*(1+Simulation!E1430)^3*Simulation!E1430*Assumptions!$D$16)/(1+Simulation!K1430)^4+(Assumptions!$D$14*(1+Simulation!E1430)^5*F1430-Assumptions!$D$14*(1+Simulation!E1430)^4*Simulation!E1430*Assumptions!$D$16)/(1+Simulation!K1430)^5+(Assumptions!$D$14*(1+Simulation!E1430)^5*F1430-Assumptions!$D$14*(1+Simulation!E1430)^4*Simulation!E1430*Assumptions!$D$16)*(1+Simulation!I1430)/(Simulation!K1430-Simulation!I1430)/(1+Simulation!K1430)^5-Assumptions!$D$17)/Assumptions!$D$18</f>
        <v>8.35022546577159</v>
      </c>
      <c r="H1430" s="8" t="str">
        <f aca="false">IF(D1430=1,G1430,"")</f>
        <v/>
      </c>
      <c r="I1430" s="33" t="n">
        <f aca="false">IF(D1430=0,G1430,"")</f>
        <v>8.35022546577159</v>
      </c>
    </row>
    <row r="1431" customFormat="false" ht="15" hidden="false" customHeight="false" outlineLevel="0" collapsed="false">
      <c r="B1431" s="2" t="n">
        <v>1426</v>
      </c>
      <c r="C1431" s="19" t="n">
        <f aca="false">IF('Random Draws'!F1431&lt;(Assumptions!$D$28-Assumptions!$D$27)/(Assumptions!$D$29-Assumptions!$D$27),Assumptions!$D$27+SQRT('Random Draws'!F1431*(Assumptions!$D$29-Assumptions!$D$27)*(Assumptions!$D$28-Assumptions!$D$27)),Assumptions!$D$29-SQRT((1-'Random Draws'!F1431)*(Assumptions!$D$29-Assumptions!$D$27)*(Assumptions!$D$29-Assumptions!$D$28)))</f>
        <v>0.262547769055551</v>
      </c>
      <c r="D1431" s="29" t="n">
        <f aca="false">IF('Random Draws'!I1431&lt;Assumptions!$D$30,1,0)</f>
        <v>1</v>
      </c>
      <c r="E1431" s="19" t="n">
        <f aca="false">C1431+Assumptions!$D$31*D1431</f>
        <v>0.352547769055551</v>
      </c>
      <c r="F1431" s="28" t="n">
        <f aca="false">(Simulation!F1431-Assumptions!$D$15)*(1-E1431)+Assumptions!$D$15-Simulation!J1431</f>
        <v>0.122142618283348</v>
      </c>
      <c r="G1431" s="8" t="n">
        <f aca="false">((Assumptions!$D$14*(1+Simulation!E1431)^1*F1431-Assumptions!$D$14*(1+Simulation!E1431)^0*Simulation!E1431*Assumptions!$D$16)/(1+Simulation!K1431)^1+(Assumptions!$D$14*(1+Simulation!E1431)^2*F1431-Assumptions!$D$14*(1+Simulation!E1431)^1*Simulation!E1431*Assumptions!$D$16)/(1+Simulation!K1431)^2+(Assumptions!$D$14*(1+Simulation!E1431)^3*F1431-Assumptions!$D$14*(1+Simulation!E1431)^2*Simulation!E1431*Assumptions!$D$16)/(1+Simulation!K1431)^3+(Assumptions!$D$14*(1+Simulation!E1431)^4*F1431-Assumptions!$D$14*(1+Simulation!E1431)^3*Simulation!E1431*Assumptions!$D$16)/(1+Simulation!K1431)^4+(Assumptions!$D$14*(1+Simulation!E1431)^5*F1431-Assumptions!$D$14*(1+Simulation!E1431)^4*Simulation!E1431*Assumptions!$D$16)/(1+Simulation!K1431)^5+(Assumptions!$D$14*(1+Simulation!E1431)^5*F1431-Assumptions!$D$14*(1+Simulation!E1431)^4*Simulation!E1431*Assumptions!$D$16)*(1+Simulation!I1431)/(Simulation!K1431-Simulation!I1431)/(1+Simulation!K1431)^5-Assumptions!$D$17)/Assumptions!$D$18</f>
        <v>12.3137959901817</v>
      </c>
      <c r="H1431" s="8" t="n">
        <f aca="false">IF(D1431=1,G1431,"")</f>
        <v>12.3137959901817</v>
      </c>
      <c r="I1431" s="33" t="str">
        <f aca="false">IF(D1431=0,G1431,"")</f>
        <v/>
      </c>
    </row>
    <row r="1432" customFormat="false" ht="15" hidden="false" customHeight="false" outlineLevel="0" collapsed="false">
      <c r="B1432" s="2" t="n">
        <v>1427</v>
      </c>
      <c r="C1432" s="19" t="n">
        <f aca="false">IF('Random Draws'!F1432&lt;(Assumptions!$D$28-Assumptions!$D$27)/(Assumptions!$D$29-Assumptions!$D$27),Assumptions!$D$27+SQRT('Random Draws'!F1432*(Assumptions!$D$29-Assumptions!$D$27)*(Assumptions!$D$28-Assumptions!$D$27)),Assumptions!$D$29-SQRT((1-'Random Draws'!F1432)*(Assumptions!$D$29-Assumptions!$D$27)*(Assumptions!$D$29-Assumptions!$D$28)))</f>
        <v>0.247379835993571</v>
      </c>
      <c r="D1432" s="29" t="n">
        <f aca="false">IF('Random Draws'!I1432&lt;Assumptions!$D$30,1,0)</f>
        <v>1</v>
      </c>
      <c r="E1432" s="19" t="n">
        <f aca="false">C1432+Assumptions!$D$31*D1432</f>
        <v>0.337379835993571</v>
      </c>
      <c r="F1432" s="28" t="n">
        <f aca="false">(Simulation!F1432-Assumptions!$D$15)*(1-E1432)+Assumptions!$D$15-Simulation!J1432</f>
        <v>0.172144436270703</v>
      </c>
      <c r="G1432" s="8" t="n">
        <f aca="false">((Assumptions!$D$14*(1+Simulation!E1432)^1*F1432-Assumptions!$D$14*(1+Simulation!E1432)^0*Simulation!E1432*Assumptions!$D$16)/(1+Simulation!K1432)^1+(Assumptions!$D$14*(1+Simulation!E1432)^2*F1432-Assumptions!$D$14*(1+Simulation!E1432)^1*Simulation!E1432*Assumptions!$D$16)/(1+Simulation!K1432)^2+(Assumptions!$D$14*(1+Simulation!E1432)^3*F1432-Assumptions!$D$14*(1+Simulation!E1432)^2*Simulation!E1432*Assumptions!$D$16)/(1+Simulation!K1432)^3+(Assumptions!$D$14*(1+Simulation!E1432)^4*F1432-Assumptions!$D$14*(1+Simulation!E1432)^3*Simulation!E1432*Assumptions!$D$16)/(1+Simulation!K1432)^4+(Assumptions!$D$14*(1+Simulation!E1432)^5*F1432-Assumptions!$D$14*(1+Simulation!E1432)^4*Simulation!E1432*Assumptions!$D$16)/(1+Simulation!K1432)^5+(Assumptions!$D$14*(1+Simulation!E1432)^5*F1432-Assumptions!$D$14*(1+Simulation!E1432)^4*Simulation!E1432*Assumptions!$D$16)*(1+Simulation!I1432)/(Simulation!K1432-Simulation!I1432)/(1+Simulation!K1432)^5-Assumptions!$D$17)/Assumptions!$D$18</f>
        <v>15.8509543543408</v>
      </c>
      <c r="H1432" s="8" t="n">
        <f aca="false">IF(D1432=1,G1432,"")</f>
        <v>15.8509543543408</v>
      </c>
      <c r="I1432" s="33" t="str">
        <f aca="false">IF(D1432=0,G1432,"")</f>
        <v/>
      </c>
    </row>
    <row r="1433" customFormat="false" ht="15" hidden="false" customHeight="false" outlineLevel="0" collapsed="false">
      <c r="B1433" s="2" t="n">
        <v>1428</v>
      </c>
      <c r="C1433" s="19" t="n">
        <f aca="false">IF('Random Draws'!F1433&lt;(Assumptions!$D$28-Assumptions!$D$27)/(Assumptions!$D$29-Assumptions!$D$27),Assumptions!$D$27+SQRT('Random Draws'!F1433*(Assumptions!$D$29-Assumptions!$D$27)*(Assumptions!$D$28-Assumptions!$D$27)),Assumptions!$D$29-SQRT((1-'Random Draws'!F1433)*(Assumptions!$D$29-Assumptions!$D$27)*(Assumptions!$D$29-Assumptions!$D$28)))</f>
        <v>0.253018713879704</v>
      </c>
      <c r="D1433" s="29" t="n">
        <f aca="false">IF('Random Draws'!I1433&lt;Assumptions!$D$30,1,0)</f>
        <v>0</v>
      </c>
      <c r="E1433" s="19" t="n">
        <f aca="false">C1433+Assumptions!$D$31*D1433</f>
        <v>0.253018713879704</v>
      </c>
      <c r="F1433" s="28" t="n">
        <f aca="false">(Simulation!F1433-Assumptions!$D$15)*(1-E1433)+Assumptions!$D$15-Simulation!J1433</f>
        <v>0.15700467725805</v>
      </c>
      <c r="G1433" s="8" t="n">
        <f aca="false">((Assumptions!$D$14*(1+Simulation!E1433)^1*F1433-Assumptions!$D$14*(1+Simulation!E1433)^0*Simulation!E1433*Assumptions!$D$16)/(1+Simulation!K1433)^1+(Assumptions!$D$14*(1+Simulation!E1433)^2*F1433-Assumptions!$D$14*(1+Simulation!E1433)^1*Simulation!E1433*Assumptions!$D$16)/(1+Simulation!K1433)^2+(Assumptions!$D$14*(1+Simulation!E1433)^3*F1433-Assumptions!$D$14*(1+Simulation!E1433)^2*Simulation!E1433*Assumptions!$D$16)/(1+Simulation!K1433)^3+(Assumptions!$D$14*(1+Simulation!E1433)^4*F1433-Assumptions!$D$14*(1+Simulation!E1433)^3*Simulation!E1433*Assumptions!$D$16)/(1+Simulation!K1433)^4+(Assumptions!$D$14*(1+Simulation!E1433)^5*F1433-Assumptions!$D$14*(1+Simulation!E1433)^4*Simulation!E1433*Assumptions!$D$16)/(1+Simulation!K1433)^5+(Assumptions!$D$14*(1+Simulation!E1433)^5*F1433-Assumptions!$D$14*(1+Simulation!E1433)^4*Simulation!E1433*Assumptions!$D$16)*(1+Simulation!I1433)/(Simulation!K1433-Simulation!I1433)/(1+Simulation!K1433)^5-Assumptions!$D$17)/Assumptions!$D$18</f>
        <v>14.0160150220194</v>
      </c>
      <c r="H1433" s="8" t="str">
        <f aca="false">IF(D1433=1,G1433,"")</f>
        <v/>
      </c>
      <c r="I1433" s="33" t="n">
        <f aca="false">IF(D1433=0,G1433,"")</f>
        <v>14.0160150220194</v>
      </c>
    </row>
    <row r="1434" customFormat="false" ht="15" hidden="false" customHeight="false" outlineLevel="0" collapsed="false">
      <c r="B1434" s="2" t="n">
        <v>1429</v>
      </c>
      <c r="C1434" s="19" t="n">
        <f aca="false">IF('Random Draws'!F1434&lt;(Assumptions!$D$28-Assumptions!$D$27)/(Assumptions!$D$29-Assumptions!$D$27),Assumptions!$D$27+SQRT('Random Draws'!F1434*(Assumptions!$D$29-Assumptions!$D$27)*(Assumptions!$D$28-Assumptions!$D$27)),Assumptions!$D$29-SQRT((1-'Random Draws'!F1434)*(Assumptions!$D$29-Assumptions!$D$27)*(Assumptions!$D$29-Assumptions!$D$28)))</f>
        <v>0.276374458562477</v>
      </c>
      <c r="D1434" s="29" t="n">
        <f aca="false">IF('Random Draws'!I1434&lt;Assumptions!$D$30,1,0)</f>
        <v>0</v>
      </c>
      <c r="E1434" s="19" t="n">
        <f aca="false">C1434+Assumptions!$D$31*D1434</f>
        <v>0.276374458562477</v>
      </c>
      <c r="F1434" s="28" t="n">
        <f aca="false">(Simulation!F1434-Assumptions!$D$15)*(1-E1434)+Assumptions!$D$15-Simulation!J1434</f>
        <v>0.184711614629151</v>
      </c>
      <c r="G1434" s="8" t="n">
        <f aca="false">((Assumptions!$D$14*(1+Simulation!E1434)^1*F1434-Assumptions!$D$14*(1+Simulation!E1434)^0*Simulation!E1434*Assumptions!$D$16)/(1+Simulation!K1434)^1+(Assumptions!$D$14*(1+Simulation!E1434)^2*F1434-Assumptions!$D$14*(1+Simulation!E1434)^1*Simulation!E1434*Assumptions!$D$16)/(1+Simulation!K1434)^2+(Assumptions!$D$14*(1+Simulation!E1434)^3*F1434-Assumptions!$D$14*(1+Simulation!E1434)^2*Simulation!E1434*Assumptions!$D$16)/(1+Simulation!K1434)^3+(Assumptions!$D$14*(1+Simulation!E1434)^4*F1434-Assumptions!$D$14*(1+Simulation!E1434)^3*Simulation!E1434*Assumptions!$D$16)/(1+Simulation!K1434)^4+(Assumptions!$D$14*(1+Simulation!E1434)^5*F1434-Assumptions!$D$14*(1+Simulation!E1434)^4*Simulation!E1434*Assumptions!$D$16)/(1+Simulation!K1434)^5+(Assumptions!$D$14*(1+Simulation!E1434)^5*F1434-Assumptions!$D$14*(1+Simulation!E1434)^4*Simulation!E1434*Assumptions!$D$16)*(1+Simulation!I1434)/(Simulation!K1434-Simulation!I1434)/(1+Simulation!K1434)^5-Assumptions!$D$17)/Assumptions!$D$18</f>
        <v>28.4790350458036</v>
      </c>
      <c r="H1434" s="8" t="str">
        <f aca="false">IF(D1434=1,G1434,"")</f>
        <v/>
      </c>
      <c r="I1434" s="33" t="n">
        <f aca="false">IF(D1434=0,G1434,"")</f>
        <v>28.4790350458036</v>
      </c>
    </row>
    <row r="1435" customFormat="false" ht="15" hidden="false" customHeight="false" outlineLevel="0" collapsed="false">
      <c r="B1435" s="2" t="n">
        <v>1430</v>
      </c>
      <c r="C1435" s="19" t="n">
        <f aca="false">IF('Random Draws'!F1435&lt;(Assumptions!$D$28-Assumptions!$D$27)/(Assumptions!$D$29-Assumptions!$D$27),Assumptions!$D$27+SQRT('Random Draws'!F1435*(Assumptions!$D$29-Assumptions!$D$27)*(Assumptions!$D$28-Assumptions!$D$27)),Assumptions!$D$29-SQRT((1-'Random Draws'!F1435)*(Assumptions!$D$29-Assumptions!$D$27)*(Assumptions!$D$29-Assumptions!$D$28)))</f>
        <v>0.266055899675174</v>
      </c>
      <c r="D1435" s="29" t="n">
        <f aca="false">IF('Random Draws'!I1435&lt;Assumptions!$D$30,1,0)</f>
        <v>0</v>
      </c>
      <c r="E1435" s="19" t="n">
        <f aca="false">C1435+Assumptions!$D$31*D1435</f>
        <v>0.266055899675174</v>
      </c>
      <c r="F1435" s="28" t="n">
        <f aca="false">(Simulation!F1435-Assumptions!$D$15)*(1-E1435)+Assumptions!$D$15-Simulation!J1435</f>
        <v>0.178089700647199</v>
      </c>
      <c r="G1435" s="8" t="n">
        <f aca="false">((Assumptions!$D$14*(1+Simulation!E1435)^1*F1435-Assumptions!$D$14*(1+Simulation!E1435)^0*Simulation!E1435*Assumptions!$D$16)/(1+Simulation!K1435)^1+(Assumptions!$D$14*(1+Simulation!E1435)^2*F1435-Assumptions!$D$14*(1+Simulation!E1435)^1*Simulation!E1435*Assumptions!$D$16)/(1+Simulation!K1435)^2+(Assumptions!$D$14*(1+Simulation!E1435)^3*F1435-Assumptions!$D$14*(1+Simulation!E1435)^2*Simulation!E1435*Assumptions!$D$16)/(1+Simulation!K1435)^3+(Assumptions!$D$14*(1+Simulation!E1435)^4*F1435-Assumptions!$D$14*(1+Simulation!E1435)^3*Simulation!E1435*Assumptions!$D$16)/(1+Simulation!K1435)^4+(Assumptions!$D$14*(1+Simulation!E1435)^5*F1435-Assumptions!$D$14*(1+Simulation!E1435)^4*Simulation!E1435*Assumptions!$D$16)/(1+Simulation!K1435)^5+(Assumptions!$D$14*(1+Simulation!E1435)^5*F1435-Assumptions!$D$14*(1+Simulation!E1435)^4*Simulation!E1435*Assumptions!$D$16)*(1+Simulation!I1435)/(Simulation!K1435-Simulation!I1435)/(1+Simulation!K1435)^5-Assumptions!$D$17)/Assumptions!$D$18</f>
        <v>18.3571134732431</v>
      </c>
      <c r="H1435" s="8" t="str">
        <f aca="false">IF(D1435=1,G1435,"")</f>
        <v/>
      </c>
      <c r="I1435" s="33" t="n">
        <f aca="false">IF(D1435=0,G1435,"")</f>
        <v>18.3571134732431</v>
      </c>
    </row>
    <row r="1436" customFormat="false" ht="15" hidden="false" customHeight="false" outlineLevel="0" collapsed="false">
      <c r="B1436" s="2" t="n">
        <v>1431</v>
      </c>
      <c r="C1436" s="19" t="n">
        <f aca="false">IF('Random Draws'!F1436&lt;(Assumptions!$D$28-Assumptions!$D$27)/(Assumptions!$D$29-Assumptions!$D$27),Assumptions!$D$27+SQRT('Random Draws'!F1436*(Assumptions!$D$29-Assumptions!$D$27)*(Assumptions!$D$28-Assumptions!$D$27)),Assumptions!$D$29-SQRT((1-'Random Draws'!F1436)*(Assumptions!$D$29-Assumptions!$D$27)*(Assumptions!$D$29-Assumptions!$D$28)))</f>
        <v>0.267916099131092</v>
      </c>
      <c r="D1436" s="29" t="n">
        <f aca="false">IF('Random Draws'!I1436&lt;Assumptions!$D$30,1,0)</f>
        <v>1</v>
      </c>
      <c r="E1436" s="19" t="n">
        <f aca="false">C1436+Assumptions!$D$31*D1436</f>
        <v>0.357916099131092</v>
      </c>
      <c r="F1436" s="28" t="n">
        <f aca="false">(Simulation!F1436-Assumptions!$D$15)*(1-E1436)+Assumptions!$D$15-Simulation!J1436</f>
        <v>0.142479455713306</v>
      </c>
      <c r="G1436" s="8" t="n">
        <f aca="false">((Assumptions!$D$14*(1+Simulation!E1436)^1*F1436-Assumptions!$D$14*(1+Simulation!E1436)^0*Simulation!E1436*Assumptions!$D$16)/(1+Simulation!K1436)^1+(Assumptions!$D$14*(1+Simulation!E1436)^2*F1436-Assumptions!$D$14*(1+Simulation!E1436)^1*Simulation!E1436*Assumptions!$D$16)/(1+Simulation!K1436)^2+(Assumptions!$D$14*(1+Simulation!E1436)^3*F1436-Assumptions!$D$14*(1+Simulation!E1436)^2*Simulation!E1436*Assumptions!$D$16)/(1+Simulation!K1436)^3+(Assumptions!$D$14*(1+Simulation!E1436)^4*F1436-Assumptions!$D$14*(1+Simulation!E1436)^3*Simulation!E1436*Assumptions!$D$16)/(1+Simulation!K1436)^4+(Assumptions!$D$14*(1+Simulation!E1436)^5*F1436-Assumptions!$D$14*(1+Simulation!E1436)^4*Simulation!E1436*Assumptions!$D$16)/(1+Simulation!K1436)^5+(Assumptions!$D$14*(1+Simulation!E1436)^5*F1436-Assumptions!$D$14*(1+Simulation!E1436)^4*Simulation!E1436*Assumptions!$D$16)*(1+Simulation!I1436)/(Simulation!K1436-Simulation!I1436)/(1+Simulation!K1436)^5-Assumptions!$D$17)/Assumptions!$D$18</f>
        <v>10.4044476283158</v>
      </c>
      <c r="H1436" s="8" t="n">
        <f aca="false">IF(D1436=1,G1436,"")</f>
        <v>10.4044476283158</v>
      </c>
      <c r="I1436" s="33" t="str">
        <f aca="false">IF(D1436=0,G1436,"")</f>
        <v/>
      </c>
    </row>
    <row r="1437" customFormat="false" ht="15" hidden="false" customHeight="false" outlineLevel="0" collapsed="false">
      <c r="B1437" s="2" t="n">
        <v>1432</v>
      </c>
      <c r="C1437" s="19" t="n">
        <f aca="false">IF('Random Draws'!F1437&lt;(Assumptions!$D$28-Assumptions!$D$27)/(Assumptions!$D$29-Assumptions!$D$27),Assumptions!$D$27+SQRT('Random Draws'!F1437*(Assumptions!$D$29-Assumptions!$D$27)*(Assumptions!$D$28-Assumptions!$D$27)),Assumptions!$D$29-SQRT((1-'Random Draws'!F1437)*(Assumptions!$D$29-Assumptions!$D$27)*(Assumptions!$D$29-Assumptions!$D$28)))</f>
        <v>0.259467962025852</v>
      </c>
      <c r="D1437" s="29" t="n">
        <f aca="false">IF('Random Draws'!I1437&lt;Assumptions!$D$30,1,0)</f>
        <v>0</v>
      </c>
      <c r="E1437" s="19" t="n">
        <f aca="false">C1437+Assumptions!$D$31*D1437</f>
        <v>0.259467962025852</v>
      </c>
      <c r="F1437" s="28" t="n">
        <f aca="false">(Simulation!F1437-Assumptions!$D$15)*(1-E1437)+Assumptions!$D$15-Simulation!J1437</f>
        <v>0.177163547530448</v>
      </c>
      <c r="G1437" s="8" t="n">
        <f aca="false">((Assumptions!$D$14*(1+Simulation!E1437)^1*F1437-Assumptions!$D$14*(1+Simulation!E1437)^0*Simulation!E1437*Assumptions!$D$16)/(1+Simulation!K1437)^1+(Assumptions!$D$14*(1+Simulation!E1437)^2*F1437-Assumptions!$D$14*(1+Simulation!E1437)^1*Simulation!E1437*Assumptions!$D$16)/(1+Simulation!K1437)^2+(Assumptions!$D$14*(1+Simulation!E1437)^3*F1437-Assumptions!$D$14*(1+Simulation!E1437)^2*Simulation!E1437*Assumptions!$D$16)/(1+Simulation!K1437)^3+(Assumptions!$D$14*(1+Simulation!E1437)^4*F1437-Assumptions!$D$14*(1+Simulation!E1437)^3*Simulation!E1437*Assumptions!$D$16)/(1+Simulation!K1437)^4+(Assumptions!$D$14*(1+Simulation!E1437)^5*F1437-Assumptions!$D$14*(1+Simulation!E1437)^4*Simulation!E1437*Assumptions!$D$16)/(1+Simulation!K1437)^5+(Assumptions!$D$14*(1+Simulation!E1437)^5*F1437-Assumptions!$D$14*(1+Simulation!E1437)^4*Simulation!E1437*Assumptions!$D$16)*(1+Simulation!I1437)/(Simulation!K1437-Simulation!I1437)/(1+Simulation!K1437)^5-Assumptions!$D$17)/Assumptions!$D$18</f>
        <v>10.5402590930245</v>
      </c>
      <c r="H1437" s="8" t="str">
        <f aca="false">IF(D1437=1,G1437,"")</f>
        <v/>
      </c>
      <c r="I1437" s="33" t="n">
        <f aca="false">IF(D1437=0,G1437,"")</f>
        <v>10.5402590930245</v>
      </c>
    </row>
    <row r="1438" customFormat="false" ht="15" hidden="false" customHeight="false" outlineLevel="0" collapsed="false">
      <c r="B1438" s="2" t="n">
        <v>1433</v>
      </c>
      <c r="C1438" s="19" t="n">
        <f aca="false">IF('Random Draws'!F1438&lt;(Assumptions!$D$28-Assumptions!$D$27)/(Assumptions!$D$29-Assumptions!$D$27),Assumptions!$D$27+SQRT('Random Draws'!F1438*(Assumptions!$D$29-Assumptions!$D$27)*(Assumptions!$D$28-Assumptions!$D$27)),Assumptions!$D$29-SQRT((1-'Random Draws'!F1438)*(Assumptions!$D$29-Assumptions!$D$27)*(Assumptions!$D$29-Assumptions!$D$28)))</f>
        <v>0.25843131584097</v>
      </c>
      <c r="D1438" s="29" t="n">
        <f aca="false">IF('Random Draws'!I1438&lt;Assumptions!$D$30,1,0)</f>
        <v>0</v>
      </c>
      <c r="E1438" s="19" t="n">
        <f aca="false">C1438+Assumptions!$D$31*D1438</f>
        <v>0.25843131584097</v>
      </c>
      <c r="F1438" s="28" t="n">
        <f aca="false">(Simulation!F1438-Assumptions!$D$15)*(1-E1438)+Assumptions!$D$15-Simulation!J1438</f>
        <v>0.17107815282941</v>
      </c>
      <c r="G1438" s="8" t="n">
        <f aca="false">((Assumptions!$D$14*(1+Simulation!E1438)^1*F1438-Assumptions!$D$14*(1+Simulation!E1438)^0*Simulation!E1438*Assumptions!$D$16)/(1+Simulation!K1438)^1+(Assumptions!$D$14*(1+Simulation!E1438)^2*F1438-Assumptions!$D$14*(1+Simulation!E1438)^1*Simulation!E1438*Assumptions!$D$16)/(1+Simulation!K1438)^2+(Assumptions!$D$14*(1+Simulation!E1438)^3*F1438-Assumptions!$D$14*(1+Simulation!E1438)^2*Simulation!E1438*Assumptions!$D$16)/(1+Simulation!K1438)^3+(Assumptions!$D$14*(1+Simulation!E1438)^4*F1438-Assumptions!$D$14*(1+Simulation!E1438)^3*Simulation!E1438*Assumptions!$D$16)/(1+Simulation!K1438)^4+(Assumptions!$D$14*(1+Simulation!E1438)^5*F1438-Assumptions!$D$14*(1+Simulation!E1438)^4*Simulation!E1438*Assumptions!$D$16)/(1+Simulation!K1438)^5+(Assumptions!$D$14*(1+Simulation!E1438)^5*F1438-Assumptions!$D$14*(1+Simulation!E1438)^4*Simulation!E1438*Assumptions!$D$16)*(1+Simulation!I1438)/(Simulation!K1438-Simulation!I1438)/(1+Simulation!K1438)^5-Assumptions!$D$17)/Assumptions!$D$18</f>
        <v>13.8251209026414</v>
      </c>
      <c r="H1438" s="8" t="str">
        <f aca="false">IF(D1438=1,G1438,"")</f>
        <v/>
      </c>
      <c r="I1438" s="33" t="n">
        <f aca="false">IF(D1438=0,G1438,"")</f>
        <v>13.8251209026414</v>
      </c>
    </row>
    <row r="1439" customFormat="false" ht="15" hidden="false" customHeight="false" outlineLevel="0" collapsed="false">
      <c r="B1439" s="2" t="n">
        <v>1434</v>
      </c>
      <c r="C1439" s="19" t="n">
        <f aca="false">IF('Random Draws'!F1439&lt;(Assumptions!$D$28-Assumptions!$D$27)/(Assumptions!$D$29-Assumptions!$D$27),Assumptions!$D$27+SQRT('Random Draws'!F1439*(Assumptions!$D$29-Assumptions!$D$27)*(Assumptions!$D$28-Assumptions!$D$27)),Assumptions!$D$29-SQRT((1-'Random Draws'!F1439)*(Assumptions!$D$29-Assumptions!$D$27)*(Assumptions!$D$29-Assumptions!$D$28)))</f>
        <v>0.262562230138576</v>
      </c>
      <c r="D1439" s="29" t="n">
        <f aca="false">IF('Random Draws'!I1439&lt;Assumptions!$D$30,1,0)</f>
        <v>0</v>
      </c>
      <c r="E1439" s="19" t="n">
        <f aca="false">C1439+Assumptions!$D$31*D1439</f>
        <v>0.262562230138576</v>
      </c>
      <c r="F1439" s="28" t="n">
        <f aca="false">(Simulation!F1439-Assumptions!$D$15)*(1-E1439)+Assumptions!$D$15-Simulation!J1439</f>
        <v>0.190548631767139</v>
      </c>
      <c r="G1439" s="8" t="n">
        <f aca="false">((Assumptions!$D$14*(1+Simulation!E1439)^1*F1439-Assumptions!$D$14*(1+Simulation!E1439)^0*Simulation!E1439*Assumptions!$D$16)/(1+Simulation!K1439)^1+(Assumptions!$D$14*(1+Simulation!E1439)^2*F1439-Assumptions!$D$14*(1+Simulation!E1439)^1*Simulation!E1439*Assumptions!$D$16)/(1+Simulation!K1439)^2+(Assumptions!$D$14*(1+Simulation!E1439)^3*F1439-Assumptions!$D$14*(1+Simulation!E1439)^2*Simulation!E1439*Assumptions!$D$16)/(1+Simulation!K1439)^3+(Assumptions!$D$14*(1+Simulation!E1439)^4*F1439-Assumptions!$D$14*(1+Simulation!E1439)^3*Simulation!E1439*Assumptions!$D$16)/(1+Simulation!K1439)^4+(Assumptions!$D$14*(1+Simulation!E1439)^5*F1439-Assumptions!$D$14*(1+Simulation!E1439)^4*Simulation!E1439*Assumptions!$D$16)/(1+Simulation!K1439)^5+(Assumptions!$D$14*(1+Simulation!E1439)^5*F1439-Assumptions!$D$14*(1+Simulation!E1439)^4*Simulation!E1439*Assumptions!$D$16)*(1+Simulation!I1439)/(Simulation!K1439-Simulation!I1439)/(1+Simulation!K1439)^5-Assumptions!$D$17)/Assumptions!$D$18</f>
        <v>23.2687966086797</v>
      </c>
      <c r="H1439" s="8" t="str">
        <f aca="false">IF(D1439=1,G1439,"")</f>
        <v/>
      </c>
      <c r="I1439" s="33" t="n">
        <f aca="false">IF(D1439=0,G1439,"")</f>
        <v>23.2687966086797</v>
      </c>
    </row>
    <row r="1440" customFormat="false" ht="15" hidden="false" customHeight="false" outlineLevel="0" collapsed="false">
      <c r="B1440" s="2" t="n">
        <v>1435</v>
      </c>
      <c r="C1440" s="19" t="n">
        <f aca="false">IF('Random Draws'!F1440&lt;(Assumptions!$D$28-Assumptions!$D$27)/(Assumptions!$D$29-Assumptions!$D$27),Assumptions!$D$27+SQRT('Random Draws'!F1440*(Assumptions!$D$29-Assumptions!$D$27)*(Assumptions!$D$28-Assumptions!$D$27)),Assumptions!$D$29-SQRT((1-'Random Draws'!F1440)*(Assumptions!$D$29-Assumptions!$D$27)*(Assumptions!$D$29-Assumptions!$D$28)))</f>
        <v>0.256812234875518</v>
      </c>
      <c r="D1440" s="29" t="n">
        <f aca="false">IF('Random Draws'!I1440&lt;Assumptions!$D$30,1,0)</f>
        <v>0</v>
      </c>
      <c r="E1440" s="19" t="n">
        <f aca="false">C1440+Assumptions!$D$31*D1440</f>
        <v>0.256812234875518</v>
      </c>
      <c r="F1440" s="28" t="n">
        <f aca="false">(Simulation!F1440-Assumptions!$D$15)*(1-E1440)+Assumptions!$D$15-Simulation!J1440</f>
        <v>0.183810126167692</v>
      </c>
      <c r="G1440" s="8" t="n">
        <f aca="false">((Assumptions!$D$14*(1+Simulation!E1440)^1*F1440-Assumptions!$D$14*(1+Simulation!E1440)^0*Simulation!E1440*Assumptions!$D$16)/(1+Simulation!K1440)^1+(Assumptions!$D$14*(1+Simulation!E1440)^2*F1440-Assumptions!$D$14*(1+Simulation!E1440)^1*Simulation!E1440*Assumptions!$D$16)/(1+Simulation!K1440)^2+(Assumptions!$D$14*(1+Simulation!E1440)^3*F1440-Assumptions!$D$14*(1+Simulation!E1440)^2*Simulation!E1440*Assumptions!$D$16)/(1+Simulation!K1440)^3+(Assumptions!$D$14*(1+Simulation!E1440)^4*F1440-Assumptions!$D$14*(1+Simulation!E1440)^3*Simulation!E1440*Assumptions!$D$16)/(1+Simulation!K1440)^4+(Assumptions!$D$14*(1+Simulation!E1440)^5*F1440-Assumptions!$D$14*(1+Simulation!E1440)^4*Simulation!E1440*Assumptions!$D$16)/(1+Simulation!K1440)^5+(Assumptions!$D$14*(1+Simulation!E1440)^5*F1440-Assumptions!$D$14*(1+Simulation!E1440)^4*Simulation!E1440*Assumptions!$D$16)*(1+Simulation!I1440)/(Simulation!K1440-Simulation!I1440)/(1+Simulation!K1440)^5-Assumptions!$D$17)/Assumptions!$D$18</f>
        <v>18.5539831088052</v>
      </c>
      <c r="H1440" s="8" t="str">
        <f aca="false">IF(D1440=1,G1440,"")</f>
        <v/>
      </c>
      <c r="I1440" s="33" t="n">
        <f aca="false">IF(D1440=0,G1440,"")</f>
        <v>18.5539831088052</v>
      </c>
    </row>
    <row r="1441" customFormat="false" ht="15" hidden="false" customHeight="false" outlineLevel="0" collapsed="false">
      <c r="B1441" s="2" t="n">
        <v>1436</v>
      </c>
      <c r="C1441" s="19" t="n">
        <f aca="false">IF('Random Draws'!F1441&lt;(Assumptions!$D$28-Assumptions!$D$27)/(Assumptions!$D$29-Assumptions!$D$27),Assumptions!$D$27+SQRT('Random Draws'!F1441*(Assumptions!$D$29-Assumptions!$D$27)*(Assumptions!$D$28-Assumptions!$D$27)),Assumptions!$D$29-SQRT((1-'Random Draws'!F1441)*(Assumptions!$D$29-Assumptions!$D$27)*(Assumptions!$D$29-Assumptions!$D$28)))</f>
        <v>0.251185469954937</v>
      </c>
      <c r="D1441" s="29" t="n">
        <f aca="false">IF('Random Draws'!I1441&lt;Assumptions!$D$30,1,0)</f>
        <v>0</v>
      </c>
      <c r="E1441" s="19" t="n">
        <f aca="false">C1441+Assumptions!$D$31*D1441</f>
        <v>0.251185469954937</v>
      </c>
      <c r="F1441" s="28" t="n">
        <f aca="false">(Simulation!F1441-Assumptions!$D$15)*(1-E1441)+Assumptions!$D$15-Simulation!J1441</f>
        <v>0.113780665008979</v>
      </c>
      <c r="G1441" s="8" t="n">
        <f aca="false">((Assumptions!$D$14*(1+Simulation!E1441)^1*F1441-Assumptions!$D$14*(1+Simulation!E1441)^0*Simulation!E1441*Assumptions!$D$16)/(1+Simulation!K1441)^1+(Assumptions!$D$14*(1+Simulation!E1441)^2*F1441-Assumptions!$D$14*(1+Simulation!E1441)^1*Simulation!E1441*Assumptions!$D$16)/(1+Simulation!K1441)^2+(Assumptions!$D$14*(1+Simulation!E1441)^3*F1441-Assumptions!$D$14*(1+Simulation!E1441)^2*Simulation!E1441*Assumptions!$D$16)/(1+Simulation!K1441)^3+(Assumptions!$D$14*(1+Simulation!E1441)^4*F1441-Assumptions!$D$14*(1+Simulation!E1441)^3*Simulation!E1441*Assumptions!$D$16)/(1+Simulation!K1441)^4+(Assumptions!$D$14*(1+Simulation!E1441)^5*F1441-Assumptions!$D$14*(1+Simulation!E1441)^4*Simulation!E1441*Assumptions!$D$16)/(1+Simulation!K1441)^5+(Assumptions!$D$14*(1+Simulation!E1441)^5*F1441-Assumptions!$D$14*(1+Simulation!E1441)^4*Simulation!E1441*Assumptions!$D$16)*(1+Simulation!I1441)/(Simulation!K1441-Simulation!I1441)/(1+Simulation!K1441)^5-Assumptions!$D$17)/Assumptions!$D$18</f>
        <v>14.6077189389303</v>
      </c>
      <c r="H1441" s="8" t="str">
        <f aca="false">IF(D1441=1,G1441,"")</f>
        <v/>
      </c>
      <c r="I1441" s="33" t="n">
        <f aca="false">IF(D1441=0,G1441,"")</f>
        <v>14.6077189389303</v>
      </c>
    </row>
    <row r="1442" customFormat="false" ht="15" hidden="false" customHeight="false" outlineLevel="0" collapsed="false">
      <c r="B1442" s="2" t="n">
        <v>1437</v>
      </c>
      <c r="C1442" s="19" t="n">
        <f aca="false">IF('Random Draws'!F1442&lt;(Assumptions!$D$28-Assumptions!$D$27)/(Assumptions!$D$29-Assumptions!$D$27),Assumptions!$D$27+SQRT('Random Draws'!F1442*(Assumptions!$D$29-Assumptions!$D$27)*(Assumptions!$D$28-Assumptions!$D$27)),Assumptions!$D$29-SQRT((1-'Random Draws'!F1442)*(Assumptions!$D$29-Assumptions!$D$27)*(Assumptions!$D$29-Assumptions!$D$28)))</f>
        <v>0.266330345024369</v>
      </c>
      <c r="D1442" s="29" t="n">
        <f aca="false">IF('Random Draws'!I1442&lt;Assumptions!$D$30,1,0)</f>
        <v>1</v>
      </c>
      <c r="E1442" s="19" t="n">
        <f aca="false">C1442+Assumptions!$D$31*D1442</f>
        <v>0.356330345024369</v>
      </c>
      <c r="F1442" s="28" t="n">
        <f aca="false">(Simulation!F1442-Assumptions!$D$15)*(1-E1442)+Assumptions!$D$15-Simulation!J1442</f>
        <v>0.11343824134101</v>
      </c>
      <c r="G1442" s="8" t="n">
        <f aca="false">((Assumptions!$D$14*(1+Simulation!E1442)^1*F1442-Assumptions!$D$14*(1+Simulation!E1442)^0*Simulation!E1442*Assumptions!$D$16)/(1+Simulation!K1442)^1+(Assumptions!$D$14*(1+Simulation!E1442)^2*F1442-Assumptions!$D$14*(1+Simulation!E1442)^1*Simulation!E1442*Assumptions!$D$16)/(1+Simulation!K1442)^2+(Assumptions!$D$14*(1+Simulation!E1442)^3*F1442-Assumptions!$D$14*(1+Simulation!E1442)^2*Simulation!E1442*Assumptions!$D$16)/(1+Simulation!K1442)^3+(Assumptions!$D$14*(1+Simulation!E1442)^4*F1442-Assumptions!$D$14*(1+Simulation!E1442)^3*Simulation!E1442*Assumptions!$D$16)/(1+Simulation!K1442)^4+(Assumptions!$D$14*(1+Simulation!E1442)^5*F1442-Assumptions!$D$14*(1+Simulation!E1442)^4*Simulation!E1442*Assumptions!$D$16)/(1+Simulation!K1442)^5+(Assumptions!$D$14*(1+Simulation!E1442)^5*F1442-Assumptions!$D$14*(1+Simulation!E1442)^4*Simulation!E1442*Assumptions!$D$16)*(1+Simulation!I1442)/(Simulation!K1442-Simulation!I1442)/(1+Simulation!K1442)^5-Assumptions!$D$17)/Assumptions!$D$18</f>
        <v>6.91789683001722</v>
      </c>
      <c r="H1442" s="8" t="n">
        <f aca="false">IF(D1442=1,G1442,"")</f>
        <v>6.91789683001722</v>
      </c>
      <c r="I1442" s="33" t="str">
        <f aca="false">IF(D1442=0,G1442,"")</f>
        <v/>
      </c>
    </row>
    <row r="1443" customFormat="false" ht="15" hidden="false" customHeight="false" outlineLevel="0" collapsed="false">
      <c r="B1443" s="2" t="n">
        <v>1438</v>
      </c>
      <c r="C1443" s="19" t="n">
        <f aca="false">IF('Random Draws'!F1443&lt;(Assumptions!$D$28-Assumptions!$D$27)/(Assumptions!$D$29-Assumptions!$D$27),Assumptions!$D$27+SQRT('Random Draws'!F1443*(Assumptions!$D$29-Assumptions!$D$27)*(Assumptions!$D$28-Assumptions!$D$27)),Assumptions!$D$29-SQRT((1-'Random Draws'!F1443)*(Assumptions!$D$29-Assumptions!$D$27)*(Assumptions!$D$29-Assumptions!$D$28)))</f>
        <v>0.262810233945141</v>
      </c>
      <c r="D1443" s="29" t="n">
        <f aca="false">IF('Random Draws'!I1443&lt;Assumptions!$D$30,1,0)</f>
        <v>0</v>
      </c>
      <c r="E1443" s="19" t="n">
        <f aca="false">C1443+Assumptions!$D$31*D1443</f>
        <v>0.262810233945141</v>
      </c>
      <c r="F1443" s="28" t="n">
        <f aca="false">(Simulation!F1443-Assumptions!$D$15)*(1-E1443)+Assumptions!$D$15-Simulation!J1443</f>
        <v>0.14505259260722</v>
      </c>
      <c r="G1443" s="8" t="n">
        <f aca="false">((Assumptions!$D$14*(1+Simulation!E1443)^1*F1443-Assumptions!$D$14*(1+Simulation!E1443)^0*Simulation!E1443*Assumptions!$D$16)/(1+Simulation!K1443)^1+(Assumptions!$D$14*(1+Simulation!E1443)^2*F1443-Assumptions!$D$14*(1+Simulation!E1443)^1*Simulation!E1443*Assumptions!$D$16)/(1+Simulation!K1443)^2+(Assumptions!$D$14*(1+Simulation!E1443)^3*F1443-Assumptions!$D$14*(1+Simulation!E1443)^2*Simulation!E1443*Assumptions!$D$16)/(1+Simulation!K1443)^3+(Assumptions!$D$14*(1+Simulation!E1443)^4*F1443-Assumptions!$D$14*(1+Simulation!E1443)^3*Simulation!E1443*Assumptions!$D$16)/(1+Simulation!K1443)^4+(Assumptions!$D$14*(1+Simulation!E1443)^5*F1443-Assumptions!$D$14*(1+Simulation!E1443)^4*Simulation!E1443*Assumptions!$D$16)/(1+Simulation!K1443)^5+(Assumptions!$D$14*(1+Simulation!E1443)^5*F1443-Assumptions!$D$14*(1+Simulation!E1443)^4*Simulation!E1443*Assumptions!$D$16)*(1+Simulation!I1443)/(Simulation!K1443-Simulation!I1443)/(1+Simulation!K1443)^5-Assumptions!$D$17)/Assumptions!$D$18</f>
        <v>16.4091213941049</v>
      </c>
      <c r="H1443" s="8" t="str">
        <f aca="false">IF(D1443=1,G1443,"")</f>
        <v/>
      </c>
      <c r="I1443" s="33" t="n">
        <f aca="false">IF(D1443=0,G1443,"")</f>
        <v>16.4091213941049</v>
      </c>
    </row>
    <row r="1444" customFormat="false" ht="15" hidden="false" customHeight="false" outlineLevel="0" collapsed="false">
      <c r="B1444" s="2" t="n">
        <v>1439</v>
      </c>
      <c r="C1444" s="19" t="n">
        <f aca="false">IF('Random Draws'!F1444&lt;(Assumptions!$D$28-Assumptions!$D$27)/(Assumptions!$D$29-Assumptions!$D$27),Assumptions!$D$27+SQRT('Random Draws'!F1444*(Assumptions!$D$29-Assumptions!$D$27)*(Assumptions!$D$28-Assumptions!$D$27)),Assumptions!$D$29-SQRT((1-'Random Draws'!F1444)*(Assumptions!$D$29-Assumptions!$D$27)*(Assumptions!$D$29-Assumptions!$D$28)))</f>
        <v>0.264103234142657</v>
      </c>
      <c r="D1444" s="29" t="n">
        <f aca="false">IF('Random Draws'!I1444&lt;Assumptions!$D$30,1,0)</f>
        <v>0</v>
      </c>
      <c r="E1444" s="19" t="n">
        <f aca="false">C1444+Assumptions!$D$31*D1444</f>
        <v>0.264103234142657</v>
      </c>
      <c r="F1444" s="28" t="n">
        <f aca="false">(Simulation!F1444-Assumptions!$D$15)*(1-E1444)+Assumptions!$D$15-Simulation!J1444</f>
        <v>0.19474263907447</v>
      </c>
      <c r="G1444" s="8" t="n">
        <f aca="false">((Assumptions!$D$14*(1+Simulation!E1444)^1*F1444-Assumptions!$D$14*(1+Simulation!E1444)^0*Simulation!E1444*Assumptions!$D$16)/(1+Simulation!K1444)^1+(Assumptions!$D$14*(1+Simulation!E1444)^2*F1444-Assumptions!$D$14*(1+Simulation!E1444)^1*Simulation!E1444*Assumptions!$D$16)/(1+Simulation!K1444)^2+(Assumptions!$D$14*(1+Simulation!E1444)^3*F1444-Assumptions!$D$14*(1+Simulation!E1444)^2*Simulation!E1444*Assumptions!$D$16)/(1+Simulation!K1444)^3+(Assumptions!$D$14*(1+Simulation!E1444)^4*F1444-Assumptions!$D$14*(1+Simulation!E1444)^3*Simulation!E1444*Assumptions!$D$16)/(1+Simulation!K1444)^4+(Assumptions!$D$14*(1+Simulation!E1444)^5*F1444-Assumptions!$D$14*(1+Simulation!E1444)^4*Simulation!E1444*Assumptions!$D$16)/(1+Simulation!K1444)^5+(Assumptions!$D$14*(1+Simulation!E1444)^5*F1444-Assumptions!$D$14*(1+Simulation!E1444)^4*Simulation!E1444*Assumptions!$D$16)*(1+Simulation!I1444)/(Simulation!K1444-Simulation!I1444)/(1+Simulation!K1444)^5-Assumptions!$D$17)/Assumptions!$D$18</f>
        <v>13.6384637126523</v>
      </c>
      <c r="H1444" s="8" t="str">
        <f aca="false">IF(D1444=1,G1444,"")</f>
        <v/>
      </c>
      <c r="I1444" s="33" t="n">
        <f aca="false">IF(D1444=0,G1444,"")</f>
        <v>13.6384637126523</v>
      </c>
    </row>
    <row r="1445" customFormat="false" ht="15" hidden="false" customHeight="false" outlineLevel="0" collapsed="false">
      <c r="B1445" s="2" t="n">
        <v>1440</v>
      </c>
      <c r="C1445" s="19" t="n">
        <f aca="false">IF('Random Draws'!F1445&lt;(Assumptions!$D$28-Assumptions!$D$27)/(Assumptions!$D$29-Assumptions!$D$27),Assumptions!$D$27+SQRT('Random Draws'!F1445*(Assumptions!$D$29-Assumptions!$D$27)*(Assumptions!$D$28-Assumptions!$D$27)),Assumptions!$D$29-SQRT((1-'Random Draws'!F1445)*(Assumptions!$D$29-Assumptions!$D$27)*(Assumptions!$D$29-Assumptions!$D$28)))</f>
        <v>0.272990709304416</v>
      </c>
      <c r="D1445" s="29" t="n">
        <f aca="false">IF('Random Draws'!I1445&lt;Assumptions!$D$30,1,0)</f>
        <v>0</v>
      </c>
      <c r="E1445" s="19" t="n">
        <f aca="false">C1445+Assumptions!$D$31*D1445</f>
        <v>0.272990709304416</v>
      </c>
      <c r="F1445" s="28" t="n">
        <f aca="false">(Simulation!F1445-Assumptions!$D$15)*(1-E1445)+Assumptions!$D$15-Simulation!J1445</f>
        <v>0.194599922505073</v>
      </c>
      <c r="G1445" s="8" t="n">
        <f aca="false">((Assumptions!$D$14*(1+Simulation!E1445)^1*F1445-Assumptions!$D$14*(1+Simulation!E1445)^0*Simulation!E1445*Assumptions!$D$16)/(1+Simulation!K1445)^1+(Assumptions!$D$14*(1+Simulation!E1445)^2*F1445-Assumptions!$D$14*(1+Simulation!E1445)^1*Simulation!E1445*Assumptions!$D$16)/(1+Simulation!K1445)^2+(Assumptions!$D$14*(1+Simulation!E1445)^3*F1445-Assumptions!$D$14*(1+Simulation!E1445)^2*Simulation!E1445*Assumptions!$D$16)/(1+Simulation!K1445)^3+(Assumptions!$D$14*(1+Simulation!E1445)^4*F1445-Assumptions!$D$14*(1+Simulation!E1445)^3*Simulation!E1445*Assumptions!$D$16)/(1+Simulation!K1445)^4+(Assumptions!$D$14*(1+Simulation!E1445)^5*F1445-Assumptions!$D$14*(1+Simulation!E1445)^4*Simulation!E1445*Assumptions!$D$16)/(1+Simulation!K1445)^5+(Assumptions!$D$14*(1+Simulation!E1445)^5*F1445-Assumptions!$D$14*(1+Simulation!E1445)^4*Simulation!E1445*Assumptions!$D$16)*(1+Simulation!I1445)/(Simulation!K1445-Simulation!I1445)/(1+Simulation!K1445)^5-Assumptions!$D$17)/Assumptions!$D$18</f>
        <v>17.4748233216487</v>
      </c>
      <c r="H1445" s="8" t="str">
        <f aca="false">IF(D1445=1,G1445,"")</f>
        <v/>
      </c>
      <c r="I1445" s="33" t="n">
        <f aca="false">IF(D1445=0,G1445,"")</f>
        <v>17.4748233216487</v>
      </c>
    </row>
    <row r="1446" customFormat="false" ht="15" hidden="false" customHeight="false" outlineLevel="0" collapsed="false">
      <c r="B1446" s="2" t="n">
        <v>1441</v>
      </c>
      <c r="C1446" s="19" t="n">
        <f aca="false">IF('Random Draws'!F1446&lt;(Assumptions!$D$28-Assumptions!$D$27)/(Assumptions!$D$29-Assumptions!$D$27),Assumptions!$D$27+SQRT('Random Draws'!F1446*(Assumptions!$D$29-Assumptions!$D$27)*(Assumptions!$D$28-Assumptions!$D$27)),Assumptions!$D$29-SQRT((1-'Random Draws'!F1446)*(Assumptions!$D$29-Assumptions!$D$27)*(Assumptions!$D$29-Assumptions!$D$28)))</f>
        <v>0.249661522319345</v>
      </c>
      <c r="D1446" s="29" t="n">
        <f aca="false">IF('Random Draws'!I1446&lt;Assumptions!$D$30,1,0)</f>
        <v>0</v>
      </c>
      <c r="E1446" s="19" t="n">
        <f aca="false">C1446+Assumptions!$D$31*D1446</f>
        <v>0.249661522319345</v>
      </c>
      <c r="F1446" s="28" t="n">
        <f aca="false">(Simulation!F1446-Assumptions!$D$15)*(1-E1446)+Assumptions!$D$15-Simulation!J1446</f>
        <v>0.194747802826586</v>
      </c>
      <c r="G1446" s="8" t="n">
        <f aca="false">((Assumptions!$D$14*(1+Simulation!E1446)^1*F1446-Assumptions!$D$14*(1+Simulation!E1446)^0*Simulation!E1446*Assumptions!$D$16)/(1+Simulation!K1446)^1+(Assumptions!$D$14*(1+Simulation!E1446)^2*F1446-Assumptions!$D$14*(1+Simulation!E1446)^1*Simulation!E1446*Assumptions!$D$16)/(1+Simulation!K1446)^2+(Assumptions!$D$14*(1+Simulation!E1446)^3*F1446-Assumptions!$D$14*(1+Simulation!E1446)^2*Simulation!E1446*Assumptions!$D$16)/(1+Simulation!K1446)^3+(Assumptions!$D$14*(1+Simulation!E1446)^4*F1446-Assumptions!$D$14*(1+Simulation!E1446)^3*Simulation!E1446*Assumptions!$D$16)/(1+Simulation!K1446)^4+(Assumptions!$D$14*(1+Simulation!E1446)^5*F1446-Assumptions!$D$14*(1+Simulation!E1446)^4*Simulation!E1446*Assumptions!$D$16)/(1+Simulation!K1446)^5+(Assumptions!$D$14*(1+Simulation!E1446)^5*F1446-Assumptions!$D$14*(1+Simulation!E1446)^4*Simulation!E1446*Assumptions!$D$16)*(1+Simulation!I1446)/(Simulation!K1446-Simulation!I1446)/(1+Simulation!K1446)^5-Assumptions!$D$17)/Assumptions!$D$18</f>
        <v>24.5371052125245</v>
      </c>
      <c r="H1446" s="8" t="str">
        <f aca="false">IF(D1446=1,G1446,"")</f>
        <v/>
      </c>
      <c r="I1446" s="33" t="n">
        <f aca="false">IF(D1446=0,G1446,"")</f>
        <v>24.5371052125245</v>
      </c>
    </row>
    <row r="1447" customFormat="false" ht="15" hidden="false" customHeight="false" outlineLevel="0" collapsed="false">
      <c r="B1447" s="2" t="n">
        <v>1442</v>
      </c>
      <c r="C1447" s="19" t="n">
        <f aca="false">IF('Random Draws'!F1447&lt;(Assumptions!$D$28-Assumptions!$D$27)/(Assumptions!$D$29-Assumptions!$D$27),Assumptions!$D$27+SQRT('Random Draws'!F1447*(Assumptions!$D$29-Assumptions!$D$27)*(Assumptions!$D$28-Assumptions!$D$27)),Assumptions!$D$29-SQRT((1-'Random Draws'!F1447)*(Assumptions!$D$29-Assumptions!$D$27)*(Assumptions!$D$29-Assumptions!$D$28)))</f>
        <v>0.252589066877891</v>
      </c>
      <c r="D1447" s="29" t="n">
        <f aca="false">IF('Random Draws'!I1447&lt;Assumptions!$D$30,1,0)</f>
        <v>0</v>
      </c>
      <c r="E1447" s="19" t="n">
        <f aca="false">C1447+Assumptions!$D$31*D1447</f>
        <v>0.252589066877891</v>
      </c>
      <c r="F1447" s="28" t="n">
        <f aca="false">(Simulation!F1447-Assumptions!$D$15)*(1-E1447)+Assumptions!$D$15-Simulation!J1447</f>
        <v>0.143563377501896</v>
      </c>
      <c r="G1447" s="8" t="n">
        <f aca="false">((Assumptions!$D$14*(1+Simulation!E1447)^1*F1447-Assumptions!$D$14*(1+Simulation!E1447)^0*Simulation!E1447*Assumptions!$D$16)/(1+Simulation!K1447)^1+(Assumptions!$D$14*(1+Simulation!E1447)^2*F1447-Assumptions!$D$14*(1+Simulation!E1447)^1*Simulation!E1447*Assumptions!$D$16)/(1+Simulation!K1447)^2+(Assumptions!$D$14*(1+Simulation!E1447)^3*F1447-Assumptions!$D$14*(1+Simulation!E1447)^2*Simulation!E1447*Assumptions!$D$16)/(1+Simulation!K1447)^3+(Assumptions!$D$14*(1+Simulation!E1447)^4*F1447-Assumptions!$D$14*(1+Simulation!E1447)^3*Simulation!E1447*Assumptions!$D$16)/(1+Simulation!K1447)^4+(Assumptions!$D$14*(1+Simulation!E1447)^5*F1447-Assumptions!$D$14*(1+Simulation!E1447)^4*Simulation!E1447*Assumptions!$D$16)/(1+Simulation!K1447)^5+(Assumptions!$D$14*(1+Simulation!E1447)^5*F1447-Assumptions!$D$14*(1+Simulation!E1447)^4*Simulation!E1447*Assumptions!$D$16)*(1+Simulation!I1447)/(Simulation!K1447-Simulation!I1447)/(1+Simulation!K1447)^5-Assumptions!$D$17)/Assumptions!$D$18</f>
        <v>11.1245670176066</v>
      </c>
      <c r="H1447" s="8" t="str">
        <f aca="false">IF(D1447=1,G1447,"")</f>
        <v/>
      </c>
      <c r="I1447" s="33" t="n">
        <f aca="false">IF(D1447=0,G1447,"")</f>
        <v>11.1245670176066</v>
      </c>
    </row>
    <row r="1448" customFormat="false" ht="15" hidden="false" customHeight="false" outlineLevel="0" collapsed="false">
      <c r="B1448" s="2" t="n">
        <v>1443</v>
      </c>
      <c r="C1448" s="19" t="n">
        <f aca="false">IF('Random Draws'!F1448&lt;(Assumptions!$D$28-Assumptions!$D$27)/(Assumptions!$D$29-Assumptions!$D$27),Assumptions!$D$27+SQRT('Random Draws'!F1448*(Assumptions!$D$29-Assumptions!$D$27)*(Assumptions!$D$28-Assumptions!$D$27)),Assumptions!$D$29-SQRT((1-'Random Draws'!F1448)*(Assumptions!$D$29-Assumptions!$D$27)*(Assumptions!$D$29-Assumptions!$D$28)))</f>
        <v>0.269029969598365</v>
      </c>
      <c r="D1448" s="29" t="n">
        <f aca="false">IF('Random Draws'!I1448&lt;Assumptions!$D$30,1,0)</f>
        <v>1</v>
      </c>
      <c r="E1448" s="19" t="n">
        <f aca="false">C1448+Assumptions!$D$31*D1448</f>
        <v>0.359029969598365</v>
      </c>
      <c r="F1448" s="28" t="n">
        <f aca="false">(Simulation!F1448-Assumptions!$D$15)*(1-E1448)+Assumptions!$D$15-Simulation!J1448</f>
        <v>0.161240020339464</v>
      </c>
      <c r="G1448" s="8" t="n">
        <f aca="false">((Assumptions!$D$14*(1+Simulation!E1448)^1*F1448-Assumptions!$D$14*(1+Simulation!E1448)^0*Simulation!E1448*Assumptions!$D$16)/(1+Simulation!K1448)^1+(Assumptions!$D$14*(1+Simulation!E1448)^2*F1448-Assumptions!$D$14*(1+Simulation!E1448)^1*Simulation!E1448*Assumptions!$D$16)/(1+Simulation!K1448)^2+(Assumptions!$D$14*(1+Simulation!E1448)^3*F1448-Assumptions!$D$14*(1+Simulation!E1448)^2*Simulation!E1448*Assumptions!$D$16)/(1+Simulation!K1448)^3+(Assumptions!$D$14*(1+Simulation!E1448)^4*F1448-Assumptions!$D$14*(1+Simulation!E1448)^3*Simulation!E1448*Assumptions!$D$16)/(1+Simulation!K1448)^4+(Assumptions!$D$14*(1+Simulation!E1448)^5*F1448-Assumptions!$D$14*(1+Simulation!E1448)^4*Simulation!E1448*Assumptions!$D$16)/(1+Simulation!K1448)^5+(Assumptions!$D$14*(1+Simulation!E1448)^5*F1448-Assumptions!$D$14*(1+Simulation!E1448)^4*Simulation!E1448*Assumptions!$D$16)*(1+Simulation!I1448)/(Simulation!K1448-Simulation!I1448)/(1+Simulation!K1448)^5-Assumptions!$D$17)/Assumptions!$D$18</f>
        <v>10.9765712958694</v>
      </c>
      <c r="H1448" s="8" t="n">
        <f aca="false">IF(D1448=1,G1448,"")</f>
        <v>10.9765712958694</v>
      </c>
      <c r="I1448" s="33" t="str">
        <f aca="false">IF(D1448=0,G1448,"")</f>
        <v/>
      </c>
    </row>
    <row r="1449" customFormat="false" ht="15" hidden="false" customHeight="false" outlineLevel="0" collapsed="false">
      <c r="B1449" s="2" t="n">
        <v>1444</v>
      </c>
      <c r="C1449" s="19" t="n">
        <f aca="false">IF('Random Draws'!F1449&lt;(Assumptions!$D$28-Assumptions!$D$27)/(Assumptions!$D$29-Assumptions!$D$27),Assumptions!$D$27+SQRT('Random Draws'!F1449*(Assumptions!$D$29-Assumptions!$D$27)*(Assumptions!$D$28-Assumptions!$D$27)),Assumptions!$D$29-SQRT((1-'Random Draws'!F1449)*(Assumptions!$D$29-Assumptions!$D$27)*(Assumptions!$D$29-Assumptions!$D$28)))</f>
        <v>0.250346111693501</v>
      </c>
      <c r="D1449" s="29" t="n">
        <f aca="false">IF('Random Draws'!I1449&lt;Assumptions!$D$30,1,0)</f>
        <v>1</v>
      </c>
      <c r="E1449" s="19" t="n">
        <f aca="false">C1449+Assumptions!$D$31*D1449</f>
        <v>0.340346111693501</v>
      </c>
      <c r="F1449" s="28" t="n">
        <f aca="false">(Simulation!F1449-Assumptions!$D$15)*(1-E1449)+Assumptions!$D$15-Simulation!J1449</f>
        <v>0.118356740821651</v>
      </c>
      <c r="G1449" s="8" t="n">
        <f aca="false">((Assumptions!$D$14*(1+Simulation!E1449)^1*F1449-Assumptions!$D$14*(1+Simulation!E1449)^0*Simulation!E1449*Assumptions!$D$16)/(1+Simulation!K1449)^1+(Assumptions!$D$14*(1+Simulation!E1449)^2*F1449-Assumptions!$D$14*(1+Simulation!E1449)^1*Simulation!E1449*Assumptions!$D$16)/(1+Simulation!K1449)^2+(Assumptions!$D$14*(1+Simulation!E1449)^3*F1449-Assumptions!$D$14*(1+Simulation!E1449)^2*Simulation!E1449*Assumptions!$D$16)/(1+Simulation!K1449)^3+(Assumptions!$D$14*(1+Simulation!E1449)^4*F1449-Assumptions!$D$14*(1+Simulation!E1449)^3*Simulation!E1449*Assumptions!$D$16)/(1+Simulation!K1449)^4+(Assumptions!$D$14*(1+Simulation!E1449)^5*F1449-Assumptions!$D$14*(1+Simulation!E1449)^4*Simulation!E1449*Assumptions!$D$16)/(1+Simulation!K1449)^5+(Assumptions!$D$14*(1+Simulation!E1449)^5*F1449-Assumptions!$D$14*(1+Simulation!E1449)^4*Simulation!E1449*Assumptions!$D$16)*(1+Simulation!I1449)/(Simulation!K1449-Simulation!I1449)/(1+Simulation!K1449)^5-Assumptions!$D$17)/Assumptions!$D$18</f>
        <v>4.97773392669582</v>
      </c>
      <c r="H1449" s="8" t="n">
        <f aca="false">IF(D1449=1,G1449,"")</f>
        <v>4.97773392669582</v>
      </c>
      <c r="I1449" s="33" t="str">
        <f aca="false">IF(D1449=0,G1449,"")</f>
        <v/>
      </c>
    </row>
    <row r="1450" customFormat="false" ht="15" hidden="false" customHeight="false" outlineLevel="0" collapsed="false">
      <c r="B1450" s="2" t="n">
        <v>1445</v>
      </c>
      <c r="C1450" s="19" t="n">
        <f aca="false">IF('Random Draws'!F1450&lt;(Assumptions!$D$28-Assumptions!$D$27)/(Assumptions!$D$29-Assumptions!$D$27),Assumptions!$D$27+SQRT('Random Draws'!F1450*(Assumptions!$D$29-Assumptions!$D$27)*(Assumptions!$D$28-Assumptions!$D$27)),Assumptions!$D$29-SQRT((1-'Random Draws'!F1450)*(Assumptions!$D$29-Assumptions!$D$27)*(Assumptions!$D$29-Assumptions!$D$28)))</f>
        <v>0.255159961963752</v>
      </c>
      <c r="D1450" s="29" t="n">
        <f aca="false">IF('Random Draws'!I1450&lt;Assumptions!$D$30,1,0)</f>
        <v>1</v>
      </c>
      <c r="E1450" s="19" t="n">
        <f aca="false">C1450+Assumptions!$D$31*D1450</f>
        <v>0.345159961963752</v>
      </c>
      <c r="F1450" s="28" t="n">
        <f aca="false">(Simulation!F1450-Assumptions!$D$15)*(1-E1450)+Assumptions!$D$15-Simulation!J1450</f>
        <v>0.146689928361909</v>
      </c>
      <c r="G1450" s="8" t="n">
        <f aca="false">((Assumptions!$D$14*(1+Simulation!E1450)^1*F1450-Assumptions!$D$14*(1+Simulation!E1450)^0*Simulation!E1450*Assumptions!$D$16)/(1+Simulation!K1450)^1+(Assumptions!$D$14*(1+Simulation!E1450)^2*F1450-Assumptions!$D$14*(1+Simulation!E1450)^1*Simulation!E1450*Assumptions!$D$16)/(1+Simulation!K1450)^2+(Assumptions!$D$14*(1+Simulation!E1450)^3*F1450-Assumptions!$D$14*(1+Simulation!E1450)^2*Simulation!E1450*Assumptions!$D$16)/(1+Simulation!K1450)^3+(Assumptions!$D$14*(1+Simulation!E1450)^4*F1450-Assumptions!$D$14*(1+Simulation!E1450)^3*Simulation!E1450*Assumptions!$D$16)/(1+Simulation!K1450)^4+(Assumptions!$D$14*(1+Simulation!E1450)^5*F1450-Assumptions!$D$14*(1+Simulation!E1450)^4*Simulation!E1450*Assumptions!$D$16)/(1+Simulation!K1450)^5+(Assumptions!$D$14*(1+Simulation!E1450)^5*F1450-Assumptions!$D$14*(1+Simulation!E1450)^4*Simulation!E1450*Assumptions!$D$16)*(1+Simulation!I1450)/(Simulation!K1450-Simulation!I1450)/(1+Simulation!K1450)^5-Assumptions!$D$17)/Assumptions!$D$18</f>
        <v>24.6386693525543</v>
      </c>
      <c r="H1450" s="8" t="n">
        <f aca="false">IF(D1450=1,G1450,"")</f>
        <v>24.6386693525543</v>
      </c>
      <c r="I1450" s="33" t="str">
        <f aca="false">IF(D1450=0,G1450,"")</f>
        <v/>
      </c>
    </row>
    <row r="1451" customFormat="false" ht="15" hidden="false" customHeight="false" outlineLevel="0" collapsed="false">
      <c r="B1451" s="2" t="n">
        <v>1446</v>
      </c>
      <c r="C1451" s="19" t="n">
        <f aca="false">IF('Random Draws'!F1451&lt;(Assumptions!$D$28-Assumptions!$D$27)/(Assumptions!$D$29-Assumptions!$D$27),Assumptions!$D$27+SQRT('Random Draws'!F1451*(Assumptions!$D$29-Assumptions!$D$27)*(Assumptions!$D$28-Assumptions!$D$27)),Assumptions!$D$29-SQRT((1-'Random Draws'!F1451)*(Assumptions!$D$29-Assumptions!$D$27)*(Assumptions!$D$29-Assumptions!$D$28)))</f>
        <v>0.262284929312453</v>
      </c>
      <c r="D1451" s="29" t="n">
        <f aca="false">IF('Random Draws'!I1451&lt;Assumptions!$D$30,1,0)</f>
        <v>0</v>
      </c>
      <c r="E1451" s="19" t="n">
        <f aca="false">C1451+Assumptions!$D$31*D1451</f>
        <v>0.262284929312453</v>
      </c>
      <c r="F1451" s="28" t="n">
        <f aca="false">(Simulation!F1451-Assumptions!$D$15)*(1-E1451)+Assumptions!$D$15-Simulation!J1451</f>
        <v>0.19230426000067</v>
      </c>
      <c r="G1451" s="8" t="n">
        <f aca="false">((Assumptions!$D$14*(1+Simulation!E1451)^1*F1451-Assumptions!$D$14*(1+Simulation!E1451)^0*Simulation!E1451*Assumptions!$D$16)/(1+Simulation!K1451)^1+(Assumptions!$D$14*(1+Simulation!E1451)^2*F1451-Assumptions!$D$14*(1+Simulation!E1451)^1*Simulation!E1451*Assumptions!$D$16)/(1+Simulation!K1451)^2+(Assumptions!$D$14*(1+Simulation!E1451)^3*F1451-Assumptions!$D$14*(1+Simulation!E1451)^2*Simulation!E1451*Assumptions!$D$16)/(1+Simulation!K1451)^3+(Assumptions!$D$14*(1+Simulation!E1451)^4*F1451-Assumptions!$D$14*(1+Simulation!E1451)^3*Simulation!E1451*Assumptions!$D$16)/(1+Simulation!K1451)^4+(Assumptions!$D$14*(1+Simulation!E1451)^5*F1451-Assumptions!$D$14*(1+Simulation!E1451)^4*Simulation!E1451*Assumptions!$D$16)/(1+Simulation!K1451)^5+(Assumptions!$D$14*(1+Simulation!E1451)^5*F1451-Assumptions!$D$14*(1+Simulation!E1451)^4*Simulation!E1451*Assumptions!$D$16)*(1+Simulation!I1451)/(Simulation!K1451-Simulation!I1451)/(1+Simulation!K1451)^5-Assumptions!$D$17)/Assumptions!$D$18</f>
        <v>25.1083325982402</v>
      </c>
      <c r="H1451" s="8" t="str">
        <f aca="false">IF(D1451=1,G1451,"")</f>
        <v/>
      </c>
      <c r="I1451" s="33" t="n">
        <f aca="false">IF(D1451=0,G1451,"")</f>
        <v>25.1083325982402</v>
      </c>
    </row>
    <row r="1452" customFormat="false" ht="15" hidden="false" customHeight="false" outlineLevel="0" collapsed="false">
      <c r="B1452" s="2" t="n">
        <v>1447</v>
      </c>
      <c r="C1452" s="19" t="n">
        <f aca="false">IF('Random Draws'!F1452&lt;(Assumptions!$D$28-Assumptions!$D$27)/(Assumptions!$D$29-Assumptions!$D$27),Assumptions!$D$27+SQRT('Random Draws'!F1452*(Assumptions!$D$29-Assumptions!$D$27)*(Assumptions!$D$28-Assumptions!$D$27)),Assumptions!$D$29-SQRT((1-'Random Draws'!F1452)*(Assumptions!$D$29-Assumptions!$D$27)*(Assumptions!$D$29-Assumptions!$D$28)))</f>
        <v>0.253381060251296</v>
      </c>
      <c r="D1452" s="29" t="n">
        <f aca="false">IF('Random Draws'!I1452&lt;Assumptions!$D$30,1,0)</f>
        <v>1</v>
      </c>
      <c r="E1452" s="19" t="n">
        <f aca="false">C1452+Assumptions!$D$31*D1452</f>
        <v>0.343381060251295</v>
      </c>
      <c r="F1452" s="28" t="n">
        <f aca="false">(Simulation!F1452-Assumptions!$D$15)*(1-E1452)+Assumptions!$D$15-Simulation!J1452</f>
        <v>0.139167267042533</v>
      </c>
      <c r="G1452" s="8" t="n">
        <f aca="false">((Assumptions!$D$14*(1+Simulation!E1452)^1*F1452-Assumptions!$D$14*(1+Simulation!E1452)^0*Simulation!E1452*Assumptions!$D$16)/(1+Simulation!K1452)^1+(Assumptions!$D$14*(1+Simulation!E1452)^2*F1452-Assumptions!$D$14*(1+Simulation!E1452)^1*Simulation!E1452*Assumptions!$D$16)/(1+Simulation!K1452)^2+(Assumptions!$D$14*(1+Simulation!E1452)^3*F1452-Assumptions!$D$14*(1+Simulation!E1452)^2*Simulation!E1452*Assumptions!$D$16)/(1+Simulation!K1452)^3+(Assumptions!$D$14*(1+Simulation!E1452)^4*F1452-Assumptions!$D$14*(1+Simulation!E1452)^3*Simulation!E1452*Assumptions!$D$16)/(1+Simulation!K1452)^4+(Assumptions!$D$14*(1+Simulation!E1452)^5*F1452-Assumptions!$D$14*(1+Simulation!E1452)^4*Simulation!E1452*Assumptions!$D$16)/(1+Simulation!K1452)^5+(Assumptions!$D$14*(1+Simulation!E1452)^5*F1452-Assumptions!$D$14*(1+Simulation!E1452)^4*Simulation!E1452*Assumptions!$D$16)*(1+Simulation!I1452)/(Simulation!K1452-Simulation!I1452)/(1+Simulation!K1452)^5-Assumptions!$D$17)/Assumptions!$D$18</f>
        <v>6.09681004914053</v>
      </c>
      <c r="H1452" s="8" t="n">
        <f aca="false">IF(D1452=1,G1452,"")</f>
        <v>6.09681004914053</v>
      </c>
      <c r="I1452" s="33" t="str">
        <f aca="false">IF(D1452=0,G1452,"")</f>
        <v/>
      </c>
    </row>
    <row r="1453" customFormat="false" ht="15" hidden="false" customHeight="false" outlineLevel="0" collapsed="false">
      <c r="B1453" s="2" t="n">
        <v>1448</v>
      </c>
      <c r="C1453" s="19" t="n">
        <f aca="false">IF('Random Draws'!F1453&lt;(Assumptions!$D$28-Assumptions!$D$27)/(Assumptions!$D$29-Assumptions!$D$27),Assumptions!$D$27+SQRT('Random Draws'!F1453*(Assumptions!$D$29-Assumptions!$D$27)*(Assumptions!$D$28-Assumptions!$D$27)),Assumptions!$D$29-SQRT((1-'Random Draws'!F1453)*(Assumptions!$D$29-Assumptions!$D$27)*(Assumptions!$D$29-Assumptions!$D$28)))</f>
        <v>0.273966362398089</v>
      </c>
      <c r="D1453" s="29" t="n">
        <f aca="false">IF('Random Draws'!I1453&lt;Assumptions!$D$30,1,0)</f>
        <v>0</v>
      </c>
      <c r="E1453" s="19" t="n">
        <f aca="false">C1453+Assumptions!$D$31*D1453</f>
        <v>0.273966362398089</v>
      </c>
      <c r="F1453" s="28" t="n">
        <f aca="false">(Simulation!F1453-Assumptions!$D$15)*(1-E1453)+Assumptions!$D$15-Simulation!J1453</f>
        <v>0.141581144231746</v>
      </c>
      <c r="G1453" s="8" t="n">
        <f aca="false">((Assumptions!$D$14*(1+Simulation!E1453)^1*F1453-Assumptions!$D$14*(1+Simulation!E1453)^0*Simulation!E1453*Assumptions!$D$16)/(1+Simulation!K1453)^1+(Assumptions!$D$14*(1+Simulation!E1453)^2*F1453-Assumptions!$D$14*(1+Simulation!E1453)^1*Simulation!E1453*Assumptions!$D$16)/(1+Simulation!K1453)^2+(Assumptions!$D$14*(1+Simulation!E1453)^3*F1453-Assumptions!$D$14*(1+Simulation!E1453)^2*Simulation!E1453*Assumptions!$D$16)/(1+Simulation!K1453)^3+(Assumptions!$D$14*(1+Simulation!E1453)^4*F1453-Assumptions!$D$14*(1+Simulation!E1453)^3*Simulation!E1453*Assumptions!$D$16)/(1+Simulation!K1453)^4+(Assumptions!$D$14*(1+Simulation!E1453)^5*F1453-Assumptions!$D$14*(1+Simulation!E1453)^4*Simulation!E1453*Assumptions!$D$16)/(1+Simulation!K1453)^5+(Assumptions!$D$14*(1+Simulation!E1453)^5*F1453-Assumptions!$D$14*(1+Simulation!E1453)^4*Simulation!E1453*Assumptions!$D$16)*(1+Simulation!I1453)/(Simulation!K1453-Simulation!I1453)/(1+Simulation!K1453)^5-Assumptions!$D$17)/Assumptions!$D$18</f>
        <v>10.1743852395322</v>
      </c>
      <c r="H1453" s="8" t="str">
        <f aca="false">IF(D1453=1,G1453,"")</f>
        <v/>
      </c>
      <c r="I1453" s="33" t="n">
        <f aca="false">IF(D1453=0,G1453,"")</f>
        <v>10.1743852395322</v>
      </c>
    </row>
    <row r="1454" customFormat="false" ht="15" hidden="false" customHeight="false" outlineLevel="0" collapsed="false">
      <c r="B1454" s="2" t="n">
        <v>1449</v>
      </c>
      <c r="C1454" s="19" t="n">
        <f aca="false">IF('Random Draws'!F1454&lt;(Assumptions!$D$28-Assumptions!$D$27)/(Assumptions!$D$29-Assumptions!$D$27),Assumptions!$D$27+SQRT('Random Draws'!F1454*(Assumptions!$D$29-Assumptions!$D$27)*(Assumptions!$D$28-Assumptions!$D$27)),Assumptions!$D$29-SQRT((1-'Random Draws'!F1454)*(Assumptions!$D$29-Assumptions!$D$27)*(Assumptions!$D$29-Assumptions!$D$28)))</f>
        <v>0.262645052746032</v>
      </c>
      <c r="D1454" s="29" t="n">
        <f aca="false">IF('Random Draws'!I1454&lt;Assumptions!$D$30,1,0)</f>
        <v>0</v>
      </c>
      <c r="E1454" s="19" t="n">
        <f aca="false">C1454+Assumptions!$D$31*D1454</f>
        <v>0.262645052746032</v>
      </c>
      <c r="F1454" s="28" t="n">
        <f aca="false">(Simulation!F1454-Assumptions!$D$15)*(1-E1454)+Assumptions!$D$15-Simulation!J1454</f>
        <v>0.164275133888763</v>
      </c>
      <c r="G1454" s="8" t="n">
        <f aca="false">((Assumptions!$D$14*(1+Simulation!E1454)^1*F1454-Assumptions!$D$14*(1+Simulation!E1454)^0*Simulation!E1454*Assumptions!$D$16)/(1+Simulation!K1454)^1+(Assumptions!$D$14*(1+Simulation!E1454)^2*F1454-Assumptions!$D$14*(1+Simulation!E1454)^1*Simulation!E1454*Assumptions!$D$16)/(1+Simulation!K1454)^2+(Assumptions!$D$14*(1+Simulation!E1454)^3*F1454-Assumptions!$D$14*(1+Simulation!E1454)^2*Simulation!E1454*Assumptions!$D$16)/(1+Simulation!K1454)^3+(Assumptions!$D$14*(1+Simulation!E1454)^4*F1454-Assumptions!$D$14*(1+Simulation!E1454)^3*Simulation!E1454*Assumptions!$D$16)/(1+Simulation!K1454)^4+(Assumptions!$D$14*(1+Simulation!E1454)^5*F1454-Assumptions!$D$14*(1+Simulation!E1454)^4*Simulation!E1454*Assumptions!$D$16)/(1+Simulation!K1454)^5+(Assumptions!$D$14*(1+Simulation!E1454)^5*F1454-Assumptions!$D$14*(1+Simulation!E1454)^4*Simulation!E1454*Assumptions!$D$16)*(1+Simulation!I1454)/(Simulation!K1454-Simulation!I1454)/(1+Simulation!K1454)^5-Assumptions!$D$17)/Assumptions!$D$18</f>
        <v>11.3078650867819</v>
      </c>
      <c r="H1454" s="8" t="str">
        <f aca="false">IF(D1454=1,G1454,"")</f>
        <v/>
      </c>
      <c r="I1454" s="33" t="n">
        <f aca="false">IF(D1454=0,G1454,"")</f>
        <v>11.3078650867819</v>
      </c>
    </row>
    <row r="1455" customFormat="false" ht="15" hidden="false" customHeight="false" outlineLevel="0" collapsed="false">
      <c r="B1455" s="2" t="n">
        <v>1450</v>
      </c>
      <c r="C1455" s="19" t="n">
        <f aca="false">IF('Random Draws'!F1455&lt;(Assumptions!$D$28-Assumptions!$D$27)/(Assumptions!$D$29-Assumptions!$D$27),Assumptions!$D$27+SQRT('Random Draws'!F1455*(Assumptions!$D$29-Assumptions!$D$27)*(Assumptions!$D$28-Assumptions!$D$27)),Assumptions!$D$29-SQRT((1-'Random Draws'!F1455)*(Assumptions!$D$29-Assumptions!$D$27)*(Assumptions!$D$29-Assumptions!$D$28)))</f>
        <v>0.257504865703569</v>
      </c>
      <c r="D1455" s="29" t="n">
        <f aca="false">IF('Random Draws'!I1455&lt;Assumptions!$D$30,1,0)</f>
        <v>0</v>
      </c>
      <c r="E1455" s="19" t="n">
        <f aca="false">C1455+Assumptions!$D$31*D1455</f>
        <v>0.257504865703569</v>
      </c>
      <c r="F1455" s="28" t="n">
        <f aca="false">(Simulation!F1455-Assumptions!$D$15)*(1-E1455)+Assumptions!$D$15-Simulation!J1455</f>
        <v>0.146007967604876</v>
      </c>
      <c r="G1455" s="8" t="n">
        <f aca="false">((Assumptions!$D$14*(1+Simulation!E1455)^1*F1455-Assumptions!$D$14*(1+Simulation!E1455)^0*Simulation!E1455*Assumptions!$D$16)/(1+Simulation!K1455)^1+(Assumptions!$D$14*(1+Simulation!E1455)^2*F1455-Assumptions!$D$14*(1+Simulation!E1455)^1*Simulation!E1455*Assumptions!$D$16)/(1+Simulation!K1455)^2+(Assumptions!$D$14*(1+Simulation!E1455)^3*F1455-Assumptions!$D$14*(1+Simulation!E1455)^2*Simulation!E1455*Assumptions!$D$16)/(1+Simulation!K1455)^3+(Assumptions!$D$14*(1+Simulation!E1455)^4*F1455-Assumptions!$D$14*(1+Simulation!E1455)^3*Simulation!E1455*Assumptions!$D$16)/(1+Simulation!K1455)^4+(Assumptions!$D$14*(1+Simulation!E1455)^5*F1455-Assumptions!$D$14*(1+Simulation!E1455)^4*Simulation!E1455*Assumptions!$D$16)/(1+Simulation!K1455)^5+(Assumptions!$D$14*(1+Simulation!E1455)^5*F1455-Assumptions!$D$14*(1+Simulation!E1455)^4*Simulation!E1455*Assumptions!$D$16)*(1+Simulation!I1455)/(Simulation!K1455-Simulation!I1455)/(1+Simulation!K1455)^5-Assumptions!$D$17)/Assumptions!$D$18</f>
        <v>17.1767493049512</v>
      </c>
      <c r="H1455" s="8" t="str">
        <f aca="false">IF(D1455=1,G1455,"")</f>
        <v/>
      </c>
      <c r="I1455" s="33" t="n">
        <f aca="false">IF(D1455=0,G1455,"")</f>
        <v>17.1767493049512</v>
      </c>
    </row>
    <row r="1456" customFormat="false" ht="15" hidden="false" customHeight="false" outlineLevel="0" collapsed="false">
      <c r="B1456" s="2" t="n">
        <v>1451</v>
      </c>
      <c r="C1456" s="19" t="n">
        <f aca="false">IF('Random Draws'!F1456&lt;(Assumptions!$D$28-Assumptions!$D$27)/(Assumptions!$D$29-Assumptions!$D$27),Assumptions!$D$27+SQRT('Random Draws'!F1456*(Assumptions!$D$29-Assumptions!$D$27)*(Assumptions!$D$28-Assumptions!$D$27)),Assumptions!$D$29-SQRT((1-'Random Draws'!F1456)*(Assumptions!$D$29-Assumptions!$D$27)*(Assumptions!$D$29-Assumptions!$D$28)))</f>
        <v>0.262076193946151</v>
      </c>
      <c r="D1456" s="29" t="n">
        <f aca="false">IF('Random Draws'!I1456&lt;Assumptions!$D$30,1,0)</f>
        <v>0</v>
      </c>
      <c r="E1456" s="19" t="n">
        <f aca="false">C1456+Assumptions!$D$31*D1456</f>
        <v>0.262076193946151</v>
      </c>
      <c r="F1456" s="28" t="n">
        <f aca="false">(Simulation!F1456-Assumptions!$D$15)*(1-E1456)+Assumptions!$D$15-Simulation!J1456</f>
        <v>0.169834449286628</v>
      </c>
      <c r="G1456" s="8" t="n">
        <f aca="false">((Assumptions!$D$14*(1+Simulation!E1456)^1*F1456-Assumptions!$D$14*(1+Simulation!E1456)^0*Simulation!E1456*Assumptions!$D$16)/(1+Simulation!K1456)^1+(Assumptions!$D$14*(1+Simulation!E1456)^2*F1456-Assumptions!$D$14*(1+Simulation!E1456)^1*Simulation!E1456*Assumptions!$D$16)/(1+Simulation!K1456)^2+(Assumptions!$D$14*(1+Simulation!E1456)^3*F1456-Assumptions!$D$14*(1+Simulation!E1456)^2*Simulation!E1456*Assumptions!$D$16)/(1+Simulation!K1456)^3+(Assumptions!$D$14*(1+Simulation!E1456)^4*F1456-Assumptions!$D$14*(1+Simulation!E1456)^3*Simulation!E1456*Assumptions!$D$16)/(1+Simulation!K1456)^4+(Assumptions!$D$14*(1+Simulation!E1456)^5*F1456-Assumptions!$D$14*(1+Simulation!E1456)^4*Simulation!E1456*Assumptions!$D$16)/(1+Simulation!K1456)^5+(Assumptions!$D$14*(1+Simulation!E1456)^5*F1456-Assumptions!$D$14*(1+Simulation!E1456)^4*Simulation!E1456*Assumptions!$D$16)*(1+Simulation!I1456)/(Simulation!K1456-Simulation!I1456)/(1+Simulation!K1456)^5-Assumptions!$D$17)/Assumptions!$D$18</f>
        <v>13.7247516547881</v>
      </c>
      <c r="H1456" s="8" t="str">
        <f aca="false">IF(D1456=1,G1456,"")</f>
        <v/>
      </c>
      <c r="I1456" s="33" t="n">
        <f aca="false">IF(D1456=0,G1456,"")</f>
        <v>13.7247516547881</v>
      </c>
    </row>
    <row r="1457" customFormat="false" ht="15" hidden="false" customHeight="false" outlineLevel="0" collapsed="false">
      <c r="B1457" s="2" t="n">
        <v>1452</v>
      </c>
      <c r="C1457" s="19" t="n">
        <f aca="false">IF('Random Draws'!F1457&lt;(Assumptions!$D$28-Assumptions!$D$27)/(Assumptions!$D$29-Assumptions!$D$27),Assumptions!$D$27+SQRT('Random Draws'!F1457*(Assumptions!$D$29-Assumptions!$D$27)*(Assumptions!$D$28-Assumptions!$D$27)),Assumptions!$D$29-SQRT((1-'Random Draws'!F1457)*(Assumptions!$D$29-Assumptions!$D$27)*(Assumptions!$D$29-Assumptions!$D$28)))</f>
        <v>0.263245681579724</v>
      </c>
      <c r="D1457" s="29" t="n">
        <f aca="false">IF('Random Draws'!I1457&lt;Assumptions!$D$30,1,0)</f>
        <v>1</v>
      </c>
      <c r="E1457" s="19" t="n">
        <f aca="false">C1457+Assumptions!$D$31*D1457</f>
        <v>0.353245681579724</v>
      </c>
      <c r="F1457" s="28" t="n">
        <f aca="false">(Simulation!F1457-Assumptions!$D$15)*(1-E1457)+Assumptions!$D$15-Simulation!J1457</f>
        <v>0.155723372882411</v>
      </c>
      <c r="G1457" s="8" t="n">
        <f aca="false">((Assumptions!$D$14*(1+Simulation!E1457)^1*F1457-Assumptions!$D$14*(1+Simulation!E1457)^0*Simulation!E1457*Assumptions!$D$16)/(1+Simulation!K1457)^1+(Assumptions!$D$14*(1+Simulation!E1457)^2*F1457-Assumptions!$D$14*(1+Simulation!E1457)^1*Simulation!E1457*Assumptions!$D$16)/(1+Simulation!K1457)^2+(Assumptions!$D$14*(1+Simulation!E1457)^3*F1457-Assumptions!$D$14*(1+Simulation!E1457)^2*Simulation!E1457*Assumptions!$D$16)/(1+Simulation!K1457)^3+(Assumptions!$D$14*(1+Simulation!E1457)^4*F1457-Assumptions!$D$14*(1+Simulation!E1457)^3*Simulation!E1457*Assumptions!$D$16)/(1+Simulation!K1457)^4+(Assumptions!$D$14*(1+Simulation!E1457)^5*F1457-Assumptions!$D$14*(1+Simulation!E1457)^4*Simulation!E1457*Assumptions!$D$16)/(1+Simulation!K1457)^5+(Assumptions!$D$14*(1+Simulation!E1457)^5*F1457-Assumptions!$D$14*(1+Simulation!E1457)^4*Simulation!E1457*Assumptions!$D$16)*(1+Simulation!I1457)/(Simulation!K1457-Simulation!I1457)/(1+Simulation!K1457)^5-Assumptions!$D$17)/Assumptions!$D$18</f>
        <v>6.16679155563704</v>
      </c>
      <c r="H1457" s="8" t="n">
        <f aca="false">IF(D1457=1,G1457,"")</f>
        <v>6.16679155563704</v>
      </c>
      <c r="I1457" s="33" t="str">
        <f aca="false">IF(D1457=0,G1457,"")</f>
        <v/>
      </c>
    </row>
    <row r="1458" customFormat="false" ht="15" hidden="false" customHeight="false" outlineLevel="0" collapsed="false">
      <c r="B1458" s="2" t="n">
        <v>1453</v>
      </c>
      <c r="C1458" s="19" t="n">
        <f aca="false">IF('Random Draws'!F1458&lt;(Assumptions!$D$28-Assumptions!$D$27)/(Assumptions!$D$29-Assumptions!$D$27),Assumptions!$D$27+SQRT('Random Draws'!F1458*(Assumptions!$D$29-Assumptions!$D$27)*(Assumptions!$D$28-Assumptions!$D$27)),Assumptions!$D$29-SQRT((1-'Random Draws'!F1458)*(Assumptions!$D$29-Assumptions!$D$27)*(Assumptions!$D$29-Assumptions!$D$28)))</f>
        <v>0.260342553404534</v>
      </c>
      <c r="D1458" s="29" t="n">
        <f aca="false">IF('Random Draws'!I1458&lt;Assumptions!$D$30,1,0)</f>
        <v>0</v>
      </c>
      <c r="E1458" s="19" t="n">
        <f aca="false">C1458+Assumptions!$D$31*D1458</f>
        <v>0.260342553404534</v>
      </c>
      <c r="F1458" s="28" t="n">
        <f aca="false">(Simulation!F1458-Assumptions!$D$15)*(1-E1458)+Assumptions!$D$15-Simulation!J1458</f>
        <v>0.198226946197826</v>
      </c>
      <c r="G1458" s="8" t="n">
        <f aca="false">((Assumptions!$D$14*(1+Simulation!E1458)^1*F1458-Assumptions!$D$14*(1+Simulation!E1458)^0*Simulation!E1458*Assumptions!$D$16)/(1+Simulation!K1458)^1+(Assumptions!$D$14*(1+Simulation!E1458)^2*F1458-Assumptions!$D$14*(1+Simulation!E1458)^1*Simulation!E1458*Assumptions!$D$16)/(1+Simulation!K1458)^2+(Assumptions!$D$14*(1+Simulation!E1458)^3*F1458-Assumptions!$D$14*(1+Simulation!E1458)^2*Simulation!E1458*Assumptions!$D$16)/(1+Simulation!K1458)^3+(Assumptions!$D$14*(1+Simulation!E1458)^4*F1458-Assumptions!$D$14*(1+Simulation!E1458)^3*Simulation!E1458*Assumptions!$D$16)/(1+Simulation!K1458)^4+(Assumptions!$D$14*(1+Simulation!E1458)^5*F1458-Assumptions!$D$14*(1+Simulation!E1458)^4*Simulation!E1458*Assumptions!$D$16)/(1+Simulation!K1458)^5+(Assumptions!$D$14*(1+Simulation!E1458)^5*F1458-Assumptions!$D$14*(1+Simulation!E1458)^4*Simulation!E1458*Assumptions!$D$16)*(1+Simulation!I1458)/(Simulation!K1458-Simulation!I1458)/(1+Simulation!K1458)^5-Assumptions!$D$17)/Assumptions!$D$18</f>
        <v>12.2001792152498</v>
      </c>
      <c r="H1458" s="8" t="str">
        <f aca="false">IF(D1458=1,G1458,"")</f>
        <v/>
      </c>
      <c r="I1458" s="33" t="n">
        <f aca="false">IF(D1458=0,G1458,"")</f>
        <v>12.2001792152498</v>
      </c>
    </row>
    <row r="1459" customFormat="false" ht="15" hidden="false" customHeight="false" outlineLevel="0" collapsed="false">
      <c r="B1459" s="2" t="n">
        <v>1454</v>
      </c>
      <c r="C1459" s="19" t="n">
        <f aca="false">IF('Random Draws'!F1459&lt;(Assumptions!$D$28-Assumptions!$D$27)/(Assumptions!$D$29-Assumptions!$D$27),Assumptions!$D$27+SQRT('Random Draws'!F1459*(Assumptions!$D$29-Assumptions!$D$27)*(Assumptions!$D$28-Assumptions!$D$27)),Assumptions!$D$29-SQRT((1-'Random Draws'!F1459)*(Assumptions!$D$29-Assumptions!$D$27)*(Assumptions!$D$29-Assumptions!$D$28)))</f>
        <v>0.273755189118124</v>
      </c>
      <c r="D1459" s="29" t="n">
        <f aca="false">IF('Random Draws'!I1459&lt;Assumptions!$D$30,1,0)</f>
        <v>0</v>
      </c>
      <c r="E1459" s="19" t="n">
        <f aca="false">C1459+Assumptions!$D$31*D1459</f>
        <v>0.273755189118124</v>
      </c>
      <c r="F1459" s="28" t="n">
        <f aca="false">(Simulation!F1459-Assumptions!$D$15)*(1-E1459)+Assumptions!$D$15-Simulation!J1459</f>
        <v>0.175027473289419</v>
      </c>
      <c r="G1459" s="8" t="n">
        <f aca="false">((Assumptions!$D$14*(1+Simulation!E1459)^1*F1459-Assumptions!$D$14*(1+Simulation!E1459)^0*Simulation!E1459*Assumptions!$D$16)/(1+Simulation!K1459)^1+(Assumptions!$D$14*(1+Simulation!E1459)^2*F1459-Assumptions!$D$14*(1+Simulation!E1459)^1*Simulation!E1459*Assumptions!$D$16)/(1+Simulation!K1459)^2+(Assumptions!$D$14*(1+Simulation!E1459)^3*F1459-Assumptions!$D$14*(1+Simulation!E1459)^2*Simulation!E1459*Assumptions!$D$16)/(1+Simulation!K1459)^3+(Assumptions!$D$14*(1+Simulation!E1459)^4*F1459-Assumptions!$D$14*(1+Simulation!E1459)^3*Simulation!E1459*Assumptions!$D$16)/(1+Simulation!K1459)^4+(Assumptions!$D$14*(1+Simulation!E1459)^5*F1459-Assumptions!$D$14*(1+Simulation!E1459)^4*Simulation!E1459*Assumptions!$D$16)/(1+Simulation!K1459)^5+(Assumptions!$D$14*(1+Simulation!E1459)^5*F1459-Assumptions!$D$14*(1+Simulation!E1459)^4*Simulation!E1459*Assumptions!$D$16)*(1+Simulation!I1459)/(Simulation!K1459-Simulation!I1459)/(1+Simulation!K1459)^5-Assumptions!$D$17)/Assumptions!$D$18</f>
        <v>14.5879715963302</v>
      </c>
      <c r="H1459" s="8" t="str">
        <f aca="false">IF(D1459=1,G1459,"")</f>
        <v/>
      </c>
      <c r="I1459" s="33" t="n">
        <f aca="false">IF(D1459=0,G1459,"")</f>
        <v>14.5879715963302</v>
      </c>
    </row>
    <row r="1460" customFormat="false" ht="15" hidden="false" customHeight="false" outlineLevel="0" collapsed="false">
      <c r="B1460" s="2" t="n">
        <v>1455</v>
      </c>
      <c r="C1460" s="19" t="n">
        <f aca="false">IF('Random Draws'!F1460&lt;(Assumptions!$D$28-Assumptions!$D$27)/(Assumptions!$D$29-Assumptions!$D$27),Assumptions!$D$27+SQRT('Random Draws'!F1460*(Assumptions!$D$29-Assumptions!$D$27)*(Assumptions!$D$28-Assumptions!$D$27)),Assumptions!$D$29-SQRT((1-'Random Draws'!F1460)*(Assumptions!$D$29-Assumptions!$D$27)*(Assumptions!$D$29-Assumptions!$D$28)))</f>
        <v>0.264382042168529</v>
      </c>
      <c r="D1460" s="29" t="n">
        <f aca="false">IF('Random Draws'!I1460&lt;Assumptions!$D$30,1,0)</f>
        <v>0</v>
      </c>
      <c r="E1460" s="19" t="n">
        <f aca="false">C1460+Assumptions!$D$31*D1460</f>
        <v>0.264382042168529</v>
      </c>
      <c r="F1460" s="28" t="n">
        <f aca="false">(Simulation!F1460-Assumptions!$D$15)*(1-E1460)+Assumptions!$D$15-Simulation!J1460</f>
        <v>0.196550120774075</v>
      </c>
      <c r="G1460" s="8" t="n">
        <f aca="false">((Assumptions!$D$14*(1+Simulation!E1460)^1*F1460-Assumptions!$D$14*(1+Simulation!E1460)^0*Simulation!E1460*Assumptions!$D$16)/(1+Simulation!K1460)^1+(Assumptions!$D$14*(1+Simulation!E1460)^2*F1460-Assumptions!$D$14*(1+Simulation!E1460)^1*Simulation!E1460*Assumptions!$D$16)/(1+Simulation!K1460)^2+(Assumptions!$D$14*(1+Simulation!E1460)^3*F1460-Assumptions!$D$14*(1+Simulation!E1460)^2*Simulation!E1460*Assumptions!$D$16)/(1+Simulation!K1460)^3+(Assumptions!$D$14*(1+Simulation!E1460)^4*F1460-Assumptions!$D$14*(1+Simulation!E1460)^3*Simulation!E1460*Assumptions!$D$16)/(1+Simulation!K1460)^4+(Assumptions!$D$14*(1+Simulation!E1460)^5*F1460-Assumptions!$D$14*(1+Simulation!E1460)^4*Simulation!E1460*Assumptions!$D$16)/(1+Simulation!K1460)^5+(Assumptions!$D$14*(1+Simulation!E1460)^5*F1460-Assumptions!$D$14*(1+Simulation!E1460)^4*Simulation!E1460*Assumptions!$D$16)*(1+Simulation!I1460)/(Simulation!K1460-Simulation!I1460)/(1+Simulation!K1460)^5-Assumptions!$D$17)/Assumptions!$D$18</f>
        <v>15.7686705739068</v>
      </c>
      <c r="H1460" s="8" t="str">
        <f aca="false">IF(D1460=1,G1460,"")</f>
        <v/>
      </c>
      <c r="I1460" s="33" t="n">
        <f aca="false">IF(D1460=0,G1460,"")</f>
        <v>15.7686705739068</v>
      </c>
    </row>
    <row r="1461" customFormat="false" ht="15" hidden="false" customHeight="false" outlineLevel="0" collapsed="false">
      <c r="B1461" s="2" t="n">
        <v>1456</v>
      </c>
      <c r="C1461" s="19" t="n">
        <f aca="false">IF('Random Draws'!F1461&lt;(Assumptions!$D$28-Assumptions!$D$27)/(Assumptions!$D$29-Assumptions!$D$27),Assumptions!$D$27+SQRT('Random Draws'!F1461*(Assumptions!$D$29-Assumptions!$D$27)*(Assumptions!$D$28-Assumptions!$D$27)),Assumptions!$D$29-SQRT((1-'Random Draws'!F1461)*(Assumptions!$D$29-Assumptions!$D$27)*(Assumptions!$D$29-Assumptions!$D$28)))</f>
        <v>0.267626717571024</v>
      </c>
      <c r="D1461" s="29" t="n">
        <f aca="false">IF('Random Draws'!I1461&lt;Assumptions!$D$30,1,0)</f>
        <v>0</v>
      </c>
      <c r="E1461" s="19" t="n">
        <f aca="false">C1461+Assumptions!$D$31*D1461</f>
        <v>0.267626717571024</v>
      </c>
      <c r="F1461" s="28" t="n">
        <f aca="false">(Simulation!F1461-Assumptions!$D$15)*(1-E1461)+Assumptions!$D$15-Simulation!J1461</f>
        <v>0.142505945225493</v>
      </c>
      <c r="G1461" s="8" t="n">
        <f aca="false">((Assumptions!$D$14*(1+Simulation!E1461)^1*F1461-Assumptions!$D$14*(1+Simulation!E1461)^0*Simulation!E1461*Assumptions!$D$16)/(1+Simulation!K1461)^1+(Assumptions!$D$14*(1+Simulation!E1461)^2*F1461-Assumptions!$D$14*(1+Simulation!E1461)^1*Simulation!E1461*Assumptions!$D$16)/(1+Simulation!K1461)^2+(Assumptions!$D$14*(1+Simulation!E1461)^3*F1461-Assumptions!$D$14*(1+Simulation!E1461)^2*Simulation!E1461*Assumptions!$D$16)/(1+Simulation!K1461)^3+(Assumptions!$D$14*(1+Simulation!E1461)^4*F1461-Assumptions!$D$14*(1+Simulation!E1461)^3*Simulation!E1461*Assumptions!$D$16)/(1+Simulation!K1461)^4+(Assumptions!$D$14*(1+Simulation!E1461)^5*F1461-Assumptions!$D$14*(1+Simulation!E1461)^4*Simulation!E1461*Assumptions!$D$16)/(1+Simulation!K1461)^5+(Assumptions!$D$14*(1+Simulation!E1461)^5*F1461-Assumptions!$D$14*(1+Simulation!E1461)^4*Simulation!E1461*Assumptions!$D$16)*(1+Simulation!I1461)/(Simulation!K1461-Simulation!I1461)/(1+Simulation!K1461)^5-Assumptions!$D$17)/Assumptions!$D$18</f>
        <v>9.85421644424469</v>
      </c>
      <c r="H1461" s="8" t="str">
        <f aca="false">IF(D1461=1,G1461,"")</f>
        <v/>
      </c>
      <c r="I1461" s="33" t="n">
        <f aca="false">IF(D1461=0,G1461,"")</f>
        <v>9.85421644424469</v>
      </c>
    </row>
    <row r="1462" customFormat="false" ht="15" hidden="false" customHeight="false" outlineLevel="0" collapsed="false">
      <c r="B1462" s="2" t="n">
        <v>1457</v>
      </c>
      <c r="C1462" s="19" t="n">
        <f aca="false">IF('Random Draws'!F1462&lt;(Assumptions!$D$28-Assumptions!$D$27)/(Assumptions!$D$29-Assumptions!$D$27),Assumptions!$D$27+SQRT('Random Draws'!F1462*(Assumptions!$D$29-Assumptions!$D$27)*(Assumptions!$D$28-Assumptions!$D$27)),Assumptions!$D$29-SQRT((1-'Random Draws'!F1462)*(Assumptions!$D$29-Assumptions!$D$27)*(Assumptions!$D$29-Assumptions!$D$28)))</f>
        <v>0.266665873152306</v>
      </c>
      <c r="D1462" s="29" t="n">
        <f aca="false">IF('Random Draws'!I1462&lt;Assumptions!$D$30,1,0)</f>
        <v>0</v>
      </c>
      <c r="E1462" s="19" t="n">
        <f aca="false">C1462+Assumptions!$D$31*D1462</f>
        <v>0.266665873152306</v>
      </c>
      <c r="F1462" s="28" t="n">
        <f aca="false">(Simulation!F1462-Assumptions!$D$15)*(1-E1462)+Assumptions!$D$15-Simulation!J1462</f>
        <v>0.181870642605854</v>
      </c>
      <c r="G1462" s="8" t="n">
        <f aca="false">((Assumptions!$D$14*(1+Simulation!E1462)^1*F1462-Assumptions!$D$14*(1+Simulation!E1462)^0*Simulation!E1462*Assumptions!$D$16)/(1+Simulation!K1462)^1+(Assumptions!$D$14*(1+Simulation!E1462)^2*F1462-Assumptions!$D$14*(1+Simulation!E1462)^1*Simulation!E1462*Assumptions!$D$16)/(1+Simulation!K1462)^2+(Assumptions!$D$14*(1+Simulation!E1462)^3*F1462-Assumptions!$D$14*(1+Simulation!E1462)^2*Simulation!E1462*Assumptions!$D$16)/(1+Simulation!K1462)^3+(Assumptions!$D$14*(1+Simulation!E1462)^4*F1462-Assumptions!$D$14*(1+Simulation!E1462)^3*Simulation!E1462*Assumptions!$D$16)/(1+Simulation!K1462)^4+(Assumptions!$D$14*(1+Simulation!E1462)^5*F1462-Assumptions!$D$14*(1+Simulation!E1462)^4*Simulation!E1462*Assumptions!$D$16)/(1+Simulation!K1462)^5+(Assumptions!$D$14*(1+Simulation!E1462)^5*F1462-Assumptions!$D$14*(1+Simulation!E1462)^4*Simulation!E1462*Assumptions!$D$16)*(1+Simulation!I1462)/(Simulation!K1462-Simulation!I1462)/(1+Simulation!K1462)^5-Assumptions!$D$17)/Assumptions!$D$18</f>
        <v>13.6729196228421</v>
      </c>
      <c r="H1462" s="8" t="str">
        <f aca="false">IF(D1462=1,G1462,"")</f>
        <v/>
      </c>
      <c r="I1462" s="33" t="n">
        <f aca="false">IF(D1462=0,G1462,"")</f>
        <v>13.6729196228421</v>
      </c>
    </row>
    <row r="1463" customFormat="false" ht="15" hidden="false" customHeight="false" outlineLevel="0" collapsed="false">
      <c r="B1463" s="2" t="n">
        <v>1458</v>
      </c>
      <c r="C1463" s="19" t="n">
        <f aca="false">IF('Random Draws'!F1463&lt;(Assumptions!$D$28-Assumptions!$D$27)/(Assumptions!$D$29-Assumptions!$D$27),Assumptions!$D$27+SQRT('Random Draws'!F1463*(Assumptions!$D$29-Assumptions!$D$27)*(Assumptions!$D$28-Assumptions!$D$27)),Assumptions!$D$29-SQRT((1-'Random Draws'!F1463)*(Assumptions!$D$29-Assumptions!$D$27)*(Assumptions!$D$29-Assumptions!$D$28)))</f>
        <v>0.254073477493271</v>
      </c>
      <c r="D1463" s="29" t="n">
        <f aca="false">IF('Random Draws'!I1463&lt;Assumptions!$D$30,1,0)</f>
        <v>0</v>
      </c>
      <c r="E1463" s="19" t="n">
        <f aca="false">C1463+Assumptions!$D$31*D1463</f>
        <v>0.254073477493271</v>
      </c>
      <c r="F1463" s="28" t="n">
        <f aca="false">(Simulation!F1463-Assumptions!$D$15)*(1-E1463)+Assumptions!$D$15-Simulation!J1463</f>
        <v>0.150167100594463</v>
      </c>
      <c r="G1463" s="8" t="n">
        <f aca="false">((Assumptions!$D$14*(1+Simulation!E1463)^1*F1463-Assumptions!$D$14*(1+Simulation!E1463)^0*Simulation!E1463*Assumptions!$D$16)/(1+Simulation!K1463)^1+(Assumptions!$D$14*(1+Simulation!E1463)^2*F1463-Assumptions!$D$14*(1+Simulation!E1463)^1*Simulation!E1463*Assumptions!$D$16)/(1+Simulation!K1463)^2+(Assumptions!$D$14*(1+Simulation!E1463)^3*F1463-Assumptions!$D$14*(1+Simulation!E1463)^2*Simulation!E1463*Assumptions!$D$16)/(1+Simulation!K1463)^3+(Assumptions!$D$14*(1+Simulation!E1463)^4*F1463-Assumptions!$D$14*(1+Simulation!E1463)^3*Simulation!E1463*Assumptions!$D$16)/(1+Simulation!K1463)^4+(Assumptions!$D$14*(1+Simulation!E1463)^5*F1463-Assumptions!$D$14*(1+Simulation!E1463)^4*Simulation!E1463*Assumptions!$D$16)/(1+Simulation!K1463)^5+(Assumptions!$D$14*(1+Simulation!E1463)^5*F1463-Assumptions!$D$14*(1+Simulation!E1463)^4*Simulation!E1463*Assumptions!$D$16)*(1+Simulation!I1463)/(Simulation!K1463-Simulation!I1463)/(1+Simulation!K1463)^5-Assumptions!$D$17)/Assumptions!$D$18</f>
        <v>10.3700130029416</v>
      </c>
      <c r="H1463" s="8" t="str">
        <f aca="false">IF(D1463=1,G1463,"")</f>
        <v/>
      </c>
      <c r="I1463" s="33" t="n">
        <f aca="false">IF(D1463=0,G1463,"")</f>
        <v>10.3700130029416</v>
      </c>
    </row>
    <row r="1464" customFormat="false" ht="15" hidden="false" customHeight="false" outlineLevel="0" collapsed="false">
      <c r="B1464" s="2" t="n">
        <v>1459</v>
      </c>
      <c r="C1464" s="19" t="n">
        <f aca="false">IF('Random Draws'!F1464&lt;(Assumptions!$D$28-Assumptions!$D$27)/(Assumptions!$D$29-Assumptions!$D$27),Assumptions!$D$27+SQRT('Random Draws'!F1464*(Assumptions!$D$29-Assumptions!$D$27)*(Assumptions!$D$28-Assumptions!$D$27)),Assumptions!$D$29-SQRT((1-'Random Draws'!F1464)*(Assumptions!$D$29-Assumptions!$D$27)*(Assumptions!$D$29-Assumptions!$D$28)))</f>
        <v>0.268800766591914</v>
      </c>
      <c r="D1464" s="29" t="n">
        <f aca="false">IF('Random Draws'!I1464&lt;Assumptions!$D$30,1,0)</f>
        <v>0</v>
      </c>
      <c r="E1464" s="19" t="n">
        <f aca="false">C1464+Assumptions!$D$31*D1464</f>
        <v>0.268800766591914</v>
      </c>
      <c r="F1464" s="28" t="n">
        <f aca="false">(Simulation!F1464-Assumptions!$D$15)*(1-E1464)+Assumptions!$D$15-Simulation!J1464</f>
        <v>0.171379921605385</v>
      </c>
      <c r="G1464" s="8" t="n">
        <f aca="false">((Assumptions!$D$14*(1+Simulation!E1464)^1*F1464-Assumptions!$D$14*(1+Simulation!E1464)^0*Simulation!E1464*Assumptions!$D$16)/(1+Simulation!K1464)^1+(Assumptions!$D$14*(1+Simulation!E1464)^2*F1464-Assumptions!$D$14*(1+Simulation!E1464)^1*Simulation!E1464*Assumptions!$D$16)/(1+Simulation!K1464)^2+(Assumptions!$D$14*(1+Simulation!E1464)^3*F1464-Assumptions!$D$14*(1+Simulation!E1464)^2*Simulation!E1464*Assumptions!$D$16)/(1+Simulation!K1464)^3+(Assumptions!$D$14*(1+Simulation!E1464)^4*F1464-Assumptions!$D$14*(1+Simulation!E1464)^3*Simulation!E1464*Assumptions!$D$16)/(1+Simulation!K1464)^4+(Assumptions!$D$14*(1+Simulation!E1464)^5*F1464-Assumptions!$D$14*(1+Simulation!E1464)^4*Simulation!E1464*Assumptions!$D$16)/(1+Simulation!K1464)^5+(Assumptions!$D$14*(1+Simulation!E1464)^5*F1464-Assumptions!$D$14*(1+Simulation!E1464)^4*Simulation!E1464*Assumptions!$D$16)*(1+Simulation!I1464)/(Simulation!K1464-Simulation!I1464)/(1+Simulation!K1464)^5-Assumptions!$D$17)/Assumptions!$D$18</f>
        <v>20.7387251680375</v>
      </c>
      <c r="H1464" s="8" t="str">
        <f aca="false">IF(D1464=1,G1464,"")</f>
        <v/>
      </c>
      <c r="I1464" s="33" t="n">
        <f aca="false">IF(D1464=0,G1464,"")</f>
        <v>20.7387251680375</v>
      </c>
    </row>
    <row r="1465" customFormat="false" ht="15" hidden="false" customHeight="false" outlineLevel="0" collapsed="false">
      <c r="B1465" s="2" t="n">
        <v>1460</v>
      </c>
      <c r="C1465" s="19" t="n">
        <f aca="false">IF('Random Draws'!F1465&lt;(Assumptions!$D$28-Assumptions!$D$27)/(Assumptions!$D$29-Assumptions!$D$27),Assumptions!$D$27+SQRT('Random Draws'!F1465*(Assumptions!$D$29-Assumptions!$D$27)*(Assumptions!$D$28-Assumptions!$D$27)),Assumptions!$D$29-SQRT((1-'Random Draws'!F1465)*(Assumptions!$D$29-Assumptions!$D$27)*(Assumptions!$D$29-Assumptions!$D$28)))</f>
        <v>0.270288453956202</v>
      </c>
      <c r="D1465" s="29" t="n">
        <f aca="false">IF('Random Draws'!I1465&lt;Assumptions!$D$30,1,0)</f>
        <v>1</v>
      </c>
      <c r="E1465" s="19" t="n">
        <f aca="false">C1465+Assumptions!$D$31*D1465</f>
        <v>0.360288453956202</v>
      </c>
      <c r="F1465" s="28" t="n">
        <f aca="false">(Simulation!F1465-Assumptions!$D$15)*(1-E1465)+Assumptions!$D$15-Simulation!J1465</f>
        <v>0.099927421368363</v>
      </c>
      <c r="G1465" s="8" t="n">
        <f aca="false">((Assumptions!$D$14*(1+Simulation!E1465)^1*F1465-Assumptions!$D$14*(1+Simulation!E1465)^0*Simulation!E1465*Assumptions!$D$16)/(1+Simulation!K1465)^1+(Assumptions!$D$14*(1+Simulation!E1465)^2*F1465-Assumptions!$D$14*(1+Simulation!E1465)^1*Simulation!E1465*Assumptions!$D$16)/(1+Simulation!K1465)^2+(Assumptions!$D$14*(1+Simulation!E1465)^3*F1465-Assumptions!$D$14*(1+Simulation!E1465)^2*Simulation!E1465*Assumptions!$D$16)/(1+Simulation!K1465)^3+(Assumptions!$D$14*(1+Simulation!E1465)^4*F1465-Assumptions!$D$14*(1+Simulation!E1465)^3*Simulation!E1465*Assumptions!$D$16)/(1+Simulation!K1465)^4+(Assumptions!$D$14*(1+Simulation!E1465)^5*F1465-Assumptions!$D$14*(1+Simulation!E1465)^4*Simulation!E1465*Assumptions!$D$16)/(1+Simulation!K1465)^5+(Assumptions!$D$14*(1+Simulation!E1465)^5*F1465-Assumptions!$D$14*(1+Simulation!E1465)^4*Simulation!E1465*Assumptions!$D$16)*(1+Simulation!I1465)/(Simulation!K1465-Simulation!I1465)/(1+Simulation!K1465)^5-Assumptions!$D$17)/Assumptions!$D$18</f>
        <v>3.78133378799715</v>
      </c>
      <c r="H1465" s="8" t="n">
        <f aca="false">IF(D1465=1,G1465,"")</f>
        <v>3.78133378799715</v>
      </c>
      <c r="I1465" s="33" t="str">
        <f aca="false">IF(D1465=0,G1465,"")</f>
        <v/>
      </c>
    </row>
    <row r="1466" customFormat="false" ht="15" hidden="false" customHeight="false" outlineLevel="0" collapsed="false">
      <c r="B1466" s="2" t="n">
        <v>1461</v>
      </c>
      <c r="C1466" s="19" t="n">
        <f aca="false">IF('Random Draws'!F1466&lt;(Assumptions!$D$28-Assumptions!$D$27)/(Assumptions!$D$29-Assumptions!$D$27),Assumptions!$D$27+SQRT('Random Draws'!F1466*(Assumptions!$D$29-Assumptions!$D$27)*(Assumptions!$D$28-Assumptions!$D$27)),Assumptions!$D$29-SQRT((1-'Random Draws'!F1466)*(Assumptions!$D$29-Assumptions!$D$27)*(Assumptions!$D$29-Assumptions!$D$28)))</f>
        <v>0.257545219834633</v>
      </c>
      <c r="D1466" s="29" t="n">
        <f aca="false">IF('Random Draws'!I1466&lt;Assumptions!$D$30,1,0)</f>
        <v>0</v>
      </c>
      <c r="E1466" s="19" t="n">
        <f aca="false">C1466+Assumptions!$D$31*D1466</f>
        <v>0.257545219834633</v>
      </c>
      <c r="F1466" s="28" t="n">
        <f aca="false">(Simulation!F1466-Assumptions!$D$15)*(1-E1466)+Assumptions!$D$15-Simulation!J1466</f>
        <v>0.185305960051202</v>
      </c>
      <c r="G1466" s="8" t="n">
        <f aca="false">((Assumptions!$D$14*(1+Simulation!E1466)^1*F1466-Assumptions!$D$14*(1+Simulation!E1466)^0*Simulation!E1466*Assumptions!$D$16)/(1+Simulation!K1466)^1+(Assumptions!$D$14*(1+Simulation!E1466)^2*F1466-Assumptions!$D$14*(1+Simulation!E1466)^1*Simulation!E1466*Assumptions!$D$16)/(1+Simulation!K1466)^2+(Assumptions!$D$14*(1+Simulation!E1466)^3*F1466-Assumptions!$D$14*(1+Simulation!E1466)^2*Simulation!E1466*Assumptions!$D$16)/(1+Simulation!K1466)^3+(Assumptions!$D$14*(1+Simulation!E1466)^4*F1466-Assumptions!$D$14*(1+Simulation!E1466)^3*Simulation!E1466*Assumptions!$D$16)/(1+Simulation!K1466)^4+(Assumptions!$D$14*(1+Simulation!E1466)^5*F1466-Assumptions!$D$14*(1+Simulation!E1466)^4*Simulation!E1466*Assumptions!$D$16)/(1+Simulation!K1466)^5+(Assumptions!$D$14*(1+Simulation!E1466)^5*F1466-Assumptions!$D$14*(1+Simulation!E1466)^4*Simulation!E1466*Assumptions!$D$16)*(1+Simulation!I1466)/(Simulation!K1466-Simulation!I1466)/(1+Simulation!K1466)^5-Assumptions!$D$17)/Assumptions!$D$18</f>
        <v>26.9062235266292</v>
      </c>
      <c r="H1466" s="8" t="str">
        <f aca="false">IF(D1466=1,G1466,"")</f>
        <v/>
      </c>
      <c r="I1466" s="33" t="n">
        <f aca="false">IF(D1466=0,G1466,"")</f>
        <v>26.9062235266292</v>
      </c>
    </row>
    <row r="1467" customFormat="false" ht="15" hidden="false" customHeight="false" outlineLevel="0" collapsed="false">
      <c r="B1467" s="2" t="n">
        <v>1462</v>
      </c>
      <c r="C1467" s="19" t="n">
        <f aca="false">IF('Random Draws'!F1467&lt;(Assumptions!$D$28-Assumptions!$D$27)/(Assumptions!$D$29-Assumptions!$D$27),Assumptions!$D$27+SQRT('Random Draws'!F1467*(Assumptions!$D$29-Assumptions!$D$27)*(Assumptions!$D$28-Assumptions!$D$27)),Assumptions!$D$29-SQRT((1-'Random Draws'!F1467)*(Assumptions!$D$29-Assumptions!$D$27)*(Assumptions!$D$29-Assumptions!$D$28)))</f>
        <v>0.262499203113847</v>
      </c>
      <c r="D1467" s="29" t="n">
        <f aca="false">IF('Random Draws'!I1467&lt;Assumptions!$D$30,1,0)</f>
        <v>0</v>
      </c>
      <c r="E1467" s="19" t="n">
        <f aca="false">C1467+Assumptions!$D$31*D1467</f>
        <v>0.262499203113847</v>
      </c>
      <c r="F1467" s="28" t="n">
        <f aca="false">(Simulation!F1467-Assumptions!$D$15)*(1-E1467)+Assumptions!$D$15-Simulation!J1467</f>
        <v>0.210325481464201</v>
      </c>
      <c r="G1467" s="8" t="n">
        <f aca="false">((Assumptions!$D$14*(1+Simulation!E1467)^1*F1467-Assumptions!$D$14*(1+Simulation!E1467)^0*Simulation!E1467*Assumptions!$D$16)/(1+Simulation!K1467)^1+(Assumptions!$D$14*(1+Simulation!E1467)^2*F1467-Assumptions!$D$14*(1+Simulation!E1467)^1*Simulation!E1467*Assumptions!$D$16)/(1+Simulation!K1467)^2+(Assumptions!$D$14*(1+Simulation!E1467)^3*F1467-Assumptions!$D$14*(1+Simulation!E1467)^2*Simulation!E1467*Assumptions!$D$16)/(1+Simulation!K1467)^3+(Assumptions!$D$14*(1+Simulation!E1467)^4*F1467-Assumptions!$D$14*(1+Simulation!E1467)^3*Simulation!E1467*Assumptions!$D$16)/(1+Simulation!K1467)^4+(Assumptions!$D$14*(1+Simulation!E1467)^5*F1467-Assumptions!$D$14*(1+Simulation!E1467)^4*Simulation!E1467*Assumptions!$D$16)/(1+Simulation!K1467)^5+(Assumptions!$D$14*(1+Simulation!E1467)^5*F1467-Assumptions!$D$14*(1+Simulation!E1467)^4*Simulation!E1467*Assumptions!$D$16)*(1+Simulation!I1467)/(Simulation!K1467-Simulation!I1467)/(1+Simulation!K1467)^5-Assumptions!$D$17)/Assumptions!$D$18</f>
        <v>18.1875333193416</v>
      </c>
      <c r="H1467" s="8" t="str">
        <f aca="false">IF(D1467=1,G1467,"")</f>
        <v/>
      </c>
      <c r="I1467" s="33" t="n">
        <f aca="false">IF(D1467=0,G1467,"")</f>
        <v>18.1875333193416</v>
      </c>
    </row>
    <row r="1468" customFormat="false" ht="15" hidden="false" customHeight="false" outlineLevel="0" collapsed="false">
      <c r="B1468" s="2" t="n">
        <v>1463</v>
      </c>
      <c r="C1468" s="19" t="n">
        <f aca="false">IF('Random Draws'!F1468&lt;(Assumptions!$D$28-Assumptions!$D$27)/(Assumptions!$D$29-Assumptions!$D$27),Assumptions!$D$27+SQRT('Random Draws'!F1468*(Assumptions!$D$29-Assumptions!$D$27)*(Assumptions!$D$28-Assumptions!$D$27)),Assumptions!$D$29-SQRT((1-'Random Draws'!F1468)*(Assumptions!$D$29-Assumptions!$D$27)*(Assumptions!$D$29-Assumptions!$D$28)))</f>
        <v>0.256357427467863</v>
      </c>
      <c r="D1468" s="29" t="n">
        <f aca="false">IF('Random Draws'!I1468&lt;Assumptions!$D$30,1,0)</f>
        <v>0</v>
      </c>
      <c r="E1468" s="19" t="n">
        <f aca="false">C1468+Assumptions!$D$31*D1468</f>
        <v>0.256357427467863</v>
      </c>
      <c r="F1468" s="28" t="n">
        <f aca="false">(Simulation!F1468-Assumptions!$D$15)*(1-E1468)+Assumptions!$D$15-Simulation!J1468</f>
        <v>0.158976927987171</v>
      </c>
      <c r="G1468" s="8" t="n">
        <f aca="false">((Assumptions!$D$14*(1+Simulation!E1468)^1*F1468-Assumptions!$D$14*(1+Simulation!E1468)^0*Simulation!E1468*Assumptions!$D$16)/(1+Simulation!K1468)^1+(Assumptions!$D$14*(1+Simulation!E1468)^2*F1468-Assumptions!$D$14*(1+Simulation!E1468)^1*Simulation!E1468*Assumptions!$D$16)/(1+Simulation!K1468)^2+(Assumptions!$D$14*(1+Simulation!E1468)^3*F1468-Assumptions!$D$14*(1+Simulation!E1468)^2*Simulation!E1468*Assumptions!$D$16)/(1+Simulation!K1468)^3+(Assumptions!$D$14*(1+Simulation!E1468)^4*F1468-Assumptions!$D$14*(1+Simulation!E1468)^3*Simulation!E1468*Assumptions!$D$16)/(1+Simulation!K1468)^4+(Assumptions!$D$14*(1+Simulation!E1468)^5*F1468-Assumptions!$D$14*(1+Simulation!E1468)^4*Simulation!E1468*Assumptions!$D$16)/(1+Simulation!K1468)^5+(Assumptions!$D$14*(1+Simulation!E1468)^5*F1468-Assumptions!$D$14*(1+Simulation!E1468)^4*Simulation!E1468*Assumptions!$D$16)*(1+Simulation!I1468)/(Simulation!K1468-Simulation!I1468)/(1+Simulation!K1468)^5-Assumptions!$D$17)/Assumptions!$D$18</f>
        <v>15.8994642733296</v>
      </c>
      <c r="H1468" s="8" t="str">
        <f aca="false">IF(D1468=1,G1468,"")</f>
        <v/>
      </c>
      <c r="I1468" s="33" t="n">
        <f aca="false">IF(D1468=0,G1468,"")</f>
        <v>15.8994642733296</v>
      </c>
    </row>
    <row r="1469" customFormat="false" ht="15" hidden="false" customHeight="false" outlineLevel="0" collapsed="false">
      <c r="B1469" s="2" t="n">
        <v>1464</v>
      </c>
      <c r="C1469" s="19" t="n">
        <f aca="false">IF('Random Draws'!F1469&lt;(Assumptions!$D$28-Assumptions!$D$27)/(Assumptions!$D$29-Assumptions!$D$27),Assumptions!$D$27+SQRT('Random Draws'!F1469*(Assumptions!$D$29-Assumptions!$D$27)*(Assumptions!$D$28-Assumptions!$D$27)),Assumptions!$D$29-SQRT((1-'Random Draws'!F1469)*(Assumptions!$D$29-Assumptions!$D$27)*(Assumptions!$D$29-Assumptions!$D$28)))</f>
        <v>0.248997397993954</v>
      </c>
      <c r="D1469" s="29" t="n">
        <f aca="false">IF('Random Draws'!I1469&lt;Assumptions!$D$30,1,0)</f>
        <v>0</v>
      </c>
      <c r="E1469" s="19" t="n">
        <f aca="false">C1469+Assumptions!$D$31*D1469</f>
        <v>0.248997397993954</v>
      </c>
      <c r="F1469" s="28" t="n">
        <f aca="false">(Simulation!F1469-Assumptions!$D$15)*(1-E1469)+Assumptions!$D$15-Simulation!J1469</f>
        <v>0.156480347303401</v>
      </c>
      <c r="G1469" s="8" t="n">
        <f aca="false">((Assumptions!$D$14*(1+Simulation!E1469)^1*F1469-Assumptions!$D$14*(1+Simulation!E1469)^0*Simulation!E1469*Assumptions!$D$16)/(1+Simulation!K1469)^1+(Assumptions!$D$14*(1+Simulation!E1469)^2*F1469-Assumptions!$D$14*(1+Simulation!E1469)^1*Simulation!E1469*Assumptions!$D$16)/(1+Simulation!K1469)^2+(Assumptions!$D$14*(1+Simulation!E1469)^3*F1469-Assumptions!$D$14*(1+Simulation!E1469)^2*Simulation!E1469*Assumptions!$D$16)/(1+Simulation!K1469)^3+(Assumptions!$D$14*(1+Simulation!E1469)^4*F1469-Assumptions!$D$14*(1+Simulation!E1469)^3*Simulation!E1469*Assumptions!$D$16)/(1+Simulation!K1469)^4+(Assumptions!$D$14*(1+Simulation!E1469)^5*F1469-Assumptions!$D$14*(1+Simulation!E1469)^4*Simulation!E1469*Assumptions!$D$16)/(1+Simulation!K1469)^5+(Assumptions!$D$14*(1+Simulation!E1469)^5*F1469-Assumptions!$D$14*(1+Simulation!E1469)^4*Simulation!E1469*Assumptions!$D$16)*(1+Simulation!I1469)/(Simulation!K1469-Simulation!I1469)/(1+Simulation!K1469)^5-Assumptions!$D$17)/Assumptions!$D$18</f>
        <v>11.4345368568291</v>
      </c>
      <c r="H1469" s="8" t="str">
        <f aca="false">IF(D1469=1,G1469,"")</f>
        <v/>
      </c>
      <c r="I1469" s="33" t="n">
        <f aca="false">IF(D1469=0,G1469,"")</f>
        <v>11.4345368568291</v>
      </c>
    </row>
    <row r="1470" customFormat="false" ht="15" hidden="false" customHeight="false" outlineLevel="0" collapsed="false">
      <c r="B1470" s="2" t="n">
        <v>1465</v>
      </c>
      <c r="C1470" s="19" t="n">
        <f aca="false">IF('Random Draws'!F1470&lt;(Assumptions!$D$28-Assumptions!$D$27)/(Assumptions!$D$29-Assumptions!$D$27),Assumptions!$D$27+SQRT('Random Draws'!F1470*(Assumptions!$D$29-Assumptions!$D$27)*(Assumptions!$D$28-Assumptions!$D$27)),Assumptions!$D$29-SQRT((1-'Random Draws'!F1470)*(Assumptions!$D$29-Assumptions!$D$27)*(Assumptions!$D$29-Assumptions!$D$28)))</f>
        <v>0.26219566546277</v>
      </c>
      <c r="D1470" s="29" t="n">
        <f aca="false">IF('Random Draws'!I1470&lt;Assumptions!$D$30,1,0)</f>
        <v>1</v>
      </c>
      <c r="E1470" s="19" t="n">
        <f aca="false">C1470+Assumptions!$D$31*D1470</f>
        <v>0.35219566546277</v>
      </c>
      <c r="F1470" s="28" t="n">
        <f aca="false">(Simulation!F1470-Assumptions!$D$15)*(1-E1470)+Assumptions!$D$15-Simulation!J1470</f>
        <v>0.0960697128622786</v>
      </c>
      <c r="G1470" s="8" t="n">
        <f aca="false">((Assumptions!$D$14*(1+Simulation!E1470)^1*F1470-Assumptions!$D$14*(1+Simulation!E1470)^0*Simulation!E1470*Assumptions!$D$16)/(1+Simulation!K1470)^1+(Assumptions!$D$14*(1+Simulation!E1470)^2*F1470-Assumptions!$D$14*(1+Simulation!E1470)^1*Simulation!E1470*Assumptions!$D$16)/(1+Simulation!K1470)^2+(Assumptions!$D$14*(1+Simulation!E1470)^3*F1470-Assumptions!$D$14*(1+Simulation!E1470)^2*Simulation!E1470*Assumptions!$D$16)/(1+Simulation!K1470)^3+(Assumptions!$D$14*(1+Simulation!E1470)^4*F1470-Assumptions!$D$14*(1+Simulation!E1470)^3*Simulation!E1470*Assumptions!$D$16)/(1+Simulation!K1470)^4+(Assumptions!$D$14*(1+Simulation!E1470)^5*F1470-Assumptions!$D$14*(1+Simulation!E1470)^4*Simulation!E1470*Assumptions!$D$16)/(1+Simulation!K1470)^5+(Assumptions!$D$14*(1+Simulation!E1470)^5*F1470-Assumptions!$D$14*(1+Simulation!E1470)^4*Simulation!E1470*Assumptions!$D$16)*(1+Simulation!I1470)/(Simulation!K1470-Simulation!I1470)/(1+Simulation!K1470)^5-Assumptions!$D$17)/Assumptions!$D$18</f>
        <v>4.74605252003064</v>
      </c>
      <c r="H1470" s="8" t="n">
        <f aca="false">IF(D1470=1,G1470,"")</f>
        <v>4.74605252003064</v>
      </c>
      <c r="I1470" s="33" t="str">
        <f aca="false">IF(D1470=0,G1470,"")</f>
        <v/>
      </c>
    </row>
    <row r="1471" customFormat="false" ht="15" hidden="false" customHeight="false" outlineLevel="0" collapsed="false">
      <c r="B1471" s="2" t="n">
        <v>1466</v>
      </c>
      <c r="C1471" s="19" t="n">
        <f aca="false">IF('Random Draws'!F1471&lt;(Assumptions!$D$28-Assumptions!$D$27)/(Assumptions!$D$29-Assumptions!$D$27),Assumptions!$D$27+SQRT('Random Draws'!F1471*(Assumptions!$D$29-Assumptions!$D$27)*(Assumptions!$D$28-Assumptions!$D$27)),Assumptions!$D$29-SQRT((1-'Random Draws'!F1471)*(Assumptions!$D$29-Assumptions!$D$27)*(Assumptions!$D$29-Assumptions!$D$28)))</f>
        <v>0.261728212910172</v>
      </c>
      <c r="D1471" s="29" t="n">
        <f aca="false">IF('Random Draws'!I1471&lt;Assumptions!$D$30,1,0)</f>
        <v>1</v>
      </c>
      <c r="E1471" s="19" t="n">
        <f aca="false">C1471+Assumptions!$D$31*D1471</f>
        <v>0.351728212910172</v>
      </c>
      <c r="F1471" s="28" t="n">
        <f aca="false">(Simulation!F1471-Assumptions!$D$15)*(1-E1471)+Assumptions!$D$15-Simulation!J1471</f>
        <v>0.138438912802616</v>
      </c>
      <c r="G1471" s="8" t="n">
        <f aca="false">((Assumptions!$D$14*(1+Simulation!E1471)^1*F1471-Assumptions!$D$14*(1+Simulation!E1471)^0*Simulation!E1471*Assumptions!$D$16)/(1+Simulation!K1471)^1+(Assumptions!$D$14*(1+Simulation!E1471)^2*F1471-Assumptions!$D$14*(1+Simulation!E1471)^1*Simulation!E1471*Assumptions!$D$16)/(1+Simulation!K1471)^2+(Assumptions!$D$14*(1+Simulation!E1471)^3*F1471-Assumptions!$D$14*(1+Simulation!E1471)^2*Simulation!E1471*Assumptions!$D$16)/(1+Simulation!K1471)^3+(Assumptions!$D$14*(1+Simulation!E1471)^4*F1471-Assumptions!$D$14*(1+Simulation!E1471)^3*Simulation!E1471*Assumptions!$D$16)/(1+Simulation!K1471)^4+(Assumptions!$D$14*(1+Simulation!E1471)^5*F1471-Assumptions!$D$14*(1+Simulation!E1471)^4*Simulation!E1471*Assumptions!$D$16)/(1+Simulation!K1471)^5+(Assumptions!$D$14*(1+Simulation!E1471)^5*F1471-Assumptions!$D$14*(1+Simulation!E1471)^4*Simulation!E1471*Assumptions!$D$16)*(1+Simulation!I1471)/(Simulation!K1471-Simulation!I1471)/(1+Simulation!K1471)^5-Assumptions!$D$17)/Assumptions!$D$18</f>
        <v>6.4822879054389</v>
      </c>
      <c r="H1471" s="8" t="n">
        <f aca="false">IF(D1471=1,G1471,"")</f>
        <v>6.4822879054389</v>
      </c>
      <c r="I1471" s="33" t="str">
        <f aca="false">IF(D1471=0,G1471,"")</f>
        <v/>
      </c>
    </row>
    <row r="1472" customFormat="false" ht="15" hidden="false" customHeight="false" outlineLevel="0" collapsed="false">
      <c r="B1472" s="2" t="n">
        <v>1467</v>
      </c>
      <c r="C1472" s="19" t="n">
        <f aca="false">IF('Random Draws'!F1472&lt;(Assumptions!$D$28-Assumptions!$D$27)/(Assumptions!$D$29-Assumptions!$D$27),Assumptions!$D$27+SQRT('Random Draws'!F1472*(Assumptions!$D$29-Assumptions!$D$27)*(Assumptions!$D$28-Assumptions!$D$27)),Assumptions!$D$29-SQRT((1-'Random Draws'!F1472)*(Assumptions!$D$29-Assumptions!$D$27)*(Assumptions!$D$29-Assumptions!$D$28)))</f>
        <v>0.273622358031561</v>
      </c>
      <c r="D1472" s="29" t="n">
        <f aca="false">IF('Random Draws'!I1472&lt;Assumptions!$D$30,1,0)</f>
        <v>0</v>
      </c>
      <c r="E1472" s="19" t="n">
        <f aca="false">C1472+Assumptions!$D$31*D1472</f>
        <v>0.273622358031561</v>
      </c>
      <c r="F1472" s="28" t="n">
        <f aca="false">(Simulation!F1472-Assumptions!$D$15)*(1-E1472)+Assumptions!$D$15-Simulation!J1472</f>
        <v>0.161898953452487</v>
      </c>
      <c r="G1472" s="8" t="n">
        <f aca="false">((Assumptions!$D$14*(1+Simulation!E1472)^1*F1472-Assumptions!$D$14*(1+Simulation!E1472)^0*Simulation!E1472*Assumptions!$D$16)/(1+Simulation!K1472)^1+(Assumptions!$D$14*(1+Simulation!E1472)^2*F1472-Assumptions!$D$14*(1+Simulation!E1472)^1*Simulation!E1472*Assumptions!$D$16)/(1+Simulation!K1472)^2+(Assumptions!$D$14*(1+Simulation!E1472)^3*F1472-Assumptions!$D$14*(1+Simulation!E1472)^2*Simulation!E1472*Assumptions!$D$16)/(1+Simulation!K1472)^3+(Assumptions!$D$14*(1+Simulation!E1472)^4*F1472-Assumptions!$D$14*(1+Simulation!E1472)^3*Simulation!E1472*Assumptions!$D$16)/(1+Simulation!K1472)^4+(Assumptions!$D$14*(1+Simulation!E1472)^5*F1472-Assumptions!$D$14*(1+Simulation!E1472)^4*Simulation!E1472*Assumptions!$D$16)/(1+Simulation!K1472)^5+(Assumptions!$D$14*(1+Simulation!E1472)^5*F1472-Assumptions!$D$14*(1+Simulation!E1472)^4*Simulation!E1472*Assumptions!$D$16)*(1+Simulation!I1472)/(Simulation!K1472-Simulation!I1472)/(1+Simulation!K1472)^5-Assumptions!$D$17)/Assumptions!$D$18</f>
        <v>7.38939897220966</v>
      </c>
      <c r="H1472" s="8" t="str">
        <f aca="false">IF(D1472=1,G1472,"")</f>
        <v/>
      </c>
      <c r="I1472" s="33" t="n">
        <f aca="false">IF(D1472=0,G1472,"")</f>
        <v>7.38939897220966</v>
      </c>
    </row>
    <row r="1473" customFormat="false" ht="15" hidden="false" customHeight="false" outlineLevel="0" collapsed="false">
      <c r="B1473" s="2" t="n">
        <v>1468</v>
      </c>
      <c r="C1473" s="19" t="n">
        <f aca="false">IF('Random Draws'!F1473&lt;(Assumptions!$D$28-Assumptions!$D$27)/(Assumptions!$D$29-Assumptions!$D$27),Assumptions!$D$27+SQRT('Random Draws'!F1473*(Assumptions!$D$29-Assumptions!$D$27)*(Assumptions!$D$28-Assumptions!$D$27)),Assumptions!$D$29-SQRT((1-'Random Draws'!F1473)*(Assumptions!$D$29-Assumptions!$D$27)*(Assumptions!$D$29-Assumptions!$D$28)))</f>
        <v>0.267057011236812</v>
      </c>
      <c r="D1473" s="29" t="n">
        <f aca="false">IF('Random Draws'!I1473&lt;Assumptions!$D$30,1,0)</f>
        <v>0</v>
      </c>
      <c r="E1473" s="19" t="n">
        <f aca="false">C1473+Assumptions!$D$31*D1473</f>
        <v>0.267057011236812</v>
      </c>
      <c r="F1473" s="28" t="n">
        <f aca="false">(Simulation!F1473-Assumptions!$D$15)*(1-E1473)+Assumptions!$D$15-Simulation!J1473</f>
        <v>0.186725959338317</v>
      </c>
      <c r="G1473" s="8" t="n">
        <f aca="false">((Assumptions!$D$14*(1+Simulation!E1473)^1*F1473-Assumptions!$D$14*(1+Simulation!E1473)^0*Simulation!E1473*Assumptions!$D$16)/(1+Simulation!K1473)^1+(Assumptions!$D$14*(1+Simulation!E1473)^2*F1473-Assumptions!$D$14*(1+Simulation!E1473)^1*Simulation!E1473*Assumptions!$D$16)/(1+Simulation!K1473)^2+(Assumptions!$D$14*(1+Simulation!E1473)^3*F1473-Assumptions!$D$14*(1+Simulation!E1473)^2*Simulation!E1473*Assumptions!$D$16)/(1+Simulation!K1473)^3+(Assumptions!$D$14*(1+Simulation!E1473)^4*F1473-Assumptions!$D$14*(1+Simulation!E1473)^3*Simulation!E1473*Assumptions!$D$16)/(1+Simulation!K1473)^4+(Assumptions!$D$14*(1+Simulation!E1473)^5*F1473-Assumptions!$D$14*(1+Simulation!E1473)^4*Simulation!E1473*Assumptions!$D$16)/(1+Simulation!K1473)^5+(Assumptions!$D$14*(1+Simulation!E1473)^5*F1473-Assumptions!$D$14*(1+Simulation!E1473)^4*Simulation!E1473*Assumptions!$D$16)*(1+Simulation!I1473)/(Simulation!K1473-Simulation!I1473)/(1+Simulation!K1473)^5-Assumptions!$D$17)/Assumptions!$D$18</f>
        <v>16.605283691002</v>
      </c>
      <c r="H1473" s="8" t="str">
        <f aca="false">IF(D1473=1,G1473,"")</f>
        <v/>
      </c>
      <c r="I1473" s="33" t="n">
        <f aca="false">IF(D1473=0,G1473,"")</f>
        <v>16.605283691002</v>
      </c>
    </row>
    <row r="1474" customFormat="false" ht="15" hidden="false" customHeight="false" outlineLevel="0" collapsed="false">
      <c r="B1474" s="2" t="n">
        <v>1469</v>
      </c>
      <c r="C1474" s="19" t="n">
        <f aca="false">IF('Random Draws'!F1474&lt;(Assumptions!$D$28-Assumptions!$D$27)/(Assumptions!$D$29-Assumptions!$D$27),Assumptions!$D$27+SQRT('Random Draws'!F1474*(Assumptions!$D$29-Assumptions!$D$27)*(Assumptions!$D$28-Assumptions!$D$27)),Assumptions!$D$29-SQRT((1-'Random Draws'!F1474)*(Assumptions!$D$29-Assumptions!$D$27)*(Assumptions!$D$29-Assumptions!$D$28)))</f>
        <v>0.268370340043974</v>
      </c>
      <c r="D1474" s="29" t="n">
        <f aca="false">IF('Random Draws'!I1474&lt;Assumptions!$D$30,1,0)</f>
        <v>0</v>
      </c>
      <c r="E1474" s="19" t="n">
        <f aca="false">C1474+Assumptions!$D$31*D1474</f>
        <v>0.268370340043974</v>
      </c>
      <c r="F1474" s="28" t="n">
        <f aca="false">(Simulation!F1474-Assumptions!$D$15)*(1-E1474)+Assumptions!$D$15-Simulation!J1474</f>
        <v>0.128274388900665</v>
      </c>
      <c r="G1474" s="8" t="n">
        <f aca="false">((Assumptions!$D$14*(1+Simulation!E1474)^1*F1474-Assumptions!$D$14*(1+Simulation!E1474)^0*Simulation!E1474*Assumptions!$D$16)/(1+Simulation!K1474)^1+(Assumptions!$D$14*(1+Simulation!E1474)^2*F1474-Assumptions!$D$14*(1+Simulation!E1474)^1*Simulation!E1474*Assumptions!$D$16)/(1+Simulation!K1474)^2+(Assumptions!$D$14*(1+Simulation!E1474)^3*F1474-Assumptions!$D$14*(1+Simulation!E1474)^2*Simulation!E1474*Assumptions!$D$16)/(1+Simulation!K1474)^3+(Assumptions!$D$14*(1+Simulation!E1474)^4*F1474-Assumptions!$D$14*(1+Simulation!E1474)^3*Simulation!E1474*Assumptions!$D$16)/(1+Simulation!K1474)^4+(Assumptions!$D$14*(1+Simulation!E1474)^5*F1474-Assumptions!$D$14*(1+Simulation!E1474)^4*Simulation!E1474*Assumptions!$D$16)/(1+Simulation!K1474)^5+(Assumptions!$D$14*(1+Simulation!E1474)^5*F1474-Assumptions!$D$14*(1+Simulation!E1474)^4*Simulation!E1474*Assumptions!$D$16)*(1+Simulation!I1474)/(Simulation!K1474-Simulation!I1474)/(1+Simulation!K1474)^5-Assumptions!$D$17)/Assumptions!$D$18</f>
        <v>6.00575769874875</v>
      </c>
      <c r="H1474" s="8" t="str">
        <f aca="false">IF(D1474=1,G1474,"")</f>
        <v/>
      </c>
      <c r="I1474" s="33" t="n">
        <f aca="false">IF(D1474=0,G1474,"")</f>
        <v>6.00575769874875</v>
      </c>
    </row>
    <row r="1475" customFormat="false" ht="15" hidden="false" customHeight="false" outlineLevel="0" collapsed="false">
      <c r="B1475" s="2" t="n">
        <v>1470</v>
      </c>
      <c r="C1475" s="19" t="n">
        <f aca="false">IF('Random Draws'!F1475&lt;(Assumptions!$D$28-Assumptions!$D$27)/(Assumptions!$D$29-Assumptions!$D$27),Assumptions!$D$27+SQRT('Random Draws'!F1475*(Assumptions!$D$29-Assumptions!$D$27)*(Assumptions!$D$28-Assumptions!$D$27)),Assumptions!$D$29-SQRT((1-'Random Draws'!F1475)*(Assumptions!$D$29-Assumptions!$D$27)*(Assumptions!$D$29-Assumptions!$D$28)))</f>
        <v>0.252179652305678</v>
      </c>
      <c r="D1475" s="29" t="n">
        <f aca="false">IF('Random Draws'!I1475&lt;Assumptions!$D$30,1,0)</f>
        <v>0</v>
      </c>
      <c r="E1475" s="19" t="n">
        <f aca="false">C1475+Assumptions!$D$31*D1475</f>
        <v>0.252179652305678</v>
      </c>
      <c r="F1475" s="28" t="n">
        <f aca="false">(Simulation!F1475-Assumptions!$D$15)*(1-E1475)+Assumptions!$D$15-Simulation!J1475</f>
        <v>0.153433048494787</v>
      </c>
      <c r="G1475" s="8" t="n">
        <f aca="false">((Assumptions!$D$14*(1+Simulation!E1475)^1*F1475-Assumptions!$D$14*(1+Simulation!E1475)^0*Simulation!E1475*Assumptions!$D$16)/(1+Simulation!K1475)^1+(Assumptions!$D$14*(1+Simulation!E1475)^2*F1475-Assumptions!$D$14*(1+Simulation!E1475)^1*Simulation!E1475*Assumptions!$D$16)/(1+Simulation!K1475)^2+(Assumptions!$D$14*(1+Simulation!E1475)^3*F1475-Assumptions!$D$14*(1+Simulation!E1475)^2*Simulation!E1475*Assumptions!$D$16)/(1+Simulation!K1475)^3+(Assumptions!$D$14*(1+Simulation!E1475)^4*F1475-Assumptions!$D$14*(1+Simulation!E1475)^3*Simulation!E1475*Assumptions!$D$16)/(1+Simulation!K1475)^4+(Assumptions!$D$14*(1+Simulation!E1475)^5*F1475-Assumptions!$D$14*(1+Simulation!E1475)^4*Simulation!E1475*Assumptions!$D$16)/(1+Simulation!K1475)^5+(Assumptions!$D$14*(1+Simulation!E1475)^5*F1475-Assumptions!$D$14*(1+Simulation!E1475)^4*Simulation!E1475*Assumptions!$D$16)*(1+Simulation!I1475)/(Simulation!K1475-Simulation!I1475)/(1+Simulation!K1475)^5-Assumptions!$D$17)/Assumptions!$D$18</f>
        <v>8.64080555089471</v>
      </c>
      <c r="H1475" s="8" t="str">
        <f aca="false">IF(D1475=1,G1475,"")</f>
        <v/>
      </c>
      <c r="I1475" s="33" t="n">
        <f aca="false">IF(D1475=0,G1475,"")</f>
        <v>8.64080555089471</v>
      </c>
    </row>
    <row r="1476" customFormat="false" ht="15" hidden="false" customHeight="false" outlineLevel="0" collapsed="false">
      <c r="B1476" s="2" t="n">
        <v>1471</v>
      </c>
      <c r="C1476" s="19" t="n">
        <f aca="false">IF('Random Draws'!F1476&lt;(Assumptions!$D$28-Assumptions!$D$27)/(Assumptions!$D$29-Assumptions!$D$27),Assumptions!$D$27+SQRT('Random Draws'!F1476*(Assumptions!$D$29-Assumptions!$D$27)*(Assumptions!$D$28-Assumptions!$D$27)),Assumptions!$D$29-SQRT((1-'Random Draws'!F1476)*(Assumptions!$D$29-Assumptions!$D$27)*(Assumptions!$D$29-Assumptions!$D$28)))</f>
        <v>0.256759476835439</v>
      </c>
      <c r="D1476" s="29" t="n">
        <f aca="false">IF('Random Draws'!I1476&lt;Assumptions!$D$30,1,0)</f>
        <v>0</v>
      </c>
      <c r="E1476" s="19" t="n">
        <f aca="false">C1476+Assumptions!$D$31*D1476</f>
        <v>0.256759476835439</v>
      </c>
      <c r="F1476" s="28" t="n">
        <f aca="false">(Simulation!F1476-Assumptions!$D$15)*(1-E1476)+Assumptions!$D$15-Simulation!J1476</f>
        <v>0.172440561871419</v>
      </c>
      <c r="G1476" s="8" t="n">
        <f aca="false">((Assumptions!$D$14*(1+Simulation!E1476)^1*F1476-Assumptions!$D$14*(1+Simulation!E1476)^0*Simulation!E1476*Assumptions!$D$16)/(1+Simulation!K1476)^1+(Assumptions!$D$14*(1+Simulation!E1476)^2*F1476-Assumptions!$D$14*(1+Simulation!E1476)^1*Simulation!E1476*Assumptions!$D$16)/(1+Simulation!K1476)^2+(Assumptions!$D$14*(1+Simulation!E1476)^3*F1476-Assumptions!$D$14*(1+Simulation!E1476)^2*Simulation!E1476*Assumptions!$D$16)/(1+Simulation!K1476)^3+(Assumptions!$D$14*(1+Simulation!E1476)^4*F1476-Assumptions!$D$14*(1+Simulation!E1476)^3*Simulation!E1476*Assumptions!$D$16)/(1+Simulation!K1476)^4+(Assumptions!$D$14*(1+Simulation!E1476)^5*F1476-Assumptions!$D$14*(1+Simulation!E1476)^4*Simulation!E1476*Assumptions!$D$16)/(1+Simulation!K1476)^5+(Assumptions!$D$14*(1+Simulation!E1476)^5*F1476-Assumptions!$D$14*(1+Simulation!E1476)^4*Simulation!E1476*Assumptions!$D$16)*(1+Simulation!I1476)/(Simulation!K1476-Simulation!I1476)/(1+Simulation!K1476)^5-Assumptions!$D$17)/Assumptions!$D$18</f>
        <v>15.1346408381851</v>
      </c>
      <c r="H1476" s="8" t="str">
        <f aca="false">IF(D1476=1,G1476,"")</f>
        <v/>
      </c>
      <c r="I1476" s="33" t="n">
        <f aca="false">IF(D1476=0,G1476,"")</f>
        <v>15.1346408381851</v>
      </c>
    </row>
    <row r="1477" customFormat="false" ht="15" hidden="false" customHeight="false" outlineLevel="0" collapsed="false">
      <c r="B1477" s="2" t="n">
        <v>1472</v>
      </c>
      <c r="C1477" s="19" t="n">
        <f aca="false">IF('Random Draws'!F1477&lt;(Assumptions!$D$28-Assumptions!$D$27)/(Assumptions!$D$29-Assumptions!$D$27),Assumptions!$D$27+SQRT('Random Draws'!F1477*(Assumptions!$D$29-Assumptions!$D$27)*(Assumptions!$D$28-Assumptions!$D$27)),Assumptions!$D$29-SQRT((1-'Random Draws'!F1477)*(Assumptions!$D$29-Assumptions!$D$27)*(Assumptions!$D$29-Assumptions!$D$28)))</f>
        <v>0.273162694429236</v>
      </c>
      <c r="D1477" s="29" t="n">
        <f aca="false">IF('Random Draws'!I1477&lt;Assumptions!$D$30,1,0)</f>
        <v>1</v>
      </c>
      <c r="E1477" s="19" t="n">
        <f aca="false">C1477+Assumptions!$D$31*D1477</f>
        <v>0.363162694429236</v>
      </c>
      <c r="F1477" s="28" t="n">
        <f aca="false">(Simulation!F1477-Assumptions!$D$15)*(1-E1477)+Assumptions!$D$15-Simulation!J1477</f>
        <v>0.152444960731787</v>
      </c>
      <c r="G1477" s="8" t="n">
        <f aca="false">((Assumptions!$D$14*(1+Simulation!E1477)^1*F1477-Assumptions!$D$14*(1+Simulation!E1477)^0*Simulation!E1477*Assumptions!$D$16)/(1+Simulation!K1477)^1+(Assumptions!$D$14*(1+Simulation!E1477)^2*F1477-Assumptions!$D$14*(1+Simulation!E1477)^1*Simulation!E1477*Assumptions!$D$16)/(1+Simulation!K1477)^2+(Assumptions!$D$14*(1+Simulation!E1477)^3*F1477-Assumptions!$D$14*(1+Simulation!E1477)^2*Simulation!E1477*Assumptions!$D$16)/(1+Simulation!K1477)^3+(Assumptions!$D$14*(1+Simulation!E1477)^4*F1477-Assumptions!$D$14*(1+Simulation!E1477)^3*Simulation!E1477*Assumptions!$D$16)/(1+Simulation!K1477)^4+(Assumptions!$D$14*(1+Simulation!E1477)^5*F1477-Assumptions!$D$14*(1+Simulation!E1477)^4*Simulation!E1477*Assumptions!$D$16)/(1+Simulation!K1477)^5+(Assumptions!$D$14*(1+Simulation!E1477)^5*F1477-Assumptions!$D$14*(1+Simulation!E1477)^4*Simulation!E1477*Assumptions!$D$16)*(1+Simulation!I1477)/(Simulation!K1477-Simulation!I1477)/(1+Simulation!K1477)^5-Assumptions!$D$17)/Assumptions!$D$18</f>
        <v>7.89972285257713</v>
      </c>
      <c r="H1477" s="8" t="n">
        <f aca="false">IF(D1477=1,G1477,"")</f>
        <v>7.89972285257713</v>
      </c>
      <c r="I1477" s="33" t="str">
        <f aca="false">IF(D1477=0,G1477,"")</f>
        <v/>
      </c>
    </row>
    <row r="1478" customFormat="false" ht="15" hidden="false" customHeight="false" outlineLevel="0" collapsed="false">
      <c r="B1478" s="2" t="n">
        <v>1473</v>
      </c>
      <c r="C1478" s="19" t="n">
        <f aca="false">IF('Random Draws'!F1478&lt;(Assumptions!$D$28-Assumptions!$D$27)/(Assumptions!$D$29-Assumptions!$D$27),Assumptions!$D$27+SQRT('Random Draws'!F1478*(Assumptions!$D$29-Assumptions!$D$27)*(Assumptions!$D$28-Assumptions!$D$27)),Assumptions!$D$29-SQRT((1-'Random Draws'!F1478)*(Assumptions!$D$29-Assumptions!$D$27)*(Assumptions!$D$29-Assumptions!$D$28)))</f>
        <v>0.253434507890414</v>
      </c>
      <c r="D1478" s="29" t="n">
        <f aca="false">IF('Random Draws'!I1478&lt;Assumptions!$D$30,1,0)</f>
        <v>0</v>
      </c>
      <c r="E1478" s="19" t="n">
        <f aca="false">C1478+Assumptions!$D$31*D1478</f>
        <v>0.253434507890414</v>
      </c>
      <c r="F1478" s="28" t="n">
        <f aca="false">(Simulation!F1478-Assumptions!$D$15)*(1-E1478)+Assumptions!$D$15-Simulation!J1478</f>
        <v>0.171257776407805</v>
      </c>
      <c r="G1478" s="8" t="n">
        <f aca="false">((Assumptions!$D$14*(1+Simulation!E1478)^1*F1478-Assumptions!$D$14*(1+Simulation!E1478)^0*Simulation!E1478*Assumptions!$D$16)/(1+Simulation!K1478)^1+(Assumptions!$D$14*(1+Simulation!E1478)^2*F1478-Assumptions!$D$14*(1+Simulation!E1478)^1*Simulation!E1478*Assumptions!$D$16)/(1+Simulation!K1478)^2+(Assumptions!$D$14*(1+Simulation!E1478)^3*F1478-Assumptions!$D$14*(1+Simulation!E1478)^2*Simulation!E1478*Assumptions!$D$16)/(1+Simulation!K1478)^3+(Assumptions!$D$14*(1+Simulation!E1478)^4*F1478-Assumptions!$D$14*(1+Simulation!E1478)^3*Simulation!E1478*Assumptions!$D$16)/(1+Simulation!K1478)^4+(Assumptions!$D$14*(1+Simulation!E1478)^5*F1478-Assumptions!$D$14*(1+Simulation!E1478)^4*Simulation!E1478*Assumptions!$D$16)/(1+Simulation!K1478)^5+(Assumptions!$D$14*(1+Simulation!E1478)^5*F1478-Assumptions!$D$14*(1+Simulation!E1478)^4*Simulation!E1478*Assumptions!$D$16)*(1+Simulation!I1478)/(Simulation!K1478-Simulation!I1478)/(1+Simulation!K1478)^5-Assumptions!$D$17)/Assumptions!$D$18</f>
        <v>12.4949796422131</v>
      </c>
      <c r="H1478" s="8" t="str">
        <f aca="false">IF(D1478=1,G1478,"")</f>
        <v/>
      </c>
      <c r="I1478" s="33" t="n">
        <f aca="false">IF(D1478=0,G1478,"")</f>
        <v>12.4949796422131</v>
      </c>
    </row>
    <row r="1479" customFormat="false" ht="15" hidden="false" customHeight="false" outlineLevel="0" collapsed="false">
      <c r="B1479" s="2" t="n">
        <v>1474</v>
      </c>
      <c r="C1479" s="19" t="n">
        <f aca="false">IF('Random Draws'!F1479&lt;(Assumptions!$D$28-Assumptions!$D$27)/(Assumptions!$D$29-Assumptions!$D$27),Assumptions!$D$27+SQRT('Random Draws'!F1479*(Assumptions!$D$29-Assumptions!$D$27)*(Assumptions!$D$28-Assumptions!$D$27)),Assumptions!$D$29-SQRT((1-'Random Draws'!F1479)*(Assumptions!$D$29-Assumptions!$D$27)*(Assumptions!$D$29-Assumptions!$D$28)))</f>
        <v>0.246327381619596</v>
      </c>
      <c r="D1479" s="29" t="n">
        <f aca="false">IF('Random Draws'!I1479&lt;Assumptions!$D$30,1,0)</f>
        <v>0</v>
      </c>
      <c r="E1479" s="19" t="n">
        <f aca="false">C1479+Assumptions!$D$31*D1479</f>
        <v>0.246327381619596</v>
      </c>
      <c r="F1479" s="28" t="n">
        <f aca="false">(Simulation!F1479-Assumptions!$D$15)*(1-E1479)+Assumptions!$D$15-Simulation!J1479</f>
        <v>0.149568875416972</v>
      </c>
      <c r="G1479" s="8" t="n">
        <f aca="false">((Assumptions!$D$14*(1+Simulation!E1479)^1*F1479-Assumptions!$D$14*(1+Simulation!E1479)^0*Simulation!E1479*Assumptions!$D$16)/(1+Simulation!K1479)^1+(Assumptions!$D$14*(1+Simulation!E1479)^2*F1479-Assumptions!$D$14*(1+Simulation!E1479)^1*Simulation!E1479*Assumptions!$D$16)/(1+Simulation!K1479)^2+(Assumptions!$D$14*(1+Simulation!E1479)^3*F1479-Assumptions!$D$14*(1+Simulation!E1479)^2*Simulation!E1479*Assumptions!$D$16)/(1+Simulation!K1479)^3+(Assumptions!$D$14*(1+Simulation!E1479)^4*F1479-Assumptions!$D$14*(1+Simulation!E1479)^3*Simulation!E1479*Assumptions!$D$16)/(1+Simulation!K1479)^4+(Assumptions!$D$14*(1+Simulation!E1479)^5*F1479-Assumptions!$D$14*(1+Simulation!E1479)^4*Simulation!E1479*Assumptions!$D$16)/(1+Simulation!K1479)^5+(Assumptions!$D$14*(1+Simulation!E1479)^5*F1479-Assumptions!$D$14*(1+Simulation!E1479)^4*Simulation!E1479*Assumptions!$D$16)*(1+Simulation!I1479)/(Simulation!K1479-Simulation!I1479)/(1+Simulation!K1479)^5-Assumptions!$D$17)/Assumptions!$D$18</f>
        <v>7.45617894020339</v>
      </c>
      <c r="H1479" s="8" t="str">
        <f aca="false">IF(D1479=1,G1479,"")</f>
        <v/>
      </c>
      <c r="I1479" s="33" t="n">
        <f aca="false">IF(D1479=0,G1479,"")</f>
        <v>7.45617894020339</v>
      </c>
    </row>
    <row r="1480" customFormat="false" ht="15" hidden="false" customHeight="false" outlineLevel="0" collapsed="false">
      <c r="B1480" s="2" t="n">
        <v>1475</v>
      </c>
      <c r="C1480" s="19" t="n">
        <f aca="false">IF('Random Draws'!F1480&lt;(Assumptions!$D$28-Assumptions!$D$27)/(Assumptions!$D$29-Assumptions!$D$27),Assumptions!$D$27+SQRT('Random Draws'!F1480*(Assumptions!$D$29-Assumptions!$D$27)*(Assumptions!$D$28-Assumptions!$D$27)),Assumptions!$D$29-SQRT((1-'Random Draws'!F1480)*(Assumptions!$D$29-Assumptions!$D$27)*(Assumptions!$D$29-Assumptions!$D$28)))</f>
        <v>0.251303139645178</v>
      </c>
      <c r="D1480" s="29" t="n">
        <f aca="false">IF('Random Draws'!I1480&lt;Assumptions!$D$30,1,0)</f>
        <v>1</v>
      </c>
      <c r="E1480" s="19" t="n">
        <f aca="false">C1480+Assumptions!$D$31*D1480</f>
        <v>0.341303139645178</v>
      </c>
      <c r="F1480" s="28" t="n">
        <f aca="false">(Simulation!F1480-Assumptions!$D$15)*(1-E1480)+Assumptions!$D$15-Simulation!J1480</f>
        <v>0.124515269386203</v>
      </c>
      <c r="G1480" s="8" t="n">
        <f aca="false">((Assumptions!$D$14*(1+Simulation!E1480)^1*F1480-Assumptions!$D$14*(1+Simulation!E1480)^0*Simulation!E1480*Assumptions!$D$16)/(1+Simulation!K1480)^1+(Assumptions!$D$14*(1+Simulation!E1480)^2*F1480-Assumptions!$D$14*(1+Simulation!E1480)^1*Simulation!E1480*Assumptions!$D$16)/(1+Simulation!K1480)^2+(Assumptions!$D$14*(1+Simulation!E1480)^3*F1480-Assumptions!$D$14*(1+Simulation!E1480)^2*Simulation!E1480*Assumptions!$D$16)/(1+Simulation!K1480)^3+(Assumptions!$D$14*(1+Simulation!E1480)^4*F1480-Assumptions!$D$14*(1+Simulation!E1480)^3*Simulation!E1480*Assumptions!$D$16)/(1+Simulation!K1480)^4+(Assumptions!$D$14*(1+Simulation!E1480)^5*F1480-Assumptions!$D$14*(1+Simulation!E1480)^4*Simulation!E1480*Assumptions!$D$16)/(1+Simulation!K1480)^5+(Assumptions!$D$14*(1+Simulation!E1480)^5*F1480-Assumptions!$D$14*(1+Simulation!E1480)^4*Simulation!E1480*Assumptions!$D$16)*(1+Simulation!I1480)/(Simulation!K1480-Simulation!I1480)/(1+Simulation!K1480)^5-Assumptions!$D$17)/Assumptions!$D$18</f>
        <v>7.58540001293881</v>
      </c>
      <c r="H1480" s="8" t="n">
        <f aca="false">IF(D1480=1,G1480,"")</f>
        <v>7.58540001293881</v>
      </c>
      <c r="I1480" s="33" t="str">
        <f aca="false">IF(D1480=0,G1480,"")</f>
        <v/>
      </c>
    </row>
    <row r="1481" customFormat="false" ht="15" hidden="false" customHeight="false" outlineLevel="0" collapsed="false">
      <c r="B1481" s="2" t="n">
        <v>1476</v>
      </c>
      <c r="C1481" s="19" t="n">
        <f aca="false">IF('Random Draws'!F1481&lt;(Assumptions!$D$28-Assumptions!$D$27)/(Assumptions!$D$29-Assumptions!$D$27),Assumptions!$D$27+SQRT('Random Draws'!F1481*(Assumptions!$D$29-Assumptions!$D$27)*(Assumptions!$D$28-Assumptions!$D$27)),Assumptions!$D$29-SQRT((1-'Random Draws'!F1481)*(Assumptions!$D$29-Assumptions!$D$27)*(Assumptions!$D$29-Assumptions!$D$28)))</f>
        <v>0.260135153973675</v>
      </c>
      <c r="D1481" s="29" t="n">
        <f aca="false">IF('Random Draws'!I1481&lt;Assumptions!$D$30,1,0)</f>
        <v>0</v>
      </c>
      <c r="E1481" s="19" t="n">
        <f aca="false">C1481+Assumptions!$D$31*D1481</f>
        <v>0.260135153973675</v>
      </c>
      <c r="F1481" s="28" t="n">
        <f aca="false">(Simulation!F1481-Assumptions!$D$15)*(1-E1481)+Assumptions!$D$15-Simulation!J1481</f>
        <v>0.204550823957315</v>
      </c>
      <c r="G1481" s="8" t="n">
        <f aca="false">((Assumptions!$D$14*(1+Simulation!E1481)^1*F1481-Assumptions!$D$14*(1+Simulation!E1481)^0*Simulation!E1481*Assumptions!$D$16)/(1+Simulation!K1481)^1+(Assumptions!$D$14*(1+Simulation!E1481)^2*F1481-Assumptions!$D$14*(1+Simulation!E1481)^1*Simulation!E1481*Assumptions!$D$16)/(1+Simulation!K1481)^2+(Assumptions!$D$14*(1+Simulation!E1481)^3*F1481-Assumptions!$D$14*(1+Simulation!E1481)^2*Simulation!E1481*Assumptions!$D$16)/(1+Simulation!K1481)^3+(Assumptions!$D$14*(1+Simulation!E1481)^4*F1481-Assumptions!$D$14*(1+Simulation!E1481)^3*Simulation!E1481*Assumptions!$D$16)/(1+Simulation!K1481)^4+(Assumptions!$D$14*(1+Simulation!E1481)^5*F1481-Assumptions!$D$14*(1+Simulation!E1481)^4*Simulation!E1481*Assumptions!$D$16)/(1+Simulation!K1481)^5+(Assumptions!$D$14*(1+Simulation!E1481)^5*F1481-Assumptions!$D$14*(1+Simulation!E1481)^4*Simulation!E1481*Assumptions!$D$16)*(1+Simulation!I1481)/(Simulation!K1481-Simulation!I1481)/(1+Simulation!K1481)^5-Assumptions!$D$17)/Assumptions!$D$18</f>
        <v>13.1868769845481</v>
      </c>
      <c r="H1481" s="8" t="str">
        <f aca="false">IF(D1481=1,G1481,"")</f>
        <v/>
      </c>
      <c r="I1481" s="33" t="n">
        <f aca="false">IF(D1481=0,G1481,"")</f>
        <v>13.1868769845481</v>
      </c>
    </row>
    <row r="1482" customFormat="false" ht="15" hidden="false" customHeight="false" outlineLevel="0" collapsed="false">
      <c r="B1482" s="2" t="n">
        <v>1477</v>
      </c>
      <c r="C1482" s="19" t="n">
        <f aca="false">IF('Random Draws'!F1482&lt;(Assumptions!$D$28-Assumptions!$D$27)/(Assumptions!$D$29-Assumptions!$D$27),Assumptions!$D$27+SQRT('Random Draws'!F1482*(Assumptions!$D$29-Assumptions!$D$27)*(Assumptions!$D$28-Assumptions!$D$27)),Assumptions!$D$29-SQRT((1-'Random Draws'!F1482)*(Assumptions!$D$29-Assumptions!$D$27)*(Assumptions!$D$29-Assumptions!$D$28)))</f>
        <v>0.264061908481252</v>
      </c>
      <c r="D1482" s="29" t="n">
        <f aca="false">IF('Random Draws'!I1482&lt;Assumptions!$D$30,1,0)</f>
        <v>0</v>
      </c>
      <c r="E1482" s="19" t="n">
        <f aca="false">C1482+Assumptions!$D$31*D1482</f>
        <v>0.264061908481252</v>
      </c>
      <c r="F1482" s="28" t="n">
        <f aca="false">(Simulation!F1482-Assumptions!$D$15)*(1-E1482)+Assumptions!$D$15-Simulation!J1482</f>
        <v>0.209524069972515</v>
      </c>
      <c r="G1482" s="8" t="n">
        <f aca="false">((Assumptions!$D$14*(1+Simulation!E1482)^1*F1482-Assumptions!$D$14*(1+Simulation!E1482)^0*Simulation!E1482*Assumptions!$D$16)/(1+Simulation!K1482)^1+(Assumptions!$D$14*(1+Simulation!E1482)^2*F1482-Assumptions!$D$14*(1+Simulation!E1482)^1*Simulation!E1482*Assumptions!$D$16)/(1+Simulation!K1482)^2+(Assumptions!$D$14*(1+Simulation!E1482)^3*F1482-Assumptions!$D$14*(1+Simulation!E1482)^2*Simulation!E1482*Assumptions!$D$16)/(1+Simulation!K1482)^3+(Assumptions!$D$14*(1+Simulation!E1482)^4*F1482-Assumptions!$D$14*(1+Simulation!E1482)^3*Simulation!E1482*Assumptions!$D$16)/(1+Simulation!K1482)^4+(Assumptions!$D$14*(1+Simulation!E1482)^5*F1482-Assumptions!$D$14*(1+Simulation!E1482)^4*Simulation!E1482*Assumptions!$D$16)/(1+Simulation!K1482)^5+(Assumptions!$D$14*(1+Simulation!E1482)^5*F1482-Assumptions!$D$14*(1+Simulation!E1482)^4*Simulation!E1482*Assumptions!$D$16)*(1+Simulation!I1482)/(Simulation!K1482-Simulation!I1482)/(1+Simulation!K1482)^5-Assumptions!$D$17)/Assumptions!$D$18</f>
        <v>14.2839113491913</v>
      </c>
      <c r="H1482" s="8" t="str">
        <f aca="false">IF(D1482=1,G1482,"")</f>
        <v/>
      </c>
      <c r="I1482" s="33" t="n">
        <f aca="false">IF(D1482=0,G1482,"")</f>
        <v>14.2839113491913</v>
      </c>
    </row>
    <row r="1483" customFormat="false" ht="15" hidden="false" customHeight="false" outlineLevel="0" collapsed="false">
      <c r="B1483" s="2" t="n">
        <v>1478</v>
      </c>
      <c r="C1483" s="19" t="n">
        <f aca="false">IF('Random Draws'!F1483&lt;(Assumptions!$D$28-Assumptions!$D$27)/(Assumptions!$D$29-Assumptions!$D$27),Assumptions!$D$27+SQRT('Random Draws'!F1483*(Assumptions!$D$29-Assumptions!$D$27)*(Assumptions!$D$28-Assumptions!$D$27)),Assumptions!$D$29-SQRT((1-'Random Draws'!F1483)*(Assumptions!$D$29-Assumptions!$D$27)*(Assumptions!$D$29-Assumptions!$D$28)))</f>
        <v>0.258623397130105</v>
      </c>
      <c r="D1483" s="29" t="n">
        <f aca="false">IF('Random Draws'!I1483&lt;Assumptions!$D$30,1,0)</f>
        <v>0</v>
      </c>
      <c r="E1483" s="19" t="n">
        <f aca="false">C1483+Assumptions!$D$31*D1483</f>
        <v>0.258623397130105</v>
      </c>
      <c r="F1483" s="28" t="n">
        <f aca="false">(Simulation!F1483-Assumptions!$D$15)*(1-E1483)+Assumptions!$D$15-Simulation!J1483</f>
        <v>0.171464063424683</v>
      </c>
      <c r="G1483" s="8" t="n">
        <f aca="false">((Assumptions!$D$14*(1+Simulation!E1483)^1*F1483-Assumptions!$D$14*(1+Simulation!E1483)^0*Simulation!E1483*Assumptions!$D$16)/(1+Simulation!K1483)^1+(Assumptions!$D$14*(1+Simulation!E1483)^2*F1483-Assumptions!$D$14*(1+Simulation!E1483)^1*Simulation!E1483*Assumptions!$D$16)/(1+Simulation!K1483)^2+(Assumptions!$D$14*(1+Simulation!E1483)^3*F1483-Assumptions!$D$14*(1+Simulation!E1483)^2*Simulation!E1483*Assumptions!$D$16)/(1+Simulation!K1483)^3+(Assumptions!$D$14*(1+Simulation!E1483)^4*F1483-Assumptions!$D$14*(1+Simulation!E1483)^3*Simulation!E1483*Assumptions!$D$16)/(1+Simulation!K1483)^4+(Assumptions!$D$14*(1+Simulation!E1483)^5*F1483-Assumptions!$D$14*(1+Simulation!E1483)^4*Simulation!E1483*Assumptions!$D$16)/(1+Simulation!K1483)^5+(Assumptions!$D$14*(1+Simulation!E1483)^5*F1483-Assumptions!$D$14*(1+Simulation!E1483)^4*Simulation!E1483*Assumptions!$D$16)*(1+Simulation!I1483)/(Simulation!K1483-Simulation!I1483)/(1+Simulation!K1483)^5-Assumptions!$D$17)/Assumptions!$D$18</f>
        <v>15.5984573821055</v>
      </c>
      <c r="H1483" s="8" t="str">
        <f aca="false">IF(D1483=1,G1483,"")</f>
        <v/>
      </c>
      <c r="I1483" s="33" t="n">
        <f aca="false">IF(D1483=0,G1483,"")</f>
        <v>15.5984573821055</v>
      </c>
    </row>
    <row r="1484" customFormat="false" ht="15" hidden="false" customHeight="false" outlineLevel="0" collapsed="false">
      <c r="B1484" s="2" t="n">
        <v>1479</v>
      </c>
      <c r="C1484" s="19" t="n">
        <f aca="false">IF('Random Draws'!F1484&lt;(Assumptions!$D$28-Assumptions!$D$27)/(Assumptions!$D$29-Assumptions!$D$27),Assumptions!$D$27+SQRT('Random Draws'!F1484*(Assumptions!$D$29-Assumptions!$D$27)*(Assumptions!$D$28-Assumptions!$D$27)),Assumptions!$D$29-SQRT((1-'Random Draws'!F1484)*(Assumptions!$D$29-Assumptions!$D$27)*(Assumptions!$D$29-Assumptions!$D$28)))</f>
        <v>0.269203884474646</v>
      </c>
      <c r="D1484" s="29" t="n">
        <f aca="false">IF('Random Draws'!I1484&lt;Assumptions!$D$30,1,0)</f>
        <v>0</v>
      </c>
      <c r="E1484" s="19" t="n">
        <f aca="false">C1484+Assumptions!$D$31*D1484</f>
        <v>0.269203884474646</v>
      </c>
      <c r="F1484" s="28" t="n">
        <f aca="false">(Simulation!F1484-Assumptions!$D$15)*(1-E1484)+Assumptions!$D$15-Simulation!J1484</f>
        <v>0.217977591991727</v>
      </c>
      <c r="G1484" s="8" t="n">
        <f aca="false">((Assumptions!$D$14*(1+Simulation!E1484)^1*F1484-Assumptions!$D$14*(1+Simulation!E1484)^0*Simulation!E1484*Assumptions!$D$16)/(1+Simulation!K1484)^1+(Assumptions!$D$14*(1+Simulation!E1484)^2*F1484-Assumptions!$D$14*(1+Simulation!E1484)^1*Simulation!E1484*Assumptions!$D$16)/(1+Simulation!K1484)^2+(Assumptions!$D$14*(1+Simulation!E1484)^3*F1484-Assumptions!$D$14*(1+Simulation!E1484)^2*Simulation!E1484*Assumptions!$D$16)/(1+Simulation!K1484)^3+(Assumptions!$D$14*(1+Simulation!E1484)^4*F1484-Assumptions!$D$14*(1+Simulation!E1484)^3*Simulation!E1484*Assumptions!$D$16)/(1+Simulation!K1484)^4+(Assumptions!$D$14*(1+Simulation!E1484)^5*F1484-Assumptions!$D$14*(1+Simulation!E1484)^4*Simulation!E1484*Assumptions!$D$16)/(1+Simulation!K1484)^5+(Assumptions!$D$14*(1+Simulation!E1484)^5*F1484-Assumptions!$D$14*(1+Simulation!E1484)^4*Simulation!E1484*Assumptions!$D$16)*(1+Simulation!I1484)/(Simulation!K1484-Simulation!I1484)/(1+Simulation!K1484)^5-Assumptions!$D$17)/Assumptions!$D$18</f>
        <v>14.7384779256849</v>
      </c>
      <c r="H1484" s="8" t="str">
        <f aca="false">IF(D1484=1,G1484,"")</f>
        <v/>
      </c>
      <c r="I1484" s="33" t="n">
        <f aca="false">IF(D1484=0,G1484,"")</f>
        <v>14.7384779256849</v>
      </c>
    </row>
    <row r="1485" customFormat="false" ht="15" hidden="false" customHeight="false" outlineLevel="0" collapsed="false">
      <c r="B1485" s="2" t="n">
        <v>1480</v>
      </c>
      <c r="C1485" s="19" t="n">
        <f aca="false">IF('Random Draws'!F1485&lt;(Assumptions!$D$28-Assumptions!$D$27)/(Assumptions!$D$29-Assumptions!$D$27),Assumptions!$D$27+SQRT('Random Draws'!F1485*(Assumptions!$D$29-Assumptions!$D$27)*(Assumptions!$D$28-Assumptions!$D$27)),Assumptions!$D$29-SQRT((1-'Random Draws'!F1485)*(Assumptions!$D$29-Assumptions!$D$27)*(Assumptions!$D$29-Assumptions!$D$28)))</f>
        <v>0.259887379529219</v>
      </c>
      <c r="D1485" s="29" t="n">
        <f aca="false">IF('Random Draws'!I1485&lt;Assumptions!$D$30,1,0)</f>
        <v>0</v>
      </c>
      <c r="E1485" s="19" t="n">
        <f aca="false">C1485+Assumptions!$D$31*D1485</f>
        <v>0.259887379529219</v>
      </c>
      <c r="F1485" s="28" t="n">
        <f aca="false">(Simulation!F1485-Assumptions!$D$15)*(1-E1485)+Assumptions!$D$15-Simulation!J1485</f>
        <v>0.168481291885811</v>
      </c>
      <c r="G1485" s="8" t="n">
        <f aca="false">((Assumptions!$D$14*(1+Simulation!E1485)^1*F1485-Assumptions!$D$14*(1+Simulation!E1485)^0*Simulation!E1485*Assumptions!$D$16)/(1+Simulation!K1485)^1+(Assumptions!$D$14*(1+Simulation!E1485)^2*F1485-Assumptions!$D$14*(1+Simulation!E1485)^1*Simulation!E1485*Assumptions!$D$16)/(1+Simulation!K1485)^2+(Assumptions!$D$14*(1+Simulation!E1485)^3*F1485-Assumptions!$D$14*(1+Simulation!E1485)^2*Simulation!E1485*Assumptions!$D$16)/(1+Simulation!K1485)^3+(Assumptions!$D$14*(1+Simulation!E1485)^4*F1485-Assumptions!$D$14*(1+Simulation!E1485)^3*Simulation!E1485*Assumptions!$D$16)/(1+Simulation!K1485)^4+(Assumptions!$D$14*(1+Simulation!E1485)^5*F1485-Assumptions!$D$14*(1+Simulation!E1485)^4*Simulation!E1485*Assumptions!$D$16)/(1+Simulation!K1485)^5+(Assumptions!$D$14*(1+Simulation!E1485)^5*F1485-Assumptions!$D$14*(1+Simulation!E1485)^4*Simulation!E1485*Assumptions!$D$16)*(1+Simulation!I1485)/(Simulation!K1485-Simulation!I1485)/(1+Simulation!K1485)^5-Assumptions!$D$17)/Assumptions!$D$18</f>
        <v>12.0836060731231</v>
      </c>
      <c r="H1485" s="8" t="str">
        <f aca="false">IF(D1485=1,G1485,"")</f>
        <v/>
      </c>
      <c r="I1485" s="33" t="n">
        <f aca="false">IF(D1485=0,G1485,"")</f>
        <v>12.0836060731231</v>
      </c>
    </row>
    <row r="1486" customFormat="false" ht="15" hidden="false" customHeight="false" outlineLevel="0" collapsed="false">
      <c r="B1486" s="2" t="n">
        <v>1481</v>
      </c>
      <c r="C1486" s="19" t="n">
        <f aca="false">IF('Random Draws'!F1486&lt;(Assumptions!$D$28-Assumptions!$D$27)/(Assumptions!$D$29-Assumptions!$D$27),Assumptions!$D$27+SQRT('Random Draws'!F1486*(Assumptions!$D$29-Assumptions!$D$27)*(Assumptions!$D$28-Assumptions!$D$27)),Assumptions!$D$29-SQRT((1-'Random Draws'!F1486)*(Assumptions!$D$29-Assumptions!$D$27)*(Assumptions!$D$29-Assumptions!$D$28)))</f>
        <v>0.273788897682247</v>
      </c>
      <c r="D1486" s="29" t="n">
        <f aca="false">IF('Random Draws'!I1486&lt;Assumptions!$D$30,1,0)</f>
        <v>1</v>
      </c>
      <c r="E1486" s="19" t="n">
        <f aca="false">C1486+Assumptions!$D$31*D1486</f>
        <v>0.363788897682247</v>
      </c>
      <c r="F1486" s="28" t="n">
        <f aca="false">(Simulation!F1486-Assumptions!$D$15)*(1-E1486)+Assumptions!$D$15-Simulation!J1486</f>
        <v>0.12536935803934</v>
      </c>
      <c r="G1486" s="8" t="n">
        <f aca="false">((Assumptions!$D$14*(1+Simulation!E1486)^1*F1486-Assumptions!$D$14*(1+Simulation!E1486)^0*Simulation!E1486*Assumptions!$D$16)/(1+Simulation!K1486)^1+(Assumptions!$D$14*(1+Simulation!E1486)^2*F1486-Assumptions!$D$14*(1+Simulation!E1486)^1*Simulation!E1486*Assumptions!$D$16)/(1+Simulation!K1486)^2+(Assumptions!$D$14*(1+Simulation!E1486)^3*F1486-Assumptions!$D$14*(1+Simulation!E1486)^2*Simulation!E1486*Assumptions!$D$16)/(1+Simulation!K1486)^3+(Assumptions!$D$14*(1+Simulation!E1486)^4*F1486-Assumptions!$D$14*(1+Simulation!E1486)^3*Simulation!E1486*Assumptions!$D$16)/(1+Simulation!K1486)^4+(Assumptions!$D$14*(1+Simulation!E1486)^5*F1486-Assumptions!$D$14*(1+Simulation!E1486)^4*Simulation!E1486*Assumptions!$D$16)/(1+Simulation!K1486)^5+(Assumptions!$D$14*(1+Simulation!E1486)^5*F1486-Assumptions!$D$14*(1+Simulation!E1486)^4*Simulation!E1486*Assumptions!$D$16)*(1+Simulation!I1486)/(Simulation!K1486-Simulation!I1486)/(1+Simulation!K1486)^5-Assumptions!$D$17)/Assumptions!$D$18</f>
        <v>9.63267647016844</v>
      </c>
      <c r="H1486" s="8" t="n">
        <f aca="false">IF(D1486=1,G1486,"")</f>
        <v>9.63267647016844</v>
      </c>
      <c r="I1486" s="33" t="str">
        <f aca="false">IF(D1486=0,G1486,"")</f>
        <v/>
      </c>
    </row>
    <row r="1487" customFormat="false" ht="15" hidden="false" customHeight="false" outlineLevel="0" collapsed="false">
      <c r="B1487" s="2" t="n">
        <v>1482</v>
      </c>
      <c r="C1487" s="19" t="n">
        <f aca="false">IF('Random Draws'!F1487&lt;(Assumptions!$D$28-Assumptions!$D$27)/(Assumptions!$D$29-Assumptions!$D$27),Assumptions!$D$27+SQRT('Random Draws'!F1487*(Assumptions!$D$29-Assumptions!$D$27)*(Assumptions!$D$28-Assumptions!$D$27)),Assumptions!$D$29-SQRT((1-'Random Draws'!F1487)*(Assumptions!$D$29-Assumptions!$D$27)*(Assumptions!$D$29-Assumptions!$D$28)))</f>
        <v>0.263316236293738</v>
      </c>
      <c r="D1487" s="29" t="n">
        <f aca="false">IF('Random Draws'!I1487&lt;Assumptions!$D$30,1,0)</f>
        <v>0</v>
      </c>
      <c r="E1487" s="19" t="n">
        <f aca="false">C1487+Assumptions!$D$31*D1487</f>
        <v>0.263316236293738</v>
      </c>
      <c r="F1487" s="28" t="n">
        <f aca="false">(Simulation!F1487-Assumptions!$D$15)*(1-E1487)+Assumptions!$D$15-Simulation!J1487</f>
        <v>0.155845979911379</v>
      </c>
      <c r="G1487" s="8" t="n">
        <f aca="false">((Assumptions!$D$14*(1+Simulation!E1487)^1*F1487-Assumptions!$D$14*(1+Simulation!E1487)^0*Simulation!E1487*Assumptions!$D$16)/(1+Simulation!K1487)^1+(Assumptions!$D$14*(1+Simulation!E1487)^2*F1487-Assumptions!$D$14*(1+Simulation!E1487)^1*Simulation!E1487*Assumptions!$D$16)/(1+Simulation!K1487)^2+(Assumptions!$D$14*(1+Simulation!E1487)^3*F1487-Assumptions!$D$14*(1+Simulation!E1487)^2*Simulation!E1487*Assumptions!$D$16)/(1+Simulation!K1487)^3+(Assumptions!$D$14*(1+Simulation!E1487)^4*F1487-Assumptions!$D$14*(1+Simulation!E1487)^3*Simulation!E1487*Assumptions!$D$16)/(1+Simulation!K1487)^4+(Assumptions!$D$14*(1+Simulation!E1487)^5*F1487-Assumptions!$D$14*(1+Simulation!E1487)^4*Simulation!E1487*Assumptions!$D$16)/(1+Simulation!K1487)^5+(Assumptions!$D$14*(1+Simulation!E1487)^5*F1487-Assumptions!$D$14*(1+Simulation!E1487)^4*Simulation!E1487*Assumptions!$D$16)*(1+Simulation!I1487)/(Simulation!K1487-Simulation!I1487)/(1+Simulation!K1487)^5-Assumptions!$D$17)/Assumptions!$D$18</f>
        <v>11.0895381494179</v>
      </c>
      <c r="H1487" s="8" t="str">
        <f aca="false">IF(D1487=1,G1487,"")</f>
        <v/>
      </c>
      <c r="I1487" s="33" t="n">
        <f aca="false">IF(D1487=0,G1487,"")</f>
        <v>11.0895381494179</v>
      </c>
    </row>
    <row r="1488" customFormat="false" ht="15" hidden="false" customHeight="false" outlineLevel="0" collapsed="false">
      <c r="B1488" s="2" t="n">
        <v>1483</v>
      </c>
      <c r="C1488" s="19" t="n">
        <f aca="false">IF('Random Draws'!F1488&lt;(Assumptions!$D$28-Assumptions!$D$27)/(Assumptions!$D$29-Assumptions!$D$27),Assumptions!$D$27+SQRT('Random Draws'!F1488*(Assumptions!$D$29-Assumptions!$D$27)*(Assumptions!$D$28-Assumptions!$D$27)),Assumptions!$D$29-SQRT((1-'Random Draws'!F1488)*(Assumptions!$D$29-Assumptions!$D$27)*(Assumptions!$D$29-Assumptions!$D$28)))</f>
        <v>0.247998046306893</v>
      </c>
      <c r="D1488" s="29" t="n">
        <f aca="false">IF('Random Draws'!I1488&lt;Assumptions!$D$30,1,0)</f>
        <v>0</v>
      </c>
      <c r="E1488" s="19" t="n">
        <f aca="false">C1488+Assumptions!$D$31*D1488</f>
        <v>0.247998046306893</v>
      </c>
      <c r="F1488" s="28" t="n">
        <f aca="false">(Simulation!F1488-Assumptions!$D$15)*(1-E1488)+Assumptions!$D$15-Simulation!J1488</f>
        <v>0.20941424504066</v>
      </c>
      <c r="G1488" s="8" t="n">
        <f aca="false">((Assumptions!$D$14*(1+Simulation!E1488)^1*F1488-Assumptions!$D$14*(1+Simulation!E1488)^0*Simulation!E1488*Assumptions!$D$16)/(1+Simulation!K1488)^1+(Assumptions!$D$14*(1+Simulation!E1488)^2*F1488-Assumptions!$D$14*(1+Simulation!E1488)^1*Simulation!E1488*Assumptions!$D$16)/(1+Simulation!K1488)^2+(Assumptions!$D$14*(1+Simulation!E1488)^3*F1488-Assumptions!$D$14*(1+Simulation!E1488)^2*Simulation!E1488*Assumptions!$D$16)/(1+Simulation!K1488)^3+(Assumptions!$D$14*(1+Simulation!E1488)^4*F1488-Assumptions!$D$14*(1+Simulation!E1488)^3*Simulation!E1488*Assumptions!$D$16)/(1+Simulation!K1488)^4+(Assumptions!$D$14*(1+Simulation!E1488)^5*F1488-Assumptions!$D$14*(1+Simulation!E1488)^4*Simulation!E1488*Assumptions!$D$16)/(1+Simulation!K1488)^5+(Assumptions!$D$14*(1+Simulation!E1488)^5*F1488-Assumptions!$D$14*(1+Simulation!E1488)^4*Simulation!E1488*Assumptions!$D$16)*(1+Simulation!I1488)/(Simulation!K1488-Simulation!I1488)/(1+Simulation!K1488)^5-Assumptions!$D$17)/Assumptions!$D$18</f>
        <v>19.4509483570829</v>
      </c>
      <c r="H1488" s="8" t="str">
        <f aca="false">IF(D1488=1,G1488,"")</f>
        <v/>
      </c>
      <c r="I1488" s="33" t="n">
        <f aca="false">IF(D1488=0,G1488,"")</f>
        <v>19.4509483570829</v>
      </c>
    </row>
    <row r="1489" customFormat="false" ht="15" hidden="false" customHeight="false" outlineLevel="0" collapsed="false">
      <c r="B1489" s="2" t="n">
        <v>1484</v>
      </c>
      <c r="C1489" s="19" t="n">
        <f aca="false">IF('Random Draws'!F1489&lt;(Assumptions!$D$28-Assumptions!$D$27)/(Assumptions!$D$29-Assumptions!$D$27),Assumptions!$D$27+SQRT('Random Draws'!F1489*(Assumptions!$D$29-Assumptions!$D$27)*(Assumptions!$D$28-Assumptions!$D$27)),Assumptions!$D$29-SQRT((1-'Random Draws'!F1489)*(Assumptions!$D$29-Assumptions!$D$27)*(Assumptions!$D$29-Assumptions!$D$28)))</f>
        <v>0.256470319630438</v>
      </c>
      <c r="D1489" s="29" t="n">
        <f aca="false">IF('Random Draws'!I1489&lt;Assumptions!$D$30,1,0)</f>
        <v>0</v>
      </c>
      <c r="E1489" s="19" t="n">
        <f aca="false">C1489+Assumptions!$D$31*D1489</f>
        <v>0.256470319630438</v>
      </c>
      <c r="F1489" s="28" t="n">
        <f aca="false">(Simulation!F1489-Assumptions!$D$15)*(1-E1489)+Assumptions!$D$15-Simulation!J1489</f>
        <v>0.176656237136803</v>
      </c>
      <c r="G1489" s="8" t="n">
        <f aca="false">((Assumptions!$D$14*(1+Simulation!E1489)^1*F1489-Assumptions!$D$14*(1+Simulation!E1489)^0*Simulation!E1489*Assumptions!$D$16)/(1+Simulation!K1489)^1+(Assumptions!$D$14*(1+Simulation!E1489)^2*F1489-Assumptions!$D$14*(1+Simulation!E1489)^1*Simulation!E1489*Assumptions!$D$16)/(1+Simulation!K1489)^2+(Assumptions!$D$14*(1+Simulation!E1489)^3*F1489-Assumptions!$D$14*(1+Simulation!E1489)^2*Simulation!E1489*Assumptions!$D$16)/(1+Simulation!K1489)^3+(Assumptions!$D$14*(1+Simulation!E1489)^4*F1489-Assumptions!$D$14*(1+Simulation!E1489)^3*Simulation!E1489*Assumptions!$D$16)/(1+Simulation!K1489)^4+(Assumptions!$D$14*(1+Simulation!E1489)^5*F1489-Assumptions!$D$14*(1+Simulation!E1489)^4*Simulation!E1489*Assumptions!$D$16)/(1+Simulation!K1489)^5+(Assumptions!$D$14*(1+Simulation!E1489)^5*F1489-Assumptions!$D$14*(1+Simulation!E1489)^4*Simulation!E1489*Assumptions!$D$16)*(1+Simulation!I1489)/(Simulation!K1489-Simulation!I1489)/(1+Simulation!K1489)^5-Assumptions!$D$17)/Assumptions!$D$18</f>
        <v>12.2638313168193</v>
      </c>
      <c r="H1489" s="8" t="str">
        <f aca="false">IF(D1489=1,G1489,"")</f>
        <v/>
      </c>
      <c r="I1489" s="33" t="n">
        <f aca="false">IF(D1489=0,G1489,"")</f>
        <v>12.2638313168193</v>
      </c>
    </row>
    <row r="1490" customFormat="false" ht="15" hidden="false" customHeight="false" outlineLevel="0" collapsed="false">
      <c r="B1490" s="2" t="n">
        <v>1485</v>
      </c>
      <c r="C1490" s="19" t="n">
        <f aca="false">IF('Random Draws'!F1490&lt;(Assumptions!$D$28-Assumptions!$D$27)/(Assumptions!$D$29-Assumptions!$D$27),Assumptions!$D$27+SQRT('Random Draws'!F1490*(Assumptions!$D$29-Assumptions!$D$27)*(Assumptions!$D$28-Assumptions!$D$27)),Assumptions!$D$29-SQRT((1-'Random Draws'!F1490)*(Assumptions!$D$29-Assumptions!$D$27)*(Assumptions!$D$29-Assumptions!$D$28)))</f>
        <v>0.259427220997559</v>
      </c>
      <c r="D1490" s="29" t="n">
        <f aca="false">IF('Random Draws'!I1490&lt;Assumptions!$D$30,1,0)</f>
        <v>0</v>
      </c>
      <c r="E1490" s="19" t="n">
        <f aca="false">C1490+Assumptions!$D$31*D1490</f>
        <v>0.259427220997559</v>
      </c>
      <c r="F1490" s="28" t="n">
        <f aca="false">(Simulation!F1490-Assumptions!$D$15)*(1-E1490)+Assumptions!$D$15-Simulation!J1490</f>
        <v>0.159849374110937</v>
      </c>
      <c r="G1490" s="8" t="n">
        <f aca="false">((Assumptions!$D$14*(1+Simulation!E1490)^1*F1490-Assumptions!$D$14*(1+Simulation!E1490)^0*Simulation!E1490*Assumptions!$D$16)/(1+Simulation!K1490)^1+(Assumptions!$D$14*(1+Simulation!E1490)^2*F1490-Assumptions!$D$14*(1+Simulation!E1490)^1*Simulation!E1490*Assumptions!$D$16)/(1+Simulation!K1490)^2+(Assumptions!$D$14*(1+Simulation!E1490)^3*F1490-Assumptions!$D$14*(1+Simulation!E1490)^2*Simulation!E1490*Assumptions!$D$16)/(1+Simulation!K1490)^3+(Assumptions!$D$14*(1+Simulation!E1490)^4*F1490-Assumptions!$D$14*(1+Simulation!E1490)^3*Simulation!E1490*Assumptions!$D$16)/(1+Simulation!K1490)^4+(Assumptions!$D$14*(1+Simulation!E1490)^5*F1490-Assumptions!$D$14*(1+Simulation!E1490)^4*Simulation!E1490*Assumptions!$D$16)/(1+Simulation!K1490)^5+(Assumptions!$D$14*(1+Simulation!E1490)^5*F1490-Assumptions!$D$14*(1+Simulation!E1490)^4*Simulation!E1490*Assumptions!$D$16)*(1+Simulation!I1490)/(Simulation!K1490-Simulation!I1490)/(1+Simulation!K1490)^5-Assumptions!$D$17)/Assumptions!$D$18</f>
        <v>8.86455474436138</v>
      </c>
      <c r="H1490" s="8" t="str">
        <f aca="false">IF(D1490=1,G1490,"")</f>
        <v/>
      </c>
      <c r="I1490" s="33" t="n">
        <f aca="false">IF(D1490=0,G1490,"")</f>
        <v>8.86455474436138</v>
      </c>
    </row>
    <row r="1491" customFormat="false" ht="15" hidden="false" customHeight="false" outlineLevel="0" collapsed="false">
      <c r="B1491" s="2" t="n">
        <v>1486</v>
      </c>
      <c r="C1491" s="19" t="n">
        <f aca="false">IF('Random Draws'!F1491&lt;(Assumptions!$D$28-Assumptions!$D$27)/(Assumptions!$D$29-Assumptions!$D$27),Assumptions!$D$27+SQRT('Random Draws'!F1491*(Assumptions!$D$29-Assumptions!$D$27)*(Assumptions!$D$28-Assumptions!$D$27)),Assumptions!$D$29-SQRT((1-'Random Draws'!F1491)*(Assumptions!$D$29-Assumptions!$D$27)*(Assumptions!$D$29-Assumptions!$D$28)))</f>
        <v>0.251209504607858</v>
      </c>
      <c r="D1491" s="29" t="n">
        <f aca="false">IF('Random Draws'!I1491&lt;Assumptions!$D$30,1,0)</f>
        <v>0</v>
      </c>
      <c r="E1491" s="19" t="n">
        <f aca="false">C1491+Assumptions!$D$31*D1491</f>
        <v>0.251209504607858</v>
      </c>
      <c r="F1491" s="28" t="n">
        <f aca="false">(Simulation!F1491-Assumptions!$D$15)*(1-E1491)+Assumptions!$D$15-Simulation!J1491</f>
        <v>0.229943484739706</v>
      </c>
      <c r="G1491" s="8" t="n">
        <f aca="false">((Assumptions!$D$14*(1+Simulation!E1491)^1*F1491-Assumptions!$D$14*(1+Simulation!E1491)^0*Simulation!E1491*Assumptions!$D$16)/(1+Simulation!K1491)^1+(Assumptions!$D$14*(1+Simulation!E1491)^2*F1491-Assumptions!$D$14*(1+Simulation!E1491)^1*Simulation!E1491*Assumptions!$D$16)/(1+Simulation!K1491)^2+(Assumptions!$D$14*(1+Simulation!E1491)^3*F1491-Assumptions!$D$14*(1+Simulation!E1491)^2*Simulation!E1491*Assumptions!$D$16)/(1+Simulation!K1491)^3+(Assumptions!$D$14*(1+Simulation!E1491)^4*F1491-Assumptions!$D$14*(1+Simulation!E1491)^3*Simulation!E1491*Assumptions!$D$16)/(1+Simulation!K1491)^4+(Assumptions!$D$14*(1+Simulation!E1491)^5*F1491-Assumptions!$D$14*(1+Simulation!E1491)^4*Simulation!E1491*Assumptions!$D$16)/(1+Simulation!K1491)^5+(Assumptions!$D$14*(1+Simulation!E1491)^5*F1491-Assumptions!$D$14*(1+Simulation!E1491)^4*Simulation!E1491*Assumptions!$D$16)*(1+Simulation!I1491)/(Simulation!K1491-Simulation!I1491)/(1+Simulation!K1491)^5-Assumptions!$D$17)/Assumptions!$D$18</f>
        <v>22.8583230461316</v>
      </c>
      <c r="H1491" s="8" t="str">
        <f aca="false">IF(D1491=1,G1491,"")</f>
        <v/>
      </c>
      <c r="I1491" s="33" t="n">
        <f aca="false">IF(D1491=0,G1491,"")</f>
        <v>22.8583230461316</v>
      </c>
    </row>
    <row r="1492" customFormat="false" ht="15" hidden="false" customHeight="false" outlineLevel="0" collapsed="false">
      <c r="B1492" s="2" t="n">
        <v>1487</v>
      </c>
      <c r="C1492" s="19" t="n">
        <f aca="false">IF('Random Draws'!F1492&lt;(Assumptions!$D$28-Assumptions!$D$27)/(Assumptions!$D$29-Assumptions!$D$27),Assumptions!$D$27+SQRT('Random Draws'!F1492*(Assumptions!$D$29-Assumptions!$D$27)*(Assumptions!$D$28-Assumptions!$D$27)),Assumptions!$D$29-SQRT((1-'Random Draws'!F1492)*(Assumptions!$D$29-Assumptions!$D$27)*(Assumptions!$D$29-Assumptions!$D$28)))</f>
        <v>0.264760431636375</v>
      </c>
      <c r="D1492" s="29" t="n">
        <f aca="false">IF('Random Draws'!I1492&lt;Assumptions!$D$30,1,0)</f>
        <v>0</v>
      </c>
      <c r="E1492" s="19" t="n">
        <f aca="false">C1492+Assumptions!$D$31*D1492</f>
        <v>0.264760431636375</v>
      </c>
      <c r="F1492" s="28" t="n">
        <f aca="false">(Simulation!F1492-Assumptions!$D$15)*(1-E1492)+Assumptions!$D$15-Simulation!J1492</f>
        <v>0.189367838900211</v>
      </c>
      <c r="G1492" s="8" t="n">
        <f aca="false">((Assumptions!$D$14*(1+Simulation!E1492)^1*F1492-Assumptions!$D$14*(1+Simulation!E1492)^0*Simulation!E1492*Assumptions!$D$16)/(1+Simulation!K1492)^1+(Assumptions!$D$14*(1+Simulation!E1492)^2*F1492-Assumptions!$D$14*(1+Simulation!E1492)^1*Simulation!E1492*Assumptions!$D$16)/(1+Simulation!K1492)^2+(Assumptions!$D$14*(1+Simulation!E1492)^3*F1492-Assumptions!$D$14*(1+Simulation!E1492)^2*Simulation!E1492*Assumptions!$D$16)/(1+Simulation!K1492)^3+(Assumptions!$D$14*(1+Simulation!E1492)^4*F1492-Assumptions!$D$14*(1+Simulation!E1492)^3*Simulation!E1492*Assumptions!$D$16)/(1+Simulation!K1492)^4+(Assumptions!$D$14*(1+Simulation!E1492)^5*F1492-Assumptions!$D$14*(1+Simulation!E1492)^4*Simulation!E1492*Assumptions!$D$16)/(1+Simulation!K1492)^5+(Assumptions!$D$14*(1+Simulation!E1492)^5*F1492-Assumptions!$D$14*(1+Simulation!E1492)^4*Simulation!E1492*Assumptions!$D$16)*(1+Simulation!I1492)/(Simulation!K1492-Simulation!I1492)/(1+Simulation!K1492)^5-Assumptions!$D$17)/Assumptions!$D$18</f>
        <v>22.3351006072546</v>
      </c>
      <c r="H1492" s="8" t="str">
        <f aca="false">IF(D1492=1,G1492,"")</f>
        <v/>
      </c>
      <c r="I1492" s="33" t="n">
        <f aca="false">IF(D1492=0,G1492,"")</f>
        <v>22.3351006072546</v>
      </c>
    </row>
    <row r="1493" customFormat="false" ht="15" hidden="false" customHeight="false" outlineLevel="0" collapsed="false">
      <c r="B1493" s="2" t="n">
        <v>1488</v>
      </c>
      <c r="C1493" s="19" t="n">
        <f aca="false">IF('Random Draws'!F1493&lt;(Assumptions!$D$28-Assumptions!$D$27)/(Assumptions!$D$29-Assumptions!$D$27),Assumptions!$D$27+SQRT('Random Draws'!F1493*(Assumptions!$D$29-Assumptions!$D$27)*(Assumptions!$D$28-Assumptions!$D$27)),Assumptions!$D$29-SQRT((1-'Random Draws'!F1493)*(Assumptions!$D$29-Assumptions!$D$27)*(Assumptions!$D$29-Assumptions!$D$28)))</f>
        <v>0.242794939252721</v>
      </c>
      <c r="D1493" s="29" t="n">
        <f aca="false">IF('Random Draws'!I1493&lt;Assumptions!$D$30,1,0)</f>
        <v>0</v>
      </c>
      <c r="E1493" s="19" t="n">
        <f aca="false">C1493+Assumptions!$D$31*D1493</f>
        <v>0.242794939252721</v>
      </c>
      <c r="F1493" s="28" t="n">
        <f aca="false">(Simulation!F1493-Assumptions!$D$15)*(1-E1493)+Assumptions!$D$15-Simulation!J1493</f>
        <v>0.233423699454207</v>
      </c>
      <c r="G1493" s="8" t="n">
        <f aca="false">((Assumptions!$D$14*(1+Simulation!E1493)^1*F1493-Assumptions!$D$14*(1+Simulation!E1493)^0*Simulation!E1493*Assumptions!$D$16)/(1+Simulation!K1493)^1+(Assumptions!$D$14*(1+Simulation!E1493)^2*F1493-Assumptions!$D$14*(1+Simulation!E1493)^1*Simulation!E1493*Assumptions!$D$16)/(1+Simulation!K1493)^2+(Assumptions!$D$14*(1+Simulation!E1493)^3*F1493-Assumptions!$D$14*(1+Simulation!E1493)^2*Simulation!E1493*Assumptions!$D$16)/(1+Simulation!K1493)^3+(Assumptions!$D$14*(1+Simulation!E1493)^4*F1493-Assumptions!$D$14*(1+Simulation!E1493)^3*Simulation!E1493*Assumptions!$D$16)/(1+Simulation!K1493)^4+(Assumptions!$D$14*(1+Simulation!E1493)^5*F1493-Assumptions!$D$14*(1+Simulation!E1493)^4*Simulation!E1493*Assumptions!$D$16)/(1+Simulation!K1493)^5+(Assumptions!$D$14*(1+Simulation!E1493)^5*F1493-Assumptions!$D$14*(1+Simulation!E1493)^4*Simulation!E1493*Assumptions!$D$16)*(1+Simulation!I1493)/(Simulation!K1493-Simulation!I1493)/(1+Simulation!K1493)^5-Assumptions!$D$17)/Assumptions!$D$18</f>
        <v>33.571458903652</v>
      </c>
      <c r="H1493" s="8" t="str">
        <f aca="false">IF(D1493=1,G1493,"")</f>
        <v/>
      </c>
      <c r="I1493" s="33" t="n">
        <f aca="false">IF(D1493=0,G1493,"")</f>
        <v>33.571458903652</v>
      </c>
    </row>
    <row r="1494" customFormat="false" ht="15" hidden="false" customHeight="false" outlineLevel="0" collapsed="false">
      <c r="B1494" s="2" t="n">
        <v>1489</v>
      </c>
      <c r="C1494" s="19" t="n">
        <f aca="false">IF('Random Draws'!F1494&lt;(Assumptions!$D$28-Assumptions!$D$27)/(Assumptions!$D$29-Assumptions!$D$27),Assumptions!$D$27+SQRT('Random Draws'!F1494*(Assumptions!$D$29-Assumptions!$D$27)*(Assumptions!$D$28-Assumptions!$D$27)),Assumptions!$D$29-SQRT((1-'Random Draws'!F1494)*(Assumptions!$D$29-Assumptions!$D$27)*(Assumptions!$D$29-Assumptions!$D$28)))</f>
        <v>0.256633827571428</v>
      </c>
      <c r="D1494" s="29" t="n">
        <f aca="false">IF('Random Draws'!I1494&lt;Assumptions!$D$30,1,0)</f>
        <v>0</v>
      </c>
      <c r="E1494" s="19" t="n">
        <f aca="false">C1494+Assumptions!$D$31*D1494</f>
        <v>0.256633827571428</v>
      </c>
      <c r="F1494" s="28" t="n">
        <f aca="false">(Simulation!F1494-Assumptions!$D$15)*(1-E1494)+Assumptions!$D$15-Simulation!J1494</f>
        <v>0.138162917868136</v>
      </c>
      <c r="G1494" s="8" t="n">
        <f aca="false">((Assumptions!$D$14*(1+Simulation!E1494)^1*F1494-Assumptions!$D$14*(1+Simulation!E1494)^0*Simulation!E1494*Assumptions!$D$16)/(1+Simulation!K1494)^1+(Assumptions!$D$14*(1+Simulation!E1494)^2*F1494-Assumptions!$D$14*(1+Simulation!E1494)^1*Simulation!E1494*Assumptions!$D$16)/(1+Simulation!K1494)^2+(Assumptions!$D$14*(1+Simulation!E1494)^3*F1494-Assumptions!$D$14*(1+Simulation!E1494)^2*Simulation!E1494*Assumptions!$D$16)/(1+Simulation!K1494)^3+(Assumptions!$D$14*(1+Simulation!E1494)^4*F1494-Assumptions!$D$14*(1+Simulation!E1494)^3*Simulation!E1494*Assumptions!$D$16)/(1+Simulation!K1494)^4+(Assumptions!$D$14*(1+Simulation!E1494)^5*F1494-Assumptions!$D$14*(1+Simulation!E1494)^4*Simulation!E1494*Assumptions!$D$16)/(1+Simulation!K1494)^5+(Assumptions!$D$14*(1+Simulation!E1494)^5*F1494-Assumptions!$D$14*(1+Simulation!E1494)^4*Simulation!E1494*Assumptions!$D$16)*(1+Simulation!I1494)/(Simulation!K1494-Simulation!I1494)/(1+Simulation!K1494)^5-Assumptions!$D$17)/Assumptions!$D$18</f>
        <v>18.560799704613</v>
      </c>
      <c r="H1494" s="8" t="str">
        <f aca="false">IF(D1494=1,G1494,"")</f>
        <v/>
      </c>
      <c r="I1494" s="33" t="n">
        <f aca="false">IF(D1494=0,G1494,"")</f>
        <v>18.560799704613</v>
      </c>
    </row>
    <row r="1495" customFormat="false" ht="15" hidden="false" customHeight="false" outlineLevel="0" collapsed="false">
      <c r="B1495" s="2" t="n">
        <v>1490</v>
      </c>
      <c r="C1495" s="19" t="n">
        <f aca="false">IF('Random Draws'!F1495&lt;(Assumptions!$D$28-Assumptions!$D$27)/(Assumptions!$D$29-Assumptions!$D$27),Assumptions!$D$27+SQRT('Random Draws'!F1495*(Assumptions!$D$29-Assumptions!$D$27)*(Assumptions!$D$28-Assumptions!$D$27)),Assumptions!$D$29-SQRT((1-'Random Draws'!F1495)*(Assumptions!$D$29-Assumptions!$D$27)*(Assumptions!$D$29-Assumptions!$D$28)))</f>
        <v>0.267053425782888</v>
      </c>
      <c r="D1495" s="29" t="n">
        <f aca="false">IF('Random Draws'!I1495&lt;Assumptions!$D$30,1,0)</f>
        <v>0</v>
      </c>
      <c r="E1495" s="19" t="n">
        <f aca="false">C1495+Assumptions!$D$31*D1495</f>
        <v>0.267053425782888</v>
      </c>
      <c r="F1495" s="28" t="n">
        <f aca="false">(Simulation!F1495-Assumptions!$D$15)*(1-E1495)+Assumptions!$D$15-Simulation!J1495</f>
        <v>0.166005678164834</v>
      </c>
      <c r="G1495" s="8" t="n">
        <f aca="false">((Assumptions!$D$14*(1+Simulation!E1495)^1*F1495-Assumptions!$D$14*(1+Simulation!E1495)^0*Simulation!E1495*Assumptions!$D$16)/(1+Simulation!K1495)^1+(Assumptions!$D$14*(1+Simulation!E1495)^2*F1495-Assumptions!$D$14*(1+Simulation!E1495)^1*Simulation!E1495*Assumptions!$D$16)/(1+Simulation!K1495)^2+(Assumptions!$D$14*(1+Simulation!E1495)^3*F1495-Assumptions!$D$14*(1+Simulation!E1495)^2*Simulation!E1495*Assumptions!$D$16)/(1+Simulation!K1495)^3+(Assumptions!$D$14*(1+Simulation!E1495)^4*F1495-Assumptions!$D$14*(1+Simulation!E1495)^3*Simulation!E1495*Assumptions!$D$16)/(1+Simulation!K1495)^4+(Assumptions!$D$14*(1+Simulation!E1495)^5*F1495-Assumptions!$D$14*(1+Simulation!E1495)^4*Simulation!E1495*Assumptions!$D$16)/(1+Simulation!K1495)^5+(Assumptions!$D$14*(1+Simulation!E1495)^5*F1495-Assumptions!$D$14*(1+Simulation!E1495)^4*Simulation!E1495*Assumptions!$D$16)*(1+Simulation!I1495)/(Simulation!K1495-Simulation!I1495)/(1+Simulation!K1495)^5-Assumptions!$D$17)/Assumptions!$D$18</f>
        <v>16.8625189237267</v>
      </c>
      <c r="H1495" s="8" t="str">
        <f aca="false">IF(D1495=1,G1495,"")</f>
        <v/>
      </c>
      <c r="I1495" s="33" t="n">
        <f aca="false">IF(D1495=0,G1495,"")</f>
        <v>16.8625189237267</v>
      </c>
    </row>
    <row r="1496" customFormat="false" ht="15" hidden="false" customHeight="false" outlineLevel="0" collapsed="false">
      <c r="B1496" s="2" t="n">
        <v>1491</v>
      </c>
      <c r="C1496" s="19" t="n">
        <f aca="false">IF('Random Draws'!F1496&lt;(Assumptions!$D$28-Assumptions!$D$27)/(Assumptions!$D$29-Assumptions!$D$27),Assumptions!$D$27+SQRT('Random Draws'!F1496*(Assumptions!$D$29-Assumptions!$D$27)*(Assumptions!$D$28-Assumptions!$D$27)),Assumptions!$D$29-SQRT((1-'Random Draws'!F1496)*(Assumptions!$D$29-Assumptions!$D$27)*(Assumptions!$D$29-Assumptions!$D$28)))</f>
        <v>0.25857041609998</v>
      </c>
      <c r="D1496" s="29" t="n">
        <f aca="false">IF('Random Draws'!I1496&lt;Assumptions!$D$30,1,0)</f>
        <v>0</v>
      </c>
      <c r="E1496" s="19" t="n">
        <f aca="false">C1496+Assumptions!$D$31*D1496</f>
        <v>0.25857041609998</v>
      </c>
      <c r="F1496" s="28" t="n">
        <f aca="false">(Simulation!F1496-Assumptions!$D$15)*(1-E1496)+Assumptions!$D$15-Simulation!J1496</f>
        <v>0.133834143018749</v>
      </c>
      <c r="G1496" s="8" t="n">
        <f aca="false">((Assumptions!$D$14*(1+Simulation!E1496)^1*F1496-Assumptions!$D$14*(1+Simulation!E1496)^0*Simulation!E1496*Assumptions!$D$16)/(1+Simulation!K1496)^1+(Assumptions!$D$14*(1+Simulation!E1496)^2*F1496-Assumptions!$D$14*(1+Simulation!E1496)^1*Simulation!E1496*Assumptions!$D$16)/(1+Simulation!K1496)^2+(Assumptions!$D$14*(1+Simulation!E1496)^3*F1496-Assumptions!$D$14*(1+Simulation!E1496)^2*Simulation!E1496*Assumptions!$D$16)/(1+Simulation!K1496)^3+(Assumptions!$D$14*(1+Simulation!E1496)^4*F1496-Assumptions!$D$14*(1+Simulation!E1496)^3*Simulation!E1496*Assumptions!$D$16)/(1+Simulation!K1496)^4+(Assumptions!$D$14*(1+Simulation!E1496)^5*F1496-Assumptions!$D$14*(1+Simulation!E1496)^4*Simulation!E1496*Assumptions!$D$16)/(1+Simulation!K1496)^5+(Assumptions!$D$14*(1+Simulation!E1496)^5*F1496-Assumptions!$D$14*(1+Simulation!E1496)^4*Simulation!E1496*Assumptions!$D$16)*(1+Simulation!I1496)/(Simulation!K1496-Simulation!I1496)/(1+Simulation!K1496)^5-Assumptions!$D$17)/Assumptions!$D$18</f>
        <v>5.11833908249592</v>
      </c>
      <c r="H1496" s="8" t="str">
        <f aca="false">IF(D1496=1,G1496,"")</f>
        <v/>
      </c>
      <c r="I1496" s="33" t="n">
        <f aca="false">IF(D1496=0,G1496,"")</f>
        <v>5.11833908249592</v>
      </c>
    </row>
    <row r="1497" customFormat="false" ht="15" hidden="false" customHeight="false" outlineLevel="0" collapsed="false">
      <c r="B1497" s="2" t="n">
        <v>1492</v>
      </c>
      <c r="C1497" s="19" t="n">
        <f aca="false">IF('Random Draws'!F1497&lt;(Assumptions!$D$28-Assumptions!$D$27)/(Assumptions!$D$29-Assumptions!$D$27),Assumptions!$D$27+SQRT('Random Draws'!F1497*(Assumptions!$D$29-Assumptions!$D$27)*(Assumptions!$D$28-Assumptions!$D$27)),Assumptions!$D$29-SQRT((1-'Random Draws'!F1497)*(Assumptions!$D$29-Assumptions!$D$27)*(Assumptions!$D$29-Assumptions!$D$28)))</f>
        <v>0.261023480831196</v>
      </c>
      <c r="D1497" s="29" t="n">
        <f aca="false">IF('Random Draws'!I1497&lt;Assumptions!$D$30,1,0)</f>
        <v>1</v>
      </c>
      <c r="E1497" s="19" t="n">
        <f aca="false">C1497+Assumptions!$D$31*D1497</f>
        <v>0.351023480831196</v>
      </c>
      <c r="F1497" s="28" t="n">
        <f aca="false">(Simulation!F1497-Assumptions!$D$15)*(1-E1497)+Assumptions!$D$15-Simulation!J1497</f>
        <v>0.0905884702998894</v>
      </c>
      <c r="G1497" s="8" t="n">
        <f aca="false">((Assumptions!$D$14*(1+Simulation!E1497)^1*F1497-Assumptions!$D$14*(1+Simulation!E1497)^0*Simulation!E1497*Assumptions!$D$16)/(1+Simulation!K1497)^1+(Assumptions!$D$14*(1+Simulation!E1497)^2*F1497-Assumptions!$D$14*(1+Simulation!E1497)^1*Simulation!E1497*Assumptions!$D$16)/(1+Simulation!K1497)^2+(Assumptions!$D$14*(1+Simulation!E1497)^3*F1497-Assumptions!$D$14*(1+Simulation!E1497)^2*Simulation!E1497*Assumptions!$D$16)/(1+Simulation!K1497)^3+(Assumptions!$D$14*(1+Simulation!E1497)^4*F1497-Assumptions!$D$14*(1+Simulation!E1497)^3*Simulation!E1497*Assumptions!$D$16)/(1+Simulation!K1497)^4+(Assumptions!$D$14*(1+Simulation!E1497)^5*F1497-Assumptions!$D$14*(1+Simulation!E1497)^4*Simulation!E1497*Assumptions!$D$16)/(1+Simulation!K1497)^5+(Assumptions!$D$14*(1+Simulation!E1497)^5*F1497-Assumptions!$D$14*(1+Simulation!E1497)^4*Simulation!E1497*Assumptions!$D$16)*(1+Simulation!I1497)/(Simulation!K1497-Simulation!I1497)/(1+Simulation!K1497)^5-Assumptions!$D$17)/Assumptions!$D$18</f>
        <v>6.39664116600002</v>
      </c>
      <c r="H1497" s="8" t="n">
        <f aca="false">IF(D1497=1,G1497,"")</f>
        <v>6.39664116600002</v>
      </c>
      <c r="I1497" s="33" t="str">
        <f aca="false">IF(D1497=0,G1497,"")</f>
        <v/>
      </c>
    </row>
    <row r="1498" customFormat="false" ht="15" hidden="false" customHeight="false" outlineLevel="0" collapsed="false">
      <c r="B1498" s="2" t="n">
        <v>1493</v>
      </c>
      <c r="C1498" s="19" t="n">
        <f aca="false">IF('Random Draws'!F1498&lt;(Assumptions!$D$28-Assumptions!$D$27)/(Assumptions!$D$29-Assumptions!$D$27),Assumptions!$D$27+SQRT('Random Draws'!F1498*(Assumptions!$D$29-Assumptions!$D$27)*(Assumptions!$D$28-Assumptions!$D$27)),Assumptions!$D$29-SQRT((1-'Random Draws'!F1498)*(Assumptions!$D$29-Assumptions!$D$27)*(Assumptions!$D$29-Assumptions!$D$28)))</f>
        <v>0.259692841503389</v>
      </c>
      <c r="D1498" s="29" t="n">
        <f aca="false">IF('Random Draws'!I1498&lt;Assumptions!$D$30,1,0)</f>
        <v>0</v>
      </c>
      <c r="E1498" s="19" t="n">
        <f aca="false">C1498+Assumptions!$D$31*D1498</f>
        <v>0.259692841503389</v>
      </c>
      <c r="F1498" s="28" t="n">
        <f aca="false">(Simulation!F1498-Assumptions!$D$15)*(1-E1498)+Assumptions!$D$15-Simulation!J1498</f>
        <v>0.189717750254071</v>
      </c>
      <c r="G1498" s="8" t="n">
        <f aca="false">((Assumptions!$D$14*(1+Simulation!E1498)^1*F1498-Assumptions!$D$14*(1+Simulation!E1498)^0*Simulation!E1498*Assumptions!$D$16)/(1+Simulation!K1498)^1+(Assumptions!$D$14*(1+Simulation!E1498)^2*F1498-Assumptions!$D$14*(1+Simulation!E1498)^1*Simulation!E1498*Assumptions!$D$16)/(1+Simulation!K1498)^2+(Assumptions!$D$14*(1+Simulation!E1498)^3*F1498-Assumptions!$D$14*(1+Simulation!E1498)^2*Simulation!E1498*Assumptions!$D$16)/(1+Simulation!K1498)^3+(Assumptions!$D$14*(1+Simulation!E1498)^4*F1498-Assumptions!$D$14*(1+Simulation!E1498)^3*Simulation!E1498*Assumptions!$D$16)/(1+Simulation!K1498)^4+(Assumptions!$D$14*(1+Simulation!E1498)^5*F1498-Assumptions!$D$14*(1+Simulation!E1498)^4*Simulation!E1498*Assumptions!$D$16)/(1+Simulation!K1498)^5+(Assumptions!$D$14*(1+Simulation!E1498)^5*F1498-Assumptions!$D$14*(1+Simulation!E1498)^4*Simulation!E1498*Assumptions!$D$16)*(1+Simulation!I1498)/(Simulation!K1498-Simulation!I1498)/(1+Simulation!K1498)^5-Assumptions!$D$17)/Assumptions!$D$18</f>
        <v>17.5211569795684</v>
      </c>
      <c r="H1498" s="8" t="str">
        <f aca="false">IF(D1498=1,G1498,"")</f>
        <v/>
      </c>
      <c r="I1498" s="33" t="n">
        <f aca="false">IF(D1498=0,G1498,"")</f>
        <v>17.5211569795684</v>
      </c>
    </row>
    <row r="1499" customFormat="false" ht="15" hidden="false" customHeight="false" outlineLevel="0" collapsed="false">
      <c r="B1499" s="2" t="n">
        <v>1494</v>
      </c>
      <c r="C1499" s="19" t="n">
        <f aca="false">IF('Random Draws'!F1499&lt;(Assumptions!$D$28-Assumptions!$D$27)/(Assumptions!$D$29-Assumptions!$D$27),Assumptions!$D$27+SQRT('Random Draws'!F1499*(Assumptions!$D$29-Assumptions!$D$27)*(Assumptions!$D$28-Assumptions!$D$27)),Assumptions!$D$29-SQRT((1-'Random Draws'!F1499)*(Assumptions!$D$29-Assumptions!$D$27)*(Assumptions!$D$29-Assumptions!$D$28)))</f>
        <v>0.259096431712694</v>
      </c>
      <c r="D1499" s="29" t="n">
        <f aca="false">IF('Random Draws'!I1499&lt;Assumptions!$D$30,1,0)</f>
        <v>1</v>
      </c>
      <c r="E1499" s="19" t="n">
        <f aca="false">C1499+Assumptions!$D$31*D1499</f>
        <v>0.349096431712694</v>
      </c>
      <c r="F1499" s="28" t="n">
        <f aca="false">(Simulation!F1499-Assumptions!$D$15)*(1-E1499)+Assumptions!$D$15-Simulation!J1499</f>
        <v>0.197033323932351</v>
      </c>
      <c r="G1499" s="8" t="n">
        <f aca="false">((Assumptions!$D$14*(1+Simulation!E1499)^1*F1499-Assumptions!$D$14*(1+Simulation!E1499)^0*Simulation!E1499*Assumptions!$D$16)/(1+Simulation!K1499)^1+(Assumptions!$D$14*(1+Simulation!E1499)^2*F1499-Assumptions!$D$14*(1+Simulation!E1499)^1*Simulation!E1499*Assumptions!$D$16)/(1+Simulation!K1499)^2+(Assumptions!$D$14*(1+Simulation!E1499)^3*F1499-Assumptions!$D$14*(1+Simulation!E1499)^2*Simulation!E1499*Assumptions!$D$16)/(1+Simulation!K1499)^3+(Assumptions!$D$14*(1+Simulation!E1499)^4*F1499-Assumptions!$D$14*(1+Simulation!E1499)^3*Simulation!E1499*Assumptions!$D$16)/(1+Simulation!K1499)^4+(Assumptions!$D$14*(1+Simulation!E1499)^5*F1499-Assumptions!$D$14*(1+Simulation!E1499)^4*Simulation!E1499*Assumptions!$D$16)/(1+Simulation!K1499)^5+(Assumptions!$D$14*(1+Simulation!E1499)^5*F1499-Assumptions!$D$14*(1+Simulation!E1499)^4*Simulation!E1499*Assumptions!$D$16)*(1+Simulation!I1499)/(Simulation!K1499-Simulation!I1499)/(1+Simulation!K1499)^5-Assumptions!$D$17)/Assumptions!$D$18</f>
        <v>14.6341707326471</v>
      </c>
      <c r="H1499" s="8" t="n">
        <f aca="false">IF(D1499=1,G1499,"")</f>
        <v>14.6341707326471</v>
      </c>
      <c r="I1499" s="33" t="str">
        <f aca="false">IF(D1499=0,G1499,"")</f>
        <v/>
      </c>
    </row>
    <row r="1500" customFormat="false" ht="15" hidden="false" customHeight="false" outlineLevel="0" collapsed="false">
      <c r="B1500" s="2" t="n">
        <v>1495</v>
      </c>
      <c r="C1500" s="19" t="n">
        <f aca="false">IF('Random Draws'!F1500&lt;(Assumptions!$D$28-Assumptions!$D$27)/(Assumptions!$D$29-Assumptions!$D$27),Assumptions!$D$27+SQRT('Random Draws'!F1500*(Assumptions!$D$29-Assumptions!$D$27)*(Assumptions!$D$28-Assumptions!$D$27)),Assumptions!$D$29-SQRT((1-'Random Draws'!F1500)*(Assumptions!$D$29-Assumptions!$D$27)*(Assumptions!$D$29-Assumptions!$D$28)))</f>
        <v>0.257062585443221</v>
      </c>
      <c r="D1500" s="29" t="n">
        <f aca="false">IF('Random Draws'!I1500&lt;Assumptions!$D$30,1,0)</f>
        <v>0</v>
      </c>
      <c r="E1500" s="19" t="n">
        <f aca="false">C1500+Assumptions!$D$31*D1500</f>
        <v>0.257062585443221</v>
      </c>
      <c r="F1500" s="28" t="n">
        <f aca="false">(Simulation!F1500-Assumptions!$D$15)*(1-E1500)+Assumptions!$D$15-Simulation!J1500</f>
        <v>0.178078450614139</v>
      </c>
      <c r="G1500" s="8" t="n">
        <f aca="false">((Assumptions!$D$14*(1+Simulation!E1500)^1*F1500-Assumptions!$D$14*(1+Simulation!E1500)^0*Simulation!E1500*Assumptions!$D$16)/(1+Simulation!K1500)^1+(Assumptions!$D$14*(1+Simulation!E1500)^2*F1500-Assumptions!$D$14*(1+Simulation!E1500)^1*Simulation!E1500*Assumptions!$D$16)/(1+Simulation!K1500)^2+(Assumptions!$D$14*(1+Simulation!E1500)^3*F1500-Assumptions!$D$14*(1+Simulation!E1500)^2*Simulation!E1500*Assumptions!$D$16)/(1+Simulation!K1500)^3+(Assumptions!$D$14*(1+Simulation!E1500)^4*F1500-Assumptions!$D$14*(1+Simulation!E1500)^3*Simulation!E1500*Assumptions!$D$16)/(1+Simulation!K1500)^4+(Assumptions!$D$14*(1+Simulation!E1500)^5*F1500-Assumptions!$D$14*(1+Simulation!E1500)^4*Simulation!E1500*Assumptions!$D$16)/(1+Simulation!K1500)^5+(Assumptions!$D$14*(1+Simulation!E1500)^5*F1500-Assumptions!$D$14*(1+Simulation!E1500)^4*Simulation!E1500*Assumptions!$D$16)*(1+Simulation!I1500)/(Simulation!K1500-Simulation!I1500)/(1+Simulation!K1500)^5-Assumptions!$D$17)/Assumptions!$D$18</f>
        <v>15.5993078685078</v>
      </c>
      <c r="H1500" s="8" t="str">
        <f aca="false">IF(D1500=1,G1500,"")</f>
        <v/>
      </c>
      <c r="I1500" s="33" t="n">
        <f aca="false">IF(D1500=0,G1500,"")</f>
        <v>15.5993078685078</v>
      </c>
    </row>
    <row r="1501" customFormat="false" ht="15" hidden="false" customHeight="false" outlineLevel="0" collapsed="false">
      <c r="B1501" s="2" t="n">
        <v>1496</v>
      </c>
      <c r="C1501" s="19" t="n">
        <f aca="false">IF('Random Draws'!F1501&lt;(Assumptions!$D$28-Assumptions!$D$27)/(Assumptions!$D$29-Assumptions!$D$27),Assumptions!$D$27+SQRT('Random Draws'!F1501*(Assumptions!$D$29-Assumptions!$D$27)*(Assumptions!$D$28-Assumptions!$D$27)),Assumptions!$D$29-SQRT((1-'Random Draws'!F1501)*(Assumptions!$D$29-Assumptions!$D$27)*(Assumptions!$D$29-Assumptions!$D$28)))</f>
        <v>0.262888503834276</v>
      </c>
      <c r="D1501" s="29" t="n">
        <f aca="false">IF('Random Draws'!I1501&lt;Assumptions!$D$30,1,0)</f>
        <v>0</v>
      </c>
      <c r="E1501" s="19" t="n">
        <f aca="false">C1501+Assumptions!$D$31*D1501</f>
        <v>0.262888503834276</v>
      </c>
      <c r="F1501" s="28" t="n">
        <f aca="false">(Simulation!F1501-Assumptions!$D$15)*(1-E1501)+Assumptions!$D$15-Simulation!J1501</f>
        <v>0.147896118635301</v>
      </c>
      <c r="G1501" s="8" t="n">
        <f aca="false">((Assumptions!$D$14*(1+Simulation!E1501)^1*F1501-Assumptions!$D$14*(1+Simulation!E1501)^0*Simulation!E1501*Assumptions!$D$16)/(1+Simulation!K1501)^1+(Assumptions!$D$14*(1+Simulation!E1501)^2*F1501-Assumptions!$D$14*(1+Simulation!E1501)^1*Simulation!E1501*Assumptions!$D$16)/(1+Simulation!K1501)^2+(Assumptions!$D$14*(1+Simulation!E1501)^3*F1501-Assumptions!$D$14*(1+Simulation!E1501)^2*Simulation!E1501*Assumptions!$D$16)/(1+Simulation!K1501)^3+(Assumptions!$D$14*(1+Simulation!E1501)^4*F1501-Assumptions!$D$14*(1+Simulation!E1501)^3*Simulation!E1501*Assumptions!$D$16)/(1+Simulation!K1501)^4+(Assumptions!$D$14*(1+Simulation!E1501)^5*F1501-Assumptions!$D$14*(1+Simulation!E1501)^4*Simulation!E1501*Assumptions!$D$16)/(1+Simulation!K1501)^5+(Assumptions!$D$14*(1+Simulation!E1501)^5*F1501-Assumptions!$D$14*(1+Simulation!E1501)^4*Simulation!E1501*Assumptions!$D$16)*(1+Simulation!I1501)/(Simulation!K1501-Simulation!I1501)/(1+Simulation!K1501)^5-Assumptions!$D$17)/Assumptions!$D$18</f>
        <v>11.8784776363219</v>
      </c>
      <c r="H1501" s="8" t="str">
        <f aca="false">IF(D1501=1,G1501,"")</f>
        <v/>
      </c>
      <c r="I1501" s="33" t="n">
        <f aca="false">IF(D1501=0,G1501,"")</f>
        <v>11.8784776363219</v>
      </c>
    </row>
    <row r="1502" customFormat="false" ht="15" hidden="false" customHeight="false" outlineLevel="0" collapsed="false">
      <c r="B1502" s="2" t="n">
        <v>1497</v>
      </c>
      <c r="C1502" s="19" t="n">
        <f aca="false">IF('Random Draws'!F1502&lt;(Assumptions!$D$28-Assumptions!$D$27)/(Assumptions!$D$29-Assumptions!$D$27),Assumptions!$D$27+SQRT('Random Draws'!F1502*(Assumptions!$D$29-Assumptions!$D$27)*(Assumptions!$D$28-Assumptions!$D$27)),Assumptions!$D$29-SQRT((1-'Random Draws'!F1502)*(Assumptions!$D$29-Assumptions!$D$27)*(Assumptions!$D$29-Assumptions!$D$28)))</f>
        <v>0.270469534601081</v>
      </c>
      <c r="D1502" s="29" t="n">
        <f aca="false">IF('Random Draws'!I1502&lt;Assumptions!$D$30,1,0)</f>
        <v>0</v>
      </c>
      <c r="E1502" s="19" t="n">
        <f aca="false">C1502+Assumptions!$D$31*D1502</f>
        <v>0.270469534601081</v>
      </c>
      <c r="F1502" s="28" t="n">
        <f aca="false">(Simulation!F1502-Assumptions!$D$15)*(1-E1502)+Assumptions!$D$15-Simulation!J1502</f>
        <v>0.167787083708411</v>
      </c>
      <c r="G1502" s="8" t="n">
        <f aca="false">((Assumptions!$D$14*(1+Simulation!E1502)^1*F1502-Assumptions!$D$14*(1+Simulation!E1502)^0*Simulation!E1502*Assumptions!$D$16)/(1+Simulation!K1502)^1+(Assumptions!$D$14*(1+Simulation!E1502)^2*F1502-Assumptions!$D$14*(1+Simulation!E1502)^1*Simulation!E1502*Assumptions!$D$16)/(1+Simulation!K1502)^2+(Assumptions!$D$14*(1+Simulation!E1502)^3*F1502-Assumptions!$D$14*(1+Simulation!E1502)^2*Simulation!E1502*Assumptions!$D$16)/(1+Simulation!K1502)^3+(Assumptions!$D$14*(1+Simulation!E1502)^4*F1502-Assumptions!$D$14*(1+Simulation!E1502)^3*Simulation!E1502*Assumptions!$D$16)/(1+Simulation!K1502)^4+(Assumptions!$D$14*(1+Simulation!E1502)^5*F1502-Assumptions!$D$14*(1+Simulation!E1502)^4*Simulation!E1502*Assumptions!$D$16)/(1+Simulation!K1502)^5+(Assumptions!$D$14*(1+Simulation!E1502)^5*F1502-Assumptions!$D$14*(1+Simulation!E1502)^4*Simulation!E1502*Assumptions!$D$16)*(1+Simulation!I1502)/(Simulation!K1502-Simulation!I1502)/(1+Simulation!K1502)^5-Assumptions!$D$17)/Assumptions!$D$18</f>
        <v>13.2961229718911</v>
      </c>
      <c r="H1502" s="8" t="str">
        <f aca="false">IF(D1502=1,G1502,"")</f>
        <v/>
      </c>
      <c r="I1502" s="33" t="n">
        <f aca="false">IF(D1502=0,G1502,"")</f>
        <v>13.2961229718911</v>
      </c>
    </row>
    <row r="1503" customFormat="false" ht="15" hidden="false" customHeight="false" outlineLevel="0" collapsed="false">
      <c r="B1503" s="2" t="n">
        <v>1498</v>
      </c>
      <c r="C1503" s="19" t="n">
        <f aca="false">IF('Random Draws'!F1503&lt;(Assumptions!$D$28-Assumptions!$D$27)/(Assumptions!$D$29-Assumptions!$D$27),Assumptions!$D$27+SQRT('Random Draws'!F1503*(Assumptions!$D$29-Assumptions!$D$27)*(Assumptions!$D$28-Assumptions!$D$27)),Assumptions!$D$29-SQRT((1-'Random Draws'!F1503)*(Assumptions!$D$29-Assumptions!$D$27)*(Assumptions!$D$29-Assumptions!$D$28)))</f>
        <v>0.266913750581102</v>
      </c>
      <c r="D1503" s="29" t="n">
        <f aca="false">IF('Random Draws'!I1503&lt;Assumptions!$D$30,1,0)</f>
        <v>0</v>
      </c>
      <c r="E1503" s="19" t="n">
        <f aca="false">C1503+Assumptions!$D$31*D1503</f>
        <v>0.266913750581102</v>
      </c>
      <c r="F1503" s="28" t="n">
        <f aca="false">(Simulation!F1503-Assumptions!$D$15)*(1-E1503)+Assumptions!$D$15-Simulation!J1503</f>
        <v>0.167269096985179</v>
      </c>
      <c r="G1503" s="8" t="n">
        <f aca="false">((Assumptions!$D$14*(1+Simulation!E1503)^1*F1503-Assumptions!$D$14*(1+Simulation!E1503)^0*Simulation!E1503*Assumptions!$D$16)/(1+Simulation!K1503)^1+(Assumptions!$D$14*(1+Simulation!E1503)^2*F1503-Assumptions!$D$14*(1+Simulation!E1503)^1*Simulation!E1503*Assumptions!$D$16)/(1+Simulation!K1503)^2+(Assumptions!$D$14*(1+Simulation!E1503)^3*F1503-Assumptions!$D$14*(1+Simulation!E1503)^2*Simulation!E1503*Assumptions!$D$16)/(1+Simulation!K1503)^3+(Assumptions!$D$14*(1+Simulation!E1503)^4*F1503-Assumptions!$D$14*(1+Simulation!E1503)^3*Simulation!E1503*Assumptions!$D$16)/(1+Simulation!K1503)^4+(Assumptions!$D$14*(1+Simulation!E1503)^5*F1503-Assumptions!$D$14*(1+Simulation!E1503)^4*Simulation!E1503*Assumptions!$D$16)/(1+Simulation!K1503)^5+(Assumptions!$D$14*(1+Simulation!E1503)^5*F1503-Assumptions!$D$14*(1+Simulation!E1503)^4*Simulation!E1503*Assumptions!$D$16)*(1+Simulation!I1503)/(Simulation!K1503-Simulation!I1503)/(1+Simulation!K1503)^5-Assumptions!$D$17)/Assumptions!$D$18</f>
        <v>13.1124439402859</v>
      </c>
      <c r="H1503" s="8" t="str">
        <f aca="false">IF(D1503=1,G1503,"")</f>
        <v/>
      </c>
      <c r="I1503" s="33" t="n">
        <f aca="false">IF(D1503=0,G1503,"")</f>
        <v>13.1124439402859</v>
      </c>
    </row>
    <row r="1504" customFormat="false" ht="15" hidden="false" customHeight="false" outlineLevel="0" collapsed="false">
      <c r="B1504" s="2" t="n">
        <v>1499</v>
      </c>
      <c r="C1504" s="19" t="n">
        <f aca="false">IF('Random Draws'!F1504&lt;(Assumptions!$D$28-Assumptions!$D$27)/(Assumptions!$D$29-Assumptions!$D$27),Assumptions!$D$27+SQRT('Random Draws'!F1504*(Assumptions!$D$29-Assumptions!$D$27)*(Assumptions!$D$28-Assumptions!$D$27)),Assumptions!$D$29-SQRT((1-'Random Draws'!F1504)*(Assumptions!$D$29-Assumptions!$D$27)*(Assumptions!$D$29-Assumptions!$D$28)))</f>
        <v>0.265269941899123</v>
      </c>
      <c r="D1504" s="29" t="n">
        <f aca="false">IF('Random Draws'!I1504&lt;Assumptions!$D$30,1,0)</f>
        <v>1</v>
      </c>
      <c r="E1504" s="19" t="n">
        <f aca="false">C1504+Assumptions!$D$31*D1504</f>
        <v>0.355269941899123</v>
      </c>
      <c r="F1504" s="28" t="n">
        <f aca="false">(Simulation!F1504-Assumptions!$D$15)*(1-E1504)+Assumptions!$D$15-Simulation!J1504</f>
        <v>0.160412821495195</v>
      </c>
      <c r="G1504" s="8" t="n">
        <f aca="false">((Assumptions!$D$14*(1+Simulation!E1504)^1*F1504-Assumptions!$D$14*(1+Simulation!E1504)^0*Simulation!E1504*Assumptions!$D$16)/(1+Simulation!K1504)^1+(Assumptions!$D$14*(1+Simulation!E1504)^2*F1504-Assumptions!$D$14*(1+Simulation!E1504)^1*Simulation!E1504*Assumptions!$D$16)/(1+Simulation!K1504)^2+(Assumptions!$D$14*(1+Simulation!E1504)^3*F1504-Assumptions!$D$14*(1+Simulation!E1504)^2*Simulation!E1504*Assumptions!$D$16)/(1+Simulation!K1504)^3+(Assumptions!$D$14*(1+Simulation!E1504)^4*F1504-Assumptions!$D$14*(1+Simulation!E1504)^3*Simulation!E1504*Assumptions!$D$16)/(1+Simulation!K1504)^4+(Assumptions!$D$14*(1+Simulation!E1504)^5*F1504-Assumptions!$D$14*(1+Simulation!E1504)^4*Simulation!E1504*Assumptions!$D$16)/(1+Simulation!K1504)^5+(Assumptions!$D$14*(1+Simulation!E1504)^5*F1504-Assumptions!$D$14*(1+Simulation!E1504)^4*Simulation!E1504*Assumptions!$D$16)*(1+Simulation!I1504)/(Simulation!K1504-Simulation!I1504)/(1+Simulation!K1504)^5-Assumptions!$D$17)/Assumptions!$D$18</f>
        <v>11.4335620216199</v>
      </c>
      <c r="H1504" s="8" t="n">
        <f aca="false">IF(D1504=1,G1504,"")</f>
        <v>11.4335620216199</v>
      </c>
      <c r="I1504" s="33" t="str">
        <f aca="false">IF(D1504=0,G1504,"")</f>
        <v/>
      </c>
    </row>
    <row r="1505" customFormat="false" ht="15" hidden="false" customHeight="false" outlineLevel="0" collapsed="false">
      <c r="B1505" s="2" t="n">
        <v>1500</v>
      </c>
      <c r="C1505" s="19" t="n">
        <f aca="false">IF('Random Draws'!F1505&lt;(Assumptions!$D$28-Assumptions!$D$27)/(Assumptions!$D$29-Assumptions!$D$27),Assumptions!$D$27+SQRT('Random Draws'!F1505*(Assumptions!$D$29-Assumptions!$D$27)*(Assumptions!$D$28-Assumptions!$D$27)),Assumptions!$D$29-SQRT((1-'Random Draws'!F1505)*(Assumptions!$D$29-Assumptions!$D$27)*(Assumptions!$D$29-Assumptions!$D$28)))</f>
        <v>0.264651662930832</v>
      </c>
      <c r="D1505" s="29" t="n">
        <f aca="false">IF('Random Draws'!I1505&lt;Assumptions!$D$30,1,0)</f>
        <v>1</v>
      </c>
      <c r="E1505" s="19" t="n">
        <f aca="false">C1505+Assumptions!$D$31*D1505</f>
        <v>0.354651662930832</v>
      </c>
      <c r="F1505" s="28" t="n">
        <f aca="false">(Simulation!F1505-Assumptions!$D$15)*(1-E1505)+Assumptions!$D$15-Simulation!J1505</f>
        <v>0.153534188944978</v>
      </c>
      <c r="G1505" s="8" t="n">
        <f aca="false">((Assumptions!$D$14*(1+Simulation!E1505)^1*F1505-Assumptions!$D$14*(1+Simulation!E1505)^0*Simulation!E1505*Assumptions!$D$16)/(1+Simulation!K1505)^1+(Assumptions!$D$14*(1+Simulation!E1505)^2*F1505-Assumptions!$D$14*(1+Simulation!E1505)^1*Simulation!E1505*Assumptions!$D$16)/(1+Simulation!K1505)^2+(Assumptions!$D$14*(1+Simulation!E1505)^3*F1505-Assumptions!$D$14*(1+Simulation!E1505)^2*Simulation!E1505*Assumptions!$D$16)/(1+Simulation!K1505)^3+(Assumptions!$D$14*(1+Simulation!E1505)^4*F1505-Assumptions!$D$14*(1+Simulation!E1505)^3*Simulation!E1505*Assumptions!$D$16)/(1+Simulation!K1505)^4+(Assumptions!$D$14*(1+Simulation!E1505)^5*F1505-Assumptions!$D$14*(1+Simulation!E1505)^4*Simulation!E1505*Assumptions!$D$16)/(1+Simulation!K1505)^5+(Assumptions!$D$14*(1+Simulation!E1505)^5*F1505-Assumptions!$D$14*(1+Simulation!E1505)^4*Simulation!E1505*Assumptions!$D$16)*(1+Simulation!I1505)/(Simulation!K1505-Simulation!I1505)/(1+Simulation!K1505)^5-Assumptions!$D$17)/Assumptions!$D$18</f>
        <v>7.88683822144354</v>
      </c>
      <c r="H1505" s="8" t="n">
        <f aca="false">IF(D1505=1,G1505,"")</f>
        <v>7.88683822144354</v>
      </c>
      <c r="I1505" s="33" t="str">
        <f aca="false">IF(D1505=0,G1505,"")</f>
        <v/>
      </c>
    </row>
    <row r="1506" customFormat="false" ht="15" hidden="false" customHeight="false" outlineLevel="0" collapsed="false">
      <c r="B1506" s="2" t="n">
        <v>1501</v>
      </c>
      <c r="C1506" s="19" t="n">
        <f aca="false">IF('Random Draws'!F1506&lt;(Assumptions!$D$28-Assumptions!$D$27)/(Assumptions!$D$29-Assumptions!$D$27),Assumptions!$D$27+SQRT('Random Draws'!F1506*(Assumptions!$D$29-Assumptions!$D$27)*(Assumptions!$D$28-Assumptions!$D$27)),Assumptions!$D$29-SQRT((1-'Random Draws'!F1506)*(Assumptions!$D$29-Assumptions!$D$27)*(Assumptions!$D$29-Assumptions!$D$28)))</f>
        <v>0.266373872358238</v>
      </c>
      <c r="D1506" s="29" t="n">
        <f aca="false">IF('Random Draws'!I1506&lt;Assumptions!$D$30,1,0)</f>
        <v>0</v>
      </c>
      <c r="E1506" s="19" t="n">
        <f aca="false">C1506+Assumptions!$D$31*D1506</f>
        <v>0.266373872358238</v>
      </c>
      <c r="F1506" s="28" t="n">
        <f aca="false">(Simulation!F1506-Assumptions!$D$15)*(1-E1506)+Assumptions!$D$15-Simulation!J1506</f>
        <v>0.158968809074185</v>
      </c>
      <c r="G1506" s="8" t="n">
        <f aca="false">((Assumptions!$D$14*(1+Simulation!E1506)^1*F1506-Assumptions!$D$14*(1+Simulation!E1506)^0*Simulation!E1506*Assumptions!$D$16)/(1+Simulation!K1506)^1+(Assumptions!$D$14*(1+Simulation!E1506)^2*F1506-Assumptions!$D$14*(1+Simulation!E1506)^1*Simulation!E1506*Assumptions!$D$16)/(1+Simulation!K1506)^2+(Assumptions!$D$14*(1+Simulation!E1506)^3*F1506-Assumptions!$D$14*(1+Simulation!E1506)^2*Simulation!E1506*Assumptions!$D$16)/(1+Simulation!K1506)^3+(Assumptions!$D$14*(1+Simulation!E1506)^4*F1506-Assumptions!$D$14*(1+Simulation!E1506)^3*Simulation!E1506*Assumptions!$D$16)/(1+Simulation!K1506)^4+(Assumptions!$D$14*(1+Simulation!E1506)^5*F1506-Assumptions!$D$14*(1+Simulation!E1506)^4*Simulation!E1506*Assumptions!$D$16)/(1+Simulation!K1506)^5+(Assumptions!$D$14*(1+Simulation!E1506)^5*F1506-Assumptions!$D$14*(1+Simulation!E1506)^4*Simulation!E1506*Assumptions!$D$16)*(1+Simulation!I1506)/(Simulation!K1506-Simulation!I1506)/(1+Simulation!K1506)^5-Assumptions!$D$17)/Assumptions!$D$18</f>
        <v>10.519488585599</v>
      </c>
      <c r="H1506" s="8" t="str">
        <f aca="false">IF(D1506=1,G1506,"")</f>
        <v/>
      </c>
      <c r="I1506" s="33" t="n">
        <f aca="false">IF(D1506=0,G1506,"")</f>
        <v>10.519488585599</v>
      </c>
    </row>
    <row r="1507" customFormat="false" ht="15" hidden="false" customHeight="false" outlineLevel="0" collapsed="false">
      <c r="B1507" s="2" t="n">
        <v>1502</v>
      </c>
      <c r="C1507" s="19" t="n">
        <f aca="false">IF('Random Draws'!F1507&lt;(Assumptions!$D$28-Assumptions!$D$27)/(Assumptions!$D$29-Assumptions!$D$27),Assumptions!$D$27+SQRT('Random Draws'!F1507*(Assumptions!$D$29-Assumptions!$D$27)*(Assumptions!$D$28-Assumptions!$D$27)),Assumptions!$D$29-SQRT((1-'Random Draws'!F1507)*(Assumptions!$D$29-Assumptions!$D$27)*(Assumptions!$D$29-Assumptions!$D$28)))</f>
        <v>0.250227421082991</v>
      </c>
      <c r="D1507" s="29" t="n">
        <f aca="false">IF('Random Draws'!I1507&lt;Assumptions!$D$30,1,0)</f>
        <v>0</v>
      </c>
      <c r="E1507" s="19" t="n">
        <f aca="false">C1507+Assumptions!$D$31*D1507</f>
        <v>0.250227421082991</v>
      </c>
      <c r="F1507" s="28" t="n">
        <f aca="false">(Simulation!F1507-Assumptions!$D$15)*(1-E1507)+Assumptions!$D$15-Simulation!J1507</f>
        <v>0.151782182654865</v>
      </c>
      <c r="G1507" s="8" t="n">
        <f aca="false">((Assumptions!$D$14*(1+Simulation!E1507)^1*F1507-Assumptions!$D$14*(1+Simulation!E1507)^0*Simulation!E1507*Assumptions!$D$16)/(1+Simulation!K1507)^1+(Assumptions!$D$14*(1+Simulation!E1507)^2*F1507-Assumptions!$D$14*(1+Simulation!E1507)^1*Simulation!E1507*Assumptions!$D$16)/(1+Simulation!K1507)^2+(Assumptions!$D$14*(1+Simulation!E1507)^3*F1507-Assumptions!$D$14*(1+Simulation!E1507)^2*Simulation!E1507*Assumptions!$D$16)/(1+Simulation!K1507)^3+(Assumptions!$D$14*(1+Simulation!E1507)^4*F1507-Assumptions!$D$14*(1+Simulation!E1507)^3*Simulation!E1507*Assumptions!$D$16)/(1+Simulation!K1507)^4+(Assumptions!$D$14*(1+Simulation!E1507)^5*F1507-Assumptions!$D$14*(1+Simulation!E1507)^4*Simulation!E1507*Assumptions!$D$16)/(1+Simulation!K1507)^5+(Assumptions!$D$14*(1+Simulation!E1507)^5*F1507-Assumptions!$D$14*(1+Simulation!E1507)^4*Simulation!E1507*Assumptions!$D$16)*(1+Simulation!I1507)/(Simulation!K1507-Simulation!I1507)/(1+Simulation!K1507)^5-Assumptions!$D$17)/Assumptions!$D$18</f>
        <v>7.12513739533024</v>
      </c>
      <c r="H1507" s="8" t="str">
        <f aca="false">IF(D1507=1,G1507,"")</f>
        <v/>
      </c>
      <c r="I1507" s="33" t="n">
        <f aca="false">IF(D1507=0,G1507,"")</f>
        <v>7.12513739533024</v>
      </c>
    </row>
    <row r="1508" customFormat="false" ht="15" hidden="false" customHeight="false" outlineLevel="0" collapsed="false">
      <c r="B1508" s="2" t="n">
        <v>1503</v>
      </c>
      <c r="C1508" s="19" t="n">
        <f aca="false">IF('Random Draws'!F1508&lt;(Assumptions!$D$28-Assumptions!$D$27)/(Assumptions!$D$29-Assumptions!$D$27),Assumptions!$D$27+SQRT('Random Draws'!F1508*(Assumptions!$D$29-Assumptions!$D$27)*(Assumptions!$D$28-Assumptions!$D$27)),Assumptions!$D$29-SQRT((1-'Random Draws'!F1508)*(Assumptions!$D$29-Assumptions!$D$27)*(Assumptions!$D$29-Assumptions!$D$28)))</f>
        <v>0.268701409392212</v>
      </c>
      <c r="D1508" s="29" t="n">
        <f aca="false">IF('Random Draws'!I1508&lt;Assumptions!$D$30,1,0)</f>
        <v>0</v>
      </c>
      <c r="E1508" s="19" t="n">
        <f aca="false">C1508+Assumptions!$D$31*D1508</f>
        <v>0.268701409392212</v>
      </c>
      <c r="F1508" s="28" t="n">
        <f aca="false">(Simulation!F1508-Assumptions!$D$15)*(1-E1508)+Assumptions!$D$15-Simulation!J1508</f>
        <v>0.165891923325533</v>
      </c>
      <c r="G1508" s="8" t="n">
        <f aca="false">((Assumptions!$D$14*(1+Simulation!E1508)^1*F1508-Assumptions!$D$14*(1+Simulation!E1508)^0*Simulation!E1508*Assumptions!$D$16)/(1+Simulation!K1508)^1+(Assumptions!$D$14*(1+Simulation!E1508)^2*F1508-Assumptions!$D$14*(1+Simulation!E1508)^1*Simulation!E1508*Assumptions!$D$16)/(1+Simulation!K1508)^2+(Assumptions!$D$14*(1+Simulation!E1508)^3*F1508-Assumptions!$D$14*(1+Simulation!E1508)^2*Simulation!E1508*Assumptions!$D$16)/(1+Simulation!K1508)^3+(Assumptions!$D$14*(1+Simulation!E1508)^4*F1508-Assumptions!$D$14*(1+Simulation!E1508)^3*Simulation!E1508*Assumptions!$D$16)/(1+Simulation!K1508)^4+(Assumptions!$D$14*(1+Simulation!E1508)^5*F1508-Assumptions!$D$14*(1+Simulation!E1508)^4*Simulation!E1508*Assumptions!$D$16)/(1+Simulation!K1508)^5+(Assumptions!$D$14*(1+Simulation!E1508)^5*F1508-Assumptions!$D$14*(1+Simulation!E1508)^4*Simulation!E1508*Assumptions!$D$16)*(1+Simulation!I1508)/(Simulation!K1508-Simulation!I1508)/(1+Simulation!K1508)^5-Assumptions!$D$17)/Assumptions!$D$18</f>
        <v>15.4581413867632</v>
      </c>
      <c r="H1508" s="8" t="str">
        <f aca="false">IF(D1508=1,G1508,"")</f>
        <v/>
      </c>
      <c r="I1508" s="33" t="n">
        <f aca="false">IF(D1508=0,G1508,"")</f>
        <v>15.4581413867632</v>
      </c>
    </row>
    <row r="1509" customFormat="false" ht="15" hidden="false" customHeight="false" outlineLevel="0" collapsed="false">
      <c r="B1509" s="2" t="n">
        <v>1504</v>
      </c>
      <c r="C1509" s="19" t="n">
        <f aca="false">IF('Random Draws'!F1509&lt;(Assumptions!$D$28-Assumptions!$D$27)/(Assumptions!$D$29-Assumptions!$D$27),Assumptions!$D$27+SQRT('Random Draws'!F1509*(Assumptions!$D$29-Assumptions!$D$27)*(Assumptions!$D$28-Assumptions!$D$27)),Assumptions!$D$29-SQRT((1-'Random Draws'!F1509)*(Assumptions!$D$29-Assumptions!$D$27)*(Assumptions!$D$29-Assumptions!$D$28)))</f>
        <v>0.261850913214225</v>
      </c>
      <c r="D1509" s="29" t="n">
        <f aca="false">IF('Random Draws'!I1509&lt;Assumptions!$D$30,1,0)</f>
        <v>1</v>
      </c>
      <c r="E1509" s="19" t="n">
        <f aca="false">C1509+Assumptions!$D$31*D1509</f>
        <v>0.351850913214225</v>
      </c>
      <c r="F1509" s="28" t="n">
        <f aca="false">(Simulation!F1509-Assumptions!$D$15)*(1-E1509)+Assumptions!$D$15-Simulation!J1509</f>
        <v>0.10618248066139</v>
      </c>
      <c r="G1509" s="8" t="n">
        <f aca="false">((Assumptions!$D$14*(1+Simulation!E1509)^1*F1509-Assumptions!$D$14*(1+Simulation!E1509)^0*Simulation!E1509*Assumptions!$D$16)/(1+Simulation!K1509)^1+(Assumptions!$D$14*(1+Simulation!E1509)^2*F1509-Assumptions!$D$14*(1+Simulation!E1509)^1*Simulation!E1509*Assumptions!$D$16)/(1+Simulation!K1509)^2+(Assumptions!$D$14*(1+Simulation!E1509)^3*F1509-Assumptions!$D$14*(1+Simulation!E1509)^2*Simulation!E1509*Assumptions!$D$16)/(1+Simulation!K1509)^3+(Assumptions!$D$14*(1+Simulation!E1509)^4*F1509-Assumptions!$D$14*(1+Simulation!E1509)^3*Simulation!E1509*Assumptions!$D$16)/(1+Simulation!K1509)^4+(Assumptions!$D$14*(1+Simulation!E1509)^5*F1509-Assumptions!$D$14*(1+Simulation!E1509)^4*Simulation!E1509*Assumptions!$D$16)/(1+Simulation!K1509)^5+(Assumptions!$D$14*(1+Simulation!E1509)^5*F1509-Assumptions!$D$14*(1+Simulation!E1509)^4*Simulation!E1509*Assumptions!$D$16)*(1+Simulation!I1509)/(Simulation!K1509-Simulation!I1509)/(1+Simulation!K1509)^5-Assumptions!$D$17)/Assumptions!$D$18</f>
        <v>6.16263537526854</v>
      </c>
      <c r="H1509" s="8" t="n">
        <f aca="false">IF(D1509=1,G1509,"")</f>
        <v>6.16263537526854</v>
      </c>
      <c r="I1509" s="33" t="str">
        <f aca="false">IF(D1509=0,G1509,"")</f>
        <v/>
      </c>
    </row>
    <row r="1510" customFormat="false" ht="15" hidden="false" customHeight="false" outlineLevel="0" collapsed="false">
      <c r="B1510" s="2" t="n">
        <v>1505</v>
      </c>
      <c r="C1510" s="19" t="n">
        <f aca="false">IF('Random Draws'!F1510&lt;(Assumptions!$D$28-Assumptions!$D$27)/(Assumptions!$D$29-Assumptions!$D$27),Assumptions!$D$27+SQRT('Random Draws'!F1510*(Assumptions!$D$29-Assumptions!$D$27)*(Assumptions!$D$28-Assumptions!$D$27)),Assumptions!$D$29-SQRT((1-'Random Draws'!F1510)*(Assumptions!$D$29-Assumptions!$D$27)*(Assumptions!$D$29-Assumptions!$D$28)))</f>
        <v>0.26275342922313</v>
      </c>
      <c r="D1510" s="29" t="n">
        <f aca="false">IF('Random Draws'!I1510&lt;Assumptions!$D$30,1,0)</f>
        <v>0</v>
      </c>
      <c r="E1510" s="19" t="n">
        <f aca="false">C1510+Assumptions!$D$31*D1510</f>
        <v>0.26275342922313</v>
      </c>
      <c r="F1510" s="28" t="n">
        <f aca="false">(Simulation!F1510-Assumptions!$D$15)*(1-E1510)+Assumptions!$D$15-Simulation!J1510</f>
        <v>0.176178766096628</v>
      </c>
      <c r="G1510" s="8" t="n">
        <f aca="false">((Assumptions!$D$14*(1+Simulation!E1510)^1*F1510-Assumptions!$D$14*(1+Simulation!E1510)^0*Simulation!E1510*Assumptions!$D$16)/(1+Simulation!K1510)^1+(Assumptions!$D$14*(1+Simulation!E1510)^2*F1510-Assumptions!$D$14*(1+Simulation!E1510)^1*Simulation!E1510*Assumptions!$D$16)/(1+Simulation!K1510)^2+(Assumptions!$D$14*(1+Simulation!E1510)^3*F1510-Assumptions!$D$14*(1+Simulation!E1510)^2*Simulation!E1510*Assumptions!$D$16)/(1+Simulation!K1510)^3+(Assumptions!$D$14*(1+Simulation!E1510)^4*F1510-Assumptions!$D$14*(1+Simulation!E1510)^3*Simulation!E1510*Assumptions!$D$16)/(1+Simulation!K1510)^4+(Assumptions!$D$14*(1+Simulation!E1510)^5*F1510-Assumptions!$D$14*(1+Simulation!E1510)^4*Simulation!E1510*Assumptions!$D$16)/(1+Simulation!K1510)^5+(Assumptions!$D$14*(1+Simulation!E1510)^5*F1510-Assumptions!$D$14*(1+Simulation!E1510)^4*Simulation!E1510*Assumptions!$D$16)*(1+Simulation!I1510)/(Simulation!K1510-Simulation!I1510)/(1+Simulation!K1510)^5-Assumptions!$D$17)/Assumptions!$D$18</f>
        <v>18.1577952738763</v>
      </c>
      <c r="H1510" s="8" t="str">
        <f aca="false">IF(D1510=1,G1510,"")</f>
        <v/>
      </c>
      <c r="I1510" s="33" t="n">
        <f aca="false">IF(D1510=0,G1510,"")</f>
        <v>18.1577952738763</v>
      </c>
    </row>
    <row r="1511" customFormat="false" ht="15" hidden="false" customHeight="false" outlineLevel="0" collapsed="false">
      <c r="B1511" s="2" t="n">
        <v>1506</v>
      </c>
      <c r="C1511" s="19" t="n">
        <f aca="false">IF('Random Draws'!F1511&lt;(Assumptions!$D$28-Assumptions!$D$27)/(Assumptions!$D$29-Assumptions!$D$27),Assumptions!$D$27+SQRT('Random Draws'!F1511*(Assumptions!$D$29-Assumptions!$D$27)*(Assumptions!$D$28-Assumptions!$D$27)),Assumptions!$D$29-SQRT((1-'Random Draws'!F1511)*(Assumptions!$D$29-Assumptions!$D$27)*(Assumptions!$D$29-Assumptions!$D$28)))</f>
        <v>0.260461768722855</v>
      </c>
      <c r="D1511" s="29" t="n">
        <f aca="false">IF('Random Draws'!I1511&lt;Assumptions!$D$30,1,0)</f>
        <v>0</v>
      </c>
      <c r="E1511" s="19" t="n">
        <f aca="false">C1511+Assumptions!$D$31*D1511</f>
        <v>0.260461768722855</v>
      </c>
      <c r="F1511" s="28" t="n">
        <f aca="false">(Simulation!F1511-Assumptions!$D$15)*(1-E1511)+Assumptions!$D$15-Simulation!J1511</f>
        <v>0.137168985050148</v>
      </c>
      <c r="G1511" s="8" t="n">
        <f aca="false">((Assumptions!$D$14*(1+Simulation!E1511)^1*F1511-Assumptions!$D$14*(1+Simulation!E1511)^0*Simulation!E1511*Assumptions!$D$16)/(1+Simulation!K1511)^1+(Assumptions!$D$14*(1+Simulation!E1511)^2*F1511-Assumptions!$D$14*(1+Simulation!E1511)^1*Simulation!E1511*Assumptions!$D$16)/(1+Simulation!K1511)^2+(Assumptions!$D$14*(1+Simulation!E1511)^3*F1511-Assumptions!$D$14*(1+Simulation!E1511)^2*Simulation!E1511*Assumptions!$D$16)/(1+Simulation!K1511)^3+(Assumptions!$D$14*(1+Simulation!E1511)^4*F1511-Assumptions!$D$14*(1+Simulation!E1511)^3*Simulation!E1511*Assumptions!$D$16)/(1+Simulation!K1511)^4+(Assumptions!$D$14*(1+Simulation!E1511)^5*F1511-Assumptions!$D$14*(1+Simulation!E1511)^4*Simulation!E1511*Assumptions!$D$16)/(1+Simulation!K1511)^5+(Assumptions!$D$14*(1+Simulation!E1511)^5*F1511-Assumptions!$D$14*(1+Simulation!E1511)^4*Simulation!E1511*Assumptions!$D$16)*(1+Simulation!I1511)/(Simulation!K1511-Simulation!I1511)/(1+Simulation!K1511)^5-Assumptions!$D$17)/Assumptions!$D$18</f>
        <v>5.4321217991239</v>
      </c>
      <c r="H1511" s="8" t="str">
        <f aca="false">IF(D1511=1,G1511,"")</f>
        <v/>
      </c>
      <c r="I1511" s="33" t="n">
        <f aca="false">IF(D1511=0,G1511,"")</f>
        <v>5.4321217991239</v>
      </c>
    </row>
    <row r="1512" customFormat="false" ht="15" hidden="false" customHeight="false" outlineLevel="0" collapsed="false">
      <c r="B1512" s="2" t="n">
        <v>1507</v>
      </c>
      <c r="C1512" s="19" t="n">
        <f aca="false">IF('Random Draws'!F1512&lt;(Assumptions!$D$28-Assumptions!$D$27)/(Assumptions!$D$29-Assumptions!$D$27),Assumptions!$D$27+SQRT('Random Draws'!F1512*(Assumptions!$D$29-Assumptions!$D$27)*(Assumptions!$D$28-Assumptions!$D$27)),Assumptions!$D$29-SQRT((1-'Random Draws'!F1512)*(Assumptions!$D$29-Assumptions!$D$27)*(Assumptions!$D$29-Assumptions!$D$28)))</f>
        <v>0.251325952889254</v>
      </c>
      <c r="D1512" s="29" t="n">
        <f aca="false">IF('Random Draws'!I1512&lt;Assumptions!$D$30,1,0)</f>
        <v>0</v>
      </c>
      <c r="E1512" s="19" t="n">
        <f aca="false">C1512+Assumptions!$D$31*D1512</f>
        <v>0.251325952889254</v>
      </c>
      <c r="F1512" s="28" t="n">
        <f aca="false">(Simulation!F1512-Assumptions!$D$15)*(1-E1512)+Assumptions!$D$15-Simulation!J1512</f>
        <v>0.164088886730099</v>
      </c>
      <c r="G1512" s="8" t="n">
        <f aca="false">((Assumptions!$D$14*(1+Simulation!E1512)^1*F1512-Assumptions!$D$14*(1+Simulation!E1512)^0*Simulation!E1512*Assumptions!$D$16)/(1+Simulation!K1512)^1+(Assumptions!$D$14*(1+Simulation!E1512)^2*F1512-Assumptions!$D$14*(1+Simulation!E1512)^1*Simulation!E1512*Assumptions!$D$16)/(1+Simulation!K1512)^2+(Assumptions!$D$14*(1+Simulation!E1512)^3*F1512-Assumptions!$D$14*(1+Simulation!E1512)^2*Simulation!E1512*Assumptions!$D$16)/(1+Simulation!K1512)^3+(Assumptions!$D$14*(1+Simulation!E1512)^4*F1512-Assumptions!$D$14*(1+Simulation!E1512)^3*Simulation!E1512*Assumptions!$D$16)/(1+Simulation!K1512)^4+(Assumptions!$D$14*(1+Simulation!E1512)^5*F1512-Assumptions!$D$14*(1+Simulation!E1512)^4*Simulation!E1512*Assumptions!$D$16)/(1+Simulation!K1512)^5+(Assumptions!$D$14*(1+Simulation!E1512)^5*F1512-Assumptions!$D$14*(1+Simulation!E1512)^4*Simulation!E1512*Assumptions!$D$16)*(1+Simulation!I1512)/(Simulation!K1512-Simulation!I1512)/(1+Simulation!K1512)^5-Assumptions!$D$17)/Assumptions!$D$18</f>
        <v>9.74224724955839</v>
      </c>
      <c r="H1512" s="8" t="str">
        <f aca="false">IF(D1512=1,G1512,"")</f>
        <v/>
      </c>
      <c r="I1512" s="33" t="n">
        <f aca="false">IF(D1512=0,G1512,"")</f>
        <v>9.74224724955839</v>
      </c>
    </row>
    <row r="1513" customFormat="false" ht="15" hidden="false" customHeight="false" outlineLevel="0" collapsed="false">
      <c r="B1513" s="2" t="n">
        <v>1508</v>
      </c>
      <c r="C1513" s="19" t="n">
        <f aca="false">IF('Random Draws'!F1513&lt;(Assumptions!$D$28-Assumptions!$D$27)/(Assumptions!$D$29-Assumptions!$D$27),Assumptions!$D$27+SQRT('Random Draws'!F1513*(Assumptions!$D$29-Assumptions!$D$27)*(Assumptions!$D$28-Assumptions!$D$27)),Assumptions!$D$29-SQRT((1-'Random Draws'!F1513)*(Assumptions!$D$29-Assumptions!$D$27)*(Assumptions!$D$29-Assumptions!$D$28)))</f>
        <v>0.253946493770292</v>
      </c>
      <c r="D1513" s="29" t="n">
        <f aca="false">IF('Random Draws'!I1513&lt;Assumptions!$D$30,1,0)</f>
        <v>0</v>
      </c>
      <c r="E1513" s="19" t="n">
        <f aca="false">C1513+Assumptions!$D$31*D1513</f>
        <v>0.253946493770292</v>
      </c>
      <c r="F1513" s="28" t="n">
        <f aca="false">(Simulation!F1513-Assumptions!$D$15)*(1-E1513)+Assumptions!$D$15-Simulation!J1513</f>
        <v>0.16693511195833</v>
      </c>
      <c r="G1513" s="8" t="n">
        <f aca="false">((Assumptions!$D$14*(1+Simulation!E1513)^1*F1513-Assumptions!$D$14*(1+Simulation!E1513)^0*Simulation!E1513*Assumptions!$D$16)/(1+Simulation!K1513)^1+(Assumptions!$D$14*(1+Simulation!E1513)^2*F1513-Assumptions!$D$14*(1+Simulation!E1513)^1*Simulation!E1513*Assumptions!$D$16)/(1+Simulation!K1513)^2+(Assumptions!$D$14*(1+Simulation!E1513)^3*F1513-Assumptions!$D$14*(1+Simulation!E1513)^2*Simulation!E1513*Assumptions!$D$16)/(1+Simulation!K1513)^3+(Assumptions!$D$14*(1+Simulation!E1513)^4*F1513-Assumptions!$D$14*(1+Simulation!E1513)^3*Simulation!E1513*Assumptions!$D$16)/(1+Simulation!K1513)^4+(Assumptions!$D$14*(1+Simulation!E1513)^5*F1513-Assumptions!$D$14*(1+Simulation!E1513)^4*Simulation!E1513*Assumptions!$D$16)/(1+Simulation!K1513)^5+(Assumptions!$D$14*(1+Simulation!E1513)^5*F1513-Assumptions!$D$14*(1+Simulation!E1513)^4*Simulation!E1513*Assumptions!$D$16)*(1+Simulation!I1513)/(Simulation!K1513-Simulation!I1513)/(1+Simulation!K1513)^5-Assumptions!$D$17)/Assumptions!$D$18</f>
        <v>12.1044330452538</v>
      </c>
      <c r="H1513" s="8" t="str">
        <f aca="false">IF(D1513=1,G1513,"")</f>
        <v/>
      </c>
      <c r="I1513" s="33" t="n">
        <f aca="false">IF(D1513=0,G1513,"")</f>
        <v>12.1044330452538</v>
      </c>
    </row>
    <row r="1514" customFormat="false" ht="15" hidden="false" customHeight="false" outlineLevel="0" collapsed="false">
      <c r="B1514" s="2" t="n">
        <v>1509</v>
      </c>
      <c r="C1514" s="19" t="n">
        <f aca="false">IF('Random Draws'!F1514&lt;(Assumptions!$D$28-Assumptions!$D$27)/(Assumptions!$D$29-Assumptions!$D$27),Assumptions!$D$27+SQRT('Random Draws'!F1514*(Assumptions!$D$29-Assumptions!$D$27)*(Assumptions!$D$28-Assumptions!$D$27)),Assumptions!$D$29-SQRT((1-'Random Draws'!F1514)*(Assumptions!$D$29-Assumptions!$D$27)*(Assumptions!$D$29-Assumptions!$D$28)))</f>
        <v>0.275503170984527</v>
      </c>
      <c r="D1514" s="29" t="n">
        <f aca="false">IF('Random Draws'!I1514&lt;Assumptions!$D$30,1,0)</f>
        <v>0</v>
      </c>
      <c r="E1514" s="19" t="n">
        <f aca="false">C1514+Assumptions!$D$31*D1514</f>
        <v>0.275503170984527</v>
      </c>
      <c r="F1514" s="28" t="n">
        <f aca="false">(Simulation!F1514-Assumptions!$D$15)*(1-E1514)+Assumptions!$D$15-Simulation!J1514</f>
        <v>0.119534953762531</v>
      </c>
      <c r="G1514" s="8" t="n">
        <f aca="false">((Assumptions!$D$14*(1+Simulation!E1514)^1*F1514-Assumptions!$D$14*(1+Simulation!E1514)^0*Simulation!E1514*Assumptions!$D$16)/(1+Simulation!K1514)^1+(Assumptions!$D$14*(1+Simulation!E1514)^2*F1514-Assumptions!$D$14*(1+Simulation!E1514)^1*Simulation!E1514*Assumptions!$D$16)/(1+Simulation!K1514)^2+(Assumptions!$D$14*(1+Simulation!E1514)^3*F1514-Assumptions!$D$14*(1+Simulation!E1514)^2*Simulation!E1514*Assumptions!$D$16)/(1+Simulation!K1514)^3+(Assumptions!$D$14*(1+Simulation!E1514)^4*F1514-Assumptions!$D$14*(1+Simulation!E1514)^3*Simulation!E1514*Assumptions!$D$16)/(1+Simulation!K1514)^4+(Assumptions!$D$14*(1+Simulation!E1514)^5*F1514-Assumptions!$D$14*(1+Simulation!E1514)^4*Simulation!E1514*Assumptions!$D$16)/(1+Simulation!K1514)^5+(Assumptions!$D$14*(1+Simulation!E1514)^5*F1514-Assumptions!$D$14*(1+Simulation!E1514)^4*Simulation!E1514*Assumptions!$D$16)*(1+Simulation!I1514)/(Simulation!K1514-Simulation!I1514)/(1+Simulation!K1514)^5-Assumptions!$D$17)/Assumptions!$D$18</f>
        <v>10.2004170988977</v>
      </c>
      <c r="H1514" s="8" t="str">
        <f aca="false">IF(D1514=1,G1514,"")</f>
        <v/>
      </c>
      <c r="I1514" s="33" t="n">
        <f aca="false">IF(D1514=0,G1514,"")</f>
        <v>10.2004170988977</v>
      </c>
    </row>
    <row r="1515" customFormat="false" ht="15" hidden="false" customHeight="false" outlineLevel="0" collapsed="false">
      <c r="B1515" s="2" t="n">
        <v>1510</v>
      </c>
      <c r="C1515" s="19" t="n">
        <f aca="false">IF('Random Draws'!F1515&lt;(Assumptions!$D$28-Assumptions!$D$27)/(Assumptions!$D$29-Assumptions!$D$27),Assumptions!$D$27+SQRT('Random Draws'!F1515*(Assumptions!$D$29-Assumptions!$D$27)*(Assumptions!$D$28-Assumptions!$D$27)),Assumptions!$D$29-SQRT((1-'Random Draws'!F1515)*(Assumptions!$D$29-Assumptions!$D$27)*(Assumptions!$D$29-Assumptions!$D$28)))</f>
        <v>0.273373746952855</v>
      </c>
      <c r="D1515" s="29" t="n">
        <f aca="false">IF('Random Draws'!I1515&lt;Assumptions!$D$30,1,0)</f>
        <v>0</v>
      </c>
      <c r="E1515" s="19" t="n">
        <f aca="false">C1515+Assumptions!$D$31*D1515</f>
        <v>0.273373746952855</v>
      </c>
      <c r="F1515" s="28" t="n">
        <f aca="false">(Simulation!F1515-Assumptions!$D$15)*(1-E1515)+Assumptions!$D$15-Simulation!J1515</f>
        <v>0.19479614321537</v>
      </c>
      <c r="G1515" s="8" t="n">
        <f aca="false">((Assumptions!$D$14*(1+Simulation!E1515)^1*F1515-Assumptions!$D$14*(1+Simulation!E1515)^0*Simulation!E1515*Assumptions!$D$16)/(1+Simulation!K1515)^1+(Assumptions!$D$14*(1+Simulation!E1515)^2*F1515-Assumptions!$D$14*(1+Simulation!E1515)^1*Simulation!E1515*Assumptions!$D$16)/(1+Simulation!K1515)^2+(Assumptions!$D$14*(1+Simulation!E1515)^3*F1515-Assumptions!$D$14*(1+Simulation!E1515)^2*Simulation!E1515*Assumptions!$D$16)/(1+Simulation!K1515)^3+(Assumptions!$D$14*(1+Simulation!E1515)^4*F1515-Assumptions!$D$14*(1+Simulation!E1515)^3*Simulation!E1515*Assumptions!$D$16)/(1+Simulation!K1515)^4+(Assumptions!$D$14*(1+Simulation!E1515)^5*F1515-Assumptions!$D$14*(1+Simulation!E1515)^4*Simulation!E1515*Assumptions!$D$16)/(1+Simulation!K1515)^5+(Assumptions!$D$14*(1+Simulation!E1515)^5*F1515-Assumptions!$D$14*(1+Simulation!E1515)^4*Simulation!E1515*Assumptions!$D$16)*(1+Simulation!I1515)/(Simulation!K1515-Simulation!I1515)/(1+Simulation!K1515)^5-Assumptions!$D$17)/Assumptions!$D$18</f>
        <v>12.1240331400673</v>
      </c>
      <c r="H1515" s="8" t="str">
        <f aca="false">IF(D1515=1,G1515,"")</f>
        <v/>
      </c>
      <c r="I1515" s="33" t="n">
        <f aca="false">IF(D1515=0,G1515,"")</f>
        <v>12.1240331400673</v>
      </c>
    </row>
    <row r="1516" customFormat="false" ht="15" hidden="false" customHeight="false" outlineLevel="0" collapsed="false">
      <c r="B1516" s="2" t="n">
        <v>1511</v>
      </c>
      <c r="C1516" s="19" t="n">
        <f aca="false">IF('Random Draws'!F1516&lt;(Assumptions!$D$28-Assumptions!$D$27)/(Assumptions!$D$29-Assumptions!$D$27),Assumptions!$D$27+SQRT('Random Draws'!F1516*(Assumptions!$D$29-Assumptions!$D$27)*(Assumptions!$D$28-Assumptions!$D$27)),Assumptions!$D$29-SQRT((1-'Random Draws'!F1516)*(Assumptions!$D$29-Assumptions!$D$27)*(Assumptions!$D$29-Assumptions!$D$28)))</f>
        <v>0.247456499655737</v>
      </c>
      <c r="D1516" s="29" t="n">
        <f aca="false">IF('Random Draws'!I1516&lt;Assumptions!$D$30,1,0)</f>
        <v>0</v>
      </c>
      <c r="E1516" s="19" t="n">
        <f aca="false">C1516+Assumptions!$D$31*D1516</f>
        <v>0.247456499655737</v>
      </c>
      <c r="F1516" s="28" t="n">
        <f aca="false">(Simulation!F1516-Assumptions!$D$15)*(1-E1516)+Assumptions!$D$15-Simulation!J1516</f>
        <v>0.182886968565138</v>
      </c>
      <c r="G1516" s="8" t="n">
        <f aca="false">((Assumptions!$D$14*(1+Simulation!E1516)^1*F1516-Assumptions!$D$14*(1+Simulation!E1516)^0*Simulation!E1516*Assumptions!$D$16)/(1+Simulation!K1516)^1+(Assumptions!$D$14*(1+Simulation!E1516)^2*F1516-Assumptions!$D$14*(1+Simulation!E1516)^1*Simulation!E1516*Assumptions!$D$16)/(1+Simulation!K1516)^2+(Assumptions!$D$14*(1+Simulation!E1516)^3*F1516-Assumptions!$D$14*(1+Simulation!E1516)^2*Simulation!E1516*Assumptions!$D$16)/(1+Simulation!K1516)^3+(Assumptions!$D$14*(1+Simulation!E1516)^4*F1516-Assumptions!$D$14*(1+Simulation!E1516)^3*Simulation!E1516*Assumptions!$D$16)/(1+Simulation!K1516)^4+(Assumptions!$D$14*(1+Simulation!E1516)^5*F1516-Assumptions!$D$14*(1+Simulation!E1516)^4*Simulation!E1516*Assumptions!$D$16)/(1+Simulation!K1516)^5+(Assumptions!$D$14*(1+Simulation!E1516)^5*F1516-Assumptions!$D$14*(1+Simulation!E1516)^4*Simulation!E1516*Assumptions!$D$16)*(1+Simulation!I1516)/(Simulation!K1516-Simulation!I1516)/(1+Simulation!K1516)^5-Assumptions!$D$17)/Assumptions!$D$18</f>
        <v>9.53165653289387</v>
      </c>
      <c r="H1516" s="8" t="str">
        <f aca="false">IF(D1516=1,G1516,"")</f>
        <v/>
      </c>
      <c r="I1516" s="33" t="n">
        <f aca="false">IF(D1516=0,G1516,"")</f>
        <v>9.53165653289387</v>
      </c>
    </row>
    <row r="1517" customFormat="false" ht="15" hidden="false" customHeight="false" outlineLevel="0" collapsed="false">
      <c r="B1517" s="2" t="n">
        <v>1512</v>
      </c>
      <c r="C1517" s="19" t="n">
        <f aca="false">IF('Random Draws'!F1517&lt;(Assumptions!$D$28-Assumptions!$D$27)/(Assumptions!$D$29-Assumptions!$D$27),Assumptions!$D$27+SQRT('Random Draws'!F1517*(Assumptions!$D$29-Assumptions!$D$27)*(Assumptions!$D$28-Assumptions!$D$27)),Assumptions!$D$29-SQRT((1-'Random Draws'!F1517)*(Assumptions!$D$29-Assumptions!$D$27)*(Assumptions!$D$29-Assumptions!$D$28)))</f>
        <v>0.257476378630918</v>
      </c>
      <c r="D1517" s="29" t="n">
        <f aca="false">IF('Random Draws'!I1517&lt;Assumptions!$D$30,1,0)</f>
        <v>0</v>
      </c>
      <c r="E1517" s="19" t="n">
        <f aca="false">C1517+Assumptions!$D$31*D1517</f>
        <v>0.257476378630918</v>
      </c>
      <c r="F1517" s="28" t="n">
        <f aca="false">(Simulation!F1517-Assumptions!$D$15)*(1-E1517)+Assumptions!$D$15-Simulation!J1517</f>
        <v>0.170587256209821</v>
      </c>
      <c r="G1517" s="8" t="n">
        <f aca="false">((Assumptions!$D$14*(1+Simulation!E1517)^1*F1517-Assumptions!$D$14*(1+Simulation!E1517)^0*Simulation!E1517*Assumptions!$D$16)/(1+Simulation!K1517)^1+(Assumptions!$D$14*(1+Simulation!E1517)^2*F1517-Assumptions!$D$14*(1+Simulation!E1517)^1*Simulation!E1517*Assumptions!$D$16)/(1+Simulation!K1517)^2+(Assumptions!$D$14*(1+Simulation!E1517)^3*F1517-Assumptions!$D$14*(1+Simulation!E1517)^2*Simulation!E1517*Assumptions!$D$16)/(1+Simulation!K1517)^3+(Assumptions!$D$14*(1+Simulation!E1517)^4*F1517-Assumptions!$D$14*(1+Simulation!E1517)^3*Simulation!E1517*Assumptions!$D$16)/(1+Simulation!K1517)^4+(Assumptions!$D$14*(1+Simulation!E1517)^5*F1517-Assumptions!$D$14*(1+Simulation!E1517)^4*Simulation!E1517*Assumptions!$D$16)/(1+Simulation!K1517)^5+(Assumptions!$D$14*(1+Simulation!E1517)^5*F1517-Assumptions!$D$14*(1+Simulation!E1517)^4*Simulation!E1517*Assumptions!$D$16)*(1+Simulation!I1517)/(Simulation!K1517-Simulation!I1517)/(1+Simulation!K1517)^5-Assumptions!$D$17)/Assumptions!$D$18</f>
        <v>10.3993733493595</v>
      </c>
      <c r="H1517" s="8" t="str">
        <f aca="false">IF(D1517=1,G1517,"")</f>
        <v/>
      </c>
      <c r="I1517" s="33" t="n">
        <f aca="false">IF(D1517=0,G1517,"")</f>
        <v>10.3993733493595</v>
      </c>
    </row>
    <row r="1518" customFormat="false" ht="15" hidden="false" customHeight="false" outlineLevel="0" collapsed="false">
      <c r="B1518" s="2" t="n">
        <v>1513</v>
      </c>
      <c r="C1518" s="19" t="n">
        <f aca="false">IF('Random Draws'!F1518&lt;(Assumptions!$D$28-Assumptions!$D$27)/(Assumptions!$D$29-Assumptions!$D$27),Assumptions!$D$27+SQRT('Random Draws'!F1518*(Assumptions!$D$29-Assumptions!$D$27)*(Assumptions!$D$28-Assumptions!$D$27)),Assumptions!$D$29-SQRT((1-'Random Draws'!F1518)*(Assumptions!$D$29-Assumptions!$D$27)*(Assumptions!$D$29-Assumptions!$D$28)))</f>
        <v>0.273721230666954</v>
      </c>
      <c r="D1518" s="29" t="n">
        <f aca="false">IF('Random Draws'!I1518&lt;Assumptions!$D$30,1,0)</f>
        <v>0</v>
      </c>
      <c r="E1518" s="19" t="n">
        <f aca="false">C1518+Assumptions!$D$31*D1518</f>
        <v>0.273721230666954</v>
      </c>
      <c r="F1518" s="28" t="n">
        <f aca="false">(Simulation!F1518-Assumptions!$D$15)*(1-E1518)+Assumptions!$D$15-Simulation!J1518</f>
        <v>0.165440074756081</v>
      </c>
      <c r="G1518" s="8" t="n">
        <f aca="false">((Assumptions!$D$14*(1+Simulation!E1518)^1*F1518-Assumptions!$D$14*(1+Simulation!E1518)^0*Simulation!E1518*Assumptions!$D$16)/(1+Simulation!K1518)^1+(Assumptions!$D$14*(1+Simulation!E1518)^2*F1518-Assumptions!$D$14*(1+Simulation!E1518)^1*Simulation!E1518*Assumptions!$D$16)/(1+Simulation!K1518)^2+(Assumptions!$D$14*(1+Simulation!E1518)^3*F1518-Assumptions!$D$14*(1+Simulation!E1518)^2*Simulation!E1518*Assumptions!$D$16)/(1+Simulation!K1518)^3+(Assumptions!$D$14*(1+Simulation!E1518)^4*F1518-Assumptions!$D$14*(1+Simulation!E1518)^3*Simulation!E1518*Assumptions!$D$16)/(1+Simulation!K1518)^4+(Assumptions!$D$14*(1+Simulation!E1518)^5*F1518-Assumptions!$D$14*(1+Simulation!E1518)^4*Simulation!E1518*Assumptions!$D$16)/(1+Simulation!K1518)^5+(Assumptions!$D$14*(1+Simulation!E1518)^5*F1518-Assumptions!$D$14*(1+Simulation!E1518)^4*Simulation!E1518*Assumptions!$D$16)*(1+Simulation!I1518)/(Simulation!K1518-Simulation!I1518)/(1+Simulation!K1518)^5-Assumptions!$D$17)/Assumptions!$D$18</f>
        <v>11.40799773731</v>
      </c>
      <c r="H1518" s="8" t="str">
        <f aca="false">IF(D1518=1,G1518,"")</f>
        <v/>
      </c>
      <c r="I1518" s="33" t="n">
        <f aca="false">IF(D1518=0,G1518,"")</f>
        <v>11.40799773731</v>
      </c>
    </row>
    <row r="1519" customFormat="false" ht="15" hidden="false" customHeight="false" outlineLevel="0" collapsed="false">
      <c r="B1519" s="2" t="n">
        <v>1514</v>
      </c>
      <c r="C1519" s="19" t="n">
        <f aca="false">IF('Random Draws'!F1519&lt;(Assumptions!$D$28-Assumptions!$D$27)/(Assumptions!$D$29-Assumptions!$D$27),Assumptions!$D$27+SQRT('Random Draws'!F1519*(Assumptions!$D$29-Assumptions!$D$27)*(Assumptions!$D$28-Assumptions!$D$27)),Assumptions!$D$29-SQRT((1-'Random Draws'!F1519)*(Assumptions!$D$29-Assumptions!$D$27)*(Assumptions!$D$29-Assumptions!$D$28)))</f>
        <v>0.257073720731018</v>
      </c>
      <c r="D1519" s="29" t="n">
        <f aca="false">IF('Random Draws'!I1519&lt;Assumptions!$D$30,1,0)</f>
        <v>0</v>
      </c>
      <c r="E1519" s="19" t="n">
        <f aca="false">C1519+Assumptions!$D$31*D1519</f>
        <v>0.257073720731018</v>
      </c>
      <c r="F1519" s="28" t="n">
        <f aca="false">(Simulation!F1519-Assumptions!$D$15)*(1-E1519)+Assumptions!$D$15-Simulation!J1519</f>
        <v>0.173652318746061</v>
      </c>
      <c r="G1519" s="8" t="n">
        <f aca="false">((Assumptions!$D$14*(1+Simulation!E1519)^1*F1519-Assumptions!$D$14*(1+Simulation!E1519)^0*Simulation!E1519*Assumptions!$D$16)/(1+Simulation!K1519)^1+(Assumptions!$D$14*(1+Simulation!E1519)^2*F1519-Assumptions!$D$14*(1+Simulation!E1519)^1*Simulation!E1519*Assumptions!$D$16)/(1+Simulation!K1519)^2+(Assumptions!$D$14*(1+Simulation!E1519)^3*F1519-Assumptions!$D$14*(1+Simulation!E1519)^2*Simulation!E1519*Assumptions!$D$16)/(1+Simulation!K1519)^3+(Assumptions!$D$14*(1+Simulation!E1519)^4*F1519-Assumptions!$D$14*(1+Simulation!E1519)^3*Simulation!E1519*Assumptions!$D$16)/(1+Simulation!K1519)^4+(Assumptions!$D$14*(1+Simulation!E1519)^5*F1519-Assumptions!$D$14*(1+Simulation!E1519)^4*Simulation!E1519*Assumptions!$D$16)/(1+Simulation!K1519)^5+(Assumptions!$D$14*(1+Simulation!E1519)^5*F1519-Assumptions!$D$14*(1+Simulation!E1519)^4*Simulation!E1519*Assumptions!$D$16)*(1+Simulation!I1519)/(Simulation!K1519-Simulation!I1519)/(1+Simulation!K1519)^5-Assumptions!$D$17)/Assumptions!$D$18</f>
        <v>17.7535444192866</v>
      </c>
      <c r="H1519" s="8" t="str">
        <f aca="false">IF(D1519=1,G1519,"")</f>
        <v/>
      </c>
      <c r="I1519" s="33" t="n">
        <f aca="false">IF(D1519=0,G1519,"")</f>
        <v>17.7535444192866</v>
      </c>
    </row>
    <row r="1520" customFormat="false" ht="15" hidden="false" customHeight="false" outlineLevel="0" collapsed="false">
      <c r="B1520" s="2" t="n">
        <v>1515</v>
      </c>
      <c r="C1520" s="19" t="n">
        <f aca="false">IF('Random Draws'!F1520&lt;(Assumptions!$D$28-Assumptions!$D$27)/(Assumptions!$D$29-Assumptions!$D$27),Assumptions!$D$27+SQRT('Random Draws'!F1520*(Assumptions!$D$29-Assumptions!$D$27)*(Assumptions!$D$28-Assumptions!$D$27)),Assumptions!$D$29-SQRT((1-'Random Draws'!F1520)*(Assumptions!$D$29-Assumptions!$D$27)*(Assumptions!$D$29-Assumptions!$D$28)))</f>
        <v>0.264043284237162</v>
      </c>
      <c r="D1520" s="29" t="n">
        <f aca="false">IF('Random Draws'!I1520&lt;Assumptions!$D$30,1,0)</f>
        <v>0</v>
      </c>
      <c r="E1520" s="19" t="n">
        <f aca="false">C1520+Assumptions!$D$31*D1520</f>
        <v>0.264043284237162</v>
      </c>
      <c r="F1520" s="28" t="n">
        <f aca="false">(Simulation!F1520-Assumptions!$D$15)*(1-E1520)+Assumptions!$D$15-Simulation!J1520</f>
        <v>0.148277491144057</v>
      </c>
      <c r="G1520" s="8" t="n">
        <f aca="false">((Assumptions!$D$14*(1+Simulation!E1520)^1*F1520-Assumptions!$D$14*(1+Simulation!E1520)^0*Simulation!E1520*Assumptions!$D$16)/(1+Simulation!K1520)^1+(Assumptions!$D$14*(1+Simulation!E1520)^2*F1520-Assumptions!$D$14*(1+Simulation!E1520)^1*Simulation!E1520*Assumptions!$D$16)/(1+Simulation!K1520)^2+(Assumptions!$D$14*(1+Simulation!E1520)^3*F1520-Assumptions!$D$14*(1+Simulation!E1520)^2*Simulation!E1520*Assumptions!$D$16)/(1+Simulation!K1520)^3+(Assumptions!$D$14*(1+Simulation!E1520)^4*F1520-Assumptions!$D$14*(1+Simulation!E1520)^3*Simulation!E1520*Assumptions!$D$16)/(1+Simulation!K1520)^4+(Assumptions!$D$14*(1+Simulation!E1520)^5*F1520-Assumptions!$D$14*(1+Simulation!E1520)^4*Simulation!E1520*Assumptions!$D$16)/(1+Simulation!K1520)^5+(Assumptions!$D$14*(1+Simulation!E1520)^5*F1520-Assumptions!$D$14*(1+Simulation!E1520)^4*Simulation!E1520*Assumptions!$D$16)*(1+Simulation!I1520)/(Simulation!K1520-Simulation!I1520)/(1+Simulation!K1520)^5-Assumptions!$D$17)/Assumptions!$D$18</f>
        <v>10.6404724754171</v>
      </c>
      <c r="H1520" s="8" t="str">
        <f aca="false">IF(D1520=1,G1520,"")</f>
        <v/>
      </c>
      <c r="I1520" s="33" t="n">
        <f aca="false">IF(D1520=0,G1520,"")</f>
        <v>10.6404724754171</v>
      </c>
    </row>
    <row r="1521" customFormat="false" ht="15" hidden="false" customHeight="false" outlineLevel="0" collapsed="false">
      <c r="B1521" s="2" t="n">
        <v>1516</v>
      </c>
      <c r="C1521" s="19" t="n">
        <f aca="false">IF('Random Draws'!F1521&lt;(Assumptions!$D$28-Assumptions!$D$27)/(Assumptions!$D$29-Assumptions!$D$27),Assumptions!$D$27+SQRT('Random Draws'!F1521*(Assumptions!$D$29-Assumptions!$D$27)*(Assumptions!$D$28-Assumptions!$D$27)),Assumptions!$D$29-SQRT((1-'Random Draws'!F1521)*(Assumptions!$D$29-Assumptions!$D$27)*(Assumptions!$D$29-Assumptions!$D$28)))</f>
        <v>0.255081180716642</v>
      </c>
      <c r="D1521" s="29" t="n">
        <f aca="false">IF('Random Draws'!I1521&lt;Assumptions!$D$30,1,0)</f>
        <v>1</v>
      </c>
      <c r="E1521" s="19" t="n">
        <f aca="false">C1521+Assumptions!$D$31*D1521</f>
        <v>0.345081180716642</v>
      </c>
      <c r="F1521" s="28" t="n">
        <f aca="false">(Simulation!F1521-Assumptions!$D$15)*(1-E1521)+Assumptions!$D$15-Simulation!J1521</f>
        <v>0.155132014009755</v>
      </c>
      <c r="G1521" s="8" t="n">
        <f aca="false">((Assumptions!$D$14*(1+Simulation!E1521)^1*F1521-Assumptions!$D$14*(1+Simulation!E1521)^0*Simulation!E1521*Assumptions!$D$16)/(1+Simulation!K1521)^1+(Assumptions!$D$14*(1+Simulation!E1521)^2*F1521-Assumptions!$D$14*(1+Simulation!E1521)^1*Simulation!E1521*Assumptions!$D$16)/(1+Simulation!K1521)^2+(Assumptions!$D$14*(1+Simulation!E1521)^3*F1521-Assumptions!$D$14*(1+Simulation!E1521)^2*Simulation!E1521*Assumptions!$D$16)/(1+Simulation!K1521)^3+(Assumptions!$D$14*(1+Simulation!E1521)^4*F1521-Assumptions!$D$14*(1+Simulation!E1521)^3*Simulation!E1521*Assumptions!$D$16)/(1+Simulation!K1521)^4+(Assumptions!$D$14*(1+Simulation!E1521)^5*F1521-Assumptions!$D$14*(1+Simulation!E1521)^4*Simulation!E1521*Assumptions!$D$16)/(1+Simulation!K1521)^5+(Assumptions!$D$14*(1+Simulation!E1521)^5*F1521-Assumptions!$D$14*(1+Simulation!E1521)^4*Simulation!E1521*Assumptions!$D$16)*(1+Simulation!I1521)/(Simulation!K1521-Simulation!I1521)/(1+Simulation!K1521)^5-Assumptions!$D$17)/Assumptions!$D$18</f>
        <v>10.8877794965527</v>
      </c>
      <c r="H1521" s="8" t="n">
        <f aca="false">IF(D1521=1,G1521,"")</f>
        <v>10.8877794965527</v>
      </c>
      <c r="I1521" s="33" t="str">
        <f aca="false">IF(D1521=0,G1521,"")</f>
        <v/>
      </c>
    </row>
    <row r="1522" customFormat="false" ht="15" hidden="false" customHeight="false" outlineLevel="0" collapsed="false">
      <c r="B1522" s="2" t="n">
        <v>1517</v>
      </c>
      <c r="C1522" s="19" t="n">
        <f aca="false">IF('Random Draws'!F1522&lt;(Assumptions!$D$28-Assumptions!$D$27)/(Assumptions!$D$29-Assumptions!$D$27),Assumptions!$D$27+SQRT('Random Draws'!F1522*(Assumptions!$D$29-Assumptions!$D$27)*(Assumptions!$D$28-Assumptions!$D$27)),Assumptions!$D$29-SQRT((1-'Random Draws'!F1522)*(Assumptions!$D$29-Assumptions!$D$27)*(Assumptions!$D$29-Assumptions!$D$28)))</f>
        <v>0.252148057359232</v>
      </c>
      <c r="D1522" s="29" t="n">
        <f aca="false">IF('Random Draws'!I1522&lt;Assumptions!$D$30,1,0)</f>
        <v>0</v>
      </c>
      <c r="E1522" s="19" t="n">
        <f aca="false">C1522+Assumptions!$D$31*D1522</f>
        <v>0.252148057359232</v>
      </c>
      <c r="F1522" s="28" t="n">
        <f aca="false">(Simulation!F1522-Assumptions!$D$15)*(1-E1522)+Assumptions!$D$15-Simulation!J1522</f>
        <v>0.169975203995233</v>
      </c>
      <c r="G1522" s="8" t="n">
        <f aca="false">((Assumptions!$D$14*(1+Simulation!E1522)^1*F1522-Assumptions!$D$14*(1+Simulation!E1522)^0*Simulation!E1522*Assumptions!$D$16)/(1+Simulation!K1522)^1+(Assumptions!$D$14*(1+Simulation!E1522)^2*F1522-Assumptions!$D$14*(1+Simulation!E1522)^1*Simulation!E1522*Assumptions!$D$16)/(1+Simulation!K1522)^2+(Assumptions!$D$14*(1+Simulation!E1522)^3*F1522-Assumptions!$D$14*(1+Simulation!E1522)^2*Simulation!E1522*Assumptions!$D$16)/(1+Simulation!K1522)^3+(Assumptions!$D$14*(1+Simulation!E1522)^4*F1522-Assumptions!$D$14*(1+Simulation!E1522)^3*Simulation!E1522*Assumptions!$D$16)/(1+Simulation!K1522)^4+(Assumptions!$D$14*(1+Simulation!E1522)^5*F1522-Assumptions!$D$14*(1+Simulation!E1522)^4*Simulation!E1522*Assumptions!$D$16)/(1+Simulation!K1522)^5+(Assumptions!$D$14*(1+Simulation!E1522)^5*F1522-Assumptions!$D$14*(1+Simulation!E1522)^4*Simulation!E1522*Assumptions!$D$16)*(1+Simulation!I1522)/(Simulation!K1522-Simulation!I1522)/(1+Simulation!K1522)^5-Assumptions!$D$17)/Assumptions!$D$18</f>
        <v>37.1471866022678</v>
      </c>
      <c r="H1522" s="8" t="str">
        <f aca="false">IF(D1522=1,G1522,"")</f>
        <v/>
      </c>
      <c r="I1522" s="33" t="n">
        <f aca="false">IF(D1522=0,G1522,"")</f>
        <v>37.1471866022678</v>
      </c>
    </row>
    <row r="1523" customFormat="false" ht="15" hidden="false" customHeight="false" outlineLevel="0" collapsed="false">
      <c r="B1523" s="2" t="n">
        <v>1518</v>
      </c>
      <c r="C1523" s="19" t="n">
        <f aca="false">IF('Random Draws'!F1523&lt;(Assumptions!$D$28-Assumptions!$D$27)/(Assumptions!$D$29-Assumptions!$D$27),Assumptions!$D$27+SQRT('Random Draws'!F1523*(Assumptions!$D$29-Assumptions!$D$27)*(Assumptions!$D$28-Assumptions!$D$27)),Assumptions!$D$29-SQRT((1-'Random Draws'!F1523)*(Assumptions!$D$29-Assumptions!$D$27)*(Assumptions!$D$29-Assumptions!$D$28)))</f>
        <v>0.253124149905666</v>
      </c>
      <c r="D1523" s="29" t="n">
        <f aca="false">IF('Random Draws'!I1523&lt;Assumptions!$D$30,1,0)</f>
        <v>0</v>
      </c>
      <c r="E1523" s="19" t="n">
        <f aca="false">C1523+Assumptions!$D$31*D1523</f>
        <v>0.253124149905666</v>
      </c>
      <c r="F1523" s="28" t="n">
        <f aca="false">(Simulation!F1523-Assumptions!$D$15)*(1-E1523)+Assumptions!$D$15-Simulation!J1523</f>
        <v>0.249288988216054</v>
      </c>
      <c r="G1523" s="8" t="n">
        <f aca="false">((Assumptions!$D$14*(1+Simulation!E1523)^1*F1523-Assumptions!$D$14*(1+Simulation!E1523)^0*Simulation!E1523*Assumptions!$D$16)/(1+Simulation!K1523)^1+(Assumptions!$D$14*(1+Simulation!E1523)^2*F1523-Assumptions!$D$14*(1+Simulation!E1523)^1*Simulation!E1523*Assumptions!$D$16)/(1+Simulation!K1523)^2+(Assumptions!$D$14*(1+Simulation!E1523)^3*F1523-Assumptions!$D$14*(1+Simulation!E1523)^2*Simulation!E1523*Assumptions!$D$16)/(1+Simulation!K1523)^3+(Assumptions!$D$14*(1+Simulation!E1523)^4*F1523-Assumptions!$D$14*(1+Simulation!E1523)^3*Simulation!E1523*Assumptions!$D$16)/(1+Simulation!K1523)^4+(Assumptions!$D$14*(1+Simulation!E1523)^5*F1523-Assumptions!$D$14*(1+Simulation!E1523)^4*Simulation!E1523*Assumptions!$D$16)/(1+Simulation!K1523)^5+(Assumptions!$D$14*(1+Simulation!E1523)^5*F1523-Assumptions!$D$14*(1+Simulation!E1523)^4*Simulation!E1523*Assumptions!$D$16)*(1+Simulation!I1523)/(Simulation!K1523-Simulation!I1523)/(1+Simulation!K1523)^5-Assumptions!$D$17)/Assumptions!$D$18</f>
        <v>32.7337888271286</v>
      </c>
      <c r="H1523" s="8" t="str">
        <f aca="false">IF(D1523=1,G1523,"")</f>
        <v/>
      </c>
      <c r="I1523" s="33" t="n">
        <f aca="false">IF(D1523=0,G1523,"")</f>
        <v>32.7337888271286</v>
      </c>
    </row>
    <row r="1524" customFormat="false" ht="15" hidden="false" customHeight="false" outlineLevel="0" collapsed="false">
      <c r="B1524" s="2" t="n">
        <v>1519</v>
      </c>
      <c r="C1524" s="19" t="n">
        <f aca="false">IF('Random Draws'!F1524&lt;(Assumptions!$D$28-Assumptions!$D$27)/(Assumptions!$D$29-Assumptions!$D$27),Assumptions!$D$27+SQRT('Random Draws'!F1524*(Assumptions!$D$29-Assumptions!$D$27)*(Assumptions!$D$28-Assumptions!$D$27)),Assumptions!$D$29-SQRT((1-'Random Draws'!F1524)*(Assumptions!$D$29-Assumptions!$D$27)*(Assumptions!$D$29-Assumptions!$D$28)))</f>
        <v>0.250095239427215</v>
      </c>
      <c r="D1524" s="29" t="n">
        <f aca="false">IF('Random Draws'!I1524&lt;Assumptions!$D$30,1,0)</f>
        <v>0</v>
      </c>
      <c r="E1524" s="19" t="n">
        <f aca="false">C1524+Assumptions!$D$31*D1524</f>
        <v>0.250095239427215</v>
      </c>
      <c r="F1524" s="28" t="n">
        <f aca="false">(Simulation!F1524-Assumptions!$D$15)*(1-E1524)+Assumptions!$D$15-Simulation!J1524</f>
        <v>0.184552426051792</v>
      </c>
      <c r="G1524" s="8" t="n">
        <f aca="false">((Assumptions!$D$14*(1+Simulation!E1524)^1*F1524-Assumptions!$D$14*(1+Simulation!E1524)^0*Simulation!E1524*Assumptions!$D$16)/(1+Simulation!K1524)^1+(Assumptions!$D$14*(1+Simulation!E1524)^2*F1524-Assumptions!$D$14*(1+Simulation!E1524)^1*Simulation!E1524*Assumptions!$D$16)/(1+Simulation!K1524)^2+(Assumptions!$D$14*(1+Simulation!E1524)^3*F1524-Assumptions!$D$14*(1+Simulation!E1524)^2*Simulation!E1524*Assumptions!$D$16)/(1+Simulation!K1524)^3+(Assumptions!$D$14*(1+Simulation!E1524)^4*F1524-Assumptions!$D$14*(1+Simulation!E1524)^3*Simulation!E1524*Assumptions!$D$16)/(1+Simulation!K1524)^4+(Assumptions!$D$14*(1+Simulation!E1524)^5*F1524-Assumptions!$D$14*(1+Simulation!E1524)^4*Simulation!E1524*Assumptions!$D$16)/(1+Simulation!K1524)^5+(Assumptions!$D$14*(1+Simulation!E1524)^5*F1524-Assumptions!$D$14*(1+Simulation!E1524)^4*Simulation!E1524*Assumptions!$D$16)*(1+Simulation!I1524)/(Simulation!K1524-Simulation!I1524)/(1+Simulation!K1524)^5-Assumptions!$D$17)/Assumptions!$D$18</f>
        <v>12.5785294234016</v>
      </c>
      <c r="H1524" s="8" t="str">
        <f aca="false">IF(D1524=1,G1524,"")</f>
        <v/>
      </c>
      <c r="I1524" s="33" t="n">
        <f aca="false">IF(D1524=0,G1524,"")</f>
        <v>12.5785294234016</v>
      </c>
    </row>
    <row r="1525" customFormat="false" ht="15" hidden="false" customHeight="false" outlineLevel="0" collapsed="false">
      <c r="B1525" s="2" t="n">
        <v>1520</v>
      </c>
      <c r="C1525" s="19" t="n">
        <f aca="false">IF('Random Draws'!F1525&lt;(Assumptions!$D$28-Assumptions!$D$27)/(Assumptions!$D$29-Assumptions!$D$27),Assumptions!$D$27+SQRT('Random Draws'!F1525*(Assumptions!$D$29-Assumptions!$D$27)*(Assumptions!$D$28-Assumptions!$D$27)),Assumptions!$D$29-SQRT((1-'Random Draws'!F1525)*(Assumptions!$D$29-Assumptions!$D$27)*(Assumptions!$D$29-Assumptions!$D$28)))</f>
        <v>0.269562495365041</v>
      </c>
      <c r="D1525" s="29" t="n">
        <f aca="false">IF('Random Draws'!I1525&lt;Assumptions!$D$30,1,0)</f>
        <v>0</v>
      </c>
      <c r="E1525" s="19" t="n">
        <f aca="false">C1525+Assumptions!$D$31*D1525</f>
        <v>0.269562495365041</v>
      </c>
      <c r="F1525" s="28" t="n">
        <f aca="false">(Simulation!F1525-Assumptions!$D$15)*(1-E1525)+Assumptions!$D$15-Simulation!J1525</f>
        <v>0.213202891464642</v>
      </c>
      <c r="G1525" s="8" t="n">
        <f aca="false">((Assumptions!$D$14*(1+Simulation!E1525)^1*F1525-Assumptions!$D$14*(1+Simulation!E1525)^0*Simulation!E1525*Assumptions!$D$16)/(1+Simulation!K1525)^1+(Assumptions!$D$14*(1+Simulation!E1525)^2*F1525-Assumptions!$D$14*(1+Simulation!E1525)^1*Simulation!E1525*Assumptions!$D$16)/(1+Simulation!K1525)^2+(Assumptions!$D$14*(1+Simulation!E1525)^3*F1525-Assumptions!$D$14*(1+Simulation!E1525)^2*Simulation!E1525*Assumptions!$D$16)/(1+Simulation!K1525)^3+(Assumptions!$D$14*(1+Simulation!E1525)^4*F1525-Assumptions!$D$14*(1+Simulation!E1525)^3*Simulation!E1525*Assumptions!$D$16)/(1+Simulation!K1525)^4+(Assumptions!$D$14*(1+Simulation!E1525)^5*F1525-Assumptions!$D$14*(1+Simulation!E1525)^4*Simulation!E1525*Assumptions!$D$16)/(1+Simulation!K1525)^5+(Assumptions!$D$14*(1+Simulation!E1525)^5*F1525-Assumptions!$D$14*(1+Simulation!E1525)^4*Simulation!E1525*Assumptions!$D$16)*(1+Simulation!I1525)/(Simulation!K1525-Simulation!I1525)/(1+Simulation!K1525)^5-Assumptions!$D$17)/Assumptions!$D$18</f>
        <v>22.8912725437561</v>
      </c>
      <c r="H1525" s="8" t="str">
        <f aca="false">IF(D1525=1,G1525,"")</f>
        <v/>
      </c>
      <c r="I1525" s="33" t="n">
        <f aca="false">IF(D1525=0,G1525,"")</f>
        <v>22.8912725437561</v>
      </c>
    </row>
    <row r="1526" customFormat="false" ht="15" hidden="false" customHeight="false" outlineLevel="0" collapsed="false">
      <c r="B1526" s="2" t="n">
        <v>1521</v>
      </c>
      <c r="C1526" s="19" t="n">
        <f aca="false">IF('Random Draws'!F1526&lt;(Assumptions!$D$28-Assumptions!$D$27)/(Assumptions!$D$29-Assumptions!$D$27),Assumptions!$D$27+SQRT('Random Draws'!F1526*(Assumptions!$D$29-Assumptions!$D$27)*(Assumptions!$D$28-Assumptions!$D$27)),Assumptions!$D$29-SQRT((1-'Random Draws'!F1526)*(Assumptions!$D$29-Assumptions!$D$27)*(Assumptions!$D$29-Assumptions!$D$28)))</f>
        <v>0.248188097251157</v>
      </c>
      <c r="D1526" s="29" t="n">
        <f aca="false">IF('Random Draws'!I1526&lt;Assumptions!$D$30,1,0)</f>
        <v>0</v>
      </c>
      <c r="E1526" s="19" t="n">
        <f aca="false">C1526+Assumptions!$D$31*D1526</f>
        <v>0.248188097251157</v>
      </c>
      <c r="F1526" s="28" t="n">
        <f aca="false">(Simulation!F1526-Assumptions!$D$15)*(1-E1526)+Assumptions!$D$15-Simulation!J1526</f>
        <v>0.160505787578586</v>
      </c>
      <c r="G1526" s="8" t="n">
        <f aca="false">((Assumptions!$D$14*(1+Simulation!E1526)^1*F1526-Assumptions!$D$14*(1+Simulation!E1526)^0*Simulation!E1526*Assumptions!$D$16)/(1+Simulation!K1526)^1+(Assumptions!$D$14*(1+Simulation!E1526)^2*F1526-Assumptions!$D$14*(1+Simulation!E1526)^1*Simulation!E1526*Assumptions!$D$16)/(1+Simulation!K1526)^2+(Assumptions!$D$14*(1+Simulation!E1526)^3*F1526-Assumptions!$D$14*(1+Simulation!E1526)^2*Simulation!E1526*Assumptions!$D$16)/(1+Simulation!K1526)^3+(Assumptions!$D$14*(1+Simulation!E1526)^4*F1526-Assumptions!$D$14*(1+Simulation!E1526)^3*Simulation!E1526*Assumptions!$D$16)/(1+Simulation!K1526)^4+(Assumptions!$D$14*(1+Simulation!E1526)^5*F1526-Assumptions!$D$14*(1+Simulation!E1526)^4*Simulation!E1526*Assumptions!$D$16)/(1+Simulation!K1526)^5+(Assumptions!$D$14*(1+Simulation!E1526)^5*F1526-Assumptions!$D$14*(1+Simulation!E1526)^4*Simulation!E1526*Assumptions!$D$16)*(1+Simulation!I1526)/(Simulation!K1526-Simulation!I1526)/(1+Simulation!K1526)^5-Assumptions!$D$17)/Assumptions!$D$18</f>
        <v>11.8905943865606</v>
      </c>
      <c r="H1526" s="8" t="str">
        <f aca="false">IF(D1526=1,G1526,"")</f>
        <v/>
      </c>
      <c r="I1526" s="33" t="n">
        <f aca="false">IF(D1526=0,G1526,"")</f>
        <v>11.8905943865606</v>
      </c>
    </row>
    <row r="1527" customFormat="false" ht="15" hidden="false" customHeight="false" outlineLevel="0" collapsed="false">
      <c r="B1527" s="2" t="n">
        <v>1522</v>
      </c>
      <c r="C1527" s="19" t="n">
        <f aca="false">IF('Random Draws'!F1527&lt;(Assumptions!$D$28-Assumptions!$D$27)/(Assumptions!$D$29-Assumptions!$D$27),Assumptions!$D$27+SQRT('Random Draws'!F1527*(Assumptions!$D$29-Assumptions!$D$27)*(Assumptions!$D$28-Assumptions!$D$27)),Assumptions!$D$29-SQRT((1-'Random Draws'!F1527)*(Assumptions!$D$29-Assumptions!$D$27)*(Assumptions!$D$29-Assumptions!$D$28)))</f>
        <v>0.266101895932063</v>
      </c>
      <c r="D1527" s="29" t="n">
        <f aca="false">IF('Random Draws'!I1527&lt;Assumptions!$D$30,1,0)</f>
        <v>0</v>
      </c>
      <c r="E1527" s="19" t="n">
        <f aca="false">C1527+Assumptions!$D$31*D1527</f>
        <v>0.266101895932063</v>
      </c>
      <c r="F1527" s="28" t="n">
        <f aca="false">(Simulation!F1527-Assumptions!$D$15)*(1-E1527)+Assumptions!$D$15-Simulation!J1527</f>
        <v>0.134652069383643</v>
      </c>
      <c r="G1527" s="8" t="n">
        <f aca="false">((Assumptions!$D$14*(1+Simulation!E1527)^1*F1527-Assumptions!$D$14*(1+Simulation!E1527)^0*Simulation!E1527*Assumptions!$D$16)/(1+Simulation!K1527)^1+(Assumptions!$D$14*(1+Simulation!E1527)^2*F1527-Assumptions!$D$14*(1+Simulation!E1527)^1*Simulation!E1527*Assumptions!$D$16)/(1+Simulation!K1527)^2+(Assumptions!$D$14*(1+Simulation!E1527)^3*F1527-Assumptions!$D$14*(1+Simulation!E1527)^2*Simulation!E1527*Assumptions!$D$16)/(1+Simulation!K1527)^3+(Assumptions!$D$14*(1+Simulation!E1527)^4*F1527-Assumptions!$D$14*(1+Simulation!E1527)^3*Simulation!E1527*Assumptions!$D$16)/(1+Simulation!K1527)^4+(Assumptions!$D$14*(1+Simulation!E1527)^5*F1527-Assumptions!$D$14*(1+Simulation!E1527)^4*Simulation!E1527*Assumptions!$D$16)/(1+Simulation!K1527)^5+(Assumptions!$D$14*(1+Simulation!E1527)^5*F1527-Assumptions!$D$14*(1+Simulation!E1527)^4*Simulation!E1527*Assumptions!$D$16)*(1+Simulation!I1527)/(Simulation!K1527-Simulation!I1527)/(1+Simulation!K1527)^5-Assumptions!$D$17)/Assumptions!$D$18</f>
        <v>6.86112081875153</v>
      </c>
      <c r="H1527" s="8" t="str">
        <f aca="false">IF(D1527=1,G1527,"")</f>
        <v/>
      </c>
      <c r="I1527" s="33" t="n">
        <f aca="false">IF(D1527=0,G1527,"")</f>
        <v>6.86112081875153</v>
      </c>
    </row>
    <row r="1528" customFormat="false" ht="15" hidden="false" customHeight="false" outlineLevel="0" collapsed="false">
      <c r="B1528" s="2" t="n">
        <v>1523</v>
      </c>
      <c r="C1528" s="19" t="n">
        <f aca="false">IF('Random Draws'!F1528&lt;(Assumptions!$D$28-Assumptions!$D$27)/(Assumptions!$D$29-Assumptions!$D$27),Assumptions!$D$27+SQRT('Random Draws'!F1528*(Assumptions!$D$29-Assumptions!$D$27)*(Assumptions!$D$28-Assumptions!$D$27)),Assumptions!$D$29-SQRT((1-'Random Draws'!F1528)*(Assumptions!$D$29-Assumptions!$D$27)*(Assumptions!$D$29-Assumptions!$D$28)))</f>
        <v>0.259150128297972</v>
      </c>
      <c r="D1528" s="29" t="n">
        <f aca="false">IF('Random Draws'!I1528&lt;Assumptions!$D$30,1,0)</f>
        <v>0</v>
      </c>
      <c r="E1528" s="19" t="n">
        <f aca="false">C1528+Assumptions!$D$31*D1528</f>
        <v>0.259150128297972</v>
      </c>
      <c r="F1528" s="28" t="n">
        <f aca="false">(Simulation!F1528-Assumptions!$D$15)*(1-E1528)+Assumptions!$D$15-Simulation!J1528</f>
        <v>0.145038071676983</v>
      </c>
      <c r="G1528" s="8" t="n">
        <f aca="false">((Assumptions!$D$14*(1+Simulation!E1528)^1*F1528-Assumptions!$D$14*(1+Simulation!E1528)^0*Simulation!E1528*Assumptions!$D$16)/(1+Simulation!K1528)^1+(Assumptions!$D$14*(1+Simulation!E1528)^2*F1528-Assumptions!$D$14*(1+Simulation!E1528)^1*Simulation!E1528*Assumptions!$D$16)/(1+Simulation!K1528)^2+(Assumptions!$D$14*(1+Simulation!E1528)^3*F1528-Assumptions!$D$14*(1+Simulation!E1528)^2*Simulation!E1528*Assumptions!$D$16)/(1+Simulation!K1528)^3+(Assumptions!$D$14*(1+Simulation!E1528)^4*F1528-Assumptions!$D$14*(1+Simulation!E1528)^3*Simulation!E1528*Assumptions!$D$16)/(1+Simulation!K1528)^4+(Assumptions!$D$14*(1+Simulation!E1528)^5*F1528-Assumptions!$D$14*(1+Simulation!E1528)^4*Simulation!E1528*Assumptions!$D$16)/(1+Simulation!K1528)^5+(Assumptions!$D$14*(1+Simulation!E1528)^5*F1528-Assumptions!$D$14*(1+Simulation!E1528)^4*Simulation!E1528*Assumptions!$D$16)*(1+Simulation!I1528)/(Simulation!K1528-Simulation!I1528)/(1+Simulation!K1528)^5-Assumptions!$D$17)/Assumptions!$D$18</f>
        <v>2.30257593984062</v>
      </c>
      <c r="H1528" s="8" t="str">
        <f aca="false">IF(D1528=1,G1528,"")</f>
        <v/>
      </c>
      <c r="I1528" s="33" t="n">
        <f aca="false">IF(D1528=0,G1528,"")</f>
        <v>2.30257593984062</v>
      </c>
    </row>
    <row r="1529" customFormat="false" ht="15" hidden="false" customHeight="false" outlineLevel="0" collapsed="false">
      <c r="B1529" s="2" t="n">
        <v>1524</v>
      </c>
      <c r="C1529" s="19" t="n">
        <f aca="false">IF('Random Draws'!F1529&lt;(Assumptions!$D$28-Assumptions!$D$27)/(Assumptions!$D$29-Assumptions!$D$27),Assumptions!$D$27+SQRT('Random Draws'!F1529*(Assumptions!$D$29-Assumptions!$D$27)*(Assumptions!$D$28-Assumptions!$D$27)),Assumptions!$D$29-SQRT((1-'Random Draws'!F1529)*(Assumptions!$D$29-Assumptions!$D$27)*(Assumptions!$D$29-Assumptions!$D$28)))</f>
        <v>0.257493034897741</v>
      </c>
      <c r="D1529" s="29" t="n">
        <f aca="false">IF('Random Draws'!I1529&lt;Assumptions!$D$30,1,0)</f>
        <v>0</v>
      </c>
      <c r="E1529" s="19" t="n">
        <f aca="false">C1529+Assumptions!$D$31*D1529</f>
        <v>0.257493034897741</v>
      </c>
      <c r="F1529" s="28" t="n">
        <f aca="false">(Simulation!F1529-Assumptions!$D$15)*(1-E1529)+Assumptions!$D$15-Simulation!J1529</f>
        <v>0.157525247285549</v>
      </c>
      <c r="G1529" s="8" t="n">
        <f aca="false">((Assumptions!$D$14*(1+Simulation!E1529)^1*F1529-Assumptions!$D$14*(1+Simulation!E1529)^0*Simulation!E1529*Assumptions!$D$16)/(1+Simulation!K1529)^1+(Assumptions!$D$14*(1+Simulation!E1529)^2*F1529-Assumptions!$D$14*(1+Simulation!E1529)^1*Simulation!E1529*Assumptions!$D$16)/(1+Simulation!K1529)^2+(Assumptions!$D$14*(1+Simulation!E1529)^3*F1529-Assumptions!$D$14*(1+Simulation!E1529)^2*Simulation!E1529*Assumptions!$D$16)/(1+Simulation!K1529)^3+(Assumptions!$D$14*(1+Simulation!E1529)^4*F1529-Assumptions!$D$14*(1+Simulation!E1529)^3*Simulation!E1529*Assumptions!$D$16)/(1+Simulation!K1529)^4+(Assumptions!$D$14*(1+Simulation!E1529)^5*F1529-Assumptions!$D$14*(1+Simulation!E1529)^4*Simulation!E1529*Assumptions!$D$16)/(1+Simulation!K1529)^5+(Assumptions!$D$14*(1+Simulation!E1529)^5*F1529-Assumptions!$D$14*(1+Simulation!E1529)^4*Simulation!E1529*Assumptions!$D$16)*(1+Simulation!I1529)/(Simulation!K1529-Simulation!I1529)/(1+Simulation!K1529)^5-Assumptions!$D$17)/Assumptions!$D$18</f>
        <v>18.0276824397269</v>
      </c>
      <c r="H1529" s="8" t="str">
        <f aca="false">IF(D1529=1,G1529,"")</f>
        <v/>
      </c>
      <c r="I1529" s="33" t="n">
        <f aca="false">IF(D1529=0,G1529,"")</f>
        <v>18.0276824397269</v>
      </c>
    </row>
    <row r="1530" customFormat="false" ht="15" hidden="false" customHeight="false" outlineLevel="0" collapsed="false">
      <c r="B1530" s="2" t="n">
        <v>1525</v>
      </c>
      <c r="C1530" s="19" t="n">
        <f aca="false">IF('Random Draws'!F1530&lt;(Assumptions!$D$28-Assumptions!$D$27)/(Assumptions!$D$29-Assumptions!$D$27),Assumptions!$D$27+SQRT('Random Draws'!F1530*(Assumptions!$D$29-Assumptions!$D$27)*(Assumptions!$D$28-Assumptions!$D$27)),Assumptions!$D$29-SQRT((1-'Random Draws'!F1530)*(Assumptions!$D$29-Assumptions!$D$27)*(Assumptions!$D$29-Assumptions!$D$28)))</f>
        <v>0.272476045139848</v>
      </c>
      <c r="D1530" s="29" t="n">
        <f aca="false">IF('Random Draws'!I1530&lt;Assumptions!$D$30,1,0)</f>
        <v>1</v>
      </c>
      <c r="E1530" s="19" t="n">
        <f aca="false">C1530+Assumptions!$D$31*D1530</f>
        <v>0.362476045139848</v>
      </c>
      <c r="F1530" s="28" t="n">
        <f aca="false">(Simulation!F1530-Assumptions!$D$15)*(1-E1530)+Assumptions!$D$15-Simulation!J1530</f>
        <v>0.177842113178464</v>
      </c>
      <c r="G1530" s="8" t="n">
        <f aca="false">((Assumptions!$D$14*(1+Simulation!E1530)^1*F1530-Assumptions!$D$14*(1+Simulation!E1530)^0*Simulation!E1530*Assumptions!$D$16)/(1+Simulation!K1530)^1+(Assumptions!$D$14*(1+Simulation!E1530)^2*F1530-Assumptions!$D$14*(1+Simulation!E1530)^1*Simulation!E1530*Assumptions!$D$16)/(1+Simulation!K1530)^2+(Assumptions!$D$14*(1+Simulation!E1530)^3*F1530-Assumptions!$D$14*(1+Simulation!E1530)^2*Simulation!E1530*Assumptions!$D$16)/(1+Simulation!K1530)^3+(Assumptions!$D$14*(1+Simulation!E1530)^4*F1530-Assumptions!$D$14*(1+Simulation!E1530)^3*Simulation!E1530*Assumptions!$D$16)/(1+Simulation!K1530)^4+(Assumptions!$D$14*(1+Simulation!E1530)^5*F1530-Assumptions!$D$14*(1+Simulation!E1530)^4*Simulation!E1530*Assumptions!$D$16)/(1+Simulation!K1530)^5+(Assumptions!$D$14*(1+Simulation!E1530)^5*F1530-Assumptions!$D$14*(1+Simulation!E1530)^4*Simulation!E1530*Assumptions!$D$16)*(1+Simulation!I1530)/(Simulation!K1530-Simulation!I1530)/(1+Simulation!K1530)^5-Assumptions!$D$17)/Assumptions!$D$18</f>
        <v>15.4855070318344</v>
      </c>
      <c r="H1530" s="8" t="n">
        <f aca="false">IF(D1530=1,G1530,"")</f>
        <v>15.4855070318344</v>
      </c>
      <c r="I1530" s="33" t="str">
        <f aca="false">IF(D1530=0,G1530,"")</f>
        <v/>
      </c>
    </row>
    <row r="1531" customFormat="false" ht="15" hidden="false" customHeight="false" outlineLevel="0" collapsed="false">
      <c r="B1531" s="2" t="n">
        <v>1526</v>
      </c>
      <c r="C1531" s="19" t="n">
        <f aca="false">IF('Random Draws'!F1531&lt;(Assumptions!$D$28-Assumptions!$D$27)/(Assumptions!$D$29-Assumptions!$D$27),Assumptions!$D$27+SQRT('Random Draws'!F1531*(Assumptions!$D$29-Assumptions!$D$27)*(Assumptions!$D$28-Assumptions!$D$27)),Assumptions!$D$29-SQRT((1-'Random Draws'!F1531)*(Assumptions!$D$29-Assumptions!$D$27)*(Assumptions!$D$29-Assumptions!$D$28)))</f>
        <v>0.263697768758504</v>
      </c>
      <c r="D1531" s="29" t="n">
        <f aca="false">IF('Random Draws'!I1531&lt;Assumptions!$D$30,1,0)</f>
        <v>1</v>
      </c>
      <c r="E1531" s="19" t="n">
        <f aca="false">C1531+Assumptions!$D$31*D1531</f>
        <v>0.353697768758504</v>
      </c>
      <c r="F1531" s="28" t="n">
        <f aca="false">(Simulation!F1531-Assumptions!$D$15)*(1-E1531)+Assumptions!$D$15-Simulation!J1531</f>
        <v>0.142600133146477</v>
      </c>
      <c r="G1531" s="8" t="n">
        <f aca="false">((Assumptions!$D$14*(1+Simulation!E1531)^1*F1531-Assumptions!$D$14*(1+Simulation!E1531)^0*Simulation!E1531*Assumptions!$D$16)/(1+Simulation!K1531)^1+(Assumptions!$D$14*(1+Simulation!E1531)^2*F1531-Assumptions!$D$14*(1+Simulation!E1531)^1*Simulation!E1531*Assumptions!$D$16)/(1+Simulation!K1531)^2+(Assumptions!$D$14*(1+Simulation!E1531)^3*F1531-Assumptions!$D$14*(1+Simulation!E1531)^2*Simulation!E1531*Assumptions!$D$16)/(1+Simulation!K1531)^3+(Assumptions!$D$14*(1+Simulation!E1531)^4*F1531-Assumptions!$D$14*(1+Simulation!E1531)^3*Simulation!E1531*Assumptions!$D$16)/(1+Simulation!K1531)^4+(Assumptions!$D$14*(1+Simulation!E1531)^5*F1531-Assumptions!$D$14*(1+Simulation!E1531)^4*Simulation!E1531*Assumptions!$D$16)/(1+Simulation!K1531)^5+(Assumptions!$D$14*(1+Simulation!E1531)^5*F1531-Assumptions!$D$14*(1+Simulation!E1531)^4*Simulation!E1531*Assumptions!$D$16)*(1+Simulation!I1531)/(Simulation!K1531-Simulation!I1531)/(1+Simulation!K1531)^5-Assumptions!$D$17)/Assumptions!$D$18</f>
        <v>10.3406917583594</v>
      </c>
      <c r="H1531" s="8" t="n">
        <f aca="false">IF(D1531=1,G1531,"")</f>
        <v>10.3406917583594</v>
      </c>
      <c r="I1531" s="33" t="str">
        <f aca="false">IF(D1531=0,G1531,"")</f>
        <v/>
      </c>
    </row>
    <row r="1532" customFormat="false" ht="15" hidden="false" customHeight="false" outlineLevel="0" collapsed="false">
      <c r="B1532" s="2" t="n">
        <v>1527</v>
      </c>
      <c r="C1532" s="19" t="n">
        <f aca="false">IF('Random Draws'!F1532&lt;(Assumptions!$D$28-Assumptions!$D$27)/(Assumptions!$D$29-Assumptions!$D$27),Assumptions!$D$27+SQRT('Random Draws'!F1532*(Assumptions!$D$29-Assumptions!$D$27)*(Assumptions!$D$28-Assumptions!$D$27)),Assumptions!$D$29-SQRT((1-'Random Draws'!F1532)*(Assumptions!$D$29-Assumptions!$D$27)*(Assumptions!$D$29-Assumptions!$D$28)))</f>
        <v>0.271042417585933</v>
      </c>
      <c r="D1532" s="29" t="n">
        <f aca="false">IF('Random Draws'!I1532&lt;Assumptions!$D$30,1,0)</f>
        <v>0</v>
      </c>
      <c r="E1532" s="19" t="n">
        <f aca="false">C1532+Assumptions!$D$31*D1532</f>
        <v>0.271042417585933</v>
      </c>
      <c r="F1532" s="28" t="n">
        <f aca="false">(Simulation!F1532-Assumptions!$D$15)*(1-E1532)+Assumptions!$D$15-Simulation!J1532</f>
        <v>0.172007267978674</v>
      </c>
      <c r="G1532" s="8" t="n">
        <f aca="false">((Assumptions!$D$14*(1+Simulation!E1532)^1*F1532-Assumptions!$D$14*(1+Simulation!E1532)^0*Simulation!E1532*Assumptions!$D$16)/(1+Simulation!K1532)^1+(Assumptions!$D$14*(1+Simulation!E1532)^2*F1532-Assumptions!$D$14*(1+Simulation!E1532)^1*Simulation!E1532*Assumptions!$D$16)/(1+Simulation!K1532)^2+(Assumptions!$D$14*(1+Simulation!E1532)^3*F1532-Assumptions!$D$14*(1+Simulation!E1532)^2*Simulation!E1532*Assumptions!$D$16)/(1+Simulation!K1532)^3+(Assumptions!$D$14*(1+Simulation!E1532)^4*F1532-Assumptions!$D$14*(1+Simulation!E1532)^3*Simulation!E1532*Assumptions!$D$16)/(1+Simulation!K1532)^4+(Assumptions!$D$14*(1+Simulation!E1532)^5*F1532-Assumptions!$D$14*(1+Simulation!E1532)^4*Simulation!E1532*Assumptions!$D$16)/(1+Simulation!K1532)^5+(Assumptions!$D$14*(1+Simulation!E1532)^5*F1532-Assumptions!$D$14*(1+Simulation!E1532)^4*Simulation!E1532*Assumptions!$D$16)*(1+Simulation!I1532)/(Simulation!K1532-Simulation!I1532)/(1+Simulation!K1532)^5-Assumptions!$D$17)/Assumptions!$D$18</f>
        <v>13.2943334211643</v>
      </c>
      <c r="H1532" s="8" t="str">
        <f aca="false">IF(D1532=1,G1532,"")</f>
        <v/>
      </c>
      <c r="I1532" s="33" t="n">
        <f aca="false">IF(D1532=0,G1532,"")</f>
        <v>13.2943334211643</v>
      </c>
    </row>
    <row r="1533" customFormat="false" ht="15" hidden="false" customHeight="false" outlineLevel="0" collapsed="false">
      <c r="B1533" s="2" t="n">
        <v>1528</v>
      </c>
      <c r="C1533" s="19" t="n">
        <f aca="false">IF('Random Draws'!F1533&lt;(Assumptions!$D$28-Assumptions!$D$27)/(Assumptions!$D$29-Assumptions!$D$27),Assumptions!$D$27+SQRT('Random Draws'!F1533*(Assumptions!$D$29-Assumptions!$D$27)*(Assumptions!$D$28-Assumptions!$D$27)),Assumptions!$D$29-SQRT((1-'Random Draws'!F1533)*(Assumptions!$D$29-Assumptions!$D$27)*(Assumptions!$D$29-Assumptions!$D$28)))</f>
        <v>0.253966844785706</v>
      </c>
      <c r="D1533" s="29" t="n">
        <f aca="false">IF('Random Draws'!I1533&lt;Assumptions!$D$30,1,0)</f>
        <v>0</v>
      </c>
      <c r="E1533" s="19" t="n">
        <f aca="false">C1533+Assumptions!$D$31*D1533</f>
        <v>0.253966844785706</v>
      </c>
      <c r="F1533" s="28" t="n">
        <f aca="false">(Simulation!F1533-Assumptions!$D$15)*(1-E1533)+Assumptions!$D$15-Simulation!J1533</f>
        <v>0.161266458540801</v>
      </c>
      <c r="G1533" s="8" t="n">
        <f aca="false">((Assumptions!$D$14*(1+Simulation!E1533)^1*F1533-Assumptions!$D$14*(1+Simulation!E1533)^0*Simulation!E1533*Assumptions!$D$16)/(1+Simulation!K1533)^1+(Assumptions!$D$14*(1+Simulation!E1533)^2*F1533-Assumptions!$D$14*(1+Simulation!E1533)^1*Simulation!E1533*Assumptions!$D$16)/(1+Simulation!K1533)^2+(Assumptions!$D$14*(1+Simulation!E1533)^3*F1533-Assumptions!$D$14*(1+Simulation!E1533)^2*Simulation!E1533*Assumptions!$D$16)/(1+Simulation!K1533)^3+(Assumptions!$D$14*(1+Simulation!E1533)^4*F1533-Assumptions!$D$14*(1+Simulation!E1533)^3*Simulation!E1533*Assumptions!$D$16)/(1+Simulation!K1533)^4+(Assumptions!$D$14*(1+Simulation!E1533)^5*F1533-Assumptions!$D$14*(1+Simulation!E1533)^4*Simulation!E1533*Assumptions!$D$16)/(1+Simulation!K1533)^5+(Assumptions!$D$14*(1+Simulation!E1533)^5*F1533-Assumptions!$D$14*(1+Simulation!E1533)^4*Simulation!E1533*Assumptions!$D$16)*(1+Simulation!I1533)/(Simulation!K1533-Simulation!I1533)/(1+Simulation!K1533)^5-Assumptions!$D$17)/Assumptions!$D$18</f>
        <v>8.40336116577208</v>
      </c>
      <c r="H1533" s="8" t="str">
        <f aca="false">IF(D1533=1,G1533,"")</f>
        <v/>
      </c>
      <c r="I1533" s="33" t="n">
        <f aca="false">IF(D1533=0,G1533,"")</f>
        <v>8.40336116577208</v>
      </c>
    </row>
    <row r="1534" customFormat="false" ht="15" hidden="false" customHeight="false" outlineLevel="0" collapsed="false">
      <c r="B1534" s="2" t="n">
        <v>1529</v>
      </c>
      <c r="C1534" s="19" t="n">
        <f aca="false">IF('Random Draws'!F1534&lt;(Assumptions!$D$28-Assumptions!$D$27)/(Assumptions!$D$29-Assumptions!$D$27),Assumptions!$D$27+SQRT('Random Draws'!F1534*(Assumptions!$D$29-Assumptions!$D$27)*(Assumptions!$D$28-Assumptions!$D$27)),Assumptions!$D$29-SQRT((1-'Random Draws'!F1534)*(Assumptions!$D$29-Assumptions!$D$27)*(Assumptions!$D$29-Assumptions!$D$28)))</f>
        <v>0.258609746131079</v>
      </c>
      <c r="D1534" s="29" t="n">
        <f aca="false">IF('Random Draws'!I1534&lt;Assumptions!$D$30,1,0)</f>
        <v>0</v>
      </c>
      <c r="E1534" s="19" t="n">
        <f aca="false">C1534+Assumptions!$D$31*D1534</f>
        <v>0.258609746131079</v>
      </c>
      <c r="F1534" s="28" t="n">
        <f aca="false">(Simulation!F1534-Assumptions!$D$15)*(1-E1534)+Assumptions!$D$15-Simulation!J1534</f>
        <v>0.156805151636769</v>
      </c>
      <c r="G1534" s="8" t="n">
        <f aca="false">((Assumptions!$D$14*(1+Simulation!E1534)^1*F1534-Assumptions!$D$14*(1+Simulation!E1534)^0*Simulation!E1534*Assumptions!$D$16)/(1+Simulation!K1534)^1+(Assumptions!$D$14*(1+Simulation!E1534)^2*F1534-Assumptions!$D$14*(1+Simulation!E1534)^1*Simulation!E1534*Assumptions!$D$16)/(1+Simulation!K1534)^2+(Assumptions!$D$14*(1+Simulation!E1534)^3*F1534-Assumptions!$D$14*(1+Simulation!E1534)^2*Simulation!E1534*Assumptions!$D$16)/(1+Simulation!K1534)^3+(Assumptions!$D$14*(1+Simulation!E1534)^4*F1534-Assumptions!$D$14*(1+Simulation!E1534)^3*Simulation!E1534*Assumptions!$D$16)/(1+Simulation!K1534)^4+(Assumptions!$D$14*(1+Simulation!E1534)^5*F1534-Assumptions!$D$14*(1+Simulation!E1534)^4*Simulation!E1534*Assumptions!$D$16)/(1+Simulation!K1534)^5+(Assumptions!$D$14*(1+Simulation!E1534)^5*F1534-Assumptions!$D$14*(1+Simulation!E1534)^4*Simulation!E1534*Assumptions!$D$16)*(1+Simulation!I1534)/(Simulation!K1534-Simulation!I1534)/(1+Simulation!K1534)^5-Assumptions!$D$17)/Assumptions!$D$18</f>
        <v>8.32620650300453</v>
      </c>
      <c r="H1534" s="8" t="str">
        <f aca="false">IF(D1534=1,G1534,"")</f>
        <v/>
      </c>
      <c r="I1534" s="33" t="n">
        <f aca="false">IF(D1534=0,G1534,"")</f>
        <v>8.32620650300453</v>
      </c>
    </row>
    <row r="1535" customFormat="false" ht="15" hidden="false" customHeight="false" outlineLevel="0" collapsed="false">
      <c r="B1535" s="2" t="n">
        <v>1530</v>
      </c>
      <c r="C1535" s="19" t="n">
        <f aca="false">IF('Random Draws'!F1535&lt;(Assumptions!$D$28-Assumptions!$D$27)/(Assumptions!$D$29-Assumptions!$D$27),Assumptions!$D$27+SQRT('Random Draws'!F1535*(Assumptions!$D$29-Assumptions!$D$27)*(Assumptions!$D$28-Assumptions!$D$27)),Assumptions!$D$29-SQRT((1-'Random Draws'!F1535)*(Assumptions!$D$29-Assumptions!$D$27)*(Assumptions!$D$29-Assumptions!$D$28)))</f>
        <v>0.243377433074748</v>
      </c>
      <c r="D1535" s="29" t="n">
        <f aca="false">IF('Random Draws'!I1535&lt;Assumptions!$D$30,1,0)</f>
        <v>0</v>
      </c>
      <c r="E1535" s="19" t="n">
        <f aca="false">C1535+Assumptions!$D$31*D1535</f>
        <v>0.243377433074748</v>
      </c>
      <c r="F1535" s="28" t="n">
        <f aca="false">(Simulation!F1535-Assumptions!$D$15)*(1-E1535)+Assumptions!$D$15-Simulation!J1535</f>
        <v>0.182178653125423</v>
      </c>
      <c r="G1535" s="8" t="n">
        <f aca="false">((Assumptions!$D$14*(1+Simulation!E1535)^1*F1535-Assumptions!$D$14*(1+Simulation!E1535)^0*Simulation!E1535*Assumptions!$D$16)/(1+Simulation!K1535)^1+(Assumptions!$D$14*(1+Simulation!E1535)^2*F1535-Assumptions!$D$14*(1+Simulation!E1535)^1*Simulation!E1535*Assumptions!$D$16)/(1+Simulation!K1535)^2+(Assumptions!$D$14*(1+Simulation!E1535)^3*F1535-Assumptions!$D$14*(1+Simulation!E1535)^2*Simulation!E1535*Assumptions!$D$16)/(1+Simulation!K1535)^3+(Assumptions!$D$14*(1+Simulation!E1535)^4*F1535-Assumptions!$D$14*(1+Simulation!E1535)^3*Simulation!E1535*Assumptions!$D$16)/(1+Simulation!K1535)^4+(Assumptions!$D$14*(1+Simulation!E1535)^5*F1535-Assumptions!$D$14*(1+Simulation!E1535)^4*Simulation!E1535*Assumptions!$D$16)/(1+Simulation!K1535)^5+(Assumptions!$D$14*(1+Simulation!E1535)^5*F1535-Assumptions!$D$14*(1+Simulation!E1535)^4*Simulation!E1535*Assumptions!$D$16)*(1+Simulation!I1535)/(Simulation!K1535-Simulation!I1535)/(1+Simulation!K1535)^5-Assumptions!$D$17)/Assumptions!$D$18</f>
        <v>16.4004485022683</v>
      </c>
      <c r="H1535" s="8" t="str">
        <f aca="false">IF(D1535=1,G1535,"")</f>
        <v/>
      </c>
      <c r="I1535" s="33" t="n">
        <f aca="false">IF(D1535=0,G1535,"")</f>
        <v>16.4004485022683</v>
      </c>
    </row>
    <row r="1536" customFormat="false" ht="15" hidden="false" customHeight="false" outlineLevel="0" collapsed="false">
      <c r="B1536" s="2" t="n">
        <v>1531</v>
      </c>
      <c r="C1536" s="19" t="n">
        <f aca="false">IF('Random Draws'!F1536&lt;(Assumptions!$D$28-Assumptions!$D$27)/(Assumptions!$D$29-Assumptions!$D$27),Assumptions!$D$27+SQRT('Random Draws'!F1536*(Assumptions!$D$29-Assumptions!$D$27)*(Assumptions!$D$28-Assumptions!$D$27)),Assumptions!$D$29-SQRT((1-'Random Draws'!F1536)*(Assumptions!$D$29-Assumptions!$D$27)*(Assumptions!$D$29-Assumptions!$D$28)))</f>
        <v>0.247655822264708</v>
      </c>
      <c r="D1536" s="29" t="n">
        <f aca="false">IF('Random Draws'!I1536&lt;Assumptions!$D$30,1,0)</f>
        <v>0</v>
      </c>
      <c r="E1536" s="19" t="n">
        <f aca="false">C1536+Assumptions!$D$31*D1536</f>
        <v>0.247655822264708</v>
      </c>
      <c r="F1536" s="28" t="n">
        <f aca="false">(Simulation!F1536-Assumptions!$D$15)*(1-E1536)+Assumptions!$D$15-Simulation!J1536</f>
        <v>0.18835507349362</v>
      </c>
      <c r="G1536" s="8" t="n">
        <f aca="false">((Assumptions!$D$14*(1+Simulation!E1536)^1*F1536-Assumptions!$D$14*(1+Simulation!E1536)^0*Simulation!E1536*Assumptions!$D$16)/(1+Simulation!K1536)^1+(Assumptions!$D$14*(1+Simulation!E1536)^2*F1536-Assumptions!$D$14*(1+Simulation!E1536)^1*Simulation!E1536*Assumptions!$D$16)/(1+Simulation!K1536)^2+(Assumptions!$D$14*(1+Simulation!E1536)^3*F1536-Assumptions!$D$14*(1+Simulation!E1536)^2*Simulation!E1536*Assumptions!$D$16)/(1+Simulation!K1536)^3+(Assumptions!$D$14*(1+Simulation!E1536)^4*F1536-Assumptions!$D$14*(1+Simulation!E1536)^3*Simulation!E1536*Assumptions!$D$16)/(1+Simulation!K1536)^4+(Assumptions!$D$14*(1+Simulation!E1536)^5*F1536-Assumptions!$D$14*(1+Simulation!E1536)^4*Simulation!E1536*Assumptions!$D$16)/(1+Simulation!K1536)^5+(Assumptions!$D$14*(1+Simulation!E1536)^5*F1536-Assumptions!$D$14*(1+Simulation!E1536)^4*Simulation!E1536*Assumptions!$D$16)*(1+Simulation!I1536)/(Simulation!K1536-Simulation!I1536)/(1+Simulation!K1536)^5-Assumptions!$D$17)/Assumptions!$D$18</f>
        <v>17.2232084412025</v>
      </c>
      <c r="H1536" s="8" t="str">
        <f aca="false">IF(D1536=1,G1536,"")</f>
        <v/>
      </c>
      <c r="I1536" s="33" t="n">
        <f aca="false">IF(D1536=0,G1536,"")</f>
        <v>17.2232084412025</v>
      </c>
    </row>
    <row r="1537" customFormat="false" ht="15" hidden="false" customHeight="false" outlineLevel="0" collapsed="false">
      <c r="B1537" s="2" t="n">
        <v>1532</v>
      </c>
      <c r="C1537" s="19" t="n">
        <f aca="false">IF('Random Draws'!F1537&lt;(Assumptions!$D$28-Assumptions!$D$27)/(Assumptions!$D$29-Assumptions!$D$27),Assumptions!$D$27+SQRT('Random Draws'!F1537*(Assumptions!$D$29-Assumptions!$D$27)*(Assumptions!$D$28-Assumptions!$D$27)),Assumptions!$D$29-SQRT((1-'Random Draws'!F1537)*(Assumptions!$D$29-Assumptions!$D$27)*(Assumptions!$D$29-Assumptions!$D$28)))</f>
        <v>0.255718895815979</v>
      </c>
      <c r="D1537" s="29" t="n">
        <f aca="false">IF('Random Draws'!I1537&lt;Assumptions!$D$30,1,0)</f>
        <v>0</v>
      </c>
      <c r="E1537" s="19" t="n">
        <f aca="false">C1537+Assumptions!$D$31*D1537</f>
        <v>0.255718895815979</v>
      </c>
      <c r="F1537" s="28" t="n">
        <f aca="false">(Simulation!F1537-Assumptions!$D$15)*(1-E1537)+Assumptions!$D$15-Simulation!J1537</f>
        <v>0.219919581382483</v>
      </c>
      <c r="G1537" s="8" t="n">
        <f aca="false">((Assumptions!$D$14*(1+Simulation!E1537)^1*F1537-Assumptions!$D$14*(1+Simulation!E1537)^0*Simulation!E1537*Assumptions!$D$16)/(1+Simulation!K1537)^1+(Assumptions!$D$14*(1+Simulation!E1537)^2*F1537-Assumptions!$D$14*(1+Simulation!E1537)^1*Simulation!E1537*Assumptions!$D$16)/(1+Simulation!K1537)^2+(Assumptions!$D$14*(1+Simulation!E1537)^3*F1537-Assumptions!$D$14*(1+Simulation!E1537)^2*Simulation!E1537*Assumptions!$D$16)/(1+Simulation!K1537)^3+(Assumptions!$D$14*(1+Simulation!E1537)^4*F1537-Assumptions!$D$14*(1+Simulation!E1537)^3*Simulation!E1537*Assumptions!$D$16)/(1+Simulation!K1537)^4+(Assumptions!$D$14*(1+Simulation!E1537)^5*F1537-Assumptions!$D$14*(1+Simulation!E1537)^4*Simulation!E1537*Assumptions!$D$16)/(1+Simulation!K1537)^5+(Assumptions!$D$14*(1+Simulation!E1537)^5*F1537-Assumptions!$D$14*(1+Simulation!E1537)^4*Simulation!E1537*Assumptions!$D$16)*(1+Simulation!I1537)/(Simulation!K1537-Simulation!I1537)/(1+Simulation!K1537)^5-Assumptions!$D$17)/Assumptions!$D$18</f>
        <v>23.7213359594295</v>
      </c>
      <c r="H1537" s="8" t="str">
        <f aca="false">IF(D1537=1,G1537,"")</f>
        <v/>
      </c>
      <c r="I1537" s="33" t="n">
        <f aca="false">IF(D1537=0,G1537,"")</f>
        <v>23.7213359594295</v>
      </c>
    </row>
    <row r="1538" customFormat="false" ht="15" hidden="false" customHeight="false" outlineLevel="0" collapsed="false">
      <c r="B1538" s="2" t="n">
        <v>1533</v>
      </c>
      <c r="C1538" s="19" t="n">
        <f aca="false">IF('Random Draws'!F1538&lt;(Assumptions!$D$28-Assumptions!$D$27)/(Assumptions!$D$29-Assumptions!$D$27),Assumptions!$D$27+SQRT('Random Draws'!F1538*(Assumptions!$D$29-Assumptions!$D$27)*(Assumptions!$D$28-Assumptions!$D$27)),Assumptions!$D$29-SQRT((1-'Random Draws'!F1538)*(Assumptions!$D$29-Assumptions!$D$27)*(Assumptions!$D$29-Assumptions!$D$28)))</f>
        <v>0.276867463416718</v>
      </c>
      <c r="D1538" s="29" t="n">
        <f aca="false">IF('Random Draws'!I1538&lt;Assumptions!$D$30,1,0)</f>
        <v>1</v>
      </c>
      <c r="E1538" s="19" t="n">
        <f aca="false">C1538+Assumptions!$D$31*D1538</f>
        <v>0.366867463416718</v>
      </c>
      <c r="F1538" s="28" t="n">
        <f aca="false">(Simulation!F1538-Assumptions!$D$15)*(1-E1538)+Assumptions!$D$15-Simulation!J1538</f>
        <v>0.144969135019041</v>
      </c>
      <c r="G1538" s="8" t="n">
        <f aca="false">((Assumptions!$D$14*(1+Simulation!E1538)^1*F1538-Assumptions!$D$14*(1+Simulation!E1538)^0*Simulation!E1538*Assumptions!$D$16)/(1+Simulation!K1538)^1+(Assumptions!$D$14*(1+Simulation!E1538)^2*F1538-Assumptions!$D$14*(1+Simulation!E1538)^1*Simulation!E1538*Assumptions!$D$16)/(1+Simulation!K1538)^2+(Assumptions!$D$14*(1+Simulation!E1538)^3*F1538-Assumptions!$D$14*(1+Simulation!E1538)^2*Simulation!E1538*Assumptions!$D$16)/(1+Simulation!K1538)^3+(Assumptions!$D$14*(1+Simulation!E1538)^4*F1538-Assumptions!$D$14*(1+Simulation!E1538)^3*Simulation!E1538*Assumptions!$D$16)/(1+Simulation!K1538)^4+(Assumptions!$D$14*(1+Simulation!E1538)^5*F1538-Assumptions!$D$14*(1+Simulation!E1538)^4*Simulation!E1538*Assumptions!$D$16)/(1+Simulation!K1538)^5+(Assumptions!$D$14*(1+Simulation!E1538)^5*F1538-Assumptions!$D$14*(1+Simulation!E1538)^4*Simulation!E1538*Assumptions!$D$16)*(1+Simulation!I1538)/(Simulation!K1538-Simulation!I1538)/(1+Simulation!K1538)^5-Assumptions!$D$17)/Assumptions!$D$18</f>
        <v>8.21269380746821</v>
      </c>
      <c r="H1538" s="8" t="n">
        <f aca="false">IF(D1538=1,G1538,"")</f>
        <v>8.21269380746821</v>
      </c>
      <c r="I1538" s="33" t="str">
        <f aca="false">IF(D1538=0,G1538,"")</f>
        <v/>
      </c>
    </row>
    <row r="1539" customFormat="false" ht="15" hidden="false" customHeight="false" outlineLevel="0" collapsed="false">
      <c r="B1539" s="2" t="n">
        <v>1534</v>
      </c>
      <c r="C1539" s="19" t="n">
        <f aca="false">IF('Random Draws'!F1539&lt;(Assumptions!$D$28-Assumptions!$D$27)/(Assumptions!$D$29-Assumptions!$D$27),Assumptions!$D$27+SQRT('Random Draws'!F1539*(Assumptions!$D$29-Assumptions!$D$27)*(Assumptions!$D$28-Assumptions!$D$27)),Assumptions!$D$29-SQRT((1-'Random Draws'!F1539)*(Assumptions!$D$29-Assumptions!$D$27)*(Assumptions!$D$29-Assumptions!$D$28)))</f>
        <v>0.266549345281214</v>
      </c>
      <c r="D1539" s="29" t="n">
        <f aca="false">IF('Random Draws'!I1539&lt;Assumptions!$D$30,1,0)</f>
        <v>1</v>
      </c>
      <c r="E1539" s="19" t="n">
        <f aca="false">C1539+Assumptions!$D$31*D1539</f>
        <v>0.356549345281214</v>
      </c>
      <c r="F1539" s="28" t="n">
        <f aca="false">(Simulation!F1539-Assumptions!$D$15)*(1-E1539)+Assumptions!$D$15-Simulation!J1539</f>
        <v>0.14104202342104</v>
      </c>
      <c r="G1539" s="8" t="n">
        <f aca="false">((Assumptions!$D$14*(1+Simulation!E1539)^1*F1539-Assumptions!$D$14*(1+Simulation!E1539)^0*Simulation!E1539*Assumptions!$D$16)/(1+Simulation!K1539)^1+(Assumptions!$D$14*(1+Simulation!E1539)^2*F1539-Assumptions!$D$14*(1+Simulation!E1539)^1*Simulation!E1539*Assumptions!$D$16)/(1+Simulation!K1539)^2+(Assumptions!$D$14*(1+Simulation!E1539)^3*F1539-Assumptions!$D$14*(1+Simulation!E1539)^2*Simulation!E1539*Assumptions!$D$16)/(1+Simulation!K1539)^3+(Assumptions!$D$14*(1+Simulation!E1539)^4*F1539-Assumptions!$D$14*(1+Simulation!E1539)^3*Simulation!E1539*Assumptions!$D$16)/(1+Simulation!K1539)^4+(Assumptions!$D$14*(1+Simulation!E1539)^5*F1539-Assumptions!$D$14*(1+Simulation!E1539)^4*Simulation!E1539*Assumptions!$D$16)/(1+Simulation!K1539)^5+(Assumptions!$D$14*(1+Simulation!E1539)^5*F1539-Assumptions!$D$14*(1+Simulation!E1539)^4*Simulation!E1539*Assumptions!$D$16)*(1+Simulation!I1539)/(Simulation!K1539-Simulation!I1539)/(1+Simulation!K1539)^5-Assumptions!$D$17)/Assumptions!$D$18</f>
        <v>10.8343400546006</v>
      </c>
      <c r="H1539" s="8" t="n">
        <f aca="false">IF(D1539=1,G1539,"")</f>
        <v>10.8343400546006</v>
      </c>
      <c r="I1539" s="33" t="str">
        <f aca="false">IF(D1539=0,G1539,"")</f>
        <v/>
      </c>
    </row>
    <row r="1540" customFormat="false" ht="15" hidden="false" customHeight="false" outlineLevel="0" collapsed="false">
      <c r="B1540" s="2" t="n">
        <v>1535</v>
      </c>
      <c r="C1540" s="19" t="n">
        <f aca="false">IF('Random Draws'!F1540&lt;(Assumptions!$D$28-Assumptions!$D$27)/(Assumptions!$D$29-Assumptions!$D$27),Assumptions!$D$27+SQRT('Random Draws'!F1540*(Assumptions!$D$29-Assumptions!$D$27)*(Assumptions!$D$28-Assumptions!$D$27)),Assumptions!$D$29-SQRT((1-'Random Draws'!F1540)*(Assumptions!$D$29-Assumptions!$D$27)*(Assumptions!$D$29-Assumptions!$D$28)))</f>
        <v>0.260418641456753</v>
      </c>
      <c r="D1540" s="29" t="n">
        <f aca="false">IF('Random Draws'!I1540&lt;Assumptions!$D$30,1,0)</f>
        <v>1</v>
      </c>
      <c r="E1540" s="19" t="n">
        <f aca="false">C1540+Assumptions!$D$31*D1540</f>
        <v>0.350418641456753</v>
      </c>
      <c r="F1540" s="28" t="n">
        <f aca="false">(Simulation!F1540-Assumptions!$D$15)*(1-E1540)+Assumptions!$D$15-Simulation!J1540</f>
        <v>0.178543066794665</v>
      </c>
      <c r="G1540" s="8" t="n">
        <f aca="false">((Assumptions!$D$14*(1+Simulation!E1540)^1*F1540-Assumptions!$D$14*(1+Simulation!E1540)^0*Simulation!E1540*Assumptions!$D$16)/(1+Simulation!K1540)^1+(Assumptions!$D$14*(1+Simulation!E1540)^2*F1540-Assumptions!$D$14*(1+Simulation!E1540)^1*Simulation!E1540*Assumptions!$D$16)/(1+Simulation!K1540)^2+(Assumptions!$D$14*(1+Simulation!E1540)^3*F1540-Assumptions!$D$14*(1+Simulation!E1540)^2*Simulation!E1540*Assumptions!$D$16)/(1+Simulation!K1540)^3+(Assumptions!$D$14*(1+Simulation!E1540)^4*F1540-Assumptions!$D$14*(1+Simulation!E1540)^3*Simulation!E1540*Assumptions!$D$16)/(1+Simulation!K1540)^4+(Assumptions!$D$14*(1+Simulation!E1540)^5*F1540-Assumptions!$D$14*(1+Simulation!E1540)^4*Simulation!E1540*Assumptions!$D$16)/(1+Simulation!K1540)^5+(Assumptions!$D$14*(1+Simulation!E1540)^5*F1540-Assumptions!$D$14*(1+Simulation!E1540)^4*Simulation!E1540*Assumptions!$D$16)*(1+Simulation!I1540)/(Simulation!K1540-Simulation!I1540)/(1+Simulation!K1540)^5-Assumptions!$D$17)/Assumptions!$D$18</f>
        <v>18.0369909014727</v>
      </c>
      <c r="H1540" s="8" t="n">
        <f aca="false">IF(D1540=1,G1540,"")</f>
        <v>18.0369909014727</v>
      </c>
      <c r="I1540" s="33" t="str">
        <f aca="false">IF(D1540=0,G1540,"")</f>
        <v/>
      </c>
    </row>
    <row r="1541" customFormat="false" ht="15" hidden="false" customHeight="false" outlineLevel="0" collapsed="false">
      <c r="B1541" s="2" t="n">
        <v>1536</v>
      </c>
      <c r="C1541" s="19" t="n">
        <f aca="false">IF('Random Draws'!F1541&lt;(Assumptions!$D$28-Assumptions!$D$27)/(Assumptions!$D$29-Assumptions!$D$27),Assumptions!$D$27+SQRT('Random Draws'!F1541*(Assumptions!$D$29-Assumptions!$D$27)*(Assumptions!$D$28-Assumptions!$D$27)),Assumptions!$D$29-SQRT((1-'Random Draws'!F1541)*(Assumptions!$D$29-Assumptions!$D$27)*(Assumptions!$D$29-Assumptions!$D$28)))</f>
        <v>0.251161716061467</v>
      </c>
      <c r="D1541" s="29" t="n">
        <f aca="false">IF('Random Draws'!I1541&lt;Assumptions!$D$30,1,0)</f>
        <v>0</v>
      </c>
      <c r="E1541" s="19" t="n">
        <f aca="false">C1541+Assumptions!$D$31*D1541</f>
        <v>0.251161716061467</v>
      </c>
      <c r="F1541" s="28" t="n">
        <f aca="false">(Simulation!F1541-Assumptions!$D$15)*(1-E1541)+Assumptions!$D$15-Simulation!J1541</f>
        <v>0.168939094953015</v>
      </c>
      <c r="G1541" s="8" t="n">
        <f aca="false">((Assumptions!$D$14*(1+Simulation!E1541)^1*F1541-Assumptions!$D$14*(1+Simulation!E1541)^0*Simulation!E1541*Assumptions!$D$16)/(1+Simulation!K1541)^1+(Assumptions!$D$14*(1+Simulation!E1541)^2*F1541-Assumptions!$D$14*(1+Simulation!E1541)^1*Simulation!E1541*Assumptions!$D$16)/(1+Simulation!K1541)^2+(Assumptions!$D$14*(1+Simulation!E1541)^3*F1541-Assumptions!$D$14*(1+Simulation!E1541)^2*Simulation!E1541*Assumptions!$D$16)/(1+Simulation!K1541)^3+(Assumptions!$D$14*(1+Simulation!E1541)^4*F1541-Assumptions!$D$14*(1+Simulation!E1541)^3*Simulation!E1541*Assumptions!$D$16)/(1+Simulation!K1541)^4+(Assumptions!$D$14*(1+Simulation!E1541)^5*F1541-Assumptions!$D$14*(1+Simulation!E1541)^4*Simulation!E1541*Assumptions!$D$16)/(1+Simulation!K1541)^5+(Assumptions!$D$14*(1+Simulation!E1541)^5*F1541-Assumptions!$D$14*(1+Simulation!E1541)^4*Simulation!E1541*Assumptions!$D$16)*(1+Simulation!I1541)/(Simulation!K1541-Simulation!I1541)/(1+Simulation!K1541)^5-Assumptions!$D$17)/Assumptions!$D$18</f>
        <v>12.1050253895747</v>
      </c>
      <c r="H1541" s="8" t="str">
        <f aca="false">IF(D1541=1,G1541,"")</f>
        <v/>
      </c>
      <c r="I1541" s="33" t="n">
        <f aca="false">IF(D1541=0,G1541,"")</f>
        <v>12.1050253895747</v>
      </c>
    </row>
    <row r="1542" customFormat="false" ht="15" hidden="false" customHeight="false" outlineLevel="0" collapsed="false">
      <c r="B1542" s="2" t="n">
        <v>1537</v>
      </c>
      <c r="C1542" s="19" t="n">
        <f aca="false">IF('Random Draws'!F1542&lt;(Assumptions!$D$28-Assumptions!$D$27)/(Assumptions!$D$29-Assumptions!$D$27),Assumptions!$D$27+SQRT('Random Draws'!F1542*(Assumptions!$D$29-Assumptions!$D$27)*(Assumptions!$D$28-Assumptions!$D$27)),Assumptions!$D$29-SQRT((1-'Random Draws'!F1542)*(Assumptions!$D$29-Assumptions!$D$27)*(Assumptions!$D$29-Assumptions!$D$28)))</f>
        <v>0.255385378484392</v>
      </c>
      <c r="D1542" s="29" t="n">
        <f aca="false">IF('Random Draws'!I1542&lt;Assumptions!$D$30,1,0)</f>
        <v>0</v>
      </c>
      <c r="E1542" s="19" t="n">
        <f aca="false">C1542+Assumptions!$D$31*D1542</f>
        <v>0.255385378484392</v>
      </c>
      <c r="F1542" s="28" t="n">
        <f aca="false">(Simulation!F1542-Assumptions!$D$15)*(1-E1542)+Assumptions!$D$15-Simulation!J1542</f>
        <v>0.191002603113227</v>
      </c>
      <c r="G1542" s="8" t="n">
        <f aca="false">((Assumptions!$D$14*(1+Simulation!E1542)^1*F1542-Assumptions!$D$14*(1+Simulation!E1542)^0*Simulation!E1542*Assumptions!$D$16)/(1+Simulation!K1542)^1+(Assumptions!$D$14*(1+Simulation!E1542)^2*F1542-Assumptions!$D$14*(1+Simulation!E1542)^1*Simulation!E1542*Assumptions!$D$16)/(1+Simulation!K1542)^2+(Assumptions!$D$14*(1+Simulation!E1542)^3*F1542-Assumptions!$D$14*(1+Simulation!E1542)^2*Simulation!E1542*Assumptions!$D$16)/(1+Simulation!K1542)^3+(Assumptions!$D$14*(1+Simulation!E1542)^4*F1542-Assumptions!$D$14*(1+Simulation!E1542)^3*Simulation!E1542*Assumptions!$D$16)/(1+Simulation!K1542)^4+(Assumptions!$D$14*(1+Simulation!E1542)^5*F1542-Assumptions!$D$14*(1+Simulation!E1542)^4*Simulation!E1542*Assumptions!$D$16)/(1+Simulation!K1542)^5+(Assumptions!$D$14*(1+Simulation!E1542)^5*F1542-Assumptions!$D$14*(1+Simulation!E1542)^4*Simulation!E1542*Assumptions!$D$16)*(1+Simulation!I1542)/(Simulation!K1542-Simulation!I1542)/(1+Simulation!K1542)^5-Assumptions!$D$17)/Assumptions!$D$18</f>
        <v>18.6072644635816</v>
      </c>
      <c r="H1542" s="8" t="str">
        <f aca="false">IF(D1542=1,G1542,"")</f>
        <v/>
      </c>
      <c r="I1542" s="33" t="n">
        <f aca="false">IF(D1542=0,G1542,"")</f>
        <v>18.6072644635816</v>
      </c>
    </row>
    <row r="1543" customFormat="false" ht="15" hidden="false" customHeight="false" outlineLevel="0" collapsed="false">
      <c r="B1543" s="2" t="n">
        <v>1538</v>
      </c>
      <c r="C1543" s="19" t="n">
        <f aca="false">IF('Random Draws'!F1543&lt;(Assumptions!$D$28-Assumptions!$D$27)/(Assumptions!$D$29-Assumptions!$D$27),Assumptions!$D$27+SQRT('Random Draws'!F1543*(Assumptions!$D$29-Assumptions!$D$27)*(Assumptions!$D$28-Assumptions!$D$27)),Assumptions!$D$29-SQRT((1-'Random Draws'!F1543)*(Assumptions!$D$29-Assumptions!$D$27)*(Assumptions!$D$29-Assumptions!$D$28)))</f>
        <v>0.272585427867773</v>
      </c>
      <c r="D1543" s="29" t="n">
        <f aca="false">IF('Random Draws'!I1543&lt;Assumptions!$D$30,1,0)</f>
        <v>0</v>
      </c>
      <c r="E1543" s="19" t="n">
        <f aca="false">C1543+Assumptions!$D$31*D1543</f>
        <v>0.272585427867773</v>
      </c>
      <c r="F1543" s="28" t="n">
        <f aca="false">(Simulation!F1543-Assumptions!$D$15)*(1-E1543)+Assumptions!$D$15-Simulation!J1543</f>
        <v>0.182552474895073</v>
      </c>
      <c r="G1543" s="8" t="n">
        <f aca="false">((Assumptions!$D$14*(1+Simulation!E1543)^1*F1543-Assumptions!$D$14*(1+Simulation!E1543)^0*Simulation!E1543*Assumptions!$D$16)/(1+Simulation!K1543)^1+(Assumptions!$D$14*(1+Simulation!E1543)^2*F1543-Assumptions!$D$14*(1+Simulation!E1543)^1*Simulation!E1543*Assumptions!$D$16)/(1+Simulation!K1543)^2+(Assumptions!$D$14*(1+Simulation!E1543)^3*F1543-Assumptions!$D$14*(1+Simulation!E1543)^2*Simulation!E1543*Assumptions!$D$16)/(1+Simulation!K1543)^3+(Assumptions!$D$14*(1+Simulation!E1543)^4*F1543-Assumptions!$D$14*(1+Simulation!E1543)^3*Simulation!E1543*Assumptions!$D$16)/(1+Simulation!K1543)^4+(Assumptions!$D$14*(1+Simulation!E1543)^5*F1543-Assumptions!$D$14*(1+Simulation!E1543)^4*Simulation!E1543*Assumptions!$D$16)/(1+Simulation!K1543)^5+(Assumptions!$D$14*(1+Simulation!E1543)^5*F1543-Assumptions!$D$14*(1+Simulation!E1543)^4*Simulation!E1543*Assumptions!$D$16)*(1+Simulation!I1543)/(Simulation!K1543-Simulation!I1543)/(1+Simulation!K1543)^5-Assumptions!$D$17)/Assumptions!$D$18</f>
        <v>16.711563511815</v>
      </c>
      <c r="H1543" s="8" t="str">
        <f aca="false">IF(D1543=1,G1543,"")</f>
        <v/>
      </c>
      <c r="I1543" s="33" t="n">
        <f aca="false">IF(D1543=0,G1543,"")</f>
        <v>16.711563511815</v>
      </c>
    </row>
    <row r="1544" customFormat="false" ht="15" hidden="false" customHeight="false" outlineLevel="0" collapsed="false">
      <c r="B1544" s="2" t="n">
        <v>1539</v>
      </c>
      <c r="C1544" s="19" t="n">
        <f aca="false">IF('Random Draws'!F1544&lt;(Assumptions!$D$28-Assumptions!$D$27)/(Assumptions!$D$29-Assumptions!$D$27),Assumptions!$D$27+SQRT('Random Draws'!F1544*(Assumptions!$D$29-Assumptions!$D$27)*(Assumptions!$D$28-Assumptions!$D$27)),Assumptions!$D$29-SQRT((1-'Random Draws'!F1544)*(Assumptions!$D$29-Assumptions!$D$27)*(Assumptions!$D$29-Assumptions!$D$28)))</f>
        <v>0.267063492620525</v>
      </c>
      <c r="D1544" s="29" t="n">
        <f aca="false">IF('Random Draws'!I1544&lt;Assumptions!$D$30,1,0)</f>
        <v>0</v>
      </c>
      <c r="E1544" s="19" t="n">
        <f aca="false">C1544+Assumptions!$D$31*D1544</f>
        <v>0.267063492620525</v>
      </c>
      <c r="F1544" s="28" t="n">
        <f aca="false">(Simulation!F1544-Assumptions!$D$15)*(1-E1544)+Assumptions!$D$15-Simulation!J1544</f>
        <v>0.142184604471192</v>
      </c>
      <c r="G1544" s="8" t="n">
        <f aca="false">((Assumptions!$D$14*(1+Simulation!E1544)^1*F1544-Assumptions!$D$14*(1+Simulation!E1544)^0*Simulation!E1544*Assumptions!$D$16)/(1+Simulation!K1544)^1+(Assumptions!$D$14*(1+Simulation!E1544)^2*F1544-Assumptions!$D$14*(1+Simulation!E1544)^1*Simulation!E1544*Assumptions!$D$16)/(1+Simulation!K1544)^2+(Assumptions!$D$14*(1+Simulation!E1544)^3*F1544-Assumptions!$D$14*(1+Simulation!E1544)^2*Simulation!E1544*Assumptions!$D$16)/(1+Simulation!K1544)^3+(Assumptions!$D$14*(1+Simulation!E1544)^4*F1544-Assumptions!$D$14*(1+Simulation!E1544)^3*Simulation!E1544*Assumptions!$D$16)/(1+Simulation!K1544)^4+(Assumptions!$D$14*(1+Simulation!E1544)^5*F1544-Assumptions!$D$14*(1+Simulation!E1544)^4*Simulation!E1544*Assumptions!$D$16)/(1+Simulation!K1544)^5+(Assumptions!$D$14*(1+Simulation!E1544)^5*F1544-Assumptions!$D$14*(1+Simulation!E1544)^4*Simulation!E1544*Assumptions!$D$16)*(1+Simulation!I1544)/(Simulation!K1544-Simulation!I1544)/(1+Simulation!K1544)^5-Assumptions!$D$17)/Assumptions!$D$18</f>
        <v>3.94165829561285</v>
      </c>
      <c r="H1544" s="8" t="str">
        <f aca="false">IF(D1544=1,G1544,"")</f>
        <v/>
      </c>
      <c r="I1544" s="33" t="n">
        <f aca="false">IF(D1544=0,G1544,"")</f>
        <v>3.94165829561285</v>
      </c>
    </row>
    <row r="1545" customFormat="false" ht="15" hidden="false" customHeight="false" outlineLevel="0" collapsed="false">
      <c r="B1545" s="2" t="n">
        <v>1540</v>
      </c>
      <c r="C1545" s="19" t="n">
        <f aca="false">IF('Random Draws'!F1545&lt;(Assumptions!$D$28-Assumptions!$D$27)/(Assumptions!$D$29-Assumptions!$D$27),Assumptions!$D$27+SQRT('Random Draws'!F1545*(Assumptions!$D$29-Assumptions!$D$27)*(Assumptions!$D$28-Assumptions!$D$27)),Assumptions!$D$29-SQRT((1-'Random Draws'!F1545)*(Assumptions!$D$29-Assumptions!$D$27)*(Assumptions!$D$29-Assumptions!$D$28)))</f>
        <v>0.255037100239368</v>
      </c>
      <c r="D1545" s="29" t="n">
        <f aca="false">IF('Random Draws'!I1545&lt;Assumptions!$D$30,1,0)</f>
        <v>0</v>
      </c>
      <c r="E1545" s="19" t="n">
        <f aca="false">C1545+Assumptions!$D$31*D1545</f>
        <v>0.255037100239368</v>
      </c>
      <c r="F1545" s="28" t="n">
        <f aca="false">(Simulation!F1545-Assumptions!$D$15)*(1-E1545)+Assumptions!$D$15-Simulation!J1545</f>
        <v>0.188177681302168</v>
      </c>
      <c r="G1545" s="8" t="n">
        <f aca="false">((Assumptions!$D$14*(1+Simulation!E1545)^1*F1545-Assumptions!$D$14*(1+Simulation!E1545)^0*Simulation!E1545*Assumptions!$D$16)/(1+Simulation!K1545)^1+(Assumptions!$D$14*(1+Simulation!E1545)^2*F1545-Assumptions!$D$14*(1+Simulation!E1545)^1*Simulation!E1545*Assumptions!$D$16)/(1+Simulation!K1545)^2+(Assumptions!$D$14*(1+Simulation!E1545)^3*F1545-Assumptions!$D$14*(1+Simulation!E1545)^2*Simulation!E1545*Assumptions!$D$16)/(1+Simulation!K1545)^3+(Assumptions!$D$14*(1+Simulation!E1545)^4*F1545-Assumptions!$D$14*(1+Simulation!E1545)^3*Simulation!E1545*Assumptions!$D$16)/(1+Simulation!K1545)^4+(Assumptions!$D$14*(1+Simulation!E1545)^5*F1545-Assumptions!$D$14*(1+Simulation!E1545)^4*Simulation!E1545*Assumptions!$D$16)/(1+Simulation!K1545)^5+(Assumptions!$D$14*(1+Simulation!E1545)^5*F1545-Assumptions!$D$14*(1+Simulation!E1545)^4*Simulation!E1545*Assumptions!$D$16)*(1+Simulation!I1545)/(Simulation!K1545-Simulation!I1545)/(1+Simulation!K1545)^5-Assumptions!$D$17)/Assumptions!$D$18</f>
        <v>12.7716691937206</v>
      </c>
      <c r="H1545" s="8" t="str">
        <f aca="false">IF(D1545=1,G1545,"")</f>
        <v/>
      </c>
      <c r="I1545" s="33" t="n">
        <f aca="false">IF(D1545=0,G1545,"")</f>
        <v>12.7716691937206</v>
      </c>
    </row>
    <row r="1546" customFormat="false" ht="15" hidden="false" customHeight="false" outlineLevel="0" collapsed="false">
      <c r="B1546" s="2" t="n">
        <v>1541</v>
      </c>
      <c r="C1546" s="19" t="n">
        <f aca="false">IF('Random Draws'!F1546&lt;(Assumptions!$D$28-Assumptions!$D$27)/(Assumptions!$D$29-Assumptions!$D$27),Assumptions!$D$27+SQRT('Random Draws'!F1546*(Assumptions!$D$29-Assumptions!$D$27)*(Assumptions!$D$28-Assumptions!$D$27)),Assumptions!$D$29-SQRT((1-'Random Draws'!F1546)*(Assumptions!$D$29-Assumptions!$D$27)*(Assumptions!$D$29-Assumptions!$D$28)))</f>
        <v>0.244347779562305</v>
      </c>
      <c r="D1546" s="29" t="n">
        <f aca="false">IF('Random Draws'!I1546&lt;Assumptions!$D$30,1,0)</f>
        <v>0</v>
      </c>
      <c r="E1546" s="19" t="n">
        <f aca="false">C1546+Assumptions!$D$31*D1546</f>
        <v>0.244347779562305</v>
      </c>
      <c r="F1546" s="28" t="n">
        <f aca="false">(Simulation!F1546-Assumptions!$D$15)*(1-E1546)+Assumptions!$D$15-Simulation!J1546</f>
        <v>0.143485196198373</v>
      </c>
      <c r="G1546" s="8" t="n">
        <f aca="false">((Assumptions!$D$14*(1+Simulation!E1546)^1*F1546-Assumptions!$D$14*(1+Simulation!E1546)^0*Simulation!E1546*Assumptions!$D$16)/(1+Simulation!K1546)^1+(Assumptions!$D$14*(1+Simulation!E1546)^2*F1546-Assumptions!$D$14*(1+Simulation!E1546)^1*Simulation!E1546*Assumptions!$D$16)/(1+Simulation!K1546)^2+(Assumptions!$D$14*(1+Simulation!E1546)^3*F1546-Assumptions!$D$14*(1+Simulation!E1546)^2*Simulation!E1546*Assumptions!$D$16)/(1+Simulation!K1546)^3+(Assumptions!$D$14*(1+Simulation!E1546)^4*F1546-Assumptions!$D$14*(1+Simulation!E1546)^3*Simulation!E1546*Assumptions!$D$16)/(1+Simulation!K1546)^4+(Assumptions!$D$14*(1+Simulation!E1546)^5*F1546-Assumptions!$D$14*(1+Simulation!E1546)^4*Simulation!E1546*Assumptions!$D$16)/(1+Simulation!K1546)^5+(Assumptions!$D$14*(1+Simulation!E1546)^5*F1546-Assumptions!$D$14*(1+Simulation!E1546)^4*Simulation!E1546*Assumptions!$D$16)*(1+Simulation!I1546)/(Simulation!K1546-Simulation!I1546)/(1+Simulation!K1546)^5-Assumptions!$D$17)/Assumptions!$D$18</f>
        <v>11.1367921399402</v>
      </c>
      <c r="H1546" s="8" t="str">
        <f aca="false">IF(D1546=1,G1546,"")</f>
        <v/>
      </c>
      <c r="I1546" s="33" t="n">
        <f aca="false">IF(D1546=0,G1546,"")</f>
        <v>11.1367921399402</v>
      </c>
    </row>
    <row r="1547" customFormat="false" ht="15" hidden="false" customHeight="false" outlineLevel="0" collapsed="false">
      <c r="B1547" s="2" t="n">
        <v>1542</v>
      </c>
      <c r="C1547" s="19" t="n">
        <f aca="false">IF('Random Draws'!F1547&lt;(Assumptions!$D$28-Assumptions!$D$27)/(Assumptions!$D$29-Assumptions!$D$27),Assumptions!$D$27+SQRT('Random Draws'!F1547*(Assumptions!$D$29-Assumptions!$D$27)*(Assumptions!$D$28-Assumptions!$D$27)),Assumptions!$D$29-SQRT((1-'Random Draws'!F1547)*(Assumptions!$D$29-Assumptions!$D$27)*(Assumptions!$D$29-Assumptions!$D$28)))</f>
        <v>0.273355877341108</v>
      </c>
      <c r="D1547" s="29" t="n">
        <f aca="false">IF('Random Draws'!I1547&lt;Assumptions!$D$30,1,0)</f>
        <v>0</v>
      </c>
      <c r="E1547" s="19" t="n">
        <f aca="false">C1547+Assumptions!$D$31*D1547</f>
        <v>0.273355877341108</v>
      </c>
      <c r="F1547" s="28" t="n">
        <f aca="false">(Simulation!F1547-Assumptions!$D$15)*(1-E1547)+Assumptions!$D$15-Simulation!J1547</f>
        <v>0.133717896458174</v>
      </c>
      <c r="G1547" s="8" t="n">
        <f aca="false">((Assumptions!$D$14*(1+Simulation!E1547)^1*F1547-Assumptions!$D$14*(1+Simulation!E1547)^0*Simulation!E1547*Assumptions!$D$16)/(1+Simulation!K1547)^1+(Assumptions!$D$14*(1+Simulation!E1547)^2*F1547-Assumptions!$D$14*(1+Simulation!E1547)^1*Simulation!E1547*Assumptions!$D$16)/(1+Simulation!K1547)^2+(Assumptions!$D$14*(1+Simulation!E1547)^3*F1547-Assumptions!$D$14*(1+Simulation!E1547)^2*Simulation!E1547*Assumptions!$D$16)/(1+Simulation!K1547)^3+(Assumptions!$D$14*(1+Simulation!E1547)^4*F1547-Assumptions!$D$14*(1+Simulation!E1547)^3*Simulation!E1547*Assumptions!$D$16)/(1+Simulation!K1547)^4+(Assumptions!$D$14*(1+Simulation!E1547)^5*F1547-Assumptions!$D$14*(1+Simulation!E1547)^4*Simulation!E1547*Assumptions!$D$16)/(1+Simulation!K1547)^5+(Assumptions!$D$14*(1+Simulation!E1547)^5*F1547-Assumptions!$D$14*(1+Simulation!E1547)^4*Simulation!E1547*Assumptions!$D$16)*(1+Simulation!I1547)/(Simulation!K1547-Simulation!I1547)/(1+Simulation!K1547)^5-Assumptions!$D$17)/Assumptions!$D$18</f>
        <v>12.8108829304295</v>
      </c>
      <c r="H1547" s="8" t="str">
        <f aca="false">IF(D1547=1,G1547,"")</f>
        <v/>
      </c>
      <c r="I1547" s="33" t="n">
        <f aca="false">IF(D1547=0,G1547,"")</f>
        <v>12.8108829304295</v>
      </c>
    </row>
    <row r="1548" customFormat="false" ht="15" hidden="false" customHeight="false" outlineLevel="0" collapsed="false">
      <c r="B1548" s="2" t="n">
        <v>1543</v>
      </c>
      <c r="C1548" s="19" t="n">
        <f aca="false">IF('Random Draws'!F1548&lt;(Assumptions!$D$28-Assumptions!$D$27)/(Assumptions!$D$29-Assumptions!$D$27),Assumptions!$D$27+SQRT('Random Draws'!F1548*(Assumptions!$D$29-Assumptions!$D$27)*(Assumptions!$D$28-Assumptions!$D$27)),Assumptions!$D$29-SQRT((1-'Random Draws'!F1548)*(Assumptions!$D$29-Assumptions!$D$27)*(Assumptions!$D$29-Assumptions!$D$28)))</f>
        <v>0.264663595358442</v>
      </c>
      <c r="D1548" s="29" t="n">
        <f aca="false">IF('Random Draws'!I1548&lt;Assumptions!$D$30,1,0)</f>
        <v>0</v>
      </c>
      <c r="E1548" s="19" t="n">
        <f aca="false">C1548+Assumptions!$D$31*D1548</f>
        <v>0.264663595358442</v>
      </c>
      <c r="F1548" s="28" t="n">
        <f aca="false">(Simulation!F1548-Assumptions!$D$15)*(1-E1548)+Assumptions!$D$15-Simulation!J1548</f>
        <v>0.151516248846146</v>
      </c>
      <c r="G1548" s="8" t="n">
        <f aca="false">((Assumptions!$D$14*(1+Simulation!E1548)^1*F1548-Assumptions!$D$14*(1+Simulation!E1548)^0*Simulation!E1548*Assumptions!$D$16)/(1+Simulation!K1548)^1+(Assumptions!$D$14*(1+Simulation!E1548)^2*F1548-Assumptions!$D$14*(1+Simulation!E1548)^1*Simulation!E1548*Assumptions!$D$16)/(1+Simulation!K1548)^2+(Assumptions!$D$14*(1+Simulation!E1548)^3*F1548-Assumptions!$D$14*(1+Simulation!E1548)^2*Simulation!E1548*Assumptions!$D$16)/(1+Simulation!K1548)^3+(Assumptions!$D$14*(1+Simulation!E1548)^4*F1548-Assumptions!$D$14*(1+Simulation!E1548)^3*Simulation!E1548*Assumptions!$D$16)/(1+Simulation!K1548)^4+(Assumptions!$D$14*(1+Simulation!E1548)^5*F1548-Assumptions!$D$14*(1+Simulation!E1548)^4*Simulation!E1548*Assumptions!$D$16)/(1+Simulation!K1548)^5+(Assumptions!$D$14*(1+Simulation!E1548)^5*F1548-Assumptions!$D$14*(1+Simulation!E1548)^4*Simulation!E1548*Assumptions!$D$16)*(1+Simulation!I1548)/(Simulation!K1548-Simulation!I1548)/(1+Simulation!K1548)^5-Assumptions!$D$17)/Assumptions!$D$18</f>
        <v>9.95549255459594</v>
      </c>
      <c r="H1548" s="8" t="str">
        <f aca="false">IF(D1548=1,G1548,"")</f>
        <v/>
      </c>
      <c r="I1548" s="33" t="n">
        <f aca="false">IF(D1548=0,G1548,"")</f>
        <v>9.95549255459594</v>
      </c>
    </row>
    <row r="1549" customFormat="false" ht="15" hidden="false" customHeight="false" outlineLevel="0" collapsed="false">
      <c r="B1549" s="2" t="n">
        <v>1544</v>
      </c>
      <c r="C1549" s="19" t="n">
        <f aca="false">IF('Random Draws'!F1549&lt;(Assumptions!$D$28-Assumptions!$D$27)/(Assumptions!$D$29-Assumptions!$D$27),Assumptions!$D$27+SQRT('Random Draws'!F1549*(Assumptions!$D$29-Assumptions!$D$27)*(Assumptions!$D$28-Assumptions!$D$27)),Assumptions!$D$29-SQRT((1-'Random Draws'!F1549)*(Assumptions!$D$29-Assumptions!$D$27)*(Assumptions!$D$29-Assumptions!$D$28)))</f>
        <v>0.257949816697315</v>
      </c>
      <c r="D1549" s="29" t="n">
        <f aca="false">IF('Random Draws'!I1549&lt;Assumptions!$D$30,1,0)</f>
        <v>0</v>
      </c>
      <c r="E1549" s="19" t="n">
        <f aca="false">C1549+Assumptions!$D$31*D1549</f>
        <v>0.257949816697315</v>
      </c>
      <c r="F1549" s="28" t="n">
        <f aca="false">(Simulation!F1549-Assumptions!$D$15)*(1-E1549)+Assumptions!$D$15-Simulation!J1549</f>
        <v>0.183327051193369</v>
      </c>
      <c r="G1549" s="8" t="n">
        <f aca="false">((Assumptions!$D$14*(1+Simulation!E1549)^1*F1549-Assumptions!$D$14*(1+Simulation!E1549)^0*Simulation!E1549*Assumptions!$D$16)/(1+Simulation!K1549)^1+(Assumptions!$D$14*(1+Simulation!E1549)^2*F1549-Assumptions!$D$14*(1+Simulation!E1549)^1*Simulation!E1549*Assumptions!$D$16)/(1+Simulation!K1549)^2+(Assumptions!$D$14*(1+Simulation!E1549)^3*F1549-Assumptions!$D$14*(1+Simulation!E1549)^2*Simulation!E1549*Assumptions!$D$16)/(1+Simulation!K1549)^3+(Assumptions!$D$14*(1+Simulation!E1549)^4*F1549-Assumptions!$D$14*(1+Simulation!E1549)^3*Simulation!E1549*Assumptions!$D$16)/(1+Simulation!K1549)^4+(Assumptions!$D$14*(1+Simulation!E1549)^5*F1549-Assumptions!$D$14*(1+Simulation!E1549)^4*Simulation!E1549*Assumptions!$D$16)/(1+Simulation!K1549)^5+(Assumptions!$D$14*(1+Simulation!E1549)^5*F1549-Assumptions!$D$14*(1+Simulation!E1549)^4*Simulation!E1549*Assumptions!$D$16)*(1+Simulation!I1549)/(Simulation!K1549-Simulation!I1549)/(1+Simulation!K1549)^5-Assumptions!$D$17)/Assumptions!$D$18</f>
        <v>21.2403736492756</v>
      </c>
      <c r="H1549" s="8" t="str">
        <f aca="false">IF(D1549=1,G1549,"")</f>
        <v/>
      </c>
      <c r="I1549" s="33" t="n">
        <f aca="false">IF(D1549=0,G1549,"")</f>
        <v>21.2403736492756</v>
      </c>
    </row>
    <row r="1550" customFormat="false" ht="15" hidden="false" customHeight="false" outlineLevel="0" collapsed="false">
      <c r="B1550" s="2" t="n">
        <v>1545</v>
      </c>
      <c r="C1550" s="19" t="n">
        <f aca="false">IF('Random Draws'!F1550&lt;(Assumptions!$D$28-Assumptions!$D$27)/(Assumptions!$D$29-Assumptions!$D$27),Assumptions!$D$27+SQRT('Random Draws'!F1550*(Assumptions!$D$29-Assumptions!$D$27)*(Assumptions!$D$28-Assumptions!$D$27)),Assumptions!$D$29-SQRT((1-'Random Draws'!F1550)*(Assumptions!$D$29-Assumptions!$D$27)*(Assumptions!$D$29-Assumptions!$D$28)))</f>
        <v>0.254972515055447</v>
      </c>
      <c r="D1550" s="29" t="n">
        <f aca="false">IF('Random Draws'!I1550&lt;Assumptions!$D$30,1,0)</f>
        <v>0</v>
      </c>
      <c r="E1550" s="19" t="n">
        <f aca="false">C1550+Assumptions!$D$31*D1550</f>
        <v>0.254972515055447</v>
      </c>
      <c r="F1550" s="28" t="n">
        <f aca="false">(Simulation!F1550-Assumptions!$D$15)*(1-E1550)+Assumptions!$D$15-Simulation!J1550</f>
        <v>0.158525585164218</v>
      </c>
      <c r="G1550" s="8" t="n">
        <f aca="false">((Assumptions!$D$14*(1+Simulation!E1550)^1*F1550-Assumptions!$D$14*(1+Simulation!E1550)^0*Simulation!E1550*Assumptions!$D$16)/(1+Simulation!K1550)^1+(Assumptions!$D$14*(1+Simulation!E1550)^2*F1550-Assumptions!$D$14*(1+Simulation!E1550)^1*Simulation!E1550*Assumptions!$D$16)/(1+Simulation!K1550)^2+(Assumptions!$D$14*(1+Simulation!E1550)^3*F1550-Assumptions!$D$14*(1+Simulation!E1550)^2*Simulation!E1550*Assumptions!$D$16)/(1+Simulation!K1550)^3+(Assumptions!$D$14*(1+Simulation!E1550)^4*F1550-Assumptions!$D$14*(1+Simulation!E1550)^3*Simulation!E1550*Assumptions!$D$16)/(1+Simulation!K1550)^4+(Assumptions!$D$14*(1+Simulation!E1550)^5*F1550-Assumptions!$D$14*(1+Simulation!E1550)^4*Simulation!E1550*Assumptions!$D$16)/(1+Simulation!K1550)^5+(Assumptions!$D$14*(1+Simulation!E1550)^5*F1550-Assumptions!$D$14*(1+Simulation!E1550)^4*Simulation!E1550*Assumptions!$D$16)*(1+Simulation!I1550)/(Simulation!K1550-Simulation!I1550)/(1+Simulation!K1550)^5-Assumptions!$D$17)/Assumptions!$D$18</f>
        <v>7.02035086430059</v>
      </c>
      <c r="H1550" s="8" t="str">
        <f aca="false">IF(D1550=1,G1550,"")</f>
        <v/>
      </c>
      <c r="I1550" s="33" t="n">
        <f aca="false">IF(D1550=0,G1550,"")</f>
        <v>7.02035086430059</v>
      </c>
    </row>
    <row r="1551" customFormat="false" ht="15" hidden="false" customHeight="false" outlineLevel="0" collapsed="false">
      <c r="B1551" s="2" t="n">
        <v>1546</v>
      </c>
      <c r="C1551" s="19" t="n">
        <f aca="false">IF('Random Draws'!F1551&lt;(Assumptions!$D$28-Assumptions!$D$27)/(Assumptions!$D$29-Assumptions!$D$27),Assumptions!$D$27+SQRT('Random Draws'!F1551*(Assumptions!$D$29-Assumptions!$D$27)*(Assumptions!$D$28-Assumptions!$D$27)),Assumptions!$D$29-SQRT((1-'Random Draws'!F1551)*(Assumptions!$D$29-Assumptions!$D$27)*(Assumptions!$D$29-Assumptions!$D$28)))</f>
        <v>0.268453877320347</v>
      </c>
      <c r="D1551" s="29" t="n">
        <f aca="false">IF('Random Draws'!I1551&lt;Assumptions!$D$30,1,0)</f>
        <v>0</v>
      </c>
      <c r="E1551" s="19" t="n">
        <f aca="false">C1551+Assumptions!$D$31*D1551</f>
        <v>0.268453877320347</v>
      </c>
      <c r="F1551" s="28" t="n">
        <f aca="false">(Simulation!F1551-Assumptions!$D$15)*(1-E1551)+Assumptions!$D$15-Simulation!J1551</f>
        <v>0.132860642791055</v>
      </c>
      <c r="G1551" s="8" t="n">
        <f aca="false">((Assumptions!$D$14*(1+Simulation!E1551)^1*F1551-Assumptions!$D$14*(1+Simulation!E1551)^0*Simulation!E1551*Assumptions!$D$16)/(1+Simulation!K1551)^1+(Assumptions!$D$14*(1+Simulation!E1551)^2*F1551-Assumptions!$D$14*(1+Simulation!E1551)^1*Simulation!E1551*Assumptions!$D$16)/(1+Simulation!K1551)^2+(Assumptions!$D$14*(1+Simulation!E1551)^3*F1551-Assumptions!$D$14*(1+Simulation!E1551)^2*Simulation!E1551*Assumptions!$D$16)/(1+Simulation!K1551)^3+(Assumptions!$D$14*(1+Simulation!E1551)^4*F1551-Assumptions!$D$14*(1+Simulation!E1551)^3*Simulation!E1551*Assumptions!$D$16)/(1+Simulation!K1551)^4+(Assumptions!$D$14*(1+Simulation!E1551)^5*F1551-Assumptions!$D$14*(1+Simulation!E1551)^4*Simulation!E1551*Assumptions!$D$16)/(1+Simulation!K1551)^5+(Assumptions!$D$14*(1+Simulation!E1551)^5*F1551-Assumptions!$D$14*(1+Simulation!E1551)^4*Simulation!E1551*Assumptions!$D$16)*(1+Simulation!I1551)/(Simulation!K1551-Simulation!I1551)/(1+Simulation!K1551)^5-Assumptions!$D$17)/Assumptions!$D$18</f>
        <v>7.38104200299035</v>
      </c>
      <c r="H1551" s="8" t="str">
        <f aca="false">IF(D1551=1,G1551,"")</f>
        <v/>
      </c>
      <c r="I1551" s="33" t="n">
        <f aca="false">IF(D1551=0,G1551,"")</f>
        <v>7.38104200299035</v>
      </c>
    </row>
    <row r="1552" customFormat="false" ht="15" hidden="false" customHeight="false" outlineLevel="0" collapsed="false">
      <c r="B1552" s="2" t="n">
        <v>1547</v>
      </c>
      <c r="C1552" s="19" t="n">
        <f aca="false">IF('Random Draws'!F1552&lt;(Assumptions!$D$28-Assumptions!$D$27)/(Assumptions!$D$29-Assumptions!$D$27),Assumptions!$D$27+SQRT('Random Draws'!F1552*(Assumptions!$D$29-Assumptions!$D$27)*(Assumptions!$D$28-Assumptions!$D$27)),Assumptions!$D$29-SQRT((1-'Random Draws'!F1552)*(Assumptions!$D$29-Assumptions!$D$27)*(Assumptions!$D$29-Assumptions!$D$28)))</f>
        <v>0.266426664729286</v>
      </c>
      <c r="D1552" s="29" t="n">
        <f aca="false">IF('Random Draws'!I1552&lt;Assumptions!$D$30,1,0)</f>
        <v>0</v>
      </c>
      <c r="E1552" s="19" t="n">
        <f aca="false">C1552+Assumptions!$D$31*D1552</f>
        <v>0.266426664729286</v>
      </c>
      <c r="F1552" s="28" t="n">
        <f aca="false">(Simulation!F1552-Assumptions!$D$15)*(1-E1552)+Assumptions!$D$15-Simulation!J1552</f>
        <v>0.160095564526991</v>
      </c>
      <c r="G1552" s="8" t="n">
        <f aca="false">((Assumptions!$D$14*(1+Simulation!E1552)^1*F1552-Assumptions!$D$14*(1+Simulation!E1552)^0*Simulation!E1552*Assumptions!$D$16)/(1+Simulation!K1552)^1+(Assumptions!$D$14*(1+Simulation!E1552)^2*F1552-Assumptions!$D$14*(1+Simulation!E1552)^1*Simulation!E1552*Assumptions!$D$16)/(1+Simulation!K1552)^2+(Assumptions!$D$14*(1+Simulation!E1552)^3*F1552-Assumptions!$D$14*(1+Simulation!E1552)^2*Simulation!E1552*Assumptions!$D$16)/(1+Simulation!K1552)^3+(Assumptions!$D$14*(1+Simulation!E1552)^4*F1552-Assumptions!$D$14*(1+Simulation!E1552)^3*Simulation!E1552*Assumptions!$D$16)/(1+Simulation!K1552)^4+(Assumptions!$D$14*(1+Simulation!E1552)^5*F1552-Assumptions!$D$14*(1+Simulation!E1552)^4*Simulation!E1552*Assumptions!$D$16)/(1+Simulation!K1552)^5+(Assumptions!$D$14*(1+Simulation!E1552)^5*F1552-Assumptions!$D$14*(1+Simulation!E1552)^4*Simulation!E1552*Assumptions!$D$16)*(1+Simulation!I1552)/(Simulation!K1552-Simulation!I1552)/(1+Simulation!K1552)^5-Assumptions!$D$17)/Assumptions!$D$18</f>
        <v>14.6381756331629</v>
      </c>
      <c r="H1552" s="8" t="str">
        <f aca="false">IF(D1552=1,G1552,"")</f>
        <v/>
      </c>
      <c r="I1552" s="33" t="n">
        <f aca="false">IF(D1552=0,G1552,"")</f>
        <v>14.6381756331629</v>
      </c>
    </row>
    <row r="1553" customFormat="false" ht="15" hidden="false" customHeight="false" outlineLevel="0" collapsed="false">
      <c r="B1553" s="2" t="n">
        <v>1548</v>
      </c>
      <c r="C1553" s="19" t="n">
        <f aca="false">IF('Random Draws'!F1553&lt;(Assumptions!$D$28-Assumptions!$D$27)/(Assumptions!$D$29-Assumptions!$D$27),Assumptions!$D$27+SQRT('Random Draws'!F1553*(Assumptions!$D$29-Assumptions!$D$27)*(Assumptions!$D$28-Assumptions!$D$27)),Assumptions!$D$29-SQRT((1-'Random Draws'!F1553)*(Assumptions!$D$29-Assumptions!$D$27)*(Assumptions!$D$29-Assumptions!$D$28)))</f>
        <v>0.255849630188973</v>
      </c>
      <c r="D1553" s="29" t="n">
        <f aca="false">IF('Random Draws'!I1553&lt;Assumptions!$D$30,1,0)</f>
        <v>0</v>
      </c>
      <c r="E1553" s="19" t="n">
        <f aca="false">C1553+Assumptions!$D$31*D1553</f>
        <v>0.255849630188973</v>
      </c>
      <c r="F1553" s="28" t="n">
        <f aca="false">(Simulation!F1553-Assumptions!$D$15)*(1-E1553)+Assumptions!$D$15-Simulation!J1553</f>
        <v>0.163440433151265</v>
      </c>
      <c r="G1553" s="8" t="n">
        <f aca="false">((Assumptions!$D$14*(1+Simulation!E1553)^1*F1553-Assumptions!$D$14*(1+Simulation!E1553)^0*Simulation!E1553*Assumptions!$D$16)/(1+Simulation!K1553)^1+(Assumptions!$D$14*(1+Simulation!E1553)^2*F1553-Assumptions!$D$14*(1+Simulation!E1553)^1*Simulation!E1553*Assumptions!$D$16)/(1+Simulation!K1553)^2+(Assumptions!$D$14*(1+Simulation!E1553)^3*F1553-Assumptions!$D$14*(1+Simulation!E1553)^2*Simulation!E1553*Assumptions!$D$16)/(1+Simulation!K1553)^3+(Assumptions!$D$14*(1+Simulation!E1553)^4*F1553-Assumptions!$D$14*(1+Simulation!E1553)^3*Simulation!E1553*Assumptions!$D$16)/(1+Simulation!K1553)^4+(Assumptions!$D$14*(1+Simulation!E1553)^5*F1553-Assumptions!$D$14*(1+Simulation!E1553)^4*Simulation!E1553*Assumptions!$D$16)/(1+Simulation!K1553)^5+(Assumptions!$D$14*(1+Simulation!E1553)^5*F1553-Assumptions!$D$14*(1+Simulation!E1553)^4*Simulation!E1553*Assumptions!$D$16)*(1+Simulation!I1553)/(Simulation!K1553-Simulation!I1553)/(1+Simulation!K1553)^5-Assumptions!$D$17)/Assumptions!$D$18</f>
        <v>15.5627272968202</v>
      </c>
      <c r="H1553" s="8" t="str">
        <f aca="false">IF(D1553=1,G1553,"")</f>
        <v/>
      </c>
      <c r="I1553" s="33" t="n">
        <f aca="false">IF(D1553=0,G1553,"")</f>
        <v>15.5627272968202</v>
      </c>
    </row>
    <row r="1554" customFormat="false" ht="15" hidden="false" customHeight="false" outlineLevel="0" collapsed="false">
      <c r="B1554" s="2" t="n">
        <v>1549</v>
      </c>
      <c r="C1554" s="19" t="n">
        <f aca="false">IF('Random Draws'!F1554&lt;(Assumptions!$D$28-Assumptions!$D$27)/(Assumptions!$D$29-Assumptions!$D$27),Assumptions!$D$27+SQRT('Random Draws'!F1554*(Assumptions!$D$29-Assumptions!$D$27)*(Assumptions!$D$28-Assumptions!$D$27)),Assumptions!$D$29-SQRT((1-'Random Draws'!F1554)*(Assumptions!$D$29-Assumptions!$D$27)*(Assumptions!$D$29-Assumptions!$D$28)))</f>
        <v>0.267218430992777</v>
      </c>
      <c r="D1554" s="29" t="n">
        <f aca="false">IF('Random Draws'!I1554&lt;Assumptions!$D$30,1,0)</f>
        <v>0</v>
      </c>
      <c r="E1554" s="19" t="n">
        <f aca="false">C1554+Assumptions!$D$31*D1554</f>
        <v>0.267218430992777</v>
      </c>
      <c r="F1554" s="28" t="n">
        <f aca="false">(Simulation!F1554-Assumptions!$D$15)*(1-E1554)+Assumptions!$D$15-Simulation!J1554</f>
        <v>0.153002979989593</v>
      </c>
      <c r="G1554" s="8" t="n">
        <f aca="false">((Assumptions!$D$14*(1+Simulation!E1554)^1*F1554-Assumptions!$D$14*(1+Simulation!E1554)^0*Simulation!E1554*Assumptions!$D$16)/(1+Simulation!K1554)^1+(Assumptions!$D$14*(1+Simulation!E1554)^2*F1554-Assumptions!$D$14*(1+Simulation!E1554)^1*Simulation!E1554*Assumptions!$D$16)/(1+Simulation!K1554)^2+(Assumptions!$D$14*(1+Simulation!E1554)^3*F1554-Assumptions!$D$14*(1+Simulation!E1554)^2*Simulation!E1554*Assumptions!$D$16)/(1+Simulation!K1554)^3+(Assumptions!$D$14*(1+Simulation!E1554)^4*F1554-Assumptions!$D$14*(1+Simulation!E1554)^3*Simulation!E1554*Assumptions!$D$16)/(1+Simulation!K1554)^4+(Assumptions!$D$14*(1+Simulation!E1554)^5*F1554-Assumptions!$D$14*(1+Simulation!E1554)^4*Simulation!E1554*Assumptions!$D$16)/(1+Simulation!K1554)^5+(Assumptions!$D$14*(1+Simulation!E1554)^5*F1554-Assumptions!$D$14*(1+Simulation!E1554)^4*Simulation!E1554*Assumptions!$D$16)*(1+Simulation!I1554)/(Simulation!K1554-Simulation!I1554)/(1+Simulation!K1554)^5-Assumptions!$D$17)/Assumptions!$D$18</f>
        <v>14.3660793444127</v>
      </c>
      <c r="H1554" s="8" t="str">
        <f aca="false">IF(D1554=1,G1554,"")</f>
        <v/>
      </c>
      <c r="I1554" s="33" t="n">
        <f aca="false">IF(D1554=0,G1554,"")</f>
        <v>14.3660793444127</v>
      </c>
    </row>
    <row r="1555" customFormat="false" ht="15" hidden="false" customHeight="false" outlineLevel="0" collapsed="false">
      <c r="B1555" s="2" t="n">
        <v>1550</v>
      </c>
      <c r="C1555" s="19" t="n">
        <f aca="false">IF('Random Draws'!F1555&lt;(Assumptions!$D$28-Assumptions!$D$27)/(Assumptions!$D$29-Assumptions!$D$27),Assumptions!$D$27+SQRT('Random Draws'!F1555*(Assumptions!$D$29-Assumptions!$D$27)*(Assumptions!$D$28-Assumptions!$D$27)),Assumptions!$D$29-SQRT((1-'Random Draws'!F1555)*(Assumptions!$D$29-Assumptions!$D$27)*(Assumptions!$D$29-Assumptions!$D$28)))</f>
        <v>0.259418297075264</v>
      </c>
      <c r="D1555" s="29" t="n">
        <f aca="false">IF('Random Draws'!I1555&lt;Assumptions!$D$30,1,0)</f>
        <v>1</v>
      </c>
      <c r="E1555" s="19" t="n">
        <f aca="false">C1555+Assumptions!$D$31*D1555</f>
        <v>0.349418297075264</v>
      </c>
      <c r="F1555" s="28" t="n">
        <f aca="false">(Simulation!F1555-Assumptions!$D$15)*(1-E1555)+Assumptions!$D$15-Simulation!J1555</f>
        <v>0.12964863488461</v>
      </c>
      <c r="G1555" s="8" t="n">
        <f aca="false">((Assumptions!$D$14*(1+Simulation!E1555)^1*F1555-Assumptions!$D$14*(1+Simulation!E1555)^0*Simulation!E1555*Assumptions!$D$16)/(1+Simulation!K1555)^1+(Assumptions!$D$14*(1+Simulation!E1555)^2*F1555-Assumptions!$D$14*(1+Simulation!E1555)^1*Simulation!E1555*Assumptions!$D$16)/(1+Simulation!K1555)^2+(Assumptions!$D$14*(1+Simulation!E1555)^3*F1555-Assumptions!$D$14*(1+Simulation!E1555)^2*Simulation!E1555*Assumptions!$D$16)/(1+Simulation!K1555)^3+(Assumptions!$D$14*(1+Simulation!E1555)^4*F1555-Assumptions!$D$14*(1+Simulation!E1555)^3*Simulation!E1555*Assumptions!$D$16)/(1+Simulation!K1555)^4+(Assumptions!$D$14*(1+Simulation!E1555)^5*F1555-Assumptions!$D$14*(1+Simulation!E1555)^4*Simulation!E1555*Assumptions!$D$16)/(1+Simulation!K1555)^5+(Assumptions!$D$14*(1+Simulation!E1555)^5*F1555-Assumptions!$D$14*(1+Simulation!E1555)^4*Simulation!E1555*Assumptions!$D$16)*(1+Simulation!I1555)/(Simulation!K1555-Simulation!I1555)/(1+Simulation!K1555)^5-Assumptions!$D$17)/Assumptions!$D$18</f>
        <v>7.17415274143471</v>
      </c>
      <c r="H1555" s="8" t="n">
        <f aca="false">IF(D1555=1,G1555,"")</f>
        <v>7.17415274143471</v>
      </c>
      <c r="I1555" s="33" t="str">
        <f aca="false">IF(D1555=0,G1555,"")</f>
        <v/>
      </c>
    </row>
    <row r="1556" customFormat="false" ht="15" hidden="false" customHeight="false" outlineLevel="0" collapsed="false">
      <c r="B1556" s="2" t="n">
        <v>1551</v>
      </c>
      <c r="C1556" s="19" t="n">
        <f aca="false">IF('Random Draws'!F1556&lt;(Assumptions!$D$28-Assumptions!$D$27)/(Assumptions!$D$29-Assumptions!$D$27),Assumptions!$D$27+SQRT('Random Draws'!F1556*(Assumptions!$D$29-Assumptions!$D$27)*(Assumptions!$D$28-Assumptions!$D$27)),Assumptions!$D$29-SQRT((1-'Random Draws'!F1556)*(Assumptions!$D$29-Assumptions!$D$27)*(Assumptions!$D$29-Assumptions!$D$28)))</f>
        <v>0.256472768965053</v>
      </c>
      <c r="D1556" s="29" t="n">
        <f aca="false">IF('Random Draws'!I1556&lt;Assumptions!$D$30,1,0)</f>
        <v>0</v>
      </c>
      <c r="E1556" s="19" t="n">
        <f aca="false">C1556+Assumptions!$D$31*D1556</f>
        <v>0.256472768965053</v>
      </c>
      <c r="F1556" s="28" t="n">
        <f aca="false">(Simulation!F1556-Assumptions!$D$15)*(1-E1556)+Assumptions!$D$15-Simulation!J1556</f>
        <v>0.217546020521717</v>
      </c>
      <c r="G1556" s="8" t="n">
        <f aca="false">((Assumptions!$D$14*(1+Simulation!E1556)^1*F1556-Assumptions!$D$14*(1+Simulation!E1556)^0*Simulation!E1556*Assumptions!$D$16)/(1+Simulation!K1556)^1+(Assumptions!$D$14*(1+Simulation!E1556)^2*F1556-Assumptions!$D$14*(1+Simulation!E1556)^1*Simulation!E1556*Assumptions!$D$16)/(1+Simulation!K1556)^2+(Assumptions!$D$14*(1+Simulation!E1556)^3*F1556-Assumptions!$D$14*(1+Simulation!E1556)^2*Simulation!E1556*Assumptions!$D$16)/(1+Simulation!K1556)^3+(Assumptions!$D$14*(1+Simulation!E1556)^4*F1556-Assumptions!$D$14*(1+Simulation!E1556)^3*Simulation!E1556*Assumptions!$D$16)/(1+Simulation!K1556)^4+(Assumptions!$D$14*(1+Simulation!E1556)^5*F1556-Assumptions!$D$14*(1+Simulation!E1556)^4*Simulation!E1556*Assumptions!$D$16)/(1+Simulation!K1556)^5+(Assumptions!$D$14*(1+Simulation!E1556)^5*F1556-Assumptions!$D$14*(1+Simulation!E1556)^4*Simulation!E1556*Assumptions!$D$16)*(1+Simulation!I1556)/(Simulation!K1556-Simulation!I1556)/(1+Simulation!K1556)^5-Assumptions!$D$17)/Assumptions!$D$18</f>
        <v>19.9483050224975</v>
      </c>
      <c r="H1556" s="8" t="str">
        <f aca="false">IF(D1556=1,G1556,"")</f>
        <v/>
      </c>
      <c r="I1556" s="33" t="n">
        <f aca="false">IF(D1556=0,G1556,"")</f>
        <v>19.9483050224975</v>
      </c>
    </row>
    <row r="1557" customFormat="false" ht="15" hidden="false" customHeight="false" outlineLevel="0" collapsed="false">
      <c r="B1557" s="2" t="n">
        <v>1552</v>
      </c>
      <c r="C1557" s="19" t="n">
        <f aca="false">IF('Random Draws'!F1557&lt;(Assumptions!$D$28-Assumptions!$D$27)/(Assumptions!$D$29-Assumptions!$D$27),Assumptions!$D$27+SQRT('Random Draws'!F1557*(Assumptions!$D$29-Assumptions!$D$27)*(Assumptions!$D$28-Assumptions!$D$27)),Assumptions!$D$29-SQRT((1-'Random Draws'!F1557)*(Assumptions!$D$29-Assumptions!$D$27)*(Assumptions!$D$29-Assumptions!$D$28)))</f>
        <v>0.258133902844385</v>
      </c>
      <c r="D1557" s="29" t="n">
        <f aca="false">IF('Random Draws'!I1557&lt;Assumptions!$D$30,1,0)</f>
        <v>0</v>
      </c>
      <c r="E1557" s="19" t="n">
        <f aca="false">C1557+Assumptions!$D$31*D1557</f>
        <v>0.258133902844385</v>
      </c>
      <c r="F1557" s="28" t="n">
        <f aca="false">(Simulation!F1557-Assumptions!$D$15)*(1-E1557)+Assumptions!$D$15-Simulation!J1557</f>
        <v>0.15385183830234</v>
      </c>
      <c r="G1557" s="8" t="n">
        <f aca="false">((Assumptions!$D$14*(1+Simulation!E1557)^1*F1557-Assumptions!$D$14*(1+Simulation!E1557)^0*Simulation!E1557*Assumptions!$D$16)/(1+Simulation!K1557)^1+(Assumptions!$D$14*(1+Simulation!E1557)^2*F1557-Assumptions!$D$14*(1+Simulation!E1557)^1*Simulation!E1557*Assumptions!$D$16)/(1+Simulation!K1557)^2+(Assumptions!$D$14*(1+Simulation!E1557)^3*F1557-Assumptions!$D$14*(1+Simulation!E1557)^2*Simulation!E1557*Assumptions!$D$16)/(1+Simulation!K1557)^3+(Assumptions!$D$14*(1+Simulation!E1557)^4*F1557-Assumptions!$D$14*(1+Simulation!E1557)^3*Simulation!E1557*Assumptions!$D$16)/(1+Simulation!K1557)^4+(Assumptions!$D$14*(1+Simulation!E1557)^5*F1557-Assumptions!$D$14*(1+Simulation!E1557)^4*Simulation!E1557*Assumptions!$D$16)/(1+Simulation!K1557)^5+(Assumptions!$D$14*(1+Simulation!E1557)^5*F1557-Assumptions!$D$14*(1+Simulation!E1557)^4*Simulation!E1557*Assumptions!$D$16)*(1+Simulation!I1557)/(Simulation!K1557-Simulation!I1557)/(1+Simulation!K1557)^5-Assumptions!$D$17)/Assumptions!$D$18</f>
        <v>15.1854140027807</v>
      </c>
      <c r="H1557" s="8" t="str">
        <f aca="false">IF(D1557=1,G1557,"")</f>
        <v/>
      </c>
      <c r="I1557" s="33" t="n">
        <f aca="false">IF(D1557=0,G1557,"")</f>
        <v>15.1854140027807</v>
      </c>
    </row>
    <row r="1558" customFormat="false" ht="15" hidden="false" customHeight="false" outlineLevel="0" collapsed="false">
      <c r="B1558" s="2" t="n">
        <v>1553</v>
      </c>
      <c r="C1558" s="19" t="n">
        <f aca="false">IF('Random Draws'!F1558&lt;(Assumptions!$D$28-Assumptions!$D$27)/(Assumptions!$D$29-Assumptions!$D$27),Assumptions!$D$27+SQRT('Random Draws'!F1558*(Assumptions!$D$29-Assumptions!$D$27)*(Assumptions!$D$28-Assumptions!$D$27)),Assumptions!$D$29-SQRT((1-'Random Draws'!F1558)*(Assumptions!$D$29-Assumptions!$D$27)*(Assumptions!$D$29-Assumptions!$D$28)))</f>
        <v>0.268202072366996</v>
      </c>
      <c r="D1558" s="29" t="n">
        <f aca="false">IF('Random Draws'!I1558&lt;Assumptions!$D$30,1,0)</f>
        <v>0</v>
      </c>
      <c r="E1558" s="19" t="n">
        <f aca="false">C1558+Assumptions!$D$31*D1558</f>
        <v>0.268202072366996</v>
      </c>
      <c r="F1558" s="28" t="n">
        <f aca="false">(Simulation!F1558-Assumptions!$D$15)*(1-E1558)+Assumptions!$D$15-Simulation!J1558</f>
        <v>0.212673994261374</v>
      </c>
      <c r="G1558" s="8" t="n">
        <f aca="false">((Assumptions!$D$14*(1+Simulation!E1558)^1*F1558-Assumptions!$D$14*(1+Simulation!E1558)^0*Simulation!E1558*Assumptions!$D$16)/(1+Simulation!K1558)^1+(Assumptions!$D$14*(1+Simulation!E1558)^2*F1558-Assumptions!$D$14*(1+Simulation!E1558)^1*Simulation!E1558*Assumptions!$D$16)/(1+Simulation!K1558)^2+(Assumptions!$D$14*(1+Simulation!E1558)^3*F1558-Assumptions!$D$14*(1+Simulation!E1558)^2*Simulation!E1558*Assumptions!$D$16)/(1+Simulation!K1558)^3+(Assumptions!$D$14*(1+Simulation!E1558)^4*F1558-Assumptions!$D$14*(1+Simulation!E1558)^3*Simulation!E1558*Assumptions!$D$16)/(1+Simulation!K1558)^4+(Assumptions!$D$14*(1+Simulation!E1558)^5*F1558-Assumptions!$D$14*(1+Simulation!E1558)^4*Simulation!E1558*Assumptions!$D$16)/(1+Simulation!K1558)^5+(Assumptions!$D$14*(1+Simulation!E1558)^5*F1558-Assumptions!$D$14*(1+Simulation!E1558)^4*Simulation!E1558*Assumptions!$D$16)*(1+Simulation!I1558)/(Simulation!K1558-Simulation!I1558)/(1+Simulation!K1558)^5-Assumptions!$D$17)/Assumptions!$D$18</f>
        <v>18.9748937380594</v>
      </c>
      <c r="H1558" s="8" t="str">
        <f aca="false">IF(D1558=1,G1558,"")</f>
        <v/>
      </c>
      <c r="I1558" s="33" t="n">
        <f aca="false">IF(D1558=0,G1558,"")</f>
        <v>18.9748937380594</v>
      </c>
    </row>
    <row r="1559" customFormat="false" ht="15" hidden="false" customHeight="false" outlineLevel="0" collapsed="false">
      <c r="B1559" s="2" t="n">
        <v>1554</v>
      </c>
      <c r="C1559" s="19" t="n">
        <f aca="false">IF('Random Draws'!F1559&lt;(Assumptions!$D$28-Assumptions!$D$27)/(Assumptions!$D$29-Assumptions!$D$27),Assumptions!$D$27+SQRT('Random Draws'!F1559*(Assumptions!$D$29-Assumptions!$D$27)*(Assumptions!$D$28-Assumptions!$D$27)),Assumptions!$D$29-SQRT((1-'Random Draws'!F1559)*(Assumptions!$D$29-Assumptions!$D$27)*(Assumptions!$D$29-Assumptions!$D$28)))</f>
        <v>0.251666804494291</v>
      </c>
      <c r="D1559" s="29" t="n">
        <f aca="false">IF('Random Draws'!I1559&lt;Assumptions!$D$30,1,0)</f>
        <v>1</v>
      </c>
      <c r="E1559" s="19" t="n">
        <f aca="false">C1559+Assumptions!$D$31*D1559</f>
        <v>0.341666804494291</v>
      </c>
      <c r="F1559" s="28" t="n">
        <f aca="false">(Simulation!F1559-Assumptions!$D$15)*(1-E1559)+Assumptions!$D$15-Simulation!J1559</f>
        <v>0.213720577657089</v>
      </c>
      <c r="G1559" s="8" t="n">
        <f aca="false">((Assumptions!$D$14*(1+Simulation!E1559)^1*F1559-Assumptions!$D$14*(1+Simulation!E1559)^0*Simulation!E1559*Assumptions!$D$16)/(1+Simulation!K1559)^1+(Assumptions!$D$14*(1+Simulation!E1559)^2*F1559-Assumptions!$D$14*(1+Simulation!E1559)^1*Simulation!E1559*Assumptions!$D$16)/(1+Simulation!K1559)^2+(Assumptions!$D$14*(1+Simulation!E1559)^3*F1559-Assumptions!$D$14*(1+Simulation!E1559)^2*Simulation!E1559*Assumptions!$D$16)/(1+Simulation!K1559)^3+(Assumptions!$D$14*(1+Simulation!E1559)^4*F1559-Assumptions!$D$14*(1+Simulation!E1559)^3*Simulation!E1559*Assumptions!$D$16)/(1+Simulation!K1559)^4+(Assumptions!$D$14*(1+Simulation!E1559)^5*F1559-Assumptions!$D$14*(1+Simulation!E1559)^4*Simulation!E1559*Assumptions!$D$16)/(1+Simulation!K1559)^5+(Assumptions!$D$14*(1+Simulation!E1559)^5*F1559-Assumptions!$D$14*(1+Simulation!E1559)^4*Simulation!E1559*Assumptions!$D$16)*(1+Simulation!I1559)/(Simulation!K1559-Simulation!I1559)/(1+Simulation!K1559)^5-Assumptions!$D$17)/Assumptions!$D$18</f>
        <v>24.0498333566377</v>
      </c>
      <c r="H1559" s="8" t="n">
        <f aca="false">IF(D1559=1,G1559,"")</f>
        <v>24.0498333566377</v>
      </c>
      <c r="I1559" s="33" t="str">
        <f aca="false">IF(D1559=0,G1559,"")</f>
        <v/>
      </c>
    </row>
    <row r="1560" customFormat="false" ht="15" hidden="false" customHeight="false" outlineLevel="0" collapsed="false">
      <c r="B1560" s="2" t="n">
        <v>1555</v>
      </c>
      <c r="C1560" s="19" t="n">
        <f aca="false">IF('Random Draws'!F1560&lt;(Assumptions!$D$28-Assumptions!$D$27)/(Assumptions!$D$29-Assumptions!$D$27),Assumptions!$D$27+SQRT('Random Draws'!F1560*(Assumptions!$D$29-Assumptions!$D$27)*(Assumptions!$D$28-Assumptions!$D$27)),Assumptions!$D$29-SQRT((1-'Random Draws'!F1560)*(Assumptions!$D$29-Assumptions!$D$27)*(Assumptions!$D$29-Assumptions!$D$28)))</f>
        <v>0.258833720533193</v>
      </c>
      <c r="D1560" s="29" t="n">
        <f aca="false">IF('Random Draws'!I1560&lt;Assumptions!$D$30,1,0)</f>
        <v>0</v>
      </c>
      <c r="E1560" s="19" t="n">
        <f aca="false">C1560+Assumptions!$D$31*D1560</f>
        <v>0.258833720533193</v>
      </c>
      <c r="F1560" s="28" t="n">
        <f aca="false">(Simulation!F1560-Assumptions!$D$15)*(1-E1560)+Assumptions!$D$15-Simulation!J1560</f>
        <v>0.1876200101197</v>
      </c>
      <c r="G1560" s="8" t="n">
        <f aca="false">((Assumptions!$D$14*(1+Simulation!E1560)^1*F1560-Assumptions!$D$14*(1+Simulation!E1560)^0*Simulation!E1560*Assumptions!$D$16)/(1+Simulation!K1560)^1+(Assumptions!$D$14*(1+Simulation!E1560)^2*F1560-Assumptions!$D$14*(1+Simulation!E1560)^1*Simulation!E1560*Assumptions!$D$16)/(1+Simulation!K1560)^2+(Assumptions!$D$14*(1+Simulation!E1560)^3*F1560-Assumptions!$D$14*(1+Simulation!E1560)^2*Simulation!E1560*Assumptions!$D$16)/(1+Simulation!K1560)^3+(Assumptions!$D$14*(1+Simulation!E1560)^4*F1560-Assumptions!$D$14*(1+Simulation!E1560)^3*Simulation!E1560*Assumptions!$D$16)/(1+Simulation!K1560)^4+(Assumptions!$D$14*(1+Simulation!E1560)^5*F1560-Assumptions!$D$14*(1+Simulation!E1560)^4*Simulation!E1560*Assumptions!$D$16)/(1+Simulation!K1560)^5+(Assumptions!$D$14*(1+Simulation!E1560)^5*F1560-Assumptions!$D$14*(1+Simulation!E1560)^4*Simulation!E1560*Assumptions!$D$16)*(1+Simulation!I1560)/(Simulation!K1560-Simulation!I1560)/(1+Simulation!K1560)^5-Assumptions!$D$17)/Assumptions!$D$18</f>
        <v>13.6770192409966</v>
      </c>
      <c r="H1560" s="8" t="str">
        <f aca="false">IF(D1560=1,G1560,"")</f>
        <v/>
      </c>
      <c r="I1560" s="33" t="n">
        <f aca="false">IF(D1560=0,G1560,"")</f>
        <v>13.6770192409966</v>
      </c>
    </row>
    <row r="1561" customFormat="false" ht="15" hidden="false" customHeight="false" outlineLevel="0" collapsed="false">
      <c r="B1561" s="2" t="n">
        <v>1556</v>
      </c>
      <c r="C1561" s="19" t="n">
        <f aca="false">IF('Random Draws'!F1561&lt;(Assumptions!$D$28-Assumptions!$D$27)/(Assumptions!$D$29-Assumptions!$D$27),Assumptions!$D$27+SQRT('Random Draws'!F1561*(Assumptions!$D$29-Assumptions!$D$27)*(Assumptions!$D$28-Assumptions!$D$27)),Assumptions!$D$29-SQRT((1-'Random Draws'!F1561)*(Assumptions!$D$29-Assumptions!$D$27)*(Assumptions!$D$29-Assumptions!$D$28)))</f>
        <v>0.255383221743757</v>
      </c>
      <c r="D1561" s="29" t="n">
        <f aca="false">IF('Random Draws'!I1561&lt;Assumptions!$D$30,1,0)</f>
        <v>0</v>
      </c>
      <c r="E1561" s="19" t="n">
        <f aca="false">C1561+Assumptions!$D$31*D1561</f>
        <v>0.255383221743757</v>
      </c>
      <c r="F1561" s="28" t="n">
        <f aca="false">(Simulation!F1561-Assumptions!$D$15)*(1-E1561)+Assumptions!$D$15-Simulation!J1561</f>
        <v>0.195543701676493</v>
      </c>
      <c r="G1561" s="8" t="n">
        <f aca="false">((Assumptions!$D$14*(1+Simulation!E1561)^1*F1561-Assumptions!$D$14*(1+Simulation!E1561)^0*Simulation!E1561*Assumptions!$D$16)/(1+Simulation!K1561)^1+(Assumptions!$D$14*(1+Simulation!E1561)^2*F1561-Assumptions!$D$14*(1+Simulation!E1561)^1*Simulation!E1561*Assumptions!$D$16)/(1+Simulation!K1561)^2+(Assumptions!$D$14*(1+Simulation!E1561)^3*F1561-Assumptions!$D$14*(1+Simulation!E1561)^2*Simulation!E1561*Assumptions!$D$16)/(1+Simulation!K1561)^3+(Assumptions!$D$14*(1+Simulation!E1561)^4*F1561-Assumptions!$D$14*(1+Simulation!E1561)^3*Simulation!E1561*Assumptions!$D$16)/(1+Simulation!K1561)^4+(Assumptions!$D$14*(1+Simulation!E1561)^5*F1561-Assumptions!$D$14*(1+Simulation!E1561)^4*Simulation!E1561*Assumptions!$D$16)/(1+Simulation!K1561)^5+(Assumptions!$D$14*(1+Simulation!E1561)^5*F1561-Assumptions!$D$14*(1+Simulation!E1561)^4*Simulation!E1561*Assumptions!$D$16)*(1+Simulation!I1561)/(Simulation!K1561-Simulation!I1561)/(1+Simulation!K1561)^5-Assumptions!$D$17)/Assumptions!$D$18</f>
        <v>10.6578000928859</v>
      </c>
      <c r="H1561" s="8" t="str">
        <f aca="false">IF(D1561=1,G1561,"")</f>
        <v/>
      </c>
      <c r="I1561" s="33" t="n">
        <f aca="false">IF(D1561=0,G1561,"")</f>
        <v>10.6578000928859</v>
      </c>
    </row>
    <row r="1562" customFormat="false" ht="15" hidden="false" customHeight="false" outlineLevel="0" collapsed="false">
      <c r="B1562" s="2" t="n">
        <v>1557</v>
      </c>
      <c r="C1562" s="19" t="n">
        <f aca="false">IF('Random Draws'!F1562&lt;(Assumptions!$D$28-Assumptions!$D$27)/(Assumptions!$D$29-Assumptions!$D$27),Assumptions!$D$27+SQRT('Random Draws'!F1562*(Assumptions!$D$29-Assumptions!$D$27)*(Assumptions!$D$28-Assumptions!$D$27)),Assumptions!$D$29-SQRT((1-'Random Draws'!F1562)*(Assumptions!$D$29-Assumptions!$D$27)*(Assumptions!$D$29-Assumptions!$D$28)))</f>
        <v>0.255876204472581</v>
      </c>
      <c r="D1562" s="29" t="n">
        <f aca="false">IF('Random Draws'!I1562&lt;Assumptions!$D$30,1,0)</f>
        <v>0</v>
      </c>
      <c r="E1562" s="19" t="n">
        <f aca="false">C1562+Assumptions!$D$31*D1562</f>
        <v>0.255876204472581</v>
      </c>
      <c r="F1562" s="28" t="n">
        <f aca="false">(Simulation!F1562-Assumptions!$D$15)*(1-E1562)+Assumptions!$D$15-Simulation!J1562</f>
        <v>0.158958781325601</v>
      </c>
      <c r="G1562" s="8" t="n">
        <f aca="false">((Assumptions!$D$14*(1+Simulation!E1562)^1*F1562-Assumptions!$D$14*(1+Simulation!E1562)^0*Simulation!E1562*Assumptions!$D$16)/(1+Simulation!K1562)^1+(Assumptions!$D$14*(1+Simulation!E1562)^2*F1562-Assumptions!$D$14*(1+Simulation!E1562)^1*Simulation!E1562*Assumptions!$D$16)/(1+Simulation!K1562)^2+(Assumptions!$D$14*(1+Simulation!E1562)^3*F1562-Assumptions!$D$14*(1+Simulation!E1562)^2*Simulation!E1562*Assumptions!$D$16)/(1+Simulation!K1562)^3+(Assumptions!$D$14*(1+Simulation!E1562)^4*F1562-Assumptions!$D$14*(1+Simulation!E1562)^3*Simulation!E1562*Assumptions!$D$16)/(1+Simulation!K1562)^4+(Assumptions!$D$14*(1+Simulation!E1562)^5*F1562-Assumptions!$D$14*(1+Simulation!E1562)^4*Simulation!E1562*Assumptions!$D$16)/(1+Simulation!K1562)^5+(Assumptions!$D$14*(1+Simulation!E1562)^5*F1562-Assumptions!$D$14*(1+Simulation!E1562)^4*Simulation!E1562*Assumptions!$D$16)*(1+Simulation!I1562)/(Simulation!K1562-Simulation!I1562)/(1+Simulation!K1562)^5-Assumptions!$D$17)/Assumptions!$D$18</f>
        <v>17.4369654683256</v>
      </c>
      <c r="H1562" s="8" t="str">
        <f aca="false">IF(D1562=1,G1562,"")</f>
        <v/>
      </c>
      <c r="I1562" s="33" t="n">
        <f aca="false">IF(D1562=0,G1562,"")</f>
        <v>17.4369654683256</v>
      </c>
    </row>
    <row r="1563" customFormat="false" ht="15" hidden="false" customHeight="false" outlineLevel="0" collapsed="false">
      <c r="B1563" s="2" t="n">
        <v>1558</v>
      </c>
      <c r="C1563" s="19" t="n">
        <f aca="false">IF('Random Draws'!F1563&lt;(Assumptions!$D$28-Assumptions!$D$27)/(Assumptions!$D$29-Assumptions!$D$27),Assumptions!$D$27+SQRT('Random Draws'!F1563*(Assumptions!$D$29-Assumptions!$D$27)*(Assumptions!$D$28-Assumptions!$D$27)),Assumptions!$D$29-SQRT((1-'Random Draws'!F1563)*(Assumptions!$D$29-Assumptions!$D$27)*(Assumptions!$D$29-Assumptions!$D$28)))</f>
        <v>0.264001133636835</v>
      </c>
      <c r="D1563" s="29" t="n">
        <f aca="false">IF('Random Draws'!I1563&lt;Assumptions!$D$30,1,0)</f>
        <v>0</v>
      </c>
      <c r="E1563" s="19" t="n">
        <f aca="false">C1563+Assumptions!$D$31*D1563</f>
        <v>0.264001133636835</v>
      </c>
      <c r="F1563" s="28" t="n">
        <f aca="false">(Simulation!F1563-Assumptions!$D$15)*(1-E1563)+Assumptions!$D$15-Simulation!J1563</f>
        <v>0.190813334237609</v>
      </c>
      <c r="G1563" s="8" t="n">
        <f aca="false">((Assumptions!$D$14*(1+Simulation!E1563)^1*F1563-Assumptions!$D$14*(1+Simulation!E1563)^0*Simulation!E1563*Assumptions!$D$16)/(1+Simulation!K1563)^1+(Assumptions!$D$14*(1+Simulation!E1563)^2*F1563-Assumptions!$D$14*(1+Simulation!E1563)^1*Simulation!E1563*Assumptions!$D$16)/(1+Simulation!K1563)^2+(Assumptions!$D$14*(1+Simulation!E1563)^3*F1563-Assumptions!$D$14*(1+Simulation!E1563)^2*Simulation!E1563*Assumptions!$D$16)/(1+Simulation!K1563)^3+(Assumptions!$D$14*(1+Simulation!E1563)^4*F1563-Assumptions!$D$14*(1+Simulation!E1563)^3*Simulation!E1563*Assumptions!$D$16)/(1+Simulation!K1563)^4+(Assumptions!$D$14*(1+Simulation!E1563)^5*F1563-Assumptions!$D$14*(1+Simulation!E1563)^4*Simulation!E1563*Assumptions!$D$16)/(1+Simulation!K1563)^5+(Assumptions!$D$14*(1+Simulation!E1563)^5*F1563-Assumptions!$D$14*(1+Simulation!E1563)^4*Simulation!E1563*Assumptions!$D$16)*(1+Simulation!I1563)/(Simulation!K1563-Simulation!I1563)/(1+Simulation!K1563)^5-Assumptions!$D$17)/Assumptions!$D$18</f>
        <v>14.4339162900299</v>
      </c>
      <c r="H1563" s="8" t="str">
        <f aca="false">IF(D1563=1,G1563,"")</f>
        <v/>
      </c>
      <c r="I1563" s="33" t="n">
        <f aca="false">IF(D1563=0,G1563,"")</f>
        <v>14.4339162900299</v>
      </c>
    </row>
    <row r="1564" customFormat="false" ht="15" hidden="false" customHeight="false" outlineLevel="0" collapsed="false">
      <c r="B1564" s="2" t="n">
        <v>1559</v>
      </c>
      <c r="C1564" s="19" t="n">
        <f aca="false">IF('Random Draws'!F1564&lt;(Assumptions!$D$28-Assumptions!$D$27)/(Assumptions!$D$29-Assumptions!$D$27),Assumptions!$D$27+SQRT('Random Draws'!F1564*(Assumptions!$D$29-Assumptions!$D$27)*(Assumptions!$D$28-Assumptions!$D$27)),Assumptions!$D$29-SQRT((1-'Random Draws'!F1564)*(Assumptions!$D$29-Assumptions!$D$27)*(Assumptions!$D$29-Assumptions!$D$28)))</f>
        <v>0.270384870623606</v>
      </c>
      <c r="D1564" s="29" t="n">
        <f aca="false">IF('Random Draws'!I1564&lt;Assumptions!$D$30,1,0)</f>
        <v>0</v>
      </c>
      <c r="E1564" s="19" t="n">
        <f aca="false">C1564+Assumptions!$D$31*D1564</f>
        <v>0.270384870623606</v>
      </c>
      <c r="F1564" s="28" t="n">
        <f aca="false">(Simulation!F1564-Assumptions!$D$15)*(1-E1564)+Assumptions!$D$15-Simulation!J1564</f>
        <v>0.14002765107867</v>
      </c>
      <c r="G1564" s="8" t="n">
        <f aca="false">((Assumptions!$D$14*(1+Simulation!E1564)^1*F1564-Assumptions!$D$14*(1+Simulation!E1564)^0*Simulation!E1564*Assumptions!$D$16)/(1+Simulation!K1564)^1+(Assumptions!$D$14*(1+Simulation!E1564)^2*F1564-Assumptions!$D$14*(1+Simulation!E1564)^1*Simulation!E1564*Assumptions!$D$16)/(1+Simulation!K1564)^2+(Assumptions!$D$14*(1+Simulation!E1564)^3*F1564-Assumptions!$D$14*(1+Simulation!E1564)^2*Simulation!E1564*Assumptions!$D$16)/(1+Simulation!K1564)^3+(Assumptions!$D$14*(1+Simulation!E1564)^4*F1564-Assumptions!$D$14*(1+Simulation!E1564)^3*Simulation!E1564*Assumptions!$D$16)/(1+Simulation!K1564)^4+(Assumptions!$D$14*(1+Simulation!E1564)^5*F1564-Assumptions!$D$14*(1+Simulation!E1564)^4*Simulation!E1564*Assumptions!$D$16)/(1+Simulation!K1564)^5+(Assumptions!$D$14*(1+Simulation!E1564)^5*F1564-Assumptions!$D$14*(1+Simulation!E1564)^4*Simulation!E1564*Assumptions!$D$16)*(1+Simulation!I1564)/(Simulation!K1564-Simulation!I1564)/(1+Simulation!K1564)^5-Assumptions!$D$17)/Assumptions!$D$18</f>
        <v>11.3391803091987</v>
      </c>
      <c r="H1564" s="8" t="str">
        <f aca="false">IF(D1564=1,G1564,"")</f>
        <v/>
      </c>
      <c r="I1564" s="33" t="n">
        <f aca="false">IF(D1564=0,G1564,"")</f>
        <v>11.3391803091987</v>
      </c>
    </row>
    <row r="1565" customFormat="false" ht="15" hidden="false" customHeight="false" outlineLevel="0" collapsed="false">
      <c r="B1565" s="2" t="n">
        <v>1560</v>
      </c>
      <c r="C1565" s="19" t="n">
        <f aca="false">IF('Random Draws'!F1565&lt;(Assumptions!$D$28-Assumptions!$D$27)/(Assumptions!$D$29-Assumptions!$D$27),Assumptions!$D$27+SQRT('Random Draws'!F1565*(Assumptions!$D$29-Assumptions!$D$27)*(Assumptions!$D$28-Assumptions!$D$27)),Assumptions!$D$29-SQRT((1-'Random Draws'!F1565)*(Assumptions!$D$29-Assumptions!$D$27)*(Assumptions!$D$29-Assumptions!$D$28)))</f>
        <v>0.247571162304164</v>
      </c>
      <c r="D1565" s="29" t="n">
        <f aca="false">IF('Random Draws'!I1565&lt;Assumptions!$D$30,1,0)</f>
        <v>0</v>
      </c>
      <c r="E1565" s="19" t="n">
        <f aca="false">C1565+Assumptions!$D$31*D1565</f>
        <v>0.247571162304164</v>
      </c>
      <c r="F1565" s="28" t="n">
        <f aca="false">(Simulation!F1565-Assumptions!$D$15)*(1-E1565)+Assumptions!$D$15-Simulation!J1565</f>
        <v>0.198458850153035</v>
      </c>
      <c r="G1565" s="8" t="n">
        <f aca="false">((Assumptions!$D$14*(1+Simulation!E1565)^1*F1565-Assumptions!$D$14*(1+Simulation!E1565)^0*Simulation!E1565*Assumptions!$D$16)/(1+Simulation!K1565)^1+(Assumptions!$D$14*(1+Simulation!E1565)^2*F1565-Assumptions!$D$14*(1+Simulation!E1565)^1*Simulation!E1565*Assumptions!$D$16)/(1+Simulation!K1565)^2+(Assumptions!$D$14*(1+Simulation!E1565)^3*F1565-Assumptions!$D$14*(1+Simulation!E1565)^2*Simulation!E1565*Assumptions!$D$16)/(1+Simulation!K1565)^3+(Assumptions!$D$14*(1+Simulation!E1565)^4*F1565-Assumptions!$D$14*(1+Simulation!E1565)^3*Simulation!E1565*Assumptions!$D$16)/(1+Simulation!K1565)^4+(Assumptions!$D$14*(1+Simulation!E1565)^5*F1565-Assumptions!$D$14*(1+Simulation!E1565)^4*Simulation!E1565*Assumptions!$D$16)/(1+Simulation!K1565)^5+(Assumptions!$D$14*(1+Simulation!E1565)^5*F1565-Assumptions!$D$14*(1+Simulation!E1565)^4*Simulation!E1565*Assumptions!$D$16)*(1+Simulation!I1565)/(Simulation!K1565-Simulation!I1565)/(1+Simulation!K1565)^5-Assumptions!$D$17)/Assumptions!$D$18</f>
        <v>14.9000699250917</v>
      </c>
      <c r="H1565" s="8" t="str">
        <f aca="false">IF(D1565=1,G1565,"")</f>
        <v/>
      </c>
      <c r="I1565" s="33" t="n">
        <f aca="false">IF(D1565=0,G1565,"")</f>
        <v>14.9000699250917</v>
      </c>
    </row>
    <row r="1566" customFormat="false" ht="15" hidden="false" customHeight="false" outlineLevel="0" collapsed="false">
      <c r="B1566" s="2" t="n">
        <v>1561</v>
      </c>
      <c r="C1566" s="19" t="n">
        <f aca="false">IF('Random Draws'!F1566&lt;(Assumptions!$D$28-Assumptions!$D$27)/(Assumptions!$D$29-Assumptions!$D$27),Assumptions!$D$27+SQRT('Random Draws'!F1566*(Assumptions!$D$29-Assumptions!$D$27)*(Assumptions!$D$28-Assumptions!$D$27)),Assumptions!$D$29-SQRT((1-'Random Draws'!F1566)*(Assumptions!$D$29-Assumptions!$D$27)*(Assumptions!$D$29-Assumptions!$D$28)))</f>
        <v>0.259153208788796</v>
      </c>
      <c r="D1566" s="29" t="n">
        <f aca="false">IF('Random Draws'!I1566&lt;Assumptions!$D$30,1,0)</f>
        <v>0</v>
      </c>
      <c r="E1566" s="19" t="n">
        <f aca="false">C1566+Assumptions!$D$31*D1566</f>
        <v>0.259153208788796</v>
      </c>
      <c r="F1566" s="28" t="n">
        <f aca="false">(Simulation!F1566-Assumptions!$D$15)*(1-E1566)+Assumptions!$D$15-Simulation!J1566</f>
        <v>0.138711288498361</v>
      </c>
      <c r="G1566" s="8" t="n">
        <f aca="false">((Assumptions!$D$14*(1+Simulation!E1566)^1*F1566-Assumptions!$D$14*(1+Simulation!E1566)^0*Simulation!E1566*Assumptions!$D$16)/(1+Simulation!K1566)^1+(Assumptions!$D$14*(1+Simulation!E1566)^2*F1566-Assumptions!$D$14*(1+Simulation!E1566)^1*Simulation!E1566*Assumptions!$D$16)/(1+Simulation!K1566)^2+(Assumptions!$D$14*(1+Simulation!E1566)^3*F1566-Assumptions!$D$14*(1+Simulation!E1566)^2*Simulation!E1566*Assumptions!$D$16)/(1+Simulation!K1566)^3+(Assumptions!$D$14*(1+Simulation!E1566)^4*F1566-Assumptions!$D$14*(1+Simulation!E1566)^3*Simulation!E1566*Assumptions!$D$16)/(1+Simulation!K1566)^4+(Assumptions!$D$14*(1+Simulation!E1566)^5*F1566-Assumptions!$D$14*(1+Simulation!E1566)^4*Simulation!E1566*Assumptions!$D$16)/(1+Simulation!K1566)^5+(Assumptions!$D$14*(1+Simulation!E1566)^5*F1566-Assumptions!$D$14*(1+Simulation!E1566)^4*Simulation!E1566*Assumptions!$D$16)*(1+Simulation!I1566)/(Simulation!K1566-Simulation!I1566)/(1+Simulation!K1566)^5-Assumptions!$D$17)/Assumptions!$D$18</f>
        <v>5.96827604418058</v>
      </c>
      <c r="H1566" s="8" t="str">
        <f aca="false">IF(D1566=1,G1566,"")</f>
        <v/>
      </c>
      <c r="I1566" s="33" t="n">
        <f aca="false">IF(D1566=0,G1566,"")</f>
        <v>5.96827604418058</v>
      </c>
    </row>
    <row r="1567" customFormat="false" ht="15" hidden="false" customHeight="false" outlineLevel="0" collapsed="false">
      <c r="B1567" s="2" t="n">
        <v>1562</v>
      </c>
      <c r="C1567" s="19" t="n">
        <f aca="false">IF('Random Draws'!F1567&lt;(Assumptions!$D$28-Assumptions!$D$27)/(Assumptions!$D$29-Assumptions!$D$27),Assumptions!$D$27+SQRT('Random Draws'!F1567*(Assumptions!$D$29-Assumptions!$D$27)*(Assumptions!$D$28-Assumptions!$D$27)),Assumptions!$D$29-SQRT((1-'Random Draws'!F1567)*(Assumptions!$D$29-Assumptions!$D$27)*(Assumptions!$D$29-Assumptions!$D$28)))</f>
        <v>0.254122782378696</v>
      </c>
      <c r="D1567" s="29" t="n">
        <f aca="false">IF('Random Draws'!I1567&lt;Assumptions!$D$30,1,0)</f>
        <v>0</v>
      </c>
      <c r="E1567" s="19" t="n">
        <f aca="false">C1567+Assumptions!$D$31*D1567</f>
        <v>0.254122782378696</v>
      </c>
      <c r="F1567" s="28" t="n">
        <f aca="false">(Simulation!F1567-Assumptions!$D$15)*(1-E1567)+Assumptions!$D$15-Simulation!J1567</f>
        <v>0.154761269395352</v>
      </c>
      <c r="G1567" s="8" t="n">
        <f aca="false">((Assumptions!$D$14*(1+Simulation!E1567)^1*F1567-Assumptions!$D$14*(1+Simulation!E1567)^0*Simulation!E1567*Assumptions!$D$16)/(1+Simulation!K1567)^1+(Assumptions!$D$14*(1+Simulation!E1567)^2*F1567-Assumptions!$D$14*(1+Simulation!E1567)^1*Simulation!E1567*Assumptions!$D$16)/(1+Simulation!K1567)^2+(Assumptions!$D$14*(1+Simulation!E1567)^3*F1567-Assumptions!$D$14*(1+Simulation!E1567)^2*Simulation!E1567*Assumptions!$D$16)/(1+Simulation!K1567)^3+(Assumptions!$D$14*(1+Simulation!E1567)^4*F1567-Assumptions!$D$14*(1+Simulation!E1567)^3*Simulation!E1567*Assumptions!$D$16)/(1+Simulation!K1567)^4+(Assumptions!$D$14*(1+Simulation!E1567)^5*F1567-Assumptions!$D$14*(1+Simulation!E1567)^4*Simulation!E1567*Assumptions!$D$16)/(1+Simulation!K1567)^5+(Assumptions!$D$14*(1+Simulation!E1567)^5*F1567-Assumptions!$D$14*(1+Simulation!E1567)^4*Simulation!E1567*Assumptions!$D$16)*(1+Simulation!I1567)/(Simulation!K1567-Simulation!I1567)/(1+Simulation!K1567)^5-Assumptions!$D$17)/Assumptions!$D$18</f>
        <v>7.99158463467105</v>
      </c>
      <c r="H1567" s="8" t="str">
        <f aca="false">IF(D1567=1,G1567,"")</f>
        <v/>
      </c>
      <c r="I1567" s="33" t="n">
        <f aca="false">IF(D1567=0,G1567,"")</f>
        <v>7.99158463467105</v>
      </c>
    </row>
    <row r="1568" customFormat="false" ht="15" hidden="false" customHeight="false" outlineLevel="0" collapsed="false">
      <c r="B1568" s="2" t="n">
        <v>1563</v>
      </c>
      <c r="C1568" s="19" t="n">
        <f aca="false">IF('Random Draws'!F1568&lt;(Assumptions!$D$28-Assumptions!$D$27)/(Assumptions!$D$29-Assumptions!$D$27),Assumptions!$D$27+SQRT('Random Draws'!F1568*(Assumptions!$D$29-Assumptions!$D$27)*(Assumptions!$D$28-Assumptions!$D$27)),Assumptions!$D$29-SQRT((1-'Random Draws'!F1568)*(Assumptions!$D$29-Assumptions!$D$27)*(Assumptions!$D$29-Assumptions!$D$28)))</f>
        <v>0.261292740873575</v>
      </c>
      <c r="D1568" s="29" t="n">
        <f aca="false">IF('Random Draws'!I1568&lt;Assumptions!$D$30,1,0)</f>
        <v>1</v>
      </c>
      <c r="E1568" s="19" t="n">
        <f aca="false">C1568+Assumptions!$D$31*D1568</f>
        <v>0.351292740873575</v>
      </c>
      <c r="F1568" s="28" t="n">
        <f aca="false">(Simulation!F1568-Assumptions!$D$15)*(1-E1568)+Assumptions!$D$15-Simulation!J1568</f>
        <v>0.159933469065862</v>
      </c>
      <c r="G1568" s="8" t="n">
        <f aca="false">((Assumptions!$D$14*(1+Simulation!E1568)^1*F1568-Assumptions!$D$14*(1+Simulation!E1568)^0*Simulation!E1568*Assumptions!$D$16)/(1+Simulation!K1568)^1+(Assumptions!$D$14*(1+Simulation!E1568)^2*F1568-Assumptions!$D$14*(1+Simulation!E1568)^1*Simulation!E1568*Assumptions!$D$16)/(1+Simulation!K1568)^2+(Assumptions!$D$14*(1+Simulation!E1568)^3*F1568-Assumptions!$D$14*(1+Simulation!E1568)^2*Simulation!E1568*Assumptions!$D$16)/(1+Simulation!K1568)^3+(Assumptions!$D$14*(1+Simulation!E1568)^4*F1568-Assumptions!$D$14*(1+Simulation!E1568)^3*Simulation!E1568*Assumptions!$D$16)/(1+Simulation!K1568)^4+(Assumptions!$D$14*(1+Simulation!E1568)^5*F1568-Assumptions!$D$14*(1+Simulation!E1568)^4*Simulation!E1568*Assumptions!$D$16)/(1+Simulation!K1568)^5+(Assumptions!$D$14*(1+Simulation!E1568)^5*F1568-Assumptions!$D$14*(1+Simulation!E1568)^4*Simulation!E1568*Assumptions!$D$16)*(1+Simulation!I1568)/(Simulation!K1568-Simulation!I1568)/(1+Simulation!K1568)^5-Assumptions!$D$17)/Assumptions!$D$18</f>
        <v>15.5115045401604</v>
      </c>
      <c r="H1568" s="8" t="n">
        <f aca="false">IF(D1568=1,G1568,"")</f>
        <v>15.5115045401604</v>
      </c>
      <c r="I1568" s="33" t="str">
        <f aca="false">IF(D1568=0,G1568,"")</f>
        <v/>
      </c>
    </row>
    <row r="1569" customFormat="false" ht="15" hidden="false" customHeight="false" outlineLevel="0" collapsed="false">
      <c r="B1569" s="2" t="n">
        <v>1564</v>
      </c>
      <c r="C1569" s="19" t="n">
        <f aca="false">IF('Random Draws'!F1569&lt;(Assumptions!$D$28-Assumptions!$D$27)/(Assumptions!$D$29-Assumptions!$D$27),Assumptions!$D$27+SQRT('Random Draws'!F1569*(Assumptions!$D$29-Assumptions!$D$27)*(Assumptions!$D$28-Assumptions!$D$27)),Assumptions!$D$29-SQRT((1-'Random Draws'!F1569)*(Assumptions!$D$29-Assumptions!$D$27)*(Assumptions!$D$29-Assumptions!$D$28)))</f>
        <v>0.255280217267251</v>
      </c>
      <c r="D1569" s="29" t="n">
        <f aca="false">IF('Random Draws'!I1569&lt;Assumptions!$D$30,1,0)</f>
        <v>0</v>
      </c>
      <c r="E1569" s="19" t="n">
        <f aca="false">C1569+Assumptions!$D$31*D1569</f>
        <v>0.255280217267251</v>
      </c>
      <c r="F1569" s="28" t="n">
        <f aca="false">(Simulation!F1569-Assumptions!$D$15)*(1-E1569)+Assumptions!$D$15-Simulation!J1569</f>
        <v>0.147933223132143</v>
      </c>
      <c r="G1569" s="8" t="n">
        <f aca="false">((Assumptions!$D$14*(1+Simulation!E1569)^1*F1569-Assumptions!$D$14*(1+Simulation!E1569)^0*Simulation!E1569*Assumptions!$D$16)/(1+Simulation!K1569)^1+(Assumptions!$D$14*(1+Simulation!E1569)^2*F1569-Assumptions!$D$14*(1+Simulation!E1569)^1*Simulation!E1569*Assumptions!$D$16)/(1+Simulation!K1569)^2+(Assumptions!$D$14*(1+Simulation!E1569)^3*F1569-Assumptions!$D$14*(1+Simulation!E1569)^2*Simulation!E1569*Assumptions!$D$16)/(1+Simulation!K1569)^3+(Assumptions!$D$14*(1+Simulation!E1569)^4*F1569-Assumptions!$D$14*(1+Simulation!E1569)^3*Simulation!E1569*Assumptions!$D$16)/(1+Simulation!K1569)^4+(Assumptions!$D$14*(1+Simulation!E1569)^5*F1569-Assumptions!$D$14*(1+Simulation!E1569)^4*Simulation!E1569*Assumptions!$D$16)/(1+Simulation!K1569)^5+(Assumptions!$D$14*(1+Simulation!E1569)^5*F1569-Assumptions!$D$14*(1+Simulation!E1569)^4*Simulation!E1569*Assumptions!$D$16)*(1+Simulation!I1569)/(Simulation!K1569-Simulation!I1569)/(1+Simulation!K1569)^5-Assumptions!$D$17)/Assumptions!$D$18</f>
        <v>20.4199278235994</v>
      </c>
      <c r="H1569" s="8" t="str">
        <f aca="false">IF(D1569=1,G1569,"")</f>
        <v/>
      </c>
      <c r="I1569" s="33" t="n">
        <f aca="false">IF(D1569=0,G1569,"")</f>
        <v>20.4199278235994</v>
      </c>
    </row>
    <row r="1570" customFormat="false" ht="15" hidden="false" customHeight="false" outlineLevel="0" collapsed="false">
      <c r="B1570" s="2" t="n">
        <v>1565</v>
      </c>
      <c r="C1570" s="19" t="n">
        <f aca="false">IF('Random Draws'!F1570&lt;(Assumptions!$D$28-Assumptions!$D$27)/(Assumptions!$D$29-Assumptions!$D$27),Assumptions!$D$27+SQRT('Random Draws'!F1570*(Assumptions!$D$29-Assumptions!$D$27)*(Assumptions!$D$28-Assumptions!$D$27)),Assumptions!$D$29-SQRT((1-'Random Draws'!F1570)*(Assumptions!$D$29-Assumptions!$D$27)*(Assumptions!$D$29-Assumptions!$D$28)))</f>
        <v>0.266901481010771</v>
      </c>
      <c r="D1570" s="29" t="n">
        <f aca="false">IF('Random Draws'!I1570&lt;Assumptions!$D$30,1,0)</f>
        <v>0</v>
      </c>
      <c r="E1570" s="19" t="n">
        <f aca="false">C1570+Assumptions!$D$31*D1570</f>
        <v>0.266901481010771</v>
      </c>
      <c r="F1570" s="28" t="n">
        <f aca="false">(Simulation!F1570-Assumptions!$D$15)*(1-E1570)+Assumptions!$D$15-Simulation!J1570</f>
        <v>0.155709579983589</v>
      </c>
      <c r="G1570" s="8" t="n">
        <f aca="false">((Assumptions!$D$14*(1+Simulation!E1570)^1*F1570-Assumptions!$D$14*(1+Simulation!E1570)^0*Simulation!E1570*Assumptions!$D$16)/(1+Simulation!K1570)^1+(Assumptions!$D$14*(1+Simulation!E1570)^2*F1570-Assumptions!$D$14*(1+Simulation!E1570)^1*Simulation!E1570*Assumptions!$D$16)/(1+Simulation!K1570)^2+(Assumptions!$D$14*(1+Simulation!E1570)^3*F1570-Assumptions!$D$14*(1+Simulation!E1570)^2*Simulation!E1570*Assumptions!$D$16)/(1+Simulation!K1570)^3+(Assumptions!$D$14*(1+Simulation!E1570)^4*F1570-Assumptions!$D$14*(1+Simulation!E1570)^3*Simulation!E1570*Assumptions!$D$16)/(1+Simulation!K1570)^4+(Assumptions!$D$14*(1+Simulation!E1570)^5*F1570-Assumptions!$D$14*(1+Simulation!E1570)^4*Simulation!E1570*Assumptions!$D$16)/(1+Simulation!K1570)^5+(Assumptions!$D$14*(1+Simulation!E1570)^5*F1570-Assumptions!$D$14*(1+Simulation!E1570)^4*Simulation!E1570*Assumptions!$D$16)*(1+Simulation!I1570)/(Simulation!K1570-Simulation!I1570)/(1+Simulation!K1570)^5-Assumptions!$D$17)/Assumptions!$D$18</f>
        <v>12.057219125061</v>
      </c>
      <c r="H1570" s="8" t="str">
        <f aca="false">IF(D1570=1,G1570,"")</f>
        <v/>
      </c>
      <c r="I1570" s="33" t="n">
        <f aca="false">IF(D1570=0,G1570,"")</f>
        <v>12.057219125061</v>
      </c>
    </row>
    <row r="1571" customFormat="false" ht="15" hidden="false" customHeight="false" outlineLevel="0" collapsed="false">
      <c r="B1571" s="2" t="n">
        <v>1566</v>
      </c>
      <c r="C1571" s="19" t="n">
        <f aca="false">IF('Random Draws'!F1571&lt;(Assumptions!$D$28-Assumptions!$D$27)/(Assumptions!$D$29-Assumptions!$D$27),Assumptions!$D$27+SQRT('Random Draws'!F1571*(Assumptions!$D$29-Assumptions!$D$27)*(Assumptions!$D$28-Assumptions!$D$27)),Assumptions!$D$29-SQRT((1-'Random Draws'!F1571)*(Assumptions!$D$29-Assumptions!$D$27)*(Assumptions!$D$29-Assumptions!$D$28)))</f>
        <v>0.276229147977234</v>
      </c>
      <c r="D1571" s="29" t="n">
        <f aca="false">IF('Random Draws'!I1571&lt;Assumptions!$D$30,1,0)</f>
        <v>0</v>
      </c>
      <c r="E1571" s="19" t="n">
        <f aca="false">C1571+Assumptions!$D$31*D1571</f>
        <v>0.276229147977234</v>
      </c>
      <c r="F1571" s="28" t="n">
        <f aca="false">(Simulation!F1571-Assumptions!$D$15)*(1-E1571)+Assumptions!$D$15-Simulation!J1571</f>
        <v>0.160464921515051</v>
      </c>
      <c r="G1571" s="8" t="n">
        <f aca="false">((Assumptions!$D$14*(1+Simulation!E1571)^1*F1571-Assumptions!$D$14*(1+Simulation!E1571)^0*Simulation!E1571*Assumptions!$D$16)/(1+Simulation!K1571)^1+(Assumptions!$D$14*(1+Simulation!E1571)^2*F1571-Assumptions!$D$14*(1+Simulation!E1571)^1*Simulation!E1571*Assumptions!$D$16)/(1+Simulation!K1571)^2+(Assumptions!$D$14*(1+Simulation!E1571)^3*F1571-Assumptions!$D$14*(1+Simulation!E1571)^2*Simulation!E1571*Assumptions!$D$16)/(1+Simulation!K1571)^3+(Assumptions!$D$14*(1+Simulation!E1571)^4*F1571-Assumptions!$D$14*(1+Simulation!E1571)^3*Simulation!E1571*Assumptions!$D$16)/(1+Simulation!K1571)^4+(Assumptions!$D$14*(1+Simulation!E1571)^5*F1571-Assumptions!$D$14*(1+Simulation!E1571)^4*Simulation!E1571*Assumptions!$D$16)/(1+Simulation!K1571)^5+(Assumptions!$D$14*(1+Simulation!E1571)^5*F1571-Assumptions!$D$14*(1+Simulation!E1571)^4*Simulation!E1571*Assumptions!$D$16)*(1+Simulation!I1571)/(Simulation!K1571-Simulation!I1571)/(1+Simulation!K1571)^5-Assumptions!$D$17)/Assumptions!$D$18</f>
        <v>12.216516648378</v>
      </c>
      <c r="H1571" s="8" t="str">
        <f aca="false">IF(D1571=1,G1571,"")</f>
        <v/>
      </c>
      <c r="I1571" s="33" t="n">
        <f aca="false">IF(D1571=0,G1571,"")</f>
        <v>12.216516648378</v>
      </c>
    </row>
    <row r="1572" customFormat="false" ht="15" hidden="false" customHeight="false" outlineLevel="0" collapsed="false">
      <c r="B1572" s="2" t="n">
        <v>1567</v>
      </c>
      <c r="C1572" s="19" t="n">
        <f aca="false">IF('Random Draws'!F1572&lt;(Assumptions!$D$28-Assumptions!$D$27)/(Assumptions!$D$29-Assumptions!$D$27),Assumptions!$D$27+SQRT('Random Draws'!F1572*(Assumptions!$D$29-Assumptions!$D$27)*(Assumptions!$D$28-Assumptions!$D$27)),Assumptions!$D$29-SQRT((1-'Random Draws'!F1572)*(Assumptions!$D$29-Assumptions!$D$27)*(Assumptions!$D$29-Assumptions!$D$28)))</f>
        <v>0.252129467266323</v>
      </c>
      <c r="D1572" s="29" t="n">
        <f aca="false">IF('Random Draws'!I1572&lt;Assumptions!$D$30,1,0)</f>
        <v>0</v>
      </c>
      <c r="E1572" s="19" t="n">
        <f aca="false">C1572+Assumptions!$D$31*D1572</f>
        <v>0.252129467266323</v>
      </c>
      <c r="F1572" s="28" t="n">
        <f aca="false">(Simulation!F1572-Assumptions!$D$15)*(1-E1572)+Assumptions!$D$15-Simulation!J1572</f>
        <v>0.149695221293637</v>
      </c>
      <c r="G1572" s="8" t="n">
        <f aca="false">((Assumptions!$D$14*(1+Simulation!E1572)^1*F1572-Assumptions!$D$14*(1+Simulation!E1572)^0*Simulation!E1572*Assumptions!$D$16)/(1+Simulation!K1572)^1+(Assumptions!$D$14*(1+Simulation!E1572)^2*F1572-Assumptions!$D$14*(1+Simulation!E1572)^1*Simulation!E1572*Assumptions!$D$16)/(1+Simulation!K1572)^2+(Assumptions!$D$14*(1+Simulation!E1572)^3*F1572-Assumptions!$D$14*(1+Simulation!E1572)^2*Simulation!E1572*Assumptions!$D$16)/(1+Simulation!K1572)^3+(Assumptions!$D$14*(1+Simulation!E1572)^4*F1572-Assumptions!$D$14*(1+Simulation!E1572)^3*Simulation!E1572*Assumptions!$D$16)/(1+Simulation!K1572)^4+(Assumptions!$D$14*(1+Simulation!E1572)^5*F1572-Assumptions!$D$14*(1+Simulation!E1572)^4*Simulation!E1572*Assumptions!$D$16)/(1+Simulation!K1572)^5+(Assumptions!$D$14*(1+Simulation!E1572)^5*F1572-Assumptions!$D$14*(1+Simulation!E1572)^4*Simulation!E1572*Assumptions!$D$16)*(1+Simulation!I1572)/(Simulation!K1572-Simulation!I1572)/(1+Simulation!K1572)^5-Assumptions!$D$17)/Assumptions!$D$18</f>
        <v>8.32109298362798</v>
      </c>
      <c r="H1572" s="8" t="str">
        <f aca="false">IF(D1572=1,G1572,"")</f>
        <v/>
      </c>
      <c r="I1572" s="33" t="n">
        <f aca="false">IF(D1572=0,G1572,"")</f>
        <v>8.32109298362798</v>
      </c>
    </row>
    <row r="1573" customFormat="false" ht="15" hidden="false" customHeight="false" outlineLevel="0" collapsed="false">
      <c r="B1573" s="2" t="n">
        <v>1568</v>
      </c>
      <c r="C1573" s="19" t="n">
        <f aca="false">IF('Random Draws'!F1573&lt;(Assumptions!$D$28-Assumptions!$D$27)/(Assumptions!$D$29-Assumptions!$D$27),Assumptions!$D$27+SQRT('Random Draws'!F1573*(Assumptions!$D$29-Assumptions!$D$27)*(Assumptions!$D$28-Assumptions!$D$27)),Assumptions!$D$29-SQRT((1-'Random Draws'!F1573)*(Assumptions!$D$29-Assumptions!$D$27)*(Assumptions!$D$29-Assumptions!$D$28)))</f>
        <v>0.255903132596542</v>
      </c>
      <c r="D1573" s="29" t="n">
        <f aca="false">IF('Random Draws'!I1573&lt;Assumptions!$D$30,1,0)</f>
        <v>0</v>
      </c>
      <c r="E1573" s="19" t="n">
        <f aca="false">C1573+Assumptions!$D$31*D1573</f>
        <v>0.255903132596542</v>
      </c>
      <c r="F1573" s="28" t="n">
        <f aca="false">(Simulation!F1573-Assumptions!$D$15)*(1-E1573)+Assumptions!$D$15-Simulation!J1573</f>
        <v>0.19340806858836</v>
      </c>
      <c r="G1573" s="8" t="n">
        <f aca="false">((Assumptions!$D$14*(1+Simulation!E1573)^1*F1573-Assumptions!$D$14*(1+Simulation!E1573)^0*Simulation!E1573*Assumptions!$D$16)/(1+Simulation!K1573)^1+(Assumptions!$D$14*(1+Simulation!E1573)^2*F1573-Assumptions!$D$14*(1+Simulation!E1573)^1*Simulation!E1573*Assumptions!$D$16)/(1+Simulation!K1573)^2+(Assumptions!$D$14*(1+Simulation!E1573)^3*F1573-Assumptions!$D$14*(1+Simulation!E1573)^2*Simulation!E1573*Assumptions!$D$16)/(1+Simulation!K1573)^3+(Assumptions!$D$14*(1+Simulation!E1573)^4*F1573-Assumptions!$D$14*(1+Simulation!E1573)^3*Simulation!E1573*Assumptions!$D$16)/(1+Simulation!K1573)^4+(Assumptions!$D$14*(1+Simulation!E1573)^5*F1573-Assumptions!$D$14*(1+Simulation!E1573)^4*Simulation!E1573*Assumptions!$D$16)/(1+Simulation!K1573)^5+(Assumptions!$D$14*(1+Simulation!E1573)^5*F1573-Assumptions!$D$14*(1+Simulation!E1573)^4*Simulation!E1573*Assumptions!$D$16)*(1+Simulation!I1573)/(Simulation!K1573-Simulation!I1573)/(1+Simulation!K1573)^5-Assumptions!$D$17)/Assumptions!$D$18</f>
        <v>25.7967517603507</v>
      </c>
      <c r="H1573" s="8" t="str">
        <f aca="false">IF(D1573=1,G1573,"")</f>
        <v/>
      </c>
      <c r="I1573" s="33" t="n">
        <f aca="false">IF(D1573=0,G1573,"")</f>
        <v>25.7967517603507</v>
      </c>
    </row>
    <row r="1574" customFormat="false" ht="15" hidden="false" customHeight="false" outlineLevel="0" collapsed="false">
      <c r="B1574" s="2" t="n">
        <v>1569</v>
      </c>
      <c r="C1574" s="19" t="n">
        <f aca="false">IF('Random Draws'!F1574&lt;(Assumptions!$D$28-Assumptions!$D$27)/(Assumptions!$D$29-Assumptions!$D$27),Assumptions!$D$27+SQRT('Random Draws'!F1574*(Assumptions!$D$29-Assumptions!$D$27)*(Assumptions!$D$28-Assumptions!$D$27)),Assumptions!$D$29-SQRT((1-'Random Draws'!F1574)*(Assumptions!$D$29-Assumptions!$D$27)*(Assumptions!$D$29-Assumptions!$D$28)))</f>
        <v>0.257410210293181</v>
      </c>
      <c r="D1574" s="29" t="n">
        <f aca="false">IF('Random Draws'!I1574&lt;Assumptions!$D$30,1,0)</f>
        <v>1</v>
      </c>
      <c r="E1574" s="19" t="n">
        <f aca="false">C1574+Assumptions!$D$31*D1574</f>
        <v>0.347410210293181</v>
      </c>
      <c r="F1574" s="28" t="n">
        <f aca="false">(Simulation!F1574-Assumptions!$D$15)*(1-E1574)+Assumptions!$D$15-Simulation!J1574</f>
        <v>0.125258116709413</v>
      </c>
      <c r="G1574" s="8" t="n">
        <f aca="false">((Assumptions!$D$14*(1+Simulation!E1574)^1*F1574-Assumptions!$D$14*(1+Simulation!E1574)^0*Simulation!E1574*Assumptions!$D$16)/(1+Simulation!K1574)^1+(Assumptions!$D$14*(1+Simulation!E1574)^2*F1574-Assumptions!$D$14*(1+Simulation!E1574)^1*Simulation!E1574*Assumptions!$D$16)/(1+Simulation!K1574)^2+(Assumptions!$D$14*(1+Simulation!E1574)^3*F1574-Assumptions!$D$14*(1+Simulation!E1574)^2*Simulation!E1574*Assumptions!$D$16)/(1+Simulation!K1574)^3+(Assumptions!$D$14*(1+Simulation!E1574)^4*F1574-Assumptions!$D$14*(1+Simulation!E1574)^3*Simulation!E1574*Assumptions!$D$16)/(1+Simulation!K1574)^4+(Assumptions!$D$14*(1+Simulation!E1574)^5*F1574-Assumptions!$D$14*(1+Simulation!E1574)^4*Simulation!E1574*Assumptions!$D$16)/(1+Simulation!K1574)^5+(Assumptions!$D$14*(1+Simulation!E1574)^5*F1574-Assumptions!$D$14*(1+Simulation!E1574)^4*Simulation!E1574*Assumptions!$D$16)*(1+Simulation!I1574)/(Simulation!K1574-Simulation!I1574)/(1+Simulation!K1574)^5-Assumptions!$D$17)/Assumptions!$D$18</f>
        <v>8.81352201893192</v>
      </c>
      <c r="H1574" s="8" t="n">
        <f aca="false">IF(D1574=1,G1574,"")</f>
        <v>8.81352201893192</v>
      </c>
      <c r="I1574" s="33" t="str">
        <f aca="false">IF(D1574=0,G1574,"")</f>
        <v/>
      </c>
    </row>
    <row r="1575" customFormat="false" ht="15" hidden="false" customHeight="false" outlineLevel="0" collapsed="false">
      <c r="B1575" s="2" t="n">
        <v>1570</v>
      </c>
      <c r="C1575" s="19" t="n">
        <f aca="false">IF('Random Draws'!F1575&lt;(Assumptions!$D$28-Assumptions!$D$27)/(Assumptions!$D$29-Assumptions!$D$27),Assumptions!$D$27+SQRT('Random Draws'!F1575*(Assumptions!$D$29-Assumptions!$D$27)*(Assumptions!$D$28-Assumptions!$D$27)),Assumptions!$D$29-SQRT((1-'Random Draws'!F1575)*(Assumptions!$D$29-Assumptions!$D$27)*(Assumptions!$D$29-Assumptions!$D$28)))</f>
        <v>0.256047291284451</v>
      </c>
      <c r="D1575" s="29" t="n">
        <f aca="false">IF('Random Draws'!I1575&lt;Assumptions!$D$30,1,0)</f>
        <v>0</v>
      </c>
      <c r="E1575" s="19" t="n">
        <f aca="false">C1575+Assumptions!$D$31*D1575</f>
        <v>0.256047291284451</v>
      </c>
      <c r="F1575" s="28" t="n">
        <f aca="false">(Simulation!F1575-Assumptions!$D$15)*(1-E1575)+Assumptions!$D$15-Simulation!J1575</f>
        <v>0.143288039171657</v>
      </c>
      <c r="G1575" s="8" t="n">
        <f aca="false">((Assumptions!$D$14*(1+Simulation!E1575)^1*F1575-Assumptions!$D$14*(1+Simulation!E1575)^0*Simulation!E1575*Assumptions!$D$16)/(1+Simulation!K1575)^1+(Assumptions!$D$14*(1+Simulation!E1575)^2*F1575-Assumptions!$D$14*(1+Simulation!E1575)^1*Simulation!E1575*Assumptions!$D$16)/(1+Simulation!K1575)^2+(Assumptions!$D$14*(1+Simulation!E1575)^3*F1575-Assumptions!$D$14*(1+Simulation!E1575)^2*Simulation!E1575*Assumptions!$D$16)/(1+Simulation!K1575)^3+(Assumptions!$D$14*(1+Simulation!E1575)^4*F1575-Assumptions!$D$14*(1+Simulation!E1575)^3*Simulation!E1575*Assumptions!$D$16)/(1+Simulation!K1575)^4+(Assumptions!$D$14*(1+Simulation!E1575)^5*F1575-Assumptions!$D$14*(1+Simulation!E1575)^4*Simulation!E1575*Assumptions!$D$16)/(1+Simulation!K1575)^5+(Assumptions!$D$14*(1+Simulation!E1575)^5*F1575-Assumptions!$D$14*(1+Simulation!E1575)^4*Simulation!E1575*Assumptions!$D$16)*(1+Simulation!I1575)/(Simulation!K1575-Simulation!I1575)/(1+Simulation!K1575)^5-Assumptions!$D$17)/Assumptions!$D$18</f>
        <v>6.0021375941954</v>
      </c>
      <c r="H1575" s="8" t="str">
        <f aca="false">IF(D1575=1,G1575,"")</f>
        <v/>
      </c>
      <c r="I1575" s="33" t="n">
        <f aca="false">IF(D1575=0,G1575,"")</f>
        <v>6.0021375941954</v>
      </c>
    </row>
    <row r="1576" customFormat="false" ht="15" hidden="false" customHeight="false" outlineLevel="0" collapsed="false">
      <c r="B1576" s="2" t="n">
        <v>1571</v>
      </c>
      <c r="C1576" s="19" t="n">
        <f aca="false">IF('Random Draws'!F1576&lt;(Assumptions!$D$28-Assumptions!$D$27)/(Assumptions!$D$29-Assumptions!$D$27),Assumptions!$D$27+SQRT('Random Draws'!F1576*(Assumptions!$D$29-Assumptions!$D$27)*(Assumptions!$D$28-Assumptions!$D$27)),Assumptions!$D$29-SQRT((1-'Random Draws'!F1576)*(Assumptions!$D$29-Assumptions!$D$27)*(Assumptions!$D$29-Assumptions!$D$28)))</f>
        <v>0.263945041286606</v>
      </c>
      <c r="D1576" s="29" t="n">
        <f aca="false">IF('Random Draws'!I1576&lt;Assumptions!$D$30,1,0)</f>
        <v>0</v>
      </c>
      <c r="E1576" s="19" t="n">
        <f aca="false">C1576+Assumptions!$D$31*D1576</f>
        <v>0.263945041286606</v>
      </c>
      <c r="F1576" s="28" t="n">
        <f aca="false">(Simulation!F1576-Assumptions!$D$15)*(1-E1576)+Assumptions!$D$15-Simulation!J1576</f>
        <v>0.146379711949822</v>
      </c>
      <c r="G1576" s="8" t="n">
        <f aca="false">((Assumptions!$D$14*(1+Simulation!E1576)^1*F1576-Assumptions!$D$14*(1+Simulation!E1576)^0*Simulation!E1576*Assumptions!$D$16)/(1+Simulation!K1576)^1+(Assumptions!$D$14*(1+Simulation!E1576)^2*F1576-Assumptions!$D$14*(1+Simulation!E1576)^1*Simulation!E1576*Assumptions!$D$16)/(1+Simulation!K1576)^2+(Assumptions!$D$14*(1+Simulation!E1576)^3*F1576-Assumptions!$D$14*(1+Simulation!E1576)^2*Simulation!E1576*Assumptions!$D$16)/(1+Simulation!K1576)^3+(Assumptions!$D$14*(1+Simulation!E1576)^4*F1576-Assumptions!$D$14*(1+Simulation!E1576)^3*Simulation!E1576*Assumptions!$D$16)/(1+Simulation!K1576)^4+(Assumptions!$D$14*(1+Simulation!E1576)^5*F1576-Assumptions!$D$14*(1+Simulation!E1576)^4*Simulation!E1576*Assumptions!$D$16)/(1+Simulation!K1576)^5+(Assumptions!$D$14*(1+Simulation!E1576)^5*F1576-Assumptions!$D$14*(1+Simulation!E1576)^4*Simulation!E1576*Assumptions!$D$16)*(1+Simulation!I1576)/(Simulation!K1576-Simulation!I1576)/(1+Simulation!K1576)^5-Assumptions!$D$17)/Assumptions!$D$18</f>
        <v>12.3991483435079</v>
      </c>
      <c r="H1576" s="8" t="str">
        <f aca="false">IF(D1576=1,G1576,"")</f>
        <v/>
      </c>
      <c r="I1576" s="33" t="n">
        <f aca="false">IF(D1576=0,G1576,"")</f>
        <v>12.3991483435079</v>
      </c>
    </row>
    <row r="1577" customFormat="false" ht="15" hidden="false" customHeight="false" outlineLevel="0" collapsed="false">
      <c r="B1577" s="2" t="n">
        <v>1572</v>
      </c>
      <c r="C1577" s="19" t="n">
        <f aca="false">IF('Random Draws'!F1577&lt;(Assumptions!$D$28-Assumptions!$D$27)/(Assumptions!$D$29-Assumptions!$D$27),Assumptions!$D$27+SQRT('Random Draws'!F1577*(Assumptions!$D$29-Assumptions!$D$27)*(Assumptions!$D$28-Assumptions!$D$27)),Assumptions!$D$29-SQRT((1-'Random Draws'!F1577)*(Assumptions!$D$29-Assumptions!$D$27)*(Assumptions!$D$29-Assumptions!$D$28)))</f>
        <v>0.269418423077216</v>
      </c>
      <c r="D1577" s="29" t="n">
        <f aca="false">IF('Random Draws'!I1577&lt;Assumptions!$D$30,1,0)</f>
        <v>0</v>
      </c>
      <c r="E1577" s="19" t="n">
        <f aca="false">C1577+Assumptions!$D$31*D1577</f>
        <v>0.269418423077216</v>
      </c>
      <c r="F1577" s="28" t="n">
        <f aca="false">(Simulation!F1577-Assumptions!$D$15)*(1-E1577)+Assumptions!$D$15-Simulation!J1577</f>
        <v>0.135410887039847</v>
      </c>
      <c r="G1577" s="8" t="n">
        <f aca="false">((Assumptions!$D$14*(1+Simulation!E1577)^1*F1577-Assumptions!$D$14*(1+Simulation!E1577)^0*Simulation!E1577*Assumptions!$D$16)/(1+Simulation!K1577)^1+(Assumptions!$D$14*(1+Simulation!E1577)^2*F1577-Assumptions!$D$14*(1+Simulation!E1577)^1*Simulation!E1577*Assumptions!$D$16)/(1+Simulation!K1577)^2+(Assumptions!$D$14*(1+Simulation!E1577)^3*F1577-Assumptions!$D$14*(1+Simulation!E1577)^2*Simulation!E1577*Assumptions!$D$16)/(1+Simulation!K1577)^3+(Assumptions!$D$14*(1+Simulation!E1577)^4*F1577-Assumptions!$D$14*(1+Simulation!E1577)^3*Simulation!E1577*Assumptions!$D$16)/(1+Simulation!K1577)^4+(Assumptions!$D$14*(1+Simulation!E1577)^5*F1577-Assumptions!$D$14*(1+Simulation!E1577)^4*Simulation!E1577*Assumptions!$D$16)/(1+Simulation!K1577)^5+(Assumptions!$D$14*(1+Simulation!E1577)^5*F1577-Assumptions!$D$14*(1+Simulation!E1577)^4*Simulation!E1577*Assumptions!$D$16)*(1+Simulation!I1577)/(Simulation!K1577-Simulation!I1577)/(1+Simulation!K1577)^5-Assumptions!$D$17)/Assumptions!$D$18</f>
        <v>12.558860328226</v>
      </c>
      <c r="H1577" s="8" t="str">
        <f aca="false">IF(D1577=1,G1577,"")</f>
        <v/>
      </c>
      <c r="I1577" s="33" t="n">
        <f aca="false">IF(D1577=0,G1577,"")</f>
        <v>12.558860328226</v>
      </c>
    </row>
    <row r="1578" customFormat="false" ht="15" hidden="false" customHeight="false" outlineLevel="0" collapsed="false">
      <c r="B1578" s="2" t="n">
        <v>1573</v>
      </c>
      <c r="C1578" s="19" t="n">
        <f aca="false">IF('Random Draws'!F1578&lt;(Assumptions!$D$28-Assumptions!$D$27)/(Assumptions!$D$29-Assumptions!$D$27),Assumptions!$D$27+SQRT('Random Draws'!F1578*(Assumptions!$D$29-Assumptions!$D$27)*(Assumptions!$D$28-Assumptions!$D$27)),Assumptions!$D$29-SQRT((1-'Random Draws'!F1578)*(Assumptions!$D$29-Assumptions!$D$27)*(Assumptions!$D$29-Assumptions!$D$28)))</f>
        <v>0.249857872560101</v>
      </c>
      <c r="D1578" s="29" t="n">
        <f aca="false">IF('Random Draws'!I1578&lt;Assumptions!$D$30,1,0)</f>
        <v>0</v>
      </c>
      <c r="E1578" s="19" t="n">
        <f aca="false">C1578+Assumptions!$D$31*D1578</f>
        <v>0.249857872560101</v>
      </c>
      <c r="F1578" s="28" t="n">
        <f aca="false">(Simulation!F1578-Assumptions!$D$15)*(1-E1578)+Assumptions!$D$15-Simulation!J1578</f>
        <v>0.184786670118662</v>
      </c>
      <c r="G1578" s="8" t="n">
        <f aca="false">((Assumptions!$D$14*(1+Simulation!E1578)^1*F1578-Assumptions!$D$14*(1+Simulation!E1578)^0*Simulation!E1578*Assumptions!$D$16)/(1+Simulation!K1578)^1+(Assumptions!$D$14*(1+Simulation!E1578)^2*F1578-Assumptions!$D$14*(1+Simulation!E1578)^1*Simulation!E1578*Assumptions!$D$16)/(1+Simulation!K1578)^2+(Assumptions!$D$14*(1+Simulation!E1578)^3*F1578-Assumptions!$D$14*(1+Simulation!E1578)^2*Simulation!E1578*Assumptions!$D$16)/(1+Simulation!K1578)^3+(Assumptions!$D$14*(1+Simulation!E1578)^4*F1578-Assumptions!$D$14*(1+Simulation!E1578)^3*Simulation!E1578*Assumptions!$D$16)/(1+Simulation!K1578)^4+(Assumptions!$D$14*(1+Simulation!E1578)^5*F1578-Assumptions!$D$14*(1+Simulation!E1578)^4*Simulation!E1578*Assumptions!$D$16)/(1+Simulation!K1578)^5+(Assumptions!$D$14*(1+Simulation!E1578)^5*F1578-Assumptions!$D$14*(1+Simulation!E1578)^4*Simulation!E1578*Assumptions!$D$16)*(1+Simulation!I1578)/(Simulation!K1578-Simulation!I1578)/(1+Simulation!K1578)^5-Assumptions!$D$17)/Assumptions!$D$18</f>
        <v>14.9633056233733</v>
      </c>
      <c r="H1578" s="8" t="str">
        <f aca="false">IF(D1578=1,G1578,"")</f>
        <v/>
      </c>
      <c r="I1578" s="33" t="n">
        <f aca="false">IF(D1578=0,G1578,"")</f>
        <v>14.9633056233733</v>
      </c>
    </row>
    <row r="1579" customFormat="false" ht="15" hidden="false" customHeight="false" outlineLevel="0" collapsed="false">
      <c r="B1579" s="2" t="n">
        <v>1574</v>
      </c>
      <c r="C1579" s="19" t="n">
        <f aca="false">IF('Random Draws'!F1579&lt;(Assumptions!$D$28-Assumptions!$D$27)/(Assumptions!$D$29-Assumptions!$D$27),Assumptions!$D$27+SQRT('Random Draws'!F1579*(Assumptions!$D$29-Assumptions!$D$27)*(Assumptions!$D$28-Assumptions!$D$27)),Assumptions!$D$29-SQRT((1-'Random Draws'!F1579)*(Assumptions!$D$29-Assumptions!$D$27)*(Assumptions!$D$29-Assumptions!$D$28)))</f>
        <v>0.270676095179894</v>
      </c>
      <c r="D1579" s="29" t="n">
        <f aca="false">IF('Random Draws'!I1579&lt;Assumptions!$D$30,1,0)</f>
        <v>0</v>
      </c>
      <c r="E1579" s="19" t="n">
        <f aca="false">C1579+Assumptions!$D$31*D1579</f>
        <v>0.270676095179894</v>
      </c>
      <c r="F1579" s="28" t="n">
        <f aca="false">(Simulation!F1579-Assumptions!$D$15)*(1-E1579)+Assumptions!$D$15-Simulation!J1579</f>
        <v>0.207715281996358</v>
      </c>
      <c r="G1579" s="8" t="n">
        <f aca="false">((Assumptions!$D$14*(1+Simulation!E1579)^1*F1579-Assumptions!$D$14*(1+Simulation!E1579)^0*Simulation!E1579*Assumptions!$D$16)/(1+Simulation!K1579)^1+(Assumptions!$D$14*(1+Simulation!E1579)^2*F1579-Assumptions!$D$14*(1+Simulation!E1579)^1*Simulation!E1579*Assumptions!$D$16)/(1+Simulation!K1579)^2+(Assumptions!$D$14*(1+Simulation!E1579)^3*F1579-Assumptions!$D$14*(1+Simulation!E1579)^2*Simulation!E1579*Assumptions!$D$16)/(1+Simulation!K1579)^3+(Assumptions!$D$14*(1+Simulation!E1579)^4*F1579-Assumptions!$D$14*(1+Simulation!E1579)^3*Simulation!E1579*Assumptions!$D$16)/(1+Simulation!K1579)^4+(Assumptions!$D$14*(1+Simulation!E1579)^5*F1579-Assumptions!$D$14*(1+Simulation!E1579)^4*Simulation!E1579*Assumptions!$D$16)/(1+Simulation!K1579)^5+(Assumptions!$D$14*(1+Simulation!E1579)^5*F1579-Assumptions!$D$14*(1+Simulation!E1579)^4*Simulation!E1579*Assumptions!$D$16)*(1+Simulation!I1579)/(Simulation!K1579-Simulation!I1579)/(1+Simulation!K1579)^5-Assumptions!$D$17)/Assumptions!$D$18</f>
        <v>19.0652845960032</v>
      </c>
      <c r="H1579" s="8" t="str">
        <f aca="false">IF(D1579=1,G1579,"")</f>
        <v/>
      </c>
      <c r="I1579" s="33" t="n">
        <f aca="false">IF(D1579=0,G1579,"")</f>
        <v>19.0652845960032</v>
      </c>
    </row>
    <row r="1580" customFormat="false" ht="15" hidden="false" customHeight="false" outlineLevel="0" collapsed="false">
      <c r="B1580" s="2" t="n">
        <v>1575</v>
      </c>
      <c r="C1580" s="19" t="n">
        <f aca="false">IF('Random Draws'!F1580&lt;(Assumptions!$D$28-Assumptions!$D$27)/(Assumptions!$D$29-Assumptions!$D$27),Assumptions!$D$27+SQRT('Random Draws'!F1580*(Assumptions!$D$29-Assumptions!$D$27)*(Assumptions!$D$28-Assumptions!$D$27)),Assumptions!$D$29-SQRT((1-'Random Draws'!F1580)*(Assumptions!$D$29-Assumptions!$D$27)*(Assumptions!$D$29-Assumptions!$D$28)))</f>
        <v>0.259124577406322</v>
      </c>
      <c r="D1580" s="29" t="n">
        <f aca="false">IF('Random Draws'!I1580&lt;Assumptions!$D$30,1,0)</f>
        <v>0</v>
      </c>
      <c r="E1580" s="19" t="n">
        <f aca="false">C1580+Assumptions!$D$31*D1580</f>
        <v>0.259124577406322</v>
      </c>
      <c r="F1580" s="28" t="n">
        <f aca="false">(Simulation!F1580-Assumptions!$D$15)*(1-E1580)+Assumptions!$D$15-Simulation!J1580</f>
        <v>0.157661287150155</v>
      </c>
      <c r="G1580" s="8" t="n">
        <f aca="false">((Assumptions!$D$14*(1+Simulation!E1580)^1*F1580-Assumptions!$D$14*(1+Simulation!E1580)^0*Simulation!E1580*Assumptions!$D$16)/(1+Simulation!K1580)^1+(Assumptions!$D$14*(1+Simulation!E1580)^2*F1580-Assumptions!$D$14*(1+Simulation!E1580)^1*Simulation!E1580*Assumptions!$D$16)/(1+Simulation!K1580)^2+(Assumptions!$D$14*(1+Simulation!E1580)^3*F1580-Assumptions!$D$14*(1+Simulation!E1580)^2*Simulation!E1580*Assumptions!$D$16)/(1+Simulation!K1580)^3+(Assumptions!$D$14*(1+Simulation!E1580)^4*F1580-Assumptions!$D$14*(1+Simulation!E1580)^3*Simulation!E1580*Assumptions!$D$16)/(1+Simulation!K1580)^4+(Assumptions!$D$14*(1+Simulation!E1580)^5*F1580-Assumptions!$D$14*(1+Simulation!E1580)^4*Simulation!E1580*Assumptions!$D$16)/(1+Simulation!K1580)^5+(Assumptions!$D$14*(1+Simulation!E1580)^5*F1580-Assumptions!$D$14*(1+Simulation!E1580)^4*Simulation!E1580*Assumptions!$D$16)*(1+Simulation!I1580)/(Simulation!K1580-Simulation!I1580)/(1+Simulation!K1580)^5-Assumptions!$D$17)/Assumptions!$D$18</f>
        <v>14.6399043423419</v>
      </c>
      <c r="H1580" s="8" t="str">
        <f aca="false">IF(D1580=1,G1580,"")</f>
        <v/>
      </c>
      <c r="I1580" s="33" t="n">
        <f aca="false">IF(D1580=0,G1580,"")</f>
        <v>14.6399043423419</v>
      </c>
    </row>
    <row r="1581" customFormat="false" ht="15" hidden="false" customHeight="false" outlineLevel="0" collapsed="false">
      <c r="B1581" s="2" t="n">
        <v>1576</v>
      </c>
      <c r="C1581" s="19" t="n">
        <f aca="false">IF('Random Draws'!F1581&lt;(Assumptions!$D$28-Assumptions!$D$27)/(Assumptions!$D$29-Assumptions!$D$27),Assumptions!$D$27+SQRT('Random Draws'!F1581*(Assumptions!$D$29-Assumptions!$D$27)*(Assumptions!$D$28-Assumptions!$D$27)),Assumptions!$D$29-SQRT((1-'Random Draws'!F1581)*(Assumptions!$D$29-Assumptions!$D$27)*(Assumptions!$D$29-Assumptions!$D$28)))</f>
        <v>0.253707062996981</v>
      </c>
      <c r="D1581" s="29" t="n">
        <f aca="false">IF('Random Draws'!I1581&lt;Assumptions!$D$30,1,0)</f>
        <v>0</v>
      </c>
      <c r="E1581" s="19" t="n">
        <f aca="false">C1581+Assumptions!$D$31*D1581</f>
        <v>0.253707062996981</v>
      </c>
      <c r="F1581" s="28" t="n">
        <f aca="false">(Simulation!F1581-Assumptions!$D$15)*(1-E1581)+Assumptions!$D$15-Simulation!J1581</f>
        <v>0.159238982118103</v>
      </c>
      <c r="G1581" s="8" t="n">
        <f aca="false">((Assumptions!$D$14*(1+Simulation!E1581)^1*F1581-Assumptions!$D$14*(1+Simulation!E1581)^0*Simulation!E1581*Assumptions!$D$16)/(1+Simulation!K1581)^1+(Assumptions!$D$14*(1+Simulation!E1581)^2*F1581-Assumptions!$D$14*(1+Simulation!E1581)^1*Simulation!E1581*Assumptions!$D$16)/(1+Simulation!K1581)^2+(Assumptions!$D$14*(1+Simulation!E1581)^3*F1581-Assumptions!$D$14*(1+Simulation!E1581)^2*Simulation!E1581*Assumptions!$D$16)/(1+Simulation!K1581)^3+(Assumptions!$D$14*(1+Simulation!E1581)^4*F1581-Assumptions!$D$14*(1+Simulation!E1581)^3*Simulation!E1581*Assumptions!$D$16)/(1+Simulation!K1581)^4+(Assumptions!$D$14*(1+Simulation!E1581)^5*F1581-Assumptions!$D$14*(1+Simulation!E1581)^4*Simulation!E1581*Assumptions!$D$16)/(1+Simulation!K1581)^5+(Assumptions!$D$14*(1+Simulation!E1581)^5*F1581-Assumptions!$D$14*(1+Simulation!E1581)^4*Simulation!E1581*Assumptions!$D$16)*(1+Simulation!I1581)/(Simulation!K1581-Simulation!I1581)/(1+Simulation!K1581)^5-Assumptions!$D$17)/Assumptions!$D$18</f>
        <v>20.7401027666037</v>
      </c>
      <c r="H1581" s="8" t="str">
        <f aca="false">IF(D1581=1,G1581,"")</f>
        <v/>
      </c>
      <c r="I1581" s="33" t="n">
        <f aca="false">IF(D1581=0,G1581,"")</f>
        <v>20.7401027666037</v>
      </c>
    </row>
    <row r="1582" customFormat="false" ht="15" hidden="false" customHeight="false" outlineLevel="0" collapsed="false">
      <c r="B1582" s="2" t="n">
        <v>1577</v>
      </c>
      <c r="C1582" s="19" t="n">
        <f aca="false">IF('Random Draws'!F1582&lt;(Assumptions!$D$28-Assumptions!$D$27)/(Assumptions!$D$29-Assumptions!$D$27),Assumptions!$D$27+SQRT('Random Draws'!F1582*(Assumptions!$D$29-Assumptions!$D$27)*(Assumptions!$D$28-Assumptions!$D$27)),Assumptions!$D$29-SQRT((1-'Random Draws'!F1582)*(Assumptions!$D$29-Assumptions!$D$27)*(Assumptions!$D$29-Assumptions!$D$28)))</f>
        <v>0.266193332883132</v>
      </c>
      <c r="D1582" s="29" t="n">
        <f aca="false">IF('Random Draws'!I1582&lt;Assumptions!$D$30,1,0)</f>
        <v>0</v>
      </c>
      <c r="E1582" s="19" t="n">
        <f aca="false">C1582+Assumptions!$D$31*D1582</f>
        <v>0.266193332883132</v>
      </c>
      <c r="F1582" s="28" t="n">
        <f aca="false">(Simulation!F1582-Assumptions!$D$15)*(1-E1582)+Assumptions!$D$15-Simulation!J1582</f>
        <v>0.187940271570475</v>
      </c>
      <c r="G1582" s="8" t="n">
        <f aca="false">((Assumptions!$D$14*(1+Simulation!E1582)^1*F1582-Assumptions!$D$14*(1+Simulation!E1582)^0*Simulation!E1582*Assumptions!$D$16)/(1+Simulation!K1582)^1+(Assumptions!$D$14*(1+Simulation!E1582)^2*F1582-Assumptions!$D$14*(1+Simulation!E1582)^1*Simulation!E1582*Assumptions!$D$16)/(1+Simulation!K1582)^2+(Assumptions!$D$14*(1+Simulation!E1582)^3*F1582-Assumptions!$D$14*(1+Simulation!E1582)^2*Simulation!E1582*Assumptions!$D$16)/(1+Simulation!K1582)^3+(Assumptions!$D$14*(1+Simulation!E1582)^4*F1582-Assumptions!$D$14*(1+Simulation!E1582)^3*Simulation!E1582*Assumptions!$D$16)/(1+Simulation!K1582)^4+(Assumptions!$D$14*(1+Simulation!E1582)^5*F1582-Assumptions!$D$14*(1+Simulation!E1582)^4*Simulation!E1582*Assumptions!$D$16)/(1+Simulation!K1582)^5+(Assumptions!$D$14*(1+Simulation!E1582)^5*F1582-Assumptions!$D$14*(1+Simulation!E1582)^4*Simulation!E1582*Assumptions!$D$16)*(1+Simulation!I1582)/(Simulation!K1582-Simulation!I1582)/(1+Simulation!K1582)^5-Assumptions!$D$17)/Assumptions!$D$18</f>
        <v>20.3379154788116</v>
      </c>
      <c r="H1582" s="8" t="str">
        <f aca="false">IF(D1582=1,G1582,"")</f>
        <v/>
      </c>
      <c r="I1582" s="33" t="n">
        <f aca="false">IF(D1582=0,G1582,"")</f>
        <v>20.3379154788116</v>
      </c>
    </row>
    <row r="1583" customFormat="false" ht="15" hidden="false" customHeight="false" outlineLevel="0" collapsed="false">
      <c r="B1583" s="2" t="n">
        <v>1578</v>
      </c>
      <c r="C1583" s="19" t="n">
        <f aca="false">IF('Random Draws'!F1583&lt;(Assumptions!$D$28-Assumptions!$D$27)/(Assumptions!$D$29-Assumptions!$D$27),Assumptions!$D$27+SQRT('Random Draws'!F1583*(Assumptions!$D$29-Assumptions!$D$27)*(Assumptions!$D$28-Assumptions!$D$27)),Assumptions!$D$29-SQRT((1-'Random Draws'!F1583)*(Assumptions!$D$29-Assumptions!$D$27)*(Assumptions!$D$29-Assumptions!$D$28)))</f>
        <v>0.255363827424441</v>
      </c>
      <c r="D1583" s="29" t="n">
        <f aca="false">IF('Random Draws'!I1583&lt;Assumptions!$D$30,1,0)</f>
        <v>1</v>
      </c>
      <c r="E1583" s="19" t="n">
        <f aca="false">C1583+Assumptions!$D$31*D1583</f>
        <v>0.345363827424441</v>
      </c>
      <c r="F1583" s="28" t="n">
        <f aca="false">(Simulation!F1583-Assumptions!$D$15)*(1-E1583)+Assumptions!$D$15-Simulation!J1583</f>
        <v>0.146171706052664</v>
      </c>
      <c r="G1583" s="8" t="n">
        <f aca="false">((Assumptions!$D$14*(1+Simulation!E1583)^1*F1583-Assumptions!$D$14*(1+Simulation!E1583)^0*Simulation!E1583*Assumptions!$D$16)/(1+Simulation!K1583)^1+(Assumptions!$D$14*(1+Simulation!E1583)^2*F1583-Assumptions!$D$14*(1+Simulation!E1583)^1*Simulation!E1583*Assumptions!$D$16)/(1+Simulation!K1583)^2+(Assumptions!$D$14*(1+Simulation!E1583)^3*F1583-Assumptions!$D$14*(1+Simulation!E1583)^2*Simulation!E1583*Assumptions!$D$16)/(1+Simulation!K1583)^3+(Assumptions!$D$14*(1+Simulation!E1583)^4*F1583-Assumptions!$D$14*(1+Simulation!E1583)^3*Simulation!E1583*Assumptions!$D$16)/(1+Simulation!K1583)^4+(Assumptions!$D$14*(1+Simulation!E1583)^5*F1583-Assumptions!$D$14*(1+Simulation!E1583)^4*Simulation!E1583*Assumptions!$D$16)/(1+Simulation!K1583)^5+(Assumptions!$D$14*(1+Simulation!E1583)^5*F1583-Assumptions!$D$14*(1+Simulation!E1583)^4*Simulation!E1583*Assumptions!$D$16)*(1+Simulation!I1583)/(Simulation!K1583-Simulation!I1583)/(1+Simulation!K1583)^5-Assumptions!$D$17)/Assumptions!$D$18</f>
        <v>11.1843616144336</v>
      </c>
      <c r="H1583" s="8" t="n">
        <f aca="false">IF(D1583=1,G1583,"")</f>
        <v>11.1843616144336</v>
      </c>
      <c r="I1583" s="33" t="str">
        <f aca="false">IF(D1583=0,G1583,"")</f>
        <v/>
      </c>
    </row>
    <row r="1584" customFormat="false" ht="15" hidden="false" customHeight="false" outlineLevel="0" collapsed="false">
      <c r="B1584" s="2" t="n">
        <v>1579</v>
      </c>
      <c r="C1584" s="19" t="n">
        <f aca="false">IF('Random Draws'!F1584&lt;(Assumptions!$D$28-Assumptions!$D$27)/(Assumptions!$D$29-Assumptions!$D$27),Assumptions!$D$27+SQRT('Random Draws'!F1584*(Assumptions!$D$29-Assumptions!$D$27)*(Assumptions!$D$28-Assumptions!$D$27)),Assumptions!$D$29-SQRT((1-'Random Draws'!F1584)*(Assumptions!$D$29-Assumptions!$D$27)*(Assumptions!$D$29-Assumptions!$D$28)))</f>
        <v>0.260422765400639</v>
      </c>
      <c r="D1584" s="29" t="n">
        <f aca="false">IF('Random Draws'!I1584&lt;Assumptions!$D$30,1,0)</f>
        <v>0</v>
      </c>
      <c r="E1584" s="19" t="n">
        <f aca="false">C1584+Assumptions!$D$31*D1584</f>
        <v>0.260422765400639</v>
      </c>
      <c r="F1584" s="28" t="n">
        <f aca="false">(Simulation!F1584-Assumptions!$D$15)*(1-E1584)+Assumptions!$D$15-Simulation!J1584</f>
        <v>0.193613345711044</v>
      </c>
      <c r="G1584" s="8" t="n">
        <f aca="false">((Assumptions!$D$14*(1+Simulation!E1584)^1*F1584-Assumptions!$D$14*(1+Simulation!E1584)^0*Simulation!E1584*Assumptions!$D$16)/(1+Simulation!K1584)^1+(Assumptions!$D$14*(1+Simulation!E1584)^2*F1584-Assumptions!$D$14*(1+Simulation!E1584)^1*Simulation!E1584*Assumptions!$D$16)/(1+Simulation!K1584)^2+(Assumptions!$D$14*(1+Simulation!E1584)^3*F1584-Assumptions!$D$14*(1+Simulation!E1584)^2*Simulation!E1584*Assumptions!$D$16)/(1+Simulation!K1584)^3+(Assumptions!$D$14*(1+Simulation!E1584)^4*F1584-Assumptions!$D$14*(1+Simulation!E1584)^3*Simulation!E1584*Assumptions!$D$16)/(1+Simulation!K1584)^4+(Assumptions!$D$14*(1+Simulation!E1584)^5*F1584-Assumptions!$D$14*(1+Simulation!E1584)^4*Simulation!E1584*Assumptions!$D$16)/(1+Simulation!K1584)^5+(Assumptions!$D$14*(1+Simulation!E1584)^5*F1584-Assumptions!$D$14*(1+Simulation!E1584)^4*Simulation!E1584*Assumptions!$D$16)*(1+Simulation!I1584)/(Simulation!K1584-Simulation!I1584)/(1+Simulation!K1584)^5-Assumptions!$D$17)/Assumptions!$D$18</f>
        <v>19.5836481986845</v>
      </c>
      <c r="H1584" s="8" t="str">
        <f aca="false">IF(D1584=1,G1584,"")</f>
        <v/>
      </c>
      <c r="I1584" s="33" t="n">
        <f aca="false">IF(D1584=0,G1584,"")</f>
        <v>19.5836481986845</v>
      </c>
    </row>
    <row r="1585" customFormat="false" ht="15" hidden="false" customHeight="false" outlineLevel="0" collapsed="false">
      <c r="B1585" s="2" t="n">
        <v>1580</v>
      </c>
      <c r="C1585" s="19" t="n">
        <f aca="false">IF('Random Draws'!F1585&lt;(Assumptions!$D$28-Assumptions!$D$27)/(Assumptions!$D$29-Assumptions!$D$27),Assumptions!$D$27+SQRT('Random Draws'!F1585*(Assumptions!$D$29-Assumptions!$D$27)*(Assumptions!$D$28-Assumptions!$D$27)),Assumptions!$D$29-SQRT((1-'Random Draws'!F1585)*(Assumptions!$D$29-Assumptions!$D$27)*(Assumptions!$D$29-Assumptions!$D$28)))</f>
        <v>0.264684421039007</v>
      </c>
      <c r="D1585" s="29" t="n">
        <f aca="false">IF('Random Draws'!I1585&lt;Assumptions!$D$30,1,0)</f>
        <v>0</v>
      </c>
      <c r="E1585" s="19" t="n">
        <f aca="false">C1585+Assumptions!$D$31*D1585</f>
        <v>0.264684421039007</v>
      </c>
      <c r="F1585" s="28" t="n">
        <f aca="false">(Simulation!F1585-Assumptions!$D$15)*(1-E1585)+Assumptions!$D$15-Simulation!J1585</f>
        <v>0.201364415507209</v>
      </c>
      <c r="G1585" s="8" t="n">
        <f aca="false">((Assumptions!$D$14*(1+Simulation!E1585)^1*F1585-Assumptions!$D$14*(1+Simulation!E1585)^0*Simulation!E1585*Assumptions!$D$16)/(1+Simulation!K1585)^1+(Assumptions!$D$14*(1+Simulation!E1585)^2*F1585-Assumptions!$D$14*(1+Simulation!E1585)^1*Simulation!E1585*Assumptions!$D$16)/(1+Simulation!K1585)^2+(Assumptions!$D$14*(1+Simulation!E1585)^3*F1585-Assumptions!$D$14*(1+Simulation!E1585)^2*Simulation!E1585*Assumptions!$D$16)/(1+Simulation!K1585)^3+(Assumptions!$D$14*(1+Simulation!E1585)^4*F1585-Assumptions!$D$14*(1+Simulation!E1585)^3*Simulation!E1585*Assumptions!$D$16)/(1+Simulation!K1585)^4+(Assumptions!$D$14*(1+Simulation!E1585)^5*F1585-Assumptions!$D$14*(1+Simulation!E1585)^4*Simulation!E1585*Assumptions!$D$16)/(1+Simulation!K1585)^5+(Assumptions!$D$14*(1+Simulation!E1585)^5*F1585-Assumptions!$D$14*(1+Simulation!E1585)^4*Simulation!E1585*Assumptions!$D$16)*(1+Simulation!I1585)/(Simulation!K1585-Simulation!I1585)/(1+Simulation!K1585)^5-Assumptions!$D$17)/Assumptions!$D$18</f>
        <v>14.4923284012163</v>
      </c>
      <c r="H1585" s="8" t="str">
        <f aca="false">IF(D1585=1,G1585,"")</f>
        <v/>
      </c>
      <c r="I1585" s="33" t="n">
        <f aca="false">IF(D1585=0,G1585,"")</f>
        <v>14.4923284012163</v>
      </c>
    </row>
    <row r="1586" customFormat="false" ht="15" hidden="false" customHeight="false" outlineLevel="0" collapsed="false">
      <c r="B1586" s="2" t="n">
        <v>1581</v>
      </c>
      <c r="C1586" s="19" t="n">
        <f aca="false">IF('Random Draws'!F1586&lt;(Assumptions!$D$28-Assumptions!$D$27)/(Assumptions!$D$29-Assumptions!$D$27),Assumptions!$D$27+SQRT('Random Draws'!F1586*(Assumptions!$D$29-Assumptions!$D$27)*(Assumptions!$D$28-Assumptions!$D$27)),Assumptions!$D$29-SQRT((1-'Random Draws'!F1586)*(Assumptions!$D$29-Assumptions!$D$27)*(Assumptions!$D$29-Assumptions!$D$28)))</f>
        <v>0.272207759116506</v>
      </c>
      <c r="D1586" s="29" t="n">
        <f aca="false">IF('Random Draws'!I1586&lt;Assumptions!$D$30,1,0)</f>
        <v>0</v>
      </c>
      <c r="E1586" s="19" t="n">
        <f aca="false">C1586+Assumptions!$D$31*D1586</f>
        <v>0.272207759116506</v>
      </c>
      <c r="F1586" s="28" t="n">
        <f aca="false">(Simulation!F1586-Assumptions!$D$15)*(1-E1586)+Assumptions!$D$15-Simulation!J1586</f>
        <v>0.16868124929568</v>
      </c>
      <c r="G1586" s="8" t="n">
        <f aca="false">((Assumptions!$D$14*(1+Simulation!E1586)^1*F1586-Assumptions!$D$14*(1+Simulation!E1586)^0*Simulation!E1586*Assumptions!$D$16)/(1+Simulation!K1586)^1+(Assumptions!$D$14*(1+Simulation!E1586)^2*F1586-Assumptions!$D$14*(1+Simulation!E1586)^1*Simulation!E1586*Assumptions!$D$16)/(1+Simulation!K1586)^2+(Assumptions!$D$14*(1+Simulation!E1586)^3*F1586-Assumptions!$D$14*(1+Simulation!E1586)^2*Simulation!E1586*Assumptions!$D$16)/(1+Simulation!K1586)^3+(Assumptions!$D$14*(1+Simulation!E1586)^4*F1586-Assumptions!$D$14*(1+Simulation!E1586)^3*Simulation!E1586*Assumptions!$D$16)/(1+Simulation!K1586)^4+(Assumptions!$D$14*(1+Simulation!E1586)^5*F1586-Assumptions!$D$14*(1+Simulation!E1586)^4*Simulation!E1586*Assumptions!$D$16)/(1+Simulation!K1586)^5+(Assumptions!$D$14*(1+Simulation!E1586)^5*F1586-Assumptions!$D$14*(1+Simulation!E1586)^4*Simulation!E1586*Assumptions!$D$16)*(1+Simulation!I1586)/(Simulation!K1586-Simulation!I1586)/(1+Simulation!K1586)^5-Assumptions!$D$17)/Assumptions!$D$18</f>
        <v>10.8334326748505</v>
      </c>
      <c r="H1586" s="8" t="str">
        <f aca="false">IF(D1586=1,G1586,"")</f>
        <v/>
      </c>
      <c r="I1586" s="33" t="n">
        <f aca="false">IF(D1586=0,G1586,"")</f>
        <v>10.8334326748505</v>
      </c>
    </row>
    <row r="1587" customFormat="false" ht="15" hidden="false" customHeight="false" outlineLevel="0" collapsed="false">
      <c r="B1587" s="2" t="n">
        <v>1582</v>
      </c>
      <c r="C1587" s="19" t="n">
        <f aca="false">IF('Random Draws'!F1587&lt;(Assumptions!$D$28-Assumptions!$D$27)/(Assumptions!$D$29-Assumptions!$D$27),Assumptions!$D$27+SQRT('Random Draws'!F1587*(Assumptions!$D$29-Assumptions!$D$27)*(Assumptions!$D$28-Assumptions!$D$27)),Assumptions!$D$29-SQRT((1-'Random Draws'!F1587)*(Assumptions!$D$29-Assumptions!$D$27)*(Assumptions!$D$29-Assumptions!$D$28)))</f>
        <v>0.273765341314555</v>
      </c>
      <c r="D1587" s="29" t="n">
        <f aca="false">IF('Random Draws'!I1587&lt;Assumptions!$D$30,1,0)</f>
        <v>0</v>
      </c>
      <c r="E1587" s="19" t="n">
        <f aca="false">C1587+Assumptions!$D$31*D1587</f>
        <v>0.273765341314555</v>
      </c>
      <c r="F1587" s="28" t="n">
        <f aca="false">(Simulation!F1587-Assumptions!$D$15)*(1-E1587)+Assumptions!$D$15-Simulation!J1587</f>
        <v>0.174913992368396</v>
      </c>
      <c r="G1587" s="8" t="n">
        <f aca="false">((Assumptions!$D$14*(1+Simulation!E1587)^1*F1587-Assumptions!$D$14*(1+Simulation!E1587)^0*Simulation!E1587*Assumptions!$D$16)/(1+Simulation!K1587)^1+(Assumptions!$D$14*(1+Simulation!E1587)^2*F1587-Assumptions!$D$14*(1+Simulation!E1587)^1*Simulation!E1587*Assumptions!$D$16)/(1+Simulation!K1587)^2+(Assumptions!$D$14*(1+Simulation!E1587)^3*F1587-Assumptions!$D$14*(1+Simulation!E1587)^2*Simulation!E1587*Assumptions!$D$16)/(1+Simulation!K1587)^3+(Assumptions!$D$14*(1+Simulation!E1587)^4*F1587-Assumptions!$D$14*(1+Simulation!E1587)^3*Simulation!E1587*Assumptions!$D$16)/(1+Simulation!K1587)^4+(Assumptions!$D$14*(1+Simulation!E1587)^5*F1587-Assumptions!$D$14*(1+Simulation!E1587)^4*Simulation!E1587*Assumptions!$D$16)/(1+Simulation!K1587)^5+(Assumptions!$D$14*(1+Simulation!E1587)^5*F1587-Assumptions!$D$14*(1+Simulation!E1587)^4*Simulation!E1587*Assumptions!$D$16)*(1+Simulation!I1587)/(Simulation!K1587-Simulation!I1587)/(1+Simulation!K1587)^5-Assumptions!$D$17)/Assumptions!$D$18</f>
        <v>14.4308977124344</v>
      </c>
      <c r="H1587" s="8" t="str">
        <f aca="false">IF(D1587=1,G1587,"")</f>
        <v/>
      </c>
      <c r="I1587" s="33" t="n">
        <f aca="false">IF(D1587=0,G1587,"")</f>
        <v>14.4308977124344</v>
      </c>
    </row>
    <row r="1588" customFormat="false" ht="15" hidden="false" customHeight="false" outlineLevel="0" collapsed="false">
      <c r="B1588" s="2" t="n">
        <v>1583</v>
      </c>
      <c r="C1588" s="19" t="n">
        <f aca="false">IF('Random Draws'!F1588&lt;(Assumptions!$D$28-Assumptions!$D$27)/(Assumptions!$D$29-Assumptions!$D$27),Assumptions!$D$27+SQRT('Random Draws'!F1588*(Assumptions!$D$29-Assumptions!$D$27)*(Assumptions!$D$28-Assumptions!$D$27)),Assumptions!$D$29-SQRT((1-'Random Draws'!F1588)*(Assumptions!$D$29-Assumptions!$D$27)*(Assumptions!$D$29-Assumptions!$D$28)))</f>
        <v>0.256085434591903</v>
      </c>
      <c r="D1588" s="29" t="n">
        <f aca="false">IF('Random Draws'!I1588&lt;Assumptions!$D$30,1,0)</f>
        <v>0</v>
      </c>
      <c r="E1588" s="19" t="n">
        <f aca="false">C1588+Assumptions!$D$31*D1588</f>
        <v>0.256085434591903</v>
      </c>
      <c r="F1588" s="28" t="n">
        <f aca="false">(Simulation!F1588-Assumptions!$D$15)*(1-E1588)+Assumptions!$D$15-Simulation!J1588</f>
        <v>0.147138345518149</v>
      </c>
      <c r="G1588" s="8" t="n">
        <f aca="false">((Assumptions!$D$14*(1+Simulation!E1588)^1*F1588-Assumptions!$D$14*(1+Simulation!E1588)^0*Simulation!E1588*Assumptions!$D$16)/(1+Simulation!K1588)^1+(Assumptions!$D$14*(1+Simulation!E1588)^2*F1588-Assumptions!$D$14*(1+Simulation!E1588)^1*Simulation!E1588*Assumptions!$D$16)/(1+Simulation!K1588)^2+(Assumptions!$D$14*(1+Simulation!E1588)^3*F1588-Assumptions!$D$14*(1+Simulation!E1588)^2*Simulation!E1588*Assumptions!$D$16)/(1+Simulation!K1588)^3+(Assumptions!$D$14*(1+Simulation!E1588)^4*F1588-Assumptions!$D$14*(1+Simulation!E1588)^3*Simulation!E1588*Assumptions!$D$16)/(1+Simulation!K1588)^4+(Assumptions!$D$14*(1+Simulation!E1588)^5*F1588-Assumptions!$D$14*(1+Simulation!E1588)^4*Simulation!E1588*Assumptions!$D$16)/(1+Simulation!K1588)^5+(Assumptions!$D$14*(1+Simulation!E1588)^5*F1588-Assumptions!$D$14*(1+Simulation!E1588)^4*Simulation!E1588*Assumptions!$D$16)*(1+Simulation!I1588)/(Simulation!K1588-Simulation!I1588)/(1+Simulation!K1588)^5-Assumptions!$D$17)/Assumptions!$D$18</f>
        <v>7.2921993789947</v>
      </c>
      <c r="H1588" s="8" t="str">
        <f aca="false">IF(D1588=1,G1588,"")</f>
        <v/>
      </c>
      <c r="I1588" s="33" t="n">
        <f aca="false">IF(D1588=0,G1588,"")</f>
        <v>7.2921993789947</v>
      </c>
    </row>
    <row r="1589" customFormat="false" ht="15" hidden="false" customHeight="false" outlineLevel="0" collapsed="false">
      <c r="B1589" s="2" t="n">
        <v>1584</v>
      </c>
      <c r="C1589" s="19" t="n">
        <f aca="false">IF('Random Draws'!F1589&lt;(Assumptions!$D$28-Assumptions!$D$27)/(Assumptions!$D$29-Assumptions!$D$27),Assumptions!$D$27+SQRT('Random Draws'!F1589*(Assumptions!$D$29-Assumptions!$D$27)*(Assumptions!$D$28-Assumptions!$D$27)),Assumptions!$D$29-SQRT((1-'Random Draws'!F1589)*(Assumptions!$D$29-Assumptions!$D$27)*(Assumptions!$D$29-Assumptions!$D$28)))</f>
        <v>0.256311964349274</v>
      </c>
      <c r="D1589" s="29" t="n">
        <f aca="false">IF('Random Draws'!I1589&lt;Assumptions!$D$30,1,0)</f>
        <v>0</v>
      </c>
      <c r="E1589" s="19" t="n">
        <f aca="false">C1589+Assumptions!$D$31*D1589</f>
        <v>0.256311964349274</v>
      </c>
      <c r="F1589" s="28" t="n">
        <f aca="false">(Simulation!F1589-Assumptions!$D$15)*(1-E1589)+Assumptions!$D$15-Simulation!J1589</f>
        <v>0.122246133494066</v>
      </c>
      <c r="G1589" s="8" t="n">
        <f aca="false">((Assumptions!$D$14*(1+Simulation!E1589)^1*F1589-Assumptions!$D$14*(1+Simulation!E1589)^0*Simulation!E1589*Assumptions!$D$16)/(1+Simulation!K1589)^1+(Assumptions!$D$14*(1+Simulation!E1589)^2*F1589-Assumptions!$D$14*(1+Simulation!E1589)^1*Simulation!E1589*Assumptions!$D$16)/(1+Simulation!K1589)^2+(Assumptions!$D$14*(1+Simulation!E1589)^3*F1589-Assumptions!$D$14*(1+Simulation!E1589)^2*Simulation!E1589*Assumptions!$D$16)/(1+Simulation!K1589)^3+(Assumptions!$D$14*(1+Simulation!E1589)^4*F1589-Assumptions!$D$14*(1+Simulation!E1589)^3*Simulation!E1589*Assumptions!$D$16)/(1+Simulation!K1589)^4+(Assumptions!$D$14*(1+Simulation!E1589)^5*F1589-Assumptions!$D$14*(1+Simulation!E1589)^4*Simulation!E1589*Assumptions!$D$16)/(1+Simulation!K1589)^5+(Assumptions!$D$14*(1+Simulation!E1589)^5*F1589-Assumptions!$D$14*(1+Simulation!E1589)^4*Simulation!E1589*Assumptions!$D$16)*(1+Simulation!I1589)/(Simulation!K1589-Simulation!I1589)/(1+Simulation!K1589)^5-Assumptions!$D$17)/Assumptions!$D$18</f>
        <v>9.12643221995329</v>
      </c>
      <c r="H1589" s="8" t="str">
        <f aca="false">IF(D1589=1,G1589,"")</f>
        <v/>
      </c>
      <c r="I1589" s="33" t="n">
        <f aca="false">IF(D1589=0,G1589,"")</f>
        <v>9.12643221995329</v>
      </c>
    </row>
    <row r="1590" customFormat="false" ht="15" hidden="false" customHeight="false" outlineLevel="0" collapsed="false">
      <c r="B1590" s="2" t="n">
        <v>1585</v>
      </c>
      <c r="C1590" s="19" t="n">
        <f aca="false">IF('Random Draws'!F1590&lt;(Assumptions!$D$28-Assumptions!$D$27)/(Assumptions!$D$29-Assumptions!$D$27),Assumptions!$D$27+SQRT('Random Draws'!F1590*(Assumptions!$D$29-Assumptions!$D$27)*(Assumptions!$D$28-Assumptions!$D$27)),Assumptions!$D$29-SQRT((1-'Random Draws'!F1590)*(Assumptions!$D$29-Assumptions!$D$27)*(Assumptions!$D$29-Assumptions!$D$28)))</f>
        <v>0.265605661516832</v>
      </c>
      <c r="D1590" s="29" t="n">
        <f aca="false">IF('Random Draws'!I1590&lt;Assumptions!$D$30,1,0)</f>
        <v>1</v>
      </c>
      <c r="E1590" s="19" t="n">
        <f aca="false">C1590+Assumptions!$D$31*D1590</f>
        <v>0.355605661516832</v>
      </c>
      <c r="F1590" s="28" t="n">
        <f aca="false">(Simulation!F1590-Assumptions!$D$15)*(1-E1590)+Assumptions!$D$15-Simulation!J1590</f>
        <v>0.140760538973341</v>
      </c>
      <c r="G1590" s="8" t="n">
        <f aca="false">((Assumptions!$D$14*(1+Simulation!E1590)^1*F1590-Assumptions!$D$14*(1+Simulation!E1590)^0*Simulation!E1590*Assumptions!$D$16)/(1+Simulation!K1590)^1+(Assumptions!$D$14*(1+Simulation!E1590)^2*F1590-Assumptions!$D$14*(1+Simulation!E1590)^1*Simulation!E1590*Assumptions!$D$16)/(1+Simulation!K1590)^2+(Assumptions!$D$14*(1+Simulation!E1590)^3*F1590-Assumptions!$D$14*(1+Simulation!E1590)^2*Simulation!E1590*Assumptions!$D$16)/(1+Simulation!K1590)^3+(Assumptions!$D$14*(1+Simulation!E1590)^4*F1590-Assumptions!$D$14*(1+Simulation!E1590)^3*Simulation!E1590*Assumptions!$D$16)/(1+Simulation!K1590)^4+(Assumptions!$D$14*(1+Simulation!E1590)^5*F1590-Assumptions!$D$14*(1+Simulation!E1590)^4*Simulation!E1590*Assumptions!$D$16)/(1+Simulation!K1590)^5+(Assumptions!$D$14*(1+Simulation!E1590)^5*F1590-Assumptions!$D$14*(1+Simulation!E1590)^4*Simulation!E1590*Assumptions!$D$16)*(1+Simulation!I1590)/(Simulation!K1590-Simulation!I1590)/(1+Simulation!K1590)^5-Assumptions!$D$17)/Assumptions!$D$18</f>
        <v>18.189015198992</v>
      </c>
      <c r="H1590" s="8" t="n">
        <f aca="false">IF(D1590=1,G1590,"")</f>
        <v>18.189015198992</v>
      </c>
      <c r="I1590" s="33" t="str">
        <f aca="false">IF(D1590=0,G1590,"")</f>
        <v/>
      </c>
    </row>
    <row r="1591" customFormat="false" ht="15" hidden="false" customHeight="false" outlineLevel="0" collapsed="false">
      <c r="B1591" s="2" t="n">
        <v>1586</v>
      </c>
      <c r="C1591" s="19" t="n">
        <f aca="false">IF('Random Draws'!F1591&lt;(Assumptions!$D$28-Assumptions!$D$27)/(Assumptions!$D$29-Assumptions!$D$27),Assumptions!$D$27+SQRT('Random Draws'!F1591*(Assumptions!$D$29-Assumptions!$D$27)*(Assumptions!$D$28-Assumptions!$D$27)),Assumptions!$D$29-SQRT((1-'Random Draws'!F1591)*(Assumptions!$D$29-Assumptions!$D$27)*(Assumptions!$D$29-Assumptions!$D$28)))</f>
        <v>0.254045151466154</v>
      </c>
      <c r="D1591" s="29" t="n">
        <f aca="false">IF('Random Draws'!I1591&lt;Assumptions!$D$30,1,0)</f>
        <v>1</v>
      </c>
      <c r="E1591" s="19" t="n">
        <f aca="false">C1591+Assumptions!$D$31*D1591</f>
        <v>0.344045151466154</v>
      </c>
      <c r="F1591" s="28" t="n">
        <f aca="false">(Simulation!F1591-Assumptions!$D$15)*(1-E1591)+Assumptions!$D$15-Simulation!J1591</f>
        <v>0.163913582530871</v>
      </c>
      <c r="G1591" s="8" t="n">
        <f aca="false">((Assumptions!$D$14*(1+Simulation!E1591)^1*F1591-Assumptions!$D$14*(1+Simulation!E1591)^0*Simulation!E1591*Assumptions!$D$16)/(1+Simulation!K1591)^1+(Assumptions!$D$14*(1+Simulation!E1591)^2*F1591-Assumptions!$D$14*(1+Simulation!E1591)^1*Simulation!E1591*Assumptions!$D$16)/(1+Simulation!K1591)^2+(Assumptions!$D$14*(1+Simulation!E1591)^3*F1591-Assumptions!$D$14*(1+Simulation!E1591)^2*Simulation!E1591*Assumptions!$D$16)/(1+Simulation!K1591)^3+(Assumptions!$D$14*(1+Simulation!E1591)^4*F1591-Assumptions!$D$14*(1+Simulation!E1591)^3*Simulation!E1591*Assumptions!$D$16)/(1+Simulation!K1591)^4+(Assumptions!$D$14*(1+Simulation!E1591)^5*F1591-Assumptions!$D$14*(1+Simulation!E1591)^4*Simulation!E1591*Assumptions!$D$16)/(1+Simulation!K1591)^5+(Assumptions!$D$14*(1+Simulation!E1591)^5*F1591-Assumptions!$D$14*(1+Simulation!E1591)^4*Simulation!E1591*Assumptions!$D$16)*(1+Simulation!I1591)/(Simulation!K1591-Simulation!I1591)/(1+Simulation!K1591)^5-Assumptions!$D$17)/Assumptions!$D$18</f>
        <v>29.1117631912596</v>
      </c>
      <c r="H1591" s="8" t="n">
        <f aca="false">IF(D1591=1,G1591,"")</f>
        <v>29.1117631912596</v>
      </c>
      <c r="I1591" s="33" t="str">
        <f aca="false">IF(D1591=0,G1591,"")</f>
        <v/>
      </c>
    </row>
    <row r="1592" customFormat="false" ht="15" hidden="false" customHeight="false" outlineLevel="0" collapsed="false">
      <c r="B1592" s="2" t="n">
        <v>1587</v>
      </c>
      <c r="C1592" s="19" t="n">
        <f aca="false">IF('Random Draws'!F1592&lt;(Assumptions!$D$28-Assumptions!$D$27)/(Assumptions!$D$29-Assumptions!$D$27),Assumptions!$D$27+SQRT('Random Draws'!F1592*(Assumptions!$D$29-Assumptions!$D$27)*(Assumptions!$D$28-Assumptions!$D$27)),Assumptions!$D$29-SQRT((1-'Random Draws'!F1592)*(Assumptions!$D$29-Assumptions!$D$27)*(Assumptions!$D$29-Assumptions!$D$28)))</f>
        <v>0.258906244438851</v>
      </c>
      <c r="D1592" s="29" t="n">
        <f aca="false">IF('Random Draws'!I1592&lt;Assumptions!$D$30,1,0)</f>
        <v>1</v>
      </c>
      <c r="E1592" s="19" t="n">
        <f aca="false">C1592+Assumptions!$D$31*D1592</f>
        <v>0.348906244438851</v>
      </c>
      <c r="F1592" s="28" t="n">
        <f aca="false">(Simulation!F1592-Assumptions!$D$15)*(1-E1592)+Assumptions!$D$15-Simulation!J1592</f>
        <v>0.145316098894661</v>
      </c>
      <c r="G1592" s="8" t="n">
        <f aca="false">((Assumptions!$D$14*(1+Simulation!E1592)^1*F1592-Assumptions!$D$14*(1+Simulation!E1592)^0*Simulation!E1592*Assumptions!$D$16)/(1+Simulation!K1592)^1+(Assumptions!$D$14*(1+Simulation!E1592)^2*F1592-Assumptions!$D$14*(1+Simulation!E1592)^1*Simulation!E1592*Assumptions!$D$16)/(1+Simulation!K1592)^2+(Assumptions!$D$14*(1+Simulation!E1592)^3*F1592-Assumptions!$D$14*(1+Simulation!E1592)^2*Simulation!E1592*Assumptions!$D$16)/(1+Simulation!K1592)^3+(Assumptions!$D$14*(1+Simulation!E1592)^4*F1592-Assumptions!$D$14*(1+Simulation!E1592)^3*Simulation!E1592*Assumptions!$D$16)/(1+Simulation!K1592)^4+(Assumptions!$D$14*(1+Simulation!E1592)^5*F1592-Assumptions!$D$14*(1+Simulation!E1592)^4*Simulation!E1592*Assumptions!$D$16)/(1+Simulation!K1592)^5+(Assumptions!$D$14*(1+Simulation!E1592)^5*F1592-Assumptions!$D$14*(1+Simulation!E1592)^4*Simulation!E1592*Assumptions!$D$16)*(1+Simulation!I1592)/(Simulation!K1592-Simulation!I1592)/(1+Simulation!K1592)^5-Assumptions!$D$17)/Assumptions!$D$18</f>
        <v>12.3025867255993</v>
      </c>
      <c r="H1592" s="8" t="n">
        <f aca="false">IF(D1592=1,G1592,"")</f>
        <v>12.3025867255993</v>
      </c>
      <c r="I1592" s="33" t="str">
        <f aca="false">IF(D1592=0,G1592,"")</f>
        <v/>
      </c>
    </row>
    <row r="1593" customFormat="false" ht="15" hidden="false" customHeight="false" outlineLevel="0" collapsed="false">
      <c r="B1593" s="2" t="n">
        <v>1588</v>
      </c>
      <c r="C1593" s="19" t="n">
        <f aca="false">IF('Random Draws'!F1593&lt;(Assumptions!$D$28-Assumptions!$D$27)/(Assumptions!$D$29-Assumptions!$D$27),Assumptions!$D$27+SQRT('Random Draws'!F1593*(Assumptions!$D$29-Assumptions!$D$27)*(Assumptions!$D$28-Assumptions!$D$27)),Assumptions!$D$29-SQRT((1-'Random Draws'!F1593)*(Assumptions!$D$29-Assumptions!$D$27)*(Assumptions!$D$29-Assumptions!$D$28)))</f>
        <v>0.263760654102188</v>
      </c>
      <c r="D1593" s="29" t="n">
        <f aca="false">IF('Random Draws'!I1593&lt;Assumptions!$D$30,1,0)</f>
        <v>0</v>
      </c>
      <c r="E1593" s="19" t="n">
        <f aca="false">C1593+Assumptions!$D$31*D1593</f>
        <v>0.263760654102188</v>
      </c>
      <c r="F1593" s="28" t="n">
        <f aca="false">(Simulation!F1593-Assumptions!$D$15)*(1-E1593)+Assumptions!$D$15-Simulation!J1593</f>
        <v>0.165671307273781</v>
      </c>
      <c r="G1593" s="8" t="n">
        <f aca="false">((Assumptions!$D$14*(1+Simulation!E1593)^1*F1593-Assumptions!$D$14*(1+Simulation!E1593)^0*Simulation!E1593*Assumptions!$D$16)/(1+Simulation!K1593)^1+(Assumptions!$D$14*(1+Simulation!E1593)^2*F1593-Assumptions!$D$14*(1+Simulation!E1593)^1*Simulation!E1593*Assumptions!$D$16)/(1+Simulation!K1593)^2+(Assumptions!$D$14*(1+Simulation!E1593)^3*F1593-Assumptions!$D$14*(1+Simulation!E1593)^2*Simulation!E1593*Assumptions!$D$16)/(1+Simulation!K1593)^3+(Assumptions!$D$14*(1+Simulation!E1593)^4*F1593-Assumptions!$D$14*(1+Simulation!E1593)^3*Simulation!E1593*Assumptions!$D$16)/(1+Simulation!K1593)^4+(Assumptions!$D$14*(1+Simulation!E1593)^5*F1593-Assumptions!$D$14*(1+Simulation!E1593)^4*Simulation!E1593*Assumptions!$D$16)/(1+Simulation!K1593)^5+(Assumptions!$D$14*(1+Simulation!E1593)^5*F1593-Assumptions!$D$14*(1+Simulation!E1593)^4*Simulation!E1593*Assumptions!$D$16)*(1+Simulation!I1593)/(Simulation!K1593-Simulation!I1593)/(1+Simulation!K1593)^5-Assumptions!$D$17)/Assumptions!$D$18</f>
        <v>8.12189600277753</v>
      </c>
      <c r="H1593" s="8" t="str">
        <f aca="false">IF(D1593=1,G1593,"")</f>
        <v/>
      </c>
      <c r="I1593" s="33" t="n">
        <f aca="false">IF(D1593=0,G1593,"")</f>
        <v>8.12189600277753</v>
      </c>
    </row>
    <row r="1594" customFormat="false" ht="15" hidden="false" customHeight="false" outlineLevel="0" collapsed="false">
      <c r="B1594" s="2" t="n">
        <v>1589</v>
      </c>
      <c r="C1594" s="19" t="n">
        <f aca="false">IF('Random Draws'!F1594&lt;(Assumptions!$D$28-Assumptions!$D$27)/(Assumptions!$D$29-Assumptions!$D$27),Assumptions!$D$27+SQRT('Random Draws'!F1594*(Assumptions!$D$29-Assumptions!$D$27)*(Assumptions!$D$28-Assumptions!$D$27)),Assumptions!$D$29-SQRT((1-'Random Draws'!F1594)*(Assumptions!$D$29-Assumptions!$D$27)*(Assumptions!$D$29-Assumptions!$D$28)))</f>
        <v>0.263974019223074</v>
      </c>
      <c r="D1594" s="29" t="n">
        <f aca="false">IF('Random Draws'!I1594&lt;Assumptions!$D$30,1,0)</f>
        <v>0</v>
      </c>
      <c r="E1594" s="19" t="n">
        <f aca="false">C1594+Assumptions!$D$31*D1594</f>
        <v>0.263974019223074</v>
      </c>
      <c r="F1594" s="28" t="n">
        <f aca="false">(Simulation!F1594-Assumptions!$D$15)*(1-E1594)+Assumptions!$D$15-Simulation!J1594</f>
        <v>0.199805028933228</v>
      </c>
      <c r="G1594" s="8" t="n">
        <f aca="false">((Assumptions!$D$14*(1+Simulation!E1594)^1*F1594-Assumptions!$D$14*(1+Simulation!E1594)^0*Simulation!E1594*Assumptions!$D$16)/(1+Simulation!K1594)^1+(Assumptions!$D$14*(1+Simulation!E1594)^2*F1594-Assumptions!$D$14*(1+Simulation!E1594)^1*Simulation!E1594*Assumptions!$D$16)/(1+Simulation!K1594)^2+(Assumptions!$D$14*(1+Simulation!E1594)^3*F1594-Assumptions!$D$14*(1+Simulation!E1594)^2*Simulation!E1594*Assumptions!$D$16)/(1+Simulation!K1594)^3+(Assumptions!$D$14*(1+Simulation!E1594)^4*F1594-Assumptions!$D$14*(1+Simulation!E1594)^3*Simulation!E1594*Assumptions!$D$16)/(1+Simulation!K1594)^4+(Assumptions!$D$14*(1+Simulation!E1594)^5*F1594-Assumptions!$D$14*(1+Simulation!E1594)^4*Simulation!E1594*Assumptions!$D$16)/(1+Simulation!K1594)^5+(Assumptions!$D$14*(1+Simulation!E1594)^5*F1594-Assumptions!$D$14*(1+Simulation!E1594)^4*Simulation!E1594*Assumptions!$D$16)*(1+Simulation!I1594)/(Simulation!K1594-Simulation!I1594)/(1+Simulation!K1594)^5-Assumptions!$D$17)/Assumptions!$D$18</f>
        <v>18.0309773295032</v>
      </c>
      <c r="H1594" s="8" t="str">
        <f aca="false">IF(D1594=1,G1594,"")</f>
        <v/>
      </c>
      <c r="I1594" s="33" t="n">
        <f aca="false">IF(D1594=0,G1594,"")</f>
        <v>18.0309773295032</v>
      </c>
    </row>
    <row r="1595" customFormat="false" ht="15" hidden="false" customHeight="false" outlineLevel="0" collapsed="false">
      <c r="B1595" s="2" t="n">
        <v>1590</v>
      </c>
      <c r="C1595" s="19" t="n">
        <f aca="false">IF('Random Draws'!F1595&lt;(Assumptions!$D$28-Assumptions!$D$27)/(Assumptions!$D$29-Assumptions!$D$27),Assumptions!$D$27+SQRT('Random Draws'!F1595*(Assumptions!$D$29-Assumptions!$D$27)*(Assumptions!$D$28-Assumptions!$D$27)),Assumptions!$D$29-SQRT((1-'Random Draws'!F1595)*(Assumptions!$D$29-Assumptions!$D$27)*(Assumptions!$D$29-Assumptions!$D$28)))</f>
        <v>0.2714082770378</v>
      </c>
      <c r="D1595" s="29" t="n">
        <f aca="false">IF('Random Draws'!I1595&lt;Assumptions!$D$30,1,0)</f>
        <v>0</v>
      </c>
      <c r="E1595" s="19" t="n">
        <f aca="false">C1595+Assumptions!$D$31*D1595</f>
        <v>0.2714082770378</v>
      </c>
      <c r="F1595" s="28" t="n">
        <f aca="false">(Simulation!F1595-Assumptions!$D$15)*(1-E1595)+Assumptions!$D$15-Simulation!J1595</f>
        <v>0.194448653670445</v>
      </c>
      <c r="G1595" s="8" t="n">
        <f aca="false">((Assumptions!$D$14*(1+Simulation!E1595)^1*F1595-Assumptions!$D$14*(1+Simulation!E1595)^0*Simulation!E1595*Assumptions!$D$16)/(1+Simulation!K1595)^1+(Assumptions!$D$14*(1+Simulation!E1595)^2*F1595-Assumptions!$D$14*(1+Simulation!E1595)^1*Simulation!E1595*Assumptions!$D$16)/(1+Simulation!K1595)^2+(Assumptions!$D$14*(1+Simulation!E1595)^3*F1595-Assumptions!$D$14*(1+Simulation!E1595)^2*Simulation!E1595*Assumptions!$D$16)/(1+Simulation!K1595)^3+(Assumptions!$D$14*(1+Simulation!E1595)^4*F1595-Assumptions!$D$14*(1+Simulation!E1595)^3*Simulation!E1595*Assumptions!$D$16)/(1+Simulation!K1595)^4+(Assumptions!$D$14*(1+Simulation!E1595)^5*F1595-Assumptions!$D$14*(1+Simulation!E1595)^4*Simulation!E1595*Assumptions!$D$16)/(1+Simulation!K1595)^5+(Assumptions!$D$14*(1+Simulation!E1595)^5*F1595-Assumptions!$D$14*(1+Simulation!E1595)^4*Simulation!E1595*Assumptions!$D$16)*(1+Simulation!I1595)/(Simulation!K1595-Simulation!I1595)/(1+Simulation!K1595)^5-Assumptions!$D$17)/Assumptions!$D$18</f>
        <v>13.2896984347317</v>
      </c>
      <c r="H1595" s="8" t="str">
        <f aca="false">IF(D1595=1,G1595,"")</f>
        <v/>
      </c>
      <c r="I1595" s="33" t="n">
        <f aca="false">IF(D1595=0,G1595,"")</f>
        <v>13.2896984347317</v>
      </c>
    </row>
    <row r="1596" customFormat="false" ht="15" hidden="false" customHeight="false" outlineLevel="0" collapsed="false">
      <c r="B1596" s="2" t="n">
        <v>1591</v>
      </c>
      <c r="C1596" s="19" t="n">
        <f aca="false">IF('Random Draws'!F1596&lt;(Assumptions!$D$28-Assumptions!$D$27)/(Assumptions!$D$29-Assumptions!$D$27),Assumptions!$D$27+SQRT('Random Draws'!F1596*(Assumptions!$D$29-Assumptions!$D$27)*(Assumptions!$D$28-Assumptions!$D$27)),Assumptions!$D$29-SQRT((1-'Random Draws'!F1596)*(Assumptions!$D$29-Assumptions!$D$27)*(Assumptions!$D$29-Assumptions!$D$28)))</f>
        <v>0.265711323020293</v>
      </c>
      <c r="D1596" s="29" t="n">
        <f aca="false">IF('Random Draws'!I1596&lt;Assumptions!$D$30,1,0)</f>
        <v>0</v>
      </c>
      <c r="E1596" s="19" t="n">
        <f aca="false">C1596+Assumptions!$D$31*D1596</f>
        <v>0.265711323020293</v>
      </c>
      <c r="F1596" s="28" t="n">
        <f aca="false">(Simulation!F1596-Assumptions!$D$15)*(1-E1596)+Assumptions!$D$15-Simulation!J1596</f>
        <v>0.180729532474363</v>
      </c>
      <c r="G1596" s="8" t="n">
        <f aca="false">((Assumptions!$D$14*(1+Simulation!E1596)^1*F1596-Assumptions!$D$14*(1+Simulation!E1596)^0*Simulation!E1596*Assumptions!$D$16)/(1+Simulation!K1596)^1+(Assumptions!$D$14*(1+Simulation!E1596)^2*F1596-Assumptions!$D$14*(1+Simulation!E1596)^1*Simulation!E1596*Assumptions!$D$16)/(1+Simulation!K1596)^2+(Assumptions!$D$14*(1+Simulation!E1596)^3*F1596-Assumptions!$D$14*(1+Simulation!E1596)^2*Simulation!E1596*Assumptions!$D$16)/(1+Simulation!K1596)^3+(Assumptions!$D$14*(1+Simulation!E1596)^4*F1596-Assumptions!$D$14*(1+Simulation!E1596)^3*Simulation!E1596*Assumptions!$D$16)/(1+Simulation!K1596)^4+(Assumptions!$D$14*(1+Simulation!E1596)^5*F1596-Assumptions!$D$14*(1+Simulation!E1596)^4*Simulation!E1596*Assumptions!$D$16)/(1+Simulation!K1596)^5+(Assumptions!$D$14*(1+Simulation!E1596)^5*F1596-Assumptions!$D$14*(1+Simulation!E1596)^4*Simulation!E1596*Assumptions!$D$16)*(1+Simulation!I1596)/(Simulation!K1596-Simulation!I1596)/(1+Simulation!K1596)^5-Assumptions!$D$17)/Assumptions!$D$18</f>
        <v>23.1062771111163</v>
      </c>
      <c r="H1596" s="8" t="str">
        <f aca="false">IF(D1596=1,G1596,"")</f>
        <v/>
      </c>
      <c r="I1596" s="33" t="n">
        <f aca="false">IF(D1596=0,G1596,"")</f>
        <v>23.1062771111163</v>
      </c>
    </row>
    <row r="1597" customFormat="false" ht="15" hidden="false" customHeight="false" outlineLevel="0" collapsed="false">
      <c r="B1597" s="2" t="n">
        <v>1592</v>
      </c>
      <c r="C1597" s="19" t="n">
        <f aca="false">IF('Random Draws'!F1597&lt;(Assumptions!$D$28-Assumptions!$D$27)/(Assumptions!$D$29-Assumptions!$D$27),Assumptions!$D$27+SQRT('Random Draws'!F1597*(Assumptions!$D$29-Assumptions!$D$27)*(Assumptions!$D$28-Assumptions!$D$27)),Assumptions!$D$29-SQRT((1-'Random Draws'!F1597)*(Assumptions!$D$29-Assumptions!$D$27)*(Assumptions!$D$29-Assumptions!$D$28)))</f>
        <v>0.260353415052341</v>
      </c>
      <c r="D1597" s="29" t="n">
        <f aca="false">IF('Random Draws'!I1597&lt;Assumptions!$D$30,1,0)</f>
        <v>0</v>
      </c>
      <c r="E1597" s="19" t="n">
        <f aca="false">C1597+Assumptions!$D$31*D1597</f>
        <v>0.260353415052341</v>
      </c>
      <c r="F1597" s="28" t="n">
        <f aca="false">(Simulation!F1597-Assumptions!$D$15)*(1-E1597)+Assumptions!$D$15-Simulation!J1597</f>
        <v>0.222036176191965</v>
      </c>
      <c r="G1597" s="8" t="n">
        <f aca="false">((Assumptions!$D$14*(1+Simulation!E1597)^1*F1597-Assumptions!$D$14*(1+Simulation!E1597)^0*Simulation!E1597*Assumptions!$D$16)/(1+Simulation!K1597)^1+(Assumptions!$D$14*(1+Simulation!E1597)^2*F1597-Assumptions!$D$14*(1+Simulation!E1597)^1*Simulation!E1597*Assumptions!$D$16)/(1+Simulation!K1597)^2+(Assumptions!$D$14*(1+Simulation!E1597)^3*F1597-Assumptions!$D$14*(1+Simulation!E1597)^2*Simulation!E1597*Assumptions!$D$16)/(1+Simulation!K1597)^3+(Assumptions!$D$14*(1+Simulation!E1597)^4*F1597-Assumptions!$D$14*(1+Simulation!E1597)^3*Simulation!E1597*Assumptions!$D$16)/(1+Simulation!K1597)^4+(Assumptions!$D$14*(1+Simulation!E1597)^5*F1597-Assumptions!$D$14*(1+Simulation!E1597)^4*Simulation!E1597*Assumptions!$D$16)/(1+Simulation!K1597)^5+(Assumptions!$D$14*(1+Simulation!E1597)^5*F1597-Assumptions!$D$14*(1+Simulation!E1597)^4*Simulation!E1597*Assumptions!$D$16)*(1+Simulation!I1597)/(Simulation!K1597-Simulation!I1597)/(1+Simulation!K1597)^5-Assumptions!$D$17)/Assumptions!$D$18</f>
        <v>18.5110361491684</v>
      </c>
      <c r="H1597" s="8" t="str">
        <f aca="false">IF(D1597=1,G1597,"")</f>
        <v/>
      </c>
      <c r="I1597" s="33" t="n">
        <f aca="false">IF(D1597=0,G1597,"")</f>
        <v>18.5110361491684</v>
      </c>
    </row>
    <row r="1598" customFormat="false" ht="15" hidden="false" customHeight="false" outlineLevel="0" collapsed="false">
      <c r="B1598" s="2" t="n">
        <v>1593</v>
      </c>
      <c r="C1598" s="19" t="n">
        <f aca="false">IF('Random Draws'!F1598&lt;(Assumptions!$D$28-Assumptions!$D$27)/(Assumptions!$D$29-Assumptions!$D$27),Assumptions!$D$27+SQRT('Random Draws'!F1598*(Assumptions!$D$29-Assumptions!$D$27)*(Assumptions!$D$28-Assumptions!$D$27)),Assumptions!$D$29-SQRT((1-'Random Draws'!F1598)*(Assumptions!$D$29-Assumptions!$D$27)*(Assumptions!$D$29-Assumptions!$D$28)))</f>
        <v>0.257313567298186</v>
      </c>
      <c r="D1598" s="29" t="n">
        <f aca="false">IF('Random Draws'!I1598&lt;Assumptions!$D$30,1,0)</f>
        <v>1</v>
      </c>
      <c r="E1598" s="19" t="n">
        <f aca="false">C1598+Assumptions!$D$31*D1598</f>
        <v>0.347313567298186</v>
      </c>
      <c r="F1598" s="28" t="n">
        <f aca="false">(Simulation!F1598-Assumptions!$D$15)*(1-E1598)+Assumptions!$D$15-Simulation!J1598</f>
        <v>0.163231007732005</v>
      </c>
      <c r="G1598" s="8" t="n">
        <f aca="false">((Assumptions!$D$14*(1+Simulation!E1598)^1*F1598-Assumptions!$D$14*(1+Simulation!E1598)^0*Simulation!E1598*Assumptions!$D$16)/(1+Simulation!K1598)^1+(Assumptions!$D$14*(1+Simulation!E1598)^2*F1598-Assumptions!$D$14*(1+Simulation!E1598)^1*Simulation!E1598*Assumptions!$D$16)/(1+Simulation!K1598)^2+(Assumptions!$D$14*(1+Simulation!E1598)^3*F1598-Assumptions!$D$14*(1+Simulation!E1598)^2*Simulation!E1598*Assumptions!$D$16)/(1+Simulation!K1598)^3+(Assumptions!$D$14*(1+Simulation!E1598)^4*F1598-Assumptions!$D$14*(1+Simulation!E1598)^3*Simulation!E1598*Assumptions!$D$16)/(1+Simulation!K1598)^4+(Assumptions!$D$14*(1+Simulation!E1598)^5*F1598-Assumptions!$D$14*(1+Simulation!E1598)^4*Simulation!E1598*Assumptions!$D$16)/(1+Simulation!K1598)^5+(Assumptions!$D$14*(1+Simulation!E1598)^5*F1598-Assumptions!$D$14*(1+Simulation!E1598)^4*Simulation!E1598*Assumptions!$D$16)*(1+Simulation!I1598)/(Simulation!K1598-Simulation!I1598)/(1+Simulation!K1598)^5-Assumptions!$D$17)/Assumptions!$D$18</f>
        <v>18.1180035956243</v>
      </c>
      <c r="H1598" s="8" t="n">
        <f aca="false">IF(D1598=1,G1598,"")</f>
        <v>18.1180035956243</v>
      </c>
      <c r="I1598" s="33" t="str">
        <f aca="false">IF(D1598=0,G1598,"")</f>
        <v/>
      </c>
    </row>
    <row r="1599" customFormat="false" ht="15" hidden="false" customHeight="false" outlineLevel="0" collapsed="false">
      <c r="B1599" s="2" t="n">
        <v>1594</v>
      </c>
      <c r="C1599" s="19" t="n">
        <f aca="false">IF('Random Draws'!F1599&lt;(Assumptions!$D$28-Assumptions!$D$27)/(Assumptions!$D$29-Assumptions!$D$27),Assumptions!$D$27+SQRT('Random Draws'!F1599*(Assumptions!$D$29-Assumptions!$D$27)*(Assumptions!$D$28-Assumptions!$D$27)),Assumptions!$D$29-SQRT((1-'Random Draws'!F1599)*(Assumptions!$D$29-Assumptions!$D$27)*(Assumptions!$D$29-Assumptions!$D$28)))</f>
        <v>0.252107095995886</v>
      </c>
      <c r="D1599" s="29" t="n">
        <f aca="false">IF('Random Draws'!I1599&lt;Assumptions!$D$30,1,0)</f>
        <v>1</v>
      </c>
      <c r="E1599" s="19" t="n">
        <f aca="false">C1599+Assumptions!$D$31*D1599</f>
        <v>0.342107095995886</v>
      </c>
      <c r="F1599" s="28" t="n">
        <f aca="false">(Simulation!F1599-Assumptions!$D$15)*(1-E1599)+Assumptions!$D$15-Simulation!J1599</f>
        <v>0.131171236365399</v>
      </c>
      <c r="G1599" s="8" t="n">
        <f aca="false">((Assumptions!$D$14*(1+Simulation!E1599)^1*F1599-Assumptions!$D$14*(1+Simulation!E1599)^0*Simulation!E1599*Assumptions!$D$16)/(1+Simulation!K1599)^1+(Assumptions!$D$14*(1+Simulation!E1599)^2*F1599-Assumptions!$D$14*(1+Simulation!E1599)^1*Simulation!E1599*Assumptions!$D$16)/(1+Simulation!K1599)^2+(Assumptions!$D$14*(1+Simulation!E1599)^3*F1599-Assumptions!$D$14*(1+Simulation!E1599)^2*Simulation!E1599*Assumptions!$D$16)/(1+Simulation!K1599)^3+(Assumptions!$D$14*(1+Simulation!E1599)^4*F1599-Assumptions!$D$14*(1+Simulation!E1599)^3*Simulation!E1599*Assumptions!$D$16)/(1+Simulation!K1599)^4+(Assumptions!$D$14*(1+Simulation!E1599)^5*F1599-Assumptions!$D$14*(1+Simulation!E1599)^4*Simulation!E1599*Assumptions!$D$16)/(1+Simulation!K1599)^5+(Assumptions!$D$14*(1+Simulation!E1599)^5*F1599-Assumptions!$D$14*(1+Simulation!E1599)^4*Simulation!E1599*Assumptions!$D$16)*(1+Simulation!I1599)/(Simulation!K1599-Simulation!I1599)/(1+Simulation!K1599)^5-Assumptions!$D$17)/Assumptions!$D$18</f>
        <v>8.57400710427665</v>
      </c>
      <c r="H1599" s="8" t="n">
        <f aca="false">IF(D1599=1,G1599,"")</f>
        <v>8.57400710427665</v>
      </c>
      <c r="I1599" s="33" t="str">
        <f aca="false">IF(D1599=0,G1599,"")</f>
        <v/>
      </c>
    </row>
    <row r="1600" customFormat="false" ht="15" hidden="false" customHeight="false" outlineLevel="0" collapsed="false">
      <c r="B1600" s="2" t="n">
        <v>1595</v>
      </c>
      <c r="C1600" s="19" t="n">
        <f aca="false">IF('Random Draws'!F1600&lt;(Assumptions!$D$28-Assumptions!$D$27)/(Assumptions!$D$29-Assumptions!$D$27),Assumptions!$D$27+SQRT('Random Draws'!F1600*(Assumptions!$D$29-Assumptions!$D$27)*(Assumptions!$D$28-Assumptions!$D$27)),Assumptions!$D$29-SQRT((1-'Random Draws'!F1600)*(Assumptions!$D$29-Assumptions!$D$27)*(Assumptions!$D$29-Assumptions!$D$28)))</f>
        <v>0.250813658415726</v>
      </c>
      <c r="D1600" s="29" t="n">
        <f aca="false">IF('Random Draws'!I1600&lt;Assumptions!$D$30,1,0)</f>
        <v>1</v>
      </c>
      <c r="E1600" s="19" t="n">
        <f aca="false">C1600+Assumptions!$D$31*D1600</f>
        <v>0.340813658415726</v>
      </c>
      <c r="F1600" s="28" t="n">
        <f aca="false">(Simulation!F1600-Assumptions!$D$15)*(1-E1600)+Assumptions!$D$15-Simulation!J1600</f>
        <v>0.171919180137609</v>
      </c>
      <c r="G1600" s="8" t="n">
        <f aca="false">((Assumptions!$D$14*(1+Simulation!E1600)^1*F1600-Assumptions!$D$14*(1+Simulation!E1600)^0*Simulation!E1600*Assumptions!$D$16)/(1+Simulation!K1600)^1+(Assumptions!$D$14*(1+Simulation!E1600)^2*F1600-Assumptions!$D$14*(1+Simulation!E1600)^1*Simulation!E1600*Assumptions!$D$16)/(1+Simulation!K1600)^2+(Assumptions!$D$14*(1+Simulation!E1600)^3*F1600-Assumptions!$D$14*(1+Simulation!E1600)^2*Simulation!E1600*Assumptions!$D$16)/(1+Simulation!K1600)^3+(Assumptions!$D$14*(1+Simulation!E1600)^4*F1600-Assumptions!$D$14*(1+Simulation!E1600)^3*Simulation!E1600*Assumptions!$D$16)/(1+Simulation!K1600)^4+(Assumptions!$D$14*(1+Simulation!E1600)^5*F1600-Assumptions!$D$14*(1+Simulation!E1600)^4*Simulation!E1600*Assumptions!$D$16)/(1+Simulation!K1600)^5+(Assumptions!$D$14*(1+Simulation!E1600)^5*F1600-Assumptions!$D$14*(1+Simulation!E1600)^4*Simulation!E1600*Assumptions!$D$16)*(1+Simulation!I1600)/(Simulation!K1600-Simulation!I1600)/(1+Simulation!K1600)^5-Assumptions!$D$17)/Assumptions!$D$18</f>
        <v>15.7488848345585</v>
      </c>
      <c r="H1600" s="8" t="n">
        <f aca="false">IF(D1600=1,G1600,"")</f>
        <v>15.7488848345585</v>
      </c>
      <c r="I1600" s="33" t="str">
        <f aca="false">IF(D1600=0,G1600,"")</f>
        <v/>
      </c>
    </row>
    <row r="1601" customFormat="false" ht="15" hidden="false" customHeight="false" outlineLevel="0" collapsed="false">
      <c r="B1601" s="2" t="n">
        <v>1596</v>
      </c>
      <c r="C1601" s="19" t="n">
        <f aca="false">IF('Random Draws'!F1601&lt;(Assumptions!$D$28-Assumptions!$D$27)/(Assumptions!$D$29-Assumptions!$D$27),Assumptions!$D$27+SQRT('Random Draws'!F1601*(Assumptions!$D$29-Assumptions!$D$27)*(Assumptions!$D$28-Assumptions!$D$27)),Assumptions!$D$29-SQRT((1-'Random Draws'!F1601)*(Assumptions!$D$29-Assumptions!$D$27)*(Assumptions!$D$29-Assumptions!$D$28)))</f>
        <v>0.264165263865842</v>
      </c>
      <c r="D1601" s="29" t="n">
        <f aca="false">IF('Random Draws'!I1601&lt;Assumptions!$D$30,1,0)</f>
        <v>0</v>
      </c>
      <c r="E1601" s="19" t="n">
        <f aca="false">C1601+Assumptions!$D$31*D1601</f>
        <v>0.264165263865842</v>
      </c>
      <c r="F1601" s="28" t="n">
        <f aca="false">(Simulation!F1601-Assumptions!$D$15)*(1-E1601)+Assumptions!$D$15-Simulation!J1601</f>
        <v>0.169069063319897</v>
      </c>
      <c r="G1601" s="8" t="n">
        <f aca="false">((Assumptions!$D$14*(1+Simulation!E1601)^1*F1601-Assumptions!$D$14*(1+Simulation!E1601)^0*Simulation!E1601*Assumptions!$D$16)/(1+Simulation!K1601)^1+(Assumptions!$D$14*(1+Simulation!E1601)^2*F1601-Assumptions!$D$14*(1+Simulation!E1601)^1*Simulation!E1601*Assumptions!$D$16)/(1+Simulation!K1601)^2+(Assumptions!$D$14*(1+Simulation!E1601)^3*F1601-Assumptions!$D$14*(1+Simulation!E1601)^2*Simulation!E1601*Assumptions!$D$16)/(1+Simulation!K1601)^3+(Assumptions!$D$14*(1+Simulation!E1601)^4*F1601-Assumptions!$D$14*(1+Simulation!E1601)^3*Simulation!E1601*Assumptions!$D$16)/(1+Simulation!K1601)^4+(Assumptions!$D$14*(1+Simulation!E1601)^5*F1601-Assumptions!$D$14*(1+Simulation!E1601)^4*Simulation!E1601*Assumptions!$D$16)/(1+Simulation!K1601)^5+(Assumptions!$D$14*(1+Simulation!E1601)^5*F1601-Assumptions!$D$14*(1+Simulation!E1601)^4*Simulation!E1601*Assumptions!$D$16)*(1+Simulation!I1601)/(Simulation!K1601-Simulation!I1601)/(1+Simulation!K1601)^5-Assumptions!$D$17)/Assumptions!$D$18</f>
        <v>14.5470040007151</v>
      </c>
      <c r="H1601" s="8" t="str">
        <f aca="false">IF(D1601=1,G1601,"")</f>
        <v/>
      </c>
      <c r="I1601" s="33" t="n">
        <f aca="false">IF(D1601=0,G1601,"")</f>
        <v>14.5470040007151</v>
      </c>
    </row>
    <row r="1602" customFormat="false" ht="15" hidden="false" customHeight="false" outlineLevel="0" collapsed="false">
      <c r="B1602" s="2" t="n">
        <v>1597</v>
      </c>
      <c r="C1602" s="19" t="n">
        <f aca="false">IF('Random Draws'!F1602&lt;(Assumptions!$D$28-Assumptions!$D$27)/(Assumptions!$D$29-Assumptions!$D$27),Assumptions!$D$27+SQRT('Random Draws'!F1602*(Assumptions!$D$29-Assumptions!$D$27)*(Assumptions!$D$28-Assumptions!$D$27)),Assumptions!$D$29-SQRT((1-'Random Draws'!F1602)*(Assumptions!$D$29-Assumptions!$D$27)*(Assumptions!$D$29-Assumptions!$D$28)))</f>
        <v>0.266041807468959</v>
      </c>
      <c r="D1602" s="29" t="n">
        <f aca="false">IF('Random Draws'!I1602&lt;Assumptions!$D$30,1,0)</f>
        <v>1</v>
      </c>
      <c r="E1602" s="19" t="n">
        <f aca="false">C1602+Assumptions!$D$31*D1602</f>
        <v>0.356041807468959</v>
      </c>
      <c r="F1602" s="28" t="n">
        <f aca="false">(Simulation!F1602-Assumptions!$D$15)*(1-E1602)+Assumptions!$D$15-Simulation!J1602</f>
        <v>0.151675819771503</v>
      </c>
      <c r="G1602" s="8" t="n">
        <f aca="false">((Assumptions!$D$14*(1+Simulation!E1602)^1*F1602-Assumptions!$D$14*(1+Simulation!E1602)^0*Simulation!E1602*Assumptions!$D$16)/(1+Simulation!K1602)^1+(Assumptions!$D$14*(1+Simulation!E1602)^2*F1602-Assumptions!$D$14*(1+Simulation!E1602)^1*Simulation!E1602*Assumptions!$D$16)/(1+Simulation!K1602)^2+(Assumptions!$D$14*(1+Simulation!E1602)^3*F1602-Assumptions!$D$14*(1+Simulation!E1602)^2*Simulation!E1602*Assumptions!$D$16)/(1+Simulation!K1602)^3+(Assumptions!$D$14*(1+Simulation!E1602)^4*F1602-Assumptions!$D$14*(1+Simulation!E1602)^3*Simulation!E1602*Assumptions!$D$16)/(1+Simulation!K1602)^4+(Assumptions!$D$14*(1+Simulation!E1602)^5*F1602-Assumptions!$D$14*(1+Simulation!E1602)^4*Simulation!E1602*Assumptions!$D$16)/(1+Simulation!K1602)^5+(Assumptions!$D$14*(1+Simulation!E1602)^5*F1602-Assumptions!$D$14*(1+Simulation!E1602)^4*Simulation!E1602*Assumptions!$D$16)*(1+Simulation!I1602)/(Simulation!K1602-Simulation!I1602)/(1+Simulation!K1602)^5-Assumptions!$D$17)/Assumptions!$D$18</f>
        <v>11.2650994561818</v>
      </c>
      <c r="H1602" s="8" t="n">
        <f aca="false">IF(D1602=1,G1602,"")</f>
        <v>11.2650994561818</v>
      </c>
      <c r="I1602" s="33" t="str">
        <f aca="false">IF(D1602=0,G1602,"")</f>
        <v/>
      </c>
    </row>
    <row r="1603" customFormat="false" ht="15" hidden="false" customHeight="false" outlineLevel="0" collapsed="false">
      <c r="B1603" s="2" t="n">
        <v>1598</v>
      </c>
      <c r="C1603" s="19" t="n">
        <f aca="false">IF('Random Draws'!F1603&lt;(Assumptions!$D$28-Assumptions!$D$27)/(Assumptions!$D$29-Assumptions!$D$27),Assumptions!$D$27+SQRT('Random Draws'!F1603*(Assumptions!$D$29-Assumptions!$D$27)*(Assumptions!$D$28-Assumptions!$D$27)),Assumptions!$D$29-SQRT((1-'Random Draws'!F1603)*(Assumptions!$D$29-Assumptions!$D$27)*(Assumptions!$D$29-Assumptions!$D$28)))</f>
        <v>0.272316502850238</v>
      </c>
      <c r="D1603" s="29" t="n">
        <f aca="false">IF('Random Draws'!I1603&lt;Assumptions!$D$30,1,0)</f>
        <v>1</v>
      </c>
      <c r="E1603" s="19" t="n">
        <f aca="false">C1603+Assumptions!$D$31*D1603</f>
        <v>0.362316502850238</v>
      </c>
      <c r="F1603" s="28" t="n">
        <f aca="false">(Simulation!F1603-Assumptions!$D$15)*(1-E1603)+Assumptions!$D$15-Simulation!J1603</f>
        <v>0.169430448529923</v>
      </c>
      <c r="G1603" s="8" t="n">
        <f aca="false">((Assumptions!$D$14*(1+Simulation!E1603)^1*F1603-Assumptions!$D$14*(1+Simulation!E1603)^0*Simulation!E1603*Assumptions!$D$16)/(1+Simulation!K1603)^1+(Assumptions!$D$14*(1+Simulation!E1603)^2*F1603-Assumptions!$D$14*(1+Simulation!E1603)^1*Simulation!E1603*Assumptions!$D$16)/(1+Simulation!K1603)^2+(Assumptions!$D$14*(1+Simulation!E1603)^3*F1603-Assumptions!$D$14*(1+Simulation!E1603)^2*Simulation!E1603*Assumptions!$D$16)/(1+Simulation!K1603)^3+(Assumptions!$D$14*(1+Simulation!E1603)^4*F1603-Assumptions!$D$14*(1+Simulation!E1603)^3*Simulation!E1603*Assumptions!$D$16)/(1+Simulation!K1603)^4+(Assumptions!$D$14*(1+Simulation!E1603)^5*F1603-Assumptions!$D$14*(1+Simulation!E1603)^4*Simulation!E1603*Assumptions!$D$16)/(1+Simulation!K1603)^5+(Assumptions!$D$14*(1+Simulation!E1603)^5*F1603-Assumptions!$D$14*(1+Simulation!E1603)^4*Simulation!E1603*Assumptions!$D$16)*(1+Simulation!I1603)/(Simulation!K1603-Simulation!I1603)/(1+Simulation!K1603)^5-Assumptions!$D$17)/Assumptions!$D$18</f>
        <v>23.4249145998287</v>
      </c>
      <c r="H1603" s="8" t="n">
        <f aca="false">IF(D1603=1,G1603,"")</f>
        <v>23.4249145998287</v>
      </c>
      <c r="I1603" s="33" t="str">
        <f aca="false">IF(D1603=0,G1603,"")</f>
        <v/>
      </c>
    </row>
    <row r="1604" customFormat="false" ht="15" hidden="false" customHeight="false" outlineLevel="0" collapsed="false">
      <c r="B1604" s="2" t="n">
        <v>1599</v>
      </c>
      <c r="C1604" s="19" t="n">
        <f aca="false">IF('Random Draws'!F1604&lt;(Assumptions!$D$28-Assumptions!$D$27)/(Assumptions!$D$29-Assumptions!$D$27),Assumptions!$D$27+SQRT('Random Draws'!F1604*(Assumptions!$D$29-Assumptions!$D$27)*(Assumptions!$D$28-Assumptions!$D$27)),Assumptions!$D$29-SQRT((1-'Random Draws'!F1604)*(Assumptions!$D$29-Assumptions!$D$27)*(Assumptions!$D$29-Assumptions!$D$28)))</f>
        <v>0.26069477452342</v>
      </c>
      <c r="D1604" s="29" t="n">
        <f aca="false">IF('Random Draws'!I1604&lt;Assumptions!$D$30,1,0)</f>
        <v>0</v>
      </c>
      <c r="E1604" s="19" t="n">
        <f aca="false">C1604+Assumptions!$D$31*D1604</f>
        <v>0.26069477452342</v>
      </c>
      <c r="F1604" s="28" t="n">
        <f aca="false">(Simulation!F1604-Assumptions!$D$15)*(1-E1604)+Assumptions!$D$15-Simulation!J1604</f>
        <v>0.160535629471259</v>
      </c>
      <c r="G1604" s="8" t="n">
        <f aca="false">((Assumptions!$D$14*(1+Simulation!E1604)^1*F1604-Assumptions!$D$14*(1+Simulation!E1604)^0*Simulation!E1604*Assumptions!$D$16)/(1+Simulation!K1604)^1+(Assumptions!$D$14*(1+Simulation!E1604)^2*F1604-Assumptions!$D$14*(1+Simulation!E1604)^1*Simulation!E1604*Assumptions!$D$16)/(1+Simulation!K1604)^2+(Assumptions!$D$14*(1+Simulation!E1604)^3*F1604-Assumptions!$D$14*(1+Simulation!E1604)^2*Simulation!E1604*Assumptions!$D$16)/(1+Simulation!K1604)^3+(Assumptions!$D$14*(1+Simulation!E1604)^4*F1604-Assumptions!$D$14*(1+Simulation!E1604)^3*Simulation!E1604*Assumptions!$D$16)/(1+Simulation!K1604)^4+(Assumptions!$D$14*(1+Simulation!E1604)^5*F1604-Assumptions!$D$14*(1+Simulation!E1604)^4*Simulation!E1604*Assumptions!$D$16)/(1+Simulation!K1604)^5+(Assumptions!$D$14*(1+Simulation!E1604)^5*F1604-Assumptions!$D$14*(1+Simulation!E1604)^4*Simulation!E1604*Assumptions!$D$16)*(1+Simulation!I1604)/(Simulation!K1604-Simulation!I1604)/(1+Simulation!K1604)^5-Assumptions!$D$17)/Assumptions!$D$18</f>
        <v>12.611463909704</v>
      </c>
      <c r="H1604" s="8" t="str">
        <f aca="false">IF(D1604=1,G1604,"")</f>
        <v/>
      </c>
      <c r="I1604" s="33" t="n">
        <f aca="false">IF(D1604=0,G1604,"")</f>
        <v>12.611463909704</v>
      </c>
    </row>
    <row r="1605" customFormat="false" ht="15" hidden="false" customHeight="false" outlineLevel="0" collapsed="false">
      <c r="B1605" s="2" t="n">
        <v>1600</v>
      </c>
      <c r="C1605" s="19" t="n">
        <f aca="false">IF('Random Draws'!F1605&lt;(Assumptions!$D$28-Assumptions!$D$27)/(Assumptions!$D$29-Assumptions!$D$27),Assumptions!$D$27+SQRT('Random Draws'!F1605*(Assumptions!$D$29-Assumptions!$D$27)*(Assumptions!$D$28-Assumptions!$D$27)),Assumptions!$D$29-SQRT((1-'Random Draws'!F1605)*(Assumptions!$D$29-Assumptions!$D$27)*(Assumptions!$D$29-Assumptions!$D$28)))</f>
        <v>0.263256062838102</v>
      </c>
      <c r="D1605" s="29" t="n">
        <f aca="false">IF('Random Draws'!I1605&lt;Assumptions!$D$30,1,0)</f>
        <v>0</v>
      </c>
      <c r="E1605" s="19" t="n">
        <f aca="false">C1605+Assumptions!$D$31*D1605</f>
        <v>0.263256062838102</v>
      </c>
      <c r="F1605" s="28" t="n">
        <f aca="false">(Simulation!F1605-Assumptions!$D$15)*(1-E1605)+Assumptions!$D$15-Simulation!J1605</f>
        <v>0.184579721783809</v>
      </c>
      <c r="G1605" s="8" t="n">
        <f aca="false">((Assumptions!$D$14*(1+Simulation!E1605)^1*F1605-Assumptions!$D$14*(1+Simulation!E1605)^0*Simulation!E1605*Assumptions!$D$16)/(1+Simulation!K1605)^1+(Assumptions!$D$14*(1+Simulation!E1605)^2*F1605-Assumptions!$D$14*(1+Simulation!E1605)^1*Simulation!E1605*Assumptions!$D$16)/(1+Simulation!K1605)^2+(Assumptions!$D$14*(1+Simulation!E1605)^3*F1605-Assumptions!$D$14*(1+Simulation!E1605)^2*Simulation!E1605*Assumptions!$D$16)/(1+Simulation!K1605)^3+(Assumptions!$D$14*(1+Simulation!E1605)^4*F1605-Assumptions!$D$14*(1+Simulation!E1605)^3*Simulation!E1605*Assumptions!$D$16)/(1+Simulation!K1605)^4+(Assumptions!$D$14*(1+Simulation!E1605)^5*F1605-Assumptions!$D$14*(1+Simulation!E1605)^4*Simulation!E1605*Assumptions!$D$16)/(1+Simulation!K1605)^5+(Assumptions!$D$14*(1+Simulation!E1605)^5*F1605-Assumptions!$D$14*(1+Simulation!E1605)^4*Simulation!E1605*Assumptions!$D$16)*(1+Simulation!I1605)/(Simulation!K1605-Simulation!I1605)/(1+Simulation!K1605)^5-Assumptions!$D$17)/Assumptions!$D$18</f>
        <v>11.7784458140669</v>
      </c>
      <c r="H1605" s="8" t="str">
        <f aca="false">IF(D1605=1,G1605,"")</f>
        <v/>
      </c>
      <c r="I1605" s="33" t="n">
        <f aca="false">IF(D1605=0,G1605,"")</f>
        <v>11.7784458140669</v>
      </c>
    </row>
    <row r="1606" customFormat="false" ht="15" hidden="false" customHeight="false" outlineLevel="0" collapsed="false">
      <c r="B1606" s="2" t="n">
        <v>1601</v>
      </c>
      <c r="C1606" s="19" t="n">
        <f aca="false">IF('Random Draws'!F1606&lt;(Assumptions!$D$28-Assumptions!$D$27)/(Assumptions!$D$29-Assumptions!$D$27),Assumptions!$D$27+SQRT('Random Draws'!F1606*(Assumptions!$D$29-Assumptions!$D$27)*(Assumptions!$D$28-Assumptions!$D$27)),Assumptions!$D$29-SQRT((1-'Random Draws'!F1606)*(Assumptions!$D$29-Assumptions!$D$27)*(Assumptions!$D$29-Assumptions!$D$28)))</f>
        <v>0.278490235870343</v>
      </c>
      <c r="D1606" s="29" t="n">
        <f aca="false">IF('Random Draws'!I1606&lt;Assumptions!$D$30,1,0)</f>
        <v>1</v>
      </c>
      <c r="E1606" s="19" t="n">
        <f aca="false">C1606+Assumptions!$D$31*D1606</f>
        <v>0.368490235870343</v>
      </c>
      <c r="F1606" s="28" t="n">
        <f aca="false">(Simulation!F1606-Assumptions!$D$15)*(1-E1606)+Assumptions!$D$15-Simulation!J1606</f>
        <v>0.164384274018838</v>
      </c>
      <c r="G1606" s="8" t="n">
        <f aca="false">((Assumptions!$D$14*(1+Simulation!E1606)^1*F1606-Assumptions!$D$14*(1+Simulation!E1606)^0*Simulation!E1606*Assumptions!$D$16)/(1+Simulation!K1606)^1+(Assumptions!$D$14*(1+Simulation!E1606)^2*F1606-Assumptions!$D$14*(1+Simulation!E1606)^1*Simulation!E1606*Assumptions!$D$16)/(1+Simulation!K1606)^2+(Assumptions!$D$14*(1+Simulation!E1606)^3*F1606-Assumptions!$D$14*(1+Simulation!E1606)^2*Simulation!E1606*Assumptions!$D$16)/(1+Simulation!K1606)^3+(Assumptions!$D$14*(1+Simulation!E1606)^4*F1606-Assumptions!$D$14*(1+Simulation!E1606)^3*Simulation!E1606*Assumptions!$D$16)/(1+Simulation!K1606)^4+(Assumptions!$D$14*(1+Simulation!E1606)^5*F1606-Assumptions!$D$14*(1+Simulation!E1606)^4*Simulation!E1606*Assumptions!$D$16)/(1+Simulation!K1606)^5+(Assumptions!$D$14*(1+Simulation!E1606)^5*F1606-Assumptions!$D$14*(1+Simulation!E1606)^4*Simulation!E1606*Assumptions!$D$16)*(1+Simulation!I1606)/(Simulation!K1606-Simulation!I1606)/(1+Simulation!K1606)^5-Assumptions!$D$17)/Assumptions!$D$18</f>
        <v>11.9783725665309</v>
      </c>
      <c r="H1606" s="8" t="n">
        <f aca="false">IF(D1606=1,G1606,"")</f>
        <v>11.9783725665309</v>
      </c>
      <c r="I1606" s="33" t="str">
        <f aca="false">IF(D1606=0,G1606,"")</f>
        <v/>
      </c>
    </row>
    <row r="1607" customFormat="false" ht="15" hidden="false" customHeight="false" outlineLevel="0" collapsed="false">
      <c r="B1607" s="2" t="n">
        <v>1602</v>
      </c>
      <c r="C1607" s="19" t="n">
        <f aca="false">IF('Random Draws'!F1607&lt;(Assumptions!$D$28-Assumptions!$D$27)/(Assumptions!$D$29-Assumptions!$D$27),Assumptions!$D$27+SQRT('Random Draws'!F1607*(Assumptions!$D$29-Assumptions!$D$27)*(Assumptions!$D$28-Assumptions!$D$27)),Assumptions!$D$29-SQRT((1-'Random Draws'!F1607)*(Assumptions!$D$29-Assumptions!$D$27)*(Assumptions!$D$29-Assumptions!$D$28)))</f>
        <v>0.26771781101523</v>
      </c>
      <c r="D1607" s="29" t="n">
        <f aca="false">IF('Random Draws'!I1607&lt;Assumptions!$D$30,1,0)</f>
        <v>0</v>
      </c>
      <c r="E1607" s="19" t="n">
        <f aca="false">C1607+Assumptions!$D$31*D1607</f>
        <v>0.26771781101523</v>
      </c>
      <c r="F1607" s="28" t="n">
        <f aca="false">(Simulation!F1607-Assumptions!$D$15)*(1-E1607)+Assumptions!$D$15-Simulation!J1607</f>
        <v>0.200162612303283</v>
      </c>
      <c r="G1607" s="8" t="n">
        <f aca="false">((Assumptions!$D$14*(1+Simulation!E1607)^1*F1607-Assumptions!$D$14*(1+Simulation!E1607)^0*Simulation!E1607*Assumptions!$D$16)/(1+Simulation!K1607)^1+(Assumptions!$D$14*(1+Simulation!E1607)^2*F1607-Assumptions!$D$14*(1+Simulation!E1607)^1*Simulation!E1607*Assumptions!$D$16)/(1+Simulation!K1607)^2+(Assumptions!$D$14*(1+Simulation!E1607)^3*F1607-Assumptions!$D$14*(1+Simulation!E1607)^2*Simulation!E1607*Assumptions!$D$16)/(1+Simulation!K1607)^3+(Assumptions!$D$14*(1+Simulation!E1607)^4*F1607-Assumptions!$D$14*(1+Simulation!E1607)^3*Simulation!E1607*Assumptions!$D$16)/(1+Simulation!K1607)^4+(Assumptions!$D$14*(1+Simulation!E1607)^5*F1607-Assumptions!$D$14*(1+Simulation!E1607)^4*Simulation!E1607*Assumptions!$D$16)/(1+Simulation!K1607)^5+(Assumptions!$D$14*(1+Simulation!E1607)^5*F1607-Assumptions!$D$14*(1+Simulation!E1607)^4*Simulation!E1607*Assumptions!$D$16)*(1+Simulation!I1607)/(Simulation!K1607-Simulation!I1607)/(1+Simulation!K1607)^5-Assumptions!$D$17)/Assumptions!$D$18</f>
        <v>11.0537354766495</v>
      </c>
      <c r="H1607" s="8" t="str">
        <f aca="false">IF(D1607=1,G1607,"")</f>
        <v/>
      </c>
      <c r="I1607" s="33" t="n">
        <f aca="false">IF(D1607=0,G1607,"")</f>
        <v>11.0537354766495</v>
      </c>
    </row>
    <row r="1608" customFormat="false" ht="15" hidden="false" customHeight="false" outlineLevel="0" collapsed="false">
      <c r="B1608" s="2" t="n">
        <v>1603</v>
      </c>
      <c r="C1608" s="19" t="n">
        <f aca="false">IF('Random Draws'!F1608&lt;(Assumptions!$D$28-Assumptions!$D$27)/(Assumptions!$D$29-Assumptions!$D$27),Assumptions!$D$27+SQRT('Random Draws'!F1608*(Assumptions!$D$29-Assumptions!$D$27)*(Assumptions!$D$28-Assumptions!$D$27)),Assumptions!$D$29-SQRT((1-'Random Draws'!F1608)*(Assumptions!$D$29-Assumptions!$D$27)*(Assumptions!$D$29-Assumptions!$D$28)))</f>
        <v>0.258828776659273</v>
      </c>
      <c r="D1608" s="29" t="n">
        <f aca="false">IF('Random Draws'!I1608&lt;Assumptions!$D$30,1,0)</f>
        <v>0</v>
      </c>
      <c r="E1608" s="19" t="n">
        <f aca="false">C1608+Assumptions!$D$31*D1608</f>
        <v>0.258828776659273</v>
      </c>
      <c r="F1608" s="28" t="n">
        <f aca="false">(Simulation!F1608-Assumptions!$D$15)*(1-E1608)+Assumptions!$D$15-Simulation!J1608</f>
        <v>0.177323195163406</v>
      </c>
      <c r="G1608" s="8" t="n">
        <f aca="false">((Assumptions!$D$14*(1+Simulation!E1608)^1*F1608-Assumptions!$D$14*(1+Simulation!E1608)^0*Simulation!E1608*Assumptions!$D$16)/(1+Simulation!K1608)^1+(Assumptions!$D$14*(1+Simulation!E1608)^2*F1608-Assumptions!$D$14*(1+Simulation!E1608)^1*Simulation!E1608*Assumptions!$D$16)/(1+Simulation!K1608)^2+(Assumptions!$D$14*(1+Simulation!E1608)^3*F1608-Assumptions!$D$14*(1+Simulation!E1608)^2*Simulation!E1608*Assumptions!$D$16)/(1+Simulation!K1608)^3+(Assumptions!$D$14*(1+Simulation!E1608)^4*F1608-Assumptions!$D$14*(1+Simulation!E1608)^3*Simulation!E1608*Assumptions!$D$16)/(1+Simulation!K1608)^4+(Assumptions!$D$14*(1+Simulation!E1608)^5*F1608-Assumptions!$D$14*(1+Simulation!E1608)^4*Simulation!E1608*Assumptions!$D$16)/(1+Simulation!K1608)^5+(Assumptions!$D$14*(1+Simulation!E1608)^5*F1608-Assumptions!$D$14*(1+Simulation!E1608)^4*Simulation!E1608*Assumptions!$D$16)*(1+Simulation!I1608)/(Simulation!K1608-Simulation!I1608)/(1+Simulation!K1608)^5-Assumptions!$D$17)/Assumptions!$D$18</f>
        <v>13.5641387545249</v>
      </c>
      <c r="H1608" s="8" t="str">
        <f aca="false">IF(D1608=1,G1608,"")</f>
        <v/>
      </c>
      <c r="I1608" s="33" t="n">
        <f aca="false">IF(D1608=0,G1608,"")</f>
        <v>13.5641387545249</v>
      </c>
    </row>
    <row r="1609" customFormat="false" ht="15" hidden="false" customHeight="false" outlineLevel="0" collapsed="false">
      <c r="B1609" s="2" t="n">
        <v>1604</v>
      </c>
      <c r="C1609" s="19" t="n">
        <f aca="false">IF('Random Draws'!F1609&lt;(Assumptions!$D$28-Assumptions!$D$27)/(Assumptions!$D$29-Assumptions!$D$27),Assumptions!$D$27+SQRT('Random Draws'!F1609*(Assumptions!$D$29-Assumptions!$D$27)*(Assumptions!$D$28-Assumptions!$D$27)),Assumptions!$D$29-SQRT((1-'Random Draws'!F1609)*(Assumptions!$D$29-Assumptions!$D$27)*(Assumptions!$D$29-Assumptions!$D$28)))</f>
        <v>0.267711681828826</v>
      </c>
      <c r="D1609" s="29" t="n">
        <f aca="false">IF('Random Draws'!I1609&lt;Assumptions!$D$30,1,0)</f>
        <v>0</v>
      </c>
      <c r="E1609" s="19" t="n">
        <f aca="false">C1609+Assumptions!$D$31*D1609</f>
        <v>0.267711681828826</v>
      </c>
      <c r="F1609" s="28" t="n">
        <f aca="false">(Simulation!F1609-Assumptions!$D$15)*(1-E1609)+Assumptions!$D$15-Simulation!J1609</f>
        <v>0.198718301134675</v>
      </c>
      <c r="G1609" s="8" t="n">
        <f aca="false">((Assumptions!$D$14*(1+Simulation!E1609)^1*F1609-Assumptions!$D$14*(1+Simulation!E1609)^0*Simulation!E1609*Assumptions!$D$16)/(1+Simulation!K1609)^1+(Assumptions!$D$14*(1+Simulation!E1609)^2*F1609-Assumptions!$D$14*(1+Simulation!E1609)^1*Simulation!E1609*Assumptions!$D$16)/(1+Simulation!K1609)^2+(Assumptions!$D$14*(1+Simulation!E1609)^3*F1609-Assumptions!$D$14*(1+Simulation!E1609)^2*Simulation!E1609*Assumptions!$D$16)/(1+Simulation!K1609)^3+(Assumptions!$D$14*(1+Simulation!E1609)^4*F1609-Assumptions!$D$14*(1+Simulation!E1609)^3*Simulation!E1609*Assumptions!$D$16)/(1+Simulation!K1609)^4+(Assumptions!$D$14*(1+Simulation!E1609)^5*F1609-Assumptions!$D$14*(1+Simulation!E1609)^4*Simulation!E1609*Assumptions!$D$16)/(1+Simulation!K1609)^5+(Assumptions!$D$14*(1+Simulation!E1609)^5*F1609-Assumptions!$D$14*(1+Simulation!E1609)^4*Simulation!E1609*Assumptions!$D$16)*(1+Simulation!I1609)/(Simulation!K1609-Simulation!I1609)/(1+Simulation!K1609)^5-Assumptions!$D$17)/Assumptions!$D$18</f>
        <v>20.3317620486686</v>
      </c>
      <c r="H1609" s="8" t="str">
        <f aca="false">IF(D1609=1,G1609,"")</f>
        <v/>
      </c>
      <c r="I1609" s="33" t="n">
        <f aca="false">IF(D1609=0,G1609,"")</f>
        <v>20.3317620486686</v>
      </c>
    </row>
    <row r="1610" customFormat="false" ht="15" hidden="false" customHeight="false" outlineLevel="0" collapsed="false">
      <c r="B1610" s="2" t="n">
        <v>1605</v>
      </c>
      <c r="C1610" s="19" t="n">
        <f aca="false">IF('Random Draws'!F1610&lt;(Assumptions!$D$28-Assumptions!$D$27)/(Assumptions!$D$29-Assumptions!$D$27),Assumptions!$D$27+SQRT('Random Draws'!F1610*(Assumptions!$D$29-Assumptions!$D$27)*(Assumptions!$D$28-Assumptions!$D$27)),Assumptions!$D$29-SQRT((1-'Random Draws'!F1610)*(Assumptions!$D$29-Assumptions!$D$27)*(Assumptions!$D$29-Assumptions!$D$28)))</f>
        <v>0.265947174161871</v>
      </c>
      <c r="D1610" s="29" t="n">
        <f aca="false">IF('Random Draws'!I1610&lt;Assumptions!$D$30,1,0)</f>
        <v>0</v>
      </c>
      <c r="E1610" s="19" t="n">
        <f aca="false">C1610+Assumptions!$D$31*D1610</f>
        <v>0.265947174161871</v>
      </c>
      <c r="F1610" s="28" t="n">
        <f aca="false">(Simulation!F1610-Assumptions!$D$15)*(1-E1610)+Assumptions!$D$15-Simulation!J1610</f>
        <v>0.192610564515057</v>
      </c>
      <c r="G1610" s="8" t="n">
        <f aca="false">((Assumptions!$D$14*(1+Simulation!E1610)^1*F1610-Assumptions!$D$14*(1+Simulation!E1610)^0*Simulation!E1610*Assumptions!$D$16)/(1+Simulation!K1610)^1+(Assumptions!$D$14*(1+Simulation!E1610)^2*F1610-Assumptions!$D$14*(1+Simulation!E1610)^1*Simulation!E1610*Assumptions!$D$16)/(1+Simulation!K1610)^2+(Assumptions!$D$14*(1+Simulation!E1610)^3*F1610-Assumptions!$D$14*(1+Simulation!E1610)^2*Simulation!E1610*Assumptions!$D$16)/(1+Simulation!K1610)^3+(Assumptions!$D$14*(1+Simulation!E1610)^4*F1610-Assumptions!$D$14*(1+Simulation!E1610)^3*Simulation!E1610*Assumptions!$D$16)/(1+Simulation!K1610)^4+(Assumptions!$D$14*(1+Simulation!E1610)^5*F1610-Assumptions!$D$14*(1+Simulation!E1610)^4*Simulation!E1610*Assumptions!$D$16)/(1+Simulation!K1610)^5+(Assumptions!$D$14*(1+Simulation!E1610)^5*F1610-Assumptions!$D$14*(1+Simulation!E1610)^4*Simulation!E1610*Assumptions!$D$16)*(1+Simulation!I1610)/(Simulation!K1610-Simulation!I1610)/(1+Simulation!K1610)^5-Assumptions!$D$17)/Assumptions!$D$18</f>
        <v>21.639940169948</v>
      </c>
      <c r="H1610" s="8" t="str">
        <f aca="false">IF(D1610=1,G1610,"")</f>
        <v/>
      </c>
      <c r="I1610" s="33" t="n">
        <f aca="false">IF(D1610=0,G1610,"")</f>
        <v>21.639940169948</v>
      </c>
    </row>
    <row r="1611" customFormat="false" ht="15" hidden="false" customHeight="false" outlineLevel="0" collapsed="false">
      <c r="B1611" s="2" t="n">
        <v>1606</v>
      </c>
      <c r="C1611" s="19" t="n">
        <f aca="false">IF('Random Draws'!F1611&lt;(Assumptions!$D$28-Assumptions!$D$27)/(Assumptions!$D$29-Assumptions!$D$27),Assumptions!$D$27+SQRT('Random Draws'!F1611*(Assumptions!$D$29-Assumptions!$D$27)*(Assumptions!$D$28-Assumptions!$D$27)),Assumptions!$D$29-SQRT((1-'Random Draws'!F1611)*(Assumptions!$D$29-Assumptions!$D$27)*(Assumptions!$D$29-Assumptions!$D$28)))</f>
        <v>0.262863738374663</v>
      </c>
      <c r="D1611" s="29" t="n">
        <f aca="false">IF('Random Draws'!I1611&lt;Assumptions!$D$30,1,0)</f>
        <v>0</v>
      </c>
      <c r="E1611" s="19" t="n">
        <f aca="false">C1611+Assumptions!$D$31*D1611</f>
        <v>0.262863738374663</v>
      </c>
      <c r="F1611" s="28" t="n">
        <f aca="false">(Simulation!F1611-Assumptions!$D$15)*(1-E1611)+Assumptions!$D$15-Simulation!J1611</f>
        <v>0.210640616252147</v>
      </c>
      <c r="G1611" s="8" t="n">
        <f aca="false">((Assumptions!$D$14*(1+Simulation!E1611)^1*F1611-Assumptions!$D$14*(1+Simulation!E1611)^0*Simulation!E1611*Assumptions!$D$16)/(1+Simulation!K1611)^1+(Assumptions!$D$14*(1+Simulation!E1611)^2*F1611-Assumptions!$D$14*(1+Simulation!E1611)^1*Simulation!E1611*Assumptions!$D$16)/(1+Simulation!K1611)^2+(Assumptions!$D$14*(1+Simulation!E1611)^3*F1611-Assumptions!$D$14*(1+Simulation!E1611)^2*Simulation!E1611*Assumptions!$D$16)/(1+Simulation!K1611)^3+(Assumptions!$D$14*(1+Simulation!E1611)^4*F1611-Assumptions!$D$14*(1+Simulation!E1611)^3*Simulation!E1611*Assumptions!$D$16)/(1+Simulation!K1611)^4+(Assumptions!$D$14*(1+Simulation!E1611)^5*F1611-Assumptions!$D$14*(1+Simulation!E1611)^4*Simulation!E1611*Assumptions!$D$16)/(1+Simulation!K1611)^5+(Assumptions!$D$14*(1+Simulation!E1611)^5*F1611-Assumptions!$D$14*(1+Simulation!E1611)^4*Simulation!E1611*Assumptions!$D$16)*(1+Simulation!I1611)/(Simulation!K1611-Simulation!I1611)/(1+Simulation!K1611)^5-Assumptions!$D$17)/Assumptions!$D$18</f>
        <v>26.6200896140749</v>
      </c>
      <c r="H1611" s="8" t="str">
        <f aca="false">IF(D1611=1,G1611,"")</f>
        <v/>
      </c>
      <c r="I1611" s="33" t="n">
        <f aca="false">IF(D1611=0,G1611,"")</f>
        <v>26.6200896140749</v>
      </c>
    </row>
    <row r="1612" customFormat="false" ht="15" hidden="false" customHeight="false" outlineLevel="0" collapsed="false">
      <c r="B1612" s="2" t="n">
        <v>1607</v>
      </c>
      <c r="C1612" s="19" t="n">
        <f aca="false">IF('Random Draws'!F1612&lt;(Assumptions!$D$28-Assumptions!$D$27)/(Assumptions!$D$29-Assumptions!$D$27),Assumptions!$D$27+SQRT('Random Draws'!F1612*(Assumptions!$D$29-Assumptions!$D$27)*(Assumptions!$D$28-Assumptions!$D$27)),Assumptions!$D$29-SQRT((1-'Random Draws'!F1612)*(Assumptions!$D$29-Assumptions!$D$27)*(Assumptions!$D$29-Assumptions!$D$28)))</f>
        <v>0.263674666774464</v>
      </c>
      <c r="D1612" s="29" t="n">
        <f aca="false">IF('Random Draws'!I1612&lt;Assumptions!$D$30,1,0)</f>
        <v>0</v>
      </c>
      <c r="E1612" s="19" t="n">
        <f aca="false">C1612+Assumptions!$D$31*D1612</f>
        <v>0.263674666774464</v>
      </c>
      <c r="F1612" s="28" t="n">
        <f aca="false">(Simulation!F1612-Assumptions!$D$15)*(1-E1612)+Assumptions!$D$15-Simulation!J1612</f>
        <v>0.1698194229963</v>
      </c>
      <c r="G1612" s="8" t="n">
        <f aca="false">((Assumptions!$D$14*(1+Simulation!E1612)^1*F1612-Assumptions!$D$14*(1+Simulation!E1612)^0*Simulation!E1612*Assumptions!$D$16)/(1+Simulation!K1612)^1+(Assumptions!$D$14*(1+Simulation!E1612)^2*F1612-Assumptions!$D$14*(1+Simulation!E1612)^1*Simulation!E1612*Assumptions!$D$16)/(1+Simulation!K1612)^2+(Assumptions!$D$14*(1+Simulation!E1612)^3*F1612-Assumptions!$D$14*(1+Simulation!E1612)^2*Simulation!E1612*Assumptions!$D$16)/(1+Simulation!K1612)^3+(Assumptions!$D$14*(1+Simulation!E1612)^4*F1612-Assumptions!$D$14*(1+Simulation!E1612)^3*Simulation!E1612*Assumptions!$D$16)/(1+Simulation!K1612)^4+(Assumptions!$D$14*(1+Simulation!E1612)^5*F1612-Assumptions!$D$14*(1+Simulation!E1612)^4*Simulation!E1612*Assumptions!$D$16)/(1+Simulation!K1612)^5+(Assumptions!$D$14*(1+Simulation!E1612)^5*F1612-Assumptions!$D$14*(1+Simulation!E1612)^4*Simulation!E1612*Assumptions!$D$16)*(1+Simulation!I1612)/(Simulation!K1612-Simulation!I1612)/(1+Simulation!K1612)^5-Assumptions!$D$17)/Assumptions!$D$18</f>
        <v>11.8773688095314</v>
      </c>
      <c r="H1612" s="8" t="str">
        <f aca="false">IF(D1612=1,G1612,"")</f>
        <v/>
      </c>
      <c r="I1612" s="33" t="n">
        <f aca="false">IF(D1612=0,G1612,"")</f>
        <v>11.8773688095314</v>
      </c>
    </row>
    <row r="1613" customFormat="false" ht="15" hidden="false" customHeight="false" outlineLevel="0" collapsed="false">
      <c r="B1613" s="2" t="n">
        <v>1608</v>
      </c>
      <c r="C1613" s="19" t="n">
        <f aca="false">IF('Random Draws'!F1613&lt;(Assumptions!$D$28-Assumptions!$D$27)/(Assumptions!$D$29-Assumptions!$D$27),Assumptions!$D$27+SQRT('Random Draws'!F1613*(Assumptions!$D$29-Assumptions!$D$27)*(Assumptions!$D$28-Assumptions!$D$27)),Assumptions!$D$29-SQRT((1-'Random Draws'!F1613)*(Assumptions!$D$29-Assumptions!$D$27)*(Assumptions!$D$29-Assumptions!$D$28)))</f>
        <v>0.255242303554804</v>
      </c>
      <c r="D1613" s="29" t="n">
        <f aca="false">IF('Random Draws'!I1613&lt;Assumptions!$D$30,1,0)</f>
        <v>1</v>
      </c>
      <c r="E1613" s="19" t="n">
        <f aca="false">C1613+Assumptions!$D$31*D1613</f>
        <v>0.345242303554804</v>
      </c>
      <c r="F1613" s="28" t="n">
        <f aca="false">(Simulation!F1613-Assumptions!$D$15)*(1-E1613)+Assumptions!$D$15-Simulation!J1613</f>
        <v>0.159259567660745</v>
      </c>
      <c r="G1613" s="8" t="n">
        <f aca="false">((Assumptions!$D$14*(1+Simulation!E1613)^1*F1613-Assumptions!$D$14*(1+Simulation!E1613)^0*Simulation!E1613*Assumptions!$D$16)/(1+Simulation!K1613)^1+(Assumptions!$D$14*(1+Simulation!E1613)^2*F1613-Assumptions!$D$14*(1+Simulation!E1613)^1*Simulation!E1613*Assumptions!$D$16)/(1+Simulation!K1613)^2+(Assumptions!$D$14*(1+Simulation!E1613)^3*F1613-Assumptions!$D$14*(1+Simulation!E1613)^2*Simulation!E1613*Assumptions!$D$16)/(1+Simulation!K1613)^3+(Assumptions!$D$14*(1+Simulation!E1613)^4*F1613-Assumptions!$D$14*(1+Simulation!E1613)^3*Simulation!E1613*Assumptions!$D$16)/(1+Simulation!K1613)^4+(Assumptions!$D$14*(1+Simulation!E1613)^5*F1613-Assumptions!$D$14*(1+Simulation!E1613)^4*Simulation!E1613*Assumptions!$D$16)/(1+Simulation!K1613)^5+(Assumptions!$D$14*(1+Simulation!E1613)^5*F1613-Assumptions!$D$14*(1+Simulation!E1613)^4*Simulation!E1613*Assumptions!$D$16)*(1+Simulation!I1613)/(Simulation!K1613-Simulation!I1613)/(1+Simulation!K1613)^5-Assumptions!$D$17)/Assumptions!$D$18</f>
        <v>16.8591977894412</v>
      </c>
      <c r="H1613" s="8" t="n">
        <f aca="false">IF(D1613=1,G1613,"")</f>
        <v>16.8591977894412</v>
      </c>
      <c r="I1613" s="33" t="str">
        <f aca="false">IF(D1613=0,G1613,"")</f>
        <v/>
      </c>
    </row>
    <row r="1614" customFormat="false" ht="15" hidden="false" customHeight="false" outlineLevel="0" collapsed="false">
      <c r="B1614" s="2" t="n">
        <v>1609</v>
      </c>
      <c r="C1614" s="19" t="n">
        <f aca="false">IF('Random Draws'!F1614&lt;(Assumptions!$D$28-Assumptions!$D$27)/(Assumptions!$D$29-Assumptions!$D$27),Assumptions!$D$27+SQRT('Random Draws'!F1614*(Assumptions!$D$29-Assumptions!$D$27)*(Assumptions!$D$28-Assumptions!$D$27)),Assumptions!$D$29-SQRT((1-'Random Draws'!F1614)*(Assumptions!$D$29-Assumptions!$D$27)*(Assumptions!$D$29-Assumptions!$D$28)))</f>
        <v>0.264571425906196</v>
      </c>
      <c r="D1614" s="29" t="n">
        <f aca="false">IF('Random Draws'!I1614&lt;Assumptions!$D$30,1,0)</f>
        <v>0</v>
      </c>
      <c r="E1614" s="19" t="n">
        <f aca="false">C1614+Assumptions!$D$31*D1614</f>
        <v>0.264571425906196</v>
      </c>
      <c r="F1614" s="28" t="n">
        <f aca="false">(Simulation!F1614-Assumptions!$D$15)*(1-E1614)+Assumptions!$D$15-Simulation!J1614</f>
        <v>0.169563101956028</v>
      </c>
      <c r="G1614" s="8" t="n">
        <f aca="false">((Assumptions!$D$14*(1+Simulation!E1614)^1*F1614-Assumptions!$D$14*(1+Simulation!E1614)^0*Simulation!E1614*Assumptions!$D$16)/(1+Simulation!K1614)^1+(Assumptions!$D$14*(1+Simulation!E1614)^2*F1614-Assumptions!$D$14*(1+Simulation!E1614)^1*Simulation!E1614*Assumptions!$D$16)/(1+Simulation!K1614)^2+(Assumptions!$D$14*(1+Simulation!E1614)^3*F1614-Assumptions!$D$14*(1+Simulation!E1614)^2*Simulation!E1614*Assumptions!$D$16)/(1+Simulation!K1614)^3+(Assumptions!$D$14*(1+Simulation!E1614)^4*F1614-Assumptions!$D$14*(1+Simulation!E1614)^3*Simulation!E1614*Assumptions!$D$16)/(1+Simulation!K1614)^4+(Assumptions!$D$14*(1+Simulation!E1614)^5*F1614-Assumptions!$D$14*(1+Simulation!E1614)^4*Simulation!E1614*Assumptions!$D$16)/(1+Simulation!K1614)^5+(Assumptions!$D$14*(1+Simulation!E1614)^5*F1614-Assumptions!$D$14*(1+Simulation!E1614)^4*Simulation!E1614*Assumptions!$D$16)*(1+Simulation!I1614)/(Simulation!K1614-Simulation!I1614)/(1+Simulation!K1614)^5-Assumptions!$D$17)/Assumptions!$D$18</f>
        <v>11.4707138916052</v>
      </c>
      <c r="H1614" s="8" t="str">
        <f aca="false">IF(D1614=1,G1614,"")</f>
        <v/>
      </c>
      <c r="I1614" s="33" t="n">
        <f aca="false">IF(D1614=0,G1614,"")</f>
        <v>11.4707138916052</v>
      </c>
    </row>
    <row r="1615" customFormat="false" ht="15" hidden="false" customHeight="false" outlineLevel="0" collapsed="false">
      <c r="B1615" s="2" t="n">
        <v>1610</v>
      </c>
      <c r="C1615" s="19" t="n">
        <f aca="false">IF('Random Draws'!F1615&lt;(Assumptions!$D$28-Assumptions!$D$27)/(Assumptions!$D$29-Assumptions!$D$27),Assumptions!$D$27+SQRT('Random Draws'!F1615*(Assumptions!$D$29-Assumptions!$D$27)*(Assumptions!$D$28-Assumptions!$D$27)),Assumptions!$D$29-SQRT((1-'Random Draws'!F1615)*(Assumptions!$D$29-Assumptions!$D$27)*(Assumptions!$D$29-Assumptions!$D$28)))</f>
        <v>0.253414945375543</v>
      </c>
      <c r="D1615" s="29" t="n">
        <f aca="false">IF('Random Draws'!I1615&lt;Assumptions!$D$30,1,0)</f>
        <v>0</v>
      </c>
      <c r="E1615" s="19" t="n">
        <f aca="false">C1615+Assumptions!$D$31*D1615</f>
        <v>0.253414945375543</v>
      </c>
      <c r="F1615" s="28" t="n">
        <f aca="false">(Simulation!F1615-Assumptions!$D$15)*(1-E1615)+Assumptions!$D$15-Simulation!J1615</f>
        <v>0.164608771785817</v>
      </c>
      <c r="G1615" s="8" t="n">
        <f aca="false">((Assumptions!$D$14*(1+Simulation!E1615)^1*F1615-Assumptions!$D$14*(1+Simulation!E1615)^0*Simulation!E1615*Assumptions!$D$16)/(1+Simulation!K1615)^1+(Assumptions!$D$14*(1+Simulation!E1615)^2*F1615-Assumptions!$D$14*(1+Simulation!E1615)^1*Simulation!E1615*Assumptions!$D$16)/(1+Simulation!K1615)^2+(Assumptions!$D$14*(1+Simulation!E1615)^3*F1615-Assumptions!$D$14*(1+Simulation!E1615)^2*Simulation!E1615*Assumptions!$D$16)/(1+Simulation!K1615)^3+(Assumptions!$D$14*(1+Simulation!E1615)^4*F1615-Assumptions!$D$14*(1+Simulation!E1615)^3*Simulation!E1615*Assumptions!$D$16)/(1+Simulation!K1615)^4+(Assumptions!$D$14*(1+Simulation!E1615)^5*F1615-Assumptions!$D$14*(1+Simulation!E1615)^4*Simulation!E1615*Assumptions!$D$16)/(1+Simulation!K1615)^5+(Assumptions!$D$14*(1+Simulation!E1615)^5*F1615-Assumptions!$D$14*(1+Simulation!E1615)^4*Simulation!E1615*Assumptions!$D$16)*(1+Simulation!I1615)/(Simulation!K1615-Simulation!I1615)/(1+Simulation!K1615)^5-Assumptions!$D$17)/Assumptions!$D$18</f>
        <v>11.9063997381888</v>
      </c>
      <c r="H1615" s="8" t="str">
        <f aca="false">IF(D1615=1,G1615,"")</f>
        <v/>
      </c>
      <c r="I1615" s="33" t="n">
        <f aca="false">IF(D1615=0,G1615,"")</f>
        <v>11.9063997381888</v>
      </c>
    </row>
    <row r="1616" customFormat="false" ht="15" hidden="false" customHeight="false" outlineLevel="0" collapsed="false">
      <c r="B1616" s="2" t="n">
        <v>1611</v>
      </c>
      <c r="C1616" s="19" t="n">
        <f aca="false">IF('Random Draws'!F1616&lt;(Assumptions!$D$28-Assumptions!$D$27)/(Assumptions!$D$29-Assumptions!$D$27),Assumptions!$D$27+SQRT('Random Draws'!F1616*(Assumptions!$D$29-Assumptions!$D$27)*(Assumptions!$D$28-Assumptions!$D$27)),Assumptions!$D$29-SQRT((1-'Random Draws'!F1616)*(Assumptions!$D$29-Assumptions!$D$27)*(Assumptions!$D$29-Assumptions!$D$28)))</f>
        <v>0.242203696119704</v>
      </c>
      <c r="D1616" s="29" t="n">
        <f aca="false">IF('Random Draws'!I1616&lt;Assumptions!$D$30,1,0)</f>
        <v>0</v>
      </c>
      <c r="E1616" s="19" t="n">
        <f aca="false">C1616+Assumptions!$D$31*D1616</f>
        <v>0.242203696119704</v>
      </c>
      <c r="F1616" s="28" t="n">
        <f aca="false">(Simulation!F1616-Assumptions!$D$15)*(1-E1616)+Assumptions!$D$15-Simulation!J1616</f>
        <v>0.167549125480863</v>
      </c>
      <c r="G1616" s="8" t="n">
        <f aca="false">((Assumptions!$D$14*(1+Simulation!E1616)^1*F1616-Assumptions!$D$14*(1+Simulation!E1616)^0*Simulation!E1616*Assumptions!$D$16)/(1+Simulation!K1616)^1+(Assumptions!$D$14*(1+Simulation!E1616)^2*F1616-Assumptions!$D$14*(1+Simulation!E1616)^1*Simulation!E1616*Assumptions!$D$16)/(1+Simulation!K1616)^2+(Assumptions!$D$14*(1+Simulation!E1616)^3*F1616-Assumptions!$D$14*(1+Simulation!E1616)^2*Simulation!E1616*Assumptions!$D$16)/(1+Simulation!K1616)^3+(Assumptions!$D$14*(1+Simulation!E1616)^4*F1616-Assumptions!$D$14*(1+Simulation!E1616)^3*Simulation!E1616*Assumptions!$D$16)/(1+Simulation!K1616)^4+(Assumptions!$D$14*(1+Simulation!E1616)^5*F1616-Assumptions!$D$14*(1+Simulation!E1616)^4*Simulation!E1616*Assumptions!$D$16)/(1+Simulation!K1616)^5+(Assumptions!$D$14*(1+Simulation!E1616)^5*F1616-Assumptions!$D$14*(1+Simulation!E1616)^4*Simulation!E1616*Assumptions!$D$16)*(1+Simulation!I1616)/(Simulation!K1616-Simulation!I1616)/(1+Simulation!K1616)^5-Assumptions!$D$17)/Assumptions!$D$18</f>
        <v>10.7790490169275</v>
      </c>
      <c r="H1616" s="8" t="str">
        <f aca="false">IF(D1616=1,G1616,"")</f>
        <v/>
      </c>
      <c r="I1616" s="33" t="n">
        <f aca="false">IF(D1616=0,G1616,"")</f>
        <v>10.7790490169275</v>
      </c>
    </row>
    <row r="1617" customFormat="false" ht="15" hidden="false" customHeight="false" outlineLevel="0" collapsed="false">
      <c r="B1617" s="2" t="n">
        <v>1612</v>
      </c>
      <c r="C1617" s="19" t="n">
        <f aca="false">IF('Random Draws'!F1617&lt;(Assumptions!$D$28-Assumptions!$D$27)/(Assumptions!$D$29-Assumptions!$D$27),Assumptions!$D$27+SQRT('Random Draws'!F1617*(Assumptions!$D$29-Assumptions!$D$27)*(Assumptions!$D$28-Assumptions!$D$27)),Assumptions!$D$29-SQRT((1-'Random Draws'!F1617)*(Assumptions!$D$29-Assumptions!$D$27)*(Assumptions!$D$29-Assumptions!$D$28)))</f>
        <v>0.255777398464741</v>
      </c>
      <c r="D1617" s="29" t="n">
        <f aca="false">IF('Random Draws'!I1617&lt;Assumptions!$D$30,1,0)</f>
        <v>0</v>
      </c>
      <c r="E1617" s="19" t="n">
        <f aca="false">C1617+Assumptions!$D$31*D1617</f>
        <v>0.255777398464741</v>
      </c>
      <c r="F1617" s="28" t="n">
        <f aca="false">(Simulation!F1617-Assumptions!$D$15)*(1-E1617)+Assumptions!$D$15-Simulation!J1617</f>
        <v>0.173934595785258</v>
      </c>
      <c r="G1617" s="8" t="n">
        <f aca="false">((Assumptions!$D$14*(1+Simulation!E1617)^1*F1617-Assumptions!$D$14*(1+Simulation!E1617)^0*Simulation!E1617*Assumptions!$D$16)/(1+Simulation!K1617)^1+(Assumptions!$D$14*(1+Simulation!E1617)^2*F1617-Assumptions!$D$14*(1+Simulation!E1617)^1*Simulation!E1617*Assumptions!$D$16)/(1+Simulation!K1617)^2+(Assumptions!$D$14*(1+Simulation!E1617)^3*F1617-Assumptions!$D$14*(1+Simulation!E1617)^2*Simulation!E1617*Assumptions!$D$16)/(1+Simulation!K1617)^3+(Assumptions!$D$14*(1+Simulation!E1617)^4*F1617-Assumptions!$D$14*(1+Simulation!E1617)^3*Simulation!E1617*Assumptions!$D$16)/(1+Simulation!K1617)^4+(Assumptions!$D$14*(1+Simulation!E1617)^5*F1617-Assumptions!$D$14*(1+Simulation!E1617)^4*Simulation!E1617*Assumptions!$D$16)/(1+Simulation!K1617)^5+(Assumptions!$D$14*(1+Simulation!E1617)^5*F1617-Assumptions!$D$14*(1+Simulation!E1617)^4*Simulation!E1617*Assumptions!$D$16)*(1+Simulation!I1617)/(Simulation!K1617-Simulation!I1617)/(1+Simulation!K1617)^5-Assumptions!$D$17)/Assumptions!$D$18</f>
        <v>13.5986797438117</v>
      </c>
      <c r="H1617" s="8" t="str">
        <f aca="false">IF(D1617=1,G1617,"")</f>
        <v/>
      </c>
      <c r="I1617" s="33" t="n">
        <f aca="false">IF(D1617=0,G1617,"")</f>
        <v>13.5986797438117</v>
      </c>
    </row>
    <row r="1618" customFormat="false" ht="15" hidden="false" customHeight="false" outlineLevel="0" collapsed="false">
      <c r="B1618" s="2" t="n">
        <v>1613</v>
      </c>
      <c r="C1618" s="19" t="n">
        <f aca="false">IF('Random Draws'!F1618&lt;(Assumptions!$D$28-Assumptions!$D$27)/(Assumptions!$D$29-Assumptions!$D$27),Assumptions!$D$27+SQRT('Random Draws'!F1618*(Assumptions!$D$29-Assumptions!$D$27)*(Assumptions!$D$28-Assumptions!$D$27)),Assumptions!$D$29-SQRT((1-'Random Draws'!F1618)*(Assumptions!$D$29-Assumptions!$D$27)*(Assumptions!$D$29-Assumptions!$D$28)))</f>
        <v>0.253713128955771</v>
      </c>
      <c r="D1618" s="29" t="n">
        <f aca="false">IF('Random Draws'!I1618&lt;Assumptions!$D$30,1,0)</f>
        <v>1</v>
      </c>
      <c r="E1618" s="19" t="n">
        <f aca="false">C1618+Assumptions!$D$31*D1618</f>
        <v>0.343713128955771</v>
      </c>
      <c r="F1618" s="28" t="n">
        <f aca="false">(Simulation!F1618-Assumptions!$D$15)*(1-E1618)+Assumptions!$D$15-Simulation!J1618</f>
        <v>0.180710181378282</v>
      </c>
      <c r="G1618" s="8" t="n">
        <f aca="false">((Assumptions!$D$14*(1+Simulation!E1618)^1*F1618-Assumptions!$D$14*(1+Simulation!E1618)^0*Simulation!E1618*Assumptions!$D$16)/(1+Simulation!K1618)^1+(Assumptions!$D$14*(1+Simulation!E1618)^2*F1618-Assumptions!$D$14*(1+Simulation!E1618)^1*Simulation!E1618*Assumptions!$D$16)/(1+Simulation!K1618)^2+(Assumptions!$D$14*(1+Simulation!E1618)^3*F1618-Assumptions!$D$14*(1+Simulation!E1618)^2*Simulation!E1618*Assumptions!$D$16)/(1+Simulation!K1618)^3+(Assumptions!$D$14*(1+Simulation!E1618)^4*F1618-Assumptions!$D$14*(1+Simulation!E1618)^3*Simulation!E1618*Assumptions!$D$16)/(1+Simulation!K1618)^4+(Assumptions!$D$14*(1+Simulation!E1618)^5*F1618-Assumptions!$D$14*(1+Simulation!E1618)^4*Simulation!E1618*Assumptions!$D$16)/(1+Simulation!K1618)^5+(Assumptions!$D$14*(1+Simulation!E1618)^5*F1618-Assumptions!$D$14*(1+Simulation!E1618)^4*Simulation!E1618*Assumptions!$D$16)*(1+Simulation!I1618)/(Simulation!K1618-Simulation!I1618)/(1+Simulation!K1618)^5-Assumptions!$D$17)/Assumptions!$D$18</f>
        <v>11.8242682041054</v>
      </c>
      <c r="H1618" s="8" t="n">
        <f aca="false">IF(D1618=1,G1618,"")</f>
        <v>11.8242682041054</v>
      </c>
      <c r="I1618" s="33" t="str">
        <f aca="false">IF(D1618=0,G1618,"")</f>
        <v/>
      </c>
    </row>
    <row r="1619" customFormat="false" ht="15" hidden="false" customHeight="false" outlineLevel="0" collapsed="false">
      <c r="B1619" s="2" t="n">
        <v>1614</v>
      </c>
      <c r="C1619" s="19" t="n">
        <f aca="false">IF('Random Draws'!F1619&lt;(Assumptions!$D$28-Assumptions!$D$27)/(Assumptions!$D$29-Assumptions!$D$27),Assumptions!$D$27+SQRT('Random Draws'!F1619*(Assumptions!$D$29-Assumptions!$D$27)*(Assumptions!$D$28-Assumptions!$D$27)),Assumptions!$D$29-SQRT((1-'Random Draws'!F1619)*(Assumptions!$D$29-Assumptions!$D$27)*(Assumptions!$D$29-Assumptions!$D$28)))</f>
        <v>0.250349808133642</v>
      </c>
      <c r="D1619" s="29" t="n">
        <f aca="false">IF('Random Draws'!I1619&lt;Assumptions!$D$30,1,0)</f>
        <v>0</v>
      </c>
      <c r="E1619" s="19" t="n">
        <f aca="false">C1619+Assumptions!$D$31*D1619</f>
        <v>0.250349808133642</v>
      </c>
      <c r="F1619" s="28" t="n">
        <f aca="false">(Simulation!F1619-Assumptions!$D$15)*(1-E1619)+Assumptions!$D$15-Simulation!J1619</f>
        <v>0.147658502679807</v>
      </c>
      <c r="G1619" s="8" t="n">
        <f aca="false">((Assumptions!$D$14*(1+Simulation!E1619)^1*F1619-Assumptions!$D$14*(1+Simulation!E1619)^0*Simulation!E1619*Assumptions!$D$16)/(1+Simulation!K1619)^1+(Assumptions!$D$14*(1+Simulation!E1619)^2*F1619-Assumptions!$D$14*(1+Simulation!E1619)^1*Simulation!E1619*Assumptions!$D$16)/(1+Simulation!K1619)^2+(Assumptions!$D$14*(1+Simulation!E1619)^3*F1619-Assumptions!$D$14*(1+Simulation!E1619)^2*Simulation!E1619*Assumptions!$D$16)/(1+Simulation!K1619)^3+(Assumptions!$D$14*(1+Simulation!E1619)^4*F1619-Assumptions!$D$14*(1+Simulation!E1619)^3*Simulation!E1619*Assumptions!$D$16)/(1+Simulation!K1619)^4+(Assumptions!$D$14*(1+Simulation!E1619)^5*F1619-Assumptions!$D$14*(1+Simulation!E1619)^4*Simulation!E1619*Assumptions!$D$16)/(1+Simulation!K1619)^5+(Assumptions!$D$14*(1+Simulation!E1619)^5*F1619-Assumptions!$D$14*(1+Simulation!E1619)^4*Simulation!E1619*Assumptions!$D$16)*(1+Simulation!I1619)/(Simulation!K1619-Simulation!I1619)/(1+Simulation!K1619)^5-Assumptions!$D$17)/Assumptions!$D$18</f>
        <v>12.8377432460394</v>
      </c>
      <c r="H1619" s="8" t="str">
        <f aca="false">IF(D1619=1,G1619,"")</f>
        <v/>
      </c>
      <c r="I1619" s="33" t="n">
        <f aca="false">IF(D1619=0,G1619,"")</f>
        <v>12.8377432460394</v>
      </c>
    </row>
    <row r="1620" customFormat="false" ht="15" hidden="false" customHeight="false" outlineLevel="0" collapsed="false">
      <c r="B1620" s="2" t="n">
        <v>1615</v>
      </c>
      <c r="C1620" s="19" t="n">
        <f aca="false">IF('Random Draws'!F1620&lt;(Assumptions!$D$28-Assumptions!$D$27)/(Assumptions!$D$29-Assumptions!$D$27),Assumptions!$D$27+SQRT('Random Draws'!F1620*(Assumptions!$D$29-Assumptions!$D$27)*(Assumptions!$D$28-Assumptions!$D$27)),Assumptions!$D$29-SQRT((1-'Random Draws'!F1620)*(Assumptions!$D$29-Assumptions!$D$27)*(Assumptions!$D$29-Assumptions!$D$28)))</f>
        <v>0.252322372867821</v>
      </c>
      <c r="D1620" s="29" t="n">
        <f aca="false">IF('Random Draws'!I1620&lt;Assumptions!$D$30,1,0)</f>
        <v>0</v>
      </c>
      <c r="E1620" s="19" t="n">
        <f aca="false">C1620+Assumptions!$D$31*D1620</f>
        <v>0.252322372867821</v>
      </c>
      <c r="F1620" s="28" t="n">
        <f aca="false">(Simulation!F1620-Assumptions!$D$15)*(1-E1620)+Assumptions!$D$15-Simulation!J1620</f>
        <v>0.145811081082957</v>
      </c>
      <c r="G1620" s="8" t="n">
        <f aca="false">((Assumptions!$D$14*(1+Simulation!E1620)^1*F1620-Assumptions!$D$14*(1+Simulation!E1620)^0*Simulation!E1620*Assumptions!$D$16)/(1+Simulation!K1620)^1+(Assumptions!$D$14*(1+Simulation!E1620)^2*F1620-Assumptions!$D$14*(1+Simulation!E1620)^1*Simulation!E1620*Assumptions!$D$16)/(1+Simulation!K1620)^2+(Assumptions!$D$14*(1+Simulation!E1620)^3*F1620-Assumptions!$D$14*(1+Simulation!E1620)^2*Simulation!E1620*Assumptions!$D$16)/(1+Simulation!K1620)^3+(Assumptions!$D$14*(1+Simulation!E1620)^4*F1620-Assumptions!$D$14*(1+Simulation!E1620)^3*Simulation!E1620*Assumptions!$D$16)/(1+Simulation!K1620)^4+(Assumptions!$D$14*(1+Simulation!E1620)^5*F1620-Assumptions!$D$14*(1+Simulation!E1620)^4*Simulation!E1620*Assumptions!$D$16)/(1+Simulation!K1620)^5+(Assumptions!$D$14*(1+Simulation!E1620)^5*F1620-Assumptions!$D$14*(1+Simulation!E1620)^4*Simulation!E1620*Assumptions!$D$16)*(1+Simulation!I1620)/(Simulation!K1620-Simulation!I1620)/(1+Simulation!K1620)^5-Assumptions!$D$17)/Assumptions!$D$18</f>
        <v>9.30202746269242</v>
      </c>
      <c r="H1620" s="8" t="str">
        <f aca="false">IF(D1620=1,G1620,"")</f>
        <v/>
      </c>
      <c r="I1620" s="33" t="n">
        <f aca="false">IF(D1620=0,G1620,"")</f>
        <v>9.30202746269242</v>
      </c>
    </row>
    <row r="1621" customFormat="false" ht="15" hidden="false" customHeight="false" outlineLevel="0" collapsed="false">
      <c r="B1621" s="2" t="n">
        <v>1616</v>
      </c>
      <c r="C1621" s="19" t="n">
        <f aca="false">IF('Random Draws'!F1621&lt;(Assumptions!$D$28-Assumptions!$D$27)/(Assumptions!$D$29-Assumptions!$D$27),Assumptions!$D$27+SQRT('Random Draws'!F1621*(Assumptions!$D$29-Assumptions!$D$27)*(Assumptions!$D$28-Assumptions!$D$27)),Assumptions!$D$29-SQRT((1-'Random Draws'!F1621)*(Assumptions!$D$29-Assumptions!$D$27)*(Assumptions!$D$29-Assumptions!$D$28)))</f>
        <v>0.259609121282811</v>
      </c>
      <c r="D1621" s="29" t="n">
        <f aca="false">IF('Random Draws'!I1621&lt;Assumptions!$D$30,1,0)</f>
        <v>0</v>
      </c>
      <c r="E1621" s="19" t="n">
        <f aca="false">C1621+Assumptions!$D$31*D1621</f>
        <v>0.259609121282811</v>
      </c>
      <c r="F1621" s="28" t="n">
        <f aca="false">(Simulation!F1621-Assumptions!$D$15)*(1-E1621)+Assumptions!$D$15-Simulation!J1621</f>
        <v>0.171054982762953</v>
      </c>
      <c r="G1621" s="8" t="n">
        <f aca="false">((Assumptions!$D$14*(1+Simulation!E1621)^1*F1621-Assumptions!$D$14*(1+Simulation!E1621)^0*Simulation!E1621*Assumptions!$D$16)/(1+Simulation!K1621)^1+(Assumptions!$D$14*(1+Simulation!E1621)^2*F1621-Assumptions!$D$14*(1+Simulation!E1621)^1*Simulation!E1621*Assumptions!$D$16)/(1+Simulation!K1621)^2+(Assumptions!$D$14*(1+Simulation!E1621)^3*F1621-Assumptions!$D$14*(1+Simulation!E1621)^2*Simulation!E1621*Assumptions!$D$16)/(1+Simulation!K1621)^3+(Assumptions!$D$14*(1+Simulation!E1621)^4*F1621-Assumptions!$D$14*(1+Simulation!E1621)^3*Simulation!E1621*Assumptions!$D$16)/(1+Simulation!K1621)^4+(Assumptions!$D$14*(1+Simulation!E1621)^5*F1621-Assumptions!$D$14*(1+Simulation!E1621)^4*Simulation!E1621*Assumptions!$D$16)/(1+Simulation!K1621)^5+(Assumptions!$D$14*(1+Simulation!E1621)^5*F1621-Assumptions!$D$14*(1+Simulation!E1621)^4*Simulation!E1621*Assumptions!$D$16)*(1+Simulation!I1621)/(Simulation!K1621-Simulation!I1621)/(1+Simulation!K1621)^5-Assumptions!$D$17)/Assumptions!$D$18</f>
        <v>12.5872623849479</v>
      </c>
      <c r="H1621" s="8" t="str">
        <f aca="false">IF(D1621=1,G1621,"")</f>
        <v/>
      </c>
      <c r="I1621" s="33" t="n">
        <f aca="false">IF(D1621=0,G1621,"")</f>
        <v>12.5872623849479</v>
      </c>
    </row>
    <row r="1622" customFormat="false" ht="15" hidden="false" customHeight="false" outlineLevel="0" collapsed="false">
      <c r="B1622" s="2" t="n">
        <v>1617</v>
      </c>
      <c r="C1622" s="19" t="n">
        <f aca="false">IF('Random Draws'!F1622&lt;(Assumptions!$D$28-Assumptions!$D$27)/(Assumptions!$D$29-Assumptions!$D$27),Assumptions!$D$27+SQRT('Random Draws'!F1622*(Assumptions!$D$29-Assumptions!$D$27)*(Assumptions!$D$28-Assumptions!$D$27)),Assumptions!$D$29-SQRT((1-'Random Draws'!F1622)*(Assumptions!$D$29-Assumptions!$D$27)*(Assumptions!$D$29-Assumptions!$D$28)))</f>
        <v>0.253524409440238</v>
      </c>
      <c r="D1622" s="29" t="n">
        <f aca="false">IF('Random Draws'!I1622&lt;Assumptions!$D$30,1,0)</f>
        <v>0</v>
      </c>
      <c r="E1622" s="19" t="n">
        <f aca="false">C1622+Assumptions!$D$31*D1622</f>
        <v>0.253524409440238</v>
      </c>
      <c r="F1622" s="28" t="n">
        <f aca="false">(Simulation!F1622-Assumptions!$D$15)*(1-E1622)+Assumptions!$D$15-Simulation!J1622</f>
        <v>0.202856908011903</v>
      </c>
      <c r="G1622" s="8" t="n">
        <f aca="false">((Assumptions!$D$14*(1+Simulation!E1622)^1*F1622-Assumptions!$D$14*(1+Simulation!E1622)^0*Simulation!E1622*Assumptions!$D$16)/(1+Simulation!K1622)^1+(Assumptions!$D$14*(1+Simulation!E1622)^2*F1622-Assumptions!$D$14*(1+Simulation!E1622)^1*Simulation!E1622*Assumptions!$D$16)/(1+Simulation!K1622)^2+(Assumptions!$D$14*(1+Simulation!E1622)^3*F1622-Assumptions!$D$14*(1+Simulation!E1622)^2*Simulation!E1622*Assumptions!$D$16)/(1+Simulation!K1622)^3+(Assumptions!$D$14*(1+Simulation!E1622)^4*F1622-Assumptions!$D$14*(1+Simulation!E1622)^3*Simulation!E1622*Assumptions!$D$16)/(1+Simulation!K1622)^4+(Assumptions!$D$14*(1+Simulation!E1622)^5*F1622-Assumptions!$D$14*(1+Simulation!E1622)^4*Simulation!E1622*Assumptions!$D$16)/(1+Simulation!K1622)^5+(Assumptions!$D$14*(1+Simulation!E1622)^5*F1622-Assumptions!$D$14*(1+Simulation!E1622)^4*Simulation!E1622*Assumptions!$D$16)*(1+Simulation!I1622)/(Simulation!K1622-Simulation!I1622)/(1+Simulation!K1622)^5-Assumptions!$D$17)/Assumptions!$D$18</f>
        <v>16.4423918593756</v>
      </c>
      <c r="H1622" s="8" t="str">
        <f aca="false">IF(D1622=1,G1622,"")</f>
        <v/>
      </c>
      <c r="I1622" s="33" t="n">
        <f aca="false">IF(D1622=0,G1622,"")</f>
        <v>16.4423918593756</v>
      </c>
    </row>
    <row r="1623" customFormat="false" ht="15" hidden="false" customHeight="false" outlineLevel="0" collapsed="false">
      <c r="B1623" s="2" t="n">
        <v>1618</v>
      </c>
      <c r="C1623" s="19" t="n">
        <f aca="false">IF('Random Draws'!F1623&lt;(Assumptions!$D$28-Assumptions!$D$27)/(Assumptions!$D$29-Assumptions!$D$27),Assumptions!$D$27+SQRT('Random Draws'!F1623*(Assumptions!$D$29-Assumptions!$D$27)*(Assumptions!$D$28-Assumptions!$D$27)),Assumptions!$D$29-SQRT((1-'Random Draws'!F1623)*(Assumptions!$D$29-Assumptions!$D$27)*(Assumptions!$D$29-Assumptions!$D$28)))</f>
        <v>0.272957828419642</v>
      </c>
      <c r="D1623" s="29" t="n">
        <f aca="false">IF('Random Draws'!I1623&lt;Assumptions!$D$30,1,0)</f>
        <v>0</v>
      </c>
      <c r="E1623" s="19" t="n">
        <f aca="false">C1623+Assumptions!$D$31*D1623</f>
        <v>0.272957828419642</v>
      </c>
      <c r="F1623" s="28" t="n">
        <f aca="false">(Simulation!F1623-Assumptions!$D$15)*(1-E1623)+Assumptions!$D$15-Simulation!J1623</f>
        <v>0.196375260325052</v>
      </c>
      <c r="G1623" s="8" t="n">
        <f aca="false">((Assumptions!$D$14*(1+Simulation!E1623)^1*F1623-Assumptions!$D$14*(1+Simulation!E1623)^0*Simulation!E1623*Assumptions!$D$16)/(1+Simulation!K1623)^1+(Assumptions!$D$14*(1+Simulation!E1623)^2*F1623-Assumptions!$D$14*(1+Simulation!E1623)^1*Simulation!E1623*Assumptions!$D$16)/(1+Simulation!K1623)^2+(Assumptions!$D$14*(1+Simulation!E1623)^3*F1623-Assumptions!$D$14*(1+Simulation!E1623)^2*Simulation!E1623*Assumptions!$D$16)/(1+Simulation!K1623)^3+(Assumptions!$D$14*(1+Simulation!E1623)^4*F1623-Assumptions!$D$14*(1+Simulation!E1623)^3*Simulation!E1623*Assumptions!$D$16)/(1+Simulation!K1623)^4+(Assumptions!$D$14*(1+Simulation!E1623)^5*F1623-Assumptions!$D$14*(1+Simulation!E1623)^4*Simulation!E1623*Assumptions!$D$16)/(1+Simulation!K1623)^5+(Assumptions!$D$14*(1+Simulation!E1623)^5*F1623-Assumptions!$D$14*(1+Simulation!E1623)^4*Simulation!E1623*Assumptions!$D$16)*(1+Simulation!I1623)/(Simulation!K1623-Simulation!I1623)/(1+Simulation!K1623)^5-Assumptions!$D$17)/Assumptions!$D$18</f>
        <v>21.3933107915654</v>
      </c>
      <c r="H1623" s="8" t="str">
        <f aca="false">IF(D1623=1,G1623,"")</f>
        <v/>
      </c>
      <c r="I1623" s="33" t="n">
        <f aca="false">IF(D1623=0,G1623,"")</f>
        <v>21.3933107915654</v>
      </c>
    </row>
    <row r="1624" customFormat="false" ht="15" hidden="false" customHeight="false" outlineLevel="0" collapsed="false">
      <c r="B1624" s="2" t="n">
        <v>1619</v>
      </c>
      <c r="C1624" s="19" t="n">
        <f aca="false">IF('Random Draws'!F1624&lt;(Assumptions!$D$28-Assumptions!$D$27)/(Assumptions!$D$29-Assumptions!$D$27),Assumptions!$D$27+SQRT('Random Draws'!F1624*(Assumptions!$D$29-Assumptions!$D$27)*(Assumptions!$D$28-Assumptions!$D$27)),Assumptions!$D$29-SQRT((1-'Random Draws'!F1624)*(Assumptions!$D$29-Assumptions!$D$27)*(Assumptions!$D$29-Assumptions!$D$28)))</f>
        <v>0.255210520336188</v>
      </c>
      <c r="D1624" s="29" t="n">
        <f aca="false">IF('Random Draws'!I1624&lt;Assumptions!$D$30,1,0)</f>
        <v>0</v>
      </c>
      <c r="E1624" s="19" t="n">
        <f aca="false">C1624+Assumptions!$D$31*D1624</f>
        <v>0.255210520336188</v>
      </c>
      <c r="F1624" s="28" t="n">
        <f aca="false">(Simulation!F1624-Assumptions!$D$15)*(1-E1624)+Assumptions!$D$15-Simulation!J1624</f>
        <v>0.215317870538437</v>
      </c>
      <c r="G1624" s="8" t="n">
        <f aca="false">((Assumptions!$D$14*(1+Simulation!E1624)^1*F1624-Assumptions!$D$14*(1+Simulation!E1624)^0*Simulation!E1624*Assumptions!$D$16)/(1+Simulation!K1624)^1+(Assumptions!$D$14*(1+Simulation!E1624)^2*F1624-Assumptions!$D$14*(1+Simulation!E1624)^1*Simulation!E1624*Assumptions!$D$16)/(1+Simulation!K1624)^2+(Assumptions!$D$14*(1+Simulation!E1624)^3*F1624-Assumptions!$D$14*(1+Simulation!E1624)^2*Simulation!E1624*Assumptions!$D$16)/(1+Simulation!K1624)^3+(Assumptions!$D$14*(1+Simulation!E1624)^4*F1624-Assumptions!$D$14*(1+Simulation!E1624)^3*Simulation!E1624*Assumptions!$D$16)/(1+Simulation!K1624)^4+(Assumptions!$D$14*(1+Simulation!E1624)^5*F1624-Assumptions!$D$14*(1+Simulation!E1624)^4*Simulation!E1624*Assumptions!$D$16)/(1+Simulation!K1624)^5+(Assumptions!$D$14*(1+Simulation!E1624)^5*F1624-Assumptions!$D$14*(1+Simulation!E1624)^4*Simulation!E1624*Assumptions!$D$16)*(1+Simulation!I1624)/(Simulation!K1624-Simulation!I1624)/(1+Simulation!K1624)^5-Assumptions!$D$17)/Assumptions!$D$18</f>
        <v>17.2006281954015</v>
      </c>
      <c r="H1624" s="8" t="str">
        <f aca="false">IF(D1624=1,G1624,"")</f>
        <v/>
      </c>
      <c r="I1624" s="33" t="n">
        <f aca="false">IF(D1624=0,G1624,"")</f>
        <v>17.2006281954015</v>
      </c>
    </row>
    <row r="1625" customFormat="false" ht="15" hidden="false" customHeight="false" outlineLevel="0" collapsed="false">
      <c r="B1625" s="2" t="n">
        <v>1620</v>
      </c>
      <c r="C1625" s="19" t="n">
        <f aca="false">IF('Random Draws'!F1625&lt;(Assumptions!$D$28-Assumptions!$D$27)/(Assumptions!$D$29-Assumptions!$D$27),Assumptions!$D$27+SQRT('Random Draws'!F1625*(Assumptions!$D$29-Assumptions!$D$27)*(Assumptions!$D$28-Assumptions!$D$27)),Assumptions!$D$29-SQRT((1-'Random Draws'!F1625)*(Assumptions!$D$29-Assumptions!$D$27)*(Assumptions!$D$29-Assumptions!$D$28)))</f>
        <v>0.250738775847591</v>
      </c>
      <c r="D1625" s="29" t="n">
        <f aca="false">IF('Random Draws'!I1625&lt;Assumptions!$D$30,1,0)</f>
        <v>0</v>
      </c>
      <c r="E1625" s="19" t="n">
        <f aca="false">C1625+Assumptions!$D$31*D1625</f>
        <v>0.250738775847591</v>
      </c>
      <c r="F1625" s="28" t="n">
        <f aca="false">(Simulation!F1625-Assumptions!$D$15)*(1-E1625)+Assumptions!$D$15-Simulation!J1625</f>
        <v>0.105074475697606</v>
      </c>
      <c r="G1625" s="8" t="n">
        <f aca="false">((Assumptions!$D$14*(1+Simulation!E1625)^1*F1625-Assumptions!$D$14*(1+Simulation!E1625)^0*Simulation!E1625*Assumptions!$D$16)/(1+Simulation!K1625)^1+(Assumptions!$D$14*(1+Simulation!E1625)^2*F1625-Assumptions!$D$14*(1+Simulation!E1625)^1*Simulation!E1625*Assumptions!$D$16)/(1+Simulation!K1625)^2+(Assumptions!$D$14*(1+Simulation!E1625)^3*F1625-Assumptions!$D$14*(1+Simulation!E1625)^2*Simulation!E1625*Assumptions!$D$16)/(1+Simulation!K1625)^3+(Assumptions!$D$14*(1+Simulation!E1625)^4*F1625-Assumptions!$D$14*(1+Simulation!E1625)^3*Simulation!E1625*Assumptions!$D$16)/(1+Simulation!K1625)^4+(Assumptions!$D$14*(1+Simulation!E1625)^5*F1625-Assumptions!$D$14*(1+Simulation!E1625)^4*Simulation!E1625*Assumptions!$D$16)/(1+Simulation!K1625)^5+(Assumptions!$D$14*(1+Simulation!E1625)^5*F1625-Assumptions!$D$14*(1+Simulation!E1625)^4*Simulation!E1625*Assumptions!$D$16)*(1+Simulation!I1625)/(Simulation!K1625-Simulation!I1625)/(1+Simulation!K1625)^5-Assumptions!$D$17)/Assumptions!$D$18</f>
        <v>1.58119635982782</v>
      </c>
      <c r="H1625" s="8" t="str">
        <f aca="false">IF(D1625=1,G1625,"")</f>
        <v/>
      </c>
      <c r="I1625" s="33" t="n">
        <f aca="false">IF(D1625=0,G1625,"")</f>
        <v>1.58119635982782</v>
      </c>
    </row>
    <row r="1626" customFormat="false" ht="15" hidden="false" customHeight="false" outlineLevel="0" collapsed="false">
      <c r="B1626" s="2" t="n">
        <v>1621</v>
      </c>
      <c r="C1626" s="19" t="n">
        <f aca="false">IF('Random Draws'!F1626&lt;(Assumptions!$D$28-Assumptions!$D$27)/(Assumptions!$D$29-Assumptions!$D$27),Assumptions!$D$27+SQRT('Random Draws'!F1626*(Assumptions!$D$29-Assumptions!$D$27)*(Assumptions!$D$28-Assumptions!$D$27)),Assumptions!$D$29-SQRT((1-'Random Draws'!F1626)*(Assumptions!$D$29-Assumptions!$D$27)*(Assumptions!$D$29-Assumptions!$D$28)))</f>
        <v>0.252552779239196</v>
      </c>
      <c r="D1626" s="29" t="n">
        <f aca="false">IF('Random Draws'!I1626&lt;Assumptions!$D$30,1,0)</f>
        <v>0</v>
      </c>
      <c r="E1626" s="19" t="n">
        <f aca="false">C1626+Assumptions!$D$31*D1626</f>
        <v>0.252552779239196</v>
      </c>
      <c r="F1626" s="28" t="n">
        <f aca="false">(Simulation!F1626-Assumptions!$D$15)*(1-E1626)+Assumptions!$D$15-Simulation!J1626</f>
        <v>0.126967977092014</v>
      </c>
      <c r="G1626" s="8" t="n">
        <f aca="false">((Assumptions!$D$14*(1+Simulation!E1626)^1*F1626-Assumptions!$D$14*(1+Simulation!E1626)^0*Simulation!E1626*Assumptions!$D$16)/(1+Simulation!K1626)^1+(Assumptions!$D$14*(1+Simulation!E1626)^2*F1626-Assumptions!$D$14*(1+Simulation!E1626)^1*Simulation!E1626*Assumptions!$D$16)/(1+Simulation!K1626)^2+(Assumptions!$D$14*(1+Simulation!E1626)^3*F1626-Assumptions!$D$14*(1+Simulation!E1626)^2*Simulation!E1626*Assumptions!$D$16)/(1+Simulation!K1626)^3+(Assumptions!$D$14*(1+Simulation!E1626)^4*F1626-Assumptions!$D$14*(1+Simulation!E1626)^3*Simulation!E1626*Assumptions!$D$16)/(1+Simulation!K1626)^4+(Assumptions!$D$14*(1+Simulation!E1626)^5*F1626-Assumptions!$D$14*(1+Simulation!E1626)^4*Simulation!E1626*Assumptions!$D$16)/(1+Simulation!K1626)^5+(Assumptions!$D$14*(1+Simulation!E1626)^5*F1626-Assumptions!$D$14*(1+Simulation!E1626)^4*Simulation!E1626*Assumptions!$D$16)*(1+Simulation!I1626)/(Simulation!K1626-Simulation!I1626)/(1+Simulation!K1626)^5-Assumptions!$D$17)/Assumptions!$D$18</f>
        <v>8.9215836681362</v>
      </c>
      <c r="H1626" s="8" t="str">
        <f aca="false">IF(D1626=1,G1626,"")</f>
        <v/>
      </c>
      <c r="I1626" s="33" t="n">
        <f aca="false">IF(D1626=0,G1626,"")</f>
        <v>8.9215836681362</v>
      </c>
    </row>
    <row r="1627" customFormat="false" ht="15" hidden="false" customHeight="false" outlineLevel="0" collapsed="false">
      <c r="B1627" s="2" t="n">
        <v>1622</v>
      </c>
      <c r="C1627" s="19" t="n">
        <f aca="false">IF('Random Draws'!F1627&lt;(Assumptions!$D$28-Assumptions!$D$27)/(Assumptions!$D$29-Assumptions!$D$27),Assumptions!$D$27+SQRT('Random Draws'!F1627*(Assumptions!$D$29-Assumptions!$D$27)*(Assumptions!$D$28-Assumptions!$D$27)),Assumptions!$D$29-SQRT((1-'Random Draws'!F1627)*(Assumptions!$D$29-Assumptions!$D$27)*(Assumptions!$D$29-Assumptions!$D$28)))</f>
        <v>0.266529200727826</v>
      </c>
      <c r="D1627" s="29" t="n">
        <f aca="false">IF('Random Draws'!I1627&lt;Assumptions!$D$30,1,0)</f>
        <v>0</v>
      </c>
      <c r="E1627" s="19" t="n">
        <f aca="false">C1627+Assumptions!$D$31*D1627</f>
        <v>0.266529200727826</v>
      </c>
      <c r="F1627" s="28" t="n">
        <f aca="false">(Simulation!F1627-Assumptions!$D$15)*(1-E1627)+Assumptions!$D$15-Simulation!J1627</f>
        <v>0.195059821890189</v>
      </c>
      <c r="G1627" s="8" t="n">
        <f aca="false">((Assumptions!$D$14*(1+Simulation!E1627)^1*F1627-Assumptions!$D$14*(1+Simulation!E1627)^0*Simulation!E1627*Assumptions!$D$16)/(1+Simulation!K1627)^1+(Assumptions!$D$14*(1+Simulation!E1627)^2*F1627-Assumptions!$D$14*(1+Simulation!E1627)^1*Simulation!E1627*Assumptions!$D$16)/(1+Simulation!K1627)^2+(Assumptions!$D$14*(1+Simulation!E1627)^3*F1627-Assumptions!$D$14*(1+Simulation!E1627)^2*Simulation!E1627*Assumptions!$D$16)/(1+Simulation!K1627)^3+(Assumptions!$D$14*(1+Simulation!E1627)^4*F1627-Assumptions!$D$14*(1+Simulation!E1627)^3*Simulation!E1627*Assumptions!$D$16)/(1+Simulation!K1627)^4+(Assumptions!$D$14*(1+Simulation!E1627)^5*F1627-Assumptions!$D$14*(1+Simulation!E1627)^4*Simulation!E1627*Assumptions!$D$16)/(1+Simulation!K1627)^5+(Assumptions!$D$14*(1+Simulation!E1627)^5*F1627-Assumptions!$D$14*(1+Simulation!E1627)^4*Simulation!E1627*Assumptions!$D$16)*(1+Simulation!I1627)/(Simulation!K1627-Simulation!I1627)/(1+Simulation!K1627)^5-Assumptions!$D$17)/Assumptions!$D$18</f>
        <v>15.9121837994395</v>
      </c>
      <c r="H1627" s="8" t="str">
        <f aca="false">IF(D1627=1,G1627,"")</f>
        <v/>
      </c>
      <c r="I1627" s="33" t="n">
        <f aca="false">IF(D1627=0,G1627,"")</f>
        <v>15.9121837994395</v>
      </c>
    </row>
    <row r="1628" customFormat="false" ht="15" hidden="false" customHeight="false" outlineLevel="0" collapsed="false">
      <c r="B1628" s="2" t="n">
        <v>1623</v>
      </c>
      <c r="C1628" s="19" t="n">
        <f aca="false">IF('Random Draws'!F1628&lt;(Assumptions!$D$28-Assumptions!$D$27)/(Assumptions!$D$29-Assumptions!$D$27),Assumptions!$D$27+SQRT('Random Draws'!F1628*(Assumptions!$D$29-Assumptions!$D$27)*(Assumptions!$D$28-Assumptions!$D$27)),Assumptions!$D$29-SQRT((1-'Random Draws'!F1628)*(Assumptions!$D$29-Assumptions!$D$27)*(Assumptions!$D$29-Assumptions!$D$28)))</f>
        <v>0.264311191728292</v>
      </c>
      <c r="D1628" s="29" t="n">
        <f aca="false">IF('Random Draws'!I1628&lt;Assumptions!$D$30,1,0)</f>
        <v>0</v>
      </c>
      <c r="E1628" s="19" t="n">
        <f aca="false">C1628+Assumptions!$D$31*D1628</f>
        <v>0.264311191728292</v>
      </c>
      <c r="F1628" s="28" t="n">
        <f aca="false">(Simulation!F1628-Assumptions!$D$15)*(1-E1628)+Assumptions!$D$15-Simulation!J1628</f>
        <v>0.136488419085138</v>
      </c>
      <c r="G1628" s="8" t="n">
        <f aca="false">((Assumptions!$D$14*(1+Simulation!E1628)^1*F1628-Assumptions!$D$14*(1+Simulation!E1628)^0*Simulation!E1628*Assumptions!$D$16)/(1+Simulation!K1628)^1+(Assumptions!$D$14*(1+Simulation!E1628)^2*F1628-Assumptions!$D$14*(1+Simulation!E1628)^1*Simulation!E1628*Assumptions!$D$16)/(1+Simulation!K1628)^2+(Assumptions!$D$14*(1+Simulation!E1628)^3*F1628-Assumptions!$D$14*(1+Simulation!E1628)^2*Simulation!E1628*Assumptions!$D$16)/(1+Simulation!K1628)^3+(Assumptions!$D$14*(1+Simulation!E1628)^4*F1628-Assumptions!$D$14*(1+Simulation!E1628)^3*Simulation!E1628*Assumptions!$D$16)/(1+Simulation!K1628)^4+(Assumptions!$D$14*(1+Simulation!E1628)^5*F1628-Assumptions!$D$14*(1+Simulation!E1628)^4*Simulation!E1628*Assumptions!$D$16)/(1+Simulation!K1628)^5+(Assumptions!$D$14*(1+Simulation!E1628)^5*F1628-Assumptions!$D$14*(1+Simulation!E1628)^4*Simulation!E1628*Assumptions!$D$16)*(1+Simulation!I1628)/(Simulation!K1628-Simulation!I1628)/(1+Simulation!K1628)^5-Assumptions!$D$17)/Assumptions!$D$18</f>
        <v>7.97819263939267</v>
      </c>
      <c r="H1628" s="8" t="str">
        <f aca="false">IF(D1628=1,G1628,"")</f>
        <v/>
      </c>
      <c r="I1628" s="33" t="n">
        <f aca="false">IF(D1628=0,G1628,"")</f>
        <v>7.97819263939267</v>
      </c>
    </row>
    <row r="1629" customFormat="false" ht="15" hidden="false" customHeight="false" outlineLevel="0" collapsed="false">
      <c r="B1629" s="2" t="n">
        <v>1624</v>
      </c>
      <c r="C1629" s="19" t="n">
        <f aca="false">IF('Random Draws'!F1629&lt;(Assumptions!$D$28-Assumptions!$D$27)/(Assumptions!$D$29-Assumptions!$D$27),Assumptions!$D$27+SQRT('Random Draws'!F1629*(Assumptions!$D$29-Assumptions!$D$27)*(Assumptions!$D$28-Assumptions!$D$27)),Assumptions!$D$29-SQRT((1-'Random Draws'!F1629)*(Assumptions!$D$29-Assumptions!$D$27)*(Assumptions!$D$29-Assumptions!$D$28)))</f>
        <v>0.27515765738643</v>
      </c>
      <c r="D1629" s="29" t="n">
        <f aca="false">IF('Random Draws'!I1629&lt;Assumptions!$D$30,1,0)</f>
        <v>0</v>
      </c>
      <c r="E1629" s="19" t="n">
        <f aca="false">C1629+Assumptions!$D$31*D1629</f>
        <v>0.27515765738643</v>
      </c>
      <c r="F1629" s="28" t="n">
        <f aca="false">(Simulation!F1629-Assumptions!$D$15)*(1-E1629)+Assumptions!$D$15-Simulation!J1629</f>
        <v>0.154981180383575</v>
      </c>
      <c r="G1629" s="8" t="n">
        <f aca="false">((Assumptions!$D$14*(1+Simulation!E1629)^1*F1629-Assumptions!$D$14*(1+Simulation!E1629)^0*Simulation!E1629*Assumptions!$D$16)/(1+Simulation!K1629)^1+(Assumptions!$D$14*(1+Simulation!E1629)^2*F1629-Assumptions!$D$14*(1+Simulation!E1629)^1*Simulation!E1629*Assumptions!$D$16)/(1+Simulation!K1629)^2+(Assumptions!$D$14*(1+Simulation!E1629)^3*F1629-Assumptions!$D$14*(1+Simulation!E1629)^2*Simulation!E1629*Assumptions!$D$16)/(1+Simulation!K1629)^3+(Assumptions!$D$14*(1+Simulation!E1629)^4*F1629-Assumptions!$D$14*(1+Simulation!E1629)^3*Simulation!E1629*Assumptions!$D$16)/(1+Simulation!K1629)^4+(Assumptions!$D$14*(1+Simulation!E1629)^5*F1629-Assumptions!$D$14*(1+Simulation!E1629)^4*Simulation!E1629*Assumptions!$D$16)/(1+Simulation!K1629)^5+(Assumptions!$D$14*(1+Simulation!E1629)^5*F1629-Assumptions!$D$14*(1+Simulation!E1629)^4*Simulation!E1629*Assumptions!$D$16)*(1+Simulation!I1629)/(Simulation!K1629-Simulation!I1629)/(1+Simulation!K1629)^5-Assumptions!$D$17)/Assumptions!$D$18</f>
        <v>15.6334320941798</v>
      </c>
      <c r="H1629" s="8" t="str">
        <f aca="false">IF(D1629=1,G1629,"")</f>
        <v/>
      </c>
      <c r="I1629" s="33" t="n">
        <f aca="false">IF(D1629=0,G1629,"")</f>
        <v>15.6334320941798</v>
      </c>
    </row>
    <row r="1630" customFormat="false" ht="15" hidden="false" customHeight="false" outlineLevel="0" collapsed="false">
      <c r="B1630" s="2" t="n">
        <v>1625</v>
      </c>
      <c r="C1630" s="19" t="n">
        <f aca="false">IF('Random Draws'!F1630&lt;(Assumptions!$D$28-Assumptions!$D$27)/(Assumptions!$D$29-Assumptions!$D$27),Assumptions!$D$27+SQRT('Random Draws'!F1630*(Assumptions!$D$29-Assumptions!$D$27)*(Assumptions!$D$28-Assumptions!$D$27)),Assumptions!$D$29-SQRT((1-'Random Draws'!F1630)*(Assumptions!$D$29-Assumptions!$D$27)*(Assumptions!$D$29-Assumptions!$D$28)))</f>
        <v>0.275542711005286</v>
      </c>
      <c r="D1630" s="29" t="n">
        <f aca="false">IF('Random Draws'!I1630&lt;Assumptions!$D$30,1,0)</f>
        <v>0</v>
      </c>
      <c r="E1630" s="19" t="n">
        <f aca="false">C1630+Assumptions!$D$31*D1630</f>
        <v>0.275542711005286</v>
      </c>
      <c r="F1630" s="28" t="n">
        <f aca="false">(Simulation!F1630-Assumptions!$D$15)*(1-E1630)+Assumptions!$D$15-Simulation!J1630</f>
        <v>0.169564830936982</v>
      </c>
      <c r="G1630" s="8" t="n">
        <f aca="false">((Assumptions!$D$14*(1+Simulation!E1630)^1*F1630-Assumptions!$D$14*(1+Simulation!E1630)^0*Simulation!E1630*Assumptions!$D$16)/(1+Simulation!K1630)^1+(Assumptions!$D$14*(1+Simulation!E1630)^2*F1630-Assumptions!$D$14*(1+Simulation!E1630)^1*Simulation!E1630*Assumptions!$D$16)/(1+Simulation!K1630)^2+(Assumptions!$D$14*(1+Simulation!E1630)^3*F1630-Assumptions!$D$14*(1+Simulation!E1630)^2*Simulation!E1630*Assumptions!$D$16)/(1+Simulation!K1630)^3+(Assumptions!$D$14*(1+Simulation!E1630)^4*F1630-Assumptions!$D$14*(1+Simulation!E1630)^3*Simulation!E1630*Assumptions!$D$16)/(1+Simulation!K1630)^4+(Assumptions!$D$14*(1+Simulation!E1630)^5*F1630-Assumptions!$D$14*(1+Simulation!E1630)^4*Simulation!E1630*Assumptions!$D$16)/(1+Simulation!K1630)^5+(Assumptions!$D$14*(1+Simulation!E1630)^5*F1630-Assumptions!$D$14*(1+Simulation!E1630)^4*Simulation!E1630*Assumptions!$D$16)*(1+Simulation!I1630)/(Simulation!K1630-Simulation!I1630)/(1+Simulation!K1630)^5-Assumptions!$D$17)/Assumptions!$D$18</f>
        <v>14.5926568679074</v>
      </c>
      <c r="H1630" s="8" t="str">
        <f aca="false">IF(D1630=1,G1630,"")</f>
        <v/>
      </c>
      <c r="I1630" s="33" t="n">
        <f aca="false">IF(D1630=0,G1630,"")</f>
        <v>14.5926568679074</v>
      </c>
    </row>
    <row r="1631" customFormat="false" ht="15" hidden="false" customHeight="false" outlineLevel="0" collapsed="false">
      <c r="B1631" s="2" t="n">
        <v>1626</v>
      </c>
      <c r="C1631" s="19" t="n">
        <f aca="false">IF('Random Draws'!F1631&lt;(Assumptions!$D$28-Assumptions!$D$27)/(Assumptions!$D$29-Assumptions!$D$27),Assumptions!$D$27+SQRT('Random Draws'!F1631*(Assumptions!$D$29-Assumptions!$D$27)*(Assumptions!$D$28-Assumptions!$D$27)),Assumptions!$D$29-SQRT((1-'Random Draws'!F1631)*(Assumptions!$D$29-Assumptions!$D$27)*(Assumptions!$D$29-Assumptions!$D$28)))</f>
        <v>0.253552712873429</v>
      </c>
      <c r="D1631" s="29" t="n">
        <f aca="false">IF('Random Draws'!I1631&lt;Assumptions!$D$30,1,0)</f>
        <v>0</v>
      </c>
      <c r="E1631" s="19" t="n">
        <f aca="false">C1631+Assumptions!$D$31*D1631</f>
        <v>0.253552712873429</v>
      </c>
      <c r="F1631" s="28" t="n">
        <f aca="false">(Simulation!F1631-Assumptions!$D$15)*(1-E1631)+Assumptions!$D$15-Simulation!J1631</f>
        <v>0.1643472284157</v>
      </c>
      <c r="G1631" s="8" t="n">
        <f aca="false">((Assumptions!$D$14*(1+Simulation!E1631)^1*F1631-Assumptions!$D$14*(1+Simulation!E1631)^0*Simulation!E1631*Assumptions!$D$16)/(1+Simulation!K1631)^1+(Assumptions!$D$14*(1+Simulation!E1631)^2*F1631-Assumptions!$D$14*(1+Simulation!E1631)^1*Simulation!E1631*Assumptions!$D$16)/(1+Simulation!K1631)^2+(Assumptions!$D$14*(1+Simulation!E1631)^3*F1631-Assumptions!$D$14*(1+Simulation!E1631)^2*Simulation!E1631*Assumptions!$D$16)/(1+Simulation!K1631)^3+(Assumptions!$D$14*(1+Simulation!E1631)^4*F1631-Assumptions!$D$14*(1+Simulation!E1631)^3*Simulation!E1631*Assumptions!$D$16)/(1+Simulation!K1631)^4+(Assumptions!$D$14*(1+Simulation!E1631)^5*F1631-Assumptions!$D$14*(1+Simulation!E1631)^4*Simulation!E1631*Assumptions!$D$16)/(1+Simulation!K1631)^5+(Assumptions!$D$14*(1+Simulation!E1631)^5*F1631-Assumptions!$D$14*(1+Simulation!E1631)^4*Simulation!E1631*Assumptions!$D$16)*(1+Simulation!I1631)/(Simulation!K1631-Simulation!I1631)/(1+Simulation!K1631)^5-Assumptions!$D$17)/Assumptions!$D$18</f>
        <v>11.4269618403893</v>
      </c>
      <c r="H1631" s="8" t="str">
        <f aca="false">IF(D1631=1,G1631,"")</f>
        <v/>
      </c>
      <c r="I1631" s="33" t="n">
        <f aca="false">IF(D1631=0,G1631,"")</f>
        <v>11.4269618403893</v>
      </c>
    </row>
    <row r="1632" customFormat="false" ht="15" hidden="false" customHeight="false" outlineLevel="0" collapsed="false">
      <c r="B1632" s="2" t="n">
        <v>1627</v>
      </c>
      <c r="C1632" s="19" t="n">
        <f aca="false">IF('Random Draws'!F1632&lt;(Assumptions!$D$28-Assumptions!$D$27)/(Assumptions!$D$29-Assumptions!$D$27),Assumptions!$D$27+SQRT('Random Draws'!F1632*(Assumptions!$D$29-Assumptions!$D$27)*(Assumptions!$D$28-Assumptions!$D$27)),Assumptions!$D$29-SQRT((1-'Random Draws'!F1632)*(Assumptions!$D$29-Assumptions!$D$27)*(Assumptions!$D$29-Assumptions!$D$28)))</f>
        <v>0.254465603088762</v>
      </c>
      <c r="D1632" s="29" t="n">
        <f aca="false">IF('Random Draws'!I1632&lt;Assumptions!$D$30,1,0)</f>
        <v>0</v>
      </c>
      <c r="E1632" s="19" t="n">
        <f aca="false">C1632+Assumptions!$D$31*D1632</f>
        <v>0.254465603088762</v>
      </c>
      <c r="F1632" s="28" t="n">
        <f aca="false">(Simulation!F1632-Assumptions!$D$15)*(1-E1632)+Assumptions!$D$15-Simulation!J1632</f>
        <v>0.172328933572467</v>
      </c>
      <c r="G1632" s="8" t="n">
        <f aca="false">((Assumptions!$D$14*(1+Simulation!E1632)^1*F1632-Assumptions!$D$14*(1+Simulation!E1632)^0*Simulation!E1632*Assumptions!$D$16)/(1+Simulation!K1632)^1+(Assumptions!$D$14*(1+Simulation!E1632)^2*F1632-Assumptions!$D$14*(1+Simulation!E1632)^1*Simulation!E1632*Assumptions!$D$16)/(1+Simulation!K1632)^2+(Assumptions!$D$14*(1+Simulation!E1632)^3*F1632-Assumptions!$D$14*(1+Simulation!E1632)^2*Simulation!E1632*Assumptions!$D$16)/(1+Simulation!K1632)^3+(Assumptions!$D$14*(1+Simulation!E1632)^4*F1632-Assumptions!$D$14*(1+Simulation!E1632)^3*Simulation!E1632*Assumptions!$D$16)/(1+Simulation!K1632)^4+(Assumptions!$D$14*(1+Simulation!E1632)^5*F1632-Assumptions!$D$14*(1+Simulation!E1632)^4*Simulation!E1632*Assumptions!$D$16)/(1+Simulation!K1632)^5+(Assumptions!$D$14*(1+Simulation!E1632)^5*F1632-Assumptions!$D$14*(1+Simulation!E1632)^4*Simulation!E1632*Assumptions!$D$16)*(1+Simulation!I1632)/(Simulation!K1632-Simulation!I1632)/(1+Simulation!K1632)^5-Assumptions!$D$17)/Assumptions!$D$18</f>
        <v>9.98393198490694</v>
      </c>
      <c r="H1632" s="8" t="str">
        <f aca="false">IF(D1632=1,G1632,"")</f>
        <v/>
      </c>
      <c r="I1632" s="33" t="n">
        <f aca="false">IF(D1632=0,G1632,"")</f>
        <v>9.98393198490694</v>
      </c>
    </row>
    <row r="1633" customFormat="false" ht="15" hidden="false" customHeight="false" outlineLevel="0" collapsed="false">
      <c r="B1633" s="2" t="n">
        <v>1628</v>
      </c>
      <c r="C1633" s="19" t="n">
        <f aca="false">IF('Random Draws'!F1633&lt;(Assumptions!$D$28-Assumptions!$D$27)/(Assumptions!$D$29-Assumptions!$D$27),Assumptions!$D$27+SQRT('Random Draws'!F1633*(Assumptions!$D$29-Assumptions!$D$27)*(Assumptions!$D$28-Assumptions!$D$27)),Assumptions!$D$29-SQRT((1-'Random Draws'!F1633)*(Assumptions!$D$29-Assumptions!$D$27)*(Assumptions!$D$29-Assumptions!$D$28)))</f>
        <v>0.267398875574426</v>
      </c>
      <c r="D1633" s="29" t="n">
        <f aca="false">IF('Random Draws'!I1633&lt;Assumptions!$D$30,1,0)</f>
        <v>1</v>
      </c>
      <c r="E1633" s="19" t="n">
        <f aca="false">C1633+Assumptions!$D$31*D1633</f>
        <v>0.357398875574426</v>
      </c>
      <c r="F1633" s="28" t="n">
        <f aca="false">(Simulation!F1633-Assumptions!$D$15)*(1-E1633)+Assumptions!$D$15-Simulation!J1633</f>
        <v>0.142482039465315</v>
      </c>
      <c r="G1633" s="8" t="n">
        <f aca="false">((Assumptions!$D$14*(1+Simulation!E1633)^1*F1633-Assumptions!$D$14*(1+Simulation!E1633)^0*Simulation!E1633*Assumptions!$D$16)/(1+Simulation!K1633)^1+(Assumptions!$D$14*(1+Simulation!E1633)^2*F1633-Assumptions!$D$14*(1+Simulation!E1633)^1*Simulation!E1633*Assumptions!$D$16)/(1+Simulation!K1633)^2+(Assumptions!$D$14*(1+Simulation!E1633)^3*F1633-Assumptions!$D$14*(1+Simulation!E1633)^2*Simulation!E1633*Assumptions!$D$16)/(1+Simulation!K1633)^3+(Assumptions!$D$14*(1+Simulation!E1633)^4*F1633-Assumptions!$D$14*(1+Simulation!E1633)^3*Simulation!E1633*Assumptions!$D$16)/(1+Simulation!K1633)^4+(Assumptions!$D$14*(1+Simulation!E1633)^5*F1633-Assumptions!$D$14*(1+Simulation!E1633)^4*Simulation!E1633*Assumptions!$D$16)/(1+Simulation!K1633)^5+(Assumptions!$D$14*(1+Simulation!E1633)^5*F1633-Assumptions!$D$14*(1+Simulation!E1633)^4*Simulation!E1633*Assumptions!$D$16)*(1+Simulation!I1633)/(Simulation!K1633-Simulation!I1633)/(1+Simulation!K1633)^5-Assumptions!$D$17)/Assumptions!$D$18</f>
        <v>6.53126086544996</v>
      </c>
      <c r="H1633" s="8" t="n">
        <f aca="false">IF(D1633=1,G1633,"")</f>
        <v>6.53126086544996</v>
      </c>
      <c r="I1633" s="33" t="str">
        <f aca="false">IF(D1633=0,G1633,"")</f>
        <v/>
      </c>
    </row>
    <row r="1634" customFormat="false" ht="15" hidden="false" customHeight="false" outlineLevel="0" collapsed="false">
      <c r="B1634" s="2" t="n">
        <v>1629</v>
      </c>
      <c r="C1634" s="19" t="n">
        <f aca="false">IF('Random Draws'!F1634&lt;(Assumptions!$D$28-Assumptions!$D$27)/(Assumptions!$D$29-Assumptions!$D$27),Assumptions!$D$27+SQRT('Random Draws'!F1634*(Assumptions!$D$29-Assumptions!$D$27)*(Assumptions!$D$28-Assumptions!$D$27)),Assumptions!$D$29-SQRT((1-'Random Draws'!F1634)*(Assumptions!$D$29-Assumptions!$D$27)*(Assumptions!$D$29-Assumptions!$D$28)))</f>
        <v>0.26772821845315</v>
      </c>
      <c r="D1634" s="29" t="n">
        <f aca="false">IF('Random Draws'!I1634&lt;Assumptions!$D$30,1,0)</f>
        <v>0</v>
      </c>
      <c r="E1634" s="19" t="n">
        <f aca="false">C1634+Assumptions!$D$31*D1634</f>
        <v>0.26772821845315</v>
      </c>
      <c r="F1634" s="28" t="n">
        <f aca="false">(Simulation!F1634-Assumptions!$D$15)*(1-E1634)+Assumptions!$D$15-Simulation!J1634</f>
        <v>0.161994361322682</v>
      </c>
      <c r="G1634" s="8" t="n">
        <f aca="false">((Assumptions!$D$14*(1+Simulation!E1634)^1*F1634-Assumptions!$D$14*(1+Simulation!E1634)^0*Simulation!E1634*Assumptions!$D$16)/(1+Simulation!K1634)^1+(Assumptions!$D$14*(1+Simulation!E1634)^2*F1634-Assumptions!$D$14*(1+Simulation!E1634)^1*Simulation!E1634*Assumptions!$D$16)/(1+Simulation!K1634)^2+(Assumptions!$D$14*(1+Simulation!E1634)^3*F1634-Assumptions!$D$14*(1+Simulation!E1634)^2*Simulation!E1634*Assumptions!$D$16)/(1+Simulation!K1634)^3+(Assumptions!$D$14*(1+Simulation!E1634)^4*F1634-Assumptions!$D$14*(1+Simulation!E1634)^3*Simulation!E1634*Assumptions!$D$16)/(1+Simulation!K1634)^4+(Assumptions!$D$14*(1+Simulation!E1634)^5*F1634-Assumptions!$D$14*(1+Simulation!E1634)^4*Simulation!E1634*Assumptions!$D$16)/(1+Simulation!K1634)^5+(Assumptions!$D$14*(1+Simulation!E1634)^5*F1634-Assumptions!$D$14*(1+Simulation!E1634)^4*Simulation!E1634*Assumptions!$D$16)*(1+Simulation!I1634)/(Simulation!K1634-Simulation!I1634)/(1+Simulation!K1634)^5-Assumptions!$D$17)/Assumptions!$D$18</f>
        <v>9.83924200503952</v>
      </c>
      <c r="H1634" s="8" t="str">
        <f aca="false">IF(D1634=1,G1634,"")</f>
        <v/>
      </c>
      <c r="I1634" s="33" t="n">
        <f aca="false">IF(D1634=0,G1634,"")</f>
        <v>9.83924200503952</v>
      </c>
    </row>
    <row r="1635" customFormat="false" ht="15" hidden="false" customHeight="false" outlineLevel="0" collapsed="false">
      <c r="B1635" s="2" t="n">
        <v>1630</v>
      </c>
      <c r="C1635" s="19" t="n">
        <f aca="false">IF('Random Draws'!F1635&lt;(Assumptions!$D$28-Assumptions!$D$27)/(Assumptions!$D$29-Assumptions!$D$27),Assumptions!$D$27+SQRT('Random Draws'!F1635*(Assumptions!$D$29-Assumptions!$D$27)*(Assumptions!$D$28-Assumptions!$D$27)),Assumptions!$D$29-SQRT((1-'Random Draws'!F1635)*(Assumptions!$D$29-Assumptions!$D$27)*(Assumptions!$D$29-Assumptions!$D$28)))</f>
        <v>0.265065412114906</v>
      </c>
      <c r="D1635" s="29" t="n">
        <f aca="false">IF('Random Draws'!I1635&lt;Assumptions!$D$30,1,0)</f>
        <v>0</v>
      </c>
      <c r="E1635" s="19" t="n">
        <f aca="false">C1635+Assumptions!$D$31*D1635</f>
        <v>0.265065412114906</v>
      </c>
      <c r="F1635" s="28" t="n">
        <f aca="false">(Simulation!F1635-Assumptions!$D$15)*(1-E1635)+Assumptions!$D$15-Simulation!J1635</f>
        <v>0.17218319833878</v>
      </c>
      <c r="G1635" s="8" t="n">
        <f aca="false">((Assumptions!$D$14*(1+Simulation!E1635)^1*F1635-Assumptions!$D$14*(1+Simulation!E1635)^0*Simulation!E1635*Assumptions!$D$16)/(1+Simulation!K1635)^1+(Assumptions!$D$14*(1+Simulation!E1635)^2*F1635-Assumptions!$D$14*(1+Simulation!E1635)^1*Simulation!E1635*Assumptions!$D$16)/(1+Simulation!K1635)^2+(Assumptions!$D$14*(1+Simulation!E1635)^3*F1635-Assumptions!$D$14*(1+Simulation!E1635)^2*Simulation!E1635*Assumptions!$D$16)/(1+Simulation!K1635)^3+(Assumptions!$D$14*(1+Simulation!E1635)^4*F1635-Assumptions!$D$14*(1+Simulation!E1635)^3*Simulation!E1635*Assumptions!$D$16)/(1+Simulation!K1635)^4+(Assumptions!$D$14*(1+Simulation!E1635)^5*F1635-Assumptions!$D$14*(1+Simulation!E1635)^4*Simulation!E1635*Assumptions!$D$16)/(1+Simulation!K1635)^5+(Assumptions!$D$14*(1+Simulation!E1635)^5*F1635-Assumptions!$D$14*(1+Simulation!E1635)^4*Simulation!E1635*Assumptions!$D$16)*(1+Simulation!I1635)/(Simulation!K1635-Simulation!I1635)/(1+Simulation!K1635)^5-Assumptions!$D$17)/Assumptions!$D$18</f>
        <v>12.029331211797</v>
      </c>
      <c r="H1635" s="8" t="str">
        <f aca="false">IF(D1635=1,G1635,"")</f>
        <v/>
      </c>
      <c r="I1635" s="33" t="n">
        <f aca="false">IF(D1635=0,G1635,"")</f>
        <v>12.029331211797</v>
      </c>
    </row>
    <row r="1636" customFormat="false" ht="15" hidden="false" customHeight="false" outlineLevel="0" collapsed="false">
      <c r="B1636" s="2" t="n">
        <v>1631</v>
      </c>
      <c r="C1636" s="19" t="n">
        <f aca="false">IF('Random Draws'!F1636&lt;(Assumptions!$D$28-Assumptions!$D$27)/(Assumptions!$D$29-Assumptions!$D$27),Assumptions!$D$27+SQRT('Random Draws'!F1636*(Assumptions!$D$29-Assumptions!$D$27)*(Assumptions!$D$28-Assumptions!$D$27)),Assumptions!$D$29-SQRT((1-'Random Draws'!F1636)*(Assumptions!$D$29-Assumptions!$D$27)*(Assumptions!$D$29-Assumptions!$D$28)))</f>
        <v>0.258522271714344</v>
      </c>
      <c r="D1636" s="29" t="n">
        <f aca="false">IF('Random Draws'!I1636&lt;Assumptions!$D$30,1,0)</f>
        <v>0</v>
      </c>
      <c r="E1636" s="19" t="n">
        <f aca="false">C1636+Assumptions!$D$31*D1636</f>
        <v>0.258522271714344</v>
      </c>
      <c r="F1636" s="28" t="n">
        <f aca="false">(Simulation!F1636-Assumptions!$D$15)*(1-E1636)+Assumptions!$D$15-Simulation!J1636</f>
        <v>0.157727398547318</v>
      </c>
      <c r="G1636" s="8" t="n">
        <f aca="false">((Assumptions!$D$14*(1+Simulation!E1636)^1*F1636-Assumptions!$D$14*(1+Simulation!E1636)^0*Simulation!E1636*Assumptions!$D$16)/(1+Simulation!K1636)^1+(Assumptions!$D$14*(1+Simulation!E1636)^2*F1636-Assumptions!$D$14*(1+Simulation!E1636)^1*Simulation!E1636*Assumptions!$D$16)/(1+Simulation!K1636)^2+(Assumptions!$D$14*(1+Simulation!E1636)^3*F1636-Assumptions!$D$14*(1+Simulation!E1636)^2*Simulation!E1636*Assumptions!$D$16)/(1+Simulation!K1636)^3+(Assumptions!$D$14*(1+Simulation!E1636)^4*F1636-Assumptions!$D$14*(1+Simulation!E1636)^3*Simulation!E1636*Assumptions!$D$16)/(1+Simulation!K1636)^4+(Assumptions!$D$14*(1+Simulation!E1636)^5*F1636-Assumptions!$D$14*(1+Simulation!E1636)^4*Simulation!E1636*Assumptions!$D$16)/(1+Simulation!K1636)^5+(Assumptions!$D$14*(1+Simulation!E1636)^5*F1636-Assumptions!$D$14*(1+Simulation!E1636)^4*Simulation!E1636*Assumptions!$D$16)*(1+Simulation!I1636)/(Simulation!K1636-Simulation!I1636)/(1+Simulation!K1636)^5-Assumptions!$D$17)/Assumptions!$D$18</f>
        <v>11.9196223056875</v>
      </c>
      <c r="H1636" s="8" t="str">
        <f aca="false">IF(D1636=1,G1636,"")</f>
        <v/>
      </c>
      <c r="I1636" s="33" t="n">
        <f aca="false">IF(D1636=0,G1636,"")</f>
        <v>11.9196223056875</v>
      </c>
    </row>
    <row r="1637" customFormat="false" ht="15" hidden="false" customHeight="false" outlineLevel="0" collapsed="false">
      <c r="B1637" s="2" t="n">
        <v>1632</v>
      </c>
      <c r="C1637" s="19" t="n">
        <f aca="false">IF('Random Draws'!F1637&lt;(Assumptions!$D$28-Assumptions!$D$27)/(Assumptions!$D$29-Assumptions!$D$27),Assumptions!$D$27+SQRT('Random Draws'!F1637*(Assumptions!$D$29-Assumptions!$D$27)*(Assumptions!$D$28-Assumptions!$D$27)),Assumptions!$D$29-SQRT((1-'Random Draws'!F1637)*(Assumptions!$D$29-Assumptions!$D$27)*(Assumptions!$D$29-Assumptions!$D$28)))</f>
        <v>0.269661277344817</v>
      </c>
      <c r="D1637" s="29" t="n">
        <f aca="false">IF('Random Draws'!I1637&lt;Assumptions!$D$30,1,0)</f>
        <v>1</v>
      </c>
      <c r="E1637" s="19" t="n">
        <f aca="false">C1637+Assumptions!$D$31*D1637</f>
        <v>0.359661277344817</v>
      </c>
      <c r="F1637" s="28" t="n">
        <f aca="false">(Simulation!F1637-Assumptions!$D$15)*(1-E1637)+Assumptions!$D$15-Simulation!J1637</f>
        <v>0.17500972100418</v>
      </c>
      <c r="G1637" s="8" t="n">
        <f aca="false">((Assumptions!$D$14*(1+Simulation!E1637)^1*F1637-Assumptions!$D$14*(1+Simulation!E1637)^0*Simulation!E1637*Assumptions!$D$16)/(1+Simulation!K1637)^1+(Assumptions!$D$14*(1+Simulation!E1637)^2*F1637-Assumptions!$D$14*(1+Simulation!E1637)^1*Simulation!E1637*Assumptions!$D$16)/(1+Simulation!K1637)^2+(Assumptions!$D$14*(1+Simulation!E1637)^3*F1637-Assumptions!$D$14*(1+Simulation!E1637)^2*Simulation!E1637*Assumptions!$D$16)/(1+Simulation!K1637)^3+(Assumptions!$D$14*(1+Simulation!E1637)^4*F1637-Assumptions!$D$14*(1+Simulation!E1637)^3*Simulation!E1637*Assumptions!$D$16)/(1+Simulation!K1637)^4+(Assumptions!$D$14*(1+Simulation!E1637)^5*F1637-Assumptions!$D$14*(1+Simulation!E1637)^4*Simulation!E1637*Assumptions!$D$16)/(1+Simulation!K1637)^5+(Assumptions!$D$14*(1+Simulation!E1637)^5*F1637-Assumptions!$D$14*(1+Simulation!E1637)^4*Simulation!E1637*Assumptions!$D$16)*(1+Simulation!I1637)/(Simulation!K1637-Simulation!I1637)/(1+Simulation!K1637)^5-Assumptions!$D$17)/Assumptions!$D$18</f>
        <v>11.1700203267249</v>
      </c>
      <c r="H1637" s="8" t="n">
        <f aca="false">IF(D1637=1,G1637,"")</f>
        <v>11.1700203267249</v>
      </c>
      <c r="I1637" s="33" t="str">
        <f aca="false">IF(D1637=0,G1637,"")</f>
        <v/>
      </c>
    </row>
    <row r="1638" customFormat="false" ht="15" hidden="false" customHeight="false" outlineLevel="0" collapsed="false">
      <c r="B1638" s="2" t="n">
        <v>1633</v>
      </c>
      <c r="C1638" s="19" t="n">
        <f aca="false">IF('Random Draws'!F1638&lt;(Assumptions!$D$28-Assumptions!$D$27)/(Assumptions!$D$29-Assumptions!$D$27),Assumptions!$D$27+SQRT('Random Draws'!F1638*(Assumptions!$D$29-Assumptions!$D$27)*(Assumptions!$D$28-Assumptions!$D$27)),Assumptions!$D$29-SQRT((1-'Random Draws'!F1638)*(Assumptions!$D$29-Assumptions!$D$27)*(Assumptions!$D$29-Assumptions!$D$28)))</f>
        <v>0.269683238103513</v>
      </c>
      <c r="D1638" s="29" t="n">
        <f aca="false">IF('Random Draws'!I1638&lt;Assumptions!$D$30,1,0)</f>
        <v>0</v>
      </c>
      <c r="E1638" s="19" t="n">
        <f aca="false">C1638+Assumptions!$D$31*D1638</f>
        <v>0.269683238103513</v>
      </c>
      <c r="F1638" s="28" t="n">
        <f aca="false">(Simulation!F1638-Assumptions!$D$15)*(1-E1638)+Assumptions!$D$15-Simulation!J1638</f>
        <v>0.198899778262053</v>
      </c>
      <c r="G1638" s="8" t="n">
        <f aca="false">((Assumptions!$D$14*(1+Simulation!E1638)^1*F1638-Assumptions!$D$14*(1+Simulation!E1638)^0*Simulation!E1638*Assumptions!$D$16)/(1+Simulation!K1638)^1+(Assumptions!$D$14*(1+Simulation!E1638)^2*F1638-Assumptions!$D$14*(1+Simulation!E1638)^1*Simulation!E1638*Assumptions!$D$16)/(1+Simulation!K1638)^2+(Assumptions!$D$14*(1+Simulation!E1638)^3*F1638-Assumptions!$D$14*(1+Simulation!E1638)^2*Simulation!E1638*Assumptions!$D$16)/(1+Simulation!K1638)^3+(Assumptions!$D$14*(1+Simulation!E1638)^4*F1638-Assumptions!$D$14*(1+Simulation!E1638)^3*Simulation!E1638*Assumptions!$D$16)/(1+Simulation!K1638)^4+(Assumptions!$D$14*(1+Simulation!E1638)^5*F1638-Assumptions!$D$14*(1+Simulation!E1638)^4*Simulation!E1638*Assumptions!$D$16)/(1+Simulation!K1638)^5+(Assumptions!$D$14*(1+Simulation!E1638)^5*F1638-Assumptions!$D$14*(1+Simulation!E1638)^4*Simulation!E1638*Assumptions!$D$16)*(1+Simulation!I1638)/(Simulation!K1638-Simulation!I1638)/(1+Simulation!K1638)^5-Assumptions!$D$17)/Assumptions!$D$18</f>
        <v>12.1311771319372</v>
      </c>
      <c r="H1638" s="8" t="str">
        <f aca="false">IF(D1638=1,G1638,"")</f>
        <v/>
      </c>
      <c r="I1638" s="33" t="n">
        <f aca="false">IF(D1638=0,G1638,"")</f>
        <v>12.1311771319372</v>
      </c>
    </row>
    <row r="1639" customFormat="false" ht="15" hidden="false" customHeight="false" outlineLevel="0" collapsed="false">
      <c r="B1639" s="2" t="n">
        <v>1634</v>
      </c>
      <c r="C1639" s="19" t="n">
        <f aca="false">IF('Random Draws'!F1639&lt;(Assumptions!$D$28-Assumptions!$D$27)/(Assumptions!$D$29-Assumptions!$D$27),Assumptions!$D$27+SQRT('Random Draws'!F1639*(Assumptions!$D$29-Assumptions!$D$27)*(Assumptions!$D$28-Assumptions!$D$27)),Assumptions!$D$29-SQRT((1-'Random Draws'!F1639)*(Assumptions!$D$29-Assumptions!$D$27)*(Assumptions!$D$29-Assumptions!$D$28)))</f>
        <v>0.256004216066724</v>
      </c>
      <c r="D1639" s="29" t="n">
        <f aca="false">IF('Random Draws'!I1639&lt;Assumptions!$D$30,1,0)</f>
        <v>0</v>
      </c>
      <c r="E1639" s="19" t="n">
        <f aca="false">C1639+Assumptions!$D$31*D1639</f>
        <v>0.256004216066724</v>
      </c>
      <c r="F1639" s="28" t="n">
        <f aca="false">(Simulation!F1639-Assumptions!$D$15)*(1-E1639)+Assumptions!$D$15-Simulation!J1639</f>
        <v>0.151199174074031</v>
      </c>
      <c r="G1639" s="8" t="n">
        <f aca="false">((Assumptions!$D$14*(1+Simulation!E1639)^1*F1639-Assumptions!$D$14*(1+Simulation!E1639)^0*Simulation!E1639*Assumptions!$D$16)/(1+Simulation!K1639)^1+(Assumptions!$D$14*(1+Simulation!E1639)^2*F1639-Assumptions!$D$14*(1+Simulation!E1639)^1*Simulation!E1639*Assumptions!$D$16)/(1+Simulation!K1639)^2+(Assumptions!$D$14*(1+Simulation!E1639)^3*F1639-Assumptions!$D$14*(1+Simulation!E1639)^2*Simulation!E1639*Assumptions!$D$16)/(1+Simulation!K1639)^3+(Assumptions!$D$14*(1+Simulation!E1639)^4*F1639-Assumptions!$D$14*(1+Simulation!E1639)^3*Simulation!E1639*Assumptions!$D$16)/(1+Simulation!K1639)^4+(Assumptions!$D$14*(1+Simulation!E1639)^5*F1639-Assumptions!$D$14*(1+Simulation!E1639)^4*Simulation!E1639*Assumptions!$D$16)/(1+Simulation!K1639)^5+(Assumptions!$D$14*(1+Simulation!E1639)^5*F1639-Assumptions!$D$14*(1+Simulation!E1639)^4*Simulation!E1639*Assumptions!$D$16)*(1+Simulation!I1639)/(Simulation!K1639-Simulation!I1639)/(1+Simulation!K1639)^5-Assumptions!$D$17)/Assumptions!$D$18</f>
        <v>10.3779544296002</v>
      </c>
      <c r="H1639" s="8" t="str">
        <f aca="false">IF(D1639=1,G1639,"")</f>
        <v/>
      </c>
      <c r="I1639" s="33" t="n">
        <f aca="false">IF(D1639=0,G1639,"")</f>
        <v>10.3779544296002</v>
      </c>
    </row>
    <row r="1640" customFormat="false" ht="15" hidden="false" customHeight="false" outlineLevel="0" collapsed="false">
      <c r="B1640" s="2" t="n">
        <v>1635</v>
      </c>
      <c r="C1640" s="19" t="n">
        <f aca="false">IF('Random Draws'!F1640&lt;(Assumptions!$D$28-Assumptions!$D$27)/(Assumptions!$D$29-Assumptions!$D$27),Assumptions!$D$27+SQRT('Random Draws'!F1640*(Assumptions!$D$29-Assumptions!$D$27)*(Assumptions!$D$28-Assumptions!$D$27)),Assumptions!$D$29-SQRT((1-'Random Draws'!F1640)*(Assumptions!$D$29-Assumptions!$D$27)*(Assumptions!$D$29-Assumptions!$D$28)))</f>
        <v>0.243170012017769</v>
      </c>
      <c r="D1640" s="29" t="n">
        <f aca="false">IF('Random Draws'!I1640&lt;Assumptions!$D$30,1,0)</f>
        <v>0</v>
      </c>
      <c r="E1640" s="19" t="n">
        <f aca="false">C1640+Assumptions!$D$31*D1640</f>
        <v>0.243170012017769</v>
      </c>
      <c r="F1640" s="28" t="n">
        <f aca="false">(Simulation!F1640-Assumptions!$D$15)*(1-E1640)+Assumptions!$D$15-Simulation!J1640</f>
        <v>0.195575639704901</v>
      </c>
      <c r="G1640" s="8" t="n">
        <f aca="false">((Assumptions!$D$14*(1+Simulation!E1640)^1*F1640-Assumptions!$D$14*(1+Simulation!E1640)^0*Simulation!E1640*Assumptions!$D$16)/(1+Simulation!K1640)^1+(Assumptions!$D$14*(1+Simulation!E1640)^2*F1640-Assumptions!$D$14*(1+Simulation!E1640)^1*Simulation!E1640*Assumptions!$D$16)/(1+Simulation!K1640)^2+(Assumptions!$D$14*(1+Simulation!E1640)^3*F1640-Assumptions!$D$14*(1+Simulation!E1640)^2*Simulation!E1640*Assumptions!$D$16)/(1+Simulation!K1640)^3+(Assumptions!$D$14*(1+Simulation!E1640)^4*F1640-Assumptions!$D$14*(1+Simulation!E1640)^3*Simulation!E1640*Assumptions!$D$16)/(1+Simulation!K1640)^4+(Assumptions!$D$14*(1+Simulation!E1640)^5*F1640-Assumptions!$D$14*(1+Simulation!E1640)^4*Simulation!E1640*Assumptions!$D$16)/(1+Simulation!K1640)^5+(Assumptions!$D$14*(1+Simulation!E1640)^5*F1640-Assumptions!$D$14*(1+Simulation!E1640)^4*Simulation!E1640*Assumptions!$D$16)*(1+Simulation!I1640)/(Simulation!K1640-Simulation!I1640)/(1+Simulation!K1640)^5-Assumptions!$D$17)/Assumptions!$D$18</f>
        <v>19.5876393022685</v>
      </c>
      <c r="H1640" s="8" t="str">
        <f aca="false">IF(D1640=1,G1640,"")</f>
        <v/>
      </c>
      <c r="I1640" s="33" t="n">
        <f aca="false">IF(D1640=0,G1640,"")</f>
        <v>19.5876393022685</v>
      </c>
    </row>
    <row r="1641" customFormat="false" ht="15" hidden="false" customHeight="false" outlineLevel="0" collapsed="false">
      <c r="B1641" s="2" t="n">
        <v>1636</v>
      </c>
      <c r="C1641" s="19" t="n">
        <f aca="false">IF('Random Draws'!F1641&lt;(Assumptions!$D$28-Assumptions!$D$27)/(Assumptions!$D$29-Assumptions!$D$27),Assumptions!$D$27+SQRT('Random Draws'!F1641*(Assumptions!$D$29-Assumptions!$D$27)*(Assumptions!$D$28-Assumptions!$D$27)),Assumptions!$D$29-SQRT((1-'Random Draws'!F1641)*(Assumptions!$D$29-Assumptions!$D$27)*(Assumptions!$D$29-Assumptions!$D$28)))</f>
        <v>0.269585257091411</v>
      </c>
      <c r="D1641" s="29" t="n">
        <f aca="false">IF('Random Draws'!I1641&lt;Assumptions!$D$30,1,0)</f>
        <v>0</v>
      </c>
      <c r="E1641" s="19" t="n">
        <f aca="false">C1641+Assumptions!$D$31*D1641</f>
        <v>0.269585257091411</v>
      </c>
      <c r="F1641" s="28" t="n">
        <f aca="false">(Simulation!F1641-Assumptions!$D$15)*(1-E1641)+Assumptions!$D$15-Simulation!J1641</f>
        <v>0.165366833877144</v>
      </c>
      <c r="G1641" s="8" t="n">
        <f aca="false">((Assumptions!$D$14*(1+Simulation!E1641)^1*F1641-Assumptions!$D$14*(1+Simulation!E1641)^0*Simulation!E1641*Assumptions!$D$16)/(1+Simulation!K1641)^1+(Assumptions!$D$14*(1+Simulation!E1641)^2*F1641-Assumptions!$D$14*(1+Simulation!E1641)^1*Simulation!E1641*Assumptions!$D$16)/(1+Simulation!K1641)^2+(Assumptions!$D$14*(1+Simulation!E1641)^3*F1641-Assumptions!$D$14*(1+Simulation!E1641)^2*Simulation!E1641*Assumptions!$D$16)/(1+Simulation!K1641)^3+(Assumptions!$D$14*(1+Simulation!E1641)^4*F1641-Assumptions!$D$14*(1+Simulation!E1641)^3*Simulation!E1641*Assumptions!$D$16)/(1+Simulation!K1641)^4+(Assumptions!$D$14*(1+Simulation!E1641)^5*F1641-Assumptions!$D$14*(1+Simulation!E1641)^4*Simulation!E1641*Assumptions!$D$16)/(1+Simulation!K1641)^5+(Assumptions!$D$14*(1+Simulation!E1641)^5*F1641-Assumptions!$D$14*(1+Simulation!E1641)^4*Simulation!E1641*Assumptions!$D$16)*(1+Simulation!I1641)/(Simulation!K1641-Simulation!I1641)/(1+Simulation!K1641)^5-Assumptions!$D$17)/Assumptions!$D$18</f>
        <v>16.0208227998132</v>
      </c>
      <c r="H1641" s="8" t="str">
        <f aca="false">IF(D1641=1,G1641,"")</f>
        <v/>
      </c>
      <c r="I1641" s="33" t="n">
        <f aca="false">IF(D1641=0,G1641,"")</f>
        <v>16.0208227998132</v>
      </c>
    </row>
    <row r="1642" customFormat="false" ht="15" hidden="false" customHeight="false" outlineLevel="0" collapsed="false">
      <c r="B1642" s="2" t="n">
        <v>1637</v>
      </c>
      <c r="C1642" s="19" t="n">
        <f aca="false">IF('Random Draws'!F1642&lt;(Assumptions!$D$28-Assumptions!$D$27)/(Assumptions!$D$29-Assumptions!$D$27),Assumptions!$D$27+SQRT('Random Draws'!F1642*(Assumptions!$D$29-Assumptions!$D$27)*(Assumptions!$D$28-Assumptions!$D$27)),Assumptions!$D$29-SQRT((1-'Random Draws'!F1642)*(Assumptions!$D$29-Assumptions!$D$27)*(Assumptions!$D$29-Assumptions!$D$28)))</f>
        <v>0.257062689537374</v>
      </c>
      <c r="D1642" s="29" t="n">
        <f aca="false">IF('Random Draws'!I1642&lt;Assumptions!$D$30,1,0)</f>
        <v>0</v>
      </c>
      <c r="E1642" s="19" t="n">
        <f aca="false">C1642+Assumptions!$D$31*D1642</f>
        <v>0.257062689537374</v>
      </c>
      <c r="F1642" s="28" t="n">
        <f aca="false">(Simulation!F1642-Assumptions!$D$15)*(1-E1642)+Assumptions!$D$15-Simulation!J1642</f>
        <v>0.198224345354582</v>
      </c>
      <c r="G1642" s="8" t="n">
        <f aca="false">((Assumptions!$D$14*(1+Simulation!E1642)^1*F1642-Assumptions!$D$14*(1+Simulation!E1642)^0*Simulation!E1642*Assumptions!$D$16)/(1+Simulation!K1642)^1+(Assumptions!$D$14*(1+Simulation!E1642)^2*F1642-Assumptions!$D$14*(1+Simulation!E1642)^1*Simulation!E1642*Assumptions!$D$16)/(1+Simulation!K1642)^2+(Assumptions!$D$14*(1+Simulation!E1642)^3*F1642-Assumptions!$D$14*(1+Simulation!E1642)^2*Simulation!E1642*Assumptions!$D$16)/(1+Simulation!K1642)^3+(Assumptions!$D$14*(1+Simulation!E1642)^4*F1642-Assumptions!$D$14*(1+Simulation!E1642)^3*Simulation!E1642*Assumptions!$D$16)/(1+Simulation!K1642)^4+(Assumptions!$D$14*(1+Simulation!E1642)^5*F1642-Assumptions!$D$14*(1+Simulation!E1642)^4*Simulation!E1642*Assumptions!$D$16)/(1+Simulation!K1642)^5+(Assumptions!$D$14*(1+Simulation!E1642)^5*F1642-Assumptions!$D$14*(1+Simulation!E1642)^4*Simulation!E1642*Assumptions!$D$16)*(1+Simulation!I1642)/(Simulation!K1642-Simulation!I1642)/(1+Simulation!K1642)^5-Assumptions!$D$17)/Assumptions!$D$18</f>
        <v>15.2557643026294</v>
      </c>
      <c r="H1642" s="8" t="str">
        <f aca="false">IF(D1642=1,G1642,"")</f>
        <v/>
      </c>
      <c r="I1642" s="33" t="n">
        <f aca="false">IF(D1642=0,G1642,"")</f>
        <v>15.2557643026294</v>
      </c>
    </row>
    <row r="1643" customFormat="false" ht="15" hidden="false" customHeight="false" outlineLevel="0" collapsed="false">
      <c r="B1643" s="2" t="n">
        <v>1638</v>
      </c>
      <c r="C1643" s="19" t="n">
        <f aca="false">IF('Random Draws'!F1643&lt;(Assumptions!$D$28-Assumptions!$D$27)/(Assumptions!$D$29-Assumptions!$D$27),Assumptions!$D$27+SQRT('Random Draws'!F1643*(Assumptions!$D$29-Assumptions!$D$27)*(Assumptions!$D$28-Assumptions!$D$27)),Assumptions!$D$29-SQRT((1-'Random Draws'!F1643)*(Assumptions!$D$29-Assumptions!$D$27)*(Assumptions!$D$29-Assumptions!$D$28)))</f>
        <v>0.248865081680526</v>
      </c>
      <c r="D1643" s="29" t="n">
        <f aca="false">IF('Random Draws'!I1643&lt;Assumptions!$D$30,1,0)</f>
        <v>1</v>
      </c>
      <c r="E1643" s="19" t="n">
        <f aca="false">C1643+Assumptions!$D$31*D1643</f>
        <v>0.338865081680526</v>
      </c>
      <c r="F1643" s="28" t="n">
        <f aca="false">(Simulation!F1643-Assumptions!$D$15)*(1-E1643)+Assumptions!$D$15-Simulation!J1643</f>
        <v>0.145031607509594</v>
      </c>
      <c r="G1643" s="8" t="n">
        <f aca="false">((Assumptions!$D$14*(1+Simulation!E1643)^1*F1643-Assumptions!$D$14*(1+Simulation!E1643)^0*Simulation!E1643*Assumptions!$D$16)/(1+Simulation!K1643)^1+(Assumptions!$D$14*(1+Simulation!E1643)^2*F1643-Assumptions!$D$14*(1+Simulation!E1643)^1*Simulation!E1643*Assumptions!$D$16)/(1+Simulation!K1643)^2+(Assumptions!$D$14*(1+Simulation!E1643)^3*F1643-Assumptions!$D$14*(1+Simulation!E1643)^2*Simulation!E1643*Assumptions!$D$16)/(1+Simulation!K1643)^3+(Assumptions!$D$14*(1+Simulation!E1643)^4*F1643-Assumptions!$D$14*(1+Simulation!E1643)^3*Simulation!E1643*Assumptions!$D$16)/(1+Simulation!K1643)^4+(Assumptions!$D$14*(1+Simulation!E1643)^5*F1643-Assumptions!$D$14*(1+Simulation!E1643)^4*Simulation!E1643*Assumptions!$D$16)/(1+Simulation!K1643)^5+(Assumptions!$D$14*(1+Simulation!E1643)^5*F1643-Assumptions!$D$14*(1+Simulation!E1643)^4*Simulation!E1643*Assumptions!$D$16)*(1+Simulation!I1643)/(Simulation!K1643-Simulation!I1643)/(1+Simulation!K1643)^5-Assumptions!$D$17)/Assumptions!$D$18</f>
        <v>14.5345792420428</v>
      </c>
      <c r="H1643" s="8" t="n">
        <f aca="false">IF(D1643=1,G1643,"")</f>
        <v>14.5345792420428</v>
      </c>
      <c r="I1643" s="33" t="str">
        <f aca="false">IF(D1643=0,G1643,"")</f>
        <v/>
      </c>
    </row>
    <row r="1644" customFormat="false" ht="15" hidden="false" customHeight="false" outlineLevel="0" collapsed="false">
      <c r="B1644" s="2" t="n">
        <v>1639</v>
      </c>
      <c r="C1644" s="19" t="n">
        <f aca="false">IF('Random Draws'!F1644&lt;(Assumptions!$D$28-Assumptions!$D$27)/(Assumptions!$D$29-Assumptions!$D$27),Assumptions!$D$27+SQRT('Random Draws'!F1644*(Assumptions!$D$29-Assumptions!$D$27)*(Assumptions!$D$28-Assumptions!$D$27)),Assumptions!$D$29-SQRT((1-'Random Draws'!F1644)*(Assumptions!$D$29-Assumptions!$D$27)*(Assumptions!$D$29-Assumptions!$D$28)))</f>
        <v>0.264812142037404</v>
      </c>
      <c r="D1644" s="29" t="n">
        <f aca="false">IF('Random Draws'!I1644&lt;Assumptions!$D$30,1,0)</f>
        <v>0</v>
      </c>
      <c r="E1644" s="19" t="n">
        <f aca="false">C1644+Assumptions!$D$31*D1644</f>
        <v>0.264812142037404</v>
      </c>
      <c r="F1644" s="28" t="n">
        <f aca="false">(Simulation!F1644-Assumptions!$D$15)*(1-E1644)+Assumptions!$D$15-Simulation!J1644</f>
        <v>0.118518306530013</v>
      </c>
      <c r="G1644" s="8" t="n">
        <f aca="false">((Assumptions!$D$14*(1+Simulation!E1644)^1*F1644-Assumptions!$D$14*(1+Simulation!E1644)^0*Simulation!E1644*Assumptions!$D$16)/(1+Simulation!K1644)^1+(Assumptions!$D$14*(1+Simulation!E1644)^2*F1644-Assumptions!$D$14*(1+Simulation!E1644)^1*Simulation!E1644*Assumptions!$D$16)/(1+Simulation!K1644)^2+(Assumptions!$D$14*(1+Simulation!E1644)^3*F1644-Assumptions!$D$14*(1+Simulation!E1644)^2*Simulation!E1644*Assumptions!$D$16)/(1+Simulation!K1644)^3+(Assumptions!$D$14*(1+Simulation!E1644)^4*F1644-Assumptions!$D$14*(1+Simulation!E1644)^3*Simulation!E1644*Assumptions!$D$16)/(1+Simulation!K1644)^4+(Assumptions!$D$14*(1+Simulation!E1644)^5*F1644-Assumptions!$D$14*(1+Simulation!E1644)^4*Simulation!E1644*Assumptions!$D$16)/(1+Simulation!K1644)^5+(Assumptions!$D$14*(1+Simulation!E1644)^5*F1644-Assumptions!$D$14*(1+Simulation!E1644)^4*Simulation!E1644*Assumptions!$D$16)*(1+Simulation!I1644)/(Simulation!K1644-Simulation!I1644)/(1+Simulation!K1644)^5-Assumptions!$D$17)/Assumptions!$D$18</f>
        <v>7.78023797260131</v>
      </c>
      <c r="H1644" s="8" t="str">
        <f aca="false">IF(D1644=1,G1644,"")</f>
        <v/>
      </c>
      <c r="I1644" s="33" t="n">
        <f aca="false">IF(D1644=0,G1644,"")</f>
        <v>7.78023797260131</v>
      </c>
    </row>
    <row r="1645" customFormat="false" ht="15" hidden="false" customHeight="false" outlineLevel="0" collapsed="false">
      <c r="B1645" s="2" t="n">
        <v>1640</v>
      </c>
      <c r="C1645" s="19" t="n">
        <f aca="false">IF('Random Draws'!F1645&lt;(Assumptions!$D$28-Assumptions!$D$27)/(Assumptions!$D$29-Assumptions!$D$27),Assumptions!$D$27+SQRT('Random Draws'!F1645*(Assumptions!$D$29-Assumptions!$D$27)*(Assumptions!$D$28-Assumptions!$D$27)),Assumptions!$D$29-SQRT((1-'Random Draws'!F1645)*(Assumptions!$D$29-Assumptions!$D$27)*(Assumptions!$D$29-Assumptions!$D$28)))</f>
        <v>0.262022799996418</v>
      </c>
      <c r="D1645" s="29" t="n">
        <f aca="false">IF('Random Draws'!I1645&lt;Assumptions!$D$30,1,0)</f>
        <v>1</v>
      </c>
      <c r="E1645" s="19" t="n">
        <f aca="false">C1645+Assumptions!$D$31*D1645</f>
        <v>0.352022799996418</v>
      </c>
      <c r="F1645" s="28" t="n">
        <f aca="false">(Simulation!F1645-Assumptions!$D$15)*(1-E1645)+Assumptions!$D$15-Simulation!J1645</f>
        <v>0.156058987791567</v>
      </c>
      <c r="G1645" s="8" t="n">
        <f aca="false">((Assumptions!$D$14*(1+Simulation!E1645)^1*F1645-Assumptions!$D$14*(1+Simulation!E1645)^0*Simulation!E1645*Assumptions!$D$16)/(1+Simulation!K1645)^1+(Assumptions!$D$14*(1+Simulation!E1645)^2*F1645-Assumptions!$D$14*(1+Simulation!E1645)^1*Simulation!E1645*Assumptions!$D$16)/(1+Simulation!K1645)^2+(Assumptions!$D$14*(1+Simulation!E1645)^3*F1645-Assumptions!$D$14*(1+Simulation!E1645)^2*Simulation!E1645*Assumptions!$D$16)/(1+Simulation!K1645)^3+(Assumptions!$D$14*(1+Simulation!E1645)^4*F1645-Assumptions!$D$14*(1+Simulation!E1645)^3*Simulation!E1645*Assumptions!$D$16)/(1+Simulation!K1645)^4+(Assumptions!$D$14*(1+Simulation!E1645)^5*F1645-Assumptions!$D$14*(1+Simulation!E1645)^4*Simulation!E1645*Assumptions!$D$16)/(1+Simulation!K1645)^5+(Assumptions!$D$14*(1+Simulation!E1645)^5*F1645-Assumptions!$D$14*(1+Simulation!E1645)^4*Simulation!E1645*Assumptions!$D$16)*(1+Simulation!I1645)/(Simulation!K1645-Simulation!I1645)/(1+Simulation!K1645)^5-Assumptions!$D$17)/Assumptions!$D$18</f>
        <v>7.44976232117124</v>
      </c>
      <c r="H1645" s="8" t="n">
        <f aca="false">IF(D1645=1,G1645,"")</f>
        <v>7.44976232117124</v>
      </c>
      <c r="I1645" s="33" t="str">
        <f aca="false">IF(D1645=0,G1645,"")</f>
        <v/>
      </c>
    </row>
    <row r="1646" customFormat="false" ht="15" hidden="false" customHeight="false" outlineLevel="0" collapsed="false">
      <c r="B1646" s="2" t="n">
        <v>1641</v>
      </c>
      <c r="C1646" s="19" t="n">
        <f aca="false">IF('Random Draws'!F1646&lt;(Assumptions!$D$28-Assumptions!$D$27)/(Assumptions!$D$29-Assumptions!$D$27),Assumptions!$D$27+SQRT('Random Draws'!F1646*(Assumptions!$D$29-Assumptions!$D$27)*(Assumptions!$D$28-Assumptions!$D$27)),Assumptions!$D$29-SQRT((1-'Random Draws'!F1646)*(Assumptions!$D$29-Assumptions!$D$27)*(Assumptions!$D$29-Assumptions!$D$28)))</f>
        <v>0.266531918057986</v>
      </c>
      <c r="D1646" s="29" t="n">
        <f aca="false">IF('Random Draws'!I1646&lt;Assumptions!$D$30,1,0)</f>
        <v>1</v>
      </c>
      <c r="E1646" s="19" t="n">
        <f aca="false">C1646+Assumptions!$D$31*D1646</f>
        <v>0.356531918057986</v>
      </c>
      <c r="F1646" s="28" t="n">
        <f aca="false">(Simulation!F1646-Assumptions!$D$15)*(1-E1646)+Assumptions!$D$15-Simulation!J1646</f>
        <v>0.124678535956262</v>
      </c>
      <c r="G1646" s="8" t="n">
        <f aca="false">((Assumptions!$D$14*(1+Simulation!E1646)^1*F1646-Assumptions!$D$14*(1+Simulation!E1646)^0*Simulation!E1646*Assumptions!$D$16)/(1+Simulation!K1646)^1+(Assumptions!$D$14*(1+Simulation!E1646)^2*F1646-Assumptions!$D$14*(1+Simulation!E1646)^1*Simulation!E1646*Assumptions!$D$16)/(1+Simulation!K1646)^2+(Assumptions!$D$14*(1+Simulation!E1646)^3*F1646-Assumptions!$D$14*(1+Simulation!E1646)^2*Simulation!E1646*Assumptions!$D$16)/(1+Simulation!K1646)^3+(Assumptions!$D$14*(1+Simulation!E1646)^4*F1646-Assumptions!$D$14*(1+Simulation!E1646)^3*Simulation!E1646*Assumptions!$D$16)/(1+Simulation!K1646)^4+(Assumptions!$D$14*(1+Simulation!E1646)^5*F1646-Assumptions!$D$14*(1+Simulation!E1646)^4*Simulation!E1646*Assumptions!$D$16)/(1+Simulation!K1646)^5+(Assumptions!$D$14*(1+Simulation!E1646)^5*F1646-Assumptions!$D$14*(1+Simulation!E1646)^4*Simulation!E1646*Assumptions!$D$16)*(1+Simulation!I1646)/(Simulation!K1646-Simulation!I1646)/(1+Simulation!K1646)^5-Assumptions!$D$17)/Assumptions!$D$18</f>
        <v>7.97992803699091</v>
      </c>
      <c r="H1646" s="8" t="n">
        <f aca="false">IF(D1646=1,G1646,"")</f>
        <v>7.97992803699091</v>
      </c>
      <c r="I1646" s="33" t="str">
        <f aca="false">IF(D1646=0,G1646,"")</f>
        <v/>
      </c>
    </row>
    <row r="1647" customFormat="false" ht="15" hidden="false" customHeight="false" outlineLevel="0" collapsed="false">
      <c r="B1647" s="2" t="n">
        <v>1642</v>
      </c>
      <c r="C1647" s="19" t="n">
        <f aca="false">IF('Random Draws'!F1647&lt;(Assumptions!$D$28-Assumptions!$D$27)/(Assumptions!$D$29-Assumptions!$D$27),Assumptions!$D$27+SQRT('Random Draws'!F1647*(Assumptions!$D$29-Assumptions!$D$27)*(Assumptions!$D$28-Assumptions!$D$27)),Assumptions!$D$29-SQRT((1-'Random Draws'!F1647)*(Assumptions!$D$29-Assumptions!$D$27)*(Assumptions!$D$29-Assumptions!$D$28)))</f>
        <v>0.263753626245319</v>
      </c>
      <c r="D1647" s="29" t="n">
        <f aca="false">IF('Random Draws'!I1647&lt;Assumptions!$D$30,1,0)</f>
        <v>0</v>
      </c>
      <c r="E1647" s="19" t="n">
        <f aca="false">C1647+Assumptions!$D$31*D1647</f>
        <v>0.263753626245319</v>
      </c>
      <c r="F1647" s="28" t="n">
        <f aca="false">(Simulation!F1647-Assumptions!$D$15)*(1-E1647)+Assumptions!$D$15-Simulation!J1647</f>
        <v>0.181856151547579</v>
      </c>
      <c r="G1647" s="8" t="n">
        <f aca="false">((Assumptions!$D$14*(1+Simulation!E1647)^1*F1647-Assumptions!$D$14*(1+Simulation!E1647)^0*Simulation!E1647*Assumptions!$D$16)/(1+Simulation!K1647)^1+(Assumptions!$D$14*(1+Simulation!E1647)^2*F1647-Assumptions!$D$14*(1+Simulation!E1647)^1*Simulation!E1647*Assumptions!$D$16)/(1+Simulation!K1647)^2+(Assumptions!$D$14*(1+Simulation!E1647)^3*F1647-Assumptions!$D$14*(1+Simulation!E1647)^2*Simulation!E1647*Assumptions!$D$16)/(1+Simulation!K1647)^3+(Assumptions!$D$14*(1+Simulation!E1647)^4*F1647-Assumptions!$D$14*(1+Simulation!E1647)^3*Simulation!E1647*Assumptions!$D$16)/(1+Simulation!K1647)^4+(Assumptions!$D$14*(1+Simulation!E1647)^5*F1647-Assumptions!$D$14*(1+Simulation!E1647)^4*Simulation!E1647*Assumptions!$D$16)/(1+Simulation!K1647)^5+(Assumptions!$D$14*(1+Simulation!E1647)^5*F1647-Assumptions!$D$14*(1+Simulation!E1647)^4*Simulation!E1647*Assumptions!$D$16)*(1+Simulation!I1647)/(Simulation!K1647-Simulation!I1647)/(1+Simulation!K1647)^5-Assumptions!$D$17)/Assumptions!$D$18</f>
        <v>22.0198242921022</v>
      </c>
      <c r="H1647" s="8" t="str">
        <f aca="false">IF(D1647=1,G1647,"")</f>
        <v/>
      </c>
      <c r="I1647" s="33" t="n">
        <f aca="false">IF(D1647=0,G1647,"")</f>
        <v>22.0198242921022</v>
      </c>
    </row>
    <row r="1648" customFormat="false" ht="15" hidden="false" customHeight="false" outlineLevel="0" collapsed="false">
      <c r="B1648" s="2" t="n">
        <v>1643</v>
      </c>
      <c r="C1648" s="19" t="n">
        <f aca="false">IF('Random Draws'!F1648&lt;(Assumptions!$D$28-Assumptions!$D$27)/(Assumptions!$D$29-Assumptions!$D$27),Assumptions!$D$27+SQRT('Random Draws'!F1648*(Assumptions!$D$29-Assumptions!$D$27)*(Assumptions!$D$28-Assumptions!$D$27)),Assumptions!$D$29-SQRT((1-'Random Draws'!F1648)*(Assumptions!$D$29-Assumptions!$D$27)*(Assumptions!$D$29-Assumptions!$D$28)))</f>
        <v>0.261151900122782</v>
      </c>
      <c r="D1648" s="29" t="n">
        <f aca="false">IF('Random Draws'!I1648&lt;Assumptions!$D$30,1,0)</f>
        <v>0</v>
      </c>
      <c r="E1648" s="19" t="n">
        <f aca="false">C1648+Assumptions!$D$31*D1648</f>
        <v>0.261151900122782</v>
      </c>
      <c r="F1648" s="28" t="n">
        <f aca="false">(Simulation!F1648-Assumptions!$D$15)*(1-E1648)+Assumptions!$D$15-Simulation!J1648</f>
        <v>0.170474315573104</v>
      </c>
      <c r="G1648" s="8" t="n">
        <f aca="false">((Assumptions!$D$14*(1+Simulation!E1648)^1*F1648-Assumptions!$D$14*(1+Simulation!E1648)^0*Simulation!E1648*Assumptions!$D$16)/(1+Simulation!K1648)^1+(Assumptions!$D$14*(1+Simulation!E1648)^2*F1648-Assumptions!$D$14*(1+Simulation!E1648)^1*Simulation!E1648*Assumptions!$D$16)/(1+Simulation!K1648)^2+(Assumptions!$D$14*(1+Simulation!E1648)^3*F1648-Assumptions!$D$14*(1+Simulation!E1648)^2*Simulation!E1648*Assumptions!$D$16)/(1+Simulation!K1648)^3+(Assumptions!$D$14*(1+Simulation!E1648)^4*F1648-Assumptions!$D$14*(1+Simulation!E1648)^3*Simulation!E1648*Assumptions!$D$16)/(1+Simulation!K1648)^4+(Assumptions!$D$14*(1+Simulation!E1648)^5*F1648-Assumptions!$D$14*(1+Simulation!E1648)^4*Simulation!E1648*Assumptions!$D$16)/(1+Simulation!K1648)^5+(Assumptions!$D$14*(1+Simulation!E1648)^5*F1648-Assumptions!$D$14*(1+Simulation!E1648)^4*Simulation!E1648*Assumptions!$D$16)*(1+Simulation!I1648)/(Simulation!K1648-Simulation!I1648)/(1+Simulation!K1648)^5-Assumptions!$D$17)/Assumptions!$D$18</f>
        <v>9.31497046321518</v>
      </c>
      <c r="H1648" s="8" t="str">
        <f aca="false">IF(D1648=1,G1648,"")</f>
        <v/>
      </c>
      <c r="I1648" s="33" t="n">
        <f aca="false">IF(D1648=0,G1648,"")</f>
        <v>9.31497046321518</v>
      </c>
    </row>
    <row r="1649" customFormat="false" ht="15" hidden="false" customHeight="false" outlineLevel="0" collapsed="false">
      <c r="B1649" s="2" t="n">
        <v>1644</v>
      </c>
      <c r="C1649" s="19" t="n">
        <f aca="false">IF('Random Draws'!F1649&lt;(Assumptions!$D$28-Assumptions!$D$27)/(Assumptions!$D$29-Assumptions!$D$27),Assumptions!$D$27+SQRT('Random Draws'!F1649*(Assumptions!$D$29-Assumptions!$D$27)*(Assumptions!$D$28-Assumptions!$D$27)),Assumptions!$D$29-SQRT((1-'Random Draws'!F1649)*(Assumptions!$D$29-Assumptions!$D$27)*(Assumptions!$D$29-Assumptions!$D$28)))</f>
        <v>0.269616146860784</v>
      </c>
      <c r="D1649" s="29" t="n">
        <f aca="false">IF('Random Draws'!I1649&lt;Assumptions!$D$30,1,0)</f>
        <v>0</v>
      </c>
      <c r="E1649" s="19" t="n">
        <f aca="false">C1649+Assumptions!$D$31*D1649</f>
        <v>0.269616146860784</v>
      </c>
      <c r="F1649" s="28" t="n">
        <f aca="false">(Simulation!F1649-Assumptions!$D$15)*(1-E1649)+Assumptions!$D$15-Simulation!J1649</f>
        <v>0.193590377733243</v>
      </c>
      <c r="G1649" s="8" t="n">
        <f aca="false">((Assumptions!$D$14*(1+Simulation!E1649)^1*F1649-Assumptions!$D$14*(1+Simulation!E1649)^0*Simulation!E1649*Assumptions!$D$16)/(1+Simulation!K1649)^1+(Assumptions!$D$14*(1+Simulation!E1649)^2*F1649-Assumptions!$D$14*(1+Simulation!E1649)^1*Simulation!E1649*Assumptions!$D$16)/(1+Simulation!K1649)^2+(Assumptions!$D$14*(1+Simulation!E1649)^3*F1649-Assumptions!$D$14*(1+Simulation!E1649)^2*Simulation!E1649*Assumptions!$D$16)/(1+Simulation!K1649)^3+(Assumptions!$D$14*(1+Simulation!E1649)^4*F1649-Assumptions!$D$14*(1+Simulation!E1649)^3*Simulation!E1649*Assumptions!$D$16)/(1+Simulation!K1649)^4+(Assumptions!$D$14*(1+Simulation!E1649)^5*F1649-Assumptions!$D$14*(1+Simulation!E1649)^4*Simulation!E1649*Assumptions!$D$16)/(1+Simulation!K1649)^5+(Assumptions!$D$14*(1+Simulation!E1649)^5*F1649-Assumptions!$D$14*(1+Simulation!E1649)^4*Simulation!E1649*Assumptions!$D$16)*(1+Simulation!I1649)/(Simulation!K1649-Simulation!I1649)/(1+Simulation!K1649)^5-Assumptions!$D$17)/Assumptions!$D$18</f>
        <v>16.5863439941245</v>
      </c>
      <c r="H1649" s="8" t="str">
        <f aca="false">IF(D1649=1,G1649,"")</f>
        <v/>
      </c>
      <c r="I1649" s="33" t="n">
        <f aca="false">IF(D1649=0,G1649,"")</f>
        <v>16.5863439941245</v>
      </c>
    </row>
    <row r="1650" customFormat="false" ht="15" hidden="false" customHeight="false" outlineLevel="0" collapsed="false">
      <c r="B1650" s="2" t="n">
        <v>1645</v>
      </c>
      <c r="C1650" s="19" t="n">
        <f aca="false">IF('Random Draws'!F1650&lt;(Assumptions!$D$28-Assumptions!$D$27)/(Assumptions!$D$29-Assumptions!$D$27),Assumptions!$D$27+SQRT('Random Draws'!F1650*(Assumptions!$D$29-Assumptions!$D$27)*(Assumptions!$D$28-Assumptions!$D$27)),Assumptions!$D$29-SQRT((1-'Random Draws'!F1650)*(Assumptions!$D$29-Assumptions!$D$27)*(Assumptions!$D$29-Assumptions!$D$28)))</f>
        <v>0.256943191588907</v>
      </c>
      <c r="D1650" s="29" t="n">
        <f aca="false">IF('Random Draws'!I1650&lt;Assumptions!$D$30,1,0)</f>
        <v>1</v>
      </c>
      <c r="E1650" s="19" t="n">
        <f aca="false">C1650+Assumptions!$D$31*D1650</f>
        <v>0.346943191588907</v>
      </c>
      <c r="F1650" s="28" t="n">
        <f aca="false">(Simulation!F1650-Assumptions!$D$15)*(1-E1650)+Assumptions!$D$15-Simulation!J1650</f>
        <v>0.157529156487346</v>
      </c>
      <c r="G1650" s="8" t="n">
        <f aca="false">((Assumptions!$D$14*(1+Simulation!E1650)^1*F1650-Assumptions!$D$14*(1+Simulation!E1650)^0*Simulation!E1650*Assumptions!$D$16)/(1+Simulation!K1650)^1+(Assumptions!$D$14*(1+Simulation!E1650)^2*F1650-Assumptions!$D$14*(1+Simulation!E1650)^1*Simulation!E1650*Assumptions!$D$16)/(1+Simulation!K1650)^2+(Assumptions!$D$14*(1+Simulation!E1650)^3*F1650-Assumptions!$D$14*(1+Simulation!E1650)^2*Simulation!E1650*Assumptions!$D$16)/(1+Simulation!K1650)^3+(Assumptions!$D$14*(1+Simulation!E1650)^4*F1650-Assumptions!$D$14*(1+Simulation!E1650)^3*Simulation!E1650*Assumptions!$D$16)/(1+Simulation!K1650)^4+(Assumptions!$D$14*(1+Simulation!E1650)^5*F1650-Assumptions!$D$14*(1+Simulation!E1650)^4*Simulation!E1650*Assumptions!$D$16)/(1+Simulation!K1650)^5+(Assumptions!$D$14*(1+Simulation!E1650)^5*F1650-Assumptions!$D$14*(1+Simulation!E1650)^4*Simulation!E1650*Assumptions!$D$16)*(1+Simulation!I1650)/(Simulation!K1650-Simulation!I1650)/(1+Simulation!K1650)^5-Assumptions!$D$17)/Assumptions!$D$18</f>
        <v>14.3381114092842</v>
      </c>
      <c r="H1650" s="8" t="n">
        <f aca="false">IF(D1650=1,G1650,"")</f>
        <v>14.3381114092842</v>
      </c>
      <c r="I1650" s="33" t="str">
        <f aca="false">IF(D1650=0,G1650,"")</f>
        <v/>
      </c>
    </row>
    <row r="1651" customFormat="false" ht="15" hidden="false" customHeight="false" outlineLevel="0" collapsed="false">
      <c r="B1651" s="2" t="n">
        <v>1646</v>
      </c>
      <c r="C1651" s="19" t="n">
        <f aca="false">IF('Random Draws'!F1651&lt;(Assumptions!$D$28-Assumptions!$D$27)/(Assumptions!$D$29-Assumptions!$D$27),Assumptions!$D$27+SQRT('Random Draws'!F1651*(Assumptions!$D$29-Assumptions!$D$27)*(Assumptions!$D$28-Assumptions!$D$27)),Assumptions!$D$29-SQRT((1-'Random Draws'!F1651)*(Assumptions!$D$29-Assumptions!$D$27)*(Assumptions!$D$29-Assumptions!$D$28)))</f>
        <v>0.263020852219266</v>
      </c>
      <c r="D1651" s="29" t="n">
        <f aca="false">IF('Random Draws'!I1651&lt;Assumptions!$D$30,1,0)</f>
        <v>0</v>
      </c>
      <c r="E1651" s="19" t="n">
        <f aca="false">C1651+Assumptions!$D$31*D1651</f>
        <v>0.263020852219266</v>
      </c>
      <c r="F1651" s="28" t="n">
        <f aca="false">(Simulation!F1651-Assumptions!$D$15)*(1-E1651)+Assumptions!$D$15-Simulation!J1651</f>
        <v>0.143588856750923</v>
      </c>
      <c r="G1651" s="8" t="n">
        <f aca="false">((Assumptions!$D$14*(1+Simulation!E1651)^1*F1651-Assumptions!$D$14*(1+Simulation!E1651)^0*Simulation!E1651*Assumptions!$D$16)/(1+Simulation!K1651)^1+(Assumptions!$D$14*(1+Simulation!E1651)^2*F1651-Assumptions!$D$14*(1+Simulation!E1651)^1*Simulation!E1651*Assumptions!$D$16)/(1+Simulation!K1651)^2+(Assumptions!$D$14*(1+Simulation!E1651)^3*F1651-Assumptions!$D$14*(1+Simulation!E1651)^2*Simulation!E1651*Assumptions!$D$16)/(1+Simulation!K1651)^3+(Assumptions!$D$14*(1+Simulation!E1651)^4*F1651-Assumptions!$D$14*(1+Simulation!E1651)^3*Simulation!E1651*Assumptions!$D$16)/(1+Simulation!K1651)^4+(Assumptions!$D$14*(1+Simulation!E1651)^5*F1651-Assumptions!$D$14*(1+Simulation!E1651)^4*Simulation!E1651*Assumptions!$D$16)/(1+Simulation!K1651)^5+(Assumptions!$D$14*(1+Simulation!E1651)^5*F1651-Assumptions!$D$14*(1+Simulation!E1651)^4*Simulation!E1651*Assumptions!$D$16)*(1+Simulation!I1651)/(Simulation!K1651-Simulation!I1651)/(1+Simulation!K1651)^5-Assumptions!$D$17)/Assumptions!$D$18</f>
        <v>7.64943561375921</v>
      </c>
      <c r="H1651" s="8" t="str">
        <f aca="false">IF(D1651=1,G1651,"")</f>
        <v/>
      </c>
      <c r="I1651" s="33" t="n">
        <f aca="false">IF(D1651=0,G1651,"")</f>
        <v>7.64943561375921</v>
      </c>
    </row>
    <row r="1652" customFormat="false" ht="15" hidden="false" customHeight="false" outlineLevel="0" collapsed="false">
      <c r="B1652" s="2" t="n">
        <v>1647</v>
      </c>
      <c r="C1652" s="19" t="n">
        <f aca="false">IF('Random Draws'!F1652&lt;(Assumptions!$D$28-Assumptions!$D$27)/(Assumptions!$D$29-Assumptions!$D$27),Assumptions!$D$27+SQRT('Random Draws'!F1652*(Assumptions!$D$29-Assumptions!$D$27)*(Assumptions!$D$28-Assumptions!$D$27)),Assumptions!$D$29-SQRT((1-'Random Draws'!F1652)*(Assumptions!$D$29-Assumptions!$D$27)*(Assumptions!$D$29-Assumptions!$D$28)))</f>
        <v>0.265051110570213</v>
      </c>
      <c r="D1652" s="29" t="n">
        <f aca="false">IF('Random Draws'!I1652&lt;Assumptions!$D$30,1,0)</f>
        <v>0</v>
      </c>
      <c r="E1652" s="19" t="n">
        <f aca="false">C1652+Assumptions!$D$31*D1652</f>
        <v>0.265051110570213</v>
      </c>
      <c r="F1652" s="28" t="n">
        <f aca="false">(Simulation!F1652-Assumptions!$D$15)*(1-E1652)+Assumptions!$D$15-Simulation!J1652</f>
        <v>0.166544101663764</v>
      </c>
      <c r="G1652" s="8" t="n">
        <f aca="false">((Assumptions!$D$14*(1+Simulation!E1652)^1*F1652-Assumptions!$D$14*(1+Simulation!E1652)^0*Simulation!E1652*Assumptions!$D$16)/(1+Simulation!K1652)^1+(Assumptions!$D$14*(1+Simulation!E1652)^2*F1652-Assumptions!$D$14*(1+Simulation!E1652)^1*Simulation!E1652*Assumptions!$D$16)/(1+Simulation!K1652)^2+(Assumptions!$D$14*(1+Simulation!E1652)^3*F1652-Assumptions!$D$14*(1+Simulation!E1652)^2*Simulation!E1652*Assumptions!$D$16)/(1+Simulation!K1652)^3+(Assumptions!$D$14*(1+Simulation!E1652)^4*F1652-Assumptions!$D$14*(1+Simulation!E1652)^3*Simulation!E1652*Assumptions!$D$16)/(1+Simulation!K1652)^4+(Assumptions!$D$14*(1+Simulation!E1652)^5*F1652-Assumptions!$D$14*(1+Simulation!E1652)^4*Simulation!E1652*Assumptions!$D$16)/(1+Simulation!K1652)^5+(Assumptions!$D$14*(1+Simulation!E1652)^5*F1652-Assumptions!$D$14*(1+Simulation!E1652)^4*Simulation!E1652*Assumptions!$D$16)*(1+Simulation!I1652)/(Simulation!K1652-Simulation!I1652)/(1+Simulation!K1652)^5-Assumptions!$D$17)/Assumptions!$D$18</f>
        <v>10.1321963898308</v>
      </c>
      <c r="H1652" s="8" t="str">
        <f aca="false">IF(D1652=1,G1652,"")</f>
        <v/>
      </c>
      <c r="I1652" s="33" t="n">
        <f aca="false">IF(D1652=0,G1652,"")</f>
        <v>10.1321963898308</v>
      </c>
    </row>
    <row r="1653" customFormat="false" ht="15" hidden="false" customHeight="false" outlineLevel="0" collapsed="false">
      <c r="B1653" s="2" t="n">
        <v>1648</v>
      </c>
      <c r="C1653" s="19" t="n">
        <f aca="false">IF('Random Draws'!F1653&lt;(Assumptions!$D$28-Assumptions!$D$27)/(Assumptions!$D$29-Assumptions!$D$27),Assumptions!$D$27+SQRT('Random Draws'!F1653*(Assumptions!$D$29-Assumptions!$D$27)*(Assumptions!$D$28-Assumptions!$D$27)),Assumptions!$D$29-SQRT((1-'Random Draws'!F1653)*(Assumptions!$D$29-Assumptions!$D$27)*(Assumptions!$D$29-Assumptions!$D$28)))</f>
        <v>0.269476568293223</v>
      </c>
      <c r="D1653" s="29" t="n">
        <f aca="false">IF('Random Draws'!I1653&lt;Assumptions!$D$30,1,0)</f>
        <v>1</v>
      </c>
      <c r="E1653" s="19" t="n">
        <f aca="false">C1653+Assumptions!$D$31*D1653</f>
        <v>0.359476568293223</v>
      </c>
      <c r="F1653" s="28" t="n">
        <f aca="false">(Simulation!F1653-Assumptions!$D$15)*(1-E1653)+Assumptions!$D$15-Simulation!J1653</f>
        <v>0.130128251690208</v>
      </c>
      <c r="G1653" s="8" t="n">
        <f aca="false">((Assumptions!$D$14*(1+Simulation!E1653)^1*F1653-Assumptions!$D$14*(1+Simulation!E1653)^0*Simulation!E1653*Assumptions!$D$16)/(1+Simulation!K1653)^1+(Assumptions!$D$14*(1+Simulation!E1653)^2*F1653-Assumptions!$D$14*(1+Simulation!E1653)^1*Simulation!E1653*Assumptions!$D$16)/(1+Simulation!K1653)^2+(Assumptions!$D$14*(1+Simulation!E1653)^3*F1653-Assumptions!$D$14*(1+Simulation!E1653)^2*Simulation!E1653*Assumptions!$D$16)/(1+Simulation!K1653)^3+(Assumptions!$D$14*(1+Simulation!E1653)^4*F1653-Assumptions!$D$14*(1+Simulation!E1653)^3*Simulation!E1653*Assumptions!$D$16)/(1+Simulation!K1653)^4+(Assumptions!$D$14*(1+Simulation!E1653)^5*F1653-Assumptions!$D$14*(1+Simulation!E1653)^4*Simulation!E1653*Assumptions!$D$16)/(1+Simulation!K1653)^5+(Assumptions!$D$14*(1+Simulation!E1653)^5*F1653-Assumptions!$D$14*(1+Simulation!E1653)^4*Simulation!E1653*Assumptions!$D$16)*(1+Simulation!I1653)/(Simulation!K1653-Simulation!I1653)/(1+Simulation!K1653)^5-Assumptions!$D$17)/Assumptions!$D$18</f>
        <v>4.62351116526651</v>
      </c>
      <c r="H1653" s="8" t="n">
        <f aca="false">IF(D1653=1,G1653,"")</f>
        <v>4.62351116526651</v>
      </c>
      <c r="I1653" s="33" t="str">
        <f aca="false">IF(D1653=0,G1653,"")</f>
        <v/>
      </c>
    </row>
    <row r="1654" customFormat="false" ht="15" hidden="false" customHeight="false" outlineLevel="0" collapsed="false">
      <c r="B1654" s="2" t="n">
        <v>1649</v>
      </c>
      <c r="C1654" s="19" t="n">
        <f aca="false">IF('Random Draws'!F1654&lt;(Assumptions!$D$28-Assumptions!$D$27)/(Assumptions!$D$29-Assumptions!$D$27),Assumptions!$D$27+SQRT('Random Draws'!F1654*(Assumptions!$D$29-Assumptions!$D$27)*(Assumptions!$D$28-Assumptions!$D$27)),Assumptions!$D$29-SQRT((1-'Random Draws'!F1654)*(Assumptions!$D$29-Assumptions!$D$27)*(Assumptions!$D$29-Assumptions!$D$28)))</f>
        <v>0.257857174168406</v>
      </c>
      <c r="D1654" s="29" t="n">
        <f aca="false">IF('Random Draws'!I1654&lt;Assumptions!$D$30,1,0)</f>
        <v>0</v>
      </c>
      <c r="E1654" s="19" t="n">
        <f aca="false">C1654+Assumptions!$D$31*D1654</f>
        <v>0.257857174168406</v>
      </c>
      <c r="F1654" s="28" t="n">
        <f aca="false">(Simulation!F1654-Assumptions!$D$15)*(1-E1654)+Assumptions!$D$15-Simulation!J1654</f>
        <v>0.176872559925517</v>
      </c>
      <c r="G1654" s="8" t="n">
        <f aca="false">((Assumptions!$D$14*(1+Simulation!E1654)^1*F1654-Assumptions!$D$14*(1+Simulation!E1654)^0*Simulation!E1654*Assumptions!$D$16)/(1+Simulation!K1654)^1+(Assumptions!$D$14*(1+Simulation!E1654)^2*F1654-Assumptions!$D$14*(1+Simulation!E1654)^1*Simulation!E1654*Assumptions!$D$16)/(1+Simulation!K1654)^2+(Assumptions!$D$14*(1+Simulation!E1654)^3*F1654-Assumptions!$D$14*(1+Simulation!E1654)^2*Simulation!E1654*Assumptions!$D$16)/(1+Simulation!K1654)^3+(Assumptions!$D$14*(1+Simulation!E1654)^4*F1654-Assumptions!$D$14*(1+Simulation!E1654)^3*Simulation!E1654*Assumptions!$D$16)/(1+Simulation!K1654)^4+(Assumptions!$D$14*(1+Simulation!E1654)^5*F1654-Assumptions!$D$14*(1+Simulation!E1654)^4*Simulation!E1654*Assumptions!$D$16)/(1+Simulation!K1654)^5+(Assumptions!$D$14*(1+Simulation!E1654)^5*F1654-Assumptions!$D$14*(1+Simulation!E1654)^4*Simulation!E1654*Assumptions!$D$16)*(1+Simulation!I1654)/(Simulation!K1654-Simulation!I1654)/(1+Simulation!K1654)^5-Assumptions!$D$17)/Assumptions!$D$18</f>
        <v>16.7744679574465</v>
      </c>
      <c r="H1654" s="8" t="str">
        <f aca="false">IF(D1654=1,G1654,"")</f>
        <v/>
      </c>
      <c r="I1654" s="33" t="n">
        <f aca="false">IF(D1654=0,G1654,"")</f>
        <v>16.7744679574465</v>
      </c>
    </row>
    <row r="1655" customFormat="false" ht="15" hidden="false" customHeight="false" outlineLevel="0" collapsed="false">
      <c r="B1655" s="2" t="n">
        <v>1650</v>
      </c>
      <c r="C1655" s="19" t="n">
        <f aca="false">IF('Random Draws'!F1655&lt;(Assumptions!$D$28-Assumptions!$D$27)/(Assumptions!$D$29-Assumptions!$D$27),Assumptions!$D$27+SQRT('Random Draws'!F1655*(Assumptions!$D$29-Assumptions!$D$27)*(Assumptions!$D$28-Assumptions!$D$27)),Assumptions!$D$29-SQRT((1-'Random Draws'!F1655)*(Assumptions!$D$29-Assumptions!$D$27)*(Assumptions!$D$29-Assumptions!$D$28)))</f>
        <v>0.265180999861151</v>
      </c>
      <c r="D1655" s="29" t="n">
        <f aca="false">IF('Random Draws'!I1655&lt;Assumptions!$D$30,1,0)</f>
        <v>0</v>
      </c>
      <c r="E1655" s="19" t="n">
        <f aca="false">C1655+Assumptions!$D$31*D1655</f>
        <v>0.265180999861151</v>
      </c>
      <c r="F1655" s="28" t="n">
        <f aca="false">(Simulation!F1655-Assumptions!$D$15)*(1-E1655)+Assumptions!$D$15-Simulation!J1655</f>
        <v>0.161070196016743</v>
      </c>
      <c r="G1655" s="8" t="n">
        <f aca="false">((Assumptions!$D$14*(1+Simulation!E1655)^1*F1655-Assumptions!$D$14*(1+Simulation!E1655)^0*Simulation!E1655*Assumptions!$D$16)/(1+Simulation!K1655)^1+(Assumptions!$D$14*(1+Simulation!E1655)^2*F1655-Assumptions!$D$14*(1+Simulation!E1655)^1*Simulation!E1655*Assumptions!$D$16)/(1+Simulation!K1655)^2+(Assumptions!$D$14*(1+Simulation!E1655)^3*F1655-Assumptions!$D$14*(1+Simulation!E1655)^2*Simulation!E1655*Assumptions!$D$16)/(1+Simulation!K1655)^3+(Assumptions!$D$14*(1+Simulation!E1655)^4*F1655-Assumptions!$D$14*(1+Simulation!E1655)^3*Simulation!E1655*Assumptions!$D$16)/(1+Simulation!K1655)^4+(Assumptions!$D$14*(1+Simulation!E1655)^5*F1655-Assumptions!$D$14*(1+Simulation!E1655)^4*Simulation!E1655*Assumptions!$D$16)/(1+Simulation!K1655)^5+(Assumptions!$D$14*(1+Simulation!E1655)^5*F1655-Assumptions!$D$14*(1+Simulation!E1655)^4*Simulation!E1655*Assumptions!$D$16)*(1+Simulation!I1655)/(Simulation!K1655-Simulation!I1655)/(1+Simulation!K1655)^5-Assumptions!$D$17)/Assumptions!$D$18</f>
        <v>9.64689587969163</v>
      </c>
      <c r="H1655" s="8" t="str">
        <f aca="false">IF(D1655=1,G1655,"")</f>
        <v/>
      </c>
      <c r="I1655" s="33" t="n">
        <f aca="false">IF(D1655=0,G1655,"")</f>
        <v>9.64689587969163</v>
      </c>
    </row>
    <row r="1656" customFormat="false" ht="15" hidden="false" customHeight="false" outlineLevel="0" collapsed="false">
      <c r="B1656" s="2" t="n">
        <v>1651</v>
      </c>
      <c r="C1656" s="19" t="n">
        <f aca="false">IF('Random Draws'!F1656&lt;(Assumptions!$D$28-Assumptions!$D$27)/(Assumptions!$D$29-Assumptions!$D$27),Assumptions!$D$27+SQRT('Random Draws'!F1656*(Assumptions!$D$29-Assumptions!$D$27)*(Assumptions!$D$28-Assumptions!$D$27)),Assumptions!$D$29-SQRT((1-'Random Draws'!F1656)*(Assumptions!$D$29-Assumptions!$D$27)*(Assumptions!$D$29-Assumptions!$D$28)))</f>
        <v>0.254699049886819</v>
      </c>
      <c r="D1656" s="29" t="n">
        <f aca="false">IF('Random Draws'!I1656&lt;Assumptions!$D$30,1,0)</f>
        <v>0</v>
      </c>
      <c r="E1656" s="19" t="n">
        <f aca="false">C1656+Assumptions!$D$31*D1656</f>
        <v>0.254699049886819</v>
      </c>
      <c r="F1656" s="28" t="n">
        <f aca="false">(Simulation!F1656-Assumptions!$D$15)*(1-E1656)+Assumptions!$D$15-Simulation!J1656</f>
        <v>0.185082846053665</v>
      </c>
      <c r="G1656" s="8" t="n">
        <f aca="false">((Assumptions!$D$14*(1+Simulation!E1656)^1*F1656-Assumptions!$D$14*(1+Simulation!E1656)^0*Simulation!E1656*Assumptions!$D$16)/(1+Simulation!K1656)^1+(Assumptions!$D$14*(1+Simulation!E1656)^2*F1656-Assumptions!$D$14*(1+Simulation!E1656)^1*Simulation!E1656*Assumptions!$D$16)/(1+Simulation!K1656)^2+(Assumptions!$D$14*(1+Simulation!E1656)^3*F1656-Assumptions!$D$14*(1+Simulation!E1656)^2*Simulation!E1656*Assumptions!$D$16)/(1+Simulation!K1656)^3+(Assumptions!$D$14*(1+Simulation!E1656)^4*F1656-Assumptions!$D$14*(1+Simulation!E1656)^3*Simulation!E1656*Assumptions!$D$16)/(1+Simulation!K1656)^4+(Assumptions!$D$14*(1+Simulation!E1656)^5*F1656-Assumptions!$D$14*(1+Simulation!E1656)^4*Simulation!E1656*Assumptions!$D$16)/(1+Simulation!K1656)^5+(Assumptions!$D$14*(1+Simulation!E1656)^5*F1656-Assumptions!$D$14*(1+Simulation!E1656)^4*Simulation!E1656*Assumptions!$D$16)*(1+Simulation!I1656)/(Simulation!K1656-Simulation!I1656)/(1+Simulation!K1656)^5-Assumptions!$D$17)/Assumptions!$D$18</f>
        <v>7.57725729076877</v>
      </c>
      <c r="H1656" s="8" t="str">
        <f aca="false">IF(D1656=1,G1656,"")</f>
        <v/>
      </c>
      <c r="I1656" s="33" t="n">
        <f aca="false">IF(D1656=0,G1656,"")</f>
        <v>7.57725729076877</v>
      </c>
    </row>
    <row r="1657" customFormat="false" ht="15" hidden="false" customHeight="false" outlineLevel="0" collapsed="false">
      <c r="B1657" s="2" t="n">
        <v>1652</v>
      </c>
      <c r="C1657" s="19" t="n">
        <f aca="false">IF('Random Draws'!F1657&lt;(Assumptions!$D$28-Assumptions!$D$27)/(Assumptions!$D$29-Assumptions!$D$27),Assumptions!$D$27+SQRT('Random Draws'!F1657*(Assumptions!$D$29-Assumptions!$D$27)*(Assumptions!$D$28-Assumptions!$D$27)),Assumptions!$D$29-SQRT((1-'Random Draws'!F1657)*(Assumptions!$D$29-Assumptions!$D$27)*(Assumptions!$D$29-Assumptions!$D$28)))</f>
        <v>0.26601764435566</v>
      </c>
      <c r="D1657" s="29" t="n">
        <f aca="false">IF('Random Draws'!I1657&lt;Assumptions!$D$30,1,0)</f>
        <v>0</v>
      </c>
      <c r="E1657" s="19" t="n">
        <f aca="false">C1657+Assumptions!$D$31*D1657</f>
        <v>0.26601764435566</v>
      </c>
      <c r="F1657" s="28" t="n">
        <f aca="false">(Simulation!F1657-Assumptions!$D$15)*(1-E1657)+Assumptions!$D$15-Simulation!J1657</f>
        <v>0.205162551611784</v>
      </c>
      <c r="G1657" s="8" t="n">
        <f aca="false">((Assumptions!$D$14*(1+Simulation!E1657)^1*F1657-Assumptions!$D$14*(1+Simulation!E1657)^0*Simulation!E1657*Assumptions!$D$16)/(1+Simulation!K1657)^1+(Assumptions!$D$14*(1+Simulation!E1657)^2*F1657-Assumptions!$D$14*(1+Simulation!E1657)^1*Simulation!E1657*Assumptions!$D$16)/(1+Simulation!K1657)^2+(Assumptions!$D$14*(1+Simulation!E1657)^3*F1657-Assumptions!$D$14*(1+Simulation!E1657)^2*Simulation!E1657*Assumptions!$D$16)/(1+Simulation!K1657)^3+(Assumptions!$D$14*(1+Simulation!E1657)^4*F1657-Assumptions!$D$14*(1+Simulation!E1657)^3*Simulation!E1657*Assumptions!$D$16)/(1+Simulation!K1657)^4+(Assumptions!$D$14*(1+Simulation!E1657)^5*F1657-Assumptions!$D$14*(1+Simulation!E1657)^4*Simulation!E1657*Assumptions!$D$16)/(1+Simulation!K1657)^5+(Assumptions!$D$14*(1+Simulation!E1657)^5*F1657-Assumptions!$D$14*(1+Simulation!E1657)^4*Simulation!E1657*Assumptions!$D$16)*(1+Simulation!I1657)/(Simulation!K1657-Simulation!I1657)/(1+Simulation!K1657)^5-Assumptions!$D$17)/Assumptions!$D$18</f>
        <v>15.2324443702845</v>
      </c>
      <c r="H1657" s="8" t="str">
        <f aca="false">IF(D1657=1,G1657,"")</f>
        <v/>
      </c>
      <c r="I1657" s="33" t="n">
        <f aca="false">IF(D1657=0,G1657,"")</f>
        <v>15.2324443702845</v>
      </c>
    </row>
    <row r="1658" customFormat="false" ht="15" hidden="false" customHeight="false" outlineLevel="0" collapsed="false">
      <c r="B1658" s="2" t="n">
        <v>1653</v>
      </c>
      <c r="C1658" s="19" t="n">
        <f aca="false">IF('Random Draws'!F1658&lt;(Assumptions!$D$28-Assumptions!$D$27)/(Assumptions!$D$29-Assumptions!$D$27),Assumptions!$D$27+SQRT('Random Draws'!F1658*(Assumptions!$D$29-Assumptions!$D$27)*(Assumptions!$D$28-Assumptions!$D$27)),Assumptions!$D$29-SQRT((1-'Random Draws'!F1658)*(Assumptions!$D$29-Assumptions!$D$27)*(Assumptions!$D$29-Assumptions!$D$28)))</f>
        <v>0.257893401642147</v>
      </c>
      <c r="D1658" s="29" t="n">
        <f aca="false">IF('Random Draws'!I1658&lt;Assumptions!$D$30,1,0)</f>
        <v>0</v>
      </c>
      <c r="E1658" s="19" t="n">
        <f aca="false">C1658+Assumptions!$D$31*D1658</f>
        <v>0.257893401642147</v>
      </c>
      <c r="F1658" s="28" t="n">
        <f aca="false">(Simulation!F1658-Assumptions!$D$15)*(1-E1658)+Assumptions!$D$15-Simulation!J1658</f>
        <v>0.202987375369317</v>
      </c>
      <c r="G1658" s="8" t="n">
        <f aca="false">((Assumptions!$D$14*(1+Simulation!E1658)^1*F1658-Assumptions!$D$14*(1+Simulation!E1658)^0*Simulation!E1658*Assumptions!$D$16)/(1+Simulation!K1658)^1+(Assumptions!$D$14*(1+Simulation!E1658)^2*F1658-Assumptions!$D$14*(1+Simulation!E1658)^1*Simulation!E1658*Assumptions!$D$16)/(1+Simulation!K1658)^2+(Assumptions!$D$14*(1+Simulation!E1658)^3*F1658-Assumptions!$D$14*(1+Simulation!E1658)^2*Simulation!E1658*Assumptions!$D$16)/(1+Simulation!K1658)^3+(Assumptions!$D$14*(1+Simulation!E1658)^4*F1658-Assumptions!$D$14*(1+Simulation!E1658)^3*Simulation!E1658*Assumptions!$D$16)/(1+Simulation!K1658)^4+(Assumptions!$D$14*(1+Simulation!E1658)^5*F1658-Assumptions!$D$14*(1+Simulation!E1658)^4*Simulation!E1658*Assumptions!$D$16)/(1+Simulation!K1658)^5+(Assumptions!$D$14*(1+Simulation!E1658)^5*F1658-Assumptions!$D$14*(1+Simulation!E1658)^4*Simulation!E1658*Assumptions!$D$16)*(1+Simulation!I1658)/(Simulation!K1658-Simulation!I1658)/(1+Simulation!K1658)^5-Assumptions!$D$17)/Assumptions!$D$18</f>
        <v>15.6397432240948</v>
      </c>
      <c r="H1658" s="8" t="str">
        <f aca="false">IF(D1658=1,G1658,"")</f>
        <v/>
      </c>
      <c r="I1658" s="33" t="n">
        <f aca="false">IF(D1658=0,G1658,"")</f>
        <v>15.6397432240948</v>
      </c>
    </row>
    <row r="1659" customFormat="false" ht="15" hidden="false" customHeight="false" outlineLevel="0" collapsed="false">
      <c r="B1659" s="2" t="n">
        <v>1654</v>
      </c>
      <c r="C1659" s="19" t="n">
        <f aca="false">IF('Random Draws'!F1659&lt;(Assumptions!$D$28-Assumptions!$D$27)/(Assumptions!$D$29-Assumptions!$D$27),Assumptions!$D$27+SQRT('Random Draws'!F1659*(Assumptions!$D$29-Assumptions!$D$27)*(Assumptions!$D$28-Assumptions!$D$27)),Assumptions!$D$29-SQRT((1-'Random Draws'!F1659)*(Assumptions!$D$29-Assumptions!$D$27)*(Assumptions!$D$29-Assumptions!$D$28)))</f>
        <v>0.253570190372872</v>
      </c>
      <c r="D1659" s="29" t="n">
        <f aca="false">IF('Random Draws'!I1659&lt;Assumptions!$D$30,1,0)</f>
        <v>0</v>
      </c>
      <c r="E1659" s="19" t="n">
        <f aca="false">C1659+Assumptions!$D$31*D1659</f>
        <v>0.253570190372872</v>
      </c>
      <c r="F1659" s="28" t="n">
        <f aca="false">(Simulation!F1659-Assumptions!$D$15)*(1-E1659)+Assumptions!$D$15-Simulation!J1659</f>
        <v>0.12720642383065</v>
      </c>
      <c r="G1659" s="8" t="n">
        <f aca="false">((Assumptions!$D$14*(1+Simulation!E1659)^1*F1659-Assumptions!$D$14*(1+Simulation!E1659)^0*Simulation!E1659*Assumptions!$D$16)/(1+Simulation!K1659)^1+(Assumptions!$D$14*(1+Simulation!E1659)^2*F1659-Assumptions!$D$14*(1+Simulation!E1659)^1*Simulation!E1659*Assumptions!$D$16)/(1+Simulation!K1659)^2+(Assumptions!$D$14*(1+Simulation!E1659)^3*F1659-Assumptions!$D$14*(1+Simulation!E1659)^2*Simulation!E1659*Assumptions!$D$16)/(1+Simulation!K1659)^3+(Assumptions!$D$14*(1+Simulation!E1659)^4*F1659-Assumptions!$D$14*(1+Simulation!E1659)^3*Simulation!E1659*Assumptions!$D$16)/(1+Simulation!K1659)^4+(Assumptions!$D$14*(1+Simulation!E1659)^5*F1659-Assumptions!$D$14*(1+Simulation!E1659)^4*Simulation!E1659*Assumptions!$D$16)/(1+Simulation!K1659)^5+(Assumptions!$D$14*(1+Simulation!E1659)^5*F1659-Assumptions!$D$14*(1+Simulation!E1659)^4*Simulation!E1659*Assumptions!$D$16)*(1+Simulation!I1659)/(Simulation!K1659-Simulation!I1659)/(1+Simulation!K1659)^5-Assumptions!$D$17)/Assumptions!$D$18</f>
        <v>13.2937312677718</v>
      </c>
      <c r="H1659" s="8" t="str">
        <f aca="false">IF(D1659=1,G1659,"")</f>
        <v/>
      </c>
      <c r="I1659" s="33" t="n">
        <f aca="false">IF(D1659=0,G1659,"")</f>
        <v>13.2937312677718</v>
      </c>
    </row>
    <row r="1660" customFormat="false" ht="15" hidden="false" customHeight="false" outlineLevel="0" collapsed="false">
      <c r="B1660" s="2" t="n">
        <v>1655</v>
      </c>
      <c r="C1660" s="19" t="n">
        <f aca="false">IF('Random Draws'!F1660&lt;(Assumptions!$D$28-Assumptions!$D$27)/(Assumptions!$D$29-Assumptions!$D$27),Assumptions!$D$27+SQRT('Random Draws'!F1660*(Assumptions!$D$29-Assumptions!$D$27)*(Assumptions!$D$28-Assumptions!$D$27)),Assumptions!$D$29-SQRT((1-'Random Draws'!F1660)*(Assumptions!$D$29-Assumptions!$D$27)*(Assumptions!$D$29-Assumptions!$D$28)))</f>
        <v>0.257203436063206</v>
      </c>
      <c r="D1660" s="29" t="n">
        <f aca="false">IF('Random Draws'!I1660&lt;Assumptions!$D$30,1,0)</f>
        <v>0</v>
      </c>
      <c r="E1660" s="19" t="n">
        <f aca="false">C1660+Assumptions!$D$31*D1660</f>
        <v>0.257203436063206</v>
      </c>
      <c r="F1660" s="28" t="n">
        <f aca="false">(Simulation!F1660-Assumptions!$D$15)*(1-E1660)+Assumptions!$D$15-Simulation!J1660</f>
        <v>0.174406423487306</v>
      </c>
      <c r="G1660" s="8" t="n">
        <f aca="false">((Assumptions!$D$14*(1+Simulation!E1660)^1*F1660-Assumptions!$D$14*(1+Simulation!E1660)^0*Simulation!E1660*Assumptions!$D$16)/(1+Simulation!K1660)^1+(Assumptions!$D$14*(1+Simulation!E1660)^2*F1660-Assumptions!$D$14*(1+Simulation!E1660)^1*Simulation!E1660*Assumptions!$D$16)/(1+Simulation!K1660)^2+(Assumptions!$D$14*(1+Simulation!E1660)^3*F1660-Assumptions!$D$14*(1+Simulation!E1660)^2*Simulation!E1660*Assumptions!$D$16)/(1+Simulation!K1660)^3+(Assumptions!$D$14*(1+Simulation!E1660)^4*F1660-Assumptions!$D$14*(1+Simulation!E1660)^3*Simulation!E1660*Assumptions!$D$16)/(1+Simulation!K1660)^4+(Assumptions!$D$14*(1+Simulation!E1660)^5*F1660-Assumptions!$D$14*(1+Simulation!E1660)^4*Simulation!E1660*Assumptions!$D$16)/(1+Simulation!K1660)^5+(Assumptions!$D$14*(1+Simulation!E1660)^5*F1660-Assumptions!$D$14*(1+Simulation!E1660)^4*Simulation!E1660*Assumptions!$D$16)*(1+Simulation!I1660)/(Simulation!K1660-Simulation!I1660)/(1+Simulation!K1660)^5-Assumptions!$D$17)/Assumptions!$D$18</f>
        <v>10.9293609524035</v>
      </c>
      <c r="H1660" s="8" t="str">
        <f aca="false">IF(D1660=1,G1660,"")</f>
        <v/>
      </c>
      <c r="I1660" s="33" t="n">
        <f aca="false">IF(D1660=0,G1660,"")</f>
        <v>10.9293609524035</v>
      </c>
    </row>
    <row r="1661" customFormat="false" ht="15" hidden="false" customHeight="false" outlineLevel="0" collapsed="false">
      <c r="B1661" s="2" t="n">
        <v>1656</v>
      </c>
      <c r="C1661" s="19" t="n">
        <f aca="false">IF('Random Draws'!F1661&lt;(Assumptions!$D$28-Assumptions!$D$27)/(Assumptions!$D$29-Assumptions!$D$27),Assumptions!$D$27+SQRT('Random Draws'!F1661*(Assumptions!$D$29-Assumptions!$D$27)*(Assumptions!$D$28-Assumptions!$D$27)),Assumptions!$D$29-SQRT((1-'Random Draws'!F1661)*(Assumptions!$D$29-Assumptions!$D$27)*(Assumptions!$D$29-Assumptions!$D$28)))</f>
        <v>0.270991238921361</v>
      </c>
      <c r="D1661" s="29" t="n">
        <f aca="false">IF('Random Draws'!I1661&lt;Assumptions!$D$30,1,0)</f>
        <v>0</v>
      </c>
      <c r="E1661" s="19" t="n">
        <f aca="false">C1661+Assumptions!$D$31*D1661</f>
        <v>0.270991238921361</v>
      </c>
      <c r="F1661" s="28" t="n">
        <f aca="false">(Simulation!F1661-Assumptions!$D$15)*(1-E1661)+Assumptions!$D$15-Simulation!J1661</f>
        <v>0.213626854295351</v>
      </c>
      <c r="G1661" s="8" t="n">
        <f aca="false">((Assumptions!$D$14*(1+Simulation!E1661)^1*F1661-Assumptions!$D$14*(1+Simulation!E1661)^0*Simulation!E1661*Assumptions!$D$16)/(1+Simulation!K1661)^1+(Assumptions!$D$14*(1+Simulation!E1661)^2*F1661-Assumptions!$D$14*(1+Simulation!E1661)^1*Simulation!E1661*Assumptions!$D$16)/(1+Simulation!K1661)^2+(Assumptions!$D$14*(1+Simulation!E1661)^3*F1661-Assumptions!$D$14*(1+Simulation!E1661)^2*Simulation!E1661*Assumptions!$D$16)/(1+Simulation!K1661)^3+(Assumptions!$D$14*(1+Simulation!E1661)^4*F1661-Assumptions!$D$14*(1+Simulation!E1661)^3*Simulation!E1661*Assumptions!$D$16)/(1+Simulation!K1661)^4+(Assumptions!$D$14*(1+Simulation!E1661)^5*F1661-Assumptions!$D$14*(1+Simulation!E1661)^4*Simulation!E1661*Assumptions!$D$16)/(1+Simulation!K1661)^5+(Assumptions!$D$14*(1+Simulation!E1661)^5*F1661-Assumptions!$D$14*(1+Simulation!E1661)^4*Simulation!E1661*Assumptions!$D$16)*(1+Simulation!I1661)/(Simulation!K1661-Simulation!I1661)/(1+Simulation!K1661)^5-Assumptions!$D$17)/Assumptions!$D$18</f>
        <v>20.9858630904456</v>
      </c>
      <c r="H1661" s="8" t="str">
        <f aca="false">IF(D1661=1,G1661,"")</f>
        <v/>
      </c>
      <c r="I1661" s="33" t="n">
        <f aca="false">IF(D1661=0,G1661,"")</f>
        <v>20.9858630904456</v>
      </c>
    </row>
    <row r="1662" customFormat="false" ht="15" hidden="false" customHeight="false" outlineLevel="0" collapsed="false">
      <c r="B1662" s="2" t="n">
        <v>1657</v>
      </c>
      <c r="C1662" s="19" t="n">
        <f aca="false">IF('Random Draws'!F1662&lt;(Assumptions!$D$28-Assumptions!$D$27)/(Assumptions!$D$29-Assumptions!$D$27),Assumptions!$D$27+SQRT('Random Draws'!F1662*(Assumptions!$D$29-Assumptions!$D$27)*(Assumptions!$D$28-Assumptions!$D$27)),Assumptions!$D$29-SQRT((1-'Random Draws'!F1662)*(Assumptions!$D$29-Assumptions!$D$27)*(Assumptions!$D$29-Assumptions!$D$28)))</f>
        <v>0.263519405147338</v>
      </c>
      <c r="D1662" s="29" t="n">
        <f aca="false">IF('Random Draws'!I1662&lt;Assumptions!$D$30,1,0)</f>
        <v>0</v>
      </c>
      <c r="E1662" s="19" t="n">
        <f aca="false">C1662+Assumptions!$D$31*D1662</f>
        <v>0.263519405147338</v>
      </c>
      <c r="F1662" s="28" t="n">
        <f aca="false">(Simulation!F1662-Assumptions!$D$15)*(1-E1662)+Assumptions!$D$15-Simulation!J1662</f>
        <v>0.173062829779278</v>
      </c>
      <c r="G1662" s="8" t="n">
        <f aca="false">((Assumptions!$D$14*(1+Simulation!E1662)^1*F1662-Assumptions!$D$14*(1+Simulation!E1662)^0*Simulation!E1662*Assumptions!$D$16)/(1+Simulation!K1662)^1+(Assumptions!$D$14*(1+Simulation!E1662)^2*F1662-Assumptions!$D$14*(1+Simulation!E1662)^1*Simulation!E1662*Assumptions!$D$16)/(1+Simulation!K1662)^2+(Assumptions!$D$14*(1+Simulation!E1662)^3*F1662-Assumptions!$D$14*(1+Simulation!E1662)^2*Simulation!E1662*Assumptions!$D$16)/(1+Simulation!K1662)^3+(Assumptions!$D$14*(1+Simulation!E1662)^4*F1662-Assumptions!$D$14*(1+Simulation!E1662)^3*Simulation!E1662*Assumptions!$D$16)/(1+Simulation!K1662)^4+(Assumptions!$D$14*(1+Simulation!E1662)^5*F1662-Assumptions!$D$14*(1+Simulation!E1662)^4*Simulation!E1662*Assumptions!$D$16)/(1+Simulation!K1662)^5+(Assumptions!$D$14*(1+Simulation!E1662)^5*F1662-Assumptions!$D$14*(1+Simulation!E1662)^4*Simulation!E1662*Assumptions!$D$16)*(1+Simulation!I1662)/(Simulation!K1662-Simulation!I1662)/(1+Simulation!K1662)^5-Assumptions!$D$17)/Assumptions!$D$18</f>
        <v>19.7801201461169</v>
      </c>
      <c r="H1662" s="8" t="str">
        <f aca="false">IF(D1662=1,G1662,"")</f>
        <v/>
      </c>
      <c r="I1662" s="33" t="n">
        <f aca="false">IF(D1662=0,G1662,"")</f>
        <v>19.7801201461169</v>
      </c>
    </row>
    <row r="1663" customFormat="false" ht="15" hidden="false" customHeight="false" outlineLevel="0" collapsed="false">
      <c r="B1663" s="2" t="n">
        <v>1658</v>
      </c>
      <c r="C1663" s="19" t="n">
        <f aca="false">IF('Random Draws'!F1663&lt;(Assumptions!$D$28-Assumptions!$D$27)/(Assumptions!$D$29-Assumptions!$D$27),Assumptions!$D$27+SQRT('Random Draws'!F1663*(Assumptions!$D$29-Assumptions!$D$27)*(Assumptions!$D$28-Assumptions!$D$27)),Assumptions!$D$29-SQRT((1-'Random Draws'!F1663)*(Assumptions!$D$29-Assumptions!$D$27)*(Assumptions!$D$29-Assumptions!$D$28)))</f>
        <v>0.267509821649248</v>
      </c>
      <c r="D1663" s="29" t="n">
        <f aca="false">IF('Random Draws'!I1663&lt;Assumptions!$D$30,1,0)</f>
        <v>1</v>
      </c>
      <c r="E1663" s="19" t="n">
        <f aca="false">C1663+Assumptions!$D$31*D1663</f>
        <v>0.357509821649248</v>
      </c>
      <c r="F1663" s="28" t="n">
        <f aca="false">(Simulation!F1663-Assumptions!$D$15)*(1-E1663)+Assumptions!$D$15-Simulation!J1663</f>
        <v>0.135390256207521</v>
      </c>
      <c r="G1663" s="8" t="n">
        <f aca="false">((Assumptions!$D$14*(1+Simulation!E1663)^1*F1663-Assumptions!$D$14*(1+Simulation!E1663)^0*Simulation!E1663*Assumptions!$D$16)/(1+Simulation!K1663)^1+(Assumptions!$D$14*(1+Simulation!E1663)^2*F1663-Assumptions!$D$14*(1+Simulation!E1663)^1*Simulation!E1663*Assumptions!$D$16)/(1+Simulation!K1663)^2+(Assumptions!$D$14*(1+Simulation!E1663)^3*F1663-Assumptions!$D$14*(1+Simulation!E1663)^2*Simulation!E1663*Assumptions!$D$16)/(1+Simulation!K1663)^3+(Assumptions!$D$14*(1+Simulation!E1663)^4*F1663-Assumptions!$D$14*(1+Simulation!E1663)^3*Simulation!E1663*Assumptions!$D$16)/(1+Simulation!K1663)^4+(Assumptions!$D$14*(1+Simulation!E1663)^5*F1663-Assumptions!$D$14*(1+Simulation!E1663)^4*Simulation!E1663*Assumptions!$D$16)/(1+Simulation!K1663)^5+(Assumptions!$D$14*(1+Simulation!E1663)^5*F1663-Assumptions!$D$14*(1+Simulation!E1663)^4*Simulation!E1663*Assumptions!$D$16)*(1+Simulation!I1663)/(Simulation!K1663-Simulation!I1663)/(1+Simulation!K1663)^5-Assumptions!$D$17)/Assumptions!$D$18</f>
        <v>5.87054001588852</v>
      </c>
      <c r="H1663" s="8" t="n">
        <f aca="false">IF(D1663=1,G1663,"")</f>
        <v>5.87054001588852</v>
      </c>
      <c r="I1663" s="33" t="str">
        <f aca="false">IF(D1663=0,G1663,"")</f>
        <v/>
      </c>
    </row>
    <row r="1664" customFormat="false" ht="15" hidden="false" customHeight="false" outlineLevel="0" collapsed="false">
      <c r="B1664" s="2" t="n">
        <v>1659</v>
      </c>
      <c r="C1664" s="19" t="n">
        <f aca="false">IF('Random Draws'!F1664&lt;(Assumptions!$D$28-Assumptions!$D$27)/(Assumptions!$D$29-Assumptions!$D$27),Assumptions!$D$27+SQRT('Random Draws'!F1664*(Assumptions!$D$29-Assumptions!$D$27)*(Assumptions!$D$28-Assumptions!$D$27)),Assumptions!$D$29-SQRT((1-'Random Draws'!F1664)*(Assumptions!$D$29-Assumptions!$D$27)*(Assumptions!$D$29-Assumptions!$D$28)))</f>
        <v>0.250398617914127</v>
      </c>
      <c r="D1664" s="29" t="n">
        <f aca="false">IF('Random Draws'!I1664&lt;Assumptions!$D$30,1,0)</f>
        <v>1</v>
      </c>
      <c r="E1664" s="19" t="n">
        <f aca="false">C1664+Assumptions!$D$31*D1664</f>
        <v>0.340398617914127</v>
      </c>
      <c r="F1664" s="28" t="n">
        <f aca="false">(Simulation!F1664-Assumptions!$D$15)*(1-E1664)+Assumptions!$D$15-Simulation!J1664</f>
        <v>0.146960786208352</v>
      </c>
      <c r="G1664" s="8" t="n">
        <f aca="false">((Assumptions!$D$14*(1+Simulation!E1664)^1*F1664-Assumptions!$D$14*(1+Simulation!E1664)^0*Simulation!E1664*Assumptions!$D$16)/(1+Simulation!K1664)^1+(Assumptions!$D$14*(1+Simulation!E1664)^2*F1664-Assumptions!$D$14*(1+Simulation!E1664)^1*Simulation!E1664*Assumptions!$D$16)/(1+Simulation!K1664)^2+(Assumptions!$D$14*(1+Simulation!E1664)^3*F1664-Assumptions!$D$14*(1+Simulation!E1664)^2*Simulation!E1664*Assumptions!$D$16)/(1+Simulation!K1664)^3+(Assumptions!$D$14*(1+Simulation!E1664)^4*F1664-Assumptions!$D$14*(1+Simulation!E1664)^3*Simulation!E1664*Assumptions!$D$16)/(1+Simulation!K1664)^4+(Assumptions!$D$14*(1+Simulation!E1664)^5*F1664-Assumptions!$D$14*(1+Simulation!E1664)^4*Simulation!E1664*Assumptions!$D$16)/(1+Simulation!K1664)^5+(Assumptions!$D$14*(1+Simulation!E1664)^5*F1664-Assumptions!$D$14*(1+Simulation!E1664)^4*Simulation!E1664*Assumptions!$D$16)*(1+Simulation!I1664)/(Simulation!K1664-Simulation!I1664)/(1+Simulation!K1664)^5-Assumptions!$D$17)/Assumptions!$D$18</f>
        <v>7.75850296468609</v>
      </c>
      <c r="H1664" s="8" t="n">
        <f aca="false">IF(D1664=1,G1664,"")</f>
        <v>7.75850296468609</v>
      </c>
      <c r="I1664" s="33" t="str">
        <f aca="false">IF(D1664=0,G1664,"")</f>
        <v/>
      </c>
    </row>
    <row r="1665" customFormat="false" ht="15" hidden="false" customHeight="false" outlineLevel="0" collapsed="false">
      <c r="B1665" s="2" t="n">
        <v>1660</v>
      </c>
      <c r="C1665" s="19" t="n">
        <f aca="false">IF('Random Draws'!F1665&lt;(Assumptions!$D$28-Assumptions!$D$27)/(Assumptions!$D$29-Assumptions!$D$27),Assumptions!$D$27+SQRT('Random Draws'!F1665*(Assumptions!$D$29-Assumptions!$D$27)*(Assumptions!$D$28-Assumptions!$D$27)),Assumptions!$D$29-SQRT((1-'Random Draws'!F1665)*(Assumptions!$D$29-Assumptions!$D$27)*(Assumptions!$D$29-Assumptions!$D$28)))</f>
        <v>0.260093895272093</v>
      </c>
      <c r="D1665" s="29" t="n">
        <f aca="false">IF('Random Draws'!I1665&lt;Assumptions!$D$30,1,0)</f>
        <v>0</v>
      </c>
      <c r="E1665" s="19" t="n">
        <f aca="false">C1665+Assumptions!$D$31*D1665</f>
        <v>0.260093895272093</v>
      </c>
      <c r="F1665" s="28" t="n">
        <f aca="false">(Simulation!F1665-Assumptions!$D$15)*(1-E1665)+Assumptions!$D$15-Simulation!J1665</f>
        <v>0.120511000004019</v>
      </c>
      <c r="G1665" s="8" t="n">
        <f aca="false">((Assumptions!$D$14*(1+Simulation!E1665)^1*F1665-Assumptions!$D$14*(1+Simulation!E1665)^0*Simulation!E1665*Assumptions!$D$16)/(1+Simulation!K1665)^1+(Assumptions!$D$14*(1+Simulation!E1665)^2*F1665-Assumptions!$D$14*(1+Simulation!E1665)^1*Simulation!E1665*Assumptions!$D$16)/(1+Simulation!K1665)^2+(Assumptions!$D$14*(1+Simulation!E1665)^3*F1665-Assumptions!$D$14*(1+Simulation!E1665)^2*Simulation!E1665*Assumptions!$D$16)/(1+Simulation!K1665)^3+(Assumptions!$D$14*(1+Simulation!E1665)^4*F1665-Assumptions!$D$14*(1+Simulation!E1665)^3*Simulation!E1665*Assumptions!$D$16)/(1+Simulation!K1665)^4+(Assumptions!$D$14*(1+Simulation!E1665)^5*F1665-Assumptions!$D$14*(1+Simulation!E1665)^4*Simulation!E1665*Assumptions!$D$16)/(1+Simulation!K1665)^5+(Assumptions!$D$14*(1+Simulation!E1665)^5*F1665-Assumptions!$D$14*(1+Simulation!E1665)^4*Simulation!E1665*Assumptions!$D$16)*(1+Simulation!I1665)/(Simulation!K1665-Simulation!I1665)/(1+Simulation!K1665)^5-Assumptions!$D$17)/Assumptions!$D$18</f>
        <v>6.87171189189137</v>
      </c>
      <c r="H1665" s="8" t="str">
        <f aca="false">IF(D1665=1,G1665,"")</f>
        <v/>
      </c>
      <c r="I1665" s="33" t="n">
        <f aca="false">IF(D1665=0,G1665,"")</f>
        <v>6.87171189189137</v>
      </c>
    </row>
    <row r="1666" customFormat="false" ht="15" hidden="false" customHeight="false" outlineLevel="0" collapsed="false">
      <c r="B1666" s="2" t="n">
        <v>1661</v>
      </c>
      <c r="C1666" s="19" t="n">
        <f aca="false">IF('Random Draws'!F1666&lt;(Assumptions!$D$28-Assumptions!$D$27)/(Assumptions!$D$29-Assumptions!$D$27),Assumptions!$D$27+SQRT('Random Draws'!F1666*(Assumptions!$D$29-Assumptions!$D$27)*(Assumptions!$D$28-Assumptions!$D$27)),Assumptions!$D$29-SQRT((1-'Random Draws'!F1666)*(Assumptions!$D$29-Assumptions!$D$27)*(Assumptions!$D$29-Assumptions!$D$28)))</f>
        <v>0.254531758965218</v>
      </c>
      <c r="D1666" s="29" t="n">
        <f aca="false">IF('Random Draws'!I1666&lt;Assumptions!$D$30,1,0)</f>
        <v>0</v>
      </c>
      <c r="E1666" s="19" t="n">
        <f aca="false">C1666+Assumptions!$D$31*D1666</f>
        <v>0.254531758965218</v>
      </c>
      <c r="F1666" s="28" t="n">
        <f aca="false">(Simulation!F1666-Assumptions!$D$15)*(1-E1666)+Assumptions!$D$15-Simulation!J1666</f>
        <v>0.233188642252788</v>
      </c>
      <c r="G1666" s="8" t="n">
        <f aca="false">((Assumptions!$D$14*(1+Simulation!E1666)^1*F1666-Assumptions!$D$14*(1+Simulation!E1666)^0*Simulation!E1666*Assumptions!$D$16)/(1+Simulation!K1666)^1+(Assumptions!$D$14*(1+Simulation!E1666)^2*F1666-Assumptions!$D$14*(1+Simulation!E1666)^1*Simulation!E1666*Assumptions!$D$16)/(1+Simulation!K1666)^2+(Assumptions!$D$14*(1+Simulation!E1666)^3*F1666-Assumptions!$D$14*(1+Simulation!E1666)^2*Simulation!E1666*Assumptions!$D$16)/(1+Simulation!K1666)^3+(Assumptions!$D$14*(1+Simulation!E1666)^4*F1666-Assumptions!$D$14*(1+Simulation!E1666)^3*Simulation!E1666*Assumptions!$D$16)/(1+Simulation!K1666)^4+(Assumptions!$D$14*(1+Simulation!E1666)^5*F1666-Assumptions!$D$14*(1+Simulation!E1666)^4*Simulation!E1666*Assumptions!$D$16)/(1+Simulation!K1666)^5+(Assumptions!$D$14*(1+Simulation!E1666)^5*F1666-Assumptions!$D$14*(1+Simulation!E1666)^4*Simulation!E1666*Assumptions!$D$16)*(1+Simulation!I1666)/(Simulation!K1666-Simulation!I1666)/(1+Simulation!K1666)^5-Assumptions!$D$17)/Assumptions!$D$18</f>
        <v>18.8713106034403</v>
      </c>
      <c r="H1666" s="8" t="str">
        <f aca="false">IF(D1666=1,G1666,"")</f>
        <v/>
      </c>
      <c r="I1666" s="33" t="n">
        <f aca="false">IF(D1666=0,G1666,"")</f>
        <v>18.8713106034403</v>
      </c>
    </row>
    <row r="1667" customFormat="false" ht="15" hidden="false" customHeight="false" outlineLevel="0" collapsed="false">
      <c r="B1667" s="2" t="n">
        <v>1662</v>
      </c>
      <c r="C1667" s="19" t="n">
        <f aca="false">IF('Random Draws'!F1667&lt;(Assumptions!$D$28-Assumptions!$D$27)/(Assumptions!$D$29-Assumptions!$D$27),Assumptions!$D$27+SQRT('Random Draws'!F1667*(Assumptions!$D$29-Assumptions!$D$27)*(Assumptions!$D$28-Assumptions!$D$27)),Assumptions!$D$29-SQRT((1-'Random Draws'!F1667)*(Assumptions!$D$29-Assumptions!$D$27)*(Assumptions!$D$29-Assumptions!$D$28)))</f>
        <v>0.252403887557536</v>
      </c>
      <c r="D1667" s="29" t="n">
        <f aca="false">IF('Random Draws'!I1667&lt;Assumptions!$D$30,1,0)</f>
        <v>0</v>
      </c>
      <c r="E1667" s="19" t="n">
        <f aca="false">C1667+Assumptions!$D$31*D1667</f>
        <v>0.252403887557536</v>
      </c>
      <c r="F1667" s="28" t="n">
        <f aca="false">(Simulation!F1667-Assumptions!$D$15)*(1-E1667)+Assumptions!$D$15-Simulation!J1667</f>
        <v>0.194898503526461</v>
      </c>
      <c r="G1667" s="8" t="n">
        <f aca="false">((Assumptions!$D$14*(1+Simulation!E1667)^1*F1667-Assumptions!$D$14*(1+Simulation!E1667)^0*Simulation!E1667*Assumptions!$D$16)/(1+Simulation!K1667)^1+(Assumptions!$D$14*(1+Simulation!E1667)^2*F1667-Assumptions!$D$14*(1+Simulation!E1667)^1*Simulation!E1667*Assumptions!$D$16)/(1+Simulation!K1667)^2+(Assumptions!$D$14*(1+Simulation!E1667)^3*F1667-Assumptions!$D$14*(1+Simulation!E1667)^2*Simulation!E1667*Assumptions!$D$16)/(1+Simulation!K1667)^3+(Assumptions!$D$14*(1+Simulation!E1667)^4*F1667-Assumptions!$D$14*(1+Simulation!E1667)^3*Simulation!E1667*Assumptions!$D$16)/(1+Simulation!K1667)^4+(Assumptions!$D$14*(1+Simulation!E1667)^5*F1667-Assumptions!$D$14*(1+Simulation!E1667)^4*Simulation!E1667*Assumptions!$D$16)/(1+Simulation!K1667)^5+(Assumptions!$D$14*(1+Simulation!E1667)^5*F1667-Assumptions!$D$14*(1+Simulation!E1667)^4*Simulation!E1667*Assumptions!$D$16)*(1+Simulation!I1667)/(Simulation!K1667-Simulation!I1667)/(1+Simulation!K1667)^5-Assumptions!$D$17)/Assumptions!$D$18</f>
        <v>35.5375699526742</v>
      </c>
      <c r="H1667" s="8" t="str">
        <f aca="false">IF(D1667=1,G1667,"")</f>
        <v/>
      </c>
      <c r="I1667" s="33" t="n">
        <f aca="false">IF(D1667=0,G1667,"")</f>
        <v>35.5375699526742</v>
      </c>
    </row>
    <row r="1668" customFormat="false" ht="15" hidden="false" customHeight="false" outlineLevel="0" collapsed="false">
      <c r="B1668" s="2" t="n">
        <v>1663</v>
      </c>
      <c r="C1668" s="19" t="n">
        <f aca="false">IF('Random Draws'!F1668&lt;(Assumptions!$D$28-Assumptions!$D$27)/(Assumptions!$D$29-Assumptions!$D$27),Assumptions!$D$27+SQRT('Random Draws'!F1668*(Assumptions!$D$29-Assumptions!$D$27)*(Assumptions!$D$28-Assumptions!$D$27)),Assumptions!$D$29-SQRT((1-'Random Draws'!F1668)*(Assumptions!$D$29-Assumptions!$D$27)*(Assumptions!$D$29-Assumptions!$D$28)))</f>
        <v>0.261965791572658</v>
      </c>
      <c r="D1668" s="29" t="n">
        <f aca="false">IF('Random Draws'!I1668&lt;Assumptions!$D$30,1,0)</f>
        <v>0</v>
      </c>
      <c r="E1668" s="19" t="n">
        <f aca="false">C1668+Assumptions!$D$31*D1668</f>
        <v>0.261965791572658</v>
      </c>
      <c r="F1668" s="28" t="n">
        <f aca="false">(Simulation!F1668-Assumptions!$D$15)*(1-E1668)+Assumptions!$D$15-Simulation!J1668</f>
        <v>0.189750724217976</v>
      </c>
      <c r="G1668" s="8" t="n">
        <f aca="false">((Assumptions!$D$14*(1+Simulation!E1668)^1*F1668-Assumptions!$D$14*(1+Simulation!E1668)^0*Simulation!E1668*Assumptions!$D$16)/(1+Simulation!K1668)^1+(Assumptions!$D$14*(1+Simulation!E1668)^2*F1668-Assumptions!$D$14*(1+Simulation!E1668)^1*Simulation!E1668*Assumptions!$D$16)/(1+Simulation!K1668)^2+(Assumptions!$D$14*(1+Simulation!E1668)^3*F1668-Assumptions!$D$14*(1+Simulation!E1668)^2*Simulation!E1668*Assumptions!$D$16)/(1+Simulation!K1668)^3+(Assumptions!$D$14*(1+Simulation!E1668)^4*F1668-Assumptions!$D$14*(1+Simulation!E1668)^3*Simulation!E1668*Assumptions!$D$16)/(1+Simulation!K1668)^4+(Assumptions!$D$14*(1+Simulation!E1668)^5*F1668-Assumptions!$D$14*(1+Simulation!E1668)^4*Simulation!E1668*Assumptions!$D$16)/(1+Simulation!K1668)^5+(Assumptions!$D$14*(1+Simulation!E1668)^5*F1668-Assumptions!$D$14*(1+Simulation!E1668)^4*Simulation!E1668*Assumptions!$D$16)*(1+Simulation!I1668)/(Simulation!K1668-Simulation!I1668)/(1+Simulation!K1668)^5-Assumptions!$D$17)/Assumptions!$D$18</f>
        <v>14.5456494293568</v>
      </c>
      <c r="H1668" s="8" t="str">
        <f aca="false">IF(D1668=1,G1668,"")</f>
        <v/>
      </c>
      <c r="I1668" s="33" t="n">
        <f aca="false">IF(D1668=0,G1668,"")</f>
        <v>14.5456494293568</v>
      </c>
    </row>
    <row r="1669" customFormat="false" ht="15" hidden="false" customHeight="false" outlineLevel="0" collapsed="false">
      <c r="B1669" s="2" t="n">
        <v>1664</v>
      </c>
      <c r="C1669" s="19" t="n">
        <f aca="false">IF('Random Draws'!F1669&lt;(Assumptions!$D$28-Assumptions!$D$27)/(Assumptions!$D$29-Assumptions!$D$27),Assumptions!$D$27+SQRT('Random Draws'!F1669*(Assumptions!$D$29-Assumptions!$D$27)*(Assumptions!$D$28-Assumptions!$D$27)),Assumptions!$D$29-SQRT((1-'Random Draws'!F1669)*(Assumptions!$D$29-Assumptions!$D$27)*(Assumptions!$D$29-Assumptions!$D$28)))</f>
        <v>0.262760211604779</v>
      </c>
      <c r="D1669" s="29" t="n">
        <f aca="false">IF('Random Draws'!I1669&lt;Assumptions!$D$30,1,0)</f>
        <v>0</v>
      </c>
      <c r="E1669" s="19" t="n">
        <f aca="false">C1669+Assumptions!$D$31*D1669</f>
        <v>0.262760211604779</v>
      </c>
      <c r="F1669" s="28" t="n">
        <f aca="false">(Simulation!F1669-Assumptions!$D$15)*(1-E1669)+Assumptions!$D$15-Simulation!J1669</f>
        <v>0.227889355424247</v>
      </c>
      <c r="G1669" s="8" t="n">
        <f aca="false">((Assumptions!$D$14*(1+Simulation!E1669)^1*F1669-Assumptions!$D$14*(1+Simulation!E1669)^0*Simulation!E1669*Assumptions!$D$16)/(1+Simulation!K1669)^1+(Assumptions!$D$14*(1+Simulation!E1669)^2*F1669-Assumptions!$D$14*(1+Simulation!E1669)^1*Simulation!E1669*Assumptions!$D$16)/(1+Simulation!K1669)^2+(Assumptions!$D$14*(1+Simulation!E1669)^3*F1669-Assumptions!$D$14*(1+Simulation!E1669)^2*Simulation!E1669*Assumptions!$D$16)/(1+Simulation!K1669)^3+(Assumptions!$D$14*(1+Simulation!E1669)^4*F1669-Assumptions!$D$14*(1+Simulation!E1669)^3*Simulation!E1669*Assumptions!$D$16)/(1+Simulation!K1669)^4+(Assumptions!$D$14*(1+Simulation!E1669)^5*F1669-Assumptions!$D$14*(1+Simulation!E1669)^4*Simulation!E1669*Assumptions!$D$16)/(1+Simulation!K1669)^5+(Assumptions!$D$14*(1+Simulation!E1669)^5*F1669-Assumptions!$D$14*(1+Simulation!E1669)^4*Simulation!E1669*Assumptions!$D$16)*(1+Simulation!I1669)/(Simulation!K1669-Simulation!I1669)/(1+Simulation!K1669)^5-Assumptions!$D$17)/Assumptions!$D$18</f>
        <v>16.3619241498303</v>
      </c>
      <c r="H1669" s="8" t="str">
        <f aca="false">IF(D1669=1,G1669,"")</f>
        <v/>
      </c>
      <c r="I1669" s="33" t="n">
        <f aca="false">IF(D1669=0,G1669,"")</f>
        <v>16.3619241498303</v>
      </c>
    </row>
    <row r="1670" customFormat="false" ht="15" hidden="false" customHeight="false" outlineLevel="0" collapsed="false">
      <c r="B1670" s="2" t="n">
        <v>1665</v>
      </c>
      <c r="C1670" s="19" t="n">
        <f aca="false">IF('Random Draws'!F1670&lt;(Assumptions!$D$28-Assumptions!$D$27)/(Assumptions!$D$29-Assumptions!$D$27),Assumptions!$D$27+SQRT('Random Draws'!F1670*(Assumptions!$D$29-Assumptions!$D$27)*(Assumptions!$D$28-Assumptions!$D$27)),Assumptions!$D$29-SQRT((1-'Random Draws'!F1670)*(Assumptions!$D$29-Assumptions!$D$27)*(Assumptions!$D$29-Assumptions!$D$28)))</f>
        <v>0.249508943388369</v>
      </c>
      <c r="D1670" s="29" t="n">
        <f aca="false">IF('Random Draws'!I1670&lt;Assumptions!$D$30,1,0)</f>
        <v>1</v>
      </c>
      <c r="E1670" s="19" t="n">
        <f aca="false">C1670+Assumptions!$D$31*D1670</f>
        <v>0.339508943388369</v>
      </c>
      <c r="F1670" s="28" t="n">
        <f aca="false">(Simulation!F1670-Assumptions!$D$15)*(1-E1670)+Assumptions!$D$15-Simulation!J1670</f>
        <v>0.200597419180969</v>
      </c>
      <c r="G1670" s="8" t="n">
        <f aca="false">((Assumptions!$D$14*(1+Simulation!E1670)^1*F1670-Assumptions!$D$14*(1+Simulation!E1670)^0*Simulation!E1670*Assumptions!$D$16)/(1+Simulation!K1670)^1+(Assumptions!$D$14*(1+Simulation!E1670)^2*F1670-Assumptions!$D$14*(1+Simulation!E1670)^1*Simulation!E1670*Assumptions!$D$16)/(1+Simulation!K1670)^2+(Assumptions!$D$14*(1+Simulation!E1670)^3*F1670-Assumptions!$D$14*(1+Simulation!E1670)^2*Simulation!E1670*Assumptions!$D$16)/(1+Simulation!K1670)^3+(Assumptions!$D$14*(1+Simulation!E1670)^4*F1670-Assumptions!$D$14*(1+Simulation!E1670)^3*Simulation!E1670*Assumptions!$D$16)/(1+Simulation!K1670)^4+(Assumptions!$D$14*(1+Simulation!E1670)^5*F1670-Assumptions!$D$14*(1+Simulation!E1670)^4*Simulation!E1670*Assumptions!$D$16)/(1+Simulation!K1670)^5+(Assumptions!$D$14*(1+Simulation!E1670)^5*F1670-Assumptions!$D$14*(1+Simulation!E1670)^4*Simulation!E1670*Assumptions!$D$16)*(1+Simulation!I1670)/(Simulation!K1670-Simulation!I1670)/(1+Simulation!K1670)^5-Assumptions!$D$17)/Assumptions!$D$18</f>
        <v>21.3022285775042</v>
      </c>
      <c r="H1670" s="8" t="n">
        <f aca="false">IF(D1670=1,G1670,"")</f>
        <v>21.3022285775042</v>
      </c>
      <c r="I1670" s="33" t="str">
        <f aca="false">IF(D1670=0,G1670,"")</f>
        <v/>
      </c>
    </row>
    <row r="1671" customFormat="false" ht="15" hidden="false" customHeight="false" outlineLevel="0" collapsed="false">
      <c r="B1671" s="2" t="n">
        <v>1666</v>
      </c>
      <c r="C1671" s="19" t="n">
        <f aca="false">IF('Random Draws'!F1671&lt;(Assumptions!$D$28-Assumptions!$D$27)/(Assumptions!$D$29-Assumptions!$D$27),Assumptions!$D$27+SQRT('Random Draws'!F1671*(Assumptions!$D$29-Assumptions!$D$27)*(Assumptions!$D$28-Assumptions!$D$27)),Assumptions!$D$29-SQRT((1-'Random Draws'!F1671)*(Assumptions!$D$29-Assumptions!$D$27)*(Assumptions!$D$29-Assumptions!$D$28)))</f>
        <v>0.254971777873346</v>
      </c>
      <c r="D1671" s="29" t="n">
        <f aca="false">IF('Random Draws'!I1671&lt;Assumptions!$D$30,1,0)</f>
        <v>1</v>
      </c>
      <c r="E1671" s="19" t="n">
        <f aca="false">C1671+Assumptions!$D$31*D1671</f>
        <v>0.344971777873346</v>
      </c>
      <c r="F1671" s="28" t="n">
        <f aca="false">(Simulation!F1671-Assumptions!$D$15)*(1-E1671)+Assumptions!$D$15-Simulation!J1671</f>
        <v>0.157589195284673</v>
      </c>
      <c r="G1671" s="8" t="n">
        <f aca="false">((Assumptions!$D$14*(1+Simulation!E1671)^1*F1671-Assumptions!$D$14*(1+Simulation!E1671)^0*Simulation!E1671*Assumptions!$D$16)/(1+Simulation!K1671)^1+(Assumptions!$D$14*(1+Simulation!E1671)^2*F1671-Assumptions!$D$14*(1+Simulation!E1671)^1*Simulation!E1671*Assumptions!$D$16)/(1+Simulation!K1671)^2+(Assumptions!$D$14*(1+Simulation!E1671)^3*F1671-Assumptions!$D$14*(1+Simulation!E1671)^2*Simulation!E1671*Assumptions!$D$16)/(1+Simulation!K1671)^3+(Assumptions!$D$14*(1+Simulation!E1671)^4*F1671-Assumptions!$D$14*(1+Simulation!E1671)^3*Simulation!E1671*Assumptions!$D$16)/(1+Simulation!K1671)^4+(Assumptions!$D$14*(1+Simulation!E1671)^5*F1671-Assumptions!$D$14*(1+Simulation!E1671)^4*Simulation!E1671*Assumptions!$D$16)/(1+Simulation!K1671)^5+(Assumptions!$D$14*(1+Simulation!E1671)^5*F1671-Assumptions!$D$14*(1+Simulation!E1671)^4*Simulation!E1671*Assumptions!$D$16)*(1+Simulation!I1671)/(Simulation!K1671-Simulation!I1671)/(1+Simulation!K1671)^5-Assumptions!$D$17)/Assumptions!$D$18</f>
        <v>8.97777381927792</v>
      </c>
      <c r="H1671" s="8" t="n">
        <f aca="false">IF(D1671=1,G1671,"")</f>
        <v>8.97777381927792</v>
      </c>
      <c r="I1671" s="33" t="str">
        <f aca="false">IF(D1671=0,G1671,"")</f>
        <v/>
      </c>
    </row>
    <row r="1672" customFormat="false" ht="15" hidden="false" customHeight="false" outlineLevel="0" collapsed="false">
      <c r="B1672" s="2" t="n">
        <v>1667</v>
      </c>
      <c r="C1672" s="19" t="n">
        <f aca="false">IF('Random Draws'!F1672&lt;(Assumptions!$D$28-Assumptions!$D$27)/(Assumptions!$D$29-Assumptions!$D$27),Assumptions!$D$27+SQRT('Random Draws'!F1672*(Assumptions!$D$29-Assumptions!$D$27)*(Assumptions!$D$28-Assumptions!$D$27)),Assumptions!$D$29-SQRT((1-'Random Draws'!F1672)*(Assumptions!$D$29-Assumptions!$D$27)*(Assumptions!$D$29-Assumptions!$D$28)))</f>
        <v>0.253584625965201</v>
      </c>
      <c r="D1672" s="29" t="n">
        <f aca="false">IF('Random Draws'!I1672&lt;Assumptions!$D$30,1,0)</f>
        <v>0</v>
      </c>
      <c r="E1672" s="19" t="n">
        <f aca="false">C1672+Assumptions!$D$31*D1672</f>
        <v>0.253584625965201</v>
      </c>
      <c r="F1672" s="28" t="n">
        <f aca="false">(Simulation!F1672-Assumptions!$D$15)*(1-E1672)+Assumptions!$D$15-Simulation!J1672</f>
        <v>0.188703250606376</v>
      </c>
      <c r="G1672" s="8" t="n">
        <f aca="false">((Assumptions!$D$14*(1+Simulation!E1672)^1*F1672-Assumptions!$D$14*(1+Simulation!E1672)^0*Simulation!E1672*Assumptions!$D$16)/(1+Simulation!K1672)^1+(Assumptions!$D$14*(1+Simulation!E1672)^2*F1672-Assumptions!$D$14*(1+Simulation!E1672)^1*Simulation!E1672*Assumptions!$D$16)/(1+Simulation!K1672)^2+(Assumptions!$D$14*(1+Simulation!E1672)^3*F1672-Assumptions!$D$14*(1+Simulation!E1672)^2*Simulation!E1672*Assumptions!$D$16)/(1+Simulation!K1672)^3+(Assumptions!$D$14*(1+Simulation!E1672)^4*F1672-Assumptions!$D$14*(1+Simulation!E1672)^3*Simulation!E1672*Assumptions!$D$16)/(1+Simulation!K1672)^4+(Assumptions!$D$14*(1+Simulation!E1672)^5*F1672-Assumptions!$D$14*(1+Simulation!E1672)^4*Simulation!E1672*Assumptions!$D$16)/(1+Simulation!K1672)^5+(Assumptions!$D$14*(1+Simulation!E1672)^5*F1672-Assumptions!$D$14*(1+Simulation!E1672)^4*Simulation!E1672*Assumptions!$D$16)*(1+Simulation!I1672)/(Simulation!K1672-Simulation!I1672)/(1+Simulation!K1672)^5-Assumptions!$D$17)/Assumptions!$D$18</f>
        <v>13.1529240539351</v>
      </c>
      <c r="H1672" s="8" t="str">
        <f aca="false">IF(D1672=1,G1672,"")</f>
        <v/>
      </c>
      <c r="I1672" s="33" t="n">
        <f aca="false">IF(D1672=0,G1672,"")</f>
        <v>13.1529240539351</v>
      </c>
    </row>
    <row r="1673" customFormat="false" ht="15" hidden="false" customHeight="false" outlineLevel="0" collapsed="false">
      <c r="B1673" s="2" t="n">
        <v>1668</v>
      </c>
      <c r="C1673" s="19" t="n">
        <f aca="false">IF('Random Draws'!F1673&lt;(Assumptions!$D$28-Assumptions!$D$27)/(Assumptions!$D$29-Assumptions!$D$27),Assumptions!$D$27+SQRT('Random Draws'!F1673*(Assumptions!$D$29-Assumptions!$D$27)*(Assumptions!$D$28-Assumptions!$D$27)),Assumptions!$D$29-SQRT((1-'Random Draws'!F1673)*(Assumptions!$D$29-Assumptions!$D$27)*(Assumptions!$D$29-Assumptions!$D$28)))</f>
        <v>0.262866425865384</v>
      </c>
      <c r="D1673" s="29" t="n">
        <f aca="false">IF('Random Draws'!I1673&lt;Assumptions!$D$30,1,0)</f>
        <v>0</v>
      </c>
      <c r="E1673" s="19" t="n">
        <f aca="false">C1673+Assumptions!$D$31*D1673</f>
        <v>0.262866425865384</v>
      </c>
      <c r="F1673" s="28" t="n">
        <f aca="false">(Simulation!F1673-Assumptions!$D$15)*(1-E1673)+Assumptions!$D$15-Simulation!J1673</f>
        <v>0.165120965343908</v>
      </c>
      <c r="G1673" s="8" t="n">
        <f aca="false">((Assumptions!$D$14*(1+Simulation!E1673)^1*F1673-Assumptions!$D$14*(1+Simulation!E1673)^0*Simulation!E1673*Assumptions!$D$16)/(1+Simulation!K1673)^1+(Assumptions!$D$14*(1+Simulation!E1673)^2*F1673-Assumptions!$D$14*(1+Simulation!E1673)^1*Simulation!E1673*Assumptions!$D$16)/(1+Simulation!K1673)^2+(Assumptions!$D$14*(1+Simulation!E1673)^3*F1673-Assumptions!$D$14*(1+Simulation!E1673)^2*Simulation!E1673*Assumptions!$D$16)/(1+Simulation!K1673)^3+(Assumptions!$D$14*(1+Simulation!E1673)^4*F1673-Assumptions!$D$14*(1+Simulation!E1673)^3*Simulation!E1673*Assumptions!$D$16)/(1+Simulation!K1673)^4+(Assumptions!$D$14*(1+Simulation!E1673)^5*F1673-Assumptions!$D$14*(1+Simulation!E1673)^4*Simulation!E1673*Assumptions!$D$16)/(1+Simulation!K1673)^5+(Assumptions!$D$14*(1+Simulation!E1673)^5*F1673-Assumptions!$D$14*(1+Simulation!E1673)^4*Simulation!E1673*Assumptions!$D$16)*(1+Simulation!I1673)/(Simulation!K1673-Simulation!I1673)/(1+Simulation!K1673)^5-Assumptions!$D$17)/Assumptions!$D$18</f>
        <v>16.6933259813029</v>
      </c>
      <c r="H1673" s="8" t="str">
        <f aca="false">IF(D1673=1,G1673,"")</f>
        <v/>
      </c>
      <c r="I1673" s="33" t="n">
        <f aca="false">IF(D1673=0,G1673,"")</f>
        <v>16.6933259813029</v>
      </c>
    </row>
    <row r="1674" customFormat="false" ht="15" hidden="false" customHeight="false" outlineLevel="0" collapsed="false">
      <c r="B1674" s="2" t="n">
        <v>1669</v>
      </c>
      <c r="C1674" s="19" t="n">
        <f aca="false">IF('Random Draws'!F1674&lt;(Assumptions!$D$28-Assumptions!$D$27)/(Assumptions!$D$29-Assumptions!$D$27),Assumptions!$D$27+SQRT('Random Draws'!F1674*(Assumptions!$D$29-Assumptions!$D$27)*(Assumptions!$D$28-Assumptions!$D$27)),Assumptions!$D$29-SQRT((1-'Random Draws'!F1674)*(Assumptions!$D$29-Assumptions!$D$27)*(Assumptions!$D$29-Assumptions!$D$28)))</f>
        <v>0.255126994875546</v>
      </c>
      <c r="D1674" s="29" t="n">
        <f aca="false">IF('Random Draws'!I1674&lt;Assumptions!$D$30,1,0)</f>
        <v>0</v>
      </c>
      <c r="E1674" s="19" t="n">
        <f aca="false">C1674+Assumptions!$D$31*D1674</f>
        <v>0.255126994875546</v>
      </c>
      <c r="F1674" s="28" t="n">
        <f aca="false">(Simulation!F1674-Assumptions!$D$15)*(1-E1674)+Assumptions!$D$15-Simulation!J1674</f>
        <v>0.185229078526109</v>
      </c>
      <c r="G1674" s="8" t="n">
        <f aca="false">((Assumptions!$D$14*(1+Simulation!E1674)^1*F1674-Assumptions!$D$14*(1+Simulation!E1674)^0*Simulation!E1674*Assumptions!$D$16)/(1+Simulation!K1674)^1+(Assumptions!$D$14*(1+Simulation!E1674)^2*F1674-Assumptions!$D$14*(1+Simulation!E1674)^1*Simulation!E1674*Assumptions!$D$16)/(1+Simulation!K1674)^2+(Assumptions!$D$14*(1+Simulation!E1674)^3*F1674-Assumptions!$D$14*(1+Simulation!E1674)^2*Simulation!E1674*Assumptions!$D$16)/(1+Simulation!K1674)^3+(Assumptions!$D$14*(1+Simulation!E1674)^4*F1674-Assumptions!$D$14*(1+Simulation!E1674)^3*Simulation!E1674*Assumptions!$D$16)/(1+Simulation!K1674)^4+(Assumptions!$D$14*(1+Simulation!E1674)^5*F1674-Assumptions!$D$14*(1+Simulation!E1674)^4*Simulation!E1674*Assumptions!$D$16)/(1+Simulation!K1674)^5+(Assumptions!$D$14*(1+Simulation!E1674)^5*F1674-Assumptions!$D$14*(1+Simulation!E1674)^4*Simulation!E1674*Assumptions!$D$16)*(1+Simulation!I1674)/(Simulation!K1674-Simulation!I1674)/(1+Simulation!K1674)^5-Assumptions!$D$17)/Assumptions!$D$18</f>
        <v>10.5769470414679</v>
      </c>
      <c r="H1674" s="8" t="str">
        <f aca="false">IF(D1674=1,G1674,"")</f>
        <v/>
      </c>
      <c r="I1674" s="33" t="n">
        <f aca="false">IF(D1674=0,G1674,"")</f>
        <v>10.5769470414679</v>
      </c>
    </row>
    <row r="1675" customFormat="false" ht="15" hidden="false" customHeight="false" outlineLevel="0" collapsed="false">
      <c r="B1675" s="2" t="n">
        <v>1670</v>
      </c>
      <c r="C1675" s="19" t="n">
        <f aca="false">IF('Random Draws'!F1675&lt;(Assumptions!$D$28-Assumptions!$D$27)/(Assumptions!$D$29-Assumptions!$D$27),Assumptions!$D$27+SQRT('Random Draws'!F1675*(Assumptions!$D$29-Assumptions!$D$27)*(Assumptions!$D$28-Assumptions!$D$27)),Assumptions!$D$29-SQRT((1-'Random Draws'!F1675)*(Assumptions!$D$29-Assumptions!$D$27)*(Assumptions!$D$29-Assumptions!$D$28)))</f>
        <v>0.267396723157274</v>
      </c>
      <c r="D1675" s="29" t="n">
        <f aca="false">IF('Random Draws'!I1675&lt;Assumptions!$D$30,1,0)</f>
        <v>0</v>
      </c>
      <c r="E1675" s="19" t="n">
        <f aca="false">C1675+Assumptions!$D$31*D1675</f>
        <v>0.267396723157274</v>
      </c>
      <c r="F1675" s="28" t="n">
        <f aca="false">(Simulation!F1675-Assumptions!$D$15)*(1-E1675)+Assumptions!$D$15-Simulation!J1675</f>
        <v>0.189635476621841</v>
      </c>
      <c r="G1675" s="8" t="n">
        <f aca="false">((Assumptions!$D$14*(1+Simulation!E1675)^1*F1675-Assumptions!$D$14*(1+Simulation!E1675)^0*Simulation!E1675*Assumptions!$D$16)/(1+Simulation!K1675)^1+(Assumptions!$D$14*(1+Simulation!E1675)^2*F1675-Assumptions!$D$14*(1+Simulation!E1675)^1*Simulation!E1675*Assumptions!$D$16)/(1+Simulation!K1675)^2+(Assumptions!$D$14*(1+Simulation!E1675)^3*F1675-Assumptions!$D$14*(1+Simulation!E1675)^2*Simulation!E1675*Assumptions!$D$16)/(1+Simulation!K1675)^3+(Assumptions!$D$14*(1+Simulation!E1675)^4*F1675-Assumptions!$D$14*(1+Simulation!E1675)^3*Simulation!E1675*Assumptions!$D$16)/(1+Simulation!K1675)^4+(Assumptions!$D$14*(1+Simulation!E1675)^5*F1675-Assumptions!$D$14*(1+Simulation!E1675)^4*Simulation!E1675*Assumptions!$D$16)/(1+Simulation!K1675)^5+(Assumptions!$D$14*(1+Simulation!E1675)^5*F1675-Assumptions!$D$14*(1+Simulation!E1675)^4*Simulation!E1675*Assumptions!$D$16)*(1+Simulation!I1675)/(Simulation!K1675-Simulation!I1675)/(1+Simulation!K1675)^5-Assumptions!$D$17)/Assumptions!$D$18</f>
        <v>11.586958849966</v>
      </c>
      <c r="H1675" s="8" t="str">
        <f aca="false">IF(D1675=1,G1675,"")</f>
        <v/>
      </c>
      <c r="I1675" s="33" t="n">
        <f aca="false">IF(D1675=0,G1675,"")</f>
        <v>11.586958849966</v>
      </c>
    </row>
    <row r="1676" customFormat="false" ht="15" hidden="false" customHeight="false" outlineLevel="0" collapsed="false">
      <c r="B1676" s="2" t="n">
        <v>1671</v>
      </c>
      <c r="C1676" s="19" t="n">
        <f aca="false">IF('Random Draws'!F1676&lt;(Assumptions!$D$28-Assumptions!$D$27)/(Assumptions!$D$29-Assumptions!$D$27),Assumptions!$D$27+SQRT('Random Draws'!F1676*(Assumptions!$D$29-Assumptions!$D$27)*(Assumptions!$D$28-Assumptions!$D$27)),Assumptions!$D$29-SQRT((1-'Random Draws'!F1676)*(Assumptions!$D$29-Assumptions!$D$27)*(Assumptions!$D$29-Assumptions!$D$28)))</f>
        <v>0.25681945436021</v>
      </c>
      <c r="D1676" s="29" t="n">
        <f aca="false">IF('Random Draws'!I1676&lt;Assumptions!$D$30,1,0)</f>
        <v>1</v>
      </c>
      <c r="E1676" s="19" t="n">
        <f aca="false">C1676+Assumptions!$D$31*D1676</f>
        <v>0.34681945436021</v>
      </c>
      <c r="F1676" s="28" t="n">
        <f aca="false">(Simulation!F1676-Assumptions!$D$15)*(1-E1676)+Assumptions!$D$15-Simulation!J1676</f>
        <v>0.175189871177552</v>
      </c>
      <c r="G1676" s="8" t="n">
        <f aca="false">((Assumptions!$D$14*(1+Simulation!E1676)^1*F1676-Assumptions!$D$14*(1+Simulation!E1676)^0*Simulation!E1676*Assumptions!$D$16)/(1+Simulation!K1676)^1+(Assumptions!$D$14*(1+Simulation!E1676)^2*F1676-Assumptions!$D$14*(1+Simulation!E1676)^1*Simulation!E1676*Assumptions!$D$16)/(1+Simulation!K1676)^2+(Assumptions!$D$14*(1+Simulation!E1676)^3*F1676-Assumptions!$D$14*(1+Simulation!E1676)^2*Simulation!E1676*Assumptions!$D$16)/(1+Simulation!K1676)^3+(Assumptions!$D$14*(1+Simulation!E1676)^4*F1676-Assumptions!$D$14*(1+Simulation!E1676)^3*Simulation!E1676*Assumptions!$D$16)/(1+Simulation!K1676)^4+(Assumptions!$D$14*(1+Simulation!E1676)^5*F1676-Assumptions!$D$14*(1+Simulation!E1676)^4*Simulation!E1676*Assumptions!$D$16)/(1+Simulation!K1676)^5+(Assumptions!$D$14*(1+Simulation!E1676)^5*F1676-Assumptions!$D$14*(1+Simulation!E1676)^4*Simulation!E1676*Assumptions!$D$16)*(1+Simulation!I1676)/(Simulation!K1676-Simulation!I1676)/(1+Simulation!K1676)^5-Assumptions!$D$17)/Assumptions!$D$18</f>
        <v>10.3281626927973</v>
      </c>
      <c r="H1676" s="8" t="n">
        <f aca="false">IF(D1676=1,G1676,"")</f>
        <v>10.3281626927973</v>
      </c>
      <c r="I1676" s="33" t="str">
        <f aca="false">IF(D1676=0,G1676,"")</f>
        <v/>
      </c>
    </row>
    <row r="1677" customFormat="false" ht="15" hidden="false" customHeight="false" outlineLevel="0" collapsed="false">
      <c r="B1677" s="2" t="n">
        <v>1672</v>
      </c>
      <c r="C1677" s="19" t="n">
        <f aca="false">IF('Random Draws'!F1677&lt;(Assumptions!$D$28-Assumptions!$D$27)/(Assumptions!$D$29-Assumptions!$D$27),Assumptions!$D$27+SQRT('Random Draws'!F1677*(Assumptions!$D$29-Assumptions!$D$27)*(Assumptions!$D$28-Assumptions!$D$27)),Assumptions!$D$29-SQRT((1-'Random Draws'!F1677)*(Assumptions!$D$29-Assumptions!$D$27)*(Assumptions!$D$29-Assumptions!$D$28)))</f>
        <v>0.264606135427593</v>
      </c>
      <c r="D1677" s="29" t="n">
        <f aca="false">IF('Random Draws'!I1677&lt;Assumptions!$D$30,1,0)</f>
        <v>0</v>
      </c>
      <c r="E1677" s="19" t="n">
        <f aca="false">C1677+Assumptions!$D$31*D1677</f>
        <v>0.264606135427593</v>
      </c>
      <c r="F1677" s="28" t="n">
        <f aca="false">(Simulation!F1677-Assumptions!$D$15)*(1-E1677)+Assumptions!$D$15-Simulation!J1677</f>
        <v>0.172118721283858</v>
      </c>
      <c r="G1677" s="8" t="n">
        <f aca="false">((Assumptions!$D$14*(1+Simulation!E1677)^1*F1677-Assumptions!$D$14*(1+Simulation!E1677)^0*Simulation!E1677*Assumptions!$D$16)/(1+Simulation!K1677)^1+(Assumptions!$D$14*(1+Simulation!E1677)^2*F1677-Assumptions!$D$14*(1+Simulation!E1677)^1*Simulation!E1677*Assumptions!$D$16)/(1+Simulation!K1677)^2+(Assumptions!$D$14*(1+Simulation!E1677)^3*F1677-Assumptions!$D$14*(1+Simulation!E1677)^2*Simulation!E1677*Assumptions!$D$16)/(1+Simulation!K1677)^3+(Assumptions!$D$14*(1+Simulation!E1677)^4*F1677-Assumptions!$D$14*(1+Simulation!E1677)^3*Simulation!E1677*Assumptions!$D$16)/(1+Simulation!K1677)^4+(Assumptions!$D$14*(1+Simulation!E1677)^5*F1677-Assumptions!$D$14*(1+Simulation!E1677)^4*Simulation!E1677*Assumptions!$D$16)/(1+Simulation!K1677)^5+(Assumptions!$D$14*(1+Simulation!E1677)^5*F1677-Assumptions!$D$14*(1+Simulation!E1677)^4*Simulation!E1677*Assumptions!$D$16)*(1+Simulation!I1677)/(Simulation!K1677-Simulation!I1677)/(1+Simulation!K1677)^5-Assumptions!$D$17)/Assumptions!$D$18</f>
        <v>15.4343616488054</v>
      </c>
      <c r="H1677" s="8" t="str">
        <f aca="false">IF(D1677=1,G1677,"")</f>
        <v/>
      </c>
      <c r="I1677" s="33" t="n">
        <f aca="false">IF(D1677=0,G1677,"")</f>
        <v>15.4343616488054</v>
      </c>
    </row>
    <row r="1678" customFormat="false" ht="15" hidden="false" customHeight="false" outlineLevel="0" collapsed="false">
      <c r="B1678" s="2" t="n">
        <v>1673</v>
      </c>
      <c r="C1678" s="19" t="n">
        <f aca="false">IF('Random Draws'!F1678&lt;(Assumptions!$D$28-Assumptions!$D$27)/(Assumptions!$D$29-Assumptions!$D$27),Assumptions!$D$27+SQRT('Random Draws'!F1678*(Assumptions!$D$29-Assumptions!$D$27)*(Assumptions!$D$28-Assumptions!$D$27)),Assumptions!$D$29-SQRT((1-'Random Draws'!F1678)*(Assumptions!$D$29-Assumptions!$D$27)*(Assumptions!$D$29-Assumptions!$D$28)))</f>
        <v>0.26192980907532</v>
      </c>
      <c r="D1678" s="29" t="n">
        <f aca="false">IF('Random Draws'!I1678&lt;Assumptions!$D$30,1,0)</f>
        <v>0</v>
      </c>
      <c r="E1678" s="19" t="n">
        <f aca="false">C1678+Assumptions!$D$31*D1678</f>
        <v>0.26192980907532</v>
      </c>
      <c r="F1678" s="28" t="n">
        <f aca="false">(Simulation!F1678-Assumptions!$D$15)*(1-E1678)+Assumptions!$D$15-Simulation!J1678</f>
        <v>0.182814986506429</v>
      </c>
      <c r="G1678" s="8" t="n">
        <f aca="false">((Assumptions!$D$14*(1+Simulation!E1678)^1*F1678-Assumptions!$D$14*(1+Simulation!E1678)^0*Simulation!E1678*Assumptions!$D$16)/(1+Simulation!K1678)^1+(Assumptions!$D$14*(1+Simulation!E1678)^2*F1678-Assumptions!$D$14*(1+Simulation!E1678)^1*Simulation!E1678*Assumptions!$D$16)/(1+Simulation!K1678)^2+(Assumptions!$D$14*(1+Simulation!E1678)^3*F1678-Assumptions!$D$14*(1+Simulation!E1678)^2*Simulation!E1678*Assumptions!$D$16)/(1+Simulation!K1678)^3+(Assumptions!$D$14*(1+Simulation!E1678)^4*F1678-Assumptions!$D$14*(1+Simulation!E1678)^3*Simulation!E1678*Assumptions!$D$16)/(1+Simulation!K1678)^4+(Assumptions!$D$14*(1+Simulation!E1678)^5*F1678-Assumptions!$D$14*(1+Simulation!E1678)^4*Simulation!E1678*Assumptions!$D$16)/(1+Simulation!K1678)^5+(Assumptions!$D$14*(1+Simulation!E1678)^5*F1678-Assumptions!$D$14*(1+Simulation!E1678)^4*Simulation!E1678*Assumptions!$D$16)*(1+Simulation!I1678)/(Simulation!K1678-Simulation!I1678)/(1+Simulation!K1678)^5-Assumptions!$D$17)/Assumptions!$D$18</f>
        <v>20.6246663821195</v>
      </c>
      <c r="H1678" s="8" t="str">
        <f aca="false">IF(D1678=1,G1678,"")</f>
        <v/>
      </c>
      <c r="I1678" s="33" t="n">
        <f aca="false">IF(D1678=0,G1678,"")</f>
        <v>20.6246663821195</v>
      </c>
    </row>
    <row r="1679" customFormat="false" ht="15" hidden="false" customHeight="false" outlineLevel="0" collapsed="false">
      <c r="B1679" s="2" t="n">
        <v>1674</v>
      </c>
      <c r="C1679" s="19" t="n">
        <f aca="false">IF('Random Draws'!F1679&lt;(Assumptions!$D$28-Assumptions!$D$27)/(Assumptions!$D$29-Assumptions!$D$27),Assumptions!$D$27+SQRT('Random Draws'!F1679*(Assumptions!$D$29-Assumptions!$D$27)*(Assumptions!$D$28-Assumptions!$D$27)),Assumptions!$D$29-SQRT((1-'Random Draws'!F1679)*(Assumptions!$D$29-Assumptions!$D$27)*(Assumptions!$D$29-Assumptions!$D$28)))</f>
        <v>0.265184248330915</v>
      </c>
      <c r="D1679" s="29" t="n">
        <f aca="false">IF('Random Draws'!I1679&lt;Assumptions!$D$30,1,0)</f>
        <v>1</v>
      </c>
      <c r="E1679" s="19" t="n">
        <f aca="false">C1679+Assumptions!$D$31*D1679</f>
        <v>0.355184248330915</v>
      </c>
      <c r="F1679" s="28" t="n">
        <f aca="false">(Simulation!F1679-Assumptions!$D$15)*(1-E1679)+Assumptions!$D$15-Simulation!J1679</f>
        <v>0.120176856909769</v>
      </c>
      <c r="G1679" s="8" t="n">
        <f aca="false">((Assumptions!$D$14*(1+Simulation!E1679)^1*F1679-Assumptions!$D$14*(1+Simulation!E1679)^0*Simulation!E1679*Assumptions!$D$16)/(1+Simulation!K1679)^1+(Assumptions!$D$14*(1+Simulation!E1679)^2*F1679-Assumptions!$D$14*(1+Simulation!E1679)^1*Simulation!E1679*Assumptions!$D$16)/(1+Simulation!K1679)^2+(Assumptions!$D$14*(1+Simulation!E1679)^3*F1679-Assumptions!$D$14*(1+Simulation!E1679)^2*Simulation!E1679*Assumptions!$D$16)/(1+Simulation!K1679)^3+(Assumptions!$D$14*(1+Simulation!E1679)^4*F1679-Assumptions!$D$14*(1+Simulation!E1679)^3*Simulation!E1679*Assumptions!$D$16)/(1+Simulation!K1679)^4+(Assumptions!$D$14*(1+Simulation!E1679)^5*F1679-Assumptions!$D$14*(1+Simulation!E1679)^4*Simulation!E1679*Assumptions!$D$16)/(1+Simulation!K1679)^5+(Assumptions!$D$14*(1+Simulation!E1679)^5*F1679-Assumptions!$D$14*(1+Simulation!E1679)^4*Simulation!E1679*Assumptions!$D$16)*(1+Simulation!I1679)/(Simulation!K1679-Simulation!I1679)/(1+Simulation!K1679)^5-Assumptions!$D$17)/Assumptions!$D$18</f>
        <v>10.3824817007295</v>
      </c>
      <c r="H1679" s="8" t="n">
        <f aca="false">IF(D1679=1,G1679,"")</f>
        <v>10.3824817007295</v>
      </c>
      <c r="I1679" s="33" t="str">
        <f aca="false">IF(D1679=0,G1679,"")</f>
        <v/>
      </c>
    </row>
    <row r="1680" customFormat="false" ht="15" hidden="false" customHeight="false" outlineLevel="0" collapsed="false">
      <c r="B1680" s="2" t="n">
        <v>1675</v>
      </c>
      <c r="C1680" s="19" t="n">
        <f aca="false">IF('Random Draws'!F1680&lt;(Assumptions!$D$28-Assumptions!$D$27)/(Assumptions!$D$29-Assumptions!$D$27),Assumptions!$D$27+SQRT('Random Draws'!F1680*(Assumptions!$D$29-Assumptions!$D$27)*(Assumptions!$D$28-Assumptions!$D$27)),Assumptions!$D$29-SQRT((1-'Random Draws'!F1680)*(Assumptions!$D$29-Assumptions!$D$27)*(Assumptions!$D$29-Assumptions!$D$28)))</f>
        <v>0.246956320296364</v>
      </c>
      <c r="D1680" s="29" t="n">
        <f aca="false">IF('Random Draws'!I1680&lt;Assumptions!$D$30,1,0)</f>
        <v>0</v>
      </c>
      <c r="E1680" s="19" t="n">
        <f aca="false">C1680+Assumptions!$D$31*D1680</f>
        <v>0.246956320296364</v>
      </c>
      <c r="F1680" s="28" t="n">
        <f aca="false">(Simulation!F1680-Assumptions!$D$15)*(1-E1680)+Assumptions!$D$15-Simulation!J1680</f>
        <v>0.136217342985021</v>
      </c>
      <c r="G1680" s="8" t="n">
        <f aca="false">((Assumptions!$D$14*(1+Simulation!E1680)^1*F1680-Assumptions!$D$14*(1+Simulation!E1680)^0*Simulation!E1680*Assumptions!$D$16)/(1+Simulation!K1680)^1+(Assumptions!$D$14*(1+Simulation!E1680)^2*F1680-Assumptions!$D$14*(1+Simulation!E1680)^1*Simulation!E1680*Assumptions!$D$16)/(1+Simulation!K1680)^2+(Assumptions!$D$14*(1+Simulation!E1680)^3*F1680-Assumptions!$D$14*(1+Simulation!E1680)^2*Simulation!E1680*Assumptions!$D$16)/(1+Simulation!K1680)^3+(Assumptions!$D$14*(1+Simulation!E1680)^4*F1680-Assumptions!$D$14*(1+Simulation!E1680)^3*Simulation!E1680*Assumptions!$D$16)/(1+Simulation!K1680)^4+(Assumptions!$D$14*(1+Simulation!E1680)^5*F1680-Assumptions!$D$14*(1+Simulation!E1680)^4*Simulation!E1680*Assumptions!$D$16)/(1+Simulation!K1680)^5+(Assumptions!$D$14*(1+Simulation!E1680)^5*F1680-Assumptions!$D$14*(1+Simulation!E1680)^4*Simulation!E1680*Assumptions!$D$16)*(1+Simulation!I1680)/(Simulation!K1680-Simulation!I1680)/(1+Simulation!K1680)^5-Assumptions!$D$17)/Assumptions!$D$18</f>
        <v>7.98507892774809</v>
      </c>
      <c r="H1680" s="8" t="str">
        <f aca="false">IF(D1680=1,G1680,"")</f>
        <v/>
      </c>
      <c r="I1680" s="33" t="n">
        <f aca="false">IF(D1680=0,G1680,"")</f>
        <v>7.98507892774809</v>
      </c>
    </row>
    <row r="1681" customFormat="false" ht="15" hidden="false" customHeight="false" outlineLevel="0" collapsed="false">
      <c r="B1681" s="2" t="n">
        <v>1676</v>
      </c>
      <c r="C1681" s="19" t="n">
        <f aca="false">IF('Random Draws'!F1681&lt;(Assumptions!$D$28-Assumptions!$D$27)/(Assumptions!$D$29-Assumptions!$D$27),Assumptions!$D$27+SQRT('Random Draws'!F1681*(Assumptions!$D$29-Assumptions!$D$27)*(Assumptions!$D$28-Assumptions!$D$27)),Assumptions!$D$29-SQRT((1-'Random Draws'!F1681)*(Assumptions!$D$29-Assumptions!$D$27)*(Assumptions!$D$29-Assumptions!$D$28)))</f>
        <v>0.256762993022322</v>
      </c>
      <c r="D1681" s="29" t="n">
        <f aca="false">IF('Random Draws'!I1681&lt;Assumptions!$D$30,1,0)</f>
        <v>1</v>
      </c>
      <c r="E1681" s="19" t="n">
        <f aca="false">C1681+Assumptions!$D$31*D1681</f>
        <v>0.346762993022322</v>
      </c>
      <c r="F1681" s="28" t="n">
        <f aca="false">(Simulation!F1681-Assumptions!$D$15)*(1-E1681)+Assumptions!$D$15-Simulation!J1681</f>
        <v>0.120662133694474</v>
      </c>
      <c r="G1681" s="8" t="n">
        <f aca="false">((Assumptions!$D$14*(1+Simulation!E1681)^1*F1681-Assumptions!$D$14*(1+Simulation!E1681)^0*Simulation!E1681*Assumptions!$D$16)/(1+Simulation!K1681)^1+(Assumptions!$D$14*(1+Simulation!E1681)^2*F1681-Assumptions!$D$14*(1+Simulation!E1681)^1*Simulation!E1681*Assumptions!$D$16)/(1+Simulation!K1681)^2+(Assumptions!$D$14*(1+Simulation!E1681)^3*F1681-Assumptions!$D$14*(1+Simulation!E1681)^2*Simulation!E1681*Assumptions!$D$16)/(1+Simulation!K1681)^3+(Assumptions!$D$14*(1+Simulation!E1681)^4*F1681-Assumptions!$D$14*(1+Simulation!E1681)^3*Simulation!E1681*Assumptions!$D$16)/(1+Simulation!K1681)^4+(Assumptions!$D$14*(1+Simulation!E1681)^5*F1681-Assumptions!$D$14*(1+Simulation!E1681)^4*Simulation!E1681*Assumptions!$D$16)/(1+Simulation!K1681)^5+(Assumptions!$D$14*(1+Simulation!E1681)^5*F1681-Assumptions!$D$14*(1+Simulation!E1681)^4*Simulation!E1681*Assumptions!$D$16)*(1+Simulation!I1681)/(Simulation!K1681-Simulation!I1681)/(1+Simulation!K1681)^5-Assumptions!$D$17)/Assumptions!$D$18</f>
        <v>5.99692285745409</v>
      </c>
      <c r="H1681" s="8" t="n">
        <f aca="false">IF(D1681=1,G1681,"")</f>
        <v>5.99692285745409</v>
      </c>
      <c r="I1681" s="33" t="str">
        <f aca="false">IF(D1681=0,G1681,"")</f>
        <v/>
      </c>
    </row>
    <row r="1682" customFormat="false" ht="15" hidden="false" customHeight="false" outlineLevel="0" collapsed="false">
      <c r="B1682" s="2" t="n">
        <v>1677</v>
      </c>
      <c r="C1682" s="19" t="n">
        <f aca="false">IF('Random Draws'!F1682&lt;(Assumptions!$D$28-Assumptions!$D$27)/(Assumptions!$D$29-Assumptions!$D$27),Assumptions!$D$27+SQRT('Random Draws'!F1682*(Assumptions!$D$29-Assumptions!$D$27)*(Assumptions!$D$28-Assumptions!$D$27)),Assumptions!$D$29-SQRT((1-'Random Draws'!F1682)*(Assumptions!$D$29-Assumptions!$D$27)*(Assumptions!$D$29-Assumptions!$D$28)))</f>
        <v>0.25976170315573</v>
      </c>
      <c r="D1682" s="29" t="n">
        <f aca="false">IF('Random Draws'!I1682&lt;Assumptions!$D$30,1,0)</f>
        <v>0</v>
      </c>
      <c r="E1682" s="19" t="n">
        <f aca="false">C1682+Assumptions!$D$31*D1682</f>
        <v>0.25976170315573</v>
      </c>
      <c r="F1682" s="28" t="n">
        <f aca="false">(Simulation!F1682-Assumptions!$D$15)*(1-E1682)+Assumptions!$D$15-Simulation!J1682</f>
        <v>0.135246249835139</v>
      </c>
      <c r="G1682" s="8" t="n">
        <f aca="false">((Assumptions!$D$14*(1+Simulation!E1682)^1*F1682-Assumptions!$D$14*(1+Simulation!E1682)^0*Simulation!E1682*Assumptions!$D$16)/(1+Simulation!K1682)^1+(Assumptions!$D$14*(1+Simulation!E1682)^2*F1682-Assumptions!$D$14*(1+Simulation!E1682)^1*Simulation!E1682*Assumptions!$D$16)/(1+Simulation!K1682)^2+(Assumptions!$D$14*(1+Simulation!E1682)^3*F1682-Assumptions!$D$14*(1+Simulation!E1682)^2*Simulation!E1682*Assumptions!$D$16)/(1+Simulation!K1682)^3+(Assumptions!$D$14*(1+Simulation!E1682)^4*F1682-Assumptions!$D$14*(1+Simulation!E1682)^3*Simulation!E1682*Assumptions!$D$16)/(1+Simulation!K1682)^4+(Assumptions!$D$14*(1+Simulation!E1682)^5*F1682-Assumptions!$D$14*(1+Simulation!E1682)^4*Simulation!E1682*Assumptions!$D$16)/(1+Simulation!K1682)^5+(Assumptions!$D$14*(1+Simulation!E1682)^5*F1682-Assumptions!$D$14*(1+Simulation!E1682)^4*Simulation!E1682*Assumptions!$D$16)*(1+Simulation!I1682)/(Simulation!K1682-Simulation!I1682)/(1+Simulation!K1682)^5-Assumptions!$D$17)/Assumptions!$D$18</f>
        <v>9.56247512237855</v>
      </c>
      <c r="H1682" s="8" t="str">
        <f aca="false">IF(D1682=1,G1682,"")</f>
        <v/>
      </c>
      <c r="I1682" s="33" t="n">
        <f aca="false">IF(D1682=0,G1682,"")</f>
        <v>9.56247512237855</v>
      </c>
    </row>
    <row r="1683" customFormat="false" ht="15" hidden="false" customHeight="false" outlineLevel="0" collapsed="false">
      <c r="B1683" s="2" t="n">
        <v>1678</v>
      </c>
      <c r="C1683" s="19" t="n">
        <f aca="false">IF('Random Draws'!F1683&lt;(Assumptions!$D$28-Assumptions!$D$27)/(Assumptions!$D$29-Assumptions!$D$27),Assumptions!$D$27+SQRT('Random Draws'!F1683*(Assumptions!$D$29-Assumptions!$D$27)*(Assumptions!$D$28-Assumptions!$D$27)),Assumptions!$D$29-SQRT((1-'Random Draws'!F1683)*(Assumptions!$D$29-Assumptions!$D$27)*(Assumptions!$D$29-Assumptions!$D$28)))</f>
        <v>0.270220423440864</v>
      </c>
      <c r="D1683" s="29" t="n">
        <f aca="false">IF('Random Draws'!I1683&lt;Assumptions!$D$30,1,0)</f>
        <v>0</v>
      </c>
      <c r="E1683" s="19" t="n">
        <f aca="false">C1683+Assumptions!$D$31*D1683</f>
        <v>0.270220423440864</v>
      </c>
      <c r="F1683" s="28" t="n">
        <f aca="false">(Simulation!F1683-Assumptions!$D$15)*(1-E1683)+Assumptions!$D$15-Simulation!J1683</f>
        <v>0.209591695219483</v>
      </c>
      <c r="G1683" s="8" t="n">
        <f aca="false">((Assumptions!$D$14*(1+Simulation!E1683)^1*F1683-Assumptions!$D$14*(1+Simulation!E1683)^0*Simulation!E1683*Assumptions!$D$16)/(1+Simulation!K1683)^1+(Assumptions!$D$14*(1+Simulation!E1683)^2*F1683-Assumptions!$D$14*(1+Simulation!E1683)^1*Simulation!E1683*Assumptions!$D$16)/(1+Simulation!K1683)^2+(Assumptions!$D$14*(1+Simulation!E1683)^3*F1683-Assumptions!$D$14*(1+Simulation!E1683)^2*Simulation!E1683*Assumptions!$D$16)/(1+Simulation!K1683)^3+(Assumptions!$D$14*(1+Simulation!E1683)^4*F1683-Assumptions!$D$14*(1+Simulation!E1683)^3*Simulation!E1683*Assumptions!$D$16)/(1+Simulation!K1683)^4+(Assumptions!$D$14*(1+Simulation!E1683)^5*F1683-Assumptions!$D$14*(1+Simulation!E1683)^4*Simulation!E1683*Assumptions!$D$16)/(1+Simulation!K1683)^5+(Assumptions!$D$14*(1+Simulation!E1683)^5*F1683-Assumptions!$D$14*(1+Simulation!E1683)^4*Simulation!E1683*Assumptions!$D$16)*(1+Simulation!I1683)/(Simulation!K1683-Simulation!I1683)/(1+Simulation!K1683)^5-Assumptions!$D$17)/Assumptions!$D$18</f>
        <v>19.7105374802334</v>
      </c>
      <c r="H1683" s="8" t="str">
        <f aca="false">IF(D1683=1,G1683,"")</f>
        <v/>
      </c>
      <c r="I1683" s="33" t="n">
        <f aca="false">IF(D1683=0,G1683,"")</f>
        <v>19.7105374802334</v>
      </c>
    </row>
    <row r="1684" customFormat="false" ht="15" hidden="false" customHeight="false" outlineLevel="0" collapsed="false">
      <c r="B1684" s="2" t="n">
        <v>1679</v>
      </c>
      <c r="C1684" s="19" t="n">
        <f aca="false">IF('Random Draws'!F1684&lt;(Assumptions!$D$28-Assumptions!$D$27)/(Assumptions!$D$29-Assumptions!$D$27),Assumptions!$D$27+SQRT('Random Draws'!F1684*(Assumptions!$D$29-Assumptions!$D$27)*(Assumptions!$D$28-Assumptions!$D$27)),Assumptions!$D$29-SQRT((1-'Random Draws'!F1684)*(Assumptions!$D$29-Assumptions!$D$27)*(Assumptions!$D$29-Assumptions!$D$28)))</f>
        <v>0.266324853048424</v>
      </c>
      <c r="D1684" s="29" t="n">
        <f aca="false">IF('Random Draws'!I1684&lt;Assumptions!$D$30,1,0)</f>
        <v>0</v>
      </c>
      <c r="E1684" s="19" t="n">
        <f aca="false">C1684+Assumptions!$D$31*D1684</f>
        <v>0.266324853048424</v>
      </c>
      <c r="F1684" s="28" t="n">
        <f aca="false">(Simulation!F1684-Assumptions!$D$15)*(1-E1684)+Assumptions!$D$15-Simulation!J1684</f>
        <v>0.180480411631161</v>
      </c>
      <c r="G1684" s="8" t="n">
        <f aca="false">((Assumptions!$D$14*(1+Simulation!E1684)^1*F1684-Assumptions!$D$14*(1+Simulation!E1684)^0*Simulation!E1684*Assumptions!$D$16)/(1+Simulation!K1684)^1+(Assumptions!$D$14*(1+Simulation!E1684)^2*F1684-Assumptions!$D$14*(1+Simulation!E1684)^1*Simulation!E1684*Assumptions!$D$16)/(1+Simulation!K1684)^2+(Assumptions!$D$14*(1+Simulation!E1684)^3*F1684-Assumptions!$D$14*(1+Simulation!E1684)^2*Simulation!E1684*Assumptions!$D$16)/(1+Simulation!K1684)^3+(Assumptions!$D$14*(1+Simulation!E1684)^4*F1684-Assumptions!$D$14*(1+Simulation!E1684)^3*Simulation!E1684*Assumptions!$D$16)/(1+Simulation!K1684)^4+(Assumptions!$D$14*(1+Simulation!E1684)^5*F1684-Assumptions!$D$14*(1+Simulation!E1684)^4*Simulation!E1684*Assumptions!$D$16)/(1+Simulation!K1684)^5+(Assumptions!$D$14*(1+Simulation!E1684)^5*F1684-Assumptions!$D$14*(1+Simulation!E1684)^4*Simulation!E1684*Assumptions!$D$16)*(1+Simulation!I1684)/(Simulation!K1684-Simulation!I1684)/(1+Simulation!K1684)^5-Assumptions!$D$17)/Assumptions!$D$18</f>
        <v>24.8350055439011</v>
      </c>
      <c r="H1684" s="8" t="str">
        <f aca="false">IF(D1684=1,G1684,"")</f>
        <v/>
      </c>
      <c r="I1684" s="33" t="n">
        <f aca="false">IF(D1684=0,G1684,"")</f>
        <v>24.8350055439011</v>
      </c>
    </row>
    <row r="1685" customFormat="false" ht="15" hidden="false" customHeight="false" outlineLevel="0" collapsed="false">
      <c r="B1685" s="2" t="n">
        <v>1680</v>
      </c>
      <c r="C1685" s="19" t="n">
        <f aca="false">IF('Random Draws'!F1685&lt;(Assumptions!$D$28-Assumptions!$D$27)/(Assumptions!$D$29-Assumptions!$D$27),Assumptions!$D$27+SQRT('Random Draws'!F1685*(Assumptions!$D$29-Assumptions!$D$27)*(Assumptions!$D$28-Assumptions!$D$27)),Assumptions!$D$29-SQRT((1-'Random Draws'!F1685)*(Assumptions!$D$29-Assumptions!$D$27)*(Assumptions!$D$29-Assumptions!$D$28)))</f>
        <v>0.257653752856161</v>
      </c>
      <c r="D1685" s="29" t="n">
        <f aca="false">IF('Random Draws'!I1685&lt;Assumptions!$D$30,1,0)</f>
        <v>0</v>
      </c>
      <c r="E1685" s="19" t="n">
        <f aca="false">C1685+Assumptions!$D$31*D1685</f>
        <v>0.257653752856161</v>
      </c>
      <c r="F1685" s="28" t="n">
        <f aca="false">(Simulation!F1685-Assumptions!$D$15)*(1-E1685)+Assumptions!$D$15-Simulation!J1685</f>
        <v>0.19727247554277</v>
      </c>
      <c r="G1685" s="8" t="n">
        <f aca="false">((Assumptions!$D$14*(1+Simulation!E1685)^1*F1685-Assumptions!$D$14*(1+Simulation!E1685)^0*Simulation!E1685*Assumptions!$D$16)/(1+Simulation!K1685)^1+(Assumptions!$D$14*(1+Simulation!E1685)^2*F1685-Assumptions!$D$14*(1+Simulation!E1685)^1*Simulation!E1685*Assumptions!$D$16)/(1+Simulation!K1685)^2+(Assumptions!$D$14*(1+Simulation!E1685)^3*F1685-Assumptions!$D$14*(1+Simulation!E1685)^2*Simulation!E1685*Assumptions!$D$16)/(1+Simulation!K1685)^3+(Assumptions!$D$14*(1+Simulation!E1685)^4*F1685-Assumptions!$D$14*(1+Simulation!E1685)^3*Simulation!E1685*Assumptions!$D$16)/(1+Simulation!K1685)^4+(Assumptions!$D$14*(1+Simulation!E1685)^5*F1685-Assumptions!$D$14*(1+Simulation!E1685)^4*Simulation!E1685*Assumptions!$D$16)/(1+Simulation!K1685)^5+(Assumptions!$D$14*(1+Simulation!E1685)^5*F1685-Assumptions!$D$14*(1+Simulation!E1685)^4*Simulation!E1685*Assumptions!$D$16)*(1+Simulation!I1685)/(Simulation!K1685-Simulation!I1685)/(1+Simulation!K1685)^5-Assumptions!$D$17)/Assumptions!$D$18</f>
        <v>19.9346032823981</v>
      </c>
      <c r="H1685" s="8" t="str">
        <f aca="false">IF(D1685=1,G1685,"")</f>
        <v/>
      </c>
      <c r="I1685" s="33" t="n">
        <f aca="false">IF(D1685=0,G1685,"")</f>
        <v>19.9346032823981</v>
      </c>
    </row>
    <row r="1686" customFormat="false" ht="15" hidden="false" customHeight="false" outlineLevel="0" collapsed="false">
      <c r="B1686" s="2" t="n">
        <v>1681</v>
      </c>
      <c r="C1686" s="19" t="n">
        <f aca="false">IF('Random Draws'!F1686&lt;(Assumptions!$D$28-Assumptions!$D$27)/(Assumptions!$D$29-Assumptions!$D$27),Assumptions!$D$27+SQRT('Random Draws'!F1686*(Assumptions!$D$29-Assumptions!$D$27)*(Assumptions!$D$28-Assumptions!$D$27)),Assumptions!$D$29-SQRT((1-'Random Draws'!F1686)*(Assumptions!$D$29-Assumptions!$D$27)*(Assumptions!$D$29-Assumptions!$D$28)))</f>
        <v>0.275002199186362</v>
      </c>
      <c r="D1686" s="29" t="n">
        <f aca="false">IF('Random Draws'!I1686&lt;Assumptions!$D$30,1,0)</f>
        <v>0</v>
      </c>
      <c r="E1686" s="19" t="n">
        <f aca="false">C1686+Assumptions!$D$31*D1686</f>
        <v>0.275002199186362</v>
      </c>
      <c r="F1686" s="28" t="n">
        <f aca="false">(Simulation!F1686-Assumptions!$D$15)*(1-E1686)+Assumptions!$D$15-Simulation!J1686</f>
        <v>0.198420127283164</v>
      </c>
      <c r="G1686" s="8" t="n">
        <f aca="false">((Assumptions!$D$14*(1+Simulation!E1686)^1*F1686-Assumptions!$D$14*(1+Simulation!E1686)^0*Simulation!E1686*Assumptions!$D$16)/(1+Simulation!K1686)^1+(Assumptions!$D$14*(1+Simulation!E1686)^2*F1686-Assumptions!$D$14*(1+Simulation!E1686)^1*Simulation!E1686*Assumptions!$D$16)/(1+Simulation!K1686)^2+(Assumptions!$D$14*(1+Simulation!E1686)^3*F1686-Assumptions!$D$14*(1+Simulation!E1686)^2*Simulation!E1686*Assumptions!$D$16)/(1+Simulation!K1686)^3+(Assumptions!$D$14*(1+Simulation!E1686)^4*F1686-Assumptions!$D$14*(1+Simulation!E1686)^3*Simulation!E1686*Assumptions!$D$16)/(1+Simulation!K1686)^4+(Assumptions!$D$14*(1+Simulation!E1686)^5*F1686-Assumptions!$D$14*(1+Simulation!E1686)^4*Simulation!E1686*Assumptions!$D$16)/(1+Simulation!K1686)^5+(Assumptions!$D$14*(1+Simulation!E1686)^5*F1686-Assumptions!$D$14*(1+Simulation!E1686)^4*Simulation!E1686*Assumptions!$D$16)*(1+Simulation!I1686)/(Simulation!K1686-Simulation!I1686)/(1+Simulation!K1686)^5-Assumptions!$D$17)/Assumptions!$D$18</f>
        <v>10.9166775660873</v>
      </c>
      <c r="H1686" s="8" t="str">
        <f aca="false">IF(D1686=1,G1686,"")</f>
        <v/>
      </c>
      <c r="I1686" s="33" t="n">
        <f aca="false">IF(D1686=0,G1686,"")</f>
        <v>10.9166775660873</v>
      </c>
    </row>
    <row r="1687" customFormat="false" ht="15" hidden="false" customHeight="false" outlineLevel="0" collapsed="false">
      <c r="B1687" s="2" t="n">
        <v>1682</v>
      </c>
      <c r="C1687" s="19" t="n">
        <f aca="false">IF('Random Draws'!F1687&lt;(Assumptions!$D$28-Assumptions!$D$27)/(Assumptions!$D$29-Assumptions!$D$27),Assumptions!$D$27+SQRT('Random Draws'!F1687*(Assumptions!$D$29-Assumptions!$D$27)*(Assumptions!$D$28-Assumptions!$D$27)),Assumptions!$D$29-SQRT((1-'Random Draws'!F1687)*(Assumptions!$D$29-Assumptions!$D$27)*(Assumptions!$D$29-Assumptions!$D$28)))</f>
        <v>0.266198948374649</v>
      </c>
      <c r="D1687" s="29" t="n">
        <f aca="false">IF('Random Draws'!I1687&lt;Assumptions!$D$30,1,0)</f>
        <v>1</v>
      </c>
      <c r="E1687" s="19" t="n">
        <f aca="false">C1687+Assumptions!$D$31*D1687</f>
        <v>0.356198948374649</v>
      </c>
      <c r="F1687" s="28" t="n">
        <f aca="false">(Simulation!F1687-Assumptions!$D$15)*(1-E1687)+Assumptions!$D$15-Simulation!J1687</f>
        <v>0.166472004228463</v>
      </c>
      <c r="G1687" s="8" t="n">
        <f aca="false">((Assumptions!$D$14*(1+Simulation!E1687)^1*F1687-Assumptions!$D$14*(1+Simulation!E1687)^0*Simulation!E1687*Assumptions!$D$16)/(1+Simulation!K1687)^1+(Assumptions!$D$14*(1+Simulation!E1687)^2*F1687-Assumptions!$D$14*(1+Simulation!E1687)^1*Simulation!E1687*Assumptions!$D$16)/(1+Simulation!K1687)^2+(Assumptions!$D$14*(1+Simulation!E1687)^3*F1687-Assumptions!$D$14*(1+Simulation!E1687)^2*Simulation!E1687*Assumptions!$D$16)/(1+Simulation!K1687)^3+(Assumptions!$D$14*(1+Simulation!E1687)^4*F1687-Assumptions!$D$14*(1+Simulation!E1687)^3*Simulation!E1687*Assumptions!$D$16)/(1+Simulation!K1687)^4+(Assumptions!$D$14*(1+Simulation!E1687)^5*F1687-Assumptions!$D$14*(1+Simulation!E1687)^4*Simulation!E1687*Assumptions!$D$16)/(1+Simulation!K1687)^5+(Assumptions!$D$14*(1+Simulation!E1687)^5*F1687-Assumptions!$D$14*(1+Simulation!E1687)^4*Simulation!E1687*Assumptions!$D$16)*(1+Simulation!I1687)/(Simulation!K1687-Simulation!I1687)/(1+Simulation!K1687)^5-Assumptions!$D$17)/Assumptions!$D$18</f>
        <v>20.0005027748285</v>
      </c>
      <c r="H1687" s="8" t="n">
        <f aca="false">IF(D1687=1,G1687,"")</f>
        <v>20.0005027748285</v>
      </c>
      <c r="I1687" s="33" t="str">
        <f aca="false">IF(D1687=0,G1687,"")</f>
        <v/>
      </c>
    </row>
    <row r="1688" customFormat="false" ht="15" hidden="false" customHeight="false" outlineLevel="0" collapsed="false">
      <c r="B1688" s="2" t="n">
        <v>1683</v>
      </c>
      <c r="C1688" s="19" t="n">
        <f aca="false">IF('Random Draws'!F1688&lt;(Assumptions!$D$28-Assumptions!$D$27)/(Assumptions!$D$29-Assumptions!$D$27),Assumptions!$D$27+SQRT('Random Draws'!F1688*(Assumptions!$D$29-Assumptions!$D$27)*(Assumptions!$D$28-Assumptions!$D$27)),Assumptions!$D$29-SQRT((1-'Random Draws'!F1688)*(Assumptions!$D$29-Assumptions!$D$27)*(Assumptions!$D$29-Assumptions!$D$28)))</f>
        <v>0.250905467239876</v>
      </c>
      <c r="D1688" s="29" t="n">
        <f aca="false">IF('Random Draws'!I1688&lt;Assumptions!$D$30,1,0)</f>
        <v>0</v>
      </c>
      <c r="E1688" s="19" t="n">
        <f aca="false">C1688+Assumptions!$D$31*D1688</f>
        <v>0.250905467239876</v>
      </c>
      <c r="F1688" s="28" t="n">
        <f aca="false">(Simulation!F1688-Assumptions!$D$15)*(1-E1688)+Assumptions!$D$15-Simulation!J1688</f>
        <v>0.187951059149461</v>
      </c>
      <c r="G1688" s="8" t="n">
        <f aca="false">((Assumptions!$D$14*(1+Simulation!E1688)^1*F1688-Assumptions!$D$14*(1+Simulation!E1688)^0*Simulation!E1688*Assumptions!$D$16)/(1+Simulation!K1688)^1+(Assumptions!$D$14*(1+Simulation!E1688)^2*F1688-Assumptions!$D$14*(1+Simulation!E1688)^1*Simulation!E1688*Assumptions!$D$16)/(1+Simulation!K1688)^2+(Assumptions!$D$14*(1+Simulation!E1688)^3*F1688-Assumptions!$D$14*(1+Simulation!E1688)^2*Simulation!E1688*Assumptions!$D$16)/(1+Simulation!K1688)^3+(Assumptions!$D$14*(1+Simulation!E1688)^4*F1688-Assumptions!$D$14*(1+Simulation!E1688)^3*Simulation!E1688*Assumptions!$D$16)/(1+Simulation!K1688)^4+(Assumptions!$D$14*(1+Simulation!E1688)^5*F1688-Assumptions!$D$14*(1+Simulation!E1688)^4*Simulation!E1688*Assumptions!$D$16)/(1+Simulation!K1688)^5+(Assumptions!$D$14*(1+Simulation!E1688)^5*F1688-Assumptions!$D$14*(1+Simulation!E1688)^4*Simulation!E1688*Assumptions!$D$16)*(1+Simulation!I1688)/(Simulation!K1688-Simulation!I1688)/(1+Simulation!K1688)^5-Assumptions!$D$17)/Assumptions!$D$18</f>
        <v>26.6240176089449</v>
      </c>
      <c r="H1688" s="8" t="str">
        <f aca="false">IF(D1688=1,G1688,"")</f>
        <v/>
      </c>
      <c r="I1688" s="33" t="n">
        <f aca="false">IF(D1688=0,G1688,"")</f>
        <v>26.6240176089449</v>
      </c>
    </row>
    <row r="1689" customFormat="false" ht="15" hidden="false" customHeight="false" outlineLevel="0" collapsed="false">
      <c r="B1689" s="2" t="n">
        <v>1684</v>
      </c>
      <c r="C1689" s="19" t="n">
        <f aca="false">IF('Random Draws'!F1689&lt;(Assumptions!$D$28-Assumptions!$D$27)/(Assumptions!$D$29-Assumptions!$D$27),Assumptions!$D$27+SQRT('Random Draws'!F1689*(Assumptions!$D$29-Assumptions!$D$27)*(Assumptions!$D$28-Assumptions!$D$27)),Assumptions!$D$29-SQRT((1-'Random Draws'!F1689)*(Assumptions!$D$29-Assumptions!$D$27)*(Assumptions!$D$29-Assumptions!$D$28)))</f>
        <v>0.265990734326083</v>
      </c>
      <c r="D1689" s="29" t="n">
        <f aca="false">IF('Random Draws'!I1689&lt;Assumptions!$D$30,1,0)</f>
        <v>0</v>
      </c>
      <c r="E1689" s="19" t="n">
        <f aca="false">C1689+Assumptions!$D$31*D1689</f>
        <v>0.265990734326083</v>
      </c>
      <c r="F1689" s="28" t="n">
        <f aca="false">(Simulation!F1689-Assumptions!$D$15)*(1-E1689)+Assumptions!$D$15-Simulation!J1689</f>
        <v>0.179990980305731</v>
      </c>
      <c r="G1689" s="8" t="n">
        <f aca="false">((Assumptions!$D$14*(1+Simulation!E1689)^1*F1689-Assumptions!$D$14*(1+Simulation!E1689)^0*Simulation!E1689*Assumptions!$D$16)/(1+Simulation!K1689)^1+(Assumptions!$D$14*(1+Simulation!E1689)^2*F1689-Assumptions!$D$14*(1+Simulation!E1689)^1*Simulation!E1689*Assumptions!$D$16)/(1+Simulation!K1689)^2+(Assumptions!$D$14*(1+Simulation!E1689)^3*F1689-Assumptions!$D$14*(1+Simulation!E1689)^2*Simulation!E1689*Assumptions!$D$16)/(1+Simulation!K1689)^3+(Assumptions!$D$14*(1+Simulation!E1689)^4*F1689-Assumptions!$D$14*(1+Simulation!E1689)^3*Simulation!E1689*Assumptions!$D$16)/(1+Simulation!K1689)^4+(Assumptions!$D$14*(1+Simulation!E1689)^5*F1689-Assumptions!$D$14*(1+Simulation!E1689)^4*Simulation!E1689*Assumptions!$D$16)/(1+Simulation!K1689)^5+(Assumptions!$D$14*(1+Simulation!E1689)^5*F1689-Assumptions!$D$14*(1+Simulation!E1689)^4*Simulation!E1689*Assumptions!$D$16)*(1+Simulation!I1689)/(Simulation!K1689-Simulation!I1689)/(1+Simulation!K1689)^5-Assumptions!$D$17)/Assumptions!$D$18</f>
        <v>16.4021436962228</v>
      </c>
      <c r="H1689" s="8" t="str">
        <f aca="false">IF(D1689=1,G1689,"")</f>
        <v/>
      </c>
      <c r="I1689" s="33" t="n">
        <f aca="false">IF(D1689=0,G1689,"")</f>
        <v>16.4021436962228</v>
      </c>
    </row>
    <row r="1690" customFormat="false" ht="15" hidden="false" customHeight="false" outlineLevel="0" collapsed="false">
      <c r="B1690" s="2" t="n">
        <v>1685</v>
      </c>
      <c r="C1690" s="19" t="n">
        <f aca="false">IF('Random Draws'!F1690&lt;(Assumptions!$D$28-Assumptions!$D$27)/(Assumptions!$D$29-Assumptions!$D$27),Assumptions!$D$27+SQRT('Random Draws'!F1690*(Assumptions!$D$29-Assumptions!$D$27)*(Assumptions!$D$28-Assumptions!$D$27)),Assumptions!$D$29-SQRT((1-'Random Draws'!F1690)*(Assumptions!$D$29-Assumptions!$D$27)*(Assumptions!$D$29-Assumptions!$D$28)))</f>
        <v>0.259504765094858</v>
      </c>
      <c r="D1690" s="29" t="n">
        <f aca="false">IF('Random Draws'!I1690&lt;Assumptions!$D$30,1,0)</f>
        <v>0</v>
      </c>
      <c r="E1690" s="19" t="n">
        <f aca="false">C1690+Assumptions!$D$31*D1690</f>
        <v>0.259504765094858</v>
      </c>
      <c r="F1690" s="28" t="n">
        <f aca="false">(Simulation!F1690-Assumptions!$D$15)*(1-E1690)+Assumptions!$D$15-Simulation!J1690</f>
        <v>0.179335399517298</v>
      </c>
      <c r="G1690" s="8" t="n">
        <f aca="false">((Assumptions!$D$14*(1+Simulation!E1690)^1*F1690-Assumptions!$D$14*(1+Simulation!E1690)^0*Simulation!E1690*Assumptions!$D$16)/(1+Simulation!K1690)^1+(Assumptions!$D$14*(1+Simulation!E1690)^2*F1690-Assumptions!$D$14*(1+Simulation!E1690)^1*Simulation!E1690*Assumptions!$D$16)/(1+Simulation!K1690)^2+(Assumptions!$D$14*(1+Simulation!E1690)^3*F1690-Assumptions!$D$14*(1+Simulation!E1690)^2*Simulation!E1690*Assumptions!$D$16)/(1+Simulation!K1690)^3+(Assumptions!$D$14*(1+Simulation!E1690)^4*F1690-Assumptions!$D$14*(1+Simulation!E1690)^3*Simulation!E1690*Assumptions!$D$16)/(1+Simulation!K1690)^4+(Assumptions!$D$14*(1+Simulation!E1690)^5*F1690-Assumptions!$D$14*(1+Simulation!E1690)^4*Simulation!E1690*Assumptions!$D$16)/(1+Simulation!K1690)^5+(Assumptions!$D$14*(1+Simulation!E1690)^5*F1690-Assumptions!$D$14*(1+Simulation!E1690)^4*Simulation!E1690*Assumptions!$D$16)*(1+Simulation!I1690)/(Simulation!K1690-Simulation!I1690)/(1+Simulation!K1690)^5-Assumptions!$D$17)/Assumptions!$D$18</f>
        <v>16.5897808668201</v>
      </c>
      <c r="H1690" s="8" t="str">
        <f aca="false">IF(D1690=1,G1690,"")</f>
        <v/>
      </c>
      <c r="I1690" s="33" t="n">
        <f aca="false">IF(D1690=0,G1690,"")</f>
        <v>16.5897808668201</v>
      </c>
    </row>
    <row r="1691" customFormat="false" ht="15" hidden="false" customHeight="false" outlineLevel="0" collapsed="false">
      <c r="B1691" s="2" t="n">
        <v>1686</v>
      </c>
      <c r="C1691" s="19" t="n">
        <f aca="false">IF('Random Draws'!F1691&lt;(Assumptions!$D$28-Assumptions!$D$27)/(Assumptions!$D$29-Assumptions!$D$27),Assumptions!$D$27+SQRT('Random Draws'!F1691*(Assumptions!$D$29-Assumptions!$D$27)*(Assumptions!$D$28-Assumptions!$D$27)),Assumptions!$D$29-SQRT((1-'Random Draws'!F1691)*(Assumptions!$D$29-Assumptions!$D$27)*(Assumptions!$D$29-Assumptions!$D$28)))</f>
        <v>0.258641109500349</v>
      </c>
      <c r="D1691" s="29" t="n">
        <f aca="false">IF('Random Draws'!I1691&lt;Assumptions!$D$30,1,0)</f>
        <v>0</v>
      </c>
      <c r="E1691" s="19" t="n">
        <f aca="false">C1691+Assumptions!$D$31*D1691</f>
        <v>0.258641109500349</v>
      </c>
      <c r="F1691" s="28" t="n">
        <f aca="false">(Simulation!F1691-Assumptions!$D$15)*(1-E1691)+Assumptions!$D$15-Simulation!J1691</f>
        <v>0.135791180282184</v>
      </c>
      <c r="G1691" s="8" t="n">
        <f aca="false">((Assumptions!$D$14*(1+Simulation!E1691)^1*F1691-Assumptions!$D$14*(1+Simulation!E1691)^0*Simulation!E1691*Assumptions!$D$16)/(1+Simulation!K1691)^1+(Assumptions!$D$14*(1+Simulation!E1691)^2*F1691-Assumptions!$D$14*(1+Simulation!E1691)^1*Simulation!E1691*Assumptions!$D$16)/(1+Simulation!K1691)^2+(Assumptions!$D$14*(1+Simulation!E1691)^3*F1691-Assumptions!$D$14*(1+Simulation!E1691)^2*Simulation!E1691*Assumptions!$D$16)/(1+Simulation!K1691)^3+(Assumptions!$D$14*(1+Simulation!E1691)^4*F1691-Assumptions!$D$14*(1+Simulation!E1691)^3*Simulation!E1691*Assumptions!$D$16)/(1+Simulation!K1691)^4+(Assumptions!$D$14*(1+Simulation!E1691)^5*F1691-Assumptions!$D$14*(1+Simulation!E1691)^4*Simulation!E1691*Assumptions!$D$16)/(1+Simulation!K1691)^5+(Assumptions!$D$14*(1+Simulation!E1691)^5*F1691-Assumptions!$D$14*(1+Simulation!E1691)^4*Simulation!E1691*Assumptions!$D$16)*(1+Simulation!I1691)/(Simulation!K1691-Simulation!I1691)/(1+Simulation!K1691)^5-Assumptions!$D$17)/Assumptions!$D$18</f>
        <v>8.67213507647397</v>
      </c>
      <c r="H1691" s="8" t="str">
        <f aca="false">IF(D1691=1,G1691,"")</f>
        <v/>
      </c>
      <c r="I1691" s="33" t="n">
        <f aca="false">IF(D1691=0,G1691,"")</f>
        <v>8.67213507647397</v>
      </c>
    </row>
    <row r="1692" customFormat="false" ht="15" hidden="false" customHeight="false" outlineLevel="0" collapsed="false">
      <c r="B1692" s="2" t="n">
        <v>1687</v>
      </c>
      <c r="C1692" s="19" t="n">
        <f aca="false">IF('Random Draws'!F1692&lt;(Assumptions!$D$28-Assumptions!$D$27)/(Assumptions!$D$29-Assumptions!$D$27),Assumptions!$D$27+SQRT('Random Draws'!F1692*(Assumptions!$D$29-Assumptions!$D$27)*(Assumptions!$D$28-Assumptions!$D$27)),Assumptions!$D$29-SQRT((1-'Random Draws'!F1692)*(Assumptions!$D$29-Assumptions!$D$27)*(Assumptions!$D$29-Assumptions!$D$28)))</f>
        <v>0.251123143213822</v>
      </c>
      <c r="D1692" s="29" t="n">
        <f aca="false">IF('Random Draws'!I1692&lt;Assumptions!$D$30,1,0)</f>
        <v>0</v>
      </c>
      <c r="E1692" s="19" t="n">
        <f aca="false">C1692+Assumptions!$D$31*D1692</f>
        <v>0.251123143213822</v>
      </c>
      <c r="F1692" s="28" t="n">
        <f aca="false">(Simulation!F1692-Assumptions!$D$15)*(1-E1692)+Assumptions!$D$15-Simulation!J1692</f>
        <v>0.134062138394498</v>
      </c>
      <c r="G1692" s="8" t="n">
        <f aca="false">((Assumptions!$D$14*(1+Simulation!E1692)^1*F1692-Assumptions!$D$14*(1+Simulation!E1692)^0*Simulation!E1692*Assumptions!$D$16)/(1+Simulation!K1692)^1+(Assumptions!$D$14*(1+Simulation!E1692)^2*F1692-Assumptions!$D$14*(1+Simulation!E1692)^1*Simulation!E1692*Assumptions!$D$16)/(1+Simulation!K1692)^2+(Assumptions!$D$14*(1+Simulation!E1692)^3*F1692-Assumptions!$D$14*(1+Simulation!E1692)^2*Simulation!E1692*Assumptions!$D$16)/(1+Simulation!K1692)^3+(Assumptions!$D$14*(1+Simulation!E1692)^4*F1692-Assumptions!$D$14*(1+Simulation!E1692)^3*Simulation!E1692*Assumptions!$D$16)/(1+Simulation!K1692)^4+(Assumptions!$D$14*(1+Simulation!E1692)^5*F1692-Assumptions!$D$14*(1+Simulation!E1692)^4*Simulation!E1692*Assumptions!$D$16)/(1+Simulation!K1692)^5+(Assumptions!$D$14*(1+Simulation!E1692)^5*F1692-Assumptions!$D$14*(1+Simulation!E1692)^4*Simulation!E1692*Assumptions!$D$16)*(1+Simulation!I1692)/(Simulation!K1692-Simulation!I1692)/(1+Simulation!K1692)^5-Assumptions!$D$17)/Assumptions!$D$18</f>
        <v>9.87206760881045</v>
      </c>
      <c r="H1692" s="8" t="str">
        <f aca="false">IF(D1692=1,G1692,"")</f>
        <v/>
      </c>
      <c r="I1692" s="33" t="n">
        <f aca="false">IF(D1692=0,G1692,"")</f>
        <v>9.87206760881045</v>
      </c>
    </row>
    <row r="1693" customFormat="false" ht="15" hidden="false" customHeight="false" outlineLevel="0" collapsed="false">
      <c r="B1693" s="2" t="n">
        <v>1688</v>
      </c>
      <c r="C1693" s="19" t="n">
        <f aca="false">IF('Random Draws'!F1693&lt;(Assumptions!$D$28-Assumptions!$D$27)/(Assumptions!$D$29-Assumptions!$D$27),Assumptions!$D$27+SQRT('Random Draws'!F1693*(Assumptions!$D$29-Assumptions!$D$27)*(Assumptions!$D$28-Assumptions!$D$27)),Assumptions!$D$29-SQRT((1-'Random Draws'!F1693)*(Assumptions!$D$29-Assumptions!$D$27)*(Assumptions!$D$29-Assumptions!$D$28)))</f>
        <v>0.265477679037647</v>
      </c>
      <c r="D1693" s="29" t="n">
        <f aca="false">IF('Random Draws'!I1693&lt;Assumptions!$D$30,1,0)</f>
        <v>1</v>
      </c>
      <c r="E1693" s="19" t="n">
        <f aca="false">C1693+Assumptions!$D$31*D1693</f>
        <v>0.355477679037647</v>
      </c>
      <c r="F1693" s="28" t="n">
        <f aca="false">(Simulation!F1693-Assumptions!$D$15)*(1-E1693)+Assumptions!$D$15-Simulation!J1693</f>
        <v>0.0947390314071224</v>
      </c>
      <c r="G1693" s="8" t="n">
        <f aca="false">((Assumptions!$D$14*(1+Simulation!E1693)^1*F1693-Assumptions!$D$14*(1+Simulation!E1693)^0*Simulation!E1693*Assumptions!$D$16)/(1+Simulation!K1693)^1+(Assumptions!$D$14*(1+Simulation!E1693)^2*F1693-Assumptions!$D$14*(1+Simulation!E1693)^1*Simulation!E1693*Assumptions!$D$16)/(1+Simulation!K1693)^2+(Assumptions!$D$14*(1+Simulation!E1693)^3*F1693-Assumptions!$D$14*(1+Simulation!E1693)^2*Simulation!E1693*Assumptions!$D$16)/(1+Simulation!K1693)^3+(Assumptions!$D$14*(1+Simulation!E1693)^4*F1693-Assumptions!$D$14*(1+Simulation!E1693)^3*Simulation!E1693*Assumptions!$D$16)/(1+Simulation!K1693)^4+(Assumptions!$D$14*(1+Simulation!E1693)^5*F1693-Assumptions!$D$14*(1+Simulation!E1693)^4*Simulation!E1693*Assumptions!$D$16)/(1+Simulation!K1693)^5+(Assumptions!$D$14*(1+Simulation!E1693)^5*F1693-Assumptions!$D$14*(1+Simulation!E1693)^4*Simulation!E1693*Assumptions!$D$16)*(1+Simulation!I1693)/(Simulation!K1693-Simulation!I1693)/(1+Simulation!K1693)^5-Assumptions!$D$17)/Assumptions!$D$18</f>
        <v>1.41170307740738</v>
      </c>
      <c r="H1693" s="8" t="n">
        <f aca="false">IF(D1693=1,G1693,"")</f>
        <v>1.41170307740738</v>
      </c>
      <c r="I1693" s="33" t="str">
        <f aca="false">IF(D1693=0,G1693,"")</f>
        <v/>
      </c>
    </row>
    <row r="1694" customFormat="false" ht="15" hidden="false" customHeight="false" outlineLevel="0" collapsed="false">
      <c r="B1694" s="2" t="n">
        <v>1689</v>
      </c>
      <c r="C1694" s="19" t="n">
        <f aca="false">IF('Random Draws'!F1694&lt;(Assumptions!$D$28-Assumptions!$D$27)/(Assumptions!$D$29-Assumptions!$D$27),Assumptions!$D$27+SQRT('Random Draws'!F1694*(Assumptions!$D$29-Assumptions!$D$27)*(Assumptions!$D$28-Assumptions!$D$27)),Assumptions!$D$29-SQRT((1-'Random Draws'!F1694)*(Assumptions!$D$29-Assumptions!$D$27)*(Assumptions!$D$29-Assumptions!$D$28)))</f>
        <v>0.257298371576007</v>
      </c>
      <c r="D1694" s="29" t="n">
        <f aca="false">IF('Random Draws'!I1694&lt;Assumptions!$D$30,1,0)</f>
        <v>0</v>
      </c>
      <c r="E1694" s="19" t="n">
        <f aca="false">C1694+Assumptions!$D$31*D1694</f>
        <v>0.257298371576007</v>
      </c>
      <c r="F1694" s="28" t="n">
        <f aca="false">(Simulation!F1694-Assumptions!$D$15)*(1-E1694)+Assumptions!$D$15-Simulation!J1694</f>
        <v>0.189334869765857</v>
      </c>
      <c r="G1694" s="8" t="n">
        <f aca="false">((Assumptions!$D$14*(1+Simulation!E1694)^1*F1694-Assumptions!$D$14*(1+Simulation!E1694)^0*Simulation!E1694*Assumptions!$D$16)/(1+Simulation!K1694)^1+(Assumptions!$D$14*(1+Simulation!E1694)^2*F1694-Assumptions!$D$14*(1+Simulation!E1694)^1*Simulation!E1694*Assumptions!$D$16)/(1+Simulation!K1694)^2+(Assumptions!$D$14*(1+Simulation!E1694)^3*F1694-Assumptions!$D$14*(1+Simulation!E1694)^2*Simulation!E1694*Assumptions!$D$16)/(1+Simulation!K1694)^3+(Assumptions!$D$14*(1+Simulation!E1694)^4*F1694-Assumptions!$D$14*(1+Simulation!E1694)^3*Simulation!E1694*Assumptions!$D$16)/(1+Simulation!K1694)^4+(Assumptions!$D$14*(1+Simulation!E1694)^5*F1694-Assumptions!$D$14*(1+Simulation!E1694)^4*Simulation!E1694*Assumptions!$D$16)/(1+Simulation!K1694)^5+(Assumptions!$D$14*(1+Simulation!E1694)^5*F1694-Assumptions!$D$14*(1+Simulation!E1694)^4*Simulation!E1694*Assumptions!$D$16)*(1+Simulation!I1694)/(Simulation!K1694-Simulation!I1694)/(1+Simulation!K1694)^5-Assumptions!$D$17)/Assumptions!$D$18</f>
        <v>14.4811170414918</v>
      </c>
      <c r="H1694" s="8" t="str">
        <f aca="false">IF(D1694=1,G1694,"")</f>
        <v/>
      </c>
      <c r="I1694" s="33" t="n">
        <f aca="false">IF(D1694=0,G1694,"")</f>
        <v>14.4811170414918</v>
      </c>
    </row>
    <row r="1695" customFormat="false" ht="15" hidden="false" customHeight="false" outlineLevel="0" collapsed="false">
      <c r="B1695" s="2" t="n">
        <v>1690</v>
      </c>
      <c r="C1695" s="19" t="n">
        <f aca="false">IF('Random Draws'!F1695&lt;(Assumptions!$D$28-Assumptions!$D$27)/(Assumptions!$D$29-Assumptions!$D$27),Assumptions!$D$27+SQRT('Random Draws'!F1695*(Assumptions!$D$29-Assumptions!$D$27)*(Assumptions!$D$28-Assumptions!$D$27)),Assumptions!$D$29-SQRT((1-'Random Draws'!F1695)*(Assumptions!$D$29-Assumptions!$D$27)*(Assumptions!$D$29-Assumptions!$D$28)))</f>
        <v>0.252160339791272</v>
      </c>
      <c r="D1695" s="29" t="n">
        <f aca="false">IF('Random Draws'!I1695&lt;Assumptions!$D$30,1,0)</f>
        <v>0</v>
      </c>
      <c r="E1695" s="19" t="n">
        <f aca="false">C1695+Assumptions!$D$31*D1695</f>
        <v>0.252160339791272</v>
      </c>
      <c r="F1695" s="28" t="n">
        <f aca="false">(Simulation!F1695-Assumptions!$D$15)*(1-E1695)+Assumptions!$D$15-Simulation!J1695</f>
        <v>0.115736976119888</v>
      </c>
      <c r="G1695" s="8" t="n">
        <f aca="false">((Assumptions!$D$14*(1+Simulation!E1695)^1*F1695-Assumptions!$D$14*(1+Simulation!E1695)^0*Simulation!E1695*Assumptions!$D$16)/(1+Simulation!K1695)^1+(Assumptions!$D$14*(1+Simulation!E1695)^2*F1695-Assumptions!$D$14*(1+Simulation!E1695)^1*Simulation!E1695*Assumptions!$D$16)/(1+Simulation!K1695)^2+(Assumptions!$D$14*(1+Simulation!E1695)^3*F1695-Assumptions!$D$14*(1+Simulation!E1695)^2*Simulation!E1695*Assumptions!$D$16)/(1+Simulation!K1695)^3+(Assumptions!$D$14*(1+Simulation!E1695)^4*F1695-Assumptions!$D$14*(1+Simulation!E1695)^3*Simulation!E1695*Assumptions!$D$16)/(1+Simulation!K1695)^4+(Assumptions!$D$14*(1+Simulation!E1695)^5*F1695-Assumptions!$D$14*(1+Simulation!E1695)^4*Simulation!E1695*Assumptions!$D$16)/(1+Simulation!K1695)^5+(Assumptions!$D$14*(1+Simulation!E1695)^5*F1695-Assumptions!$D$14*(1+Simulation!E1695)^4*Simulation!E1695*Assumptions!$D$16)*(1+Simulation!I1695)/(Simulation!K1695-Simulation!I1695)/(1+Simulation!K1695)^5-Assumptions!$D$17)/Assumptions!$D$18</f>
        <v>6.10023707402355</v>
      </c>
      <c r="H1695" s="8" t="str">
        <f aca="false">IF(D1695=1,G1695,"")</f>
        <v/>
      </c>
      <c r="I1695" s="33" t="n">
        <f aca="false">IF(D1695=0,G1695,"")</f>
        <v>6.10023707402355</v>
      </c>
    </row>
    <row r="1696" customFormat="false" ht="15" hidden="false" customHeight="false" outlineLevel="0" collapsed="false">
      <c r="B1696" s="2" t="n">
        <v>1691</v>
      </c>
      <c r="C1696" s="19" t="n">
        <f aca="false">IF('Random Draws'!F1696&lt;(Assumptions!$D$28-Assumptions!$D$27)/(Assumptions!$D$29-Assumptions!$D$27),Assumptions!$D$27+SQRT('Random Draws'!F1696*(Assumptions!$D$29-Assumptions!$D$27)*(Assumptions!$D$28-Assumptions!$D$27)),Assumptions!$D$29-SQRT((1-'Random Draws'!F1696)*(Assumptions!$D$29-Assumptions!$D$27)*(Assumptions!$D$29-Assumptions!$D$28)))</f>
        <v>0.252760695951679</v>
      </c>
      <c r="D1696" s="29" t="n">
        <f aca="false">IF('Random Draws'!I1696&lt;Assumptions!$D$30,1,0)</f>
        <v>0</v>
      </c>
      <c r="E1696" s="19" t="n">
        <f aca="false">C1696+Assumptions!$D$31*D1696</f>
        <v>0.252760695951679</v>
      </c>
      <c r="F1696" s="28" t="n">
        <f aca="false">(Simulation!F1696-Assumptions!$D$15)*(1-E1696)+Assumptions!$D$15-Simulation!J1696</f>
        <v>0.174795308974306</v>
      </c>
      <c r="G1696" s="8" t="n">
        <f aca="false">((Assumptions!$D$14*(1+Simulation!E1696)^1*F1696-Assumptions!$D$14*(1+Simulation!E1696)^0*Simulation!E1696*Assumptions!$D$16)/(1+Simulation!K1696)^1+(Assumptions!$D$14*(1+Simulation!E1696)^2*F1696-Assumptions!$D$14*(1+Simulation!E1696)^1*Simulation!E1696*Assumptions!$D$16)/(1+Simulation!K1696)^2+(Assumptions!$D$14*(1+Simulation!E1696)^3*F1696-Assumptions!$D$14*(1+Simulation!E1696)^2*Simulation!E1696*Assumptions!$D$16)/(1+Simulation!K1696)^3+(Assumptions!$D$14*(1+Simulation!E1696)^4*F1696-Assumptions!$D$14*(1+Simulation!E1696)^3*Simulation!E1696*Assumptions!$D$16)/(1+Simulation!K1696)^4+(Assumptions!$D$14*(1+Simulation!E1696)^5*F1696-Assumptions!$D$14*(1+Simulation!E1696)^4*Simulation!E1696*Assumptions!$D$16)/(1+Simulation!K1696)^5+(Assumptions!$D$14*(1+Simulation!E1696)^5*F1696-Assumptions!$D$14*(1+Simulation!E1696)^4*Simulation!E1696*Assumptions!$D$16)*(1+Simulation!I1696)/(Simulation!K1696-Simulation!I1696)/(1+Simulation!K1696)^5-Assumptions!$D$17)/Assumptions!$D$18</f>
        <v>14.2712387270207</v>
      </c>
      <c r="H1696" s="8" t="str">
        <f aca="false">IF(D1696=1,G1696,"")</f>
        <v/>
      </c>
      <c r="I1696" s="33" t="n">
        <f aca="false">IF(D1696=0,G1696,"")</f>
        <v>14.2712387270207</v>
      </c>
    </row>
    <row r="1697" customFormat="false" ht="15" hidden="false" customHeight="false" outlineLevel="0" collapsed="false">
      <c r="B1697" s="2" t="n">
        <v>1692</v>
      </c>
      <c r="C1697" s="19" t="n">
        <f aca="false">IF('Random Draws'!F1697&lt;(Assumptions!$D$28-Assumptions!$D$27)/(Assumptions!$D$29-Assumptions!$D$27),Assumptions!$D$27+SQRT('Random Draws'!F1697*(Assumptions!$D$29-Assumptions!$D$27)*(Assumptions!$D$28-Assumptions!$D$27)),Assumptions!$D$29-SQRT((1-'Random Draws'!F1697)*(Assumptions!$D$29-Assumptions!$D$27)*(Assumptions!$D$29-Assumptions!$D$28)))</f>
        <v>0.25799436828166</v>
      </c>
      <c r="D1697" s="29" t="n">
        <f aca="false">IF('Random Draws'!I1697&lt;Assumptions!$D$30,1,0)</f>
        <v>0</v>
      </c>
      <c r="E1697" s="19" t="n">
        <f aca="false">C1697+Assumptions!$D$31*D1697</f>
        <v>0.25799436828166</v>
      </c>
      <c r="F1697" s="28" t="n">
        <f aca="false">(Simulation!F1697-Assumptions!$D$15)*(1-E1697)+Assumptions!$D$15-Simulation!J1697</f>
        <v>0.194264518486881</v>
      </c>
      <c r="G1697" s="8" t="n">
        <f aca="false">((Assumptions!$D$14*(1+Simulation!E1697)^1*F1697-Assumptions!$D$14*(1+Simulation!E1697)^0*Simulation!E1697*Assumptions!$D$16)/(1+Simulation!K1697)^1+(Assumptions!$D$14*(1+Simulation!E1697)^2*F1697-Assumptions!$D$14*(1+Simulation!E1697)^1*Simulation!E1697*Assumptions!$D$16)/(1+Simulation!K1697)^2+(Assumptions!$D$14*(1+Simulation!E1697)^3*F1697-Assumptions!$D$14*(1+Simulation!E1697)^2*Simulation!E1697*Assumptions!$D$16)/(1+Simulation!K1697)^3+(Assumptions!$D$14*(1+Simulation!E1697)^4*F1697-Assumptions!$D$14*(1+Simulation!E1697)^3*Simulation!E1697*Assumptions!$D$16)/(1+Simulation!K1697)^4+(Assumptions!$D$14*(1+Simulation!E1697)^5*F1697-Assumptions!$D$14*(1+Simulation!E1697)^4*Simulation!E1697*Assumptions!$D$16)/(1+Simulation!K1697)^5+(Assumptions!$D$14*(1+Simulation!E1697)^5*F1697-Assumptions!$D$14*(1+Simulation!E1697)^4*Simulation!E1697*Assumptions!$D$16)*(1+Simulation!I1697)/(Simulation!K1697-Simulation!I1697)/(1+Simulation!K1697)^5-Assumptions!$D$17)/Assumptions!$D$18</f>
        <v>13.2355806250506</v>
      </c>
      <c r="H1697" s="8" t="str">
        <f aca="false">IF(D1697=1,G1697,"")</f>
        <v/>
      </c>
      <c r="I1697" s="33" t="n">
        <f aca="false">IF(D1697=0,G1697,"")</f>
        <v>13.2355806250506</v>
      </c>
    </row>
    <row r="1698" customFormat="false" ht="15" hidden="false" customHeight="false" outlineLevel="0" collapsed="false">
      <c r="B1698" s="2" t="n">
        <v>1693</v>
      </c>
      <c r="C1698" s="19" t="n">
        <f aca="false">IF('Random Draws'!F1698&lt;(Assumptions!$D$28-Assumptions!$D$27)/(Assumptions!$D$29-Assumptions!$D$27),Assumptions!$D$27+SQRT('Random Draws'!F1698*(Assumptions!$D$29-Assumptions!$D$27)*(Assumptions!$D$28-Assumptions!$D$27)),Assumptions!$D$29-SQRT((1-'Random Draws'!F1698)*(Assumptions!$D$29-Assumptions!$D$27)*(Assumptions!$D$29-Assumptions!$D$28)))</f>
        <v>0.260188940901809</v>
      </c>
      <c r="D1698" s="29" t="n">
        <f aca="false">IF('Random Draws'!I1698&lt;Assumptions!$D$30,1,0)</f>
        <v>0</v>
      </c>
      <c r="E1698" s="19" t="n">
        <f aca="false">C1698+Assumptions!$D$31*D1698</f>
        <v>0.260188940901809</v>
      </c>
      <c r="F1698" s="28" t="n">
        <f aca="false">(Simulation!F1698-Assumptions!$D$15)*(1-E1698)+Assumptions!$D$15-Simulation!J1698</f>
        <v>0.17214260316748</v>
      </c>
      <c r="G1698" s="8" t="n">
        <f aca="false">((Assumptions!$D$14*(1+Simulation!E1698)^1*F1698-Assumptions!$D$14*(1+Simulation!E1698)^0*Simulation!E1698*Assumptions!$D$16)/(1+Simulation!K1698)^1+(Assumptions!$D$14*(1+Simulation!E1698)^2*F1698-Assumptions!$D$14*(1+Simulation!E1698)^1*Simulation!E1698*Assumptions!$D$16)/(1+Simulation!K1698)^2+(Assumptions!$D$14*(1+Simulation!E1698)^3*F1698-Assumptions!$D$14*(1+Simulation!E1698)^2*Simulation!E1698*Assumptions!$D$16)/(1+Simulation!K1698)^3+(Assumptions!$D$14*(1+Simulation!E1698)^4*F1698-Assumptions!$D$14*(1+Simulation!E1698)^3*Simulation!E1698*Assumptions!$D$16)/(1+Simulation!K1698)^4+(Assumptions!$D$14*(1+Simulation!E1698)^5*F1698-Assumptions!$D$14*(1+Simulation!E1698)^4*Simulation!E1698*Assumptions!$D$16)/(1+Simulation!K1698)^5+(Assumptions!$D$14*(1+Simulation!E1698)^5*F1698-Assumptions!$D$14*(1+Simulation!E1698)^4*Simulation!E1698*Assumptions!$D$16)*(1+Simulation!I1698)/(Simulation!K1698-Simulation!I1698)/(1+Simulation!K1698)^5-Assumptions!$D$17)/Assumptions!$D$18</f>
        <v>19.3862098472026</v>
      </c>
      <c r="H1698" s="8" t="str">
        <f aca="false">IF(D1698=1,G1698,"")</f>
        <v/>
      </c>
      <c r="I1698" s="33" t="n">
        <f aca="false">IF(D1698=0,G1698,"")</f>
        <v>19.3862098472026</v>
      </c>
    </row>
    <row r="1699" customFormat="false" ht="15" hidden="false" customHeight="false" outlineLevel="0" collapsed="false">
      <c r="B1699" s="2" t="n">
        <v>1694</v>
      </c>
      <c r="C1699" s="19" t="n">
        <f aca="false">IF('Random Draws'!F1699&lt;(Assumptions!$D$28-Assumptions!$D$27)/(Assumptions!$D$29-Assumptions!$D$27),Assumptions!$D$27+SQRT('Random Draws'!F1699*(Assumptions!$D$29-Assumptions!$D$27)*(Assumptions!$D$28-Assumptions!$D$27)),Assumptions!$D$29-SQRT((1-'Random Draws'!F1699)*(Assumptions!$D$29-Assumptions!$D$27)*(Assumptions!$D$29-Assumptions!$D$28)))</f>
        <v>0.248163860064455</v>
      </c>
      <c r="D1699" s="29" t="n">
        <f aca="false">IF('Random Draws'!I1699&lt;Assumptions!$D$30,1,0)</f>
        <v>0</v>
      </c>
      <c r="E1699" s="19" t="n">
        <f aca="false">C1699+Assumptions!$D$31*D1699</f>
        <v>0.248163860064455</v>
      </c>
      <c r="F1699" s="28" t="n">
        <f aca="false">(Simulation!F1699-Assumptions!$D$15)*(1-E1699)+Assumptions!$D$15-Simulation!J1699</f>
        <v>0.176457694945554</v>
      </c>
      <c r="G1699" s="8" t="n">
        <f aca="false">((Assumptions!$D$14*(1+Simulation!E1699)^1*F1699-Assumptions!$D$14*(1+Simulation!E1699)^0*Simulation!E1699*Assumptions!$D$16)/(1+Simulation!K1699)^1+(Assumptions!$D$14*(1+Simulation!E1699)^2*F1699-Assumptions!$D$14*(1+Simulation!E1699)^1*Simulation!E1699*Assumptions!$D$16)/(1+Simulation!K1699)^2+(Assumptions!$D$14*(1+Simulation!E1699)^3*F1699-Assumptions!$D$14*(1+Simulation!E1699)^2*Simulation!E1699*Assumptions!$D$16)/(1+Simulation!K1699)^3+(Assumptions!$D$14*(1+Simulation!E1699)^4*F1699-Assumptions!$D$14*(1+Simulation!E1699)^3*Simulation!E1699*Assumptions!$D$16)/(1+Simulation!K1699)^4+(Assumptions!$D$14*(1+Simulation!E1699)^5*F1699-Assumptions!$D$14*(1+Simulation!E1699)^4*Simulation!E1699*Assumptions!$D$16)/(1+Simulation!K1699)^5+(Assumptions!$D$14*(1+Simulation!E1699)^5*F1699-Assumptions!$D$14*(1+Simulation!E1699)^4*Simulation!E1699*Assumptions!$D$16)*(1+Simulation!I1699)/(Simulation!K1699-Simulation!I1699)/(1+Simulation!K1699)^5-Assumptions!$D$17)/Assumptions!$D$18</f>
        <v>19.5319101872386</v>
      </c>
      <c r="H1699" s="8" t="str">
        <f aca="false">IF(D1699=1,G1699,"")</f>
        <v/>
      </c>
      <c r="I1699" s="33" t="n">
        <f aca="false">IF(D1699=0,G1699,"")</f>
        <v>19.5319101872386</v>
      </c>
    </row>
    <row r="1700" customFormat="false" ht="15" hidden="false" customHeight="false" outlineLevel="0" collapsed="false">
      <c r="B1700" s="2" t="n">
        <v>1695</v>
      </c>
      <c r="C1700" s="19" t="n">
        <f aca="false">IF('Random Draws'!F1700&lt;(Assumptions!$D$28-Assumptions!$D$27)/(Assumptions!$D$29-Assumptions!$D$27),Assumptions!$D$27+SQRT('Random Draws'!F1700*(Assumptions!$D$29-Assumptions!$D$27)*(Assumptions!$D$28-Assumptions!$D$27)),Assumptions!$D$29-SQRT((1-'Random Draws'!F1700)*(Assumptions!$D$29-Assumptions!$D$27)*(Assumptions!$D$29-Assumptions!$D$28)))</f>
        <v>0.251144052852028</v>
      </c>
      <c r="D1700" s="29" t="n">
        <f aca="false">IF('Random Draws'!I1700&lt;Assumptions!$D$30,1,0)</f>
        <v>0</v>
      </c>
      <c r="E1700" s="19" t="n">
        <f aca="false">C1700+Assumptions!$D$31*D1700</f>
        <v>0.251144052852028</v>
      </c>
      <c r="F1700" s="28" t="n">
        <f aca="false">(Simulation!F1700-Assumptions!$D$15)*(1-E1700)+Assumptions!$D$15-Simulation!J1700</f>
        <v>0.20388786336821</v>
      </c>
      <c r="G1700" s="8" t="n">
        <f aca="false">((Assumptions!$D$14*(1+Simulation!E1700)^1*F1700-Assumptions!$D$14*(1+Simulation!E1700)^0*Simulation!E1700*Assumptions!$D$16)/(1+Simulation!K1700)^1+(Assumptions!$D$14*(1+Simulation!E1700)^2*F1700-Assumptions!$D$14*(1+Simulation!E1700)^1*Simulation!E1700*Assumptions!$D$16)/(1+Simulation!K1700)^2+(Assumptions!$D$14*(1+Simulation!E1700)^3*F1700-Assumptions!$D$14*(1+Simulation!E1700)^2*Simulation!E1700*Assumptions!$D$16)/(1+Simulation!K1700)^3+(Assumptions!$D$14*(1+Simulation!E1700)^4*F1700-Assumptions!$D$14*(1+Simulation!E1700)^3*Simulation!E1700*Assumptions!$D$16)/(1+Simulation!K1700)^4+(Assumptions!$D$14*(1+Simulation!E1700)^5*F1700-Assumptions!$D$14*(1+Simulation!E1700)^4*Simulation!E1700*Assumptions!$D$16)/(1+Simulation!K1700)^5+(Assumptions!$D$14*(1+Simulation!E1700)^5*F1700-Assumptions!$D$14*(1+Simulation!E1700)^4*Simulation!E1700*Assumptions!$D$16)*(1+Simulation!I1700)/(Simulation!K1700-Simulation!I1700)/(1+Simulation!K1700)^5-Assumptions!$D$17)/Assumptions!$D$18</f>
        <v>26.5127290210187</v>
      </c>
      <c r="H1700" s="8" t="str">
        <f aca="false">IF(D1700=1,G1700,"")</f>
        <v/>
      </c>
      <c r="I1700" s="33" t="n">
        <f aca="false">IF(D1700=0,G1700,"")</f>
        <v>26.5127290210187</v>
      </c>
    </row>
    <row r="1701" customFormat="false" ht="15" hidden="false" customHeight="false" outlineLevel="0" collapsed="false">
      <c r="B1701" s="2" t="n">
        <v>1696</v>
      </c>
      <c r="C1701" s="19" t="n">
        <f aca="false">IF('Random Draws'!F1701&lt;(Assumptions!$D$28-Assumptions!$D$27)/(Assumptions!$D$29-Assumptions!$D$27),Assumptions!$D$27+SQRT('Random Draws'!F1701*(Assumptions!$D$29-Assumptions!$D$27)*(Assumptions!$D$28-Assumptions!$D$27)),Assumptions!$D$29-SQRT((1-'Random Draws'!F1701)*(Assumptions!$D$29-Assumptions!$D$27)*(Assumptions!$D$29-Assumptions!$D$28)))</f>
        <v>0.268751263846885</v>
      </c>
      <c r="D1701" s="29" t="n">
        <f aca="false">IF('Random Draws'!I1701&lt;Assumptions!$D$30,1,0)</f>
        <v>1</v>
      </c>
      <c r="E1701" s="19" t="n">
        <f aca="false">C1701+Assumptions!$D$31*D1701</f>
        <v>0.358751263846885</v>
      </c>
      <c r="F1701" s="28" t="n">
        <f aca="false">(Simulation!F1701-Assumptions!$D$15)*(1-E1701)+Assumptions!$D$15-Simulation!J1701</f>
        <v>0.154583120728474</v>
      </c>
      <c r="G1701" s="8" t="n">
        <f aca="false">((Assumptions!$D$14*(1+Simulation!E1701)^1*F1701-Assumptions!$D$14*(1+Simulation!E1701)^0*Simulation!E1701*Assumptions!$D$16)/(1+Simulation!K1701)^1+(Assumptions!$D$14*(1+Simulation!E1701)^2*F1701-Assumptions!$D$14*(1+Simulation!E1701)^1*Simulation!E1701*Assumptions!$D$16)/(1+Simulation!K1701)^2+(Assumptions!$D$14*(1+Simulation!E1701)^3*F1701-Assumptions!$D$14*(1+Simulation!E1701)^2*Simulation!E1701*Assumptions!$D$16)/(1+Simulation!K1701)^3+(Assumptions!$D$14*(1+Simulation!E1701)^4*F1701-Assumptions!$D$14*(1+Simulation!E1701)^3*Simulation!E1701*Assumptions!$D$16)/(1+Simulation!K1701)^4+(Assumptions!$D$14*(1+Simulation!E1701)^5*F1701-Assumptions!$D$14*(1+Simulation!E1701)^4*Simulation!E1701*Assumptions!$D$16)/(1+Simulation!K1701)^5+(Assumptions!$D$14*(1+Simulation!E1701)^5*F1701-Assumptions!$D$14*(1+Simulation!E1701)^4*Simulation!E1701*Assumptions!$D$16)*(1+Simulation!I1701)/(Simulation!K1701-Simulation!I1701)/(1+Simulation!K1701)^5-Assumptions!$D$17)/Assumptions!$D$18</f>
        <v>6.39669588542826</v>
      </c>
      <c r="H1701" s="8" t="n">
        <f aca="false">IF(D1701=1,G1701,"")</f>
        <v>6.39669588542826</v>
      </c>
      <c r="I1701" s="33" t="str">
        <f aca="false">IF(D1701=0,G1701,"")</f>
        <v/>
      </c>
    </row>
    <row r="1702" customFormat="false" ht="15" hidden="false" customHeight="false" outlineLevel="0" collapsed="false">
      <c r="B1702" s="2" t="n">
        <v>1697</v>
      </c>
      <c r="C1702" s="19" t="n">
        <f aca="false">IF('Random Draws'!F1702&lt;(Assumptions!$D$28-Assumptions!$D$27)/(Assumptions!$D$29-Assumptions!$D$27),Assumptions!$D$27+SQRT('Random Draws'!F1702*(Assumptions!$D$29-Assumptions!$D$27)*(Assumptions!$D$28-Assumptions!$D$27)),Assumptions!$D$29-SQRT((1-'Random Draws'!F1702)*(Assumptions!$D$29-Assumptions!$D$27)*(Assumptions!$D$29-Assumptions!$D$28)))</f>
        <v>0.257771747434307</v>
      </c>
      <c r="D1702" s="29" t="n">
        <f aca="false">IF('Random Draws'!I1702&lt;Assumptions!$D$30,1,0)</f>
        <v>1</v>
      </c>
      <c r="E1702" s="19" t="n">
        <f aca="false">C1702+Assumptions!$D$31*D1702</f>
        <v>0.347771747434307</v>
      </c>
      <c r="F1702" s="28" t="n">
        <f aca="false">(Simulation!F1702-Assumptions!$D$15)*(1-E1702)+Assumptions!$D$15-Simulation!J1702</f>
        <v>0.198340292103787</v>
      </c>
      <c r="G1702" s="8" t="n">
        <f aca="false">((Assumptions!$D$14*(1+Simulation!E1702)^1*F1702-Assumptions!$D$14*(1+Simulation!E1702)^0*Simulation!E1702*Assumptions!$D$16)/(1+Simulation!K1702)^1+(Assumptions!$D$14*(1+Simulation!E1702)^2*F1702-Assumptions!$D$14*(1+Simulation!E1702)^1*Simulation!E1702*Assumptions!$D$16)/(1+Simulation!K1702)^2+(Assumptions!$D$14*(1+Simulation!E1702)^3*F1702-Assumptions!$D$14*(1+Simulation!E1702)^2*Simulation!E1702*Assumptions!$D$16)/(1+Simulation!K1702)^3+(Assumptions!$D$14*(1+Simulation!E1702)^4*F1702-Assumptions!$D$14*(1+Simulation!E1702)^3*Simulation!E1702*Assumptions!$D$16)/(1+Simulation!K1702)^4+(Assumptions!$D$14*(1+Simulation!E1702)^5*F1702-Assumptions!$D$14*(1+Simulation!E1702)^4*Simulation!E1702*Assumptions!$D$16)/(1+Simulation!K1702)^5+(Assumptions!$D$14*(1+Simulation!E1702)^5*F1702-Assumptions!$D$14*(1+Simulation!E1702)^4*Simulation!E1702*Assumptions!$D$16)*(1+Simulation!I1702)/(Simulation!K1702-Simulation!I1702)/(1+Simulation!K1702)^5-Assumptions!$D$17)/Assumptions!$D$18</f>
        <v>15.1341844133234</v>
      </c>
      <c r="H1702" s="8" t="n">
        <f aca="false">IF(D1702=1,G1702,"")</f>
        <v>15.1341844133234</v>
      </c>
      <c r="I1702" s="33" t="str">
        <f aca="false">IF(D1702=0,G1702,"")</f>
        <v/>
      </c>
    </row>
    <row r="1703" customFormat="false" ht="15" hidden="false" customHeight="false" outlineLevel="0" collapsed="false">
      <c r="B1703" s="2" t="n">
        <v>1698</v>
      </c>
      <c r="C1703" s="19" t="n">
        <f aca="false">IF('Random Draws'!F1703&lt;(Assumptions!$D$28-Assumptions!$D$27)/(Assumptions!$D$29-Assumptions!$D$27),Assumptions!$D$27+SQRT('Random Draws'!F1703*(Assumptions!$D$29-Assumptions!$D$27)*(Assumptions!$D$28-Assumptions!$D$27)),Assumptions!$D$29-SQRT((1-'Random Draws'!F1703)*(Assumptions!$D$29-Assumptions!$D$27)*(Assumptions!$D$29-Assumptions!$D$28)))</f>
        <v>0.251203171845544</v>
      </c>
      <c r="D1703" s="29" t="n">
        <f aca="false">IF('Random Draws'!I1703&lt;Assumptions!$D$30,1,0)</f>
        <v>1</v>
      </c>
      <c r="E1703" s="19" t="n">
        <f aca="false">C1703+Assumptions!$D$31*D1703</f>
        <v>0.341203171845545</v>
      </c>
      <c r="F1703" s="28" t="n">
        <f aca="false">(Simulation!F1703-Assumptions!$D$15)*(1-E1703)+Assumptions!$D$15-Simulation!J1703</f>
        <v>0.1453515802766</v>
      </c>
      <c r="G1703" s="8" t="n">
        <f aca="false">((Assumptions!$D$14*(1+Simulation!E1703)^1*F1703-Assumptions!$D$14*(1+Simulation!E1703)^0*Simulation!E1703*Assumptions!$D$16)/(1+Simulation!K1703)^1+(Assumptions!$D$14*(1+Simulation!E1703)^2*F1703-Assumptions!$D$14*(1+Simulation!E1703)^1*Simulation!E1703*Assumptions!$D$16)/(1+Simulation!K1703)^2+(Assumptions!$D$14*(1+Simulation!E1703)^3*F1703-Assumptions!$D$14*(1+Simulation!E1703)^2*Simulation!E1703*Assumptions!$D$16)/(1+Simulation!K1703)^3+(Assumptions!$D$14*(1+Simulation!E1703)^4*F1703-Assumptions!$D$14*(1+Simulation!E1703)^3*Simulation!E1703*Assumptions!$D$16)/(1+Simulation!K1703)^4+(Assumptions!$D$14*(1+Simulation!E1703)^5*F1703-Assumptions!$D$14*(1+Simulation!E1703)^4*Simulation!E1703*Assumptions!$D$16)/(1+Simulation!K1703)^5+(Assumptions!$D$14*(1+Simulation!E1703)^5*F1703-Assumptions!$D$14*(1+Simulation!E1703)^4*Simulation!E1703*Assumptions!$D$16)*(1+Simulation!I1703)/(Simulation!K1703-Simulation!I1703)/(1+Simulation!K1703)^5-Assumptions!$D$17)/Assumptions!$D$18</f>
        <v>7.05554246159785</v>
      </c>
      <c r="H1703" s="8" t="n">
        <f aca="false">IF(D1703=1,G1703,"")</f>
        <v>7.05554246159785</v>
      </c>
      <c r="I1703" s="33" t="str">
        <f aca="false">IF(D1703=0,G1703,"")</f>
        <v/>
      </c>
    </row>
    <row r="1704" customFormat="false" ht="15" hidden="false" customHeight="false" outlineLevel="0" collapsed="false">
      <c r="B1704" s="2" t="n">
        <v>1699</v>
      </c>
      <c r="C1704" s="19" t="n">
        <f aca="false">IF('Random Draws'!F1704&lt;(Assumptions!$D$28-Assumptions!$D$27)/(Assumptions!$D$29-Assumptions!$D$27),Assumptions!$D$27+SQRT('Random Draws'!F1704*(Assumptions!$D$29-Assumptions!$D$27)*(Assumptions!$D$28-Assumptions!$D$27)),Assumptions!$D$29-SQRT((1-'Random Draws'!F1704)*(Assumptions!$D$29-Assumptions!$D$27)*(Assumptions!$D$29-Assumptions!$D$28)))</f>
        <v>0.253685310844844</v>
      </c>
      <c r="D1704" s="29" t="n">
        <f aca="false">IF('Random Draws'!I1704&lt;Assumptions!$D$30,1,0)</f>
        <v>0</v>
      </c>
      <c r="E1704" s="19" t="n">
        <f aca="false">C1704+Assumptions!$D$31*D1704</f>
        <v>0.253685310844844</v>
      </c>
      <c r="F1704" s="28" t="n">
        <f aca="false">(Simulation!F1704-Assumptions!$D$15)*(1-E1704)+Assumptions!$D$15-Simulation!J1704</f>
        <v>0.185170464840758</v>
      </c>
      <c r="G1704" s="8" t="n">
        <f aca="false">((Assumptions!$D$14*(1+Simulation!E1704)^1*F1704-Assumptions!$D$14*(1+Simulation!E1704)^0*Simulation!E1704*Assumptions!$D$16)/(1+Simulation!K1704)^1+(Assumptions!$D$14*(1+Simulation!E1704)^2*F1704-Assumptions!$D$14*(1+Simulation!E1704)^1*Simulation!E1704*Assumptions!$D$16)/(1+Simulation!K1704)^2+(Assumptions!$D$14*(1+Simulation!E1704)^3*F1704-Assumptions!$D$14*(1+Simulation!E1704)^2*Simulation!E1704*Assumptions!$D$16)/(1+Simulation!K1704)^3+(Assumptions!$D$14*(1+Simulation!E1704)^4*F1704-Assumptions!$D$14*(1+Simulation!E1704)^3*Simulation!E1704*Assumptions!$D$16)/(1+Simulation!K1704)^4+(Assumptions!$D$14*(1+Simulation!E1704)^5*F1704-Assumptions!$D$14*(1+Simulation!E1704)^4*Simulation!E1704*Assumptions!$D$16)/(1+Simulation!K1704)^5+(Assumptions!$D$14*(1+Simulation!E1704)^5*F1704-Assumptions!$D$14*(1+Simulation!E1704)^4*Simulation!E1704*Assumptions!$D$16)*(1+Simulation!I1704)/(Simulation!K1704-Simulation!I1704)/(1+Simulation!K1704)^5-Assumptions!$D$17)/Assumptions!$D$18</f>
        <v>17.6219457932076</v>
      </c>
      <c r="H1704" s="8" t="str">
        <f aca="false">IF(D1704=1,G1704,"")</f>
        <v/>
      </c>
      <c r="I1704" s="33" t="n">
        <f aca="false">IF(D1704=0,G1704,"")</f>
        <v>17.6219457932076</v>
      </c>
    </row>
    <row r="1705" customFormat="false" ht="15" hidden="false" customHeight="false" outlineLevel="0" collapsed="false">
      <c r="B1705" s="2" t="n">
        <v>1700</v>
      </c>
      <c r="C1705" s="19" t="n">
        <f aca="false">IF('Random Draws'!F1705&lt;(Assumptions!$D$28-Assumptions!$D$27)/(Assumptions!$D$29-Assumptions!$D$27),Assumptions!$D$27+SQRT('Random Draws'!F1705*(Assumptions!$D$29-Assumptions!$D$27)*(Assumptions!$D$28-Assumptions!$D$27)),Assumptions!$D$29-SQRT((1-'Random Draws'!F1705)*(Assumptions!$D$29-Assumptions!$D$27)*(Assumptions!$D$29-Assumptions!$D$28)))</f>
        <v>0.255849351267632</v>
      </c>
      <c r="D1705" s="29" t="n">
        <f aca="false">IF('Random Draws'!I1705&lt;Assumptions!$D$30,1,0)</f>
        <v>0</v>
      </c>
      <c r="E1705" s="19" t="n">
        <f aca="false">C1705+Assumptions!$D$31*D1705</f>
        <v>0.255849351267632</v>
      </c>
      <c r="F1705" s="28" t="n">
        <f aca="false">(Simulation!F1705-Assumptions!$D$15)*(1-E1705)+Assumptions!$D$15-Simulation!J1705</f>
        <v>0.185507872941276</v>
      </c>
      <c r="G1705" s="8" t="n">
        <f aca="false">((Assumptions!$D$14*(1+Simulation!E1705)^1*F1705-Assumptions!$D$14*(1+Simulation!E1705)^0*Simulation!E1705*Assumptions!$D$16)/(1+Simulation!K1705)^1+(Assumptions!$D$14*(1+Simulation!E1705)^2*F1705-Assumptions!$D$14*(1+Simulation!E1705)^1*Simulation!E1705*Assumptions!$D$16)/(1+Simulation!K1705)^2+(Assumptions!$D$14*(1+Simulation!E1705)^3*F1705-Assumptions!$D$14*(1+Simulation!E1705)^2*Simulation!E1705*Assumptions!$D$16)/(1+Simulation!K1705)^3+(Assumptions!$D$14*(1+Simulation!E1705)^4*F1705-Assumptions!$D$14*(1+Simulation!E1705)^3*Simulation!E1705*Assumptions!$D$16)/(1+Simulation!K1705)^4+(Assumptions!$D$14*(1+Simulation!E1705)^5*F1705-Assumptions!$D$14*(1+Simulation!E1705)^4*Simulation!E1705*Assumptions!$D$16)/(1+Simulation!K1705)^5+(Assumptions!$D$14*(1+Simulation!E1705)^5*F1705-Assumptions!$D$14*(1+Simulation!E1705)^4*Simulation!E1705*Assumptions!$D$16)*(1+Simulation!I1705)/(Simulation!K1705-Simulation!I1705)/(1+Simulation!K1705)^5-Assumptions!$D$17)/Assumptions!$D$18</f>
        <v>24.9352031659159</v>
      </c>
      <c r="H1705" s="8" t="str">
        <f aca="false">IF(D1705=1,G1705,"")</f>
        <v/>
      </c>
      <c r="I1705" s="33" t="n">
        <f aca="false">IF(D1705=0,G1705,"")</f>
        <v>24.9352031659159</v>
      </c>
    </row>
    <row r="1706" customFormat="false" ht="15" hidden="false" customHeight="false" outlineLevel="0" collapsed="false">
      <c r="B1706" s="2" t="n">
        <v>1701</v>
      </c>
      <c r="C1706" s="19" t="n">
        <f aca="false">IF('Random Draws'!F1706&lt;(Assumptions!$D$28-Assumptions!$D$27)/(Assumptions!$D$29-Assumptions!$D$27),Assumptions!$D$27+SQRT('Random Draws'!F1706*(Assumptions!$D$29-Assumptions!$D$27)*(Assumptions!$D$28-Assumptions!$D$27)),Assumptions!$D$29-SQRT((1-'Random Draws'!F1706)*(Assumptions!$D$29-Assumptions!$D$27)*(Assumptions!$D$29-Assumptions!$D$28)))</f>
        <v>0.274361779672273</v>
      </c>
      <c r="D1706" s="29" t="n">
        <f aca="false">IF('Random Draws'!I1706&lt;Assumptions!$D$30,1,0)</f>
        <v>0</v>
      </c>
      <c r="E1706" s="19" t="n">
        <f aca="false">C1706+Assumptions!$D$31*D1706</f>
        <v>0.274361779672273</v>
      </c>
      <c r="F1706" s="28" t="n">
        <f aca="false">(Simulation!F1706-Assumptions!$D$15)*(1-E1706)+Assumptions!$D$15-Simulation!J1706</f>
        <v>0.169688037213474</v>
      </c>
      <c r="G1706" s="8" t="n">
        <f aca="false">((Assumptions!$D$14*(1+Simulation!E1706)^1*F1706-Assumptions!$D$14*(1+Simulation!E1706)^0*Simulation!E1706*Assumptions!$D$16)/(1+Simulation!K1706)^1+(Assumptions!$D$14*(1+Simulation!E1706)^2*F1706-Assumptions!$D$14*(1+Simulation!E1706)^1*Simulation!E1706*Assumptions!$D$16)/(1+Simulation!K1706)^2+(Assumptions!$D$14*(1+Simulation!E1706)^3*F1706-Assumptions!$D$14*(1+Simulation!E1706)^2*Simulation!E1706*Assumptions!$D$16)/(1+Simulation!K1706)^3+(Assumptions!$D$14*(1+Simulation!E1706)^4*F1706-Assumptions!$D$14*(1+Simulation!E1706)^3*Simulation!E1706*Assumptions!$D$16)/(1+Simulation!K1706)^4+(Assumptions!$D$14*(1+Simulation!E1706)^5*F1706-Assumptions!$D$14*(1+Simulation!E1706)^4*Simulation!E1706*Assumptions!$D$16)/(1+Simulation!K1706)^5+(Assumptions!$D$14*(1+Simulation!E1706)^5*F1706-Assumptions!$D$14*(1+Simulation!E1706)^4*Simulation!E1706*Assumptions!$D$16)*(1+Simulation!I1706)/(Simulation!K1706-Simulation!I1706)/(1+Simulation!K1706)^5-Assumptions!$D$17)/Assumptions!$D$18</f>
        <v>11.1216843952147</v>
      </c>
      <c r="H1706" s="8" t="str">
        <f aca="false">IF(D1706=1,G1706,"")</f>
        <v/>
      </c>
      <c r="I1706" s="33" t="n">
        <f aca="false">IF(D1706=0,G1706,"")</f>
        <v>11.1216843952147</v>
      </c>
    </row>
    <row r="1707" customFormat="false" ht="15" hidden="false" customHeight="false" outlineLevel="0" collapsed="false">
      <c r="B1707" s="2" t="n">
        <v>1702</v>
      </c>
      <c r="C1707" s="19" t="n">
        <f aca="false">IF('Random Draws'!F1707&lt;(Assumptions!$D$28-Assumptions!$D$27)/(Assumptions!$D$29-Assumptions!$D$27),Assumptions!$D$27+SQRT('Random Draws'!F1707*(Assumptions!$D$29-Assumptions!$D$27)*(Assumptions!$D$28-Assumptions!$D$27)),Assumptions!$D$29-SQRT((1-'Random Draws'!F1707)*(Assumptions!$D$29-Assumptions!$D$27)*(Assumptions!$D$29-Assumptions!$D$28)))</f>
        <v>0.265091049447584</v>
      </c>
      <c r="D1707" s="29" t="n">
        <f aca="false">IF('Random Draws'!I1707&lt;Assumptions!$D$30,1,0)</f>
        <v>1</v>
      </c>
      <c r="E1707" s="19" t="n">
        <f aca="false">C1707+Assumptions!$D$31*D1707</f>
        <v>0.355091049447584</v>
      </c>
      <c r="F1707" s="28" t="n">
        <f aca="false">(Simulation!F1707-Assumptions!$D$15)*(1-E1707)+Assumptions!$D$15-Simulation!J1707</f>
        <v>0.148473415352131</v>
      </c>
      <c r="G1707" s="8" t="n">
        <f aca="false">((Assumptions!$D$14*(1+Simulation!E1707)^1*F1707-Assumptions!$D$14*(1+Simulation!E1707)^0*Simulation!E1707*Assumptions!$D$16)/(1+Simulation!K1707)^1+(Assumptions!$D$14*(1+Simulation!E1707)^2*F1707-Assumptions!$D$14*(1+Simulation!E1707)^1*Simulation!E1707*Assumptions!$D$16)/(1+Simulation!K1707)^2+(Assumptions!$D$14*(1+Simulation!E1707)^3*F1707-Assumptions!$D$14*(1+Simulation!E1707)^2*Simulation!E1707*Assumptions!$D$16)/(1+Simulation!K1707)^3+(Assumptions!$D$14*(1+Simulation!E1707)^4*F1707-Assumptions!$D$14*(1+Simulation!E1707)^3*Simulation!E1707*Assumptions!$D$16)/(1+Simulation!K1707)^4+(Assumptions!$D$14*(1+Simulation!E1707)^5*F1707-Assumptions!$D$14*(1+Simulation!E1707)^4*Simulation!E1707*Assumptions!$D$16)/(1+Simulation!K1707)^5+(Assumptions!$D$14*(1+Simulation!E1707)^5*F1707-Assumptions!$D$14*(1+Simulation!E1707)^4*Simulation!E1707*Assumptions!$D$16)*(1+Simulation!I1707)/(Simulation!K1707-Simulation!I1707)/(1+Simulation!K1707)^5-Assumptions!$D$17)/Assumptions!$D$18</f>
        <v>9.9307001676337</v>
      </c>
      <c r="H1707" s="8" t="n">
        <f aca="false">IF(D1707=1,G1707,"")</f>
        <v>9.9307001676337</v>
      </c>
      <c r="I1707" s="33" t="str">
        <f aca="false">IF(D1707=0,G1707,"")</f>
        <v/>
      </c>
    </row>
    <row r="1708" customFormat="false" ht="15" hidden="false" customHeight="false" outlineLevel="0" collapsed="false">
      <c r="B1708" s="2" t="n">
        <v>1703</v>
      </c>
      <c r="C1708" s="19" t="n">
        <f aca="false">IF('Random Draws'!F1708&lt;(Assumptions!$D$28-Assumptions!$D$27)/(Assumptions!$D$29-Assumptions!$D$27),Assumptions!$D$27+SQRT('Random Draws'!F1708*(Assumptions!$D$29-Assumptions!$D$27)*(Assumptions!$D$28-Assumptions!$D$27)),Assumptions!$D$29-SQRT((1-'Random Draws'!F1708)*(Assumptions!$D$29-Assumptions!$D$27)*(Assumptions!$D$29-Assumptions!$D$28)))</f>
        <v>0.2651185091853</v>
      </c>
      <c r="D1708" s="29" t="n">
        <f aca="false">IF('Random Draws'!I1708&lt;Assumptions!$D$30,1,0)</f>
        <v>0</v>
      </c>
      <c r="E1708" s="19" t="n">
        <f aca="false">C1708+Assumptions!$D$31*D1708</f>
        <v>0.2651185091853</v>
      </c>
      <c r="F1708" s="28" t="n">
        <f aca="false">(Simulation!F1708-Assumptions!$D$15)*(1-E1708)+Assumptions!$D$15-Simulation!J1708</f>
        <v>0.198080625916694</v>
      </c>
      <c r="G1708" s="8" t="n">
        <f aca="false">((Assumptions!$D$14*(1+Simulation!E1708)^1*F1708-Assumptions!$D$14*(1+Simulation!E1708)^0*Simulation!E1708*Assumptions!$D$16)/(1+Simulation!K1708)^1+(Assumptions!$D$14*(1+Simulation!E1708)^2*F1708-Assumptions!$D$14*(1+Simulation!E1708)^1*Simulation!E1708*Assumptions!$D$16)/(1+Simulation!K1708)^2+(Assumptions!$D$14*(1+Simulation!E1708)^3*F1708-Assumptions!$D$14*(1+Simulation!E1708)^2*Simulation!E1708*Assumptions!$D$16)/(1+Simulation!K1708)^3+(Assumptions!$D$14*(1+Simulation!E1708)^4*F1708-Assumptions!$D$14*(1+Simulation!E1708)^3*Simulation!E1708*Assumptions!$D$16)/(1+Simulation!K1708)^4+(Assumptions!$D$14*(1+Simulation!E1708)^5*F1708-Assumptions!$D$14*(1+Simulation!E1708)^4*Simulation!E1708*Assumptions!$D$16)/(1+Simulation!K1708)^5+(Assumptions!$D$14*(1+Simulation!E1708)^5*F1708-Assumptions!$D$14*(1+Simulation!E1708)^4*Simulation!E1708*Assumptions!$D$16)*(1+Simulation!I1708)/(Simulation!K1708-Simulation!I1708)/(1+Simulation!K1708)^5-Assumptions!$D$17)/Assumptions!$D$18</f>
        <v>19.8672934504995</v>
      </c>
      <c r="H1708" s="8" t="str">
        <f aca="false">IF(D1708=1,G1708,"")</f>
        <v/>
      </c>
      <c r="I1708" s="33" t="n">
        <f aca="false">IF(D1708=0,G1708,"")</f>
        <v>19.8672934504995</v>
      </c>
    </row>
    <row r="1709" customFormat="false" ht="15" hidden="false" customHeight="false" outlineLevel="0" collapsed="false">
      <c r="B1709" s="2" t="n">
        <v>1704</v>
      </c>
      <c r="C1709" s="19" t="n">
        <f aca="false">IF('Random Draws'!F1709&lt;(Assumptions!$D$28-Assumptions!$D$27)/(Assumptions!$D$29-Assumptions!$D$27),Assumptions!$D$27+SQRT('Random Draws'!F1709*(Assumptions!$D$29-Assumptions!$D$27)*(Assumptions!$D$28-Assumptions!$D$27)),Assumptions!$D$29-SQRT((1-'Random Draws'!F1709)*(Assumptions!$D$29-Assumptions!$D$27)*(Assumptions!$D$29-Assumptions!$D$28)))</f>
        <v>0.263198304743699</v>
      </c>
      <c r="D1709" s="29" t="n">
        <f aca="false">IF('Random Draws'!I1709&lt;Assumptions!$D$30,1,0)</f>
        <v>0</v>
      </c>
      <c r="E1709" s="19" t="n">
        <f aca="false">C1709+Assumptions!$D$31*D1709</f>
        <v>0.263198304743699</v>
      </c>
      <c r="F1709" s="28" t="n">
        <f aca="false">(Simulation!F1709-Assumptions!$D$15)*(1-E1709)+Assumptions!$D$15-Simulation!J1709</f>
        <v>0.209687873377986</v>
      </c>
      <c r="G1709" s="8" t="n">
        <f aca="false">((Assumptions!$D$14*(1+Simulation!E1709)^1*F1709-Assumptions!$D$14*(1+Simulation!E1709)^0*Simulation!E1709*Assumptions!$D$16)/(1+Simulation!K1709)^1+(Assumptions!$D$14*(1+Simulation!E1709)^2*F1709-Assumptions!$D$14*(1+Simulation!E1709)^1*Simulation!E1709*Assumptions!$D$16)/(1+Simulation!K1709)^2+(Assumptions!$D$14*(1+Simulation!E1709)^3*F1709-Assumptions!$D$14*(1+Simulation!E1709)^2*Simulation!E1709*Assumptions!$D$16)/(1+Simulation!K1709)^3+(Assumptions!$D$14*(1+Simulation!E1709)^4*F1709-Assumptions!$D$14*(1+Simulation!E1709)^3*Simulation!E1709*Assumptions!$D$16)/(1+Simulation!K1709)^4+(Assumptions!$D$14*(1+Simulation!E1709)^5*F1709-Assumptions!$D$14*(1+Simulation!E1709)^4*Simulation!E1709*Assumptions!$D$16)/(1+Simulation!K1709)^5+(Assumptions!$D$14*(1+Simulation!E1709)^5*F1709-Assumptions!$D$14*(1+Simulation!E1709)^4*Simulation!E1709*Assumptions!$D$16)*(1+Simulation!I1709)/(Simulation!K1709-Simulation!I1709)/(1+Simulation!K1709)^5-Assumptions!$D$17)/Assumptions!$D$18</f>
        <v>18.5712347313107</v>
      </c>
      <c r="H1709" s="8" t="str">
        <f aca="false">IF(D1709=1,G1709,"")</f>
        <v/>
      </c>
      <c r="I1709" s="33" t="n">
        <f aca="false">IF(D1709=0,G1709,"")</f>
        <v>18.5712347313107</v>
      </c>
    </row>
    <row r="1710" customFormat="false" ht="15" hidden="false" customHeight="false" outlineLevel="0" collapsed="false">
      <c r="B1710" s="2" t="n">
        <v>1705</v>
      </c>
      <c r="C1710" s="19" t="n">
        <f aca="false">IF('Random Draws'!F1710&lt;(Assumptions!$D$28-Assumptions!$D$27)/(Assumptions!$D$29-Assumptions!$D$27),Assumptions!$D$27+SQRT('Random Draws'!F1710*(Assumptions!$D$29-Assumptions!$D$27)*(Assumptions!$D$28-Assumptions!$D$27)),Assumptions!$D$29-SQRT((1-'Random Draws'!F1710)*(Assumptions!$D$29-Assumptions!$D$27)*(Assumptions!$D$29-Assumptions!$D$28)))</f>
        <v>0.253338740174244</v>
      </c>
      <c r="D1710" s="29" t="n">
        <f aca="false">IF('Random Draws'!I1710&lt;Assumptions!$D$30,1,0)</f>
        <v>0</v>
      </c>
      <c r="E1710" s="19" t="n">
        <f aca="false">C1710+Assumptions!$D$31*D1710</f>
        <v>0.253338740174244</v>
      </c>
      <c r="F1710" s="28" t="n">
        <f aca="false">(Simulation!F1710-Assumptions!$D$15)*(1-E1710)+Assumptions!$D$15-Simulation!J1710</f>
        <v>0.151212160600251</v>
      </c>
      <c r="G1710" s="8" t="n">
        <f aca="false">((Assumptions!$D$14*(1+Simulation!E1710)^1*F1710-Assumptions!$D$14*(1+Simulation!E1710)^0*Simulation!E1710*Assumptions!$D$16)/(1+Simulation!K1710)^1+(Assumptions!$D$14*(1+Simulation!E1710)^2*F1710-Assumptions!$D$14*(1+Simulation!E1710)^1*Simulation!E1710*Assumptions!$D$16)/(1+Simulation!K1710)^2+(Assumptions!$D$14*(1+Simulation!E1710)^3*F1710-Assumptions!$D$14*(1+Simulation!E1710)^2*Simulation!E1710*Assumptions!$D$16)/(1+Simulation!K1710)^3+(Assumptions!$D$14*(1+Simulation!E1710)^4*F1710-Assumptions!$D$14*(1+Simulation!E1710)^3*Simulation!E1710*Assumptions!$D$16)/(1+Simulation!K1710)^4+(Assumptions!$D$14*(1+Simulation!E1710)^5*F1710-Assumptions!$D$14*(1+Simulation!E1710)^4*Simulation!E1710*Assumptions!$D$16)/(1+Simulation!K1710)^5+(Assumptions!$D$14*(1+Simulation!E1710)^5*F1710-Assumptions!$D$14*(1+Simulation!E1710)^4*Simulation!E1710*Assumptions!$D$16)*(1+Simulation!I1710)/(Simulation!K1710-Simulation!I1710)/(1+Simulation!K1710)^5-Assumptions!$D$17)/Assumptions!$D$18</f>
        <v>7.91416755799708</v>
      </c>
      <c r="H1710" s="8" t="str">
        <f aca="false">IF(D1710=1,G1710,"")</f>
        <v/>
      </c>
      <c r="I1710" s="33" t="n">
        <f aca="false">IF(D1710=0,G1710,"")</f>
        <v>7.91416755799708</v>
      </c>
    </row>
    <row r="1711" customFormat="false" ht="15" hidden="false" customHeight="false" outlineLevel="0" collapsed="false">
      <c r="B1711" s="2" t="n">
        <v>1706</v>
      </c>
      <c r="C1711" s="19" t="n">
        <f aca="false">IF('Random Draws'!F1711&lt;(Assumptions!$D$28-Assumptions!$D$27)/(Assumptions!$D$29-Assumptions!$D$27),Assumptions!$D$27+SQRT('Random Draws'!F1711*(Assumptions!$D$29-Assumptions!$D$27)*(Assumptions!$D$28-Assumptions!$D$27)),Assumptions!$D$29-SQRT((1-'Random Draws'!F1711)*(Assumptions!$D$29-Assumptions!$D$27)*(Assumptions!$D$29-Assumptions!$D$28)))</f>
        <v>0.258330016284554</v>
      </c>
      <c r="D1711" s="29" t="n">
        <f aca="false">IF('Random Draws'!I1711&lt;Assumptions!$D$30,1,0)</f>
        <v>0</v>
      </c>
      <c r="E1711" s="19" t="n">
        <f aca="false">C1711+Assumptions!$D$31*D1711</f>
        <v>0.258330016284554</v>
      </c>
      <c r="F1711" s="28" t="n">
        <f aca="false">(Simulation!F1711-Assumptions!$D$15)*(1-E1711)+Assumptions!$D$15-Simulation!J1711</f>
        <v>0.177673674433978</v>
      </c>
      <c r="G1711" s="8" t="n">
        <f aca="false">((Assumptions!$D$14*(1+Simulation!E1711)^1*F1711-Assumptions!$D$14*(1+Simulation!E1711)^0*Simulation!E1711*Assumptions!$D$16)/(1+Simulation!K1711)^1+(Assumptions!$D$14*(1+Simulation!E1711)^2*F1711-Assumptions!$D$14*(1+Simulation!E1711)^1*Simulation!E1711*Assumptions!$D$16)/(1+Simulation!K1711)^2+(Assumptions!$D$14*(1+Simulation!E1711)^3*F1711-Assumptions!$D$14*(1+Simulation!E1711)^2*Simulation!E1711*Assumptions!$D$16)/(1+Simulation!K1711)^3+(Assumptions!$D$14*(1+Simulation!E1711)^4*F1711-Assumptions!$D$14*(1+Simulation!E1711)^3*Simulation!E1711*Assumptions!$D$16)/(1+Simulation!K1711)^4+(Assumptions!$D$14*(1+Simulation!E1711)^5*F1711-Assumptions!$D$14*(1+Simulation!E1711)^4*Simulation!E1711*Assumptions!$D$16)/(1+Simulation!K1711)^5+(Assumptions!$D$14*(1+Simulation!E1711)^5*F1711-Assumptions!$D$14*(1+Simulation!E1711)^4*Simulation!E1711*Assumptions!$D$16)*(1+Simulation!I1711)/(Simulation!K1711-Simulation!I1711)/(1+Simulation!K1711)^5-Assumptions!$D$17)/Assumptions!$D$18</f>
        <v>14.9390558988561</v>
      </c>
      <c r="H1711" s="8" t="str">
        <f aca="false">IF(D1711=1,G1711,"")</f>
        <v/>
      </c>
      <c r="I1711" s="33" t="n">
        <f aca="false">IF(D1711=0,G1711,"")</f>
        <v>14.9390558988561</v>
      </c>
    </row>
    <row r="1712" customFormat="false" ht="15" hidden="false" customHeight="false" outlineLevel="0" collapsed="false">
      <c r="B1712" s="2" t="n">
        <v>1707</v>
      </c>
      <c r="C1712" s="19" t="n">
        <f aca="false">IF('Random Draws'!F1712&lt;(Assumptions!$D$28-Assumptions!$D$27)/(Assumptions!$D$29-Assumptions!$D$27),Assumptions!$D$27+SQRT('Random Draws'!F1712*(Assumptions!$D$29-Assumptions!$D$27)*(Assumptions!$D$28-Assumptions!$D$27)),Assumptions!$D$29-SQRT((1-'Random Draws'!F1712)*(Assumptions!$D$29-Assumptions!$D$27)*(Assumptions!$D$29-Assumptions!$D$28)))</f>
        <v>0.275287153796865</v>
      </c>
      <c r="D1712" s="29" t="n">
        <f aca="false">IF('Random Draws'!I1712&lt;Assumptions!$D$30,1,0)</f>
        <v>0</v>
      </c>
      <c r="E1712" s="19" t="n">
        <f aca="false">C1712+Assumptions!$D$31*D1712</f>
        <v>0.275287153796865</v>
      </c>
      <c r="F1712" s="28" t="n">
        <f aca="false">(Simulation!F1712-Assumptions!$D$15)*(1-E1712)+Assumptions!$D$15-Simulation!J1712</f>
        <v>0.186676579209835</v>
      </c>
      <c r="G1712" s="8" t="n">
        <f aca="false">((Assumptions!$D$14*(1+Simulation!E1712)^1*F1712-Assumptions!$D$14*(1+Simulation!E1712)^0*Simulation!E1712*Assumptions!$D$16)/(1+Simulation!K1712)^1+(Assumptions!$D$14*(1+Simulation!E1712)^2*F1712-Assumptions!$D$14*(1+Simulation!E1712)^1*Simulation!E1712*Assumptions!$D$16)/(1+Simulation!K1712)^2+(Assumptions!$D$14*(1+Simulation!E1712)^3*F1712-Assumptions!$D$14*(1+Simulation!E1712)^2*Simulation!E1712*Assumptions!$D$16)/(1+Simulation!K1712)^3+(Assumptions!$D$14*(1+Simulation!E1712)^4*F1712-Assumptions!$D$14*(1+Simulation!E1712)^3*Simulation!E1712*Assumptions!$D$16)/(1+Simulation!K1712)^4+(Assumptions!$D$14*(1+Simulation!E1712)^5*F1712-Assumptions!$D$14*(1+Simulation!E1712)^4*Simulation!E1712*Assumptions!$D$16)/(1+Simulation!K1712)^5+(Assumptions!$D$14*(1+Simulation!E1712)^5*F1712-Assumptions!$D$14*(1+Simulation!E1712)^4*Simulation!E1712*Assumptions!$D$16)*(1+Simulation!I1712)/(Simulation!K1712-Simulation!I1712)/(1+Simulation!K1712)^5-Assumptions!$D$17)/Assumptions!$D$18</f>
        <v>19.4621429303385</v>
      </c>
      <c r="H1712" s="8" t="str">
        <f aca="false">IF(D1712=1,G1712,"")</f>
        <v/>
      </c>
      <c r="I1712" s="33" t="n">
        <f aca="false">IF(D1712=0,G1712,"")</f>
        <v>19.4621429303385</v>
      </c>
    </row>
    <row r="1713" customFormat="false" ht="15" hidden="false" customHeight="false" outlineLevel="0" collapsed="false">
      <c r="B1713" s="2" t="n">
        <v>1708</v>
      </c>
      <c r="C1713" s="19" t="n">
        <f aca="false">IF('Random Draws'!F1713&lt;(Assumptions!$D$28-Assumptions!$D$27)/(Assumptions!$D$29-Assumptions!$D$27),Assumptions!$D$27+SQRT('Random Draws'!F1713*(Assumptions!$D$29-Assumptions!$D$27)*(Assumptions!$D$28-Assumptions!$D$27)),Assumptions!$D$29-SQRT((1-'Random Draws'!F1713)*(Assumptions!$D$29-Assumptions!$D$27)*(Assumptions!$D$29-Assumptions!$D$28)))</f>
        <v>0.245078506025122</v>
      </c>
      <c r="D1713" s="29" t="n">
        <f aca="false">IF('Random Draws'!I1713&lt;Assumptions!$D$30,1,0)</f>
        <v>1</v>
      </c>
      <c r="E1713" s="19" t="n">
        <f aca="false">C1713+Assumptions!$D$31*D1713</f>
        <v>0.335078506025122</v>
      </c>
      <c r="F1713" s="28" t="n">
        <f aca="false">(Simulation!F1713-Assumptions!$D$15)*(1-E1713)+Assumptions!$D$15-Simulation!J1713</f>
        <v>0.185194332079178</v>
      </c>
      <c r="G1713" s="8" t="n">
        <f aca="false">((Assumptions!$D$14*(1+Simulation!E1713)^1*F1713-Assumptions!$D$14*(1+Simulation!E1713)^0*Simulation!E1713*Assumptions!$D$16)/(1+Simulation!K1713)^1+(Assumptions!$D$14*(1+Simulation!E1713)^2*F1713-Assumptions!$D$14*(1+Simulation!E1713)^1*Simulation!E1713*Assumptions!$D$16)/(1+Simulation!K1713)^2+(Assumptions!$D$14*(1+Simulation!E1713)^3*F1713-Assumptions!$D$14*(1+Simulation!E1713)^2*Simulation!E1713*Assumptions!$D$16)/(1+Simulation!K1713)^3+(Assumptions!$D$14*(1+Simulation!E1713)^4*F1713-Assumptions!$D$14*(1+Simulation!E1713)^3*Simulation!E1713*Assumptions!$D$16)/(1+Simulation!K1713)^4+(Assumptions!$D$14*(1+Simulation!E1713)^5*F1713-Assumptions!$D$14*(1+Simulation!E1713)^4*Simulation!E1713*Assumptions!$D$16)/(1+Simulation!K1713)^5+(Assumptions!$D$14*(1+Simulation!E1713)^5*F1713-Assumptions!$D$14*(1+Simulation!E1713)^4*Simulation!E1713*Assumptions!$D$16)*(1+Simulation!I1713)/(Simulation!K1713-Simulation!I1713)/(1+Simulation!K1713)^5-Assumptions!$D$17)/Assumptions!$D$18</f>
        <v>13.4160827380624</v>
      </c>
      <c r="H1713" s="8" t="n">
        <f aca="false">IF(D1713=1,G1713,"")</f>
        <v>13.4160827380624</v>
      </c>
      <c r="I1713" s="33" t="str">
        <f aca="false">IF(D1713=0,G1713,"")</f>
        <v/>
      </c>
    </row>
    <row r="1714" customFormat="false" ht="15" hidden="false" customHeight="false" outlineLevel="0" collapsed="false">
      <c r="B1714" s="2" t="n">
        <v>1709</v>
      </c>
      <c r="C1714" s="19" t="n">
        <f aca="false">IF('Random Draws'!F1714&lt;(Assumptions!$D$28-Assumptions!$D$27)/(Assumptions!$D$29-Assumptions!$D$27),Assumptions!$D$27+SQRT('Random Draws'!F1714*(Assumptions!$D$29-Assumptions!$D$27)*(Assumptions!$D$28-Assumptions!$D$27)),Assumptions!$D$29-SQRT((1-'Random Draws'!F1714)*(Assumptions!$D$29-Assumptions!$D$27)*(Assumptions!$D$29-Assumptions!$D$28)))</f>
        <v>0.268771091445203</v>
      </c>
      <c r="D1714" s="29" t="n">
        <f aca="false">IF('Random Draws'!I1714&lt;Assumptions!$D$30,1,0)</f>
        <v>0</v>
      </c>
      <c r="E1714" s="19" t="n">
        <f aca="false">C1714+Assumptions!$D$31*D1714</f>
        <v>0.268771091445203</v>
      </c>
      <c r="F1714" s="28" t="n">
        <f aca="false">(Simulation!F1714-Assumptions!$D$15)*(1-E1714)+Assumptions!$D$15-Simulation!J1714</f>
        <v>0.151444392860223</v>
      </c>
      <c r="G1714" s="8" t="n">
        <f aca="false">((Assumptions!$D$14*(1+Simulation!E1714)^1*F1714-Assumptions!$D$14*(1+Simulation!E1714)^0*Simulation!E1714*Assumptions!$D$16)/(1+Simulation!K1714)^1+(Assumptions!$D$14*(1+Simulation!E1714)^2*F1714-Assumptions!$D$14*(1+Simulation!E1714)^1*Simulation!E1714*Assumptions!$D$16)/(1+Simulation!K1714)^2+(Assumptions!$D$14*(1+Simulation!E1714)^3*F1714-Assumptions!$D$14*(1+Simulation!E1714)^2*Simulation!E1714*Assumptions!$D$16)/(1+Simulation!K1714)^3+(Assumptions!$D$14*(1+Simulation!E1714)^4*F1714-Assumptions!$D$14*(1+Simulation!E1714)^3*Simulation!E1714*Assumptions!$D$16)/(1+Simulation!K1714)^4+(Assumptions!$D$14*(1+Simulation!E1714)^5*F1714-Assumptions!$D$14*(1+Simulation!E1714)^4*Simulation!E1714*Assumptions!$D$16)/(1+Simulation!K1714)^5+(Assumptions!$D$14*(1+Simulation!E1714)^5*F1714-Assumptions!$D$14*(1+Simulation!E1714)^4*Simulation!E1714*Assumptions!$D$16)*(1+Simulation!I1714)/(Simulation!K1714-Simulation!I1714)/(1+Simulation!K1714)^5-Assumptions!$D$17)/Assumptions!$D$18</f>
        <v>11.7636461223072</v>
      </c>
      <c r="H1714" s="8" t="str">
        <f aca="false">IF(D1714=1,G1714,"")</f>
        <v/>
      </c>
      <c r="I1714" s="33" t="n">
        <f aca="false">IF(D1714=0,G1714,"")</f>
        <v>11.7636461223072</v>
      </c>
    </row>
    <row r="1715" customFormat="false" ht="15" hidden="false" customHeight="false" outlineLevel="0" collapsed="false">
      <c r="B1715" s="2" t="n">
        <v>1710</v>
      </c>
      <c r="C1715" s="19" t="n">
        <f aca="false">IF('Random Draws'!F1715&lt;(Assumptions!$D$28-Assumptions!$D$27)/(Assumptions!$D$29-Assumptions!$D$27),Assumptions!$D$27+SQRT('Random Draws'!F1715*(Assumptions!$D$29-Assumptions!$D$27)*(Assumptions!$D$28-Assumptions!$D$27)),Assumptions!$D$29-SQRT((1-'Random Draws'!F1715)*(Assumptions!$D$29-Assumptions!$D$27)*(Assumptions!$D$29-Assumptions!$D$28)))</f>
        <v>0.263162204493509</v>
      </c>
      <c r="D1715" s="29" t="n">
        <f aca="false">IF('Random Draws'!I1715&lt;Assumptions!$D$30,1,0)</f>
        <v>1</v>
      </c>
      <c r="E1715" s="19" t="n">
        <f aca="false">C1715+Assumptions!$D$31*D1715</f>
        <v>0.353162204493509</v>
      </c>
      <c r="F1715" s="28" t="n">
        <f aca="false">(Simulation!F1715-Assumptions!$D$15)*(1-E1715)+Assumptions!$D$15-Simulation!J1715</f>
        <v>0.135427437476951</v>
      </c>
      <c r="G1715" s="8" t="n">
        <f aca="false">((Assumptions!$D$14*(1+Simulation!E1715)^1*F1715-Assumptions!$D$14*(1+Simulation!E1715)^0*Simulation!E1715*Assumptions!$D$16)/(1+Simulation!K1715)^1+(Assumptions!$D$14*(1+Simulation!E1715)^2*F1715-Assumptions!$D$14*(1+Simulation!E1715)^1*Simulation!E1715*Assumptions!$D$16)/(1+Simulation!K1715)^2+(Assumptions!$D$14*(1+Simulation!E1715)^3*F1715-Assumptions!$D$14*(1+Simulation!E1715)^2*Simulation!E1715*Assumptions!$D$16)/(1+Simulation!K1715)^3+(Assumptions!$D$14*(1+Simulation!E1715)^4*F1715-Assumptions!$D$14*(1+Simulation!E1715)^3*Simulation!E1715*Assumptions!$D$16)/(1+Simulation!K1715)^4+(Assumptions!$D$14*(1+Simulation!E1715)^5*F1715-Assumptions!$D$14*(1+Simulation!E1715)^4*Simulation!E1715*Assumptions!$D$16)/(1+Simulation!K1715)^5+(Assumptions!$D$14*(1+Simulation!E1715)^5*F1715-Assumptions!$D$14*(1+Simulation!E1715)^4*Simulation!E1715*Assumptions!$D$16)*(1+Simulation!I1715)/(Simulation!K1715-Simulation!I1715)/(1+Simulation!K1715)^5-Assumptions!$D$17)/Assumptions!$D$18</f>
        <v>13.518740478514</v>
      </c>
      <c r="H1715" s="8" t="n">
        <f aca="false">IF(D1715=1,G1715,"")</f>
        <v>13.518740478514</v>
      </c>
      <c r="I1715" s="33" t="str">
        <f aca="false">IF(D1715=0,G1715,"")</f>
        <v/>
      </c>
    </row>
    <row r="1716" customFormat="false" ht="15" hidden="false" customHeight="false" outlineLevel="0" collapsed="false">
      <c r="B1716" s="2" t="n">
        <v>1711</v>
      </c>
      <c r="C1716" s="19" t="n">
        <f aca="false">IF('Random Draws'!F1716&lt;(Assumptions!$D$28-Assumptions!$D$27)/(Assumptions!$D$29-Assumptions!$D$27),Assumptions!$D$27+SQRT('Random Draws'!F1716*(Assumptions!$D$29-Assumptions!$D$27)*(Assumptions!$D$28-Assumptions!$D$27)),Assumptions!$D$29-SQRT((1-'Random Draws'!F1716)*(Assumptions!$D$29-Assumptions!$D$27)*(Assumptions!$D$29-Assumptions!$D$28)))</f>
        <v>0.249966213830979</v>
      </c>
      <c r="D1716" s="29" t="n">
        <f aca="false">IF('Random Draws'!I1716&lt;Assumptions!$D$30,1,0)</f>
        <v>1</v>
      </c>
      <c r="E1716" s="19" t="n">
        <f aca="false">C1716+Assumptions!$D$31*D1716</f>
        <v>0.339966213830979</v>
      </c>
      <c r="F1716" s="28" t="n">
        <f aca="false">(Simulation!F1716-Assumptions!$D$15)*(1-E1716)+Assumptions!$D$15-Simulation!J1716</f>
        <v>0.165248762814301</v>
      </c>
      <c r="G1716" s="8" t="n">
        <f aca="false">((Assumptions!$D$14*(1+Simulation!E1716)^1*F1716-Assumptions!$D$14*(1+Simulation!E1716)^0*Simulation!E1716*Assumptions!$D$16)/(1+Simulation!K1716)^1+(Assumptions!$D$14*(1+Simulation!E1716)^2*F1716-Assumptions!$D$14*(1+Simulation!E1716)^1*Simulation!E1716*Assumptions!$D$16)/(1+Simulation!K1716)^2+(Assumptions!$D$14*(1+Simulation!E1716)^3*F1716-Assumptions!$D$14*(1+Simulation!E1716)^2*Simulation!E1716*Assumptions!$D$16)/(1+Simulation!K1716)^3+(Assumptions!$D$14*(1+Simulation!E1716)^4*F1716-Assumptions!$D$14*(1+Simulation!E1716)^3*Simulation!E1716*Assumptions!$D$16)/(1+Simulation!K1716)^4+(Assumptions!$D$14*(1+Simulation!E1716)^5*F1716-Assumptions!$D$14*(1+Simulation!E1716)^4*Simulation!E1716*Assumptions!$D$16)/(1+Simulation!K1716)^5+(Assumptions!$D$14*(1+Simulation!E1716)^5*F1716-Assumptions!$D$14*(1+Simulation!E1716)^4*Simulation!E1716*Assumptions!$D$16)*(1+Simulation!I1716)/(Simulation!K1716-Simulation!I1716)/(1+Simulation!K1716)^5-Assumptions!$D$17)/Assumptions!$D$18</f>
        <v>10.5615549827051</v>
      </c>
      <c r="H1716" s="8" t="n">
        <f aca="false">IF(D1716=1,G1716,"")</f>
        <v>10.5615549827051</v>
      </c>
      <c r="I1716" s="33" t="str">
        <f aca="false">IF(D1716=0,G1716,"")</f>
        <v/>
      </c>
    </row>
    <row r="1717" customFormat="false" ht="15" hidden="false" customHeight="false" outlineLevel="0" collapsed="false">
      <c r="B1717" s="2" t="n">
        <v>1712</v>
      </c>
      <c r="C1717" s="19" t="n">
        <f aca="false">IF('Random Draws'!F1717&lt;(Assumptions!$D$28-Assumptions!$D$27)/(Assumptions!$D$29-Assumptions!$D$27),Assumptions!$D$27+SQRT('Random Draws'!F1717*(Assumptions!$D$29-Assumptions!$D$27)*(Assumptions!$D$28-Assumptions!$D$27)),Assumptions!$D$29-SQRT((1-'Random Draws'!F1717)*(Assumptions!$D$29-Assumptions!$D$27)*(Assumptions!$D$29-Assumptions!$D$28)))</f>
        <v>0.259946125604518</v>
      </c>
      <c r="D1717" s="29" t="n">
        <f aca="false">IF('Random Draws'!I1717&lt;Assumptions!$D$30,1,0)</f>
        <v>0</v>
      </c>
      <c r="E1717" s="19" t="n">
        <f aca="false">C1717+Assumptions!$D$31*D1717</f>
        <v>0.259946125604518</v>
      </c>
      <c r="F1717" s="28" t="n">
        <f aca="false">(Simulation!F1717-Assumptions!$D$15)*(1-E1717)+Assumptions!$D$15-Simulation!J1717</f>
        <v>0.180002871213143</v>
      </c>
      <c r="G1717" s="8" t="n">
        <f aca="false">((Assumptions!$D$14*(1+Simulation!E1717)^1*F1717-Assumptions!$D$14*(1+Simulation!E1717)^0*Simulation!E1717*Assumptions!$D$16)/(1+Simulation!K1717)^1+(Assumptions!$D$14*(1+Simulation!E1717)^2*F1717-Assumptions!$D$14*(1+Simulation!E1717)^1*Simulation!E1717*Assumptions!$D$16)/(1+Simulation!K1717)^2+(Assumptions!$D$14*(1+Simulation!E1717)^3*F1717-Assumptions!$D$14*(1+Simulation!E1717)^2*Simulation!E1717*Assumptions!$D$16)/(1+Simulation!K1717)^3+(Assumptions!$D$14*(1+Simulation!E1717)^4*F1717-Assumptions!$D$14*(1+Simulation!E1717)^3*Simulation!E1717*Assumptions!$D$16)/(1+Simulation!K1717)^4+(Assumptions!$D$14*(1+Simulation!E1717)^5*F1717-Assumptions!$D$14*(1+Simulation!E1717)^4*Simulation!E1717*Assumptions!$D$16)/(1+Simulation!K1717)^5+(Assumptions!$D$14*(1+Simulation!E1717)^5*F1717-Assumptions!$D$14*(1+Simulation!E1717)^4*Simulation!E1717*Assumptions!$D$16)*(1+Simulation!I1717)/(Simulation!K1717-Simulation!I1717)/(1+Simulation!K1717)^5-Assumptions!$D$17)/Assumptions!$D$18</f>
        <v>21.3506675784261</v>
      </c>
      <c r="H1717" s="8" t="str">
        <f aca="false">IF(D1717=1,G1717,"")</f>
        <v/>
      </c>
      <c r="I1717" s="33" t="n">
        <f aca="false">IF(D1717=0,G1717,"")</f>
        <v>21.3506675784261</v>
      </c>
    </row>
    <row r="1718" customFormat="false" ht="15" hidden="false" customHeight="false" outlineLevel="0" collapsed="false">
      <c r="B1718" s="2" t="n">
        <v>1713</v>
      </c>
      <c r="C1718" s="19" t="n">
        <f aca="false">IF('Random Draws'!F1718&lt;(Assumptions!$D$28-Assumptions!$D$27)/(Assumptions!$D$29-Assumptions!$D$27),Assumptions!$D$27+SQRT('Random Draws'!F1718*(Assumptions!$D$29-Assumptions!$D$27)*(Assumptions!$D$28-Assumptions!$D$27)),Assumptions!$D$29-SQRT((1-'Random Draws'!F1718)*(Assumptions!$D$29-Assumptions!$D$27)*(Assumptions!$D$29-Assumptions!$D$28)))</f>
        <v>0.254187362953502</v>
      </c>
      <c r="D1718" s="29" t="n">
        <f aca="false">IF('Random Draws'!I1718&lt;Assumptions!$D$30,1,0)</f>
        <v>0</v>
      </c>
      <c r="E1718" s="19" t="n">
        <f aca="false">C1718+Assumptions!$D$31*D1718</f>
        <v>0.254187362953502</v>
      </c>
      <c r="F1718" s="28" t="n">
        <f aca="false">(Simulation!F1718-Assumptions!$D$15)*(1-E1718)+Assumptions!$D$15-Simulation!J1718</f>
        <v>0.169183602616779</v>
      </c>
      <c r="G1718" s="8" t="n">
        <f aca="false">((Assumptions!$D$14*(1+Simulation!E1718)^1*F1718-Assumptions!$D$14*(1+Simulation!E1718)^0*Simulation!E1718*Assumptions!$D$16)/(1+Simulation!K1718)^1+(Assumptions!$D$14*(1+Simulation!E1718)^2*F1718-Assumptions!$D$14*(1+Simulation!E1718)^1*Simulation!E1718*Assumptions!$D$16)/(1+Simulation!K1718)^2+(Assumptions!$D$14*(1+Simulation!E1718)^3*F1718-Assumptions!$D$14*(1+Simulation!E1718)^2*Simulation!E1718*Assumptions!$D$16)/(1+Simulation!K1718)^3+(Assumptions!$D$14*(1+Simulation!E1718)^4*F1718-Assumptions!$D$14*(1+Simulation!E1718)^3*Simulation!E1718*Assumptions!$D$16)/(1+Simulation!K1718)^4+(Assumptions!$D$14*(1+Simulation!E1718)^5*F1718-Assumptions!$D$14*(1+Simulation!E1718)^4*Simulation!E1718*Assumptions!$D$16)/(1+Simulation!K1718)^5+(Assumptions!$D$14*(1+Simulation!E1718)^5*F1718-Assumptions!$D$14*(1+Simulation!E1718)^4*Simulation!E1718*Assumptions!$D$16)*(1+Simulation!I1718)/(Simulation!K1718-Simulation!I1718)/(1+Simulation!K1718)^5-Assumptions!$D$17)/Assumptions!$D$18</f>
        <v>11.3728975548005</v>
      </c>
      <c r="H1718" s="8" t="str">
        <f aca="false">IF(D1718=1,G1718,"")</f>
        <v/>
      </c>
      <c r="I1718" s="33" t="n">
        <f aca="false">IF(D1718=0,G1718,"")</f>
        <v>11.3728975548005</v>
      </c>
    </row>
    <row r="1719" customFormat="false" ht="15" hidden="false" customHeight="false" outlineLevel="0" collapsed="false">
      <c r="B1719" s="2" t="n">
        <v>1714</v>
      </c>
      <c r="C1719" s="19" t="n">
        <f aca="false">IF('Random Draws'!F1719&lt;(Assumptions!$D$28-Assumptions!$D$27)/(Assumptions!$D$29-Assumptions!$D$27),Assumptions!$D$27+SQRT('Random Draws'!F1719*(Assumptions!$D$29-Assumptions!$D$27)*(Assumptions!$D$28-Assumptions!$D$27)),Assumptions!$D$29-SQRT((1-'Random Draws'!F1719)*(Assumptions!$D$29-Assumptions!$D$27)*(Assumptions!$D$29-Assumptions!$D$28)))</f>
        <v>0.271659231456323</v>
      </c>
      <c r="D1719" s="29" t="n">
        <f aca="false">IF('Random Draws'!I1719&lt;Assumptions!$D$30,1,0)</f>
        <v>0</v>
      </c>
      <c r="E1719" s="19" t="n">
        <f aca="false">C1719+Assumptions!$D$31*D1719</f>
        <v>0.271659231456323</v>
      </c>
      <c r="F1719" s="28" t="n">
        <f aca="false">(Simulation!F1719-Assumptions!$D$15)*(1-E1719)+Assumptions!$D$15-Simulation!J1719</f>
        <v>0.129499623403357</v>
      </c>
      <c r="G1719" s="8" t="n">
        <f aca="false">((Assumptions!$D$14*(1+Simulation!E1719)^1*F1719-Assumptions!$D$14*(1+Simulation!E1719)^0*Simulation!E1719*Assumptions!$D$16)/(1+Simulation!K1719)^1+(Assumptions!$D$14*(1+Simulation!E1719)^2*F1719-Assumptions!$D$14*(1+Simulation!E1719)^1*Simulation!E1719*Assumptions!$D$16)/(1+Simulation!K1719)^2+(Assumptions!$D$14*(1+Simulation!E1719)^3*F1719-Assumptions!$D$14*(1+Simulation!E1719)^2*Simulation!E1719*Assumptions!$D$16)/(1+Simulation!K1719)^3+(Assumptions!$D$14*(1+Simulation!E1719)^4*F1719-Assumptions!$D$14*(1+Simulation!E1719)^3*Simulation!E1719*Assumptions!$D$16)/(1+Simulation!K1719)^4+(Assumptions!$D$14*(1+Simulation!E1719)^5*F1719-Assumptions!$D$14*(1+Simulation!E1719)^4*Simulation!E1719*Assumptions!$D$16)/(1+Simulation!K1719)^5+(Assumptions!$D$14*(1+Simulation!E1719)^5*F1719-Assumptions!$D$14*(1+Simulation!E1719)^4*Simulation!E1719*Assumptions!$D$16)*(1+Simulation!I1719)/(Simulation!K1719-Simulation!I1719)/(1+Simulation!K1719)^5-Assumptions!$D$17)/Assumptions!$D$18</f>
        <v>9.64949400463931</v>
      </c>
      <c r="H1719" s="8" t="str">
        <f aca="false">IF(D1719=1,G1719,"")</f>
        <v/>
      </c>
      <c r="I1719" s="33" t="n">
        <f aca="false">IF(D1719=0,G1719,"")</f>
        <v>9.64949400463931</v>
      </c>
    </row>
    <row r="1720" customFormat="false" ht="15" hidden="false" customHeight="false" outlineLevel="0" collapsed="false">
      <c r="B1720" s="2" t="n">
        <v>1715</v>
      </c>
      <c r="C1720" s="19" t="n">
        <f aca="false">IF('Random Draws'!F1720&lt;(Assumptions!$D$28-Assumptions!$D$27)/(Assumptions!$D$29-Assumptions!$D$27),Assumptions!$D$27+SQRT('Random Draws'!F1720*(Assumptions!$D$29-Assumptions!$D$27)*(Assumptions!$D$28-Assumptions!$D$27)),Assumptions!$D$29-SQRT((1-'Random Draws'!F1720)*(Assumptions!$D$29-Assumptions!$D$27)*(Assumptions!$D$29-Assumptions!$D$28)))</f>
        <v>0.256008834055608</v>
      </c>
      <c r="D1720" s="29" t="n">
        <f aca="false">IF('Random Draws'!I1720&lt;Assumptions!$D$30,1,0)</f>
        <v>0</v>
      </c>
      <c r="E1720" s="19" t="n">
        <f aca="false">C1720+Assumptions!$D$31*D1720</f>
        <v>0.256008834055608</v>
      </c>
      <c r="F1720" s="28" t="n">
        <f aca="false">(Simulation!F1720-Assumptions!$D$15)*(1-E1720)+Assumptions!$D$15-Simulation!J1720</f>
        <v>0.213550834408889</v>
      </c>
      <c r="G1720" s="8" t="n">
        <f aca="false">((Assumptions!$D$14*(1+Simulation!E1720)^1*F1720-Assumptions!$D$14*(1+Simulation!E1720)^0*Simulation!E1720*Assumptions!$D$16)/(1+Simulation!K1720)^1+(Assumptions!$D$14*(1+Simulation!E1720)^2*F1720-Assumptions!$D$14*(1+Simulation!E1720)^1*Simulation!E1720*Assumptions!$D$16)/(1+Simulation!K1720)^2+(Assumptions!$D$14*(1+Simulation!E1720)^3*F1720-Assumptions!$D$14*(1+Simulation!E1720)^2*Simulation!E1720*Assumptions!$D$16)/(1+Simulation!K1720)^3+(Assumptions!$D$14*(1+Simulation!E1720)^4*F1720-Assumptions!$D$14*(1+Simulation!E1720)^3*Simulation!E1720*Assumptions!$D$16)/(1+Simulation!K1720)^4+(Assumptions!$D$14*(1+Simulation!E1720)^5*F1720-Assumptions!$D$14*(1+Simulation!E1720)^4*Simulation!E1720*Assumptions!$D$16)/(1+Simulation!K1720)^5+(Assumptions!$D$14*(1+Simulation!E1720)^5*F1720-Assumptions!$D$14*(1+Simulation!E1720)^4*Simulation!E1720*Assumptions!$D$16)*(1+Simulation!I1720)/(Simulation!K1720-Simulation!I1720)/(1+Simulation!K1720)^5-Assumptions!$D$17)/Assumptions!$D$18</f>
        <v>28.4427602674606</v>
      </c>
      <c r="H1720" s="8" t="str">
        <f aca="false">IF(D1720=1,G1720,"")</f>
        <v/>
      </c>
      <c r="I1720" s="33" t="n">
        <f aca="false">IF(D1720=0,G1720,"")</f>
        <v>28.4427602674606</v>
      </c>
    </row>
    <row r="1721" customFormat="false" ht="15" hidden="false" customHeight="false" outlineLevel="0" collapsed="false">
      <c r="B1721" s="2" t="n">
        <v>1716</v>
      </c>
      <c r="C1721" s="19" t="n">
        <f aca="false">IF('Random Draws'!F1721&lt;(Assumptions!$D$28-Assumptions!$D$27)/(Assumptions!$D$29-Assumptions!$D$27),Assumptions!$D$27+SQRT('Random Draws'!F1721*(Assumptions!$D$29-Assumptions!$D$27)*(Assumptions!$D$28-Assumptions!$D$27)),Assumptions!$D$29-SQRT((1-'Random Draws'!F1721)*(Assumptions!$D$29-Assumptions!$D$27)*(Assumptions!$D$29-Assumptions!$D$28)))</f>
        <v>0.252908766059574</v>
      </c>
      <c r="D1721" s="29" t="n">
        <f aca="false">IF('Random Draws'!I1721&lt;Assumptions!$D$30,1,0)</f>
        <v>1</v>
      </c>
      <c r="E1721" s="19" t="n">
        <f aca="false">C1721+Assumptions!$D$31*D1721</f>
        <v>0.342908766059574</v>
      </c>
      <c r="F1721" s="28" t="n">
        <f aca="false">(Simulation!F1721-Assumptions!$D$15)*(1-E1721)+Assumptions!$D$15-Simulation!J1721</f>
        <v>0.150849778371718</v>
      </c>
      <c r="G1721" s="8" t="n">
        <f aca="false">((Assumptions!$D$14*(1+Simulation!E1721)^1*F1721-Assumptions!$D$14*(1+Simulation!E1721)^0*Simulation!E1721*Assumptions!$D$16)/(1+Simulation!K1721)^1+(Assumptions!$D$14*(1+Simulation!E1721)^2*F1721-Assumptions!$D$14*(1+Simulation!E1721)^1*Simulation!E1721*Assumptions!$D$16)/(1+Simulation!K1721)^2+(Assumptions!$D$14*(1+Simulation!E1721)^3*F1721-Assumptions!$D$14*(1+Simulation!E1721)^2*Simulation!E1721*Assumptions!$D$16)/(1+Simulation!K1721)^3+(Assumptions!$D$14*(1+Simulation!E1721)^4*F1721-Assumptions!$D$14*(1+Simulation!E1721)^3*Simulation!E1721*Assumptions!$D$16)/(1+Simulation!K1721)^4+(Assumptions!$D$14*(1+Simulation!E1721)^5*F1721-Assumptions!$D$14*(1+Simulation!E1721)^4*Simulation!E1721*Assumptions!$D$16)/(1+Simulation!K1721)^5+(Assumptions!$D$14*(1+Simulation!E1721)^5*F1721-Assumptions!$D$14*(1+Simulation!E1721)^4*Simulation!E1721*Assumptions!$D$16)*(1+Simulation!I1721)/(Simulation!K1721-Simulation!I1721)/(1+Simulation!K1721)^5-Assumptions!$D$17)/Assumptions!$D$18</f>
        <v>13.0628371875952</v>
      </c>
      <c r="H1721" s="8" t="n">
        <f aca="false">IF(D1721=1,G1721,"")</f>
        <v>13.0628371875952</v>
      </c>
      <c r="I1721" s="33" t="str">
        <f aca="false">IF(D1721=0,G1721,"")</f>
        <v/>
      </c>
    </row>
    <row r="1722" customFormat="false" ht="15" hidden="false" customHeight="false" outlineLevel="0" collapsed="false">
      <c r="B1722" s="2" t="n">
        <v>1717</v>
      </c>
      <c r="C1722" s="19" t="n">
        <f aca="false">IF('Random Draws'!F1722&lt;(Assumptions!$D$28-Assumptions!$D$27)/(Assumptions!$D$29-Assumptions!$D$27),Assumptions!$D$27+SQRT('Random Draws'!F1722*(Assumptions!$D$29-Assumptions!$D$27)*(Assumptions!$D$28-Assumptions!$D$27)),Assumptions!$D$29-SQRT((1-'Random Draws'!F1722)*(Assumptions!$D$29-Assumptions!$D$27)*(Assumptions!$D$29-Assumptions!$D$28)))</f>
        <v>0.267447611141524</v>
      </c>
      <c r="D1722" s="29" t="n">
        <f aca="false">IF('Random Draws'!I1722&lt;Assumptions!$D$30,1,0)</f>
        <v>0</v>
      </c>
      <c r="E1722" s="19" t="n">
        <f aca="false">C1722+Assumptions!$D$31*D1722</f>
        <v>0.267447611141524</v>
      </c>
      <c r="F1722" s="28" t="n">
        <f aca="false">(Simulation!F1722-Assumptions!$D$15)*(1-E1722)+Assumptions!$D$15-Simulation!J1722</f>
        <v>0.168381438008722</v>
      </c>
      <c r="G1722" s="8" t="n">
        <f aca="false">((Assumptions!$D$14*(1+Simulation!E1722)^1*F1722-Assumptions!$D$14*(1+Simulation!E1722)^0*Simulation!E1722*Assumptions!$D$16)/(1+Simulation!K1722)^1+(Assumptions!$D$14*(1+Simulation!E1722)^2*F1722-Assumptions!$D$14*(1+Simulation!E1722)^1*Simulation!E1722*Assumptions!$D$16)/(1+Simulation!K1722)^2+(Assumptions!$D$14*(1+Simulation!E1722)^3*F1722-Assumptions!$D$14*(1+Simulation!E1722)^2*Simulation!E1722*Assumptions!$D$16)/(1+Simulation!K1722)^3+(Assumptions!$D$14*(1+Simulation!E1722)^4*F1722-Assumptions!$D$14*(1+Simulation!E1722)^3*Simulation!E1722*Assumptions!$D$16)/(1+Simulation!K1722)^4+(Assumptions!$D$14*(1+Simulation!E1722)^5*F1722-Assumptions!$D$14*(1+Simulation!E1722)^4*Simulation!E1722*Assumptions!$D$16)/(1+Simulation!K1722)^5+(Assumptions!$D$14*(1+Simulation!E1722)^5*F1722-Assumptions!$D$14*(1+Simulation!E1722)^4*Simulation!E1722*Assumptions!$D$16)*(1+Simulation!I1722)/(Simulation!K1722-Simulation!I1722)/(1+Simulation!K1722)^5-Assumptions!$D$17)/Assumptions!$D$18</f>
        <v>10.2836278441914</v>
      </c>
      <c r="H1722" s="8" t="str">
        <f aca="false">IF(D1722=1,G1722,"")</f>
        <v/>
      </c>
      <c r="I1722" s="33" t="n">
        <f aca="false">IF(D1722=0,G1722,"")</f>
        <v>10.2836278441914</v>
      </c>
    </row>
    <row r="1723" customFormat="false" ht="15" hidden="false" customHeight="false" outlineLevel="0" collapsed="false">
      <c r="B1723" s="2" t="n">
        <v>1718</v>
      </c>
      <c r="C1723" s="19" t="n">
        <f aca="false">IF('Random Draws'!F1723&lt;(Assumptions!$D$28-Assumptions!$D$27)/(Assumptions!$D$29-Assumptions!$D$27),Assumptions!$D$27+SQRT('Random Draws'!F1723*(Assumptions!$D$29-Assumptions!$D$27)*(Assumptions!$D$28-Assumptions!$D$27)),Assumptions!$D$29-SQRT((1-'Random Draws'!F1723)*(Assumptions!$D$29-Assumptions!$D$27)*(Assumptions!$D$29-Assumptions!$D$28)))</f>
        <v>0.257509530093409</v>
      </c>
      <c r="D1723" s="29" t="n">
        <f aca="false">IF('Random Draws'!I1723&lt;Assumptions!$D$30,1,0)</f>
        <v>0</v>
      </c>
      <c r="E1723" s="19" t="n">
        <f aca="false">C1723+Assumptions!$D$31*D1723</f>
        <v>0.257509530093409</v>
      </c>
      <c r="F1723" s="28" t="n">
        <f aca="false">(Simulation!F1723-Assumptions!$D$15)*(1-E1723)+Assumptions!$D$15-Simulation!J1723</f>
        <v>0.161508978760064</v>
      </c>
      <c r="G1723" s="8" t="n">
        <f aca="false">((Assumptions!$D$14*(1+Simulation!E1723)^1*F1723-Assumptions!$D$14*(1+Simulation!E1723)^0*Simulation!E1723*Assumptions!$D$16)/(1+Simulation!K1723)^1+(Assumptions!$D$14*(1+Simulation!E1723)^2*F1723-Assumptions!$D$14*(1+Simulation!E1723)^1*Simulation!E1723*Assumptions!$D$16)/(1+Simulation!K1723)^2+(Assumptions!$D$14*(1+Simulation!E1723)^3*F1723-Assumptions!$D$14*(1+Simulation!E1723)^2*Simulation!E1723*Assumptions!$D$16)/(1+Simulation!K1723)^3+(Assumptions!$D$14*(1+Simulation!E1723)^4*F1723-Assumptions!$D$14*(1+Simulation!E1723)^3*Simulation!E1723*Assumptions!$D$16)/(1+Simulation!K1723)^4+(Assumptions!$D$14*(1+Simulation!E1723)^5*F1723-Assumptions!$D$14*(1+Simulation!E1723)^4*Simulation!E1723*Assumptions!$D$16)/(1+Simulation!K1723)^5+(Assumptions!$D$14*(1+Simulation!E1723)^5*F1723-Assumptions!$D$14*(1+Simulation!E1723)^4*Simulation!E1723*Assumptions!$D$16)*(1+Simulation!I1723)/(Simulation!K1723-Simulation!I1723)/(1+Simulation!K1723)^5-Assumptions!$D$17)/Assumptions!$D$18</f>
        <v>11.2254001904087</v>
      </c>
      <c r="H1723" s="8" t="str">
        <f aca="false">IF(D1723=1,G1723,"")</f>
        <v/>
      </c>
      <c r="I1723" s="33" t="n">
        <f aca="false">IF(D1723=0,G1723,"")</f>
        <v>11.2254001904087</v>
      </c>
    </row>
    <row r="1724" customFormat="false" ht="15" hidden="false" customHeight="false" outlineLevel="0" collapsed="false">
      <c r="B1724" s="2" t="n">
        <v>1719</v>
      </c>
      <c r="C1724" s="19" t="n">
        <f aca="false">IF('Random Draws'!F1724&lt;(Assumptions!$D$28-Assumptions!$D$27)/(Assumptions!$D$29-Assumptions!$D$27),Assumptions!$D$27+SQRT('Random Draws'!F1724*(Assumptions!$D$29-Assumptions!$D$27)*(Assumptions!$D$28-Assumptions!$D$27)),Assumptions!$D$29-SQRT((1-'Random Draws'!F1724)*(Assumptions!$D$29-Assumptions!$D$27)*(Assumptions!$D$29-Assumptions!$D$28)))</f>
        <v>0.273892766274654</v>
      </c>
      <c r="D1724" s="29" t="n">
        <f aca="false">IF('Random Draws'!I1724&lt;Assumptions!$D$30,1,0)</f>
        <v>0</v>
      </c>
      <c r="E1724" s="19" t="n">
        <f aca="false">C1724+Assumptions!$D$31*D1724</f>
        <v>0.273892766274654</v>
      </c>
      <c r="F1724" s="28" t="n">
        <f aca="false">(Simulation!F1724-Assumptions!$D$15)*(1-E1724)+Assumptions!$D$15-Simulation!J1724</f>
        <v>0.206090571677413</v>
      </c>
      <c r="G1724" s="8" t="n">
        <f aca="false">((Assumptions!$D$14*(1+Simulation!E1724)^1*F1724-Assumptions!$D$14*(1+Simulation!E1724)^0*Simulation!E1724*Assumptions!$D$16)/(1+Simulation!K1724)^1+(Assumptions!$D$14*(1+Simulation!E1724)^2*F1724-Assumptions!$D$14*(1+Simulation!E1724)^1*Simulation!E1724*Assumptions!$D$16)/(1+Simulation!K1724)^2+(Assumptions!$D$14*(1+Simulation!E1724)^3*F1724-Assumptions!$D$14*(1+Simulation!E1724)^2*Simulation!E1724*Assumptions!$D$16)/(1+Simulation!K1724)^3+(Assumptions!$D$14*(1+Simulation!E1724)^4*F1724-Assumptions!$D$14*(1+Simulation!E1724)^3*Simulation!E1724*Assumptions!$D$16)/(1+Simulation!K1724)^4+(Assumptions!$D$14*(1+Simulation!E1724)^5*F1724-Assumptions!$D$14*(1+Simulation!E1724)^4*Simulation!E1724*Assumptions!$D$16)/(1+Simulation!K1724)^5+(Assumptions!$D$14*(1+Simulation!E1724)^5*F1724-Assumptions!$D$14*(1+Simulation!E1724)^4*Simulation!E1724*Assumptions!$D$16)*(1+Simulation!I1724)/(Simulation!K1724-Simulation!I1724)/(1+Simulation!K1724)^5-Assumptions!$D$17)/Assumptions!$D$18</f>
        <v>16.989910271279</v>
      </c>
      <c r="H1724" s="8" t="str">
        <f aca="false">IF(D1724=1,G1724,"")</f>
        <v/>
      </c>
      <c r="I1724" s="33" t="n">
        <f aca="false">IF(D1724=0,G1724,"")</f>
        <v>16.989910271279</v>
      </c>
    </row>
    <row r="1725" customFormat="false" ht="15" hidden="false" customHeight="false" outlineLevel="0" collapsed="false">
      <c r="B1725" s="2" t="n">
        <v>1720</v>
      </c>
      <c r="C1725" s="19" t="n">
        <f aca="false">IF('Random Draws'!F1725&lt;(Assumptions!$D$28-Assumptions!$D$27)/(Assumptions!$D$29-Assumptions!$D$27),Assumptions!$D$27+SQRT('Random Draws'!F1725*(Assumptions!$D$29-Assumptions!$D$27)*(Assumptions!$D$28-Assumptions!$D$27)),Assumptions!$D$29-SQRT((1-'Random Draws'!F1725)*(Assumptions!$D$29-Assumptions!$D$27)*(Assumptions!$D$29-Assumptions!$D$28)))</f>
        <v>0.265687442648974</v>
      </c>
      <c r="D1725" s="29" t="n">
        <f aca="false">IF('Random Draws'!I1725&lt;Assumptions!$D$30,1,0)</f>
        <v>0</v>
      </c>
      <c r="E1725" s="19" t="n">
        <f aca="false">C1725+Assumptions!$D$31*D1725</f>
        <v>0.265687442648974</v>
      </c>
      <c r="F1725" s="28" t="n">
        <f aca="false">(Simulation!F1725-Assumptions!$D$15)*(1-E1725)+Assumptions!$D$15-Simulation!J1725</f>
        <v>0.18343091068414</v>
      </c>
      <c r="G1725" s="8" t="n">
        <f aca="false">((Assumptions!$D$14*(1+Simulation!E1725)^1*F1725-Assumptions!$D$14*(1+Simulation!E1725)^0*Simulation!E1725*Assumptions!$D$16)/(1+Simulation!K1725)^1+(Assumptions!$D$14*(1+Simulation!E1725)^2*F1725-Assumptions!$D$14*(1+Simulation!E1725)^1*Simulation!E1725*Assumptions!$D$16)/(1+Simulation!K1725)^2+(Assumptions!$D$14*(1+Simulation!E1725)^3*F1725-Assumptions!$D$14*(1+Simulation!E1725)^2*Simulation!E1725*Assumptions!$D$16)/(1+Simulation!K1725)^3+(Assumptions!$D$14*(1+Simulation!E1725)^4*F1725-Assumptions!$D$14*(1+Simulation!E1725)^3*Simulation!E1725*Assumptions!$D$16)/(1+Simulation!K1725)^4+(Assumptions!$D$14*(1+Simulation!E1725)^5*F1725-Assumptions!$D$14*(1+Simulation!E1725)^4*Simulation!E1725*Assumptions!$D$16)/(1+Simulation!K1725)^5+(Assumptions!$D$14*(1+Simulation!E1725)^5*F1725-Assumptions!$D$14*(1+Simulation!E1725)^4*Simulation!E1725*Assumptions!$D$16)*(1+Simulation!I1725)/(Simulation!K1725-Simulation!I1725)/(1+Simulation!K1725)^5-Assumptions!$D$17)/Assumptions!$D$18</f>
        <v>14.1039227711775</v>
      </c>
      <c r="H1725" s="8" t="str">
        <f aca="false">IF(D1725=1,G1725,"")</f>
        <v/>
      </c>
      <c r="I1725" s="33" t="n">
        <f aca="false">IF(D1725=0,G1725,"")</f>
        <v>14.1039227711775</v>
      </c>
    </row>
    <row r="1726" customFormat="false" ht="15" hidden="false" customHeight="false" outlineLevel="0" collapsed="false">
      <c r="B1726" s="2" t="n">
        <v>1721</v>
      </c>
      <c r="C1726" s="19" t="n">
        <f aca="false">IF('Random Draws'!F1726&lt;(Assumptions!$D$28-Assumptions!$D$27)/(Assumptions!$D$29-Assumptions!$D$27),Assumptions!$D$27+SQRT('Random Draws'!F1726*(Assumptions!$D$29-Assumptions!$D$27)*(Assumptions!$D$28-Assumptions!$D$27)),Assumptions!$D$29-SQRT((1-'Random Draws'!F1726)*(Assumptions!$D$29-Assumptions!$D$27)*(Assumptions!$D$29-Assumptions!$D$28)))</f>
        <v>0.250040752331852</v>
      </c>
      <c r="D1726" s="29" t="n">
        <f aca="false">IF('Random Draws'!I1726&lt;Assumptions!$D$30,1,0)</f>
        <v>0</v>
      </c>
      <c r="E1726" s="19" t="n">
        <f aca="false">C1726+Assumptions!$D$31*D1726</f>
        <v>0.250040752331852</v>
      </c>
      <c r="F1726" s="28" t="n">
        <f aca="false">(Simulation!F1726-Assumptions!$D$15)*(1-E1726)+Assumptions!$D$15-Simulation!J1726</f>
        <v>0.190592218457227</v>
      </c>
      <c r="G1726" s="8" t="n">
        <f aca="false">((Assumptions!$D$14*(1+Simulation!E1726)^1*F1726-Assumptions!$D$14*(1+Simulation!E1726)^0*Simulation!E1726*Assumptions!$D$16)/(1+Simulation!K1726)^1+(Assumptions!$D$14*(1+Simulation!E1726)^2*F1726-Assumptions!$D$14*(1+Simulation!E1726)^1*Simulation!E1726*Assumptions!$D$16)/(1+Simulation!K1726)^2+(Assumptions!$D$14*(1+Simulation!E1726)^3*F1726-Assumptions!$D$14*(1+Simulation!E1726)^2*Simulation!E1726*Assumptions!$D$16)/(1+Simulation!K1726)^3+(Assumptions!$D$14*(1+Simulation!E1726)^4*F1726-Assumptions!$D$14*(1+Simulation!E1726)^3*Simulation!E1726*Assumptions!$D$16)/(1+Simulation!K1726)^4+(Assumptions!$D$14*(1+Simulation!E1726)^5*F1726-Assumptions!$D$14*(1+Simulation!E1726)^4*Simulation!E1726*Assumptions!$D$16)/(1+Simulation!K1726)^5+(Assumptions!$D$14*(1+Simulation!E1726)^5*F1726-Assumptions!$D$14*(1+Simulation!E1726)^4*Simulation!E1726*Assumptions!$D$16)*(1+Simulation!I1726)/(Simulation!K1726-Simulation!I1726)/(1+Simulation!K1726)^5-Assumptions!$D$17)/Assumptions!$D$18</f>
        <v>18.1928487502104</v>
      </c>
      <c r="H1726" s="8" t="str">
        <f aca="false">IF(D1726=1,G1726,"")</f>
        <v/>
      </c>
      <c r="I1726" s="33" t="n">
        <f aca="false">IF(D1726=0,G1726,"")</f>
        <v>18.1928487502104</v>
      </c>
    </row>
    <row r="1727" customFormat="false" ht="15" hidden="false" customHeight="false" outlineLevel="0" collapsed="false">
      <c r="B1727" s="2" t="n">
        <v>1722</v>
      </c>
      <c r="C1727" s="19" t="n">
        <f aca="false">IF('Random Draws'!F1727&lt;(Assumptions!$D$28-Assumptions!$D$27)/(Assumptions!$D$29-Assumptions!$D$27),Assumptions!$D$27+SQRT('Random Draws'!F1727*(Assumptions!$D$29-Assumptions!$D$27)*(Assumptions!$D$28-Assumptions!$D$27)),Assumptions!$D$29-SQRT((1-'Random Draws'!F1727)*(Assumptions!$D$29-Assumptions!$D$27)*(Assumptions!$D$29-Assumptions!$D$28)))</f>
        <v>0.266433361159904</v>
      </c>
      <c r="D1727" s="29" t="n">
        <f aca="false">IF('Random Draws'!I1727&lt;Assumptions!$D$30,1,0)</f>
        <v>1</v>
      </c>
      <c r="E1727" s="19" t="n">
        <f aca="false">C1727+Assumptions!$D$31*D1727</f>
        <v>0.356433361159904</v>
      </c>
      <c r="F1727" s="28" t="n">
        <f aca="false">(Simulation!F1727-Assumptions!$D$15)*(1-E1727)+Assumptions!$D$15-Simulation!J1727</f>
        <v>0.16649509125469</v>
      </c>
      <c r="G1727" s="8" t="n">
        <f aca="false">((Assumptions!$D$14*(1+Simulation!E1727)^1*F1727-Assumptions!$D$14*(1+Simulation!E1727)^0*Simulation!E1727*Assumptions!$D$16)/(1+Simulation!K1727)^1+(Assumptions!$D$14*(1+Simulation!E1727)^2*F1727-Assumptions!$D$14*(1+Simulation!E1727)^1*Simulation!E1727*Assumptions!$D$16)/(1+Simulation!K1727)^2+(Assumptions!$D$14*(1+Simulation!E1727)^3*F1727-Assumptions!$D$14*(1+Simulation!E1727)^2*Simulation!E1727*Assumptions!$D$16)/(1+Simulation!K1727)^3+(Assumptions!$D$14*(1+Simulation!E1727)^4*F1727-Assumptions!$D$14*(1+Simulation!E1727)^3*Simulation!E1727*Assumptions!$D$16)/(1+Simulation!K1727)^4+(Assumptions!$D$14*(1+Simulation!E1727)^5*F1727-Assumptions!$D$14*(1+Simulation!E1727)^4*Simulation!E1727*Assumptions!$D$16)/(1+Simulation!K1727)^5+(Assumptions!$D$14*(1+Simulation!E1727)^5*F1727-Assumptions!$D$14*(1+Simulation!E1727)^4*Simulation!E1727*Assumptions!$D$16)*(1+Simulation!I1727)/(Simulation!K1727-Simulation!I1727)/(1+Simulation!K1727)^5-Assumptions!$D$17)/Assumptions!$D$18</f>
        <v>16.751624357471</v>
      </c>
      <c r="H1727" s="8" t="n">
        <f aca="false">IF(D1727=1,G1727,"")</f>
        <v>16.751624357471</v>
      </c>
      <c r="I1727" s="33" t="str">
        <f aca="false">IF(D1727=0,G1727,"")</f>
        <v/>
      </c>
    </row>
    <row r="1728" customFormat="false" ht="15" hidden="false" customHeight="false" outlineLevel="0" collapsed="false">
      <c r="B1728" s="2" t="n">
        <v>1723</v>
      </c>
      <c r="C1728" s="19" t="n">
        <f aca="false">IF('Random Draws'!F1728&lt;(Assumptions!$D$28-Assumptions!$D$27)/(Assumptions!$D$29-Assumptions!$D$27),Assumptions!$D$27+SQRT('Random Draws'!F1728*(Assumptions!$D$29-Assumptions!$D$27)*(Assumptions!$D$28-Assumptions!$D$27)),Assumptions!$D$29-SQRT((1-'Random Draws'!F1728)*(Assumptions!$D$29-Assumptions!$D$27)*(Assumptions!$D$29-Assumptions!$D$28)))</f>
        <v>0.274210519743259</v>
      </c>
      <c r="D1728" s="29" t="n">
        <f aca="false">IF('Random Draws'!I1728&lt;Assumptions!$D$30,1,0)</f>
        <v>1</v>
      </c>
      <c r="E1728" s="19" t="n">
        <f aca="false">C1728+Assumptions!$D$31*D1728</f>
        <v>0.364210519743258</v>
      </c>
      <c r="F1728" s="28" t="n">
        <f aca="false">(Simulation!F1728-Assumptions!$D$15)*(1-E1728)+Assumptions!$D$15-Simulation!J1728</f>
        <v>0.131979493213749</v>
      </c>
      <c r="G1728" s="8" t="n">
        <f aca="false">((Assumptions!$D$14*(1+Simulation!E1728)^1*F1728-Assumptions!$D$14*(1+Simulation!E1728)^0*Simulation!E1728*Assumptions!$D$16)/(1+Simulation!K1728)^1+(Assumptions!$D$14*(1+Simulation!E1728)^2*F1728-Assumptions!$D$14*(1+Simulation!E1728)^1*Simulation!E1728*Assumptions!$D$16)/(1+Simulation!K1728)^2+(Assumptions!$D$14*(1+Simulation!E1728)^3*F1728-Assumptions!$D$14*(1+Simulation!E1728)^2*Simulation!E1728*Assumptions!$D$16)/(1+Simulation!K1728)^3+(Assumptions!$D$14*(1+Simulation!E1728)^4*F1728-Assumptions!$D$14*(1+Simulation!E1728)^3*Simulation!E1728*Assumptions!$D$16)/(1+Simulation!K1728)^4+(Assumptions!$D$14*(1+Simulation!E1728)^5*F1728-Assumptions!$D$14*(1+Simulation!E1728)^4*Simulation!E1728*Assumptions!$D$16)/(1+Simulation!K1728)^5+(Assumptions!$D$14*(1+Simulation!E1728)^5*F1728-Assumptions!$D$14*(1+Simulation!E1728)^4*Simulation!E1728*Assumptions!$D$16)*(1+Simulation!I1728)/(Simulation!K1728-Simulation!I1728)/(1+Simulation!K1728)^5-Assumptions!$D$17)/Assumptions!$D$18</f>
        <v>9.47061523660546</v>
      </c>
      <c r="H1728" s="8" t="n">
        <f aca="false">IF(D1728=1,G1728,"")</f>
        <v>9.47061523660546</v>
      </c>
      <c r="I1728" s="33" t="str">
        <f aca="false">IF(D1728=0,G1728,"")</f>
        <v/>
      </c>
    </row>
    <row r="1729" customFormat="false" ht="15" hidden="false" customHeight="false" outlineLevel="0" collapsed="false">
      <c r="B1729" s="2" t="n">
        <v>1724</v>
      </c>
      <c r="C1729" s="19" t="n">
        <f aca="false">IF('Random Draws'!F1729&lt;(Assumptions!$D$28-Assumptions!$D$27)/(Assumptions!$D$29-Assumptions!$D$27),Assumptions!$D$27+SQRT('Random Draws'!F1729*(Assumptions!$D$29-Assumptions!$D$27)*(Assumptions!$D$28-Assumptions!$D$27)),Assumptions!$D$29-SQRT((1-'Random Draws'!F1729)*(Assumptions!$D$29-Assumptions!$D$27)*(Assumptions!$D$29-Assumptions!$D$28)))</f>
        <v>0.264668830839861</v>
      </c>
      <c r="D1729" s="29" t="n">
        <f aca="false">IF('Random Draws'!I1729&lt;Assumptions!$D$30,1,0)</f>
        <v>0</v>
      </c>
      <c r="E1729" s="19" t="n">
        <f aca="false">C1729+Assumptions!$D$31*D1729</f>
        <v>0.264668830839861</v>
      </c>
      <c r="F1729" s="28" t="n">
        <f aca="false">(Simulation!F1729-Assumptions!$D$15)*(1-E1729)+Assumptions!$D$15-Simulation!J1729</f>
        <v>0.159966890259466</v>
      </c>
      <c r="G1729" s="8" t="n">
        <f aca="false">((Assumptions!$D$14*(1+Simulation!E1729)^1*F1729-Assumptions!$D$14*(1+Simulation!E1729)^0*Simulation!E1729*Assumptions!$D$16)/(1+Simulation!K1729)^1+(Assumptions!$D$14*(1+Simulation!E1729)^2*F1729-Assumptions!$D$14*(1+Simulation!E1729)^1*Simulation!E1729*Assumptions!$D$16)/(1+Simulation!K1729)^2+(Assumptions!$D$14*(1+Simulation!E1729)^3*F1729-Assumptions!$D$14*(1+Simulation!E1729)^2*Simulation!E1729*Assumptions!$D$16)/(1+Simulation!K1729)^3+(Assumptions!$D$14*(1+Simulation!E1729)^4*F1729-Assumptions!$D$14*(1+Simulation!E1729)^3*Simulation!E1729*Assumptions!$D$16)/(1+Simulation!K1729)^4+(Assumptions!$D$14*(1+Simulation!E1729)^5*F1729-Assumptions!$D$14*(1+Simulation!E1729)^4*Simulation!E1729*Assumptions!$D$16)/(1+Simulation!K1729)^5+(Assumptions!$D$14*(1+Simulation!E1729)^5*F1729-Assumptions!$D$14*(1+Simulation!E1729)^4*Simulation!E1729*Assumptions!$D$16)*(1+Simulation!I1729)/(Simulation!K1729-Simulation!I1729)/(1+Simulation!K1729)^5-Assumptions!$D$17)/Assumptions!$D$18</f>
        <v>3.80714296603332</v>
      </c>
      <c r="H1729" s="8" t="str">
        <f aca="false">IF(D1729=1,G1729,"")</f>
        <v/>
      </c>
      <c r="I1729" s="33" t="n">
        <f aca="false">IF(D1729=0,G1729,"")</f>
        <v>3.80714296603332</v>
      </c>
    </row>
    <row r="1730" customFormat="false" ht="15" hidden="false" customHeight="false" outlineLevel="0" collapsed="false">
      <c r="B1730" s="2" t="n">
        <v>1725</v>
      </c>
      <c r="C1730" s="19" t="n">
        <f aca="false">IF('Random Draws'!F1730&lt;(Assumptions!$D$28-Assumptions!$D$27)/(Assumptions!$D$29-Assumptions!$D$27),Assumptions!$D$27+SQRT('Random Draws'!F1730*(Assumptions!$D$29-Assumptions!$D$27)*(Assumptions!$D$28-Assumptions!$D$27)),Assumptions!$D$29-SQRT((1-'Random Draws'!F1730)*(Assumptions!$D$29-Assumptions!$D$27)*(Assumptions!$D$29-Assumptions!$D$28)))</f>
        <v>0.265745352504618</v>
      </c>
      <c r="D1730" s="29" t="n">
        <f aca="false">IF('Random Draws'!I1730&lt;Assumptions!$D$30,1,0)</f>
        <v>1</v>
      </c>
      <c r="E1730" s="19" t="n">
        <f aca="false">C1730+Assumptions!$D$31*D1730</f>
        <v>0.355745352504618</v>
      </c>
      <c r="F1730" s="28" t="n">
        <f aca="false">(Simulation!F1730-Assumptions!$D$15)*(1-E1730)+Assumptions!$D$15-Simulation!J1730</f>
        <v>0.183538116590842</v>
      </c>
      <c r="G1730" s="8" t="n">
        <f aca="false">((Assumptions!$D$14*(1+Simulation!E1730)^1*F1730-Assumptions!$D$14*(1+Simulation!E1730)^0*Simulation!E1730*Assumptions!$D$16)/(1+Simulation!K1730)^1+(Assumptions!$D$14*(1+Simulation!E1730)^2*F1730-Assumptions!$D$14*(1+Simulation!E1730)^1*Simulation!E1730*Assumptions!$D$16)/(1+Simulation!K1730)^2+(Assumptions!$D$14*(1+Simulation!E1730)^3*F1730-Assumptions!$D$14*(1+Simulation!E1730)^2*Simulation!E1730*Assumptions!$D$16)/(1+Simulation!K1730)^3+(Assumptions!$D$14*(1+Simulation!E1730)^4*F1730-Assumptions!$D$14*(1+Simulation!E1730)^3*Simulation!E1730*Assumptions!$D$16)/(1+Simulation!K1730)^4+(Assumptions!$D$14*(1+Simulation!E1730)^5*F1730-Assumptions!$D$14*(1+Simulation!E1730)^4*Simulation!E1730*Assumptions!$D$16)/(1+Simulation!K1730)^5+(Assumptions!$D$14*(1+Simulation!E1730)^5*F1730-Assumptions!$D$14*(1+Simulation!E1730)^4*Simulation!E1730*Assumptions!$D$16)*(1+Simulation!I1730)/(Simulation!K1730-Simulation!I1730)/(1+Simulation!K1730)^5-Assumptions!$D$17)/Assumptions!$D$18</f>
        <v>17.2697509542275</v>
      </c>
      <c r="H1730" s="8" t="n">
        <f aca="false">IF(D1730=1,G1730,"")</f>
        <v>17.2697509542275</v>
      </c>
      <c r="I1730" s="33" t="str">
        <f aca="false">IF(D1730=0,G1730,"")</f>
        <v/>
      </c>
    </row>
    <row r="1731" customFormat="false" ht="15" hidden="false" customHeight="false" outlineLevel="0" collapsed="false">
      <c r="B1731" s="2" t="n">
        <v>1726</v>
      </c>
      <c r="C1731" s="19" t="n">
        <f aca="false">IF('Random Draws'!F1731&lt;(Assumptions!$D$28-Assumptions!$D$27)/(Assumptions!$D$29-Assumptions!$D$27),Assumptions!$D$27+SQRT('Random Draws'!F1731*(Assumptions!$D$29-Assumptions!$D$27)*(Assumptions!$D$28-Assumptions!$D$27)),Assumptions!$D$29-SQRT((1-'Random Draws'!F1731)*(Assumptions!$D$29-Assumptions!$D$27)*(Assumptions!$D$29-Assumptions!$D$28)))</f>
        <v>0.258172640136997</v>
      </c>
      <c r="D1731" s="29" t="n">
        <f aca="false">IF('Random Draws'!I1731&lt;Assumptions!$D$30,1,0)</f>
        <v>0</v>
      </c>
      <c r="E1731" s="19" t="n">
        <f aca="false">C1731+Assumptions!$D$31*D1731</f>
        <v>0.258172640136997</v>
      </c>
      <c r="F1731" s="28" t="n">
        <f aca="false">(Simulation!F1731-Assumptions!$D$15)*(1-E1731)+Assumptions!$D$15-Simulation!J1731</f>
        <v>0.215116952958912</v>
      </c>
      <c r="G1731" s="8" t="n">
        <f aca="false">((Assumptions!$D$14*(1+Simulation!E1731)^1*F1731-Assumptions!$D$14*(1+Simulation!E1731)^0*Simulation!E1731*Assumptions!$D$16)/(1+Simulation!K1731)^1+(Assumptions!$D$14*(1+Simulation!E1731)^2*F1731-Assumptions!$D$14*(1+Simulation!E1731)^1*Simulation!E1731*Assumptions!$D$16)/(1+Simulation!K1731)^2+(Assumptions!$D$14*(1+Simulation!E1731)^3*F1731-Assumptions!$D$14*(1+Simulation!E1731)^2*Simulation!E1731*Assumptions!$D$16)/(1+Simulation!K1731)^3+(Assumptions!$D$14*(1+Simulation!E1731)^4*F1731-Assumptions!$D$14*(1+Simulation!E1731)^3*Simulation!E1731*Assumptions!$D$16)/(1+Simulation!K1731)^4+(Assumptions!$D$14*(1+Simulation!E1731)^5*F1731-Assumptions!$D$14*(1+Simulation!E1731)^4*Simulation!E1731*Assumptions!$D$16)/(1+Simulation!K1731)^5+(Assumptions!$D$14*(1+Simulation!E1731)^5*F1731-Assumptions!$D$14*(1+Simulation!E1731)^4*Simulation!E1731*Assumptions!$D$16)*(1+Simulation!I1731)/(Simulation!K1731-Simulation!I1731)/(1+Simulation!K1731)^5-Assumptions!$D$17)/Assumptions!$D$18</f>
        <v>14.5970992999057</v>
      </c>
      <c r="H1731" s="8" t="str">
        <f aca="false">IF(D1731=1,G1731,"")</f>
        <v/>
      </c>
      <c r="I1731" s="33" t="n">
        <f aca="false">IF(D1731=0,G1731,"")</f>
        <v>14.5970992999057</v>
      </c>
    </row>
    <row r="1732" customFormat="false" ht="15" hidden="false" customHeight="false" outlineLevel="0" collapsed="false">
      <c r="B1732" s="2" t="n">
        <v>1727</v>
      </c>
      <c r="C1732" s="19" t="n">
        <f aca="false">IF('Random Draws'!F1732&lt;(Assumptions!$D$28-Assumptions!$D$27)/(Assumptions!$D$29-Assumptions!$D$27),Assumptions!$D$27+SQRT('Random Draws'!F1732*(Assumptions!$D$29-Assumptions!$D$27)*(Assumptions!$D$28-Assumptions!$D$27)),Assumptions!$D$29-SQRT((1-'Random Draws'!F1732)*(Assumptions!$D$29-Assumptions!$D$27)*(Assumptions!$D$29-Assumptions!$D$28)))</f>
        <v>0.249290572755347</v>
      </c>
      <c r="D1732" s="29" t="n">
        <f aca="false">IF('Random Draws'!I1732&lt;Assumptions!$D$30,1,0)</f>
        <v>1</v>
      </c>
      <c r="E1732" s="19" t="n">
        <f aca="false">C1732+Assumptions!$D$31*D1732</f>
        <v>0.339290572755347</v>
      </c>
      <c r="F1732" s="28" t="n">
        <f aca="false">(Simulation!F1732-Assumptions!$D$15)*(1-E1732)+Assumptions!$D$15-Simulation!J1732</f>
        <v>0.167296734764794</v>
      </c>
      <c r="G1732" s="8" t="n">
        <f aca="false">((Assumptions!$D$14*(1+Simulation!E1732)^1*F1732-Assumptions!$D$14*(1+Simulation!E1732)^0*Simulation!E1732*Assumptions!$D$16)/(1+Simulation!K1732)^1+(Assumptions!$D$14*(1+Simulation!E1732)^2*F1732-Assumptions!$D$14*(1+Simulation!E1732)^1*Simulation!E1732*Assumptions!$D$16)/(1+Simulation!K1732)^2+(Assumptions!$D$14*(1+Simulation!E1732)^3*F1732-Assumptions!$D$14*(1+Simulation!E1732)^2*Simulation!E1732*Assumptions!$D$16)/(1+Simulation!K1732)^3+(Assumptions!$D$14*(1+Simulation!E1732)^4*F1732-Assumptions!$D$14*(1+Simulation!E1732)^3*Simulation!E1732*Assumptions!$D$16)/(1+Simulation!K1732)^4+(Assumptions!$D$14*(1+Simulation!E1732)^5*F1732-Assumptions!$D$14*(1+Simulation!E1732)^4*Simulation!E1732*Assumptions!$D$16)/(1+Simulation!K1732)^5+(Assumptions!$D$14*(1+Simulation!E1732)^5*F1732-Assumptions!$D$14*(1+Simulation!E1732)^4*Simulation!E1732*Assumptions!$D$16)*(1+Simulation!I1732)/(Simulation!K1732-Simulation!I1732)/(1+Simulation!K1732)^5-Assumptions!$D$17)/Assumptions!$D$18</f>
        <v>9.4989194878175</v>
      </c>
      <c r="H1732" s="8" t="n">
        <f aca="false">IF(D1732=1,G1732,"")</f>
        <v>9.4989194878175</v>
      </c>
      <c r="I1732" s="33" t="str">
        <f aca="false">IF(D1732=0,G1732,"")</f>
        <v/>
      </c>
    </row>
    <row r="1733" customFormat="false" ht="15" hidden="false" customHeight="false" outlineLevel="0" collapsed="false">
      <c r="B1733" s="2" t="n">
        <v>1728</v>
      </c>
      <c r="C1733" s="19" t="n">
        <f aca="false">IF('Random Draws'!F1733&lt;(Assumptions!$D$28-Assumptions!$D$27)/(Assumptions!$D$29-Assumptions!$D$27),Assumptions!$D$27+SQRT('Random Draws'!F1733*(Assumptions!$D$29-Assumptions!$D$27)*(Assumptions!$D$28-Assumptions!$D$27)),Assumptions!$D$29-SQRT((1-'Random Draws'!F1733)*(Assumptions!$D$29-Assumptions!$D$27)*(Assumptions!$D$29-Assumptions!$D$28)))</f>
        <v>0.263473694857398</v>
      </c>
      <c r="D1733" s="29" t="n">
        <f aca="false">IF('Random Draws'!I1733&lt;Assumptions!$D$30,1,0)</f>
        <v>1</v>
      </c>
      <c r="E1733" s="19" t="n">
        <f aca="false">C1733+Assumptions!$D$31*D1733</f>
        <v>0.353473694857398</v>
      </c>
      <c r="F1733" s="28" t="n">
        <f aca="false">(Simulation!F1733-Assumptions!$D$15)*(1-E1733)+Assumptions!$D$15-Simulation!J1733</f>
        <v>0.186467569495666</v>
      </c>
      <c r="G1733" s="8" t="n">
        <f aca="false">((Assumptions!$D$14*(1+Simulation!E1733)^1*F1733-Assumptions!$D$14*(1+Simulation!E1733)^0*Simulation!E1733*Assumptions!$D$16)/(1+Simulation!K1733)^1+(Assumptions!$D$14*(1+Simulation!E1733)^2*F1733-Assumptions!$D$14*(1+Simulation!E1733)^1*Simulation!E1733*Assumptions!$D$16)/(1+Simulation!K1733)^2+(Assumptions!$D$14*(1+Simulation!E1733)^3*F1733-Assumptions!$D$14*(1+Simulation!E1733)^2*Simulation!E1733*Assumptions!$D$16)/(1+Simulation!K1733)^3+(Assumptions!$D$14*(1+Simulation!E1733)^4*F1733-Assumptions!$D$14*(1+Simulation!E1733)^3*Simulation!E1733*Assumptions!$D$16)/(1+Simulation!K1733)^4+(Assumptions!$D$14*(1+Simulation!E1733)^5*F1733-Assumptions!$D$14*(1+Simulation!E1733)^4*Simulation!E1733*Assumptions!$D$16)/(1+Simulation!K1733)^5+(Assumptions!$D$14*(1+Simulation!E1733)^5*F1733-Assumptions!$D$14*(1+Simulation!E1733)^4*Simulation!E1733*Assumptions!$D$16)*(1+Simulation!I1733)/(Simulation!K1733-Simulation!I1733)/(1+Simulation!K1733)^5-Assumptions!$D$17)/Assumptions!$D$18</f>
        <v>19.0433937118931</v>
      </c>
      <c r="H1733" s="8" t="n">
        <f aca="false">IF(D1733=1,G1733,"")</f>
        <v>19.0433937118931</v>
      </c>
      <c r="I1733" s="33" t="str">
        <f aca="false">IF(D1733=0,G1733,"")</f>
        <v/>
      </c>
    </row>
    <row r="1734" customFormat="false" ht="15" hidden="false" customHeight="false" outlineLevel="0" collapsed="false">
      <c r="B1734" s="2" t="n">
        <v>1729</v>
      </c>
      <c r="C1734" s="19" t="n">
        <f aca="false">IF('Random Draws'!F1734&lt;(Assumptions!$D$28-Assumptions!$D$27)/(Assumptions!$D$29-Assumptions!$D$27),Assumptions!$D$27+SQRT('Random Draws'!F1734*(Assumptions!$D$29-Assumptions!$D$27)*(Assumptions!$D$28-Assumptions!$D$27)),Assumptions!$D$29-SQRT((1-'Random Draws'!F1734)*(Assumptions!$D$29-Assumptions!$D$27)*(Assumptions!$D$29-Assumptions!$D$28)))</f>
        <v>0.263201418601941</v>
      </c>
      <c r="D1734" s="29" t="n">
        <f aca="false">IF('Random Draws'!I1734&lt;Assumptions!$D$30,1,0)</f>
        <v>0</v>
      </c>
      <c r="E1734" s="19" t="n">
        <f aca="false">C1734+Assumptions!$D$31*D1734</f>
        <v>0.263201418601941</v>
      </c>
      <c r="F1734" s="28" t="n">
        <f aca="false">(Simulation!F1734-Assumptions!$D$15)*(1-E1734)+Assumptions!$D$15-Simulation!J1734</f>
        <v>0.217212438347997</v>
      </c>
      <c r="G1734" s="8" t="n">
        <f aca="false">((Assumptions!$D$14*(1+Simulation!E1734)^1*F1734-Assumptions!$D$14*(1+Simulation!E1734)^0*Simulation!E1734*Assumptions!$D$16)/(1+Simulation!K1734)^1+(Assumptions!$D$14*(1+Simulation!E1734)^2*F1734-Assumptions!$D$14*(1+Simulation!E1734)^1*Simulation!E1734*Assumptions!$D$16)/(1+Simulation!K1734)^2+(Assumptions!$D$14*(1+Simulation!E1734)^3*F1734-Assumptions!$D$14*(1+Simulation!E1734)^2*Simulation!E1734*Assumptions!$D$16)/(1+Simulation!K1734)^3+(Assumptions!$D$14*(1+Simulation!E1734)^4*F1734-Assumptions!$D$14*(1+Simulation!E1734)^3*Simulation!E1734*Assumptions!$D$16)/(1+Simulation!K1734)^4+(Assumptions!$D$14*(1+Simulation!E1734)^5*F1734-Assumptions!$D$14*(1+Simulation!E1734)^4*Simulation!E1734*Assumptions!$D$16)/(1+Simulation!K1734)^5+(Assumptions!$D$14*(1+Simulation!E1734)^5*F1734-Assumptions!$D$14*(1+Simulation!E1734)^4*Simulation!E1734*Assumptions!$D$16)*(1+Simulation!I1734)/(Simulation!K1734-Simulation!I1734)/(1+Simulation!K1734)^5-Assumptions!$D$17)/Assumptions!$D$18</f>
        <v>27.8985291429324</v>
      </c>
      <c r="H1734" s="8" t="str">
        <f aca="false">IF(D1734=1,G1734,"")</f>
        <v/>
      </c>
      <c r="I1734" s="33" t="n">
        <f aca="false">IF(D1734=0,G1734,"")</f>
        <v>27.8985291429324</v>
      </c>
    </row>
    <row r="1735" customFormat="false" ht="15" hidden="false" customHeight="false" outlineLevel="0" collapsed="false">
      <c r="B1735" s="2" t="n">
        <v>1730</v>
      </c>
      <c r="C1735" s="19" t="n">
        <f aca="false">IF('Random Draws'!F1735&lt;(Assumptions!$D$28-Assumptions!$D$27)/(Assumptions!$D$29-Assumptions!$D$27),Assumptions!$D$27+SQRT('Random Draws'!F1735*(Assumptions!$D$29-Assumptions!$D$27)*(Assumptions!$D$28-Assumptions!$D$27)),Assumptions!$D$29-SQRT((1-'Random Draws'!F1735)*(Assumptions!$D$29-Assumptions!$D$27)*(Assumptions!$D$29-Assumptions!$D$28)))</f>
        <v>0.257394838420106</v>
      </c>
      <c r="D1735" s="29" t="n">
        <f aca="false">IF('Random Draws'!I1735&lt;Assumptions!$D$30,1,0)</f>
        <v>0</v>
      </c>
      <c r="E1735" s="19" t="n">
        <f aca="false">C1735+Assumptions!$D$31*D1735</f>
        <v>0.257394838420106</v>
      </c>
      <c r="F1735" s="28" t="n">
        <f aca="false">(Simulation!F1735-Assumptions!$D$15)*(1-E1735)+Assumptions!$D$15-Simulation!J1735</f>
        <v>0.154730909971859</v>
      </c>
      <c r="G1735" s="8" t="n">
        <f aca="false">((Assumptions!$D$14*(1+Simulation!E1735)^1*F1735-Assumptions!$D$14*(1+Simulation!E1735)^0*Simulation!E1735*Assumptions!$D$16)/(1+Simulation!K1735)^1+(Assumptions!$D$14*(1+Simulation!E1735)^2*F1735-Assumptions!$D$14*(1+Simulation!E1735)^1*Simulation!E1735*Assumptions!$D$16)/(1+Simulation!K1735)^2+(Assumptions!$D$14*(1+Simulation!E1735)^3*F1735-Assumptions!$D$14*(1+Simulation!E1735)^2*Simulation!E1735*Assumptions!$D$16)/(1+Simulation!K1735)^3+(Assumptions!$D$14*(1+Simulation!E1735)^4*F1735-Assumptions!$D$14*(1+Simulation!E1735)^3*Simulation!E1735*Assumptions!$D$16)/(1+Simulation!K1735)^4+(Assumptions!$D$14*(1+Simulation!E1735)^5*F1735-Assumptions!$D$14*(1+Simulation!E1735)^4*Simulation!E1735*Assumptions!$D$16)/(1+Simulation!K1735)^5+(Assumptions!$D$14*(1+Simulation!E1735)^5*F1735-Assumptions!$D$14*(1+Simulation!E1735)^4*Simulation!E1735*Assumptions!$D$16)*(1+Simulation!I1735)/(Simulation!K1735-Simulation!I1735)/(1+Simulation!K1735)^5-Assumptions!$D$17)/Assumptions!$D$18</f>
        <v>19.8317023426965</v>
      </c>
      <c r="H1735" s="8" t="str">
        <f aca="false">IF(D1735=1,G1735,"")</f>
        <v/>
      </c>
      <c r="I1735" s="33" t="n">
        <f aca="false">IF(D1735=0,G1735,"")</f>
        <v>19.8317023426965</v>
      </c>
    </row>
    <row r="1736" customFormat="false" ht="15" hidden="false" customHeight="false" outlineLevel="0" collapsed="false">
      <c r="B1736" s="2" t="n">
        <v>1731</v>
      </c>
      <c r="C1736" s="19" t="n">
        <f aca="false">IF('Random Draws'!F1736&lt;(Assumptions!$D$28-Assumptions!$D$27)/(Assumptions!$D$29-Assumptions!$D$27),Assumptions!$D$27+SQRT('Random Draws'!F1736*(Assumptions!$D$29-Assumptions!$D$27)*(Assumptions!$D$28-Assumptions!$D$27)),Assumptions!$D$29-SQRT((1-'Random Draws'!F1736)*(Assumptions!$D$29-Assumptions!$D$27)*(Assumptions!$D$29-Assumptions!$D$28)))</f>
        <v>0.253474876096232</v>
      </c>
      <c r="D1736" s="29" t="n">
        <f aca="false">IF('Random Draws'!I1736&lt;Assumptions!$D$30,1,0)</f>
        <v>1</v>
      </c>
      <c r="E1736" s="19" t="n">
        <f aca="false">C1736+Assumptions!$D$31*D1736</f>
        <v>0.343474876096232</v>
      </c>
      <c r="F1736" s="28" t="n">
        <f aca="false">(Simulation!F1736-Assumptions!$D$15)*(1-E1736)+Assumptions!$D$15-Simulation!J1736</f>
        <v>0.170152816131443</v>
      </c>
      <c r="G1736" s="8" t="n">
        <f aca="false">((Assumptions!$D$14*(1+Simulation!E1736)^1*F1736-Assumptions!$D$14*(1+Simulation!E1736)^0*Simulation!E1736*Assumptions!$D$16)/(1+Simulation!K1736)^1+(Assumptions!$D$14*(1+Simulation!E1736)^2*F1736-Assumptions!$D$14*(1+Simulation!E1736)^1*Simulation!E1736*Assumptions!$D$16)/(1+Simulation!K1736)^2+(Assumptions!$D$14*(1+Simulation!E1736)^3*F1736-Assumptions!$D$14*(1+Simulation!E1736)^2*Simulation!E1736*Assumptions!$D$16)/(1+Simulation!K1736)^3+(Assumptions!$D$14*(1+Simulation!E1736)^4*F1736-Assumptions!$D$14*(1+Simulation!E1736)^3*Simulation!E1736*Assumptions!$D$16)/(1+Simulation!K1736)^4+(Assumptions!$D$14*(1+Simulation!E1736)^5*F1736-Assumptions!$D$14*(1+Simulation!E1736)^4*Simulation!E1736*Assumptions!$D$16)/(1+Simulation!K1736)^5+(Assumptions!$D$14*(1+Simulation!E1736)^5*F1736-Assumptions!$D$14*(1+Simulation!E1736)^4*Simulation!E1736*Assumptions!$D$16)*(1+Simulation!I1736)/(Simulation!K1736-Simulation!I1736)/(1+Simulation!K1736)^5-Assumptions!$D$17)/Assumptions!$D$18</f>
        <v>13.3130432460799</v>
      </c>
      <c r="H1736" s="8" t="n">
        <f aca="false">IF(D1736=1,G1736,"")</f>
        <v>13.3130432460799</v>
      </c>
      <c r="I1736" s="33" t="str">
        <f aca="false">IF(D1736=0,G1736,"")</f>
        <v/>
      </c>
    </row>
    <row r="1737" customFormat="false" ht="15" hidden="false" customHeight="false" outlineLevel="0" collapsed="false">
      <c r="B1737" s="2" t="n">
        <v>1732</v>
      </c>
      <c r="C1737" s="19" t="n">
        <f aca="false">IF('Random Draws'!F1737&lt;(Assumptions!$D$28-Assumptions!$D$27)/(Assumptions!$D$29-Assumptions!$D$27),Assumptions!$D$27+SQRT('Random Draws'!F1737*(Assumptions!$D$29-Assumptions!$D$27)*(Assumptions!$D$28-Assumptions!$D$27)),Assumptions!$D$29-SQRT((1-'Random Draws'!F1737)*(Assumptions!$D$29-Assumptions!$D$27)*(Assumptions!$D$29-Assumptions!$D$28)))</f>
        <v>0.259270949712995</v>
      </c>
      <c r="D1737" s="29" t="n">
        <f aca="false">IF('Random Draws'!I1737&lt;Assumptions!$D$30,1,0)</f>
        <v>0</v>
      </c>
      <c r="E1737" s="19" t="n">
        <f aca="false">C1737+Assumptions!$D$31*D1737</f>
        <v>0.259270949712995</v>
      </c>
      <c r="F1737" s="28" t="n">
        <f aca="false">(Simulation!F1737-Assumptions!$D$15)*(1-E1737)+Assumptions!$D$15-Simulation!J1737</f>
        <v>0.118700246053881</v>
      </c>
      <c r="G1737" s="8" t="n">
        <f aca="false">((Assumptions!$D$14*(1+Simulation!E1737)^1*F1737-Assumptions!$D$14*(1+Simulation!E1737)^0*Simulation!E1737*Assumptions!$D$16)/(1+Simulation!K1737)^1+(Assumptions!$D$14*(1+Simulation!E1737)^2*F1737-Assumptions!$D$14*(1+Simulation!E1737)^1*Simulation!E1737*Assumptions!$D$16)/(1+Simulation!K1737)^2+(Assumptions!$D$14*(1+Simulation!E1737)^3*F1737-Assumptions!$D$14*(1+Simulation!E1737)^2*Simulation!E1737*Assumptions!$D$16)/(1+Simulation!K1737)^3+(Assumptions!$D$14*(1+Simulation!E1737)^4*F1737-Assumptions!$D$14*(1+Simulation!E1737)^3*Simulation!E1737*Assumptions!$D$16)/(1+Simulation!K1737)^4+(Assumptions!$D$14*(1+Simulation!E1737)^5*F1737-Assumptions!$D$14*(1+Simulation!E1737)^4*Simulation!E1737*Assumptions!$D$16)/(1+Simulation!K1737)^5+(Assumptions!$D$14*(1+Simulation!E1737)^5*F1737-Assumptions!$D$14*(1+Simulation!E1737)^4*Simulation!E1737*Assumptions!$D$16)*(1+Simulation!I1737)/(Simulation!K1737-Simulation!I1737)/(1+Simulation!K1737)^5-Assumptions!$D$17)/Assumptions!$D$18</f>
        <v>10.0029503135963</v>
      </c>
      <c r="H1737" s="8" t="str">
        <f aca="false">IF(D1737=1,G1737,"")</f>
        <v/>
      </c>
      <c r="I1737" s="33" t="n">
        <f aca="false">IF(D1737=0,G1737,"")</f>
        <v>10.0029503135963</v>
      </c>
    </row>
    <row r="1738" customFormat="false" ht="15" hidden="false" customHeight="false" outlineLevel="0" collapsed="false">
      <c r="B1738" s="2" t="n">
        <v>1733</v>
      </c>
      <c r="C1738" s="19" t="n">
        <f aca="false">IF('Random Draws'!F1738&lt;(Assumptions!$D$28-Assumptions!$D$27)/(Assumptions!$D$29-Assumptions!$D$27),Assumptions!$D$27+SQRT('Random Draws'!F1738*(Assumptions!$D$29-Assumptions!$D$27)*(Assumptions!$D$28-Assumptions!$D$27)),Assumptions!$D$29-SQRT((1-'Random Draws'!F1738)*(Assumptions!$D$29-Assumptions!$D$27)*(Assumptions!$D$29-Assumptions!$D$28)))</f>
        <v>0.252377169524023</v>
      </c>
      <c r="D1738" s="29" t="n">
        <f aca="false">IF('Random Draws'!I1738&lt;Assumptions!$D$30,1,0)</f>
        <v>0</v>
      </c>
      <c r="E1738" s="19" t="n">
        <f aca="false">C1738+Assumptions!$D$31*D1738</f>
        <v>0.252377169524023</v>
      </c>
      <c r="F1738" s="28" t="n">
        <f aca="false">(Simulation!F1738-Assumptions!$D$15)*(1-E1738)+Assumptions!$D$15-Simulation!J1738</f>
        <v>0.193300925733022</v>
      </c>
      <c r="G1738" s="8" t="n">
        <f aca="false">((Assumptions!$D$14*(1+Simulation!E1738)^1*F1738-Assumptions!$D$14*(1+Simulation!E1738)^0*Simulation!E1738*Assumptions!$D$16)/(1+Simulation!K1738)^1+(Assumptions!$D$14*(1+Simulation!E1738)^2*F1738-Assumptions!$D$14*(1+Simulation!E1738)^1*Simulation!E1738*Assumptions!$D$16)/(1+Simulation!K1738)^2+(Assumptions!$D$14*(1+Simulation!E1738)^3*F1738-Assumptions!$D$14*(1+Simulation!E1738)^2*Simulation!E1738*Assumptions!$D$16)/(1+Simulation!K1738)^3+(Assumptions!$D$14*(1+Simulation!E1738)^4*F1738-Assumptions!$D$14*(1+Simulation!E1738)^3*Simulation!E1738*Assumptions!$D$16)/(1+Simulation!K1738)^4+(Assumptions!$D$14*(1+Simulation!E1738)^5*F1738-Assumptions!$D$14*(1+Simulation!E1738)^4*Simulation!E1738*Assumptions!$D$16)/(1+Simulation!K1738)^5+(Assumptions!$D$14*(1+Simulation!E1738)^5*F1738-Assumptions!$D$14*(1+Simulation!E1738)^4*Simulation!E1738*Assumptions!$D$16)*(1+Simulation!I1738)/(Simulation!K1738-Simulation!I1738)/(1+Simulation!K1738)^5-Assumptions!$D$17)/Assumptions!$D$18</f>
        <v>13.1174926155415</v>
      </c>
      <c r="H1738" s="8" t="str">
        <f aca="false">IF(D1738=1,G1738,"")</f>
        <v/>
      </c>
      <c r="I1738" s="33" t="n">
        <f aca="false">IF(D1738=0,G1738,"")</f>
        <v>13.1174926155415</v>
      </c>
    </row>
    <row r="1739" customFormat="false" ht="15" hidden="false" customHeight="false" outlineLevel="0" collapsed="false">
      <c r="B1739" s="2" t="n">
        <v>1734</v>
      </c>
      <c r="C1739" s="19" t="n">
        <f aca="false">IF('Random Draws'!F1739&lt;(Assumptions!$D$28-Assumptions!$D$27)/(Assumptions!$D$29-Assumptions!$D$27),Assumptions!$D$27+SQRT('Random Draws'!F1739*(Assumptions!$D$29-Assumptions!$D$27)*(Assumptions!$D$28-Assumptions!$D$27)),Assumptions!$D$29-SQRT((1-'Random Draws'!F1739)*(Assumptions!$D$29-Assumptions!$D$27)*(Assumptions!$D$29-Assumptions!$D$28)))</f>
        <v>0.259181606582203</v>
      </c>
      <c r="D1739" s="29" t="n">
        <f aca="false">IF('Random Draws'!I1739&lt;Assumptions!$D$30,1,0)</f>
        <v>0</v>
      </c>
      <c r="E1739" s="19" t="n">
        <f aca="false">C1739+Assumptions!$D$31*D1739</f>
        <v>0.259181606582203</v>
      </c>
      <c r="F1739" s="28" t="n">
        <f aca="false">(Simulation!F1739-Assumptions!$D$15)*(1-E1739)+Assumptions!$D$15-Simulation!J1739</f>
        <v>0.163856932942968</v>
      </c>
      <c r="G1739" s="8" t="n">
        <f aca="false">((Assumptions!$D$14*(1+Simulation!E1739)^1*F1739-Assumptions!$D$14*(1+Simulation!E1739)^0*Simulation!E1739*Assumptions!$D$16)/(1+Simulation!K1739)^1+(Assumptions!$D$14*(1+Simulation!E1739)^2*F1739-Assumptions!$D$14*(1+Simulation!E1739)^1*Simulation!E1739*Assumptions!$D$16)/(1+Simulation!K1739)^2+(Assumptions!$D$14*(1+Simulation!E1739)^3*F1739-Assumptions!$D$14*(1+Simulation!E1739)^2*Simulation!E1739*Assumptions!$D$16)/(1+Simulation!K1739)^3+(Assumptions!$D$14*(1+Simulation!E1739)^4*F1739-Assumptions!$D$14*(1+Simulation!E1739)^3*Simulation!E1739*Assumptions!$D$16)/(1+Simulation!K1739)^4+(Assumptions!$D$14*(1+Simulation!E1739)^5*F1739-Assumptions!$D$14*(1+Simulation!E1739)^4*Simulation!E1739*Assumptions!$D$16)/(1+Simulation!K1739)^5+(Assumptions!$D$14*(1+Simulation!E1739)^5*F1739-Assumptions!$D$14*(1+Simulation!E1739)^4*Simulation!E1739*Assumptions!$D$16)*(1+Simulation!I1739)/(Simulation!K1739-Simulation!I1739)/(1+Simulation!K1739)^5-Assumptions!$D$17)/Assumptions!$D$18</f>
        <v>17.3806208709514</v>
      </c>
      <c r="H1739" s="8" t="str">
        <f aca="false">IF(D1739=1,G1739,"")</f>
        <v/>
      </c>
      <c r="I1739" s="33" t="n">
        <f aca="false">IF(D1739=0,G1739,"")</f>
        <v>17.3806208709514</v>
      </c>
    </row>
    <row r="1740" customFormat="false" ht="15" hidden="false" customHeight="false" outlineLevel="0" collapsed="false">
      <c r="B1740" s="2" t="n">
        <v>1735</v>
      </c>
      <c r="C1740" s="19" t="n">
        <f aca="false">IF('Random Draws'!F1740&lt;(Assumptions!$D$28-Assumptions!$D$27)/(Assumptions!$D$29-Assumptions!$D$27),Assumptions!$D$27+SQRT('Random Draws'!F1740*(Assumptions!$D$29-Assumptions!$D$27)*(Assumptions!$D$28-Assumptions!$D$27)),Assumptions!$D$29-SQRT((1-'Random Draws'!F1740)*(Assumptions!$D$29-Assumptions!$D$27)*(Assumptions!$D$29-Assumptions!$D$28)))</f>
        <v>0.258003538469734</v>
      </c>
      <c r="D1740" s="29" t="n">
        <f aca="false">IF('Random Draws'!I1740&lt;Assumptions!$D$30,1,0)</f>
        <v>0</v>
      </c>
      <c r="E1740" s="19" t="n">
        <f aca="false">C1740+Assumptions!$D$31*D1740</f>
        <v>0.258003538469734</v>
      </c>
      <c r="F1740" s="28" t="n">
        <f aca="false">(Simulation!F1740-Assumptions!$D$15)*(1-E1740)+Assumptions!$D$15-Simulation!J1740</f>
        <v>0.18071147370204</v>
      </c>
      <c r="G1740" s="8" t="n">
        <f aca="false">((Assumptions!$D$14*(1+Simulation!E1740)^1*F1740-Assumptions!$D$14*(1+Simulation!E1740)^0*Simulation!E1740*Assumptions!$D$16)/(1+Simulation!K1740)^1+(Assumptions!$D$14*(1+Simulation!E1740)^2*F1740-Assumptions!$D$14*(1+Simulation!E1740)^1*Simulation!E1740*Assumptions!$D$16)/(1+Simulation!K1740)^2+(Assumptions!$D$14*(1+Simulation!E1740)^3*F1740-Assumptions!$D$14*(1+Simulation!E1740)^2*Simulation!E1740*Assumptions!$D$16)/(1+Simulation!K1740)^3+(Assumptions!$D$14*(1+Simulation!E1740)^4*F1740-Assumptions!$D$14*(1+Simulation!E1740)^3*Simulation!E1740*Assumptions!$D$16)/(1+Simulation!K1740)^4+(Assumptions!$D$14*(1+Simulation!E1740)^5*F1740-Assumptions!$D$14*(1+Simulation!E1740)^4*Simulation!E1740*Assumptions!$D$16)/(1+Simulation!K1740)^5+(Assumptions!$D$14*(1+Simulation!E1740)^5*F1740-Assumptions!$D$14*(1+Simulation!E1740)^4*Simulation!E1740*Assumptions!$D$16)*(1+Simulation!I1740)/(Simulation!K1740-Simulation!I1740)/(1+Simulation!K1740)^5-Assumptions!$D$17)/Assumptions!$D$18</f>
        <v>19.0113878862304</v>
      </c>
      <c r="H1740" s="8" t="str">
        <f aca="false">IF(D1740=1,G1740,"")</f>
        <v/>
      </c>
      <c r="I1740" s="33" t="n">
        <f aca="false">IF(D1740=0,G1740,"")</f>
        <v>19.0113878862304</v>
      </c>
    </row>
    <row r="1741" customFormat="false" ht="15" hidden="false" customHeight="false" outlineLevel="0" collapsed="false">
      <c r="B1741" s="2" t="n">
        <v>1736</v>
      </c>
      <c r="C1741" s="19" t="n">
        <f aca="false">IF('Random Draws'!F1741&lt;(Assumptions!$D$28-Assumptions!$D$27)/(Assumptions!$D$29-Assumptions!$D$27),Assumptions!$D$27+SQRT('Random Draws'!F1741*(Assumptions!$D$29-Assumptions!$D$27)*(Assumptions!$D$28-Assumptions!$D$27)),Assumptions!$D$29-SQRT((1-'Random Draws'!F1741)*(Assumptions!$D$29-Assumptions!$D$27)*(Assumptions!$D$29-Assumptions!$D$28)))</f>
        <v>0.254344254622698</v>
      </c>
      <c r="D1741" s="29" t="n">
        <f aca="false">IF('Random Draws'!I1741&lt;Assumptions!$D$30,1,0)</f>
        <v>0</v>
      </c>
      <c r="E1741" s="19" t="n">
        <f aca="false">C1741+Assumptions!$D$31*D1741</f>
        <v>0.254344254622698</v>
      </c>
      <c r="F1741" s="28" t="n">
        <f aca="false">(Simulation!F1741-Assumptions!$D$15)*(1-E1741)+Assumptions!$D$15-Simulation!J1741</f>
        <v>0.165626412195687</v>
      </c>
      <c r="G1741" s="8" t="n">
        <f aca="false">((Assumptions!$D$14*(1+Simulation!E1741)^1*F1741-Assumptions!$D$14*(1+Simulation!E1741)^0*Simulation!E1741*Assumptions!$D$16)/(1+Simulation!K1741)^1+(Assumptions!$D$14*(1+Simulation!E1741)^2*F1741-Assumptions!$D$14*(1+Simulation!E1741)^1*Simulation!E1741*Assumptions!$D$16)/(1+Simulation!K1741)^2+(Assumptions!$D$14*(1+Simulation!E1741)^3*F1741-Assumptions!$D$14*(1+Simulation!E1741)^2*Simulation!E1741*Assumptions!$D$16)/(1+Simulation!K1741)^3+(Assumptions!$D$14*(1+Simulation!E1741)^4*F1741-Assumptions!$D$14*(1+Simulation!E1741)^3*Simulation!E1741*Assumptions!$D$16)/(1+Simulation!K1741)^4+(Assumptions!$D$14*(1+Simulation!E1741)^5*F1741-Assumptions!$D$14*(1+Simulation!E1741)^4*Simulation!E1741*Assumptions!$D$16)/(1+Simulation!K1741)^5+(Assumptions!$D$14*(1+Simulation!E1741)^5*F1741-Assumptions!$D$14*(1+Simulation!E1741)^4*Simulation!E1741*Assumptions!$D$16)*(1+Simulation!I1741)/(Simulation!K1741-Simulation!I1741)/(1+Simulation!K1741)^5-Assumptions!$D$17)/Assumptions!$D$18</f>
        <v>12.4883827427268</v>
      </c>
      <c r="H1741" s="8" t="str">
        <f aca="false">IF(D1741=1,G1741,"")</f>
        <v/>
      </c>
      <c r="I1741" s="33" t="n">
        <f aca="false">IF(D1741=0,G1741,"")</f>
        <v>12.4883827427268</v>
      </c>
    </row>
    <row r="1742" customFormat="false" ht="15" hidden="false" customHeight="false" outlineLevel="0" collapsed="false">
      <c r="B1742" s="2" t="n">
        <v>1737</v>
      </c>
      <c r="C1742" s="19" t="n">
        <f aca="false">IF('Random Draws'!F1742&lt;(Assumptions!$D$28-Assumptions!$D$27)/(Assumptions!$D$29-Assumptions!$D$27),Assumptions!$D$27+SQRT('Random Draws'!F1742*(Assumptions!$D$29-Assumptions!$D$27)*(Assumptions!$D$28-Assumptions!$D$27)),Assumptions!$D$29-SQRT((1-'Random Draws'!F1742)*(Assumptions!$D$29-Assumptions!$D$27)*(Assumptions!$D$29-Assumptions!$D$28)))</f>
        <v>0.270379870414303</v>
      </c>
      <c r="D1742" s="29" t="n">
        <f aca="false">IF('Random Draws'!I1742&lt;Assumptions!$D$30,1,0)</f>
        <v>0</v>
      </c>
      <c r="E1742" s="19" t="n">
        <f aca="false">C1742+Assumptions!$D$31*D1742</f>
        <v>0.270379870414303</v>
      </c>
      <c r="F1742" s="28" t="n">
        <f aca="false">(Simulation!F1742-Assumptions!$D$15)*(1-E1742)+Assumptions!$D$15-Simulation!J1742</f>
        <v>0.154033439028678</v>
      </c>
      <c r="G1742" s="8" t="n">
        <f aca="false">((Assumptions!$D$14*(1+Simulation!E1742)^1*F1742-Assumptions!$D$14*(1+Simulation!E1742)^0*Simulation!E1742*Assumptions!$D$16)/(1+Simulation!K1742)^1+(Assumptions!$D$14*(1+Simulation!E1742)^2*F1742-Assumptions!$D$14*(1+Simulation!E1742)^1*Simulation!E1742*Assumptions!$D$16)/(1+Simulation!K1742)^2+(Assumptions!$D$14*(1+Simulation!E1742)^3*F1742-Assumptions!$D$14*(1+Simulation!E1742)^2*Simulation!E1742*Assumptions!$D$16)/(1+Simulation!K1742)^3+(Assumptions!$D$14*(1+Simulation!E1742)^4*F1742-Assumptions!$D$14*(1+Simulation!E1742)^3*Simulation!E1742*Assumptions!$D$16)/(1+Simulation!K1742)^4+(Assumptions!$D$14*(1+Simulation!E1742)^5*F1742-Assumptions!$D$14*(1+Simulation!E1742)^4*Simulation!E1742*Assumptions!$D$16)/(1+Simulation!K1742)^5+(Assumptions!$D$14*(1+Simulation!E1742)^5*F1742-Assumptions!$D$14*(1+Simulation!E1742)^4*Simulation!E1742*Assumptions!$D$16)*(1+Simulation!I1742)/(Simulation!K1742-Simulation!I1742)/(1+Simulation!K1742)^5-Assumptions!$D$17)/Assumptions!$D$18</f>
        <v>4.98631762664915</v>
      </c>
      <c r="H1742" s="8" t="str">
        <f aca="false">IF(D1742=1,G1742,"")</f>
        <v/>
      </c>
      <c r="I1742" s="33" t="n">
        <f aca="false">IF(D1742=0,G1742,"")</f>
        <v>4.98631762664915</v>
      </c>
    </row>
    <row r="1743" customFormat="false" ht="15" hidden="false" customHeight="false" outlineLevel="0" collapsed="false">
      <c r="B1743" s="2" t="n">
        <v>1738</v>
      </c>
      <c r="C1743" s="19" t="n">
        <f aca="false">IF('Random Draws'!F1743&lt;(Assumptions!$D$28-Assumptions!$D$27)/(Assumptions!$D$29-Assumptions!$D$27),Assumptions!$D$27+SQRT('Random Draws'!F1743*(Assumptions!$D$29-Assumptions!$D$27)*(Assumptions!$D$28-Assumptions!$D$27)),Assumptions!$D$29-SQRT((1-'Random Draws'!F1743)*(Assumptions!$D$29-Assumptions!$D$27)*(Assumptions!$D$29-Assumptions!$D$28)))</f>
        <v>0.253714775326049</v>
      </c>
      <c r="D1743" s="29" t="n">
        <f aca="false">IF('Random Draws'!I1743&lt;Assumptions!$D$30,1,0)</f>
        <v>0</v>
      </c>
      <c r="E1743" s="19" t="n">
        <f aca="false">C1743+Assumptions!$D$31*D1743</f>
        <v>0.253714775326049</v>
      </c>
      <c r="F1743" s="28" t="n">
        <f aca="false">(Simulation!F1743-Assumptions!$D$15)*(1-E1743)+Assumptions!$D$15-Simulation!J1743</f>
        <v>0.195687006652372</v>
      </c>
      <c r="G1743" s="8" t="n">
        <f aca="false">((Assumptions!$D$14*(1+Simulation!E1743)^1*F1743-Assumptions!$D$14*(1+Simulation!E1743)^0*Simulation!E1743*Assumptions!$D$16)/(1+Simulation!K1743)^1+(Assumptions!$D$14*(1+Simulation!E1743)^2*F1743-Assumptions!$D$14*(1+Simulation!E1743)^1*Simulation!E1743*Assumptions!$D$16)/(1+Simulation!K1743)^2+(Assumptions!$D$14*(1+Simulation!E1743)^3*F1743-Assumptions!$D$14*(1+Simulation!E1743)^2*Simulation!E1743*Assumptions!$D$16)/(1+Simulation!K1743)^3+(Assumptions!$D$14*(1+Simulation!E1743)^4*F1743-Assumptions!$D$14*(1+Simulation!E1743)^3*Simulation!E1743*Assumptions!$D$16)/(1+Simulation!K1743)^4+(Assumptions!$D$14*(1+Simulation!E1743)^5*F1743-Assumptions!$D$14*(1+Simulation!E1743)^4*Simulation!E1743*Assumptions!$D$16)/(1+Simulation!K1743)^5+(Assumptions!$D$14*(1+Simulation!E1743)^5*F1743-Assumptions!$D$14*(1+Simulation!E1743)^4*Simulation!E1743*Assumptions!$D$16)*(1+Simulation!I1743)/(Simulation!K1743-Simulation!I1743)/(1+Simulation!K1743)^5-Assumptions!$D$17)/Assumptions!$D$18</f>
        <v>13.934496376131</v>
      </c>
      <c r="H1743" s="8" t="str">
        <f aca="false">IF(D1743=1,G1743,"")</f>
        <v/>
      </c>
      <c r="I1743" s="33" t="n">
        <f aca="false">IF(D1743=0,G1743,"")</f>
        <v>13.934496376131</v>
      </c>
    </row>
    <row r="1744" customFormat="false" ht="15" hidden="false" customHeight="false" outlineLevel="0" collapsed="false">
      <c r="B1744" s="2" t="n">
        <v>1739</v>
      </c>
      <c r="C1744" s="19" t="n">
        <f aca="false">IF('Random Draws'!F1744&lt;(Assumptions!$D$28-Assumptions!$D$27)/(Assumptions!$D$29-Assumptions!$D$27),Assumptions!$D$27+SQRT('Random Draws'!F1744*(Assumptions!$D$29-Assumptions!$D$27)*(Assumptions!$D$28-Assumptions!$D$27)),Assumptions!$D$29-SQRT((1-'Random Draws'!F1744)*(Assumptions!$D$29-Assumptions!$D$27)*(Assumptions!$D$29-Assumptions!$D$28)))</f>
        <v>0.263699101632266</v>
      </c>
      <c r="D1744" s="29" t="n">
        <f aca="false">IF('Random Draws'!I1744&lt;Assumptions!$D$30,1,0)</f>
        <v>1</v>
      </c>
      <c r="E1744" s="19" t="n">
        <f aca="false">C1744+Assumptions!$D$31*D1744</f>
        <v>0.353699101632266</v>
      </c>
      <c r="F1744" s="28" t="n">
        <f aca="false">(Simulation!F1744-Assumptions!$D$15)*(1-E1744)+Assumptions!$D$15-Simulation!J1744</f>
        <v>0.154791541208456</v>
      </c>
      <c r="G1744" s="8" t="n">
        <f aca="false">((Assumptions!$D$14*(1+Simulation!E1744)^1*F1744-Assumptions!$D$14*(1+Simulation!E1744)^0*Simulation!E1744*Assumptions!$D$16)/(1+Simulation!K1744)^1+(Assumptions!$D$14*(1+Simulation!E1744)^2*F1744-Assumptions!$D$14*(1+Simulation!E1744)^1*Simulation!E1744*Assumptions!$D$16)/(1+Simulation!K1744)^2+(Assumptions!$D$14*(1+Simulation!E1744)^3*F1744-Assumptions!$D$14*(1+Simulation!E1744)^2*Simulation!E1744*Assumptions!$D$16)/(1+Simulation!K1744)^3+(Assumptions!$D$14*(1+Simulation!E1744)^4*F1744-Assumptions!$D$14*(1+Simulation!E1744)^3*Simulation!E1744*Assumptions!$D$16)/(1+Simulation!K1744)^4+(Assumptions!$D$14*(1+Simulation!E1744)^5*F1744-Assumptions!$D$14*(1+Simulation!E1744)^4*Simulation!E1744*Assumptions!$D$16)/(1+Simulation!K1744)^5+(Assumptions!$D$14*(1+Simulation!E1744)^5*F1744-Assumptions!$D$14*(1+Simulation!E1744)^4*Simulation!E1744*Assumptions!$D$16)*(1+Simulation!I1744)/(Simulation!K1744-Simulation!I1744)/(1+Simulation!K1744)^5-Assumptions!$D$17)/Assumptions!$D$18</f>
        <v>15.6922667342107</v>
      </c>
      <c r="H1744" s="8" t="n">
        <f aca="false">IF(D1744=1,G1744,"")</f>
        <v>15.6922667342107</v>
      </c>
      <c r="I1744" s="33" t="str">
        <f aca="false">IF(D1744=0,G1744,"")</f>
        <v/>
      </c>
    </row>
    <row r="1745" customFormat="false" ht="15" hidden="false" customHeight="false" outlineLevel="0" collapsed="false">
      <c r="B1745" s="2" t="n">
        <v>1740</v>
      </c>
      <c r="C1745" s="19" t="n">
        <f aca="false">IF('Random Draws'!F1745&lt;(Assumptions!$D$28-Assumptions!$D$27)/(Assumptions!$D$29-Assumptions!$D$27),Assumptions!$D$27+SQRT('Random Draws'!F1745*(Assumptions!$D$29-Assumptions!$D$27)*(Assumptions!$D$28-Assumptions!$D$27)),Assumptions!$D$29-SQRT((1-'Random Draws'!F1745)*(Assumptions!$D$29-Assumptions!$D$27)*(Assumptions!$D$29-Assumptions!$D$28)))</f>
        <v>0.272098814291817</v>
      </c>
      <c r="D1745" s="29" t="n">
        <f aca="false">IF('Random Draws'!I1745&lt;Assumptions!$D$30,1,0)</f>
        <v>0</v>
      </c>
      <c r="E1745" s="19" t="n">
        <f aca="false">C1745+Assumptions!$D$31*D1745</f>
        <v>0.272098814291817</v>
      </c>
      <c r="F1745" s="28" t="n">
        <f aca="false">(Simulation!F1745-Assumptions!$D$15)*(1-E1745)+Assumptions!$D$15-Simulation!J1745</f>
        <v>0.173632409853862</v>
      </c>
      <c r="G1745" s="8" t="n">
        <f aca="false">((Assumptions!$D$14*(1+Simulation!E1745)^1*F1745-Assumptions!$D$14*(1+Simulation!E1745)^0*Simulation!E1745*Assumptions!$D$16)/(1+Simulation!K1745)^1+(Assumptions!$D$14*(1+Simulation!E1745)^2*F1745-Assumptions!$D$14*(1+Simulation!E1745)^1*Simulation!E1745*Assumptions!$D$16)/(1+Simulation!K1745)^2+(Assumptions!$D$14*(1+Simulation!E1745)^3*F1745-Assumptions!$D$14*(1+Simulation!E1745)^2*Simulation!E1745*Assumptions!$D$16)/(1+Simulation!K1745)^3+(Assumptions!$D$14*(1+Simulation!E1745)^4*F1745-Assumptions!$D$14*(1+Simulation!E1745)^3*Simulation!E1745*Assumptions!$D$16)/(1+Simulation!K1745)^4+(Assumptions!$D$14*(1+Simulation!E1745)^5*F1745-Assumptions!$D$14*(1+Simulation!E1745)^4*Simulation!E1745*Assumptions!$D$16)/(1+Simulation!K1745)^5+(Assumptions!$D$14*(1+Simulation!E1745)^5*F1745-Assumptions!$D$14*(1+Simulation!E1745)^4*Simulation!E1745*Assumptions!$D$16)*(1+Simulation!I1745)/(Simulation!K1745-Simulation!I1745)/(1+Simulation!K1745)^5-Assumptions!$D$17)/Assumptions!$D$18</f>
        <v>9.62147311968097</v>
      </c>
      <c r="H1745" s="8" t="str">
        <f aca="false">IF(D1745=1,G1745,"")</f>
        <v/>
      </c>
      <c r="I1745" s="33" t="n">
        <f aca="false">IF(D1745=0,G1745,"")</f>
        <v>9.62147311968097</v>
      </c>
    </row>
    <row r="1746" customFormat="false" ht="15" hidden="false" customHeight="false" outlineLevel="0" collapsed="false">
      <c r="B1746" s="2" t="n">
        <v>1741</v>
      </c>
      <c r="C1746" s="19" t="n">
        <f aca="false">IF('Random Draws'!F1746&lt;(Assumptions!$D$28-Assumptions!$D$27)/(Assumptions!$D$29-Assumptions!$D$27),Assumptions!$D$27+SQRT('Random Draws'!F1746*(Assumptions!$D$29-Assumptions!$D$27)*(Assumptions!$D$28-Assumptions!$D$27)),Assumptions!$D$29-SQRT((1-'Random Draws'!F1746)*(Assumptions!$D$29-Assumptions!$D$27)*(Assumptions!$D$29-Assumptions!$D$28)))</f>
        <v>0.257284274159779</v>
      </c>
      <c r="D1746" s="29" t="n">
        <f aca="false">IF('Random Draws'!I1746&lt;Assumptions!$D$30,1,0)</f>
        <v>0</v>
      </c>
      <c r="E1746" s="19" t="n">
        <f aca="false">C1746+Assumptions!$D$31*D1746</f>
        <v>0.257284274159779</v>
      </c>
      <c r="F1746" s="28" t="n">
        <f aca="false">(Simulation!F1746-Assumptions!$D$15)*(1-E1746)+Assumptions!$D$15-Simulation!J1746</f>
        <v>0.18421921836724</v>
      </c>
      <c r="G1746" s="8" t="n">
        <f aca="false">((Assumptions!$D$14*(1+Simulation!E1746)^1*F1746-Assumptions!$D$14*(1+Simulation!E1746)^0*Simulation!E1746*Assumptions!$D$16)/(1+Simulation!K1746)^1+(Assumptions!$D$14*(1+Simulation!E1746)^2*F1746-Assumptions!$D$14*(1+Simulation!E1746)^1*Simulation!E1746*Assumptions!$D$16)/(1+Simulation!K1746)^2+(Assumptions!$D$14*(1+Simulation!E1746)^3*F1746-Assumptions!$D$14*(1+Simulation!E1746)^2*Simulation!E1746*Assumptions!$D$16)/(1+Simulation!K1746)^3+(Assumptions!$D$14*(1+Simulation!E1746)^4*F1746-Assumptions!$D$14*(1+Simulation!E1746)^3*Simulation!E1746*Assumptions!$D$16)/(1+Simulation!K1746)^4+(Assumptions!$D$14*(1+Simulation!E1746)^5*F1746-Assumptions!$D$14*(1+Simulation!E1746)^4*Simulation!E1746*Assumptions!$D$16)/(1+Simulation!K1746)^5+(Assumptions!$D$14*(1+Simulation!E1746)^5*F1746-Assumptions!$D$14*(1+Simulation!E1746)^4*Simulation!E1746*Assumptions!$D$16)*(1+Simulation!I1746)/(Simulation!K1746-Simulation!I1746)/(1+Simulation!K1746)^5-Assumptions!$D$17)/Assumptions!$D$18</f>
        <v>20.995078977807</v>
      </c>
      <c r="H1746" s="8" t="str">
        <f aca="false">IF(D1746=1,G1746,"")</f>
        <v/>
      </c>
      <c r="I1746" s="33" t="n">
        <f aca="false">IF(D1746=0,G1746,"")</f>
        <v>20.995078977807</v>
      </c>
    </row>
    <row r="1747" customFormat="false" ht="15" hidden="false" customHeight="false" outlineLevel="0" collapsed="false">
      <c r="B1747" s="2" t="n">
        <v>1742</v>
      </c>
      <c r="C1747" s="19" t="n">
        <f aca="false">IF('Random Draws'!F1747&lt;(Assumptions!$D$28-Assumptions!$D$27)/(Assumptions!$D$29-Assumptions!$D$27),Assumptions!$D$27+SQRT('Random Draws'!F1747*(Assumptions!$D$29-Assumptions!$D$27)*(Assumptions!$D$28-Assumptions!$D$27)),Assumptions!$D$29-SQRT((1-'Random Draws'!F1747)*(Assumptions!$D$29-Assumptions!$D$27)*(Assumptions!$D$29-Assumptions!$D$28)))</f>
        <v>0.266099484013261</v>
      </c>
      <c r="D1747" s="29" t="n">
        <f aca="false">IF('Random Draws'!I1747&lt;Assumptions!$D$30,1,0)</f>
        <v>0</v>
      </c>
      <c r="E1747" s="19" t="n">
        <f aca="false">C1747+Assumptions!$D$31*D1747</f>
        <v>0.266099484013261</v>
      </c>
      <c r="F1747" s="28" t="n">
        <f aca="false">(Simulation!F1747-Assumptions!$D$15)*(1-E1747)+Assumptions!$D$15-Simulation!J1747</f>
        <v>0.165355196671601</v>
      </c>
      <c r="G1747" s="8" t="n">
        <f aca="false">((Assumptions!$D$14*(1+Simulation!E1747)^1*F1747-Assumptions!$D$14*(1+Simulation!E1747)^0*Simulation!E1747*Assumptions!$D$16)/(1+Simulation!K1747)^1+(Assumptions!$D$14*(1+Simulation!E1747)^2*F1747-Assumptions!$D$14*(1+Simulation!E1747)^1*Simulation!E1747*Assumptions!$D$16)/(1+Simulation!K1747)^2+(Assumptions!$D$14*(1+Simulation!E1747)^3*F1747-Assumptions!$D$14*(1+Simulation!E1747)^2*Simulation!E1747*Assumptions!$D$16)/(1+Simulation!K1747)^3+(Assumptions!$D$14*(1+Simulation!E1747)^4*F1747-Assumptions!$D$14*(1+Simulation!E1747)^3*Simulation!E1747*Assumptions!$D$16)/(1+Simulation!K1747)^4+(Assumptions!$D$14*(1+Simulation!E1747)^5*F1747-Assumptions!$D$14*(1+Simulation!E1747)^4*Simulation!E1747*Assumptions!$D$16)/(1+Simulation!K1747)^5+(Assumptions!$D$14*(1+Simulation!E1747)^5*F1747-Assumptions!$D$14*(1+Simulation!E1747)^4*Simulation!E1747*Assumptions!$D$16)*(1+Simulation!I1747)/(Simulation!K1747-Simulation!I1747)/(1+Simulation!K1747)^5-Assumptions!$D$17)/Assumptions!$D$18</f>
        <v>6.18294389939394</v>
      </c>
      <c r="H1747" s="8" t="str">
        <f aca="false">IF(D1747=1,G1747,"")</f>
        <v/>
      </c>
      <c r="I1747" s="33" t="n">
        <f aca="false">IF(D1747=0,G1747,"")</f>
        <v>6.18294389939394</v>
      </c>
    </row>
    <row r="1748" customFormat="false" ht="15" hidden="false" customHeight="false" outlineLevel="0" collapsed="false">
      <c r="B1748" s="2" t="n">
        <v>1743</v>
      </c>
      <c r="C1748" s="19" t="n">
        <f aca="false">IF('Random Draws'!F1748&lt;(Assumptions!$D$28-Assumptions!$D$27)/(Assumptions!$D$29-Assumptions!$D$27),Assumptions!$D$27+SQRT('Random Draws'!F1748*(Assumptions!$D$29-Assumptions!$D$27)*(Assumptions!$D$28-Assumptions!$D$27)),Assumptions!$D$29-SQRT((1-'Random Draws'!F1748)*(Assumptions!$D$29-Assumptions!$D$27)*(Assumptions!$D$29-Assumptions!$D$28)))</f>
        <v>0.269814711680114</v>
      </c>
      <c r="D1748" s="29" t="n">
        <f aca="false">IF('Random Draws'!I1748&lt;Assumptions!$D$30,1,0)</f>
        <v>1</v>
      </c>
      <c r="E1748" s="19" t="n">
        <f aca="false">C1748+Assumptions!$D$31*D1748</f>
        <v>0.359814711680114</v>
      </c>
      <c r="F1748" s="28" t="n">
        <f aca="false">(Simulation!F1748-Assumptions!$D$15)*(1-E1748)+Assumptions!$D$15-Simulation!J1748</f>
        <v>0.152206534821884</v>
      </c>
      <c r="G1748" s="8" t="n">
        <f aca="false">((Assumptions!$D$14*(1+Simulation!E1748)^1*F1748-Assumptions!$D$14*(1+Simulation!E1748)^0*Simulation!E1748*Assumptions!$D$16)/(1+Simulation!K1748)^1+(Assumptions!$D$14*(1+Simulation!E1748)^2*F1748-Assumptions!$D$14*(1+Simulation!E1748)^1*Simulation!E1748*Assumptions!$D$16)/(1+Simulation!K1748)^2+(Assumptions!$D$14*(1+Simulation!E1748)^3*F1748-Assumptions!$D$14*(1+Simulation!E1748)^2*Simulation!E1748*Assumptions!$D$16)/(1+Simulation!K1748)^3+(Assumptions!$D$14*(1+Simulation!E1748)^4*F1748-Assumptions!$D$14*(1+Simulation!E1748)^3*Simulation!E1748*Assumptions!$D$16)/(1+Simulation!K1748)^4+(Assumptions!$D$14*(1+Simulation!E1748)^5*F1748-Assumptions!$D$14*(1+Simulation!E1748)^4*Simulation!E1748*Assumptions!$D$16)/(1+Simulation!K1748)^5+(Assumptions!$D$14*(1+Simulation!E1748)^5*F1748-Assumptions!$D$14*(1+Simulation!E1748)^4*Simulation!E1748*Assumptions!$D$16)*(1+Simulation!I1748)/(Simulation!K1748-Simulation!I1748)/(1+Simulation!K1748)^5-Assumptions!$D$17)/Assumptions!$D$18</f>
        <v>12.6573602682624</v>
      </c>
      <c r="H1748" s="8" t="n">
        <f aca="false">IF(D1748=1,G1748,"")</f>
        <v>12.6573602682624</v>
      </c>
      <c r="I1748" s="33" t="str">
        <f aca="false">IF(D1748=0,G1748,"")</f>
        <v/>
      </c>
    </row>
    <row r="1749" customFormat="false" ht="15" hidden="false" customHeight="false" outlineLevel="0" collapsed="false">
      <c r="B1749" s="2" t="n">
        <v>1744</v>
      </c>
      <c r="C1749" s="19" t="n">
        <f aca="false">IF('Random Draws'!F1749&lt;(Assumptions!$D$28-Assumptions!$D$27)/(Assumptions!$D$29-Assumptions!$D$27),Assumptions!$D$27+SQRT('Random Draws'!F1749*(Assumptions!$D$29-Assumptions!$D$27)*(Assumptions!$D$28-Assumptions!$D$27)),Assumptions!$D$29-SQRT((1-'Random Draws'!F1749)*(Assumptions!$D$29-Assumptions!$D$27)*(Assumptions!$D$29-Assumptions!$D$28)))</f>
        <v>0.260684711449549</v>
      </c>
      <c r="D1749" s="29" t="n">
        <f aca="false">IF('Random Draws'!I1749&lt;Assumptions!$D$30,1,0)</f>
        <v>0</v>
      </c>
      <c r="E1749" s="19" t="n">
        <f aca="false">C1749+Assumptions!$D$31*D1749</f>
        <v>0.260684711449549</v>
      </c>
      <c r="F1749" s="28" t="n">
        <f aca="false">(Simulation!F1749-Assumptions!$D$15)*(1-E1749)+Assumptions!$D$15-Simulation!J1749</f>
        <v>0.18514608527002</v>
      </c>
      <c r="G1749" s="8" t="n">
        <f aca="false">((Assumptions!$D$14*(1+Simulation!E1749)^1*F1749-Assumptions!$D$14*(1+Simulation!E1749)^0*Simulation!E1749*Assumptions!$D$16)/(1+Simulation!K1749)^1+(Assumptions!$D$14*(1+Simulation!E1749)^2*F1749-Assumptions!$D$14*(1+Simulation!E1749)^1*Simulation!E1749*Assumptions!$D$16)/(1+Simulation!K1749)^2+(Assumptions!$D$14*(1+Simulation!E1749)^3*F1749-Assumptions!$D$14*(1+Simulation!E1749)^2*Simulation!E1749*Assumptions!$D$16)/(1+Simulation!K1749)^3+(Assumptions!$D$14*(1+Simulation!E1749)^4*F1749-Assumptions!$D$14*(1+Simulation!E1749)^3*Simulation!E1749*Assumptions!$D$16)/(1+Simulation!K1749)^4+(Assumptions!$D$14*(1+Simulation!E1749)^5*F1749-Assumptions!$D$14*(1+Simulation!E1749)^4*Simulation!E1749*Assumptions!$D$16)/(1+Simulation!K1749)^5+(Assumptions!$D$14*(1+Simulation!E1749)^5*F1749-Assumptions!$D$14*(1+Simulation!E1749)^4*Simulation!E1749*Assumptions!$D$16)*(1+Simulation!I1749)/(Simulation!K1749-Simulation!I1749)/(1+Simulation!K1749)^5-Assumptions!$D$17)/Assumptions!$D$18</f>
        <v>14.8752655602389</v>
      </c>
      <c r="H1749" s="8" t="str">
        <f aca="false">IF(D1749=1,G1749,"")</f>
        <v/>
      </c>
      <c r="I1749" s="33" t="n">
        <f aca="false">IF(D1749=0,G1749,"")</f>
        <v>14.8752655602389</v>
      </c>
    </row>
    <row r="1750" customFormat="false" ht="15" hidden="false" customHeight="false" outlineLevel="0" collapsed="false">
      <c r="B1750" s="2" t="n">
        <v>1745</v>
      </c>
      <c r="C1750" s="19" t="n">
        <f aca="false">IF('Random Draws'!F1750&lt;(Assumptions!$D$28-Assumptions!$D$27)/(Assumptions!$D$29-Assumptions!$D$27),Assumptions!$D$27+SQRT('Random Draws'!F1750*(Assumptions!$D$29-Assumptions!$D$27)*(Assumptions!$D$28-Assumptions!$D$27)),Assumptions!$D$29-SQRT((1-'Random Draws'!F1750)*(Assumptions!$D$29-Assumptions!$D$27)*(Assumptions!$D$29-Assumptions!$D$28)))</f>
        <v>0.253630687021541</v>
      </c>
      <c r="D1750" s="29" t="n">
        <f aca="false">IF('Random Draws'!I1750&lt;Assumptions!$D$30,1,0)</f>
        <v>1</v>
      </c>
      <c r="E1750" s="19" t="n">
        <f aca="false">C1750+Assumptions!$D$31*D1750</f>
        <v>0.343630687021541</v>
      </c>
      <c r="F1750" s="28" t="n">
        <f aca="false">(Simulation!F1750-Assumptions!$D$15)*(1-E1750)+Assumptions!$D$15-Simulation!J1750</f>
        <v>0.163285668780138</v>
      </c>
      <c r="G1750" s="8" t="n">
        <f aca="false">((Assumptions!$D$14*(1+Simulation!E1750)^1*F1750-Assumptions!$D$14*(1+Simulation!E1750)^0*Simulation!E1750*Assumptions!$D$16)/(1+Simulation!K1750)^1+(Assumptions!$D$14*(1+Simulation!E1750)^2*F1750-Assumptions!$D$14*(1+Simulation!E1750)^1*Simulation!E1750*Assumptions!$D$16)/(1+Simulation!K1750)^2+(Assumptions!$D$14*(1+Simulation!E1750)^3*F1750-Assumptions!$D$14*(1+Simulation!E1750)^2*Simulation!E1750*Assumptions!$D$16)/(1+Simulation!K1750)^3+(Assumptions!$D$14*(1+Simulation!E1750)^4*F1750-Assumptions!$D$14*(1+Simulation!E1750)^3*Simulation!E1750*Assumptions!$D$16)/(1+Simulation!K1750)^4+(Assumptions!$D$14*(1+Simulation!E1750)^5*F1750-Assumptions!$D$14*(1+Simulation!E1750)^4*Simulation!E1750*Assumptions!$D$16)/(1+Simulation!K1750)^5+(Assumptions!$D$14*(1+Simulation!E1750)^5*F1750-Assumptions!$D$14*(1+Simulation!E1750)^4*Simulation!E1750*Assumptions!$D$16)*(1+Simulation!I1750)/(Simulation!K1750-Simulation!I1750)/(1+Simulation!K1750)^5-Assumptions!$D$17)/Assumptions!$D$18</f>
        <v>6.31255715117699</v>
      </c>
      <c r="H1750" s="8" t="n">
        <f aca="false">IF(D1750=1,G1750,"")</f>
        <v>6.31255715117699</v>
      </c>
      <c r="I1750" s="33" t="str">
        <f aca="false">IF(D1750=0,G1750,"")</f>
        <v/>
      </c>
    </row>
    <row r="1751" customFormat="false" ht="15" hidden="false" customHeight="false" outlineLevel="0" collapsed="false">
      <c r="B1751" s="2" t="n">
        <v>1746</v>
      </c>
      <c r="C1751" s="19" t="n">
        <f aca="false">IF('Random Draws'!F1751&lt;(Assumptions!$D$28-Assumptions!$D$27)/(Assumptions!$D$29-Assumptions!$D$27),Assumptions!$D$27+SQRT('Random Draws'!F1751*(Assumptions!$D$29-Assumptions!$D$27)*(Assumptions!$D$28-Assumptions!$D$27)),Assumptions!$D$29-SQRT((1-'Random Draws'!F1751)*(Assumptions!$D$29-Assumptions!$D$27)*(Assumptions!$D$29-Assumptions!$D$28)))</f>
        <v>0.257212909086822</v>
      </c>
      <c r="D1751" s="29" t="n">
        <f aca="false">IF('Random Draws'!I1751&lt;Assumptions!$D$30,1,0)</f>
        <v>0</v>
      </c>
      <c r="E1751" s="19" t="n">
        <f aca="false">C1751+Assumptions!$D$31*D1751</f>
        <v>0.257212909086822</v>
      </c>
      <c r="F1751" s="28" t="n">
        <f aca="false">(Simulation!F1751-Assumptions!$D$15)*(1-E1751)+Assumptions!$D$15-Simulation!J1751</f>
        <v>0.154852619313992</v>
      </c>
      <c r="G1751" s="8" t="n">
        <f aca="false">((Assumptions!$D$14*(1+Simulation!E1751)^1*F1751-Assumptions!$D$14*(1+Simulation!E1751)^0*Simulation!E1751*Assumptions!$D$16)/(1+Simulation!K1751)^1+(Assumptions!$D$14*(1+Simulation!E1751)^2*F1751-Assumptions!$D$14*(1+Simulation!E1751)^1*Simulation!E1751*Assumptions!$D$16)/(1+Simulation!K1751)^2+(Assumptions!$D$14*(1+Simulation!E1751)^3*F1751-Assumptions!$D$14*(1+Simulation!E1751)^2*Simulation!E1751*Assumptions!$D$16)/(1+Simulation!K1751)^3+(Assumptions!$D$14*(1+Simulation!E1751)^4*F1751-Assumptions!$D$14*(1+Simulation!E1751)^3*Simulation!E1751*Assumptions!$D$16)/(1+Simulation!K1751)^4+(Assumptions!$D$14*(1+Simulation!E1751)^5*F1751-Assumptions!$D$14*(1+Simulation!E1751)^4*Simulation!E1751*Assumptions!$D$16)/(1+Simulation!K1751)^5+(Assumptions!$D$14*(1+Simulation!E1751)^5*F1751-Assumptions!$D$14*(1+Simulation!E1751)^4*Simulation!E1751*Assumptions!$D$16)*(1+Simulation!I1751)/(Simulation!K1751-Simulation!I1751)/(1+Simulation!K1751)^5-Assumptions!$D$17)/Assumptions!$D$18</f>
        <v>7.24474246915346</v>
      </c>
      <c r="H1751" s="8" t="str">
        <f aca="false">IF(D1751=1,G1751,"")</f>
        <v/>
      </c>
      <c r="I1751" s="33" t="n">
        <f aca="false">IF(D1751=0,G1751,"")</f>
        <v>7.24474246915346</v>
      </c>
    </row>
    <row r="1752" customFormat="false" ht="15" hidden="false" customHeight="false" outlineLevel="0" collapsed="false">
      <c r="B1752" s="2" t="n">
        <v>1747</v>
      </c>
      <c r="C1752" s="19" t="n">
        <f aca="false">IF('Random Draws'!F1752&lt;(Assumptions!$D$28-Assumptions!$D$27)/(Assumptions!$D$29-Assumptions!$D$27),Assumptions!$D$27+SQRT('Random Draws'!F1752*(Assumptions!$D$29-Assumptions!$D$27)*(Assumptions!$D$28-Assumptions!$D$27)),Assumptions!$D$29-SQRT((1-'Random Draws'!F1752)*(Assumptions!$D$29-Assumptions!$D$27)*(Assumptions!$D$29-Assumptions!$D$28)))</f>
        <v>0.263320750303614</v>
      </c>
      <c r="D1752" s="29" t="n">
        <f aca="false">IF('Random Draws'!I1752&lt;Assumptions!$D$30,1,0)</f>
        <v>0</v>
      </c>
      <c r="E1752" s="19" t="n">
        <f aca="false">C1752+Assumptions!$D$31*D1752</f>
        <v>0.263320750303614</v>
      </c>
      <c r="F1752" s="28" t="n">
        <f aca="false">(Simulation!F1752-Assumptions!$D$15)*(1-E1752)+Assumptions!$D$15-Simulation!J1752</f>
        <v>0.23104451943326</v>
      </c>
      <c r="G1752" s="8" t="n">
        <f aca="false">((Assumptions!$D$14*(1+Simulation!E1752)^1*F1752-Assumptions!$D$14*(1+Simulation!E1752)^0*Simulation!E1752*Assumptions!$D$16)/(1+Simulation!K1752)^1+(Assumptions!$D$14*(1+Simulation!E1752)^2*F1752-Assumptions!$D$14*(1+Simulation!E1752)^1*Simulation!E1752*Assumptions!$D$16)/(1+Simulation!K1752)^2+(Assumptions!$D$14*(1+Simulation!E1752)^3*F1752-Assumptions!$D$14*(1+Simulation!E1752)^2*Simulation!E1752*Assumptions!$D$16)/(1+Simulation!K1752)^3+(Assumptions!$D$14*(1+Simulation!E1752)^4*F1752-Assumptions!$D$14*(1+Simulation!E1752)^3*Simulation!E1752*Assumptions!$D$16)/(1+Simulation!K1752)^4+(Assumptions!$D$14*(1+Simulation!E1752)^5*F1752-Assumptions!$D$14*(1+Simulation!E1752)^4*Simulation!E1752*Assumptions!$D$16)/(1+Simulation!K1752)^5+(Assumptions!$D$14*(1+Simulation!E1752)^5*F1752-Assumptions!$D$14*(1+Simulation!E1752)^4*Simulation!E1752*Assumptions!$D$16)*(1+Simulation!I1752)/(Simulation!K1752-Simulation!I1752)/(1+Simulation!K1752)^5-Assumptions!$D$17)/Assumptions!$D$18</f>
        <v>32.344218659856</v>
      </c>
      <c r="H1752" s="8" t="str">
        <f aca="false">IF(D1752=1,G1752,"")</f>
        <v/>
      </c>
      <c r="I1752" s="33" t="n">
        <f aca="false">IF(D1752=0,G1752,"")</f>
        <v>32.344218659856</v>
      </c>
    </row>
    <row r="1753" customFormat="false" ht="15" hidden="false" customHeight="false" outlineLevel="0" collapsed="false">
      <c r="B1753" s="2" t="n">
        <v>1748</v>
      </c>
      <c r="C1753" s="19" t="n">
        <f aca="false">IF('Random Draws'!F1753&lt;(Assumptions!$D$28-Assumptions!$D$27)/(Assumptions!$D$29-Assumptions!$D$27),Assumptions!$D$27+SQRT('Random Draws'!F1753*(Assumptions!$D$29-Assumptions!$D$27)*(Assumptions!$D$28-Assumptions!$D$27)),Assumptions!$D$29-SQRT((1-'Random Draws'!F1753)*(Assumptions!$D$29-Assumptions!$D$27)*(Assumptions!$D$29-Assumptions!$D$28)))</f>
        <v>0.274016004112568</v>
      </c>
      <c r="D1753" s="29" t="n">
        <f aca="false">IF('Random Draws'!I1753&lt;Assumptions!$D$30,1,0)</f>
        <v>0</v>
      </c>
      <c r="E1753" s="19" t="n">
        <f aca="false">C1753+Assumptions!$D$31*D1753</f>
        <v>0.274016004112568</v>
      </c>
      <c r="F1753" s="28" t="n">
        <f aca="false">(Simulation!F1753-Assumptions!$D$15)*(1-E1753)+Assumptions!$D$15-Simulation!J1753</f>
        <v>0.199228994310382</v>
      </c>
      <c r="G1753" s="8" t="n">
        <f aca="false">((Assumptions!$D$14*(1+Simulation!E1753)^1*F1753-Assumptions!$D$14*(1+Simulation!E1753)^0*Simulation!E1753*Assumptions!$D$16)/(1+Simulation!K1753)^1+(Assumptions!$D$14*(1+Simulation!E1753)^2*F1753-Assumptions!$D$14*(1+Simulation!E1753)^1*Simulation!E1753*Assumptions!$D$16)/(1+Simulation!K1753)^2+(Assumptions!$D$14*(1+Simulation!E1753)^3*F1753-Assumptions!$D$14*(1+Simulation!E1753)^2*Simulation!E1753*Assumptions!$D$16)/(1+Simulation!K1753)^3+(Assumptions!$D$14*(1+Simulation!E1753)^4*F1753-Assumptions!$D$14*(1+Simulation!E1753)^3*Simulation!E1753*Assumptions!$D$16)/(1+Simulation!K1753)^4+(Assumptions!$D$14*(1+Simulation!E1753)^5*F1753-Assumptions!$D$14*(1+Simulation!E1753)^4*Simulation!E1753*Assumptions!$D$16)/(1+Simulation!K1753)^5+(Assumptions!$D$14*(1+Simulation!E1753)^5*F1753-Assumptions!$D$14*(1+Simulation!E1753)^4*Simulation!E1753*Assumptions!$D$16)*(1+Simulation!I1753)/(Simulation!K1753-Simulation!I1753)/(1+Simulation!K1753)^5-Assumptions!$D$17)/Assumptions!$D$18</f>
        <v>20.9092601139227</v>
      </c>
      <c r="H1753" s="8" t="str">
        <f aca="false">IF(D1753=1,G1753,"")</f>
        <v/>
      </c>
      <c r="I1753" s="33" t="n">
        <f aca="false">IF(D1753=0,G1753,"")</f>
        <v>20.9092601139227</v>
      </c>
    </row>
    <row r="1754" customFormat="false" ht="15" hidden="false" customHeight="false" outlineLevel="0" collapsed="false">
      <c r="B1754" s="2" t="n">
        <v>1749</v>
      </c>
      <c r="C1754" s="19" t="n">
        <f aca="false">IF('Random Draws'!F1754&lt;(Assumptions!$D$28-Assumptions!$D$27)/(Assumptions!$D$29-Assumptions!$D$27),Assumptions!$D$27+SQRT('Random Draws'!F1754*(Assumptions!$D$29-Assumptions!$D$27)*(Assumptions!$D$28-Assumptions!$D$27)),Assumptions!$D$29-SQRT((1-'Random Draws'!F1754)*(Assumptions!$D$29-Assumptions!$D$27)*(Assumptions!$D$29-Assumptions!$D$28)))</f>
        <v>0.245275602596178</v>
      </c>
      <c r="D1754" s="29" t="n">
        <f aca="false">IF('Random Draws'!I1754&lt;Assumptions!$D$30,1,0)</f>
        <v>0</v>
      </c>
      <c r="E1754" s="19" t="n">
        <f aca="false">C1754+Assumptions!$D$31*D1754</f>
        <v>0.245275602596178</v>
      </c>
      <c r="F1754" s="28" t="n">
        <f aca="false">(Simulation!F1754-Assumptions!$D$15)*(1-E1754)+Assumptions!$D$15-Simulation!J1754</f>
        <v>0.231072784072386</v>
      </c>
      <c r="G1754" s="8" t="n">
        <f aca="false">((Assumptions!$D$14*(1+Simulation!E1754)^1*F1754-Assumptions!$D$14*(1+Simulation!E1754)^0*Simulation!E1754*Assumptions!$D$16)/(1+Simulation!K1754)^1+(Assumptions!$D$14*(1+Simulation!E1754)^2*F1754-Assumptions!$D$14*(1+Simulation!E1754)^1*Simulation!E1754*Assumptions!$D$16)/(1+Simulation!K1754)^2+(Assumptions!$D$14*(1+Simulation!E1754)^3*F1754-Assumptions!$D$14*(1+Simulation!E1754)^2*Simulation!E1754*Assumptions!$D$16)/(1+Simulation!K1754)^3+(Assumptions!$D$14*(1+Simulation!E1754)^4*F1754-Assumptions!$D$14*(1+Simulation!E1754)^3*Simulation!E1754*Assumptions!$D$16)/(1+Simulation!K1754)^4+(Assumptions!$D$14*(1+Simulation!E1754)^5*F1754-Assumptions!$D$14*(1+Simulation!E1754)^4*Simulation!E1754*Assumptions!$D$16)/(1+Simulation!K1754)^5+(Assumptions!$D$14*(1+Simulation!E1754)^5*F1754-Assumptions!$D$14*(1+Simulation!E1754)^4*Simulation!E1754*Assumptions!$D$16)*(1+Simulation!I1754)/(Simulation!K1754-Simulation!I1754)/(1+Simulation!K1754)^5-Assumptions!$D$17)/Assumptions!$D$18</f>
        <v>17.8207630153425</v>
      </c>
      <c r="H1754" s="8" t="str">
        <f aca="false">IF(D1754=1,G1754,"")</f>
        <v/>
      </c>
      <c r="I1754" s="33" t="n">
        <f aca="false">IF(D1754=0,G1754,"")</f>
        <v>17.8207630153425</v>
      </c>
    </row>
    <row r="1755" customFormat="false" ht="15" hidden="false" customHeight="false" outlineLevel="0" collapsed="false">
      <c r="B1755" s="2" t="n">
        <v>1750</v>
      </c>
      <c r="C1755" s="19" t="n">
        <f aca="false">IF('Random Draws'!F1755&lt;(Assumptions!$D$28-Assumptions!$D$27)/(Assumptions!$D$29-Assumptions!$D$27),Assumptions!$D$27+SQRT('Random Draws'!F1755*(Assumptions!$D$29-Assumptions!$D$27)*(Assumptions!$D$28-Assumptions!$D$27)),Assumptions!$D$29-SQRT((1-'Random Draws'!F1755)*(Assumptions!$D$29-Assumptions!$D$27)*(Assumptions!$D$29-Assumptions!$D$28)))</f>
        <v>0.264324595054519</v>
      </c>
      <c r="D1755" s="29" t="n">
        <f aca="false">IF('Random Draws'!I1755&lt;Assumptions!$D$30,1,0)</f>
        <v>0</v>
      </c>
      <c r="E1755" s="19" t="n">
        <f aca="false">C1755+Assumptions!$D$31*D1755</f>
        <v>0.264324595054519</v>
      </c>
      <c r="F1755" s="28" t="n">
        <f aca="false">(Simulation!F1755-Assumptions!$D$15)*(1-E1755)+Assumptions!$D$15-Simulation!J1755</f>
        <v>0.151532924668848</v>
      </c>
      <c r="G1755" s="8" t="n">
        <f aca="false">((Assumptions!$D$14*(1+Simulation!E1755)^1*F1755-Assumptions!$D$14*(1+Simulation!E1755)^0*Simulation!E1755*Assumptions!$D$16)/(1+Simulation!K1755)^1+(Assumptions!$D$14*(1+Simulation!E1755)^2*F1755-Assumptions!$D$14*(1+Simulation!E1755)^1*Simulation!E1755*Assumptions!$D$16)/(1+Simulation!K1755)^2+(Assumptions!$D$14*(1+Simulation!E1755)^3*F1755-Assumptions!$D$14*(1+Simulation!E1755)^2*Simulation!E1755*Assumptions!$D$16)/(1+Simulation!K1755)^3+(Assumptions!$D$14*(1+Simulation!E1755)^4*F1755-Assumptions!$D$14*(1+Simulation!E1755)^3*Simulation!E1755*Assumptions!$D$16)/(1+Simulation!K1755)^4+(Assumptions!$D$14*(1+Simulation!E1755)^5*F1755-Assumptions!$D$14*(1+Simulation!E1755)^4*Simulation!E1755*Assumptions!$D$16)/(1+Simulation!K1755)^5+(Assumptions!$D$14*(1+Simulation!E1755)^5*F1755-Assumptions!$D$14*(1+Simulation!E1755)^4*Simulation!E1755*Assumptions!$D$16)*(1+Simulation!I1755)/(Simulation!K1755-Simulation!I1755)/(1+Simulation!K1755)^5-Assumptions!$D$17)/Assumptions!$D$18</f>
        <v>8.15242844836252</v>
      </c>
      <c r="H1755" s="8" t="str">
        <f aca="false">IF(D1755=1,G1755,"")</f>
        <v/>
      </c>
      <c r="I1755" s="33" t="n">
        <f aca="false">IF(D1755=0,G1755,"")</f>
        <v>8.15242844836252</v>
      </c>
    </row>
    <row r="1756" customFormat="false" ht="15" hidden="false" customHeight="false" outlineLevel="0" collapsed="false">
      <c r="B1756" s="2" t="n">
        <v>1751</v>
      </c>
      <c r="C1756" s="19" t="n">
        <f aca="false">IF('Random Draws'!F1756&lt;(Assumptions!$D$28-Assumptions!$D$27)/(Assumptions!$D$29-Assumptions!$D$27),Assumptions!$D$27+SQRT('Random Draws'!F1756*(Assumptions!$D$29-Assumptions!$D$27)*(Assumptions!$D$28-Assumptions!$D$27)),Assumptions!$D$29-SQRT((1-'Random Draws'!F1756)*(Assumptions!$D$29-Assumptions!$D$27)*(Assumptions!$D$29-Assumptions!$D$28)))</f>
        <v>0.259142304596281</v>
      </c>
      <c r="D1756" s="29" t="n">
        <f aca="false">IF('Random Draws'!I1756&lt;Assumptions!$D$30,1,0)</f>
        <v>1</v>
      </c>
      <c r="E1756" s="19" t="n">
        <f aca="false">C1756+Assumptions!$D$31*D1756</f>
        <v>0.349142304596281</v>
      </c>
      <c r="F1756" s="28" t="n">
        <f aca="false">(Simulation!F1756-Assumptions!$D$15)*(1-E1756)+Assumptions!$D$15-Simulation!J1756</f>
        <v>0.172802090594176</v>
      </c>
      <c r="G1756" s="8" t="n">
        <f aca="false">((Assumptions!$D$14*(1+Simulation!E1756)^1*F1756-Assumptions!$D$14*(1+Simulation!E1756)^0*Simulation!E1756*Assumptions!$D$16)/(1+Simulation!K1756)^1+(Assumptions!$D$14*(1+Simulation!E1756)^2*F1756-Assumptions!$D$14*(1+Simulation!E1756)^1*Simulation!E1756*Assumptions!$D$16)/(1+Simulation!K1756)^2+(Assumptions!$D$14*(1+Simulation!E1756)^3*F1756-Assumptions!$D$14*(1+Simulation!E1756)^2*Simulation!E1756*Assumptions!$D$16)/(1+Simulation!K1756)^3+(Assumptions!$D$14*(1+Simulation!E1756)^4*F1756-Assumptions!$D$14*(1+Simulation!E1756)^3*Simulation!E1756*Assumptions!$D$16)/(1+Simulation!K1756)^4+(Assumptions!$D$14*(1+Simulation!E1756)^5*F1756-Assumptions!$D$14*(1+Simulation!E1756)^4*Simulation!E1756*Assumptions!$D$16)/(1+Simulation!K1756)^5+(Assumptions!$D$14*(1+Simulation!E1756)^5*F1756-Assumptions!$D$14*(1+Simulation!E1756)^4*Simulation!E1756*Assumptions!$D$16)*(1+Simulation!I1756)/(Simulation!K1756-Simulation!I1756)/(1+Simulation!K1756)^5-Assumptions!$D$17)/Assumptions!$D$18</f>
        <v>26.8648685878223</v>
      </c>
      <c r="H1756" s="8" t="n">
        <f aca="false">IF(D1756=1,G1756,"")</f>
        <v>26.8648685878223</v>
      </c>
      <c r="I1756" s="33" t="str">
        <f aca="false">IF(D1756=0,G1756,"")</f>
        <v/>
      </c>
    </row>
    <row r="1757" customFormat="false" ht="15" hidden="false" customHeight="false" outlineLevel="0" collapsed="false">
      <c r="B1757" s="2" t="n">
        <v>1752</v>
      </c>
      <c r="C1757" s="19" t="n">
        <f aca="false">IF('Random Draws'!F1757&lt;(Assumptions!$D$28-Assumptions!$D$27)/(Assumptions!$D$29-Assumptions!$D$27),Assumptions!$D$27+SQRT('Random Draws'!F1757*(Assumptions!$D$29-Assumptions!$D$27)*(Assumptions!$D$28-Assumptions!$D$27)),Assumptions!$D$29-SQRT((1-'Random Draws'!F1757)*(Assumptions!$D$29-Assumptions!$D$27)*(Assumptions!$D$29-Assumptions!$D$28)))</f>
        <v>0.259914154689567</v>
      </c>
      <c r="D1757" s="29" t="n">
        <f aca="false">IF('Random Draws'!I1757&lt;Assumptions!$D$30,1,0)</f>
        <v>0</v>
      </c>
      <c r="E1757" s="19" t="n">
        <f aca="false">C1757+Assumptions!$D$31*D1757</f>
        <v>0.259914154689567</v>
      </c>
      <c r="F1757" s="28" t="n">
        <f aca="false">(Simulation!F1757-Assumptions!$D$15)*(1-E1757)+Assumptions!$D$15-Simulation!J1757</f>
        <v>0.158702152211338</v>
      </c>
      <c r="G1757" s="8" t="n">
        <f aca="false">((Assumptions!$D$14*(1+Simulation!E1757)^1*F1757-Assumptions!$D$14*(1+Simulation!E1757)^0*Simulation!E1757*Assumptions!$D$16)/(1+Simulation!K1757)^1+(Assumptions!$D$14*(1+Simulation!E1757)^2*F1757-Assumptions!$D$14*(1+Simulation!E1757)^1*Simulation!E1757*Assumptions!$D$16)/(1+Simulation!K1757)^2+(Assumptions!$D$14*(1+Simulation!E1757)^3*F1757-Assumptions!$D$14*(1+Simulation!E1757)^2*Simulation!E1757*Assumptions!$D$16)/(1+Simulation!K1757)^3+(Assumptions!$D$14*(1+Simulation!E1757)^4*F1757-Assumptions!$D$14*(1+Simulation!E1757)^3*Simulation!E1757*Assumptions!$D$16)/(1+Simulation!K1757)^4+(Assumptions!$D$14*(1+Simulation!E1757)^5*F1757-Assumptions!$D$14*(1+Simulation!E1757)^4*Simulation!E1757*Assumptions!$D$16)/(1+Simulation!K1757)^5+(Assumptions!$D$14*(1+Simulation!E1757)^5*F1757-Assumptions!$D$14*(1+Simulation!E1757)^4*Simulation!E1757*Assumptions!$D$16)*(1+Simulation!I1757)/(Simulation!K1757-Simulation!I1757)/(1+Simulation!K1757)^5-Assumptions!$D$17)/Assumptions!$D$18</f>
        <v>10.7028203194919</v>
      </c>
      <c r="H1757" s="8" t="str">
        <f aca="false">IF(D1757=1,G1757,"")</f>
        <v/>
      </c>
      <c r="I1757" s="33" t="n">
        <f aca="false">IF(D1757=0,G1757,"")</f>
        <v>10.7028203194919</v>
      </c>
    </row>
    <row r="1758" customFormat="false" ht="15" hidden="false" customHeight="false" outlineLevel="0" collapsed="false">
      <c r="B1758" s="2" t="n">
        <v>1753</v>
      </c>
      <c r="C1758" s="19" t="n">
        <f aca="false">IF('Random Draws'!F1758&lt;(Assumptions!$D$28-Assumptions!$D$27)/(Assumptions!$D$29-Assumptions!$D$27),Assumptions!$D$27+SQRT('Random Draws'!F1758*(Assumptions!$D$29-Assumptions!$D$27)*(Assumptions!$D$28-Assumptions!$D$27)),Assumptions!$D$29-SQRT((1-'Random Draws'!F1758)*(Assumptions!$D$29-Assumptions!$D$27)*(Assumptions!$D$29-Assumptions!$D$28)))</f>
        <v>0.268570821812991</v>
      </c>
      <c r="D1758" s="29" t="n">
        <f aca="false">IF('Random Draws'!I1758&lt;Assumptions!$D$30,1,0)</f>
        <v>0</v>
      </c>
      <c r="E1758" s="19" t="n">
        <f aca="false">C1758+Assumptions!$D$31*D1758</f>
        <v>0.268570821812991</v>
      </c>
      <c r="F1758" s="28" t="n">
        <f aca="false">(Simulation!F1758-Assumptions!$D$15)*(1-E1758)+Assumptions!$D$15-Simulation!J1758</f>
        <v>0.183845204938718</v>
      </c>
      <c r="G1758" s="8" t="n">
        <f aca="false">((Assumptions!$D$14*(1+Simulation!E1758)^1*F1758-Assumptions!$D$14*(1+Simulation!E1758)^0*Simulation!E1758*Assumptions!$D$16)/(1+Simulation!K1758)^1+(Assumptions!$D$14*(1+Simulation!E1758)^2*F1758-Assumptions!$D$14*(1+Simulation!E1758)^1*Simulation!E1758*Assumptions!$D$16)/(1+Simulation!K1758)^2+(Assumptions!$D$14*(1+Simulation!E1758)^3*F1758-Assumptions!$D$14*(1+Simulation!E1758)^2*Simulation!E1758*Assumptions!$D$16)/(1+Simulation!K1758)^3+(Assumptions!$D$14*(1+Simulation!E1758)^4*F1758-Assumptions!$D$14*(1+Simulation!E1758)^3*Simulation!E1758*Assumptions!$D$16)/(1+Simulation!K1758)^4+(Assumptions!$D$14*(1+Simulation!E1758)^5*F1758-Assumptions!$D$14*(1+Simulation!E1758)^4*Simulation!E1758*Assumptions!$D$16)/(1+Simulation!K1758)^5+(Assumptions!$D$14*(1+Simulation!E1758)^5*F1758-Assumptions!$D$14*(1+Simulation!E1758)^4*Simulation!E1758*Assumptions!$D$16)*(1+Simulation!I1758)/(Simulation!K1758-Simulation!I1758)/(1+Simulation!K1758)^5-Assumptions!$D$17)/Assumptions!$D$18</f>
        <v>10.5889745856653</v>
      </c>
      <c r="H1758" s="8" t="str">
        <f aca="false">IF(D1758=1,G1758,"")</f>
        <v/>
      </c>
      <c r="I1758" s="33" t="n">
        <f aca="false">IF(D1758=0,G1758,"")</f>
        <v>10.5889745856653</v>
      </c>
    </row>
    <row r="1759" customFormat="false" ht="15" hidden="false" customHeight="false" outlineLevel="0" collapsed="false">
      <c r="B1759" s="2" t="n">
        <v>1754</v>
      </c>
      <c r="C1759" s="19" t="n">
        <f aca="false">IF('Random Draws'!F1759&lt;(Assumptions!$D$28-Assumptions!$D$27)/(Assumptions!$D$29-Assumptions!$D$27),Assumptions!$D$27+SQRT('Random Draws'!F1759*(Assumptions!$D$29-Assumptions!$D$27)*(Assumptions!$D$28-Assumptions!$D$27)),Assumptions!$D$29-SQRT((1-'Random Draws'!F1759)*(Assumptions!$D$29-Assumptions!$D$27)*(Assumptions!$D$29-Assumptions!$D$28)))</f>
        <v>0.269734819018137</v>
      </c>
      <c r="D1759" s="29" t="n">
        <f aca="false">IF('Random Draws'!I1759&lt;Assumptions!$D$30,1,0)</f>
        <v>0</v>
      </c>
      <c r="E1759" s="19" t="n">
        <f aca="false">C1759+Assumptions!$D$31*D1759</f>
        <v>0.269734819018137</v>
      </c>
      <c r="F1759" s="28" t="n">
        <f aca="false">(Simulation!F1759-Assumptions!$D$15)*(1-E1759)+Assumptions!$D$15-Simulation!J1759</f>
        <v>0.21162930146074</v>
      </c>
      <c r="G1759" s="8" t="n">
        <f aca="false">((Assumptions!$D$14*(1+Simulation!E1759)^1*F1759-Assumptions!$D$14*(1+Simulation!E1759)^0*Simulation!E1759*Assumptions!$D$16)/(1+Simulation!K1759)^1+(Assumptions!$D$14*(1+Simulation!E1759)^2*F1759-Assumptions!$D$14*(1+Simulation!E1759)^1*Simulation!E1759*Assumptions!$D$16)/(1+Simulation!K1759)^2+(Assumptions!$D$14*(1+Simulation!E1759)^3*F1759-Assumptions!$D$14*(1+Simulation!E1759)^2*Simulation!E1759*Assumptions!$D$16)/(1+Simulation!K1759)^3+(Assumptions!$D$14*(1+Simulation!E1759)^4*F1759-Assumptions!$D$14*(1+Simulation!E1759)^3*Simulation!E1759*Assumptions!$D$16)/(1+Simulation!K1759)^4+(Assumptions!$D$14*(1+Simulation!E1759)^5*F1759-Assumptions!$D$14*(1+Simulation!E1759)^4*Simulation!E1759*Assumptions!$D$16)/(1+Simulation!K1759)^5+(Assumptions!$D$14*(1+Simulation!E1759)^5*F1759-Assumptions!$D$14*(1+Simulation!E1759)^4*Simulation!E1759*Assumptions!$D$16)*(1+Simulation!I1759)/(Simulation!K1759-Simulation!I1759)/(1+Simulation!K1759)^5-Assumptions!$D$17)/Assumptions!$D$18</f>
        <v>21.2208386716019</v>
      </c>
      <c r="H1759" s="8" t="str">
        <f aca="false">IF(D1759=1,G1759,"")</f>
        <v/>
      </c>
      <c r="I1759" s="33" t="n">
        <f aca="false">IF(D1759=0,G1759,"")</f>
        <v>21.2208386716019</v>
      </c>
    </row>
    <row r="1760" customFormat="false" ht="15" hidden="false" customHeight="false" outlineLevel="0" collapsed="false">
      <c r="B1760" s="2" t="n">
        <v>1755</v>
      </c>
      <c r="C1760" s="19" t="n">
        <f aca="false">IF('Random Draws'!F1760&lt;(Assumptions!$D$28-Assumptions!$D$27)/(Assumptions!$D$29-Assumptions!$D$27),Assumptions!$D$27+SQRT('Random Draws'!F1760*(Assumptions!$D$29-Assumptions!$D$27)*(Assumptions!$D$28-Assumptions!$D$27)),Assumptions!$D$29-SQRT((1-'Random Draws'!F1760)*(Assumptions!$D$29-Assumptions!$D$27)*(Assumptions!$D$29-Assumptions!$D$28)))</f>
        <v>0.26457681566428</v>
      </c>
      <c r="D1760" s="29" t="n">
        <f aca="false">IF('Random Draws'!I1760&lt;Assumptions!$D$30,1,0)</f>
        <v>0</v>
      </c>
      <c r="E1760" s="19" t="n">
        <f aca="false">C1760+Assumptions!$D$31*D1760</f>
        <v>0.26457681566428</v>
      </c>
      <c r="F1760" s="28" t="n">
        <f aca="false">(Simulation!F1760-Assumptions!$D$15)*(1-E1760)+Assumptions!$D$15-Simulation!J1760</f>
        <v>0.154567353876792</v>
      </c>
      <c r="G1760" s="8" t="n">
        <f aca="false">((Assumptions!$D$14*(1+Simulation!E1760)^1*F1760-Assumptions!$D$14*(1+Simulation!E1760)^0*Simulation!E1760*Assumptions!$D$16)/(1+Simulation!K1760)^1+(Assumptions!$D$14*(1+Simulation!E1760)^2*F1760-Assumptions!$D$14*(1+Simulation!E1760)^1*Simulation!E1760*Assumptions!$D$16)/(1+Simulation!K1760)^2+(Assumptions!$D$14*(1+Simulation!E1760)^3*F1760-Assumptions!$D$14*(1+Simulation!E1760)^2*Simulation!E1760*Assumptions!$D$16)/(1+Simulation!K1760)^3+(Assumptions!$D$14*(1+Simulation!E1760)^4*F1760-Assumptions!$D$14*(1+Simulation!E1760)^3*Simulation!E1760*Assumptions!$D$16)/(1+Simulation!K1760)^4+(Assumptions!$D$14*(1+Simulation!E1760)^5*F1760-Assumptions!$D$14*(1+Simulation!E1760)^4*Simulation!E1760*Assumptions!$D$16)/(1+Simulation!K1760)^5+(Assumptions!$D$14*(1+Simulation!E1760)^5*F1760-Assumptions!$D$14*(1+Simulation!E1760)^4*Simulation!E1760*Assumptions!$D$16)*(1+Simulation!I1760)/(Simulation!K1760-Simulation!I1760)/(1+Simulation!K1760)^5-Assumptions!$D$17)/Assumptions!$D$18</f>
        <v>10.5109132891566</v>
      </c>
      <c r="H1760" s="8" t="str">
        <f aca="false">IF(D1760=1,G1760,"")</f>
        <v/>
      </c>
      <c r="I1760" s="33" t="n">
        <f aca="false">IF(D1760=0,G1760,"")</f>
        <v>10.5109132891566</v>
      </c>
    </row>
    <row r="1761" customFormat="false" ht="15" hidden="false" customHeight="false" outlineLevel="0" collapsed="false">
      <c r="B1761" s="2" t="n">
        <v>1756</v>
      </c>
      <c r="C1761" s="19" t="n">
        <f aca="false">IF('Random Draws'!F1761&lt;(Assumptions!$D$28-Assumptions!$D$27)/(Assumptions!$D$29-Assumptions!$D$27),Assumptions!$D$27+SQRT('Random Draws'!F1761*(Assumptions!$D$29-Assumptions!$D$27)*(Assumptions!$D$28-Assumptions!$D$27)),Assumptions!$D$29-SQRT((1-'Random Draws'!F1761)*(Assumptions!$D$29-Assumptions!$D$27)*(Assumptions!$D$29-Assumptions!$D$28)))</f>
        <v>0.254365307947357</v>
      </c>
      <c r="D1761" s="29" t="n">
        <f aca="false">IF('Random Draws'!I1761&lt;Assumptions!$D$30,1,0)</f>
        <v>0</v>
      </c>
      <c r="E1761" s="19" t="n">
        <f aca="false">C1761+Assumptions!$D$31*D1761</f>
        <v>0.254365307947357</v>
      </c>
      <c r="F1761" s="28" t="n">
        <f aca="false">(Simulation!F1761-Assumptions!$D$15)*(1-E1761)+Assumptions!$D$15-Simulation!J1761</f>
        <v>0.201015726381079</v>
      </c>
      <c r="G1761" s="8" t="n">
        <f aca="false">((Assumptions!$D$14*(1+Simulation!E1761)^1*F1761-Assumptions!$D$14*(1+Simulation!E1761)^0*Simulation!E1761*Assumptions!$D$16)/(1+Simulation!K1761)^1+(Assumptions!$D$14*(1+Simulation!E1761)^2*F1761-Assumptions!$D$14*(1+Simulation!E1761)^1*Simulation!E1761*Assumptions!$D$16)/(1+Simulation!K1761)^2+(Assumptions!$D$14*(1+Simulation!E1761)^3*F1761-Assumptions!$D$14*(1+Simulation!E1761)^2*Simulation!E1761*Assumptions!$D$16)/(1+Simulation!K1761)^3+(Assumptions!$D$14*(1+Simulation!E1761)^4*F1761-Assumptions!$D$14*(1+Simulation!E1761)^3*Simulation!E1761*Assumptions!$D$16)/(1+Simulation!K1761)^4+(Assumptions!$D$14*(1+Simulation!E1761)^5*F1761-Assumptions!$D$14*(1+Simulation!E1761)^4*Simulation!E1761*Assumptions!$D$16)/(1+Simulation!K1761)^5+(Assumptions!$D$14*(1+Simulation!E1761)^5*F1761-Assumptions!$D$14*(1+Simulation!E1761)^4*Simulation!E1761*Assumptions!$D$16)*(1+Simulation!I1761)/(Simulation!K1761-Simulation!I1761)/(1+Simulation!K1761)^5-Assumptions!$D$17)/Assumptions!$D$18</f>
        <v>15.431159164388</v>
      </c>
      <c r="H1761" s="8" t="str">
        <f aca="false">IF(D1761=1,G1761,"")</f>
        <v/>
      </c>
      <c r="I1761" s="33" t="n">
        <f aca="false">IF(D1761=0,G1761,"")</f>
        <v>15.431159164388</v>
      </c>
    </row>
    <row r="1762" customFormat="false" ht="15" hidden="false" customHeight="false" outlineLevel="0" collapsed="false">
      <c r="B1762" s="2" t="n">
        <v>1757</v>
      </c>
      <c r="C1762" s="19" t="n">
        <f aca="false">IF('Random Draws'!F1762&lt;(Assumptions!$D$28-Assumptions!$D$27)/(Assumptions!$D$29-Assumptions!$D$27),Assumptions!$D$27+SQRT('Random Draws'!F1762*(Assumptions!$D$29-Assumptions!$D$27)*(Assumptions!$D$28-Assumptions!$D$27)),Assumptions!$D$29-SQRT((1-'Random Draws'!F1762)*(Assumptions!$D$29-Assumptions!$D$27)*(Assumptions!$D$29-Assumptions!$D$28)))</f>
        <v>0.254696419030281</v>
      </c>
      <c r="D1762" s="29" t="n">
        <f aca="false">IF('Random Draws'!I1762&lt;Assumptions!$D$30,1,0)</f>
        <v>0</v>
      </c>
      <c r="E1762" s="19" t="n">
        <f aca="false">C1762+Assumptions!$D$31*D1762</f>
        <v>0.254696419030281</v>
      </c>
      <c r="F1762" s="28" t="n">
        <f aca="false">(Simulation!F1762-Assumptions!$D$15)*(1-E1762)+Assumptions!$D$15-Simulation!J1762</f>
        <v>0.207328445961845</v>
      </c>
      <c r="G1762" s="8" t="n">
        <f aca="false">((Assumptions!$D$14*(1+Simulation!E1762)^1*F1762-Assumptions!$D$14*(1+Simulation!E1762)^0*Simulation!E1762*Assumptions!$D$16)/(1+Simulation!K1762)^1+(Assumptions!$D$14*(1+Simulation!E1762)^2*F1762-Assumptions!$D$14*(1+Simulation!E1762)^1*Simulation!E1762*Assumptions!$D$16)/(1+Simulation!K1762)^2+(Assumptions!$D$14*(1+Simulation!E1762)^3*F1762-Assumptions!$D$14*(1+Simulation!E1762)^2*Simulation!E1762*Assumptions!$D$16)/(1+Simulation!K1762)^3+(Assumptions!$D$14*(1+Simulation!E1762)^4*F1762-Assumptions!$D$14*(1+Simulation!E1762)^3*Simulation!E1762*Assumptions!$D$16)/(1+Simulation!K1762)^4+(Assumptions!$D$14*(1+Simulation!E1762)^5*F1762-Assumptions!$D$14*(1+Simulation!E1762)^4*Simulation!E1762*Assumptions!$D$16)/(1+Simulation!K1762)^5+(Assumptions!$D$14*(1+Simulation!E1762)^5*F1762-Assumptions!$D$14*(1+Simulation!E1762)^4*Simulation!E1762*Assumptions!$D$16)*(1+Simulation!I1762)/(Simulation!K1762-Simulation!I1762)/(1+Simulation!K1762)^5-Assumptions!$D$17)/Assumptions!$D$18</f>
        <v>25.6641178727834</v>
      </c>
      <c r="H1762" s="8" t="str">
        <f aca="false">IF(D1762=1,G1762,"")</f>
        <v/>
      </c>
      <c r="I1762" s="33" t="n">
        <f aca="false">IF(D1762=0,G1762,"")</f>
        <v>25.6641178727834</v>
      </c>
    </row>
    <row r="1763" customFormat="false" ht="15" hidden="false" customHeight="false" outlineLevel="0" collapsed="false">
      <c r="B1763" s="2" t="n">
        <v>1758</v>
      </c>
      <c r="C1763" s="19" t="n">
        <f aca="false">IF('Random Draws'!F1763&lt;(Assumptions!$D$28-Assumptions!$D$27)/(Assumptions!$D$29-Assumptions!$D$27),Assumptions!$D$27+SQRT('Random Draws'!F1763*(Assumptions!$D$29-Assumptions!$D$27)*(Assumptions!$D$28-Assumptions!$D$27)),Assumptions!$D$29-SQRT((1-'Random Draws'!F1763)*(Assumptions!$D$29-Assumptions!$D$27)*(Assumptions!$D$29-Assumptions!$D$28)))</f>
        <v>0.276149642123958</v>
      </c>
      <c r="D1763" s="29" t="n">
        <f aca="false">IF('Random Draws'!I1763&lt;Assumptions!$D$30,1,0)</f>
        <v>1</v>
      </c>
      <c r="E1763" s="19" t="n">
        <f aca="false">C1763+Assumptions!$D$31*D1763</f>
        <v>0.366149642123958</v>
      </c>
      <c r="F1763" s="28" t="n">
        <f aca="false">(Simulation!F1763-Assumptions!$D$15)*(1-E1763)+Assumptions!$D$15-Simulation!J1763</f>
        <v>0.144063942859278</v>
      </c>
      <c r="G1763" s="8" t="n">
        <f aca="false">((Assumptions!$D$14*(1+Simulation!E1763)^1*F1763-Assumptions!$D$14*(1+Simulation!E1763)^0*Simulation!E1763*Assumptions!$D$16)/(1+Simulation!K1763)^1+(Assumptions!$D$14*(1+Simulation!E1763)^2*F1763-Assumptions!$D$14*(1+Simulation!E1763)^1*Simulation!E1763*Assumptions!$D$16)/(1+Simulation!K1763)^2+(Assumptions!$D$14*(1+Simulation!E1763)^3*F1763-Assumptions!$D$14*(1+Simulation!E1763)^2*Simulation!E1763*Assumptions!$D$16)/(1+Simulation!K1763)^3+(Assumptions!$D$14*(1+Simulation!E1763)^4*F1763-Assumptions!$D$14*(1+Simulation!E1763)^3*Simulation!E1763*Assumptions!$D$16)/(1+Simulation!K1763)^4+(Assumptions!$D$14*(1+Simulation!E1763)^5*F1763-Assumptions!$D$14*(1+Simulation!E1763)^4*Simulation!E1763*Assumptions!$D$16)/(1+Simulation!K1763)^5+(Assumptions!$D$14*(1+Simulation!E1763)^5*F1763-Assumptions!$D$14*(1+Simulation!E1763)^4*Simulation!E1763*Assumptions!$D$16)*(1+Simulation!I1763)/(Simulation!K1763-Simulation!I1763)/(1+Simulation!K1763)^5-Assumptions!$D$17)/Assumptions!$D$18</f>
        <v>9.30756197907259</v>
      </c>
      <c r="H1763" s="8" t="n">
        <f aca="false">IF(D1763=1,G1763,"")</f>
        <v>9.30756197907259</v>
      </c>
      <c r="I1763" s="33" t="str">
        <f aca="false">IF(D1763=0,G1763,"")</f>
        <v/>
      </c>
    </row>
    <row r="1764" customFormat="false" ht="15" hidden="false" customHeight="false" outlineLevel="0" collapsed="false">
      <c r="B1764" s="2" t="n">
        <v>1759</v>
      </c>
      <c r="C1764" s="19" t="n">
        <f aca="false">IF('Random Draws'!F1764&lt;(Assumptions!$D$28-Assumptions!$D$27)/(Assumptions!$D$29-Assumptions!$D$27),Assumptions!$D$27+SQRT('Random Draws'!F1764*(Assumptions!$D$29-Assumptions!$D$27)*(Assumptions!$D$28-Assumptions!$D$27)),Assumptions!$D$29-SQRT((1-'Random Draws'!F1764)*(Assumptions!$D$29-Assumptions!$D$27)*(Assumptions!$D$29-Assumptions!$D$28)))</f>
        <v>0.257144322036383</v>
      </c>
      <c r="D1764" s="29" t="n">
        <f aca="false">IF('Random Draws'!I1764&lt;Assumptions!$D$30,1,0)</f>
        <v>0</v>
      </c>
      <c r="E1764" s="19" t="n">
        <f aca="false">C1764+Assumptions!$D$31*D1764</f>
        <v>0.257144322036383</v>
      </c>
      <c r="F1764" s="28" t="n">
        <f aca="false">(Simulation!F1764-Assumptions!$D$15)*(1-E1764)+Assumptions!$D$15-Simulation!J1764</f>
        <v>0.196433187048358</v>
      </c>
      <c r="G1764" s="8" t="n">
        <f aca="false">((Assumptions!$D$14*(1+Simulation!E1764)^1*F1764-Assumptions!$D$14*(1+Simulation!E1764)^0*Simulation!E1764*Assumptions!$D$16)/(1+Simulation!K1764)^1+(Assumptions!$D$14*(1+Simulation!E1764)^2*F1764-Assumptions!$D$14*(1+Simulation!E1764)^1*Simulation!E1764*Assumptions!$D$16)/(1+Simulation!K1764)^2+(Assumptions!$D$14*(1+Simulation!E1764)^3*F1764-Assumptions!$D$14*(1+Simulation!E1764)^2*Simulation!E1764*Assumptions!$D$16)/(1+Simulation!K1764)^3+(Assumptions!$D$14*(1+Simulation!E1764)^4*F1764-Assumptions!$D$14*(1+Simulation!E1764)^3*Simulation!E1764*Assumptions!$D$16)/(1+Simulation!K1764)^4+(Assumptions!$D$14*(1+Simulation!E1764)^5*F1764-Assumptions!$D$14*(1+Simulation!E1764)^4*Simulation!E1764*Assumptions!$D$16)/(1+Simulation!K1764)^5+(Assumptions!$D$14*(1+Simulation!E1764)^5*F1764-Assumptions!$D$14*(1+Simulation!E1764)^4*Simulation!E1764*Assumptions!$D$16)*(1+Simulation!I1764)/(Simulation!K1764-Simulation!I1764)/(1+Simulation!K1764)^5-Assumptions!$D$17)/Assumptions!$D$18</f>
        <v>22.9976647779731</v>
      </c>
      <c r="H1764" s="8" t="str">
        <f aca="false">IF(D1764=1,G1764,"")</f>
        <v/>
      </c>
      <c r="I1764" s="33" t="n">
        <f aca="false">IF(D1764=0,G1764,"")</f>
        <v>22.9976647779731</v>
      </c>
    </row>
    <row r="1765" customFormat="false" ht="15" hidden="false" customHeight="false" outlineLevel="0" collapsed="false">
      <c r="B1765" s="2" t="n">
        <v>1760</v>
      </c>
      <c r="C1765" s="19" t="n">
        <f aca="false">IF('Random Draws'!F1765&lt;(Assumptions!$D$28-Assumptions!$D$27)/(Assumptions!$D$29-Assumptions!$D$27),Assumptions!$D$27+SQRT('Random Draws'!F1765*(Assumptions!$D$29-Assumptions!$D$27)*(Assumptions!$D$28-Assumptions!$D$27)),Assumptions!$D$29-SQRT((1-'Random Draws'!F1765)*(Assumptions!$D$29-Assumptions!$D$27)*(Assumptions!$D$29-Assumptions!$D$28)))</f>
        <v>0.270975105041719</v>
      </c>
      <c r="D1765" s="29" t="n">
        <f aca="false">IF('Random Draws'!I1765&lt;Assumptions!$D$30,1,0)</f>
        <v>0</v>
      </c>
      <c r="E1765" s="19" t="n">
        <f aca="false">C1765+Assumptions!$D$31*D1765</f>
        <v>0.270975105041719</v>
      </c>
      <c r="F1765" s="28" t="n">
        <f aca="false">(Simulation!F1765-Assumptions!$D$15)*(1-E1765)+Assumptions!$D$15-Simulation!J1765</f>
        <v>0.164777769656892</v>
      </c>
      <c r="G1765" s="8" t="n">
        <f aca="false">((Assumptions!$D$14*(1+Simulation!E1765)^1*F1765-Assumptions!$D$14*(1+Simulation!E1765)^0*Simulation!E1765*Assumptions!$D$16)/(1+Simulation!K1765)^1+(Assumptions!$D$14*(1+Simulation!E1765)^2*F1765-Assumptions!$D$14*(1+Simulation!E1765)^1*Simulation!E1765*Assumptions!$D$16)/(1+Simulation!K1765)^2+(Assumptions!$D$14*(1+Simulation!E1765)^3*F1765-Assumptions!$D$14*(1+Simulation!E1765)^2*Simulation!E1765*Assumptions!$D$16)/(1+Simulation!K1765)^3+(Assumptions!$D$14*(1+Simulation!E1765)^4*F1765-Assumptions!$D$14*(1+Simulation!E1765)^3*Simulation!E1765*Assumptions!$D$16)/(1+Simulation!K1765)^4+(Assumptions!$D$14*(1+Simulation!E1765)^5*F1765-Assumptions!$D$14*(1+Simulation!E1765)^4*Simulation!E1765*Assumptions!$D$16)/(1+Simulation!K1765)^5+(Assumptions!$D$14*(1+Simulation!E1765)^5*F1765-Assumptions!$D$14*(1+Simulation!E1765)^4*Simulation!E1765*Assumptions!$D$16)*(1+Simulation!I1765)/(Simulation!K1765-Simulation!I1765)/(1+Simulation!K1765)^5-Assumptions!$D$17)/Assumptions!$D$18</f>
        <v>10.8651319573161</v>
      </c>
      <c r="H1765" s="8" t="str">
        <f aca="false">IF(D1765=1,G1765,"")</f>
        <v/>
      </c>
      <c r="I1765" s="33" t="n">
        <f aca="false">IF(D1765=0,G1765,"")</f>
        <v>10.8651319573161</v>
      </c>
    </row>
    <row r="1766" customFormat="false" ht="15" hidden="false" customHeight="false" outlineLevel="0" collapsed="false">
      <c r="B1766" s="2" t="n">
        <v>1761</v>
      </c>
      <c r="C1766" s="19" t="n">
        <f aca="false">IF('Random Draws'!F1766&lt;(Assumptions!$D$28-Assumptions!$D$27)/(Assumptions!$D$29-Assumptions!$D$27),Assumptions!$D$27+SQRT('Random Draws'!F1766*(Assumptions!$D$29-Assumptions!$D$27)*(Assumptions!$D$28-Assumptions!$D$27)),Assumptions!$D$29-SQRT((1-'Random Draws'!F1766)*(Assumptions!$D$29-Assumptions!$D$27)*(Assumptions!$D$29-Assumptions!$D$28)))</f>
        <v>0.256332688850499</v>
      </c>
      <c r="D1766" s="29" t="n">
        <f aca="false">IF('Random Draws'!I1766&lt;Assumptions!$D$30,1,0)</f>
        <v>0</v>
      </c>
      <c r="E1766" s="19" t="n">
        <f aca="false">C1766+Assumptions!$D$31*D1766</f>
        <v>0.256332688850499</v>
      </c>
      <c r="F1766" s="28" t="n">
        <f aca="false">(Simulation!F1766-Assumptions!$D$15)*(1-E1766)+Assumptions!$D$15-Simulation!J1766</f>
        <v>0.179861208385162</v>
      </c>
      <c r="G1766" s="8" t="n">
        <f aca="false">((Assumptions!$D$14*(1+Simulation!E1766)^1*F1766-Assumptions!$D$14*(1+Simulation!E1766)^0*Simulation!E1766*Assumptions!$D$16)/(1+Simulation!K1766)^1+(Assumptions!$D$14*(1+Simulation!E1766)^2*F1766-Assumptions!$D$14*(1+Simulation!E1766)^1*Simulation!E1766*Assumptions!$D$16)/(1+Simulation!K1766)^2+(Assumptions!$D$14*(1+Simulation!E1766)^3*F1766-Assumptions!$D$14*(1+Simulation!E1766)^2*Simulation!E1766*Assumptions!$D$16)/(1+Simulation!K1766)^3+(Assumptions!$D$14*(1+Simulation!E1766)^4*F1766-Assumptions!$D$14*(1+Simulation!E1766)^3*Simulation!E1766*Assumptions!$D$16)/(1+Simulation!K1766)^4+(Assumptions!$D$14*(1+Simulation!E1766)^5*F1766-Assumptions!$D$14*(1+Simulation!E1766)^4*Simulation!E1766*Assumptions!$D$16)/(1+Simulation!K1766)^5+(Assumptions!$D$14*(1+Simulation!E1766)^5*F1766-Assumptions!$D$14*(1+Simulation!E1766)^4*Simulation!E1766*Assumptions!$D$16)*(1+Simulation!I1766)/(Simulation!K1766-Simulation!I1766)/(1+Simulation!K1766)^5-Assumptions!$D$17)/Assumptions!$D$18</f>
        <v>15.0591573922165</v>
      </c>
      <c r="H1766" s="8" t="str">
        <f aca="false">IF(D1766=1,G1766,"")</f>
        <v/>
      </c>
      <c r="I1766" s="33" t="n">
        <f aca="false">IF(D1766=0,G1766,"")</f>
        <v>15.0591573922165</v>
      </c>
    </row>
    <row r="1767" customFormat="false" ht="15" hidden="false" customHeight="false" outlineLevel="0" collapsed="false">
      <c r="B1767" s="2" t="n">
        <v>1762</v>
      </c>
      <c r="C1767" s="19" t="n">
        <f aca="false">IF('Random Draws'!F1767&lt;(Assumptions!$D$28-Assumptions!$D$27)/(Assumptions!$D$29-Assumptions!$D$27),Assumptions!$D$27+SQRT('Random Draws'!F1767*(Assumptions!$D$29-Assumptions!$D$27)*(Assumptions!$D$28-Assumptions!$D$27)),Assumptions!$D$29-SQRT((1-'Random Draws'!F1767)*(Assumptions!$D$29-Assumptions!$D$27)*(Assumptions!$D$29-Assumptions!$D$28)))</f>
        <v>0.276661338196343</v>
      </c>
      <c r="D1767" s="29" t="n">
        <f aca="false">IF('Random Draws'!I1767&lt;Assumptions!$D$30,1,0)</f>
        <v>1</v>
      </c>
      <c r="E1767" s="19" t="n">
        <f aca="false">C1767+Assumptions!$D$31*D1767</f>
        <v>0.366661338196343</v>
      </c>
      <c r="F1767" s="28" t="n">
        <f aca="false">(Simulation!F1767-Assumptions!$D$15)*(1-E1767)+Assumptions!$D$15-Simulation!J1767</f>
        <v>0.167681234887127</v>
      </c>
      <c r="G1767" s="8" t="n">
        <f aca="false">((Assumptions!$D$14*(1+Simulation!E1767)^1*F1767-Assumptions!$D$14*(1+Simulation!E1767)^0*Simulation!E1767*Assumptions!$D$16)/(1+Simulation!K1767)^1+(Assumptions!$D$14*(1+Simulation!E1767)^2*F1767-Assumptions!$D$14*(1+Simulation!E1767)^1*Simulation!E1767*Assumptions!$D$16)/(1+Simulation!K1767)^2+(Assumptions!$D$14*(1+Simulation!E1767)^3*F1767-Assumptions!$D$14*(1+Simulation!E1767)^2*Simulation!E1767*Assumptions!$D$16)/(1+Simulation!K1767)^3+(Assumptions!$D$14*(1+Simulation!E1767)^4*F1767-Assumptions!$D$14*(1+Simulation!E1767)^3*Simulation!E1767*Assumptions!$D$16)/(1+Simulation!K1767)^4+(Assumptions!$D$14*(1+Simulation!E1767)^5*F1767-Assumptions!$D$14*(1+Simulation!E1767)^4*Simulation!E1767*Assumptions!$D$16)/(1+Simulation!K1767)^5+(Assumptions!$D$14*(1+Simulation!E1767)^5*F1767-Assumptions!$D$14*(1+Simulation!E1767)^4*Simulation!E1767*Assumptions!$D$16)*(1+Simulation!I1767)/(Simulation!K1767-Simulation!I1767)/(1+Simulation!K1767)^5-Assumptions!$D$17)/Assumptions!$D$18</f>
        <v>16.9485881788962</v>
      </c>
      <c r="H1767" s="8" t="n">
        <f aca="false">IF(D1767=1,G1767,"")</f>
        <v>16.9485881788962</v>
      </c>
      <c r="I1767" s="33" t="str">
        <f aca="false">IF(D1767=0,G1767,"")</f>
        <v/>
      </c>
    </row>
    <row r="1768" customFormat="false" ht="15" hidden="false" customHeight="false" outlineLevel="0" collapsed="false">
      <c r="B1768" s="2" t="n">
        <v>1763</v>
      </c>
      <c r="C1768" s="19" t="n">
        <f aca="false">IF('Random Draws'!F1768&lt;(Assumptions!$D$28-Assumptions!$D$27)/(Assumptions!$D$29-Assumptions!$D$27),Assumptions!$D$27+SQRT('Random Draws'!F1768*(Assumptions!$D$29-Assumptions!$D$27)*(Assumptions!$D$28-Assumptions!$D$27)),Assumptions!$D$29-SQRT((1-'Random Draws'!F1768)*(Assumptions!$D$29-Assumptions!$D$27)*(Assumptions!$D$29-Assumptions!$D$28)))</f>
        <v>0.272294257380161</v>
      </c>
      <c r="D1768" s="29" t="n">
        <f aca="false">IF('Random Draws'!I1768&lt;Assumptions!$D$30,1,0)</f>
        <v>0</v>
      </c>
      <c r="E1768" s="19" t="n">
        <f aca="false">C1768+Assumptions!$D$31*D1768</f>
        <v>0.272294257380161</v>
      </c>
      <c r="F1768" s="28" t="n">
        <f aca="false">(Simulation!F1768-Assumptions!$D$15)*(1-E1768)+Assumptions!$D$15-Simulation!J1768</f>
        <v>0.184148765289288</v>
      </c>
      <c r="G1768" s="8" t="n">
        <f aca="false">((Assumptions!$D$14*(1+Simulation!E1768)^1*F1768-Assumptions!$D$14*(1+Simulation!E1768)^0*Simulation!E1768*Assumptions!$D$16)/(1+Simulation!K1768)^1+(Assumptions!$D$14*(1+Simulation!E1768)^2*F1768-Assumptions!$D$14*(1+Simulation!E1768)^1*Simulation!E1768*Assumptions!$D$16)/(1+Simulation!K1768)^2+(Assumptions!$D$14*(1+Simulation!E1768)^3*F1768-Assumptions!$D$14*(1+Simulation!E1768)^2*Simulation!E1768*Assumptions!$D$16)/(1+Simulation!K1768)^3+(Assumptions!$D$14*(1+Simulation!E1768)^4*F1768-Assumptions!$D$14*(1+Simulation!E1768)^3*Simulation!E1768*Assumptions!$D$16)/(1+Simulation!K1768)^4+(Assumptions!$D$14*(1+Simulation!E1768)^5*F1768-Assumptions!$D$14*(1+Simulation!E1768)^4*Simulation!E1768*Assumptions!$D$16)/(1+Simulation!K1768)^5+(Assumptions!$D$14*(1+Simulation!E1768)^5*F1768-Assumptions!$D$14*(1+Simulation!E1768)^4*Simulation!E1768*Assumptions!$D$16)*(1+Simulation!I1768)/(Simulation!K1768-Simulation!I1768)/(1+Simulation!K1768)^5-Assumptions!$D$17)/Assumptions!$D$18</f>
        <v>23.6030574592143</v>
      </c>
      <c r="H1768" s="8" t="str">
        <f aca="false">IF(D1768=1,G1768,"")</f>
        <v/>
      </c>
      <c r="I1768" s="33" t="n">
        <f aca="false">IF(D1768=0,G1768,"")</f>
        <v>23.6030574592143</v>
      </c>
    </row>
    <row r="1769" customFormat="false" ht="15" hidden="false" customHeight="false" outlineLevel="0" collapsed="false">
      <c r="B1769" s="2" t="n">
        <v>1764</v>
      </c>
      <c r="C1769" s="19" t="n">
        <f aca="false">IF('Random Draws'!F1769&lt;(Assumptions!$D$28-Assumptions!$D$27)/(Assumptions!$D$29-Assumptions!$D$27),Assumptions!$D$27+SQRT('Random Draws'!F1769*(Assumptions!$D$29-Assumptions!$D$27)*(Assumptions!$D$28-Assumptions!$D$27)),Assumptions!$D$29-SQRT((1-'Random Draws'!F1769)*(Assumptions!$D$29-Assumptions!$D$27)*(Assumptions!$D$29-Assumptions!$D$28)))</f>
        <v>0.254606887067435</v>
      </c>
      <c r="D1769" s="29" t="n">
        <f aca="false">IF('Random Draws'!I1769&lt;Assumptions!$D$30,1,0)</f>
        <v>1</v>
      </c>
      <c r="E1769" s="19" t="n">
        <f aca="false">C1769+Assumptions!$D$31*D1769</f>
        <v>0.344606887067435</v>
      </c>
      <c r="F1769" s="28" t="n">
        <f aca="false">(Simulation!F1769-Assumptions!$D$15)*(1-E1769)+Assumptions!$D$15-Simulation!J1769</f>
        <v>0.149614833956138</v>
      </c>
      <c r="G1769" s="8" t="n">
        <f aca="false">((Assumptions!$D$14*(1+Simulation!E1769)^1*F1769-Assumptions!$D$14*(1+Simulation!E1769)^0*Simulation!E1769*Assumptions!$D$16)/(1+Simulation!K1769)^1+(Assumptions!$D$14*(1+Simulation!E1769)^2*F1769-Assumptions!$D$14*(1+Simulation!E1769)^1*Simulation!E1769*Assumptions!$D$16)/(1+Simulation!K1769)^2+(Assumptions!$D$14*(1+Simulation!E1769)^3*F1769-Assumptions!$D$14*(1+Simulation!E1769)^2*Simulation!E1769*Assumptions!$D$16)/(1+Simulation!K1769)^3+(Assumptions!$D$14*(1+Simulation!E1769)^4*F1769-Assumptions!$D$14*(1+Simulation!E1769)^3*Simulation!E1769*Assumptions!$D$16)/(1+Simulation!K1769)^4+(Assumptions!$D$14*(1+Simulation!E1769)^5*F1769-Assumptions!$D$14*(1+Simulation!E1769)^4*Simulation!E1769*Assumptions!$D$16)/(1+Simulation!K1769)^5+(Assumptions!$D$14*(1+Simulation!E1769)^5*F1769-Assumptions!$D$14*(1+Simulation!E1769)^4*Simulation!E1769*Assumptions!$D$16)*(1+Simulation!I1769)/(Simulation!K1769-Simulation!I1769)/(1+Simulation!K1769)^5-Assumptions!$D$17)/Assumptions!$D$18</f>
        <v>10.9091392308384</v>
      </c>
      <c r="H1769" s="8" t="n">
        <f aca="false">IF(D1769=1,G1769,"")</f>
        <v>10.9091392308384</v>
      </c>
      <c r="I1769" s="33" t="str">
        <f aca="false">IF(D1769=0,G1769,"")</f>
        <v/>
      </c>
    </row>
    <row r="1770" customFormat="false" ht="15" hidden="false" customHeight="false" outlineLevel="0" collapsed="false">
      <c r="B1770" s="2" t="n">
        <v>1765</v>
      </c>
      <c r="C1770" s="19" t="n">
        <f aca="false">IF('Random Draws'!F1770&lt;(Assumptions!$D$28-Assumptions!$D$27)/(Assumptions!$D$29-Assumptions!$D$27),Assumptions!$D$27+SQRT('Random Draws'!F1770*(Assumptions!$D$29-Assumptions!$D$27)*(Assumptions!$D$28-Assumptions!$D$27)),Assumptions!$D$29-SQRT((1-'Random Draws'!F1770)*(Assumptions!$D$29-Assumptions!$D$27)*(Assumptions!$D$29-Assumptions!$D$28)))</f>
        <v>0.265460227956147</v>
      </c>
      <c r="D1770" s="29" t="n">
        <f aca="false">IF('Random Draws'!I1770&lt;Assumptions!$D$30,1,0)</f>
        <v>1</v>
      </c>
      <c r="E1770" s="19" t="n">
        <f aca="false">C1770+Assumptions!$D$31*D1770</f>
        <v>0.355460227956147</v>
      </c>
      <c r="F1770" s="28" t="n">
        <f aca="false">(Simulation!F1770-Assumptions!$D$15)*(1-E1770)+Assumptions!$D$15-Simulation!J1770</f>
        <v>0.140364565800994</v>
      </c>
      <c r="G1770" s="8" t="n">
        <f aca="false">((Assumptions!$D$14*(1+Simulation!E1770)^1*F1770-Assumptions!$D$14*(1+Simulation!E1770)^0*Simulation!E1770*Assumptions!$D$16)/(1+Simulation!K1770)^1+(Assumptions!$D$14*(1+Simulation!E1770)^2*F1770-Assumptions!$D$14*(1+Simulation!E1770)^1*Simulation!E1770*Assumptions!$D$16)/(1+Simulation!K1770)^2+(Assumptions!$D$14*(1+Simulation!E1770)^3*F1770-Assumptions!$D$14*(1+Simulation!E1770)^2*Simulation!E1770*Assumptions!$D$16)/(1+Simulation!K1770)^3+(Assumptions!$D$14*(1+Simulation!E1770)^4*F1770-Assumptions!$D$14*(1+Simulation!E1770)^3*Simulation!E1770*Assumptions!$D$16)/(1+Simulation!K1770)^4+(Assumptions!$D$14*(1+Simulation!E1770)^5*F1770-Assumptions!$D$14*(1+Simulation!E1770)^4*Simulation!E1770*Assumptions!$D$16)/(1+Simulation!K1770)^5+(Assumptions!$D$14*(1+Simulation!E1770)^5*F1770-Assumptions!$D$14*(1+Simulation!E1770)^4*Simulation!E1770*Assumptions!$D$16)*(1+Simulation!I1770)/(Simulation!K1770-Simulation!I1770)/(1+Simulation!K1770)^5-Assumptions!$D$17)/Assumptions!$D$18</f>
        <v>5.82286685748006</v>
      </c>
      <c r="H1770" s="8" t="n">
        <f aca="false">IF(D1770=1,G1770,"")</f>
        <v>5.82286685748006</v>
      </c>
      <c r="I1770" s="33" t="str">
        <f aca="false">IF(D1770=0,G1770,"")</f>
        <v/>
      </c>
    </row>
    <row r="1771" customFormat="false" ht="15" hidden="false" customHeight="false" outlineLevel="0" collapsed="false">
      <c r="B1771" s="2" t="n">
        <v>1766</v>
      </c>
      <c r="C1771" s="19" t="n">
        <f aca="false">IF('Random Draws'!F1771&lt;(Assumptions!$D$28-Assumptions!$D$27)/(Assumptions!$D$29-Assumptions!$D$27),Assumptions!$D$27+SQRT('Random Draws'!F1771*(Assumptions!$D$29-Assumptions!$D$27)*(Assumptions!$D$28-Assumptions!$D$27)),Assumptions!$D$29-SQRT((1-'Random Draws'!F1771)*(Assumptions!$D$29-Assumptions!$D$27)*(Assumptions!$D$29-Assumptions!$D$28)))</f>
        <v>0.258935616822612</v>
      </c>
      <c r="D1771" s="29" t="n">
        <f aca="false">IF('Random Draws'!I1771&lt;Assumptions!$D$30,1,0)</f>
        <v>0</v>
      </c>
      <c r="E1771" s="19" t="n">
        <f aca="false">C1771+Assumptions!$D$31*D1771</f>
        <v>0.258935616822612</v>
      </c>
      <c r="F1771" s="28" t="n">
        <f aca="false">(Simulation!F1771-Assumptions!$D$15)*(1-E1771)+Assumptions!$D$15-Simulation!J1771</f>
        <v>0.173950367676388</v>
      </c>
      <c r="G1771" s="8" t="n">
        <f aca="false">((Assumptions!$D$14*(1+Simulation!E1771)^1*F1771-Assumptions!$D$14*(1+Simulation!E1771)^0*Simulation!E1771*Assumptions!$D$16)/(1+Simulation!K1771)^1+(Assumptions!$D$14*(1+Simulation!E1771)^2*F1771-Assumptions!$D$14*(1+Simulation!E1771)^1*Simulation!E1771*Assumptions!$D$16)/(1+Simulation!K1771)^2+(Assumptions!$D$14*(1+Simulation!E1771)^3*F1771-Assumptions!$D$14*(1+Simulation!E1771)^2*Simulation!E1771*Assumptions!$D$16)/(1+Simulation!K1771)^3+(Assumptions!$D$14*(1+Simulation!E1771)^4*F1771-Assumptions!$D$14*(1+Simulation!E1771)^3*Simulation!E1771*Assumptions!$D$16)/(1+Simulation!K1771)^4+(Assumptions!$D$14*(1+Simulation!E1771)^5*F1771-Assumptions!$D$14*(1+Simulation!E1771)^4*Simulation!E1771*Assumptions!$D$16)/(1+Simulation!K1771)^5+(Assumptions!$D$14*(1+Simulation!E1771)^5*F1771-Assumptions!$D$14*(1+Simulation!E1771)^4*Simulation!E1771*Assumptions!$D$16)*(1+Simulation!I1771)/(Simulation!K1771-Simulation!I1771)/(1+Simulation!K1771)^5-Assumptions!$D$17)/Assumptions!$D$18</f>
        <v>12.9279976947243</v>
      </c>
      <c r="H1771" s="8" t="str">
        <f aca="false">IF(D1771=1,G1771,"")</f>
        <v/>
      </c>
      <c r="I1771" s="33" t="n">
        <f aca="false">IF(D1771=0,G1771,"")</f>
        <v>12.9279976947243</v>
      </c>
    </row>
    <row r="1772" customFormat="false" ht="15" hidden="false" customHeight="false" outlineLevel="0" collapsed="false">
      <c r="B1772" s="2" t="n">
        <v>1767</v>
      </c>
      <c r="C1772" s="19" t="n">
        <f aca="false">IF('Random Draws'!F1772&lt;(Assumptions!$D$28-Assumptions!$D$27)/(Assumptions!$D$29-Assumptions!$D$27),Assumptions!$D$27+SQRT('Random Draws'!F1772*(Assumptions!$D$29-Assumptions!$D$27)*(Assumptions!$D$28-Assumptions!$D$27)),Assumptions!$D$29-SQRT((1-'Random Draws'!F1772)*(Assumptions!$D$29-Assumptions!$D$27)*(Assumptions!$D$29-Assumptions!$D$28)))</f>
        <v>0.256557451741376</v>
      </c>
      <c r="D1772" s="29" t="n">
        <f aca="false">IF('Random Draws'!I1772&lt;Assumptions!$D$30,1,0)</f>
        <v>0</v>
      </c>
      <c r="E1772" s="19" t="n">
        <f aca="false">C1772+Assumptions!$D$31*D1772</f>
        <v>0.256557451741376</v>
      </c>
      <c r="F1772" s="28" t="n">
        <f aca="false">(Simulation!F1772-Assumptions!$D$15)*(1-E1772)+Assumptions!$D$15-Simulation!J1772</f>
        <v>0.171728552200162</v>
      </c>
      <c r="G1772" s="8" t="n">
        <f aca="false">((Assumptions!$D$14*(1+Simulation!E1772)^1*F1772-Assumptions!$D$14*(1+Simulation!E1772)^0*Simulation!E1772*Assumptions!$D$16)/(1+Simulation!K1772)^1+(Assumptions!$D$14*(1+Simulation!E1772)^2*F1772-Assumptions!$D$14*(1+Simulation!E1772)^1*Simulation!E1772*Assumptions!$D$16)/(1+Simulation!K1772)^2+(Assumptions!$D$14*(1+Simulation!E1772)^3*F1772-Assumptions!$D$14*(1+Simulation!E1772)^2*Simulation!E1772*Assumptions!$D$16)/(1+Simulation!K1772)^3+(Assumptions!$D$14*(1+Simulation!E1772)^4*F1772-Assumptions!$D$14*(1+Simulation!E1772)^3*Simulation!E1772*Assumptions!$D$16)/(1+Simulation!K1772)^4+(Assumptions!$D$14*(1+Simulation!E1772)^5*F1772-Assumptions!$D$14*(1+Simulation!E1772)^4*Simulation!E1772*Assumptions!$D$16)/(1+Simulation!K1772)^5+(Assumptions!$D$14*(1+Simulation!E1772)^5*F1772-Assumptions!$D$14*(1+Simulation!E1772)^4*Simulation!E1772*Assumptions!$D$16)*(1+Simulation!I1772)/(Simulation!K1772-Simulation!I1772)/(1+Simulation!K1772)^5-Assumptions!$D$17)/Assumptions!$D$18</f>
        <v>12.6479355337326</v>
      </c>
      <c r="H1772" s="8" t="str">
        <f aca="false">IF(D1772=1,G1772,"")</f>
        <v/>
      </c>
      <c r="I1772" s="33" t="n">
        <f aca="false">IF(D1772=0,G1772,"")</f>
        <v>12.6479355337326</v>
      </c>
    </row>
    <row r="1773" customFormat="false" ht="15" hidden="false" customHeight="false" outlineLevel="0" collapsed="false">
      <c r="B1773" s="2" t="n">
        <v>1768</v>
      </c>
      <c r="C1773" s="19" t="n">
        <f aca="false">IF('Random Draws'!F1773&lt;(Assumptions!$D$28-Assumptions!$D$27)/(Assumptions!$D$29-Assumptions!$D$27),Assumptions!$D$27+SQRT('Random Draws'!F1773*(Assumptions!$D$29-Assumptions!$D$27)*(Assumptions!$D$28-Assumptions!$D$27)),Assumptions!$D$29-SQRT((1-'Random Draws'!F1773)*(Assumptions!$D$29-Assumptions!$D$27)*(Assumptions!$D$29-Assumptions!$D$28)))</f>
        <v>0.27507596313117</v>
      </c>
      <c r="D1773" s="29" t="n">
        <f aca="false">IF('Random Draws'!I1773&lt;Assumptions!$D$30,1,0)</f>
        <v>0</v>
      </c>
      <c r="E1773" s="19" t="n">
        <f aca="false">C1773+Assumptions!$D$31*D1773</f>
        <v>0.27507596313117</v>
      </c>
      <c r="F1773" s="28" t="n">
        <f aca="false">(Simulation!F1773-Assumptions!$D$15)*(1-E1773)+Assumptions!$D$15-Simulation!J1773</f>
        <v>0.194409918398373</v>
      </c>
      <c r="G1773" s="8" t="n">
        <f aca="false">((Assumptions!$D$14*(1+Simulation!E1773)^1*F1773-Assumptions!$D$14*(1+Simulation!E1773)^0*Simulation!E1773*Assumptions!$D$16)/(1+Simulation!K1773)^1+(Assumptions!$D$14*(1+Simulation!E1773)^2*F1773-Assumptions!$D$14*(1+Simulation!E1773)^1*Simulation!E1773*Assumptions!$D$16)/(1+Simulation!K1773)^2+(Assumptions!$D$14*(1+Simulation!E1773)^3*F1773-Assumptions!$D$14*(1+Simulation!E1773)^2*Simulation!E1773*Assumptions!$D$16)/(1+Simulation!K1773)^3+(Assumptions!$D$14*(1+Simulation!E1773)^4*F1773-Assumptions!$D$14*(1+Simulation!E1773)^3*Simulation!E1773*Assumptions!$D$16)/(1+Simulation!K1773)^4+(Assumptions!$D$14*(1+Simulation!E1773)^5*F1773-Assumptions!$D$14*(1+Simulation!E1773)^4*Simulation!E1773*Assumptions!$D$16)/(1+Simulation!K1773)^5+(Assumptions!$D$14*(1+Simulation!E1773)^5*F1773-Assumptions!$D$14*(1+Simulation!E1773)^4*Simulation!E1773*Assumptions!$D$16)*(1+Simulation!I1773)/(Simulation!K1773-Simulation!I1773)/(1+Simulation!K1773)^5-Assumptions!$D$17)/Assumptions!$D$18</f>
        <v>12.1213278522269</v>
      </c>
      <c r="H1773" s="8" t="str">
        <f aca="false">IF(D1773=1,G1773,"")</f>
        <v/>
      </c>
      <c r="I1773" s="33" t="n">
        <f aca="false">IF(D1773=0,G1773,"")</f>
        <v>12.1213278522269</v>
      </c>
    </row>
    <row r="1774" customFormat="false" ht="15" hidden="false" customHeight="false" outlineLevel="0" collapsed="false">
      <c r="B1774" s="2" t="n">
        <v>1769</v>
      </c>
      <c r="C1774" s="19" t="n">
        <f aca="false">IF('Random Draws'!F1774&lt;(Assumptions!$D$28-Assumptions!$D$27)/(Assumptions!$D$29-Assumptions!$D$27),Assumptions!$D$27+SQRT('Random Draws'!F1774*(Assumptions!$D$29-Assumptions!$D$27)*(Assumptions!$D$28-Assumptions!$D$27)),Assumptions!$D$29-SQRT((1-'Random Draws'!F1774)*(Assumptions!$D$29-Assumptions!$D$27)*(Assumptions!$D$29-Assumptions!$D$28)))</f>
        <v>0.25982336200969</v>
      </c>
      <c r="D1774" s="29" t="n">
        <f aca="false">IF('Random Draws'!I1774&lt;Assumptions!$D$30,1,0)</f>
        <v>0</v>
      </c>
      <c r="E1774" s="19" t="n">
        <f aca="false">C1774+Assumptions!$D$31*D1774</f>
        <v>0.25982336200969</v>
      </c>
      <c r="F1774" s="28" t="n">
        <f aca="false">(Simulation!F1774-Assumptions!$D$15)*(1-E1774)+Assumptions!$D$15-Simulation!J1774</f>
        <v>0.142441596013124</v>
      </c>
      <c r="G1774" s="8" t="n">
        <f aca="false">((Assumptions!$D$14*(1+Simulation!E1774)^1*F1774-Assumptions!$D$14*(1+Simulation!E1774)^0*Simulation!E1774*Assumptions!$D$16)/(1+Simulation!K1774)^1+(Assumptions!$D$14*(1+Simulation!E1774)^2*F1774-Assumptions!$D$14*(1+Simulation!E1774)^1*Simulation!E1774*Assumptions!$D$16)/(1+Simulation!K1774)^2+(Assumptions!$D$14*(1+Simulation!E1774)^3*F1774-Assumptions!$D$14*(1+Simulation!E1774)^2*Simulation!E1774*Assumptions!$D$16)/(1+Simulation!K1774)^3+(Assumptions!$D$14*(1+Simulation!E1774)^4*F1774-Assumptions!$D$14*(1+Simulation!E1774)^3*Simulation!E1774*Assumptions!$D$16)/(1+Simulation!K1774)^4+(Assumptions!$D$14*(1+Simulation!E1774)^5*F1774-Assumptions!$D$14*(1+Simulation!E1774)^4*Simulation!E1774*Assumptions!$D$16)/(1+Simulation!K1774)^5+(Assumptions!$D$14*(1+Simulation!E1774)^5*F1774-Assumptions!$D$14*(1+Simulation!E1774)^4*Simulation!E1774*Assumptions!$D$16)*(1+Simulation!I1774)/(Simulation!K1774-Simulation!I1774)/(1+Simulation!K1774)^5-Assumptions!$D$17)/Assumptions!$D$18</f>
        <v>7.25421475871866</v>
      </c>
      <c r="H1774" s="8" t="str">
        <f aca="false">IF(D1774=1,G1774,"")</f>
        <v/>
      </c>
      <c r="I1774" s="33" t="n">
        <f aca="false">IF(D1774=0,G1774,"")</f>
        <v>7.25421475871866</v>
      </c>
    </row>
    <row r="1775" customFormat="false" ht="15" hidden="false" customHeight="false" outlineLevel="0" collapsed="false">
      <c r="B1775" s="2" t="n">
        <v>1770</v>
      </c>
      <c r="C1775" s="19" t="n">
        <f aca="false">IF('Random Draws'!F1775&lt;(Assumptions!$D$28-Assumptions!$D$27)/(Assumptions!$D$29-Assumptions!$D$27),Assumptions!$D$27+SQRT('Random Draws'!F1775*(Assumptions!$D$29-Assumptions!$D$27)*(Assumptions!$D$28-Assumptions!$D$27)),Assumptions!$D$29-SQRT((1-'Random Draws'!F1775)*(Assumptions!$D$29-Assumptions!$D$27)*(Assumptions!$D$29-Assumptions!$D$28)))</f>
        <v>0.276134960814067</v>
      </c>
      <c r="D1775" s="29" t="n">
        <f aca="false">IF('Random Draws'!I1775&lt;Assumptions!$D$30,1,0)</f>
        <v>0</v>
      </c>
      <c r="E1775" s="19" t="n">
        <f aca="false">C1775+Assumptions!$D$31*D1775</f>
        <v>0.276134960814067</v>
      </c>
      <c r="F1775" s="28" t="n">
        <f aca="false">(Simulation!F1775-Assumptions!$D$15)*(1-E1775)+Assumptions!$D$15-Simulation!J1775</f>
        <v>0.170249639154877</v>
      </c>
      <c r="G1775" s="8" t="n">
        <f aca="false">((Assumptions!$D$14*(1+Simulation!E1775)^1*F1775-Assumptions!$D$14*(1+Simulation!E1775)^0*Simulation!E1775*Assumptions!$D$16)/(1+Simulation!K1775)^1+(Assumptions!$D$14*(1+Simulation!E1775)^2*F1775-Assumptions!$D$14*(1+Simulation!E1775)^1*Simulation!E1775*Assumptions!$D$16)/(1+Simulation!K1775)^2+(Assumptions!$D$14*(1+Simulation!E1775)^3*F1775-Assumptions!$D$14*(1+Simulation!E1775)^2*Simulation!E1775*Assumptions!$D$16)/(1+Simulation!K1775)^3+(Assumptions!$D$14*(1+Simulation!E1775)^4*F1775-Assumptions!$D$14*(1+Simulation!E1775)^3*Simulation!E1775*Assumptions!$D$16)/(1+Simulation!K1775)^4+(Assumptions!$D$14*(1+Simulation!E1775)^5*F1775-Assumptions!$D$14*(1+Simulation!E1775)^4*Simulation!E1775*Assumptions!$D$16)/(1+Simulation!K1775)^5+(Assumptions!$D$14*(1+Simulation!E1775)^5*F1775-Assumptions!$D$14*(1+Simulation!E1775)^4*Simulation!E1775*Assumptions!$D$16)*(1+Simulation!I1775)/(Simulation!K1775-Simulation!I1775)/(1+Simulation!K1775)^5-Assumptions!$D$17)/Assumptions!$D$18</f>
        <v>25.5839537089533</v>
      </c>
      <c r="H1775" s="8" t="str">
        <f aca="false">IF(D1775=1,G1775,"")</f>
        <v/>
      </c>
      <c r="I1775" s="33" t="n">
        <f aca="false">IF(D1775=0,G1775,"")</f>
        <v>25.5839537089533</v>
      </c>
    </row>
    <row r="1776" customFormat="false" ht="15" hidden="false" customHeight="false" outlineLevel="0" collapsed="false">
      <c r="B1776" s="2" t="n">
        <v>1771</v>
      </c>
      <c r="C1776" s="19" t="n">
        <f aca="false">IF('Random Draws'!F1776&lt;(Assumptions!$D$28-Assumptions!$D$27)/(Assumptions!$D$29-Assumptions!$D$27),Assumptions!$D$27+SQRT('Random Draws'!F1776*(Assumptions!$D$29-Assumptions!$D$27)*(Assumptions!$D$28-Assumptions!$D$27)),Assumptions!$D$29-SQRT((1-'Random Draws'!F1776)*(Assumptions!$D$29-Assumptions!$D$27)*(Assumptions!$D$29-Assumptions!$D$28)))</f>
        <v>0.266859920123287</v>
      </c>
      <c r="D1776" s="29" t="n">
        <f aca="false">IF('Random Draws'!I1776&lt;Assumptions!$D$30,1,0)</f>
        <v>1</v>
      </c>
      <c r="E1776" s="19" t="n">
        <f aca="false">C1776+Assumptions!$D$31*D1776</f>
        <v>0.356859920123287</v>
      </c>
      <c r="F1776" s="28" t="n">
        <f aca="false">(Simulation!F1776-Assumptions!$D$15)*(1-E1776)+Assumptions!$D$15-Simulation!J1776</f>
        <v>0.151043752818564</v>
      </c>
      <c r="G1776" s="8" t="n">
        <f aca="false">((Assumptions!$D$14*(1+Simulation!E1776)^1*F1776-Assumptions!$D$14*(1+Simulation!E1776)^0*Simulation!E1776*Assumptions!$D$16)/(1+Simulation!K1776)^1+(Assumptions!$D$14*(1+Simulation!E1776)^2*F1776-Assumptions!$D$14*(1+Simulation!E1776)^1*Simulation!E1776*Assumptions!$D$16)/(1+Simulation!K1776)^2+(Assumptions!$D$14*(1+Simulation!E1776)^3*F1776-Assumptions!$D$14*(1+Simulation!E1776)^2*Simulation!E1776*Assumptions!$D$16)/(1+Simulation!K1776)^3+(Assumptions!$D$14*(1+Simulation!E1776)^4*F1776-Assumptions!$D$14*(1+Simulation!E1776)^3*Simulation!E1776*Assumptions!$D$16)/(1+Simulation!K1776)^4+(Assumptions!$D$14*(1+Simulation!E1776)^5*F1776-Assumptions!$D$14*(1+Simulation!E1776)^4*Simulation!E1776*Assumptions!$D$16)/(1+Simulation!K1776)^5+(Assumptions!$D$14*(1+Simulation!E1776)^5*F1776-Assumptions!$D$14*(1+Simulation!E1776)^4*Simulation!E1776*Assumptions!$D$16)*(1+Simulation!I1776)/(Simulation!K1776-Simulation!I1776)/(1+Simulation!K1776)^5-Assumptions!$D$17)/Assumptions!$D$18</f>
        <v>20.3130867339616</v>
      </c>
      <c r="H1776" s="8" t="n">
        <f aca="false">IF(D1776=1,G1776,"")</f>
        <v>20.3130867339616</v>
      </c>
      <c r="I1776" s="33" t="str">
        <f aca="false">IF(D1776=0,G1776,"")</f>
        <v/>
      </c>
    </row>
    <row r="1777" customFormat="false" ht="15" hidden="false" customHeight="false" outlineLevel="0" collapsed="false">
      <c r="B1777" s="2" t="n">
        <v>1772</v>
      </c>
      <c r="C1777" s="19" t="n">
        <f aca="false">IF('Random Draws'!F1777&lt;(Assumptions!$D$28-Assumptions!$D$27)/(Assumptions!$D$29-Assumptions!$D$27),Assumptions!$D$27+SQRT('Random Draws'!F1777*(Assumptions!$D$29-Assumptions!$D$27)*(Assumptions!$D$28-Assumptions!$D$27)),Assumptions!$D$29-SQRT((1-'Random Draws'!F1777)*(Assumptions!$D$29-Assumptions!$D$27)*(Assumptions!$D$29-Assumptions!$D$28)))</f>
        <v>0.259826209005476</v>
      </c>
      <c r="D1777" s="29" t="n">
        <f aca="false">IF('Random Draws'!I1777&lt;Assumptions!$D$30,1,0)</f>
        <v>1</v>
      </c>
      <c r="E1777" s="19" t="n">
        <f aca="false">C1777+Assumptions!$D$31*D1777</f>
        <v>0.349826209005476</v>
      </c>
      <c r="F1777" s="28" t="n">
        <f aca="false">(Simulation!F1777-Assumptions!$D$15)*(1-E1777)+Assumptions!$D$15-Simulation!J1777</f>
        <v>0.153207141214355</v>
      </c>
      <c r="G1777" s="8" t="n">
        <f aca="false">((Assumptions!$D$14*(1+Simulation!E1777)^1*F1777-Assumptions!$D$14*(1+Simulation!E1777)^0*Simulation!E1777*Assumptions!$D$16)/(1+Simulation!K1777)^1+(Assumptions!$D$14*(1+Simulation!E1777)^2*F1777-Assumptions!$D$14*(1+Simulation!E1777)^1*Simulation!E1777*Assumptions!$D$16)/(1+Simulation!K1777)^2+(Assumptions!$D$14*(1+Simulation!E1777)^3*F1777-Assumptions!$D$14*(1+Simulation!E1777)^2*Simulation!E1777*Assumptions!$D$16)/(1+Simulation!K1777)^3+(Assumptions!$D$14*(1+Simulation!E1777)^4*F1777-Assumptions!$D$14*(1+Simulation!E1777)^3*Simulation!E1777*Assumptions!$D$16)/(1+Simulation!K1777)^4+(Assumptions!$D$14*(1+Simulation!E1777)^5*F1777-Assumptions!$D$14*(1+Simulation!E1777)^4*Simulation!E1777*Assumptions!$D$16)/(1+Simulation!K1777)^5+(Assumptions!$D$14*(1+Simulation!E1777)^5*F1777-Assumptions!$D$14*(1+Simulation!E1777)^4*Simulation!E1777*Assumptions!$D$16)*(1+Simulation!I1777)/(Simulation!K1777-Simulation!I1777)/(1+Simulation!K1777)^5-Assumptions!$D$17)/Assumptions!$D$18</f>
        <v>13.1817915439856</v>
      </c>
      <c r="H1777" s="8" t="n">
        <f aca="false">IF(D1777=1,G1777,"")</f>
        <v>13.1817915439856</v>
      </c>
      <c r="I1777" s="33" t="str">
        <f aca="false">IF(D1777=0,G1777,"")</f>
        <v/>
      </c>
    </row>
    <row r="1778" customFormat="false" ht="15" hidden="false" customHeight="false" outlineLevel="0" collapsed="false">
      <c r="B1778" s="2" t="n">
        <v>1773</v>
      </c>
      <c r="C1778" s="19" t="n">
        <f aca="false">IF('Random Draws'!F1778&lt;(Assumptions!$D$28-Assumptions!$D$27)/(Assumptions!$D$29-Assumptions!$D$27),Assumptions!$D$27+SQRT('Random Draws'!F1778*(Assumptions!$D$29-Assumptions!$D$27)*(Assumptions!$D$28-Assumptions!$D$27)),Assumptions!$D$29-SQRT((1-'Random Draws'!F1778)*(Assumptions!$D$29-Assumptions!$D$27)*(Assumptions!$D$29-Assumptions!$D$28)))</f>
        <v>0.248833161172174</v>
      </c>
      <c r="D1778" s="29" t="n">
        <f aca="false">IF('Random Draws'!I1778&lt;Assumptions!$D$30,1,0)</f>
        <v>1</v>
      </c>
      <c r="E1778" s="19" t="n">
        <f aca="false">C1778+Assumptions!$D$31*D1778</f>
        <v>0.338833161172174</v>
      </c>
      <c r="F1778" s="28" t="n">
        <f aca="false">(Simulation!F1778-Assumptions!$D$15)*(1-E1778)+Assumptions!$D$15-Simulation!J1778</f>
        <v>0.174202705816053</v>
      </c>
      <c r="G1778" s="8" t="n">
        <f aca="false">((Assumptions!$D$14*(1+Simulation!E1778)^1*F1778-Assumptions!$D$14*(1+Simulation!E1778)^0*Simulation!E1778*Assumptions!$D$16)/(1+Simulation!K1778)^1+(Assumptions!$D$14*(1+Simulation!E1778)^2*F1778-Assumptions!$D$14*(1+Simulation!E1778)^1*Simulation!E1778*Assumptions!$D$16)/(1+Simulation!K1778)^2+(Assumptions!$D$14*(1+Simulation!E1778)^3*F1778-Assumptions!$D$14*(1+Simulation!E1778)^2*Simulation!E1778*Assumptions!$D$16)/(1+Simulation!K1778)^3+(Assumptions!$D$14*(1+Simulation!E1778)^4*F1778-Assumptions!$D$14*(1+Simulation!E1778)^3*Simulation!E1778*Assumptions!$D$16)/(1+Simulation!K1778)^4+(Assumptions!$D$14*(1+Simulation!E1778)^5*F1778-Assumptions!$D$14*(1+Simulation!E1778)^4*Simulation!E1778*Assumptions!$D$16)/(1+Simulation!K1778)^5+(Assumptions!$D$14*(1+Simulation!E1778)^5*F1778-Assumptions!$D$14*(1+Simulation!E1778)^4*Simulation!E1778*Assumptions!$D$16)*(1+Simulation!I1778)/(Simulation!K1778-Simulation!I1778)/(1+Simulation!K1778)^5-Assumptions!$D$17)/Assumptions!$D$18</f>
        <v>13.6367860010756</v>
      </c>
      <c r="H1778" s="8" t="n">
        <f aca="false">IF(D1778=1,G1778,"")</f>
        <v>13.6367860010756</v>
      </c>
      <c r="I1778" s="33" t="str">
        <f aca="false">IF(D1778=0,G1778,"")</f>
        <v/>
      </c>
    </row>
    <row r="1779" customFormat="false" ht="15" hidden="false" customHeight="false" outlineLevel="0" collapsed="false">
      <c r="B1779" s="2" t="n">
        <v>1774</v>
      </c>
      <c r="C1779" s="19" t="n">
        <f aca="false">IF('Random Draws'!F1779&lt;(Assumptions!$D$28-Assumptions!$D$27)/(Assumptions!$D$29-Assumptions!$D$27),Assumptions!$D$27+SQRT('Random Draws'!F1779*(Assumptions!$D$29-Assumptions!$D$27)*(Assumptions!$D$28-Assumptions!$D$27)),Assumptions!$D$29-SQRT((1-'Random Draws'!F1779)*(Assumptions!$D$29-Assumptions!$D$27)*(Assumptions!$D$29-Assumptions!$D$28)))</f>
        <v>0.255681222023401</v>
      </c>
      <c r="D1779" s="29" t="n">
        <f aca="false">IF('Random Draws'!I1779&lt;Assumptions!$D$30,1,0)</f>
        <v>1</v>
      </c>
      <c r="E1779" s="19" t="n">
        <f aca="false">C1779+Assumptions!$D$31*D1779</f>
        <v>0.345681222023401</v>
      </c>
      <c r="F1779" s="28" t="n">
        <f aca="false">(Simulation!F1779-Assumptions!$D$15)*(1-E1779)+Assumptions!$D$15-Simulation!J1779</f>
        <v>0.130975869987742</v>
      </c>
      <c r="G1779" s="8" t="n">
        <f aca="false">((Assumptions!$D$14*(1+Simulation!E1779)^1*F1779-Assumptions!$D$14*(1+Simulation!E1779)^0*Simulation!E1779*Assumptions!$D$16)/(1+Simulation!K1779)^1+(Assumptions!$D$14*(1+Simulation!E1779)^2*F1779-Assumptions!$D$14*(1+Simulation!E1779)^1*Simulation!E1779*Assumptions!$D$16)/(1+Simulation!K1779)^2+(Assumptions!$D$14*(1+Simulation!E1779)^3*F1779-Assumptions!$D$14*(1+Simulation!E1779)^2*Simulation!E1779*Assumptions!$D$16)/(1+Simulation!K1779)^3+(Assumptions!$D$14*(1+Simulation!E1779)^4*F1779-Assumptions!$D$14*(1+Simulation!E1779)^3*Simulation!E1779*Assumptions!$D$16)/(1+Simulation!K1779)^4+(Assumptions!$D$14*(1+Simulation!E1779)^5*F1779-Assumptions!$D$14*(1+Simulation!E1779)^4*Simulation!E1779*Assumptions!$D$16)/(1+Simulation!K1779)^5+(Assumptions!$D$14*(1+Simulation!E1779)^5*F1779-Assumptions!$D$14*(1+Simulation!E1779)^4*Simulation!E1779*Assumptions!$D$16)*(1+Simulation!I1779)/(Simulation!K1779-Simulation!I1779)/(1+Simulation!K1779)^5-Assumptions!$D$17)/Assumptions!$D$18</f>
        <v>12.4045645205544</v>
      </c>
      <c r="H1779" s="8" t="n">
        <f aca="false">IF(D1779=1,G1779,"")</f>
        <v>12.4045645205544</v>
      </c>
      <c r="I1779" s="33" t="str">
        <f aca="false">IF(D1779=0,G1779,"")</f>
        <v/>
      </c>
    </row>
    <row r="1780" customFormat="false" ht="15" hidden="false" customHeight="false" outlineLevel="0" collapsed="false">
      <c r="B1780" s="2" t="n">
        <v>1775</v>
      </c>
      <c r="C1780" s="19" t="n">
        <f aca="false">IF('Random Draws'!F1780&lt;(Assumptions!$D$28-Assumptions!$D$27)/(Assumptions!$D$29-Assumptions!$D$27),Assumptions!$D$27+SQRT('Random Draws'!F1780*(Assumptions!$D$29-Assumptions!$D$27)*(Assumptions!$D$28-Assumptions!$D$27)),Assumptions!$D$29-SQRT((1-'Random Draws'!F1780)*(Assumptions!$D$29-Assumptions!$D$27)*(Assumptions!$D$29-Assumptions!$D$28)))</f>
        <v>0.265837458513529</v>
      </c>
      <c r="D1780" s="29" t="n">
        <f aca="false">IF('Random Draws'!I1780&lt;Assumptions!$D$30,1,0)</f>
        <v>0</v>
      </c>
      <c r="E1780" s="19" t="n">
        <f aca="false">C1780+Assumptions!$D$31*D1780</f>
        <v>0.265837458513529</v>
      </c>
      <c r="F1780" s="28" t="n">
        <f aca="false">(Simulation!F1780-Assumptions!$D$15)*(1-E1780)+Assumptions!$D$15-Simulation!J1780</f>
        <v>0.178509610130054</v>
      </c>
      <c r="G1780" s="8" t="n">
        <f aca="false">((Assumptions!$D$14*(1+Simulation!E1780)^1*F1780-Assumptions!$D$14*(1+Simulation!E1780)^0*Simulation!E1780*Assumptions!$D$16)/(1+Simulation!K1780)^1+(Assumptions!$D$14*(1+Simulation!E1780)^2*F1780-Assumptions!$D$14*(1+Simulation!E1780)^1*Simulation!E1780*Assumptions!$D$16)/(1+Simulation!K1780)^2+(Assumptions!$D$14*(1+Simulation!E1780)^3*F1780-Assumptions!$D$14*(1+Simulation!E1780)^2*Simulation!E1780*Assumptions!$D$16)/(1+Simulation!K1780)^3+(Assumptions!$D$14*(1+Simulation!E1780)^4*F1780-Assumptions!$D$14*(1+Simulation!E1780)^3*Simulation!E1780*Assumptions!$D$16)/(1+Simulation!K1780)^4+(Assumptions!$D$14*(1+Simulation!E1780)^5*F1780-Assumptions!$D$14*(1+Simulation!E1780)^4*Simulation!E1780*Assumptions!$D$16)/(1+Simulation!K1780)^5+(Assumptions!$D$14*(1+Simulation!E1780)^5*F1780-Assumptions!$D$14*(1+Simulation!E1780)^4*Simulation!E1780*Assumptions!$D$16)*(1+Simulation!I1780)/(Simulation!K1780-Simulation!I1780)/(1+Simulation!K1780)^5-Assumptions!$D$17)/Assumptions!$D$18</f>
        <v>9.11348086572519</v>
      </c>
      <c r="H1780" s="8" t="str">
        <f aca="false">IF(D1780=1,G1780,"")</f>
        <v/>
      </c>
      <c r="I1780" s="33" t="n">
        <f aca="false">IF(D1780=0,G1780,"")</f>
        <v>9.11348086572519</v>
      </c>
    </row>
    <row r="1781" customFormat="false" ht="15" hidden="false" customHeight="false" outlineLevel="0" collapsed="false">
      <c r="B1781" s="2" t="n">
        <v>1776</v>
      </c>
      <c r="C1781" s="19" t="n">
        <f aca="false">IF('Random Draws'!F1781&lt;(Assumptions!$D$28-Assumptions!$D$27)/(Assumptions!$D$29-Assumptions!$D$27),Assumptions!$D$27+SQRT('Random Draws'!F1781*(Assumptions!$D$29-Assumptions!$D$27)*(Assumptions!$D$28-Assumptions!$D$27)),Assumptions!$D$29-SQRT((1-'Random Draws'!F1781)*(Assumptions!$D$29-Assumptions!$D$27)*(Assumptions!$D$29-Assumptions!$D$28)))</f>
        <v>0.251458532393426</v>
      </c>
      <c r="D1781" s="29" t="n">
        <f aca="false">IF('Random Draws'!I1781&lt;Assumptions!$D$30,1,0)</f>
        <v>0</v>
      </c>
      <c r="E1781" s="19" t="n">
        <f aca="false">C1781+Assumptions!$D$31*D1781</f>
        <v>0.251458532393426</v>
      </c>
      <c r="F1781" s="28" t="n">
        <f aca="false">(Simulation!F1781-Assumptions!$D$15)*(1-E1781)+Assumptions!$D$15-Simulation!J1781</f>
        <v>0.178914568045864</v>
      </c>
      <c r="G1781" s="8" t="n">
        <f aca="false">((Assumptions!$D$14*(1+Simulation!E1781)^1*F1781-Assumptions!$D$14*(1+Simulation!E1781)^0*Simulation!E1781*Assumptions!$D$16)/(1+Simulation!K1781)^1+(Assumptions!$D$14*(1+Simulation!E1781)^2*F1781-Assumptions!$D$14*(1+Simulation!E1781)^1*Simulation!E1781*Assumptions!$D$16)/(1+Simulation!K1781)^2+(Assumptions!$D$14*(1+Simulation!E1781)^3*F1781-Assumptions!$D$14*(1+Simulation!E1781)^2*Simulation!E1781*Assumptions!$D$16)/(1+Simulation!K1781)^3+(Assumptions!$D$14*(1+Simulation!E1781)^4*F1781-Assumptions!$D$14*(1+Simulation!E1781)^3*Simulation!E1781*Assumptions!$D$16)/(1+Simulation!K1781)^4+(Assumptions!$D$14*(1+Simulation!E1781)^5*F1781-Assumptions!$D$14*(1+Simulation!E1781)^4*Simulation!E1781*Assumptions!$D$16)/(1+Simulation!K1781)^5+(Assumptions!$D$14*(1+Simulation!E1781)^5*F1781-Assumptions!$D$14*(1+Simulation!E1781)^4*Simulation!E1781*Assumptions!$D$16)*(1+Simulation!I1781)/(Simulation!K1781-Simulation!I1781)/(1+Simulation!K1781)^5-Assumptions!$D$17)/Assumptions!$D$18</f>
        <v>14.5862679793516</v>
      </c>
      <c r="H1781" s="8" t="str">
        <f aca="false">IF(D1781=1,G1781,"")</f>
        <v/>
      </c>
      <c r="I1781" s="33" t="n">
        <f aca="false">IF(D1781=0,G1781,"")</f>
        <v>14.5862679793516</v>
      </c>
    </row>
    <row r="1782" customFormat="false" ht="15" hidden="false" customHeight="false" outlineLevel="0" collapsed="false">
      <c r="B1782" s="2" t="n">
        <v>1777</v>
      </c>
      <c r="C1782" s="19" t="n">
        <f aca="false">IF('Random Draws'!F1782&lt;(Assumptions!$D$28-Assumptions!$D$27)/(Assumptions!$D$29-Assumptions!$D$27),Assumptions!$D$27+SQRT('Random Draws'!F1782*(Assumptions!$D$29-Assumptions!$D$27)*(Assumptions!$D$28-Assumptions!$D$27)),Assumptions!$D$29-SQRT((1-'Random Draws'!F1782)*(Assumptions!$D$29-Assumptions!$D$27)*(Assumptions!$D$29-Assumptions!$D$28)))</f>
        <v>0.27132162823714</v>
      </c>
      <c r="D1782" s="29" t="n">
        <f aca="false">IF('Random Draws'!I1782&lt;Assumptions!$D$30,1,0)</f>
        <v>0</v>
      </c>
      <c r="E1782" s="19" t="n">
        <f aca="false">C1782+Assumptions!$D$31*D1782</f>
        <v>0.27132162823714</v>
      </c>
      <c r="F1782" s="28" t="n">
        <f aca="false">(Simulation!F1782-Assumptions!$D$15)*(1-E1782)+Assumptions!$D$15-Simulation!J1782</f>
        <v>0.178297087801904</v>
      </c>
      <c r="G1782" s="8" t="n">
        <f aca="false">((Assumptions!$D$14*(1+Simulation!E1782)^1*F1782-Assumptions!$D$14*(1+Simulation!E1782)^0*Simulation!E1782*Assumptions!$D$16)/(1+Simulation!K1782)^1+(Assumptions!$D$14*(1+Simulation!E1782)^2*F1782-Assumptions!$D$14*(1+Simulation!E1782)^1*Simulation!E1782*Assumptions!$D$16)/(1+Simulation!K1782)^2+(Assumptions!$D$14*(1+Simulation!E1782)^3*F1782-Assumptions!$D$14*(1+Simulation!E1782)^2*Simulation!E1782*Assumptions!$D$16)/(1+Simulation!K1782)^3+(Assumptions!$D$14*(1+Simulation!E1782)^4*F1782-Assumptions!$D$14*(1+Simulation!E1782)^3*Simulation!E1782*Assumptions!$D$16)/(1+Simulation!K1782)^4+(Assumptions!$D$14*(1+Simulation!E1782)^5*F1782-Assumptions!$D$14*(1+Simulation!E1782)^4*Simulation!E1782*Assumptions!$D$16)/(1+Simulation!K1782)^5+(Assumptions!$D$14*(1+Simulation!E1782)^5*F1782-Assumptions!$D$14*(1+Simulation!E1782)^4*Simulation!E1782*Assumptions!$D$16)*(1+Simulation!I1782)/(Simulation!K1782-Simulation!I1782)/(1+Simulation!K1782)^5-Assumptions!$D$17)/Assumptions!$D$18</f>
        <v>13.6077828601159</v>
      </c>
      <c r="H1782" s="8" t="str">
        <f aca="false">IF(D1782=1,G1782,"")</f>
        <v/>
      </c>
      <c r="I1782" s="33" t="n">
        <f aca="false">IF(D1782=0,G1782,"")</f>
        <v>13.6077828601159</v>
      </c>
    </row>
    <row r="1783" customFormat="false" ht="15" hidden="false" customHeight="false" outlineLevel="0" collapsed="false">
      <c r="B1783" s="2" t="n">
        <v>1778</v>
      </c>
      <c r="C1783" s="19" t="n">
        <f aca="false">IF('Random Draws'!F1783&lt;(Assumptions!$D$28-Assumptions!$D$27)/(Assumptions!$D$29-Assumptions!$D$27),Assumptions!$D$27+SQRT('Random Draws'!F1783*(Assumptions!$D$29-Assumptions!$D$27)*(Assumptions!$D$28-Assumptions!$D$27)),Assumptions!$D$29-SQRT((1-'Random Draws'!F1783)*(Assumptions!$D$29-Assumptions!$D$27)*(Assumptions!$D$29-Assumptions!$D$28)))</f>
        <v>0.250644466388542</v>
      </c>
      <c r="D1783" s="29" t="n">
        <f aca="false">IF('Random Draws'!I1783&lt;Assumptions!$D$30,1,0)</f>
        <v>0</v>
      </c>
      <c r="E1783" s="19" t="n">
        <f aca="false">C1783+Assumptions!$D$31*D1783</f>
        <v>0.250644466388542</v>
      </c>
      <c r="F1783" s="28" t="n">
        <f aca="false">(Simulation!F1783-Assumptions!$D$15)*(1-E1783)+Assumptions!$D$15-Simulation!J1783</f>
        <v>0.146695835715061</v>
      </c>
      <c r="G1783" s="8" t="n">
        <f aca="false">((Assumptions!$D$14*(1+Simulation!E1783)^1*F1783-Assumptions!$D$14*(1+Simulation!E1783)^0*Simulation!E1783*Assumptions!$D$16)/(1+Simulation!K1783)^1+(Assumptions!$D$14*(1+Simulation!E1783)^2*F1783-Assumptions!$D$14*(1+Simulation!E1783)^1*Simulation!E1783*Assumptions!$D$16)/(1+Simulation!K1783)^2+(Assumptions!$D$14*(1+Simulation!E1783)^3*F1783-Assumptions!$D$14*(1+Simulation!E1783)^2*Simulation!E1783*Assumptions!$D$16)/(1+Simulation!K1783)^3+(Assumptions!$D$14*(1+Simulation!E1783)^4*F1783-Assumptions!$D$14*(1+Simulation!E1783)^3*Simulation!E1783*Assumptions!$D$16)/(1+Simulation!K1783)^4+(Assumptions!$D$14*(1+Simulation!E1783)^5*F1783-Assumptions!$D$14*(1+Simulation!E1783)^4*Simulation!E1783*Assumptions!$D$16)/(1+Simulation!K1783)^5+(Assumptions!$D$14*(1+Simulation!E1783)^5*F1783-Assumptions!$D$14*(1+Simulation!E1783)^4*Simulation!E1783*Assumptions!$D$16)*(1+Simulation!I1783)/(Simulation!K1783-Simulation!I1783)/(1+Simulation!K1783)^5-Assumptions!$D$17)/Assumptions!$D$18</f>
        <v>8.87467369678207</v>
      </c>
      <c r="H1783" s="8" t="str">
        <f aca="false">IF(D1783=1,G1783,"")</f>
        <v/>
      </c>
      <c r="I1783" s="33" t="n">
        <f aca="false">IF(D1783=0,G1783,"")</f>
        <v>8.87467369678207</v>
      </c>
    </row>
    <row r="1784" customFormat="false" ht="15" hidden="false" customHeight="false" outlineLevel="0" collapsed="false">
      <c r="B1784" s="2" t="n">
        <v>1779</v>
      </c>
      <c r="C1784" s="19" t="n">
        <f aca="false">IF('Random Draws'!F1784&lt;(Assumptions!$D$28-Assumptions!$D$27)/(Assumptions!$D$29-Assumptions!$D$27),Assumptions!$D$27+SQRT('Random Draws'!F1784*(Assumptions!$D$29-Assumptions!$D$27)*(Assumptions!$D$28-Assumptions!$D$27)),Assumptions!$D$29-SQRT((1-'Random Draws'!F1784)*(Assumptions!$D$29-Assumptions!$D$27)*(Assumptions!$D$29-Assumptions!$D$28)))</f>
        <v>0.254912581472435</v>
      </c>
      <c r="D1784" s="29" t="n">
        <f aca="false">IF('Random Draws'!I1784&lt;Assumptions!$D$30,1,0)</f>
        <v>0</v>
      </c>
      <c r="E1784" s="19" t="n">
        <f aca="false">C1784+Assumptions!$D$31*D1784</f>
        <v>0.254912581472435</v>
      </c>
      <c r="F1784" s="28" t="n">
        <f aca="false">(Simulation!F1784-Assumptions!$D$15)*(1-E1784)+Assumptions!$D$15-Simulation!J1784</f>
        <v>0.205380215717102</v>
      </c>
      <c r="G1784" s="8" t="n">
        <f aca="false">((Assumptions!$D$14*(1+Simulation!E1784)^1*F1784-Assumptions!$D$14*(1+Simulation!E1784)^0*Simulation!E1784*Assumptions!$D$16)/(1+Simulation!K1784)^1+(Assumptions!$D$14*(1+Simulation!E1784)^2*F1784-Assumptions!$D$14*(1+Simulation!E1784)^1*Simulation!E1784*Assumptions!$D$16)/(1+Simulation!K1784)^2+(Assumptions!$D$14*(1+Simulation!E1784)^3*F1784-Assumptions!$D$14*(1+Simulation!E1784)^2*Simulation!E1784*Assumptions!$D$16)/(1+Simulation!K1784)^3+(Assumptions!$D$14*(1+Simulation!E1784)^4*F1784-Assumptions!$D$14*(1+Simulation!E1784)^3*Simulation!E1784*Assumptions!$D$16)/(1+Simulation!K1784)^4+(Assumptions!$D$14*(1+Simulation!E1784)^5*F1784-Assumptions!$D$14*(1+Simulation!E1784)^4*Simulation!E1784*Assumptions!$D$16)/(1+Simulation!K1784)^5+(Assumptions!$D$14*(1+Simulation!E1784)^5*F1784-Assumptions!$D$14*(1+Simulation!E1784)^4*Simulation!E1784*Assumptions!$D$16)*(1+Simulation!I1784)/(Simulation!K1784-Simulation!I1784)/(1+Simulation!K1784)^5-Assumptions!$D$17)/Assumptions!$D$18</f>
        <v>19.4136415106114</v>
      </c>
      <c r="H1784" s="8" t="str">
        <f aca="false">IF(D1784=1,G1784,"")</f>
        <v/>
      </c>
      <c r="I1784" s="33" t="n">
        <f aca="false">IF(D1784=0,G1784,"")</f>
        <v>19.4136415106114</v>
      </c>
    </row>
    <row r="1785" customFormat="false" ht="15" hidden="false" customHeight="false" outlineLevel="0" collapsed="false">
      <c r="B1785" s="2" t="n">
        <v>1780</v>
      </c>
      <c r="C1785" s="19" t="n">
        <f aca="false">IF('Random Draws'!F1785&lt;(Assumptions!$D$28-Assumptions!$D$27)/(Assumptions!$D$29-Assumptions!$D$27),Assumptions!$D$27+SQRT('Random Draws'!F1785*(Assumptions!$D$29-Assumptions!$D$27)*(Assumptions!$D$28-Assumptions!$D$27)),Assumptions!$D$29-SQRT((1-'Random Draws'!F1785)*(Assumptions!$D$29-Assumptions!$D$27)*(Assumptions!$D$29-Assumptions!$D$28)))</f>
        <v>0.25599903867102</v>
      </c>
      <c r="D1785" s="29" t="n">
        <f aca="false">IF('Random Draws'!I1785&lt;Assumptions!$D$30,1,0)</f>
        <v>0</v>
      </c>
      <c r="E1785" s="19" t="n">
        <f aca="false">C1785+Assumptions!$D$31*D1785</f>
        <v>0.25599903867102</v>
      </c>
      <c r="F1785" s="28" t="n">
        <f aca="false">(Simulation!F1785-Assumptions!$D$15)*(1-E1785)+Assumptions!$D$15-Simulation!J1785</f>
        <v>0.145914234409218</v>
      </c>
      <c r="G1785" s="8" t="n">
        <f aca="false">((Assumptions!$D$14*(1+Simulation!E1785)^1*F1785-Assumptions!$D$14*(1+Simulation!E1785)^0*Simulation!E1785*Assumptions!$D$16)/(1+Simulation!K1785)^1+(Assumptions!$D$14*(1+Simulation!E1785)^2*F1785-Assumptions!$D$14*(1+Simulation!E1785)^1*Simulation!E1785*Assumptions!$D$16)/(1+Simulation!K1785)^2+(Assumptions!$D$14*(1+Simulation!E1785)^3*F1785-Assumptions!$D$14*(1+Simulation!E1785)^2*Simulation!E1785*Assumptions!$D$16)/(1+Simulation!K1785)^3+(Assumptions!$D$14*(1+Simulation!E1785)^4*F1785-Assumptions!$D$14*(1+Simulation!E1785)^3*Simulation!E1785*Assumptions!$D$16)/(1+Simulation!K1785)^4+(Assumptions!$D$14*(1+Simulation!E1785)^5*F1785-Assumptions!$D$14*(1+Simulation!E1785)^4*Simulation!E1785*Assumptions!$D$16)/(1+Simulation!K1785)^5+(Assumptions!$D$14*(1+Simulation!E1785)^5*F1785-Assumptions!$D$14*(1+Simulation!E1785)^4*Simulation!E1785*Assumptions!$D$16)*(1+Simulation!I1785)/(Simulation!K1785-Simulation!I1785)/(1+Simulation!K1785)^5-Assumptions!$D$17)/Assumptions!$D$18</f>
        <v>13.9966408886677</v>
      </c>
      <c r="H1785" s="8" t="str">
        <f aca="false">IF(D1785=1,G1785,"")</f>
        <v/>
      </c>
      <c r="I1785" s="33" t="n">
        <f aca="false">IF(D1785=0,G1785,"")</f>
        <v>13.9966408886677</v>
      </c>
    </row>
    <row r="1786" customFormat="false" ht="15" hidden="false" customHeight="false" outlineLevel="0" collapsed="false">
      <c r="B1786" s="2" t="n">
        <v>1781</v>
      </c>
      <c r="C1786" s="19" t="n">
        <f aca="false">IF('Random Draws'!F1786&lt;(Assumptions!$D$28-Assumptions!$D$27)/(Assumptions!$D$29-Assumptions!$D$27),Assumptions!$D$27+SQRT('Random Draws'!F1786*(Assumptions!$D$29-Assumptions!$D$27)*(Assumptions!$D$28-Assumptions!$D$27)),Assumptions!$D$29-SQRT((1-'Random Draws'!F1786)*(Assumptions!$D$29-Assumptions!$D$27)*(Assumptions!$D$29-Assumptions!$D$28)))</f>
        <v>0.273983178261042</v>
      </c>
      <c r="D1786" s="29" t="n">
        <f aca="false">IF('Random Draws'!I1786&lt;Assumptions!$D$30,1,0)</f>
        <v>0</v>
      </c>
      <c r="E1786" s="19" t="n">
        <f aca="false">C1786+Assumptions!$D$31*D1786</f>
        <v>0.273983178261042</v>
      </c>
      <c r="F1786" s="28" t="n">
        <f aca="false">(Simulation!F1786-Assumptions!$D$15)*(1-E1786)+Assumptions!$D$15-Simulation!J1786</f>
        <v>0.149939470976338</v>
      </c>
      <c r="G1786" s="8" t="n">
        <f aca="false">((Assumptions!$D$14*(1+Simulation!E1786)^1*F1786-Assumptions!$D$14*(1+Simulation!E1786)^0*Simulation!E1786*Assumptions!$D$16)/(1+Simulation!K1786)^1+(Assumptions!$D$14*(1+Simulation!E1786)^2*F1786-Assumptions!$D$14*(1+Simulation!E1786)^1*Simulation!E1786*Assumptions!$D$16)/(1+Simulation!K1786)^2+(Assumptions!$D$14*(1+Simulation!E1786)^3*F1786-Assumptions!$D$14*(1+Simulation!E1786)^2*Simulation!E1786*Assumptions!$D$16)/(1+Simulation!K1786)^3+(Assumptions!$D$14*(1+Simulation!E1786)^4*F1786-Assumptions!$D$14*(1+Simulation!E1786)^3*Simulation!E1786*Assumptions!$D$16)/(1+Simulation!K1786)^4+(Assumptions!$D$14*(1+Simulation!E1786)^5*F1786-Assumptions!$D$14*(1+Simulation!E1786)^4*Simulation!E1786*Assumptions!$D$16)/(1+Simulation!K1786)^5+(Assumptions!$D$14*(1+Simulation!E1786)^5*F1786-Assumptions!$D$14*(1+Simulation!E1786)^4*Simulation!E1786*Assumptions!$D$16)*(1+Simulation!I1786)/(Simulation!K1786-Simulation!I1786)/(1+Simulation!K1786)^5-Assumptions!$D$17)/Assumptions!$D$18</f>
        <v>3.02284568333133</v>
      </c>
      <c r="H1786" s="8" t="str">
        <f aca="false">IF(D1786=1,G1786,"")</f>
        <v/>
      </c>
      <c r="I1786" s="33" t="n">
        <f aca="false">IF(D1786=0,G1786,"")</f>
        <v>3.02284568333133</v>
      </c>
    </row>
    <row r="1787" customFormat="false" ht="15" hidden="false" customHeight="false" outlineLevel="0" collapsed="false">
      <c r="B1787" s="2" t="n">
        <v>1782</v>
      </c>
      <c r="C1787" s="19" t="n">
        <f aca="false">IF('Random Draws'!F1787&lt;(Assumptions!$D$28-Assumptions!$D$27)/(Assumptions!$D$29-Assumptions!$D$27),Assumptions!$D$27+SQRT('Random Draws'!F1787*(Assumptions!$D$29-Assumptions!$D$27)*(Assumptions!$D$28-Assumptions!$D$27)),Assumptions!$D$29-SQRT((1-'Random Draws'!F1787)*(Assumptions!$D$29-Assumptions!$D$27)*(Assumptions!$D$29-Assumptions!$D$28)))</f>
        <v>0.258445531484433</v>
      </c>
      <c r="D1787" s="29" t="n">
        <f aca="false">IF('Random Draws'!I1787&lt;Assumptions!$D$30,1,0)</f>
        <v>0</v>
      </c>
      <c r="E1787" s="19" t="n">
        <f aca="false">C1787+Assumptions!$D$31*D1787</f>
        <v>0.258445531484433</v>
      </c>
      <c r="F1787" s="28" t="n">
        <f aca="false">(Simulation!F1787-Assumptions!$D$15)*(1-E1787)+Assumptions!$D$15-Simulation!J1787</f>
        <v>0.146285409775809</v>
      </c>
      <c r="G1787" s="8" t="n">
        <f aca="false">((Assumptions!$D$14*(1+Simulation!E1787)^1*F1787-Assumptions!$D$14*(1+Simulation!E1787)^0*Simulation!E1787*Assumptions!$D$16)/(1+Simulation!K1787)^1+(Assumptions!$D$14*(1+Simulation!E1787)^2*F1787-Assumptions!$D$14*(1+Simulation!E1787)^1*Simulation!E1787*Assumptions!$D$16)/(1+Simulation!K1787)^2+(Assumptions!$D$14*(1+Simulation!E1787)^3*F1787-Assumptions!$D$14*(1+Simulation!E1787)^2*Simulation!E1787*Assumptions!$D$16)/(1+Simulation!K1787)^3+(Assumptions!$D$14*(1+Simulation!E1787)^4*F1787-Assumptions!$D$14*(1+Simulation!E1787)^3*Simulation!E1787*Assumptions!$D$16)/(1+Simulation!K1787)^4+(Assumptions!$D$14*(1+Simulation!E1787)^5*F1787-Assumptions!$D$14*(1+Simulation!E1787)^4*Simulation!E1787*Assumptions!$D$16)/(1+Simulation!K1787)^5+(Assumptions!$D$14*(1+Simulation!E1787)^5*F1787-Assumptions!$D$14*(1+Simulation!E1787)^4*Simulation!E1787*Assumptions!$D$16)*(1+Simulation!I1787)/(Simulation!K1787-Simulation!I1787)/(1+Simulation!K1787)^5-Assumptions!$D$17)/Assumptions!$D$18</f>
        <v>13.7873482848706</v>
      </c>
      <c r="H1787" s="8" t="str">
        <f aca="false">IF(D1787=1,G1787,"")</f>
        <v/>
      </c>
      <c r="I1787" s="33" t="n">
        <f aca="false">IF(D1787=0,G1787,"")</f>
        <v>13.7873482848706</v>
      </c>
    </row>
    <row r="1788" customFormat="false" ht="15" hidden="false" customHeight="false" outlineLevel="0" collapsed="false">
      <c r="B1788" s="2" t="n">
        <v>1783</v>
      </c>
      <c r="C1788" s="19" t="n">
        <f aca="false">IF('Random Draws'!F1788&lt;(Assumptions!$D$28-Assumptions!$D$27)/(Assumptions!$D$29-Assumptions!$D$27),Assumptions!$D$27+SQRT('Random Draws'!F1788*(Assumptions!$D$29-Assumptions!$D$27)*(Assumptions!$D$28-Assumptions!$D$27)),Assumptions!$D$29-SQRT((1-'Random Draws'!F1788)*(Assumptions!$D$29-Assumptions!$D$27)*(Assumptions!$D$29-Assumptions!$D$28)))</f>
        <v>0.253154044763251</v>
      </c>
      <c r="D1788" s="29" t="n">
        <f aca="false">IF('Random Draws'!I1788&lt;Assumptions!$D$30,1,0)</f>
        <v>0</v>
      </c>
      <c r="E1788" s="19" t="n">
        <f aca="false">C1788+Assumptions!$D$31*D1788</f>
        <v>0.253154044763251</v>
      </c>
      <c r="F1788" s="28" t="n">
        <f aca="false">(Simulation!F1788-Assumptions!$D$15)*(1-E1788)+Assumptions!$D$15-Simulation!J1788</f>
        <v>0.182338879042886</v>
      </c>
      <c r="G1788" s="8" t="n">
        <f aca="false">((Assumptions!$D$14*(1+Simulation!E1788)^1*F1788-Assumptions!$D$14*(1+Simulation!E1788)^0*Simulation!E1788*Assumptions!$D$16)/(1+Simulation!K1788)^1+(Assumptions!$D$14*(1+Simulation!E1788)^2*F1788-Assumptions!$D$14*(1+Simulation!E1788)^1*Simulation!E1788*Assumptions!$D$16)/(1+Simulation!K1788)^2+(Assumptions!$D$14*(1+Simulation!E1788)^3*F1788-Assumptions!$D$14*(1+Simulation!E1788)^2*Simulation!E1788*Assumptions!$D$16)/(1+Simulation!K1788)^3+(Assumptions!$D$14*(1+Simulation!E1788)^4*F1788-Assumptions!$D$14*(1+Simulation!E1788)^3*Simulation!E1788*Assumptions!$D$16)/(1+Simulation!K1788)^4+(Assumptions!$D$14*(1+Simulation!E1788)^5*F1788-Assumptions!$D$14*(1+Simulation!E1788)^4*Simulation!E1788*Assumptions!$D$16)/(1+Simulation!K1788)^5+(Assumptions!$D$14*(1+Simulation!E1788)^5*F1788-Assumptions!$D$14*(1+Simulation!E1788)^4*Simulation!E1788*Assumptions!$D$16)*(1+Simulation!I1788)/(Simulation!K1788-Simulation!I1788)/(1+Simulation!K1788)^5-Assumptions!$D$17)/Assumptions!$D$18</f>
        <v>13.8040019077921</v>
      </c>
      <c r="H1788" s="8" t="str">
        <f aca="false">IF(D1788=1,G1788,"")</f>
        <v/>
      </c>
      <c r="I1788" s="33" t="n">
        <f aca="false">IF(D1788=0,G1788,"")</f>
        <v>13.8040019077921</v>
      </c>
    </row>
    <row r="1789" customFormat="false" ht="15" hidden="false" customHeight="false" outlineLevel="0" collapsed="false">
      <c r="B1789" s="2" t="n">
        <v>1784</v>
      </c>
      <c r="C1789" s="19" t="n">
        <f aca="false">IF('Random Draws'!F1789&lt;(Assumptions!$D$28-Assumptions!$D$27)/(Assumptions!$D$29-Assumptions!$D$27),Assumptions!$D$27+SQRT('Random Draws'!F1789*(Assumptions!$D$29-Assumptions!$D$27)*(Assumptions!$D$28-Assumptions!$D$27)),Assumptions!$D$29-SQRT((1-'Random Draws'!F1789)*(Assumptions!$D$29-Assumptions!$D$27)*(Assumptions!$D$29-Assumptions!$D$28)))</f>
        <v>0.264028807730241</v>
      </c>
      <c r="D1789" s="29" t="n">
        <f aca="false">IF('Random Draws'!I1789&lt;Assumptions!$D$30,1,0)</f>
        <v>0</v>
      </c>
      <c r="E1789" s="19" t="n">
        <f aca="false">C1789+Assumptions!$D$31*D1789</f>
        <v>0.264028807730241</v>
      </c>
      <c r="F1789" s="28" t="n">
        <f aca="false">(Simulation!F1789-Assumptions!$D$15)*(1-E1789)+Assumptions!$D$15-Simulation!J1789</f>
        <v>0.182368301074218</v>
      </c>
      <c r="G1789" s="8" t="n">
        <f aca="false">((Assumptions!$D$14*(1+Simulation!E1789)^1*F1789-Assumptions!$D$14*(1+Simulation!E1789)^0*Simulation!E1789*Assumptions!$D$16)/(1+Simulation!K1789)^1+(Assumptions!$D$14*(1+Simulation!E1789)^2*F1789-Assumptions!$D$14*(1+Simulation!E1789)^1*Simulation!E1789*Assumptions!$D$16)/(1+Simulation!K1789)^2+(Assumptions!$D$14*(1+Simulation!E1789)^3*F1789-Assumptions!$D$14*(1+Simulation!E1789)^2*Simulation!E1789*Assumptions!$D$16)/(1+Simulation!K1789)^3+(Assumptions!$D$14*(1+Simulation!E1789)^4*F1789-Assumptions!$D$14*(1+Simulation!E1789)^3*Simulation!E1789*Assumptions!$D$16)/(1+Simulation!K1789)^4+(Assumptions!$D$14*(1+Simulation!E1789)^5*F1789-Assumptions!$D$14*(1+Simulation!E1789)^4*Simulation!E1789*Assumptions!$D$16)/(1+Simulation!K1789)^5+(Assumptions!$D$14*(1+Simulation!E1789)^5*F1789-Assumptions!$D$14*(1+Simulation!E1789)^4*Simulation!E1789*Assumptions!$D$16)*(1+Simulation!I1789)/(Simulation!K1789-Simulation!I1789)/(1+Simulation!K1789)^5-Assumptions!$D$17)/Assumptions!$D$18</f>
        <v>17.9948825189161</v>
      </c>
      <c r="H1789" s="8" t="str">
        <f aca="false">IF(D1789=1,G1789,"")</f>
        <v/>
      </c>
      <c r="I1789" s="33" t="n">
        <f aca="false">IF(D1789=0,G1789,"")</f>
        <v>17.9948825189161</v>
      </c>
    </row>
    <row r="1790" customFormat="false" ht="15" hidden="false" customHeight="false" outlineLevel="0" collapsed="false">
      <c r="B1790" s="2" t="n">
        <v>1785</v>
      </c>
      <c r="C1790" s="19" t="n">
        <f aca="false">IF('Random Draws'!F1790&lt;(Assumptions!$D$28-Assumptions!$D$27)/(Assumptions!$D$29-Assumptions!$D$27),Assumptions!$D$27+SQRT('Random Draws'!F1790*(Assumptions!$D$29-Assumptions!$D$27)*(Assumptions!$D$28-Assumptions!$D$27)),Assumptions!$D$29-SQRT((1-'Random Draws'!F1790)*(Assumptions!$D$29-Assumptions!$D$27)*(Assumptions!$D$29-Assumptions!$D$28)))</f>
        <v>0.25880791915559</v>
      </c>
      <c r="D1790" s="29" t="n">
        <f aca="false">IF('Random Draws'!I1790&lt;Assumptions!$D$30,1,0)</f>
        <v>0</v>
      </c>
      <c r="E1790" s="19" t="n">
        <f aca="false">C1790+Assumptions!$D$31*D1790</f>
        <v>0.25880791915559</v>
      </c>
      <c r="F1790" s="28" t="n">
        <f aca="false">(Simulation!F1790-Assumptions!$D$15)*(1-E1790)+Assumptions!$D$15-Simulation!J1790</f>
        <v>0.225933790592227</v>
      </c>
      <c r="G1790" s="8" t="n">
        <f aca="false">((Assumptions!$D$14*(1+Simulation!E1790)^1*F1790-Assumptions!$D$14*(1+Simulation!E1790)^0*Simulation!E1790*Assumptions!$D$16)/(1+Simulation!K1790)^1+(Assumptions!$D$14*(1+Simulation!E1790)^2*F1790-Assumptions!$D$14*(1+Simulation!E1790)^1*Simulation!E1790*Assumptions!$D$16)/(1+Simulation!K1790)^2+(Assumptions!$D$14*(1+Simulation!E1790)^3*F1790-Assumptions!$D$14*(1+Simulation!E1790)^2*Simulation!E1790*Assumptions!$D$16)/(1+Simulation!K1790)^3+(Assumptions!$D$14*(1+Simulation!E1790)^4*F1790-Assumptions!$D$14*(1+Simulation!E1790)^3*Simulation!E1790*Assumptions!$D$16)/(1+Simulation!K1790)^4+(Assumptions!$D$14*(1+Simulation!E1790)^5*F1790-Assumptions!$D$14*(1+Simulation!E1790)^4*Simulation!E1790*Assumptions!$D$16)/(1+Simulation!K1790)^5+(Assumptions!$D$14*(1+Simulation!E1790)^5*F1790-Assumptions!$D$14*(1+Simulation!E1790)^4*Simulation!E1790*Assumptions!$D$16)*(1+Simulation!I1790)/(Simulation!K1790-Simulation!I1790)/(1+Simulation!K1790)^5-Assumptions!$D$17)/Assumptions!$D$18</f>
        <v>32.7422026616406</v>
      </c>
      <c r="H1790" s="8" t="str">
        <f aca="false">IF(D1790=1,G1790,"")</f>
        <v/>
      </c>
      <c r="I1790" s="33" t="n">
        <f aca="false">IF(D1790=0,G1790,"")</f>
        <v>32.7422026616406</v>
      </c>
    </row>
    <row r="1791" customFormat="false" ht="15" hidden="false" customHeight="false" outlineLevel="0" collapsed="false">
      <c r="B1791" s="2" t="n">
        <v>1786</v>
      </c>
      <c r="C1791" s="19" t="n">
        <f aca="false">IF('Random Draws'!F1791&lt;(Assumptions!$D$28-Assumptions!$D$27)/(Assumptions!$D$29-Assumptions!$D$27),Assumptions!$D$27+SQRT('Random Draws'!F1791*(Assumptions!$D$29-Assumptions!$D$27)*(Assumptions!$D$28-Assumptions!$D$27)),Assumptions!$D$29-SQRT((1-'Random Draws'!F1791)*(Assumptions!$D$29-Assumptions!$D$27)*(Assumptions!$D$29-Assumptions!$D$28)))</f>
        <v>0.268420933811123</v>
      </c>
      <c r="D1791" s="29" t="n">
        <f aca="false">IF('Random Draws'!I1791&lt;Assumptions!$D$30,1,0)</f>
        <v>0</v>
      </c>
      <c r="E1791" s="19" t="n">
        <f aca="false">C1791+Assumptions!$D$31*D1791</f>
        <v>0.268420933811123</v>
      </c>
      <c r="F1791" s="28" t="n">
        <f aca="false">(Simulation!F1791-Assumptions!$D$15)*(1-E1791)+Assumptions!$D$15-Simulation!J1791</f>
        <v>0.18011553417876</v>
      </c>
      <c r="G1791" s="8" t="n">
        <f aca="false">((Assumptions!$D$14*(1+Simulation!E1791)^1*F1791-Assumptions!$D$14*(1+Simulation!E1791)^0*Simulation!E1791*Assumptions!$D$16)/(1+Simulation!K1791)^1+(Assumptions!$D$14*(1+Simulation!E1791)^2*F1791-Assumptions!$D$14*(1+Simulation!E1791)^1*Simulation!E1791*Assumptions!$D$16)/(1+Simulation!K1791)^2+(Assumptions!$D$14*(1+Simulation!E1791)^3*F1791-Assumptions!$D$14*(1+Simulation!E1791)^2*Simulation!E1791*Assumptions!$D$16)/(1+Simulation!K1791)^3+(Assumptions!$D$14*(1+Simulation!E1791)^4*F1791-Assumptions!$D$14*(1+Simulation!E1791)^3*Simulation!E1791*Assumptions!$D$16)/(1+Simulation!K1791)^4+(Assumptions!$D$14*(1+Simulation!E1791)^5*F1791-Assumptions!$D$14*(1+Simulation!E1791)^4*Simulation!E1791*Assumptions!$D$16)/(1+Simulation!K1791)^5+(Assumptions!$D$14*(1+Simulation!E1791)^5*F1791-Assumptions!$D$14*(1+Simulation!E1791)^4*Simulation!E1791*Assumptions!$D$16)*(1+Simulation!I1791)/(Simulation!K1791-Simulation!I1791)/(1+Simulation!K1791)^5-Assumptions!$D$17)/Assumptions!$D$18</f>
        <v>12.3537864419719</v>
      </c>
      <c r="H1791" s="8" t="str">
        <f aca="false">IF(D1791=1,G1791,"")</f>
        <v/>
      </c>
      <c r="I1791" s="33" t="n">
        <f aca="false">IF(D1791=0,G1791,"")</f>
        <v>12.3537864419719</v>
      </c>
    </row>
    <row r="1792" customFormat="false" ht="15" hidden="false" customHeight="false" outlineLevel="0" collapsed="false">
      <c r="B1792" s="2" t="n">
        <v>1787</v>
      </c>
      <c r="C1792" s="19" t="n">
        <f aca="false">IF('Random Draws'!F1792&lt;(Assumptions!$D$28-Assumptions!$D$27)/(Assumptions!$D$29-Assumptions!$D$27),Assumptions!$D$27+SQRT('Random Draws'!F1792*(Assumptions!$D$29-Assumptions!$D$27)*(Assumptions!$D$28-Assumptions!$D$27)),Assumptions!$D$29-SQRT((1-'Random Draws'!F1792)*(Assumptions!$D$29-Assumptions!$D$27)*(Assumptions!$D$29-Assumptions!$D$28)))</f>
        <v>0.260297629368566</v>
      </c>
      <c r="D1792" s="29" t="n">
        <f aca="false">IF('Random Draws'!I1792&lt;Assumptions!$D$30,1,0)</f>
        <v>0</v>
      </c>
      <c r="E1792" s="19" t="n">
        <f aca="false">C1792+Assumptions!$D$31*D1792</f>
        <v>0.260297629368566</v>
      </c>
      <c r="F1792" s="28" t="n">
        <f aca="false">(Simulation!F1792-Assumptions!$D$15)*(1-E1792)+Assumptions!$D$15-Simulation!J1792</f>
        <v>0.151454618585773</v>
      </c>
      <c r="G1792" s="8" t="n">
        <f aca="false">((Assumptions!$D$14*(1+Simulation!E1792)^1*F1792-Assumptions!$D$14*(1+Simulation!E1792)^0*Simulation!E1792*Assumptions!$D$16)/(1+Simulation!K1792)^1+(Assumptions!$D$14*(1+Simulation!E1792)^2*F1792-Assumptions!$D$14*(1+Simulation!E1792)^1*Simulation!E1792*Assumptions!$D$16)/(1+Simulation!K1792)^2+(Assumptions!$D$14*(1+Simulation!E1792)^3*F1792-Assumptions!$D$14*(1+Simulation!E1792)^2*Simulation!E1792*Assumptions!$D$16)/(1+Simulation!K1792)^3+(Assumptions!$D$14*(1+Simulation!E1792)^4*F1792-Assumptions!$D$14*(1+Simulation!E1792)^3*Simulation!E1792*Assumptions!$D$16)/(1+Simulation!K1792)^4+(Assumptions!$D$14*(1+Simulation!E1792)^5*F1792-Assumptions!$D$14*(1+Simulation!E1792)^4*Simulation!E1792*Assumptions!$D$16)/(1+Simulation!K1792)^5+(Assumptions!$D$14*(1+Simulation!E1792)^5*F1792-Assumptions!$D$14*(1+Simulation!E1792)^4*Simulation!E1792*Assumptions!$D$16)*(1+Simulation!I1792)/(Simulation!K1792-Simulation!I1792)/(1+Simulation!K1792)^5-Assumptions!$D$17)/Assumptions!$D$18</f>
        <v>8.46336125829364</v>
      </c>
      <c r="H1792" s="8" t="str">
        <f aca="false">IF(D1792=1,G1792,"")</f>
        <v/>
      </c>
      <c r="I1792" s="33" t="n">
        <f aca="false">IF(D1792=0,G1792,"")</f>
        <v>8.46336125829364</v>
      </c>
    </row>
    <row r="1793" customFormat="false" ht="15" hidden="false" customHeight="false" outlineLevel="0" collapsed="false">
      <c r="B1793" s="2" t="n">
        <v>1788</v>
      </c>
      <c r="C1793" s="19" t="n">
        <f aca="false">IF('Random Draws'!F1793&lt;(Assumptions!$D$28-Assumptions!$D$27)/(Assumptions!$D$29-Assumptions!$D$27),Assumptions!$D$27+SQRT('Random Draws'!F1793*(Assumptions!$D$29-Assumptions!$D$27)*(Assumptions!$D$28-Assumptions!$D$27)),Assumptions!$D$29-SQRT((1-'Random Draws'!F1793)*(Assumptions!$D$29-Assumptions!$D$27)*(Assumptions!$D$29-Assumptions!$D$28)))</f>
        <v>0.259504578152711</v>
      </c>
      <c r="D1793" s="29" t="n">
        <f aca="false">IF('Random Draws'!I1793&lt;Assumptions!$D$30,1,0)</f>
        <v>0</v>
      </c>
      <c r="E1793" s="19" t="n">
        <f aca="false">C1793+Assumptions!$D$31*D1793</f>
        <v>0.259504578152711</v>
      </c>
      <c r="F1793" s="28" t="n">
        <f aca="false">(Simulation!F1793-Assumptions!$D$15)*(1-E1793)+Assumptions!$D$15-Simulation!J1793</f>
        <v>0.177316097192557</v>
      </c>
      <c r="G1793" s="8" t="n">
        <f aca="false">((Assumptions!$D$14*(1+Simulation!E1793)^1*F1793-Assumptions!$D$14*(1+Simulation!E1793)^0*Simulation!E1793*Assumptions!$D$16)/(1+Simulation!K1793)^1+(Assumptions!$D$14*(1+Simulation!E1793)^2*F1793-Assumptions!$D$14*(1+Simulation!E1793)^1*Simulation!E1793*Assumptions!$D$16)/(1+Simulation!K1793)^2+(Assumptions!$D$14*(1+Simulation!E1793)^3*F1793-Assumptions!$D$14*(1+Simulation!E1793)^2*Simulation!E1793*Assumptions!$D$16)/(1+Simulation!K1793)^3+(Assumptions!$D$14*(1+Simulation!E1793)^4*F1793-Assumptions!$D$14*(1+Simulation!E1793)^3*Simulation!E1793*Assumptions!$D$16)/(1+Simulation!K1793)^4+(Assumptions!$D$14*(1+Simulation!E1793)^5*F1793-Assumptions!$D$14*(1+Simulation!E1793)^4*Simulation!E1793*Assumptions!$D$16)/(1+Simulation!K1793)^5+(Assumptions!$D$14*(1+Simulation!E1793)^5*F1793-Assumptions!$D$14*(1+Simulation!E1793)^4*Simulation!E1793*Assumptions!$D$16)*(1+Simulation!I1793)/(Simulation!K1793-Simulation!I1793)/(1+Simulation!K1793)^5-Assumptions!$D$17)/Assumptions!$D$18</f>
        <v>25.0187623773529</v>
      </c>
      <c r="H1793" s="8" t="str">
        <f aca="false">IF(D1793=1,G1793,"")</f>
        <v/>
      </c>
      <c r="I1793" s="33" t="n">
        <f aca="false">IF(D1793=0,G1793,"")</f>
        <v>25.0187623773529</v>
      </c>
    </row>
    <row r="1794" customFormat="false" ht="15" hidden="false" customHeight="false" outlineLevel="0" collapsed="false">
      <c r="B1794" s="2" t="n">
        <v>1789</v>
      </c>
      <c r="C1794" s="19" t="n">
        <f aca="false">IF('Random Draws'!F1794&lt;(Assumptions!$D$28-Assumptions!$D$27)/(Assumptions!$D$29-Assumptions!$D$27),Assumptions!$D$27+SQRT('Random Draws'!F1794*(Assumptions!$D$29-Assumptions!$D$27)*(Assumptions!$D$28-Assumptions!$D$27)),Assumptions!$D$29-SQRT((1-'Random Draws'!F1794)*(Assumptions!$D$29-Assumptions!$D$27)*(Assumptions!$D$29-Assumptions!$D$28)))</f>
        <v>0.270287101598884</v>
      </c>
      <c r="D1794" s="29" t="n">
        <f aca="false">IF('Random Draws'!I1794&lt;Assumptions!$D$30,1,0)</f>
        <v>1</v>
      </c>
      <c r="E1794" s="19" t="n">
        <f aca="false">C1794+Assumptions!$D$31*D1794</f>
        <v>0.360287101598884</v>
      </c>
      <c r="F1794" s="28" t="n">
        <f aca="false">(Simulation!F1794-Assumptions!$D$15)*(1-E1794)+Assumptions!$D$15-Simulation!J1794</f>
        <v>0.173078142278845</v>
      </c>
      <c r="G1794" s="8" t="n">
        <f aca="false">((Assumptions!$D$14*(1+Simulation!E1794)^1*F1794-Assumptions!$D$14*(1+Simulation!E1794)^0*Simulation!E1794*Assumptions!$D$16)/(1+Simulation!K1794)^1+(Assumptions!$D$14*(1+Simulation!E1794)^2*F1794-Assumptions!$D$14*(1+Simulation!E1794)^1*Simulation!E1794*Assumptions!$D$16)/(1+Simulation!K1794)^2+(Assumptions!$D$14*(1+Simulation!E1794)^3*F1794-Assumptions!$D$14*(1+Simulation!E1794)^2*Simulation!E1794*Assumptions!$D$16)/(1+Simulation!K1794)^3+(Assumptions!$D$14*(1+Simulation!E1794)^4*F1794-Assumptions!$D$14*(1+Simulation!E1794)^3*Simulation!E1794*Assumptions!$D$16)/(1+Simulation!K1794)^4+(Assumptions!$D$14*(1+Simulation!E1794)^5*F1794-Assumptions!$D$14*(1+Simulation!E1794)^4*Simulation!E1794*Assumptions!$D$16)/(1+Simulation!K1794)^5+(Assumptions!$D$14*(1+Simulation!E1794)^5*F1794-Assumptions!$D$14*(1+Simulation!E1794)^4*Simulation!E1794*Assumptions!$D$16)*(1+Simulation!I1794)/(Simulation!K1794-Simulation!I1794)/(1+Simulation!K1794)^5-Assumptions!$D$17)/Assumptions!$D$18</f>
        <v>9.14458555814187</v>
      </c>
      <c r="H1794" s="8" t="n">
        <f aca="false">IF(D1794=1,G1794,"")</f>
        <v>9.14458555814187</v>
      </c>
      <c r="I1794" s="33" t="str">
        <f aca="false">IF(D1794=0,G1794,"")</f>
        <v/>
      </c>
    </row>
    <row r="1795" customFormat="false" ht="15" hidden="false" customHeight="false" outlineLevel="0" collapsed="false">
      <c r="B1795" s="2" t="n">
        <v>1790</v>
      </c>
      <c r="C1795" s="19" t="n">
        <f aca="false">IF('Random Draws'!F1795&lt;(Assumptions!$D$28-Assumptions!$D$27)/(Assumptions!$D$29-Assumptions!$D$27),Assumptions!$D$27+SQRT('Random Draws'!F1795*(Assumptions!$D$29-Assumptions!$D$27)*(Assumptions!$D$28-Assumptions!$D$27)),Assumptions!$D$29-SQRT((1-'Random Draws'!F1795)*(Assumptions!$D$29-Assumptions!$D$27)*(Assumptions!$D$29-Assumptions!$D$28)))</f>
        <v>0.262714935541086</v>
      </c>
      <c r="D1795" s="29" t="n">
        <f aca="false">IF('Random Draws'!I1795&lt;Assumptions!$D$30,1,0)</f>
        <v>1</v>
      </c>
      <c r="E1795" s="19" t="n">
        <f aca="false">C1795+Assumptions!$D$31*D1795</f>
        <v>0.352714935541086</v>
      </c>
      <c r="F1795" s="28" t="n">
        <f aca="false">(Simulation!F1795-Assumptions!$D$15)*(1-E1795)+Assumptions!$D$15-Simulation!J1795</f>
        <v>0.152502450708071</v>
      </c>
      <c r="G1795" s="8" t="n">
        <f aca="false">((Assumptions!$D$14*(1+Simulation!E1795)^1*F1795-Assumptions!$D$14*(1+Simulation!E1795)^0*Simulation!E1795*Assumptions!$D$16)/(1+Simulation!K1795)^1+(Assumptions!$D$14*(1+Simulation!E1795)^2*F1795-Assumptions!$D$14*(1+Simulation!E1795)^1*Simulation!E1795*Assumptions!$D$16)/(1+Simulation!K1795)^2+(Assumptions!$D$14*(1+Simulation!E1795)^3*F1795-Assumptions!$D$14*(1+Simulation!E1795)^2*Simulation!E1795*Assumptions!$D$16)/(1+Simulation!K1795)^3+(Assumptions!$D$14*(1+Simulation!E1795)^4*F1795-Assumptions!$D$14*(1+Simulation!E1795)^3*Simulation!E1795*Assumptions!$D$16)/(1+Simulation!K1795)^4+(Assumptions!$D$14*(1+Simulation!E1795)^5*F1795-Assumptions!$D$14*(1+Simulation!E1795)^4*Simulation!E1795*Assumptions!$D$16)/(1+Simulation!K1795)^5+(Assumptions!$D$14*(1+Simulation!E1795)^5*F1795-Assumptions!$D$14*(1+Simulation!E1795)^4*Simulation!E1795*Assumptions!$D$16)*(1+Simulation!I1795)/(Simulation!K1795-Simulation!I1795)/(1+Simulation!K1795)^5-Assumptions!$D$17)/Assumptions!$D$18</f>
        <v>9.60986150127836</v>
      </c>
      <c r="H1795" s="8" t="n">
        <f aca="false">IF(D1795=1,G1795,"")</f>
        <v>9.60986150127836</v>
      </c>
      <c r="I1795" s="33" t="str">
        <f aca="false">IF(D1795=0,G1795,"")</f>
        <v/>
      </c>
    </row>
    <row r="1796" customFormat="false" ht="15" hidden="false" customHeight="false" outlineLevel="0" collapsed="false">
      <c r="B1796" s="2" t="n">
        <v>1791</v>
      </c>
      <c r="C1796" s="19" t="n">
        <f aca="false">IF('Random Draws'!F1796&lt;(Assumptions!$D$28-Assumptions!$D$27)/(Assumptions!$D$29-Assumptions!$D$27),Assumptions!$D$27+SQRT('Random Draws'!F1796*(Assumptions!$D$29-Assumptions!$D$27)*(Assumptions!$D$28-Assumptions!$D$27)),Assumptions!$D$29-SQRT((1-'Random Draws'!F1796)*(Assumptions!$D$29-Assumptions!$D$27)*(Assumptions!$D$29-Assumptions!$D$28)))</f>
        <v>0.258590517389809</v>
      </c>
      <c r="D1796" s="29" t="n">
        <f aca="false">IF('Random Draws'!I1796&lt;Assumptions!$D$30,1,0)</f>
        <v>0</v>
      </c>
      <c r="E1796" s="19" t="n">
        <f aca="false">C1796+Assumptions!$D$31*D1796</f>
        <v>0.258590517389809</v>
      </c>
      <c r="F1796" s="28" t="n">
        <f aca="false">(Simulation!F1796-Assumptions!$D$15)*(1-E1796)+Assumptions!$D$15-Simulation!J1796</f>
        <v>0.195884693212077</v>
      </c>
      <c r="G1796" s="8" t="n">
        <f aca="false">((Assumptions!$D$14*(1+Simulation!E1796)^1*F1796-Assumptions!$D$14*(1+Simulation!E1796)^0*Simulation!E1796*Assumptions!$D$16)/(1+Simulation!K1796)^1+(Assumptions!$D$14*(1+Simulation!E1796)^2*F1796-Assumptions!$D$14*(1+Simulation!E1796)^1*Simulation!E1796*Assumptions!$D$16)/(1+Simulation!K1796)^2+(Assumptions!$D$14*(1+Simulation!E1796)^3*F1796-Assumptions!$D$14*(1+Simulation!E1796)^2*Simulation!E1796*Assumptions!$D$16)/(1+Simulation!K1796)^3+(Assumptions!$D$14*(1+Simulation!E1796)^4*F1796-Assumptions!$D$14*(1+Simulation!E1796)^3*Simulation!E1796*Assumptions!$D$16)/(1+Simulation!K1796)^4+(Assumptions!$D$14*(1+Simulation!E1796)^5*F1796-Assumptions!$D$14*(1+Simulation!E1796)^4*Simulation!E1796*Assumptions!$D$16)/(1+Simulation!K1796)^5+(Assumptions!$D$14*(1+Simulation!E1796)^5*F1796-Assumptions!$D$14*(1+Simulation!E1796)^4*Simulation!E1796*Assumptions!$D$16)*(1+Simulation!I1796)/(Simulation!K1796-Simulation!I1796)/(1+Simulation!K1796)^5-Assumptions!$D$17)/Assumptions!$D$18</f>
        <v>13.5464303882916</v>
      </c>
      <c r="H1796" s="8" t="str">
        <f aca="false">IF(D1796=1,G1796,"")</f>
        <v/>
      </c>
      <c r="I1796" s="33" t="n">
        <f aca="false">IF(D1796=0,G1796,"")</f>
        <v>13.5464303882916</v>
      </c>
    </row>
    <row r="1797" customFormat="false" ht="15" hidden="false" customHeight="false" outlineLevel="0" collapsed="false">
      <c r="B1797" s="2" t="n">
        <v>1792</v>
      </c>
      <c r="C1797" s="19" t="n">
        <f aca="false">IF('Random Draws'!F1797&lt;(Assumptions!$D$28-Assumptions!$D$27)/(Assumptions!$D$29-Assumptions!$D$27),Assumptions!$D$27+SQRT('Random Draws'!F1797*(Assumptions!$D$29-Assumptions!$D$27)*(Assumptions!$D$28-Assumptions!$D$27)),Assumptions!$D$29-SQRT((1-'Random Draws'!F1797)*(Assumptions!$D$29-Assumptions!$D$27)*(Assumptions!$D$29-Assumptions!$D$28)))</f>
        <v>0.264735694306861</v>
      </c>
      <c r="D1797" s="29" t="n">
        <f aca="false">IF('Random Draws'!I1797&lt;Assumptions!$D$30,1,0)</f>
        <v>0</v>
      </c>
      <c r="E1797" s="19" t="n">
        <f aca="false">C1797+Assumptions!$D$31*D1797</f>
        <v>0.264735694306861</v>
      </c>
      <c r="F1797" s="28" t="n">
        <f aca="false">(Simulation!F1797-Assumptions!$D$15)*(1-E1797)+Assumptions!$D$15-Simulation!J1797</f>
        <v>0.14335816895244</v>
      </c>
      <c r="G1797" s="8" t="n">
        <f aca="false">((Assumptions!$D$14*(1+Simulation!E1797)^1*F1797-Assumptions!$D$14*(1+Simulation!E1797)^0*Simulation!E1797*Assumptions!$D$16)/(1+Simulation!K1797)^1+(Assumptions!$D$14*(1+Simulation!E1797)^2*F1797-Assumptions!$D$14*(1+Simulation!E1797)^1*Simulation!E1797*Assumptions!$D$16)/(1+Simulation!K1797)^2+(Assumptions!$D$14*(1+Simulation!E1797)^3*F1797-Assumptions!$D$14*(1+Simulation!E1797)^2*Simulation!E1797*Assumptions!$D$16)/(1+Simulation!K1797)^3+(Assumptions!$D$14*(1+Simulation!E1797)^4*F1797-Assumptions!$D$14*(1+Simulation!E1797)^3*Simulation!E1797*Assumptions!$D$16)/(1+Simulation!K1797)^4+(Assumptions!$D$14*(1+Simulation!E1797)^5*F1797-Assumptions!$D$14*(1+Simulation!E1797)^4*Simulation!E1797*Assumptions!$D$16)/(1+Simulation!K1797)^5+(Assumptions!$D$14*(1+Simulation!E1797)^5*F1797-Assumptions!$D$14*(1+Simulation!E1797)^4*Simulation!E1797*Assumptions!$D$16)*(1+Simulation!I1797)/(Simulation!K1797-Simulation!I1797)/(1+Simulation!K1797)^5-Assumptions!$D$17)/Assumptions!$D$18</f>
        <v>8.15946389198286</v>
      </c>
      <c r="H1797" s="8" t="str">
        <f aca="false">IF(D1797=1,G1797,"")</f>
        <v/>
      </c>
      <c r="I1797" s="33" t="n">
        <f aca="false">IF(D1797=0,G1797,"")</f>
        <v>8.15946389198286</v>
      </c>
    </row>
    <row r="1798" customFormat="false" ht="15" hidden="false" customHeight="false" outlineLevel="0" collapsed="false">
      <c r="B1798" s="2" t="n">
        <v>1793</v>
      </c>
      <c r="C1798" s="19" t="n">
        <f aca="false">IF('Random Draws'!F1798&lt;(Assumptions!$D$28-Assumptions!$D$27)/(Assumptions!$D$29-Assumptions!$D$27),Assumptions!$D$27+SQRT('Random Draws'!F1798*(Assumptions!$D$29-Assumptions!$D$27)*(Assumptions!$D$28-Assumptions!$D$27)),Assumptions!$D$29-SQRT((1-'Random Draws'!F1798)*(Assumptions!$D$29-Assumptions!$D$27)*(Assumptions!$D$29-Assumptions!$D$28)))</f>
        <v>0.264671374749156</v>
      </c>
      <c r="D1798" s="29" t="n">
        <f aca="false">IF('Random Draws'!I1798&lt;Assumptions!$D$30,1,0)</f>
        <v>0</v>
      </c>
      <c r="E1798" s="19" t="n">
        <f aca="false">C1798+Assumptions!$D$31*D1798</f>
        <v>0.264671374749156</v>
      </c>
      <c r="F1798" s="28" t="n">
        <f aca="false">(Simulation!F1798-Assumptions!$D$15)*(1-E1798)+Assumptions!$D$15-Simulation!J1798</f>
        <v>0.1568674880004</v>
      </c>
      <c r="G1798" s="8" t="n">
        <f aca="false">((Assumptions!$D$14*(1+Simulation!E1798)^1*F1798-Assumptions!$D$14*(1+Simulation!E1798)^0*Simulation!E1798*Assumptions!$D$16)/(1+Simulation!K1798)^1+(Assumptions!$D$14*(1+Simulation!E1798)^2*F1798-Assumptions!$D$14*(1+Simulation!E1798)^1*Simulation!E1798*Assumptions!$D$16)/(1+Simulation!K1798)^2+(Assumptions!$D$14*(1+Simulation!E1798)^3*F1798-Assumptions!$D$14*(1+Simulation!E1798)^2*Simulation!E1798*Assumptions!$D$16)/(1+Simulation!K1798)^3+(Assumptions!$D$14*(1+Simulation!E1798)^4*F1798-Assumptions!$D$14*(1+Simulation!E1798)^3*Simulation!E1798*Assumptions!$D$16)/(1+Simulation!K1798)^4+(Assumptions!$D$14*(1+Simulation!E1798)^5*F1798-Assumptions!$D$14*(1+Simulation!E1798)^4*Simulation!E1798*Assumptions!$D$16)/(1+Simulation!K1798)^5+(Assumptions!$D$14*(1+Simulation!E1798)^5*F1798-Assumptions!$D$14*(1+Simulation!E1798)^4*Simulation!E1798*Assumptions!$D$16)*(1+Simulation!I1798)/(Simulation!K1798-Simulation!I1798)/(1+Simulation!K1798)^5-Assumptions!$D$17)/Assumptions!$D$18</f>
        <v>11.3992143265497</v>
      </c>
      <c r="H1798" s="8" t="str">
        <f aca="false">IF(D1798=1,G1798,"")</f>
        <v/>
      </c>
      <c r="I1798" s="33" t="n">
        <f aca="false">IF(D1798=0,G1798,"")</f>
        <v>11.3992143265497</v>
      </c>
    </row>
    <row r="1799" customFormat="false" ht="15" hidden="false" customHeight="false" outlineLevel="0" collapsed="false">
      <c r="B1799" s="2" t="n">
        <v>1794</v>
      </c>
      <c r="C1799" s="19" t="n">
        <f aca="false">IF('Random Draws'!F1799&lt;(Assumptions!$D$28-Assumptions!$D$27)/(Assumptions!$D$29-Assumptions!$D$27),Assumptions!$D$27+SQRT('Random Draws'!F1799*(Assumptions!$D$29-Assumptions!$D$27)*(Assumptions!$D$28-Assumptions!$D$27)),Assumptions!$D$29-SQRT((1-'Random Draws'!F1799)*(Assumptions!$D$29-Assumptions!$D$27)*(Assumptions!$D$29-Assumptions!$D$28)))</f>
        <v>0.248459559142556</v>
      </c>
      <c r="D1799" s="29" t="n">
        <f aca="false">IF('Random Draws'!I1799&lt;Assumptions!$D$30,1,0)</f>
        <v>0</v>
      </c>
      <c r="E1799" s="19" t="n">
        <f aca="false">C1799+Assumptions!$D$31*D1799</f>
        <v>0.248459559142556</v>
      </c>
      <c r="F1799" s="28" t="n">
        <f aca="false">(Simulation!F1799-Assumptions!$D$15)*(1-E1799)+Assumptions!$D$15-Simulation!J1799</f>
        <v>0.160478104342341</v>
      </c>
      <c r="G1799" s="8" t="n">
        <f aca="false">((Assumptions!$D$14*(1+Simulation!E1799)^1*F1799-Assumptions!$D$14*(1+Simulation!E1799)^0*Simulation!E1799*Assumptions!$D$16)/(1+Simulation!K1799)^1+(Assumptions!$D$14*(1+Simulation!E1799)^2*F1799-Assumptions!$D$14*(1+Simulation!E1799)^1*Simulation!E1799*Assumptions!$D$16)/(1+Simulation!K1799)^2+(Assumptions!$D$14*(1+Simulation!E1799)^3*F1799-Assumptions!$D$14*(1+Simulation!E1799)^2*Simulation!E1799*Assumptions!$D$16)/(1+Simulation!K1799)^3+(Assumptions!$D$14*(1+Simulation!E1799)^4*F1799-Assumptions!$D$14*(1+Simulation!E1799)^3*Simulation!E1799*Assumptions!$D$16)/(1+Simulation!K1799)^4+(Assumptions!$D$14*(1+Simulation!E1799)^5*F1799-Assumptions!$D$14*(1+Simulation!E1799)^4*Simulation!E1799*Assumptions!$D$16)/(1+Simulation!K1799)^5+(Assumptions!$D$14*(1+Simulation!E1799)^5*F1799-Assumptions!$D$14*(1+Simulation!E1799)^4*Simulation!E1799*Assumptions!$D$16)*(1+Simulation!I1799)/(Simulation!K1799-Simulation!I1799)/(1+Simulation!K1799)^5-Assumptions!$D$17)/Assumptions!$D$18</f>
        <v>19.4889863711537</v>
      </c>
      <c r="H1799" s="8" t="str">
        <f aca="false">IF(D1799=1,G1799,"")</f>
        <v/>
      </c>
      <c r="I1799" s="33" t="n">
        <f aca="false">IF(D1799=0,G1799,"")</f>
        <v>19.4889863711537</v>
      </c>
    </row>
    <row r="1800" customFormat="false" ht="15" hidden="false" customHeight="false" outlineLevel="0" collapsed="false">
      <c r="B1800" s="2" t="n">
        <v>1795</v>
      </c>
      <c r="C1800" s="19" t="n">
        <f aca="false">IF('Random Draws'!F1800&lt;(Assumptions!$D$28-Assumptions!$D$27)/(Assumptions!$D$29-Assumptions!$D$27),Assumptions!$D$27+SQRT('Random Draws'!F1800*(Assumptions!$D$29-Assumptions!$D$27)*(Assumptions!$D$28-Assumptions!$D$27)),Assumptions!$D$29-SQRT((1-'Random Draws'!F1800)*(Assumptions!$D$29-Assumptions!$D$27)*(Assumptions!$D$29-Assumptions!$D$28)))</f>
        <v>0.267227849353942</v>
      </c>
      <c r="D1800" s="29" t="n">
        <f aca="false">IF('Random Draws'!I1800&lt;Assumptions!$D$30,1,0)</f>
        <v>0</v>
      </c>
      <c r="E1800" s="19" t="n">
        <f aca="false">C1800+Assumptions!$D$31*D1800</f>
        <v>0.267227849353942</v>
      </c>
      <c r="F1800" s="28" t="n">
        <f aca="false">(Simulation!F1800-Assumptions!$D$15)*(1-E1800)+Assumptions!$D$15-Simulation!J1800</f>
        <v>0.182957469402119</v>
      </c>
      <c r="G1800" s="8" t="n">
        <f aca="false">((Assumptions!$D$14*(1+Simulation!E1800)^1*F1800-Assumptions!$D$14*(1+Simulation!E1800)^0*Simulation!E1800*Assumptions!$D$16)/(1+Simulation!K1800)^1+(Assumptions!$D$14*(1+Simulation!E1800)^2*F1800-Assumptions!$D$14*(1+Simulation!E1800)^1*Simulation!E1800*Assumptions!$D$16)/(1+Simulation!K1800)^2+(Assumptions!$D$14*(1+Simulation!E1800)^3*F1800-Assumptions!$D$14*(1+Simulation!E1800)^2*Simulation!E1800*Assumptions!$D$16)/(1+Simulation!K1800)^3+(Assumptions!$D$14*(1+Simulation!E1800)^4*F1800-Assumptions!$D$14*(1+Simulation!E1800)^3*Simulation!E1800*Assumptions!$D$16)/(1+Simulation!K1800)^4+(Assumptions!$D$14*(1+Simulation!E1800)^5*F1800-Assumptions!$D$14*(1+Simulation!E1800)^4*Simulation!E1800*Assumptions!$D$16)/(1+Simulation!K1800)^5+(Assumptions!$D$14*(1+Simulation!E1800)^5*F1800-Assumptions!$D$14*(1+Simulation!E1800)^4*Simulation!E1800*Assumptions!$D$16)*(1+Simulation!I1800)/(Simulation!K1800-Simulation!I1800)/(1+Simulation!K1800)^5-Assumptions!$D$17)/Assumptions!$D$18</f>
        <v>12.0602977509278</v>
      </c>
      <c r="H1800" s="8" t="str">
        <f aca="false">IF(D1800=1,G1800,"")</f>
        <v/>
      </c>
      <c r="I1800" s="33" t="n">
        <f aca="false">IF(D1800=0,G1800,"")</f>
        <v>12.0602977509278</v>
      </c>
    </row>
    <row r="1801" customFormat="false" ht="15" hidden="false" customHeight="false" outlineLevel="0" collapsed="false">
      <c r="B1801" s="2" t="n">
        <v>1796</v>
      </c>
      <c r="C1801" s="19" t="n">
        <f aca="false">IF('Random Draws'!F1801&lt;(Assumptions!$D$28-Assumptions!$D$27)/(Assumptions!$D$29-Assumptions!$D$27),Assumptions!$D$27+SQRT('Random Draws'!F1801*(Assumptions!$D$29-Assumptions!$D$27)*(Assumptions!$D$28-Assumptions!$D$27)),Assumptions!$D$29-SQRT((1-'Random Draws'!F1801)*(Assumptions!$D$29-Assumptions!$D$27)*(Assumptions!$D$29-Assumptions!$D$28)))</f>
        <v>0.261519751383556</v>
      </c>
      <c r="D1801" s="29" t="n">
        <f aca="false">IF('Random Draws'!I1801&lt;Assumptions!$D$30,1,0)</f>
        <v>0</v>
      </c>
      <c r="E1801" s="19" t="n">
        <f aca="false">C1801+Assumptions!$D$31*D1801</f>
        <v>0.261519751383556</v>
      </c>
      <c r="F1801" s="28" t="n">
        <f aca="false">(Simulation!F1801-Assumptions!$D$15)*(1-E1801)+Assumptions!$D$15-Simulation!J1801</f>
        <v>0.197577250862351</v>
      </c>
      <c r="G1801" s="8" t="n">
        <f aca="false">((Assumptions!$D$14*(1+Simulation!E1801)^1*F1801-Assumptions!$D$14*(1+Simulation!E1801)^0*Simulation!E1801*Assumptions!$D$16)/(1+Simulation!K1801)^1+(Assumptions!$D$14*(1+Simulation!E1801)^2*F1801-Assumptions!$D$14*(1+Simulation!E1801)^1*Simulation!E1801*Assumptions!$D$16)/(1+Simulation!K1801)^2+(Assumptions!$D$14*(1+Simulation!E1801)^3*F1801-Assumptions!$D$14*(1+Simulation!E1801)^2*Simulation!E1801*Assumptions!$D$16)/(1+Simulation!K1801)^3+(Assumptions!$D$14*(1+Simulation!E1801)^4*F1801-Assumptions!$D$14*(1+Simulation!E1801)^3*Simulation!E1801*Assumptions!$D$16)/(1+Simulation!K1801)^4+(Assumptions!$D$14*(1+Simulation!E1801)^5*F1801-Assumptions!$D$14*(1+Simulation!E1801)^4*Simulation!E1801*Assumptions!$D$16)/(1+Simulation!K1801)^5+(Assumptions!$D$14*(1+Simulation!E1801)^5*F1801-Assumptions!$D$14*(1+Simulation!E1801)^4*Simulation!E1801*Assumptions!$D$16)*(1+Simulation!I1801)/(Simulation!K1801-Simulation!I1801)/(1+Simulation!K1801)^5-Assumptions!$D$17)/Assumptions!$D$18</f>
        <v>34.268625653228</v>
      </c>
      <c r="H1801" s="8" t="str">
        <f aca="false">IF(D1801=1,G1801,"")</f>
        <v/>
      </c>
      <c r="I1801" s="33" t="n">
        <f aca="false">IF(D1801=0,G1801,"")</f>
        <v>34.268625653228</v>
      </c>
    </row>
    <row r="1802" customFormat="false" ht="15" hidden="false" customHeight="false" outlineLevel="0" collapsed="false">
      <c r="B1802" s="2" t="n">
        <v>1797</v>
      </c>
      <c r="C1802" s="19" t="n">
        <f aca="false">IF('Random Draws'!F1802&lt;(Assumptions!$D$28-Assumptions!$D$27)/(Assumptions!$D$29-Assumptions!$D$27),Assumptions!$D$27+SQRT('Random Draws'!F1802*(Assumptions!$D$29-Assumptions!$D$27)*(Assumptions!$D$28-Assumptions!$D$27)),Assumptions!$D$29-SQRT((1-'Random Draws'!F1802)*(Assumptions!$D$29-Assumptions!$D$27)*(Assumptions!$D$29-Assumptions!$D$28)))</f>
        <v>0.261000932134044</v>
      </c>
      <c r="D1802" s="29" t="n">
        <f aca="false">IF('Random Draws'!I1802&lt;Assumptions!$D$30,1,0)</f>
        <v>1</v>
      </c>
      <c r="E1802" s="19" t="n">
        <f aca="false">C1802+Assumptions!$D$31*D1802</f>
        <v>0.351000932134044</v>
      </c>
      <c r="F1802" s="28" t="n">
        <f aca="false">(Simulation!F1802-Assumptions!$D$15)*(1-E1802)+Assumptions!$D$15-Simulation!J1802</f>
        <v>0.124948647156322</v>
      </c>
      <c r="G1802" s="8" t="n">
        <f aca="false">((Assumptions!$D$14*(1+Simulation!E1802)^1*F1802-Assumptions!$D$14*(1+Simulation!E1802)^0*Simulation!E1802*Assumptions!$D$16)/(1+Simulation!K1802)^1+(Assumptions!$D$14*(1+Simulation!E1802)^2*F1802-Assumptions!$D$14*(1+Simulation!E1802)^1*Simulation!E1802*Assumptions!$D$16)/(1+Simulation!K1802)^2+(Assumptions!$D$14*(1+Simulation!E1802)^3*F1802-Assumptions!$D$14*(1+Simulation!E1802)^2*Simulation!E1802*Assumptions!$D$16)/(1+Simulation!K1802)^3+(Assumptions!$D$14*(1+Simulation!E1802)^4*F1802-Assumptions!$D$14*(1+Simulation!E1802)^3*Simulation!E1802*Assumptions!$D$16)/(1+Simulation!K1802)^4+(Assumptions!$D$14*(1+Simulation!E1802)^5*F1802-Assumptions!$D$14*(1+Simulation!E1802)^4*Simulation!E1802*Assumptions!$D$16)/(1+Simulation!K1802)^5+(Assumptions!$D$14*(1+Simulation!E1802)^5*F1802-Assumptions!$D$14*(1+Simulation!E1802)^4*Simulation!E1802*Assumptions!$D$16)*(1+Simulation!I1802)/(Simulation!K1802-Simulation!I1802)/(1+Simulation!K1802)^5-Assumptions!$D$17)/Assumptions!$D$18</f>
        <v>4.12928192348825</v>
      </c>
      <c r="H1802" s="8" t="n">
        <f aca="false">IF(D1802=1,G1802,"")</f>
        <v>4.12928192348825</v>
      </c>
      <c r="I1802" s="33" t="str">
        <f aca="false">IF(D1802=0,G1802,"")</f>
        <v/>
      </c>
    </row>
    <row r="1803" customFormat="false" ht="15" hidden="false" customHeight="false" outlineLevel="0" collapsed="false">
      <c r="B1803" s="2" t="n">
        <v>1798</v>
      </c>
      <c r="C1803" s="19" t="n">
        <f aca="false">IF('Random Draws'!F1803&lt;(Assumptions!$D$28-Assumptions!$D$27)/(Assumptions!$D$29-Assumptions!$D$27),Assumptions!$D$27+SQRT('Random Draws'!F1803*(Assumptions!$D$29-Assumptions!$D$27)*(Assumptions!$D$28-Assumptions!$D$27)),Assumptions!$D$29-SQRT((1-'Random Draws'!F1803)*(Assumptions!$D$29-Assumptions!$D$27)*(Assumptions!$D$29-Assumptions!$D$28)))</f>
        <v>0.270357233422383</v>
      </c>
      <c r="D1803" s="29" t="n">
        <f aca="false">IF('Random Draws'!I1803&lt;Assumptions!$D$30,1,0)</f>
        <v>0</v>
      </c>
      <c r="E1803" s="19" t="n">
        <f aca="false">C1803+Assumptions!$D$31*D1803</f>
        <v>0.270357233422383</v>
      </c>
      <c r="F1803" s="28" t="n">
        <f aca="false">(Simulation!F1803-Assumptions!$D$15)*(1-E1803)+Assumptions!$D$15-Simulation!J1803</f>
        <v>0.150313236387468</v>
      </c>
      <c r="G1803" s="8" t="n">
        <f aca="false">((Assumptions!$D$14*(1+Simulation!E1803)^1*F1803-Assumptions!$D$14*(1+Simulation!E1803)^0*Simulation!E1803*Assumptions!$D$16)/(1+Simulation!K1803)^1+(Assumptions!$D$14*(1+Simulation!E1803)^2*F1803-Assumptions!$D$14*(1+Simulation!E1803)^1*Simulation!E1803*Assumptions!$D$16)/(1+Simulation!K1803)^2+(Assumptions!$D$14*(1+Simulation!E1803)^3*F1803-Assumptions!$D$14*(1+Simulation!E1803)^2*Simulation!E1803*Assumptions!$D$16)/(1+Simulation!K1803)^3+(Assumptions!$D$14*(1+Simulation!E1803)^4*F1803-Assumptions!$D$14*(1+Simulation!E1803)^3*Simulation!E1803*Assumptions!$D$16)/(1+Simulation!K1803)^4+(Assumptions!$D$14*(1+Simulation!E1803)^5*F1803-Assumptions!$D$14*(1+Simulation!E1803)^4*Simulation!E1803*Assumptions!$D$16)/(1+Simulation!K1803)^5+(Assumptions!$D$14*(1+Simulation!E1803)^5*F1803-Assumptions!$D$14*(1+Simulation!E1803)^4*Simulation!E1803*Assumptions!$D$16)*(1+Simulation!I1803)/(Simulation!K1803-Simulation!I1803)/(1+Simulation!K1803)^5-Assumptions!$D$17)/Assumptions!$D$18</f>
        <v>6.32355731439077</v>
      </c>
      <c r="H1803" s="8" t="str">
        <f aca="false">IF(D1803=1,G1803,"")</f>
        <v/>
      </c>
      <c r="I1803" s="33" t="n">
        <f aca="false">IF(D1803=0,G1803,"")</f>
        <v>6.32355731439077</v>
      </c>
    </row>
    <row r="1804" customFormat="false" ht="15" hidden="false" customHeight="false" outlineLevel="0" collapsed="false">
      <c r="B1804" s="2" t="n">
        <v>1799</v>
      </c>
      <c r="C1804" s="19" t="n">
        <f aca="false">IF('Random Draws'!F1804&lt;(Assumptions!$D$28-Assumptions!$D$27)/(Assumptions!$D$29-Assumptions!$D$27),Assumptions!$D$27+SQRT('Random Draws'!F1804*(Assumptions!$D$29-Assumptions!$D$27)*(Assumptions!$D$28-Assumptions!$D$27)),Assumptions!$D$29-SQRT((1-'Random Draws'!F1804)*(Assumptions!$D$29-Assumptions!$D$27)*(Assumptions!$D$29-Assumptions!$D$28)))</f>
        <v>0.258744114130425</v>
      </c>
      <c r="D1804" s="29" t="n">
        <f aca="false">IF('Random Draws'!I1804&lt;Assumptions!$D$30,1,0)</f>
        <v>0</v>
      </c>
      <c r="E1804" s="19" t="n">
        <f aca="false">C1804+Assumptions!$D$31*D1804</f>
        <v>0.258744114130425</v>
      </c>
      <c r="F1804" s="28" t="n">
        <f aca="false">(Simulation!F1804-Assumptions!$D$15)*(1-E1804)+Assumptions!$D$15-Simulation!J1804</f>
        <v>0.181597343138496</v>
      </c>
      <c r="G1804" s="8" t="n">
        <f aca="false">((Assumptions!$D$14*(1+Simulation!E1804)^1*F1804-Assumptions!$D$14*(1+Simulation!E1804)^0*Simulation!E1804*Assumptions!$D$16)/(1+Simulation!K1804)^1+(Assumptions!$D$14*(1+Simulation!E1804)^2*F1804-Assumptions!$D$14*(1+Simulation!E1804)^1*Simulation!E1804*Assumptions!$D$16)/(1+Simulation!K1804)^2+(Assumptions!$D$14*(1+Simulation!E1804)^3*F1804-Assumptions!$D$14*(1+Simulation!E1804)^2*Simulation!E1804*Assumptions!$D$16)/(1+Simulation!K1804)^3+(Assumptions!$D$14*(1+Simulation!E1804)^4*F1804-Assumptions!$D$14*(1+Simulation!E1804)^3*Simulation!E1804*Assumptions!$D$16)/(1+Simulation!K1804)^4+(Assumptions!$D$14*(1+Simulation!E1804)^5*F1804-Assumptions!$D$14*(1+Simulation!E1804)^4*Simulation!E1804*Assumptions!$D$16)/(1+Simulation!K1804)^5+(Assumptions!$D$14*(1+Simulation!E1804)^5*F1804-Assumptions!$D$14*(1+Simulation!E1804)^4*Simulation!E1804*Assumptions!$D$16)*(1+Simulation!I1804)/(Simulation!K1804-Simulation!I1804)/(1+Simulation!K1804)^5-Assumptions!$D$17)/Assumptions!$D$18</f>
        <v>12.1439752907975</v>
      </c>
      <c r="H1804" s="8" t="str">
        <f aca="false">IF(D1804=1,G1804,"")</f>
        <v/>
      </c>
      <c r="I1804" s="33" t="n">
        <f aca="false">IF(D1804=0,G1804,"")</f>
        <v>12.1439752907975</v>
      </c>
    </row>
    <row r="1805" customFormat="false" ht="15" hidden="false" customHeight="false" outlineLevel="0" collapsed="false">
      <c r="B1805" s="2" t="n">
        <v>1800</v>
      </c>
      <c r="C1805" s="19" t="n">
        <f aca="false">IF('Random Draws'!F1805&lt;(Assumptions!$D$28-Assumptions!$D$27)/(Assumptions!$D$29-Assumptions!$D$27),Assumptions!$D$27+SQRT('Random Draws'!F1805*(Assumptions!$D$29-Assumptions!$D$27)*(Assumptions!$D$28-Assumptions!$D$27)),Assumptions!$D$29-SQRT((1-'Random Draws'!F1805)*(Assumptions!$D$29-Assumptions!$D$27)*(Assumptions!$D$29-Assumptions!$D$28)))</f>
        <v>0.251022360244158</v>
      </c>
      <c r="D1805" s="29" t="n">
        <f aca="false">IF('Random Draws'!I1805&lt;Assumptions!$D$30,1,0)</f>
        <v>0</v>
      </c>
      <c r="E1805" s="19" t="n">
        <f aca="false">C1805+Assumptions!$D$31*D1805</f>
        <v>0.251022360244158</v>
      </c>
      <c r="F1805" s="28" t="n">
        <f aca="false">(Simulation!F1805-Assumptions!$D$15)*(1-E1805)+Assumptions!$D$15-Simulation!J1805</f>
        <v>0.111478968154821</v>
      </c>
      <c r="G1805" s="8" t="n">
        <f aca="false">((Assumptions!$D$14*(1+Simulation!E1805)^1*F1805-Assumptions!$D$14*(1+Simulation!E1805)^0*Simulation!E1805*Assumptions!$D$16)/(1+Simulation!K1805)^1+(Assumptions!$D$14*(1+Simulation!E1805)^2*F1805-Assumptions!$D$14*(1+Simulation!E1805)^1*Simulation!E1805*Assumptions!$D$16)/(1+Simulation!K1805)^2+(Assumptions!$D$14*(1+Simulation!E1805)^3*F1805-Assumptions!$D$14*(1+Simulation!E1805)^2*Simulation!E1805*Assumptions!$D$16)/(1+Simulation!K1805)^3+(Assumptions!$D$14*(1+Simulation!E1805)^4*F1805-Assumptions!$D$14*(1+Simulation!E1805)^3*Simulation!E1805*Assumptions!$D$16)/(1+Simulation!K1805)^4+(Assumptions!$D$14*(1+Simulation!E1805)^5*F1805-Assumptions!$D$14*(1+Simulation!E1805)^4*Simulation!E1805*Assumptions!$D$16)/(1+Simulation!K1805)^5+(Assumptions!$D$14*(1+Simulation!E1805)^5*F1805-Assumptions!$D$14*(1+Simulation!E1805)^4*Simulation!E1805*Assumptions!$D$16)*(1+Simulation!I1805)/(Simulation!K1805-Simulation!I1805)/(1+Simulation!K1805)^5-Assumptions!$D$17)/Assumptions!$D$18</f>
        <v>5.06580266916591</v>
      </c>
      <c r="H1805" s="8" t="str">
        <f aca="false">IF(D1805=1,G1805,"")</f>
        <v/>
      </c>
      <c r="I1805" s="33" t="n">
        <f aca="false">IF(D1805=0,G1805,"")</f>
        <v>5.06580266916591</v>
      </c>
    </row>
    <row r="1806" customFormat="false" ht="15" hidden="false" customHeight="false" outlineLevel="0" collapsed="false">
      <c r="B1806" s="2" t="n">
        <v>1801</v>
      </c>
      <c r="C1806" s="19" t="n">
        <f aca="false">IF('Random Draws'!F1806&lt;(Assumptions!$D$28-Assumptions!$D$27)/(Assumptions!$D$29-Assumptions!$D$27),Assumptions!$D$27+SQRT('Random Draws'!F1806*(Assumptions!$D$29-Assumptions!$D$27)*(Assumptions!$D$28-Assumptions!$D$27)),Assumptions!$D$29-SQRT((1-'Random Draws'!F1806)*(Assumptions!$D$29-Assumptions!$D$27)*(Assumptions!$D$29-Assumptions!$D$28)))</f>
        <v>0.26440516911058</v>
      </c>
      <c r="D1806" s="29" t="n">
        <f aca="false">IF('Random Draws'!I1806&lt;Assumptions!$D$30,1,0)</f>
        <v>0</v>
      </c>
      <c r="E1806" s="19" t="n">
        <f aca="false">C1806+Assumptions!$D$31*D1806</f>
        <v>0.26440516911058</v>
      </c>
      <c r="F1806" s="28" t="n">
        <f aca="false">(Simulation!F1806-Assumptions!$D$15)*(1-E1806)+Assumptions!$D$15-Simulation!J1806</f>
        <v>0.158895269248214</v>
      </c>
      <c r="G1806" s="8" t="n">
        <f aca="false">((Assumptions!$D$14*(1+Simulation!E1806)^1*F1806-Assumptions!$D$14*(1+Simulation!E1806)^0*Simulation!E1806*Assumptions!$D$16)/(1+Simulation!K1806)^1+(Assumptions!$D$14*(1+Simulation!E1806)^2*F1806-Assumptions!$D$14*(1+Simulation!E1806)^1*Simulation!E1806*Assumptions!$D$16)/(1+Simulation!K1806)^2+(Assumptions!$D$14*(1+Simulation!E1806)^3*F1806-Assumptions!$D$14*(1+Simulation!E1806)^2*Simulation!E1806*Assumptions!$D$16)/(1+Simulation!K1806)^3+(Assumptions!$D$14*(1+Simulation!E1806)^4*F1806-Assumptions!$D$14*(1+Simulation!E1806)^3*Simulation!E1806*Assumptions!$D$16)/(1+Simulation!K1806)^4+(Assumptions!$D$14*(1+Simulation!E1806)^5*F1806-Assumptions!$D$14*(1+Simulation!E1806)^4*Simulation!E1806*Assumptions!$D$16)/(1+Simulation!K1806)^5+(Assumptions!$D$14*(1+Simulation!E1806)^5*F1806-Assumptions!$D$14*(1+Simulation!E1806)^4*Simulation!E1806*Assumptions!$D$16)*(1+Simulation!I1806)/(Simulation!K1806-Simulation!I1806)/(1+Simulation!K1806)^5-Assumptions!$D$17)/Assumptions!$D$18</f>
        <v>8.60789189366465</v>
      </c>
      <c r="H1806" s="8" t="str">
        <f aca="false">IF(D1806=1,G1806,"")</f>
        <v/>
      </c>
      <c r="I1806" s="33" t="n">
        <f aca="false">IF(D1806=0,G1806,"")</f>
        <v>8.60789189366465</v>
      </c>
    </row>
    <row r="1807" customFormat="false" ht="15" hidden="false" customHeight="false" outlineLevel="0" collapsed="false">
      <c r="B1807" s="2" t="n">
        <v>1802</v>
      </c>
      <c r="C1807" s="19" t="n">
        <f aca="false">IF('Random Draws'!F1807&lt;(Assumptions!$D$28-Assumptions!$D$27)/(Assumptions!$D$29-Assumptions!$D$27),Assumptions!$D$27+SQRT('Random Draws'!F1807*(Assumptions!$D$29-Assumptions!$D$27)*(Assumptions!$D$28-Assumptions!$D$27)),Assumptions!$D$29-SQRT((1-'Random Draws'!F1807)*(Assumptions!$D$29-Assumptions!$D$27)*(Assumptions!$D$29-Assumptions!$D$28)))</f>
        <v>0.250866533907038</v>
      </c>
      <c r="D1807" s="29" t="n">
        <f aca="false">IF('Random Draws'!I1807&lt;Assumptions!$D$30,1,0)</f>
        <v>0</v>
      </c>
      <c r="E1807" s="19" t="n">
        <f aca="false">C1807+Assumptions!$D$31*D1807</f>
        <v>0.250866533907038</v>
      </c>
      <c r="F1807" s="28" t="n">
        <f aca="false">(Simulation!F1807-Assumptions!$D$15)*(1-E1807)+Assumptions!$D$15-Simulation!J1807</f>
        <v>0.144275288596481</v>
      </c>
      <c r="G1807" s="8" t="n">
        <f aca="false">((Assumptions!$D$14*(1+Simulation!E1807)^1*F1807-Assumptions!$D$14*(1+Simulation!E1807)^0*Simulation!E1807*Assumptions!$D$16)/(1+Simulation!K1807)^1+(Assumptions!$D$14*(1+Simulation!E1807)^2*F1807-Assumptions!$D$14*(1+Simulation!E1807)^1*Simulation!E1807*Assumptions!$D$16)/(1+Simulation!K1807)^2+(Assumptions!$D$14*(1+Simulation!E1807)^3*F1807-Assumptions!$D$14*(1+Simulation!E1807)^2*Simulation!E1807*Assumptions!$D$16)/(1+Simulation!K1807)^3+(Assumptions!$D$14*(1+Simulation!E1807)^4*F1807-Assumptions!$D$14*(1+Simulation!E1807)^3*Simulation!E1807*Assumptions!$D$16)/(1+Simulation!K1807)^4+(Assumptions!$D$14*(1+Simulation!E1807)^5*F1807-Assumptions!$D$14*(1+Simulation!E1807)^4*Simulation!E1807*Assumptions!$D$16)/(1+Simulation!K1807)^5+(Assumptions!$D$14*(1+Simulation!E1807)^5*F1807-Assumptions!$D$14*(1+Simulation!E1807)^4*Simulation!E1807*Assumptions!$D$16)*(1+Simulation!I1807)/(Simulation!K1807-Simulation!I1807)/(1+Simulation!K1807)^5-Assumptions!$D$17)/Assumptions!$D$18</f>
        <v>14.8557726144501</v>
      </c>
      <c r="H1807" s="8" t="str">
        <f aca="false">IF(D1807=1,G1807,"")</f>
        <v/>
      </c>
      <c r="I1807" s="33" t="n">
        <f aca="false">IF(D1807=0,G1807,"")</f>
        <v>14.8557726144501</v>
      </c>
    </row>
    <row r="1808" customFormat="false" ht="15" hidden="false" customHeight="false" outlineLevel="0" collapsed="false">
      <c r="B1808" s="2" t="n">
        <v>1803</v>
      </c>
      <c r="C1808" s="19" t="n">
        <f aca="false">IF('Random Draws'!F1808&lt;(Assumptions!$D$28-Assumptions!$D$27)/(Assumptions!$D$29-Assumptions!$D$27),Assumptions!$D$27+SQRT('Random Draws'!F1808*(Assumptions!$D$29-Assumptions!$D$27)*(Assumptions!$D$28-Assumptions!$D$27)),Assumptions!$D$29-SQRT((1-'Random Draws'!F1808)*(Assumptions!$D$29-Assumptions!$D$27)*(Assumptions!$D$29-Assumptions!$D$28)))</f>
        <v>0.256291605835497</v>
      </c>
      <c r="D1808" s="29" t="n">
        <f aca="false">IF('Random Draws'!I1808&lt;Assumptions!$D$30,1,0)</f>
        <v>1</v>
      </c>
      <c r="E1808" s="19" t="n">
        <f aca="false">C1808+Assumptions!$D$31*D1808</f>
        <v>0.346291605835497</v>
      </c>
      <c r="F1808" s="28" t="n">
        <f aca="false">(Simulation!F1808-Assumptions!$D$15)*(1-E1808)+Assumptions!$D$15-Simulation!J1808</f>
        <v>0.160874274517927</v>
      </c>
      <c r="G1808" s="8" t="n">
        <f aca="false">((Assumptions!$D$14*(1+Simulation!E1808)^1*F1808-Assumptions!$D$14*(1+Simulation!E1808)^0*Simulation!E1808*Assumptions!$D$16)/(1+Simulation!K1808)^1+(Assumptions!$D$14*(1+Simulation!E1808)^2*F1808-Assumptions!$D$14*(1+Simulation!E1808)^1*Simulation!E1808*Assumptions!$D$16)/(1+Simulation!K1808)^2+(Assumptions!$D$14*(1+Simulation!E1808)^3*F1808-Assumptions!$D$14*(1+Simulation!E1808)^2*Simulation!E1808*Assumptions!$D$16)/(1+Simulation!K1808)^3+(Assumptions!$D$14*(1+Simulation!E1808)^4*F1808-Assumptions!$D$14*(1+Simulation!E1808)^3*Simulation!E1808*Assumptions!$D$16)/(1+Simulation!K1808)^4+(Assumptions!$D$14*(1+Simulation!E1808)^5*F1808-Assumptions!$D$14*(1+Simulation!E1808)^4*Simulation!E1808*Assumptions!$D$16)/(1+Simulation!K1808)^5+(Assumptions!$D$14*(1+Simulation!E1808)^5*F1808-Assumptions!$D$14*(1+Simulation!E1808)^4*Simulation!E1808*Assumptions!$D$16)*(1+Simulation!I1808)/(Simulation!K1808-Simulation!I1808)/(1+Simulation!K1808)^5-Assumptions!$D$17)/Assumptions!$D$18</f>
        <v>13.1125476295928</v>
      </c>
      <c r="H1808" s="8" t="n">
        <f aca="false">IF(D1808=1,G1808,"")</f>
        <v>13.1125476295928</v>
      </c>
      <c r="I1808" s="33" t="str">
        <f aca="false">IF(D1808=0,G1808,"")</f>
        <v/>
      </c>
    </row>
    <row r="1809" customFormat="false" ht="15" hidden="false" customHeight="false" outlineLevel="0" collapsed="false">
      <c r="B1809" s="2" t="n">
        <v>1804</v>
      </c>
      <c r="C1809" s="19" t="n">
        <f aca="false">IF('Random Draws'!F1809&lt;(Assumptions!$D$28-Assumptions!$D$27)/(Assumptions!$D$29-Assumptions!$D$27),Assumptions!$D$27+SQRT('Random Draws'!F1809*(Assumptions!$D$29-Assumptions!$D$27)*(Assumptions!$D$28-Assumptions!$D$27)),Assumptions!$D$29-SQRT((1-'Random Draws'!F1809)*(Assumptions!$D$29-Assumptions!$D$27)*(Assumptions!$D$29-Assumptions!$D$28)))</f>
        <v>0.261281344422892</v>
      </c>
      <c r="D1809" s="29" t="n">
        <f aca="false">IF('Random Draws'!I1809&lt;Assumptions!$D$30,1,0)</f>
        <v>1</v>
      </c>
      <c r="E1809" s="19" t="n">
        <f aca="false">C1809+Assumptions!$D$31*D1809</f>
        <v>0.351281344422892</v>
      </c>
      <c r="F1809" s="28" t="n">
        <f aca="false">(Simulation!F1809-Assumptions!$D$15)*(1-E1809)+Assumptions!$D$15-Simulation!J1809</f>
        <v>0.150354360892664</v>
      </c>
      <c r="G1809" s="8" t="n">
        <f aca="false">((Assumptions!$D$14*(1+Simulation!E1809)^1*F1809-Assumptions!$D$14*(1+Simulation!E1809)^0*Simulation!E1809*Assumptions!$D$16)/(1+Simulation!K1809)^1+(Assumptions!$D$14*(1+Simulation!E1809)^2*F1809-Assumptions!$D$14*(1+Simulation!E1809)^1*Simulation!E1809*Assumptions!$D$16)/(1+Simulation!K1809)^2+(Assumptions!$D$14*(1+Simulation!E1809)^3*F1809-Assumptions!$D$14*(1+Simulation!E1809)^2*Simulation!E1809*Assumptions!$D$16)/(1+Simulation!K1809)^3+(Assumptions!$D$14*(1+Simulation!E1809)^4*F1809-Assumptions!$D$14*(1+Simulation!E1809)^3*Simulation!E1809*Assumptions!$D$16)/(1+Simulation!K1809)^4+(Assumptions!$D$14*(1+Simulation!E1809)^5*F1809-Assumptions!$D$14*(1+Simulation!E1809)^4*Simulation!E1809*Assumptions!$D$16)/(1+Simulation!K1809)^5+(Assumptions!$D$14*(1+Simulation!E1809)^5*F1809-Assumptions!$D$14*(1+Simulation!E1809)^4*Simulation!E1809*Assumptions!$D$16)*(1+Simulation!I1809)/(Simulation!K1809-Simulation!I1809)/(1+Simulation!K1809)^5-Assumptions!$D$17)/Assumptions!$D$18</f>
        <v>8.44988736044818</v>
      </c>
      <c r="H1809" s="8" t="n">
        <f aca="false">IF(D1809=1,G1809,"")</f>
        <v>8.44988736044818</v>
      </c>
      <c r="I1809" s="33" t="str">
        <f aca="false">IF(D1809=0,G1809,"")</f>
        <v/>
      </c>
    </row>
    <row r="1810" customFormat="false" ht="15" hidden="false" customHeight="false" outlineLevel="0" collapsed="false">
      <c r="B1810" s="2" t="n">
        <v>1805</v>
      </c>
      <c r="C1810" s="19" t="n">
        <f aca="false">IF('Random Draws'!F1810&lt;(Assumptions!$D$28-Assumptions!$D$27)/(Assumptions!$D$29-Assumptions!$D$27),Assumptions!$D$27+SQRT('Random Draws'!F1810*(Assumptions!$D$29-Assumptions!$D$27)*(Assumptions!$D$28-Assumptions!$D$27)),Assumptions!$D$29-SQRT((1-'Random Draws'!F1810)*(Assumptions!$D$29-Assumptions!$D$27)*(Assumptions!$D$29-Assumptions!$D$28)))</f>
        <v>0.273410213171278</v>
      </c>
      <c r="D1810" s="29" t="n">
        <f aca="false">IF('Random Draws'!I1810&lt;Assumptions!$D$30,1,0)</f>
        <v>0</v>
      </c>
      <c r="E1810" s="19" t="n">
        <f aca="false">C1810+Assumptions!$D$31*D1810</f>
        <v>0.273410213171278</v>
      </c>
      <c r="F1810" s="28" t="n">
        <f aca="false">(Simulation!F1810-Assumptions!$D$15)*(1-E1810)+Assumptions!$D$15-Simulation!J1810</f>
        <v>0.187210677787236</v>
      </c>
      <c r="G1810" s="8" t="n">
        <f aca="false">((Assumptions!$D$14*(1+Simulation!E1810)^1*F1810-Assumptions!$D$14*(1+Simulation!E1810)^0*Simulation!E1810*Assumptions!$D$16)/(1+Simulation!K1810)^1+(Assumptions!$D$14*(1+Simulation!E1810)^2*F1810-Assumptions!$D$14*(1+Simulation!E1810)^1*Simulation!E1810*Assumptions!$D$16)/(1+Simulation!K1810)^2+(Assumptions!$D$14*(1+Simulation!E1810)^3*F1810-Assumptions!$D$14*(1+Simulation!E1810)^2*Simulation!E1810*Assumptions!$D$16)/(1+Simulation!K1810)^3+(Assumptions!$D$14*(1+Simulation!E1810)^4*F1810-Assumptions!$D$14*(1+Simulation!E1810)^3*Simulation!E1810*Assumptions!$D$16)/(1+Simulation!K1810)^4+(Assumptions!$D$14*(1+Simulation!E1810)^5*F1810-Assumptions!$D$14*(1+Simulation!E1810)^4*Simulation!E1810*Assumptions!$D$16)/(1+Simulation!K1810)^5+(Assumptions!$D$14*(1+Simulation!E1810)^5*F1810-Assumptions!$D$14*(1+Simulation!E1810)^4*Simulation!E1810*Assumptions!$D$16)*(1+Simulation!I1810)/(Simulation!K1810-Simulation!I1810)/(1+Simulation!K1810)^5-Assumptions!$D$17)/Assumptions!$D$18</f>
        <v>14.1818168718838</v>
      </c>
      <c r="H1810" s="8" t="str">
        <f aca="false">IF(D1810=1,G1810,"")</f>
        <v/>
      </c>
      <c r="I1810" s="33" t="n">
        <f aca="false">IF(D1810=0,G1810,"")</f>
        <v>14.1818168718838</v>
      </c>
    </row>
    <row r="1811" customFormat="false" ht="15" hidden="false" customHeight="false" outlineLevel="0" collapsed="false">
      <c r="B1811" s="2" t="n">
        <v>1806</v>
      </c>
      <c r="C1811" s="19" t="n">
        <f aca="false">IF('Random Draws'!F1811&lt;(Assumptions!$D$28-Assumptions!$D$27)/(Assumptions!$D$29-Assumptions!$D$27),Assumptions!$D$27+SQRT('Random Draws'!F1811*(Assumptions!$D$29-Assumptions!$D$27)*(Assumptions!$D$28-Assumptions!$D$27)),Assumptions!$D$29-SQRT((1-'Random Draws'!F1811)*(Assumptions!$D$29-Assumptions!$D$27)*(Assumptions!$D$29-Assumptions!$D$28)))</f>
        <v>0.25955469137444</v>
      </c>
      <c r="D1811" s="29" t="n">
        <f aca="false">IF('Random Draws'!I1811&lt;Assumptions!$D$30,1,0)</f>
        <v>1</v>
      </c>
      <c r="E1811" s="19" t="n">
        <f aca="false">C1811+Assumptions!$D$31*D1811</f>
        <v>0.34955469137444</v>
      </c>
      <c r="F1811" s="28" t="n">
        <f aca="false">(Simulation!F1811-Assumptions!$D$15)*(1-E1811)+Assumptions!$D$15-Simulation!J1811</f>
        <v>0.107250418234042</v>
      </c>
      <c r="G1811" s="8" t="n">
        <f aca="false">((Assumptions!$D$14*(1+Simulation!E1811)^1*F1811-Assumptions!$D$14*(1+Simulation!E1811)^0*Simulation!E1811*Assumptions!$D$16)/(1+Simulation!K1811)^1+(Assumptions!$D$14*(1+Simulation!E1811)^2*F1811-Assumptions!$D$14*(1+Simulation!E1811)^1*Simulation!E1811*Assumptions!$D$16)/(1+Simulation!K1811)^2+(Assumptions!$D$14*(1+Simulation!E1811)^3*F1811-Assumptions!$D$14*(1+Simulation!E1811)^2*Simulation!E1811*Assumptions!$D$16)/(1+Simulation!K1811)^3+(Assumptions!$D$14*(1+Simulation!E1811)^4*F1811-Assumptions!$D$14*(1+Simulation!E1811)^3*Simulation!E1811*Assumptions!$D$16)/(1+Simulation!K1811)^4+(Assumptions!$D$14*(1+Simulation!E1811)^5*F1811-Assumptions!$D$14*(1+Simulation!E1811)^4*Simulation!E1811*Assumptions!$D$16)/(1+Simulation!K1811)^5+(Assumptions!$D$14*(1+Simulation!E1811)^5*F1811-Assumptions!$D$14*(1+Simulation!E1811)^4*Simulation!E1811*Assumptions!$D$16)*(1+Simulation!I1811)/(Simulation!K1811-Simulation!I1811)/(1+Simulation!K1811)^5-Assumptions!$D$17)/Assumptions!$D$18</f>
        <v>4.3114112824576</v>
      </c>
      <c r="H1811" s="8" t="n">
        <f aca="false">IF(D1811=1,G1811,"")</f>
        <v>4.3114112824576</v>
      </c>
      <c r="I1811" s="33" t="str">
        <f aca="false">IF(D1811=0,G1811,"")</f>
        <v/>
      </c>
    </row>
    <row r="1812" customFormat="false" ht="15" hidden="false" customHeight="false" outlineLevel="0" collapsed="false">
      <c r="B1812" s="2" t="n">
        <v>1807</v>
      </c>
      <c r="C1812" s="19" t="n">
        <f aca="false">IF('Random Draws'!F1812&lt;(Assumptions!$D$28-Assumptions!$D$27)/(Assumptions!$D$29-Assumptions!$D$27),Assumptions!$D$27+SQRT('Random Draws'!F1812*(Assumptions!$D$29-Assumptions!$D$27)*(Assumptions!$D$28-Assumptions!$D$27)),Assumptions!$D$29-SQRT((1-'Random Draws'!F1812)*(Assumptions!$D$29-Assumptions!$D$27)*(Assumptions!$D$29-Assumptions!$D$28)))</f>
        <v>0.249118135561221</v>
      </c>
      <c r="D1812" s="29" t="n">
        <f aca="false">IF('Random Draws'!I1812&lt;Assumptions!$D$30,1,0)</f>
        <v>0</v>
      </c>
      <c r="E1812" s="19" t="n">
        <f aca="false">C1812+Assumptions!$D$31*D1812</f>
        <v>0.249118135561221</v>
      </c>
      <c r="F1812" s="28" t="n">
        <f aca="false">(Simulation!F1812-Assumptions!$D$15)*(1-E1812)+Assumptions!$D$15-Simulation!J1812</f>
        <v>0.190868616851959</v>
      </c>
      <c r="G1812" s="8" t="n">
        <f aca="false">((Assumptions!$D$14*(1+Simulation!E1812)^1*F1812-Assumptions!$D$14*(1+Simulation!E1812)^0*Simulation!E1812*Assumptions!$D$16)/(1+Simulation!K1812)^1+(Assumptions!$D$14*(1+Simulation!E1812)^2*F1812-Assumptions!$D$14*(1+Simulation!E1812)^1*Simulation!E1812*Assumptions!$D$16)/(1+Simulation!K1812)^2+(Assumptions!$D$14*(1+Simulation!E1812)^3*F1812-Assumptions!$D$14*(1+Simulation!E1812)^2*Simulation!E1812*Assumptions!$D$16)/(1+Simulation!K1812)^3+(Assumptions!$D$14*(1+Simulation!E1812)^4*F1812-Assumptions!$D$14*(1+Simulation!E1812)^3*Simulation!E1812*Assumptions!$D$16)/(1+Simulation!K1812)^4+(Assumptions!$D$14*(1+Simulation!E1812)^5*F1812-Assumptions!$D$14*(1+Simulation!E1812)^4*Simulation!E1812*Assumptions!$D$16)/(1+Simulation!K1812)^5+(Assumptions!$D$14*(1+Simulation!E1812)^5*F1812-Assumptions!$D$14*(1+Simulation!E1812)^4*Simulation!E1812*Assumptions!$D$16)*(1+Simulation!I1812)/(Simulation!K1812-Simulation!I1812)/(1+Simulation!K1812)^5-Assumptions!$D$17)/Assumptions!$D$18</f>
        <v>12.0451824906627</v>
      </c>
      <c r="H1812" s="8" t="str">
        <f aca="false">IF(D1812=1,G1812,"")</f>
        <v/>
      </c>
      <c r="I1812" s="33" t="n">
        <f aca="false">IF(D1812=0,G1812,"")</f>
        <v>12.0451824906627</v>
      </c>
    </row>
    <row r="1813" customFormat="false" ht="15" hidden="false" customHeight="false" outlineLevel="0" collapsed="false">
      <c r="B1813" s="2" t="n">
        <v>1808</v>
      </c>
      <c r="C1813" s="19" t="n">
        <f aca="false">IF('Random Draws'!F1813&lt;(Assumptions!$D$28-Assumptions!$D$27)/(Assumptions!$D$29-Assumptions!$D$27),Assumptions!$D$27+SQRT('Random Draws'!F1813*(Assumptions!$D$29-Assumptions!$D$27)*(Assumptions!$D$28-Assumptions!$D$27)),Assumptions!$D$29-SQRT((1-'Random Draws'!F1813)*(Assumptions!$D$29-Assumptions!$D$27)*(Assumptions!$D$29-Assumptions!$D$28)))</f>
        <v>0.260353542764743</v>
      </c>
      <c r="D1813" s="29" t="n">
        <f aca="false">IF('Random Draws'!I1813&lt;Assumptions!$D$30,1,0)</f>
        <v>0</v>
      </c>
      <c r="E1813" s="19" t="n">
        <f aca="false">C1813+Assumptions!$D$31*D1813</f>
        <v>0.260353542764743</v>
      </c>
      <c r="F1813" s="28" t="n">
        <f aca="false">(Simulation!F1813-Assumptions!$D$15)*(1-E1813)+Assumptions!$D$15-Simulation!J1813</f>
        <v>0.196304387542832</v>
      </c>
      <c r="G1813" s="8" t="n">
        <f aca="false">((Assumptions!$D$14*(1+Simulation!E1813)^1*F1813-Assumptions!$D$14*(1+Simulation!E1813)^0*Simulation!E1813*Assumptions!$D$16)/(1+Simulation!K1813)^1+(Assumptions!$D$14*(1+Simulation!E1813)^2*F1813-Assumptions!$D$14*(1+Simulation!E1813)^1*Simulation!E1813*Assumptions!$D$16)/(1+Simulation!K1813)^2+(Assumptions!$D$14*(1+Simulation!E1813)^3*F1813-Assumptions!$D$14*(1+Simulation!E1813)^2*Simulation!E1813*Assumptions!$D$16)/(1+Simulation!K1813)^3+(Assumptions!$D$14*(1+Simulation!E1813)^4*F1813-Assumptions!$D$14*(1+Simulation!E1813)^3*Simulation!E1813*Assumptions!$D$16)/(1+Simulation!K1813)^4+(Assumptions!$D$14*(1+Simulation!E1813)^5*F1813-Assumptions!$D$14*(1+Simulation!E1813)^4*Simulation!E1813*Assumptions!$D$16)/(1+Simulation!K1813)^5+(Assumptions!$D$14*(1+Simulation!E1813)^5*F1813-Assumptions!$D$14*(1+Simulation!E1813)^4*Simulation!E1813*Assumptions!$D$16)*(1+Simulation!I1813)/(Simulation!K1813-Simulation!I1813)/(1+Simulation!K1813)^5-Assumptions!$D$17)/Assumptions!$D$18</f>
        <v>21.8065491153419</v>
      </c>
      <c r="H1813" s="8" t="str">
        <f aca="false">IF(D1813=1,G1813,"")</f>
        <v/>
      </c>
      <c r="I1813" s="33" t="n">
        <f aca="false">IF(D1813=0,G1813,"")</f>
        <v>21.8065491153419</v>
      </c>
    </row>
    <row r="1814" customFormat="false" ht="15" hidden="false" customHeight="false" outlineLevel="0" collapsed="false">
      <c r="B1814" s="2" t="n">
        <v>1809</v>
      </c>
      <c r="C1814" s="19" t="n">
        <f aca="false">IF('Random Draws'!F1814&lt;(Assumptions!$D$28-Assumptions!$D$27)/(Assumptions!$D$29-Assumptions!$D$27),Assumptions!$D$27+SQRT('Random Draws'!F1814*(Assumptions!$D$29-Assumptions!$D$27)*(Assumptions!$D$28-Assumptions!$D$27)),Assumptions!$D$29-SQRT((1-'Random Draws'!F1814)*(Assumptions!$D$29-Assumptions!$D$27)*(Assumptions!$D$29-Assumptions!$D$28)))</f>
        <v>0.26835697806777</v>
      </c>
      <c r="D1814" s="29" t="n">
        <f aca="false">IF('Random Draws'!I1814&lt;Assumptions!$D$30,1,0)</f>
        <v>0</v>
      </c>
      <c r="E1814" s="19" t="n">
        <f aca="false">C1814+Assumptions!$D$31*D1814</f>
        <v>0.26835697806777</v>
      </c>
      <c r="F1814" s="28" t="n">
        <f aca="false">(Simulation!F1814-Assumptions!$D$15)*(1-E1814)+Assumptions!$D$15-Simulation!J1814</f>
        <v>0.137069192710885</v>
      </c>
      <c r="G1814" s="8" t="n">
        <f aca="false">((Assumptions!$D$14*(1+Simulation!E1814)^1*F1814-Assumptions!$D$14*(1+Simulation!E1814)^0*Simulation!E1814*Assumptions!$D$16)/(1+Simulation!K1814)^1+(Assumptions!$D$14*(1+Simulation!E1814)^2*F1814-Assumptions!$D$14*(1+Simulation!E1814)^1*Simulation!E1814*Assumptions!$D$16)/(1+Simulation!K1814)^2+(Assumptions!$D$14*(1+Simulation!E1814)^3*F1814-Assumptions!$D$14*(1+Simulation!E1814)^2*Simulation!E1814*Assumptions!$D$16)/(1+Simulation!K1814)^3+(Assumptions!$D$14*(1+Simulation!E1814)^4*F1814-Assumptions!$D$14*(1+Simulation!E1814)^3*Simulation!E1814*Assumptions!$D$16)/(1+Simulation!K1814)^4+(Assumptions!$D$14*(1+Simulation!E1814)^5*F1814-Assumptions!$D$14*(1+Simulation!E1814)^4*Simulation!E1814*Assumptions!$D$16)/(1+Simulation!K1814)^5+(Assumptions!$D$14*(1+Simulation!E1814)^5*F1814-Assumptions!$D$14*(1+Simulation!E1814)^4*Simulation!E1814*Assumptions!$D$16)*(1+Simulation!I1814)/(Simulation!K1814-Simulation!I1814)/(1+Simulation!K1814)^5-Assumptions!$D$17)/Assumptions!$D$18</f>
        <v>9.86992651409125</v>
      </c>
      <c r="H1814" s="8" t="str">
        <f aca="false">IF(D1814=1,G1814,"")</f>
        <v/>
      </c>
      <c r="I1814" s="33" t="n">
        <f aca="false">IF(D1814=0,G1814,"")</f>
        <v>9.86992651409125</v>
      </c>
    </row>
    <row r="1815" customFormat="false" ht="15" hidden="false" customHeight="false" outlineLevel="0" collapsed="false">
      <c r="B1815" s="2" t="n">
        <v>1810</v>
      </c>
      <c r="C1815" s="19" t="n">
        <f aca="false">IF('Random Draws'!F1815&lt;(Assumptions!$D$28-Assumptions!$D$27)/(Assumptions!$D$29-Assumptions!$D$27),Assumptions!$D$27+SQRT('Random Draws'!F1815*(Assumptions!$D$29-Assumptions!$D$27)*(Assumptions!$D$28-Assumptions!$D$27)),Assumptions!$D$29-SQRT((1-'Random Draws'!F1815)*(Assumptions!$D$29-Assumptions!$D$27)*(Assumptions!$D$29-Assumptions!$D$28)))</f>
        <v>0.25840806022689</v>
      </c>
      <c r="D1815" s="29" t="n">
        <f aca="false">IF('Random Draws'!I1815&lt;Assumptions!$D$30,1,0)</f>
        <v>0</v>
      </c>
      <c r="E1815" s="19" t="n">
        <f aca="false">C1815+Assumptions!$D$31*D1815</f>
        <v>0.25840806022689</v>
      </c>
      <c r="F1815" s="28" t="n">
        <f aca="false">(Simulation!F1815-Assumptions!$D$15)*(1-E1815)+Assumptions!$D$15-Simulation!J1815</f>
        <v>0.165698446608485</v>
      </c>
      <c r="G1815" s="8" t="n">
        <f aca="false">((Assumptions!$D$14*(1+Simulation!E1815)^1*F1815-Assumptions!$D$14*(1+Simulation!E1815)^0*Simulation!E1815*Assumptions!$D$16)/(1+Simulation!K1815)^1+(Assumptions!$D$14*(1+Simulation!E1815)^2*F1815-Assumptions!$D$14*(1+Simulation!E1815)^1*Simulation!E1815*Assumptions!$D$16)/(1+Simulation!K1815)^2+(Assumptions!$D$14*(1+Simulation!E1815)^3*F1815-Assumptions!$D$14*(1+Simulation!E1815)^2*Simulation!E1815*Assumptions!$D$16)/(1+Simulation!K1815)^3+(Assumptions!$D$14*(1+Simulation!E1815)^4*F1815-Assumptions!$D$14*(1+Simulation!E1815)^3*Simulation!E1815*Assumptions!$D$16)/(1+Simulation!K1815)^4+(Assumptions!$D$14*(1+Simulation!E1815)^5*F1815-Assumptions!$D$14*(1+Simulation!E1815)^4*Simulation!E1815*Assumptions!$D$16)/(1+Simulation!K1815)^5+(Assumptions!$D$14*(1+Simulation!E1815)^5*F1815-Assumptions!$D$14*(1+Simulation!E1815)^4*Simulation!E1815*Assumptions!$D$16)*(1+Simulation!I1815)/(Simulation!K1815-Simulation!I1815)/(1+Simulation!K1815)^5-Assumptions!$D$17)/Assumptions!$D$18</f>
        <v>5.605583730834</v>
      </c>
      <c r="H1815" s="8" t="str">
        <f aca="false">IF(D1815=1,G1815,"")</f>
        <v/>
      </c>
      <c r="I1815" s="33" t="n">
        <f aca="false">IF(D1815=0,G1815,"")</f>
        <v>5.605583730834</v>
      </c>
    </row>
    <row r="1816" customFormat="false" ht="15" hidden="false" customHeight="false" outlineLevel="0" collapsed="false">
      <c r="B1816" s="2" t="n">
        <v>1811</v>
      </c>
      <c r="C1816" s="19" t="n">
        <f aca="false">IF('Random Draws'!F1816&lt;(Assumptions!$D$28-Assumptions!$D$27)/(Assumptions!$D$29-Assumptions!$D$27),Assumptions!$D$27+SQRT('Random Draws'!F1816*(Assumptions!$D$29-Assumptions!$D$27)*(Assumptions!$D$28-Assumptions!$D$27)),Assumptions!$D$29-SQRT((1-'Random Draws'!F1816)*(Assumptions!$D$29-Assumptions!$D$27)*(Assumptions!$D$29-Assumptions!$D$28)))</f>
        <v>0.276526334107603</v>
      </c>
      <c r="D1816" s="29" t="n">
        <f aca="false">IF('Random Draws'!I1816&lt;Assumptions!$D$30,1,0)</f>
        <v>0</v>
      </c>
      <c r="E1816" s="19" t="n">
        <f aca="false">C1816+Assumptions!$D$31*D1816</f>
        <v>0.276526334107603</v>
      </c>
      <c r="F1816" s="28" t="n">
        <f aca="false">(Simulation!F1816-Assumptions!$D$15)*(1-E1816)+Assumptions!$D$15-Simulation!J1816</f>
        <v>0.220817087178598</v>
      </c>
      <c r="G1816" s="8" t="n">
        <f aca="false">((Assumptions!$D$14*(1+Simulation!E1816)^1*F1816-Assumptions!$D$14*(1+Simulation!E1816)^0*Simulation!E1816*Assumptions!$D$16)/(1+Simulation!K1816)^1+(Assumptions!$D$14*(1+Simulation!E1816)^2*F1816-Assumptions!$D$14*(1+Simulation!E1816)^1*Simulation!E1816*Assumptions!$D$16)/(1+Simulation!K1816)^2+(Assumptions!$D$14*(1+Simulation!E1816)^3*F1816-Assumptions!$D$14*(1+Simulation!E1816)^2*Simulation!E1816*Assumptions!$D$16)/(1+Simulation!K1816)^3+(Assumptions!$D$14*(1+Simulation!E1816)^4*F1816-Assumptions!$D$14*(1+Simulation!E1816)^3*Simulation!E1816*Assumptions!$D$16)/(1+Simulation!K1816)^4+(Assumptions!$D$14*(1+Simulation!E1816)^5*F1816-Assumptions!$D$14*(1+Simulation!E1816)^4*Simulation!E1816*Assumptions!$D$16)/(1+Simulation!K1816)^5+(Assumptions!$D$14*(1+Simulation!E1816)^5*F1816-Assumptions!$D$14*(1+Simulation!E1816)^4*Simulation!E1816*Assumptions!$D$16)*(1+Simulation!I1816)/(Simulation!K1816-Simulation!I1816)/(1+Simulation!K1816)^5-Assumptions!$D$17)/Assumptions!$D$18</f>
        <v>16.9517506970425</v>
      </c>
      <c r="H1816" s="8" t="str">
        <f aca="false">IF(D1816=1,G1816,"")</f>
        <v/>
      </c>
      <c r="I1816" s="33" t="n">
        <f aca="false">IF(D1816=0,G1816,"")</f>
        <v>16.9517506970425</v>
      </c>
    </row>
    <row r="1817" customFormat="false" ht="15" hidden="false" customHeight="false" outlineLevel="0" collapsed="false">
      <c r="B1817" s="2" t="n">
        <v>1812</v>
      </c>
      <c r="C1817" s="19" t="n">
        <f aca="false">IF('Random Draws'!F1817&lt;(Assumptions!$D$28-Assumptions!$D$27)/(Assumptions!$D$29-Assumptions!$D$27),Assumptions!$D$27+SQRT('Random Draws'!F1817*(Assumptions!$D$29-Assumptions!$D$27)*(Assumptions!$D$28-Assumptions!$D$27)),Assumptions!$D$29-SQRT((1-'Random Draws'!F1817)*(Assumptions!$D$29-Assumptions!$D$27)*(Assumptions!$D$29-Assumptions!$D$28)))</f>
        <v>0.272339717034574</v>
      </c>
      <c r="D1817" s="29" t="n">
        <f aca="false">IF('Random Draws'!I1817&lt;Assumptions!$D$30,1,0)</f>
        <v>0</v>
      </c>
      <c r="E1817" s="19" t="n">
        <f aca="false">C1817+Assumptions!$D$31*D1817</f>
        <v>0.272339717034574</v>
      </c>
      <c r="F1817" s="28" t="n">
        <f aca="false">(Simulation!F1817-Assumptions!$D$15)*(1-E1817)+Assumptions!$D$15-Simulation!J1817</f>
        <v>0.165363168128745</v>
      </c>
      <c r="G1817" s="8" t="n">
        <f aca="false">((Assumptions!$D$14*(1+Simulation!E1817)^1*F1817-Assumptions!$D$14*(1+Simulation!E1817)^0*Simulation!E1817*Assumptions!$D$16)/(1+Simulation!K1817)^1+(Assumptions!$D$14*(1+Simulation!E1817)^2*F1817-Assumptions!$D$14*(1+Simulation!E1817)^1*Simulation!E1817*Assumptions!$D$16)/(1+Simulation!K1817)^2+(Assumptions!$D$14*(1+Simulation!E1817)^3*F1817-Assumptions!$D$14*(1+Simulation!E1817)^2*Simulation!E1817*Assumptions!$D$16)/(1+Simulation!K1817)^3+(Assumptions!$D$14*(1+Simulation!E1817)^4*F1817-Assumptions!$D$14*(1+Simulation!E1817)^3*Simulation!E1817*Assumptions!$D$16)/(1+Simulation!K1817)^4+(Assumptions!$D$14*(1+Simulation!E1817)^5*F1817-Assumptions!$D$14*(1+Simulation!E1817)^4*Simulation!E1817*Assumptions!$D$16)/(1+Simulation!K1817)^5+(Assumptions!$D$14*(1+Simulation!E1817)^5*F1817-Assumptions!$D$14*(1+Simulation!E1817)^4*Simulation!E1817*Assumptions!$D$16)*(1+Simulation!I1817)/(Simulation!K1817-Simulation!I1817)/(1+Simulation!K1817)^5-Assumptions!$D$17)/Assumptions!$D$18</f>
        <v>19.7267229588061</v>
      </c>
      <c r="H1817" s="8" t="str">
        <f aca="false">IF(D1817=1,G1817,"")</f>
        <v/>
      </c>
      <c r="I1817" s="33" t="n">
        <f aca="false">IF(D1817=0,G1817,"")</f>
        <v>19.7267229588061</v>
      </c>
    </row>
    <row r="1818" customFormat="false" ht="15" hidden="false" customHeight="false" outlineLevel="0" collapsed="false">
      <c r="B1818" s="2" t="n">
        <v>1813</v>
      </c>
      <c r="C1818" s="19" t="n">
        <f aca="false">IF('Random Draws'!F1818&lt;(Assumptions!$D$28-Assumptions!$D$27)/(Assumptions!$D$29-Assumptions!$D$27),Assumptions!$D$27+SQRT('Random Draws'!F1818*(Assumptions!$D$29-Assumptions!$D$27)*(Assumptions!$D$28-Assumptions!$D$27)),Assumptions!$D$29-SQRT((1-'Random Draws'!F1818)*(Assumptions!$D$29-Assumptions!$D$27)*(Assumptions!$D$29-Assumptions!$D$28)))</f>
        <v>0.255519439473177</v>
      </c>
      <c r="D1818" s="29" t="n">
        <f aca="false">IF('Random Draws'!I1818&lt;Assumptions!$D$30,1,0)</f>
        <v>0</v>
      </c>
      <c r="E1818" s="19" t="n">
        <f aca="false">C1818+Assumptions!$D$31*D1818</f>
        <v>0.255519439473177</v>
      </c>
      <c r="F1818" s="28" t="n">
        <f aca="false">(Simulation!F1818-Assumptions!$D$15)*(1-E1818)+Assumptions!$D$15-Simulation!J1818</f>
        <v>0.200159819509936</v>
      </c>
      <c r="G1818" s="8" t="n">
        <f aca="false">((Assumptions!$D$14*(1+Simulation!E1818)^1*F1818-Assumptions!$D$14*(1+Simulation!E1818)^0*Simulation!E1818*Assumptions!$D$16)/(1+Simulation!K1818)^1+(Assumptions!$D$14*(1+Simulation!E1818)^2*F1818-Assumptions!$D$14*(1+Simulation!E1818)^1*Simulation!E1818*Assumptions!$D$16)/(1+Simulation!K1818)^2+(Assumptions!$D$14*(1+Simulation!E1818)^3*F1818-Assumptions!$D$14*(1+Simulation!E1818)^2*Simulation!E1818*Assumptions!$D$16)/(1+Simulation!K1818)^3+(Assumptions!$D$14*(1+Simulation!E1818)^4*F1818-Assumptions!$D$14*(1+Simulation!E1818)^3*Simulation!E1818*Assumptions!$D$16)/(1+Simulation!K1818)^4+(Assumptions!$D$14*(1+Simulation!E1818)^5*F1818-Assumptions!$D$14*(1+Simulation!E1818)^4*Simulation!E1818*Assumptions!$D$16)/(1+Simulation!K1818)^5+(Assumptions!$D$14*(1+Simulation!E1818)^5*F1818-Assumptions!$D$14*(1+Simulation!E1818)^4*Simulation!E1818*Assumptions!$D$16)*(1+Simulation!I1818)/(Simulation!K1818-Simulation!I1818)/(1+Simulation!K1818)^5-Assumptions!$D$17)/Assumptions!$D$18</f>
        <v>15.8635609900399</v>
      </c>
      <c r="H1818" s="8" t="str">
        <f aca="false">IF(D1818=1,G1818,"")</f>
        <v/>
      </c>
      <c r="I1818" s="33" t="n">
        <f aca="false">IF(D1818=0,G1818,"")</f>
        <v>15.8635609900399</v>
      </c>
    </row>
    <row r="1819" customFormat="false" ht="15" hidden="false" customHeight="false" outlineLevel="0" collapsed="false">
      <c r="B1819" s="2" t="n">
        <v>1814</v>
      </c>
      <c r="C1819" s="19" t="n">
        <f aca="false">IF('Random Draws'!F1819&lt;(Assumptions!$D$28-Assumptions!$D$27)/(Assumptions!$D$29-Assumptions!$D$27),Assumptions!$D$27+SQRT('Random Draws'!F1819*(Assumptions!$D$29-Assumptions!$D$27)*(Assumptions!$D$28-Assumptions!$D$27)),Assumptions!$D$29-SQRT((1-'Random Draws'!F1819)*(Assumptions!$D$29-Assumptions!$D$27)*(Assumptions!$D$29-Assumptions!$D$28)))</f>
        <v>0.264010518709552</v>
      </c>
      <c r="D1819" s="29" t="n">
        <f aca="false">IF('Random Draws'!I1819&lt;Assumptions!$D$30,1,0)</f>
        <v>0</v>
      </c>
      <c r="E1819" s="19" t="n">
        <f aca="false">C1819+Assumptions!$D$31*D1819</f>
        <v>0.264010518709552</v>
      </c>
      <c r="F1819" s="28" t="n">
        <f aca="false">(Simulation!F1819-Assumptions!$D$15)*(1-E1819)+Assumptions!$D$15-Simulation!J1819</f>
        <v>0.131824018426485</v>
      </c>
      <c r="G1819" s="8" t="n">
        <f aca="false">((Assumptions!$D$14*(1+Simulation!E1819)^1*F1819-Assumptions!$D$14*(1+Simulation!E1819)^0*Simulation!E1819*Assumptions!$D$16)/(1+Simulation!K1819)^1+(Assumptions!$D$14*(1+Simulation!E1819)^2*F1819-Assumptions!$D$14*(1+Simulation!E1819)^1*Simulation!E1819*Assumptions!$D$16)/(1+Simulation!K1819)^2+(Assumptions!$D$14*(1+Simulation!E1819)^3*F1819-Assumptions!$D$14*(1+Simulation!E1819)^2*Simulation!E1819*Assumptions!$D$16)/(1+Simulation!K1819)^3+(Assumptions!$D$14*(1+Simulation!E1819)^4*F1819-Assumptions!$D$14*(1+Simulation!E1819)^3*Simulation!E1819*Assumptions!$D$16)/(1+Simulation!K1819)^4+(Assumptions!$D$14*(1+Simulation!E1819)^5*F1819-Assumptions!$D$14*(1+Simulation!E1819)^4*Simulation!E1819*Assumptions!$D$16)/(1+Simulation!K1819)^5+(Assumptions!$D$14*(1+Simulation!E1819)^5*F1819-Assumptions!$D$14*(1+Simulation!E1819)^4*Simulation!E1819*Assumptions!$D$16)*(1+Simulation!I1819)/(Simulation!K1819-Simulation!I1819)/(1+Simulation!K1819)^5-Assumptions!$D$17)/Assumptions!$D$18</f>
        <v>6.09907617218781</v>
      </c>
      <c r="H1819" s="8" t="str">
        <f aca="false">IF(D1819=1,G1819,"")</f>
        <v/>
      </c>
      <c r="I1819" s="33" t="n">
        <f aca="false">IF(D1819=0,G1819,"")</f>
        <v>6.09907617218781</v>
      </c>
    </row>
    <row r="1820" customFormat="false" ht="15" hidden="false" customHeight="false" outlineLevel="0" collapsed="false">
      <c r="B1820" s="2" t="n">
        <v>1815</v>
      </c>
      <c r="C1820" s="19" t="n">
        <f aca="false">IF('Random Draws'!F1820&lt;(Assumptions!$D$28-Assumptions!$D$27)/(Assumptions!$D$29-Assumptions!$D$27),Assumptions!$D$27+SQRT('Random Draws'!F1820*(Assumptions!$D$29-Assumptions!$D$27)*(Assumptions!$D$28-Assumptions!$D$27)),Assumptions!$D$29-SQRT((1-'Random Draws'!F1820)*(Assumptions!$D$29-Assumptions!$D$27)*(Assumptions!$D$29-Assumptions!$D$28)))</f>
        <v>0.266884662008747</v>
      </c>
      <c r="D1820" s="29" t="n">
        <f aca="false">IF('Random Draws'!I1820&lt;Assumptions!$D$30,1,0)</f>
        <v>1</v>
      </c>
      <c r="E1820" s="19" t="n">
        <f aca="false">C1820+Assumptions!$D$31*D1820</f>
        <v>0.356884662008747</v>
      </c>
      <c r="F1820" s="28" t="n">
        <f aca="false">(Simulation!F1820-Assumptions!$D$15)*(1-E1820)+Assumptions!$D$15-Simulation!J1820</f>
        <v>0.14015894242591</v>
      </c>
      <c r="G1820" s="8" t="n">
        <f aca="false">((Assumptions!$D$14*(1+Simulation!E1820)^1*F1820-Assumptions!$D$14*(1+Simulation!E1820)^0*Simulation!E1820*Assumptions!$D$16)/(1+Simulation!K1820)^1+(Assumptions!$D$14*(1+Simulation!E1820)^2*F1820-Assumptions!$D$14*(1+Simulation!E1820)^1*Simulation!E1820*Assumptions!$D$16)/(1+Simulation!K1820)^2+(Assumptions!$D$14*(1+Simulation!E1820)^3*F1820-Assumptions!$D$14*(1+Simulation!E1820)^2*Simulation!E1820*Assumptions!$D$16)/(1+Simulation!K1820)^3+(Assumptions!$D$14*(1+Simulation!E1820)^4*F1820-Assumptions!$D$14*(1+Simulation!E1820)^3*Simulation!E1820*Assumptions!$D$16)/(1+Simulation!K1820)^4+(Assumptions!$D$14*(1+Simulation!E1820)^5*F1820-Assumptions!$D$14*(1+Simulation!E1820)^4*Simulation!E1820*Assumptions!$D$16)/(1+Simulation!K1820)^5+(Assumptions!$D$14*(1+Simulation!E1820)^5*F1820-Assumptions!$D$14*(1+Simulation!E1820)^4*Simulation!E1820*Assumptions!$D$16)*(1+Simulation!I1820)/(Simulation!K1820-Simulation!I1820)/(1+Simulation!K1820)^5-Assumptions!$D$17)/Assumptions!$D$18</f>
        <v>10.2318298280617</v>
      </c>
      <c r="H1820" s="8" t="n">
        <f aca="false">IF(D1820=1,G1820,"")</f>
        <v>10.2318298280617</v>
      </c>
      <c r="I1820" s="33" t="str">
        <f aca="false">IF(D1820=0,G1820,"")</f>
        <v/>
      </c>
    </row>
    <row r="1821" customFormat="false" ht="15" hidden="false" customHeight="false" outlineLevel="0" collapsed="false">
      <c r="B1821" s="2" t="n">
        <v>1816</v>
      </c>
      <c r="C1821" s="19" t="n">
        <f aca="false">IF('Random Draws'!F1821&lt;(Assumptions!$D$28-Assumptions!$D$27)/(Assumptions!$D$29-Assumptions!$D$27),Assumptions!$D$27+SQRT('Random Draws'!F1821*(Assumptions!$D$29-Assumptions!$D$27)*(Assumptions!$D$28-Assumptions!$D$27)),Assumptions!$D$29-SQRT((1-'Random Draws'!F1821)*(Assumptions!$D$29-Assumptions!$D$27)*(Assumptions!$D$29-Assumptions!$D$28)))</f>
        <v>0.27290118772943</v>
      </c>
      <c r="D1821" s="29" t="n">
        <f aca="false">IF('Random Draws'!I1821&lt;Assumptions!$D$30,1,0)</f>
        <v>0</v>
      </c>
      <c r="E1821" s="19" t="n">
        <f aca="false">C1821+Assumptions!$D$31*D1821</f>
        <v>0.27290118772943</v>
      </c>
      <c r="F1821" s="28" t="n">
        <f aca="false">(Simulation!F1821-Assumptions!$D$15)*(1-E1821)+Assumptions!$D$15-Simulation!J1821</f>
        <v>0.196022482835318</v>
      </c>
      <c r="G1821" s="8" t="n">
        <f aca="false">((Assumptions!$D$14*(1+Simulation!E1821)^1*F1821-Assumptions!$D$14*(1+Simulation!E1821)^0*Simulation!E1821*Assumptions!$D$16)/(1+Simulation!K1821)^1+(Assumptions!$D$14*(1+Simulation!E1821)^2*F1821-Assumptions!$D$14*(1+Simulation!E1821)^1*Simulation!E1821*Assumptions!$D$16)/(1+Simulation!K1821)^2+(Assumptions!$D$14*(1+Simulation!E1821)^3*F1821-Assumptions!$D$14*(1+Simulation!E1821)^2*Simulation!E1821*Assumptions!$D$16)/(1+Simulation!K1821)^3+(Assumptions!$D$14*(1+Simulation!E1821)^4*F1821-Assumptions!$D$14*(1+Simulation!E1821)^3*Simulation!E1821*Assumptions!$D$16)/(1+Simulation!K1821)^4+(Assumptions!$D$14*(1+Simulation!E1821)^5*F1821-Assumptions!$D$14*(1+Simulation!E1821)^4*Simulation!E1821*Assumptions!$D$16)/(1+Simulation!K1821)^5+(Assumptions!$D$14*(1+Simulation!E1821)^5*F1821-Assumptions!$D$14*(1+Simulation!E1821)^4*Simulation!E1821*Assumptions!$D$16)*(1+Simulation!I1821)/(Simulation!K1821-Simulation!I1821)/(1+Simulation!K1821)^5-Assumptions!$D$17)/Assumptions!$D$18</f>
        <v>10.6892195348884</v>
      </c>
      <c r="H1821" s="8" t="str">
        <f aca="false">IF(D1821=1,G1821,"")</f>
        <v/>
      </c>
      <c r="I1821" s="33" t="n">
        <f aca="false">IF(D1821=0,G1821,"")</f>
        <v>10.6892195348884</v>
      </c>
    </row>
    <row r="1822" customFormat="false" ht="15" hidden="false" customHeight="false" outlineLevel="0" collapsed="false">
      <c r="B1822" s="2" t="n">
        <v>1817</v>
      </c>
      <c r="C1822" s="19" t="n">
        <f aca="false">IF('Random Draws'!F1822&lt;(Assumptions!$D$28-Assumptions!$D$27)/(Assumptions!$D$29-Assumptions!$D$27),Assumptions!$D$27+SQRT('Random Draws'!F1822*(Assumptions!$D$29-Assumptions!$D$27)*(Assumptions!$D$28-Assumptions!$D$27)),Assumptions!$D$29-SQRT((1-'Random Draws'!F1822)*(Assumptions!$D$29-Assumptions!$D$27)*(Assumptions!$D$29-Assumptions!$D$28)))</f>
        <v>0.265860526259015</v>
      </c>
      <c r="D1822" s="29" t="n">
        <f aca="false">IF('Random Draws'!I1822&lt;Assumptions!$D$30,1,0)</f>
        <v>0</v>
      </c>
      <c r="E1822" s="19" t="n">
        <f aca="false">C1822+Assumptions!$D$31*D1822</f>
        <v>0.265860526259015</v>
      </c>
      <c r="F1822" s="28" t="n">
        <f aca="false">(Simulation!F1822-Assumptions!$D$15)*(1-E1822)+Assumptions!$D$15-Simulation!J1822</f>
        <v>0.227560692301622</v>
      </c>
      <c r="G1822" s="8" t="n">
        <f aca="false">((Assumptions!$D$14*(1+Simulation!E1822)^1*F1822-Assumptions!$D$14*(1+Simulation!E1822)^0*Simulation!E1822*Assumptions!$D$16)/(1+Simulation!K1822)^1+(Assumptions!$D$14*(1+Simulation!E1822)^2*F1822-Assumptions!$D$14*(1+Simulation!E1822)^1*Simulation!E1822*Assumptions!$D$16)/(1+Simulation!K1822)^2+(Assumptions!$D$14*(1+Simulation!E1822)^3*F1822-Assumptions!$D$14*(1+Simulation!E1822)^2*Simulation!E1822*Assumptions!$D$16)/(1+Simulation!K1822)^3+(Assumptions!$D$14*(1+Simulation!E1822)^4*F1822-Assumptions!$D$14*(1+Simulation!E1822)^3*Simulation!E1822*Assumptions!$D$16)/(1+Simulation!K1822)^4+(Assumptions!$D$14*(1+Simulation!E1822)^5*F1822-Assumptions!$D$14*(1+Simulation!E1822)^4*Simulation!E1822*Assumptions!$D$16)/(1+Simulation!K1822)^5+(Assumptions!$D$14*(1+Simulation!E1822)^5*F1822-Assumptions!$D$14*(1+Simulation!E1822)^4*Simulation!E1822*Assumptions!$D$16)*(1+Simulation!I1822)/(Simulation!K1822-Simulation!I1822)/(1+Simulation!K1822)^5-Assumptions!$D$17)/Assumptions!$D$18</f>
        <v>25.3255309288823</v>
      </c>
      <c r="H1822" s="8" t="str">
        <f aca="false">IF(D1822=1,G1822,"")</f>
        <v/>
      </c>
      <c r="I1822" s="33" t="n">
        <f aca="false">IF(D1822=0,G1822,"")</f>
        <v>25.3255309288823</v>
      </c>
    </row>
    <row r="1823" customFormat="false" ht="15" hidden="false" customHeight="false" outlineLevel="0" collapsed="false">
      <c r="B1823" s="2" t="n">
        <v>1818</v>
      </c>
      <c r="C1823" s="19" t="n">
        <f aca="false">IF('Random Draws'!F1823&lt;(Assumptions!$D$28-Assumptions!$D$27)/(Assumptions!$D$29-Assumptions!$D$27),Assumptions!$D$27+SQRT('Random Draws'!F1823*(Assumptions!$D$29-Assumptions!$D$27)*(Assumptions!$D$28-Assumptions!$D$27)),Assumptions!$D$29-SQRT((1-'Random Draws'!F1823)*(Assumptions!$D$29-Assumptions!$D$27)*(Assumptions!$D$29-Assumptions!$D$28)))</f>
        <v>0.261825212310962</v>
      </c>
      <c r="D1823" s="29" t="n">
        <f aca="false">IF('Random Draws'!I1823&lt;Assumptions!$D$30,1,0)</f>
        <v>0</v>
      </c>
      <c r="E1823" s="19" t="n">
        <f aca="false">C1823+Assumptions!$D$31*D1823</f>
        <v>0.261825212310962</v>
      </c>
      <c r="F1823" s="28" t="n">
        <f aca="false">(Simulation!F1823-Assumptions!$D$15)*(1-E1823)+Assumptions!$D$15-Simulation!J1823</f>
        <v>0.178713994085147</v>
      </c>
      <c r="G1823" s="8" t="n">
        <f aca="false">((Assumptions!$D$14*(1+Simulation!E1823)^1*F1823-Assumptions!$D$14*(1+Simulation!E1823)^0*Simulation!E1823*Assumptions!$D$16)/(1+Simulation!K1823)^1+(Assumptions!$D$14*(1+Simulation!E1823)^2*F1823-Assumptions!$D$14*(1+Simulation!E1823)^1*Simulation!E1823*Assumptions!$D$16)/(1+Simulation!K1823)^2+(Assumptions!$D$14*(1+Simulation!E1823)^3*F1823-Assumptions!$D$14*(1+Simulation!E1823)^2*Simulation!E1823*Assumptions!$D$16)/(1+Simulation!K1823)^3+(Assumptions!$D$14*(1+Simulation!E1823)^4*F1823-Assumptions!$D$14*(1+Simulation!E1823)^3*Simulation!E1823*Assumptions!$D$16)/(1+Simulation!K1823)^4+(Assumptions!$D$14*(1+Simulation!E1823)^5*F1823-Assumptions!$D$14*(1+Simulation!E1823)^4*Simulation!E1823*Assumptions!$D$16)/(1+Simulation!K1823)^5+(Assumptions!$D$14*(1+Simulation!E1823)^5*F1823-Assumptions!$D$14*(1+Simulation!E1823)^4*Simulation!E1823*Assumptions!$D$16)*(1+Simulation!I1823)/(Simulation!K1823-Simulation!I1823)/(1+Simulation!K1823)^5-Assumptions!$D$17)/Assumptions!$D$18</f>
        <v>14.2689846915103</v>
      </c>
      <c r="H1823" s="8" t="str">
        <f aca="false">IF(D1823=1,G1823,"")</f>
        <v/>
      </c>
      <c r="I1823" s="33" t="n">
        <f aca="false">IF(D1823=0,G1823,"")</f>
        <v>14.2689846915103</v>
      </c>
    </row>
    <row r="1824" customFormat="false" ht="15" hidden="false" customHeight="false" outlineLevel="0" collapsed="false">
      <c r="B1824" s="2" t="n">
        <v>1819</v>
      </c>
      <c r="C1824" s="19" t="n">
        <f aca="false">IF('Random Draws'!F1824&lt;(Assumptions!$D$28-Assumptions!$D$27)/(Assumptions!$D$29-Assumptions!$D$27),Assumptions!$D$27+SQRT('Random Draws'!F1824*(Assumptions!$D$29-Assumptions!$D$27)*(Assumptions!$D$28-Assumptions!$D$27)),Assumptions!$D$29-SQRT((1-'Random Draws'!F1824)*(Assumptions!$D$29-Assumptions!$D$27)*(Assumptions!$D$29-Assumptions!$D$28)))</f>
        <v>0.246666366892634</v>
      </c>
      <c r="D1824" s="29" t="n">
        <f aca="false">IF('Random Draws'!I1824&lt;Assumptions!$D$30,1,0)</f>
        <v>1</v>
      </c>
      <c r="E1824" s="19" t="n">
        <f aca="false">C1824+Assumptions!$D$31*D1824</f>
        <v>0.336666366892634</v>
      </c>
      <c r="F1824" s="28" t="n">
        <f aca="false">(Simulation!F1824-Assumptions!$D$15)*(1-E1824)+Assumptions!$D$15-Simulation!J1824</f>
        <v>0.149618100007244</v>
      </c>
      <c r="G1824" s="8" t="n">
        <f aca="false">((Assumptions!$D$14*(1+Simulation!E1824)^1*F1824-Assumptions!$D$14*(1+Simulation!E1824)^0*Simulation!E1824*Assumptions!$D$16)/(1+Simulation!K1824)^1+(Assumptions!$D$14*(1+Simulation!E1824)^2*F1824-Assumptions!$D$14*(1+Simulation!E1824)^1*Simulation!E1824*Assumptions!$D$16)/(1+Simulation!K1824)^2+(Assumptions!$D$14*(1+Simulation!E1824)^3*F1824-Assumptions!$D$14*(1+Simulation!E1824)^2*Simulation!E1824*Assumptions!$D$16)/(1+Simulation!K1824)^3+(Assumptions!$D$14*(1+Simulation!E1824)^4*F1824-Assumptions!$D$14*(1+Simulation!E1824)^3*Simulation!E1824*Assumptions!$D$16)/(1+Simulation!K1824)^4+(Assumptions!$D$14*(1+Simulation!E1824)^5*F1824-Assumptions!$D$14*(1+Simulation!E1824)^4*Simulation!E1824*Assumptions!$D$16)/(1+Simulation!K1824)^5+(Assumptions!$D$14*(1+Simulation!E1824)^5*F1824-Assumptions!$D$14*(1+Simulation!E1824)^4*Simulation!E1824*Assumptions!$D$16)*(1+Simulation!I1824)/(Simulation!K1824-Simulation!I1824)/(1+Simulation!K1824)^5-Assumptions!$D$17)/Assumptions!$D$18</f>
        <v>8.19313054068344</v>
      </c>
      <c r="H1824" s="8" t="n">
        <f aca="false">IF(D1824=1,G1824,"")</f>
        <v>8.19313054068344</v>
      </c>
      <c r="I1824" s="33" t="str">
        <f aca="false">IF(D1824=0,G1824,"")</f>
        <v/>
      </c>
    </row>
    <row r="1825" customFormat="false" ht="15" hidden="false" customHeight="false" outlineLevel="0" collapsed="false">
      <c r="B1825" s="2" t="n">
        <v>1820</v>
      </c>
      <c r="C1825" s="19" t="n">
        <f aca="false">IF('Random Draws'!F1825&lt;(Assumptions!$D$28-Assumptions!$D$27)/(Assumptions!$D$29-Assumptions!$D$27),Assumptions!$D$27+SQRT('Random Draws'!F1825*(Assumptions!$D$29-Assumptions!$D$27)*(Assumptions!$D$28-Assumptions!$D$27)),Assumptions!$D$29-SQRT((1-'Random Draws'!F1825)*(Assumptions!$D$29-Assumptions!$D$27)*(Assumptions!$D$29-Assumptions!$D$28)))</f>
        <v>0.249120880842331</v>
      </c>
      <c r="D1825" s="29" t="n">
        <f aca="false">IF('Random Draws'!I1825&lt;Assumptions!$D$30,1,0)</f>
        <v>0</v>
      </c>
      <c r="E1825" s="19" t="n">
        <f aca="false">C1825+Assumptions!$D$31*D1825</f>
        <v>0.249120880842331</v>
      </c>
      <c r="F1825" s="28" t="n">
        <f aca="false">(Simulation!F1825-Assumptions!$D$15)*(1-E1825)+Assumptions!$D$15-Simulation!J1825</f>
        <v>0.164833555927537</v>
      </c>
      <c r="G1825" s="8" t="n">
        <f aca="false">((Assumptions!$D$14*(1+Simulation!E1825)^1*F1825-Assumptions!$D$14*(1+Simulation!E1825)^0*Simulation!E1825*Assumptions!$D$16)/(1+Simulation!K1825)^1+(Assumptions!$D$14*(1+Simulation!E1825)^2*F1825-Assumptions!$D$14*(1+Simulation!E1825)^1*Simulation!E1825*Assumptions!$D$16)/(1+Simulation!K1825)^2+(Assumptions!$D$14*(1+Simulation!E1825)^3*F1825-Assumptions!$D$14*(1+Simulation!E1825)^2*Simulation!E1825*Assumptions!$D$16)/(1+Simulation!K1825)^3+(Assumptions!$D$14*(1+Simulation!E1825)^4*F1825-Assumptions!$D$14*(1+Simulation!E1825)^3*Simulation!E1825*Assumptions!$D$16)/(1+Simulation!K1825)^4+(Assumptions!$D$14*(1+Simulation!E1825)^5*F1825-Assumptions!$D$14*(1+Simulation!E1825)^4*Simulation!E1825*Assumptions!$D$16)/(1+Simulation!K1825)^5+(Assumptions!$D$14*(1+Simulation!E1825)^5*F1825-Assumptions!$D$14*(1+Simulation!E1825)^4*Simulation!E1825*Assumptions!$D$16)*(1+Simulation!I1825)/(Simulation!K1825-Simulation!I1825)/(1+Simulation!K1825)^5-Assumptions!$D$17)/Assumptions!$D$18</f>
        <v>7.37267257638285</v>
      </c>
      <c r="H1825" s="8" t="str">
        <f aca="false">IF(D1825=1,G1825,"")</f>
        <v/>
      </c>
      <c r="I1825" s="33" t="n">
        <f aca="false">IF(D1825=0,G1825,"")</f>
        <v>7.37267257638285</v>
      </c>
    </row>
    <row r="1826" customFormat="false" ht="15" hidden="false" customHeight="false" outlineLevel="0" collapsed="false">
      <c r="B1826" s="2" t="n">
        <v>1821</v>
      </c>
      <c r="C1826" s="19" t="n">
        <f aca="false">IF('Random Draws'!F1826&lt;(Assumptions!$D$28-Assumptions!$D$27)/(Assumptions!$D$29-Assumptions!$D$27),Assumptions!$D$27+SQRT('Random Draws'!F1826*(Assumptions!$D$29-Assumptions!$D$27)*(Assumptions!$D$28-Assumptions!$D$27)),Assumptions!$D$29-SQRT((1-'Random Draws'!F1826)*(Assumptions!$D$29-Assumptions!$D$27)*(Assumptions!$D$29-Assumptions!$D$28)))</f>
        <v>0.26041896397078</v>
      </c>
      <c r="D1826" s="29" t="n">
        <f aca="false">IF('Random Draws'!I1826&lt;Assumptions!$D$30,1,0)</f>
        <v>0</v>
      </c>
      <c r="E1826" s="19" t="n">
        <f aca="false">C1826+Assumptions!$D$31*D1826</f>
        <v>0.26041896397078</v>
      </c>
      <c r="F1826" s="28" t="n">
        <f aca="false">(Simulation!F1826-Assumptions!$D$15)*(1-E1826)+Assumptions!$D$15-Simulation!J1826</f>
        <v>0.141610298739501</v>
      </c>
      <c r="G1826" s="8" t="n">
        <f aca="false">((Assumptions!$D$14*(1+Simulation!E1826)^1*F1826-Assumptions!$D$14*(1+Simulation!E1826)^0*Simulation!E1826*Assumptions!$D$16)/(1+Simulation!K1826)^1+(Assumptions!$D$14*(1+Simulation!E1826)^2*F1826-Assumptions!$D$14*(1+Simulation!E1826)^1*Simulation!E1826*Assumptions!$D$16)/(1+Simulation!K1826)^2+(Assumptions!$D$14*(1+Simulation!E1826)^3*F1826-Assumptions!$D$14*(1+Simulation!E1826)^2*Simulation!E1826*Assumptions!$D$16)/(1+Simulation!K1826)^3+(Assumptions!$D$14*(1+Simulation!E1826)^4*F1826-Assumptions!$D$14*(1+Simulation!E1826)^3*Simulation!E1826*Assumptions!$D$16)/(1+Simulation!K1826)^4+(Assumptions!$D$14*(1+Simulation!E1826)^5*F1826-Assumptions!$D$14*(1+Simulation!E1826)^4*Simulation!E1826*Assumptions!$D$16)/(1+Simulation!K1826)^5+(Assumptions!$D$14*(1+Simulation!E1826)^5*F1826-Assumptions!$D$14*(1+Simulation!E1826)^4*Simulation!E1826*Assumptions!$D$16)*(1+Simulation!I1826)/(Simulation!K1826-Simulation!I1826)/(1+Simulation!K1826)^5-Assumptions!$D$17)/Assumptions!$D$18</f>
        <v>12.5212880192514</v>
      </c>
      <c r="H1826" s="8" t="str">
        <f aca="false">IF(D1826=1,G1826,"")</f>
        <v/>
      </c>
      <c r="I1826" s="33" t="n">
        <f aca="false">IF(D1826=0,G1826,"")</f>
        <v>12.5212880192514</v>
      </c>
    </row>
    <row r="1827" customFormat="false" ht="15" hidden="false" customHeight="false" outlineLevel="0" collapsed="false">
      <c r="B1827" s="2" t="n">
        <v>1822</v>
      </c>
      <c r="C1827" s="19" t="n">
        <f aca="false">IF('Random Draws'!F1827&lt;(Assumptions!$D$28-Assumptions!$D$27)/(Assumptions!$D$29-Assumptions!$D$27),Assumptions!$D$27+SQRT('Random Draws'!F1827*(Assumptions!$D$29-Assumptions!$D$27)*(Assumptions!$D$28-Assumptions!$D$27)),Assumptions!$D$29-SQRT((1-'Random Draws'!F1827)*(Assumptions!$D$29-Assumptions!$D$27)*(Assumptions!$D$29-Assumptions!$D$28)))</f>
        <v>0.252120679320533</v>
      </c>
      <c r="D1827" s="29" t="n">
        <f aca="false">IF('Random Draws'!I1827&lt;Assumptions!$D$30,1,0)</f>
        <v>0</v>
      </c>
      <c r="E1827" s="19" t="n">
        <f aca="false">C1827+Assumptions!$D$31*D1827</f>
        <v>0.252120679320533</v>
      </c>
      <c r="F1827" s="28" t="n">
        <f aca="false">(Simulation!F1827-Assumptions!$D$15)*(1-E1827)+Assumptions!$D$15-Simulation!J1827</f>
        <v>0.192966966494572</v>
      </c>
      <c r="G1827" s="8" t="n">
        <f aca="false">((Assumptions!$D$14*(1+Simulation!E1827)^1*F1827-Assumptions!$D$14*(1+Simulation!E1827)^0*Simulation!E1827*Assumptions!$D$16)/(1+Simulation!K1827)^1+(Assumptions!$D$14*(1+Simulation!E1827)^2*F1827-Assumptions!$D$14*(1+Simulation!E1827)^1*Simulation!E1827*Assumptions!$D$16)/(1+Simulation!K1827)^2+(Assumptions!$D$14*(1+Simulation!E1827)^3*F1827-Assumptions!$D$14*(1+Simulation!E1827)^2*Simulation!E1827*Assumptions!$D$16)/(1+Simulation!K1827)^3+(Assumptions!$D$14*(1+Simulation!E1827)^4*F1827-Assumptions!$D$14*(1+Simulation!E1827)^3*Simulation!E1827*Assumptions!$D$16)/(1+Simulation!K1827)^4+(Assumptions!$D$14*(1+Simulation!E1827)^5*F1827-Assumptions!$D$14*(1+Simulation!E1827)^4*Simulation!E1827*Assumptions!$D$16)/(1+Simulation!K1827)^5+(Assumptions!$D$14*(1+Simulation!E1827)^5*F1827-Assumptions!$D$14*(1+Simulation!E1827)^4*Simulation!E1827*Assumptions!$D$16)*(1+Simulation!I1827)/(Simulation!K1827-Simulation!I1827)/(1+Simulation!K1827)^5-Assumptions!$D$17)/Assumptions!$D$18</f>
        <v>11.9297472748907</v>
      </c>
      <c r="H1827" s="8" t="str">
        <f aca="false">IF(D1827=1,G1827,"")</f>
        <v/>
      </c>
      <c r="I1827" s="33" t="n">
        <f aca="false">IF(D1827=0,G1827,"")</f>
        <v>11.9297472748907</v>
      </c>
    </row>
    <row r="1828" customFormat="false" ht="15" hidden="false" customHeight="false" outlineLevel="0" collapsed="false">
      <c r="B1828" s="2" t="n">
        <v>1823</v>
      </c>
      <c r="C1828" s="19" t="n">
        <f aca="false">IF('Random Draws'!F1828&lt;(Assumptions!$D$28-Assumptions!$D$27)/(Assumptions!$D$29-Assumptions!$D$27),Assumptions!$D$27+SQRT('Random Draws'!F1828*(Assumptions!$D$29-Assumptions!$D$27)*(Assumptions!$D$28-Assumptions!$D$27)),Assumptions!$D$29-SQRT((1-'Random Draws'!F1828)*(Assumptions!$D$29-Assumptions!$D$27)*(Assumptions!$D$29-Assumptions!$D$28)))</f>
        <v>0.263281171306243</v>
      </c>
      <c r="D1828" s="29" t="n">
        <f aca="false">IF('Random Draws'!I1828&lt;Assumptions!$D$30,1,0)</f>
        <v>1</v>
      </c>
      <c r="E1828" s="19" t="n">
        <f aca="false">C1828+Assumptions!$D$31*D1828</f>
        <v>0.353281171306243</v>
      </c>
      <c r="F1828" s="28" t="n">
        <f aca="false">(Simulation!F1828-Assumptions!$D$15)*(1-E1828)+Assumptions!$D$15-Simulation!J1828</f>
        <v>0.0997282644471751</v>
      </c>
      <c r="G1828" s="8" t="n">
        <f aca="false">((Assumptions!$D$14*(1+Simulation!E1828)^1*F1828-Assumptions!$D$14*(1+Simulation!E1828)^0*Simulation!E1828*Assumptions!$D$16)/(1+Simulation!K1828)^1+(Assumptions!$D$14*(1+Simulation!E1828)^2*F1828-Assumptions!$D$14*(1+Simulation!E1828)^1*Simulation!E1828*Assumptions!$D$16)/(1+Simulation!K1828)^2+(Assumptions!$D$14*(1+Simulation!E1828)^3*F1828-Assumptions!$D$14*(1+Simulation!E1828)^2*Simulation!E1828*Assumptions!$D$16)/(1+Simulation!K1828)^3+(Assumptions!$D$14*(1+Simulation!E1828)^4*F1828-Assumptions!$D$14*(1+Simulation!E1828)^3*Simulation!E1828*Assumptions!$D$16)/(1+Simulation!K1828)^4+(Assumptions!$D$14*(1+Simulation!E1828)^5*F1828-Assumptions!$D$14*(1+Simulation!E1828)^4*Simulation!E1828*Assumptions!$D$16)/(1+Simulation!K1828)^5+(Assumptions!$D$14*(1+Simulation!E1828)^5*F1828-Assumptions!$D$14*(1+Simulation!E1828)^4*Simulation!E1828*Assumptions!$D$16)*(1+Simulation!I1828)/(Simulation!K1828-Simulation!I1828)/(1+Simulation!K1828)^5-Assumptions!$D$17)/Assumptions!$D$18</f>
        <v>2.99153666360818</v>
      </c>
      <c r="H1828" s="8" t="n">
        <f aca="false">IF(D1828=1,G1828,"")</f>
        <v>2.99153666360818</v>
      </c>
      <c r="I1828" s="33" t="str">
        <f aca="false">IF(D1828=0,G1828,"")</f>
        <v/>
      </c>
    </row>
    <row r="1829" customFormat="false" ht="15" hidden="false" customHeight="false" outlineLevel="0" collapsed="false">
      <c r="B1829" s="2" t="n">
        <v>1824</v>
      </c>
      <c r="C1829" s="19" t="n">
        <f aca="false">IF('Random Draws'!F1829&lt;(Assumptions!$D$28-Assumptions!$D$27)/(Assumptions!$D$29-Assumptions!$D$27),Assumptions!$D$27+SQRT('Random Draws'!F1829*(Assumptions!$D$29-Assumptions!$D$27)*(Assumptions!$D$28-Assumptions!$D$27)),Assumptions!$D$29-SQRT((1-'Random Draws'!F1829)*(Assumptions!$D$29-Assumptions!$D$27)*(Assumptions!$D$29-Assumptions!$D$28)))</f>
        <v>0.255887569986401</v>
      </c>
      <c r="D1829" s="29" t="n">
        <f aca="false">IF('Random Draws'!I1829&lt;Assumptions!$D$30,1,0)</f>
        <v>0</v>
      </c>
      <c r="E1829" s="19" t="n">
        <f aca="false">C1829+Assumptions!$D$31*D1829</f>
        <v>0.255887569986401</v>
      </c>
      <c r="F1829" s="28" t="n">
        <f aca="false">(Simulation!F1829-Assumptions!$D$15)*(1-E1829)+Assumptions!$D$15-Simulation!J1829</f>
        <v>0.142821642307487</v>
      </c>
      <c r="G1829" s="8" t="n">
        <f aca="false">((Assumptions!$D$14*(1+Simulation!E1829)^1*F1829-Assumptions!$D$14*(1+Simulation!E1829)^0*Simulation!E1829*Assumptions!$D$16)/(1+Simulation!K1829)^1+(Assumptions!$D$14*(1+Simulation!E1829)^2*F1829-Assumptions!$D$14*(1+Simulation!E1829)^1*Simulation!E1829*Assumptions!$D$16)/(1+Simulation!K1829)^2+(Assumptions!$D$14*(1+Simulation!E1829)^3*F1829-Assumptions!$D$14*(1+Simulation!E1829)^2*Simulation!E1829*Assumptions!$D$16)/(1+Simulation!K1829)^3+(Assumptions!$D$14*(1+Simulation!E1829)^4*F1829-Assumptions!$D$14*(1+Simulation!E1829)^3*Simulation!E1829*Assumptions!$D$16)/(1+Simulation!K1829)^4+(Assumptions!$D$14*(1+Simulation!E1829)^5*F1829-Assumptions!$D$14*(1+Simulation!E1829)^4*Simulation!E1829*Assumptions!$D$16)/(1+Simulation!K1829)^5+(Assumptions!$D$14*(1+Simulation!E1829)^5*F1829-Assumptions!$D$14*(1+Simulation!E1829)^4*Simulation!E1829*Assumptions!$D$16)*(1+Simulation!I1829)/(Simulation!K1829-Simulation!I1829)/(1+Simulation!K1829)^5-Assumptions!$D$17)/Assumptions!$D$18</f>
        <v>7.52517646619085</v>
      </c>
      <c r="H1829" s="8" t="str">
        <f aca="false">IF(D1829=1,G1829,"")</f>
        <v/>
      </c>
      <c r="I1829" s="33" t="n">
        <f aca="false">IF(D1829=0,G1829,"")</f>
        <v>7.52517646619085</v>
      </c>
    </row>
    <row r="1830" customFormat="false" ht="15" hidden="false" customHeight="false" outlineLevel="0" collapsed="false">
      <c r="B1830" s="2" t="n">
        <v>1825</v>
      </c>
      <c r="C1830" s="19" t="n">
        <f aca="false">IF('Random Draws'!F1830&lt;(Assumptions!$D$28-Assumptions!$D$27)/(Assumptions!$D$29-Assumptions!$D$27),Assumptions!$D$27+SQRT('Random Draws'!F1830*(Assumptions!$D$29-Assumptions!$D$27)*(Assumptions!$D$28-Assumptions!$D$27)),Assumptions!$D$29-SQRT((1-'Random Draws'!F1830)*(Assumptions!$D$29-Assumptions!$D$27)*(Assumptions!$D$29-Assumptions!$D$28)))</f>
        <v>0.250307161411058</v>
      </c>
      <c r="D1830" s="29" t="n">
        <f aca="false">IF('Random Draws'!I1830&lt;Assumptions!$D$30,1,0)</f>
        <v>0</v>
      </c>
      <c r="E1830" s="19" t="n">
        <f aca="false">C1830+Assumptions!$D$31*D1830</f>
        <v>0.250307161411058</v>
      </c>
      <c r="F1830" s="28" t="n">
        <f aca="false">(Simulation!F1830-Assumptions!$D$15)*(1-E1830)+Assumptions!$D$15-Simulation!J1830</f>
        <v>0.133767663322065</v>
      </c>
      <c r="G1830" s="8" t="n">
        <f aca="false">((Assumptions!$D$14*(1+Simulation!E1830)^1*F1830-Assumptions!$D$14*(1+Simulation!E1830)^0*Simulation!E1830*Assumptions!$D$16)/(1+Simulation!K1830)^1+(Assumptions!$D$14*(1+Simulation!E1830)^2*F1830-Assumptions!$D$14*(1+Simulation!E1830)^1*Simulation!E1830*Assumptions!$D$16)/(1+Simulation!K1830)^2+(Assumptions!$D$14*(1+Simulation!E1830)^3*F1830-Assumptions!$D$14*(1+Simulation!E1830)^2*Simulation!E1830*Assumptions!$D$16)/(1+Simulation!K1830)^3+(Assumptions!$D$14*(1+Simulation!E1830)^4*F1830-Assumptions!$D$14*(1+Simulation!E1830)^3*Simulation!E1830*Assumptions!$D$16)/(1+Simulation!K1830)^4+(Assumptions!$D$14*(1+Simulation!E1830)^5*F1830-Assumptions!$D$14*(1+Simulation!E1830)^4*Simulation!E1830*Assumptions!$D$16)/(1+Simulation!K1830)^5+(Assumptions!$D$14*(1+Simulation!E1830)^5*F1830-Assumptions!$D$14*(1+Simulation!E1830)^4*Simulation!E1830*Assumptions!$D$16)*(1+Simulation!I1830)/(Simulation!K1830-Simulation!I1830)/(1+Simulation!K1830)^5-Assumptions!$D$17)/Assumptions!$D$18</f>
        <v>9.71610280602187</v>
      </c>
      <c r="H1830" s="8" t="str">
        <f aca="false">IF(D1830=1,G1830,"")</f>
        <v/>
      </c>
      <c r="I1830" s="33" t="n">
        <f aca="false">IF(D1830=0,G1830,"")</f>
        <v>9.71610280602187</v>
      </c>
    </row>
    <row r="1831" customFormat="false" ht="15" hidden="false" customHeight="false" outlineLevel="0" collapsed="false">
      <c r="B1831" s="2" t="n">
        <v>1826</v>
      </c>
      <c r="C1831" s="19" t="n">
        <f aca="false">IF('Random Draws'!F1831&lt;(Assumptions!$D$28-Assumptions!$D$27)/(Assumptions!$D$29-Assumptions!$D$27),Assumptions!$D$27+SQRT('Random Draws'!F1831*(Assumptions!$D$29-Assumptions!$D$27)*(Assumptions!$D$28-Assumptions!$D$27)),Assumptions!$D$29-SQRT((1-'Random Draws'!F1831)*(Assumptions!$D$29-Assumptions!$D$27)*(Assumptions!$D$29-Assumptions!$D$28)))</f>
        <v>0.278197761430665</v>
      </c>
      <c r="D1831" s="29" t="n">
        <f aca="false">IF('Random Draws'!I1831&lt;Assumptions!$D$30,1,0)</f>
        <v>1</v>
      </c>
      <c r="E1831" s="19" t="n">
        <f aca="false">C1831+Assumptions!$D$31*D1831</f>
        <v>0.368197761430665</v>
      </c>
      <c r="F1831" s="28" t="n">
        <f aca="false">(Simulation!F1831-Assumptions!$D$15)*(1-E1831)+Assumptions!$D$15-Simulation!J1831</f>
        <v>0.11785734743138</v>
      </c>
      <c r="G1831" s="8" t="n">
        <f aca="false">((Assumptions!$D$14*(1+Simulation!E1831)^1*F1831-Assumptions!$D$14*(1+Simulation!E1831)^0*Simulation!E1831*Assumptions!$D$16)/(1+Simulation!K1831)^1+(Assumptions!$D$14*(1+Simulation!E1831)^2*F1831-Assumptions!$D$14*(1+Simulation!E1831)^1*Simulation!E1831*Assumptions!$D$16)/(1+Simulation!K1831)^2+(Assumptions!$D$14*(1+Simulation!E1831)^3*F1831-Assumptions!$D$14*(1+Simulation!E1831)^2*Simulation!E1831*Assumptions!$D$16)/(1+Simulation!K1831)^3+(Assumptions!$D$14*(1+Simulation!E1831)^4*F1831-Assumptions!$D$14*(1+Simulation!E1831)^3*Simulation!E1831*Assumptions!$D$16)/(1+Simulation!K1831)^4+(Assumptions!$D$14*(1+Simulation!E1831)^5*F1831-Assumptions!$D$14*(1+Simulation!E1831)^4*Simulation!E1831*Assumptions!$D$16)/(1+Simulation!K1831)^5+(Assumptions!$D$14*(1+Simulation!E1831)^5*F1831-Assumptions!$D$14*(1+Simulation!E1831)^4*Simulation!E1831*Assumptions!$D$16)*(1+Simulation!I1831)/(Simulation!K1831-Simulation!I1831)/(1+Simulation!K1831)^5-Assumptions!$D$17)/Assumptions!$D$18</f>
        <v>5.41834563682263</v>
      </c>
      <c r="H1831" s="8" t="n">
        <f aca="false">IF(D1831=1,G1831,"")</f>
        <v>5.41834563682263</v>
      </c>
      <c r="I1831" s="33" t="str">
        <f aca="false">IF(D1831=0,G1831,"")</f>
        <v/>
      </c>
    </row>
    <row r="1832" customFormat="false" ht="15" hidden="false" customHeight="false" outlineLevel="0" collapsed="false">
      <c r="B1832" s="2" t="n">
        <v>1827</v>
      </c>
      <c r="C1832" s="19" t="n">
        <f aca="false">IF('Random Draws'!F1832&lt;(Assumptions!$D$28-Assumptions!$D$27)/(Assumptions!$D$29-Assumptions!$D$27),Assumptions!$D$27+SQRT('Random Draws'!F1832*(Assumptions!$D$29-Assumptions!$D$27)*(Assumptions!$D$28-Assumptions!$D$27)),Assumptions!$D$29-SQRT((1-'Random Draws'!F1832)*(Assumptions!$D$29-Assumptions!$D$27)*(Assumptions!$D$29-Assumptions!$D$28)))</f>
        <v>0.244419984067845</v>
      </c>
      <c r="D1832" s="29" t="n">
        <f aca="false">IF('Random Draws'!I1832&lt;Assumptions!$D$30,1,0)</f>
        <v>0</v>
      </c>
      <c r="E1832" s="19" t="n">
        <f aca="false">C1832+Assumptions!$D$31*D1832</f>
        <v>0.244419984067845</v>
      </c>
      <c r="F1832" s="28" t="n">
        <f aca="false">(Simulation!F1832-Assumptions!$D$15)*(1-E1832)+Assumptions!$D$15-Simulation!J1832</f>
        <v>0.149114077273898</v>
      </c>
      <c r="G1832" s="8" t="n">
        <f aca="false">((Assumptions!$D$14*(1+Simulation!E1832)^1*F1832-Assumptions!$D$14*(1+Simulation!E1832)^0*Simulation!E1832*Assumptions!$D$16)/(1+Simulation!K1832)^1+(Assumptions!$D$14*(1+Simulation!E1832)^2*F1832-Assumptions!$D$14*(1+Simulation!E1832)^1*Simulation!E1832*Assumptions!$D$16)/(1+Simulation!K1832)^2+(Assumptions!$D$14*(1+Simulation!E1832)^3*F1832-Assumptions!$D$14*(1+Simulation!E1832)^2*Simulation!E1832*Assumptions!$D$16)/(1+Simulation!K1832)^3+(Assumptions!$D$14*(1+Simulation!E1832)^4*F1832-Assumptions!$D$14*(1+Simulation!E1832)^3*Simulation!E1832*Assumptions!$D$16)/(1+Simulation!K1832)^4+(Assumptions!$D$14*(1+Simulation!E1832)^5*F1832-Assumptions!$D$14*(1+Simulation!E1832)^4*Simulation!E1832*Assumptions!$D$16)/(1+Simulation!K1832)^5+(Assumptions!$D$14*(1+Simulation!E1832)^5*F1832-Assumptions!$D$14*(1+Simulation!E1832)^4*Simulation!E1832*Assumptions!$D$16)*(1+Simulation!I1832)/(Simulation!K1832-Simulation!I1832)/(1+Simulation!K1832)^5-Assumptions!$D$17)/Assumptions!$D$18</f>
        <v>6.7144860777999</v>
      </c>
      <c r="H1832" s="8" t="str">
        <f aca="false">IF(D1832=1,G1832,"")</f>
        <v/>
      </c>
      <c r="I1832" s="33" t="n">
        <f aca="false">IF(D1832=0,G1832,"")</f>
        <v>6.7144860777999</v>
      </c>
    </row>
    <row r="1833" customFormat="false" ht="15" hidden="false" customHeight="false" outlineLevel="0" collapsed="false">
      <c r="B1833" s="2" t="n">
        <v>1828</v>
      </c>
      <c r="C1833" s="19" t="n">
        <f aca="false">IF('Random Draws'!F1833&lt;(Assumptions!$D$28-Assumptions!$D$27)/(Assumptions!$D$29-Assumptions!$D$27),Assumptions!$D$27+SQRT('Random Draws'!F1833*(Assumptions!$D$29-Assumptions!$D$27)*(Assumptions!$D$28-Assumptions!$D$27)),Assumptions!$D$29-SQRT((1-'Random Draws'!F1833)*(Assumptions!$D$29-Assumptions!$D$27)*(Assumptions!$D$29-Assumptions!$D$28)))</f>
        <v>0.245315540074461</v>
      </c>
      <c r="D1833" s="29" t="n">
        <f aca="false">IF('Random Draws'!I1833&lt;Assumptions!$D$30,1,0)</f>
        <v>1</v>
      </c>
      <c r="E1833" s="19" t="n">
        <f aca="false">C1833+Assumptions!$D$31*D1833</f>
        <v>0.335315540074461</v>
      </c>
      <c r="F1833" s="28" t="n">
        <f aca="false">(Simulation!F1833-Assumptions!$D$15)*(1-E1833)+Assumptions!$D$15-Simulation!J1833</f>
        <v>0.157970324832198</v>
      </c>
      <c r="G1833" s="8" t="n">
        <f aca="false">((Assumptions!$D$14*(1+Simulation!E1833)^1*F1833-Assumptions!$D$14*(1+Simulation!E1833)^0*Simulation!E1833*Assumptions!$D$16)/(1+Simulation!K1833)^1+(Assumptions!$D$14*(1+Simulation!E1833)^2*F1833-Assumptions!$D$14*(1+Simulation!E1833)^1*Simulation!E1833*Assumptions!$D$16)/(1+Simulation!K1833)^2+(Assumptions!$D$14*(1+Simulation!E1833)^3*F1833-Assumptions!$D$14*(1+Simulation!E1833)^2*Simulation!E1833*Assumptions!$D$16)/(1+Simulation!K1833)^3+(Assumptions!$D$14*(1+Simulation!E1833)^4*F1833-Assumptions!$D$14*(1+Simulation!E1833)^3*Simulation!E1833*Assumptions!$D$16)/(1+Simulation!K1833)^4+(Assumptions!$D$14*(1+Simulation!E1833)^5*F1833-Assumptions!$D$14*(1+Simulation!E1833)^4*Simulation!E1833*Assumptions!$D$16)/(1+Simulation!K1833)^5+(Assumptions!$D$14*(1+Simulation!E1833)^5*F1833-Assumptions!$D$14*(1+Simulation!E1833)^4*Simulation!E1833*Assumptions!$D$16)*(1+Simulation!I1833)/(Simulation!K1833-Simulation!I1833)/(1+Simulation!K1833)^5-Assumptions!$D$17)/Assumptions!$D$18</f>
        <v>11.2802587374228</v>
      </c>
      <c r="H1833" s="8" t="n">
        <f aca="false">IF(D1833=1,G1833,"")</f>
        <v>11.2802587374228</v>
      </c>
      <c r="I1833" s="33" t="str">
        <f aca="false">IF(D1833=0,G1833,"")</f>
        <v/>
      </c>
    </row>
    <row r="1834" customFormat="false" ht="15" hidden="false" customHeight="false" outlineLevel="0" collapsed="false">
      <c r="B1834" s="2" t="n">
        <v>1829</v>
      </c>
      <c r="C1834" s="19" t="n">
        <f aca="false">IF('Random Draws'!F1834&lt;(Assumptions!$D$28-Assumptions!$D$27)/(Assumptions!$D$29-Assumptions!$D$27),Assumptions!$D$27+SQRT('Random Draws'!F1834*(Assumptions!$D$29-Assumptions!$D$27)*(Assumptions!$D$28-Assumptions!$D$27)),Assumptions!$D$29-SQRT((1-'Random Draws'!F1834)*(Assumptions!$D$29-Assumptions!$D$27)*(Assumptions!$D$29-Assumptions!$D$28)))</f>
        <v>0.266670042323968</v>
      </c>
      <c r="D1834" s="29" t="n">
        <f aca="false">IF('Random Draws'!I1834&lt;Assumptions!$D$30,1,0)</f>
        <v>1</v>
      </c>
      <c r="E1834" s="19" t="n">
        <f aca="false">C1834+Assumptions!$D$31*D1834</f>
        <v>0.356670042323968</v>
      </c>
      <c r="F1834" s="28" t="n">
        <f aca="false">(Simulation!F1834-Assumptions!$D$15)*(1-E1834)+Assumptions!$D$15-Simulation!J1834</f>
        <v>0.167265042385413</v>
      </c>
      <c r="G1834" s="8" t="n">
        <f aca="false">((Assumptions!$D$14*(1+Simulation!E1834)^1*F1834-Assumptions!$D$14*(1+Simulation!E1834)^0*Simulation!E1834*Assumptions!$D$16)/(1+Simulation!K1834)^1+(Assumptions!$D$14*(1+Simulation!E1834)^2*F1834-Assumptions!$D$14*(1+Simulation!E1834)^1*Simulation!E1834*Assumptions!$D$16)/(1+Simulation!K1834)^2+(Assumptions!$D$14*(1+Simulation!E1834)^3*F1834-Assumptions!$D$14*(1+Simulation!E1834)^2*Simulation!E1834*Assumptions!$D$16)/(1+Simulation!K1834)^3+(Assumptions!$D$14*(1+Simulation!E1834)^4*F1834-Assumptions!$D$14*(1+Simulation!E1834)^3*Simulation!E1834*Assumptions!$D$16)/(1+Simulation!K1834)^4+(Assumptions!$D$14*(1+Simulation!E1834)^5*F1834-Assumptions!$D$14*(1+Simulation!E1834)^4*Simulation!E1834*Assumptions!$D$16)/(1+Simulation!K1834)^5+(Assumptions!$D$14*(1+Simulation!E1834)^5*F1834-Assumptions!$D$14*(1+Simulation!E1834)^4*Simulation!E1834*Assumptions!$D$16)*(1+Simulation!I1834)/(Simulation!K1834-Simulation!I1834)/(1+Simulation!K1834)^5-Assumptions!$D$17)/Assumptions!$D$18</f>
        <v>16.6107667656346</v>
      </c>
      <c r="H1834" s="8" t="n">
        <f aca="false">IF(D1834=1,G1834,"")</f>
        <v>16.6107667656346</v>
      </c>
      <c r="I1834" s="33" t="str">
        <f aca="false">IF(D1834=0,G1834,"")</f>
        <v/>
      </c>
    </row>
    <row r="1835" customFormat="false" ht="15" hidden="false" customHeight="false" outlineLevel="0" collapsed="false">
      <c r="B1835" s="2" t="n">
        <v>1830</v>
      </c>
      <c r="C1835" s="19" t="n">
        <f aca="false">IF('Random Draws'!F1835&lt;(Assumptions!$D$28-Assumptions!$D$27)/(Assumptions!$D$29-Assumptions!$D$27),Assumptions!$D$27+SQRT('Random Draws'!F1835*(Assumptions!$D$29-Assumptions!$D$27)*(Assumptions!$D$28-Assumptions!$D$27)),Assumptions!$D$29-SQRT((1-'Random Draws'!F1835)*(Assumptions!$D$29-Assumptions!$D$27)*(Assumptions!$D$29-Assumptions!$D$28)))</f>
        <v>0.25492145637514</v>
      </c>
      <c r="D1835" s="29" t="n">
        <f aca="false">IF('Random Draws'!I1835&lt;Assumptions!$D$30,1,0)</f>
        <v>0</v>
      </c>
      <c r="E1835" s="19" t="n">
        <f aca="false">C1835+Assumptions!$D$31*D1835</f>
        <v>0.25492145637514</v>
      </c>
      <c r="F1835" s="28" t="n">
        <f aca="false">(Simulation!F1835-Assumptions!$D$15)*(1-E1835)+Assumptions!$D$15-Simulation!J1835</f>
        <v>0.198788001938677</v>
      </c>
      <c r="G1835" s="8" t="n">
        <f aca="false">((Assumptions!$D$14*(1+Simulation!E1835)^1*F1835-Assumptions!$D$14*(1+Simulation!E1835)^0*Simulation!E1835*Assumptions!$D$16)/(1+Simulation!K1835)^1+(Assumptions!$D$14*(1+Simulation!E1835)^2*F1835-Assumptions!$D$14*(1+Simulation!E1835)^1*Simulation!E1835*Assumptions!$D$16)/(1+Simulation!K1835)^2+(Assumptions!$D$14*(1+Simulation!E1835)^3*F1835-Assumptions!$D$14*(1+Simulation!E1835)^2*Simulation!E1835*Assumptions!$D$16)/(1+Simulation!K1835)^3+(Assumptions!$D$14*(1+Simulation!E1835)^4*F1835-Assumptions!$D$14*(1+Simulation!E1835)^3*Simulation!E1835*Assumptions!$D$16)/(1+Simulation!K1835)^4+(Assumptions!$D$14*(1+Simulation!E1835)^5*F1835-Assumptions!$D$14*(1+Simulation!E1835)^4*Simulation!E1835*Assumptions!$D$16)/(1+Simulation!K1835)^5+(Assumptions!$D$14*(1+Simulation!E1835)^5*F1835-Assumptions!$D$14*(1+Simulation!E1835)^4*Simulation!E1835*Assumptions!$D$16)*(1+Simulation!I1835)/(Simulation!K1835-Simulation!I1835)/(1+Simulation!K1835)^5-Assumptions!$D$17)/Assumptions!$D$18</f>
        <v>21.6858761468354</v>
      </c>
      <c r="H1835" s="8" t="str">
        <f aca="false">IF(D1835=1,G1835,"")</f>
        <v/>
      </c>
      <c r="I1835" s="33" t="n">
        <f aca="false">IF(D1835=0,G1835,"")</f>
        <v>21.6858761468354</v>
      </c>
    </row>
    <row r="1836" customFormat="false" ht="15" hidden="false" customHeight="false" outlineLevel="0" collapsed="false">
      <c r="B1836" s="2" t="n">
        <v>1831</v>
      </c>
      <c r="C1836" s="19" t="n">
        <f aca="false">IF('Random Draws'!F1836&lt;(Assumptions!$D$28-Assumptions!$D$27)/(Assumptions!$D$29-Assumptions!$D$27),Assumptions!$D$27+SQRT('Random Draws'!F1836*(Assumptions!$D$29-Assumptions!$D$27)*(Assumptions!$D$28-Assumptions!$D$27)),Assumptions!$D$29-SQRT((1-'Random Draws'!F1836)*(Assumptions!$D$29-Assumptions!$D$27)*(Assumptions!$D$29-Assumptions!$D$28)))</f>
        <v>0.25851637077246</v>
      </c>
      <c r="D1836" s="29" t="n">
        <f aca="false">IF('Random Draws'!I1836&lt;Assumptions!$D$30,1,0)</f>
        <v>0</v>
      </c>
      <c r="E1836" s="19" t="n">
        <f aca="false">C1836+Assumptions!$D$31*D1836</f>
        <v>0.25851637077246</v>
      </c>
      <c r="F1836" s="28" t="n">
        <f aca="false">(Simulation!F1836-Assumptions!$D$15)*(1-E1836)+Assumptions!$D$15-Simulation!J1836</f>
        <v>0.182656101733313</v>
      </c>
      <c r="G1836" s="8" t="n">
        <f aca="false">((Assumptions!$D$14*(1+Simulation!E1836)^1*F1836-Assumptions!$D$14*(1+Simulation!E1836)^0*Simulation!E1836*Assumptions!$D$16)/(1+Simulation!K1836)^1+(Assumptions!$D$14*(1+Simulation!E1836)^2*F1836-Assumptions!$D$14*(1+Simulation!E1836)^1*Simulation!E1836*Assumptions!$D$16)/(1+Simulation!K1836)^2+(Assumptions!$D$14*(1+Simulation!E1836)^3*F1836-Assumptions!$D$14*(1+Simulation!E1836)^2*Simulation!E1836*Assumptions!$D$16)/(1+Simulation!K1836)^3+(Assumptions!$D$14*(1+Simulation!E1836)^4*F1836-Assumptions!$D$14*(1+Simulation!E1836)^3*Simulation!E1836*Assumptions!$D$16)/(1+Simulation!K1836)^4+(Assumptions!$D$14*(1+Simulation!E1836)^5*F1836-Assumptions!$D$14*(1+Simulation!E1836)^4*Simulation!E1836*Assumptions!$D$16)/(1+Simulation!K1836)^5+(Assumptions!$D$14*(1+Simulation!E1836)^5*F1836-Assumptions!$D$14*(1+Simulation!E1836)^4*Simulation!E1836*Assumptions!$D$16)*(1+Simulation!I1836)/(Simulation!K1836-Simulation!I1836)/(1+Simulation!K1836)^5-Assumptions!$D$17)/Assumptions!$D$18</f>
        <v>18.7712588095491</v>
      </c>
      <c r="H1836" s="8" t="str">
        <f aca="false">IF(D1836=1,G1836,"")</f>
        <v/>
      </c>
      <c r="I1836" s="33" t="n">
        <f aca="false">IF(D1836=0,G1836,"")</f>
        <v>18.7712588095491</v>
      </c>
    </row>
    <row r="1837" customFormat="false" ht="15" hidden="false" customHeight="false" outlineLevel="0" collapsed="false">
      <c r="B1837" s="2" t="n">
        <v>1832</v>
      </c>
      <c r="C1837" s="19" t="n">
        <f aca="false">IF('Random Draws'!F1837&lt;(Assumptions!$D$28-Assumptions!$D$27)/(Assumptions!$D$29-Assumptions!$D$27),Assumptions!$D$27+SQRT('Random Draws'!F1837*(Assumptions!$D$29-Assumptions!$D$27)*(Assumptions!$D$28-Assumptions!$D$27)),Assumptions!$D$29-SQRT((1-'Random Draws'!F1837)*(Assumptions!$D$29-Assumptions!$D$27)*(Assumptions!$D$29-Assumptions!$D$28)))</f>
        <v>0.253636919543944</v>
      </c>
      <c r="D1837" s="29" t="n">
        <f aca="false">IF('Random Draws'!I1837&lt;Assumptions!$D$30,1,0)</f>
        <v>0</v>
      </c>
      <c r="E1837" s="19" t="n">
        <f aca="false">C1837+Assumptions!$D$31*D1837</f>
        <v>0.253636919543944</v>
      </c>
      <c r="F1837" s="28" t="n">
        <f aca="false">(Simulation!F1837-Assumptions!$D$15)*(1-E1837)+Assumptions!$D$15-Simulation!J1837</f>
        <v>0.218220136592191</v>
      </c>
      <c r="G1837" s="8" t="n">
        <f aca="false">((Assumptions!$D$14*(1+Simulation!E1837)^1*F1837-Assumptions!$D$14*(1+Simulation!E1837)^0*Simulation!E1837*Assumptions!$D$16)/(1+Simulation!K1837)^1+(Assumptions!$D$14*(1+Simulation!E1837)^2*F1837-Assumptions!$D$14*(1+Simulation!E1837)^1*Simulation!E1837*Assumptions!$D$16)/(1+Simulation!K1837)^2+(Assumptions!$D$14*(1+Simulation!E1837)^3*F1837-Assumptions!$D$14*(1+Simulation!E1837)^2*Simulation!E1837*Assumptions!$D$16)/(1+Simulation!K1837)^3+(Assumptions!$D$14*(1+Simulation!E1837)^4*F1837-Assumptions!$D$14*(1+Simulation!E1837)^3*Simulation!E1837*Assumptions!$D$16)/(1+Simulation!K1837)^4+(Assumptions!$D$14*(1+Simulation!E1837)^5*F1837-Assumptions!$D$14*(1+Simulation!E1837)^4*Simulation!E1837*Assumptions!$D$16)/(1+Simulation!K1837)^5+(Assumptions!$D$14*(1+Simulation!E1837)^5*F1837-Assumptions!$D$14*(1+Simulation!E1837)^4*Simulation!E1837*Assumptions!$D$16)*(1+Simulation!I1837)/(Simulation!K1837-Simulation!I1837)/(1+Simulation!K1837)^5-Assumptions!$D$17)/Assumptions!$D$18</f>
        <v>33.6713804381411</v>
      </c>
      <c r="H1837" s="8" t="str">
        <f aca="false">IF(D1837=1,G1837,"")</f>
        <v/>
      </c>
      <c r="I1837" s="33" t="n">
        <f aca="false">IF(D1837=0,G1837,"")</f>
        <v>33.6713804381411</v>
      </c>
    </row>
    <row r="1838" customFormat="false" ht="15" hidden="false" customHeight="false" outlineLevel="0" collapsed="false">
      <c r="B1838" s="2" t="n">
        <v>1833</v>
      </c>
      <c r="C1838" s="19" t="n">
        <f aca="false">IF('Random Draws'!F1838&lt;(Assumptions!$D$28-Assumptions!$D$27)/(Assumptions!$D$29-Assumptions!$D$27),Assumptions!$D$27+SQRT('Random Draws'!F1838*(Assumptions!$D$29-Assumptions!$D$27)*(Assumptions!$D$28-Assumptions!$D$27)),Assumptions!$D$29-SQRT((1-'Random Draws'!F1838)*(Assumptions!$D$29-Assumptions!$D$27)*(Assumptions!$D$29-Assumptions!$D$28)))</f>
        <v>0.251055672313053</v>
      </c>
      <c r="D1838" s="29" t="n">
        <f aca="false">IF('Random Draws'!I1838&lt;Assumptions!$D$30,1,0)</f>
        <v>0</v>
      </c>
      <c r="E1838" s="19" t="n">
        <f aca="false">C1838+Assumptions!$D$31*D1838</f>
        <v>0.251055672313053</v>
      </c>
      <c r="F1838" s="28" t="n">
        <f aca="false">(Simulation!F1838-Assumptions!$D$15)*(1-E1838)+Assumptions!$D$15-Simulation!J1838</f>
        <v>0.189137232585823</v>
      </c>
      <c r="G1838" s="8" t="n">
        <f aca="false">((Assumptions!$D$14*(1+Simulation!E1838)^1*F1838-Assumptions!$D$14*(1+Simulation!E1838)^0*Simulation!E1838*Assumptions!$D$16)/(1+Simulation!K1838)^1+(Assumptions!$D$14*(1+Simulation!E1838)^2*F1838-Assumptions!$D$14*(1+Simulation!E1838)^1*Simulation!E1838*Assumptions!$D$16)/(1+Simulation!K1838)^2+(Assumptions!$D$14*(1+Simulation!E1838)^3*F1838-Assumptions!$D$14*(1+Simulation!E1838)^2*Simulation!E1838*Assumptions!$D$16)/(1+Simulation!K1838)^3+(Assumptions!$D$14*(1+Simulation!E1838)^4*F1838-Assumptions!$D$14*(1+Simulation!E1838)^3*Simulation!E1838*Assumptions!$D$16)/(1+Simulation!K1838)^4+(Assumptions!$D$14*(1+Simulation!E1838)^5*F1838-Assumptions!$D$14*(1+Simulation!E1838)^4*Simulation!E1838*Assumptions!$D$16)/(1+Simulation!K1838)^5+(Assumptions!$D$14*(1+Simulation!E1838)^5*F1838-Assumptions!$D$14*(1+Simulation!E1838)^4*Simulation!E1838*Assumptions!$D$16)*(1+Simulation!I1838)/(Simulation!K1838-Simulation!I1838)/(1+Simulation!K1838)^5-Assumptions!$D$17)/Assumptions!$D$18</f>
        <v>12.8483547460252</v>
      </c>
      <c r="H1838" s="8" t="str">
        <f aca="false">IF(D1838=1,G1838,"")</f>
        <v/>
      </c>
      <c r="I1838" s="33" t="n">
        <f aca="false">IF(D1838=0,G1838,"")</f>
        <v>12.8483547460252</v>
      </c>
    </row>
    <row r="1839" customFormat="false" ht="15" hidden="false" customHeight="false" outlineLevel="0" collapsed="false">
      <c r="B1839" s="2" t="n">
        <v>1834</v>
      </c>
      <c r="C1839" s="19" t="n">
        <f aca="false">IF('Random Draws'!F1839&lt;(Assumptions!$D$28-Assumptions!$D$27)/(Assumptions!$D$29-Assumptions!$D$27),Assumptions!$D$27+SQRT('Random Draws'!F1839*(Assumptions!$D$29-Assumptions!$D$27)*(Assumptions!$D$28-Assumptions!$D$27)),Assumptions!$D$29-SQRT((1-'Random Draws'!F1839)*(Assumptions!$D$29-Assumptions!$D$27)*(Assumptions!$D$29-Assumptions!$D$28)))</f>
        <v>0.257734586488125</v>
      </c>
      <c r="D1839" s="29" t="n">
        <f aca="false">IF('Random Draws'!I1839&lt;Assumptions!$D$30,1,0)</f>
        <v>0</v>
      </c>
      <c r="E1839" s="19" t="n">
        <f aca="false">C1839+Assumptions!$D$31*D1839</f>
        <v>0.257734586488125</v>
      </c>
      <c r="F1839" s="28" t="n">
        <f aca="false">(Simulation!F1839-Assumptions!$D$15)*(1-E1839)+Assumptions!$D$15-Simulation!J1839</f>
        <v>0.181162816567927</v>
      </c>
      <c r="G1839" s="8" t="n">
        <f aca="false">((Assumptions!$D$14*(1+Simulation!E1839)^1*F1839-Assumptions!$D$14*(1+Simulation!E1839)^0*Simulation!E1839*Assumptions!$D$16)/(1+Simulation!K1839)^1+(Assumptions!$D$14*(1+Simulation!E1839)^2*F1839-Assumptions!$D$14*(1+Simulation!E1839)^1*Simulation!E1839*Assumptions!$D$16)/(1+Simulation!K1839)^2+(Assumptions!$D$14*(1+Simulation!E1839)^3*F1839-Assumptions!$D$14*(1+Simulation!E1839)^2*Simulation!E1839*Assumptions!$D$16)/(1+Simulation!K1839)^3+(Assumptions!$D$14*(1+Simulation!E1839)^4*F1839-Assumptions!$D$14*(1+Simulation!E1839)^3*Simulation!E1839*Assumptions!$D$16)/(1+Simulation!K1839)^4+(Assumptions!$D$14*(1+Simulation!E1839)^5*F1839-Assumptions!$D$14*(1+Simulation!E1839)^4*Simulation!E1839*Assumptions!$D$16)/(1+Simulation!K1839)^5+(Assumptions!$D$14*(1+Simulation!E1839)^5*F1839-Assumptions!$D$14*(1+Simulation!E1839)^4*Simulation!E1839*Assumptions!$D$16)*(1+Simulation!I1839)/(Simulation!K1839-Simulation!I1839)/(1+Simulation!K1839)^5-Assumptions!$D$17)/Assumptions!$D$18</f>
        <v>12.3666238773547</v>
      </c>
      <c r="H1839" s="8" t="str">
        <f aca="false">IF(D1839=1,G1839,"")</f>
        <v/>
      </c>
      <c r="I1839" s="33" t="n">
        <f aca="false">IF(D1839=0,G1839,"")</f>
        <v>12.3666238773547</v>
      </c>
    </row>
    <row r="1840" customFormat="false" ht="15" hidden="false" customHeight="false" outlineLevel="0" collapsed="false">
      <c r="B1840" s="2" t="n">
        <v>1835</v>
      </c>
      <c r="C1840" s="19" t="n">
        <f aca="false">IF('Random Draws'!F1840&lt;(Assumptions!$D$28-Assumptions!$D$27)/(Assumptions!$D$29-Assumptions!$D$27),Assumptions!$D$27+SQRT('Random Draws'!F1840*(Assumptions!$D$29-Assumptions!$D$27)*(Assumptions!$D$28-Assumptions!$D$27)),Assumptions!$D$29-SQRT((1-'Random Draws'!F1840)*(Assumptions!$D$29-Assumptions!$D$27)*(Assumptions!$D$29-Assumptions!$D$28)))</f>
        <v>0.246292528339674</v>
      </c>
      <c r="D1840" s="29" t="n">
        <f aca="false">IF('Random Draws'!I1840&lt;Assumptions!$D$30,1,0)</f>
        <v>0</v>
      </c>
      <c r="E1840" s="19" t="n">
        <f aca="false">C1840+Assumptions!$D$31*D1840</f>
        <v>0.246292528339674</v>
      </c>
      <c r="F1840" s="28" t="n">
        <f aca="false">(Simulation!F1840-Assumptions!$D$15)*(1-E1840)+Assumptions!$D$15-Simulation!J1840</f>
        <v>0.17187259725855</v>
      </c>
      <c r="G1840" s="8" t="n">
        <f aca="false">((Assumptions!$D$14*(1+Simulation!E1840)^1*F1840-Assumptions!$D$14*(1+Simulation!E1840)^0*Simulation!E1840*Assumptions!$D$16)/(1+Simulation!K1840)^1+(Assumptions!$D$14*(1+Simulation!E1840)^2*F1840-Assumptions!$D$14*(1+Simulation!E1840)^1*Simulation!E1840*Assumptions!$D$16)/(1+Simulation!K1840)^2+(Assumptions!$D$14*(1+Simulation!E1840)^3*F1840-Assumptions!$D$14*(1+Simulation!E1840)^2*Simulation!E1840*Assumptions!$D$16)/(1+Simulation!K1840)^3+(Assumptions!$D$14*(1+Simulation!E1840)^4*F1840-Assumptions!$D$14*(1+Simulation!E1840)^3*Simulation!E1840*Assumptions!$D$16)/(1+Simulation!K1840)^4+(Assumptions!$D$14*(1+Simulation!E1840)^5*F1840-Assumptions!$D$14*(1+Simulation!E1840)^4*Simulation!E1840*Assumptions!$D$16)/(1+Simulation!K1840)^5+(Assumptions!$D$14*(1+Simulation!E1840)^5*F1840-Assumptions!$D$14*(1+Simulation!E1840)^4*Simulation!E1840*Assumptions!$D$16)*(1+Simulation!I1840)/(Simulation!K1840-Simulation!I1840)/(1+Simulation!K1840)^5-Assumptions!$D$17)/Assumptions!$D$18</f>
        <v>14.9276390423</v>
      </c>
      <c r="H1840" s="8" t="str">
        <f aca="false">IF(D1840=1,G1840,"")</f>
        <v/>
      </c>
      <c r="I1840" s="33" t="n">
        <f aca="false">IF(D1840=0,G1840,"")</f>
        <v>14.9276390423</v>
      </c>
    </row>
    <row r="1841" customFormat="false" ht="15" hidden="false" customHeight="false" outlineLevel="0" collapsed="false">
      <c r="B1841" s="2" t="n">
        <v>1836</v>
      </c>
      <c r="C1841" s="19" t="n">
        <f aca="false">IF('Random Draws'!F1841&lt;(Assumptions!$D$28-Assumptions!$D$27)/(Assumptions!$D$29-Assumptions!$D$27),Assumptions!$D$27+SQRT('Random Draws'!F1841*(Assumptions!$D$29-Assumptions!$D$27)*(Assumptions!$D$28-Assumptions!$D$27)),Assumptions!$D$29-SQRT((1-'Random Draws'!F1841)*(Assumptions!$D$29-Assumptions!$D$27)*(Assumptions!$D$29-Assumptions!$D$28)))</f>
        <v>0.271248810118847</v>
      </c>
      <c r="D1841" s="29" t="n">
        <f aca="false">IF('Random Draws'!I1841&lt;Assumptions!$D$30,1,0)</f>
        <v>0</v>
      </c>
      <c r="E1841" s="19" t="n">
        <f aca="false">C1841+Assumptions!$D$31*D1841</f>
        <v>0.271248810118847</v>
      </c>
      <c r="F1841" s="28" t="n">
        <f aca="false">(Simulation!F1841-Assumptions!$D$15)*(1-E1841)+Assumptions!$D$15-Simulation!J1841</f>
        <v>0.189433859282179</v>
      </c>
      <c r="G1841" s="8" t="n">
        <f aca="false">((Assumptions!$D$14*(1+Simulation!E1841)^1*F1841-Assumptions!$D$14*(1+Simulation!E1841)^0*Simulation!E1841*Assumptions!$D$16)/(1+Simulation!K1841)^1+(Assumptions!$D$14*(1+Simulation!E1841)^2*F1841-Assumptions!$D$14*(1+Simulation!E1841)^1*Simulation!E1841*Assumptions!$D$16)/(1+Simulation!K1841)^2+(Assumptions!$D$14*(1+Simulation!E1841)^3*F1841-Assumptions!$D$14*(1+Simulation!E1841)^2*Simulation!E1841*Assumptions!$D$16)/(1+Simulation!K1841)^3+(Assumptions!$D$14*(1+Simulation!E1841)^4*F1841-Assumptions!$D$14*(1+Simulation!E1841)^3*Simulation!E1841*Assumptions!$D$16)/(1+Simulation!K1841)^4+(Assumptions!$D$14*(1+Simulation!E1841)^5*F1841-Assumptions!$D$14*(1+Simulation!E1841)^4*Simulation!E1841*Assumptions!$D$16)/(1+Simulation!K1841)^5+(Assumptions!$D$14*(1+Simulation!E1841)^5*F1841-Assumptions!$D$14*(1+Simulation!E1841)^4*Simulation!E1841*Assumptions!$D$16)*(1+Simulation!I1841)/(Simulation!K1841-Simulation!I1841)/(1+Simulation!K1841)^5-Assumptions!$D$17)/Assumptions!$D$18</f>
        <v>19.6048732239436</v>
      </c>
      <c r="H1841" s="8" t="str">
        <f aca="false">IF(D1841=1,G1841,"")</f>
        <v/>
      </c>
      <c r="I1841" s="33" t="n">
        <f aca="false">IF(D1841=0,G1841,"")</f>
        <v>19.6048732239436</v>
      </c>
    </row>
    <row r="1842" customFormat="false" ht="15" hidden="false" customHeight="false" outlineLevel="0" collapsed="false">
      <c r="B1842" s="2" t="n">
        <v>1837</v>
      </c>
      <c r="C1842" s="19" t="n">
        <f aca="false">IF('Random Draws'!F1842&lt;(Assumptions!$D$28-Assumptions!$D$27)/(Assumptions!$D$29-Assumptions!$D$27),Assumptions!$D$27+SQRT('Random Draws'!F1842*(Assumptions!$D$29-Assumptions!$D$27)*(Assumptions!$D$28-Assumptions!$D$27)),Assumptions!$D$29-SQRT((1-'Random Draws'!F1842)*(Assumptions!$D$29-Assumptions!$D$27)*(Assumptions!$D$29-Assumptions!$D$28)))</f>
        <v>0.251918750539381</v>
      </c>
      <c r="D1842" s="29" t="n">
        <f aca="false">IF('Random Draws'!I1842&lt;Assumptions!$D$30,1,0)</f>
        <v>1</v>
      </c>
      <c r="E1842" s="19" t="n">
        <f aca="false">C1842+Assumptions!$D$31*D1842</f>
        <v>0.341918750539381</v>
      </c>
      <c r="F1842" s="28" t="n">
        <f aca="false">(Simulation!F1842-Assumptions!$D$15)*(1-E1842)+Assumptions!$D$15-Simulation!J1842</f>
        <v>0.154518478506306</v>
      </c>
      <c r="G1842" s="8" t="n">
        <f aca="false">((Assumptions!$D$14*(1+Simulation!E1842)^1*F1842-Assumptions!$D$14*(1+Simulation!E1842)^0*Simulation!E1842*Assumptions!$D$16)/(1+Simulation!K1842)^1+(Assumptions!$D$14*(1+Simulation!E1842)^2*F1842-Assumptions!$D$14*(1+Simulation!E1842)^1*Simulation!E1842*Assumptions!$D$16)/(1+Simulation!K1842)^2+(Assumptions!$D$14*(1+Simulation!E1842)^3*F1842-Assumptions!$D$14*(1+Simulation!E1842)^2*Simulation!E1842*Assumptions!$D$16)/(1+Simulation!K1842)^3+(Assumptions!$D$14*(1+Simulation!E1842)^4*F1842-Assumptions!$D$14*(1+Simulation!E1842)^3*Simulation!E1842*Assumptions!$D$16)/(1+Simulation!K1842)^4+(Assumptions!$D$14*(1+Simulation!E1842)^5*F1842-Assumptions!$D$14*(1+Simulation!E1842)^4*Simulation!E1842*Assumptions!$D$16)/(1+Simulation!K1842)^5+(Assumptions!$D$14*(1+Simulation!E1842)^5*F1842-Assumptions!$D$14*(1+Simulation!E1842)^4*Simulation!E1842*Assumptions!$D$16)*(1+Simulation!I1842)/(Simulation!K1842-Simulation!I1842)/(1+Simulation!K1842)^5-Assumptions!$D$17)/Assumptions!$D$18</f>
        <v>10.6988366071377</v>
      </c>
      <c r="H1842" s="8" t="n">
        <f aca="false">IF(D1842=1,G1842,"")</f>
        <v>10.6988366071377</v>
      </c>
      <c r="I1842" s="33" t="str">
        <f aca="false">IF(D1842=0,G1842,"")</f>
        <v/>
      </c>
    </row>
    <row r="1843" customFormat="false" ht="15" hidden="false" customHeight="false" outlineLevel="0" collapsed="false">
      <c r="B1843" s="2" t="n">
        <v>1838</v>
      </c>
      <c r="C1843" s="19" t="n">
        <f aca="false">IF('Random Draws'!F1843&lt;(Assumptions!$D$28-Assumptions!$D$27)/(Assumptions!$D$29-Assumptions!$D$27),Assumptions!$D$27+SQRT('Random Draws'!F1843*(Assumptions!$D$29-Assumptions!$D$27)*(Assumptions!$D$28-Assumptions!$D$27)),Assumptions!$D$29-SQRT((1-'Random Draws'!F1843)*(Assumptions!$D$29-Assumptions!$D$27)*(Assumptions!$D$29-Assumptions!$D$28)))</f>
        <v>0.256541302091891</v>
      </c>
      <c r="D1843" s="29" t="n">
        <f aca="false">IF('Random Draws'!I1843&lt;Assumptions!$D$30,1,0)</f>
        <v>1</v>
      </c>
      <c r="E1843" s="19" t="n">
        <f aca="false">C1843+Assumptions!$D$31*D1843</f>
        <v>0.346541302091891</v>
      </c>
      <c r="F1843" s="28" t="n">
        <f aca="false">(Simulation!F1843-Assumptions!$D$15)*(1-E1843)+Assumptions!$D$15-Simulation!J1843</f>
        <v>0.153139580381049</v>
      </c>
      <c r="G1843" s="8" t="n">
        <f aca="false">((Assumptions!$D$14*(1+Simulation!E1843)^1*F1843-Assumptions!$D$14*(1+Simulation!E1843)^0*Simulation!E1843*Assumptions!$D$16)/(1+Simulation!K1843)^1+(Assumptions!$D$14*(1+Simulation!E1843)^2*F1843-Assumptions!$D$14*(1+Simulation!E1843)^1*Simulation!E1843*Assumptions!$D$16)/(1+Simulation!K1843)^2+(Assumptions!$D$14*(1+Simulation!E1843)^3*F1843-Assumptions!$D$14*(1+Simulation!E1843)^2*Simulation!E1843*Assumptions!$D$16)/(1+Simulation!K1843)^3+(Assumptions!$D$14*(1+Simulation!E1843)^4*F1843-Assumptions!$D$14*(1+Simulation!E1843)^3*Simulation!E1843*Assumptions!$D$16)/(1+Simulation!K1843)^4+(Assumptions!$D$14*(1+Simulation!E1843)^5*F1843-Assumptions!$D$14*(1+Simulation!E1843)^4*Simulation!E1843*Assumptions!$D$16)/(1+Simulation!K1843)^5+(Assumptions!$D$14*(1+Simulation!E1843)^5*F1843-Assumptions!$D$14*(1+Simulation!E1843)^4*Simulation!E1843*Assumptions!$D$16)*(1+Simulation!I1843)/(Simulation!K1843-Simulation!I1843)/(1+Simulation!K1843)^5-Assumptions!$D$17)/Assumptions!$D$18</f>
        <v>15.8716914628415</v>
      </c>
      <c r="H1843" s="8" t="n">
        <f aca="false">IF(D1843=1,G1843,"")</f>
        <v>15.8716914628415</v>
      </c>
      <c r="I1843" s="33" t="str">
        <f aca="false">IF(D1843=0,G1843,"")</f>
        <v/>
      </c>
    </row>
    <row r="1844" customFormat="false" ht="15" hidden="false" customHeight="false" outlineLevel="0" collapsed="false">
      <c r="B1844" s="2" t="n">
        <v>1839</v>
      </c>
      <c r="C1844" s="19" t="n">
        <f aca="false">IF('Random Draws'!F1844&lt;(Assumptions!$D$28-Assumptions!$D$27)/(Assumptions!$D$29-Assumptions!$D$27),Assumptions!$D$27+SQRT('Random Draws'!F1844*(Assumptions!$D$29-Assumptions!$D$27)*(Assumptions!$D$28-Assumptions!$D$27)),Assumptions!$D$29-SQRT((1-'Random Draws'!F1844)*(Assumptions!$D$29-Assumptions!$D$27)*(Assumptions!$D$29-Assumptions!$D$28)))</f>
        <v>0.25782632538157</v>
      </c>
      <c r="D1844" s="29" t="n">
        <f aca="false">IF('Random Draws'!I1844&lt;Assumptions!$D$30,1,0)</f>
        <v>0</v>
      </c>
      <c r="E1844" s="19" t="n">
        <f aca="false">C1844+Assumptions!$D$31*D1844</f>
        <v>0.25782632538157</v>
      </c>
      <c r="F1844" s="28" t="n">
        <f aca="false">(Simulation!F1844-Assumptions!$D$15)*(1-E1844)+Assumptions!$D$15-Simulation!J1844</f>
        <v>0.141917190069223</v>
      </c>
      <c r="G1844" s="8" t="n">
        <f aca="false">((Assumptions!$D$14*(1+Simulation!E1844)^1*F1844-Assumptions!$D$14*(1+Simulation!E1844)^0*Simulation!E1844*Assumptions!$D$16)/(1+Simulation!K1844)^1+(Assumptions!$D$14*(1+Simulation!E1844)^2*F1844-Assumptions!$D$14*(1+Simulation!E1844)^1*Simulation!E1844*Assumptions!$D$16)/(1+Simulation!K1844)^2+(Assumptions!$D$14*(1+Simulation!E1844)^3*F1844-Assumptions!$D$14*(1+Simulation!E1844)^2*Simulation!E1844*Assumptions!$D$16)/(1+Simulation!K1844)^3+(Assumptions!$D$14*(1+Simulation!E1844)^4*F1844-Assumptions!$D$14*(1+Simulation!E1844)^3*Simulation!E1844*Assumptions!$D$16)/(1+Simulation!K1844)^4+(Assumptions!$D$14*(1+Simulation!E1844)^5*F1844-Assumptions!$D$14*(1+Simulation!E1844)^4*Simulation!E1844*Assumptions!$D$16)/(1+Simulation!K1844)^5+(Assumptions!$D$14*(1+Simulation!E1844)^5*F1844-Assumptions!$D$14*(1+Simulation!E1844)^4*Simulation!E1844*Assumptions!$D$16)*(1+Simulation!I1844)/(Simulation!K1844-Simulation!I1844)/(1+Simulation!K1844)^5-Assumptions!$D$17)/Assumptions!$D$18</f>
        <v>8.28419301547183</v>
      </c>
      <c r="H1844" s="8" t="str">
        <f aca="false">IF(D1844=1,G1844,"")</f>
        <v/>
      </c>
      <c r="I1844" s="33" t="n">
        <f aca="false">IF(D1844=0,G1844,"")</f>
        <v>8.28419301547183</v>
      </c>
    </row>
    <row r="1845" customFormat="false" ht="15" hidden="false" customHeight="false" outlineLevel="0" collapsed="false">
      <c r="B1845" s="2" t="n">
        <v>1840</v>
      </c>
      <c r="C1845" s="19" t="n">
        <f aca="false">IF('Random Draws'!F1845&lt;(Assumptions!$D$28-Assumptions!$D$27)/(Assumptions!$D$29-Assumptions!$D$27),Assumptions!$D$27+SQRT('Random Draws'!F1845*(Assumptions!$D$29-Assumptions!$D$27)*(Assumptions!$D$28-Assumptions!$D$27)),Assumptions!$D$29-SQRT((1-'Random Draws'!F1845)*(Assumptions!$D$29-Assumptions!$D$27)*(Assumptions!$D$29-Assumptions!$D$28)))</f>
        <v>0.250385722157193</v>
      </c>
      <c r="D1845" s="29" t="n">
        <f aca="false">IF('Random Draws'!I1845&lt;Assumptions!$D$30,1,0)</f>
        <v>0</v>
      </c>
      <c r="E1845" s="19" t="n">
        <f aca="false">C1845+Assumptions!$D$31*D1845</f>
        <v>0.250385722157193</v>
      </c>
      <c r="F1845" s="28" t="n">
        <f aca="false">(Simulation!F1845-Assumptions!$D$15)*(1-E1845)+Assumptions!$D$15-Simulation!J1845</f>
        <v>0.17096396778237</v>
      </c>
      <c r="G1845" s="8" t="n">
        <f aca="false">((Assumptions!$D$14*(1+Simulation!E1845)^1*F1845-Assumptions!$D$14*(1+Simulation!E1845)^0*Simulation!E1845*Assumptions!$D$16)/(1+Simulation!K1845)^1+(Assumptions!$D$14*(1+Simulation!E1845)^2*F1845-Assumptions!$D$14*(1+Simulation!E1845)^1*Simulation!E1845*Assumptions!$D$16)/(1+Simulation!K1845)^2+(Assumptions!$D$14*(1+Simulation!E1845)^3*F1845-Assumptions!$D$14*(1+Simulation!E1845)^2*Simulation!E1845*Assumptions!$D$16)/(1+Simulation!K1845)^3+(Assumptions!$D$14*(1+Simulation!E1845)^4*F1845-Assumptions!$D$14*(1+Simulation!E1845)^3*Simulation!E1845*Assumptions!$D$16)/(1+Simulation!K1845)^4+(Assumptions!$D$14*(1+Simulation!E1845)^5*F1845-Assumptions!$D$14*(1+Simulation!E1845)^4*Simulation!E1845*Assumptions!$D$16)/(1+Simulation!K1845)^5+(Assumptions!$D$14*(1+Simulation!E1845)^5*F1845-Assumptions!$D$14*(1+Simulation!E1845)^4*Simulation!E1845*Assumptions!$D$16)*(1+Simulation!I1845)/(Simulation!K1845-Simulation!I1845)/(1+Simulation!K1845)^5-Assumptions!$D$17)/Assumptions!$D$18</f>
        <v>15.8920360441033</v>
      </c>
      <c r="H1845" s="8" t="str">
        <f aca="false">IF(D1845=1,G1845,"")</f>
        <v/>
      </c>
      <c r="I1845" s="33" t="n">
        <f aca="false">IF(D1845=0,G1845,"")</f>
        <v>15.8920360441033</v>
      </c>
    </row>
    <row r="1846" customFormat="false" ht="15" hidden="false" customHeight="false" outlineLevel="0" collapsed="false">
      <c r="B1846" s="2" t="n">
        <v>1841</v>
      </c>
      <c r="C1846" s="19" t="n">
        <f aca="false">IF('Random Draws'!F1846&lt;(Assumptions!$D$28-Assumptions!$D$27)/(Assumptions!$D$29-Assumptions!$D$27),Assumptions!$D$27+SQRT('Random Draws'!F1846*(Assumptions!$D$29-Assumptions!$D$27)*(Assumptions!$D$28-Assumptions!$D$27)),Assumptions!$D$29-SQRT((1-'Random Draws'!F1846)*(Assumptions!$D$29-Assumptions!$D$27)*(Assumptions!$D$29-Assumptions!$D$28)))</f>
        <v>0.254081394787648</v>
      </c>
      <c r="D1846" s="29" t="n">
        <f aca="false">IF('Random Draws'!I1846&lt;Assumptions!$D$30,1,0)</f>
        <v>0</v>
      </c>
      <c r="E1846" s="19" t="n">
        <f aca="false">C1846+Assumptions!$D$31*D1846</f>
        <v>0.254081394787648</v>
      </c>
      <c r="F1846" s="28" t="n">
        <f aca="false">(Simulation!F1846-Assumptions!$D$15)*(1-E1846)+Assumptions!$D$15-Simulation!J1846</f>
        <v>0.160846117432201</v>
      </c>
      <c r="G1846" s="8" t="n">
        <f aca="false">((Assumptions!$D$14*(1+Simulation!E1846)^1*F1846-Assumptions!$D$14*(1+Simulation!E1846)^0*Simulation!E1846*Assumptions!$D$16)/(1+Simulation!K1846)^1+(Assumptions!$D$14*(1+Simulation!E1846)^2*F1846-Assumptions!$D$14*(1+Simulation!E1846)^1*Simulation!E1846*Assumptions!$D$16)/(1+Simulation!K1846)^2+(Assumptions!$D$14*(1+Simulation!E1846)^3*F1846-Assumptions!$D$14*(1+Simulation!E1846)^2*Simulation!E1846*Assumptions!$D$16)/(1+Simulation!K1846)^3+(Assumptions!$D$14*(1+Simulation!E1846)^4*F1846-Assumptions!$D$14*(1+Simulation!E1846)^3*Simulation!E1846*Assumptions!$D$16)/(1+Simulation!K1846)^4+(Assumptions!$D$14*(1+Simulation!E1846)^5*F1846-Assumptions!$D$14*(1+Simulation!E1846)^4*Simulation!E1846*Assumptions!$D$16)/(1+Simulation!K1846)^5+(Assumptions!$D$14*(1+Simulation!E1846)^5*F1846-Assumptions!$D$14*(1+Simulation!E1846)^4*Simulation!E1846*Assumptions!$D$16)*(1+Simulation!I1846)/(Simulation!K1846-Simulation!I1846)/(1+Simulation!K1846)^5-Assumptions!$D$17)/Assumptions!$D$18</f>
        <v>11.1742673983693</v>
      </c>
      <c r="H1846" s="8" t="str">
        <f aca="false">IF(D1846=1,G1846,"")</f>
        <v/>
      </c>
      <c r="I1846" s="33" t="n">
        <f aca="false">IF(D1846=0,G1846,"")</f>
        <v>11.1742673983693</v>
      </c>
    </row>
    <row r="1847" customFormat="false" ht="15" hidden="false" customHeight="false" outlineLevel="0" collapsed="false">
      <c r="B1847" s="2" t="n">
        <v>1842</v>
      </c>
      <c r="C1847" s="19" t="n">
        <f aca="false">IF('Random Draws'!F1847&lt;(Assumptions!$D$28-Assumptions!$D$27)/(Assumptions!$D$29-Assumptions!$D$27),Assumptions!$D$27+SQRT('Random Draws'!F1847*(Assumptions!$D$29-Assumptions!$D$27)*(Assumptions!$D$28-Assumptions!$D$27)),Assumptions!$D$29-SQRT((1-'Random Draws'!F1847)*(Assumptions!$D$29-Assumptions!$D$27)*(Assumptions!$D$29-Assumptions!$D$28)))</f>
        <v>0.251160915923884</v>
      </c>
      <c r="D1847" s="29" t="n">
        <f aca="false">IF('Random Draws'!I1847&lt;Assumptions!$D$30,1,0)</f>
        <v>0</v>
      </c>
      <c r="E1847" s="19" t="n">
        <f aca="false">C1847+Assumptions!$D$31*D1847</f>
        <v>0.251160915923884</v>
      </c>
      <c r="F1847" s="28" t="n">
        <f aca="false">(Simulation!F1847-Assumptions!$D$15)*(1-E1847)+Assumptions!$D$15-Simulation!J1847</f>
        <v>0.146422517565654</v>
      </c>
      <c r="G1847" s="8" t="n">
        <f aca="false">((Assumptions!$D$14*(1+Simulation!E1847)^1*F1847-Assumptions!$D$14*(1+Simulation!E1847)^0*Simulation!E1847*Assumptions!$D$16)/(1+Simulation!K1847)^1+(Assumptions!$D$14*(1+Simulation!E1847)^2*F1847-Assumptions!$D$14*(1+Simulation!E1847)^1*Simulation!E1847*Assumptions!$D$16)/(1+Simulation!K1847)^2+(Assumptions!$D$14*(1+Simulation!E1847)^3*F1847-Assumptions!$D$14*(1+Simulation!E1847)^2*Simulation!E1847*Assumptions!$D$16)/(1+Simulation!K1847)^3+(Assumptions!$D$14*(1+Simulation!E1847)^4*F1847-Assumptions!$D$14*(1+Simulation!E1847)^3*Simulation!E1847*Assumptions!$D$16)/(1+Simulation!K1847)^4+(Assumptions!$D$14*(1+Simulation!E1847)^5*F1847-Assumptions!$D$14*(1+Simulation!E1847)^4*Simulation!E1847*Assumptions!$D$16)/(1+Simulation!K1847)^5+(Assumptions!$D$14*(1+Simulation!E1847)^5*F1847-Assumptions!$D$14*(1+Simulation!E1847)^4*Simulation!E1847*Assumptions!$D$16)*(1+Simulation!I1847)/(Simulation!K1847-Simulation!I1847)/(1+Simulation!K1847)^5-Assumptions!$D$17)/Assumptions!$D$18</f>
        <v>7.08528806569145</v>
      </c>
      <c r="H1847" s="8" t="str">
        <f aca="false">IF(D1847=1,G1847,"")</f>
        <v/>
      </c>
      <c r="I1847" s="33" t="n">
        <f aca="false">IF(D1847=0,G1847,"")</f>
        <v>7.08528806569145</v>
      </c>
    </row>
    <row r="1848" customFormat="false" ht="15" hidden="false" customHeight="false" outlineLevel="0" collapsed="false">
      <c r="B1848" s="2" t="n">
        <v>1843</v>
      </c>
      <c r="C1848" s="19" t="n">
        <f aca="false">IF('Random Draws'!F1848&lt;(Assumptions!$D$28-Assumptions!$D$27)/(Assumptions!$D$29-Assumptions!$D$27),Assumptions!$D$27+SQRT('Random Draws'!F1848*(Assumptions!$D$29-Assumptions!$D$27)*(Assumptions!$D$28-Assumptions!$D$27)),Assumptions!$D$29-SQRT((1-'Random Draws'!F1848)*(Assumptions!$D$29-Assumptions!$D$27)*(Assumptions!$D$29-Assumptions!$D$28)))</f>
        <v>0.26396636399787</v>
      </c>
      <c r="D1848" s="29" t="n">
        <f aca="false">IF('Random Draws'!I1848&lt;Assumptions!$D$30,1,0)</f>
        <v>1</v>
      </c>
      <c r="E1848" s="19" t="n">
        <f aca="false">C1848+Assumptions!$D$31*D1848</f>
        <v>0.35396636399787</v>
      </c>
      <c r="F1848" s="28" t="n">
        <f aca="false">(Simulation!F1848-Assumptions!$D$15)*(1-E1848)+Assumptions!$D$15-Simulation!J1848</f>
        <v>0.131668016980037</v>
      </c>
      <c r="G1848" s="8" t="n">
        <f aca="false">((Assumptions!$D$14*(1+Simulation!E1848)^1*F1848-Assumptions!$D$14*(1+Simulation!E1848)^0*Simulation!E1848*Assumptions!$D$16)/(1+Simulation!K1848)^1+(Assumptions!$D$14*(1+Simulation!E1848)^2*F1848-Assumptions!$D$14*(1+Simulation!E1848)^1*Simulation!E1848*Assumptions!$D$16)/(1+Simulation!K1848)^2+(Assumptions!$D$14*(1+Simulation!E1848)^3*F1848-Assumptions!$D$14*(1+Simulation!E1848)^2*Simulation!E1848*Assumptions!$D$16)/(1+Simulation!K1848)^3+(Assumptions!$D$14*(1+Simulation!E1848)^4*F1848-Assumptions!$D$14*(1+Simulation!E1848)^3*Simulation!E1848*Assumptions!$D$16)/(1+Simulation!K1848)^4+(Assumptions!$D$14*(1+Simulation!E1848)^5*F1848-Assumptions!$D$14*(1+Simulation!E1848)^4*Simulation!E1848*Assumptions!$D$16)/(1+Simulation!K1848)^5+(Assumptions!$D$14*(1+Simulation!E1848)^5*F1848-Assumptions!$D$14*(1+Simulation!E1848)^4*Simulation!E1848*Assumptions!$D$16)*(1+Simulation!I1848)/(Simulation!K1848-Simulation!I1848)/(1+Simulation!K1848)^5-Assumptions!$D$17)/Assumptions!$D$18</f>
        <v>6.23364913022899</v>
      </c>
      <c r="H1848" s="8" t="n">
        <f aca="false">IF(D1848=1,G1848,"")</f>
        <v>6.23364913022899</v>
      </c>
      <c r="I1848" s="33" t="str">
        <f aca="false">IF(D1848=0,G1848,"")</f>
        <v/>
      </c>
    </row>
    <row r="1849" customFormat="false" ht="15" hidden="false" customHeight="false" outlineLevel="0" collapsed="false">
      <c r="B1849" s="2" t="n">
        <v>1844</v>
      </c>
      <c r="C1849" s="19" t="n">
        <f aca="false">IF('Random Draws'!F1849&lt;(Assumptions!$D$28-Assumptions!$D$27)/(Assumptions!$D$29-Assumptions!$D$27),Assumptions!$D$27+SQRT('Random Draws'!F1849*(Assumptions!$D$29-Assumptions!$D$27)*(Assumptions!$D$28-Assumptions!$D$27)),Assumptions!$D$29-SQRT((1-'Random Draws'!F1849)*(Assumptions!$D$29-Assumptions!$D$27)*(Assumptions!$D$29-Assumptions!$D$28)))</f>
        <v>0.269029399496545</v>
      </c>
      <c r="D1849" s="29" t="n">
        <f aca="false">IF('Random Draws'!I1849&lt;Assumptions!$D$30,1,0)</f>
        <v>0</v>
      </c>
      <c r="E1849" s="19" t="n">
        <f aca="false">C1849+Assumptions!$D$31*D1849</f>
        <v>0.269029399496545</v>
      </c>
      <c r="F1849" s="28" t="n">
        <f aca="false">(Simulation!F1849-Assumptions!$D$15)*(1-E1849)+Assumptions!$D$15-Simulation!J1849</f>
        <v>0.172660655748248</v>
      </c>
      <c r="G1849" s="8" t="n">
        <f aca="false">((Assumptions!$D$14*(1+Simulation!E1849)^1*F1849-Assumptions!$D$14*(1+Simulation!E1849)^0*Simulation!E1849*Assumptions!$D$16)/(1+Simulation!K1849)^1+(Assumptions!$D$14*(1+Simulation!E1849)^2*F1849-Assumptions!$D$14*(1+Simulation!E1849)^1*Simulation!E1849*Assumptions!$D$16)/(1+Simulation!K1849)^2+(Assumptions!$D$14*(1+Simulation!E1849)^3*F1849-Assumptions!$D$14*(1+Simulation!E1849)^2*Simulation!E1849*Assumptions!$D$16)/(1+Simulation!K1849)^3+(Assumptions!$D$14*(1+Simulation!E1849)^4*F1849-Assumptions!$D$14*(1+Simulation!E1849)^3*Simulation!E1849*Assumptions!$D$16)/(1+Simulation!K1849)^4+(Assumptions!$D$14*(1+Simulation!E1849)^5*F1849-Assumptions!$D$14*(1+Simulation!E1849)^4*Simulation!E1849*Assumptions!$D$16)/(1+Simulation!K1849)^5+(Assumptions!$D$14*(1+Simulation!E1849)^5*F1849-Assumptions!$D$14*(1+Simulation!E1849)^4*Simulation!E1849*Assumptions!$D$16)*(1+Simulation!I1849)/(Simulation!K1849-Simulation!I1849)/(1+Simulation!K1849)^5-Assumptions!$D$17)/Assumptions!$D$18</f>
        <v>12.9740423340915</v>
      </c>
      <c r="H1849" s="8" t="str">
        <f aca="false">IF(D1849=1,G1849,"")</f>
        <v/>
      </c>
      <c r="I1849" s="33" t="n">
        <f aca="false">IF(D1849=0,G1849,"")</f>
        <v>12.9740423340915</v>
      </c>
    </row>
    <row r="1850" customFormat="false" ht="15" hidden="false" customHeight="false" outlineLevel="0" collapsed="false">
      <c r="B1850" s="2" t="n">
        <v>1845</v>
      </c>
      <c r="C1850" s="19" t="n">
        <f aca="false">IF('Random Draws'!F1850&lt;(Assumptions!$D$28-Assumptions!$D$27)/(Assumptions!$D$29-Assumptions!$D$27),Assumptions!$D$27+SQRT('Random Draws'!F1850*(Assumptions!$D$29-Assumptions!$D$27)*(Assumptions!$D$28-Assumptions!$D$27)),Assumptions!$D$29-SQRT((1-'Random Draws'!F1850)*(Assumptions!$D$29-Assumptions!$D$27)*(Assumptions!$D$29-Assumptions!$D$28)))</f>
        <v>0.276390834641416</v>
      </c>
      <c r="D1850" s="29" t="n">
        <f aca="false">IF('Random Draws'!I1850&lt;Assumptions!$D$30,1,0)</f>
        <v>0</v>
      </c>
      <c r="E1850" s="19" t="n">
        <f aca="false">C1850+Assumptions!$D$31*D1850</f>
        <v>0.276390834641416</v>
      </c>
      <c r="F1850" s="28" t="n">
        <f aca="false">(Simulation!F1850-Assumptions!$D$15)*(1-E1850)+Assumptions!$D$15-Simulation!J1850</f>
        <v>0.16702054091088</v>
      </c>
      <c r="G1850" s="8" t="n">
        <f aca="false">((Assumptions!$D$14*(1+Simulation!E1850)^1*F1850-Assumptions!$D$14*(1+Simulation!E1850)^0*Simulation!E1850*Assumptions!$D$16)/(1+Simulation!K1850)^1+(Assumptions!$D$14*(1+Simulation!E1850)^2*F1850-Assumptions!$D$14*(1+Simulation!E1850)^1*Simulation!E1850*Assumptions!$D$16)/(1+Simulation!K1850)^2+(Assumptions!$D$14*(1+Simulation!E1850)^3*F1850-Assumptions!$D$14*(1+Simulation!E1850)^2*Simulation!E1850*Assumptions!$D$16)/(1+Simulation!K1850)^3+(Assumptions!$D$14*(1+Simulation!E1850)^4*F1850-Assumptions!$D$14*(1+Simulation!E1850)^3*Simulation!E1850*Assumptions!$D$16)/(1+Simulation!K1850)^4+(Assumptions!$D$14*(1+Simulation!E1850)^5*F1850-Assumptions!$D$14*(1+Simulation!E1850)^4*Simulation!E1850*Assumptions!$D$16)/(1+Simulation!K1850)^5+(Assumptions!$D$14*(1+Simulation!E1850)^5*F1850-Assumptions!$D$14*(1+Simulation!E1850)^4*Simulation!E1850*Assumptions!$D$16)*(1+Simulation!I1850)/(Simulation!K1850-Simulation!I1850)/(1+Simulation!K1850)^5-Assumptions!$D$17)/Assumptions!$D$18</f>
        <v>10.4034176452945</v>
      </c>
      <c r="H1850" s="8" t="str">
        <f aca="false">IF(D1850=1,G1850,"")</f>
        <v/>
      </c>
      <c r="I1850" s="33" t="n">
        <f aca="false">IF(D1850=0,G1850,"")</f>
        <v>10.4034176452945</v>
      </c>
    </row>
    <row r="1851" customFormat="false" ht="15" hidden="false" customHeight="false" outlineLevel="0" collapsed="false">
      <c r="B1851" s="2" t="n">
        <v>1846</v>
      </c>
      <c r="C1851" s="19" t="n">
        <f aca="false">IF('Random Draws'!F1851&lt;(Assumptions!$D$28-Assumptions!$D$27)/(Assumptions!$D$29-Assumptions!$D$27),Assumptions!$D$27+SQRT('Random Draws'!F1851*(Assumptions!$D$29-Assumptions!$D$27)*(Assumptions!$D$28-Assumptions!$D$27)),Assumptions!$D$29-SQRT((1-'Random Draws'!F1851)*(Assumptions!$D$29-Assumptions!$D$27)*(Assumptions!$D$29-Assumptions!$D$28)))</f>
        <v>0.273436102706166</v>
      </c>
      <c r="D1851" s="29" t="n">
        <f aca="false">IF('Random Draws'!I1851&lt;Assumptions!$D$30,1,0)</f>
        <v>1</v>
      </c>
      <c r="E1851" s="19" t="n">
        <f aca="false">C1851+Assumptions!$D$31*D1851</f>
        <v>0.363436102706166</v>
      </c>
      <c r="F1851" s="28" t="n">
        <f aca="false">(Simulation!F1851-Assumptions!$D$15)*(1-E1851)+Assumptions!$D$15-Simulation!J1851</f>
        <v>0.120181067742734</v>
      </c>
      <c r="G1851" s="8" t="n">
        <f aca="false">((Assumptions!$D$14*(1+Simulation!E1851)^1*F1851-Assumptions!$D$14*(1+Simulation!E1851)^0*Simulation!E1851*Assumptions!$D$16)/(1+Simulation!K1851)^1+(Assumptions!$D$14*(1+Simulation!E1851)^2*F1851-Assumptions!$D$14*(1+Simulation!E1851)^1*Simulation!E1851*Assumptions!$D$16)/(1+Simulation!K1851)^2+(Assumptions!$D$14*(1+Simulation!E1851)^3*F1851-Assumptions!$D$14*(1+Simulation!E1851)^2*Simulation!E1851*Assumptions!$D$16)/(1+Simulation!K1851)^3+(Assumptions!$D$14*(1+Simulation!E1851)^4*F1851-Assumptions!$D$14*(1+Simulation!E1851)^3*Simulation!E1851*Assumptions!$D$16)/(1+Simulation!K1851)^4+(Assumptions!$D$14*(1+Simulation!E1851)^5*F1851-Assumptions!$D$14*(1+Simulation!E1851)^4*Simulation!E1851*Assumptions!$D$16)/(1+Simulation!K1851)^5+(Assumptions!$D$14*(1+Simulation!E1851)^5*F1851-Assumptions!$D$14*(1+Simulation!E1851)^4*Simulation!E1851*Assumptions!$D$16)*(1+Simulation!I1851)/(Simulation!K1851-Simulation!I1851)/(1+Simulation!K1851)^5-Assumptions!$D$17)/Assumptions!$D$18</f>
        <v>8.28277529684903</v>
      </c>
      <c r="H1851" s="8" t="n">
        <f aca="false">IF(D1851=1,G1851,"")</f>
        <v>8.28277529684903</v>
      </c>
      <c r="I1851" s="33" t="str">
        <f aca="false">IF(D1851=0,G1851,"")</f>
        <v/>
      </c>
    </row>
    <row r="1852" customFormat="false" ht="15" hidden="false" customHeight="false" outlineLevel="0" collapsed="false">
      <c r="B1852" s="2" t="n">
        <v>1847</v>
      </c>
      <c r="C1852" s="19" t="n">
        <f aca="false">IF('Random Draws'!F1852&lt;(Assumptions!$D$28-Assumptions!$D$27)/(Assumptions!$D$29-Assumptions!$D$27),Assumptions!$D$27+SQRT('Random Draws'!F1852*(Assumptions!$D$29-Assumptions!$D$27)*(Assumptions!$D$28-Assumptions!$D$27)),Assumptions!$D$29-SQRT((1-'Random Draws'!F1852)*(Assumptions!$D$29-Assumptions!$D$27)*(Assumptions!$D$29-Assumptions!$D$28)))</f>
        <v>0.262767767203522</v>
      </c>
      <c r="D1852" s="29" t="n">
        <f aca="false">IF('Random Draws'!I1852&lt;Assumptions!$D$30,1,0)</f>
        <v>0</v>
      </c>
      <c r="E1852" s="19" t="n">
        <f aca="false">C1852+Assumptions!$D$31*D1852</f>
        <v>0.262767767203522</v>
      </c>
      <c r="F1852" s="28" t="n">
        <f aca="false">(Simulation!F1852-Assumptions!$D$15)*(1-E1852)+Assumptions!$D$15-Simulation!J1852</f>
        <v>0.191042092951251</v>
      </c>
      <c r="G1852" s="8" t="n">
        <f aca="false">((Assumptions!$D$14*(1+Simulation!E1852)^1*F1852-Assumptions!$D$14*(1+Simulation!E1852)^0*Simulation!E1852*Assumptions!$D$16)/(1+Simulation!K1852)^1+(Assumptions!$D$14*(1+Simulation!E1852)^2*F1852-Assumptions!$D$14*(1+Simulation!E1852)^1*Simulation!E1852*Assumptions!$D$16)/(1+Simulation!K1852)^2+(Assumptions!$D$14*(1+Simulation!E1852)^3*F1852-Assumptions!$D$14*(1+Simulation!E1852)^2*Simulation!E1852*Assumptions!$D$16)/(1+Simulation!K1852)^3+(Assumptions!$D$14*(1+Simulation!E1852)^4*F1852-Assumptions!$D$14*(1+Simulation!E1852)^3*Simulation!E1852*Assumptions!$D$16)/(1+Simulation!K1852)^4+(Assumptions!$D$14*(1+Simulation!E1852)^5*F1852-Assumptions!$D$14*(1+Simulation!E1852)^4*Simulation!E1852*Assumptions!$D$16)/(1+Simulation!K1852)^5+(Assumptions!$D$14*(1+Simulation!E1852)^5*F1852-Assumptions!$D$14*(1+Simulation!E1852)^4*Simulation!E1852*Assumptions!$D$16)*(1+Simulation!I1852)/(Simulation!K1852-Simulation!I1852)/(1+Simulation!K1852)^5-Assumptions!$D$17)/Assumptions!$D$18</f>
        <v>14.0298012624647</v>
      </c>
      <c r="H1852" s="8" t="str">
        <f aca="false">IF(D1852=1,G1852,"")</f>
        <v/>
      </c>
      <c r="I1852" s="33" t="n">
        <f aca="false">IF(D1852=0,G1852,"")</f>
        <v>14.0298012624647</v>
      </c>
    </row>
    <row r="1853" customFormat="false" ht="15" hidden="false" customHeight="false" outlineLevel="0" collapsed="false">
      <c r="B1853" s="2" t="n">
        <v>1848</v>
      </c>
      <c r="C1853" s="19" t="n">
        <f aca="false">IF('Random Draws'!F1853&lt;(Assumptions!$D$28-Assumptions!$D$27)/(Assumptions!$D$29-Assumptions!$D$27),Assumptions!$D$27+SQRT('Random Draws'!F1853*(Assumptions!$D$29-Assumptions!$D$27)*(Assumptions!$D$28-Assumptions!$D$27)),Assumptions!$D$29-SQRT((1-'Random Draws'!F1853)*(Assumptions!$D$29-Assumptions!$D$27)*(Assumptions!$D$29-Assumptions!$D$28)))</f>
        <v>0.255888160616686</v>
      </c>
      <c r="D1853" s="29" t="n">
        <f aca="false">IF('Random Draws'!I1853&lt;Assumptions!$D$30,1,0)</f>
        <v>0</v>
      </c>
      <c r="E1853" s="19" t="n">
        <f aca="false">C1853+Assumptions!$D$31*D1853</f>
        <v>0.255888160616686</v>
      </c>
      <c r="F1853" s="28" t="n">
        <f aca="false">(Simulation!F1853-Assumptions!$D$15)*(1-E1853)+Assumptions!$D$15-Simulation!J1853</f>
        <v>0.182653360204942</v>
      </c>
      <c r="G1853" s="8" t="n">
        <f aca="false">((Assumptions!$D$14*(1+Simulation!E1853)^1*F1853-Assumptions!$D$14*(1+Simulation!E1853)^0*Simulation!E1853*Assumptions!$D$16)/(1+Simulation!K1853)^1+(Assumptions!$D$14*(1+Simulation!E1853)^2*F1853-Assumptions!$D$14*(1+Simulation!E1853)^1*Simulation!E1853*Assumptions!$D$16)/(1+Simulation!K1853)^2+(Assumptions!$D$14*(1+Simulation!E1853)^3*F1853-Assumptions!$D$14*(1+Simulation!E1853)^2*Simulation!E1853*Assumptions!$D$16)/(1+Simulation!K1853)^3+(Assumptions!$D$14*(1+Simulation!E1853)^4*F1853-Assumptions!$D$14*(1+Simulation!E1853)^3*Simulation!E1853*Assumptions!$D$16)/(1+Simulation!K1853)^4+(Assumptions!$D$14*(1+Simulation!E1853)^5*F1853-Assumptions!$D$14*(1+Simulation!E1853)^4*Simulation!E1853*Assumptions!$D$16)/(1+Simulation!K1853)^5+(Assumptions!$D$14*(1+Simulation!E1853)^5*F1853-Assumptions!$D$14*(1+Simulation!E1853)^4*Simulation!E1853*Assumptions!$D$16)*(1+Simulation!I1853)/(Simulation!K1853-Simulation!I1853)/(1+Simulation!K1853)^5-Assumptions!$D$17)/Assumptions!$D$18</f>
        <v>11.2507971740787</v>
      </c>
      <c r="H1853" s="8" t="str">
        <f aca="false">IF(D1853=1,G1853,"")</f>
        <v/>
      </c>
      <c r="I1853" s="33" t="n">
        <f aca="false">IF(D1853=0,G1853,"")</f>
        <v>11.2507971740787</v>
      </c>
    </row>
    <row r="1854" customFormat="false" ht="15" hidden="false" customHeight="false" outlineLevel="0" collapsed="false">
      <c r="B1854" s="2" t="n">
        <v>1849</v>
      </c>
      <c r="C1854" s="19" t="n">
        <f aca="false">IF('Random Draws'!F1854&lt;(Assumptions!$D$28-Assumptions!$D$27)/(Assumptions!$D$29-Assumptions!$D$27),Assumptions!$D$27+SQRT('Random Draws'!F1854*(Assumptions!$D$29-Assumptions!$D$27)*(Assumptions!$D$28-Assumptions!$D$27)),Assumptions!$D$29-SQRT((1-'Random Draws'!F1854)*(Assumptions!$D$29-Assumptions!$D$27)*(Assumptions!$D$29-Assumptions!$D$28)))</f>
        <v>0.256901696671376</v>
      </c>
      <c r="D1854" s="29" t="n">
        <f aca="false">IF('Random Draws'!I1854&lt;Assumptions!$D$30,1,0)</f>
        <v>0</v>
      </c>
      <c r="E1854" s="19" t="n">
        <f aca="false">C1854+Assumptions!$D$31*D1854</f>
        <v>0.256901696671376</v>
      </c>
      <c r="F1854" s="28" t="n">
        <f aca="false">(Simulation!F1854-Assumptions!$D$15)*(1-E1854)+Assumptions!$D$15-Simulation!J1854</f>
        <v>0.174512280081103</v>
      </c>
      <c r="G1854" s="8" t="n">
        <f aca="false">((Assumptions!$D$14*(1+Simulation!E1854)^1*F1854-Assumptions!$D$14*(1+Simulation!E1854)^0*Simulation!E1854*Assumptions!$D$16)/(1+Simulation!K1854)^1+(Assumptions!$D$14*(1+Simulation!E1854)^2*F1854-Assumptions!$D$14*(1+Simulation!E1854)^1*Simulation!E1854*Assumptions!$D$16)/(1+Simulation!K1854)^2+(Assumptions!$D$14*(1+Simulation!E1854)^3*F1854-Assumptions!$D$14*(1+Simulation!E1854)^2*Simulation!E1854*Assumptions!$D$16)/(1+Simulation!K1854)^3+(Assumptions!$D$14*(1+Simulation!E1854)^4*F1854-Assumptions!$D$14*(1+Simulation!E1854)^3*Simulation!E1854*Assumptions!$D$16)/(1+Simulation!K1854)^4+(Assumptions!$D$14*(1+Simulation!E1854)^5*F1854-Assumptions!$D$14*(1+Simulation!E1854)^4*Simulation!E1854*Assumptions!$D$16)/(1+Simulation!K1854)^5+(Assumptions!$D$14*(1+Simulation!E1854)^5*F1854-Assumptions!$D$14*(1+Simulation!E1854)^4*Simulation!E1854*Assumptions!$D$16)*(1+Simulation!I1854)/(Simulation!K1854-Simulation!I1854)/(1+Simulation!K1854)^5-Assumptions!$D$17)/Assumptions!$D$18</f>
        <v>8.94594496140197</v>
      </c>
      <c r="H1854" s="8" t="str">
        <f aca="false">IF(D1854=1,G1854,"")</f>
        <v/>
      </c>
      <c r="I1854" s="33" t="n">
        <f aca="false">IF(D1854=0,G1854,"")</f>
        <v>8.94594496140197</v>
      </c>
    </row>
    <row r="1855" customFormat="false" ht="15" hidden="false" customHeight="false" outlineLevel="0" collapsed="false">
      <c r="B1855" s="2" t="n">
        <v>1850</v>
      </c>
      <c r="C1855" s="19" t="n">
        <f aca="false">IF('Random Draws'!F1855&lt;(Assumptions!$D$28-Assumptions!$D$27)/(Assumptions!$D$29-Assumptions!$D$27),Assumptions!$D$27+SQRT('Random Draws'!F1855*(Assumptions!$D$29-Assumptions!$D$27)*(Assumptions!$D$28-Assumptions!$D$27)),Assumptions!$D$29-SQRT((1-'Random Draws'!F1855)*(Assumptions!$D$29-Assumptions!$D$27)*(Assumptions!$D$29-Assumptions!$D$28)))</f>
        <v>0.261772682457827</v>
      </c>
      <c r="D1855" s="29" t="n">
        <f aca="false">IF('Random Draws'!I1855&lt;Assumptions!$D$30,1,0)</f>
        <v>0</v>
      </c>
      <c r="E1855" s="19" t="n">
        <f aca="false">C1855+Assumptions!$D$31*D1855</f>
        <v>0.261772682457827</v>
      </c>
      <c r="F1855" s="28" t="n">
        <f aca="false">(Simulation!F1855-Assumptions!$D$15)*(1-E1855)+Assumptions!$D$15-Simulation!J1855</f>
        <v>0.179919968028748</v>
      </c>
      <c r="G1855" s="8" t="n">
        <f aca="false">((Assumptions!$D$14*(1+Simulation!E1855)^1*F1855-Assumptions!$D$14*(1+Simulation!E1855)^0*Simulation!E1855*Assumptions!$D$16)/(1+Simulation!K1855)^1+(Assumptions!$D$14*(1+Simulation!E1855)^2*F1855-Assumptions!$D$14*(1+Simulation!E1855)^1*Simulation!E1855*Assumptions!$D$16)/(1+Simulation!K1855)^2+(Assumptions!$D$14*(1+Simulation!E1855)^3*F1855-Assumptions!$D$14*(1+Simulation!E1855)^2*Simulation!E1855*Assumptions!$D$16)/(1+Simulation!K1855)^3+(Assumptions!$D$14*(1+Simulation!E1855)^4*F1855-Assumptions!$D$14*(1+Simulation!E1855)^3*Simulation!E1855*Assumptions!$D$16)/(1+Simulation!K1855)^4+(Assumptions!$D$14*(1+Simulation!E1855)^5*F1855-Assumptions!$D$14*(1+Simulation!E1855)^4*Simulation!E1855*Assumptions!$D$16)/(1+Simulation!K1855)^5+(Assumptions!$D$14*(1+Simulation!E1855)^5*F1855-Assumptions!$D$14*(1+Simulation!E1855)^4*Simulation!E1855*Assumptions!$D$16)*(1+Simulation!I1855)/(Simulation!K1855-Simulation!I1855)/(1+Simulation!K1855)^5-Assumptions!$D$17)/Assumptions!$D$18</f>
        <v>14.1753567099034</v>
      </c>
      <c r="H1855" s="8" t="str">
        <f aca="false">IF(D1855=1,G1855,"")</f>
        <v/>
      </c>
      <c r="I1855" s="33" t="n">
        <f aca="false">IF(D1855=0,G1855,"")</f>
        <v>14.1753567099034</v>
      </c>
    </row>
    <row r="1856" customFormat="false" ht="15" hidden="false" customHeight="false" outlineLevel="0" collapsed="false">
      <c r="B1856" s="2" t="n">
        <v>1851</v>
      </c>
      <c r="C1856" s="19" t="n">
        <f aca="false">IF('Random Draws'!F1856&lt;(Assumptions!$D$28-Assumptions!$D$27)/(Assumptions!$D$29-Assumptions!$D$27),Assumptions!$D$27+SQRT('Random Draws'!F1856*(Assumptions!$D$29-Assumptions!$D$27)*(Assumptions!$D$28-Assumptions!$D$27)),Assumptions!$D$29-SQRT((1-'Random Draws'!F1856)*(Assumptions!$D$29-Assumptions!$D$27)*(Assumptions!$D$29-Assumptions!$D$28)))</f>
        <v>0.265189577339265</v>
      </c>
      <c r="D1856" s="29" t="n">
        <f aca="false">IF('Random Draws'!I1856&lt;Assumptions!$D$30,1,0)</f>
        <v>1</v>
      </c>
      <c r="E1856" s="19" t="n">
        <f aca="false">C1856+Assumptions!$D$31*D1856</f>
        <v>0.355189577339266</v>
      </c>
      <c r="F1856" s="28" t="n">
        <f aca="false">(Simulation!F1856-Assumptions!$D$15)*(1-E1856)+Assumptions!$D$15-Simulation!J1856</f>
        <v>0.123181637426496</v>
      </c>
      <c r="G1856" s="8" t="n">
        <f aca="false">((Assumptions!$D$14*(1+Simulation!E1856)^1*F1856-Assumptions!$D$14*(1+Simulation!E1856)^0*Simulation!E1856*Assumptions!$D$16)/(1+Simulation!K1856)^1+(Assumptions!$D$14*(1+Simulation!E1856)^2*F1856-Assumptions!$D$14*(1+Simulation!E1856)^1*Simulation!E1856*Assumptions!$D$16)/(1+Simulation!K1856)^2+(Assumptions!$D$14*(1+Simulation!E1856)^3*F1856-Assumptions!$D$14*(1+Simulation!E1856)^2*Simulation!E1856*Assumptions!$D$16)/(1+Simulation!K1856)^3+(Assumptions!$D$14*(1+Simulation!E1856)^4*F1856-Assumptions!$D$14*(1+Simulation!E1856)^3*Simulation!E1856*Assumptions!$D$16)/(1+Simulation!K1856)^4+(Assumptions!$D$14*(1+Simulation!E1856)^5*F1856-Assumptions!$D$14*(1+Simulation!E1856)^4*Simulation!E1856*Assumptions!$D$16)/(1+Simulation!K1856)^5+(Assumptions!$D$14*(1+Simulation!E1856)^5*F1856-Assumptions!$D$14*(1+Simulation!E1856)^4*Simulation!E1856*Assumptions!$D$16)*(1+Simulation!I1856)/(Simulation!K1856-Simulation!I1856)/(1+Simulation!K1856)^5-Assumptions!$D$17)/Assumptions!$D$18</f>
        <v>4.46322047255033</v>
      </c>
      <c r="H1856" s="8" t="n">
        <f aca="false">IF(D1856=1,G1856,"")</f>
        <v>4.46322047255033</v>
      </c>
      <c r="I1856" s="33" t="str">
        <f aca="false">IF(D1856=0,G1856,"")</f>
        <v/>
      </c>
    </row>
    <row r="1857" customFormat="false" ht="15" hidden="false" customHeight="false" outlineLevel="0" collapsed="false">
      <c r="B1857" s="2" t="n">
        <v>1852</v>
      </c>
      <c r="C1857" s="19" t="n">
        <f aca="false">IF('Random Draws'!F1857&lt;(Assumptions!$D$28-Assumptions!$D$27)/(Assumptions!$D$29-Assumptions!$D$27),Assumptions!$D$27+SQRT('Random Draws'!F1857*(Assumptions!$D$29-Assumptions!$D$27)*(Assumptions!$D$28-Assumptions!$D$27)),Assumptions!$D$29-SQRT((1-'Random Draws'!F1857)*(Assumptions!$D$29-Assumptions!$D$27)*(Assumptions!$D$29-Assumptions!$D$28)))</f>
        <v>0.260466416988847</v>
      </c>
      <c r="D1857" s="29" t="n">
        <f aca="false">IF('Random Draws'!I1857&lt;Assumptions!$D$30,1,0)</f>
        <v>0</v>
      </c>
      <c r="E1857" s="19" t="n">
        <f aca="false">C1857+Assumptions!$D$31*D1857</f>
        <v>0.260466416988847</v>
      </c>
      <c r="F1857" s="28" t="n">
        <f aca="false">(Simulation!F1857-Assumptions!$D$15)*(1-E1857)+Assumptions!$D$15-Simulation!J1857</f>
        <v>0.203261352102958</v>
      </c>
      <c r="G1857" s="8" t="n">
        <f aca="false">((Assumptions!$D$14*(1+Simulation!E1857)^1*F1857-Assumptions!$D$14*(1+Simulation!E1857)^0*Simulation!E1857*Assumptions!$D$16)/(1+Simulation!K1857)^1+(Assumptions!$D$14*(1+Simulation!E1857)^2*F1857-Assumptions!$D$14*(1+Simulation!E1857)^1*Simulation!E1857*Assumptions!$D$16)/(1+Simulation!K1857)^2+(Assumptions!$D$14*(1+Simulation!E1857)^3*F1857-Assumptions!$D$14*(1+Simulation!E1857)^2*Simulation!E1857*Assumptions!$D$16)/(1+Simulation!K1857)^3+(Assumptions!$D$14*(1+Simulation!E1857)^4*F1857-Assumptions!$D$14*(1+Simulation!E1857)^3*Simulation!E1857*Assumptions!$D$16)/(1+Simulation!K1857)^4+(Assumptions!$D$14*(1+Simulation!E1857)^5*F1857-Assumptions!$D$14*(1+Simulation!E1857)^4*Simulation!E1857*Assumptions!$D$16)/(1+Simulation!K1857)^5+(Assumptions!$D$14*(1+Simulation!E1857)^5*F1857-Assumptions!$D$14*(1+Simulation!E1857)^4*Simulation!E1857*Assumptions!$D$16)*(1+Simulation!I1857)/(Simulation!K1857-Simulation!I1857)/(1+Simulation!K1857)^5-Assumptions!$D$17)/Assumptions!$D$18</f>
        <v>16.836719022874</v>
      </c>
      <c r="H1857" s="8" t="str">
        <f aca="false">IF(D1857=1,G1857,"")</f>
        <v/>
      </c>
      <c r="I1857" s="33" t="n">
        <f aca="false">IF(D1857=0,G1857,"")</f>
        <v>16.836719022874</v>
      </c>
    </row>
    <row r="1858" customFormat="false" ht="15" hidden="false" customHeight="false" outlineLevel="0" collapsed="false">
      <c r="B1858" s="2" t="n">
        <v>1853</v>
      </c>
      <c r="C1858" s="19" t="n">
        <f aca="false">IF('Random Draws'!F1858&lt;(Assumptions!$D$28-Assumptions!$D$27)/(Assumptions!$D$29-Assumptions!$D$27),Assumptions!$D$27+SQRT('Random Draws'!F1858*(Assumptions!$D$29-Assumptions!$D$27)*(Assumptions!$D$28-Assumptions!$D$27)),Assumptions!$D$29-SQRT((1-'Random Draws'!F1858)*(Assumptions!$D$29-Assumptions!$D$27)*(Assumptions!$D$29-Assumptions!$D$28)))</f>
        <v>0.267663352149567</v>
      </c>
      <c r="D1858" s="29" t="n">
        <f aca="false">IF('Random Draws'!I1858&lt;Assumptions!$D$30,1,0)</f>
        <v>0</v>
      </c>
      <c r="E1858" s="19" t="n">
        <f aca="false">C1858+Assumptions!$D$31*D1858</f>
        <v>0.267663352149567</v>
      </c>
      <c r="F1858" s="28" t="n">
        <f aca="false">(Simulation!F1858-Assumptions!$D$15)*(1-E1858)+Assumptions!$D$15-Simulation!J1858</f>
        <v>0.14632158443217</v>
      </c>
      <c r="G1858" s="8" t="n">
        <f aca="false">((Assumptions!$D$14*(1+Simulation!E1858)^1*F1858-Assumptions!$D$14*(1+Simulation!E1858)^0*Simulation!E1858*Assumptions!$D$16)/(1+Simulation!K1858)^1+(Assumptions!$D$14*(1+Simulation!E1858)^2*F1858-Assumptions!$D$14*(1+Simulation!E1858)^1*Simulation!E1858*Assumptions!$D$16)/(1+Simulation!K1858)^2+(Assumptions!$D$14*(1+Simulation!E1858)^3*F1858-Assumptions!$D$14*(1+Simulation!E1858)^2*Simulation!E1858*Assumptions!$D$16)/(1+Simulation!K1858)^3+(Assumptions!$D$14*(1+Simulation!E1858)^4*F1858-Assumptions!$D$14*(1+Simulation!E1858)^3*Simulation!E1858*Assumptions!$D$16)/(1+Simulation!K1858)^4+(Assumptions!$D$14*(1+Simulation!E1858)^5*F1858-Assumptions!$D$14*(1+Simulation!E1858)^4*Simulation!E1858*Assumptions!$D$16)/(1+Simulation!K1858)^5+(Assumptions!$D$14*(1+Simulation!E1858)^5*F1858-Assumptions!$D$14*(1+Simulation!E1858)^4*Simulation!E1858*Assumptions!$D$16)*(1+Simulation!I1858)/(Simulation!K1858-Simulation!I1858)/(1+Simulation!K1858)^5-Assumptions!$D$17)/Assumptions!$D$18</f>
        <v>13.6648400483311</v>
      </c>
      <c r="H1858" s="8" t="str">
        <f aca="false">IF(D1858=1,G1858,"")</f>
        <v/>
      </c>
      <c r="I1858" s="33" t="n">
        <f aca="false">IF(D1858=0,G1858,"")</f>
        <v>13.6648400483311</v>
      </c>
    </row>
    <row r="1859" customFormat="false" ht="15" hidden="false" customHeight="false" outlineLevel="0" collapsed="false">
      <c r="B1859" s="2" t="n">
        <v>1854</v>
      </c>
      <c r="C1859" s="19" t="n">
        <f aca="false">IF('Random Draws'!F1859&lt;(Assumptions!$D$28-Assumptions!$D$27)/(Assumptions!$D$29-Assumptions!$D$27),Assumptions!$D$27+SQRT('Random Draws'!F1859*(Assumptions!$D$29-Assumptions!$D$27)*(Assumptions!$D$28-Assumptions!$D$27)),Assumptions!$D$29-SQRT((1-'Random Draws'!F1859)*(Assumptions!$D$29-Assumptions!$D$27)*(Assumptions!$D$29-Assumptions!$D$28)))</f>
        <v>0.250737635944397</v>
      </c>
      <c r="D1859" s="29" t="n">
        <f aca="false">IF('Random Draws'!I1859&lt;Assumptions!$D$30,1,0)</f>
        <v>0</v>
      </c>
      <c r="E1859" s="19" t="n">
        <f aca="false">C1859+Assumptions!$D$31*D1859</f>
        <v>0.250737635944397</v>
      </c>
      <c r="F1859" s="28" t="n">
        <f aca="false">(Simulation!F1859-Assumptions!$D$15)*(1-E1859)+Assumptions!$D$15-Simulation!J1859</f>
        <v>0.208939002355483</v>
      </c>
      <c r="G1859" s="8" t="n">
        <f aca="false">((Assumptions!$D$14*(1+Simulation!E1859)^1*F1859-Assumptions!$D$14*(1+Simulation!E1859)^0*Simulation!E1859*Assumptions!$D$16)/(1+Simulation!K1859)^1+(Assumptions!$D$14*(1+Simulation!E1859)^2*F1859-Assumptions!$D$14*(1+Simulation!E1859)^1*Simulation!E1859*Assumptions!$D$16)/(1+Simulation!K1859)^2+(Assumptions!$D$14*(1+Simulation!E1859)^3*F1859-Assumptions!$D$14*(1+Simulation!E1859)^2*Simulation!E1859*Assumptions!$D$16)/(1+Simulation!K1859)^3+(Assumptions!$D$14*(1+Simulation!E1859)^4*F1859-Assumptions!$D$14*(1+Simulation!E1859)^3*Simulation!E1859*Assumptions!$D$16)/(1+Simulation!K1859)^4+(Assumptions!$D$14*(1+Simulation!E1859)^5*F1859-Assumptions!$D$14*(1+Simulation!E1859)^4*Simulation!E1859*Assumptions!$D$16)/(1+Simulation!K1859)^5+(Assumptions!$D$14*(1+Simulation!E1859)^5*F1859-Assumptions!$D$14*(1+Simulation!E1859)^4*Simulation!E1859*Assumptions!$D$16)*(1+Simulation!I1859)/(Simulation!K1859-Simulation!I1859)/(1+Simulation!K1859)^5-Assumptions!$D$17)/Assumptions!$D$18</f>
        <v>28.2665471298718</v>
      </c>
      <c r="H1859" s="8" t="str">
        <f aca="false">IF(D1859=1,G1859,"")</f>
        <v/>
      </c>
      <c r="I1859" s="33" t="n">
        <f aca="false">IF(D1859=0,G1859,"")</f>
        <v>28.2665471298718</v>
      </c>
    </row>
    <row r="1860" customFormat="false" ht="15" hidden="false" customHeight="false" outlineLevel="0" collapsed="false">
      <c r="B1860" s="2" t="n">
        <v>1855</v>
      </c>
      <c r="C1860" s="19" t="n">
        <f aca="false">IF('Random Draws'!F1860&lt;(Assumptions!$D$28-Assumptions!$D$27)/(Assumptions!$D$29-Assumptions!$D$27),Assumptions!$D$27+SQRT('Random Draws'!F1860*(Assumptions!$D$29-Assumptions!$D$27)*(Assumptions!$D$28-Assumptions!$D$27)),Assumptions!$D$29-SQRT((1-'Random Draws'!F1860)*(Assumptions!$D$29-Assumptions!$D$27)*(Assumptions!$D$29-Assumptions!$D$28)))</f>
        <v>0.258846503991563</v>
      </c>
      <c r="D1860" s="29" t="n">
        <f aca="false">IF('Random Draws'!I1860&lt;Assumptions!$D$30,1,0)</f>
        <v>0</v>
      </c>
      <c r="E1860" s="19" t="n">
        <f aca="false">C1860+Assumptions!$D$31*D1860</f>
        <v>0.258846503991563</v>
      </c>
      <c r="F1860" s="28" t="n">
        <f aca="false">(Simulation!F1860-Assumptions!$D$15)*(1-E1860)+Assumptions!$D$15-Simulation!J1860</f>
        <v>0.199883365392656</v>
      </c>
      <c r="G1860" s="8" t="n">
        <f aca="false">((Assumptions!$D$14*(1+Simulation!E1860)^1*F1860-Assumptions!$D$14*(1+Simulation!E1860)^0*Simulation!E1860*Assumptions!$D$16)/(1+Simulation!K1860)^1+(Assumptions!$D$14*(1+Simulation!E1860)^2*F1860-Assumptions!$D$14*(1+Simulation!E1860)^1*Simulation!E1860*Assumptions!$D$16)/(1+Simulation!K1860)^2+(Assumptions!$D$14*(1+Simulation!E1860)^3*F1860-Assumptions!$D$14*(1+Simulation!E1860)^2*Simulation!E1860*Assumptions!$D$16)/(1+Simulation!K1860)^3+(Assumptions!$D$14*(1+Simulation!E1860)^4*F1860-Assumptions!$D$14*(1+Simulation!E1860)^3*Simulation!E1860*Assumptions!$D$16)/(1+Simulation!K1860)^4+(Assumptions!$D$14*(1+Simulation!E1860)^5*F1860-Assumptions!$D$14*(1+Simulation!E1860)^4*Simulation!E1860*Assumptions!$D$16)/(1+Simulation!K1860)^5+(Assumptions!$D$14*(1+Simulation!E1860)^5*F1860-Assumptions!$D$14*(1+Simulation!E1860)^4*Simulation!E1860*Assumptions!$D$16)*(1+Simulation!I1860)/(Simulation!K1860-Simulation!I1860)/(1+Simulation!K1860)^5-Assumptions!$D$17)/Assumptions!$D$18</f>
        <v>16.0807764652416</v>
      </c>
      <c r="H1860" s="8" t="str">
        <f aca="false">IF(D1860=1,G1860,"")</f>
        <v/>
      </c>
      <c r="I1860" s="33" t="n">
        <f aca="false">IF(D1860=0,G1860,"")</f>
        <v>16.0807764652416</v>
      </c>
    </row>
    <row r="1861" customFormat="false" ht="15" hidden="false" customHeight="false" outlineLevel="0" collapsed="false">
      <c r="B1861" s="2" t="n">
        <v>1856</v>
      </c>
      <c r="C1861" s="19" t="n">
        <f aca="false">IF('Random Draws'!F1861&lt;(Assumptions!$D$28-Assumptions!$D$27)/(Assumptions!$D$29-Assumptions!$D$27),Assumptions!$D$27+SQRT('Random Draws'!F1861*(Assumptions!$D$29-Assumptions!$D$27)*(Assumptions!$D$28-Assumptions!$D$27)),Assumptions!$D$29-SQRT((1-'Random Draws'!F1861)*(Assumptions!$D$29-Assumptions!$D$27)*(Assumptions!$D$29-Assumptions!$D$28)))</f>
        <v>0.250523622891229</v>
      </c>
      <c r="D1861" s="29" t="n">
        <f aca="false">IF('Random Draws'!I1861&lt;Assumptions!$D$30,1,0)</f>
        <v>0</v>
      </c>
      <c r="E1861" s="19" t="n">
        <f aca="false">C1861+Assumptions!$D$31*D1861</f>
        <v>0.250523622891229</v>
      </c>
      <c r="F1861" s="28" t="n">
        <f aca="false">(Simulation!F1861-Assumptions!$D$15)*(1-E1861)+Assumptions!$D$15-Simulation!J1861</f>
        <v>0.181546753540005</v>
      </c>
      <c r="G1861" s="8" t="n">
        <f aca="false">((Assumptions!$D$14*(1+Simulation!E1861)^1*F1861-Assumptions!$D$14*(1+Simulation!E1861)^0*Simulation!E1861*Assumptions!$D$16)/(1+Simulation!K1861)^1+(Assumptions!$D$14*(1+Simulation!E1861)^2*F1861-Assumptions!$D$14*(1+Simulation!E1861)^1*Simulation!E1861*Assumptions!$D$16)/(1+Simulation!K1861)^2+(Assumptions!$D$14*(1+Simulation!E1861)^3*F1861-Assumptions!$D$14*(1+Simulation!E1861)^2*Simulation!E1861*Assumptions!$D$16)/(1+Simulation!K1861)^3+(Assumptions!$D$14*(1+Simulation!E1861)^4*F1861-Assumptions!$D$14*(1+Simulation!E1861)^3*Simulation!E1861*Assumptions!$D$16)/(1+Simulation!K1861)^4+(Assumptions!$D$14*(1+Simulation!E1861)^5*F1861-Assumptions!$D$14*(1+Simulation!E1861)^4*Simulation!E1861*Assumptions!$D$16)/(1+Simulation!K1861)^5+(Assumptions!$D$14*(1+Simulation!E1861)^5*F1861-Assumptions!$D$14*(1+Simulation!E1861)^4*Simulation!E1861*Assumptions!$D$16)*(1+Simulation!I1861)/(Simulation!K1861-Simulation!I1861)/(1+Simulation!K1861)^5-Assumptions!$D$17)/Assumptions!$D$18</f>
        <v>10.5704760679836</v>
      </c>
      <c r="H1861" s="8" t="str">
        <f aca="false">IF(D1861=1,G1861,"")</f>
        <v/>
      </c>
      <c r="I1861" s="33" t="n">
        <f aca="false">IF(D1861=0,G1861,"")</f>
        <v>10.5704760679836</v>
      </c>
    </row>
    <row r="1862" customFormat="false" ht="15" hidden="false" customHeight="false" outlineLevel="0" collapsed="false">
      <c r="B1862" s="2" t="n">
        <v>1857</v>
      </c>
      <c r="C1862" s="19" t="n">
        <f aca="false">IF('Random Draws'!F1862&lt;(Assumptions!$D$28-Assumptions!$D$27)/(Assumptions!$D$29-Assumptions!$D$27),Assumptions!$D$27+SQRT('Random Draws'!F1862*(Assumptions!$D$29-Assumptions!$D$27)*(Assumptions!$D$28-Assumptions!$D$27)),Assumptions!$D$29-SQRT((1-'Random Draws'!F1862)*(Assumptions!$D$29-Assumptions!$D$27)*(Assumptions!$D$29-Assumptions!$D$28)))</f>
        <v>0.247533219633649</v>
      </c>
      <c r="D1862" s="29" t="n">
        <f aca="false">IF('Random Draws'!I1862&lt;Assumptions!$D$30,1,0)</f>
        <v>0</v>
      </c>
      <c r="E1862" s="19" t="n">
        <f aca="false">C1862+Assumptions!$D$31*D1862</f>
        <v>0.247533219633649</v>
      </c>
      <c r="F1862" s="28" t="n">
        <f aca="false">(Simulation!F1862-Assumptions!$D$15)*(1-E1862)+Assumptions!$D$15-Simulation!J1862</f>
        <v>0.171122916633225</v>
      </c>
      <c r="G1862" s="8" t="n">
        <f aca="false">((Assumptions!$D$14*(1+Simulation!E1862)^1*F1862-Assumptions!$D$14*(1+Simulation!E1862)^0*Simulation!E1862*Assumptions!$D$16)/(1+Simulation!K1862)^1+(Assumptions!$D$14*(1+Simulation!E1862)^2*F1862-Assumptions!$D$14*(1+Simulation!E1862)^1*Simulation!E1862*Assumptions!$D$16)/(1+Simulation!K1862)^2+(Assumptions!$D$14*(1+Simulation!E1862)^3*F1862-Assumptions!$D$14*(1+Simulation!E1862)^2*Simulation!E1862*Assumptions!$D$16)/(1+Simulation!K1862)^3+(Assumptions!$D$14*(1+Simulation!E1862)^4*F1862-Assumptions!$D$14*(1+Simulation!E1862)^3*Simulation!E1862*Assumptions!$D$16)/(1+Simulation!K1862)^4+(Assumptions!$D$14*(1+Simulation!E1862)^5*F1862-Assumptions!$D$14*(1+Simulation!E1862)^4*Simulation!E1862*Assumptions!$D$16)/(1+Simulation!K1862)^5+(Assumptions!$D$14*(1+Simulation!E1862)^5*F1862-Assumptions!$D$14*(1+Simulation!E1862)^4*Simulation!E1862*Assumptions!$D$16)*(1+Simulation!I1862)/(Simulation!K1862-Simulation!I1862)/(1+Simulation!K1862)^5-Assumptions!$D$17)/Assumptions!$D$18</f>
        <v>16.5696477911139</v>
      </c>
      <c r="H1862" s="8" t="str">
        <f aca="false">IF(D1862=1,G1862,"")</f>
        <v/>
      </c>
      <c r="I1862" s="33" t="n">
        <f aca="false">IF(D1862=0,G1862,"")</f>
        <v>16.5696477911139</v>
      </c>
    </row>
    <row r="1863" customFormat="false" ht="15" hidden="false" customHeight="false" outlineLevel="0" collapsed="false">
      <c r="B1863" s="2" t="n">
        <v>1858</v>
      </c>
      <c r="C1863" s="19" t="n">
        <f aca="false">IF('Random Draws'!F1863&lt;(Assumptions!$D$28-Assumptions!$D$27)/(Assumptions!$D$29-Assumptions!$D$27),Assumptions!$D$27+SQRT('Random Draws'!F1863*(Assumptions!$D$29-Assumptions!$D$27)*(Assumptions!$D$28-Assumptions!$D$27)),Assumptions!$D$29-SQRT((1-'Random Draws'!F1863)*(Assumptions!$D$29-Assumptions!$D$27)*(Assumptions!$D$29-Assumptions!$D$28)))</f>
        <v>0.252846059196283</v>
      </c>
      <c r="D1863" s="29" t="n">
        <f aca="false">IF('Random Draws'!I1863&lt;Assumptions!$D$30,1,0)</f>
        <v>0</v>
      </c>
      <c r="E1863" s="19" t="n">
        <f aca="false">C1863+Assumptions!$D$31*D1863</f>
        <v>0.252846059196283</v>
      </c>
      <c r="F1863" s="28" t="n">
        <f aca="false">(Simulation!F1863-Assumptions!$D$15)*(1-E1863)+Assumptions!$D$15-Simulation!J1863</f>
        <v>0.162684498270576</v>
      </c>
      <c r="G1863" s="8" t="n">
        <f aca="false">((Assumptions!$D$14*(1+Simulation!E1863)^1*F1863-Assumptions!$D$14*(1+Simulation!E1863)^0*Simulation!E1863*Assumptions!$D$16)/(1+Simulation!K1863)^1+(Assumptions!$D$14*(1+Simulation!E1863)^2*F1863-Assumptions!$D$14*(1+Simulation!E1863)^1*Simulation!E1863*Assumptions!$D$16)/(1+Simulation!K1863)^2+(Assumptions!$D$14*(1+Simulation!E1863)^3*F1863-Assumptions!$D$14*(1+Simulation!E1863)^2*Simulation!E1863*Assumptions!$D$16)/(1+Simulation!K1863)^3+(Assumptions!$D$14*(1+Simulation!E1863)^4*F1863-Assumptions!$D$14*(1+Simulation!E1863)^3*Simulation!E1863*Assumptions!$D$16)/(1+Simulation!K1863)^4+(Assumptions!$D$14*(1+Simulation!E1863)^5*F1863-Assumptions!$D$14*(1+Simulation!E1863)^4*Simulation!E1863*Assumptions!$D$16)/(1+Simulation!K1863)^5+(Assumptions!$D$14*(1+Simulation!E1863)^5*F1863-Assumptions!$D$14*(1+Simulation!E1863)^4*Simulation!E1863*Assumptions!$D$16)*(1+Simulation!I1863)/(Simulation!K1863-Simulation!I1863)/(1+Simulation!K1863)^5-Assumptions!$D$17)/Assumptions!$D$18</f>
        <v>4.88544782831867</v>
      </c>
      <c r="H1863" s="8" t="str">
        <f aca="false">IF(D1863=1,G1863,"")</f>
        <v/>
      </c>
      <c r="I1863" s="33" t="n">
        <f aca="false">IF(D1863=0,G1863,"")</f>
        <v>4.88544782831867</v>
      </c>
    </row>
    <row r="1864" customFormat="false" ht="15" hidden="false" customHeight="false" outlineLevel="0" collapsed="false">
      <c r="B1864" s="2" t="n">
        <v>1859</v>
      </c>
      <c r="C1864" s="19" t="n">
        <f aca="false">IF('Random Draws'!F1864&lt;(Assumptions!$D$28-Assumptions!$D$27)/(Assumptions!$D$29-Assumptions!$D$27),Assumptions!$D$27+SQRT('Random Draws'!F1864*(Assumptions!$D$29-Assumptions!$D$27)*(Assumptions!$D$28-Assumptions!$D$27)),Assumptions!$D$29-SQRT((1-'Random Draws'!F1864)*(Assumptions!$D$29-Assumptions!$D$27)*(Assumptions!$D$29-Assumptions!$D$28)))</f>
        <v>0.255069428593998</v>
      </c>
      <c r="D1864" s="29" t="n">
        <f aca="false">IF('Random Draws'!I1864&lt;Assumptions!$D$30,1,0)</f>
        <v>0</v>
      </c>
      <c r="E1864" s="19" t="n">
        <f aca="false">C1864+Assumptions!$D$31*D1864</f>
        <v>0.255069428593998</v>
      </c>
      <c r="F1864" s="28" t="n">
        <f aca="false">(Simulation!F1864-Assumptions!$D$15)*(1-E1864)+Assumptions!$D$15-Simulation!J1864</f>
        <v>0.141315668606347</v>
      </c>
      <c r="G1864" s="8" t="n">
        <f aca="false">((Assumptions!$D$14*(1+Simulation!E1864)^1*F1864-Assumptions!$D$14*(1+Simulation!E1864)^0*Simulation!E1864*Assumptions!$D$16)/(1+Simulation!K1864)^1+(Assumptions!$D$14*(1+Simulation!E1864)^2*F1864-Assumptions!$D$14*(1+Simulation!E1864)^1*Simulation!E1864*Assumptions!$D$16)/(1+Simulation!K1864)^2+(Assumptions!$D$14*(1+Simulation!E1864)^3*F1864-Assumptions!$D$14*(1+Simulation!E1864)^2*Simulation!E1864*Assumptions!$D$16)/(1+Simulation!K1864)^3+(Assumptions!$D$14*(1+Simulation!E1864)^4*F1864-Assumptions!$D$14*(1+Simulation!E1864)^3*Simulation!E1864*Assumptions!$D$16)/(1+Simulation!K1864)^4+(Assumptions!$D$14*(1+Simulation!E1864)^5*F1864-Assumptions!$D$14*(1+Simulation!E1864)^4*Simulation!E1864*Assumptions!$D$16)/(1+Simulation!K1864)^5+(Assumptions!$D$14*(1+Simulation!E1864)^5*F1864-Assumptions!$D$14*(1+Simulation!E1864)^4*Simulation!E1864*Assumptions!$D$16)*(1+Simulation!I1864)/(Simulation!K1864-Simulation!I1864)/(1+Simulation!K1864)^5-Assumptions!$D$17)/Assumptions!$D$18</f>
        <v>8.68157955463948</v>
      </c>
      <c r="H1864" s="8" t="str">
        <f aca="false">IF(D1864=1,G1864,"")</f>
        <v/>
      </c>
      <c r="I1864" s="33" t="n">
        <f aca="false">IF(D1864=0,G1864,"")</f>
        <v>8.68157955463948</v>
      </c>
    </row>
    <row r="1865" customFormat="false" ht="15" hidden="false" customHeight="false" outlineLevel="0" collapsed="false">
      <c r="B1865" s="2" t="n">
        <v>1860</v>
      </c>
      <c r="C1865" s="19" t="n">
        <f aca="false">IF('Random Draws'!F1865&lt;(Assumptions!$D$28-Assumptions!$D$27)/(Assumptions!$D$29-Assumptions!$D$27),Assumptions!$D$27+SQRT('Random Draws'!F1865*(Assumptions!$D$29-Assumptions!$D$27)*(Assumptions!$D$28-Assumptions!$D$27)),Assumptions!$D$29-SQRT((1-'Random Draws'!F1865)*(Assumptions!$D$29-Assumptions!$D$27)*(Assumptions!$D$29-Assumptions!$D$28)))</f>
        <v>0.257055410569201</v>
      </c>
      <c r="D1865" s="29" t="n">
        <f aca="false">IF('Random Draws'!I1865&lt;Assumptions!$D$30,1,0)</f>
        <v>1</v>
      </c>
      <c r="E1865" s="19" t="n">
        <f aca="false">C1865+Assumptions!$D$31*D1865</f>
        <v>0.347055410569201</v>
      </c>
      <c r="F1865" s="28" t="n">
        <f aca="false">(Simulation!F1865-Assumptions!$D$15)*(1-E1865)+Assumptions!$D$15-Simulation!J1865</f>
        <v>0.114888452838168</v>
      </c>
      <c r="G1865" s="8" t="n">
        <f aca="false">((Assumptions!$D$14*(1+Simulation!E1865)^1*F1865-Assumptions!$D$14*(1+Simulation!E1865)^0*Simulation!E1865*Assumptions!$D$16)/(1+Simulation!K1865)^1+(Assumptions!$D$14*(1+Simulation!E1865)^2*F1865-Assumptions!$D$14*(1+Simulation!E1865)^1*Simulation!E1865*Assumptions!$D$16)/(1+Simulation!K1865)^2+(Assumptions!$D$14*(1+Simulation!E1865)^3*F1865-Assumptions!$D$14*(1+Simulation!E1865)^2*Simulation!E1865*Assumptions!$D$16)/(1+Simulation!K1865)^3+(Assumptions!$D$14*(1+Simulation!E1865)^4*F1865-Assumptions!$D$14*(1+Simulation!E1865)^3*Simulation!E1865*Assumptions!$D$16)/(1+Simulation!K1865)^4+(Assumptions!$D$14*(1+Simulation!E1865)^5*F1865-Assumptions!$D$14*(1+Simulation!E1865)^4*Simulation!E1865*Assumptions!$D$16)/(1+Simulation!K1865)^5+(Assumptions!$D$14*(1+Simulation!E1865)^5*F1865-Assumptions!$D$14*(1+Simulation!E1865)^4*Simulation!E1865*Assumptions!$D$16)*(1+Simulation!I1865)/(Simulation!K1865-Simulation!I1865)/(1+Simulation!K1865)^5-Assumptions!$D$17)/Assumptions!$D$18</f>
        <v>7.9845144813347</v>
      </c>
      <c r="H1865" s="8" t="n">
        <f aca="false">IF(D1865=1,G1865,"")</f>
        <v>7.9845144813347</v>
      </c>
      <c r="I1865" s="33" t="str">
        <f aca="false">IF(D1865=0,G1865,"")</f>
        <v/>
      </c>
    </row>
    <row r="1866" customFormat="false" ht="15" hidden="false" customHeight="false" outlineLevel="0" collapsed="false">
      <c r="B1866" s="2" t="n">
        <v>1861</v>
      </c>
      <c r="C1866" s="19" t="n">
        <f aca="false">IF('Random Draws'!F1866&lt;(Assumptions!$D$28-Assumptions!$D$27)/(Assumptions!$D$29-Assumptions!$D$27),Assumptions!$D$27+SQRT('Random Draws'!F1866*(Assumptions!$D$29-Assumptions!$D$27)*(Assumptions!$D$28-Assumptions!$D$27)),Assumptions!$D$29-SQRT((1-'Random Draws'!F1866)*(Assumptions!$D$29-Assumptions!$D$27)*(Assumptions!$D$29-Assumptions!$D$28)))</f>
        <v>0.273696557888011</v>
      </c>
      <c r="D1866" s="29" t="n">
        <f aca="false">IF('Random Draws'!I1866&lt;Assumptions!$D$30,1,0)</f>
        <v>0</v>
      </c>
      <c r="E1866" s="19" t="n">
        <f aca="false">C1866+Assumptions!$D$31*D1866</f>
        <v>0.273696557888011</v>
      </c>
      <c r="F1866" s="28" t="n">
        <f aca="false">(Simulation!F1866-Assumptions!$D$15)*(1-E1866)+Assumptions!$D$15-Simulation!J1866</f>
        <v>0.137009149234755</v>
      </c>
      <c r="G1866" s="8" t="n">
        <f aca="false">((Assumptions!$D$14*(1+Simulation!E1866)^1*F1866-Assumptions!$D$14*(1+Simulation!E1866)^0*Simulation!E1866*Assumptions!$D$16)/(1+Simulation!K1866)^1+(Assumptions!$D$14*(1+Simulation!E1866)^2*F1866-Assumptions!$D$14*(1+Simulation!E1866)^1*Simulation!E1866*Assumptions!$D$16)/(1+Simulation!K1866)^2+(Assumptions!$D$14*(1+Simulation!E1866)^3*F1866-Assumptions!$D$14*(1+Simulation!E1866)^2*Simulation!E1866*Assumptions!$D$16)/(1+Simulation!K1866)^3+(Assumptions!$D$14*(1+Simulation!E1866)^4*F1866-Assumptions!$D$14*(1+Simulation!E1866)^3*Simulation!E1866*Assumptions!$D$16)/(1+Simulation!K1866)^4+(Assumptions!$D$14*(1+Simulation!E1866)^5*F1866-Assumptions!$D$14*(1+Simulation!E1866)^4*Simulation!E1866*Assumptions!$D$16)/(1+Simulation!K1866)^5+(Assumptions!$D$14*(1+Simulation!E1866)^5*F1866-Assumptions!$D$14*(1+Simulation!E1866)^4*Simulation!E1866*Assumptions!$D$16)*(1+Simulation!I1866)/(Simulation!K1866-Simulation!I1866)/(1+Simulation!K1866)^5-Assumptions!$D$17)/Assumptions!$D$18</f>
        <v>11.8726252551411</v>
      </c>
      <c r="H1866" s="8" t="str">
        <f aca="false">IF(D1866=1,G1866,"")</f>
        <v/>
      </c>
      <c r="I1866" s="33" t="n">
        <f aca="false">IF(D1866=0,G1866,"")</f>
        <v>11.8726252551411</v>
      </c>
    </row>
    <row r="1867" customFormat="false" ht="15" hidden="false" customHeight="false" outlineLevel="0" collapsed="false">
      <c r="B1867" s="2" t="n">
        <v>1862</v>
      </c>
      <c r="C1867" s="19" t="n">
        <f aca="false">IF('Random Draws'!F1867&lt;(Assumptions!$D$28-Assumptions!$D$27)/(Assumptions!$D$29-Assumptions!$D$27),Assumptions!$D$27+SQRT('Random Draws'!F1867*(Assumptions!$D$29-Assumptions!$D$27)*(Assumptions!$D$28-Assumptions!$D$27)),Assumptions!$D$29-SQRT((1-'Random Draws'!F1867)*(Assumptions!$D$29-Assumptions!$D$27)*(Assumptions!$D$29-Assumptions!$D$28)))</f>
        <v>0.270328267114896</v>
      </c>
      <c r="D1867" s="29" t="n">
        <f aca="false">IF('Random Draws'!I1867&lt;Assumptions!$D$30,1,0)</f>
        <v>1</v>
      </c>
      <c r="E1867" s="19" t="n">
        <f aca="false">C1867+Assumptions!$D$31*D1867</f>
        <v>0.360328267114896</v>
      </c>
      <c r="F1867" s="28" t="n">
        <f aca="false">(Simulation!F1867-Assumptions!$D$15)*(1-E1867)+Assumptions!$D$15-Simulation!J1867</f>
        <v>0.16312188361682</v>
      </c>
      <c r="G1867" s="8" t="n">
        <f aca="false">((Assumptions!$D$14*(1+Simulation!E1867)^1*F1867-Assumptions!$D$14*(1+Simulation!E1867)^0*Simulation!E1867*Assumptions!$D$16)/(1+Simulation!K1867)^1+(Assumptions!$D$14*(1+Simulation!E1867)^2*F1867-Assumptions!$D$14*(1+Simulation!E1867)^1*Simulation!E1867*Assumptions!$D$16)/(1+Simulation!K1867)^2+(Assumptions!$D$14*(1+Simulation!E1867)^3*F1867-Assumptions!$D$14*(1+Simulation!E1867)^2*Simulation!E1867*Assumptions!$D$16)/(1+Simulation!K1867)^3+(Assumptions!$D$14*(1+Simulation!E1867)^4*F1867-Assumptions!$D$14*(1+Simulation!E1867)^3*Simulation!E1867*Assumptions!$D$16)/(1+Simulation!K1867)^4+(Assumptions!$D$14*(1+Simulation!E1867)^5*F1867-Assumptions!$D$14*(1+Simulation!E1867)^4*Simulation!E1867*Assumptions!$D$16)/(1+Simulation!K1867)^5+(Assumptions!$D$14*(1+Simulation!E1867)^5*F1867-Assumptions!$D$14*(1+Simulation!E1867)^4*Simulation!E1867*Assumptions!$D$16)*(1+Simulation!I1867)/(Simulation!K1867-Simulation!I1867)/(1+Simulation!K1867)^5-Assumptions!$D$17)/Assumptions!$D$18</f>
        <v>10.5434641848935</v>
      </c>
      <c r="H1867" s="8" t="n">
        <f aca="false">IF(D1867=1,G1867,"")</f>
        <v>10.5434641848935</v>
      </c>
      <c r="I1867" s="33" t="str">
        <f aca="false">IF(D1867=0,G1867,"")</f>
        <v/>
      </c>
    </row>
    <row r="1868" customFormat="false" ht="15" hidden="false" customHeight="false" outlineLevel="0" collapsed="false">
      <c r="B1868" s="2" t="n">
        <v>1863</v>
      </c>
      <c r="C1868" s="19" t="n">
        <f aca="false">IF('Random Draws'!F1868&lt;(Assumptions!$D$28-Assumptions!$D$27)/(Assumptions!$D$29-Assumptions!$D$27),Assumptions!$D$27+SQRT('Random Draws'!F1868*(Assumptions!$D$29-Assumptions!$D$27)*(Assumptions!$D$28-Assumptions!$D$27)),Assumptions!$D$29-SQRT((1-'Random Draws'!F1868)*(Assumptions!$D$29-Assumptions!$D$27)*(Assumptions!$D$29-Assumptions!$D$28)))</f>
        <v>0.272668005394328</v>
      </c>
      <c r="D1868" s="29" t="n">
        <f aca="false">IF('Random Draws'!I1868&lt;Assumptions!$D$30,1,0)</f>
        <v>1</v>
      </c>
      <c r="E1868" s="19" t="n">
        <f aca="false">C1868+Assumptions!$D$31*D1868</f>
        <v>0.362668005394328</v>
      </c>
      <c r="F1868" s="28" t="n">
        <f aca="false">(Simulation!F1868-Assumptions!$D$15)*(1-E1868)+Assumptions!$D$15-Simulation!J1868</f>
        <v>0.119540410965622</v>
      </c>
      <c r="G1868" s="8" t="n">
        <f aca="false">((Assumptions!$D$14*(1+Simulation!E1868)^1*F1868-Assumptions!$D$14*(1+Simulation!E1868)^0*Simulation!E1868*Assumptions!$D$16)/(1+Simulation!K1868)^1+(Assumptions!$D$14*(1+Simulation!E1868)^2*F1868-Assumptions!$D$14*(1+Simulation!E1868)^1*Simulation!E1868*Assumptions!$D$16)/(1+Simulation!K1868)^2+(Assumptions!$D$14*(1+Simulation!E1868)^3*F1868-Assumptions!$D$14*(1+Simulation!E1868)^2*Simulation!E1868*Assumptions!$D$16)/(1+Simulation!K1868)^3+(Assumptions!$D$14*(1+Simulation!E1868)^4*F1868-Assumptions!$D$14*(1+Simulation!E1868)^3*Simulation!E1868*Assumptions!$D$16)/(1+Simulation!K1868)^4+(Assumptions!$D$14*(1+Simulation!E1868)^5*F1868-Assumptions!$D$14*(1+Simulation!E1868)^4*Simulation!E1868*Assumptions!$D$16)/(1+Simulation!K1868)^5+(Assumptions!$D$14*(1+Simulation!E1868)^5*F1868-Assumptions!$D$14*(1+Simulation!E1868)^4*Simulation!E1868*Assumptions!$D$16)*(1+Simulation!I1868)/(Simulation!K1868-Simulation!I1868)/(1+Simulation!K1868)^5-Assumptions!$D$17)/Assumptions!$D$18</f>
        <v>17.1298133629918</v>
      </c>
      <c r="H1868" s="8" t="n">
        <f aca="false">IF(D1868=1,G1868,"")</f>
        <v>17.1298133629918</v>
      </c>
      <c r="I1868" s="33" t="str">
        <f aca="false">IF(D1868=0,G1868,"")</f>
        <v/>
      </c>
    </row>
    <row r="1869" customFormat="false" ht="15" hidden="false" customHeight="false" outlineLevel="0" collapsed="false">
      <c r="B1869" s="2" t="n">
        <v>1864</v>
      </c>
      <c r="C1869" s="19" t="n">
        <f aca="false">IF('Random Draws'!F1869&lt;(Assumptions!$D$28-Assumptions!$D$27)/(Assumptions!$D$29-Assumptions!$D$27),Assumptions!$D$27+SQRT('Random Draws'!F1869*(Assumptions!$D$29-Assumptions!$D$27)*(Assumptions!$D$28-Assumptions!$D$27)),Assumptions!$D$29-SQRT((1-'Random Draws'!F1869)*(Assumptions!$D$29-Assumptions!$D$27)*(Assumptions!$D$29-Assumptions!$D$28)))</f>
        <v>0.272217030934663</v>
      </c>
      <c r="D1869" s="29" t="n">
        <f aca="false">IF('Random Draws'!I1869&lt;Assumptions!$D$30,1,0)</f>
        <v>0</v>
      </c>
      <c r="E1869" s="19" t="n">
        <f aca="false">C1869+Assumptions!$D$31*D1869</f>
        <v>0.272217030934663</v>
      </c>
      <c r="F1869" s="28" t="n">
        <f aca="false">(Simulation!F1869-Assumptions!$D$15)*(1-E1869)+Assumptions!$D$15-Simulation!J1869</f>
        <v>0.154621718608096</v>
      </c>
      <c r="G1869" s="8" t="n">
        <f aca="false">((Assumptions!$D$14*(1+Simulation!E1869)^1*F1869-Assumptions!$D$14*(1+Simulation!E1869)^0*Simulation!E1869*Assumptions!$D$16)/(1+Simulation!K1869)^1+(Assumptions!$D$14*(1+Simulation!E1869)^2*F1869-Assumptions!$D$14*(1+Simulation!E1869)^1*Simulation!E1869*Assumptions!$D$16)/(1+Simulation!K1869)^2+(Assumptions!$D$14*(1+Simulation!E1869)^3*F1869-Assumptions!$D$14*(1+Simulation!E1869)^2*Simulation!E1869*Assumptions!$D$16)/(1+Simulation!K1869)^3+(Assumptions!$D$14*(1+Simulation!E1869)^4*F1869-Assumptions!$D$14*(1+Simulation!E1869)^3*Simulation!E1869*Assumptions!$D$16)/(1+Simulation!K1869)^4+(Assumptions!$D$14*(1+Simulation!E1869)^5*F1869-Assumptions!$D$14*(1+Simulation!E1869)^4*Simulation!E1869*Assumptions!$D$16)/(1+Simulation!K1869)^5+(Assumptions!$D$14*(1+Simulation!E1869)^5*F1869-Assumptions!$D$14*(1+Simulation!E1869)^4*Simulation!E1869*Assumptions!$D$16)*(1+Simulation!I1869)/(Simulation!K1869-Simulation!I1869)/(1+Simulation!K1869)^5-Assumptions!$D$17)/Assumptions!$D$18</f>
        <v>9.21532878187106</v>
      </c>
      <c r="H1869" s="8" t="str">
        <f aca="false">IF(D1869=1,G1869,"")</f>
        <v/>
      </c>
      <c r="I1869" s="33" t="n">
        <f aca="false">IF(D1869=0,G1869,"")</f>
        <v>9.21532878187106</v>
      </c>
    </row>
    <row r="1870" customFormat="false" ht="15" hidden="false" customHeight="false" outlineLevel="0" collapsed="false">
      <c r="B1870" s="2" t="n">
        <v>1865</v>
      </c>
      <c r="C1870" s="19" t="n">
        <f aca="false">IF('Random Draws'!F1870&lt;(Assumptions!$D$28-Assumptions!$D$27)/(Assumptions!$D$29-Assumptions!$D$27),Assumptions!$D$27+SQRT('Random Draws'!F1870*(Assumptions!$D$29-Assumptions!$D$27)*(Assumptions!$D$28-Assumptions!$D$27)),Assumptions!$D$29-SQRT((1-'Random Draws'!F1870)*(Assumptions!$D$29-Assumptions!$D$27)*(Assumptions!$D$29-Assumptions!$D$28)))</f>
        <v>0.254755543789207</v>
      </c>
      <c r="D1870" s="29" t="n">
        <f aca="false">IF('Random Draws'!I1870&lt;Assumptions!$D$30,1,0)</f>
        <v>0</v>
      </c>
      <c r="E1870" s="19" t="n">
        <f aca="false">C1870+Assumptions!$D$31*D1870</f>
        <v>0.254755543789207</v>
      </c>
      <c r="F1870" s="28" t="n">
        <f aca="false">(Simulation!F1870-Assumptions!$D$15)*(1-E1870)+Assumptions!$D$15-Simulation!J1870</f>
        <v>0.183632549630483</v>
      </c>
      <c r="G1870" s="8" t="n">
        <f aca="false">((Assumptions!$D$14*(1+Simulation!E1870)^1*F1870-Assumptions!$D$14*(1+Simulation!E1870)^0*Simulation!E1870*Assumptions!$D$16)/(1+Simulation!K1870)^1+(Assumptions!$D$14*(1+Simulation!E1870)^2*F1870-Assumptions!$D$14*(1+Simulation!E1870)^1*Simulation!E1870*Assumptions!$D$16)/(1+Simulation!K1870)^2+(Assumptions!$D$14*(1+Simulation!E1870)^3*F1870-Assumptions!$D$14*(1+Simulation!E1870)^2*Simulation!E1870*Assumptions!$D$16)/(1+Simulation!K1870)^3+(Assumptions!$D$14*(1+Simulation!E1870)^4*F1870-Assumptions!$D$14*(1+Simulation!E1870)^3*Simulation!E1870*Assumptions!$D$16)/(1+Simulation!K1870)^4+(Assumptions!$D$14*(1+Simulation!E1870)^5*F1870-Assumptions!$D$14*(1+Simulation!E1870)^4*Simulation!E1870*Assumptions!$D$16)/(1+Simulation!K1870)^5+(Assumptions!$D$14*(1+Simulation!E1870)^5*F1870-Assumptions!$D$14*(1+Simulation!E1870)^4*Simulation!E1870*Assumptions!$D$16)*(1+Simulation!I1870)/(Simulation!K1870-Simulation!I1870)/(1+Simulation!K1870)^5-Assumptions!$D$17)/Assumptions!$D$18</f>
        <v>10.6033157498259</v>
      </c>
      <c r="H1870" s="8" t="str">
        <f aca="false">IF(D1870=1,G1870,"")</f>
        <v/>
      </c>
      <c r="I1870" s="33" t="n">
        <f aca="false">IF(D1870=0,G1870,"")</f>
        <v>10.6033157498259</v>
      </c>
    </row>
    <row r="1871" customFormat="false" ht="15" hidden="false" customHeight="false" outlineLevel="0" collapsed="false">
      <c r="B1871" s="2" t="n">
        <v>1866</v>
      </c>
      <c r="C1871" s="19" t="n">
        <f aca="false">IF('Random Draws'!F1871&lt;(Assumptions!$D$28-Assumptions!$D$27)/(Assumptions!$D$29-Assumptions!$D$27),Assumptions!$D$27+SQRT('Random Draws'!F1871*(Assumptions!$D$29-Assumptions!$D$27)*(Assumptions!$D$28-Assumptions!$D$27)),Assumptions!$D$29-SQRT((1-'Random Draws'!F1871)*(Assumptions!$D$29-Assumptions!$D$27)*(Assumptions!$D$29-Assumptions!$D$28)))</f>
        <v>0.270188600669792</v>
      </c>
      <c r="D1871" s="29" t="n">
        <f aca="false">IF('Random Draws'!I1871&lt;Assumptions!$D$30,1,0)</f>
        <v>0</v>
      </c>
      <c r="E1871" s="19" t="n">
        <f aca="false">C1871+Assumptions!$D$31*D1871</f>
        <v>0.270188600669792</v>
      </c>
      <c r="F1871" s="28" t="n">
        <f aca="false">(Simulation!F1871-Assumptions!$D$15)*(1-E1871)+Assumptions!$D$15-Simulation!J1871</f>
        <v>0.192814125563055</v>
      </c>
      <c r="G1871" s="8" t="n">
        <f aca="false">((Assumptions!$D$14*(1+Simulation!E1871)^1*F1871-Assumptions!$D$14*(1+Simulation!E1871)^0*Simulation!E1871*Assumptions!$D$16)/(1+Simulation!K1871)^1+(Assumptions!$D$14*(1+Simulation!E1871)^2*F1871-Assumptions!$D$14*(1+Simulation!E1871)^1*Simulation!E1871*Assumptions!$D$16)/(1+Simulation!K1871)^2+(Assumptions!$D$14*(1+Simulation!E1871)^3*F1871-Assumptions!$D$14*(1+Simulation!E1871)^2*Simulation!E1871*Assumptions!$D$16)/(1+Simulation!K1871)^3+(Assumptions!$D$14*(1+Simulation!E1871)^4*F1871-Assumptions!$D$14*(1+Simulation!E1871)^3*Simulation!E1871*Assumptions!$D$16)/(1+Simulation!K1871)^4+(Assumptions!$D$14*(1+Simulation!E1871)^5*F1871-Assumptions!$D$14*(1+Simulation!E1871)^4*Simulation!E1871*Assumptions!$D$16)/(1+Simulation!K1871)^5+(Assumptions!$D$14*(1+Simulation!E1871)^5*F1871-Assumptions!$D$14*(1+Simulation!E1871)^4*Simulation!E1871*Assumptions!$D$16)*(1+Simulation!I1871)/(Simulation!K1871-Simulation!I1871)/(1+Simulation!K1871)^5-Assumptions!$D$17)/Assumptions!$D$18</f>
        <v>14.6033719136586</v>
      </c>
      <c r="H1871" s="8" t="str">
        <f aca="false">IF(D1871=1,G1871,"")</f>
        <v/>
      </c>
      <c r="I1871" s="33" t="n">
        <f aca="false">IF(D1871=0,G1871,"")</f>
        <v>14.6033719136586</v>
      </c>
    </row>
    <row r="1872" customFormat="false" ht="15" hidden="false" customHeight="false" outlineLevel="0" collapsed="false">
      <c r="B1872" s="2" t="n">
        <v>1867</v>
      </c>
      <c r="C1872" s="19" t="n">
        <f aca="false">IF('Random Draws'!F1872&lt;(Assumptions!$D$28-Assumptions!$D$27)/(Assumptions!$D$29-Assumptions!$D$27),Assumptions!$D$27+SQRT('Random Draws'!F1872*(Assumptions!$D$29-Assumptions!$D$27)*(Assumptions!$D$28-Assumptions!$D$27)),Assumptions!$D$29-SQRT((1-'Random Draws'!F1872)*(Assumptions!$D$29-Assumptions!$D$27)*(Assumptions!$D$29-Assumptions!$D$28)))</f>
        <v>0.245622161342687</v>
      </c>
      <c r="D1872" s="29" t="n">
        <f aca="false">IF('Random Draws'!I1872&lt;Assumptions!$D$30,1,0)</f>
        <v>1</v>
      </c>
      <c r="E1872" s="19" t="n">
        <f aca="false">C1872+Assumptions!$D$31*D1872</f>
        <v>0.335622161342687</v>
      </c>
      <c r="F1872" s="28" t="n">
        <f aca="false">(Simulation!F1872-Assumptions!$D$15)*(1-E1872)+Assumptions!$D$15-Simulation!J1872</f>
        <v>0.15456768859526</v>
      </c>
      <c r="G1872" s="8" t="n">
        <f aca="false">((Assumptions!$D$14*(1+Simulation!E1872)^1*F1872-Assumptions!$D$14*(1+Simulation!E1872)^0*Simulation!E1872*Assumptions!$D$16)/(1+Simulation!K1872)^1+(Assumptions!$D$14*(1+Simulation!E1872)^2*F1872-Assumptions!$D$14*(1+Simulation!E1872)^1*Simulation!E1872*Assumptions!$D$16)/(1+Simulation!K1872)^2+(Assumptions!$D$14*(1+Simulation!E1872)^3*F1872-Assumptions!$D$14*(1+Simulation!E1872)^2*Simulation!E1872*Assumptions!$D$16)/(1+Simulation!K1872)^3+(Assumptions!$D$14*(1+Simulation!E1872)^4*F1872-Assumptions!$D$14*(1+Simulation!E1872)^3*Simulation!E1872*Assumptions!$D$16)/(1+Simulation!K1872)^4+(Assumptions!$D$14*(1+Simulation!E1872)^5*F1872-Assumptions!$D$14*(1+Simulation!E1872)^4*Simulation!E1872*Assumptions!$D$16)/(1+Simulation!K1872)^5+(Assumptions!$D$14*(1+Simulation!E1872)^5*F1872-Assumptions!$D$14*(1+Simulation!E1872)^4*Simulation!E1872*Assumptions!$D$16)*(1+Simulation!I1872)/(Simulation!K1872-Simulation!I1872)/(1+Simulation!K1872)^5-Assumptions!$D$17)/Assumptions!$D$18</f>
        <v>13.2663526908518</v>
      </c>
      <c r="H1872" s="8" t="n">
        <f aca="false">IF(D1872=1,G1872,"")</f>
        <v>13.2663526908518</v>
      </c>
      <c r="I1872" s="33" t="str">
        <f aca="false">IF(D1872=0,G1872,"")</f>
        <v/>
      </c>
    </row>
    <row r="1873" customFormat="false" ht="15" hidden="false" customHeight="false" outlineLevel="0" collapsed="false">
      <c r="B1873" s="2" t="n">
        <v>1868</v>
      </c>
      <c r="C1873" s="19" t="n">
        <f aca="false">IF('Random Draws'!F1873&lt;(Assumptions!$D$28-Assumptions!$D$27)/(Assumptions!$D$29-Assumptions!$D$27),Assumptions!$D$27+SQRT('Random Draws'!F1873*(Assumptions!$D$29-Assumptions!$D$27)*(Assumptions!$D$28-Assumptions!$D$27)),Assumptions!$D$29-SQRT((1-'Random Draws'!F1873)*(Assumptions!$D$29-Assumptions!$D$27)*(Assumptions!$D$29-Assumptions!$D$28)))</f>
        <v>0.27306143875882</v>
      </c>
      <c r="D1873" s="29" t="n">
        <f aca="false">IF('Random Draws'!I1873&lt;Assumptions!$D$30,1,0)</f>
        <v>0</v>
      </c>
      <c r="E1873" s="19" t="n">
        <f aca="false">C1873+Assumptions!$D$31*D1873</f>
        <v>0.27306143875882</v>
      </c>
      <c r="F1873" s="28" t="n">
        <f aca="false">(Simulation!F1873-Assumptions!$D$15)*(1-E1873)+Assumptions!$D$15-Simulation!J1873</f>
        <v>0.147596447667041</v>
      </c>
      <c r="G1873" s="8" t="n">
        <f aca="false">((Assumptions!$D$14*(1+Simulation!E1873)^1*F1873-Assumptions!$D$14*(1+Simulation!E1873)^0*Simulation!E1873*Assumptions!$D$16)/(1+Simulation!K1873)^1+(Assumptions!$D$14*(1+Simulation!E1873)^2*F1873-Assumptions!$D$14*(1+Simulation!E1873)^1*Simulation!E1873*Assumptions!$D$16)/(1+Simulation!K1873)^2+(Assumptions!$D$14*(1+Simulation!E1873)^3*F1873-Assumptions!$D$14*(1+Simulation!E1873)^2*Simulation!E1873*Assumptions!$D$16)/(1+Simulation!K1873)^3+(Assumptions!$D$14*(1+Simulation!E1873)^4*F1873-Assumptions!$D$14*(1+Simulation!E1873)^3*Simulation!E1873*Assumptions!$D$16)/(1+Simulation!K1873)^4+(Assumptions!$D$14*(1+Simulation!E1873)^5*F1873-Assumptions!$D$14*(1+Simulation!E1873)^4*Simulation!E1873*Assumptions!$D$16)/(1+Simulation!K1873)^5+(Assumptions!$D$14*(1+Simulation!E1873)^5*F1873-Assumptions!$D$14*(1+Simulation!E1873)^4*Simulation!E1873*Assumptions!$D$16)*(1+Simulation!I1873)/(Simulation!K1873-Simulation!I1873)/(1+Simulation!K1873)^5-Assumptions!$D$17)/Assumptions!$D$18</f>
        <v>10.8110882398498</v>
      </c>
      <c r="H1873" s="8" t="str">
        <f aca="false">IF(D1873=1,G1873,"")</f>
        <v/>
      </c>
      <c r="I1873" s="33" t="n">
        <f aca="false">IF(D1873=0,G1873,"")</f>
        <v>10.8110882398498</v>
      </c>
    </row>
    <row r="1874" customFormat="false" ht="15" hidden="false" customHeight="false" outlineLevel="0" collapsed="false">
      <c r="B1874" s="2" t="n">
        <v>1869</v>
      </c>
      <c r="C1874" s="19" t="n">
        <f aca="false">IF('Random Draws'!F1874&lt;(Assumptions!$D$28-Assumptions!$D$27)/(Assumptions!$D$29-Assumptions!$D$27),Assumptions!$D$27+SQRT('Random Draws'!F1874*(Assumptions!$D$29-Assumptions!$D$27)*(Assumptions!$D$28-Assumptions!$D$27)),Assumptions!$D$29-SQRT((1-'Random Draws'!F1874)*(Assumptions!$D$29-Assumptions!$D$27)*(Assumptions!$D$29-Assumptions!$D$28)))</f>
        <v>0.276536665647674</v>
      </c>
      <c r="D1874" s="29" t="n">
        <f aca="false">IF('Random Draws'!I1874&lt;Assumptions!$D$30,1,0)</f>
        <v>1</v>
      </c>
      <c r="E1874" s="19" t="n">
        <f aca="false">C1874+Assumptions!$D$31*D1874</f>
        <v>0.366536665647674</v>
      </c>
      <c r="F1874" s="28" t="n">
        <f aca="false">(Simulation!F1874-Assumptions!$D$15)*(1-E1874)+Assumptions!$D$15-Simulation!J1874</f>
        <v>0.146301475805905</v>
      </c>
      <c r="G1874" s="8" t="n">
        <f aca="false">((Assumptions!$D$14*(1+Simulation!E1874)^1*F1874-Assumptions!$D$14*(1+Simulation!E1874)^0*Simulation!E1874*Assumptions!$D$16)/(1+Simulation!K1874)^1+(Assumptions!$D$14*(1+Simulation!E1874)^2*F1874-Assumptions!$D$14*(1+Simulation!E1874)^1*Simulation!E1874*Assumptions!$D$16)/(1+Simulation!K1874)^2+(Assumptions!$D$14*(1+Simulation!E1874)^3*F1874-Assumptions!$D$14*(1+Simulation!E1874)^2*Simulation!E1874*Assumptions!$D$16)/(1+Simulation!K1874)^3+(Assumptions!$D$14*(1+Simulation!E1874)^4*F1874-Assumptions!$D$14*(1+Simulation!E1874)^3*Simulation!E1874*Assumptions!$D$16)/(1+Simulation!K1874)^4+(Assumptions!$D$14*(1+Simulation!E1874)^5*F1874-Assumptions!$D$14*(1+Simulation!E1874)^4*Simulation!E1874*Assumptions!$D$16)/(1+Simulation!K1874)^5+(Assumptions!$D$14*(1+Simulation!E1874)^5*F1874-Assumptions!$D$14*(1+Simulation!E1874)^4*Simulation!E1874*Assumptions!$D$16)*(1+Simulation!I1874)/(Simulation!K1874-Simulation!I1874)/(1+Simulation!K1874)^5-Assumptions!$D$17)/Assumptions!$D$18</f>
        <v>10.9738745024443</v>
      </c>
      <c r="H1874" s="8" t="n">
        <f aca="false">IF(D1874=1,G1874,"")</f>
        <v>10.9738745024443</v>
      </c>
      <c r="I1874" s="33" t="str">
        <f aca="false">IF(D1874=0,G1874,"")</f>
        <v/>
      </c>
    </row>
    <row r="1875" customFormat="false" ht="15" hidden="false" customHeight="false" outlineLevel="0" collapsed="false">
      <c r="B1875" s="2" t="n">
        <v>1870</v>
      </c>
      <c r="C1875" s="19" t="n">
        <f aca="false">IF('Random Draws'!F1875&lt;(Assumptions!$D$28-Assumptions!$D$27)/(Assumptions!$D$29-Assumptions!$D$27),Assumptions!$D$27+SQRT('Random Draws'!F1875*(Assumptions!$D$29-Assumptions!$D$27)*(Assumptions!$D$28-Assumptions!$D$27)),Assumptions!$D$29-SQRT((1-'Random Draws'!F1875)*(Assumptions!$D$29-Assumptions!$D$27)*(Assumptions!$D$29-Assumptions!$D$28)))</f>
        <v>0.261461304857828</v>
      </c>
      <c r="D1875" s="29" t="n">
        <f aca="false">IF('Random Draws'!I1875&lt;Assumptions!$D$30,1,0)</f>
        <v>0</v>
      </c>
      <c r="E1875" s="19" t="n">
        <f aca="false">C1875+Assumptions!$D$31*D1875</f>
        <v>0.261461304857828</v>
      </c>
      <c r="F1875" s="28" t="n">
        <f aca="false">(Simulation!F1875-Assumptions!$D$15)*(1-E1875)+Assumptions!$D$15-Simulation!J1875</f>
        <v>0.193628822556079</v>
      </c>
      <c r="G1875" s="8" t="n">
        <f aca="false">((Assumptions!$D$14*(1+Simulation!E1875)^1*F1875-Assumptions!$D$14*(1+Simulation!E1875)^0*Simulation!E1875*Assumptions!$D$16)/(1+Simulation!K1875)^1+(Assumptions!$D$14*(1+Simulation!E1875)^2*F1875-Assumptions!$D$14*(1+Simulation!E1875)^1*Simulation!E1875*Assumptions!$D$16)/(1+Simulation!K1875)^2+(Assumptions!$D$14*(1+Simulation!E1875)^3*F1875-Assumptions!$D$14*(1+Simulation!E1875)^2*Simulation!E1875*Assumptions!$D$16)/(1+Simulation!K1875)^3+(Assumptions!$D$14*(1+Simulation!E1875)^4*F1875-Assumptions!$D$14*(1+Simulation!E1875)^3*Simulation!E1875*Assumptions!$D$16)/(1+Simulation!K1875)^4+(Assumptions!$D$14*(1+Simulation!E1875)^5*F1875-Assumptions!$D$14*(1+Simulation!E1875)^4*Simulation!E1875*Assumptions!$D$16)/(1+Simulation!K1875)^5+(Assumptions!$D$14*(1+Simulation!E1875)^5*F1875-Assumptions!$D$14*(1+Simulation!E1875)^4*Simulation!E1875*Assumptions!$D$16)*(1+Simulation!I1875)/(Simulation!K1875-Simulation!I1875)/(1+Simulation!K1875)^5-Assumptions!$D$17)/Assumptions!$D$18</f>
        <v>13.8410796248058</v>
      </c>
      <c r="H1875" s="8" t="str">
        <f aca="false">IF(D1875=1,G1875,"")</f>
        <v/>
      </c>
      <c r="I1875" s="33" t="n">
        <f aca="false">IF(D1875=0,G1875,"")</f>
        <v>13.8410796248058</v>
      </c>
    </row>
    <row r="1876" customFormat="false" ht="15" hidden="false" customHeight="false" outlineLevel="0" collapsed="false">
      <c r="B1876" s="2" t="n">
        <v>1871</v>
      </c>
      <c r="C1876" s="19" t="n">
        <f aca="false">IF('Random Draws'!F1876&lt;(Assumptions!$D$28-Assumptions!$D$27)/(Assumptions!$D$29-Assumptions!$D$27),Assumptions!$D$27+SQRT('Random Draws'!F1876*(Assumptions!$D$29-Assumptions!$D$27)*(Assumptions!$D$28-Assumptions!$D$27)),Assumptions!$D$29-SQRT((1-'Random Draws'!F1876)*(Assumptions!$D$29-Assumptions!$D$27)*(Assumptions!$D$29-Assumptions!$D$28)))</f>
        <v>0.262918181176256</v>
      </c>
      <c r="D1876" s="29" t="n">
        <f aca="false">IF('Random Draws'!I1876&lt;Assumptions!$D$30,1,0)</f>
        <v>0</v>
      </c>
      <c r="E1876" s="19" t="n">
        <f aca="false">C1876+Assumptions!$D$31*D1876</f>
        <v>0.262918181176256</v>
      </c>
      <c r="F1876" s="28" t="n">
        <f aca="false">(Simulation!F1876-Assumptions!$D$15)*(1-E1876)+Assumptions!$D$15-Simulation!J1876</f>
        <v>0.165716313985599</v>
      </c>
      <c r="G1876" s="8" t="n">
        <f aca="false">((Assumptions!$D$14*(1+Simulation!E1876)^1*F1876-Assumptions!$D$14*(1+Simulation!E1876)^0*Simulation!E1876*Assumptions!$D$16)/(1+Simulation!K1876)^1+(Assumptions!$D$14*(1+Simulation!E1876)^2*F1876-Assumptions!$D$14*(1+Simulation!E1876)^1*Simulation!E1876*Assumptions!$D$16)/(1+Simulation!K1876)^2+(Assumptions!$D$14*(1+Simulation!E1876)^3*F1876-Assumptions!$D$14*(1+Simulation!E1876)^2*Simulation!E1876*Assumptions!$D$16)/(1+Simulation!K1876)^3+(Assumptions!$D$14*(1+Simulation!E1876)^4*F1876-Assumptions!$D$14*(1+Simulation!E1876)^3*Simulation!E1876*Assumptions!$D$16)/(1+Simulation!K1876)^4+(Assumptions!$D$14*(1+Simulation!E1876)^5*F1876-Assumptions!$D$14*(1+Simulation!E1876)^4*Simulation!E1876*Assumptions!$D$16)/(1+Simulation!K1876)^5+(Assumptions!$D$14*(1+Simulation!E1876)^5*F1876-Assumptions!$D$14*(1+Simulation!E1876)^4*Simulation!E1876*Assumptions!$D$16)*(1+Simulation!I1876)/(Simulation!K1876-Simulation!I1876)/(1+Simulation!K1876)^5-Assumptions!$D$17)/Assumptions!$D$18</f>
        <v>15.7781530554692</v>
      </c>
      <c r="H1876" s="8" t="str">
        <f aca="false">IF(D1876=1,G1876,"")</f>
        <v/>
      </c>
      <c r="I1876" s="33" t="n">
        <f aca="false">IF(D1876=0,G1876,"")</f>
        <v>15.7781530554692</v>
      </c>
    </row>
    <row r="1877" customFormat="false" ht="15" hidden="false" customHeight="false" outlineLevel="0" collapsed="false">
      <c r="B1877" s="2" t="n">
        <v>1872</v>
      </c>
      <c r="C1877" s="19" t="n">
        <f aca="false">IF('Random Draws'!F1877&lt;(Assumptions!$D$28-Assumptions!$D$27)/(Assumptions!$D$29-Assumptions!$D$27),Assumptions!$D$27+SQRT('Random Draws'!F1877*(Assumptions!$D$29-Assumptions!$D$27)*(Assumptions!$D$28-Assumptions!$D$27)),Assumptions!$D$29-SQRT((1-'Random Draws'!F1877)*(Assumptions!$D$29-Assumptions!$D$27)*(Assumptions!$D$29-Assumptions!$D$28)))</f>
        <v>0.259157222581658</v>
      </c>
      <c r="D1877" s="29" t="n">
        <f aca="false">IF('Random Draws'!I1877&lt;Assumptions!$D$30,1,0)</f>
        <v>0</v>
      </c>
      <c r="E1877" s="19" t="n">
        <f aca="false">C1877+Assumptions!$D$31*D1877</f>
        <v>0.259157222581658</v>
      </c>
      <c r="F1877" s="28" t="n">
        <f aca="false">(Simulation!F1877-Assumptions!$D$15)*(1-E1877)+Assumptions!$D$15-Simulation!J1877</f>
        <v>0.157036950213593</v>
      </c>
      <c r="G1877" s="8" t="n">
        <f aca="false">((Assumptions!$D$14*(1+Simulation!E1877)^1*F1877-Assumptions!$D$14*(1+Simulation!E1877)^0*Simulation!E1877*Assumptions!$D$16)/(1+Simulation!K1877)^1+(Assumptions!$D$14*(1+Simulation!E1877)^2*F1877-Assumptions!$D$14*(1+Simulation!E1877)^1*Simulation!E1877*Assumptions!$D$16)/(1+Simulation!K1877)^2+(Assumptions!$D$14*(1+Simulation!E1877)^3*F1877-Assumptions!$D$14*(1+Simulation!E1877)^2*Simulation!E1877*Assumptions!$D$16)/(1+Simulation!K1877)^3+(Assumptions!$D$14*(1+Simulation!E1877)^4*F1877-Assumptions!$D$14*(1+Simulation!E1877)^3*Simulation!E1877*Assumptions!$D$16)/(1+Simulation!K1877)^4+(Assumptions!$D$14*(1+Simulation!E1877)^5*F1877-Assumptions!$D$14*(1+Simulation!E1877)^4*Simulation!E1877*Assumptions!$D$16)/(1+Simulation!K1877)^5+(Assumptions!$D$14*(1+Simulation!E1877)^5*F1877-Assumptions!$D$14*(1+Simulation!E1877)^4*Simulation!E1877*Assumptions!$D$16)*(1+Simulation!I1877)/(Simulation!K1877-Simulation!I1877)/(1+Simulation!K1877)^5-Assumptions!$D$17)/Assumptions!$D$18</f>
        <v>10.3546585642117</v>
      </c>
      <c r="H1877" s="8" t="str">
        <f aca="false">IF(D1877=1,G1877,"")</f>
        <v/>
      </c>
      <c r="I1877" s="33" t="n">
        <f aca="false">IF(D1877=0,G1877,"")</f>
        <v>10.3546585642117</v>
      </c>
    </row>
    <row r="1878" customFormat="false" ht="15" hidden="false" customHeight="false" outlineLevel="0" collapsed="false">
      <c r="B1878" s="2" t="n">
        <v>1873</v>
      </c>
      <c r="C1878" s="19" t="n">
        <f aca="false">IF('Random Draws'!F1878&lt;(Assumptions!$D$28-Assumptions!$D$27)/(Assumptions!$D$29-Assumptions!$D$27),Assumptions!$D$27+SQRT('Random Draws'!F1878*(Assumptions!$D$29-Assumptions!$D$27)*(Assumptions!$D$28-Assumptions!$D$27)),Assumptions!$D$29-SQRT((1-'Random Draws'!F1878)*(Assumptions!$D$29-Assumptions!$D$27)*(Assumptions!$D$29-Assumptions!$D$28)))</f>
        <v>0.271683336328599</v>
      </c>
      <c r="D1878" s="29" t="n">
        <f aca="false">IF('Random Draws'!I1878&lt;Assumptions!$D$30,1,0)</f>
        <v>1</v>
      </c>
      <c r="E1878" s="19" t="n">
        <f aca="false">C1878+Assumptions!$D$31*D1878</f>
        <v>0.361683336328599</v>
      </c>
      <c r="F1878" s="28" t="n">
        <f aca="false">(Simulation!F1878-Assumptions!$D$15)*(1-E1878)+Assumptions!$D$15-Simulation!J1878</f>
        <v>0.138231370728008</v>
      </c>
      <c r="G1878" s="8" t="n">
        <f aca="false">((Assumptions!$D$14*(1+Simulation!E1878)^1*F1878-Assumptions!$D$14*(1+Simulation!E1878)^0*Simulation!E1878*Assumptions!$D$16)/(1+Simulation!K1878)^1+(Assumptions!$D$14*(1+Simulation!E1878)^2*F1878-Assumptions!$D$14*(1+Simulation!E1878)^1*Simulation!E1878*Assumptions!$D$16)/(1+Simulation!K1878)^2+(Assumptions!$D$14*(1+Simulation!E1878)^3*F1878-Assumptions!$D$14*(1+Simulation!E1878)^2*Simulation!E1878*Assumptions!$D$16)/(1+Simulation!K1878)^3+(Assumptions!$D$14*(1+Simulation!E1878)^4*F1878-Assumptions!$D$14*(1+Simulation!E1878)^3*Simulation!E1878*Assumptions!$D$16)/(1+Simulation!K1878)^4+(Assumptions!$D$14*(1+Simulation!E1878)^5*F1878-Assumptions!$D$14*(1+Simulation!E1878)^4*Simulation!E1878*Assumptions!$D$16)/(1+Simulation!K1878)^5+(Assumptions!$D$14*(1+Simulation!E1878)^5*F1878-Assumptions!$D$14*(1+Simulation!E1878)^4*Simulation!E1878*Assumptions!$D$16)*(1+Simulation!I1878)/(Simulation!K1878-Simulation!I1878)/(1+Simulation!K1878)^5-Assumptions!$D$17)/Assumptions!$D$18</f>
        <v>9.21684086929473</v>
      </c>
      <c r="H1878" s="8" t="n">
        <f aca="false">IF(D1878=1,G1878,"")</f>
        <v>9.21684086929473</v>
      </c>
      <c r="I1878" s="33" t="str">
        <f aca="false">IF(D1878=0,G1878,"")</f>
        <v/>
      </c>
    </row>
    <row r="1879" customFormat="false" ht="15" hidden="false" customHeight="false" outlineLevel="0" collapsed="false">
      <c r="B1879" s="2" t="n">
        <v>1874</v>
      </c>
      <c r="C1879" s="19" t="n">
        <f aca="false">IF('Random Draws'!F1879&lt;(Assumptions!$D$28-Assumptions!$D$27)/(Assumptions!$D$29-Assumptions!$D$27),Assumptions!$D$27+SQRT('Random Draws'!F1879*(Assumptions!$D$29-Assumptions!$D$27)*(Assumptions!$D$28-Assumptions!$D$27)),Assumptions!$D$29-SQRT((1-'Random Draws'!F1879)*(Assumptions!$D$29-Assumptions!$D$27)*(Assumptions!$D$29-Assumptions!$D$28)))</f>
        <v>0.253405439441868</v>
      </c>
      <c r="D1879" s="29" t="n">
        <f aca="false">IF('Random Draws'!I1879&lt;Assumptions!$D$30,1,0)</f>
        <v>0</v>
      </c>
      <c r="E1879" s="19" t="n">
        <f aca="false">C1879+Assumptions!$D$31*D1879</f>
        <v>0.253405439441868</v>
      </c>
      <c r="F1879" s="28" t="n">
        <f aca="false">(Simulation!F1879-Assumptions!$D$15)*(1-E1879)+Assumptions!$D$15-Simulation!J1879</f>
        <v>0.177590712218081</v>
      </c>
      <c r="G1879" s="8" t="n">
        <f aca="false">((Assumptions!$D$14*(1+Simulation!E1879)^1*F1879-Assumptions!$D$14*(1+Simulation!E1879)^0*Simulation!E1879*Assumptions!$D$16)/(1+Simulation!K1879)^1+(Assumptions!$D$14*(1+Simulation!E1879)^2*F1879-Assumptions!$D$14*(1+Simulation!E1879)^1*Simulation!E1879*Assumptions!$D$16)/(1+Simulation!K1879)^2+(Assumptions!$D$14*(1+Simulation!E1879)^3*F1879-Assumptions!$D$14*(1+Simulation!E1879)^2*Simulation!E1879*Assumptions!$D$16)/(1+Simulation!K1879)^3+(Assumptions!$D$14*(1+Simulation!E1879)^4*F1879-Assumptions!$D$14*(1+Simulation!E1879)^3*Simulation!E1879*Assumptions!$D$16)/(1+Simulation!K1879)^4+(Assumptions!$D$14*(1+Simulation!E1879)^5*F1879-Assumptions!$D$14*(1+Simulation!E1879)^4*Simulation!E1879*Assumptions!$D$16)/(1+Simulation!K1879)^5+(Assumptions!$D$14*(1+Simulation!E1879)^5*F1879-Assumptions!$D$14*(1+Simulation!E1879)^4*Simulation!E1879*Assumptions!$D$16)*(1+Simulation!I1879)/(Simulation!K1879-Simulation!I1879)/(1+Simulation!K1879)^5-Assumptions!$D$17)/Assumptions!$D$18</f>
        <v>14.71066817346</v>
      </c>
      <c r="H1879" s="8" t="str">
        <f aca="false">IF(D1879=1,G1879,"")</f>
        <v/>
      </c>
      <c r="I1879" s="33" t="n">
        <f aca="false">IF(D1879=0,G1879,"")</f>
        <v>14.71066817346</v>
      </c>
    </row>
    <row r="1880" customFormat="false" ht="15" hidden="false" customHeight="false" outlineLevel="0" collapsed="false">
      <c r="B1880" s="2" t="n">
        <v>1875</v>
      </c>
      <c r="C1880" s="19" t="n">
        <f aca="false">IF('Random Draws'!F1880&lt;(Assumptions!$D$28-Assumptions!$D$27)/(Assumptions!$D$29-Assumptions!$D$27),Assumptions!$D$27+SQRT('Random Draws'!F1880*(Assumptions!$D$29-Assumptions!$D$27)*(Assumptions!$D$28-Assumptions!$D$27)),Assumptions!$D$29-SQRT((1-'Random Draws'!F1880)*(Assumptions!$D$29-Assumptions!$D$27)*(Assumptions!$D$29-Assumptions!$D$28)))</f>
        <v>0.254362605462436</v>
      </c>
      <c r="D1880" s="29" t="n">
        <f aca="false">IF('Random Draws'!I1880&lt;Assumptions!$D$30,1,0)</f>
        <v>0</v>
      </c>
      <c r="E1880" s="19" t="n">
        <f aca="false">C1880+Assumptions!$D$31*D1880</f>
        <v>0.254362605462436</v>
      </c>
      <c r="F1880" s="28" t="n">
        <f aca="false">(Simulation!F1880-Assumptions!$D$15)*(1-E1880)+Assumptions!$D$15-Simulation!J1880</f>
        <v>0.211031946741976</v>
      </c>
      <c r="G1880" s="8" t="n">
        <f aca="false">((Assumptions!$D$14*(1+Simulation!E1880)^1*F1880-Assumptions!$D$14*(1+Simulation!E1880)^0*Simulation!E1880*Assumptions!$D$16)/(1+Simulation!K1880)^1+(Assumptions!$D$14*(1+Simulation!E1880)^2*F1880-Assumptions!$D$14*(1+Simulation!E1880)^1*Simulation!E1880*Assumptions!$D$16)/(1+Simulation!K1880)^2+(Assumptions!$D$14*(1+Simulation!E1880)^3*F1880-Assumptions!$D$14*(1+Simulation!E1880)^2*Simulation!E1880*Assumptions!$D$16)/(1+Simulation!K1880)^3+(Assumptions!$D$14*(1+Simulation!E1880)^4*F1880-Assumptions!$D$14*(1+Simulation!E1880)^3*Simulation!E1880*Assumptions!$D$16)/(1+Simulation!K1880)^4+(Assumptions!$D$14*(1+Simulation!E1880)^5*F1880-Assumptions!$D$14*(1+Simulation!E1880)^4*Simulation!E1880*Assumptions!$D$16)/(1+Simulation!K1880)^5+(Assumptions!$D$14*(1+Simulation!E1880)^5*F1880-Assumptions!$D$14*(1+Simulation!E1880)^4*Simulation!E1880*Assumptions!$D$16)*(1+Simulation!I1880)/(Simulation!K1880-Simulation!I1880)/(1+Simulation!K1880)^5-Assumptions!$D$17)/Assumptions!$D$18</f>
        <v>19.6887979978173</v>
      </c>
      <c r="H1880" s="8" t="str">
        <f aca="false">IF(D1880=1,G1880,"")</f>
        <v/>
      </c>
      <c r="I1880" s="33" t="n">
        <f aca="false">IF(D1880=0,G1880,"")</f>
        <v>19.6887979978173</v>
      </c>
    </row>
    <row r="1881" customFormat="false" ht="15" hidden="false" customHeight="false" outlineLevel="0" collapsed="false">
      <c r="B1881" s="2" t="n">
        <v>1876</v>
      </c>
      <c r="C1881" s="19" t="n">
        <f aca="false">IF('Random Draws'!F1881&lt;(Assumptions!$D$28-Assumptions!$D$27)/(Assumptions!$D$29-Assumptions!$D$27),Assumptions!$D$27+SQRT('Random Draws'!F1881*(Assumptions!$D$29-Assumptions!$D$27)*(Assumptions!$D$28-Assumptions!$D$27)),Assumptions!$D$29-SQRT((1-'Random Draws'!F1881)*(Assumptions!$D$29-Assumptions!$D$27)*(Assumptions!$D$29-Assumptions!$D$28)))</f>
        <v>0.261738903844446</v>
      </c>
      <c r="D1881" s="29" t="n">
        <f aca="false">IF('Random Draws'!I1881&lt;Assumptions!$D$30,1,0)</f>
        <v>0</v>
      </c>
      <c r="E1881" s="19" t="n">
        <f aca="false">C1881+Assumptions!$D$31*D1881</f>
        <v>0.261738903844446</v>
      </c>
      <c r="F1881" s="28" t="n">
        <f aca="false">(Simulation!F1881-Assumptions!$D$15)*(1-E1881)+Assumptions!$D$15-Simulation!J1881</f>
        <v>0.173858382636037</v>
      </c>
      <c r="G1881" s="8" t="n">
        <f aca="false">((Assumptions!$D$14*(1+Simulation!E1881)^1*F1881-Assumptions!$D$14*(1+Simulation!E1881)^0*Simulation!E1881*Assumptions!$D$16)/(1+Simulation!K1881)^1+(Assumptions!$D$14*(1+Simulation!E1881)^2*F1881-Assumptions!$D$14*(1+Simulation!E1881)^1*Simulation!E1881*Assumptions!$D$16)/(1+Simulation!K1881)^2+(Assumptions!$D$14*(1+Simulation!E1881)^3*F1881-Assumptions!$D$14*(1+Simulation!E1881)^2*Simulation!E1881*Assumptions!$D$16)/(1+Simulation!K1881)^3+(Assumptions!$D$14*(1+Simulation!E1881)^4*F1881-Assumptions!$D$14*(1+Simulation!E1881)^3*Simulation!E1881*Assumptions!$D$16)/(1+Simulation!K1881)^4+(Assumptions!$D$14*(1+Simulation!E1881)^5*F1881-Assumptions!$D$14*(1+Simulation!E1881)^4*Simulation!E1881*Assumptions!$D$16)/(1+Simulation!K1881)^5+(Assumptions!$D$14*(1+Simulation!E1881)^5*F1881-Assumptions!$D$14*(1+Simulation!E1881)^4*Simulation!E1881*Assumptions!$D$16)*(1+Simulation!I1881)/(Simulation!K1881-Simulation!I1881)/(1+Simulation!K1881)^5-Assumptions!$D$17)/Assumptions!$D$18</f>
        <v>12.1201191596665</v>
      </c>
      <c r="H1881" s="8" t="str">
        <f aca="false">IF(D1881=1,G1881,"")</f>
        <v/>
      </c>
      <c r="I1881" s="33" t="n">
        <f aca="false">IF(D1881=0,G1881,"")</f>
        <v>12.1201191596665</v>
      </c>
    </row>
    <row r="1882" customFormat="false" ht="15" hidden="false" customHeight="false" outlineLevel="0" collapsed="false">
      <c r="B1882" s="2" t="n">
        <v>1877</v>
      </c>
      <c r="C1882" s="19" t="n">
        <f aca="false">IF('Random Draws'!F1882&lt;(Assumptions!$D$28-Assumptions!$D$27)/(Assumptions!$D$29-Assumptions!$D$27),Assumptions!$D$27+SQRT('Random Draws'!F1882*(Assumptions!$D$29-Assumptions!$D$27)*(Assumptions!$D$28-Assumptions!$D$27)),Assumptions!$D$29-SQRT((1-'Random Draws'!F1882)*(Assumptions!$D$29-Assumptions!$D$27)*(Assumptions!$D$29-Assumptions!$D$28)))</f>
        <v>0.270735725089571</v>
      </c>
      <c r="D1882" s="29" t="n">
        <f aca="false">IF('Random Draws'!I1882&lt;Assumptions!$D$30,1,0)</f>
        <v>0</v>
      </c>
      <c r="E1882" s="19" t="n">
        <f aca="false">C1882+Assumptions!$D$31*D1882</f>
        <v>0.270735725089571</v>
      </c>
      <c r="F1882" s="28" t="n">
        <f aca="false">(Simulation!F1882-Assumptions!$D$15)*(1-E1882)+Assumptions!$D$15-Simulation!J1882</f>
        <v>0.155503833376146</v>
      </c>
      <c r="G1882" s="8" t="n">
        <f aca="false">((Assumptions!$D$14*(1+Simulation!E1882)^1*F1882-Assumptions!$D$14*(1+Simulation!E1882)^0*Simulation!E1882*Assumptions!$D$16)/(1+Simulation!K1882)^1+(Assumptions!$D$14*(1+Simulation!E1882)^2*F1882-Assumptions!$D$14*(1+Simulation!E1882)^1*Simulation!E1882*Assumptions!$D$16)/(1+Simulation!K1882)^2+(Assumptions!$D$14*(1+Simulation!E1882)^3*F1882-Assumptions!$D$14*(1+Simulation!E1882)^2*Simulation!E1882*Assumptions!$D$16)/(1+Simulation!K1882)^3+(Assumptions!$D$14*(1+Simulation!E1882)^4*F1882-Assumptions!$D$14*(1+Simulation!E1882)^3*Simulation!E1882*Assumptions!$D$16)/(1+Simulation!K1882)^4+(Assumptions!$D$14*(1+Simulation!E1882)^5*F1882-Assumptions!$D$14*(1+Simulation!E1882)^4*Simulation!E1882*Assumptions!$D$16)/(1+Simulation!K1882)^5+(Assumptions!$D$14*(1+Simulation!E1882)^5*F1882-Assumptions!$D$14*(1+Simulation!E1882)^4*Simulation!E1882*Assumptions!$D$16)*(1+Simulation!I1882)/(Simulation!K1882-Simulation!I1882)/(1+Simulation!K1882)^5-Assumptions!$D$17)/Assumptions!$D$18</f>
        <v>13.370850935986</v>
      </c>
      <c r="H1882" s="8" t="str">
        <f aca="false">IF(D1882=1,G1882,"")</f>
        <v/>
      </c>
      <c r="I1882" s="33" t="n">
        <f aca="false">IF(D1882=0,G1882,"")</f>
        <v>13.370850935986</v>
      </c>
    </row>
    <row r="1883" customFormat="false" ht="15" hidden="false" customHeight="false" outlineLevel="0" collapsed="false">
      <c r="B1883" s="2" t="n">
        <v>1878</v>
      </c>
      <c r="C1883" s="19" t="n">
        <f aca="false">IF('Random Draws'!F1883&lt;(Assumptions!$D$28-Assumptions!$D$27)/(Assumptions!$D$29-Assumptions!$D$27),Assumptions!$D$27+SQRT('Random Draws'!F1883*(Assumptions!$D$29-Assumptions!$D$27)*(Assumptions!$D$28-Assumptions!$D$27)),Assumptions!$D$29-SQRT((1-'Random Draws'!F1883)*(Assumptions!$D$29-Assumptions!$D$27)*(Assumptions!$D$29-Assumptions!$D$28)))</f>
        <v>0.253613036597821</v>
      </c>
      <c r="D1883" s="29" t="n">
        <f aca="false">IF('Random Draws'!I1883&lt;Assumptions!$D$30,1,0)</f>
        <v>0</v>
      </c>
      <c r="E1883" s="19" t="n">
        <f aca="false">C1883+Assumptions!$D$31*D1883</f>
        <v>0.253613036597821</v>
      </c>
      <c r="F1883" s="28" t="n">
        <f aca="false">(Simulation!F1883-Assumptions!$D$15)*(1-E1883)+Assumptions!$D$15-Simulation!J1883</f>
        <v>0.154697770300202</v>
      </c>
      <c r="G1883" s="8" t="n">
        <f aca="false">((Assumptions!$D$14*(1+Simulation!E1883)^1*F1883-Assumptions!$D$14*(1+Simulation!E1883)^0*Simulation!E1883*Assumptions!$D$16)/(1+Simulation!K1883)^1+(Assumptions!$D$14*(1+Simulation!E1883)^2*F1883-Assumptions!$D$14*(1+Simulation!E1883)^1*Simulation!E1883*Assumptions!$D$16)/(1+Simulation!K1883)^2+(Assumptions!$D$14*(1+Simulation!E1883)^3*F1883-Assumptions!$D$14*(1+Simulation!E1883)^2*Simulation!E1883*Assumptions!$D$16)/(1+Simulation!K1883)^3+(Assumptions!$D$14*(1+Simulation!E1883)^4*F1883-Assumptions!$D$14*(1+Simulation!E1883)^3*Simulation!E1883*Assumptions!$D$16)/(1+Simulation!K1883)^4+(Assumptions!$D$14*(1+Simulation!E1883)^5*F1883-Assumptions!$D$14*(1+Simulation!E1883)^4*Simulation!E1883*Assumptions!$D$16)/(1+Simulation!K1883)^5+(Assumptions!$D$14*(1+Simulation!E1883)^5*F1883-Assumptions!$D$14*(1+Simulation!E1883)^4*Simulation!E1883*Assumptions!$D$16)*(1+Simulation!I1883)/(Simulation!K1883-Simulation!I1883)/(1+Simulation!K1883)^5-Assumptions!$D$17)/Assumptions!$D$18</f>
        <v>7.88378709149969</v>
      </c>
      <c r="H1883" s="8" t="str">
        <f aca="false">IF(D1883=1,G1883,"")</f>
        <v/>
      </c>
      <c r="I1883" s="33" t="n">
        <f aca="false">IF(D1883=0,G1883,"")</f>
        <v>7.88378709149969</v>
      </c>
    </row>
    <row r="1884" customFormat="false" ht="15" hidden="false" customHeight="false" outlineLevel="0" collapsed="false">
      <c r="B1884" s="2" t="n">
        <v>1879</v>
      </c>
      <c r="C1884" s="19" t="n">
        <f aca="false">IF('Random Draws'!F1884&lt;(Assumptions!$D$28-Assumptions!$D$27)/(Assumptions!$D$29-Assumptions!$D$27),Assumptions!$D$27+SQRT('Random Draws'!F1884*(Assumptions!$D$29-Assumptions!$D$27)*(Assumptions!$D$28-Assumptions!$D$27)),Assumptions!$D$29-SQRT((1-'Random Draws'!F1884)*(Assumptions!$D$29-Assumptions!$D$27)*(Assumptions!$D$29-Assumptions!$D$28)))</f>
        <v>0.259628523164966</v>
      </c>
      <c r="D1884" s="29" t="n">
        <f aca="false">IF('Random Draws'!I1884&lt;Assumptions!$D$30,1,0)</f>
        <v>1</v>
      </c>
      <c r="E1884" s="19" t="n">
        <f aca="false">C1884+Assumptions!$D$31*D1884</f>
        <v>0.349628523164966</v>
      </c>
      <c r="F1884" s="28" t="n">
        <f aca="false">(Simulation!F1884-Assumptions!$D$15)*(1-E1884)+Assumptions!$D$15-Simulation!J1884</f>
        <v>0.0924689610172823</v>
      </c>
      <c r="G1884" s="8" t="n">
        <f aca="false">((Assumptions!$D$14*(1+Simulation!E1884)^1*F1884-Assumptions!$D$14*(1+Simulation!E1884)^0*Simulation!E1884*Assumptions!$D$16)/(1+Simulation!K1884)^1+(Assumptions!$D$14*(1+Simulation!E1884)^2*F1884-Assumptions!$D$14*(1+Simulation!E1884)^1*Simulation!E1884*Assumptions!$D$16)/(1+Simulation!K1884)^2+(Assumptions!$D$14*(1+Simulation!E1884)^3*F1884-Assumptions!$D$14*(1+Simulation!E1884)^2*Simulation!E1884*Assumptions!$D$16)/(1+Simulation!K1884)^3+(Assumptions!$D$14*(1+Simulation!E1884)^4*F1884-Assumptions!$D$14*(1+Simulation!E1884)^3*Simulation!E1884*Assumptions!$D$16)/(1+Simulation!K1884)^4+(Assumptions!$D$14*(1+Simulation!E1884)^5*F1884-Assumptions!$D$14*(1+Simulation!E1884)^4*Simulation!E1884*Assumptions!$D$16)/(1+Simulation!K1884)^5+(Assumptions!$D$14*(1+Simulation!E1884)^5*F1884-Assumptions!$D$14*(1+Simulation!E1884)^4*Simulation!E1884*Assumptions!$D$16)*(1+Simulation!I1884)/(Simulation!K1884-Simulation!I1884)/(1+Simulation!K1884)^5-Assumptions!$D$17)/Assumptions!$D$18</f>
        <v>2.61620502183483</v>
      </c>
      <c r="H1884" s="8" t="n">
        <f aca="false">IF(D1884=1,G1884,"")</f>
        <v>2.61620502183483</v>
      </c>
      <c r="I1884" s="33" t="str">
        <f aca="false">IF(D1884=0,G1884,"")</f>
        <v/>
      </c>
    </row>
    <row r="1885" customFormat="false" ht="15" hidden="false" customHeight="false" outlineLevel="0" collapsed="false">
      <c r="B1885" s="2" t="n">
        <v>1880</v>
      </c>
      <c r="C1885" s="19" t="n">
        <f aca="false">IF('Random Draws'!F1885&lt;(Assumptions!$D$28-Assumptions!$D$27)/(Assumptions!$D$29-Assumptions!$D$27),Assumptions!$D$27+SQRT('Random Draws'!F1885*(Assumptions!$D$29-Assumptions!$D$27)*(Assumptions!$D$28-Assumptions!$D$27)),Assumptions!$D$29-SQRT((1-'Random Draws'!F1885)*(Assumptions!$D$29-Assumptions!$D$27)*(Assumptions!$D$29-Assumptions!$D$28)))</f>
        <v>0.252257111912323</v>
      </c>
      <c r="D1885" s="29" t="n">
        <f aca="false">IF('Random Draws'!I1885&lt;Assumptions!$D$30,1,0)</f>
        <v>1</v>
      </c>
      <c r="E1885" s="19" t="n">
        <f aca="false">C1885+Assumptions!$D$31*D1885</f>
        <v>0.342257111912323</v>
      </c>
      <c r="F1885" s="28" t="n">
        <f aca="false">(Simulation!F1885-Assumptions!$D$15)*(1-E1885)+Assumptions!$D$15-Simulation!J1885</f>
        <v>0.165810366392378</v>
      </c>
      <c r="G1885" s="8" t="n">
        <f aca="false">((Assumptions!$D$14*(1+Simulation!E1885)^1*F1885-Assumptions!$D$14*(1+Simulation!E1885)^0*Simulation!E1885*Assumptions!$D$16)/(1+Simulation!K1885)^1+(Assumptions!$D$14*(1+Simulation!E1885)^2*F1885-Assumptions!$D$14*(1+Simulation!E1885)^1*Simulation!E1885*Assumptions!$D$16)/(1+Simulation!K1885)^2+(Assumptions!$D$14*(1+Simulation!E1885)^3*F1885-Assumptions!$D$14*(1+Simulation!E1885)^2*Simulation!E1885*Assumptions!$D$16)/(1+Simulation!K1885)^3+(Assumptions!$D$14*(1+Simulation!E1885)^4*F1885-Assumptions!$D$14*(1+Simulation!E1885)^3*Simulation!E1885*Assumptions!$D$16)/(1+Simulation!K1885)^4+(Assumptions!$D$14*(1+Simulation!E1885)^5*F1885-Assumptions!$D$14*(1+Simulation!E1885)^4*Simulation!E1885*Assumptions!$D$16)/(1+Simulation!K1885)^5+(Assumptions!$D$14*(1+Simulation!E1885)^5*F1885-Assumptions!$D$14*(1+Simulation!E1885)^4*Simulation!E1885*Assumptions!$D$16)*(1+Simulation!I1885)/(Simulation!K1885-Simulation!I1885)/(1+Simulation!K1885)^5-Assumptions!$D$17)/Assumptions!$D$18</f>
        <v>13.180872187869</v>
      </c>
      <c r="H1885" s="8" t="n">
        <f aca="false">IF(D1885=1,G1885,"")</f>
        <v>13.180872187869</v>
      </c>
      <c r="I1885" s="33" t="str">
        <f aca="false">IF(D1885=0,G1885,"")</f>
        <v/>
      </c>
    </row>
    <row r="1886" customFormat="false" ht="15" hidden="false" customHeight="false" outlineLevel="0" collapsed="false">
      <c r="B1886" s="2" t="n">
        <v>1881</v>
      </c>
      <c r="C1886" s="19" t="n">
        <f aca="false">IF('Random Draws'!F1886&lt;(Assumptions!$D$28-Assumptions!$D$27)/(Assumptions!$D$29-Assumptions!$D$27),Assumptions!$D$27+SQRT('Random Draws'!F1886*(Assumptions!$D$29-Assumptions!$D$27)*(Assumptions!$D$28-Assumptions!$D$27)),Assumptions!$D$29-SQRT((1-'Random Draws'!F1886)*(Assumptions!$D$29-Assumptions!$D$27)*(Assumptions!$D$29-Assumptions!$D$28)))</f>
        <v>0.253283229646709</v>
      </c>
      <c r="D1886" s="29" t="n">
        <f aca="false">IF('Random Draws'!I1886&lt;Assumptions!$D$30,1,0)</f>
        <v>0</v>
      </c>
      <c r="E1886" s="19" t="n">
        <f aca="false">C1886+Assumptions!$D$31*D1886</f>
        <v>0.253283229646709</v>
      </c>
      <c r="F1886" s="28" t="n">
        <f aca="false">(Simulation!F1886-Assumptions!$D$15)*(1-E1886)+Assumptions!$D$15-Simulation!J1886</f>
        <v>0.173643064476788</v>
      </c>
      <c r="G1886" s="8" t="n">
        <f aca="false">((Assumptions!$D$14*(1+Simulation!E1886)^1*F1886-Assumptions!$D$14*(1+Simulation!E1886)^0*Simulation!E1886*Assumptions!$D$16)/(1+Simulation!K1886)^1+(Assumptions!$D$14*(1+Simulation!E1886)^2*F1886-Assumptions!$D$14*(1+Simulation!E1886)^1*Simulation!E1886*Assumptions!$D$16)/(1+Simulation!K1886)^2+(Assumptions!$D$14*(1+Simulation!E1886)^3*F1886-Assumptions!$D$14*(1+Simulation!E1886)^2*Simulation!E1886*Assumptions!$D$16)/(1+Simulation!K1886)^3+(Assumptions!$D$14*(1+Simulation!E1886)^4*F1886-Assumptions!$D$14*(1+Simulation!E1886)^3*Simulation!E1886*Assumptions!$D$16)/(1+Simulation!K1886)^4+(Assumptions!$D$14*(1+Simulation!E1886)^5*F1886-Assumptions!$D$14*(1+Simulation!E1886)^4*Simulation!E1886*Assumptions!$D$16)/(1+Simulation!K1886)^5+(Assumptions!$D$14*(1+Simulation!E1886)^5*F1886-Assumptions!$D$14*(1+Simulation!E1886)^4*Simulation!E1886*Assumptions!$D$16)*(1+Simulation!I1886)/(Simulation!K1886-Simulation!I1886)/(1+Simulation!K1886)^5-Assumptions!$D$17)/Assumptions!$D$18</f>
        <v>14.0623112212641</v>
      </c>
      <c r="H1886" s="8" t="str">
        <f aca="false">IF(D1886=1,G1886,"")</f>
        <v/>
      </c>
      <c r="I1886" s="33" t="n">
        <f aca="false">IF(D1886=0,G1886,"")</f>
        <v>14.0623112212641</v>
      </c>
    </row>
    <row r="1887" customFormat="false" ht="15" hidden="false" customHeight="false" outlineLevel="0" collapsed="false">
      <c r="B1887" s="2" t="n">
        <v>1882</v>
      </c>
      <c r="C1887" s="19" t="n">
        <f aca="false">IF('Random Draws'!F1887&lt;(Assumptions!$D$28-Assumptions!$D$27)/(Assumptions!$D$29-Assumptions!$D$27),Assumptions!$D$27+SQRT('Random Draws'!F1887*(Assumptions!$D$29-Assumptions!$D$27)*(Assumptions!$D$28-Assumptions!$D$27)),Assumptions!$D$29-SQRT((1-'Random Draws'!F1887)*(Assumptions!$D$29-Assumptions!$D$27)*(Assumptions!$D$29-Assumptions!$D$28)))</f>
        <v>0.245703163336044</v>
      </c>
      <c r="D1887" s="29" t="n">
        <f aca="false">IF('Random Draws'!I1887&lt;Assumptions!$D$30,1,0)</f>
        <v>0</v>
      </c>
      <c r="E1887" s="19" t="n">
        <f aca="false">C1887+Assumptions!$D$31*D1887</f>
        <v>0.245703163336044</v>
      </c>
      <c r="F1887" s="28" t="n">
        <f aca="false">(Simulation!F1887-Assumptions!$D$15)*(1-E1887)+Assumptions!$D$15-Simulation!J1887</f>
        <v>0.163542144307463</v>
      </c>
      <c r="G1887" s="8" t="n">
        <f aca="false">((Assumptions!$D$14*(1+Simulation!E1887)^1*F1887-Assumptions!$D$14*(1+Simulation!E1887)^0*Simulation!E1887*Assumptions!$D$16)/(1+Simulation!K1887)^1+(Assumptions!$D$14*(1+Simulation!E1887)^2*F1887-Assumptions!$D$14*(1+Simulation!E1887)^1*Simulation!E1887*Assumptions!$D$16)/(1+Simulation!K1887)^2+(Assumptions!$D$14*(1+Simulation!E1887)^3*F1887-Assumptions!$D$14*(1+Simulation!E1887)^2*Simulation!E1887*Assumptions!$D$16)/(1+Simulation!K1887)^3+(Assumptions!$D$14*(1+Simulation!E1887)^4*F1887-Assumptions!$D$14*(1+Simulation!E1887)^3*Simulation!E1887*Assumptions!$D$16)/(1+Simulation!K1887)^4+(Assumptions!$D$14*(1+Simulation!E1887)^5*F1887-Assumptions!$D$14*(1+Simulation!E1887)^4*Simulation!E1887*Assumptions!$D$16)/(1+Simulation!K1887)^5+(Assumptions!$D$14*(1+Simulation!E1887)^5*F1887-Assumptions!$D$14*(1+Simulation!E1887)^4*Simulation!E1887*Assumptions!$D$16)*(1+Simulation!I1887)/(Simulation!K1887-Simulation!I1887)/(1+Simulation!K1887)^5-Assumptions!$D$17)/Assumptions!$D$18</f>
        <v>9.25782063435568</v>
      </c>
      <c r="H1887" s="8" t="str">
        <f aca="false">IF(D1887=1,G1887,"")</f>
        <v/>
      </c>
      <c r="I1887" s="33" t="n">
        <f aca="false">IF(D1887=0,G1887,"")</f>
        <v>9.25782063435568</v>
      </c>
    </row>
    <row r="1888" customFormat="false" ht="15" hidden="false" customHeight="false" outlineLevel="0" collapsed="false">
      <c r="B1888" s="2" t="n">
        <v>1883</v>
      </c>
      <c r="C1888" s="19" t="n">
        <f aca="false">IF('Random Draws'!F1888&lt;(Assumptions!$D$28-Assumptions!$D$27)/(Assumptions!$D$29-Assumptions!$D$27),Assumptions!$D$27+SQRT('Random Draws'!F1888*(Assumptions!$D$29-Assumptions!$D$27)*(Assumptions!$D$28-Assumptions!$D$27)),Assumptions!$D$29-SQRT((1-'Random Draws'!F1888)*(Assumptions!$D$29-Assumptions!$D$27)*(Assumptions!$D$29-Assumptions!$D$28)))</f>
        <v>0.260519332350579</v>
      </c>
      <c r="D1888" s="29" t="n">
        <f aca="false">IF('Random Draws'!I1888&lt;Assumptions!$D$30,1,0)</f>
        <v>0</v>
      </c>
      <c r="E1888" s="19" t="n">
        <f aca="false">C1888+Assumptions!$D$31*D1888</f>
        <v>0.260519332350579</v>
      </c>
      <c r="F1888" s="28" t="n">
        <f aca="false">(Simulation!F1888-Assumptions!$D$15)*(1-E1888)+Assumptions!$D$15-Simulation!J1888</f>
        <v>0.144577992423624</v>
      </c>
      <c r="G1888" s="8" t="n">
        <f aca="false">((Assumptions!$D$14*(1+Simulation!E1888)^1*F1888-Assumptions!$D$14*(1+Simulation!E1888)^0*Simulation!E1888*Assumptions!$D$16)/(1+Simulation!K1888)^1+(Assumptions!$D$14*(1+Simulation!E1888)^2*F1888-Assumptions!$D$14*(1+Simulation!E1888)^1*Simulation!E1888*Assumptions!$D$16)/(1+Simulation!K1888)^2+(Assumptions!$D$14*(1+Simulation!E1888)^3*F1888-Assumptions!$D$14*(1+Simulation!E1888)^2*Simulation!E1888*Assumptions!$D$16)/(1+Simulation!K1888)^3+(Assumptions!$D$14*(1+Simulation!E1888)^4*F1888-Assumptions!$D$14*(1+Simulation!E1888)^3*Simulation!E1888*Assumptions!$D$16)/(1+Simulation!K1888)^4+(Assumptions!$D$14*(1+Simulation!E1888)^5*F1888-Assumptions!$D$14*(1+Simulation!E1888)^4*Simulation!E1888*Assumptions!$D$16)/(1+Simulation!K1888)^5+(Assumptions!$D$14*(1+Simulation!E1888)^5*F1888-Assumptions!$D$14*(1+Simulation!E1888)^4*Simulation!E1888*Assumptions!$D$16)*(1+Simulation!I1888)/(Simulation!K1888-Simulation!I1888)/(1+Simulation!K1888)^5-Assumptions!$D$17)/Assumptions!$D$18</f>
        <v>16.3269759814977</v>
      </c>
      <c r="H1888" s="8" t="str">
        <f aca="false">IF(D1888=1,G1888,"")</f>
        <v/>
      </c>
      <c r="I1888" s="33" t="n">
        <f aca="false">IF(D1888=0,G1888,"")</f>
        <v>16.3269759814977</v>
      </c>
    </row>
    <row r="1889" customFormat="false" ht="15" hidden="false" customHeight="false" outlineLevel="0" collapsed="false">
      <c r="B1889" s="2" t="n">
        <v>1884</v>
      </c>
      <c r="C1889" s="19" t="n">
        <f aca="false">IF('Random Draws'!F1889&lt;(Assumptions!$D$28-Assumptions!$D$27)/(Assumptions!$D$29-Assumptions!$D$27),Assumptions!$D$27+SQRT('Random Draws'!F1889*(Assumptions!$D$29-Assumptions!$D$27)*(Assumptions!$D$28-Assumptions!$D$27)),Assumptions!$D$29-SQRT((1-'Random Draws'!F1889)*(Assumptions!$D$29-Assumptions!$D$27)*(Assumptions!$D$29-Assumptions!$D$28)))</f>
        <v>0.270894709970177</v>
      </c>
      <c r="D1889" s="29" t="n">
        <f aca="false">IF('Random Draws'!I1889&lt;Assumptions!$D$30,1,0)</f>
        <v>0</v>
      </c>
      <c r="E1889" s="19" t="n">
        <f aca="false">C1889+Assumptions!$D$31*D1889</f>
        <v>0.270894709970177</v>
      </c>
      <c r="F1889" s="28" t="n">
        <f aca="false">(Simulation!F1889-Assumptions!$D$15)*(1-E1889)+Assumptions!$D$15-Simulation!J1889</f>
        <v>0.156312612603167</v>
      </c>
      <c r="G1889" s="8" t="n">
        <f aca="false">((Assumptions!$D$14*(1+Simulation!E1889)^1*F1889-Assumptions!$D$14*(1+Simulation!E1889)^0*Simulation!E1889*Assumptions!$D$16)/(1+Simulation!K1889)^1+(Assumptions!$D$14*(1+Simulation!E1889)^2*F1889-Assumptions!$D$14*(1+Simulation!E1889)^1*Simulation!E1889*Assumptions!$D$16)/(1+Simulation!K1889)^2+(Assumptions!$D$14*(1+Simulation!E1889)^3*F1889-Assumptions!$D$14*(1+Simulation!E1889)^2*Simulation!E1889*Assumptions!$D$16)/(1+Simulation!K1889)^3+(Assumptions!$D$14*(1+Simulation!E1889)^4*F1889-Assumptions!$D$14*(1+Simulation!E1889)^3*Simulation!E1889*Assumptions!$D$16)/(1+Simulation!K1889)^4+(Assumptions!$D$14*(1+Simulation!E1889)^5*F1889-Assumptions!$D$14*(1+Simulation!E1889)^4*Simulation!E1889*Assumptions!$D$16)/(1+Simulation!K1889)^5+(Assumptions!$D$14*(1+Simulation!E1889)^5*F1889-Assumptions!$D$14*(1+Simulation!E1889)^4*Simulation!E1889*Assumptions!$D$16)*(1+Simulation!I1889)/(Simulation!K1889-Simulation!I1889)/(1+Simulation!K1889)^5-Assumptions!$D$17)/Assumptions!$D$18</f>
        <v>19.0730398015724</v>
      </c>
      <c r="H1889" s="8" t="str">
        <f aca="false">IF(D1889=1,G1889,"")</f>
        <v/>
      </c>
      <c r="I1889" s="33" t="n">
        <f aca="false">IF(D1889=0,G1889,"")</f>
        <v>19.0730398015724</v>
      </c>
    </row>
    <row r="1890" customFormat="false" ht="15" hidden="false" customHeight="false" outlineLevel="0" collapsed="false">
      <c r="B1890" s="2" t="n">
        <v>1885</v>
      </c>
      <c r="C1890" s="19" t="n">
        <f aca="false">IF('Random Draws'!F1890&lt;(Assumptions!$D$28-Assumptions!$D$27)/(Assumptions!$D$29-Assumptions!$D$27),Assumptions!$D$27+SQRT('Random Draws'!F1890*(Assumptions!$D$29-Assumptions!$D$27)*(Assumptions!$D$28-Assumptions!$D$27)),Assumptions!$D$29-SQRT((1-'Random Draws'!F1890)*(Assumptions!$D$29-Assumptions!$D$27)*(Assumptions!$D$29-Assumptions!$D$28)))</f>
        <v>0.262448268473339</v>
      </c>
      <c r="D1890" s="29" t="n">
        <f aca="false">IF('Random Draws'!I1890&lt;Assumptions!$D$30,1,0)</f>
        <v>1</v>
      </c>
      <c r="E1890" s="19" t="n">
        <f aca="false">C1890+Assumptions!$D$31*D1890</f>
        <v>0.352448268473339</v>
      </c>
      <c r="F1890" s="28" t="n">
        <f aca="false">(Simulation!F1890-Assumptions!$D$15)*(1-E1890)+Assumptions!$D$15-Simulation!J1890</f>
        <v>0.181672440948531</v>
      </c>
      <c r="G1890" s="8" t="n">
        <f aca="false">((Assumptions!$D$14*(1+Simulation!E1890)^1*F1890-Assumptions!$D$14*(1+Simulation!E1890)^0*Simulation!E1890*Assumptions!$D$16)/(1+Simulation!K1890)^1+(Assumptions!$D$14*(1+Simulation!E1890)^2*F1890-Assumptions!$D$14*(1+Simulation!E1890)^1*Simulation!E1890*Assumptions!$D$16)/(1+Simulation!K1890)^2+(Assumptions!$D$14*(1+Simulation!E1890)^3*F1890-Assumptions!$D$14*(1+Simulation!E1890)^2*Simulation!E1890*Assumptions!$D$16)/(1+Simulation!K1890)^3+(Assumptions!$D$14*(1+Simulation!E1890)^4*F1890-Assumptions!$D$14*(1+Simulation!E1890)^3*Simulation!E1890*Assumptions!$D$16)/(1+Simulation!K1890)^4+(Assumptions!$D$14*(1+Simulation!E1890)^5*F1890-Assumptions!$D$14*(1+Simulation!E1890)^4*Simulation!E1890*Assumptions!$D$16)/(1+Simulation!K1890)^5+(Assumptions!$D$14*(1+Simulation!E1890)^5*F1890-Assumptions!$D$14*(1+Simulation!E1890)^4*Simulation!E1890*Assumptions!$D$16)*(1+Simulation!I1890)/(Simulation!K1890-Simulation!I1890)/(1+Simulation!K1890)^5-Assumptions!$D$17)/Assumptions!$D$18</f>
        <v>16.9242462511483</v>
      </c>
      <c r="H1890" s="8" t="n">
        <f aca="false">IF(D1890=1,G1890,"")</f>
        <v>16.9242462511483</v>
      </c>
      <c r="I1890" s="33" t="str">
        <f aca="false">IF(D1890=0,G1890,"")</f>
        <v/>
      </c>
    </row>
    <row r="1891" customFormat="false" ht="15" hidden="false" customHeight="false" outlineLevel="0" collapsed="false">
      <c r="B1891" s="2" t="n">
        <v>1886</v>
      </c>
      <c r="C1891" s="19" t="n">
        <f aca="false">IF('Random Draws'!F1891&lt;(Assumptions!$D$28-Assumptions!$D$27)/(Assumptions!$D$29-Assumptions!$D$27),Assumptions!$D$27+SQRT('Random Draws'!F1891*(Assumptions!$D$29-Assumptions!$D$27)*(Assumptions!$D$28-Assumptions!$D$27)),Assumptions!$D$29-SQRT((1-'Random Draws'!F1891)*(Assumptions!$D$29-Assumptions!$D$27)*(Assumptions!$D$29-Assumptions!$D$28)))</f>
        <v>0.256631417546295</v>
      </c>
      <c r="D1891" s="29" t="n">
        <f aca="false">IF('Random Draws'!I1891&lt;Assumptions!$D$30,1,0)</f>
        <v>0</v>
      </c>
      <c r="E1891" s="19" t="n">
        <f aca="false">C1891+Assumptions!$D$31*D1891</f>
        <v>0.256631417546295</v>
      </c>
      <c r="F1891" s="28" t="n">
        <f aca="false">(Simulation!F1891-Assumptions!$D$15)*(1-E1891)+Assumptions!$D$15-Simulation!J1891</f>
        <v>0.145014956717879</v>
      </c>
      <c r="G1891" s="8" t="n">
        <f aca="false">((Assumptions!$D$14*(1+Simulation!E1891)^1*F1891-Assumptions!$D$14*(1+Simulation!E1891)^0*Simulation!E1891*Assumptions!$D$16)/(1+Simulation!K1891)^1+(Assumptions!$D$14*(1+Simulation!E1891)^2*F1891-Assumptions!$D$14*(1+Simulation!E1891)^1*Simulation!E1891*Assumptions!$D$16)/(1+Simulation!K1891)^2+(Assumptions!$D$14*(1+Simulation!E1891)^3*F1891-Assumptions!$D$14*(1+Simulation!E1891)^2*Simulation!E1891*Assumptions!$D$16)/(1+Simulation!K1891)^3+(Assumptions!$D$14*(1+Simulation!E1891)^4*F1891-Assumptions!$D$14*(1+Simulation!E1891)^3*Simulation!E1891*Assumptions!$D$16)/(1+Simulation!K1891)^4+(Assumptions!$D$14*(1+Simulation!E1891)^5*F1891-Assumptions!$D$14*(1+Simulation!E1891)^4*Simulation!E1891*Assumptions!$D$16)/(1+Simulation!K1891)^5+(Assumptions!$D$14*(1+Simulation!E1891)^5*F1891-Assumptions!$D$14*(1+Simulation!E1891)^4*Simulation!E1891*Assumptions!$D$16)*(1+Simulation!I1891)/(Simulation!K1891-Simulation!I1891)/(1+Simulation!K1891)^5-Assumptions!$D$17)/Assumptions!$D$18</f>
        <v>14.6126597543147</v>
      </c>
      <c r="H1891" s="8" t="str">
        <f aca="false">IF(D1891=1,G1891,"")</f>
        <v/>
      </c>
      <c r="I1891" s="33" t="n">
        <f aca="false">IF(D1891=0,G1891,"")</f>
        <v>14.6126597543147</v>
      </c>
    </row>
    <row r="1892" customFormat="false" ht="15" hidden="false" customHeight="false" outlineLevel="0" collapsed="false">
      <c r="B1892" s="2" t="n">
        <v>1887</v>
      </c>
      <c r="C1892" s="19" t="n">
        <f aca="false">IF('Random Draws'!F1892&lt;(Assumptions!$D$28-Assumptions!$D$27)/(Assumptions!$D$29-Assumptions!$D$27),Assumptions!$D$27+SQRT('Random Draws'!F1892*(Assumptions!$D$29-Assumptions!$D$27)*(Assumptions!$D$28-Assumptions!$D$27)),Assumptions!$D$29-SQRT((1-'Random Draws'!F1892)*(Assumptions!$D$29-Assumptions!$D$27)*(Assumptions!$D$29-Assumptions!$D$28)))</f>
        <v>0.250178412074268</v>
      </c>
      <c r="D1892" s="29" t="n">
        <f aca="false">IF('Random Draws'!I1892&lt;Assumptions!$D$30,1,0)</f>
        <v>1</v>
      </c>
      <c r="E1892" s="19" t="n">
        <f aca="false">C1892+Assumptions!$D$31*D1892</f>
        <v>0.340178412074268</v>
      </c>
      <c r="F1892" s="28" t="n">
        <f aca="false">(Simulation!F1892-Assumptions!$D$15)*(1-E1892)+Assumptions!$D$15-Simulation!J1892</f>
        <v>0.158164278749542</v>
      </c>
      <c r="G1892" s="8" t="n">
        <f aca="false">((Assumptions!$D$14*(1+Simulation!E1892)^1*F1892-Assumptions!$D$14*(1+Simulation!E1892)^0*Simulation!E1892*Assumptions!$D$16)/(1+Simulation!K1892)^1+(Assumptions!$D$14*(1+Simulation!E1892)^2*F1892-Assumptions!$D$14*(1+Simulation!E1892)^1*Simulation!E1892*Assumptions!$D$16)/(1+Simulation!K1892)^2+(Assumptions!$D$14*(1+Simulation!E1892)^3*F1892-Assumptions!$D$14*(1+Simulation!E1892)^2*Simulation!E1892*Assumptions!$D$16)/(1+Simulation!K1892)^3+(Assumptions!$D$14*(1+Simulation!E1892)^4*F1892-Assumptions!$D$14*(1+Simulation!E1892)^3*Simulation!E1892*Assumptions!$D$16)/(1+Simulation!K1892)^4+(Assumptions!$D$14*(1+Simulation!E1892)^5*F1892-Assumptions!$D$14*(1+Simulation!E1892)^4*Simulation!E1892*Assumptions!$D$16)/(1+Simulation!K1892)^5+(Assumptions!$D$14*(1+Simulation!E1892)^5*F1892-Assumptions!$D$14*(1+Simulation!E1892)^4*Simulation!E1892*Assumptions!$D$16)*(1+Simulation!I1892)/(Simulation!K1892-Simulation!I1892)/(1+Simulation!K1892)^5-Assumptions!$D$17)/Assumptions!$D$18</f>
        <v>8.59568174070084</v>
      </c>
      <c r="H1892" s="8" t="n">
        <f aca="false">IF(D1892=1,G1892,"")</f>
        <v>8.59568174070084</v>
      </c>
      <c r="I1892" s="33" t="str">
        <f aca="false">IF(D1892=0,G1892,"")</f>
        <v/>
      </c>
    </row>
    <row r="1893" customFormat="false" ht="15" hidden="false" customHeight="false" outlineLevel="0" collapsed="false">
      <c r="B1893" s="2" t="n">
        <v>1888</v>
      </c>
      <c r="C1893" s="19" t="n">
        <f aca="false">IF('Random Draws'!F1893&lt;(Assumptions!$D$28-Assumptions!$D$27)/(Assumptions!$D$29-Assumptions!$D$27),Assumptions!$D$27+SQRT('Random Draws'!F1893*(Assumptions!$D$29-Assumptions!$D$27)*(Assumptions!$D$28-Assumptions!$D$27)),Assumptions!$D$29-SQRT((1-'Random Draws'!F1893)*(Assumptions!$D$29-Assumptions!$D$27)*(Assumptions!$D$29-Assumptions!$D$28)))</f>
        <v>0.262586804207475</v>
      </c>
      <c r="D1893" s="29" t="n">
        <f aca="false">IF('Random Draws'!I1893&lt;Assumptions!$D$30,1,0)</f>
        <v>0</v>
      </c>
      <c r="E1893" s="19" t="n">
        <f aca="false">C1893+Assumptions!$D$31*D1893</f>
        <v>0.262586804207475</v>
      </c>
      <c r="F1893" s="28" t="n">
        <f aca="false">(Simulation!F1893-Assumptions!$D$15)*(1-E1893)+Assumptions!$D$15-Simulation!J1893</f>
        <v>0.188784060693792</v>
      </c>
      <c r="G1893" s="8" t="n">
        <f aca="false">((Assumptions!$D$14*(1+Simulation!E1893)^1*F1893-Assumptions!$D$14*(1+Simulation!E1893)^0*Simulation!E1893*Assumptions!$D$16)/(1+Simulation!K1893)^1+(Assumptions!$D$14*(1+Simulation!E1893)^2*F1893-Assumptions!$D$14*(1+Simulation!E1893)^1*Simulation!E1893*Assumptions!$D$16)/(1+Simulation!K1893)^2+(Assumptions!$D$14*(1+Simulation!E1893)^3*F1893-Assumptions!$D$14*(1+Simulation!E1893)^2*Simulation!E1893*Assumptions!$D$16)/(1+Simulation!K1893)^3+(Assumptions!$D$14*(1+Simulation!E1893)^4*F1893-Assumptions!$D$14*(1+Simulation!E1893)^3*Simulation!E1893*Assumptions!$D$16)/(1+Simulation!K1893)^4+(Assumptions!$D$14*(1+Simulation!E1893)^5*F1893-Assumptions!$D$14*(1+Simulation!E1893)^4*Simulation!E1893*Assumptions!$D$16)/(1+Simulation!K1893)^5+(Assumptions!$D$14*(1+Simulation!E1893)^5*F1893-Assumptions!$D$14*(1+Simulation!E1893)^4*Simulation!E1893*Assumptions!$D$16)*(1+Simulation!I1893)/(Simulation!K1893-Simulation!I1893)/(1+Simulation!K1893)^5-Assumptions!$D$17)/Assumptions!$D$18</f>
        <v>23.3082158222692</v>
      </c>
      <c r="H1893" s="8" t="str">
        <f aca="false">IF(D1893=1,G1893,"")</f>
        <v/>
      </c>
      <c r="I1893" s="33" t="n">
        <f aca="false">IF(D1893=0,G1893,"")</f>
        <v>23.3082158222692</v>
      </c>
    </row>
    <row r="1894" customFormat="false" ht="15" hidden="false" customHeight="false" outlineLevel="0" collapsed="false">
      <c r="B1894" s="2" t="n">
        <v>1889</v>
      </c>
      <c r="C1894" s="19" t="n">
        <f aca="false">IF('Random Draws'!F1894&lt;(Assumptions!$D$28-Assumptions!$D$27)/(Assumptions!$D$29-Assumptions!$D$27),Assumptions!$D$27+SQRT('Random Draws'!F1894*(Assumptions!$D$29-Assumptions!$D$27)*(Assumptions!$D$28-Assumptions!$D$27)),Assumptions!$D$29-SQRT((1-'Random Draws'!F1894)*(Assumptions!$D$29-Assumptions!$D$27)*(Assumptions!$D$29-Assumptions!$D$28)))</f>
        <v>0.262108929425146</v>
      </c>
      <c r="D1894" s="29" t="n">
        <f aca="false">IF('Random Draws'!I1894&lt;Assumptions!$D$30,1,0)</f>
        <v>0</v>
      </c>
      <c r="E1894" s="19" t="n">
        <f aca="false">C1894+Assumptions!$D$31*D1894</f>
        <v>0.262108929425146</v>
      </c>
      <c r="F1894" s="28" t="n">
        <f aca="false">(Simulation!F1894-Assumptions!$D$15)*(1-E1894)+Assumptions!$D$15-Simulation!J1894</f>
        <v>0.168960538096434</v>
      </c>
      <c r="G1894" s="8" t="n">
        <f aca="false">((Assumptions!$D$14*(1+Simulation!E1894)^1*F1894-Assumptions!$D$14*(1+Simulation!E1894)^0*Simulation!E1894*Assumptions!$D$16)/(1+Simulation!K1894)^1+(Assumptions!$D$14*(1+Simulation!E1894)^2*F1894-Assumptions!$D$14*(1+Simulation!E1894)^1*Simulation!E1894*Assumptions!$D$16)/(1+Simulation!K1894)^2+(Assumptions!$D$14*(1+Simulation!E1894)^3*F1894-Assumptions!$D$14*(1+Simulation!E1894)^2*Simulation!E1894*Assumptions!$D$16)/(1+Simulation!K1894)^3+(Assumptions!$D$14*(1+Simulation!E1894)^4*F1894-Assumptions!$D$14*(1+Simulation!E1894)^3*Simulation!E1894*Assumptions!$D$16)/(1+Simulation!K1894)^4+(Assumptions!$D$14*(1+Simulation!E1894)^5*F1894-Assumptions!$D$14*(1+Simulation!E1894)^4*Simulation!E1894*Assumptions!$D$16)/(1+Simulation!K1894)^5+(Assumptions!$D$14*(1+Simulation!E1894)^5*F1894-Assumptions!$D$14*(1+Simulation!E1894)^4*Simulation!E1894*Assumptions!$D$16)*(1+Simulation!I1894)/(Simulation!K1894-Simulation!I1894)/(1+Simulation!K1894)^5-Assumptions!$D$17)/Assumptions!$D$18</f>
        <v>8.93751906057147</v>
      </c>
      <c r="H1894" s="8" t="str">
        <f aca="false">IF(D1894=1,G1894,"")</f>
        <v/>
      </c>
      <c r="I1894" s="33" t="n">
        <f aca="false">IF(D1894=0,G1894,"")</f>
        <v>8.93751906057147</v>
      </c>
    </row>
    <row r="1895" customFormat="false" ht="15" hidden="false" customHeight="false" outlineLevel="0" collapsed="false">
      <c r="B1895" s="2" t="n">
        <v>1890</v>
      </c>
      <c r="C1895" s="19" t="n">
        <f aca="false">IF('Random Draws'!F1895&lt;(Assumptions!$D$28-Assumptions!$D$27)/(Assumptions!$D$29-Assumptions!$D$27),Assumptions!$D$27+SQRT('Random Draws'!F1895*(Assumptions!$D$29-Assumptions!$D$27)*(Assumptions!$D$28-Assumptions!$D$27)),Assumptions!$D$29-SQRT((1-'Random Draws'!F1895)*(Assumptions!$D$29-Assumptions!$D$27)*(Assumptions!$D$29-Assumptions!$D$28)))</f>
        <v>0.248134851939993</v>
      </c>
      <c r="D1895" s="29" t="n">
        <f aca="false">IF('Random Draws'!I1895&lt;Assumptions!$D$30,1,0)</f>
        <v>0</v>
      </c>
      <c r="E1895" s="19" t="n">
        <f aca="false">C1895+Assumptions!$D$31*D1895</f>
        <v>0.248134851939993</v>
      </c>
      <c r="F1895" s="28" t="n">
        <f aca="false">(Simulation!F1895-Assumptions!$D$15)*(1-E1895)+Assumptions!$D$15-Simulation!J1895</f>
        <v>0.159183356056985</v>
      </c>
      <c r="G1895" s="8" t="n">
        <f aca="false">((Assumptions!$D$14*(1+Simulation!E1895)^1*F1895-Assumptions!$D$14*(1+Simulation!E1895)^0*Simulation!E1895*Assumptions!$D$16)/(1+Simulation!K1895)^1+(Assumptions!$D$14*(1+Simulation!E1895)^2*F1895-Assumptions!$D$14*(1+Simulation!E1895)^1*Simulation!E1895*Assumptions!$D$16)/(1+Simulation!K1895)^2+(Assumptions!$D$14*(1+Simulation!E1895)^3*F1895-Assumptions!$D$14*(1+Simulation!E1895)^2*Simulation!E1895*Assumptions!$D$16)/(1+Simulation!K1895)^3+(Assumptions!$D$14*(1+Simulation!E1895)^4*F1895-Assumptions!$D$14*(1+Simulation!E1895)^3*Simulation!E1895*Assumptions!$D$16)/(1+Simulation!K1895)^4+(Assumptions!$D$14*(1+Simulation!E1895)^5*F1895-Assumptions!$D$14*(1+Simulation!E1895)^4*Simulation!E1895*Assumptions!$D$16)/(1+Simulation!K1895)^5+(Assumptions!$D$14*(1+Simulation!E1895)^5*F1895-Assumptions!$D$14*(1+Simulation!E1895)^4*Simulation!E1895*Assumptions!$D$16)*(1+Simulation!I1895)/(Simulation!K1895-Simulation!I1895)/(1+Simulation!K1895)^5-Assumptions!$D$17)/Assumptions!$D$18</f>
        <v>11.2784920188044</v>
      </c>
      <c r="H1895" s="8" t="str">
        <f aca="false">IF(D1895=1,G1895,"")</f>
        <v/>
      </c>
      <c r="I1895" s="33" t="n">
        <f aca="false">IF(D1895=0,G1895,"")</f>
        <v>11.2784920188044</v>
      </c>
    </row>
    <row r="1896" customFormat="false" ht="15" hidden="false" customHeight="false" outlineLevel="0" collapsed="false">
      <c r="B1896" s="2" t="n">
        <v>1891</v>
      </c>
      <c r="C1896" s="19" t="n">
        <f aca="false">IF('Random Draws'!F1896&lt;(Assumptions!$D$28-Assumptions!$D$27)/(Assumptions!$D$29-Assumptions!$D$27),Assumptions!$D$27+SQRT('Random Draws'!F1896*(Assumptions!$D$29-Assumptions!$D$27)*(Assumptions!$D$28-Assumptions!$D$27)),Assumptions!$D$29-SQRT((1-'Random Draws'!F1896)*(Assumptions!$D$29-Assumptions!$D$27)*(Assumptions!$D$29-Assumptions!$D$28)))</f>
        <v>0.248751187337682</v>
      </c>
      <c r="D1896" s="29" t="n">
        <f aca="false">IF('Random Draws'!I1896&lt;Assumptions!$D$30,1,0)</f>
        <v>1</v>
      </c>
      <c r="E1896" s="19" t="n">
        <f aca="false">C1896+Assumptions!$D$31*D1896</f>
        <v>0.338751187337682</v>
      </c>
      <c r="F1896" s="28" t="n">
        <f aca="false">(Simulation!F1896-Assumptions!$D$15)*(1-E1896)+Assumptions!$D$15-Simulation!J1896</f>
        <v>0.17925319213856</v>
      </c>
      <c r="G1896" s="8" t="n">
        <f aca="false">((Assumptions!$D$14*(1+Simulation!E1896)^1*F1896-Assumptions!$D$14*(1+Simulation!E1896)^0*Simulation!E1896*Assumptions!$D$16)/(1+Simulation!K1896)^1+(Assumptions!$D$14*(1+Simulation!E1896)^2*F1896-Assumptions!$D$14*(1+Simulation!E1896)^1*Simulation!E1896*Assumptions!$D$16)/(1+Simulation!K1896)^2+(Assumptions!$D$14*(1+Simulation!E1896)^3*F1896-Assumptions!$D$14*(1+Simulation!E1896)^2*Simulation!E1896*Assumptions!$D$16)/(1+Simulation!K1896)^3+(Assumptions!$D$14*(1+Simulation!E1896)^4*F1896-Assumptions!$D$14*(1+Simulation!E1896)^3*Simulation!E1896*Assumptions!$D$16)/(1+Simulation!K1896)^4+(Assumptions!$D$14*(1+Simulation!E1896)^5*F1896-Assumptions!$D$14*(1+Simulation!E1896)^4*Simulation!E1896*Assumptions!$D$16)/(1+Simulation!K1896)^5+(Assumptions!$D$14*(1+Simulation!E1896)^5*F1896-Assumptions!$D$14*(1+Simulation!E1896)^4*Simulation!E1896*Assumptions!$D$16)*(1+Simulation!I1896)/(Simulation!K1896-Simulation!I1896)/(1+Simulation!K1896)^5-Assumptions!$D$17)/Assumptions!$D$18</f>
        <v>9.9925906689393</v>
      </c>
      <c r="H1896" s="8" t="n">
        <f aca="false">IF(D1896=1,G1896,"")</f>
        <v>9.9925906689393</v>
      </c>
      <c r="I1896" s="33" t="str">
        <f aca="false">IF(D1896=0,G1896,"")</f>
        <v/>
      </c>
    </row>
    <row r="1897" customFormat="false" ht="15" hidden="false" customHeight="false" outlineLevel="0" collapsed="false">
      <c r="B1897" s="2" t="n">
        <v>1892</v>
      </c>
      <c r="C1897" s="19" t="n">
        <f aca="false">IF('Random Draws'!F1897&lt;(Assumptions!$D$28-Assumptions!$D$27)/(Assumptions!$D$29-Assumptions!$D$27),Assumptions!$D$27+SQRT('Random Draws'!F1897*(Assumptions!$D$29-Assumptions!$D$27)*(Assumptions!$D$28-Assumptions!$D$27)),Assumptions!$D$29-SQRT((1-'Random Draws'!F1897)*(Assumptions!$D$29-Assumptions!$D$27)*(Assumptions!$D$29-Assumptions!$D$28)))</f>
        <v>0.25045170611906</v>
      </c>
      <c r="D1897" s="29" t="n">
        <f aca="false">IF('Random Draws'!I1897&lt;Assumptions!$D$30,1,0)</f>
        <v>0</v>
      </c>
      <c r="E1897" s="19" t="n">
        <f aca="false">C1897+Assumptions!$D$31*D1897</f>
        <v>0.25045170611906</v>
      </c>
      <c r="F1897" s="28" t="n">
        <f aca="false">(Simulation!F1897-Assumptions!$D$15)*(1-E1897)+Assumptions!$D$15-Simulation!J1897</f>
        <v>0.195169605280218</v>
      </c>
      <c r="G1897" s="8" t="n">
        <f aca="false">((Assumptions!$D$14*(1+Simulation!E1897)^1*F1897-Assumptions!$D$14*(1+Simulation!E1897)^0*Simulation!E1897*Assumptions!$D$16)/(1+Simulation!K1897)^1+(Assumptions!$D$14*(1+Simulation!E1897)^2*F1897-Assumptions!$D$14*(1+Simulation!E1897)^1*Simulation!E1897*Assumptions!$D$16)/(1+Simulation!K1897)^2+(Assumptions!$D$14*(1+Simulation!E1897)^3*F1897-Assumptions!$D$14*(1+Simulation!E1897)^2*Simulation!E1897*Assumptions!$D$16)/(1+Simulation!K1897)^3+(Assumptions!$D$14*(1+Simulation!E1897)^4*F1897-Assumptions!$D$14*(1+Simulation!E1897)^3*Simulation!E1897*Assumptions!$D$16)/(1+Simulation!K1897)^4+(Assumptions!$D$14*(1+Simulation!E1897)^5*F1897-Assumptions!$D$14*(1+Simulation!E1897)^4*Simulation!E1897*Assumptions!$D$16)/(1+Simulation!K1897)^5+(Assumptions!$D$14*(1+Simulation!E1897)^5*F1897-Assumptions!$D$14*(1+Simulation!E1897)^4*Simulation!E1897*Assumptions!$D$16)*(1+Simulation!I1897)/(Simulation!K1897-Simulation!I1897)/(1+Simulation!K1897)^5-Assumptions!$D$17)/Assumptions!$D$18</f>
        <v>10.9681132592021</v>
      </c>
      <c r="H1897" s="8" t="str">
        <f aca="false">IF(D1897=1,G1897,"")</f>
        <v/>
      </c>
      <c r="I1897" s="33" t="n">
        <f aca="false">IF(D1897=0,G1897,"")</f>
        <v>10.9681132592021</v>
      </c>
    </row>
    <row r="1898" customFormat="false" ht="15" hidden="false" customHeight="false" outlineLevel="0" collapsed="false">
      <c r="B1898" s="2" t="n">
        <v>1893</v>
      </c>
      <c r="C1898" s="19" t="n">
        <f aca="false">IF('Random Draws'!F1898&lt;(Assumptions!$D$28-Assumptions!$D$27)/(Assumptions!$D$29-Assumptions!$D$27),Assumptions!$D$27+SQRT('Random Draws'!F1898*(Assumptions!$D$29-Assumptions!$D$27)*(Assumptions!$D$28-Assumptions!$D$27)),Assumptions!$D$29-SQRT((1-'Random Draws'!F1898)*(Assumptions!$D$29-Assumptions!$D$27)*(Assumptions!$D$29-Assumptions!$D$28)))</f>
        <v>0.254976496072366</v>
      </c>
      <c r="D1898" s="29" t="n">
        <f aca="false">IF('Random Draws'!I1898&lt;Assumptions!$D$30,1,0)</f>
        <v>0</v>
      </c>
      <c r="E1898" s="19" t="n">
        <f aca="false">C1898+Assumptions!$D$31*D1898</f>
        <v>0.254976496072366</v>
      </c>
      <c r="F1898" s="28" t="n">
        <f aca="false">(Simulation!F1898-Assumptions!$D$15)*(1-E1898)+Assumptions!$D$15-Simulation!J1898</f>
        <v>0.172687322137858</v>
      </c>
      <c r="G1898" s="8" t="n">
        <f aca="false">((Assumptions!$D$14*(1+Simulation!E1898)^1*F1898-Assumptions!$D$14*(1+Simulation!E1898)^0*Simulation!E1898*Assumptions!$D$16)/(1+Simulation!K1898)^1+(Assumptions!$D$14*(1+Simulation!E1898)^2*F1898-Assumptions!$D$14*(1+Simulation!E1898)^1*Simulation!E1898*Assumptions!$D$16)/(1+Simulation!K1898)^2+(Assumptions!$D$14*(1+Simulation!E1898)^3*F1898-Assumptions!$D$14*(1+Simulation!E1898)^2*Simulation!E1898*Assumptions!$D$16)/(1+Simulation!K1898)^3+(Assumptions!$D$14*(1+Simulation!E1898)^4*F1898-Assumptions!$D$14*(1+Simulation!E1898)^3*Simulation!E1898*Assumptions!$D$16)/(1+Simulation!K1898)^4+(Assumptions!$D$14*(1+Simulation!E1898)^5*F1898-Assumptions!$D$14*(1+Simulation!E1898)^4*Simulation!E1898*Assumptions!$D$16)/(1+Simulation!K1898)^5+(Assumptions!$D$14*(1+Simulation!E1898)^5*F1898-Assumptions!$D$14*(1+Simulation!E1898)^4*Simulation!E1898*Assumptions!$D$16)*(1+Simulation!I1898)/(Simulation!K1898-Simulation!I1898)/(1+Simulation!K1898)^5-Assumptions!$D$17)/Assumptions!$D$18</f>
        <v>9.37050782419089</v>
      </c>
      <c r="H1898" s="8" t="str">
        <f aca="false">IF(D1898=1,G1898,"")</f>
        <v/>
      </c>
      <c r="I1898" s="33" t="n">
        <f aca="false">IF(D1898=0,G1898,"")</f>
        <v>9.37050782419089</v>
      </c>
    </row>
    <row r="1899" customFormat="false" ht="15" hidden="false" customHeight="false" outlineLevel="0" collapsed="false">
      <c r="B1899" s="2" t="n">
        <v>1894</v>
      </c>
      <c r="C1899" s="19" t="n">
        <f aca="false">IF('Random Draws'!F1899&lt;(Assumptions!$D$28-Assumptions!$D$27)/(Assumptions!$D$29-Assumptions!$D$27),Assumptions!$D$27+SQRT('Random Draws'!F1899*(Assumptions!$D$29-Assumptions!$D$27)*(Assumptions!$D$28-Assumptions!$D$27)),Assumptions!$D$29-SQRT((1-'Random Draws'!F1899)*(Assumptions!$D$29-Assumptions!$D$27)*(Assumptions!$D$29-Assumptions!$D$28)))</f>
        <v>0.274503761037655</v>
      </c>
      <c r="D1899" s="29" t="n">
        <f aca="false">IF('Random Draws'!I1899&lt;Assumptions!$D$30,1,0)</f>
        <v>0</v>
      </c>
      <c r="E1899" s="19" t="n">
        <f aca="false">C1899+Assumptions!$D$31*D1899</f>
        <v>0.274503761037655</v>
      </c>
      <c r="F1899" s="28" t="n">
        <f aca="false">(Simulation!F1899-Assumptions!$D$15)*(1-E1899)+Assumptions!$D$15-Simulation!J1899</f>
        <v>0.15491778103111</v>
      </c>
      <c r="G1899" s="8" t="n">
        <f aca="false">((Assumptions!$D$14*(1+Simulation!E1899)^1*F1899-Assumptions!$D$14*(1+Simulation!E1899)^0*Simulation!E1899*Assumptions!$D$16)/(1+Simulation!K1899)^1+(Assumptions!$D$14*(1+Simulation!E1899)^2*F1899-Assumptions!$D$14*(1+Simulation!E1899)^1*Simulation!E1899*Assumptions!$D$16)/(1+Simulation!K1899)^2+(Assumptions!$D$14*(1+Simulation!E1899)^3*F1899-Assumptions!$D$14*(1+Simulation!E1899)^2*Simulation!E1899*Assumptions!$D$16)/(1+Simulation!K1899)^3+(Assumptions!$D$14*(1+Simulation!E1899)^4*F1899-Assumptions!$D$14*(1+Simulation!E1899)^3*Simulation!E1899*Assumptions!$D$16)/(1+Simulation!K1899)^4+(Assumptions!$D$14*(1+Simulation!E1899)^5*F1899-Assumptions!$D$14*(1+Simulation!E1899)^4*Simulation!E1899*Assumptions!$D$16)/(1+Simulation!K1899)^5+(Assumptions!$D$14*(1+Simulation!E1899)^5*F1899-Assumptions!$D$14*(1+Simulation!E1899)^4*Simulation!E1899*Assumptions!$D$16)*(1+Simulation!I1899)/(Simulation!K1899-Simulation!I1899)/(1+Simulation!K1899)^5-Assumptions!$D$17)/Assumptions!$D$18</f>
        <v>14.0256353976085</v>
      </c>
      <c r="H1899" s="8" t="str">
        <f aca="false">IF(D1899=1,G1899,"")</f>
        <v/>
      </c>
      <c r="I1899" s="33" t="n">
        <f aca="false">IF(D1899=0,G1899,"")</f>
        <v>14.0256353976085</v>
      </c>
    </row>
    <row r="1900" customFormat="false" ht="15" hidden="false" customHeight="false" outlineLevel="0" collapsed="false">
      <c r="B1900" s="2" t="n">
        <v>1895</v>
      </c>
      <c r="C1900" s="19" t="n">
        <f aca="false">IF('Random Draws'!F1900&lt;(Assumptions!$D$28-Assumptions!$D$27)/(Assumptions!$D$29-Assumptions!$D$27),Assumptions!$D$27+SQRT('Random Draws'!F1900*(Assumptions!$D$29-Assumptions!$D$27)*(Assumptions!$D$28-Assumptions!$D$27)),Assumptions!$D$29-SQRT((1-'Random Draws'!F1900)*(Assumptions!$D$29-Assumptions!$D$27)*(Assumptions!$D$29-Assumptions!$D$28)))</f>
        <v>0.249139012095364</v>
      </c>
      <c r="D1900" s="29" t="n">
        <f aca="false">IF('Random Draws'!I1900&lt;Assumptions!$D$30,1,0)</f>
        <v>0</v>
      </c>
      <c r="E1900" s="19" t="n">
        <f aca="false">C1900+Assumptions!$D$31*D1900</f>
        <v>0.249139012095364</v>
      </c>
      <c r="F1900" s="28" t="n">
        <f aca="false">(Simulation!F1900-Assumptions!$D$15)*(1-E1900)+Assumptions!$D$15-Simulation!J1900</f>
        <v>0.222920794594086</v>
      </c>
      <c r="G1900" s="8" t="n">
        <f aca="false">((Assumptions!$D$14*(1+Simulation!E1900)^1*F1900-Assumptions!$D$14*(1+Simulation!E1900)^0*Simulation!E1900*Assumptions!$D$16)/(1+Simulation!K1900)^1+(Assumptions!$D$14*(1+Simulation!E1900)^2*F1900-Assumptions!$D$14*(1+Simulation!E1900)^1*Simulation!E1900*Assumptions!$D$16)/(1+Simulation!K1900)^2+(Assumptions!$D$14*(1+Simulation!E1900)^3*F1900-Assumptions!$D$14*(1+Simulation!E1900)^2*Simulation!E1900*Assumptions!$D$16)/(1+Simulation!K1900)^3+(Assumptions!$D$14*(1+Simulation!E1900)^4*F1900-Assumptions!$D$14*(1+Simulation!E1900)^3*Simulation!E1900*Assumptions!$D$16)/(1+Simulation!K1900)^4+(Assumptions!$D$14*(1+Simulation!E1900)^5*F1900-Assumptions!$D$14*(1+Simulation!E1900)^4*Simulation!E1900*Assumptions!$D$16)/(1+Simulation!K1900)^5+(Assumptions!$D$14*(1+Simulation!E1900)^5*F1900-Assumptions!$D$14*(1+Simulation!E1900)^4*Simulation!E1900*Assumptions!$D$16)*(1+Simulation!I1900)/(Simulation!K1900-Simulation!I1900)/(1+Simulation!K1900)^5-Assumptions!$D$17)/Assumptions!$D$18</f>
        <v>17.6102767926852</v>
      </c>
      <c r="H1900" s="8" t="str">
        <f aca="false">IF(D1900=1,G1900,"")</f>
        <v/>
      </c>
      <c r="I1900" s="33" t="n">
        <f aca="false">IF(D1900=0,G1900,"")</f>
        <v>17.6102767926852</v>
      </c>
    </row>
    <row r="1901" customFormat="false" ht="15" hidden="false" customHeight="false" outlineLevel="0" collapsed="false">
      <c r="B1901" s="2" t="n">
        <v>1896</v>
      </c>
      <c r="C1901" s="19" t="n">
        <f aca="false">IF('Random Draws'!F1901&lt;(Assumptions!$D$28-Assumptions!$D$27)/(Assumptions!$D$29-Assumptions!$D$27),Assumptions!$D$27+SQRT('Random Draws'!F1901*(Assumptions!$D$29-Assumptions!$D$27)*(Assumptions!$D$28-Assumptions!$D$27)),Assumptions!$D$29-SQRT((1-'Random Draws'!F1901)*(Assumptions!$D$29-Assumptions!$D$27)*(Assumptions!$D$29-Assumptions!$D$28)))</f>
        <v>0.263608842246943</v>
      </c>
      <c r="D1901" s="29" t="n">
        <f aca="false">IF('Random Draws'!I1901&lt;Assumptions!$D$30,1,0)</f>
        <v>0</v>
      </c>
      <c r="E1901" s="19" t="n">
        <f aca="false">C1901+Assumptions!$D$31*D1901</f>
        <v>0.263608842246943</v>
      </c>
      <c r="F1901" s="28" t="n">
        <f aca="false">(Simulation!F1901-Assumptions!$D$15)*(1-E1901)+Assumptions!$D$15-Simulation!J1901</f>
        <v>0.125343338018732</v>
      </c>
      <c r="G1901" s="8" t="n">
        <f aca="false">((Assumptions!$D$14*(1+Simulation!E1901)^1*F1901-Assumptions!$D$14*(1+Simulation!E1901)^0*Simulation!E1901*Assumptions!$D$16)/(1+Simulation!K1901)^1+(Assumptions!$D$14*(1+Simulation!E1901)^2*F1901-Assumptions!$D$14*(1+Simulation!E1901)^1*Simulation!E1901*Assumptions!$D$16)/(1+Simulation!K1901)^2+(Assumptions!$D$14*(1+Simulation!E1901)^3*F1901-Assumptions!$D$14*(1+Simulation!E1901)^2*Simulation!E1901*Assumptions!$D$16)/(1+Simulation!K1901)^3+(Assumptions!$D$14*(1+Simulation!E1901)^4*F1901-Assumptions!$D$14*(1+Simulation!E1901)^3*Simulation!E1901*Assumptions!$D$16)/(1+Simulation!K1901)^4+(Assumptions!$D$14*(1+Simulation!E1901)^5*F1901-Assumptions!$D$14*(1+Simulation!E1901)^4*Simulation!E1901*Assumptions!$D$16)/(1+Simulation!K1901)^5+(Assumptions!$D$14*(1+Simulation!E1901)^5*F1901-Assumptions!$D$14*(1+Simulation!E1901)^4*Simulation!E1901*Assumptions!$D$16)*(1+Simulation!I1901)/(Simulation!K1901-Simulation!I1901)/(1+Simulation!K1901)^5-Assumptions!$D$17)/Assumptions!$D$18</f>
        <v>7.67958246265521</v>
      </c>
      <c r="H1901" s="8" t="str">
        <f aca="false">IF(D1901=1,G1901,"")</f>
        <v/>
      </c>
      <c r="I1901" s="33" t="n">
        <f aca="false">IF(D1901=0,G1901,"")</f>
        <v>7.67958246265521</v>
      </c>
    </row>
    <row r="1902" customFormat="false" ht="15" hidden="false" customHeight="false" outlineLevel="0" collapsed="false">
      <c r="B1902" s="2" t="n">
        <v>1897</v>
      </c>
      <c r="C1902" s="19" t="n">
        <f aca="false">IF('Random Draws'!F1902&lt;(Assumptions!$D$28-Assumptions!$D$27)/(Assumptions!$D$29-Assumptions!$D$27),Assumptions!$D$27+SQRT('Random Draws'!F1902*(Assumptions!$D$29-Assumptions!$D$27)*(Assumptions!$D$28-Assumptions!$D$27)),Assumptions!$D$29-SQRT((1-'Random Draws'!F1902)*(Assumptions!$D$29-Assumptions!$D$27)*(Assumptions!$D$29-Assumptions!$D$28)))</f>
        <v>0.274595318985398</v>
      </c>
      <c r="D1902" s="29" t="n">
        <f aca="false">IF('Random Draws'!I1902&lt;Assumptions!$D$30,1,0)</f>
        <v>0</v>
      </c>
      <c r="E1902" s="19" t="n">
        <f aca="false">C1902+Assumptions!$D$31*D1902</f>
        <v>0.274595318985398</v>
      </c>
      <c r="F1902" s="28" t="n">
        <f aca="false">(Simulation!F1902-Assumptions!$D$15)*(1-E1902)+Assumptions!$D$15-Simulation!J1902</f>
        <v>0.15460833495694</v>
      </c>
      <c r="G1902" s="8" t="n">
        <f aca="false">((Assumptions!$D$14*(1+Simulation!E1902)^1*F1902-Assumptions!$D$14*(1+Simulation!E1902)^0*Simulation!E1902*Assumptions!$D$16)/(1+Simulation!K1902)^1+(Assumptions!$D$14*(1+Simulation!E1902)^2*F1902-Assumptions!$D$14*(1+Simulation!E1902)^1*Simulation!E1902*Assumptions!$D$16)/(1+Simulation!K1902)^2+(Assumptions!$D$14*(1+Simulation!E1902)^3*F1902-Assumptions!$D$14*(1+Simulation!E1902)^2*Simulation!E1902*Assumptions!$D$16)/(1+Simulation!K1902)^3+(Assumptions!$D$14*(1+Simulation!E1902)^4*F1902-Assumptions!$D$14*(1+Simulation!E1902)^3*Simulation!E1902*Assumptions!$D$16)/(1+Simulation!K1902)^4+(Assumptions!$D$14*(1+Simulation!E1902)^5*F1902-Assumptions!$D$14*(1+Simulation!E1902)^4*Simulation!E1902*Assumptions!$D$16)/(1+Simulation!K1902)^5+(Assumptions!$D$14*(1+Simulation!E1902)^5*F1902-Assumptions!$D$14*(1+Simulation!E1902)^4*Simulation!E1902*Assumptions!$D$16)*(1+Simulation!I1902)/(Simulation!K1902-Simulation!I1902)/(1+Simulation!K1902)^5-Assumptions!$D$17)/Assumptions!$D$18</f>
        <v>22.0289649616553</v>
      </c>
      <c r="H1902" s="8" t="str">
        <f aca="false">IF(D1902=1,G1902,"")</f>
        <v/>
      </c>
      <c r="I1902" s="33" t="n">
        <f aca="false">IF(D1902=0,G1902,"")</f>
        <v>22.0289649616553</v>
      </c>
    </row>
    <row r="1903" customFormat="false" ht="15" hidden="false" customHeight="false" outlineLevel="0" collapsed="false">
      <c r="B1903" s="2" t="n">
        <v>1898</v>
      </c>
      <c r="C1903" s="19" t="n">
        <f aca="false">IF('Random Draws'!F1903&lt;(Assumptions!$D$28-Assumptions!$D$27)/(Assumptions!$D$29-Assumptions!$D$27),Assumptions!$D$27+SQRT('Random Draws'!F1903*(Assumptions!$D$29-Assumptions!$D$27)*(Assumptions!$D$28-Assumptions!$D$27)),Assumptions!$D$29-SQRT((1-'Random Draws'!F1903)*(Assumptions!$D$29-Assumptions!$D$27)*(Assumptions!$D$29-Assumptions!$D$28)))</f>
        <v>0.262491070357992</v>
      </c>
      <c r="D1903" s="29" t="n">
        <f aca="false">IF('Random Draws'!I1903&lt;Assumptions!$D$30,1,0)</f>
        <v>0</v>
      </c>
      <c r="E1903" s="19" t="n">
        <f aca="false">C1903+Assumptions!$D$31*D1903</f>
        <v>0.262491070357992</v>
      </c>
      <c r="F1903" s="28" t="n">
        <f aca="false">(Simulation!F1903-Assumptions!$D$15)*(1-E1903)+Assumptions!$D$15-Simulation!J1903</f>
        <v>0.176306584884697</v>
      </c>
      <c r="G1903" s="8" t="n">
        <f aca="false">((Assumptions!$D$14*(1+Simulation!E1903)^1*F1903-Assumptions!$D$14*(1+Simulation!E1903)^0*Simulation!E1903*Assumptions!$D$16)/(1+Simulation!K1903)^1+(Assumptions!$D$14*(1+Simulation!E1903)^2*F1903-Assumptions!$D$14*(1+Simulation!E1903)^1*Simulation!E1903*Assumptions!$D$16)/(1+Simulation!K1903)^2+(Assumptions!$D$14*(1+Simulation!E1903)^3*F1903-Assumptions!$D$14*(1+Simulation!E1903)^2*Simulation!E1903*Assumptions!$D$16)/(1+Simulation!K1903)^3+(Assumptions!$D$14*(1+Simulation!E1903)^4*F1903-Assumptions!$D$14*(1+Simulation!E1903)^3*Simulation!E1903*Assumptions!$D$16)/(1+Simulation!K1903)^4+(Assumptions!$D$14*(1+Simulation!E1903)^5*F1903-Assumptions!$D$14*(1+Simulation!E1903)^4*Simulation!E1903*Assumptions!$D$16)/(1+Simulation!K1903)^5+(Assumptions!$D$14*(1+Simulation!E1903)^5*F1903-Assumptions!$D$14*(1+Simulation!E1903)^4*Simulation!E1903*Assumptions!$D$16)*(1+Simulation!I1903)/(Simulation!K1903-Simulation!I1903)/(1+Simulation!K1903)^5-Assumptions!$D$17)/Assumptions!$D$18</f>
        <v>23.5892000155362</v>
      </c>
      <c r="H1903" s="8" t="str">
        <f aca="false">IF(D1903=1,G1903,"")</f>
        <v/>
      </c>
      <c r="I1903" s="33" t="n">
        <f aca="false">IF(D1903=0,G1903,"")</f>
        <v>23.5892000155362</v>
      </c>
    </row>
    <row r="1904" customFormat="false" ht="15" hidden="false" customHeight="false" outlineLevel="0" collapsed="false">
      <c r="B1904" s="2" t="n">
        <v>1899</v>
      </c>
      <c r="C1904" s="19" t="n">
        <f aca="false">IF('Random Draws'!F1904&lt;(Assumptions!$D$28-Assumptions!$D$27)/(Assumptions!$D$29-Assumptions!$D$27),Assumptions!$D$27+SQRT('Random Draws'!F1904*(Assumptions!$D$29-Assumptions!$D$27)*(Assumptions!$D$28-Assumptions!$D$27)),Assumptions!$D$29-SQRT((1-'Random Draws'!F1904)*(Assumptions!$D$29-Assumptions!$D$27)*(Assumptions!$D$29-Assumptions!$D$28)))</f>
        <v>0.264331583841575</v>
      </c>
      <c r="D1904" s="29" t="n">
        <f aca="false">IF('Random Draws'!I1904&lt;Assumptions!$D$30,1,0)</f>
        <v>0</v>
      </c>
      <c r="E1904" s="19" t="n">
        <f aca="false">C1904+Assumptions!$D$31*D1904</f>
        <v>0.264331583841575</v>
      </c>
      <c r="F1904" s="28" t="n">
        <f aca="false">(Simulation!F1904-Assumptions!$D$15)*(1-E1904)+Assumptions!$D$15-Simulation!J1904</f>
        <v>0.18491412862469</v>
      </c>
      <c r="G1904" s="8" t="n">
        <f aca="false">((Assumptions!$D$14*(1+Simulation!E1904)^1*F1904-Assumptions!$D$14*(1+Simulation!E1904)^0*Simulation!E1904*Assumptions!$D$16)/(1+Simulation!K1904)^1+(Assumptions!$D$14*(1+Simulation!E1904)^2*F1904-Assumptions!$D$14*(1+Simulation!E1904)^1*Simulation!E1904*Assumptions!$D$16)/(1+Simulation!K1904)^2+(Assumptions!$D$14*(1+Simulation!E1904)^3*F1904-Assumptions!$D$14*(1+Simulation!E1904)^2*Simulation!E1904*Assumptions!$D$16)/(1+Simulation!K1904)^3+(Assumptions!$D$14*(1+Simulation!E1904)^4*F1904-Assumptions!$D$14*(1+Simulation!E1904)^3*Simulation!E1904*Assumptions!$D$16)/(1+Simulation!K1904)^4+(Assumptions!$D$14*(1+Simulation!E1904)^5*F1904-Assumptions!$D$14*(1+Simulation!E1904)^4*Simulation!E1904*Assumptions!$D$16)/(1+Simulation!K1904)^5+(Assumptions!$D$14*(1+Simulation!E1904)^5*F1904-Assumptions!$D$14*(1+Simulation!E1904)^4*Simulation!E1904*Assumptions!$D$16)*(1+Simulation!I1904)/(Simulation!K1904-Simulation!I1904)/(1+Simulation!K1904)^5-Assumptions!$D$17)/Assumptions!$D$18</f>
        <v>9.2944538393598</v>
      </c>
      <c r="H1904" s="8" t="str">
        <f aca="false">IF(D1904=1,G1904,"")</f>
        <v/>
      </c>
      <c r="I1904" s="33" t="n">
        <f aca="false">IF(D1904=0,G1904,"")</f>
        <v>9.2944538393598</v>
      </c>
    </row>
    <row r="1905" customFormat="false" ht="15" hidden="false" customHeight="false" outlineLevel="0" collapsed="false">
      <c r="B1905" s="2" t="n">
        <v>1900</v>
      </c>
      <c r="C1905" s="19" t="n">
        <f aca="false">IF('Random Draws'!F1905&lt;(Assumptions!$D$28-Assumptions!$D$27)/(Assumptions!$D$29-Assumptions!$D$27),Assumptions!$D$27+SQRT('Random Draws'!F1905*(Assumptions!$D$29-Assumptions!$D$27)*(Assumptions!$D$28-Assumptions!$D$27)),Assumptions!$D$29-SQRT((1-'Random Draws'!F1905)*(Assumptions!$D$29-Assumptions!$D$27)*(Assumptions!$D$29-Assumptions!$D$28)))</f>
        <v>0.251060327144384</v>
      </c>
      <c r="D1905" s="29" t="n">
        <f aca="false">IF('Random Draws'!I1905&lt;Assumptions!$D$30,1,0)</f>
        <v>0</v>
      </c>
      <c r="E1905" s="19" t="n">
        <f aca="false">C1905+Assumptions!$D$31*D1905</f>
        <v>0.251060327144384</v>
      </c>
      <c r="F1905" s="28" t="n">
        <f aca="false">(Simulation!F1905-Assumptions!$D$15)*(1-E1905)+Assumptions!$D$15-Simulation!J1905</f>
        <v>0.141267173472535</v>
      </c>
      <c r="G1905" s="8" t="n">
        <f aca="false">((Assumptions!$D$14*(1+Simulation!E1905)^1*F1905-Assumptions!$D$14*(1+Simulation!E1905)^0*Simulation!E1905*Assumptions!$D$16)/(1+Simulation!K1905)^1+(Assumptions!$D$14*(1+Simulation!E1905)^2*F1905-Assumptions!$D$14*(1+Simulation!E1905)^1*Simulation!E1905*Assumptions!$D$16)/(1+Simulation!K1905)^2+(Assumptions!$D$14*(1+Simulation!E1905)^3*F1905-Assumptions!$D$14*(1+Simulation!E1905)^2*Simulation!E1905*Assumptions!$D$16)/(1+Simulation!K1905)^3+(Assumptions!$D$14*(1+Simulation!E1905)^4*F1905-Assumptions!$D$14*(1+Simulation!E1905)^3*Simulation!E1905*Assumptions!$D$16)/(1+Simulation!K1905)^4+(Assumptions!$D$14*(1+Simulation!E1905)^5*F1905-Assumptions!$D$14*(1+Simulation!E1905)^4*Simulation!E1905*Assumptions!$D$16)/(1+Simulation!K1905)^5+(Assumptions!$D$14*(1+Simulation!E1905)^5*F1905-Assumptions!$D$14*(1+Simulation!E1905)^4*Simulation!E1905*Assumptions!$D$16)*(1+Simulation!I1905)/(Simulation!K1905-Simulation!I1905)/(1+Simulation!K1905)^5-Assumptions!$D$17)/Assumptions!$D$18</f>
        <v>8.67653979428202</v>
      </c>
      <c r="H1905" s="8" t="str">
        <f aca="false">IF(D1905=1,G1905,"")</f>
        <v/>
      </c>
      <c r="I1905" s="33" t="n">
        <f aca="false">IF(D1905=0,G1905,"")</f>
        <v>8.67653979428202</v>
      </c>
    </row>
    <row r="1906" customFormat="false" ht="15" hidden="false" customHeight="false" outlineLevel="0" collapsed="false">
      <c r="B1906" s="2" t="n">
        <v>1901</v>
      </c>
      <c r="C1906" s="19" t="n">
        <f aca="false">IF('Random Draws'!F1906&lt;(Assumptions!$D$28-Assumptions!$D$27)/(Assumptions!$D$29-Assumptions!$D$27),Assumptions!$D$27+SQRT('Random Draws'!F1906*(Assumptions!$D$29-Assumptions!$D$27)*(Assumptions!$D$28-Assumptions!$D$27)),Assumptions!$D$29-SQRT((1-'Random Draws'!F1906)*(Assumptions!$D$29-Assumptions!$D$27)*(Assumptions!$D$29-Assumptions!$D$28)))</f>
        <v>0.255146676609712</v>
      </c>
      <c r="D1906" s="29" t="n">
        <f aca="false">IF('Random Draws'!I1906&lt;Assumptions!$D$30,1,0)</f>
        <v>0</v>
      </c>
      <c r="E1906" s="19" t="n">
        <f aca="false">C1906+Assumptions!$D$31*D1906</f>
        <v>0.255146676609712</v>
      </c>
      <c r="F1906" s="28" t="n">
        <f aca="false">(Simulation!F1906-Assumptions!$D$15)*(1-E1906)+Assumptions!$D$15-Simulation!J1906</f>
        <v>0.135605388885431</v>
      </c>
      <c r="G1906" s="8" t="n">
        <f aca="false">((Assumptions!$D$14*(1+Simulation!E1906)^1*F1906-Assumptions!$D$14*(1+Simulation!E1906)^0*Simulation!E1906*Assumptions!$D$16)/(1+Simulation!K1906)^1+(Assumptions!$D$14*(1+Simulation!E1906)^2*F1906-Assumptions!$D$14*(1+Simulation!E1906)^1*Simulation!E1906*Assumptions!$D$16)/(1+Simulation!K1906)^2+(Assumptions!$D$14*(1+Simulation!E1906)^3*F1906-Assumptions!$D$14*(1+Simulation!E1906)^2*Simulation!E1906*Assumptions!$D$16)/(1+Simulation!K1906)^3+(Assumptions!$D$14*(1+Simulation!E1906)^4*F1906-Assumptions!$D$14*(1+Simulation!E1906)^3*Simulation!E1906*Assumptions!$D$16)/(1+Simulation!K1906)^4+(Assumptions!$D$14*(1+Simulation!E1906)^5*F1906-Assumptions!$D$14*(1+Simulation!E1906)^4*Simulation!E1906*Assumptions!$D$16)/(1+Simulation!K1906)^5+(Assumptions!$D$14*(1+Simulation!E1906)^5*F1906-Assumptions!$D$14*(1+Simulation!E1906)^4*Simulation!E1906*Assumptions!$D$16)*(1+Simulation!I1906)/(Simulation!K1906-Simulation!I1906)/(1+Simulation!K1906)^5-Assumptions!$D$17)/Assumptions!$D$18</f>
        <v>4.90768258976568</v>
      </c>
      <c r="H1906" s="8" t="str">
        <f aca="false">IF(D1906=1,G1906,"")</f>
        <v/>
      </c>
      <c r="I1906" s="33" t="n">
        <f aca="false">IF(D1906=0,G1906,"")</f>
        <v>4.90768258976568</v>
      </c>
    </row>
    <row r="1907" customFormat="false" ht="15" hidden="false" customHeight="false" outlineLevel="0" collapsed="false">
      <c r="B1907" s="2" t="n">
        <v>1902</v>
      </c>
      <c r="C1907" s="19" t="n">
        <f aca="false">IF('Random Draws'!F1907&lt;(Assumptions!$D$28-Assumptions!$D$27)/(Assumptions!$D$29-Assumptions!$D$27),Assumptions!$D$27+SQRT('Random Draws'!F1907*(Assumptions!$D$29-Assumptions!$D$27)*(Assumptions!$D$28-Assumptions!$D$27)),Assumptions!$D$29-SQRT((1-'Random Draws'!F1907)*(Assumptions!$D$29-Assumptions!$D$27)*(Assumptions!$D$29-Assumptions!$D$28)))</f>
        <v>0.277473391122314</v>
      </c>
      <c r="D1907" s="29" t="n">
        <f aca="false">IF('Random Draws'!I1907&lt;Assumptions!$D$30,1,0)</f>
        <v>1</v>
      </c>
      <c r="E1907" s="19" t="n">
        <f aca="false">C1907+Assumptions!$D$31*D1907</f>
        <v>0.367473391122314</v>
      </c>
      <c r="F1907" s="28" t="n">
        <f aca="false">(Simulation!F1907-Assumptions!$D$15)*(1-E1907)+Assumptions!$D$15-Simulation!J1907</f>
        <v>0.139159816861638</v>
      </c>
      <c r="G1907" s="8" t="n">
        <f aca="false">((Assumptions!$D$14*(1+Simulation!E1907)^1*F1907-Assumptions!$D$14*(1+Simulation!E1907)^0*Simulation!E1907*Assumptions!$D$16)/(1+Simulation!K1907)^1+(Assumptions!$D$14*(1+Simulation!E1907)^2*F1907-Assumptions!$D$14*(1+Simulation!E1907)^1*Simulation!E1907*Assumptions!$D$16)/(1+Simulation!K1907)^2+(Assumptions!$D$14*(1+Simulation!E1907)^3*F1907-Assumptions!$D$14*(1+Simulation!E1907)^2*Simulation!E1907*Assumptions!$D$16)/(1+Simulation!K1907)^3+(Assumptions!$D$14*(1+Simulation!E1907)^4*F1907-Assumptions!$D$14*(1+Simulation!E1907)^3*Simulation!E1907*Assumptions!$D$16)/(1+Simulation!K1907)^4+(Assumptions!$D$14*(1+Simulation!E1907)^5*F1907-Assumptions!$D$14*(1+Simulation!E1907)^4*Simulation!E1907*Assumptions!$D$16)/(1+Simulation!K1907)^5+(Assumptions!$D$14*(1+Simulation!E1907)^5*F1907-Assumptions!$D$14*(1+Simulation!E1907)^4*Simulation!E1907*Assumptions!$D$16)*(1+Simulation!I1907)/(Simulation!K1907-Simulation!I1907)/(1+Simulation!K1907)^5-Assumptions!$D$17)/Assumptions!$D$18</f>
        <v>10.6511833189804</v>
      </c>
      <c r="H1907" s="8" t="n">
        <f aca="false">IF(D1907=1,G1907,"")</f>
        <v>10.6511833189804</v>
      </c>
      <c r="I1907" s="33" t="str">
        <f aca="false">IF(D1907=0,G1907,"")</f>
        <v/>
      </c>
    </row>
    <row r="1908" customFormat="false" ht="15" hidden="false" customHeight="false" outlineLevel="0" collapsed="false">
      <c r="B1908" s="2" t="n">
        <v>1903</v>
      </c>
      <c r="C1908" s="19" t="n">
        <f aca="false">IF('Random Draws'!F1908&lt;(Assumptions!$D$28-Assumptions!$D$27)/(Assumptions!$D$29-Assumptions!$D$27),Assumptions!$D$27+SQRT('Random Draws'!F1908*(Assumptions!$D$29-Assumptions!$D$27)*(Assumptions!$D$28-Assumptions!$D$27)),Assumptions!$D$29-SQRT((1-'Random Draws'!F1908)*(Assumptions!$D$29-Assumptions!$D$27)*(Assumptions!$D$29-Assumptions!$D$28)))</f>
        <v>0.26728726885114</v>
      </c>
      <c r="D1908" s="29" t="n">
        <f aca="false">IF('Random Draws'!I1908&lt;Assumptions!$D$30,1,0)</f>
        <v>0</v>
      </c>
      <c r="E1908" s="19" t="n">
        <f aca="false">C1908+Assumptions!$D$31*D1908</f>
        <v>0.26728726885114</v>
      </c>
      <c r="F1908" s="28" t="n">
        <f aca="false">(Simulation!F1908-Assumptions!$D$15)*(1-E1908)+Assumptions!$D$15-Simulation!J1908</f>
        <v>0.167663606362686</v>
      </c>
      <c r="G1908" s="8" t="n">
        <f aca="false">((Assumptions!$D$14*(1+Simulation!E1908)^1*F1908-Assumptions!$D$14*(1+Simulation!E1908)^0*Simulation!E1908*Assumptions!$D$16)/(1+Simulation!K1908)^1+(Assumptions!$D$14*(1+Simulation!E1908)^2*F1908-Assumptions!$D$14*(1+Simulation!E1908)^1*Simulation!E1908*Assumptions!$D$16)/(1+Simulation!K1908)^2+(Assumptions!$D$14*(1+Simulation!E1908)^3*F1908-Assumptions!$D$14*(1+Simulation!E1908)^2*Simulation!E1908*Assumptions!$D$16)/(1+Simulation!K1908)^3+(Assumptions!$D$14*(1+Simulation!E1908)^4*F1908-Assumptions!$D$14*(1+Simulation!E1908)^3*Simulation!E1908*Assumptions!$D$16)/(1+Simulation!K1908)^4+(Assumptions!$D$14*(1+Simulation!E1908)^5*F1908-Assumptions!$D$14*(1+Simulation!E1908)^4*Simulation!E1908*Assumptions!$D$16)/(1+Simulation!K1908)^5+(Assumptions!$D$14*(1+Simulation!E1908)^5*F1908-Assumptions!$D$14*(1+Simulation!E1908)^4*Simulation!E1908*Assumptions!$D$16)*(1+Simulation!I1908)/(Simulation!K1908-Simulation!I1908)/(1+Simulation!K1908)^5-Assumptions!$D$17)/Assumptions!$D$18</f>
        <v>8.94439228154402</v>
      </c>
      <c r="H1908" s="8" t="str">
        <f aca="false">IF(D1908=1,G1908,"")</f>
        <v/>
      </c>
      <c r="I1908" s="33" t="n">
        <f aca="false">IF(D1908=0,G1908,"")</f>
        <v>8.94439228154402</v>
      </c>
    </row>
    <row r="1909" customFormat="false" ht="15" hidden="false" customHeight="false" outlineLevel="0" collapsed="false">
      <c r="B1909" s="2" t="n">
        <v>1904</v>
      </c>
      <c r="C1909" s="19" t="n">
        <f aca="false">IF('Random Draws'!F1909&lt;(Assumptions!$D$28-Assumptions!$D$27)/(Assumptions!$D$29-Assumptions!$D$27),Assumptions!$D$27+SQRT('Random Draws'!F1909*(Assumptions!$D$29-Assumptions!$D$27)*(Assumptions!$D$28-Assumptions!$D$27)),Assumptions!$D$29-SQRT((1-'Random Draws'!F1909)*(Assumptions!$D$29-Assumptions!$D$27)*(Assumptions!$D$29-Assumptions!$D$28)))</f>
        <v>0.268900205131481</v>
      </c>
      <c r="D1909" s="29" t="n">
        <f aca="false">IF('Random Draws'!I1909&lt;Assumptions!$D$30,1,0)</f>
        <v>0</v>
      </c>
      <c r="E1909" s="19" t="n">
        <f aca="false">C1909+Assumptions!$D$31*D1909</f>
        <v>0.268900205131481</v>
      </c>
      <c r="F1909" s="28" t="n">
        <f aca="false">(Simulation!F1909-Assumptions!$D$15)*(1-E1909)+Assumptions!$D$15-Simulation!J1909</f>
        <v>0.203864150102659</v>
      </c>
      <c r="G1909" s="8" t="n">
        <f aca="false">((Assumptions!$D$14*(1+Simulation!E1909)^1*F1909-Assumptions!$D$14*(1+Simulation!E1909)^0*Simulation!E1909*Assumptions!$D$16)/(1+Simulation!K1909)^1+(Assumptions!$D$14*(1+Simulation!E1909)^2*F1909-Assumptions!$D$14*(1+Simulation!E1909)^1*Simulation!E1909*Assumptions!$D$16)/(1+Simulation!K1909)^2+(Assumptions!$D$14*(1+Simulation!E1909)^3*F1909-Assumptions!$D$14*(1+Simulation!E1909)^2*Simulation!E1909*Assumptions!$D$16)/(1+Simulation!K1909)^3+(Assumptions!$D$14*(1+Simulation!E1909)^4*F1909-Assumptions!$D$14*(1+Simulation!E1909)^3*Simulation!E1909*Assumptions!$D$16)/(1+Simulation!K1909)^4+(Assumptions!$D$14*(1+Simulation!E1909)^5*F1909-Assumptions!$D$14*(1+Simulation!E1909)^4*Simulation!E1909*Assumptions!$D$16)/(1+Simulation!K1909)^5+(Assumptions!$D$14*(1+Simulation!E1909)^5*F1909-Assumptions!$D$14*(1+Simulation!E1909)^4*Simulation!E1909*Assumptions!$D$16)*(1+Simulation!I1909)/(Simulation!K1909-Simulation!I1909)/(1+Simulation!K1909)^5-Assumptions!$D$17)/Assumptions!$D$18</f>
        <v>15.7266974476773</v>
      </c>
      <c r="H1909" s="8" t="str">
        <f aca="false">IF(D1909=1,G1909,"")</f>
        <v/>
      </c>
      <c r="I1909" s="33" t="n">
        <f aca="false">IF(D1909=0,G1909,"")</f>
        <v>15.7266974476773</v>
      </c>
    </row>
    <row r="1910" customFormat="false" ht="15" hidden="false" customHeight="false" outlineLevel="0" collapsed="false">
      <c r="B1910" s="2" t="n">
        <v>1905</v>
      </c>
      <c r="C1910" s="19" t="n">
        <f aca="false">IF('Random Draws'!F1910&lt;(Assumptions!$D$28-Assumptions!$D$27)/(Assumptions!$D$29-Assumptions!$D$27),Assumptions!$D$27+SQRT('Random Draws'!F1910*(Assumptions!$D$29-Assumptions!$D$27)*(Assumptions!$D$28-Assumptions!$D$27)),Assumptions!$D$29-SQRT((1-'Random Draws'!F1910)*(Assumptions!$D$29-Assumptions!$D$27)*(Assumptions!$D$29-Assumptions!$D$28)))</f>
        <v>0.255415622395272</v>
      </c>
      <c r="D1910" s="29" t="n">
        <f aca="false">IF('Random Draws'!I1910&lt;Assumptions!$D$30,1,0)</f>
        <v>1</v>
      </c>
      <c r="E1910" s="19" t="n">
        <f aca="false">C1910+Assumptions!$D$31*D1910</f>
        <v>0.345415622395272</v>
      </c>
      <c r="F1910" s="28" t="n">
        <f aca="false">(Simulation!F1910-Assumptions!$D$15)*(1-E1910)+Assumptions!$D$15-Simulation!J1910</f>
        <v>0.17645079257244</v>
      </c>
      <c r="G1910" s="8" t="n">
        <f aca="false">((Assumptions!$D$14*(1+Simulation!E1910)^1*F1910-Assumptions!$D$14*(1+Simulation!E1910)^0*Simulation!E1910*Assumptions!$D$16)/(1+Simulation!K1910)^1+(Assumptions!$D$14*(1+Simulation!E1910)^2*F1910-Assumptions!$D$14*(1+Simulation!E1910)^1*Simulation!E1910*Assumptions!$D$16)/(1+Simulation!K1910)^2+(Assumptions!$D$14*(1+Simulation!E1910)^3*F1910-Assumptions!$D$14*(1+Simulation!E1910)^2*Simulation!E1910*Assumptions!$D$16)/(1+Simulation!K1910)^3+(Assumptions!$D$14*(1+Simulation!E1910)^4*F1910-Assumptions!$D$14*(1+Simulation!E1910)^3*Simulation!E1910*Assumptions!$D$16)/(1+Simulation!K1910)^4+(Assumptions!$D$14*(1+Simulation!E1910)^5*F1910-Assumptions!$D$14*(1+Simulation!E1910)^4*Simulation!E1910*Assumptions!$D$16)/(1+Simulation!K1910)^5+(Assumptions!$D$14*(1+Simulation!E1910)^5*F1910-Assumptions!$D$14*(1+Simulation!E1910)^4*Simulation!E1910*Assumptions!$D$16)*(1+Simulation!I1910)/(Simulation!K1910-Simulation!I1910)/(1+Simulation!K1910)^5-Assumptions!$D$17)/Assumptions!$D$18</f>
        <v>10.9209847789761</v>
      </c>
      <c r="H1910" s="8" t="n">
        <f aca="false">IF(D1910=1,G1910,"")</f>
        <v>10.9209847789761</v>
      </c>
      <c r="I1910" s="33" t="str">
        <f aca="false">IF(D1910=0,G1910,"")</f>
        <v/>
      </c>
    </row>
    <row r="1911" customFormat="false" ht="15" hidden="false" customHeight="false" outlineLevel="0" collapsed="false">
      <c r="B1911" s="2" t="n">
        <v>1906</v>
      </c>
      <c r="C1911" s="19" t="n">
        <f aca="false">IF('Random Draws'!F1911&lt;(Assumptions!$D$28-Assumptions!$D$27)/(Assumptions!$D$29-Assumptions!$D$27),Assumptions!$D$27+SQRT('Random Draws'!F1911*(Assumptions!$D$29-Assumptions!$D$27)*(Assumptions!$D$28-Assumptions!$D$27)),Assumptions!$D$29-SQRT((1-'Random Draws'!F1911)*(Assumptions!$D$29-Assumptions!$D$27)*(Assumptions!$D$29-Assumptions!$D$28)))</f>
        <v>0.253051625122811</v>
      </c>
      <c r="D1911" s="29" t="n">
        <f aca="false">IF('Random Draws'!I1911&lt;Assumptions!$D$30,1,0)</f>
        <v>0</v>
      </c>
      <c r="E1911" s="19" t="n">
        <f aca="false">C1911+Assumptions!$D$31*D1911</f>
        <v>0.253051625122811</v>
      </c>
      <c r="F1911" s="28" t="n">
        <f aca="false">(Simulation!F1911-Assumptions!$D$15)*(1-E1911)+Assumptions!$D$15-Simulation!J1911</f>
        <v>0.188203364335364</v>
      </c>
      <c r="G1911" s="8" t="n">
        <f aca="false">((Assumptions!$D$14*(1+Simulation!E1911)^1*F1911-Assumptions!$D$14*(1+Simulation!E1911)^0*Simulation!E1911*Assumptions!$D$16)/(1+Simulation!K1911)^1+(Assumptions!$D$14*(1+Simulation!E1911)^2*F1911-Assumptions!$D$14*(1+Simulation!E1911)^1*Simulation!E1911*Assumptions!$D$16)/(1+Simulation!K1911)^2+(Assumptions!$D$14*(1+Simulation!E1911)^3*F1911-Assumptions!$D$14*(1+Simulation!E1911)^2*Simulation!E1911*Assumptions!$D$16)/(1+Simulation!K1911)^3+(Assumptions!$D$14*(1+Simulation!E1911)^4*F1911-Assumptions!$D$14*(1+Simulation!E1911)^3*Simulation!E1911*Assumptions!$D$16)/(1+Simulation!K1911)^4+(Assumptions!$D$14*(1+Simulation!E1911)^5*F1911-Assumptions!$D$14*(1+Simulation!E1911)^4*Simulation!E1911*Assumptions!$D$16)/(1+Simulation!K1911)^5+(Assumptions!$D$14*(1+Simulation!E1911)^5*F1911-Assumptions!$D$14*(1+Simulation!E1911)^4*Simulation!E1911*Assumptions!$D$16)*(1+Simulation!I1911)/(Simulation!K1911-Simulation!I1911)/(1+Simulation!K1911)^5-Assumptions!$D$17)/Assumptions!$D$18</f>
        <v>11.1350741923156</v>
      </c>
      <c r="H1911" s="8" t="str">
        <f aca="false">IF(D1911=1,G1911,"")</f>
        <v/>
      </c>
      <c r="I1911" s="33" t="n">
        <f aca="false">IF(D1911=0,G1911,"")</f>
        <v>11.1350741923156</v>
      </c>
    </row>
    <row r="1912" customFormat="false" ht="15" hidden="false" customHeight="false" outlineLevel="0" collapsed="false">
      <c r="B1912" s="2" t="n">
        <v>1907</v>
      </c>
      <c r="C1912" s="19" t="n">
        <f aca="false">IF('Random Draws'!F1912&lt;(Assumptions!$D$28-Assumptions!$D$27)/(Assumptions!$D$29-Assumptions!$D$27),Assumptions!$D$27+SQRT('Random Draws'!F1912*(Assumptions!$D$29-Assumptions!$D$27)*(Assumptions!$D$28-Assumptions!$D$27)),Assumptions!$D$29-SQRT((1-'Random Draws'!F1912)*(Assumptions!$D$29-Assumptions!$D$27)*(Assumptions!$D$29-Assumptions!$D$28)))</f>
        <v>0.254494997443394</v>
      </c>
      <c r="D1912" s="29" t="n">
        <f aca="false">IF('Random Draws'!I1912&lt;Assumptions!$D$30,1,0)</f>
        <v>0</v>
      </c>
      <c r="E1912" s="19" t="n">
        <f aca="false">C1912+Assumptions!$D$31*D1912</f>
        <v>0.254494997443394</v>
      </c>
      <c r="F1912" s="28" t="n">
        <f aca="false">(Simulation!F1912-Assumptions!$D$15)*(1-E1912)+Assumptions!$D$15-Simulation!J1912</f>
        <v>0.187948589661297</v>
      </c>
      <c r="G1912" s="8" t="n">
        <f aca="false">((Assumptions!$D$14*(1+Simulation!E1912)^1*F1912-Assumptions!$D$14*(1+Simulation!E1912)^0*Simulation!E1912*Assumptions!$D$16)/(1+Simulation!K1912)^1+(Assumptions!$D$14*(1+Simulation!E1912)^2*F1912-Assumptions!$D$14*(1+Simulation!E1912)^1*Simulation!E1912*Assumptions!$D$16)/(1+Simulation!K1912)^2+(Assumptions!$D$14*(1+Simulation!E1912)^3*F1912-Assumptions!$D$14*(1+Simulation!E1912)^2*Simulation!E1912*Assumptions!$D$16)/(1+Simulation!K1912)^3+(Assumptions!$D$14*(1+Simulation!E1912)^4*F1912-Assumptions!$D$14*(1+Simulation!E1912)^3*Simulation!E1912*Assumptions!$D$16)/(1+Simulation!K1912)^4+(Assumptions!$D$14*(1+Simulation!E1912)^5*F1912-Assumptions!$D$14*(1+Simulation!E1912)^4*Simulation!E1912*Assumptions!$D$16)/(1+Simulation!K1912)^5+(Assumptions!$D$14*(1+Simulation!E1912)^5*F1912-Assumptions!$D$14*(1+Simulation!E1912)^4*Simulation!E1912*Assumptions!$D$16)*(1+Simulation!I1912)/(Simulation!K1912-Simulation!I1912)/(1+Simulation!K1912)^5-Assumptions!$D$17)/Assumptions!$D$18</f>
        <v>22.2804282696326</v>
      </c>
      <c r="H1912" s="8" t="str">
        <f aca="false">IF(D1912=1,G1912,"")</f>
        <v/>
      </c>
      <c r="I1912" s="33" t="n">
        <f aca="false">IF(D1912=0,G1912,"")</f>
        <v>22.2804282696326</v>
      </c>
    </row>
    <row r="1913" customFormat="false" ht="15" hidden="false" customHeight="false" outlineLevel="0" collapsed="false">
      <c r="B1913" s="2" t="n">
        <v>1908</v>
      </c>
      <c r="C1913" s="19" t="n">
        <f aca="false">IF('Random Draws'!F1913&lt;(Assumptions!$D$28-Assumptions!$D$27)/(Assumptions!$D$29-Assumptions!$D$27),Assumptions!$D$27+SQRT('Random Draws'!F1913*(Assumptions!$D$29-Assumptions!$D$27)*(Assumptions!$D$28-Assumptions!$D$27)),Assumptions!$D$29-SQRT((1-'Random Draws'!F1913)*(Assumptions!$D$29-Assumptions!$D$27)*(Assumptions!$D$29-Assumptions!$D$28)))</f>
        <v>0.269424840097928</v>
      </c>
      <c r="D1913" s="29" t="n">
        <f aca="false">IF('Random Draws'!I1913&lt;Assumptions!$D$30,1,0)</f>
        <v>1</v>
      </c>
      <c r="E1913" s="19" t="n">
        <f aca="false">C1913+Assumptions!$D$31*D1913</f>
        <v>0.359424840097928</v>
      </c>
      <c r="F1913" s="28" t="n">
        <f aca="false">(Simulation!F1913-Assumptions!$D$15)*(1-E1913)+Assumptions!$D$15-Simulation!J1913</f>
        <v>0.15479132711546</v>
      </c>
      <c r="G1913" s="8" t="n">
        <f aca="false">((Assumptions!$D$14*(1+Simulation!E1913)^1*F1913-Assumptions!$D$14*(1+Simulation!E1913)^0*Simulation!E1913*Assumptions!$D$16)/(1+Simulation!K1913)^1+(Assumptions!$D$14*(1+Simulation!E1913)^2*F1913-Assumptions!$D$14*(1+Simulation!E1913)^1*Simulation!E1913*Assumptions!$D$16)/(1+Simulation!K1913)^2+(Assumptions!$D$14*(1+Simulation!E1913)^3*F1913-Assumptions!$D$14*(1+Simulation!E1913)^2*Simulation!E1913*Assumptions!$D$16)/(1+Simulation!K1913)^3+(Assumptions!$D$14*(1+Simulation!E1913)^4*F1913-Assumptions!$D$14*(1+Simulation!E1913)^3*Simulation!E1913*Assumptions!$D$16)/(1+Simulation!K1913)^4+(Assumptions!$D$14*(1+Simulation!E1913)^5*F1913-Assumptions!$D$14*(1+Simulation!E1913)^4*Simulation!E1913*Assumptions!$D$16)/(1+Simulation!K1913)^5+(Assumptions!$D$14*(1+Simulation!E1913)^5*F1913-Assumptions!$D$14*(1+Simulation!E1913)^4*Simulation!E1913*Assumptions!$D$16)*(1+Simulation!I1913)/(Simulation!K1913-Simulation!I1913)/(1+Simulation!K1913)^5-Assumptions!$D$17)/Assumptions!$D$18</f>
        <v>7.90523880266079</v>
      </c>
      <c r="H1913" s="8" t="n">
        <f aca="false">IF(D1913=1,G1913,"")</f>
        <v>7.90523880266079</v>
      </c>
      <c r="I1913" s="33" t="str">
        <f aca="false">IF(D1913=0,G1913,"")</f>
        <v/>
      </c>
    </row>
    <row r="1914" customFormat="false" ht="15" hidden="false" customHeight="false" outlineLevel="0" collapsed="false">
      <c r="B1914" s="2" t="n">
        <v>1909</v>
      </c>
      <c r="C1914" s="19" t="n">
        <f aca="false">IF('Random Draws'!F1914&lt;(Assumptions!$D$28-Assumptions!$D$27)/(Assumptions!$D$29-Assumptions!$D$27),Assumptions!$D$27+SQRT('Random Draws'!F1914*(Assumptions!$D$29-Assumptions!$D$27)*(Assumptions!$D$28-Assumptions!$D$27)),Assumptions!$D$29-SQRT((1-'Random Draws'!F1914)*(Assumptions!$D$29-Assumptions!$D$27)*(Assumptions!$D$29-Assumptions!$D$28)))</f>
        <v>0.253901930926774</v>
      </c>
      <c r="D1914" s="29" t="n">
        <f aca="false">IF('Random Draws'!I1914&lt;Assumptions!$D$30,1,0)</f>
        <v>0</v>
      </c>
      <c r="E1914" s="19" t="n">
        <f aca="false">C1914+Assumptions!$D$31*D1914</f>
        <v>0.253901930926774</v>
      </c>
      <c r="F1914" s="28" t="n">
        <f aca="false">(Simulation!F1914-Assumptions!$D$15)*(1-E1914)+Assumptions!$D$15-Simulation!J1914</f>
        <v>0.162508246435432</v>
      </c>
      <c r="G1914" s="8" t="n">
        <f aca="false">((Assumptions!$D$14*(1+Simulation!E1914)^1*F1914-Assumptions!$D$14*(1+Simulation!E1914)^0*Simulation!E1914*Assumptions!$D$16)/(1+Simulation!K1914)^1+(Assumptions!$D$14*(1+Simulation!E1914)^2*F1914-Assumptions!$D$14*(1+Simulation!E1914)^1*Simulation!E1914*Assumptions!$D$16)/(1+Simulation!K1914)^2+(Assumptions!$D$14*(1+Simulation!E1914)^3*F1914-Assumptions!$D$14*(1+Simulation!E1914)^2*Simulation!E1914*Assumptions!$D$16)/(1+Simulation!K1914)^3+(Assumptions!$D$14*(1+Simulation!E1914)^4*F1914-Assumptions!$D$14*(1+Simulation!E1914)^3*Simulation!E1914*Assumptions!$D$16)/(1+Simulation!K1914)^4+(Assumptions!$D$14*(1+Simulation!E1914)^5*F1914-Assumptions!$D$14*(1+Simulation!E1914)^4*Simulation!E1914*Assumptions!$D$16)/(1+Simulation!K1914)^5+(Assumptions!$D$14*(1+Simulation!E1914)^5*F1914-Assumptions!$D$14*(1+Simulation!E1914)^4*Simulation!E1914*Assumptions!$D$16)*(1+Simulation!I1914)/(Simulation!K1914-Simulation!I1914)/(1+Simulation!K1914)^5-Assumptions!$D$17)/Assumptions!$D$18</f>
        <v>17.3378291110123</v>
      </c>
      <c r="H1914" s="8" t="str">
        <f aca="false">IF(D1914=1,G1914,"")</f>
        <v/>
      </c>
      <c r="I1914" s="33" t="n">
        <f aca="false">IF(D1914=0,G1914,"")</f>
        <v>17.3378291110123</v>
      </c>
    </row>
    <row r="1915" customFormat="false" ht="15" hidden="false" customHeight="false" outlineLevel="0" collapsed="false">
      <c r="B1915" s="2" t="n">
        <v>1910</v>
      </c>
      <c r="C1915" s="19" t="n">
        <f aca="false">IF('Random Draws'!F1915&lt;(Assumptions!$D$28-Assumptions!$D$27)/(Assumptions!$D$29-Assumptions!$D$27),Assumptions!$D$27+SQRT('Random Draws'!F1915*(Assumptions!$D$29-Assumptions!$D$27)*(Assumptions!$D$28-Assumptions!$D$27)),Assumptions!$D$29-SQRT((1-'Random Draws'!F1915)*(Assumptions!$D$29-Assumptions!$D$27)*(Assumptions!$D$29-Assumptions!$D$28)))</f>
        <v>0.268462480540185</v>
      </c>
      <c r="D1915" s="29" t="n">
        <f aca="false">IF('Random Draws'!I1915&lt;Assumptions!$D$30,1,0)</f>
        <v>1</v>
      </c>
      <c r="E1915" s="19" t="n">
        <f aca="false">C1915+Assumptions!$D$31*D1915</f>
        <v>0.358462480540186</v>
      </c>
      <c r="F1915" s="28" t="n">
        <f aca="false">(Simulation!F1915-Assumptions!$D$15)*(1-E1915)+Assumptions!$D$15-Simulation!J1915</f>
        <v>0.122222872330531</v>
      </c>
      <c r="G1915" s="8" t="n">
        <f aca="false">((Assumptions!$D$14*(1+Simulation!E1915)^1*F1915-Assumptions!$D$14*(1+Simulation!E1915)^0*Simulation!E1915*Assumptions!$D$16)/(1+Simulation!K1915)^1+(Assumptions!$D$14*(1+Simulation!E1915)^2*F1915-Assumptions!$D$14*(1+Simulation!E1915)^1*Simulation!E1915*Assumptions!$D$16)/(1+Simulation!K1915)^2+(Assumptions!$D$14*(1+Simulation!E1915)^3*F1915-Assumptions!$D$14*(1+Simulation!E1915)^2*Simulation!E1915*Assumptions!$D$16)/(1+Simulation!K1915)^3+(Assumptions!$D$14*(1+Simulation!E1915)^4*F1915-Assumptions!$D$14*(1+Simulation!E1915)^3*Simulation!E1915*Assumptions!$D$16)/(1+Simulation!K1915)^4+(Assumptions!$D$14*(1+Simulation!E1915)^5*F1915-Assumptions!$D$14*(1+Simulation!E1915)^4*Simulation!E1915*Assumptions!$D$16)/(1+Simulation!K1915)^5+(Assumptions!$D$14*(1+Simulation!E1915)^5*F1915-Assumptions!$D$14*(1+Simulation!E1915)^4*Simulation!E1915*Assumptions!$D$16)*(1+Simulation!I1915)/(Simulation!K1915-Simulation!I1915)/(1+Simulation!K1915)^5-Assumptions!$D$17)/Assumptions!$D$18</f>
        <v>7.09205883147544</v>
      </c>
      <c r="H1915" s="8" t="n">
        <f aca="false">IF(D1915=1,G1915,"")</f>
        <v>7.09205883147544</v>
      </c>
      <c r="I1915" s="33" t="str">
        <f aca="false">IF(D1915=0,G1915,"")</f>
        <v/>
      </c>
    </row>
    <row r="1916" customFormat="false" ht="15" hidden="false" customHeight="false" outlineLevel="0" collapsed="false">
      <c r="B1916" s="2" t="n">
        <v>1911</v>
      </c>
      <c r="C1916" s="19" t="n">
        <f aca="false">IF('Random Draws'!F1916&lt;(Assumptions!$D$28-Assumptions!$D$27)/(Assumptions!$D$29-Assumptions!$D$27),Assumptions!$D$27+SQRT('Random Draws'!F1916*(Assumptions!$D$29-Assumptions!$D$27)*(Assumptions!$D$28-Assumptions!$D$27)),Assumptions!$D$29-SQRT((1-'Random Draws'!F1916)*(Assumptions!$D$29-Assumptions!$D$27)*(Assumptions!$D$29-Assumptions!$D$28)))</f>
        <v>0.270389806485861</v>
      </c>
      <c r="D1916" s="29" t="n">
        <f aca="false">IF('Random Draws'!I1916&lt;Assumptions!$D$30,1,0)</f>
        <v>1</v>
      </c>
      <c r="E1916" s="19" t="n">
        <f aca="false">C1916+Assumptions!$D$31*D1916</f>
        <v>0.360389806485861</v>
      </c>
      <c r="F1916" s="28" t="n">
        <f aca="false">(Simulation!F1916-Assumptions!$D$15)*(1-E1916)+Assumptions!$D$15-Simulation!J1916</f>
        <v>0.124468263137122</v>
      </c>
      <c r="G1916" s="8" t="n">
        <f aca="false">((Assumptions!$D$14*(1+Simulation!E1916)^1*F1916-Assumptions!$D$14*(1+Simulation!E1916)^0*Simulation!E1916*Assumptions!$D$16)/(1+Simulation!K1916)^1+(Assumptions!$D$14*(1+Simulation!E1916)^2*F1916-Assumptions!$D$14*(1+Simulation!E1916)^1*Simulation!E1916*Assumptions!$D$16)/(1+Simulation!K1916)^2+(Assumptions!$D$14*(1+Simulation!E1916)^3*F1916-Assumptions!$D$14*(1+Simulation!E1916)^2*Simulation!E1916*Assumptions!$D$16)/(1+Simulation!K1916)^3+(Assumptions!$D$14*(1+Simulation!E1916)^4*F1916-Assumptions!$D$14*(1+Simulation!E1916)^3*Simulation!E1916*Assumptions!$D$16)/(1+Simulation!K1916)^4+(Assumptions!$D$14*(1+Simulation!E1916)^5*F1916-Assumptions!$D$14*(1+Simulation!E1916)^4*Simulation!E1916*Assumptions!$D$16)/(1+Simulation!K1916)^5+(Assumptions!$D$14*(1+Simulation!E1916)^5*F1916-Assumptions!$D$14*(1+Simulation!E1916)^4*Simulation!E1916*Assumptions!$D$16)*(1+Simulation!I1916)/(Simulation!K1916-Simulation!I1916)/(1+Simulation!K1916)^5-Assumptions!$D$17)/Assumptions!$D$18</f>
        <v>6.74087857377817</v>
      </c>
      <c r="H1916" s="8" t="n">
        <f aca="false">IF(D1916=1,G1916,"")</f>
        <v>6.74087857377817</v>
      </c>
      <c r="I1916" s="33" t="str">
        <f aca="false">IF(D1916=0,G1916,"")</f>
        <v/>
      </c>
    </row>
    <row r="1917" customFormat="false" ht="15" hidden="false" customHeight="false" outlineLevel="0" collapsed="false">
      <c r="B1917" s="2" t="n">
        <v>1912</v>
      </c>
      <c r="C1917" s="19" t="n">
        <f aca="false">IF('Random Draws'!F1917&lt;(Assumptions!$D$28-Assumptions!$D$27)/(Assumptions!$D$29-Assumptions!$D$27),Assumptions!$D$27+SQRT('Random Draws'!F1917*(Assumptions!$D$29-Assumptions!$D$27)*(Assumptions!$D$28-Assumptions!$D$27)),Assumptions!$D$29-SQRT((1-'Random Draws'!F1917)*(Assumptions!$D$29-Assumptions!$D$27)*(Assumptions!$D$29-Assumptions!$D$28)))</f>
        <v>0.244022940892034</v>
      </c>
      <c r="D1917" s="29" t="n">
        <f aca="false">IF('Random Draws'!I1917&lt;Assumptions!$D$30,1,0)</f>
        <v>0</v>
      </c>
      <c r="E1917" s="19" t="n">
        <f aca="false">C1917+Assumptions!$D$31*D1917</f>
        <v>0.244022940892034</v>
      </c>
      <c r="F1917" s="28" t="n">
        <f aca="false">(Simulation!F1917-Assumptions!$D$15)*(1-E1917)+Assumptions!$D$15-Simulation!J1917</f>
        <v>0.220662745058856</v>
      </c>
      <c r="G1917" s="8" t="n">
        <f aca="false">((Assumptions!$D$14*(1+Simulation!E1917)^1*F1917-Assumptions!$D$14*(1+Simulation!E1917)^0*Simulation!E1917*Assumptions!$D$16)/(1+Simulation!K1917)^1+(Assumptions!$D$14*(1+Simulation!E1917)^2*F1917-Assumptions!$D$14*(1+Simulation!E1917)^1*Simulation!E1917*Assumptions!$D$16)/(1+Simulation!K1917)^2+(Assumptions!$D$14*(1+Simulation!E1917)^3*F1917-Assumptions!$D$14*(1+Simulation!E1917)^2*Simulation!E1917*Assumptions!$D$16)/(1+Simulation!K1917)^3+(Assumptions!$D$14*(1+Simulation!E1917)^4*F1917-Assumptions!$D$14*(1+Simulation!E1917)^3*Simulation!E1917*Assumptions!$D$16)/(1+Simulation!K1917)^4+(Assumptions!$D$14*(1+Simulation!E1917)^5*F1917-Assumptions!$D$14*(1+Simulation!E1917)^4*Simulation!E1917*Assumptions!$D$16)/(1+Simulation!K1917)^5+(Assumptions!$D$14*(1+Simulation!E1917)^5*F1917-Assumptions!$D$14*(1+Simulation!E1917)^4*Simulation!E1917*Assumptions!$D$16)*(1+Simulation!I1917)/(Simulation!K1917-Simulation!I1917)/(1+Simulation!K1917)^5-Assumptions!$D$17)/Assumptions!$D$18</f>
        <v>20.8760113428246</v>
      </c>
      <c r="H1917" s="8" t="str">
        <f aca="false">IF(D1917=1,G1917,"")</f>
        <v/>
      </c>
      <c r="I1917" s="33" t="n">
        <f aca="false">IF(D1917=0,G1917,"")</f>
        <v>20.8760113428246</v>
      </c>
    </row>
    <row r="1918" customFormat="false" ht="15" hidden="false" customHeight="false" outlineLevel="0" collapsed="false">
      <c r="B1918" s="2" t="n">
        <v>1913</v>
      </c>
      <c r="C1918" s="19" t="n">
        <f aca="false">IF('Random Draws'!F1918&lt;(Assumptions!$D$28-Assumptions!$D$27)/(Assumptions!$D$29-Assumptions!$D$27),Assumptions!$D$27+SQRT('Random Draws'!F1918*(Assumptions!$D$29-Assumptions!$D$27)*(Assumptions!$D$28-Assumptions!$D$27)),Assumptions!$D$29-SQRT((1-'Random Draws'!F1918)*(Assumptions!$D$29-Assumptions!$D$27)*(Assumptions!$D$29-Assumptions!$D$28)))</f>
        <v>0.261435464368619</v>
      </c>
      <c r="D1918" s="29" t="n">
        <f aca="false">IF('Random Draws'!I1918&lt;Assumptions!$D$30,1,0)</f>
        <v>1</v>
      </c>
      <c r="E1918" s="19" t="n">
        <f aca="false">C1918+Assumptions!$D$31*D1918</f>
        <v>0.351435464368619</v>
      </c>
      <c r="F1918" s="28" t="n">
        <f aca="false">(Simulation!F1918-Assumptions!$D$15)*(1-E1918)+Assumptions!$D$15-Simulation!J1918</f>
        <v>0.122199426073816</v>
      </c>
      <c r="G1918" s="8" t="n">
        <f aca="false">((Assumptions!$D$14*(1+Simulation!E1918)^1*F1918-Assumptions!$D$14*(1+Simulation!E1918)^0*Simulation!E1918*Assumptions!$D$16)/(1+Simulation!K1918)^1+(Assumptions!$D$14*(1+Simulation!E1918)^2*F1918-Assumptions!$D$14*(1+Simulation!E1918)^1*Simulation!E1918*Assumptions!$D$16)/(1+Simulation!K1918)^2+(Assumptions!$D$14*(1+Simulation!E1918)^3*F1918-Assumptions!$D$14*(1+Simulation!E1918)^2*Simulation!E1918*Assumptions!$D$16)/(1+Simulation!K1918)^3+(Assumptions!$D$14*(1+Simulation!E1918)^4*F1918-Assumptions!$D$14*(1+Simulation!E1918)^3*Simulation!E1918*Assumptions!$D$16)/(1+Simulation!K1918)^4+(Assumptions!$D$14*(1+Simulation!E1918)^5*F1918-Assumptions!$D$14*(1+Simulation!E1918)^4*Simulation!E1918*Assumptions!$D$16)/(1+Simulation!K1918)^5+(Assumptions!$D$14*(1+Simulation!E1918)^5*F1918-Assumptions!$D$14*(1+Simulation!E1918)^4*Simulation!E1918*Assumptions!$D$16)*(1+Simulation!I1918)/(Simulation!K1918-Simulation!I1918)/(1+Simulation!K1918)^5-Assumptions!$D$17)/Assumptions!$D$18</f>
        <v>3.51409240965668</v>
      </c>
      <c r="H1918" s="8" t="n">
        <f aca="false">IF(D1918=1,G1918,"")</f>
        <v>3.51409240965668</v>
      </c>
      <c r="I1918" s="33" t="str">
        <f aca="false">IF(D1918=0,G1918,"")</f>
        <v/>
      </c>
    </row>
    <row r="1919" customFormat="false" ht="15" hidden="false" customHeight="false" outlineLevel="0" collapsed="false">
      <c r="B1919" s="2" t="n">
        <v>1914</v>
      </c>
      <c r="C1919" s="19" t="n">
        <f aca="false">IF('Random Draws'!F1919&lt;(Assumptions!$D$28-Assumptions!$D$27)/(Assumptions!$D$29-Assumptions!$D$27),Assumptions!$D$27+SQRT('Random Draws'!F1919*(Assumptions!$D$29-Assumptions!$D$27)*(Assumptions!$D$28-Assumptions!$D$27)),Assumptions!$D$29-SQRT((1-'Random Draws'!F1919)*(Assumptions!$D$29-Assumptions!$D$27)*(Assumptions!$D$29-Assumptions!$D$28)))</f>
        <v>0.260768155973553</v>
      </c>
      <c r="D1919" s="29" t="n">
        <f aca="false">IF('Random Draws'!I1919&lt;Assumptions!$D$30,1,0)</f>
        <v>1</v>
      </c>
      <c r="E1919" s="19" t="n">
        <f aca="false">C1919+Assumptions!$D$31*D1919</f>
        <v>0.350768155973553</v>
      </c>
      <c r="F1919" s="28" t="n">
        <f aca="false">(Simulation!F1919-Assumptions!$D$15)*(1-E1919)+Assumptions!$D$15-Simulation!J1919</f>
        <v>0.171435431794423</v>
      </c>
      <c r="G1919" s="8" t="n">
        <f aca="false">((Assumptions!$D$14*(1+Simulation!E1919)^1*F1919-Assumptions!$D$14*(1+Simulation!E1919)^0*Simulation!E1919*Assumptions!$D$16)/(1+Simulation!K1919)^1+(Assumptions!$D$14*(1+Simulation!E1919)^2*F1919-Assumptions!$D$14*(1+Simulation!E1919)^1*Simulation!E1919*Assumptions!$D$16)/(1+Simulation!K1919)^2+(Assumptions!$D$14*(1+Simulation!E1919)^3*F1919-Assumptions!$D$14*(1+Simulation!E1919)^2*Simulation!E1919*Assumptions!$D$16)/(1+Simulation!K1919)^3+(Assumptions!$D$14*(1+Simulation!E1919)^4*F1919-Assumptions!$D$14*(1+Simulation!E1919)^3*Simulation!E1919*Assumptions!$D$16)/(1+Simulation!K1919)^4+(Assumptions!$D$14*(1+Simulation!E1919)^5*F1919-Assumptions!$D$14*(1+Simulation!E1919)^4*Simulation!E1919*Assumptions!$D$16)/(1+Simulation!K1919)^5+(Assumptions!$D$14*(1+Simulation!E1919)^5*F1919-Assumptions!$D$14*(1+Simulation!E1919)^4*Simulation!E1919*Assumptions!$D$16)*(1+Simulation!I1919)/(Simulation!K1919-Simulation!I1919)/(1+Simulation!K1919)^5-Assumptions!$D$17)/Assumptions!$D$18</f>
        <v>18.7805861083396</v>
      </c>
      <c r="H1919" s="8" t="n">
        <f aca="false">IF(D1919=1,G1919,"")</f>
        <v>18.7805861083396</v>
      </c>
      <c r="I1919" s="33" t="str">
        <f aca="false">IF(D1919=0,G1919,"")</f>
        <v/>
      </c>
    </row>
    <row r="1920" customFormat="false" ht="15" hidden="false" customHeight="false" outlineLevel="0" collapsed="false">
      <c r="B1920" s="2" t="n">
        <v>1915</v>
      </c>
      <c r="C1920" s="19" t="n">
        <f aca="false">IF('Random Draws'!F1920&lt;(Assumptions!$D$28-Assumptions!$D$27)/(Assumptions!$D$29-Assumptions!$D$27),Assumptions!$D$27+SQRT('Random Draws'!F1920*(Assumptions!$D$29-Assumptions!$D$27)*(Assumptions!$D$28-Assumptions!$D$27)),Assumptions!$D$29-SQRT((1-'Random Draws'!F1920)*(Assumptions!$D$29-Assumptions!$D$27)*(Assumptions!$D$29-Assumptions!$D$28)))</f>
        <v>0.250853159769431</v>
      </c>
      <c r="D1920" s="29" t="n">
        <f aca="false">IF('Random Draws'!I1920&lt;Assumptions!$D$30,1,0)</f>
        <v>0</v>
      </c>
      <c r="E1920" s="19" t="n">
        <f aca="false">C1920+Assumptions!$D$31*D1920</f>
        <v>0.250853159769431</v>
      </c>
      <c r="F1920" s="28" t="n">
        <f aca="false">(Simulation!F1920-Assumptions!$D$15)*(1-E1920)+Assumptions!$D$15-Simulation!J1920</f>
        <v>0.183343966327832</v>
      </c>
      <c r="G1920" s="8" t="n">
        <f aca="false">((Assumptions!$D$14*(1+Simulation!E1920)^1*F1920-Assumptions!$D$14*(1+Simulation!E1920)^0*Simulation!E1920*Assumptions!$D$16)/(1+Simulation!K1920)^1+(Assumptions!$D$14*(1+Simulation!E1920)^2*F1920-Assumptions!$D$14*(1+Simulation!E1920)^1*Simulation!E1920*Assumptions!$D$16)/(1+Simulation!K1920)^2+(Assumptions!$D$14*(1+Simulation!E1920)^3*F1920-Assumptions!$D$14*(1+Simulation!E1920)^2*Simulation!E1920*Assumptions!$D$16)/(1+Simulation!K1920)^3+(Assumptions!$D$14*(1+Simulation!E1920)^4*F1920-Assumptions!$D$14*(1+Simulation!E1920)^3*Simulation!E1920*Assumptions!$D$16)/(1+Simulation!K1920)^4+(Assumptions!$D$14*(1+Simulation!E1920)^5*F1920-Assumptions!$D$14*(1+Simulation!E1920)^4*Simulation!E1920*Assumptions!$D$16)/(1+Simulation!K1920)^5+(Assumptions!$D$14*(1+Simulation!E1920)^5*F1920-Assumptions!$D$14*(1+Simulation!E1920)^4*Simulation!E1920*Assumptions!$D$16)*(1+Simulation!I1920)/(Simulation!K1920-Simulation!I1920)/(1+Simulation!K1920)^5-Assumptions!$D$17)/Assumptions!$D$18</f>
        <v>14.753220602753</v>
      </c>
      <c r="H1920" s="8" t="str">
        <f aca="false">IF(D1920=1,G1920,"")</f>
        <v/>
      </c>
      <c r="I1920" s="33" t="n">
        <f aca="false">IF(D1920=0,G1920,"")</f>
        <v>14.753220602753</v>
      </c>
    </row>
    <row r="1921" customFormat="false" ht="15" hidden="false" customHeight="false" outlineLevel="0" collapsed="false">
      <c r="B1921" s="2" t="n">
        <v>1916</v>
      </c>
      <c r="C1921" s="19" t="n">
        <f aca="false">IF('Random Draws'!F1921&lt;(Assumptions!$D$28-Assumptions!$D$27)/(Assumptions!$D$29-Assumptions!$D$27),Assumptions!$D$27+SQRT('Random Draws'!F1921*(Assumptions!$D$29-Assumptions!$D$27)*(Assumptions!$D$28-Assumptions!$D$27)),Assumptions!$D$29-SQRT((1-'Random Draws'!F1921)*(Assumptions!$D$29-Assumptions!$D$27)*(Assumptions!$D$29-Assumptions!$D$28)))</f>
        <v>0.247585005310057</v>
      </c>
      <c r="D1921" s="29" t="n">
        <f aca="false">IF('Random Draws'!I1921&lt;Assumptions!$D$30,1,0)</f>
        <v>1</v>
      </c>
      <c r="E1921" s="19" t="n">
        <f aca="false">C1921+Assumptions!$D$31*D1921</f>
        <v>0.337585005310058</v>
      </c>
      <c r="F1921" s="28" t="n">
        <f aca="false">(Simulation!F1921-Assumptions!$D$15)*(1-E1921)+Assumptions!$D$15-Simulation!J1921</f>
        <v>0.12922429847758</v>
      </c>
      <c r="G1921" s="8" t="n">
        <f aca="false">((Assumptions!$D$14*(1+Simulation!E1921)^1*F1921-Assumptions!$D$14*(1+Simulation!E1921)^0*Simulation!E1921*Assumptions!$D$16)/(1+Simulation!K1921)^1+(Assumptions!$D$14*(1+Simulation!E1921)^2*F1921-Assumptions!$D$14*(1+Simulation!E1921)^1*Simulation!E1921*Assumptions!$D$16)/(1+Simulation!K1921)^2+(Assumptions!$D$14*(1+Simulation!E1921)^3*F1921-Assumptions!$D$14*(1+Simulation!E1921)^2*Simulation!E1921*Assumptions!$D$16)/(1+Simulation!K1921)^3+(Assumptions!$D$14*(1+Simulation!E1921)^4*F1921-Assumptions!$D$14*(1+Simulation!E1921)^3*Simulation!E1921*Assumptions!$D$16)/(1+Simulation!K1921)^4+(Assumptions!$D$14*(1+Simulation!E1921)^5*F1921-Assumptions!$D$14*(1+Simulation!E1921)^4*Simulation!E1921*Assumptions!$D$16)/(1+Simulation!K1921)^5+(Assumptions!$D$14*(1+Simulation!E1921)^5*F1921-Assumptions!$D$14*(1+Simulation!E1921)^4*Simulation!E1921*Assumptions!$D$16)*(1+Simulation!I1921)/(Simulation!K1921-Simulation!I1921)/(1+Simulation!K1921)^5-Assumptions!$D$17)/Assumptions!$D$18</f>
        <v>5.42956906018394</v>
      </c>
      <c r="H1921" s="8" t="n">
        <f aca="false">IF(D1921=1,G1921,"")</f>
        <v>5.42956906018394</v>
      </c>
      <c r="I1921" s="33" t="str">
        <f aca="false">IF(D1921=0,G1921,"")</f>
        <v/>
      </c>
    </row>
    <row r="1922" customFormat="false" ht="15" hidden="false" customHeight="false" outlineLevel="0" collapsed="false">
      <c r="B1922" s="2" t="n">
        <v>1917</v>
      </c>
      <c r="C1922" s="19" t="n">
        <f aca="false">IF('Random Draws'!F1922&lt;(Assumptions!$D$28-Assumptions!$D$27)/(Assumptions!$D$29-Assumptions!$D$27),Assumptions!$D$27+SQRT('Random Draws'!F1922*(Assumptions!$D$29-Assumptions!$D$27)*(Assumptions!$D$28-Assumptions!$D$27)),Assumptions!$D$29-SQRT((1-'Random Draws'!F1922)*(Assumptions!$D$29-Assumptions!$D$27)*(Assumptions!$D$29-Assumptions!$D$28)))</f>
        <v>0.258088281360992</v>
      </c>
      <c r="D1922" s="29" t="n">
        <f aca="false">IF('Random Draws'!I1922&lt;Assumptions!$D$30,1,0)</f>
        <v>0</v>
      </c>
      <c r="E1922" s="19" t="n">
        <f aca="false">C1922+Assumptions!$D$31*D1922</f>
        <v>0.258088281360992</v>
      </c>
      <c r="F1922" s="28" t="n">
        <f aca="false">(Simulation!F1922-Assumptions!$D$15)*(1-E1922)+Assumptions!$D$15-Simulation!J1922</f>
        <v>0.219929647695546</v>
      </c>
      <c r="G1922" s="8" t="n">
        <f aca="false">((Assumptions!$D$14*(1+Simulation!E1922)^1*F1922-Assumptions!$D$14*(1+Simulation!E1922)^0*Simulation!E1922*Assumptions!$D$16)/(1+Simulation!K1922)^1+(Assumptions!$D$14*(1+Simulation!E1922)^2*F1922-Assumptions!$D$14*(1+Simulation!E1922)^1*Simulation!E1922*Assumptions!$D$16)/(1+Simulation!K1922)^2+(Assumptions!$D$14*(1+Simulation!E1922)^3*F1922-Assumptions!$D$14*(1+Simulation!E1922)^2*Simulation!E1922*Assumptions!$D$16)/(1+Simulation!K1922)^3+(Assumptions!$D$14*(1+Simulation!E1922)^4*F1922-Assumptions!$D$14*(1+Simulation!E1922)^3*Simulation!E1922*Assumptions!$D$16)/(1+Simulation!K1922)^4+(Assumptions!$D$14*(1+Simulation!E1922)^5*F1922-Assumptions!$D$14*(1+Simulation!E1922)^4*Simulation!E1922*Assumptions!$D$16)/(1+Simulation!K1922)^5+(Assumptions!$D$14*(1+Simulation!E1922)^5*F1922-Assumptions!$D$14*(1+Simulation!E1922)^4*Simulation!E1922*Assumptions!$D$16)*(1+Simulation!I1922)/(Simulation!K1922-Simulation!I1922)/(1+Simulation!K1922)^5-Assumptions!$D$17)/Assumptions!$D$18</f>
        <v>18.9726325619456</v>
      </c>
      <c r="H1922" s="8" t="str">
        <f aca="false">IF(D1922=1,G1922,"")</f>
        <v/>
      </c>
      <c r="I1922" s="33" t="n">
        <f aca="false">IF(D1922=0,G1922,"")</f>
        <v>18.9726325619456</v>
      </c>
    </row>
    <row r="1923" customFormat="false" ht="15" hidden="false" customHeight="false" outlineLevel="0" collapsed="false">
      <c r="B1923" s="2" t="n">
        <v>1918</v>
      </c>
      <c r="C1923" s="19" t="n">
        <f aca="false">IF('Random Draws'!F1923&lt;(Assumptions!$D$28-Assumptions!$D$27)/(Assumptions!$D$29-Assumptions!$D$27),Assumptions!$D$27+SQRT('Random Draws'!F1923*(Assumptions!$D$29-Assumptions!$D$27)*(Assumptions!$D$28-Assumptions!$D$27)),Assumptions!$D$29-SQRT((1-'Random Draws'!F1923)*(Assumptions!$D$29-Assumptions!$D$27)*(Assumptions!$D$29-Assumptions!$D$28)))</f>
        <v>0.25503201777024</v>
      </c>
      <c r="D1923" s="29" t="n">
        <f aca="false">IF('Random Draws'!I1923&lt;Assumptions!$D$30,1,0)</f>
        <v>0</v>
      </c>
      <c r="E1923" s="19" t="n">
        <f aca="false">C1923+Assumptions!$D$31*D1923</f>
        <v>0.25503201777024</v>
      </c>
      <c r="F1923" s="28" t="n">
        <f aca="false">(Simulation!F1923-Assumptions!$D$15)*(1-E1923)+Assumptions!$D$15-Simulation!J1923</f>
        <v>0.121672282797335</v>
      </c>
      <c r="G1923" s="8" t="n">
        <f aca="false">((Assumptions!$D$14*(1+Simulation!E1923)^1*F1923-Assumptions!$D$14*(1+Simulation!E1923)^0*Simulation!E1923*Assumptions!$D$16)/(1+Simulation!K1923)^1+(Assumptions!$D$14*(1+Simulation!E1923)^2*F1923-Assumptions!$D$14*(1+Simulation!E1923)^1*Simulation!E1923*Assumptions!$D$16)/(1+Simulation!K1923)^2+(Assumptions!$D$14*(1+Simulation!E1923)^3*F1923-Assumptions!$D$14*(1+Simulation!E1923)^2*Simulation!E1923*Assumptions!$D$16)/(1+Simulation!K1923)^3+(Assumptions!$D$14*(1+Simulation!E1923)^4*F1923-Assumptions!$D$14*(1+Simulation!E1923)^3*Simulation!E1923*Assumptions!$D$16)/(1+Simulation!K1923)^4+(Assumptions!$D$14*(1+Simulation!E1923)^5*F1923-Assumptions!$D$14*(1+Simulation!E1923)^4*Simulation!E1923*Assumptions!$D$16)/(1+Simulation!K1923)^5+(Assumptions!$D$14*(1+Simulation!E1923)^5*F1923-Assumptions!$D$14*(1+Simulation!E1923)^4*Simulation!E1923*Assumptions!$D$16)*(1+Simulation!I1923)/(Simulation!K1923-Simulation!I1923)/(1+Simulation!K1923)^5-Assumptions!$D$17)/Assumptions!$D$18</f>
        <v>6.77252756794169</v>
      </c>
      <c r="H1923" s="8" t="str">
        <f aca="false">IF(D1923=1,G1923,"")</f>
        <v/>
      </c>
      <c r="I1923" s="33" t="n">
        <f aca="false">IF(D1923=0,G1923,"")</f>
        <v>6.77252756794169</v>
      </c>
    </row>
    <row r="1924" customFormat="false" ht="15" hidden="false" customHeight="false" outlineLevel="0" collapsed="false">
      <c r="B1924" s="2" t="n">
        <v>1919</v>
      </c>
      <c r="C1924" s="19" t="n">
        <f aca="false">IF('Random Draws'!F1924&lt;(Assumptions!$D$28-Assumptions!$D$27)/(Assumptions!$D$29-Assumptions!$D$27),Assumptions!$D$27+SQRT('Random Draws'!F1924*(Assumptions!$D$29-Assumptions!$D$27)*(Assumptions!$D$28-Assumptions!$D$27)),Assumptions!$D$29-SQRT((1-'Random Draws'!F1924)*(Assumptions!$D$29-Assumptions!$D$27)*(Assumptions!$D$29-Assumptions!$D$28)))</f>
        <v>0.258283879745306</v>
      </c>
      <c r="D1924" s="29" t="n">
        <f aca="false">IF('Random Draws'!I1924&lt;Assumptions!$D$30,1,0)</f>
        <v>1</v>
      </c>
      <c r="E1924" s="19" t="n">
        <f aca="false">C1924+Assumptions!$D$31*D1924</f>
        <v>0.348283879745306</v>
      </c>
      <c r="F1924" s="28" t="n">
        <f aca="false">(Simulation!F1924-Assumptions!$D$15)*(1-E1924)+Assumptions!$D$15-Simulation!J1924</f>
        <v>0.141685108524298</v>
      </c>
      <c r="G1924" s="8" t="n">
        <f aca="false">((Assumptions!$D$14*(1+Simulation!E1924)^1*F1924-Assumptions!$D$14*(1+Simulation!E1924)^0*Simulation!E1924*Assumptions!$D$16)/(1+Simulation!K1924)^1+(Assumptions!$D$14*(1+Simulation!E1924)^2*F1924-Assumptions!$D$14*(1+Simulation!E1924)^1*Simulation!E1924*Assumptions!$D$16)/(1+Simulation!K1924)^2+(Assumptions!$D$14*(1+Simulation!E1924)^3*F1924-Assumptions!$D$14*(1+Simulation!E1924)^2*Simulation!E1924*Assumptions!$D$16)/(1+Simulation!K1924)^3+(Assumptions!$D$14*(1+Simulation!E1924)^4*F1924-Assumptions!$D$14*(1+Simulation!E1924)^3*Simulation!E1924*Assumptions!$D$16)/(1+Simulation!K1924)^4+(Assumptions!$D$14*(1+Simulation!E1924)^5*F1924-Assumptions!$D$14*(1+Simulation!E1924)^4*Simulation!E1924*Assumptions!$D$16)/(1+Simulation!K1924)^5+(Assumptions!$D$14*(1+Simulation!E1924)^5*F1924-Assumptions!$D$14*(1+Simulation!E1924)^4*Simulation!E1924*Assumptions!$D$16)*(1+Simulation!I1924)/(Simulation!K1924-Simulation!I1924)/(1+Simulation!K1924)^5-Assumptions!$D$17)/Assumptions!$D$18</f>
        <v>14.4861600044773</v>
      </c>
      <c r="H1924" s="8" t="n">
        <f aca="false">IF(D1924=1,G1924,"")</f>
        <v>14.4861600044773</v>
      </c>
      <c r="I1924" s="33" t="str">
        <f aca="false">IF(D1924=0,G1924,"")</f>
        <v/>
      </c>
    </row>
    <row r="1925" customFormat="false" ht="15" hidden="false" customHeight="false" outlineLevel="0" collapsed="false">
      <c r="B1925" s="2" t="n">
        <v>1920</v>
      </c>
      <c r="C1925" s="19" t="n">
        <f aca="false">IF('Random Draws'!F1925&lt;(Assumptions!$D$28-Assumptions!$D$27)/(Assumptions!$D$29-Assumptions!$D$27),Assumptions!$D$27+SQRT('Random Draws'!F1925*(Assumptions!$D$29-Assumptions!$D$27)*(Assumptions!$D$28-Assumptions!$D$27)),Assumptions!$D$29-SQRT((1-'Random Draws'!F1925)*(Assumptions!$D$29-Assumptions!$D$27)*(Assumptions!$D$29-Assumptions!$D$28)))</f>
        <v>0.276158466217564</v>
      </c>
      <c r="D1925" s="29" t="n">
        <f aca="false">IF('Random Draws'!I1925&lt;Assumptions!$D$30,1,0)</f>
        <v>1</v>
      </c>
      <c r="E1925" s="19" t="n">
        <f aca="false">C1925+Assumptions!$D$31*D1925</f>
        <v>0.366158466217564</v>
      </c>
      <c r="F1925" s="28" t="n">
        <f aca="false">(Simulation!F1925-Assumptions!$D$15)*(1-E1925)+Assumptions!$D$15-Simulation!J1925</f>
        <v>0.172563317873562</v>
      </c>
      <c r="G1925" s="8" t="n">
        <f aca="false">((Assumptions!$D$14*(1+Simulation!E1925)^1*F1925-Assumptions!$D$14*(1+Simulation!E1925)^0*Simulation!E1925*Assumptions!$D$16)/(1+Simulation!K1925)^1+(Assumptions!$D$14*(1+Simulation!E1925)^2*F1925-Assumptions!$D$14*(1+Simulation!E1925)^1*Simulation!E1925*Assumptions!$D$16)/(1+Simulation!K1925)^2+(Assumptions!$D$14*(1+Simulation!E1925)^3*F1925-Assumptions!$D$14*(1+Simulation!E1925)^2*Simulation!E1925*Assumptions!$D$16)/(1+Simulation!K1925)^3+(Assumptions!$D$14*(1+Simulation!E1925)^4*F1925-Assumptions!$D$14*(1+Simulation!E1925)^3*Simulation!E1925*Assumptions!$D$16)/(1+Simulation!K1925)^4+(Assumptions!$D$14*(1+Simulation!E1925)^5*F1925-Assumptions!$D$14*(1+Simulation!E1925)^4*Simulation!E1925*Assumptions!$D$16)/(1+Simulation!K1925)^5+(Assumptions!$D$14*(1+Simulation!E1925)^5*F1925-Assumptions!$D$14*(1+Simulation!E1925)^4*Simulation!E1925*Assumptions!$D$16)*(1+Simulation!I1925)/(Simulation!K1925-Simulation!I1925)/(1+Simulation!K1925)^5-Assumptions!$D$17)/Assumptions!$D$18</f>
        <v>12.4694754396932</v>
      </c>
      <c r="H1925" s="8" t="n">
        <f aca="false">IF(D1925=1,G1925,"")</f>
        <v>12.4694754396932</v>
      </c>
      <c r="I1925" s="33" t="str">
        <f aca="false">IF(D1925=0,G1925,"")</f>
        <v/>
      </c>
    </row>
    <row r="1926" customFormat="false" ht="15" hidden="false" customHeight="false" outlineLevel="0" collapsed="false">
      <c r="B1926" s="2" t="n">
        <v>1921</v>
      </c>
      <c r="C1926" s="19" t="n">
        <f aca="false">IF('Random Draws'!F1926&lt;(Assumptions!$D$28-Assumptions!$D$27)/(Assumptions!$D$29-Assumptions!$D$27),Assumptions!$D$27+SQRT('Random Draws'!F1926*(Assumptions!$D$29-Assumptions!$D$27)*(Assumptions!$D$28-Assumptions!$D$27)),Assumptions!$D$29-SQRT((1-'Random Draws'!F1926)*(Assumptions!$D$29-Assumptions!$D$27)*(Assumptions!$D$29-Assumptions!$D$28)))</f>
        <v>0.272106748117588</v>
      </c>
      <c r="D1926" s="29" t="n">
        <f aca="false">IF('Random Draws'!I1926&lt;Assumptions!$D$30,1,0)</f>
        <v>0</v>
      </c>
      <c r="E1926" s="19" t="n">
        <f aca="false">C1926+Assumptions!$D$31*D1926</f>
        <v>0.272106748117588</v>
      </c>
      <c r="F1926" s="28" t="n">
        <f aca="false">(Simulation!F1926-Assumptions!$D$15)*(1-E1926)+Assumptions!$D$15-Simulation!J1926</f>
        <v>0.196921314316732</v>
      </c>
      <c r="G1926" s="8" t="n">
        <f aca="false">((Assumptions!$D$14*(1+Simulation!E1926)^1*F1926-Assumptions!$D$14*(1+Simulation!E1926)^0*Simulation!E1926*Assumptions!$D$16)/(1+Simulation!K1926)^1+(Assumptions!$D$14*(1+Simulation!E1926)^2*F1926-Assumptions!$D$14*(1+Simulation!E1926)^1*Simulation!E1926*Assumptions!$D$16)/(1+Simulation!K1926)^2+(Assumptions!$D$14*(1+Simulation!E1926)^3*F1926-Assumptions!$D$14*(1+Simulation!E1926)^2*Simulation!E1926*Assumptions!$D$16)/(1+Simulation!K1926)^3+(Assumptions!$D$14*(1+Simulation!E1926)^4*F1926-Assumptions!$D$14*(1+Simulation!E1926)^3*Simulation!E1926*Assumptions!$D$16)/(1+Simulation!K1926)^4+(Assumptions!$D$14*(1+Simulation!E1926)^5*F1926-Assumptions!$D$14*(1+Simulation!E1926)^4*Simulation!E1926*Assumptions!$D$16)/(1+Simulation!K1926)^5+(Assumptions!$D$14*(1+Simulation!E1926)^5*F1926-Assumptions!$D$14*(1+Simulation!E1926)^4*Simulation!E1926*Assumptions!$D$16)*(1+Simulation!I1926)/(Simulation!K1926-Simulation!I1926)/(1+Simulation!K1926)^5-Assumptions!$D$17)/Assumptions!$D$18</f>
        <v>18.8658468582723</v>
      </c>
      <c r="H1926" s="8" t="str">
        <f aca="false">IF(D1926=1,G1926,"")</f>
        <v/>
      </c>
      <c r="I1926" s="33" t="n">
        <f aca="false">IF(D1926=0,G1926,"")</f>
        <v>18.8658468582723</v>
      </c>
    </row>
    <row r="1927" customFormat="false" ht="15" hidden="false" customHeight="false" outlineLevel="0" collapsed="false">
      <c r="B1927" s="2" t="n">
        <v>1922</v>
      </c>
      <c r="C1927" s="19" t="n">
        <f aca="false">IF('Random Draws'!F1927&lt;(Assumptions!$D$28-Assumptions!$D$27)/(Assumptions!$D$29-Assumptions!$D$27),Assumptions!$D$27+SQRT('Random Draws'!F1927*(Assumptions!$D$29-Assumptions!$D$27)*(Assumptions!$D$28-Assumptions!$D$27)),Assumptions!$D$29-SQRT((1-'Random Draws'!F1927)*(Assumptions!$D$29-Assumptions!$D$27)*(Assumptions!$D$29-Assumptions!$D$28)))</f>
        <v>0.265923824117496</v>
      </c>
      <c r="D1927" s="29" t="n">
        <f aca="false">IF('Random Draws'!I1927&lt;Assumptions!$D$30,1,0)</f>
        <v>0</v>
      </c>
      <c r="E1927" s="19" t="n">
        <f aca="false">C1927+Assumptions!$D$31*D1927</f>
        <v>0.265923824117496</v>
      </c>
      <c r="F1927" s="28" t="n">
        <f aca="false">(Simulation!F1927-Assumptions!$D$15)*(1-E1927)+Assumptions!$D$15-Simulation!J1927</f>
        <v>0.207340962051358</v>
      </c>
      <c r="G1927" s="8" t="n">
        <f aca="false">((Assumptions!$D$14*(1+Simulation!E1927)^1*F1927-Assumptions!$D$14*(1+Simulation!E1927)^0*Simulation!E1927*Assumptions!$D$16)/(1+Simulation!K1927)^1+(Assumptions!$D$14*(1+Simulation!E1927)^2*F1927-Assumptions!$D$14*(1+Simulation!E1927)^1*Simulation!E1927*Assumptions!$D$16)/(1+Simulation!K1927)^2+(Assumptions!$D$14*(1+Simulation!E1927)^3*F1927-Assumptions!$D$14*(1+Simulation!E1927)^2*Simulation!E1927*Assumptions!$D$16)/(1+Simulation!K1927)^3+(Assumptions!$D$14*(1+Simulation!E1927)^4*F1927-Assumptions!$D$14*(1+Simulation!E1927)^3*Simulation!E1927*Assumptions!$D$16)/(1+Simulation!K1927)^4+(Assumptions!$D$14*(1+Simulation!E1927)^5*F1927-Assumptions!$D$14*(1+Simulation!E1927)^4*Simulation!E1927*Assumptions!$D$16)/(1+Simulation!K1927)^5+(Assumptions!$D$14*(1+Simulation!E1927)^5*F1927-Assumptions!$D$14*(1+Simulation!E1927)^4*Simulation!E1927*Assumptions!$D$16)*(1+Simulation!I1927)/(Simulation!K1927-Simulation!I1927)/(1+Simulation!K1927)^5-Assumptions!$D$17)/Assumptions!$D$18</f>
        <v>23.501777214548</v>
      </c>
      <c r="H1927" s="8" t="str">
        <f aca="false">IF(D1927=1,G1927,"")</f>
        <v/>
      </c>
      <c r="I1927" s="33" t="n">
        <f aca="false">IF(D1927=0,G1927,"")</f>
        <v>23.501777214548</v>
      </c>
    </row>
    <row r="1928" customFormat="false" ht="15" hidden="false" customHeight="false" outlineLevel="0" collapsed="false">
      <c r="B1928" s="2" t="n">
        <v>1923</v>
      </c>
      <c r="C1928" s="19" t="n">
        <f aca="false">IF('Random Draws'!F1928&lt;(Assumptions!$D$28-Assumptions!$D$27)/(Assumptions!$D$29-Assumptions!$D$27),Assumptions!$D$27+SQRT('Random Draws'!F1928*(Assumptions!$D$29-Assumptions!$D$27)*(Assumptions!$D$28-Assumptions!$D$27)),Assumptions!$D$29-SQRT((1-'Random Draws'!F1928)*(Assumptions!$D$29-Assumptions!$D$27)*(Assumptions!$D$29-Assumptions!$D$28)))</f>
        <v>0.260023405849545</v>
      </c>
      <c r="D1928" s="29" t="n">
        <f aca="false">IF('Random Draws'!I1928&lt;Assumptions!$D$30,1,0)</f>
        <v>1</v>
      </c>
      <c r="E1928" s="19" t="n">
        <f aca="false">C1928+Assumptions!$D$31*D1928</f>
        <v>0.350023405849545</v>
      </c>
      <c r="F1928" s="28" t="n">
        <f aca="false">(Simulation!F1928-Assumptions!$D$15)*(1-E1928)+Assumptions!$D$15-Simulation!J1928</f>
        <v>0.191483615511864</v>
      </c>
      <c r="G1928" s="8" t="n">
        <f aca="false">((Assumptions!$D$14*(1+Simulation!E1928)^1*F1928-Assumptions!$D$14*(1+Simulation!E1928)^0*Simulation!E1928*Assumptions!$D$16)/(1+Simulation!K1928)^1+(Assumptions!$D$14*(1+Simulation!E1928)^2*F1928-Assumptions!$D$14*(1+Simulation!E1928)^1*Simulation!E1928*Assumptions!$D$16)/(1+Simulation!K1928)^2+(Assumptions!$D$14*(1+Simulation!E1928)^3*F1928-Assumptions!$D$14*(1+Simulation!E1928)^2*Simulation!E1928*Assumptions!$D$16)/(1+Simulation!K1928)^3+(Assumptions!$D$14*(1+Simulation!E1928)^4*F1928-Assumptions!$D$14*(1+Simulation!E1928)^3*Simulation!E1928*Assumptions!$D$16)/(1+Simulation!K1928)^4+(Assumptions!$D$14*(1+Simulation!E1928)^5*F1928-Assumptions!$D$14*(1+Simulation!E1928)^4*Simulation!E1928*Assumptions!$D$16)/(1+Simulation!K1928)^5+(Assumptions!$D$14*(1+Simulation!E1928)^5*F1928-Assumptions!$D$14*(1+Simulation!E1928)^4*Simulation!E1928*Assumptions!$D$16)*(1+Simulation!I1928)/(Simulation!K1928-Simulation!I1928)/(1+Simulation!K1928)^5-Assumptions!$D$17)/Assumptions!$D$18</f>
        <v>18.5364358206464</v>
      </c>
      <c r="H1928" s="8" t="n">
        <f aca="false">IF(D1928=1,G1928,"")</f>
        <v>18.5364358206464</v>
      </c>
      <c r="I1928" s="33" t="str">
        <f aca="false">IF(D1928=0,G1928,"")</f>
        <v/>
      </c>
    </row>
    <row r="1929" customFormat="false" ht="15" hidden="false" customHeight="false" outlineLevel="0" collapsed="false">
      <c r="B1929" s="2" t="n">
        <v>1924</v>
      </c>
      <c r="C1929" s="19" t="n">
        <f aca="false">IF('Random Draws'!F1929&lt;(Assumptions!$D$28-Assumptions!$D$27)/(Assumptions!$D$29-Assumptions!$D$27),Assumptions!$D$27+SQRT('Random Draws'!F1929*(Assumptions!$D$29-Assumptions!$D$27)*(Assumptions!$D$28-Assumptions!$D$27)),Assumptions!$D$29-SQRT((1-'Random Draws'!F1929)*(Assumptions!$D$29-Assumptions!$D$27)*(Assumptions!$D$29-Assumptions!$D$28)))</f>
        <v>0.250858719785315</v>
      </c>
      <c r="D1929" s="29" t="n">
        <f aca="false">IF('Random Draws'!I1929&lt;Assumptions!$D$30,1,0)</f>
        <v>0</v>
      </c>
      <c r="E1929" s="19" t="n">
        <f aca="false">C1929+Assumptions!$D$31*D1929</f>
        <v>0.250858719785315</v>
      </c>
      <c r="F1929" s="28" t="n">
        <f aca="false">(Simulation!F1929-Assumptions!$D$15)*(1-E1929)+Assumptions!$D$15-Simulation!J1929</f>
        <v>0.158741500522796</v>
      </c>
      <c r="G1929" s="8" t="n">
        <f aca="false">((Assumptions!$D$14*(1+Simulation!E1929)^1*F1929-Assumptions!$D$14*(1+Simulation!E1929)^0*Simulation!E1929*Assumptions!$D$16)/(1+Simulation!K1929)^1+(Assumptions!$D$14*(1+Simulation!E1929)^2*F1929-Assumptions!$D$14*(1+Simulation!E1929)^1*Simulation!E1929*Assumptions!$D$16)/(1+Simulation!K1929)^2+(Assumptions!$D$14*(1+Simulation!E1929)^3*F1929-Assumptions!$D$14*(1+Simulation!E1929)^2*Simulation!E1929*Assumptions!$D$16)/(1+Simulation!K1929)^3+(Assumptions!$D$14*(1+Simulation!E1929)^4*F1929-Assumptions!$D$14*(1+Simulation!E1929)^3*Simulation!E1929*Assumptions!$D$16)/(1+Simulation!K1929)^4+(Assumptions!$D$14*(1+Simulation!E1929)^5*F1929-Assumptions!$D$14*(1+Simulation!E1929)^4*Simulation!E1929*Assumptions!$D$16)/(1+Simulation!K1929)^5+(Assumptions!$D$14*(1+Simulation!E1929)^5*F1929-Assumptions!$D$14*(1+Simulation!E1929)^4*Simulation!E1929*Assumptions!$D$16)*(1+Simulation!I1929)/(Simulation!K1929-Simulation!I1929)/(1+Simulation!K1929)^5-Assumptions!$D$17)/Assumptions!$D$18</f>
        <v>10.0588374843008</v>
      </c>
      <c r="H1929" s="8" t="str">
        <f aca="false">IF(D1929=1,G1929,"")</f>
        <v/>
      </c>
      <c r="I1929" s="33" t="n">
        <f aca="false">IF(D1929=0,G1929,"")</f>
        <v>10.0588374843008</v>
      </c>
    </row>
    <row r="1930" customFormat="false" ht="15" hidden="false" customHeight="false" outlineLevel="0" collapsed="false">
      <c r="B1930" s="2" t="n">
        <v>1925</v>
      </c>
      <c r="C1930" s="19" t="n">
        <f aca="false">IF('Random Draws'!F1930&lt;(Assumptions!$D$28-Assumptions!$D$27)/(Assumptions!$D$29-Assumptions!$D$27),Assumptions!$D$27+SQRT('Random Draws'!F1930*(Assumptions!$D$29-Assumptions!$D$27)*(Assumptions!$D$28-Assumptions!$D$27)),Assumptions!$D$29-SQRT((1-'Random Draws'!F1930)*(Assumptions!$D$29-Assumptions!$D$27)*(Assumptions!$D$29-Assumptions!$D$28)))</f>
        <v>0.275489136555292</v>
      </c>
      <c r="D1930" s="29" t="n">
        <f aca="false">IF('Random Draws'!I1930&lt;Assumptions!$D$30,1,0)</f>
        <v>0</v>
      </c>
      <c r="E1930" s="19" t="n">
        <f aca="false">C1930+Assumptions!$D$31*D1930</f>
        <v>0.275489136555292</v>
      </c>
      <c r="F1930" s="28" t="n">
        <f aca="false">(Simulation!F1930-Assumptions!$D$15)*(1-E1930)+Assumptions!$D$15-Simulation!J1930</f>
        <v>0.213273070235718</v>
      </c>
      <c r="G1930" s="8" t="n">
        <f aca="false">((Assumptions!$D$14*(1+Simulation!E1930)^1*F1930-Assumptions!$D$14*(1+Simulation!E1930)^0*Simulation!E1930*Assumptions!$D$16)/(1+Simulation!K1930)^1+(Assumptions!$D$14*(1+Simulation!E1930)^2*F1930-Assumptions!$D$14*(1+Simulation!E1930)^1*Simulation!E1930*Assumptions!$D$16)/(1+Simulation!K1930)^2+(Assumptions!$D$14*(1+Simulation!E1930)^3*F1930-Assumptions!$D$14*(1+Simulation!E1930)^2*Simulation!E1930*Assumptions!$D$16)/(1+Simulation!K1930)^3+(Assumptions!$D$14*(1+Simulation!E1930)^4*F1930-Assumptions!$D$14*(1+Simulation!E1930)^3*Simulation!E1930*Assumptions!$D$16)/(1+Simulation!K1930)^4+(Assumptions!$D$14*(1+Simulation!E1930)^5*F1930-Assumptions!$D$14*(1+Simulation!E1930)^4*Simulation!E1930*Assumptions!$D$16)/(1+Simulation!K1930)^5+(Assumptions!$D$14*(1+Simulation!E1930)^5*F1930-Assumptions!$D$14*(1+Simulation!E1930)^4*Simulation!E1930*Assumptions!$D$16)*(1+Simulation!I1930)/(Simulation!K1930-Simulation!I1930)/(1+Simulation!K1930)^5-Assumptions!$D$17)/Assumptions!$D$18</f>
        <v>15.5394487337006</v>
      </c>
      <c r="H1930" s="8" t="str">
        <f aca="false">IF(D1930=1,G1930,"")</f>
        <v/>
      </c>
      <c r="I1930" s="33" t="n">
        <f aca="false">IF(D1930=0,G1930,"")</f>
        <v>15.5394487337006</v>
      </c>
    </row>
    <row r="1931" customFormat="false" ht="15" hidden="false" customHeight="false" outlineLevel="0" collapsed="false">
      <c r="B1931" s="2" t="n">
        <v>1926</v>
      </c>
      <c r="C1931" s="19" t="n">
        <f aca="false">IF('Random Draws'!F1931&lt;(Assumptions!$D$28-Assumptions!$D$27)/(Assumptions!$D$29-Assumptions!$D$27),Assumptions!$D$27+SQRT('Random Draws'!F1931*(Assumptions!$D$29-Assumptions!$D$27)*(Assumptions!$D$28-Assumptions!$D$27)),Assumptions!$D$29-SQRT((1-'Random Draws'!F1931)*(Assumptions!$D$29-Assumptions!$D$27)*(Assumptions!$D$29-Assumptions!$D$28)))</f>
        <v>0.262655461842274</v>
      </c>
      <c r="D1931" s="29" t="n">
        <f aca="false">IF('Random Draws'!I1931&lt;Assumptions!$D$30,1,0)</f>
        <v>0</v>
      </c>
      <c r="E1931" s="19" t="n">
        <f aca="false">C1931+Assumptions!$D$31*D1931</f>
        <v>0.262655461842274</v>
      </c>
      <c r="F1931" s="28" t="n">
        <f aca="false">(Simulation!F1931-Assumptions!$D$15)*(1-E1931)+Assumptions!$D$15-Simulation!J1931</f>
        <v>0.171251753063292</v>
      </c>
      <c r="G1931" s="8" t="n">
        <f aca="false">((Assumptions!$D$14*(1+Simulation!E1931)^1*F1931-Assumptions!$D$14*(1+Simulation!E1931)^0*Simulation!E1931*Assumptions!$D$16)/(1+Simulation!K1931)^1+(Assumptions!$D$14*(1+Simulation!E1931)^2*F1931-Assumptions!$D$14*(1+Simulation!E1931)^1*Simulation!E1931*Assumptions!$D$16)/(1+Simulation!K1931)^2+(Assumptions!$D$14*(1+Simulation!E1931)^3*F1931-Assumptions!$D$14*(1+Simulation!E1931)^2*Simulation!E1931*Assumptions!$D$16)/(1+Simulation!K1931)^3+(Assumptions!$D$14*(1+Simulation!E1931)^4*F1931-Assumptions!$D$14*(1+Simulation!E1931)^3*Simulation!E1931*Assumptions!$D$16)/(1+Simulation!K1931)^4+(Assumptions!$D$14*(1+Simulation!E1931)^5*F1931-Assumptions!$D$14*(1+Simulation!E1931)^4*Simulation!E1931*Assumptions!$D$16)/(1+Simulation!K1931)^5+(Assumptions!$D$14*(1+Simulation!E1931)^5*F1931-Assumptions!$D$14*(1+Simulation!E1931)^4*Simulation!E1931*Assumptions!$D$16)*(1+Simulation!I1931)/(Simulation!K1931-Simulation!I1931)/(1+Simulation!K1931)^5-Assumptions!$D$17)/Assumptions!$D$18</f>
        <v>10.2785143152816</v>
      </c>
      <c r="H1931" s="8" t="str">
        <f aca="false">IF(D1931=1,G1931,"")</f>
        <v/>
      </c>
      <c r="I1931" s="33" t="n">
        <f aca="false">IF(D1931=0,G1931,"")</f>
        <v>10.2785143152816</v>
      </c>
    </row>
    <row r="1932" customFormat="false" ht="15" hidden="false" customHeight="false" outlineLevel="0" collapsed="false">
      <c r="B1932" s="2" t="n">
        <v>1927</v>
      </c>
      <c r="C1932" s="19" t="n">
        <f aca="false">IF('Random Draws'!F1932&lt;(Assumptions!$D$28-Assumptions!$D$27)/(Assumptions!$D$29-Assumptions!$D$27),Assumptions!$D$27+SQRT('Random Draws'!F1932*(Assumptions!$D$29-Assumptions!$D$27)*(Assumptions!$D$28-Assumptions!$D$27)),Assumptions!$D$29-SQRT((1-'Random Draws'!F1932)*(Assumptions!$D$29-Assumptions!$D$27)*(Assumptions!$D$29-Assumptions!$D$28)))</f>
        <v>0.254700652457112</v>
      </c>
      <c r="D1932" s="29" t="n">
        <f aca="false">IF('Random Draws'!I1932&lt;Assumptions!$D$30,1,0)</f>
        <v>0</v>
      </c>
      <c r="E1932" s="19" t="n">
        <f aca="false">C1932+Assumptions!$D$31*D1932</f>
        <v>0.254700652457112</v>
      </c>
      <c r="F1932" s="28" t="n">
        <f aca="false">(Simulation!F1932-Assumptions!$D$15)*(1-E1932)+Assumptions!$D$15-Simulation!J1932</f>
        <v>0.136949341791178</v>
      </c>
      <c r="G1932" s="8" t="n">
        <f aca="false">((Assumptions!$D$14*(1+Simulation!E1932)^1*F1932-Assumptions!$D$14*(1+Simulation!E1932)^0*Simulation!E1932*Assumptions!$D$16)/(1+Simulation!K1932)^1+(Assumptions!$D$14*(1+Simulation!E1932)^2*F1932-Assumptions!$D$14*(1+Simulation!E1932)^1*Simulation!E1932*Assumptions!$D$16)/(1+Simulation!K1932)^2+(Assumptions!$D$14*(1+Simulation!E1932)^3*F1932-Assumptions!$D$14*(1+Simulation!E1932)^2*Simulation!E1932*Assumptions!$D$16)/(1+Simulation!K1932)^3+(Assumptions!$D$14*(1+Simulation!E1932)^4*F1932-Assumptions!$D$14*(1+Simulation!E1932)^3*Simulation!E1932*Assumptions!$D$16)/(1+Simulation!K1932)^4+(Assumptions!$D$14*(1+Simulation!E1932)^5*F1932-Assumptions!$D$14*(1+Simulation!E1932)^4*Simulation!E1932*Assumptions!$D$16)/(1+Simulation!K1932)^5+(Assumptions!$D$14*(1+Simulation!E1932)^5*F1932-Assumptions!$D$14*(1+Simulation!E1932)^4*Simulation!E1932*Assumptions!$D$16)*(1+Simulation!I1932)/(Simulation!K1932-Simulation!I1932)/(1+Simulation!K1932)^5-Assumptions!$D$17)/Assumptions!$D$18</f>
        <v>9.0277827038825</v>
      </c>
      <c r="H1932" s="8" t="str">
        <f aca="false">IF(D1932=1,G1932,"")</f>
        <v/>
      </c>
      <c r="I1932" s="33" t="n">
        <f aca="false">IF(D1932=0,G1932,"")</f>
        <v>9.0277827038825</v>
      </c>
    </row>
    <row r="1933" customFormat="false" ht="15" hidden="false" customHeight="false" outlineLevel="0" collapsed="false">
      <c r="B1933" s="2" t="n">
        <v>1928</v>
      </c>
      <c r="C1933" s="19" t="n">
        <f aca="false">IF('Random Draws'!F1933&lt;(Assumptions!$D$28-Assumptions!$D$27)/(Assumptions!$D$29-Assumptions!$D$27),Assumptions!$D$27+SQRT('Random Draws'!F1933*(Assumptions!$D$29-Assumptions!$D$27)*(Assumptions!$D$28-Assumptions!$D$27)),Assumptions!$D$29-SQRT((1-'Random Draws'!F1933)*(Assumptions!$D$29-Assumptions!$D$27)*(Assumptions!$D$29-Assumptions!$D$28)))</f>
        <v>0.270826466042577</v>
      </c>
      <c r="D1933" s="29" t="n">
        <f aca="false">IF('Random Draws'!I1933&lt;Assumptions!$D$30,1,0)</f>
        <v>0</v>
      </c>
      <c r="E1933" s="19" t="n">
        <f aca="false">C1933+Assumptions!$D$31*D1933</f>
        <v>0.270826466042577</v>
      </c>
      <c r="F1933" s="28" t="n">
        <f aca="false">(Simulation!F1933-Assumptions!$D$15)*(1-E1933)+Assumptions!$D$15-Simulation!J1933</f>
        <v>0.181067205140664</v>
      </c>
      <c r="G1933" s="8" t="n">
        <f aca="false">((Assumptions!$D$14*(1+Simulation!E1933)^1*F1933-Assumptions!$D$14*(1+Simulation!E1933)^0*Simulation!E1933*Assumptions!$D$16)/(1+Simulation!K1933)^1+(Assumptions!$D$14*(1+Simulation!E1933)^2*F1933-Assumptions!$D$14*(1+Simulation!E1933)^1*Simulation!E1933*Assumptions!$D$16)/(1+Simulation!K1933)^2+(Assumptions!$D$14*(1+Simulation!E1933)^3*F1933-Assumptions!$D$14*(1+Simulation!E1933)^2*Simulation!E1933*Assumptions!$D$16)/(1+Simulation!K1933)^3+(Assumptions!$D$14*(1+Simulation!E1933)^4*F1933-Assumptions!$D$14*(1+Simulation!E1933)^3*Simulation!E1933*Assumptions!$D$16)/(1+Simulation!K1933)^4+(Assumptions!$D$14*(1+Simulation!E1933)^5*F1933-Assumptions!$D$14*(1+Simulation!E1933)^4*Simulation!E1933*Assumptions!$D$16)/(1+Simulation!K1933)^5+(Assumptions!$D$14*(1+Simulation!E1933)^5*F1933-Assumptions!$D$14*(1+Simulation!E1933)^4*Simulation!E1933*Assumptions!$D$16)*(1+Simulation!I1933)/(Simulation!K1933-Simulation!I1933)/(1+Simulation!K1933)^5-Assumptions!$D$17)/Assumptions!$D$18</f>
        <v>17.8340408295943</v>
      </c>
      <c r="H1933" s="8" t="str">
        <f aca="false">IF(D1933=1,G1933,"")</f>
        <v/>
      </c>
      <c r="I1933" s="33" t="n">
        <f aca="false">IF(D1933=0,G1933,"")</f>
        <v>17.8340408295943</v>
      </c>
    </row>
    <row r="1934" customFormat="false" ht="15" hidden="false" customHeight="false" outlineLevel="0" collapsed="false">
      <c r="B1934" s="2" t="n">
        <v>1929</v>
      </c>
      <c r="C1934" s="19" t="n">
        <f aca="false">IF('Random Draws'!F1934&lt;(Assumptions!$D$28-Assumptions!$D$27)/(Assumptions!$D$29-Assumptions!$D$27),Assumptions!$D$27+SQRT('Random Draws'!F1934*(Assumptions!$D$29-Assumptions!$D$27)*(Assumptions!$D$28-Assumptions!$D$27)),Assumptions!$D$29-SQRT((1-'Random Draws'!F1934)*(Assumptions!$D$29-Assumptions!$D$27)*(Assumptions!$D$29-Assumptions!$D$28)))</f>
        <v>0.24909695063568</v>
      </c>
      <c r="D1934" s="29" t="n">
        <f aca="false">IF('Random Draws'!I1934&lt;Assumptions!$D$30,1,0)</f>
        <v>0</v>
      </c>
      <c r="E1934" s="19" t="n">
        <f aca="false">C1934+Assumptions!$D$31*D1934</f>
        <v>0.24909695063568</v>
      </c>
      <c r="F1934" s="28" t="n">
        <f aca="false">(Simulation!F1934-Assumptions!$D$15)*(1-E1934)+Assumptions!$D$15-Simulation!J1934</f>
        <v>0.185843368493091</v>
      </c>
      <c r="G1934" s="8" t="n">
        <f aca="false">((Assumptions!$D$14*(1+Simulation!E1934)^1*F1934-Assumptions!$D$14*(1+Simulation!E1934)^0*Simulation!E1934*Assumptions!$D$16)/(1+Simulation!K1934)^1+(Assumptions!$D$14*(1+Simulation!E1934)^2*F1934-Assumptions!$D$14*(1+Simulation!E1934)^1*Simulation!E1934*Assumptions!$D$16)/(1+Simulation!K1934)^2+(Assumptions!$D$14*(1+Simulation!E1934)^3*F1934-Assumptions!$D$14*(1+Simulation!E1934)^2*Simulation!E1934*Assumptions!$D$16)/(1+Simulation!K1934)^3+(Assumptions!$D$14*(1+Simulation!E1934)^4*F1934-Assumptions!$D$14*(1+Simulation!E1934)^3*Simulation!E1934*Assumptions!$D$16)/(1+Simulation!K1934)^4+(Assumptions!$D$14*(1+Simulation!E1934)^5*F1934-Assumptions!$D$14*(1+Simulation!E1934)^4*Simulation!E1934*Assumptions!$D$16)/(1+Simulation!K1934)^5+(Assumptions!$D$14*(1+Simulation!E1934)^5*F1934-Assumptions!$D$14*(1+Simulation!E1934)^4*Simulation!E1934*Assumptions!$D$16)*(1+Simulation!I1934)/(Simulation!K1934-Simulation!I1934)/(1+Simulation!K1934)^5-Assumptions!$D$17)/Assumptions!$D$18</f>
        <v>14.2279381262551</v>
      </c>
      <c r="H1934" s="8" t="str">
        <f aca="false">IF(D1934=1,G1934,"")</f>
        <v/>
      </c>
      <c r="I1934" s="33" t="n">
        <f aca="false">IF(D1934=0,G1934,"")</f>
        <v>14.2279381262551</v>
      </c>
    </row>
    <row r="1935" customFormat="false" ht="15" hidden="false" customHeight="false" outlineLevel="0" collapsed="false">
      <c r="B1935" s="2" t="n">
        <v>1930</v>
      </c>
      <c r="C1935" s="19" t="n">
        <f aca="false">IF('Random Draws'!F1935&lt;(Assumptions!$D$28-Assumptions!$D$27)/(Assumptions!$D$29-Assumptions!$D$27),Assumptions!$D$27+SQRT('Random Draws'!F1935*(Assumptions!$D$29-Assumptions!$D$27)*(Assumptions!$D$28-Assumptions!$D$27)),Assumptions!$D$29-SQRT((1-'Random Draws'!F1935)*(Assumptions!$D$29-Assumptions!$D$27)*(Assumptions!$D$29-Assumptions!$D$28)))</f>
        <v>0.259268274105794</v>
      </c>
      <c r="D1935" s="29" t="n">
        <f aca="false">IF('Random Draws'!I1935&lt;Assumptions!$D$30,1,0)</f>
        <v>0</v>
      </c>
      <c r="E1935" s="19" t="n">
        <f aca="false">C1935+Assumptions!$D$31*D1935</f>
        <v>0.259268274105794</v>
      </c>
      <c r="F1935" s="28" t="n">
        <f aca="false">(Simulation!F1935-Assumptions!$D$15)*(1-E1935)+Assumptions!$D$15-Simulation!J1935</f>
        <v>0.156163788173444</v>
      </c>
      <c r="G1935" s="8" t="n">
        <f aca="false">((Assumptions!$D$14*(1+Simulation!E1935)^1*F1935-Assumptions!$D$14*(1+Simulation!E1935)^0*Simulation!E1935*Assumptions!$D$16)/(1+Simulation!K1935)^1+(Assumptions!$D$14*(1+Simulation!E1935)^2*F1935-Assumptions!$D$14*(1+Simulation!E1935)^1*Simulation!E1935*Assumptions!$D$16)/(1+Simulation!K1935)^2+(Assumptions!$D$14*(1+Simulation!E1935)^3*F1935-Assumptions!$D$14*(1+Simulation!E1935)^2*Simulation!E1935*Assumptions!$D$16)/(1+Simulation!K1935)^3+(Assumptions!$D$14*(1+Simulation!E1935)^4*F1935-Assumptions!$D$14*(1+Simulation!E1935)^3*Simulation!E1935*Assumptions!$D$16)/(1+Simulation!K1935)^4+(Assumptions!$D$14*(1+Simulation!E1935)^5*F1935-Assumptions!$D$14*(1+Simulation!E1935)^4*Simulation!E1935*Assumptions!$D$16)/(1+Simulation!K1935)^5+(Assumptions!$D$14*(1+Simulation!E1935)^5*F1935-Assumptions!$D$14*(1+Simulation!E1935)^4*Simulation!E1935*Assumptions!$D$16)*(1+Simulation!I1935)/(Simulation!K1935-Simulation!I1935)/(1+Simulation!K1935)^5-Assumptions!$D$17)/Assumptions!$D$18</f>
        <v>14.2926893100915</v>
      </c>
      <c r="H1935" s="8" t="str">
        <f aca="false">IF(D1935=1,G1935,"")</f>
        <v/>
      </c>
      <c r="I1935" s="33" t="n">
        <f aca="false">IF(D1935=0,G1935,"")</f>
        <v>14.2926893100915</v>
      </c>
    </row>
    <row r="1936" customFormat="false" ht="15" hidden="false" customHeight="false" outlineLevel="0" collapsed="false">
      <c r="B1936" s="2" t="n">
        <v>1931</v>
      </c>
      <c r="C1936" s="19" t="n">
        <f aca="false">IF('Random Draws'!F1936&lt;(Assumptions!$D$28-Assumptions!$D$27)/(Assumptions!$D$29-Assumptions!$D$27),Assumptions!$D$27+SQRT('Random Draws'!F1936*(Assumptions!$D$29-Assumptions!$D$27)*(Assumptions!$D$28-Assumptions!$D$27)),Assumptions!$D$29-SQRT((1-'Random Draws'!F1936)*(Assumptions!$D$29-Assumptions!$D$27)*(Assumptions!$D$29-Assumptions!$D$28)))</f>
        <v>0.243398096336009</v>
      </c>
      <c r="D1936" s="29" t="n">
        <f aca="false">IF('Random Draws'!I1936&lt;Assumptions!$D$30,1,0)</f>
        <v>0</v>
      </c>
      <c r="E1936" s="19" t="n">
        <f aca="false">C1936+Assumptions!$D$31*D1936</f>
        <v>0.243398096336009</v>
      </c>
      <c r="F1936" s="28" t="n">
        <f aca="false">(Simulation!F1936-Assumptions!$D$15)*(1-E1936)+Assumptions!$D$15-Simulation!J1936</f>
        <v>0.154510130061957</v>
      </c>
      <c r="G1936" s="8" t="n">
        <f aca="false">((Assumptions!$D$14*(1+Simulation!E1936)^1*F1936-Assumptions!$D$14*(1+Simulation!E1936)^0*Simulation!E1936*Assumptions!$D$16)/(1+Simulation!K1936)^1+(Assumptions!$D$14*(1+Simulation!E1936)^2*F1936-Assumptions!$D$14*(1+Simulation!E1936)^1*Simulation!E1936*Assumptions!$D$16)/(1+Simulation!K1936)^2+(Assumptions!$D$14*(1+Simulation!E1936)^3*F1936-Assumptions!$D$14*(1+Simulation!E1936)^2*Simulation!E1936*Assumptions!$D$16)/(1+Simulation!K1936)^3+(Assumptions!$D$14*(1+Simulation!E1936)^4*F1936-Assumptions!$D$14*(1+Simulation!E1936)^3*Simulation!E1936*Assumptions!$D$16)/(1+Simulation!K1936)^4+(Assumptions!$D$14*(1+Simulation!E1936)^5*F1936-Assumptions!$D$14*(1+Simulation!E1936)^4*Simulation!E1936*Assumptions!$D$16)/(1+Simulation!K1936)^5+(Assumptions!$D$14*(1+Simulation!E1936)^5*F1936-Assumptions!$D$14*(1+Simulation!E1936)^4*Simulation!E1936*Assumptions!$D$16)*(1+Simulation!I1936)/(Simulation!K1936-Simulation!I1936)/(1+Simulation!K1936)^5-Assumptions!$D$17)/Assumptions!$D$18</f>
        <v>8.2808528938532</v>
      </c>
      <c r="H1936" s="8" t="str">
        <f aca="false">IF(D1936=1,G1936,"")</f>
        <v/>
      </c>
      <c r="I1936" s="33" t="n">
        <f aca="false">IF(D1936=0,G1936,"")</f>
        <v>8.2808528938532</v>
      </c>
    </row>
    <row r="1937" customFormat="false" ht="15" hidden="false" customHeight="false" outlineLevel="0" collapsed="false">
      <c r="B1937" s="2" t="n">
        <v>1932</v>
      </c>
      <c r="C1937" s="19" t="n">
        <f aca="false">IF('Random Draws'!F1937&lt;(Assumptions!$D$28-Assumptions!$D$27)/(Assumptions!$D$29-Assumptions!$D$27),Assumptions!$D$27+SQRT('Random Draws'!F1937*(Assumptions!$D$29-Assumptions!$D$27)*(Assumptions!$D$28-Assumptions!$D$27)),Assumptions!$D$29-SQRT((1-'Random Draws'!F1937)*(Assumptions!$D$29-Assumptions!$D$27)*(Assumptions!$D$29-Assumptions!$D$28)))</f>
        <v>0.253133674719834</v>
      </c>
      <c r="D1937" s="29" t="n">
        <f aca="false">IF('Random Draws'!I1937&lt;Assumptions!$D$30,1,0)</f>
        <v>1</v>
      </c>
      <c r="E1937" s="19" t="n">
        <f aca="false">C1937+Assumptions!$D$31*D1937</f>
        <v>0.343133674719834</v>
      </c>
      <c r="F1937" s="28" t="n">
        <f aca="false">(Simulation!F1937-Assumptions!$D$15)*(1-E1937)+Assumptions!$D$15-Simulation!J1937</f>
        <v>0.154270222020785</v>
      </c>
      <c r="G1937" s="8" t="n">
        <f aca="false">((Assumptions!$D$14*(1+Simulation!E1937)^1*F1937-Assumptions!$D$14*(1+Simulation!E1937)^0*Simulation!E1937*Assumptions!$D$16)/(1+Simulation!K1937)^1+(Assumptions!$D$14*(1+Simulation!E1937)^2*F1937-Assumptions!$D$14*(1+Simulation!E1937)^1*Simulation!E1937*Assumptions!$D$16)/(1+Simulation!K1937)^2+(Assumptions!$D$14*(1+Simulation!E1937)^3*F1937-Assumptions!$D$14*(1+Simulation!E1937)^2*Simulation!E1937*Assumptions!$D$16)/(1+Simulation!K1937)^3+(Assumptions!$D$14*(1+Simulation!E1937)^4*F1937-Assumptions!$D$14*(1+Simulation!E1937)^3*Simulation!E1937*Assumptions!$D$16)/(1+Simulation!K1937)^4+(Assumptions!$D$14*(1+Simulation!E1937)^5*F1937-Assumptions!$D$14*(1+Simulation!E1937)^4*Simulation!E1937*Assumptions!$D$16)/(1+Simulation!K1937)^5+(Assumptions!$D$14*(1+Simulation!E1937)^5*F1937-Assumptions!$D$14*(1+Simulation!E1937)^4*Simulation!E1937*Assumptions!$D$16)*(1+Simulation!I1937)/(Simulation!K1937-Simulation!I1937)/(1+Simulation!K1937)^5-Assumptions!$D$17)/Assumptions!$D$18</f>
        <v>8.11913735219284</v>
      </c>
      <c r="H1937" s="8" t="n">
        <f aca="false">IF(D1937=1,G1937,"")</f>
        <v>8.11913735219284</v>
      </c>
      <c r="I1937" s="33" t="str">
        <f aca="false">IF(D1937=0,G1937,"")</f>
        <v/>
      </c>
    </row>
    <row r="1938" customFormat="false" ht="15" hidden="false" customHeight="false" outlineLevel="0" collapsed="false">
      <c r="B1938" s="2" t="n">
        <v>1933</v>
      </c>
      <c r="C1938" s="19" t="n">
        <f aca="false">IF('Random Draws'!F1938&lt;(Assumptions!$D$28-Assumptions!$D$27)/(Assumptions!$D$29-Assumptions!$D$27),Assumptions!$D$27+SQRT('Random Draws'!F1938*(Assumptions!$D$29-Assumptions!$D$27)*(Assumptions!$D$28-Assumptions!$D$27)),Assumptions!$D$29-SQRT((1-'Random Draws'!F1938)*(Assumptions!$D$29-Assumptions!$D$27)*(Assumptions!$D$29-Assumptions!$D$28)))</f>
        <v>0.271501279687906</v>
      </c>
      <c r="D1938" s="29" t="n">
        <f aca="false">IF('Random Draws'!I1938&lt;Assumptions!$D$30,1,0)</f>
        <v>0</v>
      </c>
      <c r="E1938" s="19" t="n">
        <f aca="false">C1938+Assumptions!$D$31*D1938</f>
        <v>0.271501279687906</v>
      </c>
      <c r="F1938" s="28" t="n">
        <f aca="false">(Simulation!F1938-Assumptions!$D$15)*(1-E1938)+Assumptions!$D$15-Simulation!J1938</f>
        <v>0.16009508388009</v>
      </c>
      <c r="G1938" s="8" t="n">
        <f aca="false">((Assumptions!$D$14*(1+Simulation!E1938)^1*F1938-Assumptions!$D$14*(1+Simulation!E1938)^0*Simulation!E1938*Assumptions!$D$16)/(1+Simulation!K1938)^1+(Assumptions!$D$14*(1+Simulation!E1938)^2*F1938-Assumptions!$D$14*(1+Simulation!E1938)^1*Simulation!E1938*Assumptions!$D$16)/(1+Simulation!K1938)^2+(Assumptions!$D$14*(1+Simulation!E1938)^3*F1938-Assumptions!$D$14*(1+Simulation!E1938)^2*Simulation!E1938*Assumptions!$D$16)/(1+Simulation!K1938)^3+(Assumptions!$D$14*(1+Simulation!E1938)^4*F1938-Assumptions!$D$14*(1+Simulation!E1938)^3*Simulation!E1938*Assumptions!$D$16)/(1+Simulation!K1938)^4+(Assumptions!$D$14*(1+Simulation!E1938)^5*F1938-Assumptions!$D$14*(1+Simulation!E1938)^4*Simulation!E1938*Assumptions!$D$16)/(1+Simulation!K1938)^5+(Assumptions!$D$14*(1+Simulation!E1938)^5*F1938-Assumptions!$D$14*(1+Simulation!E1938)^4*Simulation!E1938*Assumptions!$D$16)*(1+Simulation!I1938)/(Simulation!K1938-Simulation!I1938)/(1+Simulation!K1938)^5-Assumptions!$D$17)/Assumptions!$D$18</f>
        <v>16.9629156720421</v>
      </c>
      <c r="H1938" s="8" t="str">
        <f aca="false">IF(D1938=1,G1938,"")</f>
        <v/>
      </c>
      <c r="I1938" s="33" t="n">
        <f aca="false">IF(D1938=0,G1938,"")</f>
        <v>16.9629156720421</v>
      </c>
    </row>
    <row r="1939" customFormat="false" ht="15" hidden="false" customHeight="false" outlineLevel="0" collapsed="false">
      <c r="B1939" s="2" t="n">
        <v>1934</v>
      </c>
      <c r="C1939" s="19" t="n">
        <f aca="false">IF('Random Draws'!F1939&lt;(Assumptions!$D$28-Assumptions!$D$27)/(Assumptions!$D$29-Assumptions!$D$27),Assumptions!$D$27+SQRT('Random Draws'!F1939*(Assumptions!$D$29-Assumptions!$D$27)*(Assumptions!$D$28-Assumptions!$D$27)),Assumptions!$D$29-SQRT((1-'Random Draws'!F1939)*(Assumptions!$D$29-Assumptions!$D$27)*(Assumptions!$D$29-Assumptions!$D$28)))</f>
        <v>0.255911651631933</v>
      </c>
      <c r="D1939" s="29" t="n">
        <f aca="false">IF('Random Draws'!I1939&lt;Assumptions!$D$30,1,0)</f>
        <v>0</v>
      </c>
      <c r="E1939" s="19" t="n">
        <f aca="false">C1939+Assumptions!$D$31*D1939</f>
        <v>0.255911651631933</v>
      </c>
      <c r="F1939" s="28" t="n">
        <f aca="false">(Simulation!F1939-Assumptions!$D$15)*(1-E1939)+Assumptions!$D$15-Simulation!J1939</f>
        <v>0.147059390941137</v>
      </c>
      <c r="G1939" s="8" t="n">
        <f aca="false">((Assumptions!$D$14*(1+Simulation!E1939)^1*F1939-Assumptions!$D$14*(1+Simulation!E1939)^0*Simulation!E1939*Assumptions!$D$16)/(1+Simulation!K1939)^1+(Assumptions!$D$14*(1+Simulation!E1939)^2*F1939-Assumptions!$D$14*(1+Simulation!E1939)^1*Simulation!E1939*Assumptions!$D$16)/(1+Simulation!K1939)^2+(Assumptions!$D$14*(1+Simulation!E1939)^3*F1939-Assumptions!$D$14*(1+Simulation!E1939)^2*Simulation!E1939*Assumptions!$D$16)/(1+Simulation!K1939)^3+(Assumptions!$D$14*(1+Simulation!E1939)^4*F1939-Assumptions!$D$14*(1+Simulation!E1939)^3*Simulation!E1939*Assumptions!$D$16)/(1+Simulation!K1939)^4+(Assumptions!$D$14*(1+Simulation!E1939)^5*F1939-Assumptions!$D$14*(1+Simulation!E1939)^4*Simulation!E1939*Assumptions!$D$16)/(1+Simulation!K1939)^5+(Assumptions!$D$14*(1+Simulation!E1939)^5*F1939-Assumptions!$D$14*(1+Simulation!E1939)^4*Simulation!E1939*Assumptions!$D$16)*(1+Simulation!I1939)/(Simulation!K1939-Simulation!I1939)/(1+Simulation!K1939)^5-Assumptions!$D$17)/Assumptions!$D$18</f>
        <v>4.19206356919598</v>
      </c>
      <c r="H1939" s="8" t="str">
        <f aca="false">IF(D1939=1,G1939,"")</f>
        <v/>
      </c>
      <c r="I1939" s="33" t="n">
        <f aca="false">IF(D1939=0,G1939,"")</f>
        <v>4.19206356919598</v>
      </c>
    </row>
    <row r="1940" customFormat="false" ht="15" hidden="false" customHeight="false" outlineLevel="0" collapsed="false">
      <c r="B1940" s="2" t="n">
        <v>1935</v>
      </c>
      <c r="C1940" s="19" t="n">
        <f aca="false">IF('Random Draws'!F1940&lt;(Assumptions!$D$28-Assumptions!$D$27)/(Assumptions!$D$29-Assumptions!$D$27),Assumptions!$D$27+SQRT('Random Draws'!F1940*(Assumptions!$D$29-Assumptions!$D$27)*(Assumptions!$D$28-Assumptions!$D$27)),Assumptions!$D$29-SQRT((1-'Random Draws'!F1940)*(Assumptions!$D$29-Assumptions!$D$27)*(Assumptions!$D$29-Assumptions!$D$28)))</f>
        <v>0.241820666471378</v>
      </c>
      <c r="D1940" s="29" t="n">
        <f aca="false">IF('Random Draws'!I1940&lt;Assumptions!$D$30,1,0)</f>
        <v>0</v>
      </c>
      <c r="E1940" s="19" t="n">
        <f aca="false">C1940+Assumptions!$D$31*D1940</f>
        <v>0.241820666471378</v>
      </c>
      <c r="F1940" s="28" t="n">
        <f aca="false">(Simulation!F1940-Assumptions!$D$15)*(1-E1940)+Assumptions!$D$15-Simulation!J1940</f>
        <v>0.165176425252154</v>
      </c>
      <c r="G1940" s="8" t="n">
        <f aca="false">((Assumptions!$D$14*(1+Simulation!E1940)^1*F1940-Assumptions!$D$14*(1+Simulation!E1940)^0*Simulation!E1940*Assumptions!$D$16)/(1+Simulation!K1940)^1+(Assumptions!$D$14*(1+Simulation!E1940)^2*F1940-Assumptions!$D$14*(1+Simulation!E1940)^1*Simulation!E1940*Assumptions!$D$16)/(1+Simulation!K1940)^2+(Assumptions!$D$14*(1+Simulation!E1940)^3*F1940-Assumptions!$D$14*(1+Simulation!E1940)^2*Simulation!E1940*Assumptions!$D$16)/(1+Simulation!K1940)^3+(Assumptions!$D$14*(1+Simulation!E1940)^4*F1940-Assumptions!$D$14*(1+Simulation!E1940)^3*Simulation!E1940*Assumptions!$D$16)/(1+Simulation!K1940)^4+(Assumptions!$D$14*(1+Simulation!E1940)^5*F1940-Assumptions!$D$14*(1+Simulation!E1940)^4*Simulation!E1940*Assumptions!$D$16)/(1+Simulation!K1940)^5+(Assumptions!$D$14*(1+Simulation!E1940)^5*F1940-Assumptions!$D$14*(1+Simulation!E1940)^4*Simulation!E1940*Assumptions!$D$16)*(1+Simulation!I1940)/(Simulation!K1940-Simulation!I1940)/(1+Simulation!K1940)^5-Assumptions!$D$17)/Assumptions!$D$18</f>
        <v>9.82486404350694</v>
      </c>
      <c r="H1940" s="8" t="str">
        <f aca="false">IF(D1940=1,G1940,"")</f>
        <v/>
      </c>
      <c r="I1940" s="33" t="n">
        <f aca="false">IF(D1940=0,G1940,"")</f>
        <v>9.82486404350694</v>
      </c>
    </row>
    <row r="1941" customFormat="false" ht="15" hidden="false" customHeight="false" outlineLevel="0" collapsed="false">
      <c r="B1941" s="2" t="n">
        <v>1936</v>
      </c>
      <c r="C1941" s="19" t="n">
        <f aca="false">IF('Random Draws'!F1941&lt;(Assumptions!$D$28-Assumptions!$D$27)/(Assumptions!$D$29-Assumptions!$D$27),Assumptions!$D$27+SQRT('Random Draws'!F1941*(Assumptions!$D$29-Assumptions!$D$27)*(Assumptions!$D$28-Assumptions!$D$27)),Assumptions!$D$29-SQRT((1-'Random Draws'!F1941)*(Assumptions!$D$29-Assumptions!$D$27)*(Assumptions!$D$29-Assumptions!$D$28)))</f>
        <v>0.26955770104454</v>
      </c>
      <c r="D1941" s="29" t="n">
        <f aca="false">IF('Random Draws'!I1941&lt;Assumptions!$D$30,1,0)</f>
        <v>0</v>
      </c>
      <c r="E1941" s="19" t="n">
        <f aca="false">C1941+Assumptions!$D$31*D1941</f>
        <v>0.26955770104454</v>
      </c>
      <c r="F1941" s="28" t="n">
        <f aca="false">(Simulation!F1941-Assumptions!$D$15)*(1-E1941)+Assumptions!$D$15-Simulation!J1941</f>
        <v>0.180930559365567</v>
      </c>
      <c r="G1941" s="8" t="n">
        <f aca="false">((Assumptions!$D$14*(1+Simulation!E1941)^1*F1941-Assumptions!$D$14*(1+Simulation!E1941)^0*Simulation!E1941*Assumptions!$D$16)/(1+Simulation!K1941)^1+(Assumptions!$D$14*(1+Simulation!E1941)^2*F1941-Assumptions!$D$14*(1+Simulation!E1941)^1*Simulation!E1941*Assumptions!$D$16)/(1+Simulation!K1941)^2+(Assumptions!$D$14*(1+Simulation!E1941)^3*F1941-Assumptions!$D$14*(1+Simulation!E1941)^2*Simulation!E1941*Assumptions!$D$16)/(1+Simulation!K1941)^3+(Assumptions!$D$14*(1+Simulation!E1941)^4*F1941-Assumptions!$D$14*(1+Simulation!E1941)^3*Simulation!E1941*Assumptions!$D$16)/(1+Simulation!K1941)^4+(Assumptions!$D$14*(1+Simulation!E1941)^5*F1941-Assumptions!$D$14*(1+Simulation!E1941)^4*Simulation!E1941*Assumptions!$D$16)/(1+Simulation!K1941)^5+(Assumptions!$D$14*(1+Simulation!E1941)^5*F1941-Assumptions!$D$14*(1+Simulation!E1941)^4*Simulation!E1941*Assumptions!$D$16)*(1+Simulation!I1941)/(Simulation!K1941-Simulation!I1941)/(1+Simulation!K1941)^5-Assumptions!$D$17)/Assumptions!$D$18</f>
        <v>11.1077735953545</v>
      </c>
      <c r="H1941" s="8" t="str">
        <f aca="false">IF(D1941=1,G1941,"")</f>
        <v/>
      </c>
      <c r="I1941" s="33" t="n">
        <f aca="false">IF(D1941=0,G1941,"")</f>
        <v>11.1077735953545</v>
      </c>
    </row>
    <row r="1942" customFormat="false" ht="15" hidden="false" customHeight="false" outlineLevel="0" collapsed="false">
      <c r="B1942" s="2" t="n">
        <v>1937</v>
      </c>
      <c r="C1942" s="19" t="n">
        <f aca="false">IF('Random Draws'!F1942&lt;(Assumptions!$D$28-Assumptions!$D$27)/(Assumptions!$D$29-Assumptions!$D$27),Assumptions!$D$27+SQRT('Random Draws'!F1942*(Assumptions!$D$29-Assumptions!$D$27)*(Assumptions!$D$28-Assumptions!$D$27)),Assumptions!$D$29-SQRT((1-'Random Draws'!F1942)*(Assumptions!$D$29-Assumptions!$D$27)*(Assumptions!$D$29-Assumptions!$D$28)))</f>
        <v>0.269884645704079</v>
      </c>
      <c r="D1942" s="29" t="n">
        <f aca="false">IF('Random Draws'!I1942&lt;Assumptions!$D$30,1,0)</f>
        <v>0</v>
      </c>
      <c r="E1942" s="19" t="n">
        <f aca="false">C1942+Assumptions!$D$31*D1942</f>
        <v>0.269884645704079</v>
      </c>
      <c r="F1942" s="28" t="n">
        <f aca="false">(Simulation!F1942-Assumptions!$D$15)*(1-E1942)+Assumptions!$D$15-Simulation!J1942</f>
        <v>0.16650454928696</v>
      </c>
      <c r="G1942" s="8" t="n">
        <f aca="false">((Assumptions!$D$14*(1+Simulation!E1942)^1*F1942-Assumptions!$D$14*(1+Simulation!E1942)^0*Simulation!E1942*Assumptions!$D$16)/(1+Simulation!K1942)^1+(Assumptions!$D$14*(1+Simulation!E1942)^2*F1942-Assumptions!$D$14*(1+Simulation!E1942)^1*Simulation!E1942*Assumptions!$D$16)/(1+Simulation!K1942)^2+(Assumptions!$D$14*(1+Simulation!E1942)^3*F1942-Assumptions!$D$14*(1+Simulation!E1942)^2*Simulation!E1942*Assumptions!$D$16)/(1+Simulation!K1942)^3+(Assumptions!$D$14*(1+Simulation!E1942)^4*F1942-Assumptions!$D$14*(1+Simulation!E1942)^3*Simulation!E1942*Assumptions!$D$16)/(1+Simulation!K1942)^4+(Assumptions!$D$14*(1+Simulation!E1942)^5*F1942-Assumptions!$D$14*(1+Simulation!E1942)^4*Simulation!E1942*Assumptions!$D$16)/(1+Simulation!K1942)^5+(Assumptions!$D$14*(1+Simulation!E1942)^5*F1942-Assumptions!$D$14*(1+Simulation!E1942)^4*Simulation!E1942*Assumptions!$D$16)*(1+Simulation!I1942)/(Simulation!K1942-Simulation!I1942)/(1+Simulation!K1942)^5-Assumptions!$D$17)/Assumptions!$D$18</f>
        <v>10.8183342050924</v>
      </c>
      <c r="H1942" s="8" t="str">
        <f aca="false">IF(D1942=1,G1942,"")</f>
        <v/>
      </c>
      <c r="I1942" s="33" t="n">
        <f aca="false">IF(D1942=0,G1942,"")</f>
        <v>10.8183342050924</v>
      </c>
    </row>
    <row r="1943" customFormat="false" ht="15" hidden="false" customHeight="false" outlineLevel="0" collapsed="false">
      <c r="B1943" s="2" t="n">
        <v>1938</v>
      </c>
      <c r="C1943" s="19" t="n">
        <f aca="false">IF('Random Draws'!F1943&lt;(Assumptions!$D$28-Assumptions!$D$27)/(Assumptions!$D$29-Assumptions!$D$27),Assumptions!$D$27+SQRT('Random Draws'!F1943*(Assumptions!$D$29-Assumptions!$D$27)*(Assumptions!$D$28-Assumptions!$D$27)),Assumptions!$D$29-SQRT((1-'Random Draws'!F1943)*(Assumptions!$D$29-Assumptions!$D$27)*(Assumptions!$D$29-Assumptions!$D$28)))</f>
        <v>0.243329713169269</v>
      </c>
      <c r="D1943" s="29" t="n">
        <f aca="false">IF('Random Draws'!I1943&lt;Assumptions!$D$30,1,0)</f>
        <v>0</v>
      </c>
      <c r="E1943" s="19" t="n">
        <f aca="false">C1943+Assumptions!$D$31*D1943</f>
        <v>0.243329713169269</v>
      </c>
      <c r="F1943" s="28" t="n">
        <f aca="false">(Simulation!F1943-Assumptions!$D$15)*(1-E1943)+Assumptions!$D$15-Simulation!J1943</f>
        <v>0.199746762395279</v>
      </c>
      <c r="G1943" s="8" t="n">
        <f aca="false">((Assumptions!$D$14*(1+Simulation!E1943)^1*F1943-Assumptions!$D$14*(1+Simulation!E1943)^0*Simulation!E1943*Assumptions!$D$16)/(1+Simulation!K1943)^1+(Assumptions!$D$14*(1+Simulation!E1943)^2*F1943-Assumptions!$D$14*(1+Simulation!E1943)^1*Simulation!E1943*Assumptions!$D$16)/(1+Simulation!K1943)^2+(Assumptions!$D$14*(1+Simulation!E1943)^3*F1943-Assumptions!$D$14*(1+Simulation!E1943)^2*Simulation!E1943*Assumptions!$D$16)/(1+Simulation!K1943)^3+(Assumptions!$D$14*(1+Simulation!E1943)^4*F1943-Assumptions!$D$14*(1+Simulation!E1943)^3*Simulation!E1943*Assumptions!$D$16)/(1+Simulation!K1943)^4+(Assumptions!$D$14*(1+Simulation!E1943)^5*F1943-Assumptions!$D$14*(1+Simulation!E1943)^4*Simulation!E1943*Assumptions!$D$16)/(1+Simulation!K1943)^5+(Assumptions!$D$14*(1+Simulation!E1943)^5*F1943-Assumptions!$D$14*(1+Simulation!E1943)^4*Simulation!E1943*Assumptions!$D$16)*(1+Simulation!I1943)/(Simulation!K1943-Simulation!I1943)/(1+Simulation!K1943)^5-Assumptions!$D$17)/Assumptions!$D$18</f>
        <v>19.1677470072107</v>
      </c>
      <c r="H1943" s="8" t="str">
        <f aca="false">IF(D1943=1,G1943,"")</f>
        <v/>
      </c>
      <c r="I1943" s="33" t="n">
        <f aca="false">IF(D1943=0,G1943,"")</f>
        <v>19.1677470072107</v>
      </c>
    </row>
    <row r="1944" customFormat="false" ht="15" hidden="false" customHeight="false" outlineLevel="0" collapsed="false">
      <c r="B1944" s="2" t="n">
        <v>1939</v>
      </c>
      <c r="C1944" s="19" t="n">
        <f aca="false">IF('Random Draws'!F1944&lt;(Assumptions!$D$28-Assumptions!$D$27)/(Assumptions!$D$29-Assumptions!$D$27),Assumptions!$D$27+SQRT('Random Draws'!F1944*(Assumptions!$D$29-Assumptions!$D$27)*(Assumptions!$D$28-Assumptions!$D$27)),Assumptions!$D$29-SQRT((1-'Random Draws'!F1944)*(Assumptions!$D$29-Assumptions!$D$27)*(Assumptions!$D$29-Assumptions!$D$28)))</f>
        <v>0.241708602129461</v>
      </c>
      <c r="D1944" s="29" t="n">
        <f aca="false">IF('Random Draws'!I1944&lt;Assumptions!$D$30,1,0)</f>
        <v>0</v>
      </c>
      <c r="E1944" s="19" t="n">
        <f aca="false">C1944+Assumptions!$D$31*D1944</f>
        <v>0.241708602129461</v>
      </c>
      <c r="F1944" s="28" t="n">
        <f aca="false">(Simulation!F1944-Assumptions!$D$15)*(1-E1944)+Assumptions!$D$15-Simulation!J1944</f>
        <v>0.205537723677613</v>
      </c>
      <c r="G1944" s="8" t="n">
        <f aca="false">((Assumptions!$D$14*(1+Simulation!E1944)^1*F1944-Assumptions!$D$14*(1+Simulation!E1944)^0*Simulation!E1944*Assumptions!$D$16)/(1+Simulation!K1944)^1+(Assumptions!$D$14*(1+Simulation!E1944)^2*F1944-Assumptions!$D$14*(1+Simulation!E1944)^1*Simulation!E1944*Assumptions!$D$16)/(1+Simulation!K1944)^2+(Assumptions!$D$14*(1+Simulation!E1944)^3*F1944-Assumptions!$D$14*(1+Simulation!E1944)^2*Simulation!E1944*Assumptions!$D$16)/(1+Simulation!K1944)^3+(Assumptions!$D$14*(1+Simulation!E1944)^4*F1944-Assumptions!$D$14*(1+Simulation!E1944)^3*Simulation!E1944*Assumptions!$D$16)/(1+Simulation!K1944)^4+(Assumptions!$D$14*(1+Simulation!E1944)^5*F1944-Assumptions!$D$14*(1+Simulation!E1944)^4*Simulation!E1944*Assumptions!$D$16)/(1+Simulation!K1944)^5+(Assumptions!$D$14*(1+Simulation!E1944)^5*F1944-Assumptions!$D$14*(1+Simulation!E1944)^4*Simulation!E1944*Assumptions!$D$16)*(1+Simulation!I1944)/(Simulation!K1944-Simulation!I1944)/(1+Simulation!K1944)^5-Assumptions!$D$17)/Assumptions!$D$18</f>
        <v>20.3148776179534</v>
      </c>
      <c r="H1944" s="8" t="str">
        <f aca="false">IF(D1944=1,G1944,"")</f>
        <v/>
      </c>
      <c r="I1944" s="33" t="n">
        <f aca="false">IF(D1944=0,G1944,"")</f>
        <v>20.3148776179534</v>
      </c>
    </row>
    <row r="1945" customFormat="false" ht="15" hidden="false" customHeight="false" outlineLevel="0" collapsed="false">
      <c r="B1945" s="2" t="n">
        <v>1940</v>
      </c>
      <c r="C1945" s="19" t="n">
        <f aca="false">IF('Random Draws'!F1945&lt;(Assumptions!$D$28-Assumptions!$D$27)/(Assumptions!$D$29-Assumptions!$D$27),Assumptions!$D$27+SQRT('Random Draws'!F1945*(Assumptions!$D$29-Assumptions!$D$27)*(Assumptions!$D$28-Assumptions!$D$27)),Assumptions!$D$29-SQRT((1-'Random Draws'!F1945)*(Assumptions!$D$29-Assumptions!$D$27)*(Assumptions!$D$29-Assumptions!$D$28)))</f>
        <v>0.264589831034489</v>
      </c>
      <c r="D1945" s="29" t="n">
        <f aca="false">IF('Random Draws'!I1945&lt;Assumptions!$D$30,1,0)</f>
        <v>1</v>
      </c>
      <c r="E1945" s="19" t="n">
        <f aca="false">C1945+Assumptions!$D$31*D1945</f>
        <v>0.354589831034489</v>
      </c>
      <c r="F1945" s="28" t="n">
        <f aca="false">(Simulation!F1945-Assumptions!$D$15)*(1-E1945)+Assumptions!$D$15-Simulation!J1945</f>
        <v>0.108330697204429</v>
      </c>
      <c r="G1945" s="8" t="n">
        <f aca="false">((Assumptions!$D$14*(1+Simulation!E1945)^1*F1945-Assumptions!$D$14*(1+Simulation!E1945)^0*Simulation!E1945*Assumptions!$D$16)/(1+Simulation!K1945)^1+(Assumptions!$D$14*(1+Simulation!E1945)^2*F1945-Assumptions!$D$14*(1+Simulation!E1945)^1*Simulation!E1945*Assumptions!$D$16)/(1+Simulation!K1945)^2+(Assumptions!$D$14*(1+Simulation!E1945)^3*F1945-Assumptions!$D$14*(1+Simulation!E1945)^2*Simulation!E1945*Assumptions!$D$16)/(1+Simulation!K1945)^3+(Assumptions!$D$14*(1+Simulation!E1945)^4*F1945-Assumptions!$D$14*(1+Simulation!E1945)^3*Simulation!E1945*Assumptions!$D$16)/(1+Simulation!K1945)^4+(Assumptions!$D$14*(1+Simulation!E1945)^5*F1945-Assumptions!$D$14*(1+Simulation!E1945)^4*Simulation!E1945*Assumptions!$D$16)/(1+Simulation!K1945)^5+(Assumptions!$D$14*(1+Simulation!E1945)^5*F1945-Assumptions!$D$14*(1+Simulation!E1945)^4*Simulation!E1945*Assumptions!$D$16)*(1+Simulation!I1945)/(Simulation!K1945-Simulation!I1945)/(1+Simulation!K1945)^5-Assumptions!$D$17)/Assumptions!$D$18</f>
        <v>5.94614874401572</v>
      </c>
      <c r="H1945" s="8" t="n">
        <f aca="false">IF(D1945=1,G1945,"")</f>
        <v>5.94614874401572</v>
      </c>
      <c r="I1945" s="33" t="str">
        <f aca="false">IF(D1945=0,G1945,"")</f>
        <v/>
      </c>
    </row>
    <row r="1946" customFormat="false" ht="15" hidden="false" customHeight="false" outlineLevel="0" collapsed="false">
      <c r="B1946" s="2" t="n">
        <v>1941</v>
      </c>
      <c r="C1946" s="19" t="n">
        <f aca="false">IF('Random Draws'!F1946&lt;(Assumptions!$D$28-Assumptions!$D$27)/(Assumptions!$D$29-Assumptions!$D$27),Assumptions!$D$27+SQRT('Random Draws'!F1946*(Assumptions!$D$29-Assumptions!$D$27)*(Assumptions!$D$28-Assumptions!$D$27)),Assumptions!$D$29-SQRT((1-'Random Draws'!F1946)*(Assumptions!$D$29-Assumptions!$D$27)*(Assumptions!$D$29-Assumptions!$D$28)))</f>
        <v>0.258800026511066</v>
      </c>
      <c r="D1946" s="29" t="n">
        <f aca="false">IF('Random Draws'!I1946&lt;Assumptions!$D$30,1,0)</f>
        <v>0</v>
      </c>
      <c r="E1946" s="19" t="n">
        <f aca="false">C1946+Assumptions!$D$31*D1946</f>
        <v>0.258800026511066</v>
      </c>
      <c r="F1946" s="28" t="n">
        <f aca="false">(Simulation!F1946-Assumptions!$D$15)*(1-E1946)+Assumptions!$D$15-Simulation!J1946</f>
        <v>0.17460295349108</v>
      </c>
      <c r="G1946" s="8" t="n">
        <f aca="false">((Assumptions!$D$14*(1+Simulation!E1946)^1*F1946-Assumptions!$D$14*(1+Simulation!E1946)^0*Simulation!E1946*Assumptions!$D$16)/(1+Simulation!K1946)^1+(Assumptions!$D$14*(1+Simulation!E1946)^2*F1946-Assumptions!$D$14*(1+Simulation!E1946)^1*Simulation!E1946*Assumptions!$D$16)/(1+Simulation!K1946)^2+(Assumptions!$D$14*(1+Simulation!E1946)^3*F1946-Assumptions!$D$14*(1+Simulation!E1946)^2*Simulation!E1946*Assumptions!$D$16)/(1+Simulation!K1946)^3+(Assumptions!$D$14*(1+Simulation!E1946)^4*F1946-Assumptions!$D$14*(1+Simulation!E1946)^3*Simulation!E1946*Assumptions!$D$16)/(1+Simulation!K1946)^4+(Assumptions!$D$14*(1+Simulation!E1946)^5*F1946-Assumptions!$D$14*(1+Simulation!E1946)^4*Simulation!E1946*Assumptions!$D$16)/(1+Simulation!K1946)^5+(Assumptions!$D$14*(1+Simulation!E1946)^5*F1946-Assumptions!$D$14*(1+Simulation!E1946)^4*Simulation!E1946*Assumptions!$D$16)*(1+Simulation!I1946)/(Simulation!K1946-Simulation!I1946)/(1+Simulation!K1946)^5-Assumptions!$D$17)/Assumptions!$D$18</f>
        <v>9.23732371715696</v>
      </c>
      <c r="H1946" s="8" t="str">
        <f aca="false">IF(D1946=1,G1946,"")</f>
        <v/>
      </c>
      <c r="I1946" s="33" t="n">
        <f aca="false">IF(D1946=0,G1946,"")</f>
        <v>9.23732371715696</v>
      </c>
    </row>
    <row r="1947" customFormat="false" ht="15" hidden="false" customHeight="false" outlineLevel="0" collapsed="false">
      <c r="B1947" s="2" t="n">
        <v>1942</v>
      </c>
      <c r="C1947" s="19" t="n">
        <f aca="false">IF('Random Draws'!F1947&lt;(Assumptions!$D$28-Assumptions!$D$27)/(Assumptions!$D$29-Assumptions!$D$27),Assumptions!$D$27+SQRT('Random Draws'!F1947*(Assumptions!$D$29-Assumptions!$D$27)*(Assumptions!$D$28-Assumptions!$D$27)),Assumptions!$D$29-SQRT((1-'Random Draws'!F1947)*(Assumptions!$D$29-Assumptions!$D$27)*(Assumptions!$D$29-Assumptions!$D$28)))</f>
        <v>0.268322006576847</v>
      </c>
      <c r="D1947" s="29" t="n">
        <f aca="false">IF('Random Draws'!I1947&lt;Assumptions!$D$30,1,0)</f>
        <v>0</v>
      </c>
      <c r="E1947" s="19" t="n">
        <f aca="false">C1947+Assumptions!$D$31*D1947</f>
        <v>0.268322006576847</v>
      </c>
      <c r="F1947" s="28" t="n">
        <f aca="false">(Simulation!F1947-Assumptions!$D$15)*(1-E1947)+Assumptions!$D$15-Simulation!J1947</f>
        <v>0.167945818550525</v>
      </c>
      <c r="G1947" s="8" t="n">
        <f aca="false">((Assumptions!$D$14*(1+Simulation!E1947)^1*F1947-Assumptions!$D$14*(1+Simulation!E1947)^0*Simulation!E1947*Assumptions!$D$16)/(1+Simulation!K1947)^1+(Assumptions!$D$14*(1+Simulation!E1947)^2*F1947-Assumptions!$D$14*(1+Simulation!E1947)^1*Simulation!E1947*Assumptions!$D$16)/(1+Simulation!K1947)^2+(Assumptions!$D$14*(1+Simulation!E1947)^3*F1947-Assumptions!$D$14*(1+Simulation!E1947)^2*Simulation!E1947*Assumptions!$D$16)/(1+Simulation!K1947)^3+(Assumptions!$D$14*(1+Simulation!E1947)^4*F1947-Assumptions!$D$14*(1+Simulation!E1947)^3*Simulation!E1947*Assumptions!$D$16)/(1+Simulation!K1947)^4+(Assumptions!$D$14*(1+Simulation!E1947)^5*F1947-Assumptions!$D$14*(1+Simulation!E1947)^4*Simulation!E1947*Assumptions!$D$16)/(1+Simulation!K1947)^5+(Assumptions!$D$14*(1+Simulation!E1947)^5*F1947-Assumptions!$D$14*(1+Simulation!E1947)^4*Simulation!E1947*Assumptions!$D$16)*(1+Simulation!I1947)/(Simulation!K1947-Simulation!I1947)/(1+Simulation!K1947)^5-Assumptions!$D$17)/Assumptions!$D$18</f>
        <v>21.2739774531764</v>
      </c>
      <c r="H1947" s="8" t="str">
        <f aca="false">IF(D1947=1,G1947,"")</f>
        <v/>
      </c>
      <c r="I1947" s="33" t="n">
        <f aca="false">IF(D1947=0,G1947,"")</f>
        <v>21.2739774531764</v>
      </c>
    </row>
    <row r="1948" customFormat="false" ht="15" hidden="false" customHeight="false" outlineLevel="0" collapsed="false">
      <c r="B1948" s="2" t="n">
        <v>1943</v>
      </c>
      <c r="C1948" s="19" t="n">
        <f aca="false">IF('Random Draws'!F1948&lt;(Assumptions!$D$28-Assumptions!$D$27)/(Assumptions!$D$29-Assumptions!$D$27),Assumptions!$D$27+SQRT('Random Draws'!F1948*(Assumptions!$D$29-Assumptions!$D$27)*(Assumptions!$D$28-Assumptions!$D$27)),Assumptions!$D$29-SQRT((1-'Random Draws'!F1948)*(Assumptions!$D$29-Assumptions!$D$27)*(Assumptions!$D$29-Assumptions!$D$28)))</f>
        <v>0.255030811324024</v>
      </c>
      <c r="D1948" s="29" t="n">
        <f aca="false">IF('Random Draws'!I1948&lt;Assumptions!$D$30,1,0)</f>
        <v>0</v>
      </c>
      <c r="E1948" s="19" t="n">
        <f aca="false">C1948+Assumptions!$D$31*D1948</f>
        <v>0.255030811324024</v>
      </c>
      <c r="F1948" s="28" t="n">
        <f aca="false">(Simulation!F1948-Assumptions!$D$15)*(1-E1948)+Assumptions!$D$15-Simulation!J1948</f>
        <v>0.212921570450679</v>
      </c>
      <c r="G1948" s="8" t="n">
        <f aca="false">((Assumptions!$D$14*(1+Simulation!E1948)^1*F1948-Assumptions!$D$14*(1+Simulation!E1948)^0*Simulation!E1948*Assumptions!$D$16)/(1+Simulation!K1948)^1+(Assumptions!$D$14*(1+Simulation!E1948)^2*F1948-Assumptions!$D$14*(1+Simulation!E1948)^1*Simulation!E1948*Assumptions!$D$16)/(1+Simulation!K1948)^2+(Assumptions!$D$14*(1+Simulation!E1948)^3*F1948-Assumptions!$D$14*(1+Simulation!E1948)^2*Simulation!E1948*Assumptions!$D$16)/(1+Simulation!K1948)^3+(Assumptions!$D$14*(1+Simulation!E1948)^4*F1948-Assumptions!$D$14*(1+Simulation!E1948)^3*Simulation!E1948*Assumptions!$D$16)/(1+Simulation!K1948)^4+(Assumptions!$D$14*(1+Simulation!E1948)^5*F1948-Assumptions!$D$14*(1+Simulation!E1948)^4*Simulation!E1948*Assumptions!$D$16)/(1+Simulation!K1948)^5+(Assumptions!$D$14*(1+Simulation!E1948)^5*F1948-Assumptions!$D$14*(1+Simulation!E1948)^4*Simulation!E1948*Assumptions!$D$16)*(1+Simulation!I1948)/(Simulation!K1948-Simulation!I1948)/(1+Simulation!K1948)^5-Assumptions!$D$17)/Assumptions!$D$18</f>
        <v>15.2235090877606</v>
      </c>
      <c r="H1948" s="8" t="str">
        <f aca="false">IF(D1948=1,G1948,"")</f>
        <v/>
      </c>
      <c r="I1948" s="33" t="n">
        <f aca="false">IF(D1948=0,G1948,"")</f>
        <v>15.2235090877606</v>
      </c>
    </row>
    <row r="1949" customFormat="false" ht="15" hidden="false" customHeight="false" outlineLevel="0" collapsed="false">
      <c r="B1949" s="2" t="n">
        <v>1944</v>
      </c>
      <c r="C1949" s="19" t="n">
        <f aca="false">IF('Random Draws'!F1949&lt;(Assumptions!$D$28-Assumptions!$D$27)/(Assumptions!$D$29-Assumptions!$D$27),Assumptions!$D$27+SQRT('Random Draws'!F1949*(Assumptions!$D$29-Assumptions!$D$27)*(Assumptions!$D$28-Assumptions!$D$27)),Assumptions!$D$29-SQRT((1-'Random Draws'!F1949)*(Assumptions!$D$29-Assumptions!$D$27)*(Assumptions!$D$29-Assumptions!$D$28)))</f>
        <v>0.261841660034001</v>
      </c>
      <c r="D1949" s="29" t="n">
        <f aca="false">IF('Random Draws'!I1949&lt;Assumptions!$D$30,1,0)</f>
        <v>0</v>
      </c>
      <c r="E1949" s="19" t="n">
        <f aca="false">C1949+Assumptions!$D$31*D1949</f>
        <v>0.261841660034001</v>
      </c>
      <c r="F1949" s="28" t="n">
        <f aca="false">(Simulation!F1949-Assumptions!$D$15)*(1-E1949)+Assumptions!$D$15-Simulation!J1949</f>
        <v>0.190043042276942</v>
      </c>
      <c r="G1949" s="8" t="n">
        <f aca="false">((Assumptions!$D$14*(1+Simulation!E1949)^1*F1949-Assumptions!$D$14*(1+Simulation!E1949)^0*Simulation!E1949*Assumptions!$D$16)/(1+Simulation!K1949)^1+(Assumptions!$D$14*(1+Simulation!E1949)^2*F1949-Assumptions!$D$14*(1+Simulation!E1949)^1*Simulation!E1949*Assumptions!$D$16)/(1+Simulation!K1949)^2+(Assumptions!$D$14*(1+Simulation!E1949)^3*F1949-Assumptions!$D$14*(1+Simulation!E1949)^2*Simulation!E1949*Assumptions!$D$16)/(1+Simulation!K1949)^3+(Assumptions!$D$14*(1+Simulation!E1949)^4*F1949-Assumptions!$D$14*(1+Simulation!E1949)^3*Simulation!E1949*Assumptions!$D$16)/(1+Simulation!K1949)^4+(Assumptions!$D$14*(1+Simulation!E1949)^5*F1949-Assumptions!$D$14*(1+Simulation!E1949)^4*Simulation!E1949*Assumptions!$D$16)/(1+Simulation!K1949)^5+(Assumptions!$D$14*(1+Simulation!E1949)^5*F1949-Assumptions!$D$14*(1+Simulation!E1949)^4*Simulation!E1949*Assumptions!$D$16)*(1+Simulation!I1949)/(Simulation!K1949-Simulation!I1949)/(1+Simulation!K1949)^5-Assumptions!$D$17)/Assumptions!$D$18</f>
        <v>13.4969143603297</v>
      </c>
      <c r="H1949" s="8" t="str">
        <f aca="false">IF(D1949=1,G1949,"")</f>
        <v/>
      </c>
      <c r="I1949" s="33" t="n">
        <f aca="false">IF(D1949=0,G1949,"")</f>
        <v>13.4969143603297</v>
      </c>
    </row>
    <row r="1950" customFormat="false" ht="15" hidden="false" customHeight="false" outlineLevel="0" collapsed="false">
      <c r="B1950" s="2" t="n">
        <v>1945</v>
      </c>
      <c r="C1950" s="19" t="n">
        <f aca="false">IF('Random Draws'!F1950&lt;(Assumptions!$D$28-Assumptions!$D$27)/(Assumptions!$D$29-Assumptions!$D$27),Assumptions!$D$27+SQRT('Random Draws'!F1950*(Assumptions!$D$29-Assumptions!$D$27)*(Assumptions!$D$28-Assumptions!$D$27)),Assumptions!$D$29-SQRT((1-'Random Draws'!F1950)*(Assumptions!$D$29-Assumptions!$D$27)*(Assumptions!$D$29-Assumptions!$D$28)))</f>
        <v>0.271128283096582</v>
      </c>
      <c r="D1950" s="29" t="n">
        <f aca="false">IF('Random Draws'!I1950&lt;Assumptions!$D$30,1,0)</f>
        <v>0</v>
      </c>
      <c r="E1950" s="19" t="n">
        <f aca="false">C1950+Assumptions!$D$31*D1950</f>
        <v>0.271128283096582</v>
      </c>
      <c r="F1950" s="28" t="n">
        <f aca="false">(Simulation!F1950-Assumptions!$D$15)*(1-E1950)+Assumptions!$D$15-Simulation!J1950</f>
        <v>0.157785734666953</v>
      </c>
      <c r="G1950" s="8" t="n">
        <f aca="false">((Assumptions!$D$14*(1+Simulation!E1950)^1*F1950-Assumptions!$D$14*(1+Simulation!E1950)^0*Simulation!E1950*Assumptions!$D$16)/(1+Simulation!K1950)^1+(Assumptions!$D$14*(1+Simulation!E1950)^2*F1950-Assumptions!$D$14*(1+Simulation!E1950)^1*Simulation!E1950*Assumptions!$D$16)/(1+Simulation!K1950)^2+(Assumptions!$D$14*(1+Simulation!E1950)^3*F1950-Assumptions!$D$14*(1+Simulation!E1950)^2*Simulation!E1950*Assumptions!$D$16)/(1+Simulation!K1950)^3+(Assumptions!$D$14*(1+Simulation!E1950)^4*F1950-Assumptions!$D$14*(1+Simulation!E1950)^3*Simulation!E1950*Assumptions!$D$16)/(1+Simulation!K1950)^4+(Assumptions!$D$14*(1+Simulation!E1950)^5*F1950-Assumptions!$D$14*(1+Simulation!E1950)^4*Simulation!E1950*Assumptions!$D$16)/(1+Simulation!K1950)^5+(Assumptions!$D$14*(1+Simulation!E1950)^5*F1950-Assumptions!$D$14*(1+Simulation!E1950)^4*Simulation!E1950*Assumptions!$D$16)*(1+Simulation!I1950)/(Simulation!K1950-Simulation!I1950)/(1+Simulation!K1950)^5-Assumptions!$D$17)/Assumptions!$D$18</f>
        <v>5.80029687226532</v>
      </c>
      <c r="H1950" s="8" t="str">
        <f aca="false">IF(D1950=1,G1950,"")</f>
        <v/>
      </c>
      <c r="I1950" s="33" t="n">
        <f aca="false">IF(D1950=0,G1950,"")</f>
        <v>5.80029687226532</v>
      </c>
    </row>
    <row r="1951" customFormat="false" ht="15" hidden="false" customHeight="false" outlineLevel="0" collapsed="false">
      <c r="B1951" s="2" t="n">
        <v>1946</v>
      </c>
      <c r="C1951" s="19" t="n">
        <f aca="false">IF('Random Draws'!F1951&lt;(Assumptions!$D$28-Assumptions!$D$27)/(Assumptions!$D$29-Assumptions!$D$27),Assumptions!$D$27+SQRT('Random Draws'!F1951*(Assumptions!$D$29-Assumptions!$D$27)*(Assumptions!$D$28-Assumptions!$D$27)),Assumptions!$D$29-SQRT((1-'Random Draws'!F1951)*(Assumptions!$D$29-Assumptions!$D$27)*(Assumptions!$D$29-Assumptions!$D$28)))</f>
        <v>0.25953034051867</v>
      </c>
      <c r="D1951" s="29" t="n">
        <f aca="false">IF('Random Draws'!I1951&lt;Assumptions!$D$30,1,0)</f>
        <v>1</v>
      </c>
      <c r="E1951" s="19" t="n">
        <f aca="false">C1951+Assumptions!$D$31*D1951</f>
        <v>0.34953034051867</v>
      </c>
      <c r="F1951" s="28" t="n">
        <f aca="false">(Simulation!F1951-Assumptions!$D$15)*(1-E1951)+Assumptions!$D$15-Simulation!J1951</f>
        <v>0.107377586417987</v>
      </c>
      <c r="G1951" s="8" t="n">
        <f aca="false">((Assumptions!$D$14*(1+Simulation!E1951)^1*F1951-Assumptions!$D$14*(1+Simulation!E1951)^0*Simulation!E1951*Assumptions!$D$16)/(1+Simulation!K1951)^1+(Assumptions!$D$14*(1+Simulation!E1951)^2*F1951-Assumptions!$D$14*(1+Simulation!E1951)^1*Simulation!E1951*Assumptions!$D$16)/(1+Simulation!K1951)^2+(Assumptions!$D$14*(1+Simulation!E1951)^3*F1951-Assumptions!$D$14*(1+Simulation!E1951)^2*Simulation!E1951*Assumptions!$D$16)/(1+Simulation!K1951)^3+(Assumptions!$D$14*(1+Simulation!E1951)^4*F1951-Assumptions!$D$14*(1+Simulation!E1951)^3*Simulation!E1951*Assumptions!$D$16)/(1+Simulation!K1951)^4+(Assumptions!$D$14*(1+Simulation!E1951)^5*F1951-Assumptions!$D$14*(1+Simulation!E1951)^4*Simulation!E1951*Assumptions!$D$16)/(1+Simulation!K1951)^5+(Assumptions!$D$14*(1+Simulation!E1951)^5*F1951-Assumptions!$D$14*(1+Simulation!E1951)^4*Simulation!E1951*Assumptions!$D$16)*(1+Simulation!I1951)/(Simulation!K1951-Simulation!I1951)/(1+Simulation!K1951)^5-Assumptions!$D$17)/Assumptions!$D$18</f>
        <v>5.13718227899155</v>
      </c>
      <c r="H1951" s="8" t="n">
        <f aca="false">IF(D1951=1,G1951,"")</f>
        <v>5.13718227899155</v>
      </c>
      <c r="I1951" s="33" t="str">
        <f aca="false">IF(D1951=0,G1951,"")</f>
        <v/>
      </c>
    </row>
    <row r="1952" customFormat="false" ht="15" hidden="false" customHeight="false" outlineLevel="0" collapsed="false">
      <c r="B1952" s="2" t="n">
        <v>1947</v>
      </c>
      <c r="C1952" s="19" t="n">
        <f aca="false">IF('Random Draws'!F1952&lt;(Assumptions!$D$28-Assumptions!$D$27)/(Assumptions!$D$29-Assumptions!$D$27),Assumptions!$D$27+SQRT('Random Draws'!F1952*(Assumptions!$D$29-Assumptions!$D$27)*(Assumptions!$D$28-Assumptions!$D$27)),Assumptions!$D$29-SQRT((1-'Random Draws'!F1952)*(Assumptions!$D$29-Assumptions!$D$27)*(Assumptions!$D$29-Assumptions!$D$28)))</f>
        <v>0.26091430755241</v>
      </c>
      <c r="D1952" s="29" t="n">
        <f aca="false">IF('Random Draws'!I1952&lt;Assumptions!$D$30,1,0)</f>
        <v>1</v>
      </c>
      <c r="E1952" s="19" t="n">
        <f aca="false">C1952+Assumptions!$D$31*D1952</f>
        <v>0.35091430755241</v>
      </c>
      <c r="F1952" s="28" t="n">
        <f aca="false">(Simulation!F1952-Assumptions!$D$15)*(1-E1952)+Assumptions!$D$15-Simulation!J1952</f>
        <v>0.162841023393485</v>
      </c>
      <c r="G1952" s="8" t="n">
        <f aca="false">((Assumptions!$D$14*(1+Simulation!E1952)^1*F1952-Assumptions!$D$14*(1+Simulation!E1952)^0*Simulation!E1952*Assumptions!$D$16)/(1+Simulation!K1952)^1+(Assumptions!$D$14*(1+Simulation!E1952)^2*F1952-Assumptions!$D$14*(1+Simulation!E1952)^1*Simulation!E1952*Assumptions!$D$16)/(1+Simulation!K1952)^2+(Assumptions!$D$14*(1+Simulation!E1952)^3*F1952-Assumptions!$D$14*(1+Simulation!E1952)^2*Simulation!E1952*Assumptions!$D$16)/(1+Simulation!K1952)^3+(Assumptions!$D$14*(1+Simulation!E1952)^4*F1952-Assumptions!$D$14*(1+Simulation!E1952)^3*Simulation!E1952*Assumptions!$D$16)/(1+Simulation!K1952)^4+(Assumptions!$D$14*(1+Simulation!E1952)^5*F1952-Assumptions!$D$14*(1+Simulation!E1952)^4*Simulation!E1952*Assumptions!$D$16)/(1+Simulation!K1952)^5+(Assumptions!$D$14*(1+Simulation!E1952)^5*F1952-Assumptions!$D$14*(1+Simulation!E1952)^4*Simulation!E1952*Assumptions!$D$16)*(1+Simulation!I1952)/(Simulation!K1952-Simulation!I1952)/(1+Simulation!K1952)^5-Assumptions!$D$17)/Assumptions!$D$18</f>
        <v>8.8397835641179</v>
      </c>
      <c r="H1952" s="8" t="n">
        <f aca="false">IF(D1952=1,G1952,"")</f>
        <v>8.8397835641179</v>
      </c>
      <c r="I1952" s="33" t="str">
        <f aca="false">IF(D1952=0,G1952,"")</f>
        <v/>
      </c>
    </row>
    <row r="1953" customFormat="false" ht="15" hidden="false" customHeight="false" outlineLevel="0" collapsed="false">
      <c r="B1953" s="2" t="n">
        <v>1948</v>
      </c>
      <c r="C1953" s="19" t="n">
        <f aca="false">IF('Random Draws'!F1953&lt;(Assumptions!$D$28-Assumptions!$D$27)/(Assumptions!$D$29-Assumptions!$D$27),Assumptions!$D$27+SQRT('Random Draws'!F1953*(Assumptions!$D$29-Assumptions!$D$27)*(Assumptions!$D$28-Assumptions!$D$27)),Assumptions!$D$29-SQRT((1-'Random Draws'!F1953)*(Assumptions!$D$29-Assumptions!$D$27)*(Assumptions!$D$29-Assumptions!$D$28)))</f>
        <v>0.248449800752302</v>
      </c>
      <c r="D1953" s="29" t="n">
        <f aca="false">IF('Random Draws'!I1953&lt;Assumptions!$D$30,1,0)</f>
        <v>0</v>
      </c>
      <c r="E1953" s="19" t="n">
        <f aca="false">C1953+Assumptions!$D$31*D1953</f>
        <v>0.248449800752302</v>
      </c>
      <c r="F1953" s="28" t="n">
        <f aca="false">(Simulation!F1953-Assumptions!$D$15)*(1-E1953)+Assumptions!$D$15-Simulation!J1953</f>
        <v>0.17650117202846</v>
      </c>
      <c r="G1953" s="8" t="n">
        <f aca="false">((Assumptions!$D$14*(1+Simulation!E1953)^1*F1953-Assumptions!$D$14*(1+Simulation!E1953)^0*Simulation!E1953*Assumptions!$D$16)/(1+Simulation!K1953)^1+(Assumptions!$D$14*(1+Simulation!E1953)^2*F1953-Assumptions!$D$14*(1+Simulation!E1953)^1*Simulation!E1953*Assumptions!$D$16)/(1+Simulation!K1953)^2+(Assumptions!$D$14*(1+Simulation!E1953)^3*F1953-Assumptions!$D$14*(1+Simulation!E1953)^2*Simulation!E1953*Assumptions!$D$16)/(1+Simulation!K1953)^3+(Assumptions!$D$14*(1+Simulation!E1953)^4*F1953-Assumptions!$D$14*(1+Simulation!E1953)^3*Simulation!E1953*Assumptions!$D$16)/(1+Simulation!K1953)^4+(Assumptions!$D$14*(1+Simulation!E1953)^5*F1953-Assumptions!$D$14*(1+Simulation!E1953)^4*Simulation!E1953*Assumptions!$D$16)/(1+Simulation!K1953)^5+(Assumptions!$D$14*(1+Simulation!E1953)^5*F1953-Assumptions!$D$14*(1+Simulation!E1953)^4*Simulation!E1953*Assumptions!$D$16)*(1+Simulation!I1953)/(Simulation!K1953-Simulation!I1953)/(1+Simulation!K1953)^5-Assumptions!$D$17)/Assumptions!$D$18</f>
        <v>9.37444077937413</v>
      </c>
      <c r="H1953" s="8" t="str">
        <f aca="false">IF(D1953=1,G1953,"")</f>
        <v/>
      </c>
      <c r="I1953" s="33" t="n">
        <f aca="false">IF(D1953=0,G1953,"")</f>
        <v>9.37444077937413</v>
      </c>
    </row>
    <row r="1954" customFormat="false" ht="15" hidden="false" customHeight="false" outlineLevel="0" collapsed="false">
      <c r="B1954" s="2" t="n">
        <v>1949</v>
      </c>
      <c r="C1954" s="19" t="n">
        <f aca="false">IF('Random Draws'!F1954&lt;(Assumptions!$D$28-Assumptions!$D$27)/(Assumptions!$D$29-Assumptions!$D$27),Assumptions!$D$27+SQRT('Random Draws'!F1954*(Assumptions!$D$29-Assumptions!$D$27)*(Assumptions!$D$28-Assumptions!$D$27)),Assumptions!$D$29-SQRT((1-'Random Draws'!F1954)*(Assumptions!$D$29-Assumptions!$D$27)*(Assumptions!$D$29-Assumptions!$D$28)))</f>
        <v>0.264359783865227</v>
      </c>
      <c r="D1954" s="29" t="n">
        <f aca="false">IF('Random Draws'!I1954&lt;Assumptions!$D$30,1,0)</f>
        <v>0</v>
      </c>
      <c r="E1954" s="19" t="n">
        <f aca="false">C1954+Assumptions!$D$31*D1954</f>
        <v>0.264359783865227</v>
      </c>
      <c r="F1954" s="28" t="n">
        <f aca="false">(Simulation!F1954-Assumptions!$D$15)*(1-E1954)+Assumptions!$D$15-Simulation!J1954</f>
        <v>0.181821514971689</v>
      </c>
      <c r="G1954" s="8" t="n">
        <f aca="false">((Assumptions!$D$14*(1+Simulation!E1954)^1*F1954-Assumptions!$D$14*(1+Simulation!E1954)^0*Simulation!E1954*Assumptions!$D$16)/(1+Simulation!K1954)^1+(Assumptions!$D$14*(1+Simulation!E1954)^2*F1954-Assumptions!$D$14*(1+Simulation!E1954)^1*Simulation!E1954*Assumptions!$D$16)/(1+Simulation!K1954)^2+(Assumptions!$D$14*(1+Simulation!E1954)^3*F1954-Assumptions!$D$14*(1+Simulation!E1954)^2*Simulation!E1954*Assumptions!$D$16)/(1+Simulation!K1954)^3+(Assumptions!$D$14*(1+Simulation!E1954)^4*F1954-Assumptions!$D$14*(1+Simulation!E1954)^3*Simulation!E1954*Assumptions!$D$16)/(1+Simulation!K1954)^4+(Assumptions!$D$14*(1+Simulation!E1954)^5*F1954-Assumptions!$D$14*(1+Simulation!E1954)^4*Simulation!E1954*Assumptions!$D$16)/(1+Simulation!K1954)^5+(Assumptions!$D$14*(1+Simulation!E1954)^5*F1954-Assumptions!$D$14*(1+Simulation!E1954)^4*Simulation!E1954*Assumptions!$D$16)*(1+Simulation!I1954)/(Simulation!K1954-Simulation!I1954)/(1+Simulation!K1954)^5-Assumptions!$D$17)/Assumptions!$D$18</f>
        <v>22.4276222334874</v>
      </c>
      <c r="H1954" s="8" t="str">
        <f aca="false">IF(D1954=1,G1954,"")</f>
        <v/>
      </c>
      <c r="I1954" s="33" t="n">
        <f aca="false">IF(D1954=0,G1954,"")</f>
        <v>22.4276222334874</v>
      </c>
    </row>
    <row r="1955" customFormat="false" ht="15" hidden="false" customHeight="false" outlineLevel="0" collapsed="false">
      <c r="B1955" s="2" t="n">
        <v>1950</v>
      </c>
      <c r="C1955" s="19" t="n">
        <f aca="false">IF('Random Draws'!F1955&lt;(Assumptions!$D$28-Assumptions!$D$27)/(Assumptions!$D$29-Assumptions!$D$27),Assumptions!$D$27+SQRT('Random Draws'!F1955*(Assumptions!$D$29-Assumptions!$D$27)*(Assumptions!$D$28-Assumptions!$D$27)),Assumptions!$D$29-SQRT((1-'Random Draws'!F1955)*(Assumptions!$D$29-Assumptions!$D$27)*(Assumptions!$D$29-Assumptions!$D$28)))</f>
        <v>0.25688907443972</v>
      </c>
      <c r="D1955" s="29" t="n">
        <f aca="false">IF('Random Draws'!I1955&lt;Assumptions!$D$30,1,0)</f>
        <v>0</v>
      </c>
      <c r="E1955" s="19" t="n">
        <f aca="false">C1955+Assumptions!$D$31*D1955</f>
        <v>0.25688907443972</v>
      </c>
      <c r="F1955" s="28" t="n">
        <f aca="false">(Simulation!F1955-Assumptions!$D$15)*(1-E1955)+Assumptions!$D$15-Simulation!J1955</f>
        <v>0.195274298969608</v>
      </c>
      <c r="G1955" s="8" t="n">
        <f aca="false">((Assumptions!$D$14*(1+Simulation!E1955)^1*F1955-Assumptions!$D$14*(1+Simulation!E1955)^0*Simulation!E1955*Assumptions!$D$16)/(1+Simulation!K1955)^1+(Assumptions!$D$14*(1+Simulation!E1955)^2*F1955-Assumptions!$D$14*(1+Simulation!E1955)^1*Simulation!E1955*Assumptions!$D$16)/(1+Simulation!K1955)^2+(Assumptions!$D$14*(1+Simulation!E1955)^3*F1955-Assumptions!$D$14*(1+Simulation!E1955)^2*Simulation!E1955*Assumptions!$D$16)/(1+Simulation!K1955)^3+(Assumptions!$D$14*(1+Simulation!E1955)^4*F1955-Assumptions!$D$14*(1+Simulation!E1955)^3*Simulation!E1955*Assumptions!$D$16)/(1+Simulation!K1955)^4+(Assumptions!$D$14*(1+Simulation!E1955)^5*F1955-Assumptions!$D$14*(1+Simulation!E1955)^4*Simulation!E1955*Assumptions!$D$16)/(1+Simulation!K1955)^5+(Assumptions!$D$14*(1+Simulation!E1955)^5*F1955-Assumptions!$D$14*(1+Simulation!E1955)^4*Simulation!E1955*Assumptions!$D$16)*(1+Simulation!I1955)/(Simulation!K1955-Simulation!I1955)/(1+Simulation!K1955)^5-Assumptions!$D$17)/Assumptions!$D$18</f>
        <v>23.4515673267167</v>
      </c>
      <c r="H1955" s="8" t="str">
        <f aca="false">IF(D1955=1,G1955,"")</f>
        <v/>
      </c>
      <c r="I1955" s="33" t="n">
        <f aca="false">IF(D1955=0,G1955,"")</f>
        <v>23.4515673267167</v>
      </c>
    </row>
    <row r="1956" customFormat="false" ht="15" hidden="false" customHeight="false" outlineLevel="0" collapsed="false">
      <c r="B1956" s="2" t="n">
        <v>1951</v>
      </c>
      <c r="C1956" s="19" t="n">
        <f aca="false">IF('Random Draws'!F1956&lt;(Assumptions!$D$28-Assumptions!$D$27)/(Assumptions!$D$29-Assumptions!$D$27),Assumptions!$D$27+SQRT('Random Draws'!F1956*(Assumptions!$D$29-Assumptions!$D$27)*(Assumptions!$D$28-Assumptions!$D$27)),Assumptions!$D$29-SQRT((1-'Random Draws'!F1956)*(Assumptions!$D$29-Assumptions!$D$27)*(Assumptions!$D$29-Assumptions!$D$28)))</f>
        <v>0.256134780694686</v>
      </c>
      <c r="D1956" s="29" t="n">
        <f aca="false">IF('Random Draws'!I1956&lt;Assumptions!$D$30,1,0)</f>
        <v>0</v>
      </c>
      <c r="E1956" s="19" t="n">
        <f aca="false">C1956+Assumptions!$D$31*D1956</f>
        <v>0.256134780694686</v>
      </c>
      <c r="F1956" s="28" t="n">
        <f aca="false">(Simulation!F1956-Assumptions!$D$15)*(1-E1956)+Assumptions!$D$15-Simulation!J1956</f>
        <v>0.205665949114745</v>
      </c>
      <c r="G1956" s="8" t="n">
        <f aca="false">((Assumptions!$D$14*(1+Simulation!E1956)^1*F1956-Assumptions!$D$14*(1+Simulation!E1956)^0*Simulation!E1956*Assumptions!$D$16)/(1+Simulation!K1956)^1+(Assumptions!$D$14*(1+Simulation!E1956)^2*F1956-Assumptions!$D$14*(1+Simulation!E1956)^1*Simulation!E1956*Assumptions!$D$16)/(1+Simulation!K1956)^2+(Assumptions!$D$14*(1+Simulation!E1956)^3*F1956-Assumptions!$D$14*(1+Simulation!E1956)^2*Simulation!E1956*Assumptions!$D$16)/(1+Simulation!K1956)^3+(Assumptions!$D$14*(1+Simulation!E1956)^4*F1956-Assumptions!$D$14*(1+Simulation!E1956)^3*Simulation!E1956*Assumptions!$D$16)/(1+Simulation!K1956)^4+(Assumptions!$D$14*(1+Simulation!E1956)^5*F1956-Assumptions!$D$14*(1+Simulation!E1956)^4*Simulation!E1956*Assumptions!$D$16)/(1+Simulation!K1956)^5+(Assumptions!$D$14*(1+Simulation!E1956)^5*F1956-Assumptions!$D$14*(1+Simulation!E1956)^4*Simulation!E1956*Assumptions!$D$16)*(1+Simulation!I1956)/(Simulation!K1956-Simulation!I1956)/(1+Simulation!K1956)^5-Assumptions!$D$17)/Assumptions!$D$18</f>
        <v>19.4259405218187</v>
      </c>
      <c r="H1956" s="8" t="str">
        <f aca="false">IF(D1956=1,G1956,"")</f>
        <v/>
      </c>
      <c r="I1956" s="33" t="n">
        <f aca="false">IF(D1956=0,G1956,"")</f>
        <v>19.4259405218187</v>
      </c>
    </row>
    <row r="1957" customFormat="false" ht="15" hidden="false" customHeight="false" outlineLevel="0" collapsed="false">
      <c r="B1957" s="2" t="n">
        <v>1952</v>
      </c>
      <c r="C1957" s="19" t="n">
        <f aca="false">IF('Random Draws'!F1957&lt;(Assumptions!$D$28-Assumptions!$D$27)/(Assumptions!$D$29-Assumptions!$D$27),Assumptions!$D$27+SQRT('Random Draws'!F1957*(Assumptions!$D$29-Assumptions!$D$27)*(Assumptions!$D$28-Assumptions!$D$27)),Assumptions!$D$29-SQRT((1-'Random Draws'!F1957)*(Assumptions!$D$29-Assumptions!$D$27)*(Assumptions!$D$29-Assumptions!$D$28)))</f>
        <v>0.266186845962084</v>
      </c>
      <c r="D1957" s="29" t="n">
        <f aca="false">IF('Random Draws'!I1957&lt;Assumptions!$D$30,1,0)</f>
        <v>0</v>
      </c>
      <c r="E1957" s="19" t="n">
        <f aca="false">C1957+Assumptions!$D$31*D1957</f>
        <v>0.266186845962084</v>
      </c>
      <c r="F1957" s="28" t="n">
        <f aca="false">(Simulation!F1957-Assumptions!$D$15)*(1-E1957)+Assumptions!$D$15-Simulation!J1957</f>
        <v>0.189352615823602</v>
      </c>
      <c r="G1957" s="8" t="n">
        <f aca="false">((Assumptions!$D$14*(1+Simulation!E1957)^1*F1957-Assumptions!$D$14*(1+Simulation!E1957)^0*Simulation!E1957*Assumptions!$D$16)/(1+Simulation!K1957)^1+(Assumptions!$D$14*(1+Simulation!E1957)^2*F1957-Assumptions!$D$14*(1+Simulation!E1957)^1*Simulation!E1957*Assumptions!$D$16)/(1+Simulation!K1957)^2+(Assumptions!$D$14*(1+Simulation!E1957)^3*F1957-Assumptions!$D$14*(1+Simulation!E1957)^2*Simulation!E1957*Assumptions!$D$16)/(1+Simulation!K1957)^3+(Assumptions!$D$14*(1+Simulation!E1957)^4*F1957-Assumptions!$D$14*(1+Simulation!E1957)^3*Simulation!E1957*Assumptions!$D$16)/(1+Simulation!K1957)^4+(Assumptions!$D$14*(1+Simulation!E1957)^5*F1957-Assumptions!$D$14*(1+Simulation!E1957)^4*Simulation!E1957*Assumptions!$D$16)/(1+Simulation!K1957)^5+(Assumptions!$D$14*(1+Simulation!E1957)^5*F1957-Assumptions!$D$14*(1+Simulation!E1957)^4*Simulation!E1957*Assumptions!$D$16)*(1+Simulation!I1957)/(Simulation!K1957-Simulation!I1957)/(1+Simulation!K1957)^5-Assumptions!$D$17)/Assumptions!$D$18</f>
        <v>10.1596995811546</v>
      </c>
      <c r="H1957" s="8" t="str">
        <f aca="false">IF(D1957=1,G1957,"")</f>
        <v/>
      </c>
      <c r="I1957" s="33" t="n">
        <f aca="false">IF(D1957=0,G1957,"")</f>
        <v>10.1596995811546</v>
      </c>
    </row>
    <row r="1958" customFormat="false" ht="15" hidden="false" customHeight="false" outlineLevel="0" collapsed="false">
      <c r="B1958" s="2" t="n">
        <v>1953</v>
      </c>
      <c r="C1958" s="19" t="n">
        <f aca="false">IF('Random Draws'!F1958&lt;(Assumptions!$D$28-Assumptions!$D$27)/(Assumptions!$D$29-Assumptions!$D$27),Assumptions!$D$27+SQRT('Random Draws'!F1958*(Assumptions!$D$29-Assumptions!$D$27)*(Assumptions!$D$28-Assumptions!$D$27)),Assumptions!$D$29-SQRT((1-'Random Draws'!F1958)*(Assumptions!$D$29-Assumptions!$D$27)*(Assumptions!$D$29-Assumptions!$D$28)))</f>
        <v>0.27125927309691</v>
      </c>
      <c r="D1958" s="29" t="n">
        <f aca="false">IF('Random Draws'!I1958&lt;Assumptions!$D$30,1,0)</f>
        <v>1</v>
      </c>
      <c r="E1958" s="19" t="n">
        <f aca="false">C1958+Assumptions!$D$31*D1958</f>
        <v>0.36125927309691</v>
      </c>
      <c r="F1958" s="28" t="n">
        <f aca="false">(Simulation!F1958-Assumptions!$D$15)*(1-E1958)+Assumptions!$D$15-Simulation!J1958</f>
        <v>0.131513952695484</v>
      </c>
      <c r="G1958" s="8" t="n">
        <f aca="false">((Assumptions!$D$14*(1+Simulation!E1958)^1*F1958-Assumptions!$D$14*(1+Simulation!E1958)^0*Simulation!E1958*Assumptions!$D$16)/(1+Simulation!K1958)^1+(Assumptions!$D$14*(1+Simulation!E1958)^2*F1958-Assumptions!$D$14*(1+Simulation!E1958)^1*Simulation!E1958*Assumptions!$D$16)/(1+Simulation!K1958)^2+(Assumptions!$D$14*(1+Simulation!E1958)^3*F1958-Assumptions!$D$14*(1+Simulation!E1958)^2*Simulation!E1958*Assumptions!$D$16)/(1+Simulation!K1958)^3+(Assumptions!$D$14*(1+Simulation!E1958)^4*F1958-Assumptions!$D$14*(1+Simulation!E1958)^3*Simulation!E1958*Assumptions!$D$16)/(1+Simulation!K1958)^4+(Assumptions!$D$14*(1+Simulation!E1958)^5*F1958-Assumptions!$D$14*(1+Simulation!E1958)^4*Simulation!E1958*Assumptions!$D$16)/(1+Simulation!K1958)^5+(Assumptions!$D$14*(1+Simulation!E1958)^5*F1958-Assumptions!$D$14*(1+Simulation!E1958)^4*Simulation!E1958*Assumptions!$D$16)*(1+Simulation!I1958)/(Simulation!K1958-Simulation!I1958)/(1+Simulation!K1958)^5-Assumptions!$D$17)/Assumptions!$D$18</f>
        <v>9.67262709631507</v>
      </c>
      <c r="H1958" s="8" t="n">
        <f aca="false">IF(D1958=1,G1958,"")</f>
        <v>9.67262709631507</v>
      </c>
      <c r="I1958" s="33" t="str">
        <f aca="false">IF(D1958=0,G1958,"")</f>
        <v/>
      </c>
    </row>
    <row r="1959" customFormat="false" ht="15" hidden="false" customHeight="false" outlineLevel="0" collapsed="false">
      <c r="B1959" s="2" t="n">
        <v>1954</v>
      </c>
      <c r="C1959" s="19" t="n">
        <f aca="false">IF('Random Draws'!F1959&lt;(Assumptions!$D$28-Assumptions!$D$27)/(Assumptions!$D$29-Assumptions!$D$27),Assumptions!$D$27+SQRT('Random Draws'!F1959*(Assumptions!$D$29-Assumptions!$D$27)*(Assumptions!$D$28-Assumptions!$D$27)),Assumptions!$D$29-SQRT((1-'Random Draws'!F1959)*(Assumptions!$D$29-Assumptions!$D$27)*(Assumptions!$D$29-Assumptions!$D$28)))</f>
        <v>0.261635133801696</v>
      </c>
      <c r="D1959" s="29" t="n">
        <f aca="false">IF('Random Draws'!I1959&lt;Assumptions!$D$30,1,0)</f>
        <v>1</v>
      </c>
      <c r="E1959" s="19" t="n">
        <f aca="false">C1959+Assumptions!$D$31*D1959</f>
        <v>0.351635133801696</v>
      </c>
      <c r="F1959" s="28" t="n">
        <f aca="false">(Simulation!F1959-Assumptions!$D$15)*(1-E1959)+Assumptions!$D$15-Simulation!J1959</f>
        <v>0.125467137218535</v>
      </c>
      <c r="G1959" s="8" t="n">
        <f aca="false">((Assumptions!$D$14*(1+Simulation!E1959)^1*F1959-Assumptions!$D$14*(1+Simulation!E1959)^0*Simulation!E1959*Assumptions!$D$16)/(1+Simulation!K1959)^1+(Assumptions!$D$14*(1+Simulation!E1959)^2*F1959-Assumptions!$D$14*(1+Simulation!E1959)^1*Simulation!E1959*Assumptions!$D$16)/(1+Simulation!K1959)^2+(Assumptions!$D$14*(1+Simulation!E1959)^3*F1959-Assumptions!$D$14*(1+Simulation!E1959)^2*Simulation!E1959*Assumptions!$D$16)/(1+Simulation!K1959)^3+(Assumptions!$D$14*(1+Simulation!E1959)^4*F1959-Assumptions!$D$14*(1+Simulation!E1959)^3*Simulation!E1959*Assumptions!$D$16)/(1+Simulation!K1959)^4+(Assumptions!$D$14*(1+Simulation!E1959)^5*F1959-Assumptions!$D$14*(1+Simulation!E1959)^4*Simulation!E1959*Assumptions!$D$16)/(1+Simulation!K1959)^5+(Assumptions!$D$14*(1+Simulation!E1959)^5*F1959-Assumptions!$D$14*(1+Simulation!E1959)^4*Simulation!E1959*Assumptions!$D$16)*(1+Simulation!I1959)/(Simulation!K1959-Simulation!I1959)/(1+Simulation!K1959)^5-Assumptions!$D$17)/Assumptions!$D$18</f>
        <v>5.62354029304777</v>
      </c>
      <c r="H1959" s="8" t="n">
        <f aca="false">IF(D1959=1,G1959,"")</f>
        <v>5.62354029304777</v>
      </c>
      <c r="I1959" s="33" t="str">
        <f aca="false">IF(D1959=0,G1959,"")</f>
        <v/>
      </c>
    </row>
    <row r="1960" customFormat="false" ht="15" hidden="false" customHeight="false" outlineLevel="0" collapsed="false">
      <c r="B1960" s="2" t="n">
        <v>1955</v>
      </c>
      <c r="C1960" s="19" t="n">
        <f aca="false">IF('Random Draws'!F1960&lt;(Assumptions!$D$28-Assumptions!$D$27)/(Assumptions!$D$29-Assumptions!$D$27),Assumptions!$D$27+SQRT('Random Draws'!F1960*(Assumptions!$D$29-Assumptions!$D$27)*(Assumptions!$D$28-Assumptions!$D$27)),Assumptions!$D$29-SQRT((1-'Random Draws'!F1960)*(Assumptions!$D$29-Assumptions!$D$27)*(Assumptions!$D$29-Assumptions!$D$28)))</f>
        <v>0.250306801103272</v>
      </c>
      <c r="D1960" s="29" t="n">
        <f aca="false">IF('Random Draws'!I1960&lt;Assumptions!$D$30,1,0)</f>
        <v>1</v>
      </c>
      <c r="E1960" s="19" t="n">
        <f aca="false">C1960+Assumptions!$D$31*D1960</f>
        <v>0.340306801103272</v>
      </c>
      <c r="F1960" s="28" t="n">
        <f aca="false">(Simulation!F1960-Assumptions!$D$15)*(1-E1960)+Assumptions!$D$15-Simulation!J1960</f>
        <v>0.130056418676967</v>
      </c>
      <c r="G1960" s="8" t="n">
        <f aca="false">((Assumptions!$D$14*(1+Simulation!E1960)^1*F1960-Assumptions!$D$14*(1+Simulation!E1960)^0*Simulation!E1960*Assumptions!$D$16)/(1+Simulation!K1960)^1+(Assumptions!$D$14*(1+Simulation!E1960)^2*F1960-Assumptions!$D$14*(1+Simulation!E1960)^1*Simulation!E1960*Assumptions!$D$16)/(1+Simulation!K1960)^2+(Assumptions!$D$14*(1+Simulation!E1960)^3*F1960-Assumptions!$D$14*(1+Simulation!E1960)^2*Simulation!E1960*Assumptions!$D$16)/(1+Simulation!K1960)^3+(Assumptions!$D$14*(1+Simulation!E1960)^4*F1960-Assumptions!$D$14*(1+Simulation!E1960)^3*Simulation!E1960*Assumptions!$D$16)/(1+Simulation!K1960)^4+(Assumptions!$D$14*(1+Simulation!E1960)^5*F1960-Assumptions!$D$14*(1+Simulation!E1960)^4*Simulation!E1960*Assumptions!$D$16)/(1+Simulation!K1960)^5+(Assumptions!$D$14*(1+Simulation!E1960)^5*F1960-Assumptions!$D$14*(1+Simulation!E1960)^4*Simulation!E1960*Assumptions!$D$16)*(1+Simulation!I1960)/(Simulation!K1960-Simulation!I1960)/(1+Simulation!K1960)^5-Assumptions!$D$17)/Assumptions!$D$18</f>
        <v>8.56251721998527</v>
      </c>
      <c r="H1960" s="8" t="n">
        <f aca="false">IF(D1960=1,G1960,"")</f>
        <v>8.56251721998527</v>
      </c>
      <c r="I1960" s="33" t="str">
        <f aca="false">IF(D1960=0,G1960,"")</f>
        <v/>
      </c>
    </row>
    <row r="1961" customFormat="false" ht="15" hidden="false" customHeight="false" outlineLevel="0" collapsed="false">
      <c r="B1961" s="2" t="n">
        <v>1956</v>
      </c>
      <c r="C1961" s="19" t="n">
        <f aca="false">IF('Random Draws'!F1961&lt;(Assumptions!$D$28-Assumptions!$D$27)/(Assumptions!$D$29-Assumptions!$D$27),Assumptions!$D$27+SQRT('Random Draws'!F1961*(Assumptions!$D$29-Assumptions!$D$27)*(Assumptions!$D$28-Assumptions!$D$27)),Assumptions!$D$29-SQRT((1-'Random Draws'!F1961)*(Assumptions!$D$29-Assumptions!$D$27)*(Assumptions!$D$29-Assumptions!$D$28)))</f>
        <v>0.274907000238995</v>
      </c>
      <c r="D1961" s="29" t="n">
        <f aca="false">IF('Random Draws'!I1961&lt;Assumptions!$D$30,1,0)</f>
        <v>1</v>
      </c>
      <c r="E1961" s="19" t="n">
        <f aca="false">C1961+Assumptions!$D$31*D1961</f>
        <v>0.364907000238995</v>
      </c>
      <c r="F1961" s="28" t="n">
        <f aca="false">(Simulation!F1961-Assumptions!$D$15)*(1-E1961)+Assumptions!$D$15-Simulation!J1961</f>
        <v>0.121231868718423</v>
      </c>
      <c r="G1961" s="8" t="n">
        <f aca="false">((Assumptions!$D$14*(1+Simulation!E1961)^1*F1961-Assumptions!$D$14*(1+Simulation!E1961)^0*Simulation!E1961*Assumptions!$D$16)/(1+Simulation!K1961)^1+(Assumptions!$D$14*(1+Simulation!E1961)^2*F1961-Assumptions!$D$14*(1+Simulation!E1961)^1*Simulation!E1961*Assumptions!$D$16)/(1+Simulation!K1961)^2+(Assumptions!$D$14*(1+Simulation!E1961)^3*F1961-Assumptions!$D$14*(1+Simulation!E1961)^2*Simulation!E1961*Assumptions!$D$16)/(1+Simulation!K1961)^3+(Assumptions!$D$14*(1+Simulation!E1961)^4*F1961-Assumptions!$D$14*(1+Simulation!E1961)^3*Simulation!E1961*Assumptions!$D$16)/(1+Simulation!K1961)^4+(Assumptions!$D$14*(1+Simulation!E1961)^5*F1961-Assumptions!$D$14*(1+Simulation!E1961)^4*Simulation!E1961*Assumptions!$D$16)/(1+Simulation!K1961)^5+(Assumptions!$D$14*(1+Simulation!E1961)^5*F1961-Assumptions!$D$14*(1+Simulation!E1961)^4*Simulation!E1961*Assumptions!$D$16)*(1+Simulation!I1961)/(Simulation!K1961-Simulation!I1961)/(1+Simulation!K1961)^5-Assumptions!$D$17)/Assumptions!$D$18</f>
        <v>8.44773381020295</v>
      </c>
      <c r="H1961" s="8" t="n">
        <f aca="false">IF(D1961=1,G1961,"")</f>
        <v>8.44773381020295</v>
      </c>
      <c r="I1961" s="33" t="str">
        <f aca="false">IF(D1961=0,G1961,"")</f>
        <v/>
      </c>
    </row>
    <row r="1962" customFormat="false" ht="15" hidden="false" customHeight="false" outlineLevel="0" collapsed="false">
      <c r="B1962" s="2" t="n">
        <v>1957</v>
      </c>
      <c r="C1962" s="19" t="n">
        <f aca="false">IF('Random Draws'!F1962&lt;(Assumptions!$D$28-Assumptions!$D$27)/(Assumptions!$D$29-Assumptions!$D$27),Assumptions!$D$27+SQRT('Random Draws'!F1962*(Assumptions!$D$29-Assumptions!$D$27)*(Assumptions!$D$28-Assumptions!$D$27)),Assumptions!$D$29-SQRT((1-'Random Draws'!F1962)*(Assumptions!$D$29-Assumptions!$D$27)*(Assumptions!$D$29-Assumptions!$D$28)))</f>
        <v>0.256162817219606</v>
      </c>
      <c r="D1962" s="29" t="n">
        <f aca="false">IF('Random Draws'!I1962&lt;Assumptions!$D$30,1,0)</f>
        <v>0</v>
      </c>
      <c r="E1962" s="19" t="n">
        <f aca="false">C1962+Assumptions!$D$31*D1962</f>
        <v>0.256162817219606</v>
      </c>
      <c r="F1962" s="28" t="n">
        <f aca="false">(Simulation!F1962-Assumptions!$D$15)*(1-E1962)+Assumptions!$D$15-Simulation!J1962</f>
        <v>0.17150447113746</v>
      </c>
      <c r="G1962" s="8" t="n">
        <f aca="false">((Assumptions!$D$14*(1+Simulation!E1962)^1*F1962-Assumptions!$D$14*(1+Simulation!E1962)^0*Simulation!E1962*Assumptions!$D$16)/(1+Simulation!K1962)^1+(Assumptions!$D$14*(1+Simulation!E1962)^2*F1962-Assumptions!$D$14*(1+Simulation!E1962)^1*Simulation!E1962*Assumptions!$D$16)/(1+Simulation!K1962)^2+(Assumptions!$D$14*(1+Simulation!E1962)^3*F1962-Assumptions!$D$14*(1+Simulation!E1962)^2*Simulation!E1962*Assumptions!$D$16)/(1+Simulation!K1962)^3+(Assumptions!$D$14*(1+Simulation!E1962)^4*F1962-Assumptions!$D$14*(1+Simulation!E1962)^3*Simulation!E1962*Assumptions!$D$16)/(1+Simulation!K1962)^4+(Assumptions!$D$14*(1+Simulation!E1962)^5*F1962-Assumptions!$D$14*(1+Simulation!E1962)^4*Simulation!E1962*Assumptions!$D$16)/(1+Simulation!K1962)^5+(Assumptions!$D$14*(1+Simulation!E1962)^5*F1962-Assumptions!$D$14*(1+Simulation!E1962)^4*Simulation!E1962*Assumptions!$D$16)*(1+Simulation!I1962)/(Simulation!K1962-Simulation!I1962)/(1+Simulation!K1962)^5-Assumptions!$D$17)/Assumptions!$D$18</f>
        <v>15.2671592951667</v>
      </c>
      <c r="H1962" s="8" t="str">
        <f aca="false">IF(D1962=1,G1962,"")</f>
        <v/>
      </c>
      <c r="I1962" s="33" t="n">
        <f aca="false">IF(D1962=0,G1962,"")</f>
        <v>15.2671592951667</v>
      </c>
    </row>
    <row r="1963" customFormat="false" ht="15" hidden="false" customHeight="false" outlineLevel="0" collapsed="false">
      <c r="B1963" s="2" t="n">
        <v>1958</v>
      </c>
      <c r="C1963" s="19" t="n">
        <f aca="false">IF('Random Draws'!F1963&lt;(Assumptions!$D$28-Assumptions!$D$27)/(Assumptions!$D$29-Assumptions!$D$27),Assumptions!$D$27+SQRT('Random Draws'!F1963*(Assumptions!$D$29-Assumptions!$D$27)*(Assumptions!$D$28-Assumptions!$D$27)),Assumptions!$D$29-SQRT((1-'Random Draws'!F1963)*(Assumptions!$D$29-Assumptions!$D$27)*(Assumptions!$D$29-Assumptions!$D$28)))</f>
        <v>0.254931493425937</v>
      </c>
      <c r="D1963" s="29" t="n">
        <f aca="false">IF('Random Draws'!I1963&lt;Assumptions!$D$30,1,0)</f>
        <v>1</v>
      </c>
      <c r="E1963" s="19" t="n">
        <f aca="false">C1963+Assumptions!$D$31*D1963</f>
        <v>0.344931493425937</v>
      </c>
      <c r="F1963" s="28" t="n">
        <f aca="false">(Simulation!F1963-Assumptions!$D$15)*(1-E1963)+Assumptions!$D$15-Simulation!J1963</f>
        <v>0.142067043035654</v>
      </c>
      <c r="G1963" s="8" t="n">
        <f aca="false">((Assumptions!$D$14*(1+Simulation!E1963)^1*F1963-Assumptions!$D$14*(1+Simulation!E1963)^0*Simulation!E1963*Assumptions!$D$16)/(1+Simulation!K1963)^1+(Assumptions!$D$14*(1+Simulation!E1963)^2*F1963-Assumptions!$D$14*(1+Simulation!E1963)^1*Simulation!E1963*Assumptions!$D$16)/(1+Simulation!K1963)^2+(Assumptions!$D$14*(1+Simulation!E1963)^3*F1963-Assumptions!$D$14*(1+Simulation!E1963)^2*Simulation!E1963*Assumptions!$D$16)/(1+Simulation!K1963)^3+(Assumptions!$D$14*(1+Simulation!E1963)^4*F1963-Assumptions!$D$14*(1+Simulation!E1963)^3*Simulation!E1963*Assumptions!$D$16)/(1+Simulation!K1963)^4+(Assumptions!$D$14*(1+Simulation!E1963)^5*F1963-Assumptions!$D$14*(1+Simulation!E1963)^4*Simulation!E1963*Assumptions!$D$16)/(1+Simulation!K1963)^5+(Assumptions!$D$14*(1+Simulation!E1963)^5*F1963-Assumptions!$D$14*(1+Simulation!E1963)^4*Simulation!E1963*Assumptions!$D$16)*(1+Simulation!I1963)/(Simulation!K1963-Simulation!I1963)/(1+Simulation!K1963)^5-Assumptions!$D$17)/Assumptions!$D$18</f>
        <v>9.20401839282212</v>
      </c>
      <c r="H1963" s="8" t="n">
        <f aca="false">IF(D1963=1,G1963,"")</f>
        <v>9.20401839282212</v>
      </c>
      <c r="I1963" s="33" t="str">
        <f aca="false">IF(D1963=0,G1963,"")</f>
        <v/>
      </c>
    </row>
    <row r="1964" customFormat="false" ht="15" hidden="false" customHeight="false" outlineLevel="0" collapsed="false">
      <c r="B1964" s="2" t="n">
        <v>1959</v>
      </c>
      <c r="C1964" s="19" t="n">
        <f aca="false">IF('Random Draws'!F1964&lt;(Assumptions!$D$28-Assumptions!$D$27)/(Assumptions!$D$29-Assumptions!$D$27),Assumptions!$D$27+SQRT('Random Draws'!F1964*(Assumptions!$D$29-Assumptions!$D$27)*(Assumptions!$D$28-Assumptions!$D$27)),Assumptions!$D$29-SQRT((1-'Random Draws'!F1964)*(Assumptions!$D$29-Assumptions!$D$27)*(Assumptions!$D$29-Assumptions!$D$28)))</f>
        <v>0.25972505257449</v>
      </c>
      <c r="D1964" s="29" t="n">
        <f aca="false">IF('Random Draws'!I1964&lt;Assumptions!$D$30,1,0)</f>
        <v>0</v>
      </c>
      <c r="E1964" s="19" t="n">
        <f aca="false">C1964+Assumptions!$D$31*D1964</f>
        <v>0.25972505257449</v>
      </c>
      <c r="F1964" s="28" t="n">
        <f aca="false">(Simulation!F1964-Assumptions!$D$15)*(1-E1964)+Assumptions!$D$15-Simulation!J1964</f>
        <v>0.14000600003682</v>
      </c>
      <c r="G1964" s="8" t="n">
        <f aca="false">((Assumptions!$D$14*(1+Simulation!E1964)^1*F1964-Assumptions!$D$14*(1+Simulation!E1964)^0*Simulation!E1964*Assumptions!$D$16)/(1+Simulation!K1964)^1+(Assumptions!$D$14*(1+Simulation!E1964)^2*F1964-Assumptions!$D$14*(1+Simulation!E1964)^1*Simulation!E1964*Assumptions!$D$16)/(1+Simulation!K1964)^2+(Assumptions!$D$14*(1+Simulation!E1964)^3*F1964-Assumptions!$D$14*(1+Simulation!E1964)^2*Simulation!E1964*Assumptions!$D$16)/(1+Simulation!K1964)^3+(Assumptions!$D$14*(1+Simulation!E1964)^4*F1964-Assumptions!$D$14*(1+Simulation!E1964)^3*Simulation!E1964*Assumptions!$D$16)/(1+Simulation!K1964)^4+(Assumptions!$D$14*(1+Simulation!E1964)^5*F1964-Assumptions!$D$14*(1+Simulation!E1964)^4*Simulation!E1964*Assumptions!$D$16)/(1+Simulation!K1964)^5+(Assumptions!$D$14*(1+Simulation!E1964)^5*F1964-Assumptions!$D$14*(1+Simulation!E1964)^4*Simulation!E1964*Assumptions!$D$16)*(1+Simulation!I1964)/(Simulation!K1964-Simulation!I1964)/(1+Simulation!K1964)^5-Assumptions!$D$17)/Assumptions!$D$18</f>
        <v>12.1321008944258</v>
      </c>
      <c r="H1964" s="8" t="str">
        <f aca="false">IF(D1964=1,G1964,"")</f>
        <v/>
      </c>
      <c r="I1964" s="33" t="n">
        <f aca="false">IF(D1964=0,G1964,"")</f>
        <v>12.1321008944258</v>
      </c>
    </row>
    <row r="1965" customFormat="false" ht="15" hidden="false" customHeight="false" outlineLevel="0" collapsed="false">
      <c r="B1965" s="2" t="n">
        <v>1960</v>
      </c>
      <c r="C1965" s="19" t="n">
        <f aca="false">IF('Random Draws'!F1965&lt;(Assumptions!$D$28-Assumptions!$D$27)/(Assumptions!$D$29-Assumptions!$D$27),Assumptions!$D$27+SQRT('Random Draws'!F1965*(Assumptions!$D$29-Assumptions!$D$27)*(Assumptions!$D$28-Assumptions!$D$27)),Assumptions!$D$29-SQRT((1-'Random Draws'!F1965)*(Assumptions!$D$29-Assumptions!$D$27)*(Assumptions!$D$29-Assumptions!$D$28)))</f>
        <v>0.265506951831447</v>
      </c>
      <c r="D1965" s="29" t="n">
        <f aca="false">IF('Random Draws'!I1965&lt;Assumptions!$D$30,1,0)</f>
        <v>0</v>
      </c>
      <c r="E1965" s="19" t="n">
        <f aca="false">C1965+Assumptions!$D$31*D1965</f>
        <v>0.265506951831447</v>
      </c>
      <c r="F1965" s="28" t="n">
        <f aca="false">(Simulation!F1965-Assumptions!$D$15)*(1-E1965)+Assumptions!$D$15-Simulation!J1965</f>
        <v>0.182377905215844</v>
      </c>
      <c r="G1965" s="8" t="n">
        <f aca="false">((Assumptions!$D$14*(1+Simulation!E1965)^1*F1965-Assumptions!$D$14*(1+Simulation!E1965)^0*Simulation!E1965*Assumptions!$D$16)/(1+Simulation!K1965)^1+(Assumptions!$D$14*(1+Simulation!E1965)^2*F1965-Assumptions!$D$14*(1+Simulation!E1965)^1*Simulation!E1965*Assumptions!$D$16)/(1+Simulation!K1965)^2+(Assumptions!$D$14*(1+Simulation!E1965)^3*F1965-Assumptions!$D$14*(1+Simulation!E1965)^2*Simulation!E1965*Assumptions!$D$16)/(1+Simulation!K1965)^3+(Assumptions!$D$14*(1+Simulation!E1965)^4*F1965-Assumptions!$D$14*(1+Simulation!E1965)^3*Simulation!E1965*Assumptions!$D$16)/(1+Simulation!K1965)^4+(Assumptions!$D$14*(1+Simulation!E1965)^5*F1965-Assumptions!$D$14*(1+Simulation!E1965)^4*Simulation!E1965*Assumptions!$D$16)/(1+Simulation!K1965)^5+(Assumptions!$D$14*(1+Simulation!E1965)^5*F1965-Assumptions!$D$14*(1+Simulation!E1965)^4*Simulation!E1965*Assumptions!$D$16)*(1+Simulation!I1965)/(Simulation!K1965-Simulation!I1965)/(1+Simulation!K1965)^5-Assumptions!$D$17)/Assumptions!$D$18</f>
        <v>15.0152924820931</v>
      </c>
      <c r="H1965" s="8" t="str">
        <f aca="false">IF(D1965=1,G1965,"")</f>
        <v/>
      </c>
      <c r="I1965" s="33" t="n">
        <f aca="false">IF(D1965=0,G1965,"")</f>
        <v>15.0152924820931</v>
      </c>
    </row>
    <row r="1966" customFormat="false" ht="15" hidden="false" customHeight="false" outlineLevel="0" collapsed="false">
      <c r="B1966" s="2" t="n">
        <v>1961</v>
      </c>
      <c r="C1966" s="19" t="n">
        <f aca="false">IF('Random Draws'!F1966&lt;(Assumptions!$D$28-Assumptions!$D$27)/(Assumptions!$D$29-Assumptions!$D$27),Assumptions!$D$27+SQRT('Random Draws'!F1966*(Assumptions!$D$29-Assumptions!$D$27)*(Assumptions!$D$28-Assumptions!$D$27)),Assumptions!$D$29-SQRT((1-'Random Draws'!F1966)*(Assumptions!$D$29-Assumptions!$D$27)*(Assumptions!$D$29-Assumptions!$D$28)))</f>
        <v>0.255318564309151</v>
      </c>
      <c r="D1966" s="29" t="n">
        <f aca="false">IF('Random Draws'!I1966&lt;Assumptions!$D$30,1,0)</f>
        <v>0</v>
      </c>
      <c r="E1966" s="19" t="n">
        <f aca="false">C1966+Assumptions!$D$31*D1966</f>
        <v>0.255318564309151</v>
      </c>
      <c r="F1966" s="28" t="n">
        <f aca="false">(Simulation!F1966-Assumptions!$D$15)*(1-E1966)+Assumptions!$D$15-Simulation!J1966</f>
        <v>0.18401893768133</v>
      </c>
      <c r="G1966" s="8" t="n">
        <f aca="false">((Assumptions!$D$14*(1+Simulation!E1966)^1*F1966-Assumptions!$D$14*(1+Simulation!E1966)^0*Simulation!E1966*Assumptions!$D$16)/(1+Simulation!K1966)^1+(Assumptions!$D$14*(1+Simulation!E1966)^2*F1966-Assumptions!$D$14*(1+Simulation!E1966)^1*Simulation!E1966*Assumptions!$D$16)/(1+Simulation!K1966)^2+(Assumptions!$D$14*(1+Simulation!E1966)^3*F1966-Assumptions!$D$14*(1+Simulation!E1966)^2*Simulation!E1966*Assumptions!$D$16)/(1+Simulation!K1966)^3+(Assumptions!$D$14*(1+Simulation!E1966)^4*F1966-Assumptions!$D$14*(1+Simulation!E1966)^3*Simulation!E1966*Assumptions!$D$16)/(1+Simulation!K1966)^4+(Assumptions!$D$14*(1+Simulation!E1966)^5*F1966-Assumptions!$D$14*(1+Simulation!E1966)^4*Simulation!E1966*Assumptions!$D$16)/(1+Simulation!K1966)^5+(Assumptions!$D$14*(1+Simulation!E1966)^5*F1966-Assumptions!$D$14*(1+Simulation!E1966)^4*Simulation!E1966*Assumptions!$D$16)*(1+Simulation!I1966)/(Simulation!K1966-Simulation!I1966)/(1+Simulation!K1966)^5-Assumptions!$D$17)/Assumptions!$D$18</f>
        <v>19.7758535799123</v>
      </c>
      <c r="H1966" s="8" t="str">
        <f aca="false">IF(D1966=1,G1966,"")</f>
        <v/>
      </c>
      <c r="I1966" s="33" t="n">
        <f aca="false">IF(D1966=0,G1966,"")</f>
        <v>19.7758535799123</v>
      </c>
    </row>
    <row r="1967" customFormat="false" ht="15" hidden="false" customHeight="false" outlineLevel="0" collapsed="false">
      <c r="B1967" s="2" t="n">
        <v>1962</v>
      </c>
      <c r="C1967" s="19" t="n">
        <f aca="false">IF('Random Draws'!F1967&lt;(Assumptions!$D$28-Assumptions!$D$27)/(Assumptions!$D$29-Assumptions!$D$27),Assumptions!$D$27+SQRT('Random Draws'!F1967*(Assumptions!$D$29-Assumptions!$D$27)*(Assumptions!$D$28-Assumptions!$D$27)),Assumptions!$D$29-SQRT((1-'Random Draws'!F1967)*(Assumptions!$D$29-Assumptions!$D$27)*(Assumptions!$D$29-Assumptions!$D$28)))</f>
        <v>0.26342091273446</v>
      </c>
      <c r="D1967" s="29" t="n">
        <f aca="false">IF('Random Draws'!I1967&lt;Assumptions!$D$30,1,0)</f>
        <v>0</v>
      </c>
      <c r="E1967" s="19" t="n">
        <f aca="false">C1967+Assumptions!$D$31*D1967</f>
        <v>0.26342091273446</v>
      </c>
      <c r="F1967" s="28" t="n">
        <f aca="false">(Simulation!F1967-Assumptions!$D$15)*(1-E1967)+Assumptions!$D$15-Simulation!J1967</f>
        <v>0.177620226557949</v>
      </c>
      <c r="G1967" s="8" t="n">
        <f aca="false">((Assumptions!$D$14*(1+Simulation!E1967)^1*F1967-Assumptions!$D$14*(1+Simulation!E1967)^0*Simulation!E1967*Assumptions!$D$16)/(1+Simulation!K1967)^1+(Assumptions!$D$14*(1+Simulation!E1967)^2*F1967-Assumptions!$D$14*(1+Simulation!E1967)^1*Simulation!E1967*Assumptions!$D$16)/(1+Simulation!K1967)^2+(Assumptions!$D$14*(1+Simulation!E1967)^3*F1967-Assumptions!$D$14*(1+Simulation!E1967)^2*Simulation!E1967*Assumptions!$D$16)/(1+Simulation!K1967)^3+(Assumptions!$D$14*(1+Simulation!E1967)^4*F1967-Assumptions!$D$14*(1+Simulation!E1967)^3*Simulation!E1967*Assumptions!$D$16)/(1+Simulation!K1967)^4+(Assumptions!$D$14*(1+Simulation!E1967)^5*F1967-Assumptions!$D$14*(1+Simulation!E1967)^4*Simulation!E1967*Assumptions!$D$16)/(1+Simulation!K1967)^5+(Assumptions!$D$14*(1+Simulation!E1967)^5*F1967-Assumptions!$D$14*(1+Simulation!E1967)^4*Simulation!E1967*Assumptions!$D$16)*(1+Simulation!I1967)/(Simulation!K1967-Simulation!I1967)/(1+Simulation!K1967)^5-Assumptions!$D$17)/Assumptions!$D$18</f>
        <v>11.6346594973705</v>
      </c>
      <c r="H1967" s="8" t="str">
        <f aca="false">IF(D1967=1,G1967,"")</f>
        <v/>
      </c>
      <c r="I1967" s="33" t="n">
        <f aca="false">IF(D1967=0,G1967,"")</f>
        <v>11.6346594973705</v>
      </c>
    </row>
    <row r="1968" customFormat="false" ht="15" hidden="false" customHeight="false" outlineLevel="0" collapsed="false">
      <c r="B1968" s="2" t="n">
        <v>1963</v>
      </c>
      <c r="C1968" s="19" t="n">
        <f aca="false">IF('Random Draws'!F1968&lt;(Assumptions!$D$28-Assumptions!$D$27)/(Assumptions!$D$29-Assumptions!$D$27),Assumptions!$D$27+SQRT('Random Draws'!F1968*(Assumptions!$D$29-Assumptions!$D$27)*(Assumptions!$D$28-Assumptions!$D$27)),Assumptions!$D$29-SQRT((1-'Random Draws'!F1968)*(Assumptions!$D$29-Assumptions!$D$27)*(Assumptions!$D$29-Assumptions!$D$28)))</f>
        <v>0.275985440529074</v>
      </c>
      <c r="D1968" s="29" t="n">
        <f aca="false">IF('Random Draws'!I1968&lt;Assumptions!$D$30,1,0)</f>
        <v>0</v>
      </c>
      <c r="E1968" s="19" t="n">
        <f aca="false">C1968+Assumptions!$D$31*D1968</f>
        <v>0.275985440529074</v>
      </c>
      <c r="F1968" s="28" t="n">
        <f aca="false">(Simulation!F1968-Assumptions!$D$15)*(1-E1968)+Assumptions!$D$15-Simulation!J1968</f>
        <v>0.187813940207806</v>
      </c>
      <c r="G1968" s="8" t="n">
        <f aca="false">((Assumptions!$D$14*(1+Simulation!E1968)^1*F1968-Assumptions!$D$14*(1+Simulation!E1968)^0*Simulation!E1968*Assumptions!$D$16)/(1+Simulation!K1968)^1+(Assumptions!$D$14*(1+Simulation!E1968)^2*F1968-Assumptions!$D$14*(1+Simulation!E1968)^1*Simulation!E1968*Assumptions!$D$16)/(1+Simulation!K1968)^2+(Assumptions!$D$14*(1+Simulation!E1968)^3*F1968-Assumptions!$D$14*(1+Simulation!E1968)^2*Simulation!E1968*Assumptions!$D$16)/(1+Simulation!K1968)^3+(Assumptions!$D$14*(1+Simulation!E1968)^4*F1968-Assumptions!$D$14*(1+Simulation!E1968)^3*Simulation!E1968*Assumptions!$D$16)/(1+Simulation!K1968)^4+(Assumptions!$D$14*(1+Simulation!E1968)^5*F1968-Assumptions!$D$14*(1+Simulation!E1968)^4*Simulation!E1968*Assumptions!$D$16)/(1+Simulation!K1968)^5+(Assumptions!$D$14*(1+Simulation!E1968)^5*F1968-Assumptions!$D$14*(1+Simulation!E1968)^4*Simulation!E1968*Assumptions!$D$16)*(1+Simulation!I1968)/(Simulation!K1968-Simulation!I1968)/(1+Simulation!K1968)^5-Assumptions!$D$17)/Assumptions!$D$18</f>
        <v>19.8580205595685</v>
      </c>
      <c r="H1968" s="8" t="str">
        <f aca="false">IF(D1968=1,G1968,"")</f>
        <v/>
      </c>
      <c r="I1968" s="33" t="n">
        <f aca="false">IF(D1968=0,G1968,"")</f>
        <v>19.8580205595685</v>
      </c>
    </row>
    <row r="1969" customFormat="false" ht="15" hidden="false" customHeight="false" outlineLevel="0" collapsed="false">
      <c r="B1969" s="2" t="n">
        <v>1964</v>
      </c>
      <c r="C1969" s="19" t="n">
        <f aca="false">IF('Random Draws'!F1969&lt;(Assumptions!$D$28-Assumptions!$D$27)/(Assumptions!$D$29-Assumptions!$D$27),Assumptions!$D$27+SQRT('Random Draws'!F1969*(Assumptions!$D$29-Assumptions!$D$27)*(Assumptions!$D$28-Assumptions!$D$27)),Assumptions!$D$29-SQRT((1-'Random Draws'!F1969)*(Assumptions!$D$29-Assumptions!$D$27)*(Assumptions!$D$29-Assumptions!$D$28)))</f>
        <v>0.266259722885648</v>
      </c>
      <c r="D1969" s="29" t="n">
        <f aca="false">IF('Random Draws'!I1969&lt;Assumptions!$D$30,1,0)</f>
        <v>0</v>
      </c>
      <c r="E1969" s="19" t="n">
        <f aca="false">C1969+Assumptions!$D$31*D1969</f>
        <v>0.266259722885648</v>
      </c>
      <c r="F1969" s="28" t="n">
        <f aca="false">(Simulation!F1969-Assumptions!$D$15)*(1-E1969)+Assumptions!$D$15-Simulation!J1969</f>
        <v>0.204058621573887</v>
      </c>
      <c r="G1969" s="8" t="n">
        <f aca="false">((Assumptions!$D$14*(1+Simulation!E1969)^1*F1969-Assumptions!$D$14*(1+Simulation!E1969)^0*Simulation!E1969*Assumptions!$D$16)/(1+Simulation!K1969)^1+(Assumptions!$D$14*(1+Simulation!E1969)^2*F1969-Assumptions!$D$14*(1+Simulation!E1969)^1*Simulation!E1969*Assumptions!$D$16)/(1+Simulation!K1969)^2+(Assumptions!$D$14*(1+Simulation!E1969)^3*F1969-Assumptions!$D$14*(1+Simulation!E1969)^2*Simulation!E1969*Assumptions!$D$16)/(1+Simulation!K1969)^3+(Assumptions!$D$14*(1+Simulation!E1969)^4*F1969-Assumptions!$D$14*(1+Simulation!E1969)^3*Simulation!E1969*Assumptions!$D$16)/(1+Simulation!K1969)^4+(Assumptions!$D$14*(1+Simulation!E1969)^5*F1969-Assumptions!$D$14*(1+Simulation!E1969)^4*Simulation!E1969*Assumptions!$D$16)/(1+Simulation!K1969)^5+(Assumptions!$D$14*(1+Simulation!E1969)^5*F1969-Assumptions!$D$14*(1+Simulation!E1969)^4*Simulation!E1969*Assumptions!$D$16)*(1+Simulation!I1969)/(Simulation!K1969-Simulation!I1969)/(1+Simulation!K1969)^5-Assumptions!$D$17)/Assumptions!$D$18</f>
        <v>46.4399326589886</v>
      </c>
      <c r="H1969" s="8" t="str">
        <f aca="false">IF(D1969=1,G1969,"")</f>
        <v/>
      </c>
      <c r="I1969" s="33" t="n">
        <f aca="false">IF(D1969=0,G1969,"")</f>
        <v>46.4399326589886</v>
      </c>
    </row>
    <row r="1970" customFormat="false" ht="15" hidden="false" customHeight="false" outlineLevel="0" collapsed="false">
      <c r="B1970" s="2" t="n">
        <v>1965</v>
      </c>
      <c r="C1970" s="19" t="n">
        <f aca="false">IF('Random Draws'!F1970&lt;(Assumptions!$D$28-Assumptions!$D$27)/(Assumptions!$D$29-Assumptions!$D$27),Assumptions!$D$27+SQRT('Random Draws'!F1970*(Assumptions!$D$29-Assumptions!$D$27)*(Assumptions!$D$28-Assumptions!$D$27)),Assumptions!$D$29-SQRT((1-'Random Draws'!F1970)*(Assumptions!$D$29-Assumptions!$D$27)*(Assumptions!$D$29-Assumptions!$D$28)))</f>
        <v>0.243319034638204</v>
      </c>
      <c r="D1970" s="29" t="n">
        <f aca="false">IF('Random Draws'!I1970&lt;Assumptions!$D$30,1,0)</f>
        <v>0</v>
      </c>
      <c r="E1970" s="19" t="n">
        <f aca="false">C1970+Assumptions!$D$31*D1970</f>
        <v>0.243319034638204</v>
      </c>
      <c r="F1970" s="28" t="n">
        <f aca="false">(Simulation!F1970-Assumptions!$D$15)*(1-E1970)+Assumptions!$D$15-Simulation!J1970</f>
        <v>0.188562479176932</v>
      </c>
      <c r="G1970" s="8" t="n">
        <f aca="false">((Assumptions!$D$14*(1+Simulation!E1970)^1*F1970-Assumptions!$D$14*(1+Simulation!E1970)^0*Simulation!E1970*Assumptions!$D$16)/(1+Simulation!K1970)^1+(Assumptions!$D$14*(1+Simulation!E1970)^2*F1970-Assumptions!$D$14*(1+Simulation!E1970)^1*Simulation!E1970*Assumptions!$D$16)/(1+Simulation!K1970)^2+(Assumptions!$D$14*(1+Simulation!E1970)^3*F1970-Assumptions!$D$14*(1+Simulation!E1970)^2*Simulation!E1970*Assumptions!$D$16)/(1+Simulation!K1970)^3+(Assumptions!$D$14*(1+Simulation!E1970)^4*F1970-Assumptions!$D$14*(1+Simulation!E1970)^3*Simulation!E1970*Assumptions!$D$16)/(1+Simulation!K1970)^4+(Assumptions!$D$14*(1+Simulation!E1970)^5*F1970-Assumptions!$D$14*(1+Simulation!E1970)^4*Simulation!E1970*Assumptions!$D$16)/(1+Simulation!K1970)^5+(Assumptions!$D$14*(1+Simulation!E1970)^5*F1970-Assumptions!$D$14*(1+Simulation!E1970)^4*Simulation!E1970*Assumptions!$D$16)*(1+Simulation!I1970)/(Simulation!K1970-Simulation!I1970)/(1+Simulation!K1970)^5-Assumptions!$D$17)/Assumptions!$D$18</f>
        <v>8.20690481413528</v>
      </c>
      <c r="H1970" s="8" t="str">
        <f aca="false">IF(D1970=1,G1970,"")</f>
        <v/>
      </c>
      <c r="I1970" s="33" t="n">
        <f aca="false">IF(D1970=0,G1970,"")</f>
        <v>8.20690481413528</v>
      </c>
    </row>
    <row r="1971" customFormat="false" ht="15" hidden="false" customHeight="false" outlineLevel="0" collapsed="false">
      <c r="B1971" s="2" t="n">
        <v>1966</v>
      </c>
      <c r="C1971" s="19" t="n">
        <f aca="false">IF('Random Draws'!F1971&lt;(Assumptions!$D$28-Assumptions!$D$27)/(Assumptions!$D$29-Assumptions!$D$27),Assumptions!$D$27+SQRT('Random Draws'!F1971*(Assumptions!$D$29-Assumptions!$D$27)*(Assumptions!$D$28-Assumptions!$D$27)),Assumptions!$D$29-SQRT((1-'Random Draws'!F1971)*(Assumptions!$D$29-Assumptions!$D$27)*(Assumptions!$D$29-Assumptions!$D$28)))</f>
        <v>0.25979177928919</v>
      </c>
      <c r="D1971" s="29" t="n">
        <f aca="false">IF('Random Draws'!I1971&lt;Assumptions!$D$30,1,0)</f>
        <v>0</v>
      </c>
      <c r="E1971" s="19" t="n">
        <f aca="false">C1971+Assumptions!$D$31*D1971</f>
        <v>0.25979177928919</v>
      </c>
      <c r="F1971" s="28" t="n">
        <f aca="false">(Simulation!F1971-Assumptions!$D$15)*(1-E1971)+Assumptions!$D$15-Simulation!J1971</f>
        <v>0.194292863463018</v>
      </c>
      <c r="G1971" s="8" t="n">
        <f aca="false">((Assumptions!$D$14*(1+Simulation!E1971)^1*F1971-Assumptions!$D$14*(1+Simulation!E1971)^0*Simulation!E1971*Assumptions!$D$16)/(1+Simulation!K1971)^1+(Assumptions!$D$14*(1+Simulation!E1971)^2*F1971-Assumptions!$D$14*(1+Simulation!E1971)^1*Simulation!E1971*Assumptions!$D$16)/(1+Simulation!K1971)^2+(Assumptions!$D$14*(1+Simulation!E1971)^3*F1971-Assumptions!$D$14*(1+Simulation!E1971)^2*Simulation!E1971*Assumptions!$D$16)/(1+Simulation!K1971)^3+(Assumptions!$D$14*(1+Simulation!E1971)^4*F1971-Assumptions!$D$14*(1+Simulation!E1971)^3*Simulation!E1971*Assumptions!$D$16)/(1+Simulation!K1971)^4+(Assumptions!$D$14*(1+Simulation!E1971)^5*F1971-Assumptions!$D$14*(1+Simulation!E1971)^4*Simulation!E1971*Assumptions!$D$16)/(1+Simulation!K1971)^5+(Assumptions!$D$14*(1+Simulation!E1971)^5*F1971-Assumptions!$D$14*(1+Simulation!E1971)^4*Simulation!E1971*Assumptions!$D$16)*(1+Simulation!I1971)/(Simulation!K1971-Simulation!I1971)/(1+Simulation!K1971)^5-Assumptions!$D$17)/Assumptions!$D$18</f>
        <v>15.3165076767224</v>
      </c>
      <c r="H1971" s="8" t="str">
        <f aca="false">IF(D1971=1,G1971,"")</f>
        <v/>
      </c>
      <c r="I1971" s="33" t="n">
        <f aca="false">IF(D1971=0,G1971,"")</f>
        <v>15.3165076767224</v>
      </c>
    </row>
    <row r="1972" customFormat="false" ht="15" hidden="false" customHeight="false" outlineLevel="0" collapsed="false">
      <c r="B1972" s="2" t="n">
        <v>1967</v>
      </c>
      <c r="C1972" s="19" t="n">
        <f aca="false">IF('Random Draws'!F1972&lt;(Assumptions!$D$28-Assumptions!$D$27)/(Assumptions!$D$29-Assumptions!$D$27),Assumptions!$D$27+SQRT('Random Draws'!F1972*(Assumptions!$D$29-Assumptions!$D$27)*(Assumptions!$D$28-Assumptions!$D$27)),Assumptions!$D$29-SQRT((1-'Random Draws'!F1972)*(Assumptions!$D$29-Assumptions!$D$27)*(Assumptions!$D$29-Assumptions!$D$28)))</f>
        <v>0.270215626518862</v>
      </c>
      <c r="D1972" s="29" t="n">
        <f aca="false">IF('Random Draws'!I1972&lt;Assumptions!$D$30,1,0)</f>
        <v>0</v>
      </c>
      <c r="E1972" s="19" t="n">
        <f aca="false">C1972+Assumptions!$D$31*D1972</f>
        <v>0.270215626518862</v>
      </c>
      <c r="F1972" s="28" t="n">
        <f aca="false">(Simulation!F1972-Assumptions!$D$15)*(1-E1972)+Assumptions!$D$15-Simulation!J1972</f>
        <v>0.16438502715581</v>
      </c>
      <c r="G1972" s="8" t="n">
        <f aca="false">((Assumptions!$D$14*(1+Simulation!E1972)^1*F1972-Assumptions!$D$14*(1+Simulation!E1972)^0*Simulation!E1972*Assumptions!$D$16)/(1+Simulation!K1972)^1+(Assumptions!$D$14*(1+Simulation!E1972)^2*F1972-Assumptions!$D$14*(1+Simulation!E1972)^1*Simulation!E1972*Assumptions!$D$16)/(1+Simulation!K1972)^2+(Assumptions!$D$14*(1+Simulation!E1972)^3*F1972-Assumptions!$D$14*(1+Simulation!E1972)^2*Simulation!E1972*Assumptions!$D$16)/(1+Simulation!K1972)^3+(Assumptions!$D$14*(1+Simulation!E1972)^4*F1972-Assumptions!$D$14*(1+Simulation!E1972)^3*Simulation!E1972*Assumptions!$D$16)/(1+Simulation!K1972)^4+(Assumptions!$D$14*(1+Simulation!E1972)^5*F1972-Assumptions!$D$14*(1+Simulation!E1972)^4*Simulation!E1972*Assumptions!$D$16)/(1+Simulation!K1972)^5+(Assumptions!$D$14*(1+Simulation!E1972)^5*F1972-Assumptions!$D$14*(1+Simulation!E1972)^4*Simulation!E1972*Assumptions!$D$16)*(1+Simulation!I1972)/(Simulation!K1972-Simulation!I1972)/(1+Simulation!K1972)^5-Assumptions!$D$17)/Assumptions!$D$18</f>
        <v>11.3595734492089</v>
      </c>
      <c r="H1972" s="8" t="str">
        <f aca="false">IF(D1972=1,G1972,"")</f>
        <v/>
      </c>
      <c r="I1972" s="33" t="n">
        <f aca="false">IF(D1972=0,G1972,"")</f>
        <v>11.3595734492089</v>
      </c>
    </row>
    <row r="1973" customFormat="false" ht="15" hidden="false" customHeight="false" outlineLevel="0" collapsed="false">
      <c r="B1973" s="2" t="n">
        <v>1968</v>
      </c>
      <c r="C1973" s="19" t="n">
        <f aca="false">IF('Random Draws'!F1973&lt;(Assumptions!$D$28-Assumptions!$D$27)/(Assumptions!$D$29-Assumptions!$D$27),Assumptions!$D$27+SQRT('Random Draws'!F1973*(Assumptions!$D$29-Assumptions!$D$27)*(Assumptions!$D$28-Assumptions!$D$27)),Assumptions!$D$29-SQRT((1-'Random Draws'!F1973)*(Assumptions!$D$29-Assumptions!$D$27)*(Assumptions!$D$29-Assumptions!$D$28)))</f>
        <v>0.264138171741366</v>
      </c>
      <c r="D1973" s="29" t="n">
        <f aca="false">IF('Random Draws'!I1973&lt;Assumptions!$D$30,1,0)</f>
        <v>1</v>
      </c>
      <c r="E1973" s="19" t="n">
        <f aca="false">C1973+Assumptions!$D$31*D1973</f>
        <v>0.354138171741366</v>
      </c>
      <c r="F1973" s="28" t="n">
        <f aca="false">(Simulation!F1973-Assumptions!$D$15)*(1-E1973)+Assumptions!$D$15-Simulation!J1973</f>
        <v>0.16212731513725</v>
      </c>
      <c r="G1973" s="8" t="n">
        <f aca="false">((Assumptions!$D$14*(1+Simulation!E1973)^1*F1973-Assumptions!$D$14*(1+Simulation!E1973)^0*Simulation!E1973*Assumptions!$D$16)/(1+Simulation!K1973)^1+(Assumptions!$D$14*(1+Simulation!E1973)^2*F1973-Assumptions!$D$14*(1+Simulation!E1973)^1*Simulation!E1973*Assumptions!$D$16)/(1+Simulation!K1973)^2+(Assumptions!$D$14*(1+Simulation!E1973)^3*F1973-Assumptions!$D$14*(1+Simulation!E1973)^2*Simulation!E1973*Assumptions!$D$16)/(1+Simulation!K1973)^3+(Assumptions!$D$14*(1+Simulation!E1973)^4*F1973-Assumptions!$D$14*(1+Simulation!E1973)^3*Simulation!E1973*Assumptions!$D$16)/(1+Simulation!K1973)^4+(Assumptions!$D$14*(1+Simulation!E1973)^5*F1973-Assumptions!$D$14*(1+Simulation!E1973)^4*Simulation!E1973*Assumptions!$D$16)/(1+Simulation!K1973)^5+(Assumptions!$D$14*(1+Simulation!E1973)^5*F1973-Assumptions!$D$14*(1+Simulation!E1973)^4*Simulation!E1973*Assumptions!$D$16)*(1+Simulation!I1973)/(Simulation!K1973-Simulation!I1973)/(1+Simulation!K1973)^5-Assumptions!$D$17)/Assumptions!$D$18</f>
        <v>10.0191610548508</v>
      </c>
      <c r="H1973" s="8" t="n">
        <f aca="false">IF(D1973=1,G1973,"")</f>
        <v>10.0191610548508</v>
      </c>
      <c r="I1973" s="33" t="str">
        <f aca="false">IF(D1973=0,G1973,"")</f>
        <v/>
      </c>
    </row>
    <row r="1974" customFormat="false" ht="15" hidden="false" customHeight="false" outlineLevel="0" collapsed="false">
      <c r="B1974" s="2" t="n">
        <v>1969</v>
      </c>
      <c r="C1974" s="19" t="n">
        <f aca="false">IF('Random Draws'!F1974&lt;(Assumptions!$D$28-Assumptions!$D$27)/(Assumptions!$D$29-Assumptions!$D$27),Assumptions!$D$27+SQRT('Random Draws'!F1974*(Assumptions!$D$29-Assumptions!$D$27)*(Assumptions!$D$28-Assumptions!$D$27)),Assumptions!$D$29-SQRT((1-'Random Draws'!F1974)*(Assumptions!$D$29-Assumptions!$D$27)*(Assumptions!$D$29-Assumptions!$D$28)))</f>
        <v>0.266260305347498</v>
      </c>
      <c r="D1974" s="29" t="n">
        <f aca="false">IF('Random Draws'!I1974&lt;Assumptions!$D$30,1,0)</f>
        <v>0</v>
      </c>
      <c r="E1974" s="19" t="n">
        <f aca="false">C1974+Assumptions!$D$31*D1974</f>
        <v>0.266260305347498</v>
      </c>
      <c r="F1974" s="28" t="n">
        <f aca="false">(Simulation!F1974-Assumptions!$D$15)*(1-E1974)+Assumptions!$D$15-Simulation!J1974</f>
        <v>0.15182725322038</v>
      </c>
      <c r="G1974" s="8" t="n">
        <f aca="false">((Assumptions!$D$14*(1+Simulation!E1974)^1*F1974-Assumptions!$D$14*(1+Simulation!E1974)^0*Simulation!E1974*Assumptions!$D$16)/(1+Simulation!K1974)^1+(Assumptions!$D$14*(1+Simulation!E1974)^2*F1974-Assumptions!$D$14*(1+Simulation!E1974)^1*Simulation!E1974*Assumptions!$D$16)/(1+Simulation!K1974)^2+(Assumptions!$D$14*(1+Simulation!E1974)^3*F1974-Assumptions!$D$14*(1+Simulation!E1974)^2*Simulation!E1974*Assumptions!$D$16)/(1+Simulation!K1974)^3+(Assumptions!$D$14*(1+Simulation!E1974)^4*F1974-Assumptions!$D$14*(1+Simulation!E1974)^3*Simulation!E1974*Assumptions!$D$16)/(1+Simulation!K1974)^4+(Assumptions!$D$14*(1+Simulation!E1974)^5*F1974-Assumptions!$D$14*(1+Simulation!E1974)^4*Simulation!E1974*Assumptions!$D$16)/(1+Simulation!K1974)^5+(Assumptions!$D$14*(1+Simulation!E1974)^5*F1974-Assumptions!$D$14*(1+Simulation!E1974)^4*Simulation!E1974*Assumptions!$D$16)*(1+Simulation!I1974)/(Simulation!K1974-Simulation!I1974)/(1+Simulation!K1974)^5-Assumptions!$D$17)/Assumptions!$D$18</f>
        <v>7.71747667514296</v>
      </c>
      <c r="H1974" s="8" t="str">
        <f aca="false">IF(D1974=1,G1974,"")</f>
        <v/>
      </c>
      <c r="I1974" s="33" t="n">
        <f aca="false">IF(D1974=0,G1974,"")</f>
        <v>7.71747667514296</v>
      </c>
    </row>
    <row r="1975" customFormat="false" ht="15" hidden="false" customHeight="false" outlineLevel="0" collapsed="false">
      <c r="B1975" s="2" t="n">
        <v>1970</v>
      </c>
      <c r="C1975" s="19" t="n">
        <f aca="false">IF('Random Draws'!F1975&lt;(Assumptions!$D$28-Assumptions!$D$27)/(Assumptions!$D$29-Assumptions!$D$27),Assumptions!$D$27+SQRT('Random Draws'!F1975*(Assumptions!$D$29-Assumptions!$D$27)*(Assumptions!$D$28-Assumptions!$D$27)),Assumptions!$D$29-SQRT((1-'Random Draws'!F1975)*(Assumptions!$D$29-Assumptions!$D$27)*(Assumptions!$D$29-Assumptions!$D$28)))</f>
        <v>0.256053263775993</v>
      </c>
      <c r="D1975" s="29" t="n">
        <f aca="false">IF('Random Draws'!I1975&lt;Assumptions!$D$30,1,0)</f>
        <v>0</v>
      </c>
      <c r="E1975" s="19" t="n">
        <f aca="false">C1975+Assumptions!$D$31*D1975</f>
        <v>0.256053263775993</v>
      </c>
      <c r="F1975" s="28" t="n">
        <f aca="false">(Simulation!F1975-Assumptions!$D$15)*(1-E1975)+Assumptions!$D$15-Simulation!J1975</f>
        <v>0.198167534167179</v>
      </c>
      <c r="G1975" s="8" t="n">
        <f aca="false">((Assumptions!$D$14*(1+Simulation!E1975)^1*F1975-Assumptions!$D$14*(1+Simulation!E1975)^0*Simulation!E1975*Assumptions!$D$16)/(1+Simulation!K1975)^1+(Assumptions!$D$14*(1+Simulation!E1975)^2*F1975-Assumptions!$D$14*(1+Simulation!E1975)^1*Simulation!E1975*Assumptions!$D$16)/(1+Simulation!K1975)^2+(Assumptions!$D$14*(1+Simulation!E1975)^3*F1975-Assumptions!$D$14*(1+Simulation!E1975)^2*Simulation!E1975*Assumptions!$D$16)/(1+Simulation!K1975)^3+(Assumptions!$D$14*(1+Simulation!E1975)^4*F1975-Assumptions!$D$14*(1+Simulation!E1975)^3*Simulation!E1975*Assumptions!$D$16)/(1+Simulation!K1975)^4+(Assumptions!$D$14*(1+Simulation!E1975)^5*F1975-Assumptions!$D$14*(1+Simulation!E1975)^4*Simulation!E1975*Assumptions!$D$16)/(1+Simulation!K1975)^5+(Assumptions!$D$14*(1+Simulation!E1975)^5*F1975-Assumptions!$D$14*(1+Simulation!E1975)^4*Simulation!E1975*Assumptions!$D$16)*(1+Simulation!I1975)/(Simulation!K1975-Simulation!I1975)/(1+Simulation!K1975)^5-Assumptions!$D$17)/Assumptions!$D$18</f>
        <v>14.5587048560004</v>
      </c>
      <c r="H1975" s="8" t="str">
        <f aca="false">IF(D1975=1,G1975,"")</f>
        <v/>
      </c>
      <c r="I1975" s="33" t="n">
        <f aca="false">IF(D1975=0,G1975,"")</f>
        <v>14.5587048560004</v>
      </c>
    </row>
    <row r="1976" customFormat="false" ht="15" hidden="false" customHeight="false" outlineLevel="0" collapsed="false">
      <c r="B1976" s="2" t="n">
        <v>1971</v>
      </c>
      <c r="C1976" s="19" t="n">
        <f aca="false">IF('Random Draws'!F1976&lt;(Assumptions!$D$28-Assumptions!$D$27)/(Assumptions!$D$29-Assumptions!$D$27),Assumptions!$D$27+SQRT('Random Draws'!F1976*(Assumptions!$D$29-Assumptions!$D$27)*(Assumptions!$D$28-Assumptions!$D$27)),Assumptions!$D$29-SQRT((1-'Random Draws'!F1976)*(Assumptions!$D$29-Assumptions!$D$27)*(Assumptions!$D$29-Assumptions!$D$28)))</f>
        <v>0.263238424954367</v>
      </c>
      <c r="D1976" s="29" t="n">
        <f aca="false">IF('Random Draws'!I1976&lt;Assumptions!$D$30,1,0)</f>
        <v>0</v>
      </c>
      <c r="E1976" s="19" t="n">
        <f aca="false">C1976+Assumptions!$D$31*D1976</f>
        <v>0.263238424954367</v>
      </c>
      <c r="F1976" s="28" t="n">
        <f aca="false">(Simulation!F1976-Assumptions!$D$15)*(1-E1976)+Assumptions!$D$15-Simulation!J1976</f>
        <v>0.186903195452107</v>
      </c>
      <c r="G1976" s="8" t="n">
        <f aca="false">((Assumptions!$D$14*(1+Simulation!E1976)^1*F1976-Assumptions!$D$14*(1+Simulation!E1976)^0*Simulation!E1976*Assumptions!$D$16)/(1+Simulation!K1976)^1+(Assumptions!$D$14*(1+Simulation!E1976)^2*F1976-Assumptions!$D$14*(1+Simulation!E1976)^1*Simulation!E1976*Assumptions!$D$16)/(1+Simulation!K1976)^2+(Assumptions!$D$14*(1+Simulation!E1976)^3*F1976-Assumptions!$D$14*(1+Simulation!E1976)^2*Simulation!E1976*Assumptions!$D$16)/(1+Simulation!K1976)^3+(Assumptions!$D$14*(1+Simulation!E1976)^4*F1976-Assumptions!$D$14*(1+Simulation!E1976)^3*Simulation!E1976*Assumptions!$D$16)/(1+Simulation!K1976)^4+(Assumptions!$D$14*(1+Simulation!E1976)^5*F1976-Assumptions!$D$14*(1+Simulation!E1976)^4*Simulation!E1976*Assumptions!$D$16)/(1+Simulation!K1976)^5+(Assumptions!$D$14*(1+Simulation!E1976)^5*F1976-Assumptions!$D$14*(1+Simulation!E1976)^4*Simulation!E1976*Assumptions!$D$16)*(1+Simulation!I1976)/(Simulation!K1976-Simulation!I1976)/(1+Simulation!K1976)^5-Assumptions!$D$17)/Assumptions!$D$18</f>
        <v>18.3838779694117</v>
      </c>
      <c r="H1976" s="8" t="str">
        <f aca="false">IF(D1976=1,G1976,"")</f>
        <v/>
      </c>
      <c r="I1976" s="33" t="n">
        <f aca="false">IF(D1976=0,G1976,"")</f>
        <v>18.3838779694117</v>
      </c>
    </row>
    <row r="1977" customFormat="false" ht="15" hidden="false" customHeight="false" outlineLevel="0" collapsed="false">
      <c r="B1977" s="2" t="n">
        <v>1972</v>
      </c>
      <c r="C1977" s="19" t="n">
        <f aca="false">IF('Random Draws'!F1977&lt;(Assumptions!$D$28-Assumptions!$D$27)/(Assumptions!$D$29-Assumptions!$D$27),Assumptions!$D$27+SQRT('Random Draws'!F1977*(Assumptions!$D$29-Assumptions!$D$27)*(Assumptions!$D$28-Assumptions!$D$27)),Assumptions!$D$29-SQRT((1-'Random Draws'!F1977)*(Assumptions!$D$29-Assumptions!$D$27)*(Assumptions!$D$29-Assumptions!$D$28)))</f>
        <v>0.260022722456651</v>
      </c>
      <c r="D1977" s="29" t="n">
        <f aca="false">IF('Random Draws'!I1977&lt;Assumptions!$D$30,1,0)</f>
        <v>0</v>
      </c>
      <c r="E1977" s="19" t="n">
        <f aca="false">C1977+Assumptions!$D$31*D1977</f>
        <v>0.260022722456651</v>
      </c>
      <c r="F1977" s="28" t="n">
        <f aca="false">(Simulation!F1977-Assumptions!$D$15)*(1-E1977)+Assumptions!$D$15-Simulation!J1977</f>
        <v>0.219825227522864</v>
      </c>
      <c r="G1977" s="8" t="n">
        <f aca="false">((Assumptions!$D$14*(1+Simulation!E1977)^1*F1977-Assumptions!$D$14*(1+Simulation!E1977)^0*Simulation!E1977*Assumptions!$D$16)/(1+Simulation!K1977)^1+(Assumptions!$D$14*(1+Simulation!E1977)^2*F1977-Assumptions!$D$14*(1+Simulation!E1977)^1*Simulation!E1977*Assumptions!$D$16)/(1+Simulation!K1977)^2+(Assumptions!$D$14*(1+Simulation!E1977)^3*F1977-Assumptions!$D$14*(1+Simulation!E1977)^2*Simulation!E1977*Assumptions!$D$16)/(1+Simulation!K1977)^3+(Assumptions!$D$14*(1+Simulation!E1977)^4*F1977-Assumptions!$D$14*(1+Simulation!E1977)^3*Simulation!E1977*Assumptions!$D$16)/(1+Simulation!K1977)^4+(Assumptions!$D$14*(1+Simulation!E1977)^5*F1977-Assumptions!$D$14*(1+Simulation!E1977)^4*Simulation!E1977*Assumptions!$D$16)/(1+Simulation!K1977)^5+(Assumptions!$D$14*(1+Simulation!E1977)^5*F1977-Assumptions!$D$14*(1+Simulation!E1977)^4*Simulation!E1977*Assumptions!$D$16)*(1+Simulation!I1977)/(Simulation!K1977-Simulation!I1977)/(1+Simulation!K1977)^5-Assumptions!$D$17)/Assumptions!$D$18</f>
        <v>15.0751183437635</v>
      </c>
      <c r="H1977" s="8" t="str">
        <f aca="false">IF(D1977=1,G1977,"")</f>
        <v/>
      </c>
      <c r="I1977" s="33" t="n">
        <f aca="false">IF(D1977=0,G1977,"")</f>
        <v>15.0751183437635</v>
      </c>
    </row>
    <row r="1978" customFormat="false" ht="15" hidden="false" customHeight="false" outlineLevel="0" collapsed="false">
      <c r="B1978" s="2" t="n">
        <v>1973</v>
      </c>
      <c r="C1978" s="19" t="n">
        <f aca="false">IF('Random Draws'!F1978&lt;(Assumptions!$D$28-Assumptions!$D$27)/(Assumptions!$D$29-Assumptions!$D$27),Assumptions!$D$27+SQRT('Random Draws'!F1978*(Assumptions!$D$29-Assumptions!$D$27)*(Assumptions!$D$28-Assumptions!$D$27)),Assumptions!$D$29-SQRT((1-'Random Draws'!F1978)*(Assumptions!$D$29-Assumptions!$D$27)*(Assumptions!$D$29-Assumptions!$D$28)))</f>
        <v>0.276152006346263</v>
      </c>
      <c r="D1978" s="29" t="n">
        <f aca="false">IF('Random Draws'!I1978&lt;Assumptions!$D$30,1,0)</f>
        <v>0</v>
      </c>
      <c r="E1978" s="19" t="n">
        <f aca="false">C1978+Assumptions!$D$31*D1978</f>
        <v>0.276152006346263</v>
      </c>
      <c r="F1978" s="28" t="n">
        <f aca="false">(Simulation!F1978-Assumptions!$D$15)*(1-E1978)+Assumptions!$D$15-Simulation!J1978</f>
        <v>0.149069760782719</v>
      </c>
      <c r="G1978" s="8" t="n">
        <f aca="false">((Assumptions!$D$14*(1+Simulation!E1978)^1*F1978-Assumptions!$D$14*(1+Simulation!E1978)^0*Simulation!E1978*Assumptions!$D$16)/(1+Simulation!K1978)^1+(Assumptions!$D$14*(1+Simulation!E1978)^2*F1978-Assumptions!$D$14*(1+Simulation!E1978)^1*Simulation!E1978*Assumptions!$D$16)/(1+Simulation!K1978)^2+(Assumptions!$D$14*(1+Simulation!E1978)^3*F1978-Assumptions!$D$14*(1+Simulation!E1978)^2*Simulation!E1978*Assumptions!$D$16)/(1+Simulation!K1978)^3+(Assumptions!$D$14*(1+Simulation!E1978)^4*F1978-Assumptions!$D$14*(1+Simulation!E1978)^3*Simulation!E1978*Assumptions!$D$16)/(1+Simulation!K1978)^4+(Assumptions!$D$14*(1+Simulation!E1978)^5*F1978-Assumptions!$D$14*(1+Simulation!E1978)^4*Simulation!E1978*Assumptions!$D$16)/(1+Simulation!K1978)^5+(Assumptions!$D$14*(1+Simulation!E1978)^5*F1978-Assumptions!$D$14*(1+Simulation!E1978)^4*Simulation!E1978*Assumptions!$D$16)*(1+Simulation!I1978)/(Simulation!K1978-Simulation!I1978)/(1+Simulation!K1978)^5-Assumptions!$D$17)/Assumptions!$D$18</f>
        <v>9.60789199486311</v>
      </c>
      <c r="H1978" s="8" t="str">
        <f aca="false">IF(D1978=1,G1978,"")</f>
        <v/>
      </c>
      <c r="I1978" s="33" t="n">
        <f aca="false">IF(D1978=0,G1978,"")</f>
        <v>9.60789199486311</v>
      </c>
    </row>
    <row r="1979" customFormat="false" ht="15" hidden="false" customHeight="false" outlineLevel="0" collapsed="false">
      <c r="B1979" s="2" t="n">
        <v>1974</v>
      </c>
      <c r="C1979" s="19" t="n">
        <f aca="false">IF('Random Draws'!F1979&lt;(Assumptions!$D$28-Assumptions!$D$27)/(Assumptions!$D$29-Assumptions!$D$27),Assumptions!$D$27+SQRT('Random Draws'!F1979*(Assumptions!$D$29-Assumptions!$D$27)*(Assumptions!$D$28-Assumptions!$D$27)),Assumptions!$D$29-SQRT((1-'Random Draws'!F1979)*(Assumptions!$D$29-Assumptions!$D$27)*(Assumptions!$D$29-Assumptions!$D$28)))</f>
        <v>0.271602805473969</v>
      </c>
      <c r="D1979" s="29" t="n">
        <f aca="false">IF('Random Draws'!I1979&lt;Assumptions!$D$30,1,0)</f>
        <v>0</v>
      </c>
      <c r="E1979" s="19" t="n">
        <f aca="false">C1979+Assumptions!$D$31*D1979</f>
        <v>0.271602805473969</v>
      </c>
      <c r="F1979" s="28" t="n">
        <f aca="false">(Simulation!F1979-Assumptions!$D$15)*(1-E1979)+Assumptions!$D$15-Simulation!J1979</f>
        <v>0.199120034708328</v>
      </c>
      <c r="G1979" s="8" t="n">
        <f aca="false">((Assumptions!$D$14*(1+Simulation!E1979)^1*F1979-Assumptions!$D$14*(1+Simulation!E1979)^0*Simulation!E1979*Assumptions!$D$16)/(1+Simulation!K1979)^1+(Assumptions!$D$14*(1+Simulation!E1979)^2*F1979-Assumptions!$D$14*(1+Simulation!E1979)^1*Simulation!E1979*Assumptions!$D$16)/(1+Simulation!K1979)^2+(Assumptions!$D$14*(1+Simulation!E1979)^3*F1979-Assumptions!$D$14*(1+Simulation!E1979)^2*Simulation!E1979*Assumptions!$D$16)/(1+Simulation!K1979)^3+(Assumptions!$D$14*(1+Simulation!E1979)^4*F1979-Assumptions!$D$14*(1+Simulation!E1979)^3*Simulation!E1979*Assumptions!$D$16)/(1+Simulation!K1979)^4+(Assumptions!$D$14*(1+Simulation!E1979)^5*F1979-Assumptions!$D$14*(1+Simulation!E1979)^4*Simulation!E1979*Assumptions!$D$16)/(1+Simulation!K1979)^5+(Assumptions!$D$14*(1+Simulation!E1979)^5*F1979-Assumptions!$D$14*(1+Simulation!E1979)^4*Simulation!E1979*Assumptions!$D$16)*(1+Simulation!I1979)/(Simulation!K1979-Simulation!I1979)/(1+Simulation!K1979)^5-Assumptions!$D$17)/Assumptions!$D$18</f>
        <v>18.1152832784667</v>
      </c>
      <c r="H1979" s="8" t="str">
        <f aca="false">IF(D1979=1,G1979,"")</f>
        <v/>
      </c>
      <c r="I1979" s="33" t="n">
        <f aca="false">IF(D1979=0,G1979,"")</f>
        <v>18.1152832784667</v>
      </c>
    </row>
    <row r="1980" customFormat="false" ht="15" hidden="false" customHeight="false" outlineLevel="0" collapsed="false">
      <c r="B1980" s="2" t="n">
        <v>1975</v>
      </c>
      <c r="C1980" s="19" t="n">
        <f aca="false">IF('Random Draws'!F1980&lt;(Assumptions!$D$28-Assumptions!$D$27)/(Assumptions!$D$29-Assumptions!$D$27),Assumptions!$D$27+SQRT('Random Draws'!F1980*(Assumptions!$D$29-Assumptions!$D$27)*(Assumptions!$D$28-Assumptions!$D$27)),Assumptions!$D$29-SQRT((1-'Random Draws'!F1980)*(Assumptions!$D$29-Assumptions!$D$27)*(Assumptions!$D$29-Assumptions!$D$28)))</f>
        <v>0.246614236082935</v>
      </c>
      <c r="D1980" s="29" t="n">
        <f aca="false">IF('Random Draws'!I1980&lt;Assumptions!$D$30,1,0)</f>
        <v>1</v>
      </c>
      <c r="E1980" s="19" t="n">
        <f aca="false">C1980+Assumptions!$D$31*D1980</f>
        <v>0.336614236082935</v>
      </c>
      <c r="F1980" s="28" t="n">
        <f aca="false">(Simulation!F1980-Assumptions!$D$15)*(1-E1980)+Assumptions!$D$15-Simulation!J1980</f>
        <v>0.138807825123472</v>
      </c>
      <c r="G1980" s="8" t="n">
        <f aca="false">((Assumptions!$D$14*(1+Simulation!E1980)^1*F1980-Assumptions!$D$14*(1+Simulation!E1980)^0*Simulation!E1980*Assumptions!$D$16)/(1+Simulation!K1980)^1+(Assumptions!$D$14*(1+Simulation!E1980)^2*F1980-Assumptions!$D$14*(1+Simulation!E1980)^1*Simulation!E1980*Assumptions!$D$16)/(1+Simulation!K1980)^2+(Assumptions!$D$14*(1+Simulation!E1980)^3*F1980-Assumptions!$D$14*(1+Simulation!E1980)^2*Simulation!E1980*Assumptions!$D$16)/(1+Simulation!K1980)^3+(Assumptions!$D$14*(1+Simulation!E1980)^4*F1980-Assumptions!$D$14*(1+Simulation!E1980)^3*Simulation!E1980*Assumptions!$D$16)/(1+Simulation!K1980)^4+(Assumptions!$D$14*(1+Simulation!E1980)^5*F1980-Assumptions!$D$14*(1+Simulation!E1980)^4*Simulation!E1980*Assumptions!$D$16)/(1+Simulation!K1980)^5+(Assumptions!$D$14*(1+Simulation!E1980)^5*F1980-Assumptions!$D$14*(1+Simulation!E1980)^4*Simulation!E1980*Assumptions!$D$16)*(1+Simulation!I1980)/(Simulation!K1980-Simulation!I1980)/(1+Simulation!K1980)^5-Assumptions!$D$17)/Assumptions!$D$18</f>
        <v>17.9053601619869</v>
      </c>
      <c r="H1980" s="8" t="n">
        <f aca="false">IF(D1980=1,G1980,"")</f>
        <v>17.9053601619869</v>
      </c>
      <c r="I1980" s="33" t="str">
        <f aca="false">IF(D1980=0,G1980,"")</f>
        <v/>
      </c>
    </row>
    <row r="1981" customFormat="false" ht="15" hidden="false" customHeight="false" outlineLevel="0" collapsed="false">
      <c r="B1981" s="2" t="n">
        <v>1976</v>
      </c>
      <c r="C1981" s="19" t="n">
        <f aca="false">IF('Random Draws'!F1981&lt;(Assumptions!$D$28-Assumptions!$D$27)/(Assumptions!$D$29-Assumptions!$D$27),Assumptions!$D$27+SQRT('Random Draws'!F1981*(Assumptions!$D$29-Assumptions!$D$27)*(Assumptions!$D$28-Assumptions!$D$27)),Assumptions!$D$29-SQRT((1-'Random Draws'!F1981)*(Assumptions!$D$29-Assumptions!$D$27)*(Assumptions!$D$29-Assumptions!$D$28)))</f>
        <v>0.263275674225345</v>
      </c>
      <c r="D1981" s="29" t="n">
        <f aca="false">IF('Random Draws'!I1981&lt;Assumptions!$D$30,1,0)</f>
        <v>1</v>
      </c>
      <c r="E1981" s="19" t="n">
        <f aca="false">C1981+Assumptions!$D$31*D1981</f>
        <v>0.353275674225345</v>
      </c>
      <c r="F1981" s="28" t="n">
        <f aca="false">(Simulation!F1981-Assumptions!$D$15)*(1-E1981)+Assumptions!$D$15-Simulation!J1981</f>
        <v>0.168256618215625</v>
      </c>
      <c r="G1981" s="8" t="n">
        <f aca="false">((Assumptions!$D$14*(1+Simulation!E1981)^1*F1981-Assumptions!$D$14*(1+Simulation!E1981)^0*Simulation!E1981*Assumptions!$D$16)/(1+Simulation!K1981)^1+(Assumptions!$D$14*(1+Simulation!E1981)^2*F1981-Assumptions!$D$14*(1+Simulation!E1981)^1*Simulation!E1981*Assumptions!$D$16)/(1+Simulation!K1981)^2+(Assumptions!$D$14*(1+Simulation!E1981)^3*F1981-Assumptions!$D$14*(1+Simulation!E1981)^2*Simulation!E1981*Assumptions!$D$16)/(1+Simulation!K1981)^3+(Assumptions!$D$14*(1+Simulation!E1981)^4*F1981-Assumptions!$D$14*(1+Simulation!E1981)^3*Simulation!E1981*Assumptions!$D$16)/(1+Simulation!K1981)^4+(Assumptions!$D$14*(1+Simulation!E1981)^5*F1981-Assumptions!$D$14*(1+Simulation!E1981)^4*Simulation!E1981*Assumptions!$D$16)/(1+Simulation!K1981)^5+(Assumptions!$D$14*(1+Simulation!E1981)^5*F1981-Assumptions!$D$14*(1+Simulation!E1981)^4*Simulation!E1981*Assumptions!$D$16)*(1+Simulation!I1981)/(Simulation!K1981-Simulation!I1981)/(1+Simulation!K1981)^5-Assumptions!$D$17)/Assumptions!$D$18</f>
        <v>8.45173636563835</v>
      </c>
      <c r="H1981" s="8" t="n">
        <f aca="false">IF(D1981=1,G1981,"")</f>
        <v>8.45173636563835</v>
      </c>
      <c r="I1981" s="33" t="str">
        <f aca="false">IF(D1981=0,G1981,"")</f>
        <v/>
      </c>
    </row>
    <row r="1982" customFormat="false" ht="15" hidden="false" customHeight="false" outlineLevel="0" collapsed="false">
      <c r="B1982" s="2" t="n">
        <v>1977</v>
      </c>
      <c r="C1982" s="19" t="n">
        <f aca="false">IF('Random Draws'!F1982&lt;(Assumptions!$D$28-Assumptions!$D$27)/(Assumptions!$D$29-Assumptions!$D$27),Assumptions!$D$27+SQRT('Random Draws'!F1982*(Assumptions!$D$29-Assumptions!$D$27)*(Assumptions!$D$28-Assumptions!$D$27)),Assumptions!$D$29-SQRT((1-'Random Draws'!F1982)*(Assumptions!$D$29-Assumptions!$D$27)*(Assumptions!$D$29-Assumptions!$D$28)))</f>
        <v>0.256261050477186</v>
      </c>
      <c r="D1982" s="29" t="n">
        <f aca="false">IF('Random Draws'!I1982&lt;Assumptions!$D$30,1,0)</f>
        <v>0</v>
      </c>
      <c r="E1982" s="19" t="n">
        <f aca="false">C1982+Assumptions!$D$31*D1982</f>
        <v>0.256261050477186</v>
      </c>
      <c r="F1982" s="28" t="n">
        <f aca="false">(Simulation!F1982-Assumptions!$D$15)*(1-E1982)+Assumptions!$D$15-Simulation!J1982</f>
        <v>0.184189687095603</v>
      </c>
      <c r="G1982" s="8" t="n">
        <f aca="false">((Assumptions!$D$14*(1+Simulation!E1982)^1*F1982-Assumptions!$D$14*(1+Simulation!E1982)^0*Simulation!E1982*Assumptions!$D$16)/(1+Simulation!K1982)^1+(Assumptions!$D$14*(1+Simulation!E1982)^2*F1982-Assumptions!$D$14*(1+Simulation!E1982)^1*Simulation!E1982*Assumptions!$D$16)/(1+Simulation!K1982)^2+(Assumptions!$D$14*(1+Simulation!E1982)^3*F1982-Assumptions!$D$14*(1+Simulation!E1982)^2*Simulation!E1982*Assumptions!$D$16)/(1+Simulation!K1982)^3+(Assumptions!$D$14*(1+Simulation!E1982)^4*F1982-Assumptions!$D$14*(1+Simulation!E1982)^3*Simulation!E1982*Assumptions!$D$16)/(1+Simulation!K1982)^4+(Assumptions!$D$14*(1+Simulation!E1982)^5*F1982-Assumptions!$D$14*(1+Simulation!E1982)^4*Simulation!E1982*Assumptions!$D$16)/(1+Simulation!K1982)^5+(Assumptions!$D$14*(1+Simulation!E1982)^5*F1982-Assumptions!$D$14*(1+Simulation!E1982)^4*Simulation!E1982*Assumptions!$D$16)*(1+Simulation!I1982)/(Simulation!K1982-Simulation!I1982)/(1+Simulation!K1982)^5-Assumptions!$D$17)/Assumptions!$D$18</f>
        <v>18.3393441753294</v>
      </c>
      <c r="H1982" s="8" t="str">
        <f aca="false">IF(D1982=1,G1982,"")</f>
        <v/>
      </c>
      <c r="I1982" s="33" t="n">
        <f aca="false">IF(D1982=0,G1982,"")</f>
        <v>18.3393441753294</v>
      </c>
    </row>
    <row r="1983" customFormat="false" ht="15" hidden="false" customHeight="false" outlineLevel="0" collapsed="false">
      <c r="B1983" s="2" t="n">
        <v>1978</v>
      </c>
      <c r="C1983" s="19" t="n">
        <f aca="false">IF('Random Draws'!F1983&lt;(Assumptions!$D$28-Assumptions!$D$27)/(Assumptions!$D$29-Assumptions!$D$27),Assumptions!$D$27+SQRT('Random Draws'!F1983*(Assumptions!$D$29-Assumptions!$D$27)*(Assumptions!$D$28-Assumptions!$D$27)),Assumptions!$D$29-SQRT((1-'Random Draws'!F1983)*(Assumptions!$D$29-Assumptions!$D$27)*(Assumptions!$D$29-Assumptions!$D$28)))</f>
        <v>0.260052429906517</v>
      </c>
      <c r="D1983" s="29" t="n">
        <f aca="false">IF('Random Draws'!I1983&lt;Assumptions!$D$30,1,0)</f>
        <v>0</v>
      </c>
      <c r="E1983" s="19" t="n">
        <f aca="false">C1983+Assumptions!$D$31*D1983</f>
        <v>0.260052429906517</v>
      </c>
      <c r="F1983" s="28" t="n">
        <f aca="false">(Simulation!F1983-Assumptions!$D$15)*(1-E1983)+Assumptions!$D$15-Simulation!J1983</f>
        <v>0.192306912710562</v>
      </c>
      <c r="G1983" s="8" t="n">
        <f aca="false">((Assumptions!$D$14*(1+Simulation!E1983)^1*F1983-Assumptions!$D$14*(1+Simulation!E1983)^0*Simulation!E1983*Assumptions!$D$16)/(1+Simulation!K1983)^1+(Assumptions!$D$14*(1+Simulation!E1983)^2*F1983-Assumptions!$D$14*(1+Simulation!E1983)^1*Simulation!E1983*Assumptions!$D$16)/(1+Simulation!K1983)^2+(Assumptions!$D$14*(1+Simulation!E1983)^3*F1983-Assumptions!$D$14*(1+Simulation!E1983)^2*Simulation!E1983*Assumptions!$D$16)/(1+Simulation!K1983)^3+(Assumptions!$D$14*(1+Simulation!E1983)^4*F1983-Assumptions!$D$14*(1+Simulation!E1983)^3*Simulation!E1983*Assumptions!$D$16)/(1+Simulation!K1983)^4+(Assumptions!$D$14*(1+Simulation!E1983)^5*F1983-Assumptions!$D$14*(1+Simulation!E1983)^4*Simulation!E1983*Assumptions!$D$16)/(1+Simulation!K1983)^5+(Assumptions!$D$14*(1+Simulation!E1983)^5*F1983-Assumptions!$D$14*(1+Simulation!E1983)^4*Simulation!E1983*Assumptions!$D$16)*(1+Simulation!I1983)/(Simulation!K1983-Simulation!I1983)/(1+Simulation!K1983)^5-Assumptions!$D$17)/Assumptions!$D$18</f>
        <v>17.1781082518558</v>
      </c>
      <c r="H1983" s="8" t="str">
        <f aca="false">IF(D1983=1,G1983,"")</f>
        <v/>
      </c>
      <c r="I1983" s="33" t="n">
        <f aca="false">IF(D1983=0,G1983,"")</f>
        <v>17.1781082518558</v>
      </c>
    </row>
    <row r="1984" customFormat="false" ht="15" hidden="false" customHeight="false" outlineLevel="0" collapsed="false">
      <c r="B1984" s="2" t="n">
        <v>1979</v>
      </c>
      <c r="C1984" s="19" t="n">
        <f aca="false">IF('Random Draws'!F1984&lt;(Assumptions!$D$28-Assumptions!$D$27)/(Assumptions!$D$29-Assumptions!$D$27),Assumptions!$D$27+SQRT('Random Draws'!F1984*(Assumptions!$D$29-Assumptions!$D$27)*(Assumptions!$D$28-Assumptions!$D$27)),Assumptions!$D$29-SQRT((1-'Random Draws'!F1984)*(Assumptions!$D$29-Assumptions!$D$27)*(Assumptions!$D$29-Assumptions!$D$28)))</f>
        <v>0.266247545631881</v>
      </c>
      <c r="D1984" s="29" t="n">
        <f aca="false">IF('Random Draws'!I1984&lt;Assumptions!$D$30,1,0)</f>
        <v>0</v>
      </c>
      <c r="E1984" s="19" t="n">
        <f aca="false">C1984+Assumptions!$D$31*D1984</f>
        <v>0.266247545631881</v>
      </c>
      <c r="F1984" s="28" t="n">
        <f aca="false">(Simulation!F1984-Assumptions!$D$15)*(1-E1984)+Assumptions!$D$15-Simulation!J1984</f>
        <v>0.166696239210408</v>
      </c>
      <c r="G1984" s="8" t="n">
        <f aca="false">((Assumptions!$D$14*(1+Simulation!E1984)^1*F1984-Assumptions!$D$14*(1+Simulation!E1984)^0*Simulation!E1984*Assumptions!$D$16)/(1+Simulation!K1984)^1+(Assumptions!$D$14*(1+Simulation!E1984)^2*F1984-Assumptions!$D$14*(1+Simulation!E1984)^1*Simulation!E1984*Assumptions!$D$16)/(1+Simulation!K1984)^2+(Assumptions!$D$14*(1+Simulation!E1984)^3*F1984-Assumptions!$D$14*(1+Simulation!E1984)^2*Simulation!E1984*Assumptions!$D$16)/(1+Simulation!K1984)^3+(Assumptions!$D$14*(1+Simulation!E1984)^4*F1984-Assumptions!$D$14*(1+Simulation!E1984)^3*Simulation!E1984*Assumptions!$D$16)/(1+Simulation!K1984)^4+(Assumptions!$D$14*(1+Simulation!E1984)^5*F1984-Assumptions!$D$14*(1+Simulation!E1984)^4*Simulation!E1984*Assumptions!$D$16)/(1+Simulation!K1984)^5+(Assumptions!$D$14*(1+Simulation!E1984)^5*F1984-Assumptions!$D$14*(1+Simulation!E1984)^4*Simulation!E1984*Assumptions!$D$16)*(1+Simulation!I1984)/(Simulation!K1984-Simulation!I1984)/(1+Simulation!K1984)^5-Assumptions!$D$17)/Assumptions!$D$18</f>
        <v>9.30396763615905</v>
      </c>
      <c r="H1984" s="8" t="str">
        <f aca="false">IF(D1984=1,G1984,"")</f>
        <v/>
      </c>
      <c r="I1984" s="33" t="n">
        <f aca="false">IF(D1984=0,G1984,"")</f>
        <v>9.30396763615905</v>
      </c>
    </row>
    <row r="1985" customFormat="false" ht="15" hidden="false" customHeight="false" outlineLevel="0" collapsed="false">
      <c r="B1985" s="2" t="n">
        <v>1980</v>
      </c>
      <c r="C1985" s="19" t="n">
        <f aca="false">IF('Random Draws'!F1985&lt;(Assumptions!$D$28-Assumptions!$D$27)/(Assumptions!$D$29-Assumptions!$D$27),Assumptions!$D$27+SQRT('Random Draws'!F1985*(Assumptions!$D$29-Assumptions!$D$27)*(Assumptions!$D$28-Assumptions!$D$27)),Assumptions!$D$29-SQRT((1-'Random Draws'!F1985)*(Assumptions!$D$29-Assumptions!$D$27)*(Assumptions!$D$29-Assumptions!$D$28)))</f>
        <v>0.257381089877818</v>
      </c>
      <c r="D1985" s="29" t="n">
        <f aca="false">IF('Random Draws'!I1985&lt;Assumptions!$D$30,1,0)</f>
        <v>0</v>
      </c>
      <c r="E1985" s="19" t="n">
        <f aca="false">C1985+Assumptions!$D$31*D1985</f>
        <v>0.257381089877818</v>
      </c>
      <c r="F1985" s="28" t="n">
        <f aca="false">(Simulation!F1985-Assumptions!$D$15)*(1-E1985)+Assumptions!$D$15-Simulation!J1985</f>
        <v>0.219148998845782</v>
      </c>
      <c r="G1985" s="8" t="n">
        <f aca="false">((Assumptions!$D$14*(1+Simulation!E1985)^1*F1985-Assumptions!$D$14*(1+Simulation!E1985)^0*Simulation!E1985*Assumptions!$D$16)/(1+Simulation!K1985)^1+(Assumptions!$D$14*(1+Simulation!E1985)^2*F1985-Assumptions!$D$14*(1+Simulation!E1985)^1*Simulation!E1985*Assumptions!$D$16)/(1+Simulation!K1985)^2+(Assumptions!$D$14*(1+Simulation!E1985)^3*F1985-Assumptions!$D$14*(1+Simulation!E1985)^2*Simulation!E1985*Assumptions!$D$16)/(1+Simulation!K1985)^3+(Assumptions!$D$14*(1+Simulation!E1985)^4*F1985-Assumptions!$D$14*(1+Simulation!E1985)^3*Simulation!E1985*Assumptions!$D$16)/(1+Simulation!K1985)^4+(Assumptions!$D$14*(1+Simulation!E1985)^5*F1985-Assumptions!$D$14*(1+Simulation!E1985)^4*Simulation!E1985*Assumptions!$D$16)/(1+Simulation!K1985)^5+(Assumptions!$D$14*(1+Simulation!E1985)^5*F1985-Assumptions!$D$14*(1+Simulation!E1985)^4*Simulation!E1985*Assumptions!$D$16)*(1+Simulation!I1985)/(Simulation!K1985-Simulation!I1985)/(1+Simulation!K1985)^5-Assumptions!$D$17)/Assumptions!$D$18</f>
        <v>24.2525568494723</v>
      </c>
      <c r="H1985" s="8" t="str">
        <f aca="false">IF(D1985=1,G1985,"")</f>
        <v/>
      </c>
      <c r="I1985" s="33" t="n">
        <f aca="false">IF(D1985=0,G1985,"")</f>
        <v>24.2525568494723</v>
      </c>
    </row>
    <row r="1986" customFormat="false" ht="15" hidden="false" customHeight="false" outlineLevel="0" collapsed="false">
      <c r="B1986" s="2" t="n">
        <v>1981</v>
      </c>
      <c r="C1986" s="19" t="n">
        <f aca="false">IF('Random Draws'!F1986&lt;(Assumptions!$D$28-Assumptions!$D$27)/(Assumptions!$D$29-Assumptions!$D$27),Assumptions!$D$27+SQRT('Random Draws'!F1986*(Assumptions!$D$29-Assumptions!$D$27)*(Assumptions!$D$28-Assumptions!$D$27)),Assumptions!$D$29-SQRT((1-'Random Draws'!F1986)*(Assumptions!$D$29-Assumptions!$D$27)*(Assumptions!$D$29-Assumptions!$D$28)))</f>
        <v>0.248147474193442</v>
      </c>
      <c r="D1986" s="29" t="n">
        <f aca="false">IF('Random Draws'!I1986&lt;Assumptions!$D$30,1,0)</f>
        <v>1</v>
      </c>
      <c r="E1986" s="19" t="n">
        <f aca="false">C1986+Assumptions!$D$31*D1986</f>
        <v>0.338147474193442</v>
      </c>
      <c r="F1986" s="28" t="n">
        <f aca="false">(Simulation!F1986-Assumptions!$D$15)*(1-E1986)+Assumptions!$D$15-Simulation!J1986</f>
        <v>0.155481588976645</v>
      </c>
      <c r="G1986" s="8" t="n">
        <f aca="false">((Assumptions!$D$14*(1+Simulation!E1986)^1*F1986-Assumptions!$D$14*(1+Simulation!E1986)^0*Simulation!E1986*Assumptions!$D$16)/(1+Simulation!K1986)^1+(Assumptions!$D$14*(1+Simulation!E1986)^2*F1986-Assumptions!$D$14*(1+Simulation!E1986)^1*Simulation!E1986*Assumptions!$D$16)/(1+Simulation!K1986)^2+(Assumptions!$D$14*(1+Simulation!E1986)^3*F1986-Assumptions!$D$14*(1+Simulation!E1986)^2*Simulation!E1986*Assumptions!$D$16)/(1+Simulation!K1986)^3+(Assumptions!$D$14*(1+Simulation!E1986)^4*F1986-Assumptions!$D$14*(1+Simulation!E1986)^3*Simulation!E1986*Assumptions!$D$16)/(1+Simulation!K1986)^4+(Assumptions!$D$14*(1+Simulation!E1986)^5*F1986-Assumptions!$D$14*(1+Simulation!E1986)^4*Simulation!E1986*Assumptions!$D$16)/(1+Simulation!K1986)^5+(Assumptions!$D$14*(1+Simulation!E1986)^5*F1986-Assumptions!$D$14*(1+Simulation!E1986)^4*Simulation!E1986*Assumptions!$D$16)*(1+Simulation!I1986)/(Simulation!K1986-Simulation!I1986)/(1+Simulation!K1986)^5-Assumptions!$D$17)/Assumptions!$D$18</f>
        <v>17.1909195911423</v>
      </c>
      <c r="H1986" s="8" t="n">
        <f aca="false">IF(D1986=1,G1986,"")</f>
        <v>17.1909195911423</v>
      </c>
      <c r="I1986" s="33" t="str">
        <f aca="false">IF(D1986=0,G1986,"")</f>
        <v/>
      </c>
    </row>
    <row r="1987" customFormat="false" ht="15" hidden="false" customHeight="false" outlineLevel="0" collapsed="false">
      <c r="B1987" s="2" t="n">
        <v>1982</v>
      </c>
      <c r="C1987" s="19" t="n">
        <f aca="false">IF('Random Draws'!F1987&lt;(Assumptions!$D$28-Assumptions!$D$27)/(Assumptions!$D$29-Assumptions!$D$27),Assumptions!$D$27+SQRT('Random Draws'!F1987*(Assumptions!$D$29-Assumptions!$D$27)*(Assumptions!$D$28-Assumptions!$D$27)),Assumptions!$D$29-SQRT((1-'Random Draws'!F1987)*(Assumptions!$D$29-Assumptions!$D$27)*(Assumptions!$D$29-Assumptions!$D$28)))</f>
        <v>0.267947798919699</v>
      </c>
      <c r="D1987" s="29" t="n">
        <f aca="false">IF('Random Draws'!I1987&lt;Assumptions!$D$30,1,0)</f>
        <v>0</v>
      </c>
      <c r="E1987" s="19" t="n">
        <f aca="false">C1987+Assumptions!$D$31*D1987</f>
        <v>0.267947798919699</v>
      </c>
      <c r="F1987" s="28" t="n">
        <f aca="false">(Simulation!F1987-Assumptions!$D$15)*(1-E1987)+Assumptions!$D$15-Simulation!J1987</f>
        <v>0.140236646987805</v>
      </c>
      <c r="G1987" s="8" t="n">
        <f aca="false">((Assumptions!$D$14*(1+Simulation!E1987)^1*F1987-Assumptions!$D$14*(1+Simulation!E1987)^0*Simulation!E1987*Assumptions!$D$16)/(1+Simulation!K1987)^1+(Assumptions!$D$14*(1+Simulation!E1987)^2*F1987-Assumptions!$D$14*(1+Simulation!E1987)^1*Simulation!E1987*Assumptions!$D$16)/(1+Simulation!K1987)^2+(Assumptions!$D$14*(1+Simulation!E1987)^3*F1987-Assumptions!$D$14*(1+Simulation!E1987)^2*Simulation!E1987*Assumptions!$D$16)/(1+Simulation!K1987)^3+(Assumptions!$D$14*(1+Simulation!E1987)^4*F1987-Assumptions!$D$14*(1+Simulation!E1987)^3*Simulation!E1987*Assumptions!$D$16)/(1+Simulation!K1987)^4+(Assumptions!$D$14*(1+Simulation!E1987)^5*F1987-Assumptions!$D$14*(1+Simulation!E1987)^4*Simulation!E1987*Assumptions!$D$16)/(1+Simulation!K1987)^5+(Assumptions!$D$14*(1+Simulation!E1987)^5*F1987-Assumptions!$D$14*(1+Simulation!E1987)^4*Simulation!E1987*Assumptions!$D$16)*(1+Simulation!I1987)/(Simulation!K1987-Simulation!I1987)/(1+Simulation!K1987)^5-Assumptions!$D$17)/Assumptions!$D$18</f>
        <v>5.05603472833355</v>
      </c>
      <c r="H1987" s="8" t="str">
        <f aca="false">IF(D1987=1,G1987,"")</f>
        <v/>
      </c>
      <c r="I1987" s="33" t="n">
        <f aca="false">IF(D1987=0,G1987,"")</f>
        <v>5.05603472833355</v>
      </c>
    </row>
    <row r="1988" customFormat="false" ht="15" hidden="false" customHeight="false" outlineLevel="0" collapsed="false">
      <c r="B1988" s="2" t="n">
        <v>1983</v>
      </c>
      <c r="C1988" s="19" t="n">
        <f aca="false">IF('Random Draws'!F1988&lt;(Assumptions!$D$28-Assumptions!$D$27)/(Assumptions!$D$29-Assumptions!$D$27),Assumptions!$D$27+SQRT('Random Draws'!F1988*(Assumptions!$D$29-Assumptions!$D$27)*(Assumptions!$D$28-Assumptions!$D$27)),Assumptions!$D$29-SQRT((1-'Random Draws'!F1988)*(Assumptions!$D$29-Assumptions!$D$27)*(Assumptions!$D$29-Assumptions!$D$28)))</f>
        <v>0.256862546757735</v>
      </c>
      <c r="D1988" s="29" t="n">
        <f aca="false">IF('Random Draws'!I1988&lt;Assumptions!$D$30,1,0)</f>
        <v>1</v>
      </c>
      <c r="E1988" s="19" t="n">
        <f aca="false">C1988+Assumptions!$D$31*D1988</f>
        <v>0.346862546757735</v>
      </c>
      <c r="F1988" s="28" t="n">
        <f aca="false">(Simulation!F1988-Assumptions!$D$15)*(1-E1988)+Assumptions!$D$15-Simulation!J1988</f>
        <v>0.131123895502567</v>
      </c>
      <c r="G1988" s="8" t="n">
        <f aca="false">((Assumptions!$D$14*(1+Simulation!E1988)^1*F1988-Assumptions!$D$14*(1+Simulation!E1988)^0*Simulation!E1988*Assumptions!$D$16)/(1+Simulation!K1988)^1+(Assumptions!$D$14*(1+Simulation!E1988)^2*F1988-Assumptions!$D$14*(1+Simulation!E1988)^1*Simulation!E1988*Assumptions!$D$16)/(1+Simulation!K1988)^2+(Assumptions!$D$14*(1+Simulation!E1988)^3*F1988-Assumptions!$D$14*(1+Simulation!E1988)^2*Simulation!E1988*Assumptions!$D$16)/(1+Simulation!K1988)^3+(Assumptions!$D$14*(1+Simulation!E1988)^4*F1988-Assumptions!$D$14*(1+Simulation!E1988)^3*Simulation!E1988*Assumptions!$D$16)/(1+Simulation!K1988)^4+(Assumptions!$D$14*(1+Simulation!E1988)^5*F1988-Assumptions!$D$14*(1+Simulation!E1988)^4*Simulation!E1988*Assumptions!$D$16)/(1+Simulation!K1988)^5+(Assumptions!$D$14*(1+Simulation!E1988)^5*F1988-Assumptions!$D$14*(1+Simulation!E1988)^4*Simulation!E1988*Assumptions!$D$16)*(1+Simulation!I1988)/(Simulation!K1988-Simulation!I1988)/(1+Simulation!K1988)^5-Assumptions!$D$17)/Assumptions!$D$18</f>
        <v>11.2819922204261</v>
      </c>
      <c r="H1988" s="8" t="n">
        <f aca="false">IF(D1988=1,G1988,"")</f>
        <v>11.2819922204261</v>
      </c>
      <c r="I1988" s="33" t="str">
        <f aca="false">IF(D1988=0,G1988,"")</f>
        <v/>
      </c>
    </row>
    <row r="1989" customFormat="false" ht="15" hidden="false" customHeight="false" outlineLevel="0" collapsed="false">
      <c r="B1989" s="2" t="n">
        <v>1984</v>
      </c>
      <c r="C1989" s="19" t="n">
        <f aca="false">IF('Random Draws'!F1989&lt;(Assumptions!$D$28-Assumptions!$D$27)/(Assumptions!$D$29-Assumptions!$D$27),Assumptions!$D$27+SQRT('Random Draws'!F1989*(Assumptions!$D$29-Assumptions!$D$27)*(Assumptions!$D$28-Assumptions!$D$27)),Assumptions!$D$29-SQRT((1-'Random Draws'!F1989)*(Assumptions!$D$29-Assumptions!$D$27)*(Assumptions!$D$29-Assumptions!$D$28)))</f>
        <v>0.261481231211876</v>
      </c>
      <c r="D1989" s="29" t="n">
        <f aca="false">IF('Random Draws'!I1989&lt;Assumptions!$D$30,1,0)</f>
        <v>0</v>
      </c>
      <c r="E1989" s="19" t="n">
        <f aca="false">C1989+Assumptions!$D$31*D1989</f>
        <v>0.261481231211876</v>
      </c>
      <c r="F1989" s="28" t="n">
        <f aca="false">(Simulation!F1989-Assumptions!$D$15)*(1-E1989)+Assumptions!$D$15-Simulation!J1989</f>
        <v>0.166943853317481</v>
      </c>
      <c r="G1989" s="8" t="n">
        <f aca="false">((Assumptions!$D$14*(1+Simulation!E1989)^1*F1989-Assumptions!$D$14*(1+Simulation!E1989)^0*Simulation!E1989*Assumptions!$D$16)/(1+Simulation!K1989)^1+(Assumptions!$D$14*(1+Simulation!E1989)^2*F1989-Assumptions!$D$14*(1+Simulation!E1989)^1*Simulation!E1989*Assumptions!$D$16)/(1+Simulation!K1989)^2+(Assumptions!$D$14*(1+Simulation!E1989)^3*F1989-Assumptions!$D$14*(1+Simulation!E1989)^2*Simulation!E1989*Assumptions!$D$16)/(1+Simulation!K1989)^3+(Assumptions!$D$14*(1+Simulation!E1989)^4*F1989-Assumptions!$D$14*(1+Simulation!E1989)^3*Simulation!E1989*Assumptions!$D$16)/(1+Simulation!K1989)^4+(Assumptions!$D$14*(1+Simulation!E1989)^5*F1989-Assumptions!$D$14*(1+Simulation!E1989)^4*Simulation!E1989*Assumptions!$D$16)/(1+Simulation!K1989)^5+(Assumptions!$D$14*(1+Simulation!E1989)^5*F1989-Assumptions!$D$14*(1+Simulation!E1989)^4*Simulation!E1989*Assumptions!$D$16)*(1+Simulation!I1989)/(Simulation!K1989-Simulation!I1989)/(1+Simulation!K1989)^5-Assumptions!$D$17)/Assumptions!$D$18</f>
        <v>20.2249783722713</v>
      </c>
      <c r="H1989" s="8" t="str">
        <f aca="false">IF(D1989=1,G1989,"")</f>
        <v/>
      </c>
      <c r="I1989" s="33" t="n">
        <f aca="false">IF(D1989=0,G1989,"")</f>
        <v>20.2249783722713</v>
      </c>
    </row>
    <row r="1990" customFormat="false" ht="15" hidden="false" customHeight="false" outlineLevel="0" collapsed="false">
      <c r="B1990" s="2" t="n">
        <v>1985</v>
      </c>
      <c r="C1990" s="19" t="n">
        <f aca="false">IF('Random Draws'!F1990&lt;(Assumptions!$D$28-Assumptions!$D$27)/(Assumptions!$D$29-Assumptions!$D$27),Assumptions!$D$27+SQRT('Random Draws'!F1990*(Assumptions!$D$29-Assumptions!$D$27)*(Assumptions!$D$28-Assumptions!$D$27)),Assumptions!$D$29-SQRT((1-'Random Draws'!F1990)*(Assumptions!$D$29-Assumptions!$D$27)*(Assumptions!$D$29-Assumptions!$D$28)))</f>
        <v>0.252757337546871</v>
      </c>
      <c r="D1990" s="29" t="n">
        <f aca="false">IF('Random Draws'!I1990&lt;Assumptions!$D$30,1,0)</f>
        <v>1</v>
      </c>
      <c r="E1990" s="19" t="n">
        <f aca="false">C1990+Assumptions!$D$31*D1990</f>
        <v>0.342757337546871</v>
      </c>
      <c r="F1990" s="28" t="n">
        <f aca="false">(Simulation!F1990-Assumptions!$D$15)*(1-E1990)+Assumptions!$D$15-Simulation!J1990</f>
        <v>0.115172783675598</v>
      </c>
      <c r="G1990" s="8" t="n">
        <f aca="false">((Assumptions!$D$14*(1+Simulation!E1990)^1*F1990-Assumptions!$D$14*(1+Simulation!E1990)^0*Simulation!E1990*Assumptions!$D$16)/(1+Simulation!K1990)^1+(Assumptions!$D$14*(1+Simulation!E1990)^2*F1990-Assumptions!$D$14*(1+Simulation!E1990)^1*Simulation!E1990*Assumptions!$D$16)/(1+Simulation!K1990)^2+(Assumptions!$D$14*(1+Simulation!E1990)^3*F1990-Assumptions!$D$14*(1+Simulation!E1990)^2*Simulation!E1990*Assumptions!$D$16)/(1+Simulation!K1990)^3+(Assumptions!$D$14*(1+Simulation!E1990)^4*F1990-Assumptions!$D$14*(1+Simulation!E1990)^3*Simulation!E1990*Assumptions!$D$16)/(1+Simulation!K1990)^4+(Assumptions!$D$14*(1+Simulation!E1990)^5*F1990-Assumptions!$D$14*(1+Simulation!E1990)^4*Simulation!E1990*Assumptions!$D$16)/(1+Simulation!K1990)^5+(Assumptions!$D$14*(1+Simulation!E1990)^5*F1990-Assumptions!$D$14*(1+Simulation!E1990)^4*Simulation!E1990*Assumptions!$D$16)*(1+Simulation!I1990)/(Simulation!K1990-Simulation!I1990)/(1+Simulation!K1990)^5-Assumptions!$D$17)/Assumptions!$D$18</f>
        <v>8.48923235801417</v>
      </c>
      <c r="H1990" s="8" t="n">
        <f aca="false">IF(D1990=1,G1990,"")</f>
        <v>8.48923235801417</v>
      </c>
      <c r="I1990" s="33" t="str">
        <f aca="false">IF(D1990=0,G1990,"")</f>
        <v/>
      </c>
    </row>
    <row r="1991" customFormat="false" ht="15" hidden="false" customHeight="false" outlineLevel="0" collapsed="false">
      <c r="B1991" s="2" t="n">
        <v>1986</v>
      </c>
      <c r="C1991" s="19" t="n">
        <f aca="false">IF('Random Draws'!F1991&lt;(Assumptions!$D$28-Assumptions!$D$27)/(Assumptions!$D$29-Assumptions!$D$27),Assumptions!$D$27+SQRT('Random Draws'!F1991*(Assumptions!$D$29-Assumptions!$D$27)*(Assumptions!$D$28-Assumptions!$D$27)),Assumptions!$D$29-SQRT((1-'Random Draws'!F1991)*(Assumptions!$D$29-Assumptions!$D$27)*(Assumptions!$D$29-Assumptions!$D$28)))</f>
        <v>0.244637886208695</v>
      </c>
      <c r="D1991" s="29" t="n">
        <f aca="false">IF('Random Draws'!I1991&lt;Assumptions!$D$30,1,0)</f>
        <v>1</v>
      </c>
      <c r="E1991" s="19" t="n">
        <f aca="false">C1991+Assumptions!$D$31*D1991</f>
        <v>0.334637886208695</v>
      </c>
      <c r="F1991" s="28" t="n">
        <f aca="false">(Simulation!F1991-Assumptions!$D$15)*(1-E1991)+Assumptions!$D$15-Simulation!J1991</f>
        <v>0.166840437441285</v>
      </c>
      <c r="G1991" s="8" t="n">
        <f aca="false">((Assumptions!$D$14*(1+Simulation!E1991)^1*F1991-Assumptions!$D$14*(1+Simulation!E1991)^0*Simulation!E1991*Assumptions!$D$16)/(1+Simulation!K1991)^1+(Assumptions!$D$14*(1+Simulation!E1991)^2*F1991-Assumptions!$D$14*(1+Simulation!E1991)^1*Simulation!E1991*Assumptions!$D$16)/(1+Simulation!K1991)^2+(Assumptions!$D$14*(1+Simulation!E1991)^3*F1991-Assumptions!$D$14*(1+Simulation!E1991)^2*Simulation!E1991*Assumptions!$D$16)/(1+Simulation!K1991)^3+(Assumptions!$D$14*(1+Simulation!E1991)^4*F1991-Assumptions!$D$14*(1+Simulation!E1991)^3*Simulation!E1991*Assumptions!$D$16)/(1+Simulation!K1991)^4+(Assumptions!$D$14*(1+Simulation!E1991)^5*F1991-Assumptions!$D$14*(1+Simulation!E1991)^4*Simulation!E1991*Assumptions!$D$16)/(1+Simulation!K1991)^5+(Assumptions!$D$14*(1+Simulation!E1991)^5*F1991-Assumptions!$D$14*(1+Simulation!E1991)^4*Simulation!E1991*Assumptions!$D$16)*(1+Simulation!I1991)/(Simulation!K1991-Simulation!I1991)/(1+Simulation!K1991)^5-Assumptions!$D$17)/Assumptions!$D$18</f>
        <v>11.9227970125336</v>
      </c>
      <c r="H1991" s="8" t="n">
        <f aca="false">IF(D1991=1,G1991,"")</f>
        <v>11.9227970125336</v>
      </c>
      <c r="I1991" s="33" t="str">
        <f aca="false">IF(D1991=0,G1991,"")</f>
        <v/>
      </c>
    </row>
    <row r="1992" customFormat="false" ht="15" hidden="false" customHeight="false" outlineLevel="0" collapsed="false">
      <c r="B1992" s="2" t="n">
        <v>1987</v>
      </c>
      <c r="C1992" s="19" t="n">
        <f aca="false">IF('Random Draws'!F1992&lt;(Assumptions!$D$28-Assumptions!$D$27)/(Assumptions!$D$29-Assumptions!$D$27),Assumptions!$D$27+SQRT('Random Draws'!F1992*(Assumptions!$D$29-Assumptions!$D$27)*(Assumptions!$D$28-Assumptions!$D$27)),Assumptions!$D$29-SQRT((1-'Random Draws'!F1992)*(Assumptions!$D$29-Assumptions!$D$27)*(Assumptions!$D$29-Assumptions!$D$28)))</f>
        <v>0.259888470824475</v>
      </c>
      <c r="D1992" s="29" t="n">
        <f aca="false">IF('Random Draws'!I1992&lt;Assumptions!$D$30,1,0)</f>
        <v>0</v>
      </c>
      <c r="E1992" s="19" t="n">
        <f aca="false">C1992+Assumptions!$D$31*D1992</f>
        <v>0.259888470824475</v>
      </c>
      <c r="F1992" s="28" t="n">
        <f aca="false">(Simulation!F1992-Assumptions!$D$15)*(1-E1992)+Assumptions!$D$15-Simulation!J1992</f>
        <v>0.159839791515521</v>
      </c>
      <c r="G1992" s="8" t="n">
        <f aca="false">((Assumptions!$D$14*(1+Simulation!E1992)^1*F1992-Assumptions!$D$14*(1+Simulation!E1992)^0*Simulation!E1992*Assumptions!$D$16)/(1+Simulation!K1992)^1+(Assumptions!$D$14*(1+Simulation!E1992)^2*F1992-Assumptions!$D$14*(1+Simulation!E1992)^1*Simulation!E1992*Assumptions!$D$16)/(1+Simulation!K1992)^2+(Assumptions!$D$14*(1+Simulation!E1992)^3*F1992-Assumptions!$D$14*(1+Simulation!E1992)^2*Simulation!E1992*Assumptions!$D$16)/(1+Simulation!K1992)^3+(Assumptions!$D$14*(1+Simulation!E1992)^4*F1992-Assumptions!$D$14*(1+Simulation!E1992)^3*Simulation!E1992*Assumptions!$D$16)/(1+Simulation!K1992)^4+(Assumptions!$D$14*(1+Simulation!E1992)^5*F1992-Assumptions!$D$14*(1+Simulation!E1992)^4*Simulation!E1992*Assumptions!$D$16)/(1+Simulation!K1992)^5+(Assumptions!$D$14*(1+Simulation!E1992)^5*F1992-Assumptions!$D$14*(1+Simulation!E1992)^4*Simulation!E1992*Assumptions!$D$16)*(1+Simulation!I1992)/(Simulation!K1992-Simulation!I1992)/(1+Simulation!K1992)^5-Assumptions!$D$17)/Assumptions!$D$18</f>
        <v>11.1361146864003</v>
      </c>
      <c r="H1992" s="8" t="str">
        <f aca="false">IF(D1992=1,G1992,"")</f>
        <v/>
      </c>
      <c r="I1992" s="33" t="n">
        <f aca="false">IF(D1992=0,G1992,"")</f>
        <v>11.1361146864003</v>
      </c>
    </row>
    <row r="1993" customFormat="false" ht="15" hidden="false" customHeight="false" outlineLevel="0" collapsed="false">
      <c r="B1993" s="2" t="n">
        <v>1988</v>
      </c>
      <c r="C1993" s="19" t="n">
        <f aca="false">IF('Random Draws'!F1993&lt;(Assumptions!$D$28-Assumptions!$D$27)/(Assumptions!$D$29-Assumptions!$D$27),Assumptions!$D$27+SQRT('Random Draws'!F1993*(Assumptions!$D$29-Assumptions!$D$27)*(Assumptions!$D$28-Assumptions!$D$27)),Assumptions!$D$29-SQRT((1-'Random Draws'!F1993)*(Assumptions!$D$29-Assumptions!$D$27)*(Assumptions!$D$29-Assumptions!$D$28)))</f>
        <v>0.259555351389387</v>
      </c>
      <c r="D1993" s="29" t="n">
        <f aca="false">IF('Random Draws'!I1993&lt;Assumptions!$D$30,1,0)</f>
        <v>0</v>
      </c>
      <c r="E1993" s="19" t="n">
        <f aca="false">C1993+Assumptions!$D$31*D1993</f>
        <v>0.259555351389387</v>
      </c>
      <c r="F1993" s="28" t="n">
        <f aca="false">(Simulation!F1993-Assumptions!$D$15)*(1-E1993)+Assumptions!$D$15-Simulation!J1993</f>
        <v>0.170993582412154</v>
      </c>
      <c r="G1993" s="8" t="n">
        <f aca="false">((Assumptions!$D$14*(1+Simulation!E1993)^1*F1993-Assumptions!$D$14*(1+Simulation!E1993)^0*Simulation!E1993*Assumptions!$D$16)/(1+Simulation!K1993)^1+(Assumptions!$D$14*(1+Simulation!E1993)^2*F1993-Assumptions!$D$14*(1+Simulation!E1993)^1*Simulation!E1993*Assumptions!$D$16)/(1+Simulation!K1993)^2+(Assumptions!$D$14*(1+Simulation!E1993)^3*F1993-Assumptions!$D$14*(1+Simulation!E1993)^2*Simulation!E1993*Assumptions!$D$16)/(1+Simulation!K1993)^3+(Assumptions!$D$14*(1+Simulation!E1993)^4*F1993-Assumptions!$D$14*(1+Simulation!E1993)^3*Simulation!E1993*Assumptions!$D$16)/(1+Simulation!K1993)^4+(Assumptions!$D$14*(1+Simulation!E1993)^5*F1993-Assumptions!$D$14*(1+Simulation!E1993)^4*Simulation!E1993*Assumptions!$D$16)/(1+Simulation!K1993)^5+(Assumptions!$D$14*(1+Simulation!E1993)^5*F1993-Assumptions!$D$14*(1+Simulation!E1993)^4*Simulation!E1993*Assumptions!$D$16)*(1+Simulation!I1993)/(Simulation!K1993-Simulation!I1993)/(1+Simulation!K1993)^5-Assumptions!$D$17)/Assumptions!$D$18</f>
        <v>13.3674043120353</v>
      </c>
      <c r="H1993" s="8" t="str">
        <f aca="false">IF(D1993=1,G1993,"")</f>
        <v/>
      </c>
      <c r="I1993" s="33" t="n">
        <f aca="false">IF(D1993=0,G1993,"")</f>
        <v>13.3674043120353</v>
      </c>
    </row>
    <row r="1994" customFormat="false" ht="15" hidden="false" customHeight="false" outlineLevel="0" collapsed="false">
      <c r="B1994" s="2" t="n">
        <v>1989</v>
      </c>
      <c r="C1994" s="19" t="n">
        <f aca="false">IF('Random Draws'!F1994&lt;(Assumptions!$D$28-Assumptions!$D$27)/(Assumptions!$D$29-Assumptions!$D$27),Assumptions!$D$27+SQRT('Random Draws'!F1994*(Assumptions!$D$29-Assumptions!$D$27)*(Assumptions!$D$28-Assumptions!$D$27)),Assumptions!$D$29-SQRT((1-'Random Draws'!F1994)*(Assumptions!$D$29-Assumptions!$D$27)*(Assumptions!$D$29-Assumptions!$D$28)))</f>
        <v>0.253850003533602</v>
      </c>
      <c r="D1994" s="29" t="n">
        <f aca="false">IF('Random Draws'!I1994&lt;Assumptions!$D$30,1,0)</f>
        <v>0</v>
      </c>
      <c r="E1994" s="19" t="n">
        <f aca="false">C1994+Assumptions!$D$31*D1994</f>
        <v>0.253850003533602</v>
      </c>
      <c r="F1994" s="28" t="n">
        <f aca="false">(Simulation!F1994-Assumptions!$D$15)*(1-E1994)+Assumptions!$D$15-Simulation!J1994</f>
        <v>0.189751370072703</v>
      </c>
      <c r="G1994" s="8" t="n">
        <f aca="false">((Assumptions!$D$14*(1+Simulation!E1994)^1*F1994-Assumptions!$D$14*(1+Simulation!E1994)^0*Simulation!E1994*Assumptions!$D$16)/(1+Simulation!K1994)^1+(Assumptions!$D$14*(1+Simulation!E1994)^2*F1994-Assumptions!$D$14*(1+Simulation!E1994)^1*Simulation!E1994*Assumptions!$D$16)/(1+Simulation!K1994)^2+(Assumptions!$D$14*(1+Simulation!E1994)^3*F1994-Assumptions!$D$14*(1+Simulation!E1994)^2*Simulation!E1994*Assumptions!$D$16)/(1+Simulation!K1994)^3+(Assumptions!$D$14*(1+Simulation!E1994)^4*F1994-Assumptions!$D$14*(1+Simulation!E1994)^3*Simulation!E1994*Assumptions!$D$16)/(1+Simulation!K1994)^4+(Assumptions!$D$14*(1+Simulation!E1994)^5*F1994-Assumptions!$D$14*(1+Simulation!E1994)^4*Simulation!E1994*Assumptions!$D$16)/(1+Simulation!K1994)^5+(Assumptions!$D$14*(1+Simulation!E1994)^5*F1994-Assumptions!$D$14*(1+Simulation!E1994)^4*Simulation!E1994*Assumptions!$D$16)*(1+Simulation!I1994)/(Simulation!K1994-Simulation!I1994)/(1+Simulation!K1994)^5-Assumptions!$D$17)/Assumptions!$D$18</f>
        <v>16.2906283937478</v>
      </c>
      <c r="H1994" s="8" t="str">
        <f aca="false">IF(D1994=1,G1994,"")</f>
        <v/>
      </c>
      <c r="I1994" s="33" t="n">
        <f aca="false">IF(D1994=0,G1994,"")</f>
        <v>16.2906283937478</v>
      </c>
    </row>
    <row r="1995" customFormat="false" ht="15" hidden="false" customHeight="false" outlineLevel="0" collapsed="false">
      <c r="B1995" s="2" t="n">
        <v>1990</v>
      </c>
      <c r="C1995" s="19" t="n">
        <f aca="false">IF('Random Draws'!F1995&lt;(Assumptions!$D$28-Assumptions!$D$27)/(Assumptions!$D$29-Assumptions!$D$27),Assumptions!$D$27+SQRT('Random Draws'!F1995*(Assumptions!$D$29-Assumptions!$D$27)*(Assumptions!$D$28-Assumptions!$D$27)),Assumptions!$D$29-SQRT((1-'Random Draws'!F1995)*(Assumptions!$D$29-Assumptions!$D$27)*(Assumptions!$D$29-Assumptions!$D$28)))</f>
        <v>0.263547322499848</v>
      </c>
      <c r="D1995" s="29" t="n">
        <f aca="false">IF('Random Draws'!I1995&lt;Assumptions!$D$30,1,0)</f>
        <v>0</v>
      </c>
      <c r="E1995" s="19" t="n">
        <f aca="false">C1995+Assumptions!$D$31*D1995</f>
        <v>0.263547322499848</v>
      </c>
      <c r="F1995" s="28" t="n">
        <f aca="false">(Simulation!F1995-Assumptions!$D$15)*(1-E1995)+Assumptions!$D$15-Simulation!J1995</f>
        <v>0.222286362700629</v>
      </c>
      <c r="G1995" s="8" t="n">
        <f aca="false">((Assumptions!$D$14*(1+Simulation!E1995)^1*F1995-Assumptions!$D$14*(1+Simulation!E1995)^0*Simulation!E1995*Assumptions!$D$16)/(1+Simulation!K1995)^1+(Assumptions!$D$14*(1+Simulation!E1995)^2*F1995-Assumptions!$D$14*(1+Simulation!E1995)^1*Simulation!E1995*Assumptions!$D$16)/(1+Simulation!K1995)^2+(Assumptions!$D$14*(1+Simulation!E1995)^3*F1995-Assumptions!$D$14*(1+Simulation!E1995)^2*Simulation!E1995*Assumptions!$D$16)/(1+Simulation!K1995)^3+(Assumptions!$D$14*(1+Simulation!E1995)^4*F1995-Assumptions!$D$14*(1+Simulation!E1995)^3*Simulation!E1995*Assumptions!$D$16)/(1+Simulation!K1995)^4+(Assumptions!$D$14*(1+Simulation!E1995)^5*F1995-Assumptions!$D$14*(1+Simulation!E1995)^4*Simulation!E1995*Assumptions!$D$16)/(1+Simulation!K1995)^5+(Assumptions!$D$14*(1+Simulation!E1995)^5*F1995-Assumptions!$D$14*(1+Simulation!E1995)^4*Simulation!E1995*Assumptions!$D$16)*(1+Simulation!I1995)/(Simulation!K1995-Simulation!I1995)/(1+Simulation!K1995)^5-Assumptions!$D$17)/Assumptions!$D$18</f>
        <v>26.0409498982244</v>
      </c>
      <c r="H1995" s="8" t="str">
        <f aca="false">IF(D1995=1,G1995,"")</f>
        <v/>
      </c>
      <c r="I1995" s="33" t="n">
        <f aca="false">IF(D1995=0,G1995,"")</f>
        <v>26.0409498982244</v>
      </c>
    </row>
    <row r="1996" customFormat="false" ht="15" hidden="false" customHeight="false" outlineLevel="0" collapsed="false">
      <c r="B1996" s="2" t="n">
        <v>1991</v>
      </c>
      <c r="C1996" s="19" t="n">
        <f aca="false">IF('Random Draws'!F1996&lt;(Assumptions!$D$28-Assumptions!$D$27)/(Assumptions!$D$29-Assumptions!$D$27),Assumptions!$D$27+SQRT('Random Draws'!F1996*(Assumptions!$D$29-Assumptions!$D$27)*(Assumptions!$D$28-Assumptions!$D$27)),Assumptions!$D$29-SQRT((1-'Random Draws'!F1996)*(Assumptions!$D$29-Assumptions!$D$27)*(Assumptions!$D$29-Assumptions!$D$28)))</f>
        <v>0.261599233975793</v>
      </c>
      <c r="D1996" s="29" t="n">
        <f aca="false">IF('Random Draws'!I1996&lt;Assumptions!$D$30,1,0)</f>
        <v>0</v>
      </c>
      <c r="E1996" s="19" t="n">
        <f aca="false">C1996+Assumptions!$D$31*D1996</f>
        <v>0.261599233975793</v>
      </c>
      <c r="F1996" s="28" t="n">
        <f aca="false">(Simulation!F1996-Assumptions!$D$15)*(1-E1996)+Assumptions!$D$15-Simulation!J1996</f>
        <v>0.166199109316904</v>
      </c>
      <c r="G1996" s="8" t="n">
        <f aca="false">((Assumptions!$D$14*(1+Simulation!E1996)^1*F1996-Assumptions!$D$14*(1+Simulation!E1996)^0*Simulation!E1996*Assumptions!$D$16)/(1+Simulation!K1996)^1+(Assumptions!$D$14*(1+Simulation!E1996)^2*F1996-Assumptions!$D$14*(1+Simulation!E1996)^1*Simulation!E1996*Assumptions!$D$16)/(1+Simulation!K1996)^2+(Assumptions!$D$14*(1+Simulation!E1996)^3*F1996-Assumptions!$D$14*(1+Simulation!E1996)^2*Simulation!E1996*Assumptions!$D$16)/(1+Simulation!K1996)^3+(Assumptions!$D$14*(1+Simulation!E1996)^4*F1996-Assumptions!$D$14*(1+Simulation!E1996)^3*Simulation!E1996*Assumptions!$D$16)/(1+Simulation!K1996)^4+(Assumptions!$D$14*(1+Simulation!E1996)^5*F1996-Assumptions!$D$14*(1+Simulation!E1996)^4*Simulation!E1996*Assumptions!$D$16)/(1+Simulation!K1996)^5+(Assumptions!$D$14*(1+Simulation!E1996)^5*F1996-Assumptions!$D$14*(1+Simulation!E1996)^4*Simulation!E1996*Assumptions!$D$16)*(1+Simulation!I1996)/(Simulation!K1996-Simulation!I1996)/(1+Simulation!K1996)^5-Assumptions!$D$17)/Assumptions!$D$18</f>
        <v>18.8014683062745</v>
      </c>
      <c r="H1996" s="8" t="str">
        <f aca="false">IF(D1996=1,G1996,"")</f>
        <v/>
      </c>
      <c r="I1996" s="33" t="n">
        <f aca="false">IF(D1996=0,G1996,"")</f>
        <v>18.8014683062745</v>
      </c>
    </row>
    <row r="1997" customFormat="false" ht="15" hidden="false" customHeight="false" outlineLevel="0" collapsed="false">
      <c r="B1997" s="2" t="n">
        <v>1992</v>
      </c>
      <c r="C1997" s="19" t="n">
        <f aca="false">IF('Random Draws'!F1997&lt;(Assumptions!$D$28-Assumptions!$D$27)/(Assumptions!$D$29-Assumptions!$D$27),Assumptions!$D$27+SQRT('Random Draws'!F1997*(Assumptions!$D$29-Assumptions!$D$27)*(Assumptions!$D$28-Assumptions!$D$27)),Assumptions!$D$29-SQRT((1-'Random Draws'!F1997)*(Assumptions!$D$29-Assumptions!$D$27)*(Assumptions!$D$29-Assumptions!$D$28)))</f>
        <v>0.270089016577473</v>
      </c>
      <c r="D1997" s="29" t="n">
        <f aca="false">IF('Random Draws'!I1997&lt;Assumptions!$D$30,1,0)</f>
        <v>0</v>
      </c>
      <c r="E1997" s="19" t="n">
        <f aca="false">C1997+Assumptions!$D$31*D1997</f>
        <v>0.270089016577473</v>
      </c>
      <c r="F1997" s="28" t="n">
        <f aca="false">(Simulation!F1997-Assumptions!$D$15)*(1-E1997)+Assumptions!$D$15-Simulation!J1997</f>
        <v>0.171496668629295</v>
      </c>
      <c r="G1997" s="8" t="n">
        <f aca="false">((Assumptions!$D$14*(1+Simulation!E1997)^1*F1997-Assumptions!$D$14*(1+Simulation!E1997)^0*Simulation!E1997*Assumptions!$D$16)/(1+Simulation!K1997)^1+(Assumptions!$D$14*(1+Simulation!E1997)^2*F1997-Assumptions!$D$14*(1+Simulation!E1997)^1*Simulation!E1997*Assumptions!$D$16)/(1+Simulation!K1997)^2+(Assumptions!$D$14*(1+Simulation!E1997)^3*F1997-Assumptions!$D$14*(1+Simulation!E1997)^2*Simulation!E1997*Assumptions!$D$16)/(1+Simulation!K1997)^3+(Assumptions!$D$14*(1+Simulation!E1997)^4*F1997-Assumptions!$D$14*(1+Simulation!E1997)^3*Simulation!E1997*Assumptions!$D$16)/(1+Simulation!K1997)^4+(Assumptions!$D$14*(1+Simulation!E1997)^5*F1997-Assumptions!$D$14*(1+Simulation!E1997)^4*Simulation!E1997*Assumptions!$D$16)/(1+Simulation!K1997)^5+(Assumptions!$D$14*(1+Simulation!E1997)^5*F1997-Assumptions!$D$14*(1+Simulation!E1997)^4*Simulation!E1997*Assumptions!$D$16)*(1+Simulation!I1997)/(Simulation!K1997-Simulation!I1997)/(1+Simulation!K1997)^5-Assumptions!$D$17)/Assumptions!$D$18</f>
        <v>16.0659238527807</v>
      </c>
      <c r="H1997" s="8" t="str">
        <f aca="false">IF(D1997=1,G1997,"")</f>
        <v/>
      </c>
      <c r="I1997" s="33" t="n">
        <f aca="false">IF(D1997=0,G1997,"")</f>
        <v>16.0659238527807</v>
      </c>
    </row>
    <row r="1998" customFormat="false" ht="15" hidden="false" customHeight="false" outlineLevel="0" collapsed="false">
      <c r="B1998" s="2" t="n">
        <v>1993</v>
      </c>
      <c r="C1998" s="19" t="n">
        <f aca="false">IF('Random Draws'!F1998&lt;(Assumptions!$D$28-Assumptions!$D$27)/(Assumptions!$D$29-Assumptions!$D$27),Assumptions!$D$27+SQRT('Random Draws'!F1998*(Assumptions!$D$29-Assumptions!$D$27)*(Assumptions!$D$28-Assumptions!$D$27)),Assumptions!$D$29-SQRT((1-'Random Draws'!F1998)*(Assumptions!$D$29-Assumptions!$D$27)*(Assumptions!$D$29-Assumptions!$D$28)))</f>
        <v>0.260582719790578</v>
      </c>
      <c r="D1998" s="29" t="n">
        <f aca="false">IF('Random Draws'!I1998&lt;Assumptions!$D$30,1,0)</f>
        <v>0</v>
      </c>
      <c r="E1998" s="19" t="n">
        <f aca="false">C1998+Assumptions!$D$31*D1998</f>
        <v>0.260582719790578</v>
      </c>
      <c r="F1998" s="28" t="n">
        <f aca="false">(Simulation!F1998-Assumptions!$D$15)*(1-E1998)+Assumptions!$D$15-Simulation!J1998</f>
        <v>0.176795061614379</v>
      </c>
      <c r="G1998" s="8" t="n">
        <f aca="false">((Assumptions!$D$14*(1+Simulation!E1998)^1*F1998-Assumptions!$D$14*(1+Simulation!E1998)^0*Simulation!E1998*Assumptions!$D$16)/(1+Simulation!K1998)^1+(Assumptions!$D$14*(1+Simulation!E1998)^2*F1998-Assumptions!$D$14*(1+Simulation!E1998)^1*Simulation!E1998*Assumptions!$D$16)/(1+Simulation!K1998)^2+(Assumptions!$D$14*(1+Simulation!E1998)^3*F1998-Assumptions!$D$14*(1+Simulation!E1998)^2*Simulation!E1998*Assumptions!$D$16)/(1+Simulation!K1998)^3+(Assumptions!$D$14*(1+Simulation!E1998)^4*F1998-Assumptions!$D$14*(1+Simulation!E1998)^3*Simulation!E1998*Assumptions!$D$16)/(1+Simulation!K1998)^4+(Assumptions!$D$14*(1+Simulation!E1998)^5*F1998-Assumptions!$D$14*(1+Simulation!E1998)^4*Simulation!E1998*Assumptions!$D$16)/(1+Simulation!K1998)^5+(Assumptions!$D$14*(1+Simulation!E1998)^5*F1998-Assumptions!$D$14*(1+Simulation!E1998)^4*Simulation!E1998*Assumptions!$D$16)*(1+Simulation!I1998)/(Simulation!K1998-Simulation!I1998)/(1+Simulation!K1998)^5-Assumptions!$D$17)/Assumptions!$D$18</f>
        <v>16.8990253103104</v>
      </c>
      <c r="H1998" s="8" t="str">
        <f aca="false">IF(D1998=1,G1998,"")</f>
        <v/>
      </c>
      <c r="I1998" s="33" t="n">
        <f aca="false">IF(D1998=0,G1998,"")</f>
        <v>16.8990253103104</v>
      </c>
    </row>
    <row r="1999" customFormat="false" ht="15" hidden="false" customHeight="false" outlineLevel="0" collapsed="false">
      <c r="B1999" s="2" t="n">
        <v>1994</v>
      </c>
      <c r="C1999" s="19" t="n">
        <f aca="false">IF('Random Draws'!F1999&lt;(Assumptions!$D$28-Assumptions!$D$27)/(Assumptions!$D$29-Assumptions!$D$27),Assumptions!$D$27+SQRT('Random Draws'!F1999*(Assumptions!$D$29-Assumptions!$D$27)*(Assumptions!$D$28-Assumptions!$D$27)),Assumptions!$D$29-SQRT((1-'Random Draws'!F1999)*(Assumptions!$D$29-Assumptions!$D$27)*(Assumptions!$D$29-Assumptions!$D$28)))</f>
        <v>0.249008049884098</v>
      </c>
      <c r="D1999" s="29" t="n">
        <f aca="false">IF('Random Draws'!I1999&lt;Assumptions!$D$30,1,0)</f>
        <v>0</v>
      </c>
      <c r="E1999" s="19" t="n">
        <f aca="false">C1999+Assumptions!$D$31*D1999</f>
        <v>0.249008049884098</v>
      </c>
      <c r="F1999" s="28" t="n">
        <f aca="false">(Simulation!F1999-Assumptions!$D$15)*(1-E1999)+Assumptions!$D$15-Simulation!J1999</f>
        <v>0.202461828359674</v>
      </c>
      <c r="G1999" s="8" t="n">
        <f aca="false">((Assumptions!$D$14*(1+Simulation!E1999)^1*F1999-Assumptions!$D$14*(1+Simulation!E1999)^0*Simulation!E1999*Assumptions!$D$16)/(1+Simulation!K1999)^1+(Assumptions!$D$14*(1+Simulation!E1999)^2*F1999-Assumptions!$D$14*(1+Simulation!E1999)^1*Simulation!E1999*Assumptions!$D$16)/(1+Simulation!K1999)^2+(Assumptions!$D$14*(1+Simulation!E1999)^3*F1999-Assumptions!$D$14*(1+Simulation!E1999)^2*Simulation!E1999*Assumptions!$D$16)/(1+Simulation!K1999)^3+(Assumptions!$D$14*(1+Simulation!E1999)^4*F1999-Assumptions!$D$14*(1+Simulation!E1999)^3*Simulation!E1999*Assumptions!$D$16)/(1+Simulation!K1999)^4+(Assumptions!$D$14*(1+Simulation!E1999)^5*F1999-Assumptions!$D$14*(1+Simulation!E1999)^4*Simulation!E1999*Assumptions!$D$16)/(1+Simulation!K1999)^5+(Assumptions!$D$14*(1+Simulation!E1999)^5*F1999-Assumptions!$D$14*(1+Simulation!E1999)^4*Simulation!E1999*Assumptions!$D$16)*(1+Simulation!I1999)/(Simulation!K1999-Simulation!I1999)/(1+Simulation!K1999)^5-Assumptions!$D$17)/Assumptions!$D$18</f>
        <v>17.6747624348176</v>
      </c>
      <c r="H1999" s="8" t="str">
        <f aca="false">IF(D1999=1,G1999,"")</f>
        <v/>
      </c>
      <c r="I1999" s="33" t="n">
        <f aca="false">IF(D1999=0,G1999,"")</f>
        <v>17.6747624348176</v>
      </c>
    </row>
    <row r="2000" customFormat="false" ht="15" hidden="false" customHeight="false" outlineLevel="0" collapsed="false">
      <c r="B2000" s="2" t="n">
        <v>1995</v>
      </c>
      <c r="C2000" s="19" t="n">
        <f aca="false">IF('Random Draws'!F2000&lt;(Assumptions!$D$28-Assumptions!$D$27)/(Assumptions!$D$29-Assumptions!$D$27),Assumptions!$D$27+SQRT('Random Draws'!F2000*(Assumptions!$D$29-Assumptions!$D$27)*(Assumptions!$D$28-Assumptions!$D$27)),Assumptions!$D$29-SQRT((1-'Random Draws'!F2000)*(Assumptions!$D$29-Assumptions!$D$27)*(Assumptions!$D$29-Assumptions!$D$28)))</f>
        <v>0.259103018164929</v>
      </c>
      <c r="D2000" s="29" t="n">
        <f aca="false">IF('Random Draws'!I2000&lt;Assumptions!$D$30,1,0)</f>
        <v>0</v>
      </c>
      <c r="E2000" s="19" t="n">
        <f aca="false">C2000+Assumptions!$D$31*D2000</f>
        <v>0.259103018164929</v>
      </c>
      <c r="F2000" s="28" t="n">
        <f aca="false">(Simulation!F2000-Assumptions!$D$15)*(1-E2000)+Assumptions!$D$15-Simulation!J2000</f>
        <v>0.174053670056507</v>
      </c>
      <c r="G2000" s="8" t="n">
        <f aca="false">((Assumptions!$D$14*(1+Simulation!E2000)^1*F2000-Assumptions!$D$14*(1+Simulation!E2000)^0*Simulation!E2000*Assumptions!$D$16)/(1+Simulation!K2000)^1+(Assumptions!$D$14*(1+Simulation!E2000)^2*F2000-Assumptions!$D$14*(1+Simulation!E2000)^1*Simulation!E2000*Assumptions!$D$16)/(1+Simulation!K2000)^2+(Assumptions!$D$14*(1+Simulation!E2000)^3*F2000-Assumptions!$D$14*(1+Simulation!E2000)^2*Simulation!E2000*Assumptions!$D$16)/(1+Simulation!K2000)^3+(Assumptions!$D$14*(1+Simulation!E2000)^4*F2000-Assumptions!$D$14*(1+Simulation!E2000)^3*Simulation!E2000*Assumptions!$D$16)/(1+Simulation!K2000)^4+(Assumptions!$D$14*(1+Simulation!E2000)^5*F2000-Assumptions!$D$14*(1+Simulation!E2000)^4*Simulation!E2000*Assumptions!$D$16)/(1+Simulation!K2000)^5+(Assumptions!$D$14*(1+Simulation!E2000)^5*F2000-Assumptions!$D$14*(1+Simulation!E2000)^4*Simulation!E2000*Assumptions!$D$16)*(1+Simulation!I2000)/(Simulation!K2000-Simulation!I2000)/(1+Simulation!K2000)^5-Assumptions!$D$17)/Assumptions!$D$18</f>
        <v>11.416156038688</v>
      </c>
      <c r="H2000" s="8" t="str">
        <f aca="false">IF(D2000=1,G2000,"")</f>
        <v/>
      </c>
      <c r="I2000" s="33" t="n">
        <f aca="false">IF(D2000=0,G2000,"")</f>
        <v>11.416156038688</v>
      </c>
    </row>
    <row r="2001" customFormat="false" ht="15" hidden="false" customHeight="false" outlineLevel="0" collapsed="false">
      <c r="B2001" s="2" t="n">
        <v>1996</v>
      </c>
      <c r="C2001" s="19" t="n">
        <f aca="false">IF('Random Draws'!F2001&lt;(Assumptions!$D$28-Assumptions!$D$27)/(Assumptions!$D$29-Assumptions!$D$27),Assumptions!$D$27+SQRT('Random Draws'!F2001*(Assumptions!$D$29-Assumptions!$D$27)*(Assumptions!$D$28-Assumptions!$D$27)),Assumptions!$D$29-SQRT((1-'Random Draws'!F2001)*(Assumptions!$D$29-Assumptions!$D$27)*(Assumptions!$D$29-Assumptions!$D$28)))</f>
        <v>0.256339572105976</v>
      </c>
      <c r="D2001" s="29" t="n">
        <f aca="false">IF('Random Draws'!I2001&lt;Assumptions!$D$30,1,0)</f>
        <v>0</v>
      </c>
      <c r="E2001" s="19" t="n">
        <f aca="false">C2001+Assumptions!$D$31*D2001</f>
        <v>0.256339572105976</v>
      </c>
      <c r="F2001" s="28" t="n">
        <f aca="false">(Simulation!F2001-Assumptions!$D$15)*(1-E2001)+Assumptions!$D$15-Simulation!J2001</f>
        <v>0.199619411452097</v>
      </c>
      <c r="G2001" s="8" t="n">
        <f aca="false">((Assumptions!$D$14*(1+Simulation!E2001)^1*F2001-Assumptions!$D$14*(1+Simulation!E2001)^0*Simulation!E2001*Assumptions!$D$16)/(1+Simulation!K2001)^1+(Assumptions!$D$14*(1+Simulation!E2001)^2*F2001-Assumptions!$D$14*(1+Simulation!E2001)^1*Simulation!E2001*Assumptions!$D$16)/(1+Simulation!K2001)^2+(Assumptions!$D$14*(1+Simulation!E2001)^3*F2001-Assumptions!$D$14*(1+Simulation!E2001)^2*Simulation!E2001*Assumptions!$D$16)/(1+Simulation!K2001)^3+(Assumptions!$D$14*(1+Simulation!E2001)^4*F2001-Assumptions!$D$14*(1+Simulation!E2001)^3*Simulation!E2001*Assumptions!$D$16)/(1+Simulation!K2001)^4+(Assumptions!$D$14*(1+Simulation!E2001)^5*F2001-Assumptions!$D$14*(1+Simulation!E2001)^4*Simulation!E2001*Assumptions!$D$16)/(1+Simulation!K2001)^5+(Assumptions!$D$14*(1+Simulation!E2001)^5*F2001-Assumptions!$D$14*(1+Simulation!E2001)^4*Simulation!E2001*Assumptions!$D$16)*(1+Simulation!I2001)/(Simulation!K2001-Simulation!I2001)/(1+Simulation!K2001)^5-Assumptions!$D$17)/Assumptions!$D$18</f>
        <v>27.8442586992702</v>
      </c>
      <c r="H2001" s="8" t="str">
        <f aca="false">IF(D2001=1,G2001,"")</f>
        <v/>
      </c>
      <c r="I2001" s="33" t="n">
        <f aca="false">IF(D2001=0,G2001,"")</f>
        <v>27.8442586992702</v>
      </c>
    </row>
    <row r="2002" customFormat="false" ht="15" hidden="false" customHeight="false" outlineLevel="0" collapsed="false">
      <c r="B2002" s="2" t="n">
        <v>1997</v>
      </c>
      <c r="C2002" s="19" t="n">
        <f aca="false">IF('Random Draws'!F2002&lt;(Assumptions!$D$28-Assumptions!$D$27)/(Assumptions!$D$29-Assumptions!$D$27),Assumptions!$D$27+SQRT('Random Draws'!F2002*(Assumptions!$D$29-Assumptions!$D$27)*(Assumptions!$D$28-Assumptions!$D$27)),Assumptions!$D$29-SQRT((1-'Random Draws'!F2002)*(Assumptions!$D$29-Assumptions!$D$27)*(Assumptions!$D$29-Assumptions!$D$28)))</f>
        <v>0.252584324391528</v>
      </c>
      <c r="D2002" s="29" t="n">
        <f aca="false">IF('Random Draws'!I2002&lt;Assumptions!$D$30,1,0)</f>
        <v>0</v>
      </c>
      <c r="E2002" s="19" t="n">
        <f aca="false">C2002+Assumptions!$D$31*D2002</f>
        <v>0.252584324391528</v>
      </c>
      <c r="F2002" s="28" t="n">
        <f aca="false">(Simulation!F2002-Assumptions!$D$15)*(1-E2002)+Assumptions!$D$15-Simulation!J2002</f>
        <v>0.18254267285564</v>
      </c>
      <c r="G2002" s="8" t="n">
        <f aca="false">((Assumptions!$D$14*(1+Simulation!E2002)^1*F2002-Assumptions!$D$14*(1+Simulation!E2002)^0*Simulation!E2002*Assumptions!$D$16)/(1+Simulation!K2002)^1+(Assumptions!$D$14*(1+Simulation!E2002)^2*F2002-Assumptions!$D$14*(1+Simulation!E2002)^1*Simulation!E2002*Assumptions!$D$16)/(1+Simulation!K2002)^2+(Assumptions!$D$14*(1+Simulation!E2002)^3*F2002-Assumptions!$D$14*(1+Simulation!E2002)^2*Simulation!E2002*Assumptions!$D$16)/(1+Simulation!K2002)^3+(Assumptions!$D$14*(1+Simulation!E2002)^4*F2002-Assumptions!$D$14*(1+Simulation!E2002)^3*Simulation!E2002*Assumptions!$D$16)/(1+Simulation!K2002)^4+(Assumptions!$D$14*(1+Simulation!E2002)^5*F2002-Assumptions!$D$14*(1+Simulation!E2002)^4*Simulation!E2002*Assumptions!$D$16)/(1+Simulation!K2002)^5+(Assumptions!$D$14*(1+Simulation!E2002)^5*F2002-Assumptions!$D$14*(1+Simulation!E2002)^4*Simulation!E2002*Assumptions!$D$16)*(1+Simulation!I2002)/(Simulation!K2002-Simulation!I2002)/(1+Simulation!K2002)^5-Assumptions!$D$17)/Assumptions!$D$18</f>
        <v>14.7582914104109</v>
      </c>
      <c r="H2002" s="8" t="str">
        <f aca="false">IF(D2002=1,G2002,"")</f>
        <v/>
      </c>
      <c r="I2002" s="33" t="n">
        <f aca="false">IF(D2002=0,G2002,"")</f>
        <v>14.7582914104109</v>
      </c>
    </row>
    <row r="2003" customFormat="false" ht="15" hidden="false" customHeight="false" outlineLevel="0" collapsed="false">
      <c r="B2003" s="2" t="n">
        <v>1998</v>
      </c>
      <c r="C2003" s="19" t="n">
        <f aca="false">IF('Random Draws'!F2003&lt;(Assumptions!$D$28-Assumptions!$D$27)/(Assumptions!$D$29-Assumptions!$D$27),Assumptions!$D$27+SQRT('Random Draws'!F2003*(Assumptions!$D$29-Assumptions!$D$27)*(Assumptions!$D$28-Assumptions!$D$27)),Assumptions!$D$29-SQRT((1-'Random Draws'!F2003)*(Assumptions!$D$29-Assumptions!$D$27)*(Assumptions!$D$29-Assumptions!$D$28)))</f>
        <v>0.255087178306735</v>
      </c>
      <c r="D2003" s="29" t="n">
        <f aca="false">IF('Random Draws'!I2003&lt;Assumptions!$D$30,1,0)</f>
        <v>0</v>
      </c>
      <c r="E2003" s="19" t="n">
        <f aca="false">C2003+Assumptions!$D$31*D2003</f>
        <v>0.255087178306735</v>
      </c>
      <c r="F2003" s="28" t="n">
        <f aca="false">(Simulation!F2003-Assumptions!$D$15)*(1-E2003)+Assumptions!$D$15-Simulation!J2003</f>
        <v>0.146358700257143</v>
      </c>
      <c r="G2003" s="8" t="n">
        <f aca="false">((Assumptions!$D$14*(1+Simulation!E2003)^1*F2003-Assumptions!$D$14*(1+Simulation!E2003)^0*Simulation!E2003*Assumptions!$D$16)/(1+Simulation!K2003)^1+(Assumptions!$D$14*(1+Simulation!E2003)^2*F2003-Assumptions!$D$14*(1+Simulation!E2003)^1*Simulation!E2003*Assumptions!$D$16)/(1+Simulation!K2003)^2+(Assumptions!$D$14*(1+Simulation!E2003)^3*F2003-Assumptions!$D$14*(1+Simulation!E2003)^2*Simulation!E2003*Assumptions!$D$16)/(1+Simulation!K2003)^3+(Assumptions!$D$14*(1+Simulation!E2003)^4*F2003-Assumptions!$D$14*(1+Simulation!E2003)^3*Simulation!E2003*Assumptions!$D$16)/(1+Simulation!K2003)^4+(Assumptions!$D$14*(1+Simulation!E2003)^5*F2003-Assumptions!$D$14*(1+Simulation!E2003)^4*Simulation!E2003*Assumptions!$D$16)/(1+Simulation!K2003)^5+(Assumptions!$D$14*(1+Simulation!E2003)^5*F2003-Assumptions!$D$14*(1+Simulation!E2003)^4*Simulation!E2003*Assumptions!$D$16)*(1+Simulation!I2003)/(Simulation!K2003-Simulation!I2003)/(1+Simulation!K2003)^5-Assumptions!$D$17)/Assumptions!$D$18</f>
        <v>11.5250177692718</v>
      </c>
      <c r="H2003" s="8" t="str">
        <f aca="false">IF(D2003=1,G2003,"")</f>
        <v/>
      </c>
      <c r="I2003" s="33" t="n">
        <f aca="false">IF(D2003=0,G2003,"")</f>
        <v>11.5250177692718</v>
      </c>
    </row>
    <row r="2004" customFormat="false" ht="15" hidden="false" customHeight="false" outlineLevel="0" collapsed="false">
      <c r="B2004" s="2" t="n">
        <v>1999</v>
      </c>
      <c r="C2004" s="19" t="n">
        <f aca="false">IF('Random Draws'!F2004&lt;(Assumptions!$D$28-Assumptions!$D$27)/(Assumptions!$D$29-Assumptions!$D$27),Assumptions!$D$27+SQRT('Random Draws'!F2004*(Assumptions!$D$29-Assumptions!$D$27)*(Assumptions!$D$28-Assumptions!$D$27)),Assumptions!$D$29-SQRT((1-'Random Draws'!F2004)*(Assumptions!$D$29-Assumptions!$D$27)*(Assumptions!$D$29-Assumptions!$D$28)))</f>
        <v>0.251268445460914</v>
      </c>
      <c r="D2004" s="29" t="n">
        <f aca="false">IF('Random Draws'!I2004&lt;Assumptions!$D$30,1,0)</f>
        <v>0</v>
      </c>
      <c r="E2004" s="19" t="n">
        <f aca="false">C2004+Assumptions!$D$31*D2004</f>
        <v>0.251268445460914</v>
      </c>
      <c r="F2004" s="28" t="n">
        <f aca="false">(Simulation!F2004-Assumptions!$D$15)*(1-E2004)+Assumptions!$D$15-Simulation!J2004</f>
        <v>0.146072424064786</v>
      </c>
      <c r="G2004" s="8" t="n">
        <f aca="false">((Assumptions!$D$14*(1+Simulation!E2004)^1*F2004-Assumptions!$D$14*(1+Simulation!E2004)^0*Simulation!E2004*Assumptions!$D$16)/(1+Simulation!K2004)^1+(Assumptions!$D$14*(1+Simulation!E2004)^2*F2004-Assumptions!$D$14*(1+Simulation!E2004)^1*Simulation!E2004*Assumptions!$D$16)/(1+Simulation!K2004)^2+(Assumptions!$D$14*(1+Simulation!E2004)^3*F2004-Assumptions!$D$14*(1+Simulation!E2004)^2*Simulation!E2004*Assumptions!$D$16)/(1+Simulation!K2004)^3+(Assumptions!$D$14*(1+Simulation!E2004)^4*F2004-Assumptions!$D$14*(1+Simulation!E2004)^3*Simulation!E2004*Assumptions!$D$16)/(1+Simulation!K2004)^4+(Assumptions!$D$14*(1+Simulation!E2004)^5*F2004-Assumptions!$D$14*(1+Simulation!E2004)^4*Simulation!E2004*Assumptions!$D$16)/(1+Simulation!K2004)^5+(Assumptions!$D$14*(1+Simulation!E2004)^5*F2004-Assumptions!$D$14*(1+Simulation!E2004)^4*Simulation!E2004*Assumptions!$D$16)*(1+Simulation!I2004)/(Simulation!K2004-Simulation!I2004)/(1+Simulation!K2004)^5-Assumptions!$D$17)/Assumptions!$D$18</f>
        <v>5.12796673551134</v>
      </c>
      <c r="H2004" s="8" t="str">
        <f aca="false">IF(D2004=1,G2004,"")</f>
        <v/>
      </c>
      <c r="I2004" s="33" t="n">
        <f aca="false">IF(D2004=0,G2004,"")</f>
        <v>5.12796673551134</v>
      </c>
    </row>
    <row r="2005" customFormat="false" ht="15" hidden="false" customHeight="false" outlineLevel="0" collapsed="false">
      <c r="B2005" s="2" t="n">
        <v>2000</v>
      </c>
      <c r="C2005" s="19" t="n">
        <f aca="false">IF('Random Draws'!F2005&lt;(Assumptions!$D$28-Assumptions!$D$27)/(Assumptions!$D$29-Assumptions!$D$27),Assumptions!$D$27+SQRT('Random Draws'!F2005*(Assumptions!$D$29-Assumptions!$D$27)*(Assumptions!$D$28-Assumptions!$D$27)),Assumptions!$D$29-SQRT((1-'Random Draws'!F2005)*(Assumptions!$D$29-Assumptions!$D$27)*(Assumptions!$D$29-Assumptions!$D$28)))</f>
        <v>0.245833904627057</v>
      </c>
      <c r="D2005" s="29" t="n">
        <f aca="false">IF('Random Draws'!I2005&lt;Assumptions!$D$30,1,0)</f>
        <v>1</v>
      </c>
      <c r="E2005" s="19" t="n">
        <f aca="false">C2005+Assumptions!$D$31*D2005</f>
        <v>0.335833904627057</v>
      </c>
      <c r="F2005" s="28" t="n">
        <f aca="false">(Simulation!F2005-Assumptions!$D$15)*(1-E2005)+Assumptions!$D$15-Simulation!J2005</f>
        <v>0.196664548729988</v>
      </c>
      <c r="G2005" s="8" t="n">
        <f aca="false">((Assumptions!$D$14*(1+Simulation!E2005)^1*F2005-Assumptions!$D$14*(1+Simulation!E2005)^0*Simulation!E2005*Assumptions!$D$16)/(1+Simulation!K2005)^1+(Assumptions!$D$14*(1+Simulation!E2005)^2*F2005-Assumptions!$D$14*(1+Simulation!E2005)^1*Simulation!E2005*Assumptions!$D$16)/(1+Simulation!K2005)^2+(Assumptions!$D$14*(1+Simulation!E2005)^3*F2005-Assumptions!$D$14*(1+Simulation!E2005)^2*Simulation!E2005*Assumptions!$D$16)/(1+Simulation!K2005)^3+(Assumptions!$D$14*(1+Simulation!E2005)^4*F2005-Assumptions!$D$14*(1+Simulation!E2005)^3*Simulation!E2005*Assumptions!$D$16)/(1+Simulation!K2005)^4+(Assumptions!$D$14*(1+Simulation!E2005)^5*F2005-Assumptions!$D$14*(1+Simulation!E2005)^4*Simulation!E2005*Assumptions!$D$16)/(1+Simulation!K2005)^5+(Assumptions!$D$14*(1+Simulation!E2005)^5*F2005-Assumptions!$D$14*(1+Simulation!E2005)^4*Simulation!E2005*Assumptions!$D$16)*(1+Simulation!I2005)/(Simulation!K2005-Simulation!I2005)/(1+Simulation!K2005)^5-Assumptions!$D$17)/Assumptions!$D$18</f>
        <v>21.5498934143192</v>
      </c>
      <c r="H2005" s="8" t="n">
        <f aca="false">IF(D2005=1,G2005,"")</f>
        <v>21.5498934143192</v>
      </c>
      <c r="I2005" s="33" t="str">
        <f aca="false">IF(D2005=0,G2005,"")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14"/>
    <col collapsed="false" customWidth="true" hidden="false" outlineLevel="0" max="9" min="3" style="0" width="15"/>
  </cols>
  <sheetData>
    <row r="2" customFormat="false" ht="17.35" hidden="false" customHeight="false" outlineLevel="0" collapsed="false">
      <c r="B2" s="1" t="s">
        <v>18</v>
      </c>
    </row>
    <row r="3" customFormat="false" ht="15" hidden="false" customHeight="false" outlineLevel="0" collapsed="false">
      <c r="B3" s="2" t="s">
        <v>185</v>
      </c>
    </row>
    <row r="5" customFormat="false" ht="23.85" hidden="false" customHeight="false" outlineLevel="0" collapsed="false">
      <c r="B5" s="3" t="s">
        <v>147</v>
      </c>
      <c r="C5" s="4" t="s">
        <v>186</v>
      </c>
      <c r="D5" s="4" t="s">
        <v>187</v>
      </c>
      <c r="E5" s="4" t="s">
        <v>188</v>
      </c>
      <c r="F5" s="4" t="s">
        <v>189</v>
      </c>
      <c r="G5" s="4" t="s">
        <v>190</v>
      </c>
      <c r="H5" s="4" t="s">
        <v>191</v>
      </c>
      <c r="I5" s="4" t="s">
        <v>192</v>
      </c>
    </row>
    <row r="6" customFormat="false" ht="15" hidden="false" customHeight="false" outlineLevel="0" collapsed="false">
      <c r="B6" s="30" t="n">
        <v>250</v>
      </c>
      <c r="C6" s="8" t="n">
        <v>12.5659450020756</v>
      </c>
      <c r="D6" s="8" t="n">
        <v>0.43060241551657</v>
      </c>
      <c r="E6" s="8" t="n">
        <v>11.7522049033071</v>
      </c>
      <c r="F6" s="8" t="n">
        <v>13.3662469359456</v>
      </c>
      <c r="G6" s="8" t="n">
        <v>0.414309654245299</v>
      </c>
      <c r="H6" s="8" t="n">
        <v>1.0976287581203</v>
      </c>
      <c r="I6" s="19" t="n">
        <v>0.0308316289990274</v>
      </c>
    </row>
    <row r="7" customFormat="false" ht="15" hidden="false" customHeight="false" outlineLevel="0" collapsed="false">
      <c r="B7" s="30" t="n">
        <v>500</v>
      </c>
      <c r="C7" s="8" t="n">
        <v>12.558083823139</v>
      </c>
      <c r="D7" s="8" t="n">
        <v>0.306224827107471</v>
      </c>
      <c r="E7" s="8" t="n">
        <v>11.9127230815628</v>
      </c>
      <c r="F7" s="8" t="n">
        <v>13.1265729450276</v>
      </c>
      <c r="G7" s="8" t="n">
        <v>0.37256190499335</v>
      </c>
      <c r="H7" s="8" t="n">
        <v>0.878604569892291</v>
      </c>
      <c r="I7" s="19" t="n">
        <v>0.0229667358319346</v>
      </c>
    </row>
    <row r="8" customFormat="false" ht="15" hidden="false" customHeight="false" outlineLevel="0" collapsed="false">
      <c r="B8" s="30" t="n">
        <v>1000</v>
      </c>
      <c r="C8" s="8" t="n">
        <v>12.5420882770094</v>
      </c>
      <c r="D8" s="8" t="n">
        <v>0.213727380017212</v>
      </c>
      <c r="E8" s="8" t="n">
        <v>12.1517012176059</v>
      </c>
      <c r="F8" s="8" t="n">
        <v>12.9272403109593</v>
      </c>
      <c r="G8" s="8" t="n">
        <v>0.221348541760458</v>
      </c>
      <c r="H8" s="8" t="n">
        <v>0.656036033080082</v>
      </c>
      <c r="I8" s="19" t="n">
        <v>0.0161818117079255</v>
      </c>
    </row>
    <row r="9" customFormat="false" ht="15" hidden="false" customHeight="false" outlineLevel="0" collapsed="false">
      <c r="B9" s="34" t="n">
        <v>2000</v>
      </c>
      <c r="C9" s="25" t="n">
        <v>12.5143522029178</v>
      </c>
      <c r="D9" s="25" t="n">
        <v>0.14052739896867</v>
      </c>
      <c r="E9" s="25" t="n">
        <v>12.2711300062877</v>
      </c>
      <c r="F9" s="25" t="n">
        <v>12.7866298038355</v>
      </c>
      <c r="G9" s="25" t="n">
        <v>0.174303993775028</v>
      </c>
      <c r="H9" s="25" t="n">
        <v>0.459150818899698</v>
      </c>
      <c r="I9" s="35" t="n">
        <v>0.0102536667666159</v>
      </c>
    </row>
    <row r="10" customFormat="false" ht="15" hidden="false" customHeight="false" outlineLevel="0" collapsed="false">
      <c r="B10" s="30" t="n">
        <v>5000</v>
      </c>
      <c r="C10" s="8" t="n">
        <v>12.5313434567876</v>
      </c>
      <c r="D10" s="8" t="n">
        <v>0.0944975964492321</v>
      </c>
      <c r="E10" s="8" t="n">
        <v>12.3613969874157</v>
      </c>
      <c r="F10" s="8" t="n">
        <v>12.7207884831186</v>
      </c>
      <c r="G10" s="8" t="n">
        <v>0.104826905553176</v>
      </c>
      <c r="H10" s="8" t="n">
        <v>0.252338243656258</v>
      </c>
      <c r="I10" s="19" t="n">
        <v>0.00714493678124868</v>
      </c>
    </row>
    <row r="11" customFormat="false" ht="15" hidden="false" customHeight="false" outlineLevel="0" collapsed="false">
      <c r="B11" s="30" t="n">
        <v>10000</v>
      </c>
      <c r="C11" s="8" t="n">
        <v>12.5214019414372</v>
      </c>
      <c r="D11" s="8" t="n">
        <v>0.0685730696446544</v>
      </c>
      <c r="E11" s="8" t="n">
        <v>12.4024634357557</v>
      </c>
      <c r="F11" s="8" t="n">
        <v>12.6435217926998</v>
      </c>
      <c r="G11" s="8" t="n">
        <v>0.0763935712993659</v>
      </c>
      <c r="H11" s="8" t="n">
        <v>0.177016078438859</v>
      </c>
      <c r="I11" s="19" t="n">
        <v>0.00508325596503168</v>
      </c>
    </row>
    <row r="12" customFormat="false" ht="15" hidden="false" customHeight="false" outlineLevel="0" collapsed="false">
      <c r="B12" s="30" t="n">
        <v>25000</v>
      </c>
      <c r="C12" s="8" t="n">
        <v>12.5196513295863</v>
      </c>
      <c r="D12" s="8" t="n">
        <v>0.0417946001807505</v>
      </c>
      <c r="E12" s="8" t="n">
        <v>12.4403828068701</v>
      </c>
      <c r="F12" s="8" t="n">
        <v>12.5960027562582</v>
      </c>
      <c r="G12" s="8" t="n">
        <v>0.0437933866013752</v>
      </c>
      <c r="H12" s="8" t="n">
        <v>0.130908319535216</v>
      </c>
      <c r="I12" s="19" t="n">
        <v>0.00302391772906619</v>
      </c>
    </row>
    <row r="13" customFormat="false" ht="15" hidden="false" customHeight="false" outlineLevel="0" collapsed="false">
      <c r="B13" s="30" t="n">
        <v>50000</v>
      </c>
      <c r="C13" s="8" t="n">
        <v>12.5170348015059</v>
      </c>
      <c r="D13" s="8" t="n">
        <v>0.0310790700218019</v>
      </c>
      <c r="E13" s="8" t="n">
        <v>12.4560601290148</v>
      </c>
      <c r="F13" s="8" t="n">
        <v>12.5815953011446</v>
      </c>
      <c r="G13" s="8" t="n">
        <v>0.0326075059879514</v>
      </c>
      <c r="H13" s="8" t="n">
        <v>0.0901132071038447</v>
      </c>
      <c r="I13" s="19" t="n">
        <v>0.00224508799169482</v>
      </c>
    </row>
    <row r="15" customFormat="false" ht="15" hidden="false" customHeight="false" outlineLevel="0" collapsed="false">
      <c r="B15" s="5" t="s">
        <v>193</v>
      </c>
    </row>
    <row r="16" customFormat="false" ht="15" hidden="false" customHeight="false" outlineLevel="0" collapsed="false">
      <c r="B16" s="6" t="s">
        <v>194</v>
      </c>
      <c r="C16" s="7" t="n">
        <f aca="false">Results!C7</f>
        <v>12.5539031589351</v>
      </c>
    </row>
    <row r="17" customFormat="false" ht="15" hidden="false" customHeight="false" outlineLevel="0" collapsed="false">
      <c r="B17" s="6" t="s">
        <v>195</v>
      </c>
      <c r="C17" s="6" t="str">
        <f aca="false">IF(AND(C16&gt;=E9,C16&lt;=F9),"Yes","No")</f>
        <v>Yes</v>
      </c>
    </row>
    <row r="19" customFormat="false" ht="15" hidden="false" customHeight="false" outlineLevel="0" collapsed="false">
      <c r="B19" s="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BK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0"/>
    <col collapsed="false" customWidth="true" hidden="false" outlineLevel="0" max="63" min="3" style="0" width="7"/>
  </cols>
  <sheetData>
    <row r="2" customFormat="false" ht="17.35" hidden="false" customHeight="false" outlineLevel="0" collapsed="false">
      <c r="B2" s="1" t="s">
        <v>197</v>
      </c>
    </row>
    <row r="3" customFormat="false" ht="15" hidden="false" customHeight="false" outlineLevel="0" collapsed="false">
      <c r="B3" s="2" t="s">
        <v>198</v>
      </c>
    </row>
    <row r="5" customFormat="false" ht="15" hidden="false" customHeight="false" outlineLevel="0" collapsed="false">
      <c r="B5" s="6" t="s">
        <v>199</v>
      </c>
      <c r="C5" s="7" t="n">
        <f aca="false">Assumptions!$D$19</f>
        <v>11.5</v>
      </c>
    </row>
    <row r="6" customFormat="false" ht="15" hidden="false" customHeight="false" outlineLevel="0" collapsed="false">
      <c r="B6" s="6" t="s">
        <v>200</v>
      </c>
      <c r="C6" s="14" t="n">
        <v>0.07</v>
      </c>
    </row>
    <row r="7" customFormat="false" ht="15" hidden="false" customHeight="false" outlineLevel="0" collapsed="false">
      <c r="B7" s="6" t="s">
        <v>201</v>
      </c>
      <c r="C7" s="14" t="n">
        <v>0.38</v>
      </c>
    </row>
    <row r="8" customFormat="false" ht="15" hidden="false" customHeight="false" outlineLevel="0" collapsed="false">
      <c r="B8" s="6" t="s">
        <v>202</v>
      </c>
      <c r="C8" s="23" t="n">
        <f aca="false">Assumptions!$D$20/60</f>
        <v>0.0833333333333333</v>
      </c>
    </row>
    <row r="10" customFormat="false" ht="15" hidden="false" customHeight="false" outlineLevel="0" collapsed="false">
      <c r="B10" s="3" t="s">
        <v>203</v>
      </c>
      <c r="C10" s="4" t="s">
        <v>204</v>
      </c>
      <c r="D10" s="4" t="s">
        <v>205</v>
      </c>
      <c r="E10" s="4" t="s">
        <v>206</v>
      </c>
      <c r="F10" s="4" t="s">
        <v>207</v>
      </c>
      <c r="G10" s="4" t="s">
        <v>208</v>
      </c>
      <c r="H10" s="4" t="s">
        <v>209</v>
      </c>
      <c r="I10" s="4" t="s">
        <v>210</v>
      </c>
      <c r="J10" s="4" t="s">
        <v>211</v>
      </c>
      <c r="K10" s="4" t="s">
        <v>212</v>
      </c>
      <c r="L10" s="4" t="s">
        <v>213</v>
      </c>
      <c r="M10" s="4" t="s">
        <v>214</v>
      </c>
      <c r="N10" s="4" t="s">
        <v>215</v>
      </c>
      <c r="O10" s="4" t="s">
        <v>216</v>
      </c>
      <c r="P10" s="4" t="s">
        <v>217</v>
      </c>
      <c r="Q10" s="4" t="s">
        <v>218</v>
      </c>
      <c r="R10" s="4" t="s">
        <v>219</v>
      </c>
      <c r="S10" s="4" t="s">
        <v>220</v>
      </c>
      <c r="T10" s="4" t="s">
        <v>221</v>
      </c>
      <c r="U10" s="4" t="s">
        <v>222</v>
      </c>
      <c r="V10" s="4" t="s">
        <v>223</v>
      </c>
      <c r="W10" s="4" t="s">
        <v>224</v>
      </c>
      <c r="X10" s="4" t="s">
        <v>225</v>
      </c>
      <c r="Y10" s="4" t="s">
        <v>226</v>
      </c>
      <c r="Z10" s="4" t="s">
        <v>227</v>
      </c>
      <c r="AA10" s="4" t="s">
        <v>228</v>
      </c>
      <c r="AB10" s="4" t="s">
        <v>229</v>
      </c>
      <c r="AC10" s="4" t="s">
        <v>230</v>
      </c>
      <c r="AD10" s="4" t="s">
        <v>231</v>
      </c>
      <c r="AE10" s="4" t="s">
        <v>232</v>
      </c>
      <c r="AF10" s="4" t="s">
        <v>233</v>
      </c>
      <c r="AG10" s="4" t="s">
        <v>234</v>
      </c>
      <c r="AH10" s="4" t="s">
        <v>235</v>
      </c>
      <c r="AI10" s="4" t="s">
        <v>236</v>
      </c>
      <c r="AJ10" s="4" t="s">
        <v>237</v>
      </c>
      <c r="AK10" s="4" t="s">
        <v>238</v>
      </c>
      <c r="AL10" s="4" t="s">
        <v>239</v>
      </c>
      <c r="AM10" s="4" t="s">
        <v>240</v>
      </c>
      <c r="AN10" s="4" t="s">
        <v>241</v>
      </c>
      <c r="AO10" s="4" t="s">
        <v>242</v>
      </c>
      <c r="AP10" s="4" t="s">
        <v>243</v>
      </c>
      <c r="AQ10" s="4" t="s">
        <v>244</v>
      </c>
      <c r="AR10" s="4" t="s">
        <v>245</v>
      </c>
      <c r="AS10" s="4" t="s">
        <v>246</v>
      </c>
      <c r="AT10" s="4" t="s">
        <v>247</v>
      </c>
      <c r="AU10" s="4" t="s">
        <v>248</v>
      </c>
      <c r="AV10" s="4" t="s">
        <v>249</v>
      </c>
      <c r="AW10" s="4" t="s">
        <v>250</v>
      </c>
      <c r="AX10" s="4" t="s">
        <v>251</v>
      </c>
      <c r="AY10" s="4" t="s">
        <v>252</v>
      </c>
      <c r="AZ10" s="4" t="s">
        <v>253</v>
      </c>
      <c r="BA10" s="4" t="s">
        <v>254</v>
      </c>
      <c r="BB10" s="4" t="s">
        <v>255</v>
      </c>
      <c r="BC10" s="4" t="s">
        <v>256</v>
      </c>
      <c r="BD10" s="4" t="s">
        <v>257</v>
      </c>
      <c r="BE10" s="4" t="s">
        <v>258</v>
      </c>
      <c r="BF10" s="4" t="s">
        <v>259</v>
      </c>
      <c r="BG10" s="4" t="s">
        <v>260</v>
      </c>
      <c r="BH10" s="4" t="s">
        <v>261</v>
      </c>
      <c r="BI10" s="4" t="s">
        <v>262</v>
      </c>
      <c r="BJ10" s="4" t="s">
        <v>263</v>
      </c>
      <c r="BK10" s="4" t="s">
        <v>264</v>
      </c>
    </row>
    <row r="11" customFormat="false" ht="15" hidden="false" customHeight="false" outlineLevel="0" collapsed="false">
      <c r="B11" s="2" t="s">
        <v>265</v>
      </c>
      <c r="C11" s="36" t="n">
        <f aca="false">$C$5</f>
        <v>11.5</v>
      </c>
      <c r="D11" s="37" t="n">
        <f aca="false">C11*EXP(($C$6-0.5*$C$7^2)*$C$8+$C$7*SQRT($C$8)*D70)</f>
        <v>11.4994435313621</v>
      </c>
      <c r="E11" s="37" t="n">
        <f aca="false">D11*EXP(($C$6-0.5*$C$7^2)*$C$8+$C$7*SQRT($C$8)*E70)</f>
        <v>11.8803606049033</v>
      </c>
      <c r="F11" s="37" t="n">
        <f aca="false">E11*EXP(($C$6-0.5*$C$7^2)*$C$8+$C$7*SQRT($C$8)*F70)</f>
        <v>11.5262997236745</v>
      </c>
      <c r="G11" s="37" t="n">
        <f aca="false">F11*EXP(($C$6-0.5*$C$7^2)*$C$8+$C$7*SQRT($C$8)*G70)</f>
        <v>10.4515800745204</v>
      </c>
      <c r="H11" s="37" t="n">
        <f aca="false">G11*EXP(($C$6-0.5*$C$7^2)*$C$8+$C$7*SQRT($C$8)*H70)</f>
        <v>9.94126245259949</v>
      </c>
      <c r="I11" s="37" t="n">
        <f aca="false">H11*EXP(($C$6-0.5*$C$7^2)*$C$8+$C$7*SQRT($C$8)*I70)</f>
        <v>8.9149574596804</v>
      </c>
      <c r="J11" s="37" t="n">
        <f aca="false">I11*EXP(($C$6-0.5*$C$7^2)*$C$8+$C$7*SQRT($C$8)*J70)</f>
        <v>8.97232367362957</v>
      </c>
      <c r="K11" s="37" t="n">
        <f aca="false">J11*EXP(($C$6-0.5*$C$7^2)*$C$8+$C$7*SQRT($C$8)*K70)</f>
        <v>10.3913980038291</v>
      </c>
      <c r="L11" s="37" t="n">
        <f aca="false">K11*EXP(($C$6-0.5*$C$7^2)*$C$8+$C$7*SQRT($C$8)*L70)</f>
        <v>9.84340470680936</v>
      </c>
      <c r="M11" s="37" t="n">
        <f aca="false">L11*EXP(($C$6-0.5*$C$7^2)*$C$8+$C$7*SQRT($C$8)*M70)</f>
        <v>9.19403007094845</v>
      </c>
      <c r="N11" s="37" t="n">
        <f aca="false">M11*EXP(($C$6-0.5*$C$7^2)*$C$8+$C$7*SQRT($C$8)*N70)</f>
        <v>9.69979758991962</v>
      </c>
      <c r="O11" s="37" t="n">
        <f aca="false">N11*EXP(($C$6-0.5*$C$7^2)*$C$8+$C$7*SQRT($C$8)*O70)</f>
        <v>10.0852197291484</v>
      </c>
      <c r="P11" s="37" t="n">
        <f aca="false">O11*EXP(($C$6-0.5*$C$7^2)*$C$8+$C$7*SQRT($C$8)*P70)</f>
        <v>10.2006475657338</v>
      </c>
      <c r="Q11" s="37" t="n">
        <f aca="false">P11*EXP(($C$6-0.5*$C$7^2)*$C$8+$C$7*SQRT($C$8)*Q70)</f>
        <v>9.20916087880362</v>
      </c>
      <c r="R11" s="37" t="n">
        <f aca="false">Q11*EXP(($C$6-0.5*$C$7^2)*$C$8+$C$7*SQRT($C$8)*R70)</f>
        <v>9.17797487961154</v>
      </c>
      <c r="S11" s="37" t="n">
        <f aca="false">R11*EXP(($C$6-0.5*$C$7^2)*$C$8+$C$7*SQRT($C$8)*S70)</f>
        <v>9.90357306864698</v>
      </c>
      <c r="T11" s="37" t="n">
        <f aca="false">S11*EXP(($C$6-0.5*$C$7^2)*$C$8+$C$7*SQRT($C$8)*T70)</f>
        <v>8.54423319167494</v>
      </c>
      <c r="U11" s="37" t="n">
        <f aca="false">T11*EXP(($C$6-0.5*$C$7^2)*$C$8+$C$7*SQRT($C$8)*U70)</f>
        <v>8.12442024179082</v>
      </c>
      <c r="V11" s="37" t="n">
        <f aca="false">U11*EXP(($C$6-0.5*$C$7^2)*$C$8+$C$7*SQRT($C$8)*V70)</f>
        <v>6.59382404352867</v>
      </c>
      <c r="W11" s="37" t="n">
        <f aca="false">V11*EXP(($C$6-0.5*$C$7^2)*$C$8+$C$7*SQRT($C$8)*W70)</f>
        <v>5.72299508151059</v>
      </c>
      <c r="X11" s="37" t="n">
        <f aca="false">W11*EXP(($C$6-0.5*$C$7^2)*$C$8+$C$7*SQRT($C$8)*X70)</f>
        <v>4.67522349912217</v>
      </c>
      <c r="Y11" s="37" t="n">
        <f aca="false">X11*EXP(($C$6-0.5*$C$7^2)*$C$8+$C$7*SQRT($C$8)*Y70)</f>
        <v>4.55536176592809</v>
      </c>
      <c r="Z11" s="37" t="n">
        <f aca="false">Y11*EXP(($C$6-0.5*$C$7^2)*$C$8+$C$7*SQRT($C$8)*Z70)</f>
        <v>3.96334001606231</v>
      </c>
      <c r="AA11" s="37" t="n">
        <f aca="false">Z11*EXP(($C$6-0.5*$C$7^2)*$C$8+$C$7*SQRT($C$8)*AA70)</f>
        <v>4.08229993621323</v>
      </c>
      <c r="AB11" s="37" t="n">
        <f aca="false">AA11*EXP(($C$6-0.5*$C$7^2)*$C$8+$C$7*SQRT($C$8)*AB70)</f>
        <v>4.15234095065784</v>
      </c>
      <c r="AC11" s="37" t="n">
        <f aca="false">AB11*EXP(($C$6-0.5*$C$7^2)*$C$8+$C$7*SQRT($C$8)*AC70)</f>
        <v>4.06731569083594</v>
      </c>
      <c r="AD11" s="37" t="n">
        <f aca="false">AC11*EXP(($C$6-0.5*$C$7^2)*$C$8+$C$7*SQRT($C$8)*AD70)</f>
        <v>3.08551954359989</v>
      </c>
      <c r="AE11" s="37" t="n">
        <f aca="false">AD11*EXP(($C$6-0.5*$C$7^2)*$C$8+$C$7*SQRT($C$8)*AE70)</f>
        <v>2.90793720815278</v>
      </c>
      <c r="AF11" s="37" t="n">
        <f aca="false">AE11*EXP(($C$6-0.5*$C$7^2)*$C$8+$C$7*SQRT($C$8)*AF70)</f>
        <v>2.89197669802312</v>
      </c>
      <c r="AG11" s="37" t="n">
        <f aca="false">AF11*EXP(($C$6-0.5*$C$7^2)*$C$8+$C$7*SQRT($C$8)*AG70)</f>
        <v>2.92761037476562</v>
      </c>
      <c r="AH11" s="37" t="n">
        <f aca="false">AG11*EXP(($C$6-0.5*$C$7^2)*$C$8+$C$7*SQRT($C$8)*AH70)</f>
        <v>2.47478263747904</v>
      </c>
      <c r="AI11" s="37" t="n">
        <f aca="false">AH11*EXP(($C$6-0.5*$C$7^2)*$C$8+$C$7*SQRT($C$8)*AI70)</f>
        <v>2.34799400544174</v>
      </c>
      <c r="AJ11" s="37" t="n">
        <f aca="false">AI11*EXP(($C$6-0.5*$C$7^2)*$C$8+$C$7*SQRT($C$8)*AJ70)</f>
        <v>2.10862873476637</v>
      </c>
      <c r="AK11" s="37" t="n">
        <f aca="false">AJ11*EXP(($C$6-0.5*$C$7^2)*$C$8+$C$7*SQRT($C$8)*AK70)</f>
        <v>1.92924330974469</v>
      </c>
      <c r="AL11" s="37" t="n">
        <f aca="false">AK11*EXP(($C$6-0.5*$C$7^2)*$C$8+$C$7*SQRT($C$8)*AL70)</f>
        <v>2.16695172576608</v>
      </c>
      <c r="AM11" s="37" t="n">
        <f aca="false">AL11*EXP(($C$6-0.5*$C$7^2)*$C$8+$C$7*SQRT($C$8)*AM70)</f>
        <v>1.98288795104483</v>
      </c>
      <c r="AN11" s="37" t="n">
        <f aca="false">AM11*EXP(($C$6-0.5*$C$7^2)*$C$8+$C$7*SQRT($C$8)*AN70)</f>
        <v>1.97546436250992</v>
      </c>
      <c r="AO11" s="37" t="n">
        <f aca="false">AN11*EXP(($C$6-0.5*$C$7^2)*$C$8+$C$7*SQRT($C$8)*AO70)</f>
        <v>2.1763184743102</v>
      </c>
      <c r="AP11" s="37" t="n">
        <f aca="false">AO11*EXP(($C$6-0.5*$C$7^2)*$C$8+$C$7*SQRT($C$8)*AP70)</f>
        <v>2.04098470090139</v>
      </c>
      <c r="AQ11" s="37" t="n">
        <f aca="false">AP11*EXP(($C$6-0.5*$C$7^2)*$C$8+$C$7*SQRT($C$8)*AQ70)</f>
        <v>2.01575887208551</v>
      </c>
      <c r="AR11" s="37" t="n">
        <f aca="false">AQ11*EXP(($C$6-0.5*$C$7^2)*$C$8+$C$7*SQRT($C$8)*AR70)</f>
        <v>2.03995946621483</v>
      </c>
      <c r="AS11" s="37" t="n">
        <f aca="false">AR11*EXP(($C$6-0.5*$C$7^2)*$C$8+$C$7*SQRT($C$8)*AS70)</f>
        <v>2.0539057933619</v>
      </c>
      <c r="AT11" s="37" t="n">
        <f aca="false">AS11*EXP(($C$6-0.5*$C$7^2)*$C$8+$C$7*SQRT($C$8)*AT70)</f>
        <v>1.79530605761118</v>
      </c>
      <c r="AU11" s="37" t="n">
        <f aca="false">AT11*EXP(($C$6-0.5*$C$7^2)*$C$8+$C$7*SQRT($C$8)*AU70)</f>
        <v>1.81003195602405</v>
      </c>
      <c r="AV11" s="37" t="n">
        <f aca="false">AU11*EXP(($C$6-0.5*$C$7^2)*$C$8+$C$7*SQRT($C$8)*AV70)</f>
        <v>2.10059242067256</v>
      </c>
      <c r="AW11" s="37" t="n">
        <f aca="false">AV11*EXP(($C$6-0.5*$C$7^2)*$C$8+$C$7*SQRT($C$8)*AW70)</f>
        <v>1.7723735578314</v>
      </c>
      <c r="AX11" s="37" t="n">
        <f aca="false">AW11*EXP(($C$6-0.5*$C$7^2)*$C$8+$C$7*SQRT($C$8)*AX70)</f>
        <v>1.94722956219869</v>
      </c>
      <c r="AY11" s="37" t="n">
        <f aca="false">AX11*EXP(($C$6-0.5*$C$7^2)*$C$8+$C$7*SQRT($C$8)*AY70)</f>
        <v>1.97253006694977</v>
      </c>
      <c r="AZ11" s="37" t="n">
        <f aca="false">AY11*EXP(($C$6-0.5*$C$7^2)*$C$8+$C$7*SQRT($C$8)*AZ70)</f>
        <v>1.8381627979998</v>
      </c>
      <c r="BA11" s="37" t="n">
        <f aca="false">AZ11*EXP(($C$6-0.5*$C$7^2)*$C$8+$C$7*SQRT($C$8)*BA70)</f>
        <v>2.28878716755343</v>
      </c>
      <c r="BB11" s="37" t="n">
        <f aca="false">BA11*EXP(($C$6-0.5*$C$7^2)*$C$8+$C$7*SQRT($C$8)*BB70)</f>
        <v>2.48794230244698</v>
      </c>
      <c r="BC11" s="37" t="n">
        <f aca="false">BB11*EXP(($C$6-0.5*$C$7^2)*$C$8+$C$7*SQRT($C$8)*BC70)</f>
        <v>2.18085018643739</v>
      </c>
      <c r="BD11" s="37" t="n">
        <f aca="false">BC11*EXP(($C$6-0.5*$C$7^2)*$C$8+$C$7*SQRT($C$8)*BD70)</f>
        <v>2.19834682459273</v>
      </c>
      <c r="BE11" s="37" t="n">
        <f aca="false">BD11*EXP(($C$6-0.5*$C$7^2)*$C$8+$C$7*SQRT($C$8)*BE70)</f>
        <v>2.34147988651049</v>
      </c>
      <c r="BF11" s="37" t="n">
        <f aca="false">BE11*EXP(($C$6-0.5*$C$7^2)*$C$8+$C$7*SQRT($C$8)*BF70)</f>
        <v>2.29306896145077</v>
      </c>
      <c r="BG11" s="37" t="n">
        <f aca="false">BF11*EXP(($C$6-0.5*$C$7^2)*$C$8+$C$7*SQRT($C$8)*BG70)</f>
        <v>2.47099436343095</v>
      </c>
      <c r="BH11" s="37" t="n">
        <f aca="false">BG11*EXP(($C$6-0.5*$C$7^2)*$C$8+$C$7*SQRT($C$8)*BH70)</f>
        <v>2.45258014782863</v>
      </c>
      <c r="BI11" s="37" t="n">
        <f aca="false">BH11*EXP(($C$6-0.5*$C$7^2)*$C$8+$C$7*SQRT($C$8)*BI70)</f>
        <v>2.63834549649492</v>
      </c>
      <c r="BJ11" s="37" t="n">
        <f aca="false">BI11*EXP(($C$6-0.5*$C$7^2)*$C$8+$C$7*SQRT($C$8)*BJ70)</f>
        <v>3.08875979204489</v>
      </c>
      <c r="BK11" s="37" t="n">
        <f aca="false">BJ11*EXP(($C$6-0.5*$C$7^2)*$C$8+$C$7*SQRT($C$8)*BK70)</f>
        <v>2.86758008040193</v>
      </c>
    </row>
    <row r="12" customFormat="false" ht="15" hidden="false" customHeight="false" outlineLevel="0" collapsed="false">
      <c r="B12" s="2" t="s">
        <v>266</v>
      </c>
      <c r="C12" s="36" t="n">
        <f aca="false">$C$5</f>
        <v>11.5</v>
      </c>
      <c r="D12" s="37" t="n">
        <f aca="false">C12*EXP(($C$6-0.5*$C$7^2)*$C$8+$C$7*SQRT($C$8)*D71)</f>
        <v>11.756982354117</v>
      </c>
      <c r="E12" s="37" t="n">
        <f aca="false">D12*EXP(($C$6-0.5*$C$7^2)*$C$8+$C$7*SQRT($C$8)*E71)</f>
        <v>11.17233608477</v>
      </c>
      <c r="F12" s="37" t="n">
        <f aca="false">E12*EXP(($C$6-0.5*$C$7^2)*$C$8+$C$7*SQRT($C$8)*F71)</f>
        <v>11.327329015987</v>
      </c>
      <c r="G12" s="37" t="n">
        <f aca="false">F12*EXP(($C$6-0.5*$C$7^2)*$C$8+$C$7*SQRT($C$8)*G71)</f>
        <v>9.94235410649745</v>
      </c>
      <c r="H12" s="37" t="n">
        <f aca="false">G12*EXP(($C$6-0.5*$C$7^2)*$C$8+$C$7*SQRT($C$8)*H71)</f>
        <v>9.32848949140581</v>
      </c>
      <c r="I12" s="37" t="n">
        <f aca="false">H12*EXP(($C$6-0.5*$C$7^2)*$C$8+$C$7*SQRT($C$8)*I71)</f>
        <v>9.12819293388503</v>
      </c>
      <c r="J12" s="37" t="n">
        <f aca="false">I12*EXP(($C$6-0.5*$C$7^2)*$C$8+$C$7*SQRT($C$8)*J71)</f>
        <v>10.072165341451</v>
      </c>
      <c r="K12" s="37" t="n">
        <f aca="false">J12*EXP(($C$6-0.5*$C$7^2)*$C$8+$C$7*SQRT($C$8)*K71)</f>
        <v>11.4183222913166</v>
      </c>
      <c r="L12" s="37" t="n">
        <f aca="false">K12*EXP(($C$6-0.5*$C$7^2)*$C$8+$C$7*SQRT($C$8)*L71)</f>
        <v>9.87345177509805</v>
      </c>
      <c r="M12" s="37" t="n">
        <f aca="false">L12*EXP(($C$6-0.5*$C$7^2)*$C$8+$C$7*SQRT($C$8)*M71)</f>
        <v>9.04757400426734</v>
      </c>
      <c r="N12" s="37" t="n">
        <f aca="false">M12*EXP(($C$6-0.5*$C$7^2)*$C$8+$C$7*SQRT($C$8)*N71)</f>
        <v>9.71116638374833</v>
      </c>
      <c r="O12" s="37" t="n">
        <f aca="false">N12*EXP(($C$6-0.5*$C$7^2)*$C$8+$C$7*SQRT($C$8)*O71)</f>
        <v>7.80318110793385</v>
      </c>
      <c r="P12" s="37" t="n">
        <f aca="false">O12*EXP(($C$6-0.5*$C$7^2)*$C$8+$C$7*SQRT($C$8)*P71)</f>
        <v>7.41525982018815</v>
      </c>
      <c r="Q12" s="37" t="n">
        <f aca="false">P12*EXP(($C$6-0.5*$C$7^2)*$C$8+$C$7*SQRT($C$8)*Q71)</f>
        <v>7.33519973210261</v>
      </c>
      <c r="R12" s="37" t="n">
        <f aca="false">Q12*EXP(($C$6-0.5*$C$7^2)*$C$8+$C$7*SQRT($C$8)*R71)</f>
        <v>8.41816200848079</v>
      </c>
      <c r="S12" s="37" t="n">
        <f aca="false">R12*EXP(($C$6-0.5*$C$7^2)*$C$8+$C$7*SQRT($C$8)*S71)</f>
        <v>9.077813980265</v>
      </c>
      <c r="T12" s="37" t="n">
        <f aca="false">S12*EXP(($C$6-0.5*$C$7^2)*$C$8+$C$7*SQRT($C$8)*T71)</f>
        <v>8.75614636544484</v>
      </c>
      <c r="U12" s="37" t="n">
        <f aca="false">T12*EXP(($C$6-0.5*$C$7^2)*$C$8+$C$7*SQRT($C$8)*U71)</f>
        <v>8.4076420303915</v>
      </c>
      <c r="V12" s="37" t="n">
        <f aca="false">U12*EXP(($C$6-0.5*$C$7^2)*$C$8+$C$7*SQRT($C$8)*V71)</f>
        <v>8.17852774306488</v>
      </c>
      <c r="W12" s="37" t="n">
        <f aca="false">V12*EXP(($C$6-0.5*$C$7^2)*$C$8+$C$7*SQRT($C$8)*W71)</f>
        <v>9.66445516756973</v>
      </c>
      <c r="X12" s="37" t="n">
        <f aca="false">W12*EXP(($C$6-0.5*$C$7^2)*$C$8+$C$7*SQRT($C$8)*X71)</f>
        <v>9.21947916277746</v>
      </c>
      <c r="Y12" s="37" t="n">
        <f aca="false">X12*EXP(($C$6-0.5*$C$7^2)*$C$8+$C$7*SQRT($C$8)*Y71)</f>
        <v>8.91577804714891</v>
      </c>
      <c r="Z12" s="37" t="n">
        <f aca="false">Y12*EXP(($C$6-0.5*$C$7^2)*$C$8+$C$7*SQRT($C$8)*Z71)</f>
        <v>9.26567760228136</v>
      </c>
      <c r="AA12" s="37" t="n">
        <f aca="false">Z12*EXP(($C$6-0.5*$C$7^2)*$C$8+$C$7*SQRT($C$8)*AA71)</f>
        <v>9.14205830982349</v>
      </c>
      <c r="AB12" s="37" t="n">
        <f aca="false">AA12*EXP(($C$6-0.5*$C$7^2)*$C$8+$C$7*SQRT($C$8)*AB71)</f>
        <v>8.9446968449809</v>
      </c>
      <c r="AC12" s="37" t="n">
        <f aca="false">AB12*EXP(($C$6-0.5*$C$7^2)*$C$8+$C$7*SQRT($C$8)*AC71)</f>
        <v>7.91427561564988</v>
      </c>
      <c r="AD12" s="37" t="n">
        <f aca="false">AC12*EXP(($C$6-0.5*$C$7^2)*$C$8+$C$7*SQRT($C$8)*AD71)</f>
        <v>7.90283037053462</v>
      </c>
      <c r="AE12" s="37" t="n">
        <f aca="false">AD12*EXP(($C$6-0.5*$C$7^2)*$C$8+$C$7*SQRT($C$8)*AE71)</f>
        <v>7.52610998756116</v>
      </c>
      <c r="AF12" s="37" t="n">
        <f aca="false">AE12*EXP(($C$6-0.5*$C$7^2)*$C$8+$C$7*SQRT($C$8)*AF71)</f>
        <v>8.55157236449594</v>
      </c>
      <c r="AG12" s="37" t="n">
        <f aca="false">AF12*EXP(($C$6-0.5*$C$7^2)*$C$8+$C$7*SQRT($C$8)*AG71)</f>
        <v>9.18501536339344</v>
      </c>
      <c r="AH12" s="37" t="n">
        <f aca="false">AG12*EXP(($C$6-0.5*$C$7^2)*$C$8+$C$7*SQRT($C$8)*AH71)</f>
        <v>9.15904198948079</v>
      </c>
      <c r="AI12" s="37" t="n">
        <f aca="false">AH12*EXP(($C$6-0.5*$C$7^2)*$C$8+$C$7*SQRT($C$8)*AI71)</f>
        <v>9.85399884282165</v>
      </c>
      <c r="AJ12" s="37" t="n">
        <f aca="false">AI12*EXP(($C$6-0.5*$C$7^2)*$C$8+$C$7*SQRT($C$8)*AJ71)</f>
        <v>9.49164080219414</v>
      </c>
      <c r="AK12" s="37" t="n">
        <f aca="false">AJ12*EXP(($C$6-0.5*$C$7^2)*$C$8+$C$7*SQRT($C$8)*AK71)</f>
        <v>10.6508829545354</v>
      </c>
      <c r="AL12" s="37" t="n">
        <f aca="false">AK12*EXP(($C$6-0.5*$C$7^2)*$C$8+$C$7*SQRT($C$8)*AL71)</f>
        <v>10.6426248373426</v>
      </c>
      <c r="AM12" s="37" t="n">
        <f aca="false">AL12*EXP(($C$6-0.5*$C$7^2)*$C$8+$C$7*SQRT($C$8)*AM71)</f>
        <v>11.3438851750282</v>
      </c>
      <c r="AN12" s="37" t="n">
        <f aca="false">AM12*EXP(($C$6-0.5*$C$7^2)*$C$8+$C$7*SQRT($C$8)*AN71)</f>
        <v>9.84426426455363</v>
      </c>
      <c r="AO12" s="37" t="n">
        <f aca="false">AN12*EXP(($C$6-0.5*$C$7^2)*$C$8+$C$7*SQRT($C$8)*AO71)</f>
        <v>10.2239729284845</v>
      </c>
      <c r="AP12" s="37" t="n">
        <f aca="false">AO12*EXP(($C$6-0.5*$C$7^2)*$C$8+$C$7*SQRT($C$8)*AP71)</f>
        <v>8.49401456941413</v>
      </c>
      <c r="AQ12" s="37" t="n">
        <f aca="false">AP12*EXP(($C$6-0.5*$C$7^2)*$C$8+$C$7*SQRT($C$8)*AQ71)</f>
        <v>6.79311669049996</v>
      </c>
      <c r="AR12" s="37" t="n">
        <f aca="false">AQ12*EXP(($C$6-0.5*$C$7^2)*$C$8+$C$7*SQRT($C$8)*AR71)</f>
        <v>6.56876902147677</v>
      </c>
      <c r="AS12" s="37" t="n">
        <f aca="false">AR12*EXP(($C$6-0.5*$C$7^2)*$C$8+$C$7*SQRT($C$8)*AS71)</f>
        <v>5.95019601804223</v>
      </c>
      <c r="AT12" s="37" t="n">
        <f aca="false">AS12*EXP(($C$6-0.5*$C$7^2)*$C$8+$C$7*SQRT($C$8)*AT71)</f>
        <v>6.05713463519417</v>
      </c>
      <c r="AU12" s="37" t="n">
        <f aca="false">AT12*EXP(($C$6-0.5*$C$7^2)*$C$8+$C$7*SQRT($C$8)*AU71)</f>
        <v>7.74692184006402</v>
      </c>
      <c r="AV12" s="37" t="n">
        <f aca="false">AU12*EXP(($C$6-0.5*$C$7^2)*$C$8+$C$7*SQRT($C$8)*AV71)</f>
        <v>7.07010325662499</v>
      </c>
      <c r="AW12" s="37" t="n">
        <f aca="false">AV12*EXP(($C$6-0.5*$C$7^2)*$C$8+$C$7*SQRT($C$8)*AW71)</f>
        <v>6.60117254659646</v>
      </c>
      <c r="AX12" s="37" t="n">
        <f aca="false">AW12*EXP(($C$6-0.5*$C$7^2)*$C$8+$C$7*SQRT($C$8)*AX71)</f>
        <v>6.75036152678449</v>
      </c>
      <c r="AY12" s="37" t="n">
        <f aca="false">AX12*EXP(($C$6-0.5*$C$7^2)*$C$8+$C$7*SQRT($C$8)*AY71)</f>
        <v>7.12417968342916</v>
      </c>
      <c r="AZ12" s="37" t="n">
        <f aca="false">AY12*EXP(($C$6-0.5*$C$7^2)*$C$8+$C$7*SQRT($C$8)*AZ71)</f>
        <v>6.98636307624012</v>
      </c>
      <c r="BA12" s="37" t="n">
        <f aca="false">AZ12*EXP(($C$6-0.5*$C$7^2)*$C$8+$C$7*SQRT($C$8)*BA71)</f>
        <v>6.82905932166261</v>
      </c>
      <c r="BB12" s="37" t="n">
        <f aca="false">BA12*EXP(($C$6-0.5*$C$7^2)*$C$8+$C$7*SQRT($C$8)*BB71)</f>
        <v>7.37474530576326</v>
      </c>
      <c r="BC12" s="37" t="n">
        <f aca="false">BB12*EXP(($C$6-0.5*$C$7^2)*$C$8+$C$7*SQRT($C$8)*BC71)</f>
        <v>7.80613613329493</v>
      </c>
      <c r="BD12" s="37" t="n">
        <f aca="false">BC12*EXP(($C$6-0.5*$C$7^2)*$C$8+$C$7*SQRT($C$8)*BD71)</f>
        <v>6.96805477921647</v>
      </c>
      <c r="BE12" s="37" t="n">
        <f aca="false">BD12*EXP(($C$6-0.5*$C$7^2)*$C$8+$C$7*SQRT($C$8)*BE71)</f>
        <v>6.90652661081855</v>
      </c>
      <c r="BF12" s="37" t="n">
        <f aca="false">BE12*EXP(($C$6-0.5*$C$7^2)*$C$8+$C$7*SQRT($C$8)*BF71)</f>
        <v>6.9320415268089</v>
      </c>
      <c r="BG12" s="37" t="n">
        <f aca="false">BF12*EXP(($C$6-0.5*$C$7^2)*$C$8+$C$7*SQRT($C$8)*BG71)</f>
        <v>6.1736961031205</v>
      </c>
      <c r="BH12" s="37" t="n">
        <f aca="false">BG12*EXP(($C$6-0.5*$C$7^2)*$C$8+$C$7*SQRT($C$8)*BH71)</f>
        <v>6.35103519653481</v>
      </c>
      <c r="BI12" s="37" t="n">
        <f aca="false">BH12*EXP(($C$6-0.5*$C$7^2)*$C$8+$C$7*SQRT($C$8)*BI71)</f>
        <v>5.77951415416527</v>
      </c>
      <c r="BJ12" s="37" t="n">
        <f aca="false">BI12*EXP(($C$6-0.5*$C$7^2)*$C$8+$C$7*SQRT($C$8)*BJ71)</f>
        <v>6.42867630559586</v>
      </c>
      <c r="BK12" s="37" t="n">
        <f aca="false">BJ12*EXP(($C$6-0.5*$C$7^2)*$C$8+$C$7*SQRT($C$8)*BK71)</f>
        <v>6.56484490736601</v>
      </c>
    </row>
    <row r="13" customFormat="false" ht="15" hidden="false" customHeight="false" outlineLevel="0" collapsed="false">
      <c r="B13" s="2" t="s">
        <v>267</v>
      </c>
      <c r="C13" s="36" t="n">
        <f aca="false">$C$5</f>
        <v>11.5</v>
      </c>
      <c r="D13" s="37" t="n">
        <f aca="false">C13*EXP(($C$6-0.5*$C$7^2)*$C$8+$C$7*SQRT($C$8)*D72)</f>
        <v>11.6110858158043</v>
      </c>
      <c r="E13" s="37" t="n">
        <f aca="false">D13*EXP(($C$6-0.5*$C$7^2)*$C$8+$C$7*SQRT($C$8)*E72)</f>
        <v>10.8801846223207</v>
      </c>
      <c r="F13" s="37" t="n">
        <f aca="false">E13*EXP(($C$6-0.5*$C$7^2)*$C$8+$C$7*SQRT($C$8)*F72)</f>
        <v>10.7375698046022</v>
      </c>
      <c r="G13" s="37" t="n">
        <f aca="false">F13*EXP(($C$6-0.5*$C$7^2)*$C$8+$C$7*SQRT($C$8)*G72)</f>
        <v>8.62288380241306</v>
      </c>
      <c r="H13" s="37" t="n">
        <f aca="false">G13*EXP(($C$6-0.5*$C$7^2)*$C$8+$C$7*SQRT($C$8)*H72)</f>
        <v>7.61503624318782</v>
      </c>
      <c r="I13" s="37" t="n">
        <f aca="false">H13*EXP(($C$6-0.5*$C$7^2)*$C$8+$C$7*SQRT($C$8)*I72)</f>
        <v>7.92279214327299</v>
      </c>
      <c r="J13" s="37" t="n">
        <f aca="false">I13*EXP(($C$6-0.5*$C$7^2)*$C$8+$C$7*SQRT($C$8)*J72)</f>
        <v>6.27180310801386</v>
      </c>
      <c r="K13" s="37" t="n">
        <f aca="false">J13*EXP(($C$6-0.5*$C$7^2)*$C$8+$C$7*SQRT($C$8)*K72)</f>
        <v>6.88090780735497</v>
      </c>
      <c r="L13" s="37" t="n">
        <f aca="false">K13*EXP(($C$6-0.5*$C$7^2)*$C$8+$C$7*SQRT($C$8)*L72)</f>
        <v>5.68042751900626</v>
      </c>
      <c r="M13" s="37" t="n">
        <f aca="false">L13*EXP(($C$6-0.5*$C$7^2)*$C$8+$C$7*SQRT($C$8)*M72)</f>
        <v>6.17096216278146</v>
      </c>
      <c r="N13" s="37" t="n">
        <f aca="false">M13*EXP(($C$6-0.5*$C$7^2)*$C$8+$C$7*SQRT($C$8)*N72)</f>
        <v>5.62332612493948</v>
      </c>
      <c r="O13" s="37" t="n">
        <f aca="false">N13*EXP(($C$6-0.5*$C$7^2)*$C$8+$C$7*SQRT($C$8)*O72)</f>
        <v>6.12386006948067</v>
      </c>
      <c r="P13" s="37" t="n">
        <f aca="false">O13*EXP(($C$6-0.5*$C$7^2)*$C$8+$C$7*SQRT($C$8)*P72)</f>
        <v>6.21132470053909</v>
      </c>
      <c r="Q13" s="37" t="n">
        <f aca="false">P13*EXP(($C$6-0.5*$C$7^2)*$C$8+$C$7*SQRT($C$8)*Q72)</f>
        <v>5.24673177939745</v>
      </c>
      <c r="R13" s="37" t="n">
        <f aca="false">Q13*EXP(($C$6-0.5*$C$7^2)*$C$8+$C$7*SQRT($C$8)*R72)</f>
        <v>6.01616095582479</v>
      </c>
      <c r="S13" s="37" t="n">
        <f aca="false">R13*EXP(($C$6-0.5*$C$7^2)*$C$8+$C$7*SQRT($C$8)*S72)</f>
        <v>7.04569160602988</v>
      </c>
      <c r="T13" s="37" t="n">
        <f aca="false">S13*EXP(($C$6-0.5*$C$7^2)*$C$8+$C$7*SQRT($C$8)*T72)</f>
        <v>6.99373260414708</v>
      </c>
      <c r="U13" s="37" t="n">
        <f aca="false">T13*EXP(($C$6-0.5*$C$7^2)*$C$8+$C$7*SQRT($C$8)*U72)</f>
        <v>6.78546891906522</v>
      </c>
      <c r="V13" s="37" t="n">
        <f aca="false">U13*EXP(($C$6-0.5*$C$7^2)*$C$8+$C$7*SQRT($C$8)*V72)</f>
        <v>6.66628820410477</v>
      </c>
      <c r="W13" s="37" t="n">
        <f aca="false">V13*EXP(($C$6-0.5*$C$7^2)*$C$8+$C$7*SQRT($C$8)*W72)</f>
        <v>5.98890765405291</v>
      </c>
      <c r="X13" s="37" t="n">
        <f aca="false">W13*EXP(($C$6-0.5*$C$7^2)*$C$8+$C$7*SQRT($C$8)*X72)</f>
        <v>6.75468865465398</v>
      </c>
      <c r="Y13" s="37" t="n">
        <f aca="false">X13*EXP(($C$6-0.5*$C$7^2)*$C$8+$C$7*SQRT($C$8)*Y72)</f>
        <v>6.36300133062151</v>
      </c>
      <c r="Z13" s="37" t="n">
        <f aca="false">Y13*EXP(($C$6-0.5*$C$7^2)*$C$8+$C$7*SQRT($C$8)*Z72)</f>
        <v>6.32621068099047</v>
      </c>
      <c r="AA13" s="37" t="n">
        <f aca="false">Z13*EXP(($C$6-0.5*$C$7^2)*$C$8+$C$7*SQRT($C$8)*AA72)</f>
        <v>5.79790250751089</v>
      </c>
      <c r="AB13" s="37" t="n">
        <f aca="false">AA13*EXP(($C$6-0.5*$C$7^2)*$C$8+$C$7*SQRT($C$8)*AB72)</f>
        <v>5.41208719920234</v>
      </c>
      <c r="AC13" s="37" t="n">
        <f aca="false">AB13*EXP(($C$6-0.5*$C$7^2)*$C$8+$C$7*SQRT($C$8)*AC72)</f>
        <v>4.70341785012517</v>
      </c>
      <c r="AD13" s="37" t="n">
        <f aca="false">AC13*EXP(($C$6-0.5*$C$7^2)*$C$8+$C$7*SQRT($C$8)*AD72)</f>
        <v>5.39785839570332</v>
      </c>
      <c r="AE13" s="37" t="n">
        <f aca="false">AD13*EXP(($C$6-0.5*$C$7^2)*$C$8+$C$7*SQRT($C$8)*AE72)</f>
        <v>5.30641291367582</v>
      </c>
      <c r="AF13" s="37" t="n">
        <f aca="false">AE13*EXP(($C$6-0.5*$C$7^2)*$C$8+$C$7*SQRT($C$8)*AF72)</f>
        <v>5.89845828858532</v>
      </c>
      <c r="AG13" s="37" t="n">
        <f aca="false">AF13*EXP(($C$6-0.5*$C$7^2)*$C$8+$C$7*SQRT($C$8)*AG72)</f>
        <v>5.90600328028714</v>
      </c>
      <c r="AH13" s="37" t="n">
        <f aca="false">AG13*EXP(($C$6-0.5*$C$7^2)*$C$8+$C$7*SQRT($C$8)*AH72)</f>
        <v>5.47182573594554</v>
      </c>
      <c r="AI13" s="37" t="n">
        <f aca="false">AH13*EXP(($C$6-0.5*$C$7^2)*$C$8+$C$7*SQRT($C$8)*AI72)</f>
        <v>5.27824023662059</v>
      </c>
      <c r="AJ13" s="37" t="n">
        <f aca="false">AI13*EXP(($C$6-0.5*$C$7^2)*$C$8+$C$7*SQRT($C$8)*AJ72)</f>
        <v>4.96272014244955</v>
      </c>
      <c r="AK13" s="37" t="n">
        <f aca="false">AJ13*EXP(($C$6-0.5*$C$7^2)*$C$8+$C$7*SQRT($C$8)*AK72)</f>
        <v>4.96614437137334</v>
      </c>
      <c r="AL13" s="37" t="n">
        <f aca="false">AK13*EXP(($C$6-0.5*$C$7^2)*$C$8+$C$7*SQRT($C$8)*AL72)</f>
        <v>4.76498765920613</v>
      </c>
      <c r="AM13" s="37" t="n">
        <f aca="false">AL13*EXP(($C$6-0.5*$C$7^2)*$C$8+$C$7*SQRT($C$8)*AM72)</f>
        <v>4.60992337796324</v>
      </c>
      <c r="AN13" s="37" t="n">
        <f aca="false">AM13*EXP(($C$6-0.5*$C$7^2)*$C$8+$C$7*SQRT($C$8)*AN72)</f>
        <v>3.96221421562149</v>
      </c>
      <c r="AO13" s="37" t="n">
        <f aca="false">AN13*EXP(($C$6-0.5*$C$7^2)*$C$8+$C$7*SQRT($C$8)*AO72)</f>
        <v>3.62593238708666</v>
      </c>
      <c r="AP13" s="37" t="n">
        <f aca="false">AO13*EXP(($C$6-0.5*$C$7^2)*$C$8+$C$7*SQRT($C$8)*AP72)</f>
        <v>4.34650702870762</v>
      </c>
      <c r="AQ13" s="37" t="n">
        <f aca="false">AP13*EXP(($C$6-0.5*$C$7^2)*$C$8+$C$7*SQRT($C$8)*AQ72)</f>
        <v>4.03722364220703</v>
      </c>
      <c r="AR13" s="37" t="n">
        <f aca="false">AQ13*EXP(($C$6-0.5*$C$7^2)*$C$8+$C$7*SQRT($C$8)*AR72)</f>
        <v>3.5957171333274</v>
      </c>
      <c r="AS13" s="37" t="n">
        <f aca="false">AR13*EXP(($C$6-0.5*$C$7^2)*$C$8+$C$7*SQRT($C$8)*AS72)</f>
        <v>3.73057976294264</v>
      </c>
      <c r="AT13" s="37" t="n">
        <f aca="false">AS13*EXP(($C$6-0.5*$C$7^2)*$C$8+$C$7*SQRT($C$8)*AT72)</f>
        <v>4.35251233860603</v>
      </c>
      <c r="AU13" s="37" t="n">
        <f aca="false">AT13*EXP(($C$6-0.5*$C$7^2)*$C$8+$C$7*SQRT($C$8)*AU72)</f>
        <v>3.71013566333719</v>
      </c>
      <c r="AV13" s="37" t="n">
        <f aca="false">AU13*EXP(($C$6-0.5*$C$7^2)*$C$8+$C$7*SQRT($C$8)*AV72)</f>
        <v>3.62556805898919</v>
      </c>
      <c r="AW13" s="37" t="n">
        <f aca="false">AV13*EXP(($C$6-0.5*$C$7^2)*$C$8+$C$7*SQRT($C$8)*AW72)</f>
        <v>3.38208932941138</v>
      </c>
      <c r="AX13" s="37" t="n">
        <f aca="false">AW13*EXP(($C$6-0.5*$C$7^2)*$C$8+$C$7*SQRT($C$8)*AX72)</f>
        <v>2.78746496236856</v>
      </c>
      <c r="AY13" s="37" t="n">
        <f aca="false">AX13*EXP(($C$6-0.5*$C$7^2)*$C$8+$C$7*SQRT($C$8)*AY72)</f>
        <v>3.02094035629337</v>
      </c>
      <c r="AZ13" s="37" t="n">
        <f aca="false">AY13*EXP(($C$6-0.5*$C$7^2)*$C$8+$C$7*SQRT($C$8)*AZ72)</f>
        <v>3.01262896791404</v>
      </c>
      <c r="BA13" s="37" t="n">
        <f aca="false">AZ13*EXP(($C$6-0.5*$C$7^2)*$C$8+$C$7*SQRT($C$8)*BA72)</f>
        <v>3.03577485824451</v>
      </c>
      <c r="BB13" s="37" t="n">
        <f aca="false">BA13*EXP(($C$6-0.5*$C$7^2)*$C$8+$C$7*SQRT($C$8)*BB72)</f>
        <v>2.79479118096874</v>
      </c>
      <c r="BC13" s="37" t="n">
        <f aca="false">BB13*EXP(($C$6-0.5*$C$7^2)*$C$8+$C$7*SQRT($C$8)*BC72)</f>
        <v>2.93721634980835</v>
      </c>
      <c r="BD13" s="37" t="n">
        <f aca="false">BC13*EXP(($C$6-0.5*$C$7^2)*$C$8+$C$7*SQRT($C$8)*BD72)</f>
        <v>2.76798583526519</v>
      </c>
      <c r="BE13" s="37" t="n">
        <f aca="false">BD13*EXP(($C$6-0.5*$C$7^2)*$C$8+$C$7*SQRT($C$8)*BE72)</f>
        <v>2.72443372170489</v>
      </c>
      <c r="BF13" s="37" t="n">
        <f aca="false">BE13*EXP(($C$6-0.5*$C$7^2)*$C$8+$C$7*SQRT($C$8)*BF72)</f>
        <v>2.41211722387375</v>
      </c>
      <c r="BG13" s="37" t="n">
        <f aca="false">BF13*EXP(($C$6-0.5*$C$7^2)*$C$8+$C$7*SQRT($C$8)*BG72)</f>
        <v>2.11048813850934</v>
      </c>
      <c r="BH13" s="37" t="n">
        <f aca="false">BG13*EXP(($C$6-0.5*$C$7^2)*$C$8+$C$7*SQRT($C$8)*BH72)</f>
        <v>2.44303024174218</v>
      </c>
      <c r="BI13" s="37" t="n">
        <f aca="false">BH13*EXP(($C$6-0.5*$C$7^2)*$C$8+$C$7*SQRT($C$8)*BI72)</f>
        <v>2.31041739953157</v>
      </c>
      <c r="BJ13" s="37" t="n">
        <f aca="false">BI13*EXP(($C$6-0.5*$C$7^2)*$C$8+$C$7*SQRT($C$8)*BJ72)</f>
        <v>2.38510034409124</v>
      </c>
      <c r="BK13" s="37" t="n">
        <f aca="false">BJ13*EXP(($C$6-0.5*$C$7^2)*$C$8+$C$7*SQRT($C$8)*BK72)</f>
        <v>2.37584026084648</v>
      </c>
    </row>
    <row r="14" customFormat="false" ht="15" hidden="false" customHeight="false" outlineLevel="0" collapsed="false">
      <c r="B14" s="2" t="s">
        <v>268</v>
      </c>
      <c r="C14" s="36" t="n">
        <f aca="false">$C$5</f>
        <v>11.5</v>
      </c>
      <c r="D14" s="37" t="n">
        <f aca="false">C14*EXP(($C$6-0.5*$C$7^2)*$C$8+$C$7*SQRT($C$8)*D73)</f>
        <v>10.9547329388327</v>
      </c>
      <c r="E14" s="37" t="n">
        <f aca="false">D14*EXP(($C$6-0.5*$C$7^2)*$C$8+$C$7*SQRT($C$8)*E73)</f>
        <v>10.3591138228943</v>
      </c>
      <c r="F14" s="37" t="n">
        <f aca="false">E14*EXP(($C$6-0.5*$C$7^2)*$C$8+$C$7*SQRT($C$8)*F73)</f>
        <v>11.0984032733413</v>
      </c>
      <c r="G14" s="37" t="n">
        <f aca="false">F14*EXP(($C$6-0.5*$C$7^2)*$C$8+$C$7*SQRT($C$8)*G73)</f>
        <v>10.7349425565463</v>
      </c>
      <c r="H14" s="37" t="n">
        <f aca="false">G14*EXP(($C$6-0.5*$C$7^2)*$C$8+$C$7*SQRT($C$8)*H73)</f>
        <v>10.556142321151</v>
      </c>
      <c r="I14" s="37" t="n">
        <f aca="false">H14*EXP(($C$6-0.5*$C$7^2)*$C$8+$C$7*SQRT($C$8)*I73)</f>
        <v>10.5799658209565</v>
      </c>
      <c r="J14" s="37" t="n">
        <f aca="false">I14*EXP(($C$6-0.5*$C$7^2)*$C$8+$C$7*SQRT($C$8)*J73)</f>
        <v>12.0352250139354</v>
      </c>
      <c r="K14" s="37" t="n">
        <f aca="false">J14*EXP(($C$6-0.5*$C$7^2)*$C$8+$C$7*SQRT($C$8)*K73)</f>
        <v>12.9656576312508</v>
      </c>
      <c r="L14" s="37" t="n">
        <f aca="false">K14*EXP(($C$6-0.5*$C$7^2)*$C$8+$C$7*SQRT($C$8)*L73)</f>
        <v>13.5189274627246</v>
      </c>
      <c r="M14" s="37" t="n">
        <f aca="false">L14*EXP(($C$6-0.5*$C$7^2)*$C$8+$C$7*SQRT($C$8)*M73)</f>
        <v>12.7061428598209</v>
      </c>
      <c r="N14" s="37" t="n">
        <f aca="false">M14*EXP(($C$6-0.5*$C$7^2)*$C$8+$C$7*SQRT($C$8)*N73)</f>
        <v>10.916823400033</v>
      </c>
      <c r="O14" s="37" t="n">
        <f aca="false">N14*EXP(($C$6-0.5*$C$7^2)*$C$8+$C$7*SQRT($C$8)*O73)</f>
        <v>12.1130314928045</v>
      </c>
      <c r="P14" s="37" t="n">
        <f aca="false">O14*EXP(($C$6-0.5*$C$7^2)*$C$8+$C$7*SQRT($C$8)*P73)</f>
        <v>13.4652789147295</v>
      </c>
      <c r="Q14" s="37" t="n">
        <f aca="false">P14*EXP(($C$6-0.5*$C$7^2)*$C$8+$C$7*SQRT($C$8)*Q73)</f>
        <v>13.2566044946246</v>
      </c>
      <c r="R14" s="37" t="n">
        <f aca="false">Q14*EXP(($C$6-0.5*$C$7^2)*$C$8+$C$7*SQRT($C$8)*R73)</f>
        <v>14.065926828812</v>
      </c>
      <c r="S14" s="37" t="n">
        <f aca="false">R14*EXP(($C$6-0.5*$C$7^2)*$C$8+$C$7*SQRT($C$8)*S73)</f>
        <v>15.322059853739</v>
      </c>
      <c r="T14" s="37" t="n">
        <f aca="false">S14*EXP(($C$6-0.5*$C$7^2)*$C$8+$C$7*SQRT($C$8)*T73)</f>
        <v>16.7816888902001</v>
      </c>
      <c r="U14" s="37" t="n">
        <f aca="false">T14*EXP(($C$6-0.5*$C$7^2)*$C$8+$C$7*SQRT($C$8)*U73)</f>
        <v>18.5631345582112</v>
      </c>
      <c r="V14" s="37" t="n">
        <f aca="false">U14*EXP(($C$6-0.5*$C$7^2)*$C$8+$C$7*SQRT($C$8)*V73)</f>
        <v>17.654921493616</v>
      </c>
      <c r="W14" s="37" t="n">
        <f aca="false">V14*EXP(($C$6-0.5*$C$7^2)*$C$8+$C$7*SQRT($C$8)*W73)</f>
        <v>20.8430083406432</v>
      </c>
      <c r="X14" s="37" t="n">
        <f aca="false">W14*EXP(($C$6-0.5*$C$7^2)*$C$8+$C$7*SQRT($C$8)*X73)</f>
        <v>18.1757496377662</v>
      </c>
      <c r="Y14" s="37" t="n">
        <f aca="false">X14*EXP(($C$6-0.5*$C$7^2)*$C$8+$C$7*SQRT($C$8)*Y73)</f>
        <v>19.9740310905299</v>
      </c>
      <c r="Z14" s="37" t="n">
        <f aca="false">Y14*EXP(($C$6-0.5*$C$7^2)*$C$8+$C$7*SQRT($C$8)*Z73)</f>
        <v>21.0822677593355</v>
      </c>
      <c r="AA14" s="37" t="n">
        <f aca="false">Z14*EXP(($C$6-0.5*$C$7^2)*$C$8+$C$7*SQRT($C$8)*AA73)</f>
        <v>23.1983688273837</v>
      </c>
      <c r="AB14" s="37" t="n">
        <f aca="false">AA14*EXP(($C$6-0.5*$C$7^2)*$C$8+$C$7*SQRT($C$8)*AB73)</f>
        <v>28.5032855921849</v>
      </c>
      <c r="AC14" s="37" t="n">
        <f aca="false">AB14*EXP(($C$6-0.5*$C$7^2)*$C$8+$C$7*SQRT($C$8)*AC73)</f>
        <v>33.5378475937571</v>
      </c>
      <c r="AD14" s="37" t="n">
        <f aca="false">AC14*EXP(($C$6-0.5*$C$7^2)*$C$8+$C$7*SQRT($C$8)*AD73)</f>
        <v>29.5732219943779</v>
      </c>
      <c r="AE14" s="37" t="n">
        <f aca="false">AD14*EXP(($C$6-0.5*$C$7^2)*$C$8+$C$7*SQRT($C$8)*AE73)</f>
        <v>24.5679932358136</v>
      </c>
      <c r="AF14" s="37" t="n">
        <f aca="false">AE14*EXP(($C$6-0.5*$C$7^2)*$C$8+$C$7*SQRT($C$8)*AF73)</f>
        <v>26.8662563106927</v>
      </c>
      <c r="AG14" s="37" t="n">
        <f aca="false">AF14*EXP(($C$6-0.5*$C$7^2)*$C$8+$C$7*SQRT($C$8)*AG73)</f>
        <v>24.0309934797523</v>
      </c>
      <c r="AH14" s="37" t="n">
        <f aca="false">AG14*EXP(($C$6-0.5*$C$7^2)*$C$8+$C$7*SQRT($C$8)*AH73)</f>
        <v>23.9939143759608</v>
      </c>
      <c r="AI14" s="37" t="n">
        <f aca="false">AH14*EXP(($C$6-0.5*$C$7^2)*$C$8+$C$7*SQRT($C$8)*AI73)</f>
        <v>26.3042916195522</v>
      </c>
      <c r="AJ14" s="37" t="n">
        <f aca="false">AI14*EXP(($C$6-0.5*$C$7^2)*$C$8+$C$7*SQRT($C$8)*AJ73)</f>
        <v>21.9601593234034</v>
      </c>
      <c r="AK14" s="37" t="n">
        <f aca="false">AJ14*EXP(($C$6-0.5*$C$7^2)*$C$8+$C$7*SQRT($C$8)*AK73)</f>
        <v>17.4194772022746</v>
      </c>
      <c r="AL14" s="37" t="n">
        <f aca="false">AK14*EXP(($C$6-0.5*$C$7^2)*$C$8+$C$7*SQRT($C$8)*AL73)</f>
        <v>17.9187891324981</v>
      </c>
      <c r="AM14" s="37" t="n">
        <f aca="false">AL14*EXP(($C$6-0.5*$C$7^2)*$C$8+$C$7*SQRT($C$8)*AM73)</f>
        <v>18.0029472428709</v>
      </c>
      <c r="AN14" s="37" t="n">
        <f aca="false">AM14*EXP(($C$6-0.5*$C$7^2)*$C$8+$C$7*SQRT($C$8)*AN73)</f>
        <v>17.5207938872524</v>
      </c>
      <c r="AO14" s="37" t="n">
        <f aca="false">AN14*EXP(($C$6-0.5*$C$7^2)*$C$8+$C$7*SQRT($C$8)*AO73)</f>
        <v>17.5917878731301</v>
      </c>
      <c r="AP14" s="37" t="n">
        <f aca="false">AO14*EXP(($C$6-0.5*$C$7^2)*$C$8+$C$7*SQRT($C$8)*AP73)</f>
        <v>16.0042332818983</v>
      </c>
      <c r="AQ14" s="37" t="n">
        <f aca="false">AP14*EXP(($C$6-0.5*$C$7^2)*$C$8+$C$7*SQRT($C$8)*AQ73)</f>
        <v>13.5535000110592</v>
      </c>
      <c r="AR14" s="37" t="n">
        <f aca="false">AQ14*EXP(($C$6-0.5*$C$7^2)*$C$8+$C$7*SQRT($C$8)*AR73)</f>
        <v>13.3055337704765</v>
      </c>
      <c r="AS14" s="37" t="n">
        <f aca="false">AR14*EXP(($C$6-0.5*$C$7^2)*$C$8+$C$7*SQRT($C$8)*AS73)</f>
        <v>11.9580368994332</v>
      </c>
      <c r="AT14" s="37" t="n">
        <f aca="false">AS14*EXP(($C$6-0.5*$C$7^2)*$C$8+$C$7*SQRT($C$8)*AT73)</f>
        <v>9.98352295896668</v>
      </c>
      <c r="AU14" s="37" t="n">
        <f aca="false">AT14*EXP(($C$6-0.5*$C$7^2)*$C$8+$C$7*SQRT($C$8)*AU73)</f>
        <v>10.5510371812878</v>
      </c>
      <c r="AV14" s="37" t="n">
        <f aca="false">AU14*EXP(($C$6-0.5*$C$7^2)*$C$8+$C$7*SQRT($C$8)*AV73)</f>
        <v>10.4782912297098</v>
      </c>
      <c r="AW14" s="37" t="n">
        <f aca="false">AV14*EXP(($C$6-0.5*$C$7^2)*$C$8+$C$7*SQRT($C$8)*AW73)</f>
        <v>10.9541355424699</v>
      </c>
      <c r="AX14" s="37" t="n">
        <f aca="false">AW14*EXP(($C$6-0.5*$C$7^2)*$C$8+$C$7*SQRT($C$8)*AX73)</f>
        <v>9.82579905893028</v>
      </c>
      <c r="AY14" s="37" t="n">
        <f aca="false">AX14*EXP(($C$6-0.5*$C$7^2)*$C$8+$C$7*SQRT($C$8)*AY73)</f>
        <v>9.13982620354993</v>
      </c>
      <c r="AZ14" s="37" t="n">
        <f aca="false">AY14*EXP(($C$6-0.5*$C$7^2)*$C$8+$C$7*SQRT($C$8)*AZ73)</f>
        <v>8.18961151351528</v>
      </c>
      <c r="BA14" s="37" t="n">
        <f aca="false">AZ14*EXP(($C$6-0.5*$C$7^2)*$C$8+$C$7*SQRT($C$8)*BA73)</f>
        <v>7.42922520661846</v>
      </c>
      <c r="BB14" s="37" t="n">
        <f aca="false">BA14*EXP(($C$6-0.5*$C$7^2)*$C$8+$C$7*SQRT($C$8)*BB73)</f>
        <v>7.58880257564405</v>
      </c>
      <c r="BC14" s="37" t="n">
        <f aca="false">BB14*EXP(($C$6-0.5*$C$7^2)*$C$8+$C$7*SQRT($C$8)*BC73)</f>
        <v>6.96293351205846</v>
      </c>
      <c r="BD14" s="37" t="n">
        <f aca="false">BC14*EXP(($C$6-0.5*$C$7^2)*$C$8+$C$7*SQRT($C$8)*BD73)</f>
        <v>7.23895441168601</v>
      </c>
      <c r="BE14" s="37" t="n">
        <f aca="false">BD14*EXP(($C$6-0.5*$C$7^2)*$C$8+$C$7*SQRT($C$8)*BE73)</f>
        <v>7.51246392315372</v>
      </c>
      <c r="BF14" s="37" t="n">
        <f aca="false">BE14*EXP(($C$6-0.5*$C$7^2)*$C$8+$C$7*SQRT($C$8)*BF73)</f>
        <v>9.37956456268909</v>
      </c>
      <c r="BG14" s="37" t="n">
        <f aca="false">BF14*EXP(($C$6-0.5*$C$7^2)*$C$8+$C$7*SQRT($C$8)*BG73)</f>
        <v>8.04914481728743</v>
      </c>
      <c r="BH14" s="37" t="n">
        <f aca="false">BG14*EXP(($C$6-0.5*$C$7^2)*$C$8+$C$7*SQRT($C$8)*BH73)</f>
        <v>8.87095402737829</v>
      </c>
      <c r="BI14" s="37" t="n">
        <f aca="false">BH14*EXP(($C$6-0.5*$C$7^2)*$C$8+$C$7*SQRT($C$8)*BI73)</f>
        <v>8.78268784119576</v>
      </c>
      <c r="BJ14" s="37" t="n">
        <f aca="false">BI14*EXP(($C$6-0.5*$C$7^2)*$C$8+$C$7*SQRT($C$8)*BJ73)</f>
        <v>8.76757403029221</v>
      </c>
      <c r="BK14" s="37" t="n">
        <f aca="false">BJ14*EXP(($C$6-0.5*$C$7^2)*$C$8+$C$7*SQRT($C$8)*BK73)</f>
        <v>7.47700082597672</v>
      </c>
    </row>
    <row r="15" customFormat="false" ht="15" hidden="false" customHeight="false" outlineLevel="0" collapsed="false">
      <c r="B15" s="2" t="s">
        <v>269</v>
      </c>
      <c r="C15" s="36" t="n">
        <f aca="false">$C$5</f>
        <v>11.5</v>
      </c>
      <c r="D15" s="37" t="n">
        <f aca="false">C15*EXP(($C$6-0.5*$C$7^2)*$C$8+$C$7*SQRT($C$8)*D74)</f>
        <v>10.9318661915879</v>
      </c>
      <c r="E15" s="37" t="n">
        <f aca="false">D15*EXP(($C$6-0.5*$C$7^2)*$C$8+$C$7*SQRT($C$8)*E74)</f>
        <v>11.8582623720807</v>
      </c>
      <c r="F15" s="37" t="n">
        <f aca="false">E15*EXP(($C$6-0.5*$C$7^2)*$C$8+$C$7*SQRT($C$8)*F74)</f>
        <v>11.7493032965418</v>
      </c>
      <c r="G15" s="37" t="n">
        <f aca="false">F15*EXP(($C$6-0.5*$C$7^2)*$C$8+$C$7*SQRT($C$8)*G74)</f>
        <v>11.8520636070626</v>
      </c>
      <c r="H15" s="37" t="n">
        <f aca="false">G15*EXP(($C$6-0.5*$C$7^2)*$C$8+$C$7*SQRT($C$8)*H74)</f>
        <v>11.4779527822886</v>
      </c>
      <c r="I15" s="37" t="n">
        <f aca="false">H15*EXP(($C$6-0.5*$C$7^2)*$C$8+$C$7*SQRT($C$8)*I74)</f>
        <v>13.0253444409189</v>
      </c>
      <c r="J15" s="37" t="n">
        <f aca="false">I15*EXP(($C$6-0.5*$C$7^2)*$C$8+$C$7*SQRT($C$8)*J74)</f>
        <v>12.9923176400066</v>
      </c>
      <c r="K15" s="37" t="n">
        <f aca="false">J15*EXP(($C$6-0.5*$C$7^2)*$C$8+$C$7*SQRT($C$8)*K74)</f>
        <v>10.2041743678374</v>
      </c>
      <c r="L15" s="37" t="n">
        <f aca="false">K15*EXP(($C$6-0.5*$C$7^2)*$C$8+$C$7*SQRT($C$8)*L74)</f>
        <v>9.45643614336427</v>
      </c>
      <c r="M15" s="37" t="n">
        <f aca="false">L15*EXP(($C$6-0.5*$C$7^2)*$C$8+$C$7*SQRT($C$8)*M74)</f>
        <v>7.61821470840016</v>
      </c>
      <c r="N15" s="37" t="n">
        <f aca="false">M15*EXP(($C$6-0.5*$C$7^2)*$C$8+$C$7*SQRT($C$8)*N74)</f>
        <v>5.33179064802617</v>
      </c>
      <c r="O15" s="37" t="n">
        <f aca="false">N15*EXP(($C$6-0.5*$C$7^2)*$C$8+$C$7*SQRT($C$8)*O74)</f>
        <v>5.02965794752248</v>
      </c>
      <c r="P15" s="37" t="n">
        <f aca="false">O15*EXP(($C$6-0.5*$C$7^2)*$C$8+$C$7*SQRT($C$8)*P74)</f>
        <v>5.82090391935885</v>
      </c>
      <c r="Q15" s="37" t="n">
        <f aca="false">P15*EXP(($C$6-0.5*$C$7^2)*$C$8+$C$7*SQRT($C$8)*Q74)</f>
        <v>5.84999683456938</v>
      </c>
      <c r="R15" s="37" t="n">
        <f aca="false">Q15*EXP(($C$6-0.5*$C$7^2)*$C$8+$C$7*SQRT($C$8)*R74)</f>
        <v>5.14298457027944</v>
      </c>
      <c r="S15" s="37" t="n">
        <f aca="false">R15*EXP(($C$6-0.5*$C$7^2)*$C$8+$C$7*SQRT($C$8)*S74)</f>
        <v>4.63788620007225</v>
      </c>
      <c r="T15" s="37" t="n">
        <f aca="false">S15*EXP(($C$6-0.5*$C$7^2)*$C$8+$C$7*SQRT($C$8)*T74)</f>
        <v>5.24932628037077</v>
      </c>
      <c r="U15" s="37" t="n">
        <f aca="false">T15*EXP(($C$6-0.5*$C$7^2)*$C$8+$C$7*SQRT($C$8)*U74)</f>
        <v>5.33990308773327</v>
      </c>
      <c r="V15" s="37" t="n">
        <f aca="false">U15*EXP(($C$6-0.5*$C$7^2)*$C$8+$C$7*SQRT($C$8)*V74)</f>
        <v>5.36710964450748</v>
      </c>
      <c r="W15" s="37" t="n">
        <f aca="false">V15*EXP(($C$6-0.5*$C$7^2)*$C$8+$C$7*SQRT($C$8)*W74)</f>
        <v>5.33474782282649</v>
      </c>
      <c r="X15" s="37" t="n">
        <f aca="false">W15*EXP(($C$6-0.5*$C$7^2)*$C$8+$C$7*SQRT($C$8)*X74)</f>
        <v>5.35628510900131</v>
      </c>
      <c r="Y15" s="37" t="n">
        <f aca="false">X15*EXP(($C$6-0.5*$C$7^2)*$C$8+$C$7*SQRT($C$8)*Y74)</f>
        <v>5.84997592891731</v>
      </c>
      <c r="Z15" s="37" t="n">
        <f aca="false">Y15*EXP(($C$6-0.5*$C$7^2)*$C$8+$C$7*SQRT($C$8)*Z74)</f>
        <v>6.21439851048944</v>
      </c>
      <c r="AA15" s="37" t="n">
        <f aca="false">Z15*EXP(($C$6-0.5*$C$7^2)*$C$8+$C$7*SQRT($C$8)*AA74)</f>
        <v>6.36203101472089</v>
      </c>
      <c r="AB15" s="37" t="n">
        <f aca="false">AA15*EXP(($C$6-0.5*$C$7^2)*$C$8+$C$7*SQRT($C$8)*AB74)</f>
        <v>5.67326774074299</v>
      </c>
      <c r="AC15" s="37" t="n">
        <f aca="false">AB15*EXP(($C$6-0.5*$C$7^2)*$C$8+$C$7*SQRT($C$8)*AC74)</f>
        <v>5.99933607108277</v>
      </c>
      <c r="AD15" s="37" t="n">
        <f aca="false">AC15*EXP(($C$6-0.5*$C$7^2)*$C$8+$C$7*SQRT($C$8)*AD74)</f>
        <v>5.56449330553657</v>
      </c>
      <c r="AE15" s="37" t="n">
        <f aca="false">AD15*EXP(($C$6-0.5*$C$7^2)*$C$8+$C$7*SQRT($C$8)*AE74)</f>
        <v>6.27274272475775</v>
      </c>
      <c r="AF15" s="37" t="n">
        <f aca="false">AE15*EXP(($C$6-0.5*$C$7^2)*$C$8+$C$7*SQRT($C$8)*AF74)</f>
        <v>5.45537014015946</v>
      </c>
      <c r="AG15" s="37" t="n">
        <f aca="false">AF15*EXP(($C$6-0.5*$C$7^2)*$C$8+$C$7*SQRT($C$8)*AG74)</f>
        <v>5.37264635439787</v>
      </c>
      <c r="AH15" s="37" t="n">
        <f aca="false">AG15*EXP(($C$6-0.5*$C$7^2)*$C$8+$C$7*SQRT($C$8)*AH74)</f>
        <v>5.36732731863117</v>
      </c>
      <c r="AI15" s="37" t="n">
        <f aca="false">AH15*EXP(($C$6-0.5*$C$7^2)*$C$8+$C$7*SQRT($C$8)*AI74)</f>
        <v>4.64057228942705</v>
      </c>
      <c r="AJ15" s="37" t="n">
        <f aca="false">AI15*EXP(($C$6-0.5*$C$7^2)*$C$8+$C$7*SQRT($C$8)*AJ74)</f>
        <v>5.60438156452483</v>
      </c>
      <c r="AK15" s="37" t="n">
        <f aca="false">AJ15*EXP(($C$6-0.5*$C$7^2)*$C$8+$C$7*SQRT($C$8)*AK74)</f>
        <v>6.5769227340917</v>
      </c>
      <c r="AL15" s="37" t="n">
        <f aca="false">AK15*EXP(($C$6-0.5*$C$7^2)*$C$8+$C$7*SQRT($C$8)*AL74)</f>
        <v>6.24967894236091</v>
      </c>
      <c r="AM15" s="37" t="n">
        <f aca="false">AL15*EXP(($C$6-0.5*$C$7^2)*$C$8+$C$7*SQRT($C$8)*AM74)</f>
        <v>6.80053924780709</v>
      </c>
      <c r="AN15" s="37" t="n">
        <f aca="false">AM15*EXP(($C$6-0.5*$C$7^2)*$C$8+$C$7*SQRT($C$8)*AN74)</f>
        <v>7.08767978838675</v>
      </c>
      <c r="AO15" s="37" t="n">
        <f aca="false">AN15*EXP(($C$6-0.5*$C$7^2)*$C$8+$C$7*SQRT($C$8)*AO74)</f>
        <v>5.32001563909037</v>
      </c>
      <c r="AP15" s="37" t="n">
        <f aca="false">AO15*EXP(($C$6-0.5*$C$7^2)*$C$8+$C$7*SQRT($C$8)*AP74)</f>
        <v>5.46716777706092</v>
      </c>
      <c r="AQ15" s="37" t="n">
        <f aca="false">AP15*EXP(($C$6-0.5*$C$7^2)*$C$8+$C$7*SQRT($C$8)*AQ74)</f>
        <v>5.42950593173752</v>
      </c>
      <c r="AR15" s="37" t="n">
        <f aca="false">AQ15*EXP(($C$6-0.5*$C$7^2)*$C$8+$C$7*SQRT($C$8)*AR74)</f>
        <v>5.47829249836621</v>
      </c>
      <c r="AS15" s="37" t="n">
        <f aca="false">AR15*EXP(($C$6-0.5*$C$7^2)*$C$8+$C$7*SQRT($C$8)*AS74)</f>
        <v>4.86701428765716</v>
      </c>
      <c r="AT15" s="37" t="n">
        <f aca="false">AS15*EXP(($C$6-0.5*$C$7^2)*$C$8+$C$7*SQRT($C$8)*AT74)</f>
        <v>4.72444876715025</v>
      </c>
      <c r="AU15" s="37" t="n">
        <f aca="false">AT15*EXP(($C$6-0.5*$C$7^2)*$C$8+$C$7*SQRT($C$8)*AU74)</f>
        <v>4.63211323498971</v>
      </c>
      <c r="AV15" s="37" t="n">
        <f aca="false">AU15*EXP(($C$6-0.5*$C$7^2)*$C$8+$C$7*SQRT($C$8)*AV74)</f>
        <v>5.27595492251375</v>
      </c>
      <c r="AW15" s="37" t="n">
        <f aca="false">AV15*EXP(($C$6-0.5*$C$7^2)*$C$8+$C$7*SQRT($C$8)*AW74)</f>
        <v>5.47209670436651</v>
      </c>
      <c r="AX15" s="37" t="n">
        <f aca="false">AW15*EXP(($C$6-0.5*$C$7^2)*$C$8+$C$7*SQRT($C$8)*AX74)</f>
        <v>5.46776068671349</v>
      </c>
      <c r="AY15" s="37" t="n">
        <f aca="false">AX15*EXP(($C$6-0.5*$C$7^2)*$C$8+$C$7*SQRT($C$8)*AY74)</f>
        <v>6.46503582768196</v>
      </c>
      <c r="AZ15" s="37" t="n">
        <f aca="false">AY15*EXP(($C$6-0.5*$C$7^2)*$C$8+$C$7*SQRT($C$8)*AZ74)</f>
        <v>6.08189568535854</v>
      </c>
      <c r="BA15" s="37" t="n">
        <f aca="false">AZ15*EXP(($C$6-0.5*$C$7^2)*$C$8+$C$7*SQRT($C$8)*BA74)</f>
        <v>5.82648523574226</v>
      </c>
      <c r="BB15" s="37" t="n">
        <f aca="false">BA15*EXP(($C$6-0.5*$C$7^2)*$C$8+$C$7*SQRT($C$8)*BB74)</f>
        <v>4.77282728099909</v>
      </c>
      <c r="BC15" s="37" t="n">
        <f aca="false">BB15*EXP(($C$6-0.5*$C$7^2)*$C$8+$C$7*SQRT($C$8)*BC74)</f>
        <v>5.66825333836217</v>
      </c>
      <c r="BD15" s="37" t="n">
        <f aca="false">BC15*EXP(($C$6-0.5*$C$7^2)*$C$8+$C$7*SQRT($C$8)*BD74)</f>
        <v>6.29957152197302</v>
      </c>
      <c r="BE15" s="37" t="n">
        <f aca="false">BD15*EXP(($C$6-0.5*$C$7^2)*$C$8+$C$7*SQRT($C$8)*BE74)</f>
        <v>6.9648310767054</v>
      </c>
      <c r="BF15" s="37" t="n">
        <f aca="false">BE15*EXP(($C$6-0.5*$C$7^2)*$C$8+$C$7*SQRT($C$8)*BF74)</f>
        <v>7.49372402133151</v>
      </c>
      <c r="BG15" s="37" t="n">
        <f aca="false">BF15*EXP(($C$6-0.5*$C$7^2)*$C$8+$C$7*SQRT($C$8)*BG74)</f>
        <v>7.58342890819013</v>
      </c>
      <c r="BH15" s="37" t="n">
        <f aca="false">BG15*EXP(($C$6-0.5*$C$7^2)*$C$8+$C$7*SQRT($C$8)*BH74)</f>
        <v>7.76340106720709</v>
      </c>
      <c r="BI15" s="37" t="n">
        <f aca="false">BH15*EXP(($C$6-0.5*$C$7^2)*$C$8+$C$7*SQRT($C$8)*BI74)</f>
        <v>7.55034254838667</v>
      </c>
      <c r="BJ15" s="37" t="n">
        <f aca="false">BI15*EXP(($C$6-0.5*$C$7^2)*$C$8+$C$7*SQRT($C$8)*BJ74)</f>
        <v>7.3822268554953</v>
      </c>
      <c r="BK15" s="37" t="n">
        <f aca="false">BJ15*EXP(($C$6-0.5*$C$7^2)*$C$8+$C$7*SQRT($C$8)*BK74)</f>
        <v>7.42497205183759</v>
      </c>
    </row>
    <row r="16" customFormat="false" ht="15" hidden="false" customHeight="false" outlineLevel="0" collapsed="false">
      <c r="B16" s="2" t="s">
        <v>270</v>
      </c>
      <c r="C16" s="36" t="n">
        <f aca="false">$C$5</f>
        <v>11.5</v>
      </c>
      <c r="D16" s="37" t="n">
        <f aca="false">C16*EXP(($C$6-0.5*$C$7^2)*$C$8+$C$7*SQRT($C$8)*D75)</f>
        <v>13.5719638775891</v>
      </c>
      <c r="E16" s="37" t="n">
        <f aca="false">D16*EXP(($C$6-0.5*$C$7^2)*$C$8+$C$7*SQRT($C$8)*E75)</f>
        <v>14.4223617067426</v>
      </c>
      <c r="F16" s="37" t="n">
        <f aca="false">E16*EXP(($C$6-0.5*$C$7^2)*$C$8+$C$7*SQRT($C$8)*F75)</f>
        <v>14.327541885504</v>
      </c>
      <c r="G16" s="37" t="n">
        <f aca="false">F16*EXP(($C$6-0.5*$C$7^2)*$C$8+$C$7*SQRT($C$8)*G75)</f>
        <v>13.4427919493799</v>
      </c>
      <c r="H16" s="37" t="n">
        <f aca="false">G16*EXP(($C$6-0.5*$C$7^2)*$C$8+$C$7*SQRT($C$8)*H75)</f>
        <v>12.5359757480321</v>
      </c>
      <c r="I16" s="37" t="n">
        <f aca="false">H16*EXP(($C$6-0.5*$C$7^2)*$C$8+$C$7*SQRT($C$8)*I75)</f>
        <v>14.9428130135313</v>
      </c>
      <c r="J16" s="37" t="n">
        <f aca="false">I16*EXP(($C$6-0.5*$C$7^2)*$C$8+$C$7*SQRT($C$8)*J75)</f>
        <v>15.7939817537912</v>
      </c>
      <c r="K16" s="37" t="n">
        <f aca="false">J16*EXP(($C$6-0.5*$C$7^2)*$C$8+$C$7*SQRT($C$8)*K75)</f>
        <v>15.9085340151878</v>
      </c>
      <c r="L16" s="37" t="n">
        <f aca="false">K16*EXP(($C$6-0.5*$C$7^2)*$C$8+$C$7*SQRT($C$8)*L75)</f>
        <v>15.3129275302921</v>
      </c>
      <c r="M16" s="37" t="n">
        <f aca="false">L16*EXP(($C$6-0.5*$C$7^2)*$C$8+$C$7*SQRT($C$8)*M75)</f>
        <v>13.556345504581</v>
      </c>
      <c r="N16" s="37" t="n">
        <f aca="false">M16*EXP(($C$6-0.5*$C$7^2)*$C$8+$C$7*SQRT($C$8)*N75)</f>
        <v>13.4548135264696</v>
      </c>
      <c r="O16" s="37" t="n">
        <f aca="false">N16*EXP(($C$6-0.5*$C$7^2)*$C$8+$C$7*SQRT($C$8)*O75)</f>
        <v>14.805383504962</v>
      </c>
      <c r="P16" s="37" t="n">
        <f aca="false">O16*EXP(($C$6-0.5*$C$7^2)*$C$8+$C$7*SQRT($C$8)*P75)</f>
        <v>14.1787951532861</v>
      </c>
      <c r="Q16" s="37" t="n">
        <f aca="false">P16*EXP(($C$6-0.5*$C$7^2)*$C$8+$C$7*SQRT($C$8)*Q75)</f>
        <v>13.8271837080165</v>
      </c>
      <c r="R16" s="37" t="n">
        <f aca="false">Q16*EXP(($C$6-0.5*$C$7^2)*$C$8+$C$7*SQRT($C$8)*R75)</f>
        <v>13.4934778857698</v>
      </c>
      <c r="S16" s="37" t="n">
        <f aca="false">R16*EXP(($C$6-0.5*$C$7^2)*$C$8+$C$7*SQRT($C$8)*S75)</f>
        <v>13.6541736935994</v>
      </c>
      <c r="T16" s="37" t="n">
        <f aca="false">S16*EXP(($C$6-0.5*$C$7^2)*$C$8+$C$7*SQRT($C$8)*T75)</f>
        <v>11.462881360805</v>
      </c>
      <c r="U16" s="37" t="n">
        <f aca="false">T16*EXP(($C$6-0.5*$C$7^2)*$C$8+$C$7*SQRT($C$8)*U75)</f>
        <v>11.1686236454024</v>
      </c>
      <c r="V16" s="37" t="n">
        <f aca="false">U16*EXP(($C$6-0.5*$C$7^2)*$C$8+$C$7*SQRT($C$8)*V75)</f>
        <v>10.1675452743662</v>
      </c>
      <c r="W16" s="37" t="n">
        <f aca="false">V16*EXP(($C$6-0.5*$C$7^2)*$C$8+$C$7*SQRT($C$8)*W75)</f>
        <v>11.2015639346942</v>
      </c>
      <c r="X16" s="37" t="n">
        <f aca="false">W16*EXP(($C$6-0.5*$C$7^2)*$C$8+$C$7*SQRT($C$8)*X75)</f>
        <v>10.2917031900544</v>
      </c>
      <c r="Y16" s="37" t="n">
        <f aca="false">X16*EXP(($C$6-0.5*$C$7^2)*$C$8+$C$7*SQRT($C$8)*Y75)</f>
        <v>10.9622193866362</v>
      </c>
      <c r="Z16" s="37" t="n">
        <f aca="false">Y16*EXP(($C$6-0.5*$C$7^2)*$C$8+$C$7*SQRT($C$8)*Z75)</f>
        <v>12.9551961849069</v>
      </c>
      <c r="AA16" s="37" t="n">
        <f aca="false">Z16*EXP(($C$6-0.5*$C$7^2)*$C$8+$C$7*SQRT($C$8)*AA75)</f>
        <v>12.5148156670735</v>
      </c>
      <c r="AB16" s="37" t="n">
        <f aca="false">AA16*EXP(($C$6-0.5*$C$7^2)*$C$8+$C$7*SQRT($C$8)*AB75)</f>
        <v>11.7134648547167</v>
      </c>
      <c r="AC16" s="37" t="n">
        <f aca="false">AB16*EXP(($C$6-0.5*$C$7^2)*$C$8+$C$7*SQRT($C$8)*AC75)</f>
        <v>11.9598492944413</v>
      </c>
      <c r="AD16" s="37" t="n">
        <f aca="false">AC16*EXP(($C$6-0.5*$C$7^2)*$C$8+$C$7*SQRT($C$8)*AD75)</f>
        <v>11.9549956492218</v>
      </c>
      <c r="AE16" s="37" t="n">
        <f aca="false">AD16*EXP(($C$6-0.5*$C$7^2)*$C$8+$C$7*SQRT($C$8)*AE75)</f>
        <v>10.7184828151191</v>
      </c>
      <c r="AF16" s="37" t="n">
        <f aca="false">AE16*EXP(($C$6-0.5*$C$7^2)*$C$8+$C$7*SQRT($C$8)*AF75)</f>
        <v>11.2722905904387</v>
      </c>
      <c r="AG16" s="37" t="n">
        <f aca="false">AF16*EXP(($C$6-0.5*$C$7^2)*$C$8+$C$7*SQRT($C$8)*AG75)</f>
        <v>14.058952488093</v>
      </c>
      <c r="AH16" s="37" t="n">
        <f aca="false">AG16*EXP(($C$6-0.5*$C$7^2)*$C$8+$C$7*SQRT($C$8)*AH75)</f>
        <v>13.6639646724989</v>
      </c>
      <c r="AI16" s="37" t="n">
        <f aca="false">AH16*EXP(($C$6-0.5*$C$7^2)*$C$8+$C$7*SQRT($C$8)*AI75)</f>
        <v>13.3607846710145</v>
      </c>
      <c r="AJ16" s="37" t="n">
        <f aca="false">AI16*EXP(($C$6-0.5*$C$7^2)*$C$8+$C$7*SQRT($C$8)*AJ75)</f>
        <v>11.9116287249245</v>
      </c>
      <c r="AK16" s="37" t="n">
        <f aca="false">AJ16*EXP(($C$6-0.5*$C$7^2)*$C$8+$C$7*SQRT($C$8)*AK75)</f>
        <v>12.333691894352</v>
      </c>
      <c r="AL16" s="37" t="n">
        <f aca="false">AK16*EXP(($C$6-0.5*$C$7^2)*$C$8+$C$7*SQRT($C$8)*AL75)</f>
        <v>10.7549097530746</v>
      </c>
      <c r="AM16" s="37" t="n">
        <f aca="false">AL16*EXP(($C$6-0.5*$C$7^2)*$C$8+$C$7*SQRT($C$8)*AM75)</f>
        <v>9.52340566221427</v>
      </c>
      <c r="AN16" s="37" t="n">
        <f aca="false">AM16*EXP(($C$6-0.5*$C$7^2)*$C$8+$C$7*SQRT($C$8)*AN75)</f>
        <v>10.9566247733569</v>
      </c>
      <c r="AO16" s="37" t="n">
        <f aca="false">AN16*EXP(($C$6-0.5*$C$7^2)*$C$8+$C$7*SQRT($C$8)*AO75)</f>
        <v>9.91883886236855</v>
      </c>
      <c r="AP16" s="37" t="n">
        <f aca="false">AO16*EXP(($C$6-0.5*$C$7^2)*$C$8+$C$7*SQRT($C$8)*AP75)</f>
        <v>11.1660031261206</v>
      </c>
      <c r="AQ16" s="37" t="n">
        <f aca="false">AP16*EXP(($C$6-0.5*$C$7^2)*$C$8+$C$7*SQRT($C$8)*AQ75)</f>
        <v>13.1959136441408</v>
      </c>
      <c r="AR16" s="37" t="n">
        <f aca="false">AQ16*EXP(($C$6-0.5*$C$7^2)*$C$8+$C$7*SQRT($C$8)*AR75)</f>
        <v>13.5742021949923</v>
      </c>
      <c r="AS16" s="37" t="n">
        <f aca="false">AR16*EXP(($C$6-0.5*$C$7^2)*$C$8+$C$7*SQRT($C$8)*AS75)</f>
        <v>14.4211068794077</v>
      </c>
      <c r="AT16" s="37" t="n">
        <f aca="false">AS16*EXP(($C$6-0.5*$C$7^2)*$C$8+$C$7*SQRT($C$8)*AT75)</f>
        <v>17.8618070883293</v>
      </c>
      <c r="AU16" s="37" t="n">
        <f aca="false">AT16*EXP(($C$6-0.5*$C$7^2)*$C$8+$C$7*SQRT($C$8)*AU75)</f>
        <v>17.477266696634</v>
      </c>
      <c r="AV16" s="37" t="n">
        <f aca="false">AU16*EXP(($C$6-0.5*$C$7^2)*$C$8+$C$7*SQRT($C$8)*AV75)</f>
        <v>16.3735457180907</v>
      </c>
      <c r="AW16" s="37" t="n">
        <f aca="false">AV16*EXP(($C$6-0.5*$C$7^2)*$C$8+$C$7*SQRT($C$8)*AW75)</f>
        <v>14.1121884410296</v>
      </c>
      <c r="AX16" s="37" t="n">
        <f aca="false">AW16*EXP(($C$6-0.5*$C$7^2)*$C$8+$C$7*SQRT($C$8)*AX75)</f>
        <v>14.1743024986231</v>
      </c>
      <c r="AY16" s="37" t="n">
        <f aca="false">AX16*EXP(($C$6-0.5*$C$7^2)*$C$8+$C$7*SQRT($C$8)*AY75)</f>
        <v>16.6682269138061</v>
      </c>
      <c r="AZ16" s="37" t="n">
        <f aca="false">AY16*EXP(($C$6-0.5*$C$7^2)*$C$8+$C$7*SQRT($C$8)*AZ75)</f>
        <v>18.5150756032525</v>
      </c>
      <c r="BA16" s="37" t="n">
        <f aca="false">AZ16*EXP(($C$6-0.5*$C$7^2)*$C$8+$C$7*SQRT($C$8)*BA75)</f>
        <v>16.6941407460441</v>
      </c>
      <c r="BB16" s="37" t="n">
        <f aca="false">BA16*EXP(($C$6-0.5*$C$7^2)*$C$8+$C$7*SQRT($C$8)*BB75)</f>
        <v>15.1961596520225</v>
      </c>
      <c r="BC16" s="37" t="n">
        <f aca="false">BB16*EXP(($C$6-0.5*$C$7^2)*$C$8+$C$7*SQRT($C$8)*BC75)</f>
        <v>14.3759053142492</v>
      </c>
      <c r="BD16" s="37" t="n">
        <f aca="false">BC16*EXP(($C$6-0.5*$C$7^2)*$C$8+$C$7*SQRT($C$8)*BD75)</f>
        <v>14.8415552047182</v>
      </c>
      <c r="BE16" s="37" t="n">
        <f aca="false">BD16*EXP(($C$6-0.5*$C$7^2)*$C$8+$C$7*SQRT($C$8)*BE75)</f>
        <v>14.5083702516724</v>
      </c>
      <c r="BF16" s="37" t="n">
        <f aca="false">BE16*EXP(($C$6-0.5*$C$7^2)*$C$8+$C$7*SQRT($C$8)*BF75)</f>
        <v>14.8510009418611</v>
      </c>
      <c r="BG16" s="37" t="n">
        <f aca="false">BF16*EXP(($C$6-0.5*$C$7^2)*$C$8+$C$7*SQRT($C$8)*BG75)</f>
        <v>15.3395616435649</v>
      </c>
      <c r="BH16" s="37" t="n">
        <f aca="false">BG16*EXP(($C$6-0.5*$C$7^2)*$C$8+$C$7*SQRT($C$8)*BH75)</f>
        <v>14.8422442208295</v>
      </c>
      <c r="BI16" s="37" t="n">
        <f aca="false">BH16*EXP(($C$6-0.5*$C$7^2)*$C$8+$C$7*SQRT($C$8)*BI75)</f>
        <v>14.7742703496069</v>
      </c>
      <c r="BJ16" s="37" t="n">
        <f aca="false">BI16*EXP(($C$6-0.5*$C$7^2)*$C$8+$C$7*SQRT($C$8)*BJ75)</f>
        <v>15.1101441441233</v>
      </c>
      <c r="BK16" s="37" t="n">
        <f aca="false">BJ16*EXP(($C$6-0.5*$C$7^2)*$C$8+$C$7*SQRT($C$8)*BK75)</f>
        <v>14.9688562945295</v>
      </c>
    </row>
    <row r="17" customFormat="false" ht="15" hidden="false" customHeight="false" outlineLevel="0" collapsed="false">
      <c r="B17" s="2" t="s">
        <v>271</v>
      </c>
      <c r="C17" s="36" t="n">
        <f aca="false">$C$5</f>
        <v>11.5</v>
      </c>
      <c r="D17" s="37" t="n">
        <f aca="false">C17*EXP(($C$6-0.5*$C$7^2)*$C$8+$C$7*SQRT($C$8)*D76)</f>
        <v>12.1508387989768</v>
      </c>
      <c r="E17" s="37" t="n">
        <f aca="false">D17*EXP(($C$6-0.5*$C$7^2)*$C$8+$C$7*SQRT($C$8)*E76)</f>
        <v>14.9161346721035</v>
      </c>
      <c r="F17" s="37" t="n">
        <f aca="false">E17*EXP(($C$6-0.5*$C$7^2)*$C$8+$C$7*SQRT($C$8)*F76)</f>
        <v>15.9139721617388</v>
      </c>
      <c r="G17" s="37" t="n">
        <f aca="false">F17*EXP(($C$6-0.5*$C$7^2)*$C$8+$C$7*SQRT($C$8)*G76)</f>
        <v>16.0087647124676</v>
      </c>
      <c r="H17" s="37" t="n">
        <f aca="false">G17*EXP(($C$6-0.5*$C$7^2)*$C$8+$C$7*SQRT($C$8)*H76)</f>
        <v>13.3030274300052</v>
      </c>
      <c r="I17" s="37" t="n">
        <f aca="false">H17*EXP(($C$6-0.5*$C$7^2)*$C$8+$C$7*SQRT($C$8)*I76)</f>
        <v>13.8788466415167</v>
      </c>
      <c r="J17" s="37" t="n">
        <f aca="false">I17*EXP(($C$6-0.5*$C$7^2)*$C$8+$C$7*SQRT($C$8)*J76)</f>
        <v>11.2081211176822</v>
      </c>
      <c r="K17" s="37" t="n">
        <f aca="false">J17*EXP(($C$6-0.5*$C$7^2)*$C$8+$C$7*SQRT($C$8)*K76)</f>
        <v>9.60120971294031</v>
      </c>
      <c r="L17" s="37" t="n">
        <f aca="false">K17*EXP(($C$6-0.5*$C$7^2)*$C$8+$C$7*SQRT($C$8)*L76)</f>
        <v>10.5429432244607</v>
      </c>
      <c r="M17" s="37" t="n">
        <f aca="false">L17*EXP(($C$6-0.5*$C$7^2)*$C$8+$C$7*SQRT($C$8)*M76)</f>
        <v>11.390104640849</v>
      </c>
      <c r="N17" s="37" t="n">
        <f aca="false">M17*EXP(($C$6-0.5*$C$7^2)*$C$8+$C$7*SQRT($C$8)*N76)</f>
        <v>11.2022409170683</v>
      </c>
      <c r="O17" s="37" t="n">
        <f aca="false">N17*EXP(($C$6-0.5*$C$7^2)*$C$8+$C$7*SQRT($C$8)*O76)</f>
        <v>9.28451711139613</v>
      </c>
      <c r="P17" s="37" t="n">
        <f aca="false">O17*EXP(($C$6-0.5*$C$7^2)*$C$8+$C$7*SQRT($C$8)*P76)</f>
        <v>8.9122719802825</v>
      </c>
      <c r="Q17" s="37" t="n">
        <f aca="false">P17*EXP(($C$6-0.5*$C$7^2)*$C$8+$C$7*SQRT($C$8)*Q76)</f>
        <v>8.27129109860707</v>
      </c>
      <c r="R17" s="37" t="n">
        <f aca="false">Q17*EXP(($C$6-0.5*$C$7^2)*$C$8+$C$7*SQRT($C$8)*R76)</f>
        <v>8.8681527399484</v>
      </c>
      <c r="S17" s="37" t="n">
        <f aca="false">R17*EXP(($C$6-0.5*$C$7^2)*$C$8+$C$7*SQRT($C$8)*S76)</f>
        <v>11.3582963722321</v>
      </c>
      <c r="T17" s="37" t="n">
        <f aca="false">S17*EXP(($C$6-0.5*$C$7^2)*$C$8+$C$7*SQRT($C$8)*T76)</f>
        <v>11.6296936852068</v>
      </c>
      <c r="U17" s="37" t="n">
        <f aca="false">T17*EXP(($C$6-0.5*$C$7^2)*$C$8+$C$7*SQRT($C$8)*U76)</f>
        <v>10.6748504698432</v>
      </c>
      <c r="V17" s="37" t="n">
        <f aca="false">U17*EXP(($C$6-0.5*$C$7^2)*$C$8+$C$7*SQRT($C$8)*V76)</f>
        <v>9.38677470538182</v>
      </c>
      <c r="W17" s="37" t="n">
        <f aca="false">V17*EXP(($C$6-0.5*$C$7^2)*$C$8+$C$7*SQRT($C$8)*W76)</f>
        <v>9.32748175330594</v>
      </c>
      <c r="X17" s="37" t="n">
        <f aca="false">W17*EXP(($C$6-0.5*$C$7^2)*$C$8+$C$7*SQRT($C$8)*X76)</f>
        <v>9.14665403302258</v>
      </c>
      <c r="Y17" s="37" t="n">
        <f aca="false">X17*EXP(($C$6-0.5*$C$7^2)*$C$8+$C$7*SQRT($C$8)*Y76)</f>
        <v>8.05978691843429</v>
      </c>
      <c r="Z17" s="37" t="n">
        <f aca="false">Y17*EXP(($C$6-0.5*$C$7^2)*$C$8+$C$7*SQRT($C$8)*Z76)</f>
        <v>8.16182302525129</v>
      </c>
      <c r="AA17" s="37" t="n">
        <f aca="false">Z17*EXP(($C$6-0.5*$C$7^2)*$C$8+$C$7*SQRT($C$8)*AA76)</f>
        <v>7.19245799772186</v>
      </c>
      <c r="AB17" s="37" t="n">
        <f aca="false">AA17*EXP(($C$6-0.5*$C$7^2)*$C$8+$C$7*SQRT($C$8)*AB76)</f>
        <v>8.12417330181534</v>
      </c>
      <c r="AC17" s="37" t="n">
        <f aca="false">AB17*EXP(($C$6-0.5*$C$7^2)*$C$8+$C$7*SQRT($C$8)*AC76)</f>
        <v>9.12693332962341</v>
      </c>
      <c r="AD17" s="37" t="n">
        <f aca="false">AC17*EXP(($C$6-0.5*$C$7^2)*$C$8+$C$7*SQRT($C$8)*AD76)</f>
        <v>10.2783515086545</v>
      </c>
      <c r="AE17" s="37" t="n">
        <f aca="false">AD17*EXP(($C$6-0.5*$C$7^2)*$C$8+$C$7*SQRT($C$8)*AE76)</f>
        <v>9.7557304718512</v>
      </c>
      <c r="AF17" s="37" t="n">
        <f aca="false">AE17*EXP(($C$6-0.5*$C$7^2)*$C$8+$C$7*SQRT($C$8)*AF76)</f>
        <v>10.3202981590297</v>
      </c>
      <c r="AG17" s="37" t="n">
        <f aca="false">AF17*EXP(($C$6-0.5*$C$7^2)*$C$8+$C$7*SQRT($C$8)*AG76)</f>
        <v>10.1699953054183</v>
      </c>
      <c r="AH17" s="37" t="n">
        <f aca="false">AG17*EXP(($C$6-0.5*$C$7^2)*$C$8+$C$7*SQRT($C$8)*AH76)</f>
        <v>9.7435650567349</v>
      </c>
      <c r="AI17" s="37" t="n">
        <f aca="false">AH17*EXP(($C$6-0.5*$C$7^2)*$C$8+$C$7*SQRT($C$8)*AI76)</f>
        <v>9.38601326534736</v>
      </c>
      <c r="AJ17" s="37" t="n">
        <f aca="false">AI17*EXP(($C$6-0.5*$C$7^2)*$C$8+$C$7*SQRT($C$8)*AJ76)</f>
        <v>8.13733730773757</v>
      </c>
      <c r="AK17" s="37" t="n">
        <f aca="false">AJ17*EXP(($C$6-0.5*$C$7^2)*$C$8+$C$7*SQRT($C$8)*AK76)</f>
        <v>6.94410302176422</v>
      </c>
      <c r="AL17" s="37" t="n">
        <f aca="false">AK17*EXP(($C$6-0.5*$C$7^2)*$C$8+$C$7*SQRT($C$8)*AL76)</f>
        <v>7.57492214219274</v>
      </c>
      <c r="AM17" s="37" t="n">
        <f aca="false">AL17*EXP(($C$6-0.5*$C$7^2)*$C$8+$C$7*SQRT($C$8)*AM76)</f>
        <v>7.41631182875772</v>
      </c>
      <c r="AN17" s="37" t="n">
        <f aca="false">AM17*EXP(($C$6-0.5*$C$7^2)*$C$8+$C$7*SQRT($C$8)*AN76)</f>
        <v>7.59309743149222</v>
      </c>
      <c r="AO17" s="37" t="n">
        <f aca="false">AN17*EXP(($C$6-0.5*$C$7^2)*$C$8+$C$7*SQRT($C$8)*AO76)</f>
        <v>8.47347285926749</v>
      </c>
      <c r="AP17" s="37" t="n">
        <f aca="false">AO17*EXP(($C$6-0.5*$C$7^2)*$C$8+$C$7*SQRT($C$8)*AP76)</f>
        <v>7.00509998258835</v>
      </c>
      <c r="AQ17" s="37" t="n">
        <f aca="false">AP17*EXP(($C$6-0.5*$C$7^2)*$C$8+$C$7*SQRT($C$8)*AQ76)</f>
        <v>6.42655583413643</v>
      </c>
      <c r="AR17" s="37" t="n">
        <f aca="false">AQ17*EXP(($C$6-0.5*$C$7^2)*$C$8+$C$7*SQRT($C$8)*AR76)</f>
        <v>6.55015719721685</v>
      </c>
      <c r="AS17" s="37" t="n">
        <f aca="false">AR17*EXP(($C$6-0.5*$C$7^2)*$C$8+$C$7*SQRT($C$8)*AS76)</f>
        <v>6.83678205695569</v>
      </c>
      <c r="AT17" s="37" t="n">
        <f aca="false">AS17*EXP(($C$6-0.5*$C$7^2)*$C$8+$C$7*SQRT($C$8)*AT76)</f>
        <v>6.55855340663189</v>
      </c>
      <c r="AU17" s="37" t="n">
        <f aca="false">AT17*EXP(($C$6-0.5*$C$7^2)*$C$8+$C$7*SQRT($C$8)*AU76)</f>
        <v>7.3410665628599</v>
      </c>
      <c r="AV17" s="37" t="n">
        <f aca="false">AU17*EXP(($C$6-0.5*$C$7^2)*$C$8+$C$7*SQRT($C$8)*AV76)</f>
        <v>7.51108858142174</v>
      </c>
      <c r="AW17" s="37" t="n">
        <f aca="false">AV17*EXP(($C$6-0.5*$C$7^2)*$C$8+$C$7*SQRT($C$8)*AW76)</f>
        <v>6.57380779068218</v>
      </c>
      <c r="AX17" s="37" t="n">
        <f aca="false">AW17*EXP(($C$6-0.5*$C$7^2)*$C$8+$C$7*SQRT($C$8)*AX76)</f>
        <v>5.93465162250616</v>
      </c>
      <c r="AY17" s="37" t="n">
        <f aca="false">AX17*EXP(($C$6-0.5*$C$7^2)*$C$8+$C$7*SQRT($C$8)*AY76)</f>
        <v>6.48169721244268</v>
      </c>
      <c r="AZ17" s="37" t="n">
        <f aca="false">AY17*EXP(($C$6-0.5*$C$7^2)*$C$8+$C$7*SQRT($C$8)*AZ76)</f>
        <v>6.81877453887911</v>
      </c>
      <c r="BA17" s="37" t="n">
        <f aca="false">AZ17*EXP(($C$6-0.5*$C$7^2)*$C$8+$C$7*SQRT($C$8)*BA76)</f>
        <v>5.53546718202396</v>
      </c>
      <c r="BB17" s="37" t="n">
        <f aca="false">BA17*EXP(($C$6-0.5*$C$7^2)*$C$8+$C$7*SQRT($C$8)*BB76)</f>
        <v>6.41623839372599</v>
      </c>
      <c r="BC17" s="37" t="n">
        <f aca="false">BB17*EXP(($C$6-0.5*$C$7^2)*$C$8+$C$7*SQRT($C$8)*BC76)</f>
        <v>6.85001057092545</v>
      </c>
      <c r="BD17" s="37" t="n">
        <f aca="false">BC17*EXP(($C$6-0.5*$C$7^2)*$C$8+$C$7*SQRT($C$8)*BD76)</f>
        <v>7.9361395551103</v>
      </c>
      <c r="BE17" s="37" t="n">
        <f aca="false">BD17*EXP(($C$6-0.5*$C$7^2)*$C$8+$C$7*SQRT($C$8)*BE76)</f>
        <v>7.60763964034169</v>
      </c>
      <c r="BF17" s="37" t="n">
        <f aca="false">BE17*EXP(($C$6-0.5*$C$7^2)*$C$8+$C$7*SQRT($C$8)*BF76)</f>
        <v>7.36347282202815</v>
      </c>
      <c r="BG17" s="37" t="n">
        <f aca="false">BF17*EXP(($C$6-0.5*$C$7^2)*$C$8+$C$7*SQRT($C$8)*BG76)</f>
        <v>6.50635818905087</v>
      </c>
      <c r="BH17" s="37" t="n">
        <f aca="false">BG17*EXP(($C$6-0.5*$C$7^2)*$C$8+$C$7*SQRT($C$8)*BH76)</f>
        <v>8.5924934953811</v>
      </c>
      <c r="BI17" s="37" t="n">
        <f aca="false">BH17*EXP(($C$6-0.5*$C$7^2)*$C$8+$C$7*SQRT($C$8)*BI76)</f>
        <v>8.42715235476544</v>
      </c>
      <c r="BJ17" s="37" t="n">
        <f aca="false">BI17*EXP(($C$6-0.5*$C$7^2)*$C$8+$C$7*SQRT($C$8)*BJ76)</f>
        <v>10.0284143490789</v>
      </c>
      <c r="BK17" s="37" t="n">
        <f aca="false">BJ17*EXP(($C$6-0.5*$C$7^2)*$C$8+$C$7*SQRT($C$8)*BK76)</f>
        <v>9.33931973262091</v>
      </c>
    </row>
    <row r="18" customFormat="false" ht="15" hidden="false" customHeight="false" outlineLevel="0" collapsed="false">
      <c r="B18" s="2" t="s">
        <v>272</v>
      </c>
      <c r="C18" s="36" t="n">
        <f aca="false">$C$5</f>
        <v>11.5</v>
      </c>
      <c r="D18" s="37" t="n">
        <f aca="false">C18*EXP(($C$6-0.5*$C$7^2)*$C$8+$C$7*SQRT($C$8)*D77)</f>
        <v>11.7064095403775</v>
      </c>
      <c r="E18" s="37" t="n">
        <f aca="false">D18*EXP(($C$6-0.5*$C$7^2)*$C$8+$C$7*SQRT($C$8)*E77)</f>
        <v>9.74360896102089</v>
      </c>
      <c r="F18" s="37" t="n">
        <f aca="false">E18*EXP(($C$6-0.5*$C$7^2)*$C$8+$C$7*SQRT($C$8)*F77)</f>
        <v>9.34114690621798</v>
      </c>
      <c r="G18" s="37" t="n">
        <f aca="false">F18*EXP(($C$6-0.5*$C$7^2)*$C$8+$C$7*SQRT($C$8)*G77)</f>
        <v>10.40368663109</v>
      </c>
      <c r="H18" s="37" t="n">
        <f aca="false">G18*EXP(($C$6-0.5*$C$7^2)*$C$8+$C$7*SQRT($C$8)*H77)</f>
        <v>9.06721276513247</v>
      </c>
      <c r="I18" s="37" t="n">
        <f aca="false">H18*EXP(($C$6-0.5*$C$7^2)*$C$8+$C$7*SQRT($C$8)*I77)</f>
        <v>10.197078367023</v>
      </c>
      <c r="J18" s="37" t="n">
        <f aca="false">I18*EXP(($C$6-0.5*$C$7^2)*$C$8+$C$7*SQRT($C$8)*J77)</f>
        <v>10.5794319771668</v>
      </c>
      <c r="K18" s="37" t="n">
        <f aca="false">J18*EXP(($C$6-0.5*$C$7^2)*$C$8+$C$7*SQRT($C$8)*K77)</f>
        <v>9.43296611286768</v>
      </c>
      <c r="L18" s="37" t="n">
        <f aca="false">K18*EXP(($C$6-0.5*$C$7^2)*$C$8+$C$7*SQRT($C$8)*L77)</f>
        <v>8.92631595904939</v>
      </c>
      <c r="M18" s="37" t="n">
        <f aca="false">L18*EXP(($C$6-0.5*$C$7^2)*$C$8+$C$7*SQRT($C$8)*M77)</f>
        <v>8.48637985536828</v>
      </c>
      <c r="N18" s="37" t="n">
        <f aca="false">M18*EXP(($C$6-0.5*$C$7^2)*$C$8+$C$7*SQRT($C$8)*N77)</f>
        <v>8.43885870092962</v>
      </c>
      <c r="O18" s="37" t="n">
        <f aca="false">N18*EXP(($C$6-0.5*$C$7^2)*$C$8+$C$7*SQRT($C$8)*O77)</f>
        <v>7.95539724567308</v>
      </c>
      <c r="P18" s="37" t="n">
        <f aca="false">O18*EXP(($C$6-0.5*$C$7^2)*$C$8+$C$7*SQRT($C$8)*P77)</f>
        <v>7.26389825379601</v>
      </c>
      <c r="Q18" s="37" t="n">
        <f aca="false">P18*EXP(($C$6-0.5*$C$7^2)*$C$8+$C$7*SQRT($C$8)*Q77)</f>
        <v>7.02391728682994</v>
      </c>
      <c r="R18" s="37" t="n">
        <f aca="false">Q18*EXP(($C$6-0.5*$C$7^2)*$C$8+$C$7*SQRT($C$8)*R77)</f>
        <v>6.27448546725365</v>
      </c>
      <c r="S18" s="37" t="n">
        <f aca="false">R18*EXP(($C$6-0.5*$C$7^2)*$C$8+$C$7*SQRT($C$8)*S77)</f>
        <v>5.44583738048502</v>
      </c>
      <c r="T18" s="37" t="n">
        <f aca="false">S18*EXP(($C$6-0.5*$C$7^2)*$C$8+$C$7*SQRT($C$8)*T77)</f>
        <v>5.4161401165859</v>
      </c>
      <c r="U18" s="37" t="n">
        <f aca="false">T18*EXP(($C$6-0.5*$C$7^2)*$C$8+$C$7*SQRT($C$8)*U77)</f>
        <v>5.96583083262027</v>
      </c>
      <c r="V18" s="37" t="n">
        <f aca="false">U18*EXP(($C$6-0.5*$C$7^2)*$C$8+$C$7*SQRT($C$8)*V77)</f>
        <v>5.04348945976005</v>
      </c>
      <c r="W18" s="37" t="n">
        <f aca="false">V18*EXP(($C$6-0.5*$C$7^2)*$C$8+$C$7*SQRT($C$8)*W77)</f>
        <v>5.04450581916317</v>
      </c>
      <c r="X18" s="37" t="n">
        <f aca="false">W18*EXP(($C$6-0.5*$C$7^2)*$C$8+$C$7*SQRT($C$8)*X77)</f>
        <v>4.69650402809682</v>
      </c>
      <c r="Y18" s="37" t="n">
        <f aca="false">X18*EXP(($C$6-0.5*$C$7^2)*$C$8+$C$7*SQRT($C$8)*Y77)</f>
        <v>4.21835647117608</v>
      </c>
      <c r="Z18" s="37" t="n">
        <f aca="false">Y18*EXP(($C$6-0.5*$C$7^2)*$C$8+$C$7*SQRT($C$8)*Z77)</f>
        <v>4.63150293848126</v>
      </c>
      <c r="AA18" s="37" t="n">
        <f aca="false">Z18*EXP(($C$6-0.5*$C$7^2)*$C$8+$C$7*SQRT($C$8)*AA77)</f>
        <v>4.37478188203269</v>
      </c>
      <c r="AB18" s="37" t="n">
        <f aca="false">AA18*EXP(($C$6-0.5*$C$7^2)*$C$8+$C$7*SQRT($C$8)*AB77)</f>
        <v>5.1553337426238</v>
      </c>
      <c r="AC18" s="37" t="n">
        <f aca="false">AB18*EXP(($C$6-0.5*$C$7^2)*$C$8+$C$7*SQRT($C$8)*AC77)</f>
        <v>4.73178653848027</v>
      </c>
      <c r="AD18" s="37" t="n">
        <f aca="false">AC18*EXP(($C$6-0.5*$C$7^2)*$C$8+$C$7*SQRT($C$8)*AD77)</f>
        <v>4.93581317919301</v>
      </c>
      <c r="AE18" s="37" t="n">
        <f aca="false">AD18*EXP(($C$6-0.5*$C$7^2)*$C$8+$C$7*SQRT($C$8)*AE77)</f>
        <v>4.81339156142121</v>
      </c>
      <c r="AF18" s="37" t="n">
        <f aca="false">AE18*EXP(($C$6-0.5*$C$7^2)*$C$8+$C$7*SQRT($C$8)*AF77)</f>
        <v>4.43046709119167</v>
      </c>
      <c r="AG18" s="37" t="n">
        <f aca="false">AF18*EXP(($C$6-0.5*$C$7^2)*$C$8+$C$7*SQRT($C$8)*AG77)</f>
        <v>4.72462224086136</v>
      </c>
      <c r="AH18" s="37" t="n">
        <f aca="false">AG18*EXP(($C$6-0.5*$C$7^2)*$C$8+$C$7*SQRT($C$8)*AH77)</f>
        <v>4.64412612253476</v>
      </c>
      <c r="AI18" s="37" t="n">
        <f aca="false">AH18*EXP(($C$6-0.5*$C$7^2)*$C$8+$C$7*SQRT($C$8)*AI77)</f>
        <v>4.96091405291157</v>
      </c>
      <c r="AJ18" s="37" t="n">
        <f aca="false">AI18*EXP(($C$6-0.5*$C$7^2)*$C$8+$C$7*SQRT($C$8)*AJ77)</f>
        <v>4.93434017126198</v>
      </c>
      <c r="AK18" s="37" t="n">
        <f aca="false">AJ18*EXP(($C$6-0.5*$C$7^2)*$C$8+$C$7*SQRT($C$8)*AK77)</f>
        <v>4.37945955860909</v>
      </c>
      <c r="AL18" s="37" t="n">
        <f aca="false">AK18*EXP(($C$6-0.5*$C$7^2)*$C$8+$C$7*SQRT($C$8)*AL77)</f>
        <v>4.32990391414483</v>
      </c>
      <c r="AM18" s="37" t="n">
        <f aca="false">AL18*EXP(($C$6-0.5*$C$7^2)*$C$8+$C$7*SQRT($C$8)*AM77)</f>
        <v>4.35385352433455</v>
      </c>
      <c r="AN18" s="37" t="n">
        <f aca="false">AM18*EXP(($C$6-0.5*$C$7^2)*$C$8+$C$7*SQRT($C$8)*AN77)</f>
        <v>4.83566214453032</v>
      </c>
      <c r="AO18" s="37" t="n">
        <f aca="false">AN18*EXP(($C$6-0.5*$C$7^2)*$C$8+$C$7*SQRT($C$8)*AO77)</f>
        <v>4.37724770875662</v>
      </c>
      <c r="AP18" s="37" t="n">
        <f aca="false">AO18*EXP(($C$6-0.5*$C$7^2)*$C$8+$C$7*SQRT($C$8)*AP77)</f>
        <v>4.35760444560762</v>
      </c>
      <c r="AQ18" s="37" t="n">
        <f aca="false">AP18*EXP(($C$6-0.5*$C$7^2)*$C$8+$C$7*SQRT($C$8)*AQ77)</f>
        <v>3.60692271664639</v>
      </c>
      <c r="AR18" s="37" t="n">
        <f aca="false">AQ18*EXP(($C$6-0.5*$C$7^2)*$C$8+$C$7*SQRT($C$8)*AR77)</f>
        <v>3.87342134218616</v>
      </c>
      <c r="AS18" s="37" t="n">
        <f aca="false">AR18*EXP(($C$6-0.5*$C$7^2)*$C$8+$C$7*SQRT($C$8)*AS77)</f>
        <v>3.43947862865849</v>
      </c>
      <c r="AT18" s="37" t="n">
        <f aca="false">AS18*EXP(($C$6-0.5*$C$7^2)*$C$8+$C$7*SQRT($C$8)*AT77)</f>
        <v>2.82070020996521</v>
      </c>
      <c r="AU18" s="37" t="n">
        <f aca="false">AT18*EXP(($C$6-0.5*$C$7^2)*$C$8+$C$7*SQRT($C$8)*AU77)</f>
        <v>2.80192292306632</v>
      </c>
      <c r="AV18" s="37" t="n">
        <f aca="false">AU18*EXP(($C$6-0.5*$C$7^2)*$C$8+$C$7*SQRT($C$8)*AV77)</f>
        <v>3.16265679730064</v>
      </c>
      <c r="AW18" s="37" t="n">
        <f aca="false">AV18*EXP(($C$6-0.5*$C$7^2)*$C$8+$C$7*SQRT($C$8)*AW77)</f>
        <v>2.67514217118643</v>
      </c>
      <c r="AX18" s="37" t="n">
        <f aca="false">AW18*EXP(($C$6-0.5*$C$7^2)*$C$8+$C$7*SQRT($C$8)*AX77)</f>
        <v>2.37373684785325</v>
      </c>
      <c r="AY18" s="37" t="n">
        <f aca="false">AX18*EXP(($C$6-0.5*$C$7^2)*$C$8+$C$7*SQRT($C$8)*AY77)</f>
        <v>2.18747392029221</v>
      </c>
      <c r="AZ18" s="37" t="n">
        <f aca="false">AY18*EXP(($C$6-0.5*$C$7^2)*$C$8+$C$7*SQRT($C$8)*AZ77)</f>
        <v>1.9322056941278</v>
      </c>
      <c r="BA18" s="37" t="n">
        <f aca="false">AZ18*EXP(($C$6-0.5*$C$7^2)*$C$8+$C$7*SQRT($C$8)*BA77)</f>
        <v>2.01395569286683</v>
      </c>
      <c r="BB18" s="37" t="n">
        <f aca="false">BA18*EXP(($C$6-0.5*$C$7^2)*$C$8+$C$7*SQRT($C$8)*BB77)</f>
        <v>1.84292141291128</v>
      </c>
      <c r="BC18" s="37" t="n">
        <f aca="false">BB18*EXP(($C$6-0.5*$C$7^2)*$C$8+$C$7*SQRT($C$8)*BC77)</f>
        <v>1.70236936598557</v>
      </c>
      <c r="BD18" s="37" t="n">
        <f aca="false">BC18*EXP(($C$6-0.5*$C$7^2)*$C$8+$C$7*SQRT($C$8)*BD77)</f>
        <v>1.8145260108568</v>
      </c>
      <c r="BE18" s="37" t="n">
        <f aca="false">BD18*EXP(($C$6-0.5*$C$7^2)*$C$8+$C$7*SQRT($C$8)*BE77)</f>
        <v>1.66989975866141</v>
      </c>
      <c r="BF18" s="37" t="n">
        <f aca="false">BE18*EXP(($C$6-0.5*$C$7^2)*$C$8+$C$7*SQRT($C$8)*BF77)</f>
        <v>1.75076835341843</v>
      </c>
      <c r="BG18" s="37" t="n">
        <f aca="false">BF18*EXP(($C$6-0.5*$C$7^2)*$C$8+$C$7*SQRT($C$8)*BG77)</f>
        <v>1.57351790122276</v>
      </c>
      <c r="BH18" s="37" t="n">
        <f aca="false">BG18*EXP(($C$6-0.5*$C$7^2)*$C$8+$C$7*SQRT($C$8)*BH77)</f>
        <v>1.37735234576984</v>
      </c>
      <c r="BI18" s="37" t="n">
        <f aca="false">BH18*EXP(($C$6-0.5*$C$7^2)*$C$8+$C$7*SQRT($C$8)*BI77)</f>
        <v>1.12596143112546</v>
      </c>
      <c r="BJ18" s="37" t="n">
        <f aca="false">BI18*EXP(($C$6-0.5*$C$7^2)*$C$8+$C$7*SQRT($C$8)*BJ77)</f>
        <v>1.3807425987963</v>
      </c>
      <c r="BK18" s="37" t="n">
        <f aca="false">BJ18*EXP(($C$6-0.5*$C$7^2)*$C$8+$C$7*SQRT($C$8)*BK77)</f>
        <v>1.33283309709815</v>
      </c>
    </row>
    <row r="19" customFormat="false" ht="15" hidden="false" customHeight="false" outlineLevel="0" collapsed="false">
      <c r="B19" s="2" t="s">
        <v>273</v>
      </c>
      <c r="C19" s="36" t="n">
        <f aca="false">$C$5</f>
        <v>11.5</v>
      </c>
      <c r="D19" s="37" t="n">
        <f aca="false">C19*EXP(($C$6-0.5*$C$7^2)*$C$8+$C$7*SQRT($C$8)*D78)</f>
        <v>11.8097132684278</v>
      </c>
      <c r="E19" s="37" t="n">
        <f aca="false">D19*EXP(($C$6-0.5*$C$7^2)*$C$8+$C$7*SQRT($C$8)*E78)</f>
        <v>11.7673999710899</v>
      </c>
      <c r="F19" s="37" t="n">
        <f aca="false">E19*EXP(($C$6-0.5*$C$7^2)*$C$8+$C$7*SQRT($C$8)*F78)</f>
        <v>11.9735124411018</v>
      </c>
      <c r="G19" s="37" t="n">
        <f aca="false">F19*EXP(($C$6-0.5*$C$7^2)*$C$8+$C$7*SQRT($C$8)*G78)</f>
        <v>12.0367445323262</v>
      </c>
      <c r="H19" s="37" t="n">
        <f aca="false">G19*EXP(($C$6-0.5*$C$7^2)*$C$8+$C$7*SQRT($C$8)*H78)</f>
        <v>14.8367247669316</v>
      </c>
      <c r="I19" s="37" t="n">
        <f aca="false">H19*EXP(($C$6-0.5*$C$7^2)*$C$8+$C$7*SQRT($C$8)*I78)</f>
        <v>13.2362001698656</v>
      </c>
      <c r="J19" s="37" t="n">
        <f aca="false">I19*EXP(($C$6-0.5*$C$7^2)*$C$8+$C$7*SQRT($C$8)*J78)</f>
        <v>11.1554030406237</v>
      </c>
      <c r="K19" s="37" t="n">
        <f aca="false">J19*EXP(($C$6-0.5*$C$7^2)*$C$8+$C$7*SQRT($C$8)*K78)</f>
        <v>9.9814876196885</v>
      </c>
      <c r="L19" s="37" t="n">
        <f aca="false">K19*EXP(($C$6-0.5*$C$7^2)*$C$8+$C$7*SQRT($C$8)*L78)</f>
        <v>8.620437442796</v>
      </c>
      <c r="M19" s="37" t="n">
        <f aca="false">L19*EXP(($C$6-0.5*$C$7^2)*$C$8+$C$7*SQRT($C$8)*M78)</f>
        <v>9.35481943853894</v>
      </c>
      <c r="N19" s="37" t="n">
        <f aca="false">M19*EXP(($C$6-0.5*$C$7^2)*$C$8+$C$7*SQRT($C$8)*N78)</f>
        <v>10.2338513519867</v>
      </c>
      <c r="O19" s="37" t="n">
        <f aca="false">N19*EXP(($C$6-0.5*$C$7^2)*$C$8+$C$7*SQRT($C$8)*O78)</f>
        <v>9.20792615890168</v>
      </c>
      <c r="P19" s="37" t="n">
        <f aca="false">O19*EXP(($C$6-0.5*$C$7^2)*$C$8+$C$7*SQRT($C$8)*P78)</f>
        <v>7.90389210404919</v>
      </c>
      <c r="Q19" s="37" t="n">
        <f aca="false">P19*EXP(($C$6-0.5*$C$7^2)*$C$8+$C$7*SQRT($C$8)*Q78)</f>
        <v>7.60078861478495</v>
      </c>
      <c r="R19" s="37" t="n">
        <f aca="false">Q19*EXP(($C$6-0.5*$C$7^2)*$C$8+$C$7*SQRT($C$8)*R78)</f>
        <v>8.85223673319932</v>
      </c>
      <c r="S19" s="37" t="n">
        <f aca="false">R19*EXP(($C$6-0.5*$C$7^2)*$C$8+$C$7*SQRT($C$8)*S78)</f>
        <v>6.4960207109657</v>
      </c>
      <c r="T19" s="37" t="n">
        <f aca="false">S19*EXP(($C$6-0.5*$C$7^2)*$C$8+$C$7*SQRT($C$8)*T78)</f>
        <v>6.88107987418622</v>
      </c>
      <c r="U19" s="37" t="n">
        <f aca="false">T19*EXP(($C$6-0.5*$C$7^2)*$C$8+$C$7*SQRT($C$8)*U78)</f>
        <v>6.11402691976156</v>
      </c>
      <c r="V19" s="37" t="n">
        <f aca="false">U19*EXP(($C$6-0.5*$C$7^2)*$C$8+$C$7*SQRT($C$8)*V78)</f>
        <v>6.85190681707145</v>
      </c>
      <c r="W19" s="37" t="n">
        <f aca="false">V19*EXP(($C$6-0.5*$C$7^2)*$C$8+$C$7*SQRT($C$8)*W78)</f>
        <v>6.08665767329631</v>
      </c>
      <c r="X19" s="37" t="n">
        <f aca="false">W19*EXP(($C$6-0.5*$C$7^2)*$C$8+$C$7*SQRT($C$8)*X78)</f>
        <v>5.89796068012462</v>
      </c>
      <c r="Y19" s="37" t="n">
        <f aca="false">X19*EXP(($C$6-0.5*$C$7^2)*$C$8+$C$7*SQRT($C$8)*Y78)</f>
        <v>4.99875903181933</v>
      </c>
      <c r="Z19" s="37" t="n">
        <f aca="false">Y19*EXP(($C$6-0.5*$C$7^2)*$C$8+$C$7*SQRT($C$8)*Z78)</f>
        <v>4.48978375389927</v>
      </c>
      <c r="AA19" s="37" t="n">
        <f aca="false">Z19*EXP(($C$6-0.5*$C$7^2)*$C$8+$C$7*SQRT($C$8)*AA78)</f>
        <v>5.22598335559126</v>
      </c>
      <c r="AB19" s="37" t="n">
        <f aca="false">AA19*EXP(($C$6-0.5*$C$7^2)*$C$8+$C$7*SQRT($C$8)*AB78)</f>
        <v>5.71717213198327</v>
      </c>
      <c r="AC19" s="37" t="n">
        <f aca="false">AB19*EXP(($C$6-0.5*$C$7^2)*$C$8+$C$7*SQRT($C$8)*AC78)</f>
        <v>5.46973055364452</v>
      </c>
      <c r="AD19" s="37" t="n">
        <f aca="false">AC19*EXP(($C$6-0.5*$C$7^2)*$C$8+$C$7*SQRT($C$8)*AD78)</f>
        <v>4.97085130932248</v>
      </c>
      <c r="AE19" s="37" t="n">
        <f aca="false">AD19*EXP(($C$6-0.5*$C$7^2)*$C$8+$C$7*SQRT($C$8)*AE78)</f>
        <v>4.0376533542294</v>
      </c>
      <c r="AF19" s="37" t="n">
        <f aca="false">AE19*EXP(($C$6-0.5*$C$7^2)*$C$8+$C$7*SQRT($C$8)*AF78)</f>
        <v>3.86629836058594</v>
      </c>
      <c r="AG19" s="37" t="n">
        <f aca="false">AF19*EXP(($C$6-0.5*$C$7^2)*$C$8+$C$7*SQRT($C$8)*AG78)</f>
        <v>3.85250751839226</v>
      </c>
      <c r="AH19" s="37" t="n">
        <f aca="false">AG19*EXP(($C$6-0.5*$C$7^2)*$C$8+$C$7*SQRT($C$8)*AH78)</f>
        <v>3.81644909213367</v>
      </c>
      <c r="AI19" s="37" t="n">
        <f aca="false">AH19*EXP(($C$6-0.5*$C$7^2)*$C$8+$C$7*SQRT($C$8)*AI78)</f>
        <v>3.77669182897071</v>
      </c>
      <c r="AJ19" s="37" t="n">
        <f aca="false">AI19*EXP(($C$6-0.5*$C$7^2)*$C$8+$C$7*SQRT($C$8)*AJ78)</f>
        <v>3.33878333089915</v>
      </c>
      <c r="AK19" s="37" t="n">
        <f aca="false">AJ19*EXP(($C$6-0.5*$C$7^2)*$C$8+$C$7*SQRT($C$8)*AK78)</f>
        <v>3.31399071896499</v>
      </c>
      <c r="AL19" s="37" t="n">
        <f aca="false">AK19*EXP(($C$6-0.5*$C$7^2)*$C$8+$C$7*SQRT($C$8)*AL78)</f>
        <v>3.29935649770242</v>
      </c>
      <c r="AM19" s="37" t="n">
        <f aca="false">AL19*EXP(($C$6-0.5*$C$7^2)*$C$8+$C$7*SQRT($C$8)*AM78)</f>
        <v>3.80043038684276</v>
      </c>
      <c r="AN19" s="37" t="n">
        <f aca="false">AM19*EXP(($C$6-0.5*$C$7^2)*$C$8+$C$7*SQRT($C$8)*AN78)</f>
        <v>4.66321539226217</v>
      </c>
      <c r="AO19" s="37" t="n">
        <f aca="false">AN19*EXP(($C$6-0.5*$C$7^2)*$C$8+$C$7*SQRT($C$8)*AO78)</f>
        <v>4.59282200662507</v>
      </c>
      <c r="AP19" s="37" t="n">
        <f aca="false">AO19*EXP(($C$6-0.5*$C$7^2)*$C$8+$C$7*SQRT($C$8)*AP78)</f>
        <v>4.22175195921244</v>
      </c>
      <c r="AQ19" s="37" t="n">
        <f aca="false">AP19*EXP(($C$6-0.5*$C$7^2)*$C$8+$C$7*SQRT($C$8)*AQ78)</f>
        <v>4.19099656465737</v>
      </c>
      <c r="AR19" s="37" t="n">
        <f aca="false">AQ19*EXP(($C$6-0.5*$C$7^2)*$C$8+$C$7*SQRT($C$8)*AR78)</f>
        <v>3.92003764710939</v>
      </c>
      <c r="AS19" s="37" t="n">
        <f aca="false">AR19*EXP(($C$6-0.5*$C$7^2)*$C$8+$C$7*SQRT($C$8)*AS78)</f>
        <v>3.61277254379139</v>
      </c>
      <c r="AT19" s="37" t="n">
        <f aca="false">AS19*EXP(($C$6-0.5*$C$7^2)*$C$8+$C$7*SQRT($C$8)*AT78)</f>
        <v>3.58894555655509</v>
      </c>
      <c r="AU19" s="37" t="n">
        <f aca="false">AT19*EXP(($C$6-0.5*$C$7^2)*$C$8+$C$7*SQRT($C$8)*AU78)</f>
        <v>3.20024769433112</v>
      </c>
      <c r="AV19" s="37" t="n">
        <f aca="false">AU19*EXP(($C$6-0.5*$C$7^2)*$C$8+$C$7*SQRT($C$8)*AV78)</f>
        <v>3.41963116301929</v>
      </c>
      <c r="AW19" s="37" t="n">
        <f aca="false">AV19*EXP(($C$6-0.5*$C$7^2)*$C$8+$C$7*SQRT($C$8)*AW78)</f>
        <v>3.38025174502229</v>
      </c>
      <c r="AX19" s="37" t="n">
        <f aca="false">AW19*EXP(($C$6-0.5*$C$7^2)*$C$8+$C$7*SQRT($C$8)*AX78)</f>
        <v>3.47360133055149</v>
      </c>
      <c r="AY19" s="37" t="n">
        <f aca="false">AX19*EXP(($C$6-0.5*$C$7^2)*$C$8+$C$7*SQRT($C$8)*AY78)</f>
        <v>3.40396414969807</v>
      </c>
      <c r="AZ19" s="37" t="n">
        <f aca="false">AY19*EXP(($C$6-0.5*$C$7^2)*$C$8+$C$7*SQRT($C$8)*AZ78)</f>
        <v>3.14237863694959</v>
      </c>
      <c r="BA19" s="37" t="n">
        <f aca="false">AZ19*EXP(($C$6-0.5*$C$7^2)*$C$8+$C$7*SQRT($C$8)*BA78)</f>
        <v>2.83150624799983</v>
      </c>
      <c r="BB19" s="37" t="n">
        <f aca="false">BA19*EXP(($C$6-0.5*$C$7^2)*$C$8+$C$7*SQRT($C$8)*BB78)</f>
        <v>2.75825193033565</v>
      </c>
      <c r="BC19" s="37" t="n">
        <f aca="false">BB19*EXP(($C$6-0.5*$C$7^2)*$C$8+$C$7*SQRT($C$8)*BC78)</f>
        <v>2.59663576530289</v>
      </c>
      <c r="BD19" s="37" t="n">
        <f aca="false">BC19*EXP(($C$6-0.5*$C$7^2)*$C$8+$C$7*SQRT($C$8)*BD78)</f>
        <v>2.66363440253326</v>
      </c>
      <c r="BE19" s="37" t="n">
        <f aca="false">BD19*EXP(($C$6-0.5*$C$7^2)*$C$8+$C$7*SQRT($C$8)*BE78)</f>
        <v>2.66185176030537</v>
      </c>
      <c r="BF19" s="37" t="n">
        <f aca="false">BE19*EXP(($C$6-0.5*$C$7^2)*$C$8+$C$7*SQRT($C$8)*BF78)</f>
        <v>2.29193937064183</v>
      </c>
      <c r="BG19" s="37" t="n">
        <f aca="false">BF19*EXP(($C$6-0.5*$C$7^2)*$C$8+$C$7*SQRT($C$8)*BG78)</f>
        <v>2.30845388738228</v>
      </c>
      <c r="BH19" s="37" t="n">
        <f aca="false">BG19*EXP(($C$6-0.5*$C$7^2)*$C$8+$C$7*SQRT($C$8)*BH78)</f>
        <v>1.99189709334902</v>
      </c>
      <c r="BI19" s="37" t="n">
        <f aca="false">BH19*EXP(($C$6-0.5*$C$7^2)*$C$8+$C$7*SQRT($C$8)*BI78)</f>
        <v>1.86130656450231</v>
      </c>
      <c r="BJ19" s="37" t="n">
        <f aca="false">BI19*EXP(($C$6-0.5*$C$7^2)*$C$8+$C$7*SQRT($C$8)*BJ78)</f>
        <v>1.80183535317291</v>
      </c>
      <c r="BK19" s="37" t="n">
        <f aca="false">BJ19*EXP(($C$6-0.5*$C$7^2)*$C$8+$C$7*SQRT($C$8)*BK78)</f>
        <v>1.43472347668546</v>
      </c>
    </row>
    <row r="20" customFormat="false" ht="15" hidden="false" customHeight="false" outlineLevel="0" collapsed="false">
      <c r="B20" s="2" t="s">
        <v>274</v>
      </c>
      <c r="C20" s="36" t="n">
        <f aca="false">$C$5</f>
        <v>11.5</v>
      </c>
      <c r="D20" s="37" t="n">
        <f aca="false">C20*EXP(($C$6-0.5*$C$7^2)*$C$8+$C$7*SQRT($C$8)*D79)</f>
        <v>11.6138895110248</v>
      </c>
      <c r="E20" s="37" t="n">
        <f aca="false">D20*EXP(($C$6-0.5*$C$7^2)*$C$8+$C$7*SQRT($C$8)*E79)</f>
        <v>11.8056800152847</v>
      </c>
      <c r="F20" s="37" t="n">
        <f aca="false">E20*EXP(($C$6-0.5*$C$7^2)*$C$8+$C$7*SQRT($C$8)*F79)</f>
        <v>11.6006685553909</v>
      </c>
      <c r="G20" s="37" t="n">
        <f aca="false">F20*EXP(($C$6-0.5*$C$7^2)*$C$8+$C$7*SQRT($C$8)*G79)</f>
        <v>11.0710462651564</v>
      </c>
      <c r="H20" s="37" t="n">
        <f aca="false">G20*EXP(($C$6-0.5*$C$7^2)*$C$8+$C$7*SQRT($C$8)*H79)</f>
        <v>10.6245449905732</v>
      </c>
      <c r="I20" s="37" t="n">
        <f aca="false">H20*EXP(($C$6-0.5*$C$7^2)*$C$8+$C$7*SQRT($C$8)*I79)</f>
        <v>9.54350238484758</v>
      </c>
      <c r="J20" s="37" t="n">
        <f aca="false">I20*EXP(($C$6-0.5*$C$7^2)*$C$8+$C$7*SQRT($C$8)*J79)</f>
        <v>9.26359322499786</v>
      </c>
      <c r="K20" s="37" t="n">
        <f aca="false">J20*EXP(($C$6-0.5*$C$7^2)*$C$8+$C$7*SQRT($C$8)*K79)</f>
        <v>8.71712139656437</v>
      </c>
      <c r="L20" s="37" t="n">
        <f aca="false">K20*EXP(($C$6-0.5*$C$7^2)*$C$8+$C$7*SQRT($C$8)*L79)</f>
        <v>8.80362269259327</v>
      </c>
      <c r="M20" s="37" t="n">
        <f aca="false">L20*EXP(($C$6-0.5*$C$7^2)*$C$8+$C$7*SQRT($C$8)*M79)</f>
        <v>7.71287026820378</v>
      </c>
      <c r="N20" s="37" t="n">
        <f aca="false">M20*EXP(($C$6-0.5*$C$7^2)*$C$8+$C$7*SQRT($C$8)*N79)</f>
        <v>7.91334412378601</v>
      </c>
      <c r="O20" s="37" t="n">
        <f aca="false">N20*EXP(($C$6-0.5*$C$7^2)*$C$8+$C$7*SQRT($C$8)*O79)</f>
        <v>8.03717577274485</v>
      </c>
      <c r="P20" s="37" t="n">
        <f aca="false">O20*EXP(($C$6-0.5*$C$7^2)*$C$8+$C$7*SQRT($C$8)*P79)</f>
        <v>7.91188027111951</v>
      </c>
      <c r="Q20" s="37" t="n">
        <f aca="false">P20*EXP(($C$6-0.5*$C$7^2)*$C$8+$C$7*SQRT($C$8)*Q79)</f>
        <v>7.53834659856372</v>
      </c>
      <c r="R20" s="37" t="n">
        <f aca="false">Q20*EXP(($C$6-0.5*$C$7^2)*$C$8+$C$7*SQRT($C$8)*R79)</f>
        <v>8.0077459893466</v>
      </c>
      <c r="S20" s="37" t="n">
        <f aca="false">R20*EXP(($C$6-0.5*$C$7^2)*$C$8+$C$7*SQRT($C$8)*S79)</f>
        <v>6.67003376608777</v>
      </c>
      <c r="T20" s="37" t="n">
        <f aca="false">S20*EXP(($C$6-0.5*$C$7^2)*$C$8+$C$7*SQRT($C$8)*T79)</f>
        <v>7.01430567957669</v>
      </c>
      <c r="U20" s="37" t="n">
        <f aca="false">T20*EXP(($C$6-0.5*$C$7^2)*$C$8+$C$7*SQRT($C$8)*U79)</f>
        <v>7.20250419652442</v>
      </c>
      <c r="V20" s="37" t="n">
        <f aca="false">U20*EXP(($C$6-0.5*$C$7^2)*$C$8+$C$7*SQRT($C$8)*V79)</f>
        <v>7.42855114658622</v>
      </c>
      <c r="W20" s="37" t="n">
        <f aca="false">V20*EXP(($C$6-0.5*$C$7^2)*$C$8+$C$7*SQRT($C$8)*W79)</f>
        <v>7.74614713067483</v>
      </c>
      <c r="X20" s="37" t="n">
        <f aca="false">W20*EXP(($C$6-0.5*$C$7^2)*$C$8+$C$7*SQRT($C$8)*X79)</f>
        <v>7.20885192493552</v>
      </c>
      <c r="Y20" s="37" t="n">
        <f aca="false">X20*EXP(($C$6-0.5*$C$7^2)*$C$8+$C$7*SQRT($C$8)*Y79)</f>
        <v>7.00528243487885</v>
      </c>
      <c r="Z20" s="37" t="n">
        <f aca="false">Y20*EXP(($C$6-0.5*$C$7^2)*$C$8+$C$7*SQRT($C$8)*Z79)</f>
        <v>7.51096735569497</v>
      </c>
      <c r="AA20" s="37" t="n">
        <f aca="false">Z20*EXP(($C$6-0.5*$C$7^2)*$C$8+$C$7*SQRT($C$8)*AA79)</f>
        <v>7.87285347558344</v>
      </c>
      <c r="AB20" s="37" t="n">
        <f aca="false">AA20*EXP(($C$6-0.5*$C$7^2)*$C$8+$C$7*SQRT($C$8)*AB79)</f>
        <v>8.05193888038888</v>
      </c>
      <c r="AC20" s="37" t="n">
        <f aca="false">AB20*EXP(($C$6-0.5*$C$7^2)*$C$8+$C$7*SQRT($C$8)*AC79)</f>
        <v>6.81832523910142</v>
      </c>
      <c r="AD20" s="37" t="n">
        <f aca="false">AC20*EXP(($C$6-0.5*$C$7^2)*$C$8+$C$7*SQRT($C$8)*AD79)</f>
        <v>7.23141626065746</v>
      </c>
      <c r="AE20" s="37" t="n">
        <f aca="false">AD20*EXP(($C$6-0.5*$C$7^2)*$C$8+$C$7*SQRT($C$8)*AE79)</f>
        <v>8.2197393951822</v>
      </c>
      <c r="AF20" s="37" t="n">
        <f aca="false">AE20*EXP(($C$6-0.5*$C$7^2)*$C$8+$C$7*SQRT($C$8)*AF79)</f>
        <v>9.1807844408589</v>
      </c>
      <c r="AG20" s="37" t="n">
        <f aca="false">AF20*EXP(($C$6-0.5*$C$7^2)*$C$8+$C$7*SQRT($C$8)*AG79)</f>
        <v>9.41764383909964</v>
      </c>
      <c r="AH20" s="37" t="n">
        <f aca="false">AG20*EXP(($C$6-0.5*$C$7^2)*$C$8+$C$7*SQRT($C$8)*AH79)</f>
        <v>7.93695444185753</v>
      </c>
      <c r="AI20" s="37" t="n">
        <f aca="false">AH20*EXP(($C$6-0.5*$C$7^2)*$C$8+$C$7*SQRT($C$8)*AI79)</f>
        <v>8.79989871894535</v>
      </c>
      <c r="AJ20" s="37" t="n">
        <f aca="false">AI20*EXP(($C$6-0.5*$C$7^2)*$C$8+$C$7*SQRT($C$8)*AJ79)</f>
        <v>8.65730569145974</v>
      </c>
      <c r="AK20" s="37" t="n">
        <f aca="false">AJ20*EXP(($C$6-0.5*$C$7^2)*$C$8+$C$7*SQRT($C$8)*AK79)</f>
        <v>6.5562025033249</v>
      </c>
      <c r="AL20" s="37" t="n">
        <f aca="false">AK20*EXP(($C$6-0.5*$C$7^2)*$C$8+$C$7*SQRT($C$8)*AL79)</f>
        <v>6.83192560002997</v>
      </c>
      <c r="AM20" s="37" t="n">
        <f aca="false">AL20*EXP(($C$6-0.5*$C$7^2)*$C$8+$C$7*SQRT($C$8)*AM79)</f>
        <v>5.79929950260087</v>
      </c>
      <c r="AN20" s="37" t="n">
        <f aca="false">AM20*EXP(($C$6-0.5*$C$7^2)*$C$8+$C$7*SQRT($C$8)*AN79)</f>
        <v>5.02959136423979</v>
      </c>
      <c r="AO20" s="37" t="n">
        <f aca="false">AN20*EXP(($C$6-0.5*$C$7^2)*$C$8+$C$7*SQRT($C$8)*AO79)</f>
        <v>4.69032842729713</v>
      </c>
      <c r="AP20" s="37" t="n">
        <f aca="false">AO20*EXP(($C$6-0.5*$C$7^2)*$C$8+$C$7*SQRT($C$8)*AP79)</f>
        <v>5.39200950847579</v>
      </c>
      <c r="AQ20" s="37" t="n">
        <f aca="false">AP20*EXP(($C$6-0.5*$C$7^2)*$C$8+$C$7*SQRT($C$8)*AQ79)</f>
        <v>5.17611278706389</v>
      </c>
      <c r="AR20" s="37" t="n">
        <f aca="false">AQ20*EXP(($C$6-0.5*$C$7^2)*$C$8+$C$7*SQRT($C$8)*AR79)</f>
        <v>5.33131463817976</v>
      </c>
      <c r="AS20" s="37" t="n">
        <f aca="false">AR20*EXP(($C$6-0.5*$C$7^2)*$C$8+$C$7*SQRT($C$8)*AS79)</f>
        <v>6.45697266592446</v>
      </c>
      <c r="AT20" s="37" t="n">
        <f aca="false">AS20*EXP(($C$6-0.5*$C$7^2)*$C$8+$C$7*SQRT($C$8)*AT79)</f>
        <v>7.68935430496013</v>
      </c>
      <c r="AU20" s="37" t="n">
        <f aca="false">AT20*EXP(($C$6-0.5*$C$7^2)*$C$8+$C$7*SQRT($C$8)*AU79)</f>
        <v>7.60127478315184</v>
      </c>
      <c r="AV20" s="37" t="n">
        <f aca="false">AU20*EXP(($C$6-0.5*$C$7^2)*$C$8+$C$7*SQRT($C$8)*AV79)</f>
        <v>7.40117381563138</v>
      </c>
      <c r="AW20" s="37" t="n">
        <f aca="false">AV20*EXP(($C$6-0.5*$C$7^2)*$C$8+$C$7*SQRT($C$8)*AW79)</f>
        <v>6.44395265426645</v>
      </c>
      <c r="AX20" s="37" t="n">
        <f aca="false">AW20*EXP(($C$6-0.5*$C$7^2)*$C$8+$C$7*SQRT($C$8)*AX79)</f>
        <v>5.97019224686327</v>
      </c>
      <c r="AY20" s="37" t="n">
        <f aca="false">AX20*EXP(($C$6-0.5*$C$7^2)*$C$8+$C$7*SQRT($C$8)*AY79)</f>
        <v>6.25421814585482</v>
      </c>
      <c r="AZ20" s="37" t="n">
        <f aca="false">AY20*EXP(($C$6-0.5*$C$7^2)*$C$8+$C$7*SQRT($C$8)*AZ79)</f>
        <v>6.53049736052475</v>
      </c>
      <c r="BA20" s="37" t="n">
        <f aca="false">AZ20*EXP(($C$6-0.5*$C$7^2)*$C$8+$C$7*SQRT($C$8)*BA79)</f>
        <v>6.60873676747824</v>
      </c>
      <c r="BB20" s="37" t="n">
        <f aca="false">BA20*EXP(($C$6-0.5*$C$7^2)*$C$8+$C$7*SQRT($C$8)*BB79)</f>
        <v>7.36939419373497</v>
      </c>
      <c r="BC20" s="37" t="n">
        <f aca="false">BB20*EXP(($C$6-0.5*$C$7^2)*$C$8+$C$7*SQRT($C$8)*BC79)</f>
        <v>6.76949210909816</v>
      </c>
      <c r="BD20" s="37" t="n">
        <f aca="false">BC20*EXP(($C$6-0.5*$C$7^2)*$C$8+$C$7*SQRT($C$8)*BD79)</f>
        <v>6.72674471555925</v>
      </c>
      <c r="BE20" s="37" t="n">
        <f aca="false">BD20*EXP(($C$6-0.5*$C$7^2)*$C$8+$C$7*SQRT($C$8)*BE79)</f>
        <v>7.28722510593476</v>
      </c>
      <c r="BF20" s="37" t="n">
        <f aca="false">BE20*EXP(($C$6-0.5*$C$7^2)*$C$8+$C$7*SQRT($C$8)*BF79)</f>
        <v>7.76804316383879</v>
      </c>
      <c r="BG20" s="37" t="n">
        <f aca="false">BF20*EXP(($C$6-0.5*$C$7^2)*$C$8+$C$7*SQRT($C$8)*BG79)</f>
        <v>8.73479096289987</v>
      </c>
      <c r="BH20" s="37" t="n">
        <f aca="false">BG20*EXP(($C$6-0.5*$C$7^2)*$C$8+$C$7*SQRT($C$8)*BH79)</f>
        <v>9.12193952187453</v>
      </c>
      <c r="BI20" s="37" t="n">
        <f aca="false">BH20*EXP(($C$6-0.5*$C$7^2)*$C$8+$C$7*SQRT($C$8)*BI79)</f>
        <v>8.81591597809367</v>
      </c>
      <c r="BJ20" s="37" t="n">
        <f aca="false">BI20*EXP(($C$6-0.5*$C$7^2)*$C$8+$C$7*SQRT($C$8)*BJ79)</f>
        <v>9.17155301555706</v>
      </c>
      <c r="BK20" s="37" t="n">
        <f aca="false">BJ20*EXP(($C$6-0.5*$C$7^2)*$C$8+$C$7*SQRT($C$8)*BK79)</f>
        <v>8.21483824955497</v>
      </c>
    </row>
    <row r="21" customFormat="false" ht="15" hidden="false" customHeight="false" outlineLevel="0" collapsed="false">
      <c r="B21" s="2" t="s">
        <v>275</v>
      </c>
      <c r="C21" s="36" t="n">
        <f aca="false">$C$5</f>
        <v>11.5</v>
      </c>
      <c r="D21" s="37" t="n">
        <f aca="false">C21*EXP(($C$6-0.5*$C$7^2)*$C$8+$C$7*SQRT($C$8)*D80)</f>
        <v>9.60535415638013</v>
      </c>
      <c r="E21" s="37" t="n">
        <f aca="false">D21*EXP(($C$6-0.5*$C$7^2)*$C$8+$C$7*SQRT($C$8)*E80)</f>
        <v>10.2352231959744</v>
      </c>
      <c r="F21" s="37" t="n">
        <f aca="false">E21*EXP(($C$6-0.5*$C$7^2)*$C$8+$C$7*SQRT($C$8)*F80)</f>
        <v>10.1716352465028</v>
      </c>
      <c r="G21" s="37" t="n">
        <f aca="false">F21*EXP(($C$6-0.5*$C$7^2)*$C$8+$C$7*SQRT($C$8)*G80)</f>
        <v>10.5197151227648</v>
      </c>
      <c r="H21" s="37" t="n">
        <f aca="false">G21*EXP(($C$6-0.5*$C$7^2)*$C$8+$C$7*SQRT($C$8)*H80)</f>
        <v>8.73063124136364</v>
      </c>
      <c r="I21" s="37" t="n">
        <f aca="false">H21*EXP(($C$6-0.5*$C$7^2)*$C$8+$C$7*SQRT($C$8)*I80)</f>
        <v>8.38632658247892</v>
      </c>
      <c r="J21" s="37" t="n">
        <f aca="false">I21*EXP(($C$6-0.5*$C$7^2)*$C$8+$C$7*SQRT($C$8)*J80)</f>
        <v>7.85081228216765</v>
      </c>
      <c r="K21" s="37" t="n">
        <f aca="false">J21*EXP(($C$6-0.5*$C$7^2)*$C$8+$C$7*SQRT($C$8)*K80)</f>
        <v>7.13942742173777</v>
      </c>
      <c r="L21" s="37" t="n">
        <f aca="false">K21*EXP(($C$6-0.5*$C$7^2)*$C$8+$C$7*SQRT($C$8)*L80)</f>
        <v>5.57382692281483</v>
      </c>
      <c r="M21" s="37" t="n">
        <f aca="false">L21*EXP(($C$6-0.5*$C$7^2)*$C$8+$C$7*SQRT($C$8)*M80)</f>
        <v>5.37180553562673</v>
      </c>
      <c r="N21" s="37" t="n">
        <f aca="false">M21*EXP(($C$6-0.5*$C$7^2)*$C$8+$C$7*SQRT($C$8)*N80)</f>
        <v>5.92637027778065</v>
      </c>
      <c r="O21" s="37" t="n">
        <f aca="false">N21*EXP(($C$6-0.5*$C$7^2)*$C$8+$C$7*SQRT($C$8)*O80)</f>
        <v>6.17817384550296</v>
      </c>
      <c r="P21" s="37" t="n">
        <f aca="false">O21*EXP(($C$6-0.5*$C$7^2)*$C$8+$C$7*SQRT($C$8)*P80)</f>
        <v>5.7829713772915</v>
      </c>
      <c r="Q21" s="37" t="n">
        <f aca="false">P21*EXP(($C$6-0.5*$C$7^2)*$C$8+$C$7*SQRT($C$8)*Q80)</f>
        <v>5.77248378701433</v>
      </c>
      <c r="R21" s="37" t="n">
        <f aca="false">Q21*EXP(($C$6-0.5*$C$7^2)*$C$8+$C$7*SQRT($C$8)*R80)</f>
        <v>6.27101033081663</v>
      </c>
      <c r="S21" s="37" t="n">
        <f aca="false">R21*EXP(($C$6-0.5*$C$7^2)*$C$8+$C$7*SQRT($C$8)*S80)</f>
        <v>4.63180122703781</v>
      </c>
      <c r="T21" s="37" t="n">
        <f aca="false">S21*EXP(($C$6-0.5*$C$7^2)*$C$8+$C$7*SQRT($C$8)*T80)</f>
        <v>4.56811781480218</v>
      </c>
      <c r="U21" s="37" t="n">
        <f aca="false">T21*EXP(($C$6-0.5*$C$7^2)*$C$8+$C$7*SQRT($C$8)*U80)</f>
        <v>4.84770362164502</v>
      </c>
      <c r="V21" s="37" t="n">
        <f aca="false">U21*EXP(($C$6-0.5*$C$7^2)*$C$8+$C$7*SQRT($C$8)*V80)</f>
        <v>5.22340212163044</v>
      </c>
      <c r="W21" s="37" t="n">
        <f aca="false">V21*EXP(($C$6-0.5*$C$7^2)*$C$8+$C$7*SQRT($C$8)*W80)</f>
        <v>6.29357858801185</v>
      </c>
      <c r="X21" s="37" t="n">
        <f aca="false">W21*EXP(($C$6-0.5*$C$7^2)*$C$8+$C$7*SQRT($C$8)*X80)</f>
        <v>7.1267627915882</v>
      </c>
      <c r="Y21" s="37" t="n">
        <f aca="false">X21*EXP(($C$6-0.5*$C$7^2)*$C$8+$C$7*SQRT($C$8)*Y80)</f>
        <v>7.37400395790348</v>
      </c>
      <c r="Z21" s="37" t="n">
        <f aca="false">Y21*EXP(($C$6-0.5*$C$7^2)*$C$8+$C$7*SQRT($C$8)*Z80)</f>
        <v>7.62096673387546</v>
      </c>
      <c r="AA21" s="37" t="n">
        <f aca="false">Z21*EXP(($C$6-0.5*$C$7^2)*$C$8+$C$7*SQRT($C$8)*AA80)</f>
        <v>8.30655603627357</v>
      </c>
      <c r="AB21" s="37" t="n">
        <f aca="false">AA21*EXP(($C$6-0.5*$C$7^2)*$C$8+$C$7*SQRT($C$8)*AB80)</f>
        <v>7.82794045083888</v>
      </c>
      <c r="AC21" s="37" t="n">
        <f aca="false">AB21*EXP(($C$6-0.5*$C$7^2)*$C$8+$C$7*SQRT($C$8)*AC80)</f>
        <v>7.79207832255115</v>
      </c>
      <c r="AD21" s="37" t="n">
        <f aca="false">AC21*EXP(($C$6-0.5*$C$7^2)*$C$8+$C$7*SQRT($C$8)*AD80)</f>
        <v>8.60493243474385</v>
      </c>
      <c r="AE21" s="37" t="n">
        <f aca="false">AD21*EXP(($C$6-0.5*$C$7^2)*$C$8+$C$7*SQRT($C$8)*AE80)</f>
        <v>10.664038931079</v>
      </c>
      <c r="AF21" s="37" t="n">
        <f aca="false">AE21*EXP(($C$6-0.5*$C$7^2)*$C$8+$C$7*SQRT($C$8)*AF80)</f>
        <v>10.4774237793465</v>
      </c>
      <c r="AG21" s="37" t="n">
        <f aca="false">AF21*EXP(($C$6-0.5*$C$7^2)*$C$8+$C$7*SQRT($C$8)*AG80)</f>
        <v>10.4200319659444</v>
      </c>
      <c r="AH21" s="37" t="n">
        <f aca="false">AG21*EXP(($C$6-0.5*$C$7^2)*$C$8+$C$7*SQRT($C$8)*AH80)</f>
        <v>10.6474386775143</v>
      </c>
      <c r="AI21" s="37" t="n">
        <f aca="false">AH21*EXP(($C$6-0.5*$C$7^2)*$C$8+$C$7*SQRT($C$8)*AI80)</f>
        <v>12.3354945554725</v>
      </c>
      <c r="AJ21" s="37" t="n">
        <f aca="false">AI21*EXP(($C$6-0.5*$C$7^2)*$C$8+$C$7*SQRT($C$8)*AJ80)</f>
        <v>12.2922900994362</v>
      </c>
      <c r="AK21" s="37" t="n">
        <f aca="false">AJ21*EXP(($C$6-0.5*$C$7^2)*$C$8+$C$7*SQRT($C$8)*AK80)</f>
        <v>14.4395725326693</v>
      </c>
      <c r="AL21" s="37" t="n">
        <f aca="false">AK21*EXP(($C$6-0.5*$C$7^2)*$C$8+$C$7*SQRT($C$8)*AL80)</f>
        <v>12.9844207350414</v>
      </c>
      <c r="AM21" s="37" t="n">
        <f aca="false">AL21*EXP(($C$6-0.5*$C$7^2)*$C$8+$C$7*SQRT($C$8)*AM80)</f>
        <v>12.7197939698712</v>
      </c>
      <c r="AN21" s="37" t="n">
        <f aca="false">AM21*EXP(($C$6-0.5*$C$7^2)*$C$8+$C$7*SQRT($C$8)*AN80)</f>
        <v>12.4439927056728</v>
      </c>
      <c r="AO21" s="37" t="n">
        <f aca="false">AN21*EXP(($C$6-0.5*$C$7^2)*$C$8+$C$7*SQRT($C$8)*AO80)</f>
        <v>13.5628118545479</v>
      </c>
      <c r="AP21" s="37" t="n">
        <f aca="false">AO21*EXP(($C$6-0.5*$C$7^2)*$C$8+$C$7*SQRT($C$8)*AP80)</f>
        <v>15.2078197072947</v>
      </c>
      <c r="AQ21" s="37" t="n">
        <f aca="false">AP21*EXP(($C$6-0.5*$C$7^2)*$C$8+$C$7*SQRT($C$8)*AQ80)</f>
        <v>12.8847646231593</v>
      </c>
      <c r="AR21" s="37" t="n">
        <f aca="false">AQ21*EXP(($C$6-0.5*$C$7^2)*$C$8+$C$7*SQRT($C$8)*AR80)</f>
        <v>11.6519901721917</v>
      </c>
      <c r="AS21" s="37" t="n">
        <f aca="false">AR21*EXP(($C$6-0.5*$C$7^2)*$C$8+$C$7*SQRT($C$8)*AS80)</f>
        <v>12.08838673175</v>
      </c>
      <c r="AT21" s="37" t="n">
        <f aca="false">AS21*EXP(($C$6-0.5*$C$7^2)*$C$8+$C$7*SQRT($C$8)*AT80)</f>
        <v>11.2436717912417</v>
      </c>
      <c r="AU21" s="37" t="n">
        <f aca="false">AT21*EXP(($C$6-0.5*$C$7^2)*$C$8+$C$7*SQRT($C$8)*AU80)</f>
        <v>9.51259826525279</v>
      </c>
      <c r="AV21" s="37" t="n">
        <f aca="false">AU21*EXP(($C$6-0.5*$C$7^2)*$C$8+$C$7*SQRT($C$8)*AV80)</f>
        <v>10.6584328025388</v>
      </c>
      <c r="AW21" s="37" t="n">
        <f aca="false">AV21*EXP(($C$6-0.5*$C$7^2)*$C$8+$C$7*SQRT($C$8)*AW80)</f>
        <v>11.2498508699151</v>
      </c>
      <c r="AX21" s="37" t="n">
        <f aca="false">AW21*EXP(($C$6-0.5*$C$7^2)*$C$8+$C$7*SQRT($C$8)*AX80)</f>
        <v>11.873053369858</v>
      </c>
      <c r="AY21" s="37" t="n">
        <f aca="false">AX21*EXP(($C$6-0.5*$C$7^2)*$C$8+$C$7*SQRT($C$8)*AY80)</f>
        <v>11.2676222020208</v>
      </c>
      <c r="AZ21" s="37" t="n">
        <f aca="false">AY21*EXP(($C$6-0.5*$C$7^2)*$C$8+$C$7*SQRT($C$8)*AZ80)</f>
        <v>12.6116499661958</v>
      </c>
      <c r="BA21" s="37" t="n">
        <f aca="false">AZ21*EXP(($C$6-0.5*$C$7^2)*$C$8+$C$7*SQRT($C$8)*BA80)</f>
        <v>12.2817555170738</v>
      </c>
      <c r="BB21" s="37" t="n">
        <f aca="false">BA21*EXP(($C$6-0.5*$C$7^2)*$C$8+$C$7*SQRT($C$8)*BB80)</f>
        <v>13.8489124365616</v>
      </c>
      <c r="BC21" s="37" t="n">
        <f aca="false">BB21*EXP(($C$6-0.5*$C$7^2)*$C$8+$C$7*SQRT($C$8)*BC80)</f>
        <v>12.5286353069618</v>
      </c>
      <c r="BD21" s="37" t="n">
        <f aca="false">BC21*EXP(($C$6-0.5*$C$7^2)*$C$8+$C$7*SQRT($C$8)*BD80)</f>
        <v>11.4059802680378</v>
      </c>
      <c r="BE21" s="37" t="n">
        <f aca="false">BD21*EXP(($C$6-0.5*$C$7^2)*$C$8+$C$7*SQRT($C$8)*BE80)</f>
        <v>11.6628119948478</v>
      </c>
      <c r="BF21" s="37" t="n">
        <f aca="false">BE21*EXP(($C$6-0.5*$C$7^2)*$C$8+$C$7*SQRT($C$8)*BF80)</f>
        <v>10.7960310400895</v>
      </c>
      <c r="BG21" s="37" t="n">
        <f aca="false">BF21*EXP(($C$6-0.5*$C$7^2)*$C$8+$C$7*SQRT($C$8)*BG80)</f>
        <v>11.6242088042504</v>
      </c>
      <c r="BH21" s="37" t="n">
        <f aca="false">BG21*EXP(($C$6-0.5*$C$7^2)*$C$8+$C$7*SQRT($C$8)*BH80)</f>
        <v>11.9584397520427</v>
      </c>
      <c r="BI21" s="37" t="n">
        <f aca="false">BH21*EXP(($C$6-0.5*$C$7^2)*$C$8+$C$7*SQRT($C$8)*BI80)</f>
        <v>10.8049805704096</v>
      </c>
      <c r="BJ21" s="37" t="n">
        <f aca="false">BI21*EXP(($C$6-0.5*$C$7^2)*$C$8+$C$7*SQRT($C$8)*BJ80)</f>
        <v>10.88969537384</v>
      </c>
      <c r="BK21" s="37" t="n">
        <f aca="false">BJ21*EXP(($C$6-0.5*$C$7^2)*$C$8+$C$7*SQRT($C$8)*BK80)</f>
        <v>10.4761335977943</v>
      </c>
    </row>
    <row r="22" customFormat="false" ht="15" hidden="false" customHeight="false" outlineLevel="0" collapsed="false">
      <c r="B22" s="2" t="s">
        <v>276</v>
      </c>
      <c r="C22" s="36" t="n">
        <f aca="false">$C$5</f>
        <v>11.5</v>
      </c>
      <c r="D22" s="37" t="n">
        <f aca="false">C22*EXP(($C$6-0.5*$C$7^2)*$C$8+$C$7*SQRT($C$8)*D81)</f>
        <v>12.7130294033906</v>
      </c>
      <c r="E22" s="37" t="n">
        <f aca="false">D22*EXP(($C$6-0.5*$C$7^2)*$C$8+$C$7*SQRT($C$8)*E81)</f>
        <v>11.8586219154354</v>
      </c>
      <c r="F22" s="37" t="n">
        <f aca="false">E22*EXP(($C$6-0.5*$C$7^2)*$C$8+$C$7*SQRT($C$8)*F81)</f>
        <v>11.2987950077747</v>
      </c>
      <c r="G22" s="37" t="n">
        <f aca="false">F22*EXP(($C$6-0.5*$C$7^2)*$C$8+$C$7*SQRT($C$8)*G81)</f>
        <v>12.9019861078034</v>
      </c>
      <c r="H22" s="37" t="n">
        <f aca="false">G22*EXP(($C$6-0.5*$C$7^2)*$C$8+$C$7*SQRT($C$8)*H81)</f>
        <v>16.4901610366952</v>
      </c>
      <c r="I22" s="37" t="n">
        <f aca="false">H22*EXP(($C$6-0.5*$C$7^2)*$C$8+$C$7*SQRT($C$8)*I81)</f>
        <v>20.5295420639897</v>
      </c>
      <c r="J22" s="37" t="n">
        <f aca="false">I22*EXP(($C$6-0.5*$C$7^2)*$C$8+$C$7*SQRT($C$8)*J81)</f>
        <v>20.6686268215998</v>
      </c>
      <c r="K22" s="37" t="n">
        <f aca="false">J22*EXP(($C$6-0.5*$C$7^2)*$C$8+$C$7*SQRT($C$8)*K81)</f>
        <v>21.1669544102551</v>
      </c>
      <c r="L22" s="37" t="n">
        <f aca="false">K22*EXP(($C$6-0.5*$C$7^2)*$C$8+$C$7*SQRT($C$8)*L81)</f>
        <v>25.0399613968008</v>
      </c>
      <c r="M22" s="37" t="n">
        <f aca="false">L22*EXP(($C$6-0.5*$C$7^2)*$C$8+$C$7*SQRT($C$8)*M81)</f>
        <v>24.6959583861277</v>
      </c>
      <c r="N22" s="37" t="n">
        <f aca="false">M22*EXP(($C$6-0.5*$C$7^2)*$C$8+$C$7*SQRT($C$8)*N81)</f>
        <v>22.1836190474732</v>
      </c>
      <c r="O22" s="37" t="n">
        <f aca="false">N22*EXP(($C$6-0.5*$C$7^2)*$C$8+$C$7*SQRT($C$8)*O81)</f>
        <v>22.4657438252795</v>
      </c>
      <c r="P22" s="37" t="n">
        <f aca="false">O22*EXP(($C$6-0.5*$C$7^2)*$C$8+$C$7*SQRT($C$8)*P81)</f>
        <v>23.6021580973203</v>
      </c>
      <c r="Q22" s="37" t="n">
        <f aca="false">P22*EXP(($C$6-0.5*$C$7^2)*$C$8+$C$7*SQRT($C$8)*Q81)</f>
        <v>21.5462107508684</v>
      </c>
      <c r="R22" s="37" t="n">
        <f aca="false">Q22*EXP(($C$6-0.5*$C$7^2)*$C$8+$C$7*SQRT($C$8)*R81)</f>
        <v>17.9830698952783</v>
      </c>
      <c r="S22" s="37" t="n">
        <f aca="false">R22*EXP(($C$6-0.5*$C$7^2)*$C$8+$C$7*SQRT($C$8)*S81)</f>
        <v>15.358101931297</v>
      </c>
      <c r="T22" s="37" t="n">
        <f aca="false">S22*EXP(($C$6-0.5*$C$7^2)*$C$8+$C$7*SQRT($C$8)*T81)</f>
        <v>16.5180729550321</v>
      </c>
      <c r="U22" s="37" t="n">
        <f aca="false">T22*EXP(($C$6-0.5*$C$7^2)*$C$8+$C$7*SQRT($C$8)*U81)</f>
        <v>15.1967333023547</v>
      </c>
      <c r="V22" s="37" t="n">
        <f aca="false">U22*EXP(($C$6-0.5*$C$7^2)*$C$8+$C$7*SQRT($C$8)*V81)</f>
        <v>14.9601779653024</v>
      </c>
      <c r="W22" s="37" t="n">
        <f aca="false">V22*EXP(($C$6-0.5*$C$7^2)*$C$8+$C$7*SQRT($C$8)*W81)</f>
        <v>15.3102951816796</v>
      </c>
      <c r="X22" s="37" t="n">
        <f aca="false">W22*EXP(($C$6-0.5*$C$7^2)*$C$8+$C$7*SQRT($C$8)*X81)</f>
        <v>16.3832549827658</v>
      </c>
      <c r="Y22" s="37" t="n">
        <f aca="false">X22*EXP(($C$6-0.5*$C$7^2)*$C$8+$C$7*SQRT($C$8)*Y81)</f>
        <v>15.7893989176023</v>
      </c>
      <c r="Z22" s="37" t="n">
        <f aca="false">Y22*EXP(($C$6-0.5*$C$7^2)*$C$8+$C$7*SQRT($C$8)*Z81)</f>
        <v>16.6742034121272</v>
      </c>
      <c r="AA22" s="37" t="n">
        <f aca="false">Z22*EXP(($C$6-0.5*$C$7^2)*$C$8+$C$7*SQRT($C$8)*AA81)</f>
        <v>15.1203715155713</v>
      </c>
      <c r="AB22" s="37" t="n">
        <f aca="false">AA22*EXP(($C$6-0.5*$C$7^2)*$C$8+$C$7*SQRT($C$8)*AB81)</f>
        <v>14.529496537673</v>
      </c>
      <c r="AC22" s="37" t="n">
        <f aca="false">AB22*EXP(($C$6-0.5*$C$7^2)*$C$8+$C$7*SQRT($C$8)*AC81)</f>
        <v>12.9827640685513</v>
      </c>
      <c r="AD22" s="37" t="n">
        <f aca="false">AC22*EXP(($C$6-0.5*$C$7^2)*$C$8+$C$7*SQRT($C$8)*AD81)</f>
        <v>14.6962192067191</v>
      </c>
      <c r="AE22" s="37" t="n">
        <f aca="false">AD22*EXP(($C$6-0.5*$C$7^2)*$C$8+$C$7*SQRT($C$8)*AE81)</f>
        <v>14.6499363952469</v>
      </c>
      <c r="AF22" s="37" t="n">
        <f aca="false">AE22*EXP(($C$6-0.5*$C$7^2)*$C$8+$C$7*SQRT($C$8)*AF81)</f>
        <v>13.5062586115841</v>
      </c>
      <c r="AG22" s="37" t="n">
        <f aca="false">AF22*EXP(($C$6-0.5*$C$7^2)*$C$8+$C$7*SQRT($C$8)*AG81)</f>
        <v>12.991767330271</v>
      </c>
      <c r="AH22" s="37" t="n">
        <f aca="false">AG22*EXP(($C$6-0.5*$C$7^2)*$C$8+$C$7*SQRT($C$8)*AH81)</f>
        <v>12.6772581526601</v>
      </c>
      <c r="AI22" s="37" t="n">
        <f aca="false">AH22*EXP(($C$6-0.5*$C$7^2)*$C$8+$C$7*SQRT($C$8)*AI81)</f>
        <v>13.687335146209</v>
      </c>
      <c r="AJ22" s="37" t="n">
        <f aca="false">AI22*EXP(($C$6-0.5*$C$7^2)*$C$8+$C$7*SQRT($C$8)*AJ81)</f>
        <v>11.4874121984333</v>
      </c>
      <c r="AK22" s="37" t="n">
        <f aca="false">AJ22*EXP(($C$6-0.5*$C$7^2)*$C$8+$C$7*SQRT($C$8)*AK81)</f>
        <v>10.2501322448783</v>
      </c>
      <c r="AL22" s="37" t="n">
        <f aca="false">AK22*EXP(($C$6-0.5*$C$7^2)*$C$8+$C$7*SQRT($C$8)*AL81)</f>
        <v>9.8318804473395</v>
      </c>
      <c r="AM22" s="37" t="n">
        <f aca="false">AL22*EXP(($C$6-0.5*$C$7^2)*$C$8+$C$7*SQRT($C$8)*AM81)</f>
        <v>12.9776947534532</v>
      </c>
      <c r="AN22" s="37" t="n">
        <f aca="false">AM22*EXP(($C$6-0.5*$C$7^2)*$C$8+$C$7*SQRT($C$8)*AN81)</f>
        <v>14.4094384644915</v>
      </c>
      <c r="AO22" s="37" t="n">
        <f aca="false">AN22*EXP(($C$6-0.5*$C$7^2)*$C$8+$C$7*SQRT($C$8)*AO81)</f>
        <v>14.2317337541991</v>
      </c>
      <c r="AP22" s="37" t="n">
        <f aca="false">AO22*EXP(($C$6-0.5*$C$7^2)*$C$8+$C$7*SQRT($C$8)*AP81)</f>
        <v>15.3850276798163</v>
      </c>
      <c r="AQ22" s="37" t="n">
        <f aca="false">AP22*EXP(($C$6-0.5*$C$7^2)*$C$8+$C$7*SQRT($C$8)*AQ81)</f>
        <v>19.2768544818478</v>
      </c>
      <c r="AR22" s="37" t="n">
        <f aca="false">AQ22*EXP(($C$6-0.5*$C$7^2)*$C$8+$C$7*SQRT($C$8)*AR81)</f>
        <v>18.7854172497239</v>
      </c>
      <c r="AS22" s="37" t="n">
        <f aca="false">AR22*EXP(($C$6-0.5*$C$7^2)*$C$8+$C$7*SQRT($C$8)*AS81)</f>
        <v>18.0420163086456</v>
      </c>
      <c r="AT22" s="37" t="n">
        <f aca="false">AS22*EXP(($C$6-0.5*$C$7^2)*$C$8+$C$7*SQRT($C$8)*AT81)</f>
        <v>20.6036031501121</v>
      </c>
      <c r="AU22" s="37" t="n">
        <f aca="false">AT22*EXP(($C$6-0.5*$C$7^2)*$C$8+$C$7*SQRT($C$8)*AU81)</f>
        <v>21.7473516123052</v>
      </c>
      <c r="AV22" s="37" t="n">
        <f aca="false">AU22*EXP(($C$6-0.5*$C$7^2)*$C$8+$C$7*SQRT($C$8)*AV81)</f>
        <v>23.4050446776196</v>
      </c>
      <c r="AW22" s="37" t="n">
        <f aca="false">AV22*EXP(($C$6-0.5*$C$7^2)*$C$8+$C$7*SQRT($C$8)*AW81)</f>
        <v>22.1318557187476</v>
      </c>
      <c r="AX22" s="37" t="n">
        <f aca="false">AW22*EXP(($C$6-0.5*$C$7^2)*$C$8+$C$7*SQRT($C$8)*AX81)</f>
        <v>27.3280355884253</v>
      </c>
      <c r="AY22" s="37" t="n">
        <f aca="false">AX22*EXP(($C$6-0.5*$C$7^2)*$C$8+$C$7*SQRT($C$8)*AY81)</f>
        <v>32.959053939852</v>
      </c>
      <c r="AZ22" s="37" t="n">
        <f aca="false">AY22*EXP(($C$6-0.5*$C$7^2)*$C$8+$C$7*SQRT($C$8)*AZ81)</f>
        <v>35.0636572675321</v>
      </c>
      <c r="BA22" s="37" t="n">
        <f aca="false">AZ22*EXP(($C$6-0.5*$C$7^2)*$C$8+$C$7*SQRT($C$8)*BA81)</f>
        <v>37.7900594480613</v>
      </c>
      <c r="BB22" s="37" t="n">
        <f aca="false">BA22*EXP(($C$6-0.5*$C$7^2)*$C$8+$C$7*SQRT($C$8)*BB81)</f>
        <v>30.2494871674017</v>
      </c>
      <c r="BC22" s="37" t="n">
        <f aca="false">BB22*EXP(($C$6-0.5*$C$7^2)*$C$8+$C$7*SQRT($C$8)*BC81)</f>
        <v>32.4354014235594</v>
      </c>
      <c r="BD22" s="37" t="n">
        <f aca="false">BC22*EXP(($C$6-0.5*$C$7^2)*$C$8+$C$7*SQRT($C$8)*BD81)</f>
        <v>31.7462334542126</v>
      </c>
      <c r="BE22" s="37" t="n">
        <f aca="false">BD22*EXP(($C$6-0.5*$C$7^2)*$C$8+$C$7*SQRT($C$8)*BE81)</f>
        <v>33.2877250879573</v>
      </c>
      <c r="BF22" s="37" t="n">
        <f aca="false">BE22*EXP(($C$6-0.5*$C$7^2)*$C$8+$C$7*SQRT($C$8)*BF81)</f>
        <v>35.8688353898688</v>
      </c>
      <c r="BG22" s="37" t="n">
        <f aca="false">BF22*EXP(($C$6-0.5*$C$7^2)*$C$8+$C$7*SQRT($C$8)*BG81)</f>
        <v>34.5444520627017</v>
      </c>
      <c r="BH22" s="37" t="n">
        <f aca="false">BG22*EXP(($C$6-0.5*$C$7^2)*$C$8+$C$7*SQRT($C$8)*BH81)</f>
        <v>28.6921510755076</v>
      </c>
      <c r="BI22" s="37" t="n">
        <f aca="false">BH22*EXP(($C$6-0.5*$C$7^2)*$C$8+$C$7*SQRT($C$8)*BI81)</f>
        <v>29.8682141009244</v>
      </c>
      <c r="BJ22" s="37" t="n">
        <f aca="false">BI22*EXP(($C$6-0.5*$C$7^2)*$C$8+$C$7*SQRT($C$8)*BJ81)</f>
        <v>27.5302191163627</v>
      </c>
      <c r="BK22" s="37" t="n">
        <f aca="false">BJ22*EXP(($C$6-0.5*$C$7^2)*$C$8+$C$7*SQRT($C$8)*BK81)</f>
        <v>26.5460189695794</v>
      </c>
    </row>
    <row r="23" customFormat="false" ht="15" hidden="false" customHeight="false" outlineLevel="0" collapsed="false">
      <c r="B23" s="2" t="s">
        <v>277</v>
      </c>
      <c r="C23" s="36" t="n">
        <f aca="false">$C$5</f>
        <v>11.5</v>
      </c>
      <c r="D23" s="37" t="n">
        <f aca="false">C23*EXP(($C$6-0.5*$C$7^2)*$C$8+$C$7*SQRT($C$8)*D82)</f>
        <v>10.760166805725</v>
      </c>
      <c r="E23" s="37" t="n">
        <f aca="false">D23*EXP(($C$6-0.5*$C$7^2)*$C$8+$C$7*SQRT($C$8)*E82)</f>
        <v>10.3625485530153</v>
      </c>
      <c r="F23" s="37" t="n">
        <f aca="false">E23*EXP(($C$6-0.5*$C$7^2)*$C$8+$C$7*SQRT($C$8)*F82)</f>
        <v>8.04192424697305</v>
      </c>
      <c r="G23" s="37" t="n">
        <f aca="false">F23*EXP(($C$6-0.5*$C$7^2)*$C$8+$C$7*SQRT($C$8)*G82)</f>
        <v>9.18875044562734</v>
      </c>
      <c r="H23" s="37" t="n">
        <f aca="false">G23*EXP(($C$6-0.5*$C$7^2)*$C$8+$C$7*SQRT($C$8)*H82)</f>
        <v>9.44596643903143</v>
      </c>
      <c r="I23" s="37" t="n">
        <f aca="false">H23*EXP(($C$6-0.5*$C$7^2)*$C$8+$C$7*SQRT($C$8)*I82)</f>
        <v>10.6687739378309</v>
      </c>
      <c r="J23" s="37" t="n">
        <f aca="false">I23*EXP(($C$6-0.5*$C$7^2)*$C$8+$C$7*SQRT($C$8)*J82)</f>
        <v>13.2542683277705</v>
      </c>
      <c r="K23" s="37" t="n">
        <f aca="false">J23*EXP(($C$6-0.5*$C$7^2)*$C$8+$C$7*SQRT($C$8)*K82)</f>
        <v>13.2847225268826</v>
      </c>
      <c r="L23" s="37" t="n">
        <f aca="false">K23*EXP(($C$6-0.5*$C$7^2)*$C$8+$C$7*SQRT($C$8)*L82)</f>
        <v>10.8994280844524</v>
      </c>
      <c r="M23" s="37" t="n">
        <f aca="false">L23*EXP(($C$6-0.5*$C$7^2)*$C$8+$C$7*SQRT($C$8)*M82)</f>
        <v>9.87958671683729</v>
      </c>
      <c r="N23" s="37" t="n">
        <f aca="false">M23*EXP(($C$6-0.5*$C$7^2)*$C$8+$C$7*SQRT($C$8)*N82)</f>
        <v>8.65289622112544</v>
      </c>
      <c r="O23" s="37" t="n">
        <f aca="false">N23*EXP(($C$6-0.5*$C$7^2)*$C$8+$C$7*SQRT($C$8)*O82)</f>
        <v>8.18789494508361</v>
      </c>
      <c r="P23" s="37" t="n">
        <f aca="false">O23*EXP(($C$6-0.5*$C$7^2)*$C$8+$C$7*SQRT($C$8)*P82)</f>
        <v>8.25823275560082</v>
      </c>
      <c r="Q23" s="37" t="n">
        <f aca="false">P23*EXP(($C$6-0.5*$C$7^2)*$C$8+$C$7*SQRT($C$8)*Q82)</f>
        <v>6.62860411471315</v>
      </c>
      <c r="R23" s="37" t="n">
        <f aca="false">Q23*EXP(($C$6-0.5*$C$7^2)*$C$8+$C$7*SQRT($C$8)*R82)</f>
        <v>6.88110526756164</v>
      </c>
      <c r="S23" s="37" t="n">
        <f aca="false">R23*EXP(($C$6-0.5*$C$7^2)*$C$8+$C$7*SQRT($C$8)*S82)</f>
        <v>5.82940559670701</v>
      </c>
      <c r="T23" s="37" t="n">
        <f aca="false">S23*EXP(($C$6-0.5*$C$7^2)*$C$8+$C$7*SQRT($C$8)*T82)</f>
        <v>6.02159184004437</v>
      </c>
      <c r="U23" s="37" t="n">
        <f aca="false">T23*EXP(($C$6-0.5*$C$7^2)*$C$8+$C$7*SQRT($C$8)*U82)</f>
        <v>5.94860962202523</v>
      </c>
      <c r="V23" s="37" t="n">
        <f aca="false">U23*EXP(($C$6-0.5*$C$7^2)*$C$8+$C$7*SQRT($C$8)*V82)</f>
        <v>5.74637899635214</v>
      </c>
      <c r="W23" s="37" t="n">
        <f aca="false">V23*EXP(($C$6-0.5*$C$7^2)*$C$8+$C$7*SQRT($C$8)*W82)</f>
        <v>5.69947469615482</v>
      </c>
      <c r="X23" s="37" t="n">
        <f aca="false">W23*EXP(($C$6-0.5*$C$7^2)*$C$8+$C$7*SQRT($C$8)*X82)</f>
        <v>5.37081084240919</v>
      </c>
      <c r="Y23" s="37" t="n">
        <f aca="false">X23*EXP(($C$6-0.5*$C$7^2)*$C$8+$C$7*SQRT($C$8)*Y82)</f>
        <v>5.0209017730387</v>
      </c>
      <c r="Z23" s="37" t="n">
        <f aca="false">Y23*EXP(($C$6-0.5*$C$7^2)*$C$8+$C$7*SQRT($C$8)*Z82)</f>
        <v>4.17382819812905</v>
      </c>
      <c r="AA23" s="37" t="n">
        <f aca="false">Z23*EXP(($C$6-0.5*$C$7^2)*$C$8+$C$7*SQRT($C$8)*AA82)</f>
        <v>4.15952256731234</v>
      </c>
      <c r="AB23" s="37" t="n">
        <f aca="false">AA23*EXP(($C$6-0.5*$C$7^2)*$C$8+$C$7*SQRT($C$8)*AB82)</f>
        <v>5.09197438354626</v>
      </c>
      <c r="AC23" s="37" t="n">
        <f aca="false">AB23*EXP(($C$6-0.5*$C$7^2)*$C$8+$C$7*SQRT($C$8)*AC82)</f>
        <v>6.32642809302031</v>
      </c>
      <c r="AD23" s="37" t="n">
        <f aca="false">AC23*EXP(($C$6-0.5*$C$7^2)*$C$8+$C$7*SQRT($C$8)*AD82)</f>
        <v>7.31225196621404</v>
      </c>
      <c r="AE23" s="37" t="n">
        <f aca="false">AD23*EXP(($C$6-0.5*$C$7^2)*$C$8+$C$7*SQRT($C$8)*AE82)</f>
        <v>7.89944071116089</v>
      </c>
      <c r="AF23" s="37" t="n">
        <f aca="false">AE23*EXP(($C$6-0.5*$C$7^2)*$C$8+$C$7*SQRT($C$8)*AF82)</f>
        <v>7.33312012970328</v>
      </c>
      <c r="AG23" s="37" t="n">
        <f aca="false">AF23*EXP(($C$6-0.5*$C$7^2)*$C$8+$C$7*SQRT($C$8)*AG82)</f>
        <v>8.58900196307308</v>
      </c>
      <c r="AH23" s="37" t="n">
        <f aca="false">AG23*EXP(($C$6-0.5*$C$7^2)*$C$8+$C$7*SQRT($C$8)*AH82)</f>
        <v>8.53471710886175</v>
      </c>
      <c r="AI23" s="37" t="n">
        <f aca="false">AH23*EXP(($C$6-0.5*$C$7^2)*$C$8+$C$7*SQRT($C$8)*AI82)</f>
        <v>8.4689240648233</v>
      </c>
      <c r="AJ23" s="37" t="n">
        <f aca="false">AI23*EXP(($C$6-0.5*$C$7^2)*$C$8+$C$7*SQRT($C$8)*AJ82)</f>
        <v>8.20114293075353</v>
      </c>
      <c r="AK23" s="37" t="n">
        <f aca="false">AJ23*EXP(($C$6-0.5*$C$7^2)*$C$8+$C$7*SQRT($C$8)*AK82)</f>
        <v>8.28277532306381</v>
      </c>
      <c r="AL23" s="37" t="n">
        <f aca="false">AK23*EXP(($C$6-0.5*$C$7^2)*$C$8+$C$7*SQRT($C$8)*AL82)</f>
        <v>7.89518586175125</v>
      </c>
      <c r="AM23" s="37" t="n">
        <f aca="false">AL23*EXP(($C$6-0.5*$C$7^2)*$C$8+$C$7*SQRT($C$8)*AM82)</f>
        <v>7.82152259439497</v>
      </c>
      <c r="AN23" s="37" t="n">
        <f aca="false">AM23*EXP(($C$6-0.5*$C$7^2)*$C$8+$C$7*SQRT($C$8)*AN82)</f>
        <v>6.94289702264112</v>
      </c>
      <c r="AO23" s="37" t="n">
        <f aca="false">AN23*EXP(($C$6-0.5*$C$7^2)*$C$8+$C$7*SQRT($C$8)*AO82)</f>
        <v>6.66284235014572</v>
      </c>
      <c r="AP23" s="37" t="n">
        <f aca="false">AO23*EXP(($C$6-0.5*$C$7^2)*$C$8+$C$7*SQRT($C$8)*AP82)</f>
        <v>8.55513783562061</v>
      </c>
      <c r="AQ23" s="37" t="n">
        <f aca="false">AP23*EXP(($C$6-0.5*$C$7^2)*$C$8+$C$7*SQRT($C$8)*AQ82)</f>
        <v>8.48851828818473</v>
      </c>
      <c r="AR23" s="37" t="n">
        <f aca="false">AQ23*EXP(($C$6-0.5*$C$7^2)*$C$8+$C$7*SQRT($C$8)*AR82)</f>
        <v>8.26765477460427</v>
      </c>
      <c r="AS23" s="37" t="n">
        <f aca="false">AR23*EXP(($C$6-0.5*$C$7^2)*$C$8+$C$7*SQRT($C$8)*AS82)</f>
        <v>8.76325293428046</v>
      </c>
      <c r="AT23" s="37" t="n">
        <f aca="false">AS23*EXP(($C$6-0.5*$C$7^2)*$C$8+$C$7*SQRT($C$8)*AT82)</f>
        <v>9.4693698554321</v>
      </c>
      <c r="AU23" s="37" t="n">
        <f aca="false">AT23*EXP(($C$6-0.5*$C$7^2)*$C$8+$C$7*SQRT($C$8)*AU82)</f>
        <v>8.378780910904</v>
      </c>
      <c r="AV23" s="37" t="n">
        <f aca="false">AU23*EXP(($C$6-0.5*$C$7^2)*$C$8+$C$7*SQRT($C$8)*AV82)</f>
        <v>8.18902211238856</v>
      </c>
      <c r="AW23" s="37" t="n">
        <f aca="false">AV23*EXP(($C$6-0.5*$C$7^2)*$C$8+$C$7*SQRT($C$8)*AW82)</f>
        <v>9.05523324729176</v>
      </c>
      <c r="AX23" s="37" t="n">
        <f aca="false">AW23*EXP(($C$6-0.5*$C$7^2)*$C$8+$C$7*SQRT($C$8)*AX82)</f>
        <v>9.32556705531001</v>
      </c>
      <c r="AY23" s="37" t="n">
        <f aca="false">AX23*EXP(($C$6-0.5*$C$7^2)*$C$8+$C$7*SQRT($C$8)*AY82)</f>
        <v>9.44942958717985</v>
      </c>
      <c r="AZ23" s="37" t="n">
        <f aca="false">AY23*EXP(($C$6-0.5*$C$7^2)*$C$8+$C$7*SQRT($C$8)*AZ82)</f>
        <v>11.2036702316174</v>
      </c>
      <c r="BA23" s="37" t="n">
        <f aca="false">AZ23*EXP(($C$6-0.5*$C$7^2)*$C$8+$C$7*SQRT($C$8)*BA82)</f>
        <v>10.3989907310703</v>
      </c>
      <c r="BB23" s="37" t="n">
        <f aca="false">BA23*EXP(($C$6-0.5*$C$7^2)*$C$8+$C$7*SQRT($C$8)*BB82)</f>
        <v>10.4918877396079</v>
      </c>
      <c r="BC23" s="37" t="n">
        <f aca="false">BB23*EXP(($C$6-0.5*$C$7^2)*$C$8+$C$7*SQRT($C$8)*BC82)</f>
        <v>9.9082761932326</v>
      </c>
      <c r="BD23" s="37" t="n">
        <f aca="false">BC23*EXP(($C$6-0.5*$C$7^2)*$C$8+$C$7*SQRT($C$8)*BD82)</f>
        <v>11.6658844865355</v>
      </c>
      <c r="BE23" s="37" t="n">
        <f aca="false">BD23*EXP(($C$6-0.5*$C$7^2)*$C$8+$C$7*SQRT($C$8)*BE82)</f>
        <v>9.41564849927249</v>
      </c>
      <c r="BF23" s="37" t="n">
        <f aca="false">BE23*EXP(($C$6-0.5*$C$7^2)*$C$8+$C$7*SQRT($C$8)*BF82)</f>
        <v>8.74670862969525</v>
      </c>
      <c r="BG23" s="37" t="n">
        <f aca="false">BF23*EXP(($C$6-0.5*$C$7^2)*$C$8+$C$7*SQRT($C$8)*BG82)</f>
        <v>8.25193274871189</v>
      </c>
      <c r="BH23" s="37" t="n">
        <f aca="false">BG23*EXP(($C$6-0.5*$C$7^2)*$C$8+$C$7*SQRT($C$8)*BH82)</f>
        <v>8.87334749573283</v>
      </c>
      <c r="BI23" s="37" t="n">
        <f aca="false">BH23*EXP(($C$6-0.5*$C$7^2)*$C$8+$C$7*SQRT($C$8)*BI82)</f>
        <v>9.48180895214057</v>
      </c>
      <c r="BJ23" s="37" t="n">
        <f aca="false">BI23*EXP(($C$6-0.5*$C$7^2)*$C$8+$C$7*SQRT($C$8)*BJ82)</f>
        <v>11.0478935517318</v>
      </c>
      <c r="BK23" s="37" t="n">
        <f aca="false">BJ23*EXP(($C$6-0.5*$C$7^2)*$C$8+$C$7*SQRT($C$8)*BK82)</f>
        <v>9.29419929154051</v>
      </c>
    </row>
    <row r="24" customFormat="false" ht="15" hidden="false" customHeight="false" outlineLevel="0" collapsed="false">
      <c r="B24" s="2" t="s">
        <v>278</v>
      </c>
      <c r="C24" s="36" t="n">
        <f aca="false">$C$5</f>
        <v>11.5</v>
      </c>
      <c r="D24" s="37" t="n">
        <f aca="false">C24*EXP(($C$6-0.5*$C$7^2)*$C$8+$C$7*SQRT($C$8)*D83)</f>
        <v>12.4845043367707</v>
      </c>
      <c r="E24" s="37" t="n">
        <f aca="false">D24*EXP(($C$6-0.5*$C$7^2)*$C$8+$C$7*SQRT($C$8)*E83)</f>
        <v>12.087031479418</v>
      </c>
      <c r="F24" s="37" t="n">
        <f aca="false">E24*EXP(($C$6-0.5*$C$7^2)*$C$8+$C$7*SQRT($C$8)*F83)</f>
        <v>11.2338660796742</v>
      </c>
      <c r="G24" s="37" t="n">
        <f aca="false">F24*EXP(($C$6-0.5*$C$7^2)*$C$8+$C$7*SQRT($C$8)*G83)</f>
        <v>11.9166722254545</v>
      </c>
      <c r="H24" s="37" t="n">
        <f aca="false">G24*EXP(($C$6-0.5*$C$7^2)*$C$8+$C$7*SQRT($C$8)*H83)</f>
        <v>10.7705868048609</v>
      </c>
      <c r="I24" s="37" t="n">
        <f aca="false">H24*EXP(($C$6-0.5*$C$7^2)*$C$8+$C$7*SQRT($C$8)*I83)</f>
        <v>8.57460918532472</v>
      </c>
      <c r="J24" s="37" t="n">
        <f aca="false">I24*EXP(($C$6-0.5*$C$7^2)*$C$8+$C$7*SQRT($C$8)*J83)</f>
        <v>8.23184682604959</v>
      </c>
      <c r="K24" s="37" t="n">
        <f aca="false">J24*EXP(($C$6-0.5*$C$7^2)*$C$8+$C$7*SQRT($C$8)*K83)</f>
        <v>6.98333615013723</v>
      </c>
      <c r="L24" s="37" t="n">
        <f aca="false">K24*EXP(($C$6-0.5*$C$7^2)*$C$8+$C$7*SQRT($C$8)*L83)</f>
        <v>6.50232366647834</v>
      </c>
      <c r="M24" s="37" t="n">
        <f aca="false">L24*EXP(($C$6-0.5*$C$7^2)*$C$8+$C$7*SQRT($C$8)*M83)</f>
        <v>6.7715806820426</v>
      </c>
      <c r="N24" s="37" t="n">
        <f aca="false">M24*EXP(($C$6-0.5*$C$7^2)*$C$8+$C$7*SQRT($C$8)*N83)</f>
        <v>7.00606712430546</v>
      </c>
      <c r="O24" s="37" t="n">
        <f aca="false">N24*EXP(($C$6-0.5*$C$7^2)*$C$8+$C$7*SQRT($C$8)*O83)</f>
        <v>8.33672596325087</v>
      </c>
      <c r="P24" s="37" t="n">
        <f aca="false">O24*EXP(($C$6-0.5*$C$7^2)*$C$8+$C$7*SQRT($C$8)*P83)</f>
        <v>8.15462946462672</v>
      </c>
      <c r="Q24" s="37" t="n">
        <f aca="false">P24*EXP(($C$6-0.5*$C$7^2)*$C$8+$C$7*SQRT($C$8)*Q83)</f>
        <v>6.89089708715256</v>
      </c>
      <c r="R24" s="37" t="n">
        <f aca="false">Q24*EXP(($C$6-0.5*$C$7^2)*$C$8+$C$7*SQRT($C$8)*R83)</f>
        <v>6.341255181723</v>
      </c>
      <c r="S24" s="37" t="n">
        <f aca="false">R24*EXP(($C$6-0.5*$C$7^2)*$C$8+$C$7*SQRT($C$8)*S83)</f>
        <v>5.73186017029836</v>
      </c>
      <c r="T24" s="37" t="n">
        <f aca="false">S24*EXP(($C$6-0.5*$C$7^2)*$C$8+$C$7*SQRT($C$8)*T83)</f>
        <v>5.01415825555885</v>
      </c>
      <c r="U24" s="37" t="n">
        <f aca="false">T24*EXP(($C$6-0.5*$C$7^2)*$C$8+$C$7*SQRT($C$8)*U83)</f>
        <v>5.25847209550966</v>
      </c>
      <c r="V24" s="37" t="n">
        <f aca="false">U24*EXP(($C$6-0.5*$C$7^2)*$C$8+$C$7*SQRT($C$8)*V83)</f>
        <v>4.89824713181019</v>
      </c>
      <c r="W24" s="37" t="n">
        <f aca="false">V24*EXP(($C$6-0.5*$C$7^2)*$C$8+$C$7*SQRT($C$8)*W83)</f>
        <v>3.94237408409723</v>
      </c>
      <c r="X24" s="37" t="n">
        <f aca="false">W24*EXP(($C$6-0.5*$C$7^2)*$C$8+$C$7*SQRT($C$8)*X83)</f>
        <v>4.25480867318777</v>
      </c>
      <c r="Y24" s="37" t="n">
        <f aca="false">X24*EXP(($C$6-0.5*$C$7^2)*$C$8+$C$7*SQRT($C$8)*Y83)</f>
        <v>4.20234772901532</v>
      </c>
      <c r="Z24" s="37" t="n">
        <f aca="false">Y24*EXP(($C$6-0.5*$C$7^2)*$C$8+$C$7*SQRT($C$8)*Z83)</f>
        <v>4.36930447605466</v>
      </c>
      <c r="AA24" s="37" t="n">
        <f aca="false">Z24*EXP(($C$6-0.5*$C$7^2)*$C$8+$C$7*SQRT($C$8)*AA83)</f>
        <v>4.41946122182448</v>
      </c>
      <c r="AB24" s="37" t="n">
        <f aca="false">AA24*EXP(($C$6-0.5*$C$7^2)*$C$8+$C$7*SQRT($C$8)*AB83)</f>
        <v>4.73567752762559</v>
      </c>
      <c r="AC24" s="37" t="n">
        <f aca="false">AB24*EXP(($C$6-0.5*$C$7^2)*$C$8+$C$7*SQRT($C$8)*AC83)</f>
        <v>4.75459727688372</v>
      </c>
      <c r="AD24" s="37" t="n">
        <f aca="false">AC24*EXP(($C$6-0.5*$C$7^2)*$C$8+$C$7*SQRT($C$8)*AD83)</f>
        <v>5.4441182916988</v>
      </c>
      <c r="AE24" s="37" t="n">
        <f aca="false">AD24*EXP(($C$6-0.5*$C$7^2)*$C$8+$C$7*SQRT($C$8)*AE83)</f>
        <v>5.70288180213195</v>
      </c>
      <c r="AF24" s="37" t="n">
        <f aca="false">AE24*EXP(($C$6-0.5*$C$7^2)*$C$8+$C$7*SQRT($C$8)*AF83)</f>
        <v>5.95241345003231</v>
      </c>
      <c r="AG24" s="37" t="n">
        <f aca="false">AF24*EXP(($C$6-0.5*$C$7^2)*$C$8+$C$7*SQRT($C$8)*AG83)</f>
        <v>6.22500604314479</v>
      </c>
      <c r="AH24" s="37" t="n">
        <f aca="false">AG24*EXP(($C$6-0.5*$C$7^2)*$C$8+$C$7*SQRT($C$8)*AH83)</f>
        <v>5.30475157852859</v>
      </c>
      <c r="AI24" s="37" t="n">
        <f aca="false">AH24*EXP(($C$6-0.5*$C$7^2)*$C$8+$C$7*SQRT($C$8)*AI83)</f>
        <v>5.20885277962767</v>
      </c>
      <c r="AJ24" s="37" t="n">
        <f aca="false">AI24*EXP(($C$6-0.5*$C$7^2)*$C$8+$C$7*SQRT($C$8)*AJ83)</f>
        <v>5.06184062878021</v>
      </c>
      <c r="AK24" s="37" t="n">
        <f aca="false">AJ24*EXP(($C$6-0.5*$C$7^2)*$C$8+$C$7*SQRT($C$8)*AK83)</f>
        <v>5.17745697349381</v>
      </c>
      <c r="AL24" s="37" t="n">
        <f aca="false">AK24*EXP(($C$6-0.5*$C$7^2)*$C$8+$C$7*SQRT($C$8)*AL83)</f>
        <v>4.45972277820823</v>
      </c>
      <c r="AM24" s="37" t="n">
        <f aca="false">AL24*EXP(($C$6-0.5*$C$7^2)*$C$8+$C$7*SQRT($C$8)*AM83)</f>
        <v>5.3343125968</v>
      </c>
      <c r="AN24" s="37" t="n">
        <f aca="false">AM24*EXP(($C$6-0.5*$C$7^2)*$C$8+$C$7*SQRT($C$8)*AN83)</f>
        <v>5.394758163837</v>
      </c>
      <c r="AO24" s="37" t="n">
        <f aca="false">AN24*EXP(($C$6-0.5*$C$7^2)*$C$8+$C$7*SQRT($C$8)*AO83)</f>
        <v>4.72263582785783</v>
      </c>
      <c r="AP24" s="37" t="n">
        <f aca="false">AO24*EXP(($C$6-0.5*$C$7^2)*$C$8+$C$7*SQRT($C$8)*AP83)</f>
        <v>3.91464536738222</v>
      </c>
      <c r="AQ24" s="37" t="n">
        <f aca="false">AP24*EXP(($C$6-0.5*$C$7^2)*$C$8+$C$7*SQRT($C$8)*AQ83)</f>
        <v>3.79500285427645</v>
      </c>
      <c r="AR24" s="37" t="n">
        <f aca="false">AQ24*EXP(($C$6-0.5*$C$7^2)*$C$8+$C$7*SQRT($C$8)*AR83)</f>
        <v>3.75716523468793</v>
      </c>
      <c r="AS24" s="37" t="n">
        <f aca="false">AR24*EXP(($C$6-0.5*$C$7^2)*$C$8+$C$7*SQRT($C$8)*AS83)</f>
        <v>3.47184880265766</v>
      </c>
      <c r="AT24" s="37" t="n">
        <f aca="false">AS24*EXP(($C$6-0.5*$C$7^2)*$C$8+$C$7*SQRT($C$8)*AT83)</f>
        <v>3.50646526875785</v>
      </c>
      <c r="AU24" s="37" t="n">
        <f aca="false">AT24*EXP(($C$6-0.5*$C$7^2)*$C$8+$C$7*SQRT($C$8)*AU83)</f>
        <v>3.26771309349254</v>
      </c>
      <c r="AV24" s="37" t="n">
        <f aca="false">AU24*EXP(($C$6-0.5*$C$7^2)*$C$8+$C$7*SQRT($C$8)*AV83)</f>
        <v>3.47092821305027</v>
      </c>
      <c r="AW24" s="37" t="n">
        <f aca="false">AV24*EXP(($C$6-0.5*$C$7^2)*$C$8+$C$7*SQRT($C$8)*AW83)</f>
        <v>3.20515029366161</v>
      </c>
      <c r="AX24" s="37" t="n">
        <f aca="false">AW24*EXP(($C$6-0.5*$C$7^2)*$C$8+$C$7*SQRT($C$8)*AX83)</f>
        <v>3.19105731160883</v>
      </c>
      <c r="AY24" s="37" t="n">
        <f aca="false">AX24*EXP(($C$6-0.5*$C$7^2)*$C$8+$C$7*SQRT($C$8)*AY83)</f>
        <v>3.55211874716185</v>
      </c>
      <c r="AZ24" s="37" t="n">
        <f aca="false">AY24*EXP(($C$6-0.5*$C$7^2)*$C$8+$C$7*SQRT($C$8)*AZ83)</f>
        <v>4.70894612082682</v>
      </c>
      <c r="BA24" s="37" t="n">
        <f aca="false">AZ24*EXP(($C$6-0.5*$C$7^2)*$C$8+$C$7*SQRT($C$8)*BA83)</f>
        <v>4.21540559377071</v>
      </c>
      <c r="BB24" s="37" t="n">
        <f aca="false">BA24*EXP(($C$6-0.5*$C$7^2)*$C$8+$C$7*SQRT($C$8)*BB83)</f>
        <v>4.0052563237579</v>
      </c>
      <c r="BC24" s="37" t="n">
        <f aca="false">BB24*EXP(($C$6-0.5*$C$7^2)*$C$8+$C$7*SQRT($C$8)*BC83)</f>
        <v>3.65208108905593</v>
      </c>
      <c r="BD24" s="37" t="n">
        <f aca="false">BC24*EXP(($C$6-0.5*$C$7^2)*$C$8+$C$7*SQRT($C$8)*BD83)</f>
        <v>3.97948313399887</v>
      </c>
      <c r="BE24" s="37" t="n">
        <f aca="false">BD24*EXP(($C$6-0.5*$C$7^2)*$C$8+$C$7*SQRT($C$8)*BE83)</f>
        <v>3.50792985116192</v>
      </c>
      <c r="BF24" s="37" t="n">
        <f aca="false">BE24*EXP(($C$6-0.5*$C$7^2)*$C$8+$C$7*SQRT($C$8)*BF83)</f>
        <v>3.32580066536372</v>
      </c>
      <c r="BG24" s="37" t="n">
        <f aca="false">BF24*EXP(($C$6-0.5*$C$7^2)*$C$8+$C$7*SQRT($C$8)*BG83)</f>
        <v>3.31441107986544</v>
      </c>
      <c r="BH24" s="37" t="n">
        <f aca="false">BG24*EXP(($C$6-0.5*$C$7^2)*$C$8+$C$7*SQRT($C$8)*BH83)</f>
        <v>2.97647275715664</v>
      </c>
      <c r="BI24" s="37" t="n">
        <f aca="false">BH24*EXP(($C$6-0.5*$C$7^2)*$C$8+$C$7*SQRT($C$8)*BI83)</f>
        <v>2.67925929035725</v>
      </c>
      <c r="BJ24" s="37" t="n">
        <f aca="false">BI24*EXP(($C$6-0.5*$C$7^2)*$C$8+$C$7*SQRT($C$8)*BJ83)</f>
        <v>2.54258898748588</v>
      </c>
      <c r="BK24" s="37" t="n">
        <f aca="false">BJ24*EXP(($C$6-0.5*$C$7^2)*$C$8+$C$7*SQRT($C$8)*BK83)</f>
        <v>2.01897198739563</v>
      </c>
    </row>
    <row r="25" customFormat="false" ht="15" hidden="false" customHeight="false" outlineLevel="0" collapsed="false">
      <c r="B25" s="2" t="s">
        <v>279</v>
      </c>
      <c r="C25" s="36" t="n">
        <f aca="false">$C$5</f>
        <v>11.5</v>
      </c>
      <c r="D25" s="37" t="n">
        <f aca="false">C25*EXP(($C$6-0.5*$C$7^2)*$C$8+$C$7*SQRT($C$8)*D84)</f>
        <v>9.81193720798359</v>
      </c>
      <c r="E25" s="37" t="n">
        <f aca="false">D25*EXP(($C$6-0.5*$C$7^2)*$C$8+$C$7*SQRT($C$8)*E84)</f>
        <v>9.37557570582664</v>
      </c>
      <c r="F25" s="37" t="n">
        <f aca="false">E25*EXP(($C$6-0.5*$C$7^2)*$C$8+$C$7*SQRT($C$8)*F84)</f>
        <v>9.52752554392515</v>
      </c>
      <c r="G25" s="37" t="n">
        <f aca="false">F25*EXP(($C$6-0.5*$C$7^2)*$C$8+$C$7*SQRT($C$8)*G84)</f>
        <v>9.3336343399599</v>
      </c>
      <c r="H25" s="37" t="n">
        <f aca="false">G25*EXP(($C$6-0.5*$C$7^2)*$C$8+$C$7*SQRT($C$8)*H84)</f>
        <v>7.68171546997686</v>
      </c>
      <c r="I25" s="37" t="n">
        <f aca="false">H25*EXP(($C$6-0.5*$C$7^2)*$C$8+$C$7*SQRT($C$8)*I84)</f>
        <v>7.29933903343899</v>
      </c>
      <c r="J25" s="37" t="n">
        <f aca="false">I25*EXP(($C$6-0.5*$C$7^2)*$C$8+$C$7*SQRT($C$8)*J84)</f>
        <v>7.96603057409054</v>
      </c>
      <c r="K25" s="37" t="n">
        <f aca="false">J25*EXP(($C$6-0.5*$C$7^2)*$C$8+$C$7*SQRT($C$8)*K84)</f>
        <v>8.46533440351415</v>
      </c>
      <c r="L25" s="37" t="n">
        <f aca="false">K25*EXP(($C$6-0.5*$C$7^2)*$C$8+$C$7*SQRT($C$8)*L84)</f>
        <v>8.39098417476818</v>
      </c>
      <c r="M25" s="37" t="n">
        <f aca="false">L25*EXP(($C$6-0.5*$C$7^2)*$C$8+$C$7*SQRT($C$8)*M84)</f>
        <v>7.61129302458431</v>
      </c>
      <c r="N25" s="37" t="n">
        <f aca="false">M25*EXP(($C$6-0.5*$C$7^2)*$C$8+$C$7*SQRT($C$8)*N84)</f>
        <v>8.15549549822185</v>
      </c>
      <c r="O25" s="37" t="n">
        <f aca="false">N25*EXP(($C$6-0.5*$C$7^2)*$C$8+$C$7*SQRT($C$8)*O84)</f>
        <v>7.6522685652078</v>
      </c>
      <c r="P25" s="37" t="n">
        <f aca="false">O25*EXP(($C$6-0.5*$C$7^2)*$C$8+$C$7*SQRT($C$8)*P84)</f>
        <v>6.72987316877408</v>
      </c>
      <c r="Q25" s="37" t="n">
        <f aca="false">P25*EXP(($C$6-0.5*$C$7^2)*$C$8+$C$7*SQRT($C$8)*Q84)</f>
        <v>6.16184287681265</v>
      </c>
      <c r="R25" s="37" t="n">
        <f aca="false">Q25*EXP(($C$6-0.5*$C$7^2)*$C$8+$C$7*SQRT($C$8)*R84)</f>
        <v>7.22156039801802</v>
      </c>
      <c r="S25" s="37" t="n">
        <f aca="false">R25*EXP(($C$6-0.5*$C$7^2)*$C$8+$C$7*SQRT($C$8)*S84)</f>
        <v>7.3967499563759</v>
      </c>
      <c r="T25" s="37" t="n">
        <f aca="false">S25*EXP(($C$6-0.5*$C$7^2)*$C$8+$C$7*SQRT($C$8)*T84)</f>
        <v>8.39824519743532</v>
      </c>
      <c r="U25" s="37" t="n">
        <f aca="false">T25*EXP(($C$6-0.5*$C$7^2)*$C$8+$C$7*SQRT($C$8)*U84)</f>
        <v>7.96660082202124</v>
      </c>
      <c r="V25" s="37" t="n">
        <f aca="false">U25*EXP(($C$6-0.5*$C$7^2)*$C$8+$C$7*SQRT($C$8)*V84)</f>
        <v>8.82851054205689</v>
      </c>
      <c r="W25" s="37" t="n">
        <f aca="false">V25*EXP(($C$6-0.5*$C$7^2)*$C$8+$C$7*SQRT($C$8)*W84)</f>
        <v>8.26326730178096</v>
      </c>
      <c r="X25" s="37" t="n">
        <f aca="false">W25*EXP(($C$6-0.5*$C$7^2)*$C$8+$C$7*SQRT($C$8)*X84)</f>
        <v>8.12030320235943</v>
      </c>
      <c r="Y25" s="37" t="n">
        <f aca="false">X25*EXP(($C$6-0.5*$C$7^2)*$C$8+$C$7*SQRT($C$8)*Y84)</f>
        <v>10.664582546741</v>
      </c>
      <c r="Z25" s="37" t="n">
        <f aca="false">Y25*EXP(($C$6-0.5*$C$7^2)*$C$8+$C$7*SQRT($C$8)*Z84)</f>
        <v>11.598762769759</v>
      </c>
      <c r="AA25" s="37" t="n">
        <f aca="false">Z25*EXP(($C$6-0.5*$C$7^2)*$C$8+$C$7*SQRT($C$8)*AA84)</f>
        <v>10.976300402092</v>
      </c>
      <c r="AB25" s="37" t="n">
        <f aca="false">AA25*EXP(($C$6-0.5*$C$7^2)*$C$8+$C$7*SQRT($C$8)*AB84)</f>
        <v>10.8726531373213</v>
      </c>
      <c r="AC25" s="37" t="n">
        <f aca="false">AB25*EXP(($C$6-0.5*$C$7^2)*$C$8+$C$7*SQRT($C$8)*AC84)</f>
        <v>11.266717223048</v>
      </c>
      <c r="AD25" s="37" t="n">
        <f aca="false">AC25*EXP(($C$6-0.5*$C$7^2)*$C$8+$C$7*SQRT($C$8)*AD84)</f>
        <v>12.8642570017501</v>
      </c>
      <c r="AE25" s="37" t="n">
        <f aca="false">AD25*EXP(($C$6-0.5*$C$7^2)*$C$8+$C$7*SQRT($C$8)*AE84)</f>
        <v>12.1899658749903</v>
      </c>
      <c r="AF25" s="37" t="n">
        <f aca="false">AE25*EXP(($C$6-0.5*$C$7^2)*$C$8+$C$7*SQRT($C$8)*AF84)</f>
        <v>10.0685138378304</v>
      </c>
      <c r="AG25" s="37" t="n">
        <f aca="false">AF25*EXP(($C$6-0.5*$C$7^2)*$C$8+$C$7*SQRT($C$8)*AG84)</f>
        <v>9.76255390624848</v>
      </c>
      <c r="AH25" s="37" t="n">
        <f aca="false">AG25*EXP(($C$6-0.5*$C$7^2)*$C$8+$C$7*SQRT($C$8)*AH84)</f>
        <v>9.77725172826838</v>
      </c>
      <c r="AI25" s="37" t="n">
        <f aca="false">AH25*EXP(($C$6-0.5*$C$7^2)*$C$8+$C$7*SQRT($C$8)*AI84)</f>
        <v>9.89362924338353</v>
      </c>
      <c r="AJ25" s="37" t="n">
        <f aca="false">AI25*EXP(($C$6-0.5*$C$7^2)*$C$8+$C$7*SQRT($C$8)*AJ84)</f>
        <v>11.4288867145948</v>
      </c>
      <c r="AK25" s="37" t="n">
        <f aca="false">AJ25*EXP(($C$6-0.5*$C$7^2)*$C$8+$C$7*SQRT($C$8)*AK84)</f>
        <v>11.8307280609915</v>
      </c>
      <c r="AL25" s="37" t="n">
        <f aca="false">AK25*EXP(($C$6-0.5*$C$7^2)*$C$8+$C$7*SQRT($C$8)*AL84)</f>
        <v>12.9318217293392</v>
      </c>
      <c r="AM25" s="37" t="n">
        <f aca="false">AL25*EXP(($C$6-0.5*$C$7^2)*$C$8+$C$7*SQRT($C$8)*AM84)</f>
        <v>11.4583573871569</v>
      </c>
      <c r="AN25" s="37" t="n">
        <f aca="false">AM25*EXP(($C$6-0.5*$C$7^2)*$C$8+$C$7*SQRT($C$8)*AN84)</f>
        <v>12.600567255702</v>
      </c>
      <c r="AO25" s="37" t="n">
        <f aca="false">AN25*EXP(($C$6-0.5*$C$7^2)*$C$8+$C$7*SQRT($C$8)*AO84)</f>
        <v>15.8553437067603</v>
      </c>
      <c r="AP25" s="37" t="n">
        <f aca="false">AO25*EXP(($C$6-0.5*$C$7^2)*$C$8+$C$7*SQRT($C$8)*AP84)</f>
        <v>17.2551169806217</v>
      </c>
      <c r="AQ25" s="37" t="n">
        <f aca="false">AP25*EXP(($C$6-0.5*$C$7^2)*$C$8+$C$7*SQRT($C$8)*AQ84)</f>
        <v>17.7385385295268</v>
      </c>
      <c r="AR25" s="37" t="n">
        <f aca="false">AQ25*EXP(($C$6-0.5*$C$7^2)*$C$8+$C$7*SQRT($C$8)*AR84)</f>
        <v>18.0374153405007</v>
      </c>
      <c r="AS25" s="37" t="n">
        <f aca="false">AR25*EXP(($C$6-0.5*$C$7^2)*$C$8+$C$7*SQRT($C$8)*AS84)</f>
        <v>21.9399294061213</v>
      </c>
      <c r="AT25" s="37" t="n">
        <f aca="false">AS25*EXP(($C$6-0.5*$C$7^2)*$C$8+$C$7*SQRT($C$8)*AT84)</f>
        <v>19.8145455732088</v>
      </c>
      <c r="AU25" s="37" t="n">
        <f aca="false">AT25*EXP(($C$6-0.5*$C$7^2)*$C$8+$C$7*SQRT($C$8)*AU84)</f>
        <v>19.5709321934967</v>
      </c>
      <c r="AV25" s="37" t="n">
        <f aca="false">AU25*EXP(($C$6-0.5*$C$7^2)*$C$8+$C$7*SQRT($C$8)*AV84)</f>
        <v>20.5805255394054</v>
      </c>
      <c r="AW25" s="37" t="n">
        <f aca="false">AV25*EXP(($C$6-0.5*$C$7^2)*$C$8+$C$7*SQRT($C$8)*AW84)</f>
        <v>22.3265440944363</v>
      </c>
      <c r="AX25" s="37" t="n">
        <f aca="false">AW25*EXP(($C$6-0.5*$C$7^2)*$C$8+$C$7*SQRT($C$8)*AX84)</f>
        <v>21.2768492601198</v>
      </c>
      <c r="AY25" s="37" t="n">
        <f aca="false">AX25*EXP(($C$6-0.5*$C$7^2)*$C$8+$C$7*SQRT($C$8)*AY84)</f>
        <v>22.002329985569</v>
      </c>
      <c r="AZ25" s="37" t="n">
        <f aca="false">AY25*EXP(($C$6-0.5*$C$7^2)*$C$8+$C$7*SQRT($C$8)*AZ84)</f>
        <v>21.3377540614173</v>
      </c>
      <c r="BA25" s="37" t="n">
        <f aca="false">AZ25*EXP(($C$6-0.5*$C$7^2)*$C$8+$C$7*SQRT($C$8)*BA84)</f>
        <v>21.6176460796277</v>
      </c>
      <c r="BB25" s="37" t="n">
        <f aca="false">BA25*EXP(($C$6-0.5*$C$7^2)*$C$8+$C$7*SQRT($C$8)*BB84)</f>
        <v>21.3027593132849</v>
      </c>
      <c r="BC25" s="37" t="n">
        <f aca="false">BB25*EXP(($C$6-0.5*$C$7^2)*$C$8+$C$7*SQRT($C$8)*BC84)</f>
        <v>18.7918710795062</v>
      </c>
      <c r="BD25" s="37" t="n">
        <f aca="false">BC25*EXP(($C$6-0.5*$C$7^2)*$C$8+$C$7*SQRT($C$8)*BD84)</f>
        <v>18.7449609347606</v>
      </c>
      <c r="BE25" s="37" t="n">
        <f aca="false">BD25*EXP(($C$6-0.5*$C$7^2)*$C$8+$C$7*SQRT($C$8)*BE84)</f>
        <v>20.6344524868303</v>
      </c>
      <c r="BF25" s="37" t="n">
        <f aca="false">BE25*EXP(($C$6-0.5*$C$7^2)*$C$8+$C$7*SQRT($C$8)*BF84)</f>
        <v>18.5542750759796</v>
      </c>
      <c r="BG25" s="37" t="n">
        <f aca="false">BF25*EXP(($C$6-0.5*$C$7^2)*$C$8+$C$7*SQRT($C$8)*BG84)</f>
        <v>18.0666908462802</v>
      </c>
      <c r="BH25" s="37" t="n">
        <f aca="false">BG25*EXP(($C$6-0.5*$C$7^2)*$C$8+$C$7*SQRT($C$8)*BH84)</f>
        <v>19.4298531438583</v>
      </c>
      <c r="BI25" s="37" t="n">
        <f aca="false">BH25*EXP(($C$6-0.5*$C$7^2)*$C$8+$C$7*SQRT($C$8)*BI84)</f>
        <v>17.2751121109851</v>
      </c>
      <c r="BJ25" s="37" t="n">
        <f aca="false">BI25*EXP(($C$6-0.5*$C$7^2)*$C$8+$C$7*SQRT($C$8)*BJ84)</f>
        <v>17.6214748787032</v>
      </c>
      <c r="BK25" s="37" t="n">
        <f aca="false">BJ25*EXP(($C$6-0.5*$C$7^2)*$C$8+$C$7*SQRT($C$8)*BK84)</f>
        <v>15.6840206893649</v>
      </c>
    </row>
    <row r="26" customFormat="false" ht="15" hidden="false" customHeight="false" outlineLevel="0" collapsed="false">
      <c r="B26" s="2" t="s">
        <v>280</v>
      </c>
      <c r="C26" s="36" t="n">
        <f aca="false">$C$5</f>
        <v>11.5</v>
      </c>
      <c r="D26" s="37" t="n">
        <f aca="false">C26*EXP(($C$6-0.5*$C$7^2)*$C$8+$C$7*SQRT($C$8)*D85)</f>
        <v>13.0218505080904</v>
      </c>
      <c r="E26" s="37" t="n">
        <f aca="false">D26*EXP(($C$6-0.5*$C$7^2)*$C$8+$C$7*SQRT($C$8)*E85)</f>
        <v>16.7794336751191</v>
      </c>
      <c r="F26" s="37" t="n">
        <f aca="false">E26*EXP(($C$6-0.5*$C$7^2)*$C$8+$C$7*SQRT($C$8)*F85)</f>
        <v>20.9430122663287</v>
      </c>
      <c r="G26" s="37" t="n">
        <f aca="false">F26*EXP(($C$6-0.5*$C$7^2)*$C$8+$C$7*SQRT($C$8)*G85)</f>
        <v>20.4417289753035</v>
      </c>
      <c r="H26" s="37" t="n">
        <f aca="false">G26*EXP(($C$6-0.5*$C$7^2)*$C$8+$C$7*SQRT($C$8)*H85)</f>
        <v>22.166725382779</v>
      </c>
      <c r="I26" s="37" t="n">
        <f aca="false">H26*EXP(($C$6-0.5*$C$7^2)*$C$8+$C$7*SQRT($C$8)*I85)</f>
        <v>22.4587885112271</v>
      </c>
      <c r="J26" s="37" t="n">
        <f aca="false">I26*EXP(($C$6-0.5*$C$7^2)*$C$8+$C$7*SQRT($C$8)*J85)</f>
        <v>22.7075924865475</v>
      </c>
      <c r="K26" s="37" t="n">
        <f aca="false">J26*EXP(($C$6-0.5*$C$7^2)*$C$8+$C$7*SQRT($C$8)*K85)</f>
        <v>26.9046630077146</v>
      </c>
      <c r="L26" s="37" t="n">
        <f aca="false">K26*EXP(($C$6-0.5*$C$7^2)*$C$8+$C$7*SQRT($C$8)*L85)</f>
        <v>23.2756286953095</v>
      </c>
      <c r="M26" s="37" t="n">
        <f aca="false">L26*EXP(($C$6-0.5*$C$7^2)*$C$8+$C$7*SQRT($C$8)*M85)</f>
        <v>26.1274289171233</v>
      </c>
      <c r="N26" s="37" t="n">
        <f aca="false">M26*EXP(($C$6-0.5*$C$7^2)*$C$8+$C$7*SQRT($C$8)*N85)</f>
        <v>25.9826718304106</v>
      </c>
      <c r="O26" s="37" t="n">
        <f aca="false">N26*EXP(($C$6-0.5*$C$7^2)*$C$8+$C$7*SQRT($C$8)*O85)</f>
        <v>30.3185144137972</v>
      </c>
      <c r="P26" s="37" t="n">
        <f aca="false">O26*EXP(($C$6-0.5*$C$7^2)*$C$8+$C$7*SQRT($C$8)*P85)</f>
        <v>30.9419876190232</v>
      </c>
      <c r="Q26" s="37" t="n">
        <f aca="false">P26*EXP(($C$6-0.5*$C$7^2)*$C$8+$C$7*SQRT($C$8)*Q85)</f>
        <v>28.7357201374219</v>
      </c>
      <c r="R26" s="37" t="n">
        <f aca="false">Q26*EXP(($C$6-0.5*$C$7^2)*$C$8+$C$7*SQRT($C$8)*R85)</f>
        <v>29.6173092733166</v>
      </c>
      <c r="S26" s="37" t="n">
        <f aca="false">R26*EXP(($C$6-0.5*$C$7^2)*$C$8+$C$7*SQRT($C$8)*S85)</f>
        <v>32.1016901664209</v>
      </c>
      <c r="T26" s="37" t="n">
        <f aca="false">S26*EXP(($C$6-0.5*$C$7^2)*$C$8+$C$7*SQRT($C$8)*T85)</f>
        <v>32.221969428178</v>
      </c>
      <c r="U26" s="37" t="n">
        <f aca="false">T26*EXP(($C$6-0.5*$C$7^2)*$C$8+$C$7*SQRT($C$8)*U85)</f>
        <v>33.9877879691324</v>
      </c>
      <c r="V26" s="37" t="n">
        <f aca="false">U26*EXP(($C$6-0.5*$C$7^2)*$C$8+$C$7*SQRT($C$8)*V85)</f>
        <v>32.0915251670885</v>
      </c>
      <c r="W26" s="37" t="n">
        <f aca="false">V26*EXP(($C$6-0.5*$C$7^2)*$C$8+$C$7*SQRT($C$8)*W85)</f>
        <v>25.3893283996665</v>
      </c>
      <c r="X26" s="37" t="n">
        <f aca="false">W26*EXP(($C$6-0.5*$C$7^2)*$C$8+$C$7*SQRT($C$8)*X85)</f>
        <v>28.0187826371783</v>
      </c>
      <c r="Y26" s="37" t="n">
        <f aca="false">X26*EXP(($C$6-0.5*$C$7^2)*$C$8+$C$7*SQRT($C$8)*Y85)</f>
        <v>30.2467025578269</v>
      </c>
      <c r="Z26" s="37" t="n">
        <f aca="false">Y26*EXP(($C$6-0.5*$C$7^2)*$C$8+$C$7*SQRT($C$8)*Z85)</f>
        <v>30.7367343092656</v>
      </c>
      <c r="AA26" s="37" t="n">
        <f aca="false">Z26*EXP(($C$6-0.5*$C$7^2)*$C$8+$C$7*SQRT($C$8)*AA85)</f>
        <v>30.9625858027971</v>
      </c>
      <c r="AB26" s="37" t="n">
        <f aca="false">AA26*EXP(($C$6-0.5*$C$7^2)*$C$8+$C$7*SQRT($C$8)*AB85)</f>
        <v>34.6838549871302</v>
      </c>
      <c r="AC26" s="37" t="n">
        <f aca="false">AB26*EXP(($C$6-0.5*$C$7^2)*$C$8+$C$7*SQRT($C$8)*AC85)</f>
        <v>32.9815376549746</v>
      </c>
      <c r="AD26" s="37" t="n">
        <f aca="false">AC26*EXP(($C$6-0.5*$C$7^2)*$C$8+$C$7*SQRT($C$8)*AD85)</f>
        <v>30.5162783103594</v>
      </c>
      <c r="AE26" s="37" t="n">
        <f aca="false">AD26*EXP(($C$6-0.5*$C$7^2)*$C$8+$C$7*SQRT($C$8)*AE85)</f>
        <v>29.8861048784112</v>
      </c>
      <c r="AF26" s="37" t="n">
        <f aca="false">AE26*EXP(($C$6-0.5*$C$7^2)*$C$8+$C$7*SQRT($C$8)*AF85)</f>
        <v>34.0438765639709</v>
      </c>
      <c r="AG26" s="37" t="n">
        <f aca="false">AF26*EXP(($C$6-0.5*$C$7^2)*$C$8+$C$7*SQRT($C$8)*AG85)</f>
        <v>29.2332086281066</v>
      </c>
      <c r="AH26" s="37" t="n">
        <f aca="false">AG26*EXP(($C$6-0.5*$C$7^2)*$C$8+$C$7*SQRT($C$8)*AH85)</f>
        <v>33.3101332084681</v>
      </c>
      <c r="AI26" s="37" t="n">
        <f aca="false">AH26*EXP(($C$6-0.5*$C$7^2)*$C$8+$C$7*SQRT($C$8)*AI85)</f>
        <v>31.048623774093</v>
      </c>
      <c r="AJ26" s="37" t="n">
        <f aca="false">AI26*EXP(($C$6-0.5*$C$7^2)*$C$8+$C$7*SQRT($C$8)*AJ85)</f>
        <v>27.5120306050493</v>
      </c>
      <c r="AK26" s="37" t="n">
        <f aca="false">AJ26*EXP(($C$6-0.5*$C$7^2)*$C$8+$C$7*SQRT($C$8)*AK85)</f>
        <v>31.5844367030264</v>
      </c>
      <c r="AL26" s="37" t="n">
        <f aca="false">AK26*EXP(($C$6-0.5*$C$7^2)*$C$8+$C$7*SQRT($C$8)*AL85)</f>
        <v>31.2447901567297</v>
      </c>
      <c r="AM26" s="37" t="n">
        <f aca="false">AL26*EXP(($C$6-0.5*$C$7^2)*$C$8+$C$7*SQRT($C$8)*AM85)</f>
        <v>27.0865715010332</v>
      </c>
      <c r="AN26" s="37" t="n">
        <f aca="false">AM26*EXP(($C$6-0.5*$C$7^2)*$C$8+$C$7*SQRT($C$8)*AN85)</f>
        <v>26.0365931094626</v>
      </c>
      <c r="AO26" s="37" t="n">
        <f aca="false">AN26*EXP(($C$6-0.5*$C$7^2)*$C$8+$C$7*SQRT($C$8)*AO85)</f>
        <v>28.8310486074903</v>
      </c>
      <c r="AP26" s="37" t="n">
        <f aca="false">AO26*EXP(($C$6-0.5*$C$7^2)*$C$8+$C$7*SQRT($C$8)*AP85)</f>
        <v>32.8527671527864</v>
      </c>
      <c r="AQ26" s="37" t="n">
        <f aca="false">AP26*EXP(($C$6-0.5*$C$7^2)*$C$8+$C$7*SQRT($C$8)*AQ85)</f>
        <v>31.3433270656385</v>
      </c>
      <c r="AR26" s="37" t="n">
        <f aca="false">AQ26*EXP(($C$6-0.5*$C$7^2)*$C$8+$C$7*SQRT($C$8)*AR85)</f>
        <v>32.7659558266374</v>
      </c>
      <c r="AS26" s="37" t="n">
        <f aca="false">AR26*EXP(($C$6-0.5*$C$7^2)*$C$8+$C$7*SQRT($C$8)*AS85)</f>
        <v>35.4293060550029</v>
      </c>
      <c r="AT26" s="37" t="n">
        <f aca="false">AS26*EXP(($C$6-0.5*$C$7^2)*$C$8+$C$7*SQRT($C$8)*AT85)</f>
        <v>33.0044597359344</v>
      </c>
      <c r="AU26" s="37" t="n">
        <f aca="false">AT26*EXP(($C$6-0.5*$C$7^2)*$C$8+$C$7*SQRT($C$8)*AU85)</f>
        <v>34.3089274390488</v>
      </c>
      <c r="AV26" s="37" t="n">
        <f aca="false">AU26*EXP(($C$6-0.5*$C$7^2)*$C$8+$C$7*SQRT($C$8)*AV85)</f>
        <v>34.1828947298727</v>
      </c>
      <c r="AW26" s="37" t="n">
        <f aca="false">AV26*EXP(($C$6-0.5*$C$7^2)*$C$8+$C$7*SQRT($C$8)*AW85)</f>
        <v>32.2249823900726</v>
      </c>
      <c r="AX26" s="37" t="n">
        <f aca="false">AW26*EXP(($C$6-0.5*$C$7^2)*$C$8+$C$7*SQRT($C$8)*AX85)</f>
        <v>30.5257850477745</v>
      </c>
      <c r="AY26" s="37" t="n">
        <f aca="false">AX26*EXP(($C$6-0.5*$C$7^2)*$C$8+$C$7*SQRT($C$8)*AY85)</f>
        <v>30.7454450859934</v>
      </c>
      <c r="AZ26" s="37" t="n">
        <f aca="false">AY26*EXP(($C$6-0.5*$C$7^2)*$C$8+$C$7*SQRT($C$8)*AZ85)</f>
        <v>30.8406414333649</v>
      </c>
      <c r="BA26" s="37" t="n">
        <f aca="false">AZ26*EXP(($C$6-0.5*$C$7^2)*$C$8+$C$7*SQRT($C$8)*BA85)</f>
        <v>28.9803413694709</v>
      </c>
      <c r="BB26" s="37" t="n">
        <f aca="false">BA26*EXP(($C$6-0.5*$C$7^2)*$C$8+$C$7*SQRT($C$8)*BB85)</f>
        <v>27.6523211942978</v>
      </c>
      <c r="BC26" s="37" t="n">
        <f aca="false">BB26*EXP(($C$6-0.5*$C$7^2)*$C$8+$C$7*SQRT($C$8)*BC85)</f>
        <v>31.2386339235632</v>
      </c>
      <c r="BD26" s="37" t="n">
        <f aca="false">BC26*EXP(($C$6-0.5*$C$7^2)*$C$8+$C$7*SQRT($C$8)*BD85)</f>
        <v>31.9741691100742</v>
      </c>
      <c r="BE26" s="37" t="n">
        <f aca="false">BD26*EXP(($C$6-0.5*$C$7^2)*$C$8+$C$7*SQRT($C$8)*BE85)</f>
        <v>35.2278452329593</v>
      </c>
      <c r="BF26" s="37" t="n">
        <f aca="false">BE26*EXP(($C$6-0.5*$C$7^2)*$C$8+$C$7*SQRT($C$8)*BF85)</f>
        <v>40.1848174226536</v>
      </c>
      <c r="BG26" s="37" t="n">
        <f aca="false">BF26*EXP(($C$6-0.5*$C$7^2)*$C$8+$C$7*SQRT($C$8)*BG85)</f>
        <v>42.8583237739962</v>
      </c>
      <c r="BH26" s="37" t="n">
        <f aca="false">BG26*EXP(($C$6-0.5*$C$7^2)*$C$8+$C$7*SQRT($C$8)*BH85)</f>
        <v>54.9720537926901</v>
      </c>
      <c r="BI26" s="37" t="n">
        <f aca="false">BH26*EXP(($C$6-0.5*$C$7^2)*$C$8+$C$7*SQRT($C$8)*BI85)</f>
        <v>50.2046977988956</v>
      </c>
      <c r="BJ26" s="37" t="n">
        <f aca="false">BI26*EXP(($C$6-0.5*$C$7^2)*$C$8+$C$7*SQRT($C$8)*BJ85)</f>
        <v>54.8501551265705</v>
      </c>
      <c r="BK26" s="37" t="n">
        <f aca="false">BJ26*EXP(($C$6-0.5*$C$7^2)*$C$8+$C$7*SQRT($C$8)*BK85)</f>
        <v>52.9592306739667</v>
      </c>
    </row>
    <row r="27" customFormat="false" ht="15" hidden="false" customHeight="false" outlineLevel="0" collapsed="false">
      <c r="B27" s="2" t="s">
        <v>281</v>
      </c>
      <c r="C27" s="36" t="n">
        <f aca="false">$C$5</f>
        <v>11.5</v>
      </c>
      <c r="D27" s="37" t="n">
        <f aca="false">C27*EXP(($C$6-0.5*$C$7^2)*$C$8+$C$7*SQRT($C$8)*D86)</f>
        <v>14.093824542075</v>
      </c>
      <c r="E27" s="37" t="n">
        <f aca="false">D27*EXP(($C$6-0.5*$C$7^2)*$C$8+$C$7*SQRT($C$8)*E86)</f>
        <v>16.980842708371</v>
      </c>
      <c r="F27" s="37" t="n">
        <f aca="false">E27*EXP(($C$6-0.5*$C$7^2)*$C$8+$C$7*SQRT($C$8)*F86)</f>
        <v>13.7018690277229</v>
      </c>
      <c r="G27" s="37" t="n">
        <f aca="false">F27*EXP(($C$6-0.5*$C$7^2)*$C$8+$C$7*SQRT($C$8)*G86)</f>
        <v>12.3180741913892</v>
      </c>
      <c r="H27" s="37" t="n">
        <f aca="false">G27*EXP(($C$6-0.5*$C$7^2)*$C$8+$C$7*SQRT($C$8)*H86)</f>
        <v>13.2468148137174</v>
      </c>
      <c r="I27" s="37" t="n">
        <f aca="false">H27*EXP(($C$6-0.5*$C$7^2)*$C$8+$C$7*SQRT($C$8)*I86)</f>
        <v>14.4431392232911</v>
      </c>
      <c r="J27" s="37" t="n">
        <f aca="false">I27*EXP(($C$6-0.5*$C$7^2)*$C$8+$C$7*SQRT($C$8)*J86)</f>
        <v>15.6556946852961</v>
      </c>
      <c r="K27" s="37" t="n">
        <f aca="false">J27*EXP(($C$6-0.5*$C$7^2)*$C$8+$C$7*SQRT($C$8)*K86)</f>
        <v>15.5316163822198</v>
      </c>
      <c r="L27" s="37" t="n">
        <f aca="false">K27*EXP(($C$6-0.5*$C$7^2)*$C$8+$C$7*SQRT($C$8)*L86)</f>
        <v>16.3237248932476</v>
      </c>
      <c r="M27" s="37" t="n">
        <f aca="false">L27*EXP(($C$6-0.5*$C$7^2)*$C$8+$C$7*SQRT($C$8)*M86)</f>
        <v>17.5327477196731</v>
      </c>
      <c r="N27" s="37" t="n">
        <f aca="false">M27*EXP(($C$6-0.5*$C$7^2)*$C$8+$C$7*SQRT($C$8)*N86)</f>
        <v>17.380430466758</v>
      </c>
      <c r="O27" s="37" t="n">
        <f aca="false">N27*EXP(($C$6-0.5*$C$7^2)*$C$8+$C$7*SQRT($C$8)*O86)</f>
        <v>19.4501160582919</v>
      </c>
      <c r="P27" s="37" t="n">
        <f aca="false">O27*EXP(($C$6-0.5*$C$7^2)*$C$8+$C$7*SQRT($C$8)*P86)</f>
        <v>15.1774480952843</v>
      </c>
      <c r="Q27" s="37" t="n">
        <f aca="false">P27*EXP(($C$6-0.5*$C$7^2)*$C$8+$C$7*SQRT($C$8)*Q86)</f>
        <v>16.2672238727376</v>
      </c>
      <c r="R27" s="37" t="n">
        <f aca="false">Q27*EXP(($C$6-0.5*$C$7^2)*$C$8+$C$7*SQRT($C$8)*R86)</f>
        <v>14.5201441853767</v>
      </c>
      <c r="S27" s="37" t="n">
        <f aca="false">R27*EXP(($C$6-0.5*$C$7^2)*$C$8+$C$7*SQRT($C$8)*S86)</f>
        <v>16.1273607543138</v>
      </c>
      <c r="T27" s="37" t="n">
        <f aca="false">S27*EXP(($C$6-0.5*$C$7^2)*$C$8+$C$7*SQRT($C$8)*T86)</f>
        <v>15.7249406650013</v>
      </c>
      <c r="U27" s="37" t="n">
        <f aca="false">T27*EXP(($C$6-0.5*$C$7^2)*$C$8+$C$7*SQRT($C$8)*U86)</f>
        <v>14.2615598815699</v>
      </c>
      <c r="V27" s="37" t="n">
        <f aca="false">U27*EXP(($C$6-0.5*$C$7^2)*$C$8+$C$7*SQRT($C$8)*V86)</f>
        <v>14.8559467752865</v>
      </c>
      <c r="W27" s="37" t="n">
        <f aca="false">V27*EXP(($C$6-0.5*$C$7^2)*$C$8+$C$7*SQRT($C$8)*W86)</f>
        <v>13.4401536369442</v>
      </c>
      <c r="X27" s="37" t="n">
        <f aca="false">W27*EXP(($C$6-0.5*$C$7^2)*$C$8+$C$7*SQRT($C$8)*X86)</f>
        <v>12.1573745274332</v>
      </c>
      <c r="Y27" s="37" t="n">
        <f aca="false">X27*EXP(($C$6-0.5*$C$7^2)*$C$8+$C$7*SQRT($C$8)*Y86)</f>
        <v>10.2351290101492</v>
      </c>
      <c r="Z27" s="37" t="n">
        <f aca="false">Y27*EXP(($C$6-0.5*$C$7^2)*$C$8+$C$7*SQRT($C$8)*Z86)</f>
        <v>10.203315759361</v>
      </c>
      <c r="AA27" s="37" t="n">
        <f aca="false">Z27*EXP(($C$6-0.5*$C$7^2)*$C$8+$C$7*SQRT($C$8)*AA86)</f>
        <v>10.7728516732449</v>
      </c>
      <c r="AB27" s="37" t="n">
        <f aca="false">AA27*EXP(($C$6-0.5*$C$7^2)*$C$8+$C$7*SQRT($C$8)*AB86)</f>
        <v>12.0500441582151</v>
      </c>
      <c r="AC27" s="37" t="n">
        <f aca="false">AB27*EXP(($C$6-0.5*$C$7^2)*$C$8+$C$7*SQRT($C$8)*AC86)</f>
        <v>11.8619753285068</v>
      </c>
      <c r="AD27" s="37" t="n">
        <f aca="false">AC27*EXP(($C$6-0.5*$C$7^2)*$C$8+$C$7*SQRT($C$8)*AD86)</f>
        <v>13.3044784307655</v>
      </c>
      <c r="AE27" s="37" t="n">
        <f aca="false">AD27*EXP(($C$6-0.5*$C$7^2)*$C$8+$C$7*SQRT($C$8)*AE86)</f>
        <v>13.3282737723594</v>
      </c>
      <c r="AF27" s="37" t="n">
        <f aca="false">AE27*EXP(($C$6-0.5*$C$7^2)*$C$8+$C$7*SQRT($C$8)*AF86)</f>
        <v>13.1901569839222</v>
      </c>
      <c r="AG27" s="37" t="n">
        <f aca="false">AF27*EXP(($C$6-0.5*$C$7^2)*$C$8+$C$7*SQRT($C$8)*AG86)</f>
        <v>14.0441426035914</v>
      </c>
      <c r="AH27" s="37" t="n">
        <f aca="false">AG27*EXP(($C$6-0.5*$C$7^2)*$C$8+$C$7*SQRT($C$8)*AH86)</f>
        <v>15.7702320619956</v>
      </c>
      <c r="AI27" s="37" t="n">
        <f aca="false">AH27*EXP(($C$6-0.5*$C$7^2)*$C$8+$C$7*SQRT($C$8)*AI86)</f>
        <v>15.1877108000176</v>
      </c>
      <c r="AJ27" s="37" t="n">
        <f aca="false">AI27*EXP(($C$6-0.5*$C$7^2)*$C$8+$C$7*SQRT($C$8)*AJ86)</f>
        <v>14.7842652772089</v>
      </c>
      <c r="AK27" s="37" t="n">
        <f aca="false">AJ27*EXP(($C$6-0.5*$C$7^2)*$C$8+$C$7*SQRT($C$8)*AK86)</f>
        <v>14.5230562753098</v>
      </c>
      <c r="AL27" s="37" t="n">
        <f aca="false">AK27*EXP(($C$6-0.5*$C$7^2)*$C$8+$C$7*SQRT($C$8)*AL86)</f>
        <v>14.6528320235374</v>
      </c>
      <c r="AM27" s="37" t="n">
        <f aca="false">AL27*EXP(($C$6-0.5*$C$7^2)*$C$8+$C$7*SQRT($C$8)*AM86)</f>
        <v>13.2722928834814</v>
      </c>
      <c r="AN27" s="37" t="n">
        <f aca="false">AM27*EXP(($C$6-0.5*$C$7^2)*$C$8+$C$7*SQRT($C$8)*AN86)</f>
        <v>14.8539230146991</v>
      </c>
      <c r="AO27" s="37" t="n">
        <f aca="false">AN27*EXP(($C$6-0.5*$C$7^2)*$C$8+$C$7*SQRT($C$8)*AO86)</f>
        <v>14.2130011184217</v>
      </c>
      <c r="AP27" s="37" t="n">
        <f aca="false">AO27*EXP(($C$6-0.5*$C$7^2)*$C$8+$C$7*SQRT($C$8)*AP86)</f>
        <v>14.9498645026031</v>
      </c>
      <c r="AQ27" s="37" t="n">
        <f aca="false">AP27*EXP(($C$6-0.5*$C$7^2)*$C$8+$C$7*SQRT($C$8)*AQ86)</f>
        <v>13.6531110150787</v>
      </c>
      <c r="AR27" s="37" t="n">
        <f aca="false">AQ27*EXP(($C$6-0.5*$C$7^2)*$C$8+$C$7*SQRT($C$8)*AR86)</f>
        <v>14.1986037411075</v>
      </c>
      <c r="AS27" s="37" t="n">
        <f aca="false">AR27*EXP(($C$6-0.5*$C$7^2)*$C$8+$C$7*SQRT($C$8)*AS86)</f>
        <v>14.8190972192781</v>
      </c>
      <c r="AT27" s="37" t="n">
        <f aca="false">AS27*EXP(($C$6-0.5*$C$7^2)*$C$8+$C$7*SQRT($C$8)*AT86)</f>
        <v>14.1481810601982</v>
      </c>
      <c r="AU27" s="37" t="n">
        <f aca="false">AT27*EXP(($C$6-0.5*$C$7^2)*$C$8+$C$7*SQRT($C$8)*AU86)</f>
        <v>17.6562060044127</v>
      </c>
      <c r="AV27" s="37" t="n">
        <f aca="false">AU27*EXP(($C$6-0.5*$C$7^2)*$C$8+$C$7*SQRT($C$8)*AV86)</f>
        <v>18.3862997285189</v>
      </c>
      <c r="AW27" s="37" t="n">
        <f aca="false">AV27*EXP(($C$6-0.5*$C$7^2)*$C$8+$C$7*SQRT($C$8)*AW86)</f>
        <v>22.3392550810123</v>
      </c>
      <c r="AX27" s="37" t="n">
        <f aca="false">AW27*EXP(($C$6-0.5*$C$7^2)*$C$8+$C$7*SQRT($C$8)*AX86)</f>
        <v>24.8132143298562</v>
      </c>
      <c r="AY27" s="37" t="n">
        <f aca="false">AX27*EXP(($C$6-0.5*$C$7^2)*$C$8+$C$7*SQRT($C$8)*AY86)</f>
        <v>23.0702463745391</v>
      </c>
      <c r="AZ27" s="37" t="n">
        <f aca="false">AY27*EXP(($C$6-0.5*$C$7^2)*$C$8+$C$7*SQRT($C$8)*AZ86)</f>
        <v>22.1189751156472</v>
      </c>
      <c r="BA27" s="37" t="n">
        <f aca="false">AZ27*EXP(($C$6-0.5*$C$7^2)*$C$8+$C$7*SQRT($C$8)*BA86)</f>
        <v>23.1985877056183</v>
      </c>
      <c r="BB27" s="37" t="n">
        <f aca="false">BA27*EXP(($C$6-0.5*$C$7^2)*$C$8+$C$7*SQRT($C$8)*BB86)</f>
        <v>23.3505020391902</v>
      </c>
      <c r="BC27" s="37" t="n">
        <f aca="false">BB27*EXP(($C$6-0.5*$C$7^2)*$C$8+$C$7*SQRT($C$8)*BC86)</f>
        <v>23.4732357495038</v>
      </c>
      <c r="BD27" s="37" t="n">
        <f aca="false">BC27*EXP(($C$6-0.5*$C$7^2)*$C$8+$C$7*SQRT($C$8)*BD86)</f>
        <v>22.7435556713868</v>
      </c>
      <c r="BE27" s="37" t="n">
        <f aca="false">BD27*EXP(($C$6-0.5*$C$7^2)*$C$8+$C$7*SQRT($C$8)*BE86)</f>
        <v>18.6475521542866</v>
      </c>
      <c r="BF27" s="37" t="n">
        <f aca="false">BE27*EXP(($C$6-0.5*$C$7^2)*$C$8+$C$7*SQRT($C$8)*BF86)</f>
        <v>18.188733589613</v>
      </c>
      <c r="BG27" s="37" t="n">
        <f aca="false">BF27*EXP(($C$6-0.5*$C$7^2)*$C$8+$C$7*SQRT($C$8)*BG86)</f>
        <v>14.257723514725</v>
      </c>
      <c r="BH27" s="37" t="n">
        <f aca="false">BG27*EXP(($C$6-0.5*$C$7^2)*$C$8+$C$7*SQRT($C$8)*BH86)</f>
        <v>14.8485579372567</v>
      </c>
      <c r="BI27" s="37" t="n">
        <f aca="false">BH27*EXP(($C$6-0.5*$C$7^2)*$C$8+$C$7*SQRT($C$8)*BI86)</f>
        <v>13.7092855879514</v>
      </c>
      <c r="BJ27" s="37" t="n">
        <f aca="false">BI27*EXP(($C$6-0.5*$C$7^2)*$C$8+$C$7*SQRT($C$8)*BJ86)</f>
        <v>12.6722086776952</v>
      </c>
      <c r="BK27" s="37" t="n">
        <f aca="false">BJ27*EXP(($C$6-0.5*$C$7^2)*$C$8+$C$7*SQRT($C$8)*BK86)</f>
        <v>12.3687248769298</v>
      </c>
    </row>
    <row r="28" customFormat="false" ht="15" hidden="false" customHeight="false" outlineLevel="0" collapsed="false">
      <c r="B28" s="2" t="s">
        <v>282</v>
      </c>
      <c r="C28" s="36" t="n">
        <f aca="false">$C$5</f>
        <v>11.5</v>
      </c>
      <c r="D28" s="37" t="n">
        <f aca="false">C28*EXP(($C$6-0.5*$C$7^2)*$C$8+$C$7*SQRT($C$8)*D87)</f>
        <v>11.8470029267455</v>
      </c>
      <c r="E28" s="37" t="n">
        <f aca="false">D28*EXP(($C$6-0.5*$C$7^2)*$C$8+$C$7*SQRT($C$8)*E87)</f>
        <v>10.1229532637802</v>
      </c>
      <c r="F28" s="37" t="n">
        <f aca="false">E28*EXP(($C$6-0.5*$C$7^2)*$C$8+$C$7*SQRT($C$8)*F87)</f>
        <v>8.35455243932833</v>
      </c>
      <c r="G28" s="37" t="n">
        <f aca="false">F28*EXP(($C$6-0.5*$C$7^2)*$C$8+$C$7*SQRT($C$8)*G87)</f>
        <v>7.43114171573823</v>
      </c>
      <c r="H28" s="37" t="n">
        <f aca="false">G28*EXP(($C$6-0.5*$C$7^2)*$C$8+$C$7*SQRT($C$8)*H87)</f>
        <v>5.93891055770423</v>
      </c>
      <c r="I28" s="37" t="n">
        <f aca="false">H28*EXP(($C$6-0.5*$C$7^2)*$C$8+$C$7*SQRT($C$8)*I87)</f>
        <v>5.34030254504757</v>
      </c>
      <c r="J28" s="37" t="n">
        <f aca="false">I28*EXP(($C$6-0.5*$C$7^2)*$C$8+$C$7*SQRT($C$8)*J87)</f>
        <v>6.35736101269889</v>
      </c>
      <c r="K28" s="37" t="n">
        <f aca="false">J28*EXP(($C$6-0.5*$C$7^2)*$C$8+$C$7*SQRT($C$8)*K87)</f>
        <v>5.66057904509576</v>
      </c>
      <c r="L28" s="37" t="n">
        <f aca="false">K28*EXP(($C$6-0.5*$C$7^2)*$C$8+$C$7*SQRT($C$8)*L87)</f>
        <v>6.07875411401164</v>
      </c>
      <c r="M28" s="37" t="n">
        <f aca="false">L28*EXP(($C$6-0.5*$C$7^2)*$C$8+$C$7*SQRT($C$8)*M87)</f>
        <v>5.22864842996334</v>
      </c>
      <c r="N28" s="37" t="n">
        <f aca="false">M28*EXP(($C$6-0.5*$C$7^2)*$C$8+$C$7*SQRT($C$8)*N87)</f>
        <v>5.40206849077413</v>
      </c>
      <c r="O28" s="37" t="n">
        <f aca="false">N28*EXP(($C$6-0.5*$C$7^2)*$C$8+$C$7*SQRT($C$8)*O87)</f>
        <v>5.21492602993054</v>
      </c>
      <c r="P28" s="37" t="n">
        <f aca="false">O28*EXP(($C$6-0.5*$C$7^2)*$C$8+$C$7*SQRT($C$8)*P87)</f>
        <v>5.17987183992101</v>
      </c>
      <c r="Q28" s="37" t="n">
        <f aca="false">P28*EXP(($C$6-0.5*$C$7^2)*$C$8+$C$7*SQRT($C$8)*Q87)</f>
        <v>5.51234389375513</v>
      </c>
      <c r="R28" s="37" t="n">
        <f aca="false">Q28*EXP(($C$6-0.5*$C$7^2)*$C$8+$C$7*SQRT($C$8)*R87)</f>
        <v>6.68228552288568</v>
      </c>
      <c r="S28" s="37" t="n">
        <f aca="false">R28*EXP(($C$6-0.5*$C$7^2)*$C$8+$C$7*SQRT($C$8)*S87)</f>
        <v>6.82529357570425</v>
      </c>
      <c r="T28" s="37" t="n">
        <f aca="false">S28*EXP(($C$6-0.5*$C$7^2)*$C$8+$C$7*SQRT($C$8)*T87)</f>
        <v>6.91777211878369</v>
      </c>
      <c r="U28" s="37" t="n">
        <f aca="false">T28*EXP(($C$6-0.5*$C$7^2)*$C$8+$C$7*SQRT($C$8)*U87)</f>
        <v>6.21605433824183</v>
      </c>
      <c r="V28" s="37" t="n">
        <f aca="false">U28*EXP(($C$6-0.5*$C$7^2)*$C$8+$C$7*SQRT($C$8)*V87)</f>
        <v>6.62560951364729</v>
      </c>
      <c r="W28" s="37" t="n">
        <f aca="false">V28*EXP(($C$6-0.5*$C$7^2)*$C$8+$C$7*SQRT($C$8)*W87)</f>
        <v>6.44797256494256</v>
      </c>
      <c r="X28" s="37" t="n">
        <f aca="false">W28*EXP(($C$6-0.5*$C$7^2)*$C$8+$C$7*SQRT($C$8)*X87)</f>
        <v>7.06286460184956</v>
      </c>
      <c r="Y28" s="37" t="n">
        <f aca="false">X28*EXP(($C$6-0.5*$C$7^2)*$C$8+$C$7*SQRT($C$8)*Y87)</f>
        <v>7.02779457203096</v>
      </c>
      <c r="Z28" s="37" t="n">
        <f aca="false">Y28*EXP(($C$6-0.5*$C$7^2)*$C$8+$C$7*SQRT($C$8)*Z87)</f>
        <v>8.50501061027694</v>
      </c>
      <c r="AA28" s="37" t="n">
        <f aca="false">Z28*EXP(($C$6-0.5*$C$7^2)*$C$8+$C$7*SQRT($C$8)*AA87)</f>
        <v>6.84113079205992</v>
      </c>
      <c r="AB28" s="37" t="n">
        <f aca="false">AA28*EXP(($C$6-0.5*$C$7^2)*$C$8+$C$7*SQRT($C$8)*AB87)</f>
        <v>6.62091632621791</v>
      </c>
      <c r="AC28" s="37" t="n">
        <f aca="false">AB28*EXP(($C$6-0.5*$C$7^2)*$C$8+$C$7*SQRT($C$8)*AC87)</f>
        <v>7.29176727044009</v>
      </c>
      <c r="AD28" s="37" t="n">
        <f aca="false">AC28*EXP(($C$6-0.5*$C$7^2)*$C$8+$C$7*SQRT($C$8)*AD87)</f>
        <v>7.0152958227955</v>
      </c>
      <c r="AE28" s="37" t="n">
        <f aca="false">AD28*EXP(($C$6-0.5*$C$7^2)*$C$8+$C$7*SQRT($C$8)*AE87)</f>
        <v>6.43023378321511</v>
      </c>
      <c r="AF28" s="37" t="n">
        <f aca="false">AE28*EXP(($C$6-0.5*$C$7^2)*$C$8+$C$7*SQRT($C$8)*AF87)</f>
        <v>6.24425210245857</v>
      </c>
      <c r="AG28" s="37" t="n">
        <f aca="false">AF28*EXP(($C$6-0.5*$C$7^2)*$C$8+$C$7*SQRT($C$8)*AG87)</f>
        <v>5.3661173407635</v>
      </c>
      <c r="AH28" s="37" t="n">
        <f aca="false">AG28*EXP(($C$6-0.5*$C$7^2)*$C$8+$C$7*SQRT($C$8)*AH87)</f>
        <v>5.43560105626275</v>
      </c>
      <c r="AI28" s="37" t="n">
        <f aca="false">AH28*EXP(($C$6-0.5*$C$7^2)*$C$8+$C$7*SQRT($C$8)*AI87)</f>
        <v>7.10285643640848</v>
      </c>
      <c r="AJ28" s="37" t="n">
        <f aca="false">AI28*EXP(($C$6-0.5*$C$7^2)*$C$8+$C$7*SQRT($C$8)*AJ87)</f>
        <v>8.05199342411655</v>
      </c>
      <c r="AK28" s="37" t="n">
        <f aca="false">AJ28*EXP(($C$6-0.5*$C$7^2)*$C$8+$C$7*SQRT($C$8)*AK87)</f>
        <v>7.12836491607932</v>
      </c>
      <c r="AL28" s="37" t="n">
        <f aca="false">AK28*EXP(($C$6-0.5*$C$7^2)*$C$8+$C$7*SQRT($C$8)*AL87)</f>
        <v>6.47595473125445</v>
      </c>
      <c r="AM28" s="37" t="n">
        <f aca="false">AL28*EXP(($C$6-0.5*$C$7^2)*$C$8+$C$7*SQRT($C$8)*AM87)</f>
        <v>6.19359359943615</v>
      </c>
      <c r="AN28" s="37" t="n">
        <f aca="false">AM28*EXP(($C$6-0.5*$C$7^2)*$C$8+$C$7*SQRT($C$8)*AN87)</f>
        <v>6.91375647741942</v>
      </c>
      <c r="AO28" s="37" t="n">
        <f aca="false">AN28*EXP(($C$6-0.5*$C$7^2)*$C$8+$C$7*SQRT($C$8)*AO87)</f>
        <v>6.31681732918515</v>
      </c>
      <c r="AP28" s="37" t="n">
        <f aca="false">AO28*EXP(($C$6-0.5*$C$7^2)*$C$8+$C$7*SQRT($C$8)*AP87)</f>
        <v>5.85511802413044</v>
      </c>
      <c r="AQ28" s="37" t="n">
        <f aca="false">AP28*EXP(($C$6-0.5*$C$7^2)*$C$8+$C$7*SQRT($C$8)*AQ87)</f>
        <v>6.45068794224559</v>
      </c>
      <c r="AR28" s="37" t="n">
        <f aca="false">AQ28*EXP(($C$6-0.5*$C$7^2)*$C$8+$C$7*SQRT($C$8)*AR87)</f>
        <v>7.09118777288125</v>
      </c>
      <c r="AS28" s="37" t="n">
        <f aca="false">AR28*EXP(($C$6-0.5*$C$7^2)*$C$8+$C$7*SQRT($C$8)*AS87)</f>
        <v>6.80503882925191</v>
      </c>
      <c r="AT28" s="37" t="n">
        <f aca="false">AS28*EXP(($C$6-0.5*$C$7^2)*$C$8+$C$7*SQRT($C$8)*AT87)</f>
        <v>6.0186634547358</v>
      </c>
      <c r="AU28" s="37" t="n">
        <f aca="false">AT28*EXP(($C$6-0.5*$C$7^2)*$C$8+$C$7*SQRT($C$8)*AU87)</f>
        <v>5.07679532799015</v>
      </c>
      <c r="AV28" s="37" t="n">
        <f aca="false">AU28*EXP(($C$6-0.5*$C$7^2)*$C$8+$C$7*SQRT($C$8)*AV87)</f>
        <v>4.70121075054601</v>
      </c>
      <c r="AW28" s="37" t="n">
        <f aca="false">AV28*EXP(($C$6-0.5*$C$7^2)*$C$8+$C$7*SQRT($C$8)*AW87)</f>
        <v>3.6801570242112</v>
      </c>
      <c r="AX28" s="37" t="n">
        <f aca="false">AW28*EXP(($C$6-0.5*$C$7^2)*$C$8+$C$7*SQRT($C$8)*AX87)</f>
        <v>3.99492474835875</v>
      </c>
      <c r="AY28" s="37" t="n">
        <f aca="false">AX28*EXP(($C$6-0.5*$C$7^2)*$C$8+$C$7*SQRT($C$8)*AY87)</f>
        <v>3.7274681177504</v>
      </c>
      <c r="AZ28" s="37" t="n">
        <f aca="false">AY28*EXP(($C$6-0.5*$C$7^2)*$C$8+$C$7*SQRT($C$8)*AZ87)</f>
        <v>3.92883182475403</v>
      </c>
      <c r="BA28" s="37" t="n">
        <f aca="false">AZ28*EXP(($C$6-0.5*$C$7^2)*$C$8+$C$7*SQRT($C$8)*BA87)</f>
        <v>4.82160856391779</v>
      </c>
      <c r="BB28" s="37" t="n">
        <f aca="false">BA28*EXP(($C$6-0.5*$C$7^2)*$C$8+$C$7*SQRT($C$8)*BB87)</f>
        <v>5.48270092785872</v>
      </c>
      <c r="BC28" s="37" t="n">
        <f aca="false">BB28*EXP(($C$6-0.5*$C$7^2)*$C$8+$C$7*SQRT($C$8)*BC87)</f>
        <v>4.83141311192769</v>
      </c>
      <c r="BD28" s="37" t="n">
        <f aca="false">BC28*EXP(($C$6-0.5*$C$7^2)*$C$8+$C$7*SQRT($C$8)*BD87)</f>
        <v>5.31381098367417</v>
      </c>
      <c r="BE28" s="37" t="n">
        <f aca="false">BD28*EXP(($C$6-0.5*$C$7^2)*$C$8+$C$7*SQRT($C$8)*BE87)</f>
        <v>6.03236335330361</v>
      </c>
      <c r="BF28" s="37" t="n">
        <f aca="false">BE28*EXP(($C$6-0.5*$C$7^2)*$C$8+$C$7*SQRT($C$8)*BF87)</f>
        <v>5.55713560865906</v>
      </c>
      <c r="BG28" s="37" t="n">
        <f aca="false">BF28*EXP(($C$6-0.5*$C$7^2)*$C$8+$C$7*SQRT($C$8)*BG87)</f>
        <v>5.00444280650549</v>
      </c>
      <c r="BH28" s="37" t="n">
        <f aca="false">BG28*EXP(($C$6-0.5*$C$7^2)*$C$8+$C$7*SQRT($C$8)*BH87)</f>
        <v>4.94367965345272</v>
      </c>
      <c r="BI28" s="37" t="n">
        <f aca="false">BH28*EXP(($C$6-0.5*$C$7^2)*$C$8+$C$7*SQRT($C$8)*BI87)</f>
        <v>4.14646420107796</v>
      </c>
      <c r="BJ28" s="37" t="n">
        <f aca="false">BI28*EXP(($C$6-0.5*$C$7^2)*$C$8+$C$7*SQRT($C$8)*BJ87)</f>
        <v>4.87152577866191</v>
      </c>
      <c r="BK28" s="37" t="n">
        <f aca="false">BJ28*EXP(($C$6-0.5*$C$7^2)*$C$8+$C$7*SQRT($C$8)*BK87)</f>
        <v>3.74104036020617</v>
      </c>
    </row>
    <row r="29" customFormat="false" ht="15" hidden="false" customHeight="false" outlineLevel="0" collapsed="false">
      <c r="B29" s="2" t="s">
        <v>283</v>
      </c>
      <c r="C29" s="36" t="n">
        <f aca="false">$C$5</f>
        <v>11.5</v>
      </c>
      <c r="D29" s="37" t="n">
        <f aca="false">C29*EXP(($C$6-0.5*$C$7^2)*$C$8+$C$7*SQRT($C$8)*D88)</f>
        <v>10.1833165186398</v>
      </c>
      <c r="E29" s="37" t="n">
        <f aca="false">D29*EXP(($C$6-0.5*$C$7^2)*$C$8+$C$7*SQRT($C$8)*E88)</f>
        <v>9.88478833471084</v>
      </c>
      <c r="F29" s="37" t="n">
        <f aca="false">E29*EXP(($C$6-0.5*$C$7^2)*$C$8+$C$7*SQRT($C$8)*F88)</f>
        <v>9.63982581579965</v>
      </c>
      <c r="G29" s="37" t="n">
        <f aca="false">F29*EXP(($C$6-0.5*$C$7^2)*$C$8+$C$7*SQRT($C$8)*G88)</f>
        <v>9.81530551967616</v>
      </c>
      <c r="H29" s="37" t="n">
        <f aca="false">G29*EXP(($C$6-0.5*$C$7^2)*$C$8+$C$7*SQRT($C$8)*H88)</f>
        <v>10.1101168774386</v>
      </c>
      <c r="I29" s="37" t="n">
        <f aca="false">H29*EXP(($C$6-0.5*$C$7^2)*$C$8+$C$7*SQRT($C$8)*I88)</f>
        <v>9.87415521149563</v>
      </c>
      <c r="J29" s="37" t="n">
        <f aca="false">I29*EXP(($C$6-0.5*$C$7^2)*$C$8+$C$7*SQRT($C$8)*J88)</f>
        <v>11.1836169357425</v>
      </c>
      <c r="K29" s="37" t="n">
        <f aca="false">J29*EXP(($C$6-0.5*$C$7^2)*$C$8+$C$7*SQRT($C$8)*K88)</f>
        <v>8.84263061325743</v>
      </c>
      <c r="L29" s="37" t="n">
        <f aca="false">K29*EXP(($C$6-0.5*$C$7^2)*$C$8+$C$7*SQRT($C$8)*L88)</f>
        <v>8.84085006411766</v>
      </c>
      <c r="M29" s="37" t="n">
        <f aca="false">L29*EXP(($C$6-0.5*$C$7^2)*$C$8+$C$7*SQRT($C$8)*M88)</f>
        <v>8.17280561398068</v>
      </c>
      <c r="N29" s="37" t="n">
        <f aca="false">M29*EXP(($C$6-0.5*$C$7^2)*$C$8+$C$7*SQRT($C$8)*N88)</f>
        <v>8.29095521769128</v>
      </c>
      <c r="O29" s="37" t="n">
        <f aca="false">N29*EXP(($C$6-0.5*$C$7^2)*$C$8+$C$7*SQRT($C$8)*O88)</f>
        <v>8.49262761153139</v>
      </c>
      <c r="P29" s="37" t="n">
        <f aca="false">O29*EXP(($C$6-0.5*$C$7^2)*$C$8+$C$7*SQRT($C$8)*P88)</f>
        <v>7.68285045273155</v>
      </c>
      <c r="Q29" s="37" t="n">
        <f aca="false">P29*EXP(($C$6-0.5*$C$7^2)*$C$8+$C$7*SQRT($C$8)*Q88)</f>
        <v>7.15990994435199</v>
      </c>
      <c r="R29" s="37" t="n">
        <f aca="false">Q29*EXP(($C$6-0.5*$C$7^2)*$C$8+$C$7*SQRT($C$8)*R88)</f>
        <v>7.80885307743089</v>
      </c>
      <c r="S29" s="37" t="n">
        <f aca="false">R29*EXP(($C$6-0.5*$C$7^2)*$C$8+$C$7*SQRT($C$8)*S88)</f>
        <v>8.11216701673393</v>
      </c>
      <c r="T29" s="37" t="n">
        <f aca="false">S29*EXP(($C$6-0.5*$C$7^2)*$C$8+$C$7*SQRT($C$8)*T88)</f>
        <v>7.52748354008666</v>
      </c>
      <c r="U29" s="37" t="n">
        <f aca="false">T29*EXP(($C$6-0.5*$C$7^2)*$C$8+$C$7*SQRT($C$8)*U88)</f>
        <v>9.41351539265838</v>
      </c>
      <c r="V29" s="37" t="n">
        <f aca="false">U29*EXP(($C$6-0.5*$C$7^2)*$C$8+$C$7*SQRT($C$8)*V88)</f>
        <v>12.1250305334175</v>
      </c>
      <c r="W29" s="37" t="n">
        <f aca="false">V29*EXP(($C$6-0.5*$C$7^2)*$C$8+$C$7*SQRT($C$8)*W88)</f>
        <v>10.3259643249998</v>
      </c>
      <c r="X29" s="37" t="n">
        <f aca="false">W29*EXP(($C$6-0.5*$C$7^2)*$C$8+$C$7*SQRT($C$8)*X88)</f>
        <v>10.6715792686618</v>
      </c>
      <c r="Y29" s="37" t="n">
        <f aca="false">X29*EXP(($C$6-0.5*$C$7^2)*$C$8+$C$7*SQRT($C$8)*Y88)</f>
        <v>14.050089524945</v>
      </c>
      <c r="Z29" s="37" t="n">
        <f aca="false">Y29*EXP(($C$6-0.5*$C$7^2)*$C$8+$C$7*SQRT($C$8)*Z88)</f>
        <v>15.3089314101651</v>
      </c>
      <c r="AA29" s="37" t="n">
        <f aca="false">Z29*EXP(($C$6-0.5*$C$7^2)*$C$8+$C$7*SQRT($C$8)*AA88)</f>
        <v>15.6818283537587</v>
      </c>
      <c r="AB29" s="37" t="n">
        <f aca="false">AA29*EXP(($C$6-0.5*$C$7^2)*$C$8+$C$7*SQRT($C$8)*AB88)</f>
        <v>15.3251636733508</v>
      </c>
      <c r="AC29" s="37" t="n">
        <f aca="false">AB29*EXP(($C$6-0.5*$C$7^2)*$C$8+$C$7*SQRT($C$8)*AC88)</f>
        <v>14.4391848627337</v>
      </c>
      <c r="AD29" s="37" t="n">
        <f aca="false">AC29*EXP(($C$6-0.5*$C$7^2)*$C$8+$C$7*SQRT($C$8)*AD88)</f>
        <v>14.1038839746291</v>
      </c>
      <c r="AE29" s="37" t="n">
        <f aca="false">AD29*EXP(($C$6-0.5*$C$7^2)*$C$8+$C$7*SQRT($C$8)*AE88)</f>
        <v>13.2746176991711</v>
      </c>
      <c r="AF29" s="37" t="n">
        <f aca="false">AE29*EXP(($C$6-0.5*$C$7^2)*$C$8+$C$7*SQRT($C$8)*AF88)</f>
        <v>14.4022481033132</v>
      </c>
      <c r="AG29" s="37" t="n">
        <f aca="false">AF29*EXP(($C$6-0.5*$C$7^2)*$C$8+$C$7*SQRT($C$8)*AG88)</f>
        <v>13.7842260263172</v>
      </c>
      <c r="AH29" s="37" t="n">
        <f aca="false">AG29*EXP(($C$6-0.5*$C$7^2)*$C$8+$C$7*SQRT($C$8)*AH88)</f>
        <v>13.1306443807294</v>
      </c>
      <c r="AI29" s="37" t="n">
        <f aca="false">AH29*EXP(($C$6-0.5*$C$7^2)*$C$8+$C$7*SQRT($C$8)*AI88)</f>
        <v>11.5062751238232</v>
      </c>
      <c r="AJ29" s="37" t="n">
        <f aca="false">AI29*EXP(($C$6-0.5*$C$7^2)*$C$8+$C$7*SQRT($C$8)*AJ88)</f>
        <v>11.441754939211</v>
      </c>
      <c r="AK29" s="37" t="n">
        <f aca="false">AJ29*EXP(($C$6-0.5*$C$7^2)*$C$8+$C$7*SQRT($C$8)*AK88)</f>
        <v>10.3709017989786</v>
      </c>
      <c r="AL29" s="37" t="n">
        <f aca="false">AK29*EXP(($C$6-0.5*$C$7^2)*$C$8+$C$7*SQRT($C$8)*AL88)</f>
        <v>10.1654323288224</v>
      </c>
      <c r="AM29" s="37" t="n">
        <f aca="false">AL29*EXP(($C$6-0.5*$C$7^2)*$C$8+$C$7*SQRT($C$8)*AM88)</f>
        <v>11.3940719643281</v>
      </c>
      <c r="AN29" s="37" t="n">
        <f aca="false">AM29*EXP(($C$6-0.5*$C$7^2)*$C$8+$C$7*SQRT($C$8)*AN88)</f>
        <v>11.8585672577165</v>
      </c>
      <c r="AO29" s="37" t="n">
        <f aca="false">AN29*EXP(($C$6-0.5*$C$7^2)*$C$8+$C$7*SQRT($C$8)*AO88)</f>
        <v>12.5313546109438</v>
      </c>
      <c r="AP29" s="37" t="n">
        <f aca="false">AO29*EXP(($C$6-0.5*$C$7^2)*$C$8+$C$7*SQRT($C$8)*AP88)</f>
        <v>13.0281510648704</v>
      </c>
      <c r="AQ29" s="37" t="n">
        <f aca="false">AP29*EXP(($C$6-0.5*$C$7^2)*$C$8+$C$7*SQRT($C$8)*AQ88)</f>
        <v>13.1105929151532</v>
      </c>
      <c r="AR29" s="37" t="n">
        <f aca="false">AQ29*EXP(($C$6-0.5*$C$7^2)*$C$8+$C$7*SQRT($C$8)*AR88)</f>
        <v>12.9263740189949</v>
      </c>
      <c r="AS29" s="37" t="n">
        <f aca="false">AR29*EXP(($C$6-0.5*$C$7^2)*$C$8+$C$7*SQRT($C$8)*AS88)</f>
        <v>12.4949068363455</v>
      </c>
      <c r="AT29" s="37" t="n">
        <f aca="false">AS29*EXP(($C$6-0.5*$C$7^2)*$C$8+$C$7*SQRT($C$8)*AT88)</f>
        <v>13.5774495149541</v>
      </c>
      <c r="AU29" s="37" t="n">
        <f aca="false">AT29*EXP(($C$6-0.5*$C$7^2)*$C$8+$C$7*SQRT($C$8)*AU88)</f>
        <v>12.0527107314431</v>
      </c>
      <c r="AV29" s="37" t="n">
        <f aca="false">AU29*EXP(($C$6-0.5*$C$7^2)*$C$8+$C$7*SQRT($C$8)*AV88)</f>
        <v>13.959759955481</v>
      </c>
      <c r="AW29" s="37" t="n">
        <f aca="false">AV29*EXP(($C$6-0.5*$C$7^2)*$C$8+$C$7*SQRT($C$8)*AW88)</f>
        <v>14.0094739944208</v>
      </c>
      <c r="AX29" s="37" t="n">
        <f aca="false">AW29*EXP(($C$6-0.5*$C$7^2)*$C$8+$C$7*SQRT($C$8)*AX88)</f>
        <v>12.9024940593069</v>
      </c>
      <c r="AY29" s="37" t="n">
        <f aca="false">AX29*EXP(($C$6-0.5*$C$7^2)*$C$8+$C$7*SQRT($C$8)*AY88)</f>
        <v>12.2261812860055</v>
      </c>
      <c r="AZ29" s="37" t="n">
        <f aca="false">AY29*EXP(($C$6-0.5*$C$7^2)*$C$8+$C$7*SQRT($C$8)*AZ88)</f>
        <v>11.3490360851317</v>
      </c>
      <c r="BA29" s="37" t="n">
        <f aca="false">AZ29*EXP(($C$6-0.5*$C$7^2)*$C$8+$C$7*SQRT($C$8)*BA88)</f>
        <v>11.5481307146109</v>
      </c>
      <c r="BB29" s="37" t="n">
        <f aca="false">BA29*EXP(($C$6-0.5*$C$7^2)*$C$8+$C$7*SQRT($C$8)*BB88)</f>
        <v>10.6716996111897</v>
      </c>
      <c r="BC29" s="37" t="n">
        <f aca="false">BB29*EXP(($C$6-0.5*$C$7^2)*$C$8+$C$7*SQRT($C$8)*BC88)</f>
        <v>12.0938838942888</v>
      </c>
      <c r="BD29" s="37" t="n">
        <f aca="false">BC29*EXP(($C$6-0.5*$C$7^2)*$C$8+$C$7*SQRT($C$8)*BD88)</f>
        <v>11.0980944950406</v>
      </c>
      <c r="BE29" s="37" t="n">
        <f aca="false">BD29*EXP(($C$6-0.5*$C$7^2)*$C$8+$C$7*SQRT($C$8)*BE88)</f>
        <v>8.64777683803536</v>
      </c>
      <c r="BF29" s="37" t="n">
        <f aca="false">BE29*EXP(($C$6-0.5*$C$7^2)*$C$8+$C$7*SQRT($C$8)*BF88)</f>
        <v>7.97994028292467</v>
      </c>
      <c r="BG29" s="37" t="n">
        <f aca="false">BF29*EXP(($C$6-0.5*$C$7^2)*$C$8+$C$7*SQRT($C$8)*BG88)</f>
        <v>6.40077930361664</v>
      </c>
      <c r="BH29" s="37" t="n">
        <f aca="false">BG29*EXP(($C$6-0.5*$C$7^2)*$C$8+$C$7*SQRT($C$8)*BH88)</f>
        <v>6.3716785302129</v>
      </c>
      <c r="BI29" s="37" t="n">
        <f aca="false">BH29*EXP(($C$6-0.5*$C$7^2)*$C$8+$C$7*SQRT($C$8)*BI88)</f>
        <v>7.15538760692309</v>
      </c>
      <c r="BJ29" s="37" t="n">
        <f aca="false">BI29*EXP(($C$6-0.5*$C$7^2)*$C$8+$C$7*SQRT($C$8)*BJ88)</f>
        <v>7.68091950454443</v>
      </c>
      <c r="BK29" s="37" t="n">
        <f aca="false">BJ29*EXP(($C$6-0.5*$C$7^2)*$C$8+$C$7*SQRT($C$8)*BK88)</f>
        <v>6.6314731777908</v>
      </c>
    </row>
    <row r="30" customFormat="false" ht="15" hidden="false" customHeight="false" outlineLevel="0" collapsed="false">
      <c r="B30" s="2" t="s">
        <v>284</v>
      </c>
      <c r="C30" s="36" t="n">
        <f aca="false">$C$5</f>
        <v>11.5</v>
      </c>
      <c r="D30" s="37" t="n">
        <f aca="false">C30*EXP(($C$6-0.5*$C$7^2)*$C$8+$C$7*SQRT($C$8)*D89)</f>
        <v>10.5755731976566</v>
      </c>
      <c r="E30" s="37" t="n">
        <f aca="false">D30*EXP(($C$6-0.5*$C$7^2)*$C$8+$C$7*SQRT($C$8)*E89)</f>
        <v>12.8516673504955</v>
      </c>
      <c r="F30" s="37" t="n">
        <f aca="false">E30*EXP(($C$6-0.5*$C$7^2)*$C$8+$C$7*SQRT($C$8)*F89)</f>
        <v>13.3061964806167</v>
      </c>
      <c r="G30" s="37" t="n">
        <f aca="false">F30*EXP(($C$6-0.5*$C$7^2)*$C$8+$C$7*SQRT($C$8)*G89)</f>
        <v>13.3097693152217</v>
      </c>
      <c r="H30" s="37" t="n">
        <f aca="false">G30*EXP(($C$6-0.5*$C$7^2)*$C$8+$C$7*SQRT($C$8)*H89)</f>
        <v>14.9417810779814</v>
      </c>
      <c r="I30" s="37" t="n">
        <f aca="false">H30*EXP(($C$6-0.5*$C$7^2)*$C$8+$C$7*SQRT($C$8)*I89)</f>
        <v>19.5511732412297</v>
      </c>
      <c r="J30" s="37" t="n">
        <f aca="false">I30*EXP(($C$6-0.5*$C$7^2)*$C$8+$C$7*SQRT($C$8)*J89)</f>
        <v>22.5352687169353</v>
      </c>
      <c r="K30" s="37" t="n">
        <f aca="false">J30*EXP(($C$6-0.5*$C$7^2)*$C$8+$C$7*SQRT($C$8)*K89)</f>
        <v>22.8783630696305</v>
      </c>
      <c r="L30" s="37" t="n">
        <f aca="false">K30*EXP(($C$6-0.5*$C$7^2)*$C$8+$C$7*SQRT($C$8)*L89)</f>
        <v>23.7816994945309</v>
      </c>
      <c r="M30" s="37" t="n">
        <f aca="false">L30*EXP(($C$6-0.5*$C$7^2)*$C$8+$C$7*SQRT($C$8)*M89)</f>
        <v>25.4425901568575</v>
      </c>
      <c r="N30" s="37" t="n">
        <f aca="false">M30*EXP(($C$6-0.5*$C$7^2)*$C$8+$C$7*SQRT($C$8)*N89)</f>
        <v>23.7844094841749</v>
      </c>
      <c r="O30" s="37" t="n">
        <f aca="false">N30*EXP(($C$6-0.5*$C$7^2)*$C$8+$C$7*SQRT($C$8)*O89)</f>
        <v>21.1726254348587</v>
      </c>
      <c r="P30" s="37" t="n">
        <f aca="false">O30*EXP(($C$6-0.5*$C$7^2)*$C$8+$C$7*SQRT($C$8)*P89)</f>
        <v>21.290889207164</v>
      </c>
      <c r="Q30" s="37" t="n">
        <f aca="false">P30*EXP(($C$6-0.5*$C$7^2)*$C$8+$C$7*SQRT($C$8)*Q89)</f>
        <v>19.186177656372</v>
      </c>
      <c r="R30" s="37" t="n">
        <f aca="false">Q30*EXP(($C$6-0.5*$C$7^2)*$C$8+$C$7*SQRT($C$8)*R89)</f>
        <v>19.0537619033414</v>
      </c>
      <c r="S30" s="37" t="n">
        <f aca="false">R30*EXP(($C$6-0.5*$C$7^2)*$C$8+$C$7*SQRT($C$8)*S89)</f>
        <v>19.252204813829</v>
      </c>
      <c r="T30" s="37" t="n">
        <f aca="false">S30*EXP(($C$6-0.5*$C$7^2)*$C$8+$C$7*SQRT($C$8)*T89)</f>
        <v>24.8845213324489</v>
      </c>
      <c r="U30" s="37" t="n">
        <f aca="false">T30*EXP(($C$6-0.5*$C$7^2)*$C$8+$C$7*SQRT($C$8)*U89)</f>
        <v>22.6623599066571</v>
      </c>
      <c r="V30" s="37" t="n">
        <f aca="false">U30*EXP(($C$6-0.5*$C$7^2)*$C$8+$C$7*SQRT($C$8)*V89)</f>
        <v>22.3575089420442</v>
      </c>
      <c r="W30" s="37" t="n">
        <f aca="false">V30*EXP(($C$6-0.5*$C$7^2)*$C$8+$C$7*SQRT($C$8)*W89)</f>
        <v>21.9541336182566</v>
      </c>
      <c r="X30" s="37" t="n">
        <f aca="false">W30*EXP(($C$6-0.5*$C$7^2)*$C$8+$C$7*SQRT($C$8)*X89)</f>
        <v>23.0287529974334</v>
      </c>
      <c r="Y30" s="37" t="n">
        <f aca="false">X30*EXP(($C$6-0.5*$C$7^2)*$C$8+$C$7*SQRT($C$8)*Y89)</f>
        <v>25.8260140728346</v>
      </c>
      <c r="Z30" s="37" t="n">
        <f aca="false">Y30*EXP(($C$6-0.5*$C$7^2)*$C$8+$C$7*SQRT($C$8)*Z89)</f>
        <v>24.4686963227155</v>
      </c>
      <c r="AA30" s="37" t="n">
        <f aca="false">Z30*EXP(($C$6-0.5*$C$7^2)*$C$8+$C$7*SQRT($C$8)*AA89)</f>
        <v>22.3563809441527</v>
      </c>
      <c r="AB30" s="37" t="n">
        <f aca="false">AA30*EXP(($C$6-0.5*$C$7^2)*$C$8+$C$7*SQRT($C$8)*AB89)</f>
        <v>18.6705637358871</v>
      </c>
      <c r="AC30" s="37" t="n">
        <f aca="false">AB30*EXP(($C$6-0.5*$C$7^2)*$C$8+$C$7*SQRT($C$8)*AC89)</f>
        <v>16.863699944814</v>
      </c>
      <c r="AD30" s="37" t="n">
        <f aca="false">AC30*EXP(($C$6-0.5*$C$7^2)*$C$8+$C$7*SQRT($C$8)*AD89)</f>
        <v>17.8825567711302</v>
      </c>
      <c r="AE30" s="37" t="n">
        <f aca="false">AD30*EXP(($C$6-0.5*$C$7^2)*$C$8+$C$7*SQRT($C$8)*AE89)</f>
        <v>17.9690304475699</v>
      </c>
      <c r="AF30" s="37" t="n">
        <f aca="false">AE30*EXP(($C$6-0.5*$C$7^2)*$C$8+$C$7*SQRT($C$8)*AF89)</f>
        <v>16.071970707036</v>
      </c>
      <c r="AG30" s="37" t="n">
        <f aca="false">AF30*EXP(($C$6-0.5*$C$7^2)*$C$8+$C$7*SQRT($C$8)*AG89)</f>
        <v>15.425194282588</v>
      </c>
      <c r="AH30" s="37" t="n">
        <f aca="false">AG30*EXP(($C$6-0.5*$C$7^2)*$C$8+$C$7*SQRT($C$8)*AH89)</f>
        <v>15.475703926433</v>
      </c>
      <c r="AI30" s="37" t="n">
        <f aca="false">AH30*EXP(($C$6-0.5*$C$7^2)*$C$8+$C$7*SQRT($C$8)*AI89)</f>
        <v>16.3518299374551</v>
      </c>
      <c r="AJ30" s="37" t="n">
        <f aca="false">AI30*EXP(($C$6-0.5*$C$7^2)*$C$8+$C$7*SQRT($C$8)*AJ89)</f>
        <v>15.3185293849523</v>
      </c>
      <c r="AK30" s="37" t="n">
        <f aca="false">AJ30*EXP(($C$6-0.5*$C$7^2)*$C$8+$C$7*SQRT($C$8)*AK89)</f>
        <v>14.9006885400247</v>
      </c>
      <c r="AL30" s="37" t="n">
        <f aca="false">AK30*EXP(($C$6-0.5*$C$7^2)*$C$8+$C$7*SQRT($C$8)*AL89)</f>
        <v>12.2038084439647</v>
      </c>
      <c r="AM30" s="37" t="n">
        <f aca="false">AL30*EXP(($C$6-0.5*$C$7^2)*$C$8+$C$7*SQRT($C$8)*AM89)</f>
        <v>10.7538269405234</v>
      </c>
      <c r="AN30" s="37" t="n">
        <f aca="false">AM30*EXP(($C$6-0.5*$C$7^2)*$C$8+$C$7*SQRT($C$8)*AN89)</f>
        <v>12.8396261371833</v>
      </c>
      <c r="AO30" s="37" t="n">
        <f aca="false">AN30*EXP(($C$6-0.5*$C$7^2)*$C$8+$C$7*SQRT($C$8)*AO89)</f>
        <v>10.0978382092064</v>
      </c>
      <c r="AP30" s="37" t="n">
        <f aca="false">AO30*EXP(($C$6-0.5*$C$7^2)*$C$8+$C$7*SQRT($C$8)*AP89)</f>
        <v>9.72871920497377</v>
      </c>
      <c r="AQ30" s="37" t="n">
        <f aca="false">AP30*EXP(($C$6-0.5*$C$7^2)*$C$8+$C$7*SQRT($C$8)*AQ89)</f>
        <v>9.9636573734405</v>
      </c>
      <c r="AR30" s="37" t="n">
        <f aca="false">AQ30*EXP(($C$6-0.5*$C$7^2)*$C$8+$C$7*SQRT($C$8)*AR89)</f>
        <v>9.56103567972392</v>
      </c>
      <c r="AS30" s="37" t="n">
        <f aca="false">AR30*EXP(($C$6-0.5*$C$7^2)*$C$8+$C$7*SQRT($C$8)*AS89)</f>
        <v>8.74831079262981</v>
      </c>
      <c r="AT30" s="37" t="n">
        <f aca="false">AS30*EXP(($C$6-0.5*$C$7^2)*$C$8+$C$7*SQRT($C$8)*AT89)</f>
        <v>8.68829912068171</v>
      </c>
      <c r="AU30" s="37" t="n">
        <f aca="false">AT30*EXP(($C$6-0.5*$C$7^2)*$C$8+$C$7*SQRT($C$8)*AU89)</f>
        <v>8.6819761605165</v>
      </c>
      <c r="AV30" s="37" t="n">
        <f aca="false">AU30*EXP(($C$6-0.5*$C$7^2)*$C$8+$C$7*SQRT($C$8)*AV89)</f>
        <v>8.60254286544055</v>
      </c>
      <c r="AW30" s="37" t="n">
        <f aca="false">AV30*EXP(($C$6-0.5*$C$7^2)*$C$8+$C$7*SQRT($C$8)*AW89)</f>
        <v>6.99990070887336</v>
      </c>
      <c r="AX30" s="37" t="n">
        <f aca="false">AW30*EXP(($C$6-0.5*$C$7^2)*$C$8+$C$7*SQRT($C$8)*AX89)</f>
        <v>6.88636218999051</v>
      </c>
      <c r="AY30" s="37" t="n">
        <f aca="false">AX30*EXP(($C$6-0.5*$C$7^2)*$C$8+$C$7*SQRT($C$8)*AY89)</f>
        <v>6.26862301225957</v>
      </c>
      <c r="AZ30" s="37" t="n">
        <f aca="false">AY30*EXP(($C$6-0.5*$C$7^2)*$C$8+$C$7*SQRT($C$8)*AZ89)</f>
        <v>5.90198447184464</v>
      </c>
      <c r="BA30" s="37" t="n">
        <f aca="false">AZ30*EXP(($C$6-0.5*$C$7^2)*$C$8+$C$7*SQRT($C$8)*BA89)</f>
        <v>6.04966961170635</v>
      </c>
      <c r="BB30" s="37" t="n">
        <f aca="false">BA30*EXP(($C$6-0.5*$C$7^2)*$C$8+$C$7*SQRT($C$8)*BB89)</f>
        <v>6.48898459574137</v>
      </c>
      <c r="BC30" s="37" t="n">
        <f aca="false">BB30*EXP(($C$6-0.5*$C$7^2)*$C$8+$C$7*SQRT($C$8)*BC89)</f>
        <v>7.15846884118603</v>
      </c>
      <c r="BD30" s="37" t="n">
        <f aca="false">BC30*EXP(($C$6-0.5*$C$7^2)*$C$8+$C$7*SQRT($C$8)*BD89)</f>
        <v>6.77783666770507</v>
      </c>
      <c r="BE30" s="37" t="n">
        <f aca="false">BD30*EXP(($C$6-0.5*$C$7^2)*$C$8+$C$7*SQRT($C$8)*BE89)</f>
        <v>7.49948656348693</v>
      </c>
      <c r="BF30" s="37" t="n">
        <f aca="false">BE30*EXP(($C$6-0.5*$C$7^2)*$C$8+$C$7*SQRT($C$8)*BF89)</f>
        <v>8.52842830014767</v>
      </c>
      <c r="BG30" s="37" t="n">
        <f aca="false">BF30*EXP(($C$6-0.5*$C$7^2)*$C$8+$C$7*SQRT($C$8)*BG89)</f>
        <v>9.65916316762086</v>
      </c>
      <c r="BH30" s="37" t="n">
        <f aca="false">BG30*EXP(($C$6-0.5*$C$7^2)*$C$8+$C$7*SQRT($C$8)*BH89)</f>
        <v>11.2478436228349</v>
      </c>
      <c r="BI30" s="37" t="n">
        <f aca="false">BH30*EXP(($C$6-0.5*$C$7^2)*$C$8+$C$7*SQRT($C$8)*BI89)</f>
        <v>11.067492749579</v>
      </c>
      <c r="BJ30" s="37" t="n">
        <f aca="false">BI30*EXP(($C$6-0.5*$C$7^2)*$C$8+$C$7*SQRT($C$8)*BJ89)</f>
        <v>10.8561010059741</v>
      </c>
      <c r="BK30" s="37" t="n">
        <f aca="false">BJ30*EXP(($C$6-0.5*$C$7^2)*$C$8+$C$7*SQRT($C$8)*BK89)</f>
        <v>11.8822907371349</v>
      </c>
    </row>
    <row r="31" customFormat="false" ht="15" hidden="false" customHeight="false" outlineLevel="0" collapsed="false">
      <c r="B31" s="2" t="s">
        <v>285</v>
      </c>
      <c r="C31" s="36" t="n">
        <f aca="false">$C$5</f>
        <v>11.5</v>
      </c>
      <c r="D31" s="37" t="n">
        <f aca="false">C31*EXP(($C$6-0.5*$C$7^2)*$C$8+$C$7*SQRT($C$8)*D90)</f>
        <v>9.89728718242324</v>
      </c>
      <c r="E31" s="37" t="n">
        <f aca="false">D31*EXP(($C$6-0.5*$C$7^2)*$C$8+$C$7*SQRT($C$8)*E90)</f>
        <v>10.1254393888181</v>
      </c>
      <c r="F31" s="37" t="n">
        <f aca="false">E31*EXP(($C$6-0.5*$C$7^2)*$C$8+$C$7*SQRT($C$8)*F90)</f>
        <v>9.55120365306019</v>
      </c>
      <c r="G31" s="37" t="n">
        <f aca="false">F31*EXP(($C$6-0.5*$C$7^2)*$C$8+$C$7*SQRT($C$8)*G90)</f>
        <v>9.17084071602542</v>
      </c>
      <c r="H31" s="37" t="n">
        <f aca="false">G31*EXP(($C$6-0.5*$C$7^2)*$C$8+$C$7*SQRT($C$8)*H90)</f>
        <v>7.57465269245809</v>
      </c>
      <c r="I31" s="37" t="n">
        <f aca="false">H31*EXP(($C$6-0.5*$C$7^2)*$C$8+$C$7*SQRT($C$8)*I90)</f>
        <v>6.86842298434258</v>
      </c>
      <c r="J31" s="37" t="n">
        <f aca="false">I31*EXP(($C$6-0.5*$C$7^2)*$C$8+$C$7*SQRT($C$8)*J90)</f>
        <v>6.85174306619687</v>
      </c>
      <c r="K31" s="37" t="n">
        <f aca="false">J31*EXP(($C$6-0.5*$C$7^2)*$C$8+$C$7*SQRT($C$8)*K90)</f>
        <v>7.55175508505653</v>
      </c>
      <c r="L31" s="37" t="n">
        <f aca="false">K31*EXP(($C$6-0.5*$C$7^2)*$C$8+$C$7*SQRT($C$8)*L90)</f>
        <v>8.41654294136631</v>
      </c>
      <c r="M31" s="37" t="n">
        <f aca="false">L31*EXP(($C$6-0.5*$C$7^2)*$C$8+$C$7*SQRT($C$8)*M90)</f>
        <v>8.34117668963725</v>
      </c>
      <c r="N31" s="37" t="n">
        <f aca="false">M31*EXP(($C$6-0.5*$C$7^2)*$C$8+$C$7*SQRT($C$8)*N90)</f>
        <v>8.16826629870491</v>
      </c>
      <c r="O31" s="37" t="n">
        <f aca="false">N31*EXP(($C$6-0.5*$C$7^2)*$C$8+$C$7*SQRT($C$8)*O90)</f>
        <v>7.45549025348981</v>
      </c>
      <c r="P31" s="37" t="n">
        <f aca="false">O31*EXP(($C$6-0.5*$C$7^2)*$C$8+$C$7*SQRT($C$8)*P90)</f>
        <v>7.79049572925044</v>
      </c>
      <c r="Q31" s="37" t="n">
        <f aca="false">P31*EXP(($C$6-0.5*$C$7^2)*$C$8+$C$7*SQRT($C$8)*Q90)</f>
        <v>7.58037528518549</v>
      </c>
      <c r="R31" s="37" t="n">
        <f aca="false">Q31*EXP(($C$6-0.5*$C$7^2)*$C$8+$C$7*SQRT($C$8)*R90)</f>
        <v>8.09982793893732</v>
      </c>
      <c r="S31" s="37" t="n">
        <f aca="false">R31*EXP(($C$6-0.5*$C$7^2)*$C$8+$C$7*SQRT($C$8)*S90)</f>
        <v>9.8140348342955</v>
      </c>
      <c r="T31" s="37" t="n">
        <f aca="false">S31*EXP(($C$6-0.5*$C$7^2)*$C$8+$C$7*SQRT($C$8)*T90)</f>
        <v>9.7774501834764</v>
      </c>
      <c r="U31" s="37" t="n">
        <f aca="false">T31*EXP(($C$6-0.5*$C$7^2)*$C$8+$C$7*SQRT($C$8)*U90)</f>
        <v>8.29489924937197</v>
      </c>
      <c r="V31" s="37" t="n">
        <f aca="false">U31*EXP(($C$6-0.5*$C$7^2)*$C$8+$C$7*SQRT($C$8)*V90)</f>
        <v>7.54605658085091</v>
      </c>
      <c r="W31" s="37" t="n">
        <f aca="false">V31*EXP(($C$6-0.5*$C$7^2)*$C$8+$C$7*SQRT($C$8)*W90)</f>
        <v>6.42944384630548</v>
      </c>
      <c r="X31" s="37" t="n">
        <f aca="false">W31*EXP(($C$6-0.5*$C$7^2)*$C$8+$C$7*SQRT($C$8)*X90)</f>
        <v>5.6371910650078</v>
      </c>
      <c r="Y31" s="37" t="n">
        <f aca="false">X31*EXP(($C$6-0.5*$C$7^2)*$C$8+$C$7*SQRT($C$8)*Y90)</f>
        <v>6.50379769251654</v>
      </c>
      <c r="Z31" s="37" t="n">
        <f aca="false">Y31*EXP(($C$6-0.5*$C$7^2)*$C$8+$C$7*SQRT($C$8)*Z90)</f>
        <v>6.66631148914879</v>
      </c>
      <c r="AA31" s="37" t="n">
        <f aca="false">Z31*EXP(($C$6-0.5*$C$7^2)*$C$8+$C$7*SQRT($C$8)*AA90)</f>
        <v>5.64136174896456</v>
      </c>
      <c r="AB31" s="37" t="n">
        <f aca="false">AA31*EXP(($C$6-0.5*$C$7^2)*$C$8+$C$7*SQRT($C$8)*AB90)</f>
        <v>6.05959727870494</v>
      </c>
      <c r="AC31" s="37" t="n">
        <f aca="false">AB31*EXP(($C$6-0.5*$C$7^2)*$C$8+$C$7*SQRT($C$8)*AC90)</f>
        <v>6.95679434562341</v>
      </c>
      <c r="AD31" s="37" t="n">
        <f aca="false">AC31*EXP(($C$6-0.5*$C$7^2)*$C$8+$C$7*SQRT($C$8)*AD90)</f>
        <v>6.68628527495349</v>
      </c>
      <c r="AE31" s="37" t="n">
        <f aca="false">AD31*EXP(($C$6-0.5*$C$7^2)*$C$8+$C$7*SQRT($C$8)*AE90)</f>
        <v>6.20727044596476</v>
      </c>
      <c r="AF31" s="37" t="n">
        <f aca="false">AE31*EXP(($C$6-0.5*$C$7^2)*$C$8+$C$7*SQRT($C$8)*AF90)</f>
        <v>5.9806469801919</v>
      </c>
      <c r="AG31" s="37" t="n">
        <f aca="false">AF31*EXP(($C$6-0.5*$C$7^2)*$C$8+$C$7*SQRT($C$8)*AG90)</f>
        <v>6.16917903827144</v>
      </c>
      <c r="AH31" s="37" t="n">
        <f aca="false">AG31*EXP(($C$6-0.5*$C$7^2)*$C$8+$C$7*SQRT($C$8)*AH90)</f>
        <v>6.61662192878251</v>
      </c>
      <c r="AI31" s="37" t="n">
        <f aca="false">AH31*EXP(($C$6-0.5*$C$7^2)*$C$8+$C$7*SQRT($C$8)*AI90)</f>
        <v>7.53144357715408</v>
      </c>
      <c r="AJ31" s="37" t="n">
        <f aca="false">AI31*EXP(($C$6-0.5*$C$7^2)*$C$8+$C$7*SQRT($C$8)*AJ90)</f>
        <v>8.60125461207973</v>
      </c>
      <c r="AK31" s="37" t="n">
        <f aca="false">AJ31*EXP(($C$6-0.5*$C$7^2)*$C$8+$C$7*SQRT($C$8)*AK90)</f>
        <v>9.79389721245182</v>
      </c>
      <c r="AL31" s="37" t="n">
        <f aca="false">AK31*EXP(($C$6-0.5*$C$7^2)*$C$8+$C$7*SQRT($C$8)*AL90)</f>
        <v>11.3699533964984</v>
      </c>
      <c r="AM31" s="37" t="n">
        <f aca="false">AL31*EXP(($C$6-0.5*$C$7^2)*$C$8+$C$7*SQRT($C$8)*AM90)</f>
        <v>12.2232861721854</v>
      </c>
      <c r="AN31" s="37" t="n">
        <f aca="false">AM31*EXP(($C$6-0.5*$C$7^2)*$C$8+$C$7*SQRT($C$8)*AN90)</f>
        <v>10.3317773677781</v>
      </c>
      <c r="AO31" s="37" t="n">
        <f aca="false">AN31*EXP(($C$6-0.5*$C$7^2)*$C$8+$C$7*SQRT($C$8)*AO90)</f>
        <v>10.1825418399166</v>
      </c>
      <c r="AP31" s="37" t="n">
        <f aca="false">AO31*EXP(($C$6-0.5*$C$7^2)*$C$8+$C$7*SQRT($C$8)*AP90)</f>
        <v>10.5373631233927</v>
      </c>
      <c r="AQ31" s="37" t="n">
        <f aca="false">AP31*EXP(($C$6-0.5*$C$7^2)*$C$8+$C$7*SQRT($C$8)*AQ90)</f>
        <v>10.1018277266491</v>
      </c>
      <c r="AR31" s="37" t="n">
        <f aca="false">AQ31*EXP(($C$6-0.5*$C$7^2)*$C$8+$C$7*SQRT($C$8)*AR90)</f>
        <v>11.1617774072411</v>
      </c>
      <c r="AS31" s="37" t="n">
        <f aca="false">AR31*EXP(($C$6-0.5*$C$7^2)*$C$8+$C$7*SQRT($C$8)*AS90)</f>
        <v>10.7273617074506</v>
      </c>
      <c r="AT31" s="37" t="n">
        <f aca="false">AS31*EXP(($C$6-0.5*$C$7^2)*$C$8+$C$7*SQRT($C$8)*AT90)</f>
        <v>9.68969603658537</v>
      </c>
      <c r="AU31" s="37" t="n">
        <f aca="false">AT31*EXP(($C$6-0.5*$C$7^2)*$C$8+$C$7*SQRT($C$8)*AU90)</f>
        <v>11.3510964451861</v>
      </c>
      <c r="AV31" s="37" t="n">
        <f aca="false">AU31*EXP(($C$6-0.5*$C$7^2)*$C$8+$C$7*SQRT($C$8)*AV90)</f>
        <v>12.209195347701</v>
      </c>
      <c r="AW31" s="37" t="n">
        <f aca="false">AV31*EXP(($C$6-0.5*$C$7^2)*$C$8+$C$7*SQRT($C$8)*AW90)</f>
        <v>12.5041105653807</v>
      </c>
      <c r="AX31" s="37" t="n">
        <f aca="false">AW31*EXP(($C$6-0.5*$C$7^2)*$C$8+$C$7*SQRT($C$8)*AX90)</f>
        <v>13.8395563411561</v>
      </c>
      <c r="AY31" s="37" t="n">
        <f aca="false">AX31*EXP(($C$6-0.5*$C$7^2)*$C$8+$C$7*SQRT($C$8)*AY90)</f>
        <v>15.5475629301479</v>
      </c>
      <c r="AZ31" s="37" t="n">
        <f aca="false">AY31*EXP(($C$6-0.5*$C$7^2)*$C$8+$C$7*SQRT($C$8)*AZ90)</f>
        <v>16.1372622055423</v>
      </c>
      <c r="BA31" s="37" t="n">
        <f aca="false">AZ31*EXP(($C$6-0.5*$C$7^2)*$C$8+$C$7*SQRT($C$8)*BA90)</f>
        <v>12.321561628993</v>
      </c>
      <c r="BB31" s="37" t="n">
        <f aca="false">BA31*EXP(($C$6-0.5*$C$7^2)*$C$8+$C$7*SQRT($C$8)*BB90)</f>
        <v>11.4393313933548</v>
      </c>
      <c r="BC31" s="37" t="n">
        <f aca="false">BB31*EXP(($C$6-0.5*$C$7^2)*$C$8+$C$7*SQRT($C$8)*BC90)</f>
        <v>10.8785074643403</v>
      </c>
      <c r="BD31" s="37" t="n">
        <f aca="false">BC31*EXP(($C$6-0.5*$C$7^2)*$C$8+$C$7*SQRT($C$8)*BD90)</f>
        <v>9.76341535640776</v>
      </c>
      <c r="BE31" s="37" t="n">
        <f aca="false">BD31*EXP(($C$6-0.5*$C$7^2)*$C$8+$C$7*SQRT($C$8)*BE90)</f>
        <v>9.97670793054536</v>
      </c>
      <c r="BF31" s="37" t="n">
        <f aca="false">BE31*EXP(($C$6-0.5*$C$7^2)*$C$8+$C$7*SQRT($C$8)*BF90)</f>
        <v>11.3685446237607</v>
      </c>
      <c r="BG31" s="37" t="n">
        <f aca="false">BF31*EXP(($C$6-0.5*$C$7^2)*$C$8+$C$7*SQRT($C$8)*BG90)</f>
        <v>10.7776494509144</v>
      </c>
      <c r="BH31" s="37" t="n">
        <f aca="false">BG31*EXP(($C$6-0.5*$C$7^2)*$C$8+$C$7*SQRT($C$8)*BH90)</f>
        <v>9.51437612575463</v>
      </c>
      <c r="BI31" s="37" t="n">
        <f aca="false">BH31*EXP(($C$6-0.5*$C$7^2)*$C$8+$C$7*SQRT($C$8)*BI90)</f>
        <v>11.8827648956429</v>
      </c>
      <c r="BJ31" s="37" t="n">
        <f aca="false">BI31*EXP(($C$6-0.5*$C$7^2)*$C$8+$C$7*SQRT($C$8)*BJ90)</f>
        <v>11.3065764188371</v>
      </c>
      <c r="BK31" s="37" t="n">
        <f aca="false">BJ31*EXP(($C$6-0.5*$C$7^2)*$C$8+$C$7*SQRT($C$8)*BK90)</f>
        <v>9.87443611760618</v>
      </c>
    </row>
    <row r="32" customFormat="false" ht="15" hidden="false" customHeight="false" outlineLevel="0" collapsed="false">
      <c r="B32" s="2" t="s">
        <v>286</v>
      </c>
      <c r="C32" s="36" t="n">
        <f aca="false">$C$5</f>
        <v>11.5</v>
      </c>
      <c r="D32" s="37" t="n">
        <f aca="false">C32*EXP(($C$6-0.5*$C$7^2)*$C$8+$C$7*SQRT($C$8)*D91)</f>
        <v>11.8016113425567</v>
      </c>
      <c r="E32" s="37" t="n">
        <f aca="false">D32*EXP(($C$6-0.5*$C$7^2)*$C$8+$C$7*SQRT($C$8)*E91)</f>
        <v>12.3635008764349</v>
      </c>
      <c r="F32" s="37" t="n">
        <f aca="false">E32*EXP(($C$6-0.5*$C$7^2)*$C$8+$C$7*SQRT($C$8)*F91)</f>
        <v>11.441232976331</v>
      </c>
      <c r="G32" s="37" t="n">
        <f aca="false">F32*EXP(($C$6-0.5*$C$7^2)*$C$8+$C$7*SQRT($C$8)*G91)</f>
        <v>12.4752970806813</v>
      </c>
      <c r="H32" s="37" t="n">
        <f aca="false">G32*EXP(($C$6-0.5*$C$7^2)*$C$8+$C$7*SQRT($C$8)*H91)</f>
        <v>11.823745741916</v>
      </c>
      <c r="I32" s="37" t="n">
        <f aca="false">H32*EXP(($C$6-0.5*$C$7^2)*$C$8+$C$7*SQRT($C$8)*I91)</f>
        <v>10.683302352642</v>
      </c>
      <c r="J32" s="37" t="n">
        <f aca="false">I32*EXP(($C$6-0.5*$C$7^2)*$C$8+$C$7*SQRT($C$8)*J91)</f>
        <v>10.8926632229771</v>
      </c>
      <c r="K32" s="37" t="n">
        <f aca="false">J32*EXP(($C$6-0.5*$C$7^2)*$C$8+$C$7*SQRT($C$8)*K91)</f>
        <v>11.851528291094</v>
      </c>
      <c r="L32" s="37" t="n">
        <f aca="false">K32*EXP(($C$6-0.5*$C$7^2)*$C$8+$C$7*SQRT($C$8)*L91)</f>
        <v>11.0534453209917</v>
      </c>
      <c r="M32" s="37" t="n">
        <f aca="false">L32*EXP(($C$6-0.5*$C$7^2)*$C$8+$C$7*SQRT($C$8)*M91)</f>
        <v>11.4595944574309</v>
      </c>
      <c r="N32" s="37" t="n">
        <f aca="false">M32*EXP(($C$6-0.5*$C$7^2)*$C$8+$C$7*SQRT($C$8)*N91)</f>
        <v>11.3405894794706</v>
      </c>
      <c r="O32" s="37" t="n">
        <f aca="false">N32*EXP(($C$6-0.5*$C$7^2)*$C$8+$C$7*SQRT($C$8)*O91)</f>
        <v>15.4565919571955</v>
      </c>
      <c r="P32" s="37" t="n">
        <f aca="false">O32*EXP(($C$6-0.5*$C$7^2)*$C$8+$C$7*SQRT($C$8)*P91)</f>
        <v>14.2980861065039</v>
      </c>
      <c r="Q32" s="37" t="n">
        <f aca="false">P32*EXP(($C$6-0.5*$C$7^2)*$C$8+$C$7*SQRT($C$8)*Q91)</f>
        <v>16.6395302868087</v>
      </c>
      <c r="R32" s="37" t="n">
        <f aca="false">Q32*EXP(($C$6-0.5*$C$7^2)*$C$8+$C$7*SQRT($C$8)*R91)</f>
        <v>16.5412236216435</v>
      </c>
      <c r="S32" s="37" t="n">
        <f aca="false">R32*EXP(($C$6-0.5*$C$7^2)*$C$8+$C$7*SQRT($C$8)*S91)</f>
        <v>16.3098134442504</v>
      </c>
      <c r="T32" s="37" t="n">
        <f aca="false">S32*EXP(($C$6-0.5*$C$7^2)*$C$8+$C$7*SQRT($C$8)*T91)</f>
        <v>17.6502124287018</v>
      </c>
      <c r="U32" s="37" t="n">
        <f aca="false">T32*EXP(($C$6-0.5*$C$7^2)*$C$8+$C$7*SQRT($C$8)*U91)</f>
        <v>19.4652761408919</v>
      </c>
      <c r="V32" s="37" t="n">
        <f aca="false">U32*EXP(($C$6-0.5*$C$7^2)*$C$8+$C$7*SQRT($C$8)*V91)</f>
        <v>22.3636322732076</v>
      </c>
      <c r="W32" s="37" t="n">
        <f aca="false">V32*EXP(($C$6-0.5*$C$7^2)*$C$8+$C$7*SQRT($C$8)*W91)</f>
        <v>23.1803447089196</v>
      </c>
      <c r="X32" s="37" t="n">
        <f aca="false">W32*EXP(($C$6-0.5*$C$7^2)*$C$8+$C$7*SQRT($C$8)*X91)</f>
        <v>21.6988651544516</v>
      </c>
      <c r="Y32" s="37" t="n">
        <f aca="false">X32*EXP(($C$6-0.5*$C$7^2)*$C$8+$C$7*SQRT($C$8)*Y91)</f>
        <v>20.4523687166851</v>
      </c>
      <c r="Z32" s="37" t="n">
        <f aca="false">Y32*EXP(($C$6-0.5*$C$7^2)*$C$8+$C$7*SQRT($C$8)*Z91)</f>
        <v>21.6244056800496</v>
      </c>
      <c r="AA32" s="37" t="n">
        <f aca="false">Z32*EXP(($C$6-0.5*$C$7^2)*$C$8+$C$7*SQRT($C$8)*AA91)</f>
        <v>23.0429979903002</v>
      </c>
      <c r="AB32" s="37" t="n">
        <f aca="false">AA32*EXP(($C$6-0.5*$C$7^2)*$C$8+$C$7*SQRT($C$8)*AB91)</f>
        <v>26.8573622240322</v>
      </c>
      <c r="AC32" s="37" t="n">
        <f aca="false">AB32*EXP(($C$6-0.5*$C$7^2)*$C$8+$C$7*SQRT($C$8)*AC91)</f>
        <v>28.1137006793223</v>
      </c>
      <c r="AD32" s="37" t="n">
        <f aca="false">AC32*EXP(($C$6-0.5*$C$7^2)*$C$8+$C$7*SQRT($C$8)*AD91)</f>
        <v>31.5751524111205</v>
      </c>
      <c r="AE32" s="37" t="n">
        <f aca="false">AD32*EXP(($C$6-0.5*$C$7^2)*$C$8+$C$7*SQRT($C$8)*AE91)</f>
        <v>37.28427713464</v>
      </c>
      <c r="AF32" s="37" t="n">
        <f aca="false">AE32*EXP(($C$6-0.5*$C$7^2)*$C$8+$C$7*SQRT($C$8)*AF91)</f>
        <v>37.9574741317426</v>
      </c>
      <c r="AG32" s="37" t="n">
        <f aca="false">AF32*EXP(($C$6-0.5*$C$7^2)*$C$8+$C$7*SQRT($C$8)*AG91)</f>
        <v>32.2436923262469</v>
      </c>
      <c r="AH32" s="37" t="n">
        <f aca="false">AG32*EXP(($C$6-0.5*$C$7^2)*$C$8+$C$7*SQRT($C$8)*AH91)</f>
        <v>28.3258970059738</v>
      </c>
      <c r="AI32" s="37" t="n">
        <f aca="false">AH32*EXP(($C$6-0.5*$C$7^2)*$C$8+$C$7*SQRT($C$8)*AI91)</f>
        <v>24.1883503209091</v>
      </c>
      <c r="AJ32" s="37" t="n">
        <f aca="false">AI32*EXP(($C$6-0.5*$C$7^2)*$C$8+$C$7*SQRT($C$8)*AJ91)</f>
        <v>28.7972462962808</v>
      </c>
      <c r="AK32" s="37" t="n">
        <f aca="false">AJ32*EXP(($C$6-0.5*$C$7^2)*$C$8+$C$7*SQRT($C$8)*AK91)</f>
        <v>26.2361605866441</v>
      </c>
      <c r="AL32" s="37" t="n">
        <f aca="false">AK32*EXP(($C$6-0.5*$C$7^2)*$C$8+$C$7*SQRT($C$8)*AL91)</f>
        <v>30.0266125133145</v>
      </c>
      <c r="AM32" s="37" t="n">
        <f aca="false">AL32*EXP(($C$6-0.5*$C$7^2)*$C$8+$C$7*SQRT($C$8)*AM91)</f>
        <v>32.0133662044308</v>
      </c>
      <c r="AN32" s="37" t="n">
        <f aca="false">AM32*EXP(($C$6-0.5*$C$7^2)*$C$8+$C$7*SQRT($C$8)*AN91)</f>
        <v>38.6338673255923</v>
      </c>
      <c r="AO32" s="37" t="n">
        <f aca="false">AN32*EXP(($C$6-0.5*$C$7^2)*$C$8+$C$7*SQRT($C$8)*AO91)</f>
        <v>43.1197825111699</v>
      </c>
      <c r="AP32" s="37" t="n">
        <f aca="false">AO32*EXP(($C$6-0.5*$C$7^2)*$C$8+$C$7*SQRT($C$8)*AP91)</f>
        <v>42.6304541858487</v>
      </c>
      <c r="AQ32" s="37" t="n">
        <f aca="false">AP32*EXP(($C$6-0.5*$C$7^2)*$C$8+$C$7*SQRT($C$8)*AQ91)</f>
        <v>41.6975719708436</v>
      </c>
      <c r="AR32" s="37" t="n">
        <f aca="false">AQ32*EXP(($C$6-0.5*$C$7^2)*$C$8+$C$7*SQRT($C$8)*AR91)</f>
        <v>42.0812457703256</v>
      </c>
      <c r="AS32" s="37" t="n">
        <f aca="false">AR32*EXP(($C$6-0.5*$C$7^2)*$C$8+$C$7*SQRT($C$8)*AS91)</f>
        <v>42.8902428829507</v>
      </c>
      <c r="AT32" s="37" t="n">
        <f aca="false">AS32*EXP(($C$6-0.5*$C$7^2)*$C$8+$C$7*SQRT($C$8)*AT91)</f>
        <v>40.457024118847</v>
      </c>
      <c r="AU32" s="37" t="n">
        <f aca="false">AT32*EXP(($C$6-0.5*$C$7^2)*$C$8+$C$7*SQRT($C$8)*AU91)</f>
        <v>40.305088754088</v>
      </c>
      <c r="AV32" s="37" t="n">
        <f aca="false">AU32*EXP(($C$6-0.5*$C$7^2)*$C$8+$C$7*SQRT($C$8)*AV91)</f>
        <v>48.0783157739184</v>
      </c>
      <c r="AW32" s="37" t="n">
        <f aca="false">AV32*EXP(($C$6-0.5*$C$7^2)*$C$8+$C$7*SQRT($C$8)*AW91)</f>
        <v>39.8821647155398</v>
      </c>
      <c r="AX32" s="37" t="n">
        <f aca="false">AW32*EXP(($C$6-0.5*$C$7^2)*$C$8+$C$7*SQRT($C$8)*AX91)</f>
        <v>41.021698090408</v>
      </c>
      <c r="AY32" s="37" t="n">
        <f aca="false">AX32*EXP(($C$6-0.5*$C$7^2)*$C$8+$C$7*SQRT($C$8)*AY91)</f>
        <v>37.1301096094224</v>
      </c>
      <c r="AZ32" s="37" t="n">
        <f aca="false">AY32*EXP(($C$6-0.5*$C$7^2)*$C$8+$C$7*SQRT($C$8)*AZ91)</f>
        <v>37.8928412800338</v>
      </c>
      <c r="BA32" s="37" t="n">
        <f aca="false">AZ32*EXP(($C$6-0.5*$C$7^2)*$C$8+$C$7*SQRT($C$8)*BA91)</f>
        <v>41.542132719753</v>
      </c>
      <c r="BB32" s="37" t="n">
        <f aca="false">BA32*EXP(($C$6-0.5*$C$7^2)*$C$8+$C$7*SQRT($C$8)*BB91)</f>
        <v>41.2728618960713</v>
      </c>
      <c r="BC32" s="37" t="n">
        <f aca="false">BB32*EXP(($C$6-0.5*$C$7^2)*$C$8+$C$7*SQRT($C$8)*BC91)</f>
        <v>44.9169780195445</v>
      </c>
      <c r="BD32" s="37" t="n">
        <f aca="false">BC32*EXP(($C$6-0.5*$C$7^2)*$C$8+$C$7*SQRT($C$8)*BD91)</f>
        <v>37.7215904059782</v>
      </c>
      <c r="BE32" s="37" t="n">
        <f aca="false">BD32*EXP(($C$6-0.5*$C$7^2)*$C$8+$C$7*SQRT($C$8)*BE91)</f>
        <v>42.5841524066663</v>
      </c>
      <c r="BF32" s="37" t="n">
        <f aca="false">BE32*EXP(($C$6-0.5*$C$7^2)*$C$8+$C$7*SQRT($C$8)*BF91)</f>
        <v>39.8506072569169</v>
      </c>
      <c r="BG32" s="37" t="n">
        <f aca="false">BF32*EXP(($C$6-0.5*$C$7^2)*$C$8+$C$7*SQRT($C$8)*BG91)</f>
        <v>42.6586611784448</v>
      </c>
      <c r="BH32" s="37" t="n">
        <f aca="false">BG32*EXP(($C$6-0.5*$C$7^2)*$C$8+$C$7*SQRT($C$8)*BH91)</f>
        <v>43.5130512825142</v>
      </c>
      <c r="BI32" s="37" t="n">
        <f aca="false">BH32*EXP(($C$6-0.5*$C$7^2)*$C$8+$C$7*SQRT($C$8)*BI91)</f>
        <v>32.761378453135</v>
      </c>
      <c r="BJ32" s="37" t="n">
        <f aca="false">BI32*EXP(($C$6-0.5*$C$7^2)*$C$8+$C$7*SQRT($C$8)*BJ91)</f>
        <v>30.1483252846652</v>
      </c>
      <c r="BK32" s="37" t="n">
        <f aca="false">BJ32*EXP(($C$6-0.5*$C$7^2)*$C$8+$C$7*SQRT($C$8)*BK91)</f>
        <v>30.8808129107684</v>
      </c>
    </row>
    <row r="33" customFormat="false" ht="15" hidden="false" customHeight="false" outlineLevel="0" collapsed="false">
      <c r="B33" s="2" t="s">
        <v>287</v>
      </c>
      <c r="C33" s="36" t="n">
        <f aca="false">$C$5</f>
        <v>11.5</v>
      </c>
      <c r="D33" s="37" t="n">
        <f aca="false">C33*EXP(($C$6-0.5*$C$7^2)*$C$8+$C$7*SQRT($C$8)*D92)</f>
        <v>13.6348568667015</v>
      </c>
      <c r="E33" s="37" t="n">
        <f aca="false">D33*EXP(($C$6-0.5*$C$7^2)*$C$8+$C$7*SQRT($C$8)*E92)</f>
        <v>14.0687851713764</v>
      </c>
      <c r="F33" s="37" t="n">
        <f aca="false">E33*EXP(($C$6-0.5*$C$7^2)*$C$8+$C$7*SQRT($C$8)*F92)</f>
        <v>14.4695080416207</v>
      </c>
      <c r="G33" s="37" t="n">
        <f aca="false">F33*EXP(($C$6-0.5*$C$7^2)*$C$8+$C$7*SQRT($C$8)*G92)</f>
        <v>12.3900488179009</v>
      </c>
      <c r="H33" s="37" t="n">
        <f aca="false">G33*EXP(($C$6-0.5*$C$7^2)*$C$8+$C$7*SQRT($C$8)*H92)</f>
        <v>14.4935273367413</v>
      </c>
      <c r="I33" s="37" t="n">
        <f aca="false">H33*EXP(($C$6-0.5*$C$7^2)*$C$8+$C$7*SQRT($C$8)*I92)</f>
        <v>17.6678912742221</v>
      </c>
      <c r="J33" s="37" t="n">
        <f aca="false">I33*EXP(($C$6-0.5*$C$7^2)*$C$8+$C$7*SQRT($C$8)*J92)</f>
        <v>17.7201106627578</v>
      </c>
      <c r="K33" s="37" t="n">
        <f aca="false">J33*EXP(($C$6-0.5*$C$7^2)*$C$8+$C$7*SQRT($C$8)*K92)</f>
        <v>17.2948758955727</v>
      </c>
      <c r="L33" s="37" t="n">
        <f aca="false">K33*EXP(($C$6-0.5*$C$7^2)*$C$8+$C$7*SQRT($C$8)*L92)</f>
        <v>14.4778915234362</v>
      </c>
      <c r="M33" s="37" t="n">
        <f aca="false">L33*EXP(($C$6-0.5*$C$7^2)*$C$8+$C$7*SQRT($C$8)*M92)</f>
        <v>15.9480522171406</v>
      </c>
      <c r="N33" s="37" t="n">
        <f aca="false">M33*EXP(($C$6-0.5*$C$7^2)*$C$8+$C$7*SQRT($C$8)*N92)</f>
        <v>21.4469853560486</v>
      </c>
      <c r="O33" s="37" t="n">
        <f aca="false">N33*EXP(($C$6-0.5*$C$7^2)*$C$8+$C$7*SQRT($C$8)*O92)</f>
        <v>23.1979889194702</v>
      </c>
      <c r="P33" s="37" t="n">
        <f aca="false">O33*EXP(($C$6-0.5*$C$7^2)*$C$8+$C$7*SQRT($C$8)*P92)</f>
        <v>26.6424597586838</v>
      </c>
      <c r="Q33" s="37" t="n">
        <f aca="false">P33*EXP(($C$6-0.5*$C$7^2)*$C$8+$C$7*SQRT($C$8)*Q92)</f>
        <v>28.2696261654705</v>
      </c>
      <c r="R33" s="37" t="n">
        <f aca="false">Q33*EXP(($C$6-0.5*$C$7^2)*$C$8+$C$7*SQRT($C$8)*R92)</f>
        <v>25.3696041136437</v>
      </c>
      <c r="S33" s="37" t="n">
        <f aca="false">R33*EXP(($C$6-0.5*$C$7^2)*$C$8+$C$7*SQRT($C$8)*S92)</f>
        <v>29.3706775170311</v>
      </c>
      <c r="T33" s="37" t="n">
        <f aca="false">S33*EXP(($C$6-0.5*$C$7^2)*$C$8+$C$7*SQRT($C$8)*T92)</f>
        <v>25.6459296609069</v>
      </c>
      <c r="U33" s="37" t="n">
        <f aca="false">T33*EXP(($C$6-0.5*$C$7^2)*$C$8+$C$7*SQRT($C$8)*U92)</f>
        <v>25.0554739446822</v>
      </c>
      <c r="V33" s="37" t="n">
        <f aca="false">U33*EXP(($C$6-0.5*$C$7^2)*$C$8+$C$7*SQRT($C$8)*V92)</f>
        <v>25.829004496655</v>
      </c>
      <c r="W33" s="37" t="n">
        <f aca="false">V33*EXP(($C$6-0.5*$C$7^2)*$C$8+$C$7*SQRT($C$8)*W92)</f>
        <v>28.4505324932861</v>
      </c>
      <c r="X33" s="37" t="n">
        <f aca="false">W33*EXP(($C$6-0.5*$C$7^2)*$C$8+$C$7*SQRT($C$8)*X92)</f>
        <v>29.7734106962259</v>
      </c>
      <c r="Y33" s="37" t="n">
        <f aca="false">X33*EXP(($C$6-0.5*$C$7^2)*$C$8+$C$7*SQRT($C$8)*Y92)</f>
        <v>31.0583226886314</v>
      </c>
      <c r="Z33" s="37" t="n">
        <f aca="false">Y33*EXP(($C$6-0.5*$C$7^2)*$C$8+$C$7*SQRT($C$8)*Z92)</f>
        <v>28.5641051757572</v>
      </c>
      <c r="AA33" s="37" t="n">
        <f aca="false">Z33*EXP(($C$6-0.5*$C$7^2)*$C$8+$C$7*SQRT($C$8)*AA92)</f>
        <v>24.7921714300353</v>
      </c>
      <c r="AB33" s="37" t="n">
        <f aca="false">AA33*EXP(($C$6-0.5*$C$7^2)*$C$8+$C$7*SQRT($C$8)*AB92)</f>
        <v>24.955364750268</v>
      </c>
      <c r="AC33" s="37" t="n">
        <f aca="false">AB33*EXP(($C$6-0.5*$C$7^2)*$C$8+$C$7*SQRT($C$8)*AC92)</f>
        <v>23.0807645713803</v>
      </c>
      <c r="AD33" s="37" t="n">
        <f aca="false">AC33*EXP(($C$6-0.5*$C$7^2)*$C$8+$C$7*SQRT($C$8)*AD92)</f>
        <v>19.9924891741162</v>
      </c>
      <c r="AE33" s="37" t="n">
        <f aca="false">AD33*EXP(($C$6-0.5*$C$7^2)*$C$8+$C$7*SQRT($C$8)*AE92)</f>
        <v>17.3970972316129</v>
      </c>
      <c r="AF33" s="37" t="n">
        <f aca="false">AE33*EXP(($C$6-0.5*$C$7^2)*$C$8+$C$7*SQRT($C$8)*AF92)</f>
        <v>16.4834134517915</v>
      </c>
      <c r="AG33" s="37" t="n">
        <f aca="false">AF33*EXP(($C$6-0.5*$C$7^2)*$C$8+$C$7*SQRT($C$8)*AG92)</f>
        <v>13.4496056368715</v>
      </c>
      <c r="AH33" s="37" t="n">
        <f aca="false">AG33*EXP(($C$6-0.5*$C$7^2)*$C$8+$C$7*SQRT($C$8)*AH92)</f>
        <v>11.5994047498965</v>
      </c>
      <c r="AI33" s="37" t="n">
        <f aca="false">AH33*EXP(($C$6-0.5*$C$7^2)*$C$8+$C$7*SQRT($C$8)*AI92)</f>
        <v>9.6929766545733</v>
      </c>
      <c r="AJ33" s="37" t="n">
        <f aca="false">AI33*EXP(($C$6-0.5*$C$7^2)*$C$8+$C$7*SQRT($C$8)*AJ92)</f>
        <v>9.88690810440765</v>
      </c>
      <c r="AK33" s="37" t="n">
        <f aca="false">AJ33*EXP(($C$6-0.5*$C$7^2)*$C$8+$C$7*SQRT($C$8)*AK92)</f>
        <v>10.3375469064992</v>
      </c>
      <c r="AL33" s="37" t="n">
        <f aca="false">AK33*EXP(($C$6-0.5*$C$7^2)*$C$8+$C$7*SQRT($C$8)*AL92)</f>
        <v>12.8812878733202</v>
      </c>
      <c r="AM33" s="37" t="n">
        <f aca="false">AL33*EXP(($C$6-0.5*$C$7^2)*$C$8+$C$7*SQRT($C$8)*AM92)</f>
        <v>10.9278930751762</v>
      </c>
      <c r="AN33" s="37" t="n">
        <f aca="false">AM33*EXP(($C$6-0.5*$C$7^2)*$C$8+$C$7*SQRT($C$8)*AN92)</f>
        <v>10.140991175045</v>
      </c>
      <c r="AO33" s="37" t="n">
        <f aca="false">AN33*EXP(($C$6-0.5*$C$7^2)*$C$8+$C$7*SQRT($C$8)*AO92)</f>
        <v>11.2067102797504</v>
      </c>
      <c r="AP33" s="37" t="n">
        <f aca="false">AO33*EXP(($C$6-0.5*$C$7^2)*$C$8+$C$7*SQRT($C$8)*AP92)</f>
        <v>10.9413595096426</v>
      </c>
      <c r="AQ33" s="37" t="n">
        <f aca="false">AP33*EXP(($C$6-0.5*$C$7^2)*$C$8+$C$7*SQRT($C$8)*AQ92)</f>
        <v>10.5539075945296</v>
      </c>
      <c r="AR33" s="37" t="n">
        <f aca="false">AQ33*EXP(($C$6-0.5*$C$7^2)*$C$8+$C$7*SQRT($C$8)*AR92)</f>
        <v>12.7279818862727</v>
      </c>
      <c r="AS33" s="37" t="n">
        <f aca="false">AR33*EXP(($C$6-0.5*$C$7^2)*$C$8+$C$7*SQRT($C$8)*AS92)</f>
        <v>12.2619079941058</v>
      </c>
      <c r="AT33" s="37" t="n">
        <f aca="false">AS33*EXP(($C$6-0.5*$C$7^2)*$C$8+$C$7*SQRT($C$8)*AT92)</f>
        <v>10.7993249012084</v>
      </c>
      <c r="AU33" s="37" t="n">
        <f aca="false">AT33*EXP(($C$6-0.5*$C$7^2)*$C$8+$C$7*SQRT($C$8)*AU92)</f>
        <v>9.34495399580665</v>
      </c>
      <c r="AV33" s="37" t="n">
        <f aca="false">AU33*EXP(($C$6-0.5*$C$7^2)*$C$8+$C$7*SQRT($C$8)*AV92)</f>
        <v>9.69371458053539</v>
      </c>
      <c r="AW33" s="37" t="n">
        <f aca="false">AV33*EXP(($C$6-0.5*$C$7^2)*$C$8+$C$7*SQRT($C$8)*AW92)</f>
        <v>10.0219562578633</v>
      </c>
      <c r="AX33" s="37" t="n">
        <f aca="false">AW33*EXP(($C$6-0.5*$C$7^2)*$C$8+$C$7*SQRT($C$8)*AX92)</f>
        <v>8.62033510631384</v>
      </c>
      <c r="AY33" s="37" t="n">
        <f aca="false">AX33*EXP(($C$6-0.5*$C$7^2)*$C$8+$C$7*SQRT($C$8)*AY92)</f>
        <v>7.73570059858286</v>
      </c>
      <c r="AZ33" s="37" t="n">
        <f aca="false">AY33*EXP(($C$6-0.5*$C$7^2)*$C$8+$C$7*SQRT($C$8)*AZ92)</f>
        <v>8.20151467712477</v>
      </c>
      <c r="BA33" s="37" t="n">
        <f aca="false">AZ33*EXP(($C$6-0.5*$C$7^2)*$C$8+$C$7*SQRT($C$8)*BA92)</f>
        <v>8.7360635601635</v>
      </c>
      <c r="BB33" s="37" t="n">
        <f aca="false">BA33*EXP(($C$6-0.5*$C$7^2)*$C$8+$C$7*SQRT($C$8)*BB92)</f>
        <v>8.13940528968862</v>
      </c>
      <c r="BC33" s="37" t="n">
        <f aca="false">BB33*EXP(($C$6-0.5*$C$7^2)*$C$8+$C$7*SQRT($C$8)*BC92)</f>
        <v>8.71276119687835</v>
      </c>
      <c r="BD33" s="37" t="n">
        <f aca="false">BC33*EXP(($C$6-0.5*$C$7^2)*$C$8+$C$7*SQRT($C$8)*BD92)</f>
        <v>9.27512325953933</v>
      </c>
      <c r="BE33" s="37" t="n">
        <f aca="false">BD33*EXP(($C$6-0.5*$C$7^2)*$C$8+$C$7*SQRT($C$8)*BE92)</f>
        <v>7.62593277581653</v>
      </c>
      <c r="BF33" s="37" t="n">
        <f aca="false">BE33*EXP(($C$6-0.5*$C$7^2)*$C$8+$C$7*SQRT($C$8)*BF92)</f>
        <v>7.36794619039078</v>
      </c>
      <c r="BG33" s="37" t="n">
        <f aca="false">BF33*EXP(($C$6-0.5*$C$7^2)*$C$8+$C$7*SQRT($C$8)*BG92)</f>
        <v>7.70980972343297</v>
      </c>
      <c r="BH33" s="37" t="n">
        <f aca="false">BG33*EXP(($C$6-0.5*$C$7^2)*$C$8+$C$7*SQRT($C$8)*BH92)</f>
        <v>7.23872978300301</v>
      </c>
      <c r="BI33" s="37" t="n">
        <f aca="false">BH33*EXP(($C$6-0.5*$C$7^2)*$C$8+$C$7*SQRT($C$8)*BI92)</f>
        <v>5.7237773549011</v>
      </c>
      <c r="BJ33" s="37" t="n">
        <f aca="false">BI33*EXP(($C$6-0.5*$C$7^2)*$C$8+$C$7*SQRT($C$8)*BJ92)</f>
        <v>5.54779134093583</v>
      </c>
      <c r="BK33" s="37" t="n">
        <f aca="false">BJ33*EXP(($C$6-0.5*$C$7^2)*$C$8+$C$7*SQRT($C$8)*BK92)</f>
        <v>6.02380177700589</v>
      </c>
    </row>
    <row r="34" customFormat="false" ht="15" hidden="false" customHeight="false" outlineLevel="0" collapsed="false">
      <c r="B34" s="2" t="s">
        <v>288</v>
      </c>
      <c r="C34" s="36" t="n">
        <f aca="false">$C$5</f>
        <v>11.5</v>
      </c>
      <c r="D34" s="37" t="n">
        <f aca="false">C34*EXP(($C$6-0.5*$C$7^2)*$C$8+$C$7*SQRT($C$8)*D93)</f>
        <v>13.6744447502327</v>
      </c>
      <c r="E34" s="37" t="n">
        <f aca="false">D34*EXP(($C$6-0.5*$C$7^2)*$C$8+$C$7*SQRT($C$8)*E93)</f>
        <v>10.7512723813094</v>
      </c>
      <c r="F34" s="37" t="n">
        <f aca="false">E34*EXP(($C$6-0.5*$C$7^2)*$C$8+$C$7*SQRT($C$8)*F93)</f>
        <v>14.3179373869914</v>
      </c>
      <c r="G34" s="37" t="n">
        <f aca="false">F34*EXP(($C$6-0.5*$C$7^2)*$C$8+$C$7*SQRT($C$8)*G93)</f>
        <v>12.650374410727</v>
      </c>
      <c r="H34" s="37" t="n">
        <f aca="false">G34*EXP(($C$6-0.5*$C$7^2)*$C$8+$C$7*SQRT($C$8)*H93)</f>
        <v>14.0479978403917</v>
      </c>
      <c r="I34" s="37" t="n">
        <f aca="false">H34*EXP(($C$6-0.5*$C$7^2)*$C$8+$C$7*SQRT($C$8)*I93)</f>
        <v>16.081729623129</v>
      </c>
      <c r="J34" s="37" t="n">
        <f aca="false">I34*EXP(($C$6-0.5*$C$7^2)*$C$8+$C$7*SQRT($C$8)*J93)</f>
        <v>17.9095501015361</v>
      </c>
      <c r="K34" s="37" t="n">
        <f aca="false">J34*EXP(($C$6-0.5*$C$7^2)*$C$8+$C$7*SQRT($C$8)*K93)</f>
        <v>18.2025809353751</v>
      </c>
      <c r="L34" s="37" t="n">
        <f aca="false">K34*EXP(($C$6-0.5*$C$7^2)*$C$8+$C$7*SQRT($C$8)*L93)</f>
        <v>16.0222206324729</v>
      </c>
      <c r="M34" s="37" t="n">
        <f aca="false">L34*EXP(($C$6-0.5*$C$7^2)*$C$8+$C$7*SQRT($C$8)*M93)</f>
        <v>17.1590297844485</v>
      </c>
      <c r="N34" s="37" t="n">
        <f aca="false">M34*EXP(($C$6-0.5*$C$7^2)*$C$8+$C$7*SQRT($C$8)*N93)</f>
        <v>15.8613067718154</v>
      </c>
      <c r="O34" s="37" t="n">
        <f aca="false">N34*EXP(($C$6-0.5*$C$7^2)*$C$8+$C$7*SQRT($C$8)*O93)</f>
        <v>12.0247657888358</v>
      </c>
      <c r="P34" s="37" t="n">
        <f aca="false">O34*EXP(($C$6-0.5*$C$7^2)*$C$8+$C$7*SQRT($C$8)*P93)</f>
        <v>16.3971153998652</v>
      </c>
      <c r="Q34" s="37" t="n">
        <f aca="false">P34*EXP(($C$6-0.5*$C$7^2)*$C$8+$C$7*SQRT($C$8)*Q93)</f>
        <v>17.7183078255901</v>
      </c>
      <c r="R34" s="37" t="n">
        <f aca="false">Q34*EXP(($C$6-0.5*$C$7^2)*$C$8+$C$7*SQRT($C$8)*R93)</f>
        <v>21.6250400064983</v>
      </c>
      <c r="S34" s="37" t="n">
        <f aca="false">R34*EXP(($C$6-0.5*$C$7^2)*$C$8+$C$7*SQRT($C$8)*S93)</f>
        <v>19.563521644302</v>
      </c>
      <c r="T34" s="37" t="n">
        <f aca="false">S34*EXP(($C$6-0.5*$C$7^2)*$C$8+$C$7*SQRT($C$8)*T93)</f>
        <v>22.976302455538</v>
      </c>
      <c r="U34" s="37" t="n">
        <f aca="false">T34*EXP(($C$6-0.5*$C$7^2)*$C$8+$C$7*SQRT($C$8)*U93)</f>
        <v>27.3490881107354</v>
      </c>
      <c r="V34" s="37" t="n">
        <f aca="false">U34*EXP(($C$6-0.5*$C$7^2)*$C$8+$C$7*SQRT($C$8)*V93)</f>
        <v>32.4282051986938</v>
      </c>
      <c r="W34" s="37" t="n">
        <f aca="false">V34*EXP(($C$6-0.5*$C$7^2)*$C$8+$C$7*SQRT($C$8)*W93)</f>
        <v>32.3469255708904</v>
      </c>
      <c r="X34" s="37" t="n">
        <f aca="false">W34*EXP(($C$6-0.5*$C$7^2)*$C$8+$C$7*SQRT($C$8)*X93)</f>
        <v>28.3444064560937</v>
      </c>
      <c r="Y34" s="37" t="n">
        <f aca="false">X34*EXP(($C$6-0.5*$C$7^2)*$C$8+$C$7*SQRT($C$8)*Y93)</f>
        <v>27.7933218564146</v>
      </c>
      <c r="Z34" s="37" t="n">
        <f aca="false">Y34*EXP(($C$6-0.5*$C$7^2)*$C$8+$C$7*SQRT($C$8)*Z93)</f>
        <v>21.8232575840976</v>
      </c>
      <c r="AA34" s="37" t="n">
        <f aca="false">Z34*EXP(($C$6-0.5*$C$7^2)*$C$8+$C$7*SQRT($C$8)*AA93)</f>
        <v>18.1031877273872</v>
      </c>
      <c r="AB34" s="37" t="n">
        <f aca="false">AA34*EXP(($C$6-0.5*$C$7^2)*$C$8+$C$7*SQRT($C$8)*AB93)</f>
        <v>18.283336553538</v>
      </c>
      <c r="AC34" s="37" t="n">
        <f aca="false">AB34*EXP(($C$6-0.5*$C$7^2)*$C$8+$C$7*SQRT($C$8)*AC93)</f>
        <v>16.3962680062194</v>
      </c>
      <c r="AD34" s="37" t="n">
        <f aca="false">AC34*EXP(($C$6-0.5*$C$7^2)*$C$8+$C$7*SQRT($C$8)*AD93)</f>
        <v>16.1001914320543</v>
      </c>
      <c r="AE34" s="37" t="n">
        <f aca="false">AD34*EXP(($C$6-0.5*$C$7^2)*$C$8+$C$7*SQRT($C$8)*AE93)</f>
        <v>15.9059130808954</v>
      </c>
      <c r="AF34" s="37" t="n">
        <f aca="false">AE34*EXP(($C$6-0.5*$C$7^2)*$C$8+$C$7*SQRT($C$8)*AF93)</f>
        <v>19.6544091439937</v>
      </c>
      <c r="AG34" s="37" t="n">
        <f aca="false">AF34*EXP(($C$6-0.5*$C$7^2)*$C$8+$C$7*SQRT($C$8)*AG93)</f>
        <v>22.6568791967571</v>
      </c>
      <c r="AH34" s="37" t="n">
        <f aca="false">AG34*EXP(($C$6-0.5*$C$7^2)*$C$8+$C$7*SQRT($C$8)*AH93)</f>
        <v>22.5414947544911</v>
      </c>
      <c r="AI34" s="37" t="n">
        <f aca="false">AH34*EXP(($C$6-0.5*$C$7^2)*$C$8+$C$7*SQRT($C$8)*AI93)</f>
        <v>25.7333186637714</v>
      </c>
      <c r="AJ34" s="37" t="n">
        <f aca="false">AI34*EXP(($C$6-0.5*$C$7^2)*$C$8+$C$7*SQRT($C$8)*AJ93)</f>
        <v>23.6194711858272</v>
      </c>
      <c r="AK34" s="37" t="n">
        <f aca="false">AJ34*EXP(($C$6-0.5*$C$7^2)*$C$8+$C$7*SQRT($C$8)*AK93)</f>
        <v>22.7583394428427</v>
      </c>
      <c r="AL34" s="37" t="n">
        <f aca="false">AK34*EXP(($C$6-0.5*$C$7^2)*$C$8+$C$7*SQRT($C$8)*AL93)</f>
        <v>25.1434338113135</v>
      </c>
      <c r="AM34" s="37" t="n">
        <f aca="false">AL34*EXP(($C$6-0.5*$C$7^2)*$C$8+$C$7*SQRT($C$8)*AM93)</f>
        <v>21.9377207753052</v>
      </c>
      <c r="AN34" s="37" t="n">
        <f aca="false">AM34*EXP(($C$6-0.5*$C$7^2)*$C$8+$C$7*SQRT($C$8)*AN93)</f>
        <v>21.2726244275006</v>
      </c>
      <c r="AO34" s="37" t="n">
        <f aca="false">AN34*EXP(($C$6-0.5*$C$7^2)*$C$8+$C$7*SQRT($C$8)*AO93)</f>
        <v>18.3999038519016</v>
      </c>
      <c r="AP34" s="37" t="n">
        <f aca="false">AO34*EXP(($C$6-0.5*$C$7^2)*$C$8+$C$7*SQRT($C$8)*AP93)</f>
        <v>18.6351284121232</v>
      </c>
      <c r="AQ34" s="37" t="n">
        <f aca="false">AP34*EXP(($C$6-0.5*$C$7^2)*$C$8+$C$7*SQRT($C$8)*AQ93)</f>
        <v>22.2857272197142</v>
      </c>
      <c r="AR34" s="37" t="n">
        <f aca="false">AQ34*EXP(($C$6-0.5*$C$7^2)*$C$8+$C$7*SQRT($C$8)*AR93)</f>
        <v>20.5171407386192</v>
      </c>
      <c r="AS34" s="37" t="n">
        <f aca="false">AR34*EXP(($C$6-0.5*$C$7^2)*$C$8+$C$7*SQRT($C$8)*AS93)</f>
        <v>21.0280137892182</v>
      </c>
      <c r="AT34" s="37" t="n">
        <f aca="false">AS34*EXP(($C$6-0.5*$C$7^2)*$C$8+$C$7*SQRT($C$8)*AT93)</f>
        <v>19.0532766137761</v>
      </c>
      <c r="AU34" s="37" t="n">
        <f aca="false">AT34*EXP(($C$6-0.5*$C$7^2)*$C$8+$C$7*SQRT($C$8)*AU93)</f>
        <v>16.7928667785801</v>
      </c>
      <c r="AV34" s="37" t="n">
        <f aca="false">AU34*EXP(($C$6-0.5*$C$7^2)*$C$8+$C$7*SQRT($C$8)*AV93)</f>
        <v>14.6611690324471</v>
      </c>
      <c r="AW34" s="37" t="n">
        <f aca="false">AV34*EXP(($C$6-0.5*$C$7^2)*$C$8+$C$7*SQRT($C$8)*AW93)</f>
        <v>17.194686111034</v>
      </c>
      <c r="AX34" s="37" t="n">
        <f aca="false">AW34*EXP(($C$6-0.5*$C$7^2)*$C$8+$C$7*SQRT($C$8)*AX93)</f>
        <v>22.2772967999258</v>
      </c>
      <c r="AY34" s="37" t="n">
        <f aca="false">AX34*EXP(($C$6-0.5*$C$7^2)*$C$8+$C$7*SQRT($C$8)*AY93)</f>
        <v>23.4852596248453</v>
      </c>
      <c r="AZ34" s="37" t="n">
        <f aca="false">AY34*EXP(($C$6-0.5*$C$7^2)*$C$8+$C$7*SQRT($C$8)*AZ93)</f>
        <v>21.7065655064558</v>
      </c>
      <c r="BA34" s="37" t="n">
        <f aca="false">AZ34*EXP(($C$6-0.5*$C$7^2)*$C$8+$C$7*SQRT($C$8)*BA93)</f>
        <v>23.4473063517964</v>
      </c>
      <c r="BB34" s="37" t="n">
        <f aca="false">BA34*EXP(($C$6-0.5*$C$7^2)*$C$8+$C$7*SQRT($C$8)*BB93)</f>
        <v>22.5988303255408</v>
      </c>
      <c r="BC34" s="37" t="n">
        <f aca="false">BB34*EXP(($C$6-0.5*$C$7^2)*$C$8+$C$7*SQRT($C$8)*BC93)</f>
        <v>24.6709256449451</v>
      </c>
      <c r="BD34" s="37" t="n">
        <f aca="false">BC34*EXP(($C$6-0.5*$C$7^2)*$C$8+$C$7*SQRT($C$8)*BD93)</f>
        <v>25.4664809794777</v>
      </c>
      <c r="BE34" s="37" t="n">
        <f aca="false">BD34*EXP(($C$6-0.5*$C$7^2)*$C$8+$C$7*SQRT($C$8)*BE93)</f>
        <v>26.2551553346966</v>
      </c>
      <c r="BF34" s="37" t="n">
        <f aca="false">BE34*EXP(($C$6-0.5*$C$7^2)*$C$8+$C$7*SQRT($C$8)*BF93)</f>
        <v>28.0585982909696</v>
      </c>
      <c r="BG34" s="37" t="n">
        <f aca="false">BF34*EXP(($C$6-0.5*$C$7^2)*$C$8+$C$7*SQRT($C$8)*BG93)</f>
        <v>26.3256390389889</v>
      </c>
      <c r="BH34" s="37" t="n">
        <f aca="false">BG34*EXP(($C$6-0.5*$C$7^2)*$C$8+$C$7*SQRT($C$8)*BH93)</f>
        <v>25.1787968067962</v>
      </c>
      <c r="BI34" s="37" t="n">
        <f aca="false">BH34*EXP(($C$6-0.5*$C$7^2)*$C$8+$C$7*SQRT($C$8)*BI93)</f>
        <v>20.8427091397728</v>
      </c>
      <c r="BJ34" s="37" t="n">
        <f aca="false">BI34*EXP(($C$6-0.5*$C$7^2)*$C$8+$C$7*SQRT($C$8)*BJ93)</f>
        <v>19.8528846386944</v>
      </c>
      <c r="BK34" s="37" t="n">
        <f aca="false">BJ34*EXP(($C$6-0.5*$C$7^2)*$C$8+$C$7*SQRT($C$8)*BK93)</f>
        <v>16.981779826857</v>
      </c>
    </row>
    <row r="35" customFormat="false" ht="15" hidden="false" customHeight="false" outlineLevel="0" collapsed="false">
      <c r="B35" s="2" t="s">
        <v>289</v>
      </c>
      <c r="C35" s="36" t="n">
        <f aca="false">$C$5</f>
        <v>11.5</v>
      </c>
      <c r="D35" s="37" t="n">
        <f aca="false">C35*EXP(($C$6-0.5*$C$7^2)*$C$8+$C$7*SQRT($C$8)*D94)</f>
        <v>11.3168489587364</v>
      </c>
      <c r="E35" s="37" t="n">
        <f aca="false">D35*EXP(($C$6-0.5*$C$7^2)*$C$8+$C$7*SQRT($C$8)*E94)</f>
        <v>10.1864716153254</v>
      </c>
      <c r="F35" s="37" t="n">
        <f aca="false">E35*EXP(($C$6-0.5*$C$7^2)*$C$8+$C$7*SQRT($C$8)*F94)</f>
        <v>10.2983353036385</v>
      </c>
      <c r="G35" s="37" t="n">
        <f aca="false">F35*EXP(($C$6-0.5*$C$7^2)*$C$8+$C$7*SQRT($C$8)*G94)</f>
        <v>10.8213140949108</v>
      </c>
      <c r="H35" s="37" t="n">
        <f aca="false">G35*EXP(($C$6-0.5*$C$7^2)*$C$8+$C$7*SQRT($C$8)*H94)</f>
        <v>9.25859060881592</v>
      </c>
      <c r="I35" s="37" t="n">
        <f aca="false">H35*EXP(($C$6-0.5*$C$7^2)*$C$8+$C$7*SQRT($C$8)*I94)</f>
        <v>8.46681656660028</v>
      </c>
      <c r="J35" s="37" t="n">
        <f aca="false">I35*EXP(($C$6-0.5*$C$7^2)*$C$8+$C$7*SQRT($C$8)*J94)</f>
        <v>7.63309343982001</v>
      </c>
      <c r="K35" s="37" t="n">
        <f aca="false">J35*EXP(($C$6-0.5*$C$7^2)*$C$8+$C$7*SQRT($C$8)*K94)</f>
        <v>8.28293699591176</v>
      </c>
      <c r="L35" s="37" t="n">
        <f aca="false">K35*EXP(($C$6-0.5*$C$7^2)*$C$8+$C$7*SQRT($C$8)*L94)</f>
        <v>9.98612182149816</v>
      </c>
      <c r="M35" s="37" t="n">
        <f aca="false">L35*EXP(($C$6-0.5*$C$7^2)*$C$8+$C$7*SQRT($C$8)*M94)</f>
        <v>10.9618778967097</v>
      </c>
      <c r="N35" s="37" t="n">
        <f aca="false">M35*EXP(($C$6-0.5*$C$7^2)*$C$8+$C$7*SQRT($C$8)*N94)</f>
        <v>10.5477252775965</v>
      </c>
      <c r="O35" s="37" t="n">
        <f aca="false">N35*EXP(($C$6-0.5*$C$7^2)*$C$8+$C$7*SQRT($C$8)*O94)</f>
        <v>12.3843433058515</v>
      </c>
      <c r="P35" s="37" t="n">
        <f aca="false">O35*EXP(($C$6-0.5*$C$7^2)*$C$8+$C$7*SQRT($C$8)*P94)</f>
        <v>10.487219319616</v>
      </c>
      <c r="Q35" s="37" t="n">
        <f aca="false">P35*EXP(($C$6-0.5*$C$7^2)*$C$8+$C$7*SQRT($C$8)*Q94)</f>
        <v>12.3597890165322</v>
      </c>
      <c r="R35" s="37" t="n">
        <f aca="false">Q35*EXP(($C$6-0.5*$C$7^2)*$C$8+$C$7*SQRT($C$8)*R94)</f>
        <v>11.4992361732569</v>
      </c>
      <c r="S35" s="37" t="n">
        <f aca="false">R35*EXP(($C$6-0.5*$C$7^2)*$C$8+$C$7*SQRT($C$8)*S94)</f>
        <v>8.47489872405456</v>
      </c>
      <c r="T35" s="37" t="n">
        <f aca="false">S35*EXP(($C$6-0.5*$C$7^2)*$C$8+$C$7*SQRT($C$8)*T94)</f>
        <v>11.3328944198581</v>
      </c>
      <c r="U35" s="37" t="n">
        <f aca="false">T35*EXP(($C$6-0.5*$C$7^2)*$C$8+$C$7*SQRT($C$8)*U94)</f>
        <v>13.4722210178513</v>
      </c>
      <c r="V35" s="37" t="n">
        <f aca="false">U35*EXP(($C$6-0.5*$C$7^2)*$C$8+$C$7*SQRT($C$8)*V94)</f>
        <v>12.0281825693286</v>
      </c>
      <c r="W35" s="37" t="n">
        <f aca="false">V35*EXP(($C$6-0.5*$C$7^2)*$C$8+$C$7*SQRT($C$8)*W94)</f>
        <v>12.2510148214533</v>
      </c>
      <c r="X35" s="37" t="n">
        <f aca="false">W35*EXP(($C$6-0.5*$C$7^2)*$C$8+$C$7*SQRT($C$8)*X94)</f>
        <v>11.963921658621</v>
      </c>
      <c r="Y35" s="37" t="n">
        <f aca="false">X35*EXP(($C$6-0.5*$C$7^2)*$C$8+$C$7*SQRT($C$8)*Y94)</f>
        <v>12.096613397188</v>
      </c>
      <c r="Z35" s="37" t="n">
        <f aca="false">Y35*EXP(($C$6-0.5*$C$7^2)*$C$8+$C$7*SQRT($C$8)*Z94)</f>
        <v>10.2782579855497</v>
      </c>
      <c r="AA35" s="37" t="n">
        <f aca="false">Z35*EXP(($C$6-0.5*$C$7^2)*$C$8+$C$7*SQRT($C$8)*AA94)</f>
        <v>9.53615072552634</v>
      </c>
      <c r="AB35" s="37" t="n">
        <f aca="false">AA35*EXP(($C$6-0.5*$C$7^2)*$C$8+$C$7*SQRT($C$8)*AB94)</f>
        <v>10.0366191709632</v>
      </c>
      <c r="AC35" s="37" t="n">
        <f aca="false">AB35*EXP(($C$6-0.5*$C$7^2)*$C$8+$C$7*SQRT($C$8)*AC94)</f>
        <v>10.282937724464</v>
      </c>
      <c r="AD35" s="37" t="n">
        <f aca="false">AC35*EXP(($C$6-0.5*$C$7^2)*$C$8+$C$7*SQRT($C$8)*AD94)</f>
        <v>11.7265439435021</v>
      </c>
      <c r="AE35" s="37" t="n">
        <f aca="false">AD35*EXP(($C$6-0.5*$C$7^2)*$C$8+$C$7*SQRT($C$8)*AE94)</f>
        <v>11.8274130872723</v>
      </c>
      <c r="AF35" s="37" t="n">
        <f aca="false">AE35*EXP(($C$6-0.5*$C$7^2)*$C$8+$C$7*SQRT($C$8)*AF94)</f>
        <v>15.3013056846544</v>
      </c>
      <c r="AG35" s="37" t="n">
        <f aca="false">AF35*EXP(($C$6-0.5*$C$7^2)*$C$8+$C$7*SQRT($C$8)*AG94)</f>
        <v>14.1433075411904</v>
      </c>
      <c r="AH35" s="37" t="n">
        <f aca="false">AG35*EXP(($C$6-0.5*$C$7^2)*$C$8+$C$7*SQRT($C$8)*AH94)</f>
        <v>14.5487645969785</v>
      </c>
      <c r="AI35" s="37" t="n">
        <f aca="false">AH35*EXP(($C$6-0.5*$C$7^2)*$C$8+$C$7*SQRT($C$8)*AI94)</f>
        <v>11.7883208772645</v>
      </c>
      <c r="AJ35" s="37" t="n">
        <f aca="false">AI35*EXP(($C$6-0.5*$C$7^2)*$C$8+$C$7*SQRT($C$8)*AJ94)</f>
        <v>10.2724090652593</v>
      </c>
      <c r="AK35" s="37" t="n">
        <f aca="false">AJ35*EXP(($C$6-0.5*$C$7^2)*$C$8+$C$7*SQRT($C$8)*AK94)</f>
        <v>11.8818610080026</v>
      </c>
      <c r="AL35" s="37" t="n">
        <f aca="false">AK35*EXP(($C$6-0.5*$C$7^2)*$C$8+$C$7*SQRT($C$8)*AL94)</f>
        <v>10.7124584667373</v>
      </c>
      <c r="AM35" s="37" t="n">
        <f aca="false">AL35*EXP(($C$6-0.5*$C$7^2)*$C$8+$C$7*SQRT($C$8)*AM94)</f>
        <v>11.352492347006</v>
      </c>
      <c r="AN35" s="37" t="n">
        <f aca="false">AM35*EXP(($C$6-0.5*$C$7^2)*$C$8+$C$7*SQRT($C$8)*AN94)</f>
        <v>11.2737602818496</v>
      </c>
      <c r="AO35" s="37" t="n">
        <f aca="false">AN35*EXP(($C$6-0.5*$C$7^2)*$C$8+$C$7*SQRT($C$8)*AO94)</f>
        <v>10.0513924286063</v>
      </c>
      <c r="AP35" s="37" t="n">
        <f aca="false">AO35*EXP(($C$6-0.5*$C$7^2)*$C$8+$C$7*SQRT($C$8)*AP94)</f>
        <v>9.67288003779771</v>
      </c>
      <c r="AQ35" s="37" t="n">
        <f aca="false">AP35*EXP(($C$6-0.5*$C$7^2)*$C$8+$C$7*SQRT($C$8)*AQ94)</f>
        <v>9.1406647066082</v>
      </c>
      <c r="AR35" s="37" t="n">
        <f aca="false">AQ35*EXP(($C$6-0.5*$C$7^2)*$C$8+$C$7*SQRT($C$8)*AR94)</f>
        <v>8.66322815758952</v>
      </c>
      <c r="AS35" s="37" t="n">
        <f aca="false">AR35*EXP(($C$6-0.5*$C$7^2)*$C$8+$C$7*SQRT($C$8)*AS94)</f>
        <v>9.40811211336681</v>
      </c>
      <c r="AT35" s="37" t="n">
        <f aca="false">AS35*EXP(($C$6-0.5*$C$7^2)*$C$8+$C$7*SQRT($C$8)*AT94)</f>
        <v>10.1041771983548</v>
      </c>
      <c r="AU35" s="37" t="n">
        <f aca="false">AT35*EXP(($C$6-0.5*$C$7^2)*$C$8+$C$7*SQRT($C$8)*AU94)</f>
        <v>9.48227229913986</v>
      </c>
      <c r="AV35" s="37" t="n">
        <f aca="false">AU35*EXP(($C$6-0.5*$C$7^2)*$C$8+$C$7*SQRT($C$8)*AV94)</f>
        <v>8.58258027037123</v>
      </c>
      <c r="AW35" s="37" t="n">
        <f aca="false">AV35*EXP(($C$6-0.5*$C$7^2)*$C$8+$C$7*SQRT($C$8)*AW94)</f>
        <v>8.85093141064731</v>
      </c>
      <c r="AX35" s="37" t="n">
        <f aca="false">AW35*EXP(($C$6-0.5*$C$7^2)*$C$8+$C$7*SQRT($C$8)*AX94)</f>
        <v>8.7527507163895</v>
      </c>
      <c r="AY35" s="37" t="n">
        <f aca="false">AX35*EXP(($C$6-0.5*$C$7^2)*$C$8+$C$7*SQRT($C$8)*AY94)</f>
        <v>9.79609390353198</v>
      </c>
      <c r="AZ35" s="37" t="n">
        <f aca="false">AY35*EXP(($C$6-0.5*$C$7^2)*$C$8+$C$7*SQRT($C$8)*AZ94)</f>
        <v>13.1060890945508</v>
      </c>
      <c r="BA35" s="37" t="n">
        <f aca="false">AZ35*EXP(($C$6-0.5*$C$7^2)*$C$8+$C$7*SQRT($C$8)*BA94)</f>
        <v>14.3731158758709</v>
      </c>
      <c r="BB35" s="37" t="n">
        <f aca="false">BA35*EXP(($C$6-0.5*$C$7^2)*$C$8+$C$7*SQRT($C$8)*BB94)</f>
        <v>14.3158366752892</v>
      </c>
      <c r="BC35" s="37" t="n">
        <f aca="false">BB35*EXP(($C$6-0.5*$C$7^2)*$C$8+$C$7*SQRT($C$8)*BC94)</f>
        <v>14.0456174339104</v>
      </c>
      <c r="BD35" s="37" t="n">
        <f aca="false">BC35*EXP(($C$6-0.5*$C$7^2)*$C$8+$C$7*SQRT($C$8)*BD94)</f>
        <v>12.7834414529754</v>
      </c>
      <c r="BE35" s="37" t="n">
        <f aca="false">BD35*EXP(($C$6-0.5*$C$7^2)*$C$8+$C$7*SQRT($C$8)*BE94)</f>
        <v>11.5710754232068</v>
      </c>
      <c r="BF35" s="37" t="n">
        <f aca="false">BE35*EXP(($C$6-0.5*$C$7^2)*$C$8+$C$7*SQRT($C$8)*BF94)</f>
        <v>10.3631260331432</v>
      </c>
      <c r="BG35" s="37" t="n">
        <f aca="false">BF35*EXP(($C$6-0.5*$C$7^2)*$C$8+$C$7*SQRT($C$8)*BG94)</f>
        <v>9.92149577584149</v>
      </c>
      <c r="BH35" s="37" t="n">
        <f aca="false">BG35*EXP(($C$6-0.5*$C$7^2)*$C$8+$C$7*SQRT($C$8)*BH94)</f>
        <v>9.4656002225222</v>
      </c>
      <c r="BI35" s="37" t="n">
        <f aca="false">BH35*EXP(($C$6-0.5*$C$7^2)*$C$8+$C$7*SQRT($C$8)*BI94)</f>
        <v>10.2683418762459</v>
      </c>
      <c r="BJ35" s="37" t="n">
        <f aca="false">BI35*EXP(($C$6-0.5*$C$7^2)*$C$8+$C$7*SQRT($C$8)*BJ94)</f>
        <v>9.82680060428324</v>
      </c>
      <c r="BK35" s="37" t="n">
        <f aca="false">BJ35*EXP(($C$6-0.5*$C$7^2)*$C$8+$C$7*SQRT($C$8)*BK94)</f>
        <v>9.6144821816532</v>
      </c>
    </row>
    <row r="36" customFormat="false" ht="15" hidden="false" customHeight="false" outlineLevel="0" collapsed="false">
      <c r="B36" s="2" t="s">
        <v>290</v>
      </c>
      <c r="C36" s="36" t="n">
        <f aca="false">$C$5</f>
        <v>11.5</v>
      </c>
      <c r="D36" s="37" t="n">
        <f aca="false">C36*EXP(($C$6-0.5*$C$7^2)*$C$8+$C$7*SQRT($C$8)*D95)</f>
        <v>10.0595581584593</v>
      </c>
      <c r="E36" s="37" t="n">
        <f aca="false">D36*EXP(($C$6-0.5*$C$7^2)*$C$8+$C$7*SQRT($C$8)*E95)</f>
        <v>12.0461388880963</v>
      </c>
      <c r="F36" s="37" t="n">
        <f aca="false">E36*EXP(($C$6-0.5*$C$7^2)*$C$8+$C$7*SQRT($C$8)*F95)</f>
        <v>12.7327257729925</v>
      </c>
      <c r="G36" s="37" t="n">
        <f aca="false">F36*EXP(($C$6-0.5*$C$7^2)*$C$8+$C$7*SQRT($C$8)*G95)</f>
        <v>15.4904761850989</v>
      </c>
      <c r="H36" s="37" t="n">
        <f aca="false">G36*EXP(($C$6-0.5*$C$7^2)*$C$8+$C$7*SQRT($C$8)*H95)</f>
        <v>16.9024348432258</v>
      </c>
      <c r="I36" s="37" t="n">
        <f aca="false">H36*EXP(($C$6-0.5*$C$7^2)*$C$8+$C$7*SQRT($C$8)*I95)</f>
        <v>19.8992546880709</v>
      </c>
      <c r="J36" s="37" t="n">
        <f aca="false">I36*EXP(($C$6-0.5*$C$7^2)*$C$8+$C$7*SQRT($C$8)*J95)</f>
        <v>19.3606125300306</v>
      </c>
      <c r="K36" s="37" t="n">
        <f aca="false">J36*EXP(($C$6-0.5*$C$7^2)*$C$8+$C$7*SQRT($C$8)*K95)</f>
        <v>20.9413872952964</v>
      </c>
      <c r="L36" s="37" t="n">
        <f aca="false">K36*EXP(($C$6-0.5*$C$7^2)*$C$8+$C$7*SQRT($C$8)*L95)</f>
        <v>28.172007376513</v>
      </c>
      <c r="M36" s="37" t="n">
        <f aca="false">L36*EXP(($C$6-0.5*$C$7^2)*$C$8+$C$7*SQRT($C$8)*M95)</f>
        <v>24.6290833527413</v>
      </c>
      <c r="N36" s="37" t="n">
        <f aca="false">M36*EXP(($C$6-0.5*$C$7^2)*$C$8+$C$7*SQRT($C$8)*N95)</f>
        <v>28.016042961454</v>
      </c>
      <c r="O36" s="37" t="n">
        <f aca="false">N36*EXP(($C$6-0.5*$C$7^2)*$C$8+$C$7*SQRT($C$8)*O95)</f>
        <v>33.7456864569444</v>
      </c>
      <c r="P36" s="37" t="n">
        <f aca="false">O36*EXP(($C$6-0.5*$C$7^2)*$C$8+$C$7*SQRT($C$8)*P95)</f>
        <v>35.3347009207801</v>
      </c>
      <c r="Q36" s="37" t="n">
        <f aca="false">P36*EXP(($C$6-0.5*$C$7^2)*$C$8+$C$7*SQRT($C$8)*Q95)</f>
        <v>38.4217360245069</v>
      </c>
      <c r="R36" s="37" t="n">
        <f aca="false">Q36*EXP(($C$6-0.5*$C$7^2)*$C$8+$C$7*SQRT($C$8)*R95)</f>
        <v>44.2038326232605</v>
      </c>
      <c r="S36" s="37" t="n">
        <f aca="false">R36*EXP(($C$6-0.5*$C$7^2)*$C$8+$C$7*SQRT($C$8)*S95)</f>
        <v>41.0626559852262</v>
      </c>
      <c r="T36" s="37" t="n">
        <f aca="false">S36*EXP(($C$6-0.5*$C$7^2)*$C$8+$C$7*SQRT($C$8)*T95)</f>
        <v>42.9786890181329</v>
      </c>
      <c r="U36" s="37" t="n">
        <f aca="false">T36*EXP(($C$6-0.5*$C$7^2)*$C$8+$C$7*SQRT($C$8)*U95)</f>
        <v>38.9823888597067</v>
      </c>
      <c r="V36" s="37" t="n">
        <f aca="false">U36*EXP(($C$6-0.5*$C$7^2)*$C$8+$C$7*SQRT($C$8)*V95)</f>
        <v>36.1291213843273</v>
      </c>
      <c r="W36" s="37" t="n">
        <f aca="false">V36*EXP(($C$6-0.5*$C$7^2)*$C$8+$C$7*SQRT($C$8)*W95)</f>
        <v>33.7046442127475</v>
      </c>
      <c r="X36" s="37" t="n">
        <f aca="false">W36*EXP(($C$6-0.5*$C$7^2)*$C$8+$C$7*SQRT($C$8)*X95)</f>
        <v>33.1620841606473</v>
      </c>
      <c r="Y36" s="37" t="n">
        <f aca="false">X36*EXP(($C$6-0.5*$C$7^2)*$C$8+$C$7*SQRT($C$8)*Y95)</f>
        <v>33.7052535734571</v>
      </c>
      <c r="Z36" s="37" t="n">
        <f aca="false">Y36*EXP(($C$6-0.5*$C$7^2)*$C$8+$C$7*SQRT($C$8)*Z95)</f>
        <v>35.4549730184944</v>
      </c>
      <c r="AA36" s="37" t="n">
        <f aca="false">Z36*EXP(($C$6-0.5*$C$7^2)*$C$8+$C$7*SQRT($C$8)*AA95)</f>
        <v>30.2325909527723</v>
      </c>
      <c r="AB36" s="37" t="n">
        <f aca="false">AA36*EXP(($C$6-0.5*$C$7^2)*$C$8+$C$7*SQRT($C$8)*AB95)</f>
        <v>37.7530947890659</v>
      </c>
      <c r="AC36" s="37" t="n">
        <f aca="false">AB36*EXP(($C$6-0.5*$C$7^2)*$C$8+$C$7*SQRT($C$8)*AC95)</f>
        <v>42.9790662136319</v>
      </c>
      <c r="AD36" s="37" t="n">
        <f aca="false">AC36*EXP(($C$6-0.5*$C$7^2)*$C$8+$C$7*SQRT($C$8)*AD95)</f>
        <v>46.62309890334</v>
      </c>
      <c r="AE36" s="37" t="n">
        <f aca="false">AD36*EXP(($C$6-0.5*$C$7^2)*$C$8+$C$7*SQRT($C$8)*AE95)</f>
        <v>44.7774941181291</v>
      </c>
      <c r="AF36" s="37" t="n">
        <f aca="false">AE36*EXP(($C$6-0.5*$C$7^2)*$C$8+$C$7*SQRT($C$8)*AF95)</f>
        <v>44.3231134809289</v>
      </c>
      <c r="AG36" s="37" t="n">
        <f aca="false">AF36*EXP(($C$6-0.5*$C$7^2)*$C$8+$C$7*SQRT($C$8)*AG95)</f>
        <v>47.1286444043364</v>
      </c>
      <c r="AH36" s="37" t="n">
        <f aca="false">AG36*EXP(($C$6-0.5*$C$7^2)*$C$8+$C$7*SQRT($C$8)*AH95)</f>
        <v>49.3495258192649</v>
      </c>
      <c r="AI36" s="37" t="n">
        <f aca="false">AH36*EXP(($C$6-0.5*$C$7^2)*$C$8+$C$7*SQRT($C$8)*AI95)</f>
        <v>40.8517724750954</v>
      </c>
      <c r="AJ36" s="37" t="n">
        <f aca="false">AI36*EXP(($C$6-0.5*$C$7^2)*$C$8+$C$7*SQRT($C$8)*AJ95)</f>
        <v>44.3919076869935</v>
      </c>
      <c r="AK36" s="37" t="n">
        <f aca="false">AJ36*EXP(($C$6-0.5*$C$7^2)*$C$8+$C$7*SQRT($C$8)*AK95)</f>
        <v>61.6007665594876</v>
      </c>
      <c r="AL36" s="37" t="n">
        <f aca="false">AK36*EXP(($C$6-0.5*$C$7^2)*$C$8+$C$7*SQRT($C$8)*AL95)</f>
        <v>50.0390451368809</v>
      </c>
      <c r="AM36" s="37" t="n">
        <f aca="false">AL36*EXP(($C$6-0.5*$C$7^2)*$C$8+$C$7*SQRT($C$8)*AM95)</f>
        <v>55.9509485674943</v>
      </c>
      <c r="AN36" s="37" t="n">
        <f aca="false">AM36*EXP(($C$6-0.5*$C$7^2)*$C$8+$C$7*SQRT($C$8)*AN95)</f>
        <v>58.3122631226487</v>
      </c>
      <c r="AO36" s="37" t="n">
        <f aca="false">AN36*EXP(($C$6-0.5*$C$7^2)*$C$8+$C$7*SQRT($C$8)*AO95)</f>
        <v>57.5744059646043</v>
      </c>
      <c r="AP36" s="37" t="n">
        <f aca="false">AO36*EXP(($C$6-0.5*$C$7^2)*$C$8+$C$7*SQRT($C$8)*AP95)</f>
        <v>67.1708631088087</v>
      </c>
      <c r="AQ36" s="37" t="n">
        <f aca="false">AP36*EXP(($C$6-0.5*$C$7^2)*$C$8+$C$7*SQRT($C$8)*AQ95)</f>
        <v>58.7874799051797</v>
      </c>
      <c r="AR36" s="37" t="n">
        <f aca="false">AQ36*EXP(($C$6-0.5*$C$7^2)*$C$8+$C$7*SQRT($C$8)*AR95)</f>
        <v>59.8639996265885</v>
      </c>
      <c r="AS36" s="37" t="n">
        <f aca="false">AR36*EXP(($C$6-0.5*$C$7^2)*$C$8+$C$7*SQRT($C$8)*AS95)</f>
        <v>70.5732535979713</v>
      </c>
      <c r="AT36" s="37" t="n">
        <f aca="false">AS36*EXP(($C$6-0.5*$C$7^2)*$C$8+$C$7*SQRT($C$8)*AT95)</f>
        <v>69.0132407978525</v>
      </c>
      <c r="AU36" s="37" t="n">
        <f aca="false">AT36*EXP(($C$6-0.5*$C$7^2)*$C$8+$C$7*SQRT($C$8)*AU95)</f>
        <v>65.8267554996968</v>
      </c>
      <c r="AV36" s="37" t="n">
        <f aca="false">AU36*EXP(($C$6-0.5*$C$7^2)*$C$8+$C$7*SQRT($C$8)*AV95)</f>
        <v>66.6719773727552</v>
      </c>
      <c r="AW36" s="37" t="n">
        <f aca="false">AV36*EXP(($C$6-0.5*$C$7^2)*$C$8+$C$7*SQRT($C$8)*AW95)</f>
        <v>63.4020956664073</v>
      </c>
      <c r="AX36" s="37" t="n">
        <f aca="false">AW36*EXP(($C$6-0.5*$C$7^2)*$C$8+$C$7*SQRT($C$8)*AX95)</f>
        <v>75.4628069080625</v>
      </c>
      <c r="AY36" s="37" t="n">
        <f aca="false">AX36*EXP(($C$6-0.5*$C$7^2)*$C$8+$C$7*SQRT($C$8)*AY95)</f>
        <v>68.117631852495</v>
      </c>
      <c r="AZ36" s="37" t="n">
        <f aca="false">AY36*EXP(($C$6-0.5*$C$7^2)*$C$8+$C$7*SQRT($C$8)*AZ95)</f>
        <v>75.1467617266428</v>
      </c>
      <c r="BA36" s="37" t="n">
        <f aca="false">AZ36*EXP(($C$6-0.5*$C$7^2)*$C$8+$C$7*SQRT($C$8)*BA95)</f>
        <v>65.2427491512394</v>
      </c>
      <c r="BB36" s="37" t="n">
        <f aca="false">BA36*EXP(($C$6-0.5*$C$7^2)*$C$8+$C$7*SQRT($C$8)*BB95)</f>
        <v>70.3410745761629</v>
      </c>
      <c r="BC36" s="37" t="n">
        <f aca="false">BB36*EXP(($C$6-0.5*$C$7^2)*$C$8+$C$7*SQRT($C$8)*BC95)</f>
        <v>69.5014308724308</v>
      </c>
      <c r="BD36" s="37" t="n">
        <f aca="false">BC36*EXP(($C$6-0.5*$C$7^2)*$C$8+$C$7*SQRT($C$8)*BD95)</f>
        <v>51.9302720243894</v>
      </c>
      <c r="BE36" s="37" t="n">
        <f aca="false">BD36*EXP(($C$6-0.5*$C$7^2)*$C$8+$C$7*SQRT($C$8)*BE95)</f>
        <v>51.8857756346933</v>
      </c>
      <c r="BF36" s="37" t="n">
        <f aca="false">BE36*EXP(($C$6-0.5*$C$7^2)*$C$8+$C$7*SQRT($C$8)*BF95)</f>
        <v>45.9957017980636</v>
      </c>
      <c r="BG36" s="37" t="n">
        <f aca="false">BF36*EXP(($C$6-0.5*$C$7^2)*$C$8+$C$7*SQRT($C$8)*BG95)</f>
        <v>43.7397483999073</v>
      </c>
      <c r="BH36" s="37" t="n">
        <f aca="false">BG36*EXP(($C$6-0.5*$C$7^2)*$C$8+$C$7*SQRT($C$8)*BH95)</f>
        <v>52.0166941024091</v>
      </c>
      <c r="BI36" s="37" t="n">
        <f aca="false">BH36*EXP(($C$6-0.5*$C$7^2)*$C$8+$C$7*SQRT($C$8)*BI95)</f>
        <v>45.8504947928831</v>
      </c>
      <c r="BJ36" s="37" t="n">
        <f aca="false">BI36*EXP(($C$6-0.5*$C$7^2)*$C$8+$C$7*SQRT($C$8)*BJ95)</f>
        <v>40.6760250694185</v>
      </c>
      <c r="BK36" s="37" t="n">
        <f aca="false">BJ36*EXP(($C$6-0.5*$C$7^2)*$C$8+$C$7*SQRT($C$8)*BK95)</f>
        <v>47.8419688156205</v>
      </c>
    </row>
    <row r="37" customFormat="false" ht="15" hidden="false" customHeight="false" outlineLevel="0" collapsed="false">
      <c r="B37" s="2" t="s">
        <v>291</v>
      </c>
      <c r="C37" s="36" t="n">
        <f aca="false">$C$5</f>
        <v>11.5</v>
      </c>
      <c r="D37" s="37" t="n">
        <f aca="false">C37*EXP(($C$6-0.5*$C$7^2)*$C$8+$C$7*SQRT($C$8)*D96)</f>
        <v>11.6492196288719</v>
      </c>
      <c r="E37" s="37" t="n">
        <f aca="false">D37*EXP(($C$6-0.5*$C$7^2)*$C$8+$C$7*SQRT($C$8)*E96)</f>
        <v>13.8584530633778</v>
      </c>
      <c r="F37" s="37" t="n">
        <f aca="false">E37*EXP(($C$6-0.5*$C$7^2)*$C$8+$C$7*SQRT($C$8)*F96)</f>
        <v>14.3707935957368</v>
      </c>
      <c r="G37" s="37" t="n">
        <f aca="false">F37*EXP(($C$6-0.5*$C$7^2)*$C$8+$C$7*SQRT($C$8)*G96)</f>
        <v>13.0073258408661</v>
      </c>
      <c r="H37" s="37" t="n">
        <f aca="false">G37*EXP(($C$6-0.5*$C$7^2)*$C$8+$C$7*SQRT($C$8)*H96)</f>
        <v>12.9080566899896</v>
      </c>
      <c r="I37" s="37" t="n">
        <f aca="false">H37*EXP(($C$6-0.5*$C$7^2)*$C$8+$C$7*SQRT($C$8)*I96)</f>
        <v>14.8253545712846</v>
      </c>
      <c r="J37" s="37" t="n">
        <f aca="false">I37*EXP(($C$6-0.5*$C$7^2)*$C$8+$C$7*SQRT($C$8)*J96)</f>
        <v>16.4823072014536</v>
      </c>
      <c r="K37" s="37" t="n">
        <f aca="false">J37*EXP(($C$6-0.5*$C$7^2)*$C$8+$C$7*SQRT($C$8)*K96)</f>
        <v>16.4809336000419</v>
      </c>
      <c r="L37" s="37" t="n">
        <f aca="false">K37*EXP(($C$6-0.5*$C$7^2)*$C$8+$C$7*SQRT($C$8)*L96)</f>
        <v>16.5688003146279</v>
      </c>
      <c r="M37" s="37" t="n">
        <f aca="false">L37*EXP(($C$6-0.5*$C$7^2)*$C$8+$C$7*SQRT($C$8)*M96)</f>
        <v>16.3568399461349</v>
      </c>
      <c r="N37" s="37" t="n">
        <f aca="false">M37*EXP(($C$6-0.5*$C$7^2)*$C$8+$C$7*SQRT($C$8)*N96)</f>
        <v>15.3210834654081</v>
      </c>
      <c r="O37" s="37" t="n">
        <f aca="false">N37*EXP(($C$6-0.5*$C$7^2)*$C$8+$C$7*SQRT($C$8)*O96)</f>
        <v>19.046640041901</v>
      </c>
      <c r="P37" s="37" t="n">
        <f aca="false">O37*EXP(($C$6-0.5*$C$7^2)*$C$8+$C$7*SQRT($C$8)*P96)</f>
        <v>19.058598836107</v>
      </c>
      <c r="Q37" s="37" t="n">
        <f aca="false">P37*EXP(($C$6-0.5*$C$7^2)*$C$8+$C$7*SQRT($C$8)*Q96)</f>
        <v>16.7729577074121</v>
      </c>
      <c r="R37" s="37" t="n">
        <f aca="false">Q37*EXP(($C$6-0.5*$C$7^2)*$C$8+$C$7*SQRT($C$8)*R96)</f>
        <v>15.8915493768502</v>
      </c>
      <c r="S37" s="37" t="n">
        <f aca="false">R37*EXP(($C$6-0.5*$C$7^2)*$C$8+$C$7*SQRT($C$8)*S96)</f>
        <v>17.2450942534926</v>
      </c>
      <c r="T37" s="37" t="n">
        <f aca="false">S37*EXP(($C$6-0.5*$C$7^2)*$C$8+$C$7*SQRT($C$8)*T96)</f>
        <v>18.5356475676414</v>
      </c>
      <c r="U37" s="37" t="n">
        <f aca="false">T37*EXP(($C$6-0.5*$C$7^2)*$C$8+$C$7*SQRT($C$8)*U96)</f>
        <v>18.2478147365452</v>
      </c>
      <c r="V37" s="37" t="n">
        <f aca="false">U37*EXP(($C$6-0.5*$C$7^2)*$C$8+$C$7*SQRT($C$8)*V96)</f>
        <v>16.9195926896447</v>
      </c>
      <c r="W37" s="37" t="n">
        <f aca="false">V37*EXP(($C$6-0.5*$C$7^2)*$C$8+$C$7*SQRT($C$8)*W96)</f>
        <v>16.9621691761345</v>
      </c>
      <c r="X37" s="37" t="n">
        <f aca="false">W37*EXP(($C$6-0.5*$C$7^2)*$C$8+$C$7*SQRT($C$8)*X96)</f>
        <v>14.0419418654999</v>
      </c>
      <c r="Y37" s="37" t="n">
        <f aca="false">X37*EXP(($C$6-0.5*$C$7^2)*$C$8+$C$7*SQRT($C$8)*Y96)</f>
        <v>12.1222518624966</v>
      </c>
      <c r="Z37" s="37" t="n">
        <f aca="false">Y37*EXP(($C$6-0.5*$C$7^2)*$C$8+$C$7*SQRT($C$8)*Z96)</f>
        <v>13.2628133426084</v>
      </c>
      <c r="AA37" s="37" t="n">
        <f aca="false">Z37*EXP(($C$6-0.5*$C$7^2)*$C$8+$C$7*SQRT($C$8)*AA96)</f>
        <v>12.562620266618</v>
      </c>
      <c r="AB37" s="37" t="n">
        <f aca="false">AA37*EXP(($C$6-0.5*$C$7^2)*$C$8+$C$7*SQRT($C$8)*AB96)</f>
        <v>13.1028358512414</v>
      </c>
      <c r="AC37" s="37" t="n">
        <f aca="false">AB37*EXP(($C$6-0.5*$C$7^2)*$C$8+$C$7*SQRT($C$8)*AC96)</f>
        <v>15.030033483081</v>
      </c>
      <c r="AD37" s="37" t="n">
        <f aca="false">AC37*EXP(($C$6-0.5*$C$7^2)*$C$8+$C$7*SQRT($C$8)*AD96)</f>
        <v>16.1696300586371</v>
      </c>
      <c r="AE37" s="37" t="n">
        <f aca="false">AD37*EXP(($C$6-0.5*$C$7^2)*$C$8+$C$7*SQRT($C$8)*AE96)</f>
        <v>16.2042879198769</v>
      </c>
      <c r="AF37" s="37" t="n">
        <f aca="false">AE37*EXP(($C$6-0.5*$C$7^2)*$C$8+$C$7*SQRT($C$8)*AF96)</f>
        <v>20.5962006598906</v>
      </c>
      <c r="AG37" s="37" t="n">
        <f aca="false">AF37*EXP(($C$6-0.5*$C$7^2)*$C$8+$C$7*SQRT($C$8)*AG96)</f>
        <v>22.2030538848327</v>
      </c>
      <c r="AH37" s="37" t="n">
        <f aca="false">AG37*EXP(($C$6-0.5*$C$7^2)*$C$8+$C$7*SQRT($C$8)*AH96)</f>
        <v>21.3289747603365</v>
      </c>
      <c r="AI37" s="37" t="n">
        <f aca="false">AH37*EXP(($C$6-0.5*$C$7^2)*$C$8+$C$7*SQRT($C$8)*AI96)</f>
        <v>23.1605723978211</v>
      </c>
      <c r="AJ37" s="37" t="n">
        <f aca="false">AI37*EXP(($C$6-0.5*$C$7^2)*$C$8+$C$7*SQRT($C$8)*AJ96)</f>
        <v>24.2464180722785</v>
      </c>
      <c r="AK37" s="37" t="n">
        <f aca="false">AJ37*EXP(($C$6-0.5*$C$7^2)*$C$8+$C$7*SQRT($C$8)*AK96)</f>
        <v>22.0112599550195</v>
      </c>
      <c r="AL37" s="37" t="n">
        <f aca="false">AK37*EXP(($C$6-0.5*$C$7^2)*$C$8+$C$7*SQRT($C$8)*AL96)</f>
        <v>22.1890675393811</v>
      </c>
      <c r="AM37" s="37" t="n">
        <f aca="false">AL37*EXP(($C$6-0.5*$C$7^2)*$C$8+$C$7*SQRT($C$8)*AM96)</f>
        <v>21.7760162315116</v>
      </c>
      <c r="AN37" s="37" t="n">
        <f aca="false">AM37*EXP(($C$6-0.5*$C$7^2)*$C$8+$C$7*SQRT($C$8)*AN96)</f>
        <v>17.4417810535355</v>
      </c>
      <c r="AO37" s="37" t="n">
        <f aca="false">AN37*EXP(($C$6-0.5*$C$7^2)*$C$8+$C$7*SQRT($C$8)*AO96)</f>
        <v>17.1027852610997</v>
      </c>
      <c r="AP37" s="37" t="n">
        <f aca="false">AO37*EXP(($C$6-0.5*$C$7^2)*$C$8+$C$7*SQRT($C$8)*AP96)</f>
        <v>16.562319904669</v>
      </c>
      <c r="AQ37" s="37" t="n">
        <f aca="false">AP37*EXP(($C$6-0.5*$C$7^2)*$C$8+$C$7*SQRT($C$8)*AQ96)</f>
        <v>15.7606025381243</v>
      </c>
      <c r="AR37" s="37" t="n">
        <f aca="false">AQ37*EXP(($C$6-0.5*$C$7^2)*$C$8+$C$7*SQRT($C$8)*AR96)</f>
        <v>13.0896585667467</v>
      </c>
      <c r="AS37" s="37" t="n">
        <f aca="false">AR37*EXP(($C$6-0.5*$C$7^2)*$C$8+$C$7*SQRT($C$8)*AS96)</f>
        <v>12.5740895697793</v>
      </c>
      <c r="AT37" s="37" t="n">
        <f aca="false">AS37*EXP(($C$6-0.5*$C$7^2)*$C$8+$C$7*SQRT($C$8)*AT96)</f>
        <v>12.5156408657661</v>
      </c>
      <c r="AU37" s="37" t="n">
        <f aca="false">AT37*EXP(($C$6-0.5*$C$7^2)*$C$8+$C$7*SQRT($C$8)*AU96)</f>
        <v>12.6580263424444</v>
      </c>
      <c r="AV37" s="37" t="n">
        <f aca="false">AU37*EXP(($C$6-0.5*$C$7^2)*$C$8+$C$7*SQRT($C$8)*AV96)</f>
        <v>11.1345496125759</v>
      </c>
      <c r="AW37" s="37" t="n">
        <f aca="false">AV37*EXP(($C$6-0.5*$C$7^2)*$C$8+$C$7*SQRT($C$8)*AW96)</f>
        <v>11.9555683507303</v>
      </c>
      <c r="AX37" s="37" t="n">
        <f aca="false">AW37*EXP(($C$6-0.5*$C$7^2)*$C$8+$C$7*SQRT($C$8)*AX96)</f>
        <v>10.4221064373601</v>
      </c>
      <c r="AY37" s="37" t="n">
        <f aca="false">AX37*EXP(($C$6-0.5*$C$7^2)*$C$8+$C$7*SQRT($C$8)*AY96)</f>
        <v>10.1605350985264</v>
      </c>
      <c r="AZ37" s="37" t="n">
        <f aca="false">AY37*EXP(($C$6-0.5*$C$7^2)*$C$8+$C$7*SQRT($C$8)*AZ96)</f>
        <v>11.7694019554776</v>
      </c>
      <c r="BA37" s="37" t="n">
        <f aca="false">AZ37*EXP(($C$6-0.5*$C$7^2)*$C$8+$C$7*SQRT($C$8)*BA96)</f>
        <v>10.8834409416451</v>
      </c>
      <c r="BB37" s="37" t="n">
        <f aca="false">BA37*EXP(($C$6-0.5*$C$7^2)*$C$8+$C$7*SQRT($C$8)*BB96)</f>
        <v>10.272477666734</v>
      </c>
      <c r="BC37" s="37" t="n">
        <f aca="false">BB37*EXP(($C$6-0.5*$C$7^2)*$C$8+$C$7*SQRT($C$8)*BC96)</f>
        <v>11.5920433149183</v>
      </c>
      <c r="BD37" s="37" t="n">
        <f aca="false">BC37*EXP(($C$6-0.5*$C$7^2)*$C$8+$C$7*SQRT($C$8)*BD96)</f>
        <v>11.0987989440968</v>
      </c>
      <c r="BE37" s="37" t="n">
        <f aca="false">BD37*EXP(($C$6-0.5*$C$7^2)*$C$8+$C$7*SQRT($C$8)*BE96)</f>
        <v>10.7313352877168</v>
      </c>
      <c r="BF37" s="37" t="n">
        <f aca="false">BE37*EXP(($C$6-0.5*$C$7^2)*$C$8+$C$7*SQRT($C$8)*BF96)</f>
        <v>11.0003283628336</v>
      </c>
      <c r="BG37" s="37" t="n">
        <f aca="false">BF37*EXP(($C$6-0.5*$C$7^2)*$C$8+$C$7*SQRT($C$8)*BG96)</f>
        <v>12.3794847502049</v>
      </c>
      <c r="BH37" s="37" t="n">
        <f aca="false">BG37*EXP(($C$6-0.5*$C$7^2)*$C$8+$C$7*SQRT($C$8)*BH96)</f>
        <v>9.65461135132767</v>
      </c>
      <c r="BI37" s="37" t="n">
        <f aca="false">BH37*EXP(($C$6-0.5*$C$7^2)*$C$8+$C$7*SQRT($C$8)*BI96)</f>
        <v>8.79234791647286</v>
      </c>
      <c r="BJ37" s="37" t="n">
        <f aca="false">BI37*EXP(($C$6-0.5*$C$7^2)*$C$8+$C$7*SQRT($C$8)*BJ96)</f>
        <v>7.84731958803276</v>
      </c>
      <c r="BK37" s="37" t="n">
        <f aca="false">BJ37*EXP(($C$6-0.5*$C$7^2)*$C$8+$C$7*SQRT($C$8)*BK96)</f>
        <v>6.94305147003936</v>
      </c>
    </row>
    <row r="38" customFormat="false" ht="15" hidden="false" customHeight="false" outlineLevel="0" collapsed="false">
      <c r="B38" s="2" t="s">
        <v>292</v>
      </c>
      <c r="C38" s="36" t="n">
        <f aca="false">$C$5</f>
        <v>11.5</v>
      </c>
      <c r="D38" s="37" t="n">
        <f aca="false">C38*EXP(($C$6-0.5*$C$7^2)*$C$8+$C$7*SQRT($C$8)*D97)</f>
        <v>10.4423941632226</v>
      </c>
      <c r="E38" s="37" t="n">
        <f aca="false">D38*EXP(($C$6-0.5*$C$7^2)*$C$8+$C$7*SQRT($C$8)*E97)</f>
        <v>9.49895384227767</v>
      </c>
      <c r="F38" s="37" t="n">
        <f aca="false">E38*EXP(($C$6-0.5*$C$7^2)*$C$8+$C$7*SQRT($C$8)*F97)</f>
        <v>9.82488322039135</v>
      </c>
      <c r="G38" s="37" t="n">
        <f aca="false">F38*EXP(($C$6-0.5*$C$7^2)*$C$8+$C$7*SQRT($C$8)*G97)</f>
        <v>8.88778334562087</v>
      </c>
      <c r="H38" s="37" t="n">
        <f aca="false">G38*EXP(($C$6-0.5*$C$7^2)*$C$8+$C$7*SQRT($C$8)*H97)</f>
        <v>9.00941827196781</v>
      </c>
      <c r="I38" s="37" t="n">
        <f aca="false">H38*EXP(($C$6-0.5*$C$7^2)*$C$8+$C$7*SQRT($C$8)*I97)</f>
        <v>9.42361327261678</v>
      </c>
      <c r="J38" s="37" t="n">
        <f aca="false">I38*EXP(($C$6-0.5*$C$7^2)*$C$8+$C$7*SQRT($C$8)*J97)</f>
        <v>8.6796083119281</v>
      </c>
      <c r="K38" s="37" t="n">
        <f aca="false">J38*EXP(($C$6-0.5*$C$7^2)*$C$8+$C$7*SQRT($C$8)*K97)</f>
        <v>8.8064008261466</v>
      </c>
      <c r="L38" s="37" t="n">
        <f aca="false">K38*EXP(($C$6-0.5*$C$7^2)*$C$8+$C$7*SQRT($C$8)*L97)</f>
        <v>10.5836838075514</v>
      </c>
      <c r="M38" s="37" t="n">
        <f aca="false">L38*EXP(($C$6-0.5*$C$7^2)*$C$8+$C$7*SQRT($C$8)*M97)</f>
        <v>10.9718839931367</v>
      </c>
      <c r="N38" s="37" t="n">
        <f aca="false">M38*EXP(($C$6-0.5*$C$7^2)*$C$8+$C$7*SQRT($C$8)*N97)</f>
        <v>10.2115872040126</v>
      </c>
      <c r="O38" s="37" t="n">
        <f aca="false">N38*EXP(($C$6-0.5*$C$7^2)*$C$8+$C$7*SQRT($C$8)*O97)</f>
        <v>10.1354852862454</v>
      </c>
      <c r="P38" s="37" t="n">
        <f aca="false">O38*EXP(($C$6-0.5*$C$7^2)*$C$8+$C$7*SQRT($C$8)*P97)</f>
        <v>9.14283325407963</v>
      </c>
      <c r="Q38" s="37" t="n">
        <f aca="false">P38*EXP(($C$6-0.5*$C$7^2)*$C$8+$C$7*SQRT($C$8)*Q97)</f>
        <v>9.4233238378373</v>
      </c>
      <c r="R38" s="37" t="n">
        <f aca="false">Q38*EXP(($C$6-0.5*$C$7^2)*$C$8+$C$7*SQRT($C$8)*R97)</f>
        <v>10.379224554341</v>
      </c>
      <c r="S38" s="37" t="n">
        <f aca="false">R38*EXP(($C$6-0.5*$C$7^2)*$C$8+$C$7*SQRT($C$8)*S97)</f>
        <v>9.46596975797869</v>
      </c>
      <c r="T38" s="37" t="n">
        <f aca="false">S38*EXP(($C$6-0.5*$C$7^2)*$C$8+$C$7*SQRT($C$8)*T97)</f>
        <v>9.24470543708641</v>
      </c>
      <c r="U38" s="37" t="n">
        <f aca="false">T38*EXP(($C$6-0.5*$C$7^2)*$C$8+$C$7*SQRT($C$8)*U97)</f>
        <v>10.4711633712955</v>
      </c>
      <c r="V38" s="37" t="n">
        <f aca="false">U38*EXP(($C$6-0.5*$C$7^2)*$C$8+$C$7*SQRT($C$8)*V97)</f>
        <v>9.90126643322331</v>
      </c>
      <c r="W38" s="37" t="n">
        <f aca="false">V38*EXP(($C$6-0.5*$C$7^2)*$C$8+$C$7*SQRT($C$8)*W97)</f>
        <v>10.1102758772232</v>
      </c>
      <c r="X38" s="37" t="n">
        <f aca="false">W38*EXP(($C$6-0.5*$C$7^2)*$C$8+$C$7*SQRT($C$8)*X97)</f>
        <v>9.01249588540032</v>
      </c>
      <c r="Y38" s="37" t="n">
        <f aca="false">X38*EXP(($C$6-0.5*$C$7^2)*$C$8+$C$7*SQRT($C$8)*Y97)</f>
        <v>8.22054245453901</v>
      </c>
      <c r="Z38" s="37" t="n">
        <f aca="false">Y38*EXP(($C$6-0.5*$C$7^2)*$C$8+$C$7*SQRT($C$8)*Z97)</f>
        <v>7.76037578591604</v>
      </c>
      <c r="AA38" s="37" t="n">
        <f aca="false">Z38*EXP(($C$6-0.5*$C$7^2)*$C$8+$C$7*SQRT($C$8)*AA97)</f>
        <v>9.85109115734913</v>
      </c>
      <c r="AB38" s="37" t="n">
        <f aca="false">AA38*EXP(($C$6-0.5*$C$7^2)*$C$8+$C$7*SQRT($C$8)*AB97)</f>
        <v>9.41710299275554</v>
      </c>
      <c r="AC38" s="37" t="n">
        <f aca="false">AB38*EXP(($C$6-0.5*$C$7^2)*$C$8+$C$7*SQRT($C$8)*AC97)</f>
        <v>8.88362353856361</v>
      </c>
      <c r="AD38" s="37" t="n">
        <f aca="false">AC38*EXP(($C$6-0.5*$C$7^2)*$C$8+$C$7*SQRT($C$8)*AD97)</f>
        <v>8.34986865566706</v>
      </c>
      <c r="AE38" s="37" t="n">
        <f aca="false">AD38*EXP(($C$6-0.5*$C$7^2)*$C$8+$C$7*SQRT($C$8)*AE97)</f>
        <v>8.19805120779383</v>
      </c>
      <c r="AF38" s="37" t="n">
        <f aca="false">AE38*EXP(($C$6-0.5*$C$7^2)*$C$8+$C$7*SQRT($C$8)*AF97)</f>
        <v>8.80805291392496</v>
      </c>
      <c r="AG38" s="37" t="n">
        <f aca="false">AF38*EXP(($C$6-0.5*$C$7^2)*$C$8+$C$7*SQRT($C$8)*AG97)</f>
        <v>8.99140859597414</v>
      </c>
      <c r="AH38" s="37" t="n">
        <f aca="false">AG38*EXP(($C$6-0.5*$C$7^2)*$C$8+$C$7*SQRT($C$8)*AH97)</f>
        <v>11.2663607416775</v>
      </c>
      <c r="AI38" s="37" t="n">
        <f aca="false">AH38*EXP(($C$6-0.5*$C$7^2)*$C$8+$C$7*SQRT($C$8)*AI97)</f>
        <v>11.5315936274873</v>
      </c>
      <c r="AJ38" s="37" t="n">
        <f aca="false">AI38*EXP(($C$6-0.5*$C$7^2)*$C$8+$C$7*SQRT($C$8)*AJ97)</f>
        <v>13.5134089823344</v>
      </c>
      <c r="AK38" s="37" t="n">
        <f aca="false">AJ38*EXP(($C$6-0.5*$C$7^2)*$C$8+$C$7*SQRT($C$8)*AK97)</f>
        <v>13.9273338359385</v>
      </c>
      <c r="AL38" s="37" t="n">
        <f aca="false">AK38*EXP(($C$6-0.5*$C$7^2)*$C$8+$C$7*SQRT($C$8)*AL97)</f>
        <v>14.8812233539907</v>
      </c>
      <c r="AM38" s="37" t="n">
        <f aca="false">AL38*EXP(($C$6-0.5*$C$7^2)*$C$8+$C$7*SQRT($C$8)*AM97)</f>
        <v>12.6994536483268</v>
      </c>
      <c r="AN38" s="37" t="n">
        <f aca="false">AM38*EXP(($C$6-0.5*$C$7^2)*$C$8+$C$7*SQRT($C$8)*AN97)</f>
        <v>12.5213809128339</v>
      </c>
      <c r="AO38" s="37" t="n">
        <f aca="false">AN38*EXP(($C$6-0.5*$C$7^2)*$C$8+$C$7*SQRT($C$8)*AO97)</f>
        <v>12.424756739181</v>
      </c>
      <c r="AP38" s="37" t="n">
        <f aca="false">AO38*EXP(($C$6-0.5*$C$7^2)*$C$8+$C$7*SQRT($C$8)*AP97)</f>
        <v>12.0957737458469</v>
      </c>
      <c r="AQ38" s="37" t="n">
        <f aca="false">AP38*EXP(($C$6-0.5*$C$7^2)*$C$8+$C$7*SQRT($C$8)*AQ97)</f>
        <v>9.54969694627999</v>
      </c>
      <c r="AR38" s="37" t="n">
        <f aca="false">AQ38*EXP(($C$6-0.5*$C$7^2)*$C$8+$C$7*SQRT($C$8)*AR97)</f>
        <v>10.516311769735</v>
      </c>
      <c r="AS38" s="37" t="n">
        <f aca="false">AR38*EXP(($C$6-0.5*$C$7^2)*$C$8+$C$7*SQRT($C$8)*AS97)</f>
        <v>10.0771971587611</v>
      </c>
      <c r="AT38" s="37" t="n">
        <f aca="false">AS38*EXP(($C$6-0.5*$C$7^2)*$C$8+$C$7*SQRT($C$8)*AT97)</f>
        <v>9.60262902541673</v>
      </c>
      <c r="AU38" s="37" t="n">
        <f aca="false">AT38*EXP(($C$6-0.5*$C$7^2)*$C$8+$C$7*SQRT($C$8)*AU97)</f>
        <v>9.3358530549057</v>
      </c>
      <c r="AV38" s="37" t="n">
        <f aca="false">AU38*EXP(($C$6-0.5*$C$7^2)*$C$8+$C$7*SQRT($C$8)*AV97)</f>
        <v>9.10350333674692</v>
      </c>
      <c r="AW38" s="37" t="n">
        <f aca="false">AV38*EXP(($C$6-0.5*$C$7^2)*$C$8+$C$7*SQRT($C$8)*AW97)</f>
        <v>9.51751019921765</v>
      </c>
      <c r="AX38" s="37" t="n">
        <f aca="false">AW38*EXP(($C$6-0.5*$C$7^2)*$C$8+$C$7*SQRT($C$8)*AX97)</f>
        <v>8.27734357935252</v>
      </c>
      <c r="AY38" s="37" t="n">
        <f aca="false">AX38*EXP(($C$6-0.5*$C$7^2)*$C$8+$C$7*SQRT($C$8)*AY97)</f>
        <v>7.47232844868338</v>
      </c>
      <c r="AZ38" s="37" t="n">
        <f aca="false">AY38*EXP(($C$6-0.5*$C$7^2)*$C$8+$C$7*SQRT($C$8)*AZ97)</f>
        <v>7.71298131256974</v>
      </c>
      <c r="BA38" s="37" t="n">
        <f aca="false">AZ38*EXP(($C$6-0.5*$C$7^2)*$C$8+$C$7*SQRT($C$8)*BA97)</f>
        <v>7.83570923486893</v>
      </c>
      <c r="BB38" s="37" t="n">
        <f aca="false">BA38*EXP(($C$6-0.5*$C$7^2)*$C$8+$C$7*SQRT($C$8)*BB97)</f>
        <v>7.51717442675714</v>
      </c>
      <c r="BC38" s="37" t="n">
        <f aca="false">BB38*EXP(($C$6-0.5*$C$7^2)*$C$8+$C$7*SQRT($C$8)*BC97)</f>
        <v>7.05721700131844</v>
      </c>
      <c r="BD38" s="37" t="n">
        <f aca="false">BC38*EXP(($C$6-0.5*$C$7^2)*$C$8+$C$7*SQRT($C$8)*BD97)</f>
        <v>6.43874687063942</v>
      </c>
      <c r="BE38" s="37" t="n">
        <f aca="false">BD38*EXP(($C$6-0.5*$C$7^2)*$C$8+$C$7*SQRT($C$8)*BE97)</f>
        <v>6.3964889759486</v>
      </c>
      <c r="BF38" s="37" t="n">
        <f aca="false">BE38*EXP(($C$6-0.5*$C$7^2)*$C$8+$C$7*SQRT($C$8)*BF97)</f>
        <v>7.27968934658522</v>
      </c>
      <c r="BG38" s="37" t="n">
        <f aca="false">BF38*EXP(($C$6-0.5*$C$7^2)*$C$8+$C$7*SQRT($C$8)*BG97)</f>
        <v>6.48077652588647</v>
      </c>
      <c r="BH38" s="37" t="n">
        <f aca="false">BG38*EXP(($C$6-0.5*$C$7^2)*$C$8+$C$7*SQRT($C$8)*BH97)</f>
        <v>7.65806805740355</v>
      </c>
      <c r="BI38" s="37" t="n">
        <f aca="false">BH38*EXP(($C$6-0.5*$C$7^2)*$C$8+$C$7*SQRT($C$8)*BI97)</f>
        <v>8.39938310076065</v>
      </c>
      <c r="BJ38" s="37" t="n">
        <f aca="false">BI38*EXP(($C$6-0.5*$C$7^2)*$C$8+$C$7*SQRT($C$8)*BJ97)</f>
        <v>7.99076395945535</v>
      </c>
      <c r="BK38" s="37" t="n">
        <f aca="false">BJ38*EXP(($C$6-0.5*$C$7^2)*$C$8+$C$7*SQRT($C$8)*BK97)</f>
        <v>8.70592344260565</v>
      </c>
    </row>
    <row r="39" customFormat="false" ht="15" hidden="false" customHeight="false" outlineLevel="0" collapsed="false">
      <c r="B39" s="2" t="s">
        <v>293</v>
      </c>
      <c r="C39" s="36" t="n">
        <f aca="false">$C$5</f>
        <v>11.5</v>
      </c>
      <c r="D39" s="37" t="n">
        <f aca="false">C39*EXP(($C$6-0.5*$C$7^2)*$C$8+$C$7*SQRT($C$8)*D98)</f>
        <v>9.78997744725667</v>
      </c>
      <c r="E39" s="37" t="n">
        <f aca="false">D39*EXP(($C$6-0.5*$C$7^2)*$C$8+$C$7*SQRT($C$8)*E98)</f>
        <v>8.09484970061167</v>
      </c>
      <c r="F39" s="37" t="n">
        <f aca="false">E39*EXP(($C$6-0.5*$C$7^2)*$C$8+$C$7*SQRT($C$8)*F98)</f>
        <v>7.02559578901808</v>
      </c>
      <c r="G39" s="37" t="n">
        <f aca="false">F39*EXP(($C$6-0.5*$C$7^2)*$C$8+$C$7*SQRT($C$8)*G98)</f>
        <v>6.71557136371632</v>
      </c>
      <c r="H39" s="37" t="n">
        <f aca="false">G39*EXP(($C$6-0.5*$C$7^2)*$C$8+$C$7*SQRT($C$8)*H98)</f>
        <v>6.47889019438016</v>
      </c>
      <c r="I39" s="37" t="n">
        <f aca="false">H39*EXP(($C$6-0.5*$C$7^2)*$C$8+$C$7*SQRT($C$8)*I98)</f>
        <v>6.12180231790779</v>
      </c>
      <c r="J39" s="37" t="n">
        <f aca="false">I39*EXP(($C$6-0.5*$C$7^2)*$C$8+$C$7*SQRT($C$8)*J98)</f>
        <v>6.18779957255948</v>
      </c>
      <c r="K39" s="37" t="n">
        <f aca="false">J39*EXP(($C$6-0.5*$C$7^2)*$C$8+$C$7*SQRT($C$8)*K98)</f>
        <v>4.89481846413392</v>
      </c>
      <c r="L39" s="37" t="n">
        <f aca="false">K39*EXP(($C$6-0.5*$C$7^2)*$C$8+$C$7*SQRT($C$8)*L98)</f>
        <v>5.16720527954204</v>
      </c>
      <c r="M39" s="37" t="n">
        <f aca="false">L39*EXP(($C$6-0.5*$C$7^2)*$C$8+$C$7*SQRT($C$8)*M98)</f>
        <v>4.42139945873173</v>
      </c>
      <c r="N39" s="37" t="n">
        <f aca="false">M39*EXP(($C$6-0.5*$C$7^2)*$C$8+$C$7*SQRT($C$8)*N98)</f>
        <v>4.11146700379652</v>
      </c>
      <c r="O39" s="37" t="n">
        <f aca="false">N39*EXP(($C$6-0.5*$C$7^2)*$C$8+$C$7*SQRT($C$8)*O98)</f>
        <v>3.92869886881872</v>
      </c>
      <c r="P39" s="37" t="n">
        <f aca="false">O39*EXP(($C$6-0.5*$C$7^2)*$C$8+$C$7*SQRT($C$8)*P98)</f>
        <v>3.46008322361771</v>
      </c>
      <c r="Q39" s="37" t="n">
        <f aca="false">P39*EXP(($C$6-0.5*$C$7^2)*$C$8+$C$7*SQRT($C$8)*Q98)</f>
        <v>2.97640254990379</v>
      </c>
      <c r="R39" s="37" t="n">
        <f aca="false">Q39*EXP(($C$6-0.5*$C$7^2)*$C$8+$C$7*SQRT($C$8)*R98)</f>
        <v>2.66490484375145</v>
      </c>
      <c r="S39" s="37" t="n">
        <f aca="false">R39*EXP(($C$6-0.5*$C$7^2)*$C$8+$C$7*SQRT($C$8)*S98)</f>
        <v>2.66093359112071</v>
      </c>
      <c r="T39" s="37" t="n">
        <f aca="false">S39*EXP(($C$6-0.5*$C$7^2)*$C$8+$C$7*SQRT($C$8)*T98)</f>
        <v>2.83832109113745</v>
      </c>
      <c r="U39" s="37" t="n">
        <f aca="false">T39*EXP(($C$6-0.5*$C$7^2)*$C$8+$C$7*SQRT($C$8)*U98)</f>
        <v>3.01899511298143</v>
      </c>
      <c r="V39" s="37" t="n">
        <f aca="false">U39*EXP(($C$6-0.5*$C$7^2)*$C$8+$C$7*SQRT($C$8)*V98)</f>
        <v>2.70647881991768</v>
      </c>
      <c r="W39" s="37" t="n">
        <f aca="false">V39*EXP(($C$6-0.5*$C$7^2)*$C$8+$C$7*SQRT($C$8)*W98)</f>
        <v>2.48092591949371</v>
      </c>
      <c r="X39" s="37" t="n">
        <f aca="false">W39*EXP(($C$6-0.5*$C$7^2)*$C$8+$C$7*SQRT($C$8)*X98)</f>
        <v>2.24220895296669</v>
      </c>
      <c r="Y39" s="37" t="n">
        <f aca="false">X39*EXP(($C$6-0.5*$C$7^2)*$C$8+$C$7*SQRT($C$8)*Y98)</f>
        <v>2.35518915687851</v>
      </c>
      <c r="Z39" s="37" t="n">
        <f aca="false">Y39*EXP(($C$6-0.5*$C$7^2)*$C$8+$C$7*SQRT($C$8)*Z98)</f>
        <v>1.88313839728249</v>
      </c>
      <c r="AA39" s="37" t="n">
        <f aca="false">Z39*EXP(($C$6-0.5*$C$7^2)*$C$8+$C$7*SQRT($C$8)*AA98)</f>
        <v>2.15674029247736</v>
      </c>
      <c r="AB39" s="37" t="n">
        <f aca="false">AA39*EXP(($C$6-0.5*$C$7^2)*$C$8+$C$7*SQRT($C$8)*AB98)</f>
        <v>2.04466344593516</v>
      </c>
      <c r="AC39" s="37" t="n">
        <f aca="false">AB39*EXP(($C$6-0.5*$C$7^2)*$C$8+$C$7*SQRT($C$8)*AC98)</f>
        <v>1.8759212896115</v>
      </c>
      <c r="AD39" s="37" t="n">
        <f aca="false">AC39*EXP(($C$6-0.5*$C$7^2)*$C$8+$C$7*SQRT($C$8)*AD98)</f>
        <v>1.94673472796604</v>
      </c>
      <c r="AE39" s="37" t="n">
        <f aca="false">AD39*EXP(($C$6-0.5*$C$7^2)*$C$8+$C$7*SQRT($C$8)*AE98)</f>
        <v>2.17982562749866</v>
      </c>
      <c r="AF39" s="37" t="n">
        <f aca="false">AE39*EXP(($C$6-0.5*$C$7^2)*$C$8+$C$7*SQRT($C$8)*AF98)</f>
        <v>2.26288773081419</v>
      </c>
      <c r="AG39" s="37" t="n">
        <f aca="false">AF39*EXP(($C$6-0.5*$C$7^2)*$C$8+$C$7*SQRT($C$8)*AG98)</f>
        <v>2.53943307554968</v>
      </c>
      <c r="AH39" s="37" t="n">
        <f aca="false">AG39*EXP(($C$6-0.5*$C$7^2)*$C$8+$C$7*SQRT($C$8)*AH98)</f>
        <v>2.5766657624087</v>
      </c>
      <c r="AI39" s="37" t="n">
        <f aca="false">AH39*EXP(($C$6-0.5*$C$7^2)*$C$8+$C$7*SQRT($C$8)*AI98)</f>
        <v>2.948215298919</v>
      </c>
      <c r="AJ39" s="37" t="n">
        <f aca="false">AI39*EXP(($C$6-0.5*$C$7^2)*$C$8+$C$7*SQRT($C$8)*AJ98)</f>
        <v>3.37908996589649</v>
      </c>
      <c r="AK39" s="37" t="n">
        <f aca="false">AJ39*EXP(($C$6-0.5*$C$7^2)*$C$8+$C$7*SQRT($C$8)*AK98)</f>
        <v>3.34180345867938</v>
      </c>
      <c r="AL39" s="37" t="n">
        <f aca="false">AK39*EXP(($C$6-0.5*$C$7^2)*$C$8+$C$7*SQRT($C$8)*AL98)</f>
        <v>3.91260427751343</v>
      </c>
      <c r="AM39" s="37" t="n">
        <f aca="false">AL39*EXP(($C$6-0.5*$C$7^2)*$C$8+$C$7*SQRT($C$8)*AM98)</f>
        <v>3.98322022324234</v>
      </c>
      <c r="AN39" s="37" t="n">
        <f aca="false">AM39*EXP(($C$6-0.5*$C$7^2)*$C$8+$C$7*SQRT($C$8)*AN98)</f>
        <v>4.0206321709355</v>
      </c>
      <c r="AO39" s="37" t="n">
        <f aca="false">AN39*EXP(($C$6-0.5*$C$7^2)*$C$8+$C$7*SQRT($C$8)*AO98)</f>
        <v>3.63341628038791</v>
      </c>
      <c r="AP39" s="37" t="n">
        <f aca="false">AO39*EXP(($C$6-0.5*$C$7^2)*$C$8+$C$7*SQRT($C$8)*AP98)</f>
        <v>3.51947498241084</v>
      </c>
      <c r="AQ39" s="37" t="n">
        <f aca="false">AP39*EXP(($C$6-0.5*$C$7^2)*$C$8+$C$7*SQRT($C$8)*AQ98)</f>
        <v>3.83215243142489</v>
      </c>
      <c r="AR39" s="37" t="n">
        <f aca="false">AQ39*EXP(($C$6-0.5*$C$7^2)*$C$8+$C$7*SQRT($C$8)*AR98)</f>
        <v>3.31762931352437</v>
      </c>
      <c r="AS39" s="37" t="n">
        <f aca="false">AR39*EXP(($C$6-0.5*$C$7^2)*$C$8+$C$7*SQRT($C$8)*AS98)</f>
        <v>3.56202301356566</v>
      </c>
      <c r="AT39" s="37" t="n">
        <f aca="false">AS39*EXP(($C$6-0.5*$C$7^2)*$C$8+$C$7*SQRT($C$8)*AT98)</f>
        <v>3.7002015084129</v>
      </c>
      <c r="AU39" s="37" t="n">
        <f aca="false">AT39*EXP(($C$6-0.5*$C$7^2)*$C$8+$C$7*SQRT($C$8)*AU98)</f>
        <v>3.8138969070212</v>
      </c>
      <c r="AV39" s="37" t="n">
        <f aca="false">AU39*EXP(($C$6-0.5*$C$7^2)*$C$8+$C$7*SQRT($C$8)*AV98)</f>
        <v>2.99344099266102</v>
      </c>
      <c r="AW39" s="37" t="n">
        <f aca="false">AV39*EXP(($C$6-0.5*$C$7^2)*$C$8+$C$7*SQRT($C$8)*AW98)</f>
        <v>2.95918778529762</v>
      </c>
      <c r="AX39" s="37" t="n">
        <f aca="false">AW39*EXP(($C$6-0.5*$C$7^2)*$C$8+$C$7*SQRT($C$8)*AX98)</f>
        <v>3.17670147862148</v>
      </c>
      <c r="AY39" s="37" t="n">
        <f aca="false">AX39*EXP(($C$6-0.5*$C$7^2)*$C$8+$C$7*SQRT($C$8)*AY98)</f>
        <v>2.92111831279812</v>
      </c>
      <c r="AZ39" s="37" t="n">
        <f aca="false">AY39*EXP(($C$6-0.5*$C$7^2)*$C$8+$C$7*SQRT($C$8)*AZ98)</f>
        <v>2.94965887153915</v>
      </c>
      <c r="BA39" s="37" t="n">
        <f aca="false">AZ39*EXP(($C$6-0.5*$C$7^2)*$C$8+$C$7*SQRT($C$8)*BA98)</f>
        <v>2.2719528717426</v>
      </c>
      <c r="BB39" s="37" t="n">
        <f aca="false">BA39*EXP(($C$6-0.5*$C$7^2)*$C$8+$C$7*SQRT($C$8)*BB98)</f>
        <v>2.44514866506264</v>
      </c>
      <c r="BC39" s="37" t="n">
        <f aca="false">BB39*EXP(($C$6-0.5*$C$7^2)*$C$8+$C$7*SQRT($C$8)*BC98)</f>
        <v>2.27335336984122</v>
      </c>
      <c r="BD39" s="37" t="n">
        <f aca="false">BC39*EXP(($C$6-0.5*$C$7^2)*$C$8+$C$7*SQRT($C$8)*BD98)</f>
        <v>2.50091712724067</v>
      </c>
      <c r="BE39" s="37" t="n">
        <f aca="false">BD39*EXP(($C$6-0.5*$C$7^2)*$C$8+$C$7*SQRT($C$8)*BE98)</f>
        <v>2.04281116884942</v>
      </c>
      <c r="BF39" s="37" t="n">
        <f aca="false">BE39*EXP(($C$6-0.5*$C$7^2)*$C$8+$C$7*SQRT($C$8)*BF98)</f>
        <v>2.20357908400384</v>
      </c>
      <c r="BG39" s="37" t="n">
        <f aca="false">BF39*EXP(($C$6-0.5*$C$7^2)*$C$8+$C$7*SQRT($C$8)*BG98)</f>
        <v>2.14664925160164</v>
      </c>
      <c r="BH39" s="37" t="n">
        <f aca="false">BG39*EXP(($C$6-0.5*$C$7^2)*$C$8+$C$7*SQRT($C$8)*BH98)</f>
        <v>2.34507212129293</v>
      </c>
      <c r="BI39" s="37" t="n">
        <f aca="false">BH39*EXP(($C$6-0.5*$C$7^2)*$C$8+$C$7*SQRT($C$8)*BI98)</f>
        <v>2.11824020594921</v>
      </c>
      <c r="BJ39" s="37" t="n">
        <f aca="false">BI39*EXP(($C$6-0.5*$C$7^2)*$C$8+$C$7*SQRT($C$8)*BJ98)</f>
        <v>1.97893677164026</v>
      </c>
      <c r="BK39" s="37" t="n">
        <f aca="false">BJ39*EXP(($C$6-0.5*$C$7^2)*$C$8+$C$7*SQRT($C$8)*BK98)</f>
        <v>2.530370062391</v>
      </c>
    </row>
    <row r="40" customFormat="false" ht="15" hidden="false" customHeight="false" outlineLevel="0" collapsed="false">
      <c r="B40" s="2" t="s">
        <v>294</v>
      </c>
      <c r="C40" s="36" t="n">
        <f aca="false">$C$5</f>
        <v>11.5</v>
      </c>
      <c r="D40" s="37" t="n">
        <f aca="false">C40*EXP(($C$6-0.5*$C$7^2)*$C$8+$C$7*SQRT($C$8)*D99)</f>
        <v>10.4973286816159</v>
      </c>
      <c r="E40" s="37" t="n">
        <f aca="false">D40*EXP(($C$6-0.5*$C$7^2)*$C$8+$C$7*SQRT($C$8)*E99)</f>
        <v>9.71322860883143</v>
      </c>
      <c r="F40" s="37" t="n">
        <f aca="false">E40*EXP(($C$6-0.5*$C$7^2)*$C$8+$C$7*SQRT($C$8)*F99)</f>
        <v>9.42122668640829</v>
      </c>
      <c r="G40" s="37" t="n">
        <f aca="false">F40*EXP(($C$6-0.5*$C$7^2)*$C$8+$C$7*SQRT($C$8)*G99)</f>
        <v>8.42000820483227</v>
      </c>
      <c r="H40" s="37" t="n">
        <f aca="false">G40*EXP(($C$6-0.5*$C$7^2)*$C$8+$C$7*SQRT($C$8)*H99)</f>
        <v>9.59283507171928</v>
      </c>
      <c r="I40" s="37" t="n">
        <f aca="false">H40*EXP(($C$6-0.5*$C$7^2)*$C$8+$C$7*SQRT($C$8)*I99)</f>
        <v>11.5890553803205</v>
      </c>
      <c r="J40" s="37" t="n">
        <f aca="false">I40*EXP(($C$6-0.5*$C$7^2)*$C$8+$C$7*SQRT($C$8)*J99)</f>
        <v>10.7256686789433</v>
      </c>
      <c r="K40" s="37" t="n">
        <f aca="false">J40*EXP(($C$6-0.5*$C$7^2)*$C$8+$C$7*SQRT($C$8)*K99)</f>
        <v>8.87392055200293</v>
      </c>
      <c r="L40" s="37" t="n">
        <f aca="false">K40*EXP(($C$6-0.5*$C$7^2)*$C$8+$C$7*SQRT($C$8)*L99)</f>
        <v>10.0894995532799</v>
      </c>
      <c r="M40" s="37" t="n">
        <f aca="false">L40*EXP(($C$6-0.5*$C$7^2)*$C$8+$C$7*SQRT($C$8)*M99)</f>
        <v>11.3918537653951</v>
      </c>
      <c r="N40" s="37" t="n">
        <f aca="false">M40*EXP(($C$6-0.5*$C$7^2)*$C$8+$C$7*SQRT($C$8)*N99)</f>
        <v>12.4640482996169</v>
      </c>
      <c r="O40" s="37" t="n">
        <f aca="false">N40*EXP(($C$6-0.5*$C$7^2)*$C$8+$C$7*SQRT($C$8)*O99)</f>
        <v>14.1473927146835</v>
      </c>
      <c r="P40" s="37" t="n">
        <f aca="false">O40*EXP(($C$6-0.5*$C$7^2)*$C$8+$C$7*SQRT($C$8)*P99)</f>
        <v>12.8607814594781</v>
      </c>
      <c r="Q40" s="37" t="n">
        <f aca="false">P40*EXP(($C$6-0.5*$C$7^2)*$C$8+$C$7*SQRT($C$8)*Q99)</f>
        <v>12.6229385087482</v>
      </c>
      <c r="R40" s="37" t="n">
        <f aca="false">Q40*EXP(($C$6-0.5*$C$7^2)*$C$8+$C$7*SQRT($C$8)*R99)</f>
        <v>10.8427894480054</v>
      </c>
      <c r="S40" s="37" t="n">
        <f aca="false">R40*EXP(($C$6-0.5*$C$7^2)*$C$8+$C$7*SQRT($C$8)*S99)</f>
        <v>9.27895921874388</v>
      </c>
      <c r="T40" s="37" t="n">
        <f aca="false">S40*EXP(($C$6-0.5*$C$7^2)*$C$8+$C$7*SQRT($C$8)*T99)</f>
        <v>10.3314173797039</v>
      </c>
      <c r="U40" s="37" t="n">
        <f aca="false">T40*EXP(($C$6-0.5*$C$7^2)*$C$8+$C$7*SQRT($C$8)*U99)</f>
        <v>9.59555128131161</v>
      </c>
      <c r="V40" s="37" t="n">
        <f aca="false">U40*EXP(($C$6-0.5*$C$7^2)*$C$8+$C$7*SQRT($C$8)*V99)</f>
        <v>12.3194263126467</v>
      </c>
      <c r="W40" s="37" t="n">
        <f aca="false">V40*EXP(($C$6-0.5*$C$7^2)*$C$8+$C$7*SQRT($C$8)*W99)</f>
        <v>12.4178053797227</v>
      </c>
      <c r="X40" s="37" t="n">
        <f aca="false">W40*EXP(($C$6-0.5*$C$7^2)*$C$8+$C$7*SQRT($C$8)*X99)</f>
        <v>11.5732411223965</v>
      </c>
      <c r="Y40" s="37" t="n">
        <f aca="false">X40*EXP(($C$6-0.5*$C$7^2)*$C$8+$C$7*SQRT($C$8)*Y99)</f>
        <v>12.629527885759</v>
      </c>
      <c r="Z40" s="37" t="n">
        <f aca="false">Y40*EXP(($C$6-0.5*$C$7^2)*$C$8+$C$7*SQRT($C$8)*Z99)</f>
        <v>15.3858228350496</v>
      </c>
      <c r="AA40" s="37" t="n">
        <f aca="false">Z40*EXP(($C$6-0.5*$C$7^2)*$C$8+$C$7*SQRT($C$8)*AA99)</f>
        <v>16.2255968315877</v>
      </c>
      <c r="AB40" s="37" t="n">
        <f aca="false">AA40*EXP(($C$6-0.5*$C$7^2)*$C$8+$C$7*SQRT($C$8)*AB99)</f>
        <v>14.1950041997912</v>
      </c>
      <c r="AC40" s="37" t="n">
        <f aca="false">AB40*EXP(($C$6-0.5*$C$7^2)*$C$8+$C$7*SQRT($C$8)*AC99)</f>
        <v>14.7819150913557</v>
      </c>
      <c r="AD40" s="37" t="n">
        <f aca="false">AC40*EXP(($C$6-0.5*$C$7^2)*$C$8+$C$7*SQRT($C$8)*AD99)</f>
        <v>17.1864195348196</v>
      </c>
      <c r="AE40" s="37" t="n">
        <f aca="false">AD40*EXP(($C$6-0.5*$C$7^2)*$C$8+$C$7*SQRT($C$8)*AE99)</f>
        <v>16.2782416128043</v>
      </c>
      <c r="AF40" s="37" t="n">
        <f aca="false">AE40*EXP(($C$6-0.5*$C$7^2)*$C$8+$C$7*SQRT($C$8)*AF99)</f>
        <v>14.9510294622562</v>
      </c>
      <c r="AG40" s="37" t="n">
        <f aca="false">AF40*EXP(($C$6-0.5*$C$7^2)*$C$8+$C$7*SQRT($C$8)*AG99)</f>
        <v>16.7115091846263</v>
      </c>
      <c r="AH40" s="37" t="n">
        <f aca="false">AG40*EXP(($C$6-0.5*$C$7^2)*$C$8+$C$7*SQRT($C$8)*AH99)</f>
        <v>16.9669663849241</v>
      </c>
      <c r="AI40" s="37" t="n">
        <f aca="false">AH40*EXP(($C$6-0.5*$C$7^2)*$C$8+$C$7*SQRT($C$8)*AI99)</f>
        <v>15.0313782630561</v>
      </c>
      <c r="AJ40" s="37" t="n">
        <f aca="false">AI40*EXP(($C$6-0.5*$C$7^2)*$C$8+$C$7*SQRT($C$8)*AJ99)</f>
        <v>14.4154374072389</v>
      </c>
      <c r="AK40" s="37" t="n">
        <f aca="false">AJ40*EXP(($C$6-0.5*$C$7^2)*$C$8+$C$7*SQRT($C$8)*AK99)</f>
        <v>13.2662441098411</v>
      </c>
      <c r="AL40" s="37" t="n">
        <f aca="false">AK40*EXP(($C$6-0.5*$C$7^2)*$C$8+$C$7*SQRT($C$8)*AL99)</f>
        <v>13.7019627571398</v>
      </c>
      <c r="AM40" s="37" t="n">
        <f aca="false">AL40*EXP(($C$6-0.5*$C$7^2)*$C$8+$C$7*SQRT($C$8)*AM99)</f>
        <v>13.8652785501054</v>
      </c>
      <c r="AN40" s="37" t="n">
        <f aca="false">AM40*EXP(($C$6-0.5*$C$7^2)*$C$8+$C$7*SQRT($C$8)*AN99)</f>
        <v>15.7274014854102</v>
      </c>
      <c r="AO40" s="37" t="n">
        <f aca="false">AN40*EXP(($C$6-0.5*$C$7^2)*$C$8+$C$7*SQRT($C$8)*AO99)</f>
        <v>16.997546036499</v>
      </c>
      <c r="AP40" s="37" t="n">
        <f aca="false">AO40*EXP(($C$6-0.5*$C$7^2)*$C$8+$C$7*SQRT($C$8)*AP99)</f>
        <v>14.3159079464686</v>
      </c>
      <c r="AQ40" s="37" t="n">
        <f aca="false">AP40*EXP(($C$6-0.5*$C$7^2)*$C$8+$C$7*SQRT($C$8)*AQ99)</f>
        <v>14.9667861162441</v>
      </c>
      <c r="AR40" s="37" t="n">
        <f aca="false">AQ40*EXP(($C$6-0.5*$C$7^2)*$C$8+$C$7*SQRT($C$8)*AR99)</f>
        <v>16.5112263737768</v>
      </c>
      <c r="AS40" s="37" t="n">
        <f aca="false">AR40*EXP(($C$6-0.5*$C$7^2)*$C$8+$C$7*SQRT($C$8)*AS99)</f>
        <v>17.3547385752739</v>
      </c>
      <c r="AT40" s="37" t="n">
        <f aca="false">AS40*EXP(($C$6-0.5*$C$7^2)*$C$8+$C$7*SQRT($C$8)*AT99)</f>
        <v>19.4272407708645</v>
      </c>
      <c r="AU40" s="37" t="n">
        <f aca="false">AT40*EXP(($C$6-0.5*$C$7^2)*$C$8+$C$7*SQRT($C$8)*AU99)</f>
        <v>18.2872886751196</v>
      </c>
      <c r="AV40" s="37" t="n">
        <f aca="false">AU40*EXP(($C$6-0.5*$C$7^2)*$C$8+$C$7*SQRT($C$8)*AV99)</f>
        <v>16.4729543386485</v>
      </c>
      <c r="AW40" s="37" t="n">
        <f aca="false">AV40*EXP(($C$6-0.5*$C$7^2)*$C$8+$C$7*SQRT($C$8)*AW99)</f>
        <v>18.2389979434451</v>
      </c>
      <c r="AX40" s="37" t="n">
        <f aca="false">AW40*EXP(($C$6-0.5*$C$7^2)*$C$8+$C$7*SQRT($C$8)*AX99)</f>
        <v>16.2241506446337</v>
      </c>
      <c r="AY40" s="37" t="n">
        <f aca="false">AX40*EXP(($C$6-0.5*$C$7^2)*$C$8+$C$7*SQRT($C$8)*AY99)</f>
        <v>12.7997259419249</v>
      </c>
      <c r="AZ40" s="37" t="n">
        <f aca="false">AY40*EXP(($C$6-0.5*$C$7^2)*$C$8+$C$7*SQRT($C$8)*AZ99)</f>
        <v>14.3207895244226</v>
      </c>
      <c r="BA40" s="37" t="n">
        <f aca="false">AZ40*EXP(($C$6-0.5*$C$7^2)*$C$8+$C$7*SQRT($C$8)*BA99)</f>
        <v>13.2247274961383</v>
      </c>
      <c r="BB40" s="37" t="n">
        <f aca="false">BA40*EXP(($C$6-0.5*$C$7^2)*$C$8+$C$7*SQRT($C$8)*BB99)</f>
        <v>12.785741852949</v>
      </c>
      <c r="BC40" s="37" t="n">
        <f aca="false">BB40*EXP(($C$6-0.5*$C$7^2)*$C$8+$C$7*SQRT($C$8)*BC99)</f>
        <v>10.9659364953501</v>
      </c>
      <c r="BD40" s="37" t="n">
        <f aca="false">BC40*EXP(($C$6-0.5*$C$7^2)*$C$8+$C$7*SQRT($C$8)*BD99)</f>
        <v>9.48019274526586</v>
      </c>
      <c r="BE40" s="37" t="n">
        <f aca="false">BD40*EXP(($C$6-0.5*$C$7^2)*$C$8+$C$7*SQRT($C$8)*BE99)</f>
        <v>8.34904789194472</v>
      </c>
      <c r="BF40" s="37" t="n">
        <f aca="false">BE40*EXP(($C$6-0.5*$C$7^2)*$C$8+$C$7*SQRT($C$8)*BF99)</f>
        <v>8.02371979516854</v>
      </c>
      <c r="BG40" s="37" t="n">
        <f aca="false">BF40*EXP(($C$6-0.5*$C$7^2)*$C$8+$C$7*SQRT($C$8)*BG99)</f>
        <v>8.35455098440615</v>
      </c>
      <c r="BH40" s="37" t="n">
        <f aca="false">BG40*EXP(($C$6-0.5*$C$7^2)*$C$8+$C$7*SQRT($C$8)*BH99)</f>
        <v>6.49193813100182</v>
      </c>
      <c r="BI40" s="37" t="n">
        <f aca="false">BH40*EXP(($C$6-0.5*$C$7^2)*$C$8+$C$7*SQRT($C$8)*BI99)</f>
        <v>7.04901992447324</v>
      </c>
      <c r="BJ40" s="37" t="n">
        <f aca="false">BI40*EXP(($C$6-0.5*$C$7^2)*$C$8+$C$7*SQRT($C$8)*BJ99)</f>
        <v>6.19067504024291</v>
      </c>
      <c r="BK40" s="37" t="n">
        <f aca="false">BJ40*EXP(($C$6-0.5*$C$7^2)*$C$8+$C$7*SQRT($C$8)*BK99)</f>
        <v>5.50628451199971</v>
      </c>
    </row>
    <row r="41" customFormat="false" ht="15" hidden="false" customHeight="false" outlineLevel="0" collapsed="false">
      <c r="B41" s="2" t="s">
        <v>295</v>
      </c>
      <c r="C41" s="36" t="n">
        <f aca="false">$C$5</f>
        <v>11.5</v>
      </c>
      <c r="D41" s="37" t="n">
        <f aca="false">C41*EXP(($C$6-0.5*$C$7^2)*$C$8+$C$7*SQRT($C$8)*D100)</f>
        <v>12.3854463305585</v>
      </c>
      <c r="E41" s="37" t="n">
        <f aca="false">D41*EXP(($C$6-0.5*$C$7^2)*$C$8+$C$7*SQRT($C$8)*E100)</f>
        <v>12.2822076418851</v>
      </c>
      <c r="F41" s="37" t="n">
        <f aca="false">E41*EXP(($C$6-0.5*$C$7^2)*$C$8+$C$7*SQRT($C$8)*F100)</f>
        <v>10.3752883781565</v>
      </c>
      <c r="G41" s="37" t="n">
        <f aca="false">F41*EXP(($C$6-0.5*$C$7^2)*$C$8+$C$7*SQRT($C$8)*G100)</f>
        <v>12.6998347800765</v>
      </c>
      <c r="H41" s="37" t="n">
        <f aca="false">G41*EXP(($C$6-0.5*$C$7^2)*$C$8+$C$7*SQRT($C$8)*H100)</f>
        <v>11.553615620359</v>
      </c>
      <c r="I41" s="37" t="n">
        <f aca="false">H41*EXP(($C$6-0.5*$C$7^2)*$C$8+$C$7*SQRT($C$8)*I100)</f>
        <v>11.8691761760035</v>
      </c>
      <c r="J41" s="37" t="n">
        <f aca="false">I41*EXP(($C$6-0.5*$C$7^2)*$C$8+$C$7*SQRT($C$8)*J100)</f>
        <v>12.1300852486963</v>
      </c>
      <c r="K41" s="37" t="n">
        <f aca="false">J41*EXP(($C$6-0.5*$C$7^2)*$C$8+$C$7*SQRT($C$8)*K100)</f>
        <v>14.1586131165071</v>
      </c>
      <c r="L41" s="37" t="n">
        <f aca="false">K41*EXP(($C$6-0.5*$C$7^2)*$C$8+$C$7*SQRT($C$8)*L100)</f>
        <v>13.4658184331502</v>
      </c>
      <c r="M41" s="37" t="n">
        <f aca="false">L41*EXP(($C$6-0.5*$C$7^2)*$C$8+$C$7*SQRT($C$8)*M100)</f>
        <v>15.0376211075243</v>
      </c>
      <c r="N41" s="37" t="n">
        <f aca="false">M41*EXP(($C$6-0.5*$C$7^2)*$C$8+$C$7*SQRT($C$8)*N100)</f>
        <v>13.8597517134395</v>
      </c>
      <c r="O41" s="37" t="n">
        <f aca="false">N41*EXP(($C$6-0.5*$C$7^2)*$C$8+$C$7*SQRT($C$8)*O100)</f>
        <v>15.6723719237188</v>
      </c>
      <c r="P41" s="37" t="n">
        <f aca="false">O41*EXP(($C$6-0.5*$C$7^2)*$C$8+$C$7*SQRT($C$8)*P100)</f>
        <v>14.4113961992799</v>
      </c>
      <c r="Q41" s="37" t="n">
        <f aca="false">P41*EXP(($C$6-0.5*$C$7^2)*$C$8+$C$7*SQRT($C$8)*Q100)</f>
        <v>13.8474745642032</v>
      </c>
      <c r="R41" s="37" t="n">
        <f aca="false">Q41*EXP(($C$6-0.5*$C$7^2)*$C$8+$C$7*SQRT($C$8)*R100)</f>
        <v>17.0457436306279</v>
      </c>
      <c r="S41" s="37" t="n">
        <f aca="false">R41*EXP(($C$6-0.5*$C$7^2)*$C$8+$C$7*SQRT($C$8)*S100)</f>
        <v>17.6456248162379</v>
      </c>
      <c r="T41" s="37" t="n">
        <f aca="false">S41*EXP(($C$6-0.5*$C$7^2)*$C$8+$C$7*SQRT($C$8)*T100)</f>
        <v>17.8560915678612</v>
      </c>
      <c r="U41" s="37" t="n">
        <f aca="false">T41*EXP(($C$6-0.5*$C$7^2)*$C$8+$C$7*SQRT($C$8)*U100)</f>
        <v>22.8307075904265</v>
      </c>
      <c r="V41" s="37" t="n">
        <f aca="false">U41*EXP(($C$6-0.5*$C$7^2)*$C$8+$C$7*SQRT($C$8)*V100)</f>
        <v>23.749529066043</v>
      </c>
      <c r="W41" s="37" t="n">
        <f aca="false">V41*EXP(($C$6-0.5*$C$7^2)*$C$8+$C$7*SQRT($C$8)*W100)</f>
        <v>21.7117137757112</v>
      </c>
      <c r="X41" s="37" t="n">
        <f aca="false">W41*EXP(($C$6-0.5*$C$7^2)*$C$8+$C$7*SQRT($C$8)*X100)</f>
        <v>23.5294950975584</v>
      </c>
      <c r="Y41" s="37" t="n">
        <f aca="false">X41*EXP(($C$6-0.5*$C$7^2)*$C$8+$C$7*SQRT($C$8)*Y100)</f>
        <v>20.6650752671242</v>
      </c>
      <c r="Z41" s="37" t="n">
        <f aca="false">Y41*EXP(($C$6-0.5*$C$7^2)*$C$8+$C$7*SQRT($C$8)*Z100)</f>
        <v>23.3835828790527</v>
      </c>
      <c r="AA41" s="37" t="n">
        <f aca="false">Z41*EXP(($C$6-0.5*$C$7^2)*$C$8+$C$7*SQRT($C$8)*AA100)</f>
        <v>26.6860900421</v>
      </c>
      <c r="AB41" s="37" t="n">
        <f aca="false">AA41*EXP(($C$6-0.5*$C$7^2)*$C$8+$C$7*SQRT($C$8)*AB100)</f>
        <v>25.0558536352122</v>
      </c>
      <c r="AC41" s="37" t="n">
        <f aca="false">AB41*EXP(($C$6-0.5*$C$7^2)*$C$8+$C$7*SQRT($C$8)*AC100)</f>
        <v>23.3838468310011</v>
      </c>
      <c r="AD41" s="37" t="n">
        <f aca="false">AC41*EXP(($C$6-0.5*$C$7^2)*$C$8+$C$7*SQRT($C$8)*AD100)</f>
        <v>23.8366438251289</v>
      </c>
      <c r="AE41" s="37" t="n">
        <f aca="false">AD41*EXP(($C$6-0.5*$C$7^2)*$C$8+$C$7*SQRT($C$8)*AE100)</f>
        <v>23.869308992333</v>
      </c>
      <c r="AF41" s="37" t="n">
        <f aca="false">AE41*EXP(($C$6-0.5*$C$7^2)*$C$8+$C$7*SQRT($C$8)*AF100)</f>
        <v>21.4379174609618</v>
      </c>
      <c r="AG41" s="37" t="n">
        <f aca="false">AF41*EXP(($C$6-0.5*$C$7^2)*$C$8+$C$7*SQRT($C$8)*AG100)</f>
        <v>22.8121923330619</v>
      </c>
      <c r="AH41" s="37" t="n">
        <f aca="false">AG41*EXP(($C$6-0.5*$C$7^2)*$C$8+$C$7*SQRT($C$8)*AH100)</f>
        <v>18.2310300369501</v>
      </c>
      <c r="AI41" s="37" t="n">
        <f aca="false">AH41*EXP(($C$6-0.5*$C$7^2)*$C$8+$C$7*SQRT($C$8)*AI100)</f>
        <v>17.3824063670643</v>
      </c>
      <c r="AJ41" s="37" t="n">
        <f aca="false">AI41*EXP(($C$6-0.5*$C$7^2)*$C$8+$C$7*SQRT($C$8)*AJ100)</f>
        <v>16.6259429263218</v>
      </c>
      <c r="AK41" s="37" t="n">
        <f aca="false">AJ41*EXP(($C$6-0.5*$C$7^2)*$C$8+$C$7*SQRT($C$8)*AK100)</f>
        <v>16.1319968286954</v>
      </c>
      <c r="AL41" s="37" t="n">
        <f aca="false">AK41*EXP(($C$6-0.5*$C$7^2)*$C$8+$C$7*SQRT($C$8)*AL100)</f>
        <v>16.6818741535624</v>
      </c>
      <c r="AM41" s="37" t="n">
        <f aca="false">AL41*EXP(($C$6-0.5*$C$7^2)*$C$8+$C$7*SQRT($C$8)*AM100)</f>
        <v>14.5767762099839</v>
      </c>
      <c r="AN41" s="37" t="n">
        <f aca="false">AM41*EXP(($C$6-0.5*$C$7^2)*$C$8+$C$7*SQRT($C$8)*AN100)</f>
        <v>15.5460149628574</v>
      </c>
      <c r="AO41" s="37" t="n">
        <f aca="false">AN41*EXP(($C$6-0.5*$C$7^2)*$C$8+$C$7*SQRT($C$8)*AO100)</f>
        <v>15.2390121074239</v>
      </c>
      <c r="AP41" s="37" t="n">
        <f aca="false">AO41*EXP(($C$6-0.5*$C$7^2)*$C$8+$C$7*SQRT($C$8)*AP100)</f>
        <v>14.1873245339289</v>
      </c>
      <c r="AQ41" s="37" t="n">
        <f aca="false">AP41*EXP(($C$6-0.5*$C$7^2)*$C$8+$C$7*SQRT($C$8)*AQ100)</f>
        <v>12.2096849016423</v>
      </c>
      <c r="AR41" s="37" t="n">
        <f aca="false">AQ41*EXP(($C$6-0.5*$C$7^2)*$C$8+$C$7*SQRT($C$8)*AR100)</f>
        <v>10.721629408358</v>
      </c>
      <c r="AS41" s="37" t="n">
        <f aca="false">AR41*EXP(($C$6-0.5*$C$7^2)*$C$8+$C$7*SQRT($C$8)*AS100)</f>
        <v>11.1518588006263</v>
      </c>
      <c r="AT41" s="37" t="n">
        <f aca="false">AS41*EXP(($C$6-0.5*$C$7^2)*$C$8+$C$7*SQRT($C$8)*AT100)</f>
        <v>10.0311167436255</v>
      </c>
      <c r="AU41" s="37" t="n">
        <f aca="false">AT41*EXP(($C$6-0.5*$C$7^2)*$C$8+$C$7*SQRT($C$8)*AU100)</f>
        <v>10.1001571035367</v>
      </c>
      <c r="AV41" s="37" t="n">
        <f aca="false">AU41*EXP(($C$6-0.5*$C$7^2)*$C$8+$C$7*SQRT($C$8)*AV100)</f>
        <v>11.3459801877634</v>
      </c>
      <c r="AW41" s="37" t="n">
        <f aca="false">AV41*EXP(($C$6-0.5*$C$7^2)*$C$8+$C$7*SQRT($C$8)*AW100)</f>
        <v>12.70451589886</v>
      </c>
      <c r="AX41" s="37" t="n">
        <f aca="false">AW41*EXP(($C$6-0.5*$C$7^2)*$C$8+$C$7*SQRT($C$8)*AX100)</f>
        <v>15.0735920896835</v>
      </c>
      <c r="AY41" s="37" t="n">
        <f aca="false">AX41*EXP(($C$6-0.5*$C$7^2)*$C$8+$C$7*SQRT($C$8)*AY100)</f>
        <v>14.5888662981754</v>
      </c>
      <c r="AZ41" s="37" t="n">
        <f aca="false">AY41*EXP(($C$6-0.5*$C$7^2)*$C$8+$C$7*SQRT($C$8)*AZ100)</f>
        <v>12.9492544038353</v>
      </c>
      <c r="BA41" s="37" t="n">
        <f aca="false">AZ41*EXP(($C$6-0.5*$C$7^2)*$C$8+$C$7*SQRT($C$8)*BA100)</f>
        <v>14.4805013070182</v>
      </c>
      <c r="BB41" s="37" t="n">
        <f aca="false">BA41*EXP(($C$6-0.5*$C$7^2)*$C$8+$C$7*SQRT($C$8)*BB100)</f>
        <v>14.9779953638542</v>
      </c>
      <c r="BC41" s="37" t="n">
        <f aca="false">BB41*EXP(($C$6-0.5*$C$7^2)*$C$8+$C$7*SQRT($C$8)*BC100)</f>
        <v>16.9402479308066</v>
      </c>
      <c r="BD41" s="37" t="n">
        <f aca="false">BC41*EXP(($C$6-0.5*$C$7^2)*$C$8+$C$7*SQRT($C$8)*BD100)</f>
        <v>16.9576965493355</v>
      </c>
      <c r="BE41" s="37" t="n">
        <f aca="false">BD41*EXP(($C$6-0.5*$C$7^2)*$C$8+$C$7*SQRT($C$8)*BE100)</f>
        <v>19.3307427347025</v>
      </c>
      <c r="BF41" s="37" t="n">
        <f aca="false">BE41*EXP(($C$6-0.5*$C$7^2)*$C$8+$C$7*SQRT($C$8)*BF100)</f>
        <v>21.2075905838804</v>
      </c>
      <c r="BG41" s="37" t="n">
        <f aca="false">BF41*EXP(($C$6-0.5*$C$7^2)*$C$8+$C$7*SQRT($C$8)*BG100)</f>
        <v>22.9373074893036</v>
      </c>
      <c r="BH41" s="37" t="n">
        <f aca="false">BG41*EXP(($C$6-0.5*$C$7^2)*$C$8+$C$7*SQRT($C$8)*BH100)</f>
        <v>24.2354423759081</v>
      </c>
      <c r="BI41" s="37" t="n">
        <f aca="false">BH41*EXP(($C$6-0.5*$C$7^2)*$C$8+$C$7*SQRT($C$8)*BI100)</f>
        <v>25.311504088964</v>
      </c>
      <c r="BJ41" s="37" t="n">
        <f aca="false">BI41*EXP(($C$6-0.5*$C$7^2)*$C$8+$C$7*SQRT($C$8)*BJ100)</f>
        <v>25.9621287712295</v>
      </c>
      <c r="BK41" s="37" t="n">
        <f aca="false">BJ41*EXP(($C$6-0.5*$C$7^2)*$C$8+$C$7*SQRT($C$8)*BK100)</f>
        <v>26.6086590888264</v>
      </c>
    </row>
    <row r="42" customFormat="false" ht="15" hidden="false" customHeight="false" outlineLevel="0" collapsed="false">
      <c r="B42" s="2" t="s">
        <v>296</v>
      </c>
      <c r="C42" s="36" t="n">
        <f aca="false">$C$5</f>
        <v>11.5</v>
      </c>
      <c r="D42" s="37" t="n">
        <f aca="false">C42*EXP(($C$6-0.5*$C$7^2)*$C$8+$C$7*SQRT($C$8)*D101)</f>
        <v>12.8171566168649</v>
      </c>
      <c r="E42" s="37" t="n">
        <f aca="false">D42*EXP(($C$6-0.5*$C$7^2)*$C$8+$C$7*SQRT($C$8)*E101)</f>
        <v>12.1149338771296</v>
      </c>
      <c r="F42" s="37" t="n">
        <f aca="false">E42*EXP(($C$6-0.5*$C$7^2)*$C$8+$C$7*SQRT($C$8)*F101)</f>
        <v>14.6531339823104</v>
      </c>
      <c r="G42" s="37" t="n">
        <f aca="false">F42*EXP(($C$6-0.5*$C$7^2)*$C$8+$C$7*SQRT($C$8)*G101)</f>
        <v>14.480696145421</v>
      </c>
      <c r="H42" s="37" t="n">
        <f aca="false">G42*EXP(($C$6-0.5*$C$7^2)*$C$8+$C$7*SQRT($C$8)*H101)</f>
        <v>16.1307301415538</v>
      </c>
      <c r="I42" s="37" t="n">
        <f aca="false">H42*EXP(($C$6-0.5*$C$7^2)*$C$8+$C$7*SQRT($C$8)*I101)</f>
        <v>15.9689095184326</v>
      </c>
      <c r="J42" s="37" t="n">
        <f aca="false">I42*EXP(($C$6-0.5*$C$7^2)*$C$8+$C$7*SQRT($C$8)*J101)</f>
        <v>15.5397605228847</v>
      </c>
      <c r="K42" s="37" t="n">
        <f aca="false">J42*EXP(($C$6-0.5*$C$7^2)*$C$8+$C$7*SQRT($C$8)*K101)</f>
        <v>19.4169905280888</v>
      </c>
      <c r="L42" s="37" t="n">
        <f aca="false">K42*EXP(($C$6-0.5*$C$7^2)*$C$8+$C$7*SQRT($C$8)*L101)</f>
        <v>18.7657067261961</v>
      </c>
      <c r="M42" s="37" t="n">
        <f aca="false">L42*EXP(($C$6-0.5*$C$7^2)*$C$8+$C$7*SQRT($C$8)*M101)</f>
        <v>16.3093976813816</v>
      </c>
      <c r="N42" s="37" t="n">
        <f aca="false">M42*EXP(($C$6-0.5*$C$7^2)*$C$8+$C$7*SQRT($C$8)*N101)</f>
        <v>15.0778352789451</v>
      </c>
      <c r="O42" s="37" t="n">
        <f aca="false">N42*EXP(($C$6-0.5*$C$7^2)*$C$8+$C$7*SQRT($C$8)*O101)</f>
        <v>14.5594993572728</v>
      </c>
      <c r="P42" s="37" t="n">
        <f aca="false">O42*EXP(($C$6-0.5*$C$7^2)*$C$8+$C$7*SQRT($C$8)*P101)</f>
        <v>18.43917426076</v>
      </c>
      <c r="Q42" s="37" t="n">
        <f aca="false">P42*EXP(($C$6-0.5*$C$7^2)*$C$8+$C$7*SQRT($C$8)*Q101)</f>
        <v>18.8587032214264</v>
      </c>
      <c r="R42" s="37" t="n">
        <f aca="false">Q42*EXP(($C$6-0.5*$C$7^2)*$C$8+$C$7*SQRT($C$8)*R101)</f>
        <v>20.8911582586221</v>
      </c>
      <c r="S42" s="37" t="n">
        <f aca="false">R42*EXP(($C$6-0.5*$C$7^2)*$C$8+$C$7*SQRT($C$8)*S101)</f>
        <v>18.7139760188899</v>
      </c>
      <c r="T42" s="37" t="n">
        <f aca="false">S42*EXP(($C$6-0.5*$C$7^2)*$C$8+$C$7*SQRT($C$8)*T101)</f>
        <v>19.4484466935886</v>
      </c>
      <c r="U42" s="37" t="n">
        <f aca="false">T42*EXP(($C$6-0.5*$C$7^2)*$C$8+$C$7*SQRT($C$8)*U101)</f>
        <v>20.9312389788249</v>
      </c>
      <c r="V42" s="37" t="n">
        <f aca="false">U42*EXP(($C$6-0.5*$C$7^2)*$C$8+$C$7*SQRT($C$8)*V101)</f>
        <v>25.5003368314934</v>
      </c>
      <c r="W42" s="37" t="n">
        <f aca="false">V42*EXP(($C$6-0.5*$C$7^2)*$C$8+$C$7*SQRT($C$8)*W101)</f>
        <v>23.6208515212937</v>
      </c>
      <c r="X42" s="37" t="n">
        <f aca="false">W42*EXP(($C$6-0.5*$C$7^2)*$C$8+$C$7*SQRT($C$8)*X101)</f>
        <v>25.2328632049095</v>
      </c>
      <c r="Y42" s="37" t="n">
        <f aca="false">X42*EXP(($C$6-0.5*$C$7^2)*$C$8+$C$7*SQRT($C$8)*Y101)</f>
        <v>26.0796761186469</v>
      </c>
      <c r="Z42" s="37" t="n">
        <f aca="false">Y42*EXP(($C$6-0.5*$C$7^2)*$C$8+$C$7*SQRT($C$8)*Z101)</f>
        <v>23.3102785990504</v>
      </c>
      <c r="AA42" s="37" t="n">
        <f aca="false">Z42*EXP(($C$6-0.5*$C$7^2)*$C$8+$C$7*SQRT($C$8)*AA101)</f>
        <v>23.2563168966463</v>
      </c>
      <c r="AB42" s="37" t="n">
        <f aca="false">AA42*EXP(($C$6-0.5*$C$7^2)*$C$8+$C$7*SQRT($C$8)*AB101)</f>
        <v>22.589634878784</v>
      </c>
      <c r="AC42" s="37" t="n">
        <f aca="false">AB42*EXP(($C$6-0.5*$C$7^2)*$C$8+$C$7*SQRT($C$8)*AC101)</f>
        <v>17.5003917550671</v>
      </c>
      <c r="AD42" s="37" t="n">
        <f aca="false">AC42*EXP(($C$6-0.5*$C$7^2)*$C$8+$C$7*SQRT($C$8)*AD101)</f>
        <v>18.6848282601577</v>
      </c>
      <c r="AE42" s="37" t="n">
        <f aca="false">AD42*EXP(($C$6-0.5*$C$7^2)*$C$8+$C$7*SQRT($C$8)*AE101)</f>
        <v>19.8219791111172</v>
      </c>
      <c r="AF42" s="37" t="n">
        <f aca="false">AE42*EXP(($C$6-0.5*$C$7^2)*$C$8+$C$7*SQRT($C$8)*AF101)</f>
        <v>18.8867083309525</v>
      </c>
      <c r="AG42" s="37" t="n">
        <f aca="false">AF42*EXP(($C$6-0.5*$C$7^2)*$C$8+$C$7*SQRT($C$8)*AG101)</f>
        <v>16.3044723845269</v>
      </c>
      <c r="AH42" s="37" t="n">
        <f aca="false">AG42*EXP(($C$6-0.5*$C$7^2)*$C$8+$C$7*SQRT($C$8)*AH101)</f>
        <v>19.1747429845786</v>
      </c>
      <c r="AI42" s="37" t="n">
        <f aca="false">AH42*EXP(($C$6-0.5*$C$7^2)*$C$8+$C$7*SQRT($C$8)*AI101)</f>
        <v>19.7388705211084</v>
      </c>
      <c r="AJ42" s="37" t="n">
        <f aca="false">AI42*EXP(($C$6-0.5*$C$7^2)*$C$8+$C$7*SQRT($C$8)*AJ101)</f>
        <v>22.0637305054608</v>
      </c>
      <c r="AK42" s="37" t="n">
        <f aca="false">AJ42*EXP(($C$6-0.5*$C$7^2)*$C$8+$C$7*SQRT($C$8)*AK101)</f>
        <v>25.75063303079</v>
      </c>
      <c r="AL42" s="37" t="n">
        <f aca="false">AK42*EXP(($C$6-0.5*$C$7^2)*$C$8+$C$7*SQRT($C$8)*AL101)</f>
        <v>24.3159909933913</v>
      </c>
      <c r="AM42" s="37" t="n">
        <f aca="false">AL42*EXP(($C$6-0.5*$C$7^2)*$C$8+$C$7*SQRT($C$8)*AM101)</f>
        <v>26.5768734215041</v>
      </c>
      <c r="AN42" s="37" t="n">
        <f aca="false">AM42*EXP(($C$6-0.5*$C$7^2)*$C$8+$C$7*SQRT($C$8)*AN101)</f>
        <v>25.8783023094989</v>
      </c>
      <c r="AO42" s="37" t="n">
        <f aca="false">AN42*EXP(($C$6-0.5*$C$7^2)*$C$8+$C$7*SQRT($C$8)*AO101)</f>
        <v>25.6966379774377</v>
      </c>
      <c r="AP42" s="37" t="n">
        <f aca="false">AO42*EXP(($C$6-0.5*$C$7^2)*$C$8+$C$7*SQRT($C$8)*AP101)</f>
        <v>25.4517650479732</v>
      </c>
      <c r="AQ42" s="37" t="n">
        <f aca="false">AP42*EXP(($C$6-0.5*$C$7^2)*$C$8+$C$7*SQRT($C$8)*AQ101)</f>
        <v>25.443417839042</v>
      </c>
      <c r="AR42" s="37" t="n">
        <f aca="false">AQ42*EXP(($C$6-0.5*$C$7^2)*$C$8+$C$7*SQRT($C$8)*AR101)</f>
        <v>28.7452155327819</v>
      </c>
      <c r="AS42" s="37" t="n">
        <f aca="false">AR42*EXP(($C$6-0.5*$C$7^2)*$C$8+$C$7*SQRT($C$8)*AS101)</f>
        <v>29.132997221223</v>
      </c>
      <c r="AT42" s="37" t="n">
        <f aca="false">AS42*EXP(($C$6-0.5*$C$7^2)*$C$8+$C$7*SQRT($C$8)*AT101)</f>
        <v>28.6405679141283</v>
      </c>
      <c r="AU42" s="37" t="n">
        <f aca="false">AT42*EXP(($C$6-0.5*$C$7^2)*$C$8+$C$7*SQRT($C$8)*AU101)</f>
        <v>27.7797033134404</v>
      </c>
      <c r="AV42" s="37" t="n">
        <f aca="false">AU42*EXP(($C$6-0.5*$C$7^2)*$C$8+$C$7*SQRT($C$8)*AV101)</f>
        <v>28.834232481087</v>
      </c>
      <c r="AW42" s="37" t="n">
        <f aca="false">AV42*EXP(($C$6-0.5*$C$7^2)*$C$8+$C$7*SQRT($C$8)*AW101)</f>
        <v>26.133448236687</v>
      </c>
      <c r="AX42" s="37" t="n">
        <f aca="false">AW42*EXP(($C$6-0.5*$C$7^2)*$C$8+$C$7*SQRT($C$8)*AX101)</f>
        <v>24.7269268552163</v>
      </c>
      <c r="AY42" s="37" t="n">
        <f aca="false">AX42*EXP(($C$6-0.5*$C$7^2)*$C$8+$C$7*SQRT($C$8)*AY101)</f>
        <v>24.5810168714744</v>
      </c>
      <c r="AZ42" s="37" t="n">
        <f aca="false">AY42*EXP(($C$6-0.5*$C$7^2)*$C$8+$C$7*SQRT($C$8)*AZ101)</f>
        <v>23.0973878604957</v>
      </c>
      <c r="BA42" s="37" t="n">
        <f aca="false">AZ42*EXP(($C$6-0.5*$C$7^2)*$C$8+$C$7*SQRT($C$8)*BA101)</f>
        <v>22.794967155543</v>
      </c>
      <c r="BB42" s="37" t="n">
        <f aca="false">BA42*EXP(($C$6-0.5*$C$7^2)*$C$8+$C$7*SQRT($C$8)*BB101)</f>
        <v>21.3138335444913</v>
      </c>
      <c r="BC42" s="37" t="n">
        <f aca="false">BB42*EXP(($C$6-0.5*$C$7^2)*$C$8+$C$7*SQRT($C$8)*BC101)</f>
        <v>26.549216788306</v>
      </c>
      <c r="BD42" s="37" t="n">
        <f aca="false">BC42*EXP(($C$6-0.5*$C$7^2)*$C$8+$C$7*SQRT($C$8)*BD101)</f>
        <v>30.7106743828922</v>
      </c>
      <c r="BE42" s="37" t="n">
        <f aca="false">BD42*EXP(($C$6-0.5*$C$7^2)*$C$8+$C$7*SQRT($C$8)*BE101)</f>
        <v>32.2586157005319</v>
      </c>
      <c r="BF42" s="37" t="n">
        <f aca="false">BE42*EXP(($C$6-0.5*$C$7^2)*$C$8+$C$7*SQRT($C$8)*BF101)</f>
        <v>32.0635561013178</v>
      </c>
      <c r="BG42" s="37" t="n">
        <f aca="false">BF42*EXP(($C$6-0.5*$C$7^2)*$C$8+$C$7*SQRT($C$8)*BG101)</f>
        <v>40.7663098333621</v>
      </c>
      <c r="BH42" s="37" t="n">
        <f aca="false">BG42*EXP(($C$6-0.5*$C$7^2)*$C$8+$C$7*SQRT($C$8)*BH101)</f>
        <v>42.2286747945395</v>
      </c>
      <c r="BI42" s="37" t="n">
        <f aca="false">BH42*EXP(($C$6-0.5*$C$7^2)*$C$8+$C$7*SQRT($C$8)*BI101)</f>
        <v>41.8206192649419</v>
      </c>
      <c r="BJ42" s="37" t="n">
        <f aca="false">BI42*EXP(($C$6-0.5*$C$7^2)*$C$8+$C$7*SQRT($C$8)*BJ101)</f>
        <v>43.2266881831871</v>
      </c>
      <c r="BK42" s="37" t="n">
        <f aca="false">BJ42*EXP(($C$6-0.5*$C$7^2)*$C$8+$C$7*SQRT($C$8)*BK101)</f>
        <v>44.693839251732</v>
      </c>
    </row>
    <row r="43" customFormat="false" ht="15" hidden="false" customHeight="false" outlineLevel="0" collapsed="false">
      <c r="B43" s="2" t="s">
        <v>297</v>
      </c>
      <c r="C43" s="36" t="n">
        <f aca="false">$C$5</f>
        <v>11.5</v>
      </c>
      <c r="D43" s="37" t="n">
        <f aca="false">C43*EXP(($C$6-0.5*$C$7^2)*$C$8+$C$7*SQRT($C$8)*D102)</f>
        <v>13.4216716847563</v>
      </c>
      <c r="E43" s="37" t="n">
        <f aca="false">D43*EXP(($C$6-0.5*$C$7^2)*$C$8+$C$7*SQRT($C$8)*E102)</f>
        <v>13.3913234802714</v>
      </c>
      <c r="F43" s="37" t="n">
        <f aca="false">E43*EXP(($C$6-0.5*$C$7^2)*$C$8+$C$7*SQRT($C$8)*F102)</f>
        <v>16.8560957232837</v>
      </c>
      <c r="G43" s="37" t="n">
        <f aca="false">F43*EXP(($C$6-0.5*$C$7^2)*$C$8+$C$7*SQRT($C$8)*G102)</f>
        <v>15.2987990488416</v>
      </c>
      <c r="H43" s="37" t="n">
        <f aca="false">G43*EXP(($C$6-0.5*$C$7^2)*$C$8+$C$7*SQRT($C$8)*H102)</f>
        <v>16.5060323912428</v>
      </c>
      <c r="I43" s="37" t="n">
        <f aca="false">H43*EXP(($C$6-0.5*$C$7^2)*$C$8+$C$7*SQRT($C$8)*I102)</f>
        <v>14.7854802938548</v>
      </c>
      <c r="J43" s="37" t="n">
        <f aca="false">I43*EXP(($C$6-0.5*$C$7^2)*$C$8+$C$7*SQRT($C$8)*J102)</f>
        <v>18.0436173473346</v>
      </c>
      <c r="K43" s="37" t="n">
        <f aca="false">J43*EXP(($C$6-0.5*$C$7^2)*$C$8+$C$7*SQRT($C$8)*K102)</f>
        <v>17.3978527036621</v>
      </c>
      <c r="L43" s="37" t="n">
        <f aca="false">K43*EXP(($C$6-0.5*$C$7^2)*$C$8+$C$7*SQRT($C$8)*L102)</f>
        <v>17.2839840457764</v>
      </c>
      <c r="M43" s="37" t="n">
        <f aca="false">L43*EXP(($C$6-0.5*$C$7^2)*$C$8+$C$7*SQRT($C$8)*M102)</f>
        <v>19.1247357521434</v>
      </c>
      <c r="N43" s="37" t="n">
        <f aca="false">M43*EXP(($C$6-0.5*$C$7^2)*$C$8+$C$7*SQRT($C$8)*N102)</f>
        <v>21.9442637534382</v>
      </c>
      <c r="O43" s="37" t="n">
        <f aca="false">N43*EXP(($C$6-0.5*$C$7^2)*$C$8+$C$7*SQRT($C$8)*O102)</f>
        <v>19.4209695187585</v>
      </c>
      <c r="P43" s="37" t="n">
        <f aca="false">O43*EXP(($C$6-0.5*$C$7^2)*$C$8+$C$7*SQRT($C$8)*P102)</f>
        <v>18.6939063007207</v>
      </c>
      <c r="Q43" s="37" t="n">
        <f aca="false">P43*EXP(($C$6-0.5*$C$7^2)*$C$8+$C$7*SQRT($C$8)*Q102)</f>
        <v>16.0385628254001</v>
      </c>
      <c r="R43" s="37" t="n">
        <f aca="false">Q43*EXP(($C$6-0.5*$C$7^2)*$C$8+$C$7*SQRT($C$8)*R102)</f>
        <v>16.278977756611</v>
      </c>
      <c r="S43" s="37" t="n">
        <f aca="false">R43*EXP(($C$6-0.5*$C$7^2)*$C$8+$C$7*SQRT($C$8)*S102)</f>
        <v>16.0960035814878</v>
      </c>
      <c r="T43" s="37" t="n">
        <f aca="false">S43*EXP(($C$6-0.5*$C$7^2)*$C$8+$C$7*SQRT($C$8)*T102)</f>
        <v>15.4887015243878</v>
      </c>
      <c r="U43" s="37" t="n">
        <f aca="false">T43*EXP(($C$6-0.5*$C$7^2)*$C$8+$C$7*SQRT($C$8)*U102)</f>
        <v>14.3657146790921</v>
      </c>
      <c r="V43" s="37" t="n">
        <f aca="false">U43*EXP(($C$6-0.5*$C$7^2)*$C$8+$C$7*SQRT($C$8)*V102)</f>
        <v>13.7677444989024</v>
      </c>
      <c r="W43" s="37" t="n">
        <f aca="false">V43*EXP(($C$6-0.5*$C$7^2)*$C$8+$C$7*SQRT($C$8)*W102)</f>
        <v>12.6830717766882</v>
      </c>
      <c r="X43" s="37" t="n">
        <f aca="false">W43*EXP(($C$6-0.5*$C$7^2)*$C$8+$C$7*SQRT($C$8)*X102)</f>
        <v>13.4383173458313</v>
      </c>
      <c r="Y43" s="37" t="n">
        <f aca="false">X43*EXP(($C$6-0.5*$C$7^2)*$C$8+$C$7*SQRT($C$8)*Y102)</f>
        <v>15.8666796100521</v>
      </c>
      <c r="Z43" s="37" t="n">
        <f aca="false">Y43*EXP(($C$6-0.5*$C$7^2)*$C$8+$C$7*SQRT($C$8)*Z102)</f>
        <v>12.8358774914858</v>
      </c>
      <c r="AA43" s="37" t="n">
        <f aca="false">Z43*EXP(($C$6-0.5*$C$7^2)*$C$8+$C$7*SQRT($C$8)*AA102)</f>
        <v>12.6713001967282</v>
      </c>
      <c r="AB43" s="37" t="n">
        <f aca="false">AA43*EXP(($C$6-0.5*$C$7^2)*$C$8+$C$7*SQRT($C$8)*AB102)</f>
        <v>12.1009537817487</v>
      </c>
      <c r="AC43" s="37" t="n">
        <f aca="false">AB43*EXP(($C$6-0.5*$C$7^2)*$C$8+$C$7*SQRT($C$8)*AC102)</f>
        <v>12.770171209909</v>
      </c>
      <c r="AD43" s="37" t="n">
        <f aca="false">AC43*EXP(($C$6-0.5*$C$7^2)*$C$8+$C$7*SQRT($C$8)*AD102)</f>
        <v>11.5020258937293</v>
      </c>
      <c r="AE43" s="37" t="n">
        <f aca="false">AD43*EXP(($C$6-0.5*$C$7^2)*$C$8+$C$7*SQRT($C$8)*AE102)</f>
        <v>11.3166641799904</v>
      </c>
      <c r="AF43" s="37" t="n">
        <f aca="false">AE43*EXP(($C$6-0.5*$C$7^2)*$C$8+$C$7*SQRT($C$8)*AF102)</f>
        <v>10.0951320786356</v>
      </c>
      <c r="AG43" s="37" t="n">
        <f aca="false">AF43*EXP(($C$6-0.5*$C$7^2)*$C$8+$C$7*SQRT($C$8)*AG102)</f>
        <v>10.894906130629</v>
      </c>
      <c r="AH43" s="37" t="n">
        <f aca="false">AG43*EXP(($C$6-0.5*$C$7^2)*$C$8+$C$7*SQRT($C$8)*AH102)</f>
        <v>11.012181880671</v>
      </c>
      <c r="AI43" s="37" t="n">
        <f aca="false">AH43*EXP(($C$6-0.5*$C$7^2)*$C$8+$C$7*SQRT($C$8)*AI102)</f>
        <v>10.8168550186298</v>
      </c>
      <c r="AJ43" s="37" t="n">
        <f aca="false">AI43*EXP(($C$6-0.5*$C$7^2)*$C$8+$C$7*SQRT($C$8)*AJ102)</f>
        <v>11.263085105162</v>
      </c>
      <c r="AK43" s="37" t="n">
        <f aca="false">AJ43*EXP(($C$6-0.5*$C$7^2)*$C$8+$C$7*SQRT($C$8)*AK102)</f>
        <v>10.9606202431366</v>
      </c>
      <c r="AL43" s="37" t="n">
        <f aca="false">AK43*EXP(($C$6-0.5*$C$7^2)*$C$8+$C$7*SQRT($C$8)*AL102)</f>
        <v>9.24124609362976</v>
      </c>
      <c r="AM43" s="37" t="n">
        <f aca="false">AL43*EXP(($C$6-0.5*$C$7^2)*$C$8+$C$7*SQRT($C$8)*AM102)</f>
        <v>9.86351872116414</v>
      </c>
      <c r="AN43" s="37" t="n">
        <f aca="false">AM43*EXP(($C$6-0.5*$C$7^2)*$C$8+$C$7*SQRT($C$8)*AN102)</f>
        <v>10.1785430639837</v>
      </c>
      <c r="AO43" s="37" t="n">
        <f aca="false">AN43*EXP(($C$6-0.5*$C$7^2)*$C$8+$C$7*SQRT($C$8)*AO102)</f>
        <v>10.0061164315678</v>
      </c>
      <c r="AP43" s="37" t="n">
        <f aca="false">AO43*EXP(($C$6-0.5*$C$7^2)*$C$8+$C$7*SQRT($C$8)*AP102)</f>
        <v>11.1457257528927</v>
      </c>
      <c r="AQ43" s="37" t="n">
        <f aca="false">AP43*EXP(($C$6-0.5*$C$7^2)*$C$8+$C$7*SQRT($C$8)*AQ102)</f>
        <v>12.7373358322898</v>
      </c>
      <c r="AR43" s="37" t="n">
        <f aca="false">AQ43*EXP(($C$6-0.5*$C$7^2)*$C$8+$C$7*SQRT($C$8)*AR102)</f>
        <v>11.2969698937106</v>
      </c>
      <c r="AS43" s="37" t="n">
        <f aca="false">AR43*EXP(($C$6-0.5*$C$7^2)*$C$8+$C$7*SQRT($C$8)*AS102)</f>
        <v>10.3674371835856</v>
      </c>
      <c r="AT43" s="37" t="n">
        <f aca="false">AS43*EXP(($C$6-0.5*$C$7^2)*$C$8+$C$7*SQRT($C$8)*AT102)</f>
        <v>12.2830266161171</v>
      </c>
      <c r="AU43" s="37" t="n">
        <f aca="false">AT43*EXP(($C$6-0.5*$C$7^2)*$C$8+$C$7*SQRT($C$8)*AU102)</f>
        <v>14.348970284902</v>
      </c>
      <c r="AV43" s="37" t="n">
        <f aca="false">AU43*EXP(($C$6-0.5*$C$7^2)*$C$8+$C$7*SQRT($C$8)*AV102)</f>
        <v>13.2301149880357</v>
      </c>
      <c r="AW43" s="37" t="n">
        <f aca="false">AV43*EXP(($C$6-0.5*$C$7^2)*$C$8+$C$7*SQRT($C$8)*AW102)</f>
        <v>11.6207525839523</v>
      </c>
      <c r="AX43" s="37" t="n">
        <f aca="false">AW43*EXP(($C$6-0.5*$C$7^2)*$C$8+$C$7*SQRT($C$8)*AX102)</f>
        <v>10.8337928911636</v>
      </c>
      <c r="AY43" s="37" t="n">
        <f aca="false">AX43*EXP(($C$6-0.5*$C$7^2)*$C$8+$C$7*SQRT($C$8)*AY102)</f>
        <v>10.2558188302195</v>
      </c>
      <c r="AZ43" s="37" t="n">
        <f aca="false">AY43*EXP(($C$6-0.5*$C$7^2)*$C$8+$C$7*SQRT($C$8)*AZ102)</f>
        <v>8.61836458519889</v>
      </c>
      <c r="BA43" s="37" t="n">
        <f aca="false">AZ43*EXP(($C$6-0.5*$C$7^2)*$C$8+$C$7*SQRT($C$8)*BA102)</f>
        <v>8.64629538640339</v>
      </c>
      <c r="BB43" s="37" t="n">
        <f aca="false">BA43*EXP(($C$6-0.5*$C$7^2)*$C$8+$C$7*SQRT($C$8)*BB102)</f>
        <v>7.51211015447961</v>
      </c>
      <c r="BC43" s="37" t="n">
        <f aca="false">BB43*EXP(($C$6-0.5*$C$7^2)*$C$8+$C$7*SQRT($C$8)*BC102)</f>
        <v>6.57686048883974</v>
      </c>
      <c r="BD43" s="37" t="n">
        <f aca="false">BC43*EXP(($C$6-0.5*$C$7^2)*$C$8+$C$7*SQRT($C$8)*BD102)</f>
        <v>7.27081132092092</v>
      </c>
      <c r="BE43" s="37" t="n">
        <f aca="false">BD43*EXP(($C$6-0.5*$C$7^2)*$C$8+$C$7*SQRT($C$8)*BE102)</f>
        <v>6.74459230067611</v>
      </c>
      <c r="BF43" s="37" t="n">
        <f aca="false">BE43*EXP(($C$6-0.5*$C$7^2)*$C$8+$C$7*SQRT($C$8)*BF102)</f>
        <v>6.69069374550309</v>
      </c>
      <c r="BG43" s="37" t="n">
        <f aca="false">BF43*EXP(($C$6-0.5*$C$7^2)*$C$8+$C$7*SQRT($C$8)*BG102)</f>
        <v>7.16740693845266</v>
      </c>
      <c r="BH43" s="37" t="n">
        <f aca="false">BG43*EXP(($C$6-0.5*$C$7^2)*$C$8+$C$7*SQRT($C$8)*BH102)</f>
        <v>7.83474616378904</v>
      </c>
      <c r="BI43" s="37" t="n">
        <f aca="false">BH43*EXP(($C$6-0.5*$C$7^2)*$C$8+$C$7*SQRT($C$8)*BI102)</f>
        <v>7.54900071161899</v>
      </c>
      <c r="BJ43" s="37" t="n">
        <f aca="false">BI43*EXP(($C$6-0.5*$C$7^2)*$C$8+$C$7*SQRT($C$8)*BJ102)</f>
        <v>7.58423234240777</v>
      </c>
      <c r="BK43" s="37" t="n">
        <f aca="false">BJ43*EXP(($C$6-0.5*$C$7^2)*$C$8+$C$7*SQRT($C$8)*BK102)</f>
        <v>6.9264254821207</v>
      </c>
    </row>
    <row r="44" customFormat="false" ht="15" hidden="false" customHeight="false" outlineLevel="0" collapsed="false">
      <c r="B44" s="2" t="s">
        <v>298</v>
      </c>
      <c r="C44" s="36" t="n">
        <f aca="false">$C$5</f>
        <v>11.5</v>
      </c>
      <c r="D44" s="37" t="n">
        <f aca="false">C44*EXP(($C$6-0.5*$C$7^2)*$C$8+$C$7*SQRT($C$8)*D103)</f>
        <v>13.9272204134204</v>
      </c>
      <c r="E44" s="37" t="n">
        <f aca="false">D44*EXP(($C$6-0.5*$C$7^2)*$C$8+$C$7*SQRT($C$8)*E103)</f>
        <v>14.9537057949688</v>
      </c>
      <c r="F44" s="37" t="n">
        <f aca="false">E44*EXP(($C$6-0.5*$C$7^2)*$C$8+$C$7*SQRT($C$8)*F103)</f>
        <v>13.2467761859337</v>
      </c>
      <c r="G44" s="37" t="n">
        <f aca="false">F44*EXP(($C$6-0.5*$C$7^2)*$C$8+$C$7*SQRT($C$8)*G103)</f>
        <v>13.2502448030841</v>
      </c>
      <c r="H44" s="37" t="n">
        <f aca="false">G44*EXP(($C$6-0.5*$C$7^2)*$C$8+$C$7*SQRT($C$8)*H103)</f>
        <v>14.3264410414755</v>
      </c>
      <c r="I44" s="37" t="n">
        <f aca="false">H44*EXP(($C$6-0.5*$C$7^2)*$C$8+$C$7*SQRT($C$8)*I103)</f>
        <v>15.0972596933329</v>
      </c>
      <c r="J44" s="37" t="n">
        <f aca="false">I44*EXP(($C$6-0.5*$C$7^2)*$C$8+$C$7*SQRT($C$8)*J103)</f>
        <v>18.4485092941974</v>
      </c>
      <c r="K44" s="37" t="n">
        <f aca="false">J44*EXP(($C$6-0.5*$C$7^2)*$C$8+$C$7*SQRT($C$8)*K103)</f>
        <v>21.4417275850282</v>
      </c>
      <c r="L44" s="37" t="n">
        <f aca="false">K44*EXP(($C$6-0.5*$C$7^2)*$C$8+$C$7*SQRT($C$8)*L103)</f>
        <v>20.2063218608252</v>
      </c>
      <c r="M44" s="37" t="n">
        <f aca="false">L44*EXP(($C$6-0.5*$C$7^2)*$C$8+$C$7*SQRT($C$8)*M103)</f>
        <v>20.0059432554796</v>
      </c>
      <c r="N44" s="37" t="n">
        <f aca="false">M44*EXP(($C$6-0.5*$C$7^2)*$C$8+$C$7*SQRT($C$8)*N103)</f>
        <v>17.3790487847454</v>
      </c>
      <c r="O44" s="37" t="n">
        <f aca="false">N44*EXP(($C$6-0.5*$C$7^2)*$C$8+$C$7*SQRT($C$8)*O103)</f>
        <v>17.8579035555671</v>
      </c>
      <c r="P44" s="37" t="n">
        <f aca="false">O44*EXP(($C$6-0.5*$C$7^2)*$C$8+$C$7*SQRT($C$8)*P103)</f>
        <v>18.1528821182021</v>
      </c>
      <c r="Q44" s="37" t="n">
        <f aca="false">P44*EXP(($C$6-0.5*$C$7^2)*$C$8+$C$7*SQRT($C$8)*Q103)</f>
        <v>24.4152699766621</v>
      </c>
      <c r="R44" s="37" t="n">
        <f aca="false">Q44*EXP(($C$6-0.5*$C$7^2)*$C$8+$C$7*SQRT($C$8)*R103)</f>
        <v>24.6734822634333</v>
      </c>
      <c r="S44" s="37" t="n">
        <f aca="false">R44*EXP(($C$6-0.5*$C$7^2)*$C$8+$C$7*SQRT($C$8)*S103)</f>
        <v>19.6077162340365</v>
      </c>
      <c r="T44" s="37" t="n">
        <f aca="false">S44*EXP(($C$6-0.5*$C$7^2)*$C$8+$C$7*SQRT($C$8)*T103)</f>
        <v>18.2107899202607</v>
      </c>
      <c r="U44" s="37" t="n">
        <f aca="false">T44*EXP(($C$6-0.5*$C$7^2)*$C$8+$C$7*SQRT($C$8)*U103)</f>
        <v>18.4332345126562</v>
      </c>
      <c r="V44" s="37" t="n">
        <f aca="false">U44*EXP(($C$6-0.5*$C$7^2)*$C$8+$C$7*SQRT($C$8)*V103)</f>
        <v>16.0577464781051</v>
      </c>
      <c r="W44" s="37" t="n">
        <f aca="false">V44*EXP(($C$6-0.5*$C$7^2)*$C$8+$C$7*SQRT($C$8)*W103)</f>
        <v>14.5979098038299</v>
      </c>
      <c r="X44" s="37" t="n">
        <f aca="false">W44*EXP(($C$6-0.5*$C$7^2)*$C$8+$C$7*SQRT($C$8)*X103)</f>
        <v>14.0214182265425</v>
      </c>
      <c r="Y44" s="37" t="n">
        <f aca="false">X44*EXP(($C$6-0.5*$C$7^2)*$C$8+$C$7*SQRT($C$8)*Y103)</f>
        <v>14.5544713835131</v>
      </c>
      <c r="Z44" s="37" t="n">
        <f aca="false">Y44*EXP(($C$6-0.5*$C$7^2)*$C$8+$C$7*SQRT($C$8)*Z103)</f>
        <v>14.2902498531932</v>
      </c>
      <c r="AA44" s="37" t="n">
        <f aca="false">Z44*EXP(($C$6-0.5*$C$7^2)*$C$8+$C$7*SQRT($C$8)*AA103)</f>
        <v>12.9597500684841</v>
      </c>
      <c r="AB44" s="37" t="n">
        <f aca="false">AA44*EXP(($C$6-0.5*$C$7^2)*$C$8+$C$7*SQRT($C$8)*AB103)</f>
        <v>14.1267616436838</v>
      </c>
      <c r="AC44" s="37" t="n">
        <f aca="false">AB44*EXP(($C$6-0.5*$C$7^2)*$C$8+$C$7*SQRT($C$8)*AC103)</f>
        <v>13.3123381677156</v>
      </c>
      <c r="AD44" s="37" t="n">
        <f aca="false">AC44*EXP(($C$6-0.5*$C$7^2)*$C$8+$C$7*SQRT($C$8)*AD103)</f>
        <v>12.6004873977324</v>
      </c>
      <c r="AE44" s="37" t="n">
        <f aca="false">AD44*EXP(($C$6-0.5*$C$7^2)*$C$8+$C$7*SQRT($C$8)*AE103)</f>
        <v>10.828798800824</v>
      </c>
      <c r="AF44" s="37" t="n">
        <f aca="false">AE44*EXP(($C$6-0.5*$C$7^2)*$C$8+$C$7*SQRT($C$8)*AF103)</f>
        <v>9.93240447732416</v>
      </c>
      <c r="AG44" s="37" t="n">
        <f aca="false">AF44*EXP(($C$6-0.5*$C$7^2)*$C$8+$C$7*SQRT($C$8)*AG103)</f>
        <v>10.6665892292627</v>
      </c>
      <c r="AH44" s="37" t="n">
        <f aca="false">AG44*EXP(($C$6-0.5*$C$7^2)*$C$8+$C$7*SQRT($C$8)*AH103)</f>
        <v>8.93058434738004</v>
      </c>
      <c r="AI44" s="37" t="n">
        <f aca="false">AH44*EXP(($C$6-0.5*$C$7^2)*$C$8+$C$7*SQRT($C$8)*AI103)</f>
        <v>8.85950582428161</v>
      </c>
      <c r="AJ44" s="37" t="n">
        <f aca="false">AI44*EXP(($C$6-0.5*$C$7^2)*$C$8+$C$7*SQRT($C$8)*AJ103)</f>
        <v>9.58346879317045</v>
      </c>
      <c r="AK44" s="37" t="n">
        <f aca="false">AJ44*EXP(($C$6-0.5*$C$7^2)*$C$8+$C$7*SQRT($C$8)*AK103)</f>
        <v>9.19342694748371</v>
      </c>
      <c r="AL44" s="37" t="n">
        <f aca="false">AK44*EXP(($C$6-0.5*$C$7^2)*$C$8+$C$7*SQRT($C$8)*AL103)</f>
        <v>9.43673098297971</v>
      </c>
      <c r="AM44" s="37" t="n">
        <f aca="false">AL44*EXP(($C$6-0.5*$C$7^2)*$C$8+$C$7*SQRT($C$8)*AM103)</f>
        <v>8.34713061834036</v>
      </c>
      <c r="AN44" s="37" t="n">
        <f aca="false">AM44*EXP(($C$6-0.5*$C$7^2)*$C$8+$C$7*SQRT($C$8)*AN103)</f>
        <v>9.63562796229798</v>
      </c>
      <c r="AO44" s="37" t="n">
        <f aca="false">AN44*EXP(($C$6-0.5*$C$7^2)*$C$8+$C$7*SQRT($C$8)*AO103)</f>
        <v>10.870639880363</v>
      </c>
      <c r="AP44" s="37" t="n">
        <f aca="false">AO44*EXP(($C$6-0.5*$C$7^2)*$C$8+$C$7*SQRT($C$8)*AP103)</f>
        <v>11.1530797433276</v>
      </c>
      <c r="AQ44" s="37" t="n">
        <f aca="false">AP44*EXP(($C$6-0.5*$C$7^2)*$C$8+$C$7*SQRT($C$8)*AQ103)</f>
        <v>9.19818552148047</v>
      </c>
      <c r="AR44" s="37" t="n">
        <f aca="false">AQ44*EXP(($C$6-0.5*$C$7^2)*$C$8+$C$7*SQRT($C$8)*AR103)</f>
        <v>8.19959238812717</v>
      </c>
      <c r="AS44" s="37" t="n">
        <f aca="false">AR44*EXP(($C$6-0.5*$C$7^2)*$C$8+$C$7*SQRT($C$8)*AS103)</f>
        <v>9.12522054343977</v>
      </c>
      <c r="AT44" s="37" t="n">
        <f aca="false">AS44*EXP(($C$6-0.5*$C$7^2)*$C$8+$C$7*SQRT($C$8)*AT103)</f>
        <v>11.0097606402924</v>
      </c>
      <c r="AU44" s="37" t="n">
        <f aca="false">AT44*EXP(($C$6-0.5*$C$7^2)*$C$8+$C$7*SQRT($C$8)*AU103)</f>
        <v>11.3717995583401</v>
      </c>
      <c r="AV44" s="37" t="n">
        <f aca="false">AU44*EXP(($C$6-0.5*$C$7^2)*$C$8+$C$7*SQRT($C$8)*AV103)</f>
        <v>13.0368481324148</v>
      </c>
      <c r="AW44" s="37" t="n">
        <f aca="false">AV44*EXP(($C$6-0.5*$C$7^2)*$C$8+$C$7*SQRT($C$8)*AW103)</f>
        <v>12.1937938749153</v>
      </c>
      <c r="AX44" s="37" t="n">
        <f aca="false">AW44*EXP(($C$6-0.5*$C$7^2)*$C$8+$C$7*SQRT($C$8)*AX103)</f>
        <v>11.9408903312037</v>
      </c>
      <c r="AY44" s="37" t="n">
        <f aca="false">AX44*EXP(($C$6-0.5*$C$7^2)*$C$8+$C$7*SQRT($C$8)*AY103)</f>
        <v>11.9402047972946</v>
      </c>
      <c r="AZ44" s="37" t="n">
        <f aca="false">AY44*EXP(($C$6-0.5*$C$7^2)*$C$8+$C$7*SQRT($C$8)*AZ103)</f>
        <v>12.505145271912</v>
      </c>
      <c r="BA44" s="37" t="n">
        <f aca="false">AZ44*EXP(($C$6-0.5*$C$7^2)*$C$8+$C$7*SQRT($C$8)*BA103)</f>
        <v>10.5724515595013</v>
      </c>
      <c r="BB44" s="37" t="n">
        <f aca="false">BA44*EXP(($C$6-0.5*$C$7^2)*$C$8+$C$7*SQRT($C$8)*BB103)</f>
        <v>11.7195253440627</v>
      </c>
      <c r="BC44" s="37" t="n">
        <f aca="false">BB44*EXP(($C$6-0.5*$C$7^2)*$C$8+$C$7*SQRT($C$8)*BC103)</f>
        <v>13.5468189504843</v>
      </c>
      <c r="BD44" s="37" t="n">
        <f aca="false">BC44*EXP(($C$6-0.5*$C$7^2)*$C$8+$C$7*SQRT($C$8)*BD103)</f>
        <v>11.9407406690655</v>
      </c>
      <c r="BE44" s="37" t="n">
        <f aca="false">BD44*EXP(($C$6-0.5*$C$7^2)*$C$8+$C$7*SQRT($C$8)*BE103)</f>
        <v>10.2892197170016</v>
      </c>
      <c r="BF44" s="37" t="n">
        <f aca="false">BE44*EXP(($C$6-0.5*$C$7^2)*$C$8+$C$7*SQRT($C$8)*BF103)</f>
        <v>10.6906402955483</v>
      </c>
      <c r="BG44" s="37" t="n">
        <f aca="false">BF44*EXP(($C$6-0.5*$C$7^2)*$C$8+$C$7*SQRT($C$8)*BG103)</f>
        <v>9.94837804291594</v>
      </c>
      <c r="BH44" s="37" t="n">
        <f aca="false">BG44*EXP(($C$6-0.5*$C$7^2)*$C$8+$C$7*SQRT($C$8)*BH103)</f>
        <v>7.66875555811503</v>
      </c>
      <c r="BI44" s="37" t="n">
        <f aca="false">BH44*EXP(($C$6-0.5*$C$7^2)*$C$8+$C$7*SQRT($C$8)*BI103)</f>
        <v>8.37850790158403</v>
      </c>
      <c r="BJ44" s="37" t="n">
        <f aca="false">BI44*EXP(($C$6-0.5*$C$7^2)*$C$8+$C$7*SQRT($C$8)*BJ103)</f>
        <v>8.52117874407255</v>
      </c>
      <c r="BK44" s="37" t="n">
        <f aca="false">BJ44*EXP(($C$6-0.5*$C$7^2)*$C$8+$C$7*SQRT($C$8)*BK103)</f>
        <v>8.08560092685684</v>
      </c>
    </row>
    <row r="45" customFormat="false" ht="15" hidden="false" customHeight="false" outlineLevel="0" collapsed="false">
      <c r="B45" s="2" t="s">
        <v>299</v>
      </c>
      <c r="C45" s="36" t="n">
        <f aca="false">$C$5</f>
        <v>11.5</v>
      </c>
      <c r="D45" s="37" t="n">
        <f aca="false">C45*EXP(($C$6-0.5*$C$7^2)*$C$8+$C$7*SQRT($C$8)*D104)</f>
        <v>14.4978628945938</v>
      </c>
      <c r="E45" s="37" t="n">
        <f aca="false">D45*EXP(($C$6-0.5*$C$7^2)*$C$8+$C$7*SQRT($C$8)*E104)</f>
        <v>14.7177645359251</v>
      </c>
      <c r="F45" s="37" t="n">
        <f aca="false">E45*EXP(($C$6-0.5*$C$7^2)*$C$8+$C$7*SQRT($C$8)*F104)</f>
        <v>13.547787143198</v>
      </c>
      <c r="G45" s="37" t="n">
        <f aca="false">F45*EXP(($C$6-0.5*$C$7^2)*$C$8+$C$7*SQRT($C$8)*G104)</f>
        <v>13.6964393161181</v>
      </c>
      <c r="H45" s="37" t="n">
        <f aca="false">G45*EXP(($C$6-0.5*$C$7^2)*$C$8+$C$7*SQRT($C$8)*H104)</f>
        <v>12.2173924869367</v>
      </c>
      <c r="I45" s="37" t="n">
        <f aca="false">H45*EXP(($C$6-0.5*$C$7^2)*$C$8+$C$7*SQRT($C$8)*I104)</f>
        <v>11.235974174448</v>
      </c>
      <c r="J45" s="37" t="n">
        <f aca="false">I45*EXP(($C$6-0.5*$C$7^2)*$C$8+$C$7*SQRT($C$8)*J104)</f>
        <v>11.7202714403792</v>
      </c>
      <c r="K45" s="37" t="n">
        <f aca="false">J45*EXP(($C$6-0.5*$C$7^2)*$C$8+$C$7*SQRT($C$8)*K104)</f>
        <v>11.0269577483799</v>
      </c>
      <c r="L45" s="37" t="n">
        <f aca="false">K45*EXP(($C$6-0.5*$C$7^2)*$C$8+$C$7*SQRT($C$8)*L104)</f>
        <v>10.4928003939227</v>
      </c>
      <c r="M45" s="37" t="n">
        <f aca="false">L45*EXP(($C$6-0.5*$C$7^2)*$C$8+$C$7*SQRT($C$8)*M104)</f>
        <v>12.5985724152276</v>
      </c>
      <c r="N45" s="37" t="n">
        <f aca="false">M45*EXP(($C$6-0.5*$C$7^2)*$C$8+$C$7*SQRT($C$8)*N104)</f>
        <v>13.8419063193305</v>
      </c>
      <c r="O45" s="37" t="n">
        <f aca="false">N45*EXP(($C$6-0.5*$C$7^2)*$C$8+$C$7*SQRT($C$8)*O104)</f>
        <v>15.1134423678367</v>
      </c>
      <c r="P45" s="37" t="n">
        <f aca="false">O45*EXP(($C$6-0.5*$C$7^2)*$C$8+$C$7*SQRT($C$8)*P104)</f>
        <v>16.0131555444559</v>
      </c>
      <c r="Q45" s="37" t="n">
        <f aca="false">P45*EXP(($C$6-0.5*$C$7^2)*$C$8+$C$7*SQRT($C$8)*Q104)</f>
        <v>16.8835962417593</v>
      </c>
      <c r="R45" s="37" t="n">
        <f aca="false">Q45*EXP(($C$6-0.5*$C$7^2)*$C$8+$C$7*SQRT($C$8)*R104)</f>
        <v>19.8051404066095</v>
      </c>
      <c r="S45" s="37" t="n">
        <f aca="false">R45*EXP(($C$6-0.5*$C$7^2)*$C$8+$C$7*SQRT($C$8)*S104)</f>
        <v>19.7590983242578</v>
      </c>
      <c r="T45" s="37" t="n">
        <f aca="false">S45*EXP(($C$6-0.5*$C$7^2)*$C$8+$C$7*SQRT($C$8)*T104)</f>
        <v>24.2150472394151</v>
      </c>
      <c r="U45" s="37" t="n">
        <f aca="false">T45*EXP(($C$6-0.5*$C$7^2)*$C$8+$C$7*SQRT($C$8)*U104)</f>
        <v>21.8112395281646</v>
      </c>
      <c r="V45" s="37" t="n">
        <f aca="false">U45*EXP(($C$6-0.5*$C$7^2)*$C$8+$C$7*SQRT($C$8)*V104)</f>
        <v>21.2056005469477</v>
      </c>
      <c r="W45" s="37" t="n">
        <f aca="false">V45*EXP(($C$6-0.5*$C$7^2)*$C$8+$C$7*SQRT($C$8)*W104)</f>
        <v>18.2261016623041</v>
      </c>
      <c r="X45" s="37" t="n">
        <f aca="false">W45*EXP(($C$6-0.5*$C$7^2)*$C$8+$C$7*SQRT($C$8)*X104)</f>
        <v>17.5483631184743</v>
      </c>
      <c r="Y45" s="37" t="n">
        <f aca="false">X45*EXP(($C$6-0.5*$C$7^2)*$C$8+$C$7*SQRT($C$8)*Y104)</f>
        <v>18.5718814986907</v>
      </c>
      <c r="Z45" s="37" t="n">
        <f aca="false">Y45*EXP(($C$6-0.5*$C$7^2)*$C$8+$C$7*SQRT($C$8)*Z104)</f>
        <v>21.7728141616418</v>
      </c>
      <c r="AA45" s="37" t="n">
        <f aca="false">Z45*EXP(($C$6-0.5*$C$7^2)*$C$8+$C$7*SQRT($C$8)*AA104)</f>
        <v>20.241077075846</v>
      </c>
      <c r="AB45" s="37" t="n">
        <f aca="false">AA45*EXP(($C$6-0.5*$C$7^2)*$C$8+$C$7*SQRT($C$8)*AB104)</f>
        <v>20.2491457472027</v>
      </c>
      <c r="AC45" s="37" t="n">
        <f aca="false">AB45*EXP(($C$6-0.5*$C$7^2)*$C$8+$C$7*SQRT($C$8)*AC104)</f>
        <v>19.4631927771386</v>
      </c>
      <c r="AD45" s="37" t="n">
        <f aca="false">AC45*EXP(($C$6-0.5*$C$7^2)*$C$8+$C$7*SQRT($C$8)*AD104)</f>
        <v>17.9451508803441</v>
      </c>
      <c r="AE45" s="37" t="n">
        <f aca="false">AD45*EXP(($C$6-0.5*$C$7^2)*$C$8+$C$7*SQRT($C$8)*AE104)</f>
        <v>15.7472504449874</v>
      </c>
      <c r="AF45" s="37" t="n">
        <f aca="false">AE45*EXP(($C$6-0.5*$C$7^2)*$C$8+$C$7*SQRT($C$8)*AF104)</f>
        <v>15.8494811123907</v>
      </c>
      <c r="AG45" s="37" t="n">
        <f aca="false">AF45*EXP(($C$6-0.5*$C$7^2)*$C$8+$C$7*SQRT($C$8)*AG104)</f>
        <v>13.1044500652657</v>
      </c>
      <c r="AH45" s="37" t="n">
        <f aca="false">AG45*EXP(($C$6-0.5*$C$7^2)*$C$8+$C$7*SQRT($C$8)*AH104)</f>
        <v>13.2618930858528</v>
      </c>
      <c r="AI45" s="37" t="n">
        <f aca="false">AH45*EXP(($C$6-0.5*$C$7^2)*$C$8+$C$7*SQRT($C$8)*AI104)</f>
        <v>13.2899719611702</v>
      </c>
      <c r="AJ45" s="37" t="n">
        <f aca="false">AI45*EXP(($C$6-0.5*$C$7^2)*$C$8+$C$7*SQRT($C$8)*AJ104)</f>
        <v>12.3625716207092</v>
      </c>
      <c r="AK45" s="37" t="n">
        <f aca="false">AJ45*EXP(($C$6-0.5*$C$7^2)*$C$8+$C$7*SQRT($C$8)*AK104)</f>
        <v>11.0629039157251</v>
      </c>
      <c r="AL45" s="37" t="n">
        <f aca="false">AK45*EXP(($C$6-0.5*$C$7^2)*$C$8+$C$7*SQRT($C$8)*AL104)</f>
        <v>9.50255256883998</v>
      </c>
      <c r="AM45" s="37" t="n">
        <f aca="false">AL45*EXP(($C$6-0.5*$C$7^2)*$C$8+$C$7*SQRT($C$8)*AM104)</f>
        <v>11.6657289442894</v>
      </c>
      <c r="AN45" s="37" t="n">
        <f aca="false">AM45*EXP(($C$6-0.5*$C$7^2)*$C$8+$C$7*SQRT($C$8)*AN104)</f>
        <v>10.0669960248396</v>
      </c>
      <c r="AO45" s="37" t="n">
        <f aca="false">AN45*EXP(($C$6-0.5*$C$7^2)*$C$8+$C$7*SQRT($C$8)*AO104)</f>
        <v>11.9407103095089</v>
      </c>
      <c r="AP45" s="37" t="n">
        <f aca="false">AO45*EXP(($C$6-0.5*$C$7^2)*$C$8+$C$7*SQRT($C$8)*AP104)</f>
        <v>12.7509562277958</v>
      </c>
      <c r="AQ45" s="37" t="n">
        <f aca="false">AP45*EXP(($C$6-0.5*$C$7^2)*$C$8+$C$7*SQRT($C$8)*AQ104)</f>
        <v>12.2495731189393</v>
      </c>
      <c r="AR45" s="37" t="n">
        <f aca="false">AQ45*EXP(($C$6-0.5*$C$7^2)*$C$8+$C$7*SQRT($C$8)*AR104)</f>
        <v>10.7874175842714</v>
      </c>
      <c r="AS45" s="37" t="n">
        <f aca="false">AR45*EXP(($C$6-0.5*$C$7^2)*$C$8+$C$7*SQRT($C$8)*AS104)</f>
        <v>12.0921323767267</v>
      </c>
      <c r="AT45" s="37" t="n">
        <f aca="false">AS45*EXP(($C$6-0.5*$C$7^2)*$C$8+$C$7*SQRT($C$8)*AT104)</f>
        <v>14.615877852774</v>
      </c>
      <c r="AU45" s="37" t="n">
        <f aca="false">AT45*EXP(($C$6-0.5*$C$7^2)*$C$8+$C$7*SQRT($C$8)*AU104)</f>
        <v>13.1900910846082</v>
      </c>
      <c r="AV45" s="37" t="n">
        <f aca="false">AU45*EXP(($C$6-0.5*$C$7^2)*$C$8+$C$7*SQRT($C$8)*AV104)</f>
        <v>12.7625004684249</v>
      </c>
      <c r="AW45" s="37" t="n">
        <f aca="false">AV45*EXP(($C$6-0.5*$C$7^2)*$C$8+$C$7*SQRT($C$8)*AW104)</f>
        <v>14.320432834698</v>
      </c>
      <c r="AX45" s="37" t="n">
        <f aca="false">AW45*EXP(($C$6-0.5*$C$7^2)*$C$8+$C$7*SQRT($C$8)*AX104)</f>
        <v>14.8550270545264</v>
      </c>
      <c r="AY45" s="37" t="n">
        <f aca="false">AX45*EXP(($C$6-0.5*$C$7^2)*$C$8+$C$7*SQRT($C$8)*AY104)</f>
        <v>18.4958025313194</v>
      </c>
      <c r="AZ45" s="37" t="n">
        <f aca="false">AY45*EXP(($C$6-0.5*$C$7^2)*$C$8+$C$7*SQRT($C$8)*AZ104)</f>
        <v>17.37126845218</v>
      </c>
      <c r="BA45" s="37" t="n">
        <f aca="false">AZ45*EXP(($C$6-0.5*$C$7^2)*$C$8+$C$7*SQRT($C$8)*BA104)</f>
        <v>18.4326167537898</v>
      </c>
      <c r="BB45" s="37" t="n">
        <f aca="false">BA45*EXP(($C$6-0.5*$C$7^2)*$C$8+$C$7*SQRT($C$8)*BB104)</f>
        <v>16.0661717444206</v>
      </c>
      <c r="BC45" s="37" t="n">
        <f aca="false">BB45*EXP(($C$6-0.5*$C$7^2)*$C$8+$C$7*SQRT($C$8)*BC104)</f>
        <v>20.2153999700645</v>
      </c>
      <c r="BD45" s="37" t="n">
        <f aca="false">BC45*EXP(($C$6-0.5*$C$7^2)*$C$8+$C$7*SQRT($C$8)*BD104)</f>
        <v>18.655583545471</v>
      </c>
      <c r="BE45" s="37" t="n">
        <f aca="false">BD45*EXP(($C$6-0.5*$C$7^2)*$C$8+$C$7*SQRT($C$8)*BE104)</f>
        <v>14.6399747763869</v>
      </c>
      <c r="BF45" s="37" t="n">
        <f aca="false">BE45*EXP(($C$6-0.5*$C$7^2)*$C$8+$C$7*SQRT($C$8)*BF104)</f>
        <v>14.4367432724526</v>
      </c>
      <c r="BG45" s="37" t="n">
        <f aca="false">BF45*EXP(($C$6-0.5*$C$7^2)*$C$8+$C$7*SQRT($C$8)*BG104)</f>
        <v>14.2150062003566</v>
      </c>
      <c r="BH45" s="37" t="n">
        <f aca="false">BG45*EXP(($C$6-0.5*$C$7^2)*$C$8+$C$7*SQRT($C$8)*BH104)</f>
        <v>17.5358338576</v>
      </c>
      <c r="BI45" s="37" t="n">
        <f aca="false">BH45*EXP(($C$6-0.5*$C$7^2)*$C$8+$C$7*SQRT($C$8)*BI104)</f>
        <v>16.8929395489229</v>
      </c>
      <c r="BJ45" s="37" t="n">
        <f aca="false">BI45*EXP(($C$6-0.5*$C$7^2)*$C$8+$C$7*SQRT($C$8)*BJ104)</f>
        <v>16.8664332401121</v>
      </c>
      <c r="BK45" s="37" t="n">
        <f aca="false">BJ45*EXP(($C$6-0.5*$C$7^2)*$C$8+$C$7*SQRT($C$8)*BK104)</f>
        <v>17.9976341336944</v>
      </c>
    </row>
    <row r="46" customFormat="false" ht="15" hidden="false" customHeight="false" outlineLevel="0" collapsed="false">
      <c r="B46" s="2" t="s">
        <v>300</v>
      </c>
      <c r="C46" s="36" t="n">
        <f aca="false">$C$5</f>
        <v>11.5</v>
      </c>
      <c r="D46" s="37" t="n">
        <f aca="false">C46*EXP(($C$6-0.5*$C$7^2)*$C$8+$C$7*SQRT($C$8)*D105)</f>
        <v>13.6832454582317</v>
      </c>
      <c r="E46" s="37" t="n">
        <f aca="false">D46*EXP(($C$6-0.5*$C$7^2)*$C$8+$C$7*SQRT($C$8)*E105)</f>
        <v>13.5861748587</v>
      </c>
      <c r="F46" s="37" t="n">
        <f aca="false">E46*EXP(($C$6-0.5*$C$7^2)*$C$8+$C$7*SQRT($C$8)*F105)</f>
        <v>15.2243562120608</v>
      </c>
      <c r="G46" s="37" t="n">
        <f aca="false">F46*EXP(($C$6-0.5*$C$7^2)*$C$8+$C$7*SQRT($C$8)*G105)</f>
        <v>16.1116930852218</v>
      </c>
      <c r="H46" s="37" t="n">
        <f aca="false">G46*EXP(($C$6-0.5*$C$7^2)*$C$8+$C$7*SQRT($C$8)*H105)</f>
        <v>15.5936839781154</v>
      </c>
      <c r="I46" s="37" t="n">
        <f aca="false">H46*EXP(($C$6-0.5*$C$7^2)*$C$8+$C$7*SQRT($C$8)*I105)</f>
        <v>15.7240294510008</v>
      </c>
      <c r="J46" s="37" t="n">
        <f aca="false">I46*EXP(($C$6-0.5*$C$7^2)*$C$8+$C$7*SQRT($C$8)*J105)</f>
        <v>15.7706745268094</v>
      </c>
      <c r="K46" s="37" t="n">
        <f aca="false">J46*EXP(($C$6-0.5*$C$7^2)*$C$8+$C$7*SQRT($C$8)*K105)</f>
        <v>14.2603662189568</v>
      </c>
      <c r="L46" s="37" t="n">
        <f aca="false">K46*EXP(($C$6-0.5*$C$7^2)*$C$8+$C$7*SQRT($C$8)*L105)</f>
        <v>16.2881419580099</v>
      </c>
      <c r="M46" s="37" t="n">
        <f aca="false">L46*EXP(($C$6-0.5*$C$7^2)*$C$8+$C$7*SQRT($C$8)*M105)</f>
        <v>13.9887895102184</v>
      </c>
      <c r="N46" s="37" t="n">
        <f aca="false">M46*EXP(($C$6-0.5*$C$7^2)*$C$8+$C$7*SQRT($C$8)*N105)</f>
        <v>15.9036098469874</v>
      </c>
      <c r="O46" s="37" t="n">
        <f aca="false">N46*EXP(($C$6-0.5*$C$7^2)*$C$8+$C$7*SQRT($C$8)*O105)</f>
        <v>17.6557108733808</v>
      </c>
      <c r="P46" s="37" t="n">
        <f aca="false">O46*EXP(($C$6-0.5*$C$7^2)*$C$8+$C$7*SQRT($C$8)*P105)</f>
        <v>17.4732087142229</v>
      </c>
      <c r="Q46" s="37" t="n">
        <f aca="false">P46*EXP(($C$6-0.5*$C$7^2)*$C$8+$C$7*SQRT($C$8)*Q105)</f>
        <v>16.0630055950331</v>
      </c>
      <c r="R46" s="37" t="n">
        <f aca="false">Q46*EXP(($C$6-0.5*$C$7^2)*$C$8+$C$7*SQRT($C$8)*R105)</f>
        <v>15.6660735617716</v>
      </c>
      <c r="S46" s="37" t="n">
        <f aca="false">R46*EXP(($C$6-0.5*$C$7^2)*$C$8+$C$7*SQRT($C$8)*S105)</f>
        <v>16.4969558621836</v>
      </c>
      <c r="T46" s="37" t="n">
        <f aca="false">S46*EXP(($C$6-0.5*$C$7^2)*$C$8+$C$7*SQRT($C$8)*T105)</f>
        <v>17.8946804202609</v>
      </c>
      <c r="U46" s="37" t="n">
        <f aca="false">T46*EXP(($C$6-0.5*$C$7^2)*$C$8+$C$7*SQRT($C$8)*U105)</f>
        <v>18.4634697685926</v>
      </c>
      <c r="V46" s="37" t="n">
        <f aca="false">U46*EXP(($C$6-0.5*$C$7^2)*$C$8+$C$7*SQRT($C$8)*V105)</f>
        <v>20.5825735555531</v>
      </c>
      <c r="W46" s="37" t="n">
        <f aca="false">V46*EXP(($C$6-0.5*$C$7^2)*$C$8+$C$7*SQRT($C$8)*W105)</f>
        <v>19.3581358893721</v>
      </c>
      <c r="X46" s="37" t="n">
        <f aca="false">W46*EXP(($C$6-0.5*$C$7^2)*$C$8+$C$7*SQRT($C$8)*X105)</f>
        <v>19.8590868671682</v>
      </c>
      <c r="Y46" s="37" t="n">
        <f aca="false">X46*EXP(($C$6-0.5*$C$7^2)*$C$8+$C$7*SQRT($C$8)*Y105)</f>
        <v>16.7171680661251</v>
      </c>
      <c r="Z46" s="37" t="n">
        <f aca="false">Y46*EXP(($C$6-0.5*$C$7^2)*$C$8+$C$7*SQRT($C$8)*Z105)</f>
        <v>18.1745106148374</v>
      </c>
      <c r="AA46" s="37" t="n">
        <f aca="false">Z46*EXP(($C$6-0.5*$C$7^2)*$C$8+$C$7*SQRT($C$8)*AA105)</f>
        <v>18.4790871805985</v>
      </c>
      <c r="AB46" s="37" t="n">
        <f aca="false">AA46*EXP(($C$6-0.5*$C$7^2)*$C$8+$C$7*SQRT($C$8)*AB105)</f>
        <v>17.6523564200637</v>
      </c>
      <c r="AC46" s="37" t="n">
        <f aca="false">AB46*EXP(($C$6-0.5*$C$7^2)*$C$8+$C$7*SQRT($C$8)*AC105)</f>
        <v>20.0474737176567</v>
      </c>
      <c r="AD46" s="37" t="n">
        <f aca="false">AC46*EXP(($C$6-0.5*$C$7^2)*$C$8+$C$7*SQRT($C$8)*AD105)</f>
        <v>21.6234386036552</v>
      </c>
      <c r="AE46" s="37" t="n">
        <f aca="false">AD46*EXP(($C$6-0.5*$C$7^2)*$C$8+$C$7*SQRT($C$8)*AE105)</f>
        <v>15.8734162908602</v>
      </c>
      <c r="AF46" s="37" t="n">
        <f aca="false">AE46*EXP(($C$6-0.5*$C$7^2)*$C$8+$C$7*SQRT($C$8)*AF105)</f>
        <v>15.940092877681</v>
      </c>
      <c r="AG46" s="37" t="n">
        <f aca="false">AF46*EXP(($C$6-0.5*$C$7^2)*$C$8+$C$7*SQRT($C$8)*AG105)</f>
        <v>13.5860434980283</v>
      </c>
      <c r="AH46" s="37" t="n">
        <f aca="false">AG46*EXP(($C$6-0.5*$C$7^2)*$C$8+$C$7*SQRT($C$8)*AH105)</f>
        <v>15.2696718414365</v>
      </c>
      <c r="AI46" s="37" t="n">
        <f aca="false">AH46*EXP(($C$6-0.5*$C$7^2)*$C$8+$C$7*SQRT($C$8)*AI105)</f>
        <v>20.0600087529594</v>
      </c>
      <c r="AJ46" s="37" t="n">
        <f aca="false">AI46*EXP(($C$6-0.5*$C$7^2)*$C$8+$C$7*SQRT($C$8)*AJ105)</f>
        <v>18.9473399143446</v>
      </c>
      <c r="AK46" s="37" t="n">
        <f aca="false">AJ46*EXP(($C$6-0.5*$C$7^2)*$C$8+$C$7*SQRT($C$8)*AK105)</f>
        <v>19.0994834511638</v>
      </c>
      <c r="AL46" s="37" t="n">
        <f aca="false">AK46*EXP(($C$6-0.5*$C$7^2)*$C$8+$C$7*SQRT($C$8)*AL105)</f>
        <v>18.577300638183</v>
      </c>
      <c r="AM46" s="37" t="n">
        <f aca="false">AL46*EXP(($C$6-0.5*$C$7^2)*$C$8+$C$7*SQRT($C$8)*AM105)</f>
        <v>19.3026056545331</v>
      </c>
      <c r="AN46" s="37" t="n">
        <f aca="false">AM46*EXP(($C$6-0.5*$C$7^2)*$C$8+$C$7*SQRT($C$8)*AN105)</f>
        <v>20.7130008917805</v>
      </c>
      <c r="AO46" s="37" t="n">
        <f aca="false">AN46*EXP(($C$6-0.5*$C$7^2)*$C$8+$C$7*SQRT($C$8)*AO105)</f>
        <v>23.8498747961756</v>
      </c>
      <c r="AP46" s="37" t="n">
        <f aca="false">AO46*EXP(($C$6-0.5*$C$7^2)*$C$8+$C$7*SQRT($C$8)*AP105)</f>
        <v>21.3976032785934</v>
      </c>
      <c r="AQ46" s="37" t="n">
        <f aca="false">AP46*EXP(($C$6-0.5*$C$7^2)*$C$8+$C$7*SQRT($C$8)*AQ105)</f>
        <v>25.4190401296695</v>
      </c>
      <c r="AR46" s="37" t="n">
        <f aca="false">AQ46*EXP(($C$6-0.5*$C$7^2)*$C$8+$C$7*SQRT($C$8)*AR105)</f>
        <v>22.9457174114767</v>
      </c>
      <c r="AS46" s="37" t="n">
        <f aca="false">AR46*EXP(($C$6-0.5*$C$7^2)*$C$8+$C$7*SQRT($C$8)*AS105)</f>
        <v>23.6495397836057</v>
      </c>
      <c r="AT46" s="37" t="n">
        <f aca="false">AS46*EXP(($C$6-0.5*$C$7^2)*$C$8+$C$7*SQRT($C$8)*AT105)</f>
        <v>26.8496338381962</v>
      </c>
      <c r="AU46" s="37" t="n">
        <f aca="false">AT46*EXP(($C$6-0.5*$C$7^2)*$C$8+$C$7*SQRT($C$8)*AU105)</f>
        <v>29.0292601527367</v>
      </c>
      <c r="AV46" s="37" t="n">
        <f aca="false">AU46*EXP(($C$6-0.5*$C$7^2)*$C$8+$C$7*SQRT($C$8)*AV105)</f>
        <v>26.1843662525603</v>
      </c>
      <c r="AW46" s="37" t="n">
        <f aca="false">AV46*EXP(($C$6-0.5*$C$7^2)*$C$8+$C$7*SQRT($C$8)*AW105)</f>
        <v>24.239428676796</v>
      </c>
      <c r="AX46" s="37" t="n">
        <f aca="false">AW46*EXP(($C$6-0.5*$C$7^2)*$C$8+$C$7*SQRT($C$8)*AX105)</f>
        <v>23.036528520828</v>
      </c>
      <c r="AY46" s="37" t="n">
        <f aca="false">AX46*EXP(($C$6-0.5*$C$7^2)*$C$8+$C$7*SQRT($C$8)*AY105)</f>
        <v>22.903385215557</v>
      </c>
      <c r="AZ46" s="37" t="n">
        <f aca="false">AY46*EXP(($C$6-0.5*$C$7^2)*$C$8+$C$7*SQRT($C$8)*AZ105)</f>
        <v>25.9693814616482</v>
      </c>
      <c r="BA46" s="37" t="n">
        <f aca="false">AZ46*EXP(($C$6-0.5*$C$7^2)*$C$8+$C$7*SQRT($C$8)*BA105)</f>
        <v>22.5340526276038</v>
      </c>
      <c r="BB46" s="37" t="n">
        <f aca="false">BA46*EXP(($C$6-0.5*$C$7^2)*$C$8+$C$7*SQRT($C$8)*BB105)</f>
        <v>23.7133890478386</v>
      </c>
      <c r="BC46" s="37" t="n">
        <f aca="false">BB46*EXP(($C$6-0.5*$C$7^2)*$C$8+$C$7*SQRT($C$8)*BC105)</f>
        <v>25.3497372761571</v>
      </c>
      <c r="BD46" s="37" t="n">
        <f aca="false">BC46*EXP(($C$6-0.5*$C$7^2)*$C$8+$C$7*SQRT($C$8)*BD105)</f>
        <v>26.9457983591447</v>
      </c>
      <c r="BE46" s="37" t="n">
        <f aca="false">BD46*EXP(($C$6-0.5*$C$7^2)*$C$8+$C$7*SQRT($C$8)*BE105)</f>
        <v>28.3547976036513</v>
      </c>
      <c r="BF46" s="37" t="n">
        <f aca="false">BE46*EXP(($C$6-0.5*$C$7^2)*$C$8+$C$7*SQRT($C$8)*BF105)</f>
        <v>33.4873304446261</v>
      </c>
      <c r="BG46" s="37" t="n">
        <f aca="false">BF46*EXP(($C$6-0.5*$C$7^2)*$C$8+$C$7*SQRT($C$8)*BG105)</f>
        <v>35.3216019903407</v>
      </c>
      <c r="BH46" s="37" t="n">
        <f aca="false">BG46*EXP(($C$6-0.5*$C$7^2)*$C$8+$C$7*SQRT($C$8)*BH105)</f>
        <v>38.7959892501263</v>
      </c>
      <c r="BI46" s="37" t="n">
        <f aca="false">BH46*EXP(($C$6-0.5*$C$7^2)*$C$8+$C$7*SQRT($C$8)*BI105)</f>
        <v>41.2624401252418</v>
      </c>
      <c r="BJ46" s="37" t="n">
        <f aca="false">BI46*EXP(($C$6-0.5*$C$7^2)*$C$8+$C$7*SQRT($C$8)*BJ105)</f>
        <v>50.2227246399223</v>
      </c>
      <c r="BK46" s="37" t="n">
        <f aca="false">BJ46*EXP(($C$6-0.5*$C$7^2)*$C$8+$C$7*SQRT($C$8)*BK105)</f>
        <v>40.7673797306141</v>
      </c>
    </row>
    <row r="47" customFormat="false" ht="15" hidden="false" customHeight="false" outlineLevel="0" collapsed="false">
      <c r="B47" s="2" t="s">
        <v>301</v>
      </c>
      <c r="C47" s="36" t="n">
        <f aca="false">$C$5</f>
        <v>11.5</v>
      </c>
      <c r="D47" s="37" t="n">
        <f aca="false">C47*EXP(($C$6-0.5*$C$7^2)*$C$8+$C$7*SQRT($C$8)*D106)</f>
        <v>13.2342291559544</v>
      </c>
      <c r="E47" s="37" t="n">
        <f aca="false">D47*EXP(($C$6-0.5*$C$7^2)*$C$8+$C$7*SQRT($C$8)*E106)</f>
        <v>12.8582944053069</v>
      </c>
      <c r="F47" s="37" t="n">
        <f aca="false">E47*EXP(($C$6-0.5*$C$7^2)*$C$8+$C$7*SQRT($C$8)*F106)</f>
        <v>12.4660889946809</v>
      </c>
      <c r="G47" s="37" t="n">
        <f aca="false">F47*EXP(($C$6-0.5*$C$7^2)*$C$8+$C$7*SQRT($C$8)*G106)</f>
        <v>11.2063489572695</v>
      </c>
      <c r="H47" s="37" t="n">
        <f aca="false">G47*EXP(($C$6-0.5*$C$7^2)*$C$8+$C$7*SQRT($C$8)*H106)</f>
        <v>9.12764488206915</v>
      </c>
      <c r="I47" s="37" t="n">
        <f aca="false">H47*EXP(($C$6-0.5*$C$7^2)*$C$8+$C$7*SQRT($C$8)*I106)</f>
        <v>8.7515587428526</v>
      </c>
      <c r="J47" s="37" t="n">
        <f aca="false">I47*EXP(($C$6-0.5*$C$7^2)*$C$8+$C$7*SQRT($C$8)*J106)</f>
        <v>8.11451787431074</v>
      </c>
      <c r="K47" s="37" t="n">
        <f aca="false">J47*EXP(($C$6-0.5*$C$7^2)*$C$8+$C$7*SQRT($C$8)*K106)</f>
        <v>8.56497005373777</v>
      </c>
      <c r="L47" s="37" t="n">
        <f aca="false">K47*EXP(($C$6-0.5*$C$7^2)*$C$8+$C$7*SQRT($C$8)*L106)</f>
        <v>7.28629500036363</v>
      </c>
      <c r="M47" s="37" t="n">
        <f aca="false">L47*EXP(($C$6-0.5*$C$7^2)*$C$8+$C$7*SQRT($C$8)*M106)</f>
        <v>8.52373718544836</v>
      </c>
      <c r="N47" s="37" t="n">
        <f aca="false">M47*EXP(($C$6-0.5*$C$7^2)*$C$8+$C$7*SQRT($C$8)*N106)</f>
        <v>8.78022253382103</v>
      </c>
      <c r="O47" s="37" t="n">
        <f aca="false">N47*EXP(($C$6-0.5*$C$7^2)*$C$8+$C$7*SQRT($C$8)*O106)</f>
        <v>8.54310349978403</v>
      </c>
      <c r="P47" s="37" t="n">
        <f aca="false">O47*EXP(($C$6-0.5*$C$7^2)*$C$8+$C$7*SQRT($C$8)*P106)</f>
        <v>7.90203025855909</v>
      </c>
      <c r="Q47" s="37" t="n">
        <f aca="false">P47*EXP(($C$6-0.5*$C$7^2)*$C$8+$C$7*SQRT($C$8)*Q106)</f>
        <v>7.24696303114094</v>
      </c>
      <c r="R47" s="37" t="n">
        <f aca="false">Q47*EXP(($C$6-0.5*$C$7^2)*$C$8+$C$7*SQRT($C$8)*R106)</f>
        <v>6.40086086237403</v>
      </c>
      <c r="S47" s="37" t="n">
        <f aca="false">R47*EXP(($C$6-0.5*$C$7^2)*$C$8+$C$7*SQRT($C$8)*S106)</f>
        <v>6.02871968288321</v>
      </c>
      <c r="T47" s="37" t="n">
        <f aca="false">S47*EXP(($C$6-0.5*$C$7^2)*$C$8+$C$7*SQRT($C$8)*T106)</f>
        <v>6.03161643273312</v>
      </c>
      <c r="U47" s="37" t="n">
        <f aca="false">T47*EXP(($C$6-0.5*$C$7^2)*$C$8+$C$7*SQRT($C$8)*U106)</f>
        <v>5.91431419837104</v>
      </c>
      <c r="V47" s="37" t="n">
        <f aca="false">U47*EXP(($C$6-0.5*$C$7^2)*$C$8+$C$7*SQRT($C$8)*V106)</f>
        <v>5.06334723345511</v>
      </c>
      <c r="W47" s="37" t="n">
        <f aca="false">V47*EXP(($C$6-0.5*$C$7^2)*$C$8+$C$7*SQRT($C$8)*W106)</f>
        <v>4.91692826242227</v>
      </c>
      <c r="X47" s="37" t="n">
        <f aca="false">W47*EXP(($C$6-0.5*$C$7^2)*$C$8+$C$7*SQRT($C$8)*X106)</f>
        <v>4.45720362701976</v>
      </c>
      <c r="Y47" s="37" t="n">
        <f aca="false">X47*EXP(($C$6-0.5*$C$7^2)*$C$8+$C$7*SQRT($C$8)*Y106)</f>
        <v>4.53523440809564</v>
      </c>
      <c r="Z47" s="37" t="n">
        <f aca="false">Y47*EXP(($C$6-0.5*$C$7^2)*$C$8+$C$7*SQRT($C$8)*Z106)</f>
        <v>5.5635662658229</v>
      </c>
      <c r="AA47" s="37" t="n">
        <f aca="false">Z47*EXP(($C$6-0.5*$C$7^2)*$C$8+$C$7*SQRT($C$8)*AA106)</f>
        <v>5.9573086956351</v>
      </c>
      <c r="AB47" s="37" t="n">
        <f aca="false">AA47*EXP(($C$6-0.5*$C$7^2)*$C$8+$C$7*SQRT($C$8)*AB106)</f>
        <v>5.75510511643311</v>
      </c>
      <c r="AC47" s="37" t="n">
        <f aca="false">AB47*EXP(($C$6-0.5*$C$7^2)*$C$8+$C$7*SQRT($C$8)*AC106)</f>
        <v>4.81463334454344</v>
      </c>
      <c r="AD47" s="37" t="n">
        <f aca="false">AC47*EXP(($C$6-0.5*$C$7^2)*$C$8+$C$7*SQRT($C$8)*AD106)</f>
        <v>4.12178442698731</v>
      </c>
      <c r="AE47" s="37" t="n">
        <f aca="false">AD47*EXP(($C$6-0.5*$C$7^2)*$C$8+$C$7*SQRT($C$8)*AE106)</f>
        <v>3.42490973993441</v>
      </c>
      <c r="AF47" s="37" t="n">
        <f aca="false">AE47*EXP(($C$6-0.5*$C$7^2)*$C$8+$C$7*SQRT($C$8)*AF106)</f>
        <v>3.7081311680067</v>
      </c>
      <c r="AG47" s="37" t="n">
        <f aca="false">AF47*EXP(($C$6-0.5*$C$7^2)*$C$8+$C$7*SQRT($C$8)*AG106)</f>
        <v>3.40900076986788</v>
      </c>
      <c r="AH47" s="37" t="n">
        <f aca="false">AG47*EXP(($C$6-0.5*$C$7^2)*$C$8+$C$7*SQRT($C$8)*AH106)</f>
        <v>3.43186181863772</v>
      </c>
      <c r="AI47" s="37" t="n">
        <f aca="false">AH47*EXP(($C$6-0.5*$C$7^2)*$C$8+$C$7*SQRT($C$8)*AI106)</f>
        <v>3.20491886289553</v>
      </c>
      <c r="AJ47" s="37" t="n">
        <f aca="false">AI47*EXP(($C$6-0.5*$C$7^2)*$C$8+$C$7*SQRT($C$8)*AJ106)</f>
        <v>3.23654818552951</v>
      </c>
      <c r="AK47" s="37" t="n">
        <f aca="false">AJ47*EXP(($C$6-0.5*$C$7^2)*$C$8+$C$7*SQRT($C$8)*AK106)</f>
        <v>3.77380282819124</v>
      </c>
      <c r="AL47" s="37" t="n">
        <f aca="false">AK47*EXP(($C$6-0.5*$C$7^2)*$C$8+$C$7*SQRT($C$8)*AL106)</f>
        <v>3.50000242374238</v>
      </c>
      <c r="AM47" s="37" t="n">
        <f aca="false">AL47*EXP(($C$6-0.5*$C$7^2)*$C$8+$C$7*SQRT($C$8)*AM106)</f>
        <v>3.37089639930947</v>
      </c>
      <c r="AN47" s="37" t="n">
        <f aca="false">AM47*EXP(($C$6-0.5*$C$7^2)*$C$8+$C$7*SQRT($C$8)*AN106)</f>
        <v>3.08497089642208</v>
      </c>
      <c r="AO47" s="37" t="n">
        <f aca="false">AN47*EXP(($C$6-0.5*$C$7^2)*$C$8+$C$7*SQRT($C$8)*AO106)</f>
        <v>3.3949761661748</v>
      </c>
      <c r="AP47" s="37" t="n">
        <f aca="false">AO47*EXP(($C$6-0.5*$C$7^2)*$C$8+$C$7*SQRT($C$8)*AP106)</f>
        <v>3.03313206118265</v>
      </c>
      <c r="AQ47" s="37" t="n">
        <f aca="false">AP47*EXP(($C$6-0.5*$C$7^2)*$C$8+$C$7*SQRT($C$8)*AQ106)</f>
        <v>2.67815488437728</v>
      </c>
      <c r="AR47" s="37" t="n">
        <f aca="false">AQ47*EXP(($C$6-0.5*$C$7^2)*$C$8+$C$7*SQRT($C$8)*AR106)</f>
        <v>2.29957174235766</v>
      </c>
      <c r="AS47" s="37" t="n">
        <f aca="false">AR47*EXP(($C$6-0.5*$C$7^2)*$C$8+$C$7*SQRT($C$8)*AS106)</f>
        <v>1.97000264699522</v>
      </c>
      <c r="AT47" s="37" t="n">
        <f aca="false">AS47*EXP(($C$6-0.5*$C$7^2)*$C$8+$C$7*SQRT($C$8)*AT106)</f>
        <v>2.07405792383406</v>
      </c>
      <c r="AU47" s="37" t="n">
        <f aca="false">AT47*EXP(($C$6-0.5*$C$7^2)*$C$8+$C$7*SQRT($C$8)*AU106)</f>
        <v>2.74875438683364</v>
      </c>
      <c r="AV47" s="37" t="n">
        <f aca="false">AU47*EXP(($C$6-0.5*$C$7^2)*$C$8+$C$7*SQRT($C$8)*AV106)</f>
        <v>2.46397321847886</v>
      </c>
      <c r="AW47" s="37" t="n">
        <f aca="false">AV47*EXP(($C$6-0.5*$C$7^2)*$C$8+$C$7*SQRT($C$8)*AW106)</f>
        <v>2.73456709020478</v>
      </c>
      <c r="AX47" s="37" t="n">
        <f aca="false">AW47*EXP(($C$6-0.5*$C$7^2)*$C$8+$C$7*SQRT($C$8)*AX106)</f>
        <v>2.81042405535249</v>
      </c>
      <c r="AY47" s="37" t="n">
        <f aca="false">AX47*EXP(($C$6-0.5*$C$7^2)*$C$8+$C$7*SQRT($C$8)*AY106)</f>
        <v>2.48995334460974</v>
      </c>
      <c r="AZ47" s="37" t="n">
        <f aca="false">AY47*EXP(($C$6-0.5*$C$7^2)*$C$8+$C$7*SQRT($C$8)*AZ106)</f>
        <v>2.41506850587598</v>
      </c>
      <c r="BA47" s="37" t="n">
        <f aca="false">AZ47*EXP(($C$6-0.5*$C$7^2)*$C$8+$C$7*SQRT($C$8)*BA106)</f>
        <v>2.35371319510694</v>
      </c>
      <c r="BB47" s="37" t="n">
        <f aca="false">BA47*EXP(($C$6-0.5*$C$7^2)*$C$8+$C$7*SQRT($C$8)*BB106)</f>
        <v>2.18156654084229</v>
      </c>
      <c r="BC47" s="37" t="n">
        <f aca="false">BB47*EXP(($C$6-0.5*$C$7^2)*$C$8+$C$7*SQRT($C$8)*BC106)</f>
        <v>2.69565386857596</v>
      </c>
      <c r="BD47" s="37" t="n">
        <f aca="false">BC47*EXP(($C$6-0.5*$C$7^2)*$C$8+$C$7*SQRT($C$8)*BD106)</f>
        <v>2.18663233101109</v>
      </c>
      <c r="BE47" s="37" t="n">
        <f aca="false">BD47*EXP(($C$6-0.5*$C$7^2)*$C$8+$C$7*SQRT($C$8)*BE106)</f>
        <v>2.27954910576154</v>
      </c>
      <c r="BF47" s="37" t="n">
        <f aca="false">BE47*EXP(($C$6-0.5*$C$7^2)*$C$8+$C$7*SQRT($C$8)*BF106)</f>
        <v>2.36354218964579</v>
      </c>
      <c r="BG47" s="37" t="n">
        <f aca="false">BF47*EXP(($C$6-0.5*$C$7^2)*$C$8+$C$7*SQRT($C$8)*BG106)</f>
        <v>2.21753493725682</v>
      </c>
      <c r="BH47" s="37" t="n">
        <f aca="false">BG47*EXP(($C$6-0.5*$C$7^2)*$C$8+$C$7*SQRT($C$8)*BH106)</f>
        <v>2.25378901314469</v>
      </c>
      <c r="BI47" s="37" t="n">
        <f aca="false">BH47*EXP(($C$6-0.5*$C$7^2)*$C$8+$C$7*SQRT($C$8)*BI106)</f>
        <v>2.48109429468397</v>
      </c>
      <c r="BJ47" s="37" t="n">
        <f aca="false">BI47*EXP(($C$6-0.5*$C$7^2)*$C$8+$C$7*SQRT($C$8)*BJ106)</f>
        <v>2.52255151432823</v>
      </c>
      <c r="BK47" s="37" t="n">
        <f aca="false">BJ47*EXP(($C$6-0.5*$C$7^2)*$C$8+$C$7*SQRT($C$8)*BK106)</f>
        <v>2.64023178386222</v>
      </c>
    </row>
    <row r="48" customFormat="false" ht="15" hidden="false" customHeight="false" outlineLevel="0" collapsed="false">
      <c r="B48" s="2" t="s">
        <v>302</v>
      </c>
      <c r="C48" s="36" t="n">
        <f aca="false">$C$5</f>
        <v>11.5</v>
      </c>
      <c r="D48" s="37" t="n">
        <f aca="false">C48*EXP(($C$6-0.5*$C$7^2)*$C$8+$C$7*SQRT($C$8)*D107)</f>
        <v>12.4059196691259</v>
      </c>
      <c r="E48" s="37" t="n">
        <f aca="false">D48*EXP(($C$6-0.5*$C$7^2)*$C$8+$C$7*SQRT($C$8)*E107)</f>
        <v>9.92523877433095</v>
      </c>
      <c r="F48" s="37" t="n">
        <f aca="false">E48*EXP(($C$6-0.5*$C$7^2)*$C$8+$C$7*SQRT($C$8)*F107)</f>
        <v>11.6705728497362</v>
      </c>
      <c r="G48" s="37" t="n">
        <f aca="false">F48*EXP(($C$6-0.5*$C$7^2)*$C$8+$C$7*SQRT($C$8)*G107)</f>
        <v>14.9813978345523</v>
      </c>
      <c r="H48" s="37" t="n">
        <f aca="false">G48*EXP(($C$6-0.5*$C$7^2)*$C$8+$C$7*SQRT($C$8)*H107)</f>
        <v>16.6800899326591</v>
      </c>
      <c r="I48" s="37" t="n">
        <f aca="false">H48*EXP(($C$6-0.5*$C$7^2)*$C$8+$C$7*SQRT($C$8)*I107)</f>
        <v>18.6384745685012</v>
      </c>
      <c r="J48" s="37" t="n">
        <f aca="false">I48*EXP(($C$6-0.5*$C$7^2)*$C$8+$C$7*SQRT($C$8)*J107)</f>
        <v>15.9676499849694</v>
      </c>
      <c r="K48" s="37" t="n">
        <f aca="false">J48*EXP(($C$6-0.5*$C$7^2)*$C$8+$C$7*SQRT($C$8)*K107)</f>
        <v>15.7586635803696</v>
      </c>
      <c r="L48" s="37" t="n">
        <f aca="false">K48*EXP(($C$6-0.5*$C$7^2)*$C$8+$C$7*SQRT($C$8)*L107)</f>
        <v>14.4129706923224</v>
      </c>
      <c r="M48" s="37" t="n">
        <f aca="false">L48*EXP(($C$6-0.5*$C$7^2)*$C$8+$C$7*SQRT($C$8)*M107)</f>
        <v>13.5113763765813</v>
      </c>
      <c r="N48" s="37" t="n">
        <f aca="false">M48*EXP(($C$6-0.5*$C$7^2)*$C$8+$C$7*SQRT($C$8)*N107)</f>
        <v>15.0207008377917</v>
      </c>
      <c r="O48" s="37" t="n">
        <f aca="false">N48*EXP(($C$6-0.5*$C$7^2)*$C$8+$C$7*SQRT($C$8)*O107)</f>
        <v>13.7503028639583</v>
      </c>
      <c r="P48" s="37" t="n">
        <f aca="false">O48*EXP(($C$6-0.5*$C$7^2)*$C$8+$C$7*SQRT($C$8)*P107)</f>
        <v>13.5529719299181</v>
      </c>
      <c r="Q48" s="37" t="n">
        <f aca="false">P48*EXP(($C$6-0.5*$C$7^2)*$C$8+$C$7*SQRT($C$8)*Q107)</f>
        <v>10.9907916319159</v>
      </c>
      <c r="R48" s="37" t="n">
        <f aca="false">Q48*EXP(($C$6-0.5*$C$7^2)*$C$8+$C$7*SQRT($C$8)*R107)</f>
        <v>10.7994479848489</v>
      </c>
      <c r="S48" s="37" t="n">
        <f aca="false">R48*EXP(($C$6-0.5*$C$7^2)*$C$8+$C$7*SQRT($C$8)*S107)</f>
        <v>10.9046163190068</v>
      </c>
      <c r="T48" s="37" t="n">
        <f aca="false">S48*EXP(($C$6-0.5*$C$7^2)*$C$8+$C$7*SQRT($C$8)*T107)</f>
        <v>10.0914630781098</v>
      </c>
      <c r="U48" s="37" t="n">
        <f aca="false">T48*EXP(($C$6-0.5*$C$7^2)*$C$8+$C$7*SQRT($C$8)*U107)</f>
        <v>9.32349346902531</v>
      </c>
      <c r="V48" s="37" t="n">
        <f aca="false">U48*EXP(($C$6-0.5*$C$7^2)*$C$8+$C$7*SQRT($C$8)*V107)</f>
        <v>11.4648765128744</v>
      </c>
      <c r="W48" s="37" t="n">
        <f aca="false">V48*EXP(($C$6-0.5*$C$7^2)*$C$8+$C$7*SQRT($C$8)*W107)</f>
        <v>10.0382222935934</v>
      </c>
      <c r="X48" s="37" t="n">
        <f aca="false">W48*EXP(($C$6-0.5*$C$7^2)*$C$8+$C$7*SQRT($C$8)*X107)</f>
        <v>8.9438633391179</v>
      </c>
      <c r="Y48" s="37" t="n">
        <f aca="false">X48*EXP(($C$6-0.5*$C$7^2)*$C$8+$C$7*SQRT($C$8)*Y107)</f>
        <v>8.18283480997663</v>
      </c>
      <c r="Z48" s="37" t="n">
        <f aca="false">Y48*EXP(($C$6-0.5*$C$7^2)*$C$8+$C$7*SQRT($C$8)*Z107)</f>
        <v>9.33118133115853</v>
      </c>
      <c r="AA48" s="37" t="n">
        <f aca="false">Z48*EXP(($C$6-0.5*$C$7^2)*$C$8+$C$7*SQRT($C$8)*AA107)</f>
        <v>11.7483199583401</v>
      </c>
      <c r="AB48" s="37" t="n">
        <f aca="false">AA48*EXP(($C$6-0.5*$C$7^2)*$C$8+$C$7*SQRT($C$8)*AB107)</f>
        <v>12.1820731854872</v>
      </c>
      <c r="AC48" s="37" t="n">
        <f aca="false">AB48*EXP(($C$6-0.5*$C$7^2)*$C$8+$C$7*SQRT($C$8)*AC107)</f>
        <v>11.2581781848849</v>
      </c>
      <c r="AD48" s="37" t="n">
        <f aca="false">AC48*EXP(($C$6-0.5*$C$7^2)*$C$8+$C$7*SQRT($C$8)*AD107)</f>
        <v>10.740167836126</v>
      </c>
      <c r="AE48" s="37" t="n">
        <f aca="false">AD48*EXP(($C$6-0.5*$C$7^2)*$C$8+$C$7*SQRT($C$8)*AE107)</f>
        <v>12.0686794520621</v>
      </c>
      <c r="AF48" s="37" t="n">
        <f aca="false">AE48*EXP(($C$6-0.5*$C$7^2)*$C$8+$C$7*SQRT($C$8)*AF107)</f>
        <v>10.9188350493557</v>
      </c>
      <c r="AG48" s="37" t="n">
        <f aca="false">AF48*EXP(($C$6-0.5*$C$7^2)*$C$8+$C$7*SQRT($C$8)*AG107)</f>
        <v>12.8031237591304</v>
      </c>
      <c r="AH48" s="37" t="n">
        <f aca="false">AG48*EXP(($C$6-0.5*$C$7^2)*$C$8+$C$7*SQRT($C$8)*AH107)</f>
        <v>14.9528152438805</v>
      </c>
      <c r="AI48" s="37" t="n">
        <f aca="false">AH48*EXP(($C$6-0.5*$C$7^2)*$C$8+$C$7*SQRT($C$8)*AI107)</f>
        <v>15.0656578116115</v>
      </c>
      <c r="AJ48" s="37" t="n">
        <f aca="false">AI48*EXP(($C$6-0.5*$C$7^2)*$C$8+$C$7*SQRT($C$8)*AJ107)</f>
        <v>16.1692733175104</v>
      </c>
      <c r="AK48" s="37" t="n">
        <f aca="false">AJ48*EXP(($C$6-0.5*$C$7^2)*$C$8+$C$7*SQRT($C$8)*AK107)</f>
        <v>17.5521060188936</v>
      </c>
      <c r="AL48" s="37" t="n">
        <f aca="false">AK48*EXP(($C$6-0.5*$C$7^2)*$C$8+$C$7*SQRT($C$8)*AL107)</f>
        <v>20.8110084677413</v>
      </c>
      <c r="AM48" s="37" t="n">
        <f aca="false">AL48*EXP(($C$6-0.5*$C$7^2)*$C$8+$C$7*SQRT($C$8)*AM107)</f>
        <v>18.5405112653303</v>
      </c>
      <c r="AN48" s="37" t="n">
        <f aca="false">AM48*EXP(($C$6-0.5*$C$7^2)*$C$8+$C$7*SQRT($C$8)*AN107)</f>
        <v>21.101600255961</v>
      </c>
      <c r="AO48" s="37" t="n">
        <f aca="false">AN48*EXP(($C$6-0.5*$C$7^2)*$C$8+$C$7*SQRT($C$8)*AO107)</f>
        <v>20.2469533041809</v>
      </c>
      <c r="AP48" s="37" t="n">
        <f aca="false">AO48*EXP(($C$6-0.5*$C$7^2)*$C$8+$C$7*SQRT($C$8)*AP107)</f>
        <v>18.6081612763023</v>
      </c>
      <c r="AQ48" s="37" t="n">
        <f aca="false">AP48*EXP(($C$6-0.5*$C$7^2)*$C$8+$C$7*SQRT($C$8)*AQ107)</f>
        <v>18.81547634686</v>
      </c>
      <c r="AR48" s="37" t="n">
        <f aca="false">AQ48*EXP(($C$6-0.5*$C$7^2)*$C$8+$C$7*SQRT($C$8)*AR107)</f>
        <v>18.3748628071338</v>
      </c>
      <c r="AS48" s="37" t="n">
        <f aca="false">AR48*EXP(($C$6-0.5*$C$7^2)*$C$8+$C$7*SQRT($C$8)*AS107)</f>
        <v>16.4854087493924</v>
      </c>
      <c r="AT48" s="37" t="n">
        <f aca="false">AS48*EXP(($C$6-0.5*$C$7^2)*$C$8+$C$7*SQRT($C$8)*AT107)</f>
        <v>13.833188921596</v>
      </c>
      <c r="AU48" s="37" t="n">
        <f aca="false">AT48*EXP(($C$6-0.5*$C$7^2)*$C$8+$C$7*SQRT($C$8)*AU107)</f>
        <v>12.4727068440719</v>
      </c>
      <c r="AV48" s="37" t="n">
        <f aca="false">AU48*EXP(($C$6-0.5*$C$7^2)*$C$8+$C$7*SQRT($C$8)*AV107)</f>
        <v>14.6242052532624</v>
      </c>
      <c r="AW48" s="37" t="n">
        <f aca="false">AV48*EXP(($C$6-0.5*$C$7^2)*$C$8+$C$7*SQRT($C$8)*AW107)</f>
        <v>18.1338765683433</v>
      </c>
      <c r="AX48" s="37" t="n">
        <f aca="false">AW48*EXP(($C$6-0.5*$C$7^2)*$C$8+$C$7*SQRT($C$8)*AX107)</f>
        <v>19.470763274205</v>
      </c>
      <c r="AY48" s="37" t="n">
        <f aca="false">AX48*EXP(($C$6-0.5*$C$7^2)*$C$8+$C$7*SQRT($C$8)*AY107)</f>
        <v>22.1718312654957</v>
      </c>
      <c r="AZ48" s="37" t="n">
        <f aca="false">AY48*EXP(($C$6-0.5*$C$7^2)*$C$8+$C$7*SQRT($C$8)*AZ107)</f>
        <v>20.9459329047818</v>
      </c>
      <c r="BA48" s="37" t="n">
        <f aca="false">AZ48*EXP(($C$6-0.5*$C$7^2)*$C$8+$C$7*SQRT($C$8)*BA107)</f>
        <v>20.7656024223372</v>
      </c>
      <c r="BB48" s="37" t="n">
        <f aca="false">BA48*EXP(($C$6-0.5*$C$7^2)*$C$8+$C$7*SQRT($C$8)*BB107)</f>
        <v>21.4158835927751</v>
      </c>
      <c r="BC48" s="37" t="n">
        <f aca="false">BB48*EXP(($C$6-0.5*$C$7^2)*$C$8+$C$7*SQRT($C$8)*BC107)</f>
        <v>19.0170472215545</v>
      </c>
      <c r="BD48" s="37" t="n">
        <f aca="false">BC48*EXP(($C$6-0.5*$C$7^2)*$C$8+$C$7*SQRT($C$8)*BD107)</f>
        <v>17.0569714834858</v>
      </c>
      <c r="BE48" s="37" t="n">
        <f aca="false">BD48*EXP(($C$6-0.5*$C$7^2)*$C$8+$C$7*SQRT($C$8)*BE107)</f>
        <v>17.2366113222698</v>
      </c>
      <c r="BF48" s="37" t="n">
        <f aca="false">BE48*EXP(($C$6-0.5*$C$7^2)*$C$8+$C$7*SQRT($C$8)*BF107)</f>
        <v>16.6384472618681</v>
      </c>
      <c r="BG48" s="37" t="n">
        <f aca="false">BF48*EXP(($C$6-0.5*$C$7^2)*$C$8+$C$7*SQRT($C$8)*BG107)</f>
        <v>14.8035093877746</v>
      </c>
      <c r="BH48" s="37" t="n">
        <f aca="false">BG48*EXP(($C$6-0.5*$C$7^2)*$C$8+$C$7*SQRT($C$8)*BH107)</f>
        <v>15.441862747919</v>
      </c>
      <c r="BI48" s="37" t="n">
        <f aca="false">BH48*EXP(($C$6-0.5*$C$7^2)*$C$8+$C$7*SQRT($C$8)*BI107)</f>
        <v>14.9995172466651</v>
      </c>
      <c r="BJ48" s="37" t="n">
        <f aca="false">BI48*EXP(($C$6-0.5*$C$7^2)*$C$8+$C$7*SQRT($C$8)*BJ107)</f>
        <v>16.7747317153878</v>
      </c>
      <c r="BK48" s="37" t="n">
        <f aca="false">BJ48*EXP(($C$6-0.5*$C$7^2)*$C$8+$C$7*SQRT($C$8)*BK107)</f>
        <v>16.7621271838298</v>
      </c>
    </row>
    <row r="49" customFormat="false" ht="15" hidden="false" customHeight="false" outlineLevel="0" collapsed="false">
      <c r="B49" s="2" t="s">
        <v>303</v>
      </c>
      <c r="C49" s="36" t="n">
        <f aca="false">$C$5</f>
        <v>11.5</v>
      </c>
      <c r="D49" s="37" t="n">
        <f aca="false">C49*EXP(($C$6-0.5*$C$7^2)*$C$8+$C$7*SQRT($C$8)*D108)</f>
        <v>11.1252924927043</v>
      </c>
      <c r="E49" s="37" t="n">
        <f aca="false">D49*EXP(($C$6-0.5*$C$7^2)*$C$8+$C$7*SQRT($C$8)*E108)</f>
        <v>11.2801336441776</v>
      </c>
      <c r="F49" s="37" t="n">
        <f aca="false">E49*EXP(($C$6-0.5*$C$7^2)*$C$8+$C$7*SQRT($C$8)*F108)</f>
        <v>11.0672884265322</v>
      </c>
      <c r="G49" s="37" t="n">
        <f aca="false">F49*EXP(($C$6-0.5*$C$7^2)*$C$8+$C$7*SQRT($C$8)*G108)</f>
        <v>10.2833706242686</v>
      </c>
      <c r="H49" s="37" t="n">
        <f aca="false">G49*EXP(($C$6-0.5*$C$7^2)*$C$8+$C$7*SQRT($C$8)*H108)</f>
        <v>9.83799134260128</v>
      </c>
      <c r="I49" s="37" t="n">
        <f aca="false">H49*EXP(($C$6-0.5*$C$7^2)*$C$8+$C$7*SQRT($C$8)*I108)</f>
        <v>10.6789755784874</v>
      </c>
      <c r="J49" s="37" t="n">
        <f aca="false">I49*EXP(($C$6-0.5*$C$7^2)*$C$8+$C$7*SQRT($C$8)*J108)</f>
        <v>11.4617365368372</v>
      </c>
      <c r="K49" s="37" t="n">
        <f aca="false">J49*EXP(($C$6-0.5*$C$7^2)*$C$8+$C$7*SQRT($C$8)*K108)</f>
        <v>13.1961570076241</v>
      </c>
      <c r="L49" s="37" t="n">
        <f aca="false">K49*EXP(($C$6-0.5*$C$7^2)*$C$8+$C$7*SQRT($C$8)*L108)</f>
        <v>10.9575281398027</v>
      </c>
      <c r="M49" s="37" t="n">
        <f aca="false">L49*EXP(($C$6-0.5*$C$7^2)*$C$8+$C$7*SQRT($C$8)*M108)</f>
        <v>10.4931503460557</v>
      </c>
      <c r="N49" s="37" t="n">
        <f aca="false">M49*EXP(($C$6-0.5*$C$7^2)*$C$8+$C$7*SQRT($C$8)*N108)</f>
        <v>10.0247985419762</v>
      </c>
      <c r="O49" s="37" t="n">
        <f aca="false">N49*EXP(($C$6-0.5*$C$7^2)*$C$8+$C$7*SQRT($C$8)*O108)</f>
        <v>10.2136125704052</v>
      </c>
      <c r="P49" s="37" t="n">
        <f aca="false">O49*EXP(($C$6-0.5*$C$7^2)*$C$8+$C$7*SQRT($C$8)*P108)</f>
        <v>9.71759316629819</v>
      </c>
      <c r="Q49" s="37" t="n">
        <f aca="false">P49*EXP(($C$6-0.5*$C$7^2)*$C$8+$C$7*SQRT($C$8)*Q108)</f>
        <v>9.18397605010916</v>
      </c>
      <c r="R49" s="37" t="n">
        <f aca="false">Q49*EXP(($C$6-0.5*$C$7^2)*$C$8+$C$7*SQRT($C$8)*R108)</f>
        <v>10.0058162328119</v>
      </c>
      <c r="S49" s="37" t="n">
        <f aca="false">R49*EXP(($C$6-0.5*$C$7^2)*$C$8+$C$7*SQRT($C$8)*S108)</f>
        <v>10.2013371016425</v>
      </c>
      <c r="T49" s="37" t="n">
        <f aca="false">S49*EXP(($C$6-0.5*$C$7^2)*$C$8+$C$7*SQRT($C$8)*T108)</f>
        <v>8.97451914798457</v>
      </c>
      <c r="U49" s="37" t="n">
        <f aca="false">T49*EXP(($C$6-0.5*$C$7^2)*$C$8+$C$7*SQRT($C$8)*U108)</f>
        <v>10.3874335567364</v>
      </c>
      <c r="V49" s="37" t="n">
        <f aca="false">U49*EXP(($C$6-0.5*$C$7^2)*$C$8+$C$7*SQRT($C$8)*V108)</f>
        <v>11.5854927755086</v>
      </c>
      <c r="W49" s="37" t="n">
        <f aca="false">V49*EXP(($C$6-0.5*$C$7^2)*$C$8+$C$7*SQRT($C$8)*W108)</f>
        <v>10.8765485859572</v>
      </c>
      <c r="X49" s="37" t="n">
        <f aca="false">W49*EXP(($C$6-0.5*$C$7^2)*$C$8+$C$7*SQRT($C$8)*X108)</f>
        <v>11.912809226743</v>
      </c>
      <c r="Y49" s="37" t="n">
        <f aca="false">X49*EXP(($C$6-0.5*$C$7^2)*$C$8+$C$7*SQRT($C$8)*Y108)</f>
        <v>10.9878050009172</v>
      </c>
      <c r="Z49" s="37" t="n">
        <f aca="false">Y49*EXP(($C$6-0.5*$C$7^2)*$C$8+$C$7*SQRT($C$8)*Z108)</f>
        <v>12.4296894519241</v>
      </c>
      <c r="AA49" s="37" t="n">
        <f aca="false">Z49*EXP(($C$6-0.5*$C$7^2)*$C$8+$C$7*SQRT($C$8)*AA108)</f>
        <v>12.1339735822619</v>
      </c>
      <c r="AB49" s="37" t="n">
        <f aca="false">AA49*EXP(($C$6-0.5*$C$7^2)*$C$8+$C$7*SQRT($C$8)*AB108)</f>
        <v>11.1090142920614</v>
      </c>
      <c r="AC49" s="37" t="n">
        <f aca="false">AB49*EXP(($C$6-0.5*$C$7^2)*$C$8+$C$7*SQRT($C$8)*AC108)</f>
        <v>10.6615656385217</v>
      </c>
      <c r="AD49" s="37" t="n">
        <f aca="false">AC49*EXP(($C$6-0.5*$C$7^2)*$C$8+$C$7*SQRT($C$8)*AD108)</f>
        <v>9.80069199206284</v>
      </c>
      <c r="AE49" s="37" t="n">
        <f aca="false">AD49*EXP(($C$6-0.5*$C$7^2)*$C$8+$C$7*SQRT($C$8)*AE108)</f>
        <v>10.0076191673902</v>
      </c>
      <c r="AF49" s="37" t="n">
        <f aca="false">AE49*EXP(($C$6-0.5*$C$7^2)*$C$8+$C$7*SQRT($C$8)*AF108)</f>
        <v>10.199837884761</v>
      </c>
      <c r="AG49" s="37" t="n">
        <f aca="false">AF49*EXP(($C$6-0.5*$C$7^2)*$C$8+$C$7*SQRT($C$8)*AG108)</f>
        <v>10.2380989707997</v>
      </c>
      <c r="AH49" s="37" t="n">
        <f aca="false">AG49*EXP(($C$6-0.5*$C$7^2)*$C$8+$C$7*SQRT($C$8)*AH108)</f>
        <v>9.62990948942901</v>
      </c>
      <c r="AI49" s="37" t="n">
        <f aca="false">AH49*EXP(($C$6-0.5*$C$7^2)*$C$8+$C$7*SQRT($C$8)*AI108)</f>
        <v>6.44356813928148</v>
      </c>
      <c r="AJ49" s="37" t="n">
        <f aca="false">AI49*EXP(($C$6-0.5*$C$7^2)*$C$8+$C$7*SQRT($C$8)*AJ108)</f>
        <v>6.50832976681906</v>
      </c>
      <c r="AK49" s="37" t="n">
        <f aca="false">AJ49*EXP(($C$6-0.5*$C$7^2)*$C$8+$C$7*SQRT($C$8)*AK108)</f>
        <v>5.28508738814379</v>
      </c>
      <c r="AL49" s="37" t="n">
        <f aca="false">AK49*EXP(($C$6-0.5*$C$7^2)*$C$8+$C$7*SQRT($C$8)*AL108)</f>
        <v>5.42757499884726</v>
      </c>
      <c r="AM49" s="37" t="n">
        <f aca="false">AL49*EXP(($C$6-0.5*$C$7^2)*$C$8+$C$7*SQRT($C$8)*AM108)</f>
        <v>6.14324608593306</v>
      </c>
      <c r="AN49" s="37" t="n">
        <f aca="false">AM49*EXP(($C$6-0.5*$C$7^2)*$C$8+$C$7*SQRT($C$8)*AN108)</f>
        <v>6.32945577899707</v>
      </c>
      <c r="AO49" s="37" t="n">
        <f aca="false">AN49*EXP(($C$6-0.5*$C$7^2)*$C$8+$C$7*SQRT($C$8)*AO108)</f>
        <v>6.06364480883218</v>
      </c>
      <c r="AP49" s="37" t="n">
        <f aca="false">AO49*EXP(($C$6-0.5*$C$7^2)*$C$8+$C$7*SQRT($C$8)*AP108)</f>
        <v>5.94408012184475</v>
      </c>
      <c r="AQ49" s="37" t="n">
        <f aca="false">AP49*EXP(($C$6-0.5*$C$7^2)*$C$8+$C$7*SQRT($C$8)*AQ108)</f>
        <v>5.85687357846016</v>
      </c>
      <c r="AR49" s="37" t="n">
        <f aca="false">AQ49*EXP(($C$6-0.5*$C$7^2)*$C$8+$C$7*SQRT($C$8)*AR108)</f>
        <v>5.51340663802055</v>
      </c>
      <c r="AS49" s="37" t="n">
        <f aca="false">AR49*EXP(($C$6-0.5*$C$7^2)*$C$8+$C$7*SQRT($C$8)*AS108)</f>
        <v>5.17044971047295</v>
      </c>
      <c r="AT49" s="37" t="n">
        <f aca="false">AS49*EXP(($C$6-0.5*$C$7^2)*$C$8+$C$7*SQRT($C$8)*AT108)</f>
        <v>4.67125669516609</v>
      </c>
      <c r="AU49" s="37" t="n">
        <f aca="false">AT49*EXP(($C$6-0.5*$C$7^2)*$C$8+$C$7*SQRT($C$8)*AU108)</f>
        <v>5.3205788425157</v>
      </c>
      <c r="AV49" s="37" t="n">
        <f aca="false">AU49*EXP(($C$6-0.5*$C$7^2)*$C$8+$C$7*SQRT($C$8)*AV108)</f>
        <v>5.3105352399418</v>
      </c>
      <c r="AW49" s="37" t="n">
        <f aca="false">AV49*EXP(($C$6-0.5*$C$7^2)*$C$8+$C$7*SQRT($C$8)*AW108)</f>
        <v>5.89679491989769</v>
      </c>
      <c r="AX49" s="37" t="n">
        <f aca="false">AW49*EXP(($C$6-0.5*$C$7^2)*$C$8+$C$7*SQRT($C$8)*AX108)</f>
        <v>5.73619385591372</v>
      </c>
      <c r="AY49" s="37" t="n">
        <f aca="false">AX49*EXP(($C$6-0.5*$C$7^2)*$C$8+$C$7*SQRT($C$8)*AY108)</f>
        <v>5.78072506761912</v>
      </c>
      <c r="AZ49" s="37" t="n">
        <f aca="false">AY49*EXP(($C$6-0.5*$C$7^2)*$C$8+$C$7*SQRT($C$8)*AZ108)</f>
        <v>5.67264441994571</v>
      </c>
      <c r="BA49" s="37" t="n">
        <f aca="false">AZ49*EXP(($C$6-0.5*$C$7^2)*$C$8+$C$7*SQRT($C$8)*BA108)</f>
        <v>5.96699578800549</v>
      </c>
      <c r="BB49" s="37" t="n">
        <f aca="false">BA49*EXP(($C$6-0.5*$C$7^2)*$C$8+$C$7*SQRT($C$8)*BB108)</f>
        <v>6.53217084266531</v>
      </c>
      <c r="BC49" s="37" t="n">
        <f aca="false">BB49*EXP(($C$6-0.5*$C$7^2)*$C$8+$C$7*SQRT($C$8)*BC108)</f>
        <v>6.70498155909513</v>
      </c>
      <c r="BD49" s="37" t="n">
        <f aca="false">BC49*EXP(($C$6-0.5*$C$7^2)*$C$8+$C$7*SQRT($C$8)*BD108)</f>
        <v>6.22611239037485</v>
      </c>
      <c r="BE49" s="37" t="n">
        <f aca="false">BD49*EXP(($C$6-0.5*$C$7^2)*$C$8+$C$7*SQRT($C$8)*BE108)</f>
        <v>5.71452137845517</v>
      </c>
      <c r="BF49" s="37" t="n">
        <f aca="false">BE49*EXP(($C$6-0.5*$C$7^2)*$C$8+$C$7*SQRT($C$8)*BF108)</f>
        <v>6.85400051009432</v>
      </c>
      <c r="BG49" s="37" t="n">
        <f aca="false">BF49*EXP(($C$6-0.5*$C$7^2)*$C$8+$C$7*SQRT($C$8)*BG108)</f>
        <v>6.64543396711393</v>
      </c>
      <c r="BH49" s="37" t="n">
        <f aca="false">BG49*EXP(($C$6-0.5*$C$7^2)*$C$8+$C$7*SQRT($C$8)*BH108)</f>
        <v>6.43539847428149</v>
      </c>
      <c r="BI49" s="37" t="n">
        <f aca="false">BH49*EXP(($C$6-0.5*$C$7^2)*$C$8+$C$7*SQRT($C$8)*BI108)</f>
        <v>7.55596024930048</v>
      </c>
      <c r="BJ49" s="37" t="n">
        <f aca="false">BI49*EXP(($C$6-0.5*$C$7^2)*$C$8+$C$7*SQRT($C$8)*BJ108)</f>
        <v>8.51209397015249</v>
      </c>
      <c r="BK49" s="37" t="n">
        <f aca="false">BJ49*EXP(($C$6-0.5*$C$7^2)*$C$8+$C$7*SQRT($C$8)*BK108)</f>
        <v>9.02379357686675</v>
      </c>
    </row>
    <row r="50" customFormat="false" ht="15" hidden="false" customHeight="false" outlineLevel="0" collapsed="false">
      <c r="B50" s="2" t="s">
        <v>304</v>
      </c>
      <c r="C50" s="36" t="n">
        <f aca="false">$C$5</f>
        <v>11.5</v>
      </c>
      <c r="D50" s="37" t="n">
        <f aca="false">C50*EXP(($C$6-0.5*$C$7^2)*$C$8+$C$7*SQRT($C$8)*D109)</f>
        <v>11.0050172182647</v>
      </c>
      <c r="E50" s="37" t="n">
        <f aca="false">D50*EXP(($C$6-0.5*$C$7^2)*$C$8+$C$7*SQRT($C$8)*E109)</f>
        <v>14.2435704191393</v>
      </c>
      <c r="F50" s="37" t="n">
        <f aca="false">E50*EXP(($C$6-0.5*$C$7^2)*$C$8+$C$7*SQRT($C$8)*F109)</f>
        <v>14.8682808541056</v>
      </c>
      <c r="G50" s="37" t="n">
        <f aca="false">F50*EXP(($C$6-0.5*$C$7^2)*$C$8+$C$7*SQRT($C$8)*G109)</f>
        <v>15.7848280593559</v>
      </c>
      <c r="H50" s="37" t="n">
        <f aca="false">G50*EXP(($C$6-0.5*$C$7^2)*$C$8+$C$7*SQRT($C$8)*H109)</f>
        <v>15.4884741397793</v>
      </c>
      <c r="I50" s="37" t="n">
        <f aca="false">H50*EXP(($C$6-0.5*$C$7^2)*$C$8+$C$7*SQRT($C$8)*I109)</f>
        <v>13.260214503056</v>
      </c>
      <c r="J50" s="37" t="n">
        <f aca="false">I50*EXP(($C$6-0.5*$C$7^2)*$C$8+$C$7*SQRT($C$8)*J109)</f>
        <v>11.4520188457436</v>
      </c>
      <c r="K50" s="37" t="n">
        <f aca="false">J50*EXP(($C$6-0.5*$C$7^2)*$C$8+$C$7*SQRT($C$8)*K109)</f>
        <v>11.9726730076669</v>
      </c>
      <c r="L50" s="37" t="n">
        <f aca="false">K50*EXP(($C$6-0.5*$C$7^2)*$C$8+$C$7*SQRT($C$8)*L109)</f>
        <v>12.4962151109966</v>
      </c>
      <c r="M50" s="37" t="n">
        <f aca="false">L50*EXP(($C$6-0.5*$C$7^2)*$C$8+$C$7*SQRT($C$8)*M109)</f>
        <v>12.1692890321001</v>
      </c>
      <c r="N50" s="37" t="n">
        <f aca="false">M50*EXP(($C$6-0.5*$C$7^2)*$C$8+$C$7*SQRT($C$8)*N109)</f>
        <v>10.6995585236355</v>
      </c>
      <c r="O50" s="37" t="n">
        <f aca="false">N50*EXP(($C$6-0.5*$C$7^2)*$C$8+$C$7*SQRT($C$8)*O109)</f>
        <v>9.13281756686555</v>
      </c>
      <c r="P50" s="37" t="n">
        <f aca="false">O50*EXP(($C$6-0.5*$C$7^2)*$C$8+$C$7*SQRT($C$8)*P109)</f>
        <v>8.80858515629645</v>
      </c>
      <c r="Q50" s="37" t="n">
        <f aca="false">P50*EXP(($C$6-0.5*$C$7^2)*$C$8+$C$7*SQRT($C$8)*Q109)</f>
        <v>7.50681508805368</v>
      </c>
      <c r="R50" s="37" t="n">
        <f aca="false">Q50*EXP(($C$6-0.5*$C$7^2)*$C$8+$C$7*SQRT($C$8)*R109)</f>
        <v>8.28325382418314</v>
      </c>
      <c r="S50" s="37" t="n">
        <f aca="false">R50*EXP(($C$6-0.5*$C$7^2)*$C$8+$C$7*SQRT($C$8)*S109)</f>
        <v>9.39799043580395</v>
      </c>
      <c r="T50" s="37" t="n">
        <f aca="false">S50*EXP(($C$6-0.5*$C$7^2)*$C$8+$C$7*SQRT($C$8)*T109)</f>
        <v>12.8154034304045</v>
      </c>
      <c r="U50" s="37" t="n">
        <f aca="false">T50*EXP(($C$6-0.5*$C$7^2)*$C$8+$C$7*SQRT($C$8)*U109)</f>
        <v>14.1090001513535</v>
      </c>
      <c r="V50" s="37" t="n">
        <f aca="false">U50*EXP(($C$6-0.5*$C$7^2)*$C$8+$C$7*SQRT($C$8)*V109)</f>
        <v>13.2182177679613</v>
      </c>
      <c r="W50" s="37" t="n">
        <f aca="false">V50*EXP(($C$6-0.5*$C$7^2)*$C$8+$C$7*SQRT($C$8)*W109)</f>
        <v>12.0106533604034</v>
      </c>
      <c r="X50" s="37" t="n">
        <f aca="false">W50*EXP(($C$6-0.5*$C$7^2)*$C$8+$C$7*SQRT($C$8)*X109)</f>
        <v>8.22327078628367</v>
      </c>
      <c r="Y50" s="37" t="n">
        <f aca="false">X50*EXP(($C$6-0.5*$C$7^2)*$C$8+$C$7*SQRT($C$8)*Y109)</f>
        <v>7.70236493144418</v>
      </c>
      <c r="Z50" s="37" t="n">
        <f aca="false">Y50*EXP(($C$6-0.5*$C$7^2)*$C$8+$C$7*SQRT($C$8)*Z109)</f>
        <v>7.55289292195397</v>
      </c>
      <c r="AA50" s="37" t="n">
        <f aca="false">Z50*EXP(($C$6-0.5*$C$7^2)*$C$8+$C$7*SQRT($C$8)*AA109)</f>
        <v>8.39731862243094</v>
      </c>
      <c r="AB50" s="37" t="n">
        <f aca="false">AA50*EXP(($C$6-0.5*$C$7^2)*$C$8+$C$7*SQRT($C$8)*AB109)</f>
        <v>8.97838064894906</v>
      </c>
      <c r="AC50" s="37" t="n">
        <f aca="false">AB50*EXP(($C$6-0.5*$C$7^2)*$C$8+$C$7*SQRT($C$8)*AC109)</f>
        <v>9.57519730848161</v>
      </c>
      <c r="AD50" s="37" t="n">
        <f aca="false">AC50*EXP(($C$6-0.5*$C$7^2)*$C$8+$C$7*SQRT($C$8)*AD109)</f>
        <v>9.80043742075779</v>
      </c>
      <c r="AE50" s="37" t="n">
        <f aca="false">AD50*EXP(($C$6-0.5*$C$7^2)*$C$8+$C$7*SQRT($C$8)*AE109)</f>
        <v>10.5354234082076</v>
      </c>
      <c r="AF50" s="37" t="n">
        <f aca="false">AE50*EXP(($C$6-0.5*$C$7^2)*$C$8+$C$7*SQRT($C$8)*AF109)</f>
        <v>12.3463025716913</v>
      </c>
      <c r="AG50" s="37" t="n">
        <f aca="false">AF50*EXP(($C$6-0.5*$C$7^2)*$C$8+$C$7*SQRT($C$8)*AG109)</f>
        <v>10.983124691862</v>
      </c>
      <c r="AH50" s="37" t="n">
        <f aca="false">AG50*EXP(($C$6-0.5*$C$7^2)*$C$8+$C$7*SQRT($C$8)*AH109)</f>
        <v>10.4438403824537</v>
      </c>
      <c r="AI50" s="37" t="n">
        <f aca="false">AH50*EXP(($C$6-0.5*$C$7^2)*$C$8+$C$7*SQRT($C$8)*AI109)</f>
        <v>8.96664794831884</v>
      </c>
      <c r="AJ50" s="37" t="n">
        <f aca="false">AI50*EXP(($C$6-0.5*$C$7^2)*$C$8+$C$7*SQRT($C$8)*AJ109)</f>
        <v>10.7069175280756</v>
      </c>
      <c r="AK50" s="37" t="n">
        <f aca="false">AJ50*EXP(($C$6-0.5*$C$7^2)*$C$8+$C$7*SQRT($C$8)*AK109)</f>
        <v>12.341514813424</v>
      </c>
      <c r="AL50" s="37" t="n">
        <f aca="false">AK50*EXP(($C$6-0.5*$C$7^2)*$C$8+$C$7*SQRT($C$8)*AL109)</f>
        <v>13.4007196693544</v>
      </c>
      <c r="AM50" s="37" t="n">
        <f aca="false">AL50*EXP(($C$6-0.5*$C$7^2)*$C$8+$C$7*SQRT($C$8)*AM109)</f>
        <v>11.7475901009035</v>
      </c>
      <c r="AN50" s="37" t="n">
        <f aca="false">AM50*EXP(($C$6-0.5*$C$7^2)*$C$8+$C$7*SQRT($C$8)*AN109)</f>
        <v>11.9703916329503</v>
      </c>
      <c r="AO50" s="37" t="n">
        <f aca="false">AN50*EXP(($C$6-0.5*$C$7^2)*$C$8+$C$7*SQRT($C$8)*AO109)</f>
        <v>11.6640769800381</v>
      </c>
      <c r="AP50" s="37" t="n">
        <f aca="false">AO50*EXP(($C$6-0.5*$C$7^2)*$C$8+$C$7*SQRT($C$8)*AP109)</f>
        <v>11.765798494117</v>
      </c>
      <c r="AQ50" s="37" t="n">
        <f aca="false">AP50*EXP(($C$6-0.5*$C$7^2)*$C$8+$C$7*SQRT($C$8)*AQ109)</f>
        <v>11.5233757572028</v>
      </c>
      <c r="AR50" s="37" t="n">
        <f aca="false">AQ50*EXP(($C$6-0.5*$C$7^2)*$C$8+$C$7*SQRT($C$8)*AR109)</f>
        <v>12.1975040546807</v>
      </c>
      <c r="AS50" s="37" t="n">
        <f aca="false">AR50*EXP(($C$6-0.5*$C$7^2)*$C$8+$C$7*SQRT($C$8)*AS109)</f>
        <v>11.6783352807519</v>
      </c>
      <c r="AT50" s="37" t="n">
        <f aca="false">AS50*EXP(($C$6-0.5*$C$7^2)*$C$8+$C$7*SQRT($C$8)*AT109)</f>
        <v>12.8237066992242</v>
      </c>
      <c r="AU50" s="37" t="n">
        <f aca="false">AT50*EXP(($C$6-0.5*$C$7^2)*$C$8+$C$7*SQRT($C$8)*AU109)</f>
        <v>13.1654028675978</v>
      </c>
      <c r="AV50" s="37" t="n">
        <f aca="false">AU50*EXP(($C$6-0.5*$C$7^2)*$C$8+$C$7*SQRT($C$8)*AV109)</f>
        <v>12.746536851844</v>
      </c>
      <c r="AW50" s="37" t="n">
        <f aca="false">AV50*EXP(($C$6-0.5*$C$7^2)*$C$8+$C$7*SQRT($C$8)*AW109)</f>
        <v>12.5887851900042</v>
      </c>
      <c r="AX50" s="37" t="n">
        <f aca="false">AW50*EXP(($C$6-0.5*$C$7^2)*$C$8+$C$7*SQRT($C$8)*AX109)</f>
        <v>11.9926276746111</v>
      </c>
      <c r="AY50" s="37" t="n">
        <f aca="false">AX50*EXP(($C$6-0.5*$C$7^2)*$C$8+$C$7*SQRT($C$8)*AY109)</f>
        <v>13.1101801648211</v>
      </c>
      <c r="AZ50" s="37" t="n">
        <f aca="false">AY50*EXP(($C$6-0.5*$C$7^2)*$C$8+$C$7*SQRT($C$8)*AZ109)</f>
        <v>12.7231986072422</v>
      </c>
      <c r="BA50" s="37" t="n">
        <f aca="false">AZ50*EXP(($C$6-0.5*$C$7^2)*$C$8+$C$7*SQRT($C$8)*BA109)</f>
        <v>13.1390947150425</v>
      </c>
      <c r="BB50" s="37" t="n">
        <f aca="false">BA50*EXP(($C$6-0.5*$C$7^2)*$C$8+$C$7*SQRT($C$8)*BB109)</f>
        <v>12.5832095763054</v>
      </c>
      <c r="BC50" s="37" t="n">
        <f aca="false">BB50*EXP(($C$6-0.5*$C$7^2)*$C$8+$C$7*SQRT($C$8)*BC109)</f>
        <v>10.6895803164952</v>
      </c>
      <c r="BD50" s="37" t="n">
        <f aca="false">BC50*EXP(($C$6-0.5*$C$7^2)*$C$8+$C$7*SQRT($C$8)*BD109)</f>
        <v>11.8045217796636</v>
      </c>
      <c r="BE50" s="37" t="n">
        <f aca="false">BD50*EXP(($C$6-0.5*$C$7^2)*$C$8+$C$7*SQRT($C$8)*BE109)</f>
        <v>10.5089418264133</v>
      </c>
      <c r="BF50" s="37" t="n">
        <f aca="false">BE50*EXP(($C$6-0.5*$C$7^2)*$C$8+$C$7*SQRT($C$8)*BF109)</f>
        <v>11.3197023679391</v>
      </c>
      <c r="BG50" s="37" t="n">
        <f aca="false">BF50*EXP(($C$6-0.5*$C$7^2)*$C$8+$C$7*SQRT($C$8)*BG109)</f>
        <v>11.8514563288799</v>
      </c>
      <c r="BH50" s="37" t="n">
        <f aca="false">BG50*EXP(($C$6-0.5*$C$7^2)*$C$8+$C$7*SQRT($C$8)*BH109)</f>
        <v>9.88092634112957</v>
      </c>
      <c r="BI50" s="37" t="n">
        <f aca="false">BH50*EXP(($C$6-0.5*$C$7^2)*$C$8+$C$7*SQRT($C$8)*BI109)</f>
        <v>8.90661824658685</v>
      </c>
      <c r="BJ50" s="37" t="n">
        <f aca="false">BI50*EXP(($C$6-0.5*$C$7^2)*$C$8+$C$7*SQRT($C$8)*BJ109)</f>
        <v>8.41668649660821</v>
      </c>
      <c r="BK50" s="37" t="n">
        <f aca="false">BJ50*EXP(($C$6-0.5*$C$7^2)*$C$8+$C$7*SQRT($C$8)*BK109)</f>
        <v>7.69063189433973</v>
      </c>
    </row>
    <row r="51" customFormat="false" ht="15" hidden="false" customHeight="false" outlineLevel="0" collapsed="false">
      <c r="B51" s="2" t="s">
        <v>305</v>
      </c>
      <c r="C51" s="36" t="n">
        <f aca="false">$C$5</f>
        <v>11.5</v>
      </c>
      <c r="D51" s="37" t="n">
        <f aca="false">C51*EXP(($C$6-0.5*$C$7^2)*$C$8+$C$7*SQRT($C$8)*D110)</f>
        <v>10.099587880431</v>
      </c>
      <c r="E51" s="37" t="n">
        <f aca="false">D51*EXP(($C$6-0.5*$C$7^2)*$C$8+$C$7*SQRT($C$8)*E110)</f>
        <v>10.9517277517844</v>
      </c>
      <c r="F51" s="37" t="n">
        <f aca="false">E51*EXP(($C$6-0.5*$C$7^2)*$C$8+$C$7*SQRT($C$8)*F110)</f>
        <v>10.6657852669824</v>
      </c>
      <c r="G51" s="37" t="n">
        <f aca="false">F51*EXP(($C$6-0.5*$C$7^2)*$C$8+$C$7*SQRT($C$8)*G110)</f>
        <v>11.1246856625256</v>
      </c>
      <c r="H51" s="37" t="n">
        <f aca="false">G51*EXP(($C$6-0.5*$C$7^2)*$C$8+$C$7*SQRT($C$8)*H110)</f>
        <v>10.6095861543796</v>
      </c>
      <c r="I51" s="37" t="n">
        <f aca="false">H51*EXP(($C$6-0.5*$C$7^2)*$C$8+$C$7*SQRT($C$8)*I110)</f>
        <v>10.968945074721</v>
      </c>
      <c r="J51" s="37" t="n">
        <f aca="false">I51*EXP(($C$6-0.5*$C$7^2)*$C$8+$C$7*SQRT($C$8)*J110)</f>
        <v>10.0995019290651</v>
      </c>
      <c r="K51" s="37" t="n">
        <f aca="false">J51*EXP(($C$6-0.5*$C$7^2)*$C$8+$C$7*SQRT($C$8)*K110)</f>
        <v>10.0683211676653</v>
      </c>
      <c r="L51" s="37" t="n">
        <f aca="false">K51*EXP(($C$6-0.5*$C$7^2)*$C$8+$C$7*SQRT($C$8)*L110)</f>
        <v>10.7299309366161</v>
      </c>
      <c r="M51" s="37" t="n">
        <f aca="false">L51*EXP(($C$6-0.5*$C$7^2)*$C$8+$C$7*SQRT($C$8)*M110)</f>
        <v>10.7811379286935</v>
      </c>
      <c r="N51" s="37" t="n">
        <f aca="false">M51*EXP(($C$6-0.5*$C$7^2)*$C$8+$C$7*SQRT($C$8)*N110)</f>
        <v>10.2519852472169</v>
      </c>
      <c r="O51" s="37" t="n">
        <f aca="false">N51*EXP(($C$6-0.5*$C$7^2)*$C$8+$C$7*SQRT($C$8)*O110)</f>
        <v>9.09827166988043</v>
      </c>
      <c r="P51" s="37" t="n">
        <f aca="false">O51*EXP(($C$6-0.5*$C$7^2)*$C$8+$C$7*SQRT($C$8)*P110)</f>
        <v>9.26542651313028</v>
      </c>
      <c r="Q51" s="37" t="n">
        <f aca="false">P51*EXP(($C$6-0.5*$C$7^2)*$C$8+$C$7*SQRT($C$8)*Q110)</f>
        <v>9.62097770908764</v>
      </c>
      <c r="R51" s="37" t="n">
        <f aca="false">Q51*EXP(($C$6-0.5*$C$7^2)*$C$8+$C$7*SQRT($C$8)*R110)</f>
        <v>9.35042146300817</v>
      </c>
      <c r="S51" s="37" t="n">
        <f aca="false">R51*EXP(($C$6-0.5*$C$7^2)*$C$8+$C$7*SQRT($C$8)*S110)</f>
        <v>8.59212682243159</v>
      </c>
      <c r="T51" s="37" t="n">
        <f aca="false">S51*EXP(($C$6-0.5*$C$7^2)*$C$8+$C$7*SQRT($C$8)*T110)</f>
        <v>9.11737972861318</v>
      </c>
      <c r="U51" s="37" t="n">
        <f aca="false">T51*EXP(($C$6-0.5*$C$7^2)*$C$8+$C$7*SQRT($C$8)*U110)</f>
        <v>11.9679996189819</v>
      </c>
      <c r="V51" s="37" t="n">
        <f aca="false">U51*EXP(($C$6-0.5*$C$7^2)*$C$8+$C$7*SQRT($C$8)*V110)</f>
        <v>11.5753058167908</v>
      </c>
      <c r="W51" s="37" t="n">
        <f aca="false">V51*EXP(($C$6-0.5*$C$7^2)*$C$8+$C$7*SQRT($C$8)*W110)</f>
        <v>12.0086814510637</v>
      </c>
      <c r="X51" s="37" t="n">
        <f aca="false">W51*EXP(($C$6-0.5*$C$7^2)*$C$8+$C$7*SQRT($C$8)*X110)</f>
        <v>12.5139649634369</v>
      </c>
      <c r="Y51" s="37" t="n">
        <f aca="false">X51*EXP(($C$6-0.5*$C$7^2)*$C$8+$C$7*SQRT($C$8)*Y110)</f>
        <v>9.44163854970175</v>
      </c>
      <c r="Z51" s="37" t="n">
        <f aca="false">Y51*EXP(($C$6-0.5*$C$7^2)*$C$8+$C$7*SQRT($C$8)*Z110)</f>
        <v>9.56904566578863</v>
      </c>
      <c r="AA51" s="37" t="n">
        <f aca="false">Z51*EXP(($C$6-0.5*$C$7^2)*$C$8+$C$7*SQRT($C$8)*AA110)</f>
        <v>8.85380651072404</v>
      </c>
      <c r="AB51" s="37" t="n">
        <f aca="false">AA51*EXP(($C$6-0.5*$C$7^2)*$C$8+$C$7*SQRT($C$8)*AB110)</f>
        <v>10.3042830991296</v>
      </c>
      <c r="AC51" s="37" t="n">
        <f aca="false">AB51*EXP(($C$6-0.5*$C$7^2)*$C$8+$C$7*SQRT($C$8)*AC110)</f>
        <v>10.0193171208167</v>
      </c>
      <c r="AD51" s="37" t="n">
        <f aca="false">AC51*EXP(($C$6-0.5*$C$7^2)*$C$8+$C$7*SQRT($C$8)*AD110)</f>
        <v>9.19848330271804</v>
      </c>
      <c r="AE51" s="37" t="n">
        <f aca="false">AD51*EXP(($C$6-0.5*$C$7^2)*$C$8+$C$7*SQRT($C$8)*AE110)</f>
        <v>8.97898327747453</v>
      </c>
      <c r="AF51" s="37" t="n">
        <f aca="false">AE51*EXP(($C$6-0.5*$C$7^2)*$C$8+$C$7*SQRT($C$8)*AF110)</f>
        <v>9.14287141600249</v>
      </c>
      <c r="AG51" s="37" t="n">
        <f aca="false">AF51*EXP(($C$6-0.5*$C$7^2)*$C$8+$C$7*SQRT($C$8)*AG110)</f>
        <v>8.59664019591732</v>
      </c>
      <c r="AH51" s="37" t="n">
        <f aca="false">AG51*EXP(($C$6-0.5*$C$7^2)*$C$8+$C$7*SQRT($C$8)*AH110)</f>
        <v>8.54555439082853</v>
      </c>
      <c r="AI51" s="37" t="n">
        <f aca="false">AH51*EXP(($C$6-0.5*$C$7^2)*$C$8+$C$7*SQRT($C$8)*AI110)</f>
        <v>7.36457392477772</v>
      </c>
      <c r="AJ51" s="37" t="n">
        <f aca="false">AI51*EXP(($C$6-0.5*$C$7^2)*$C$8+$C$7*SQRT($C$8)*AJ110)</f>
        <v>7.18351154983077</v>
      </c>
      <c r="AK51" s="37" t="n">
        <f aca="false">AJ51*EXP(($C$6-0.5*$C$7^2)*$C$8+$C$7*SQRT($C$8)*AK110)</f>
        <v>7.82007107419354</v>
      </c>
      <c r="AL51" s="37" t="n">
        <f aca="false">AK51*EXP(($C$6-0.5*$C$7^2)*$C$8+$C$7*SQRT($C$8)*AL110)</f>
        <v>9.70384032751577</v>
      </c>
      <c r="AM51" s="37" t="n">
        <f aca="false">AL51*EXP(($C$6-0.5*$C$7^2)*$C$8+$C$7*SQRT($C$8)*AM110)</f>
        <v>10.4838987537372</v>
      </c>
      <c r="AN51" s="37" t="n">
        <f aca="false">AM51*EXP(($C$6-0.5*$C$7^2)*$C$8+$C$7*SQRT($C$8)*AN110)</f>
        <v>10.7993667854567</v>
      </c>
      <c r="AO51" s="37" t="n">
        <f aca="false">AN51*EXP(($C$6-0.5*$C$7^2)*$C$8+$C$7*SQRT($C$8)*AO110)</f>
        <v>12.2945884245054</v>
      </c>
      <c r="AP51" s="37" t="n">
        <f aca="false">AO51*EXP(($C$6-0.5*$C$7^2)*$C$8+$C$7*SQRT($C$8)*AP110)</f>
        <v>13.7462845353865</v>
      </c>
      <c r="AQ51" s="37" t="n">
        <f aca="false">AP51*EXP(($C$6-0.5*$C$7^2)*$C$8+$C$7*SQRT($C$8)*AQ110)</f>
        <v>16.4957544984009</v>
      </c>
      <c r="AR51" s="37" t="n">
        <f aca="false">AQ51*EXP(($C$6-0.5*$C$7^2)*$C$8+$C$7*SQRT($C$8)*AR110)</f>
        <v>18.5725247485033</v>
      </c>
      <c r="AS51" s="37" t="n">
        <f aca="false">AR51*EXP(($C$6-0.5*$C$7^2)*$C$8+$C$7*SQRT($C$8)*AS110)</f>
        <v>18.3305810886785</v>
      </c>
      <c r="AT51" s="37" t="n">
        <f aca="false">AS51*EXP(($C$6-0.5*$C$7^2)*$C$8+$C$7*SQRT($C$8)*AT110)</f>
        <v>18.854247899791</v>
      </c>
      <c r="AU51" s="37" t="n">
        <f aca="false">AT51*EXP(($C$6-0.5*$C$7^2)*$C$8+$C$7*SQRT($C$8)*AU110)</f>
        <v>19.224937794295</v>
      </c>
      <c r="AV51" s="37" t="n">
        <f aca="false">AU51*EXP(($C$6-0.5*$C$7^2)*$C$8+$C$7*SQRT($C$8)*AV110)</f>
        <v>19.869155908776</v>
      </c>
      <c r="AW51" s="37" t="n">
        <f aca="false">AV51*EXP(($C$6-0.5*$C$7^2)*$C$8+$C$7*SQRT($C$8)*AW110)</f>
        <v>20.30688059586</v>
      </c>
      <c r="AX51" s="37" t="n">
        <f aca="false">AW51*EXP(($C$6-0.5*$C$7^2)*$C$8+$C$7*SQRT($C$8)*AX110)</f>
        <v>18.63323287693</v>
      </c>
      <c r="AY51" s="37" t="n">
        <f aca="false">AX51*EXP(($C$6-0.5*$C$7^2)*$C$8+$C$7*SQRT($C$8)*AY110)</f>
        <v>14.7907467416319</v>
      </c>
      <c r="AZ51" s="37" t="n">
        <f aca="false">AY51*EXP(($C$6-0.5*$C$7^2)*$C$8+$C$7*SQRT($C$8)*AZ110)</f>
        <v>13.7376138130677</v>
      </c>
      <c r="BA51" s="37" t="n">
        <f aca="false">AZ51*EXP(($C$6-0.5*$C$7^2)*$C$8+$C$7*SQRT($C$8)*BA110)</f>
        <v>10.9979102263514</v>
      </c>
      <c r="BB51" s="37" t="n">
        <f aca="false">BA51*EXP(($C$6-0.5*$C$7^2)*$C$8+$C$7*SQRT($C$8)*BB110)</f>
        <v>11.0781735059241</v>
      </c>
      <c r="BC51" s="37" t="n">
        <f aca="false">BB51*EXP(($C$6-0.5*$C$7^2)*$C$8+$C$7*SQRT($C$8)*BC110)</f>
        <v>11.0816558433783</v>
      </c>
      <c r="BD51" s="37" t="n">
        <f aca="false">BC51*EXP(($C$6-0.5*$C$7^2)*$C$8+$C$7*SQRT($C$8)*BD110)</f>
        <v>9.219336178059</v>
      </c>
      <c r="BE51" s="37" t="n">
        <f aca="false">BD51*EXP(($C$6-0.5*$C$7^2)*$C$8+$C$7*SQRT($C$8)*BE110)</f>
        <v>9.94042104219606</v>
      </c>
      <c r="BF51" s="37" t="n">
        <f aca="false">BE51*EXP(($C$6-0.5*$C$7^2)*$C$8+$C$7*SQRT($C$8)*BF110)</f>
        <v>10.9300665075481</v>
      </c>
      <c r="BG51" s="37" t="n">
        <f aca="false">BF51*EXP(($C$6-0.5*$C$7^2)*$C$8+$C$7*SQRT($C$8)*BG110)</f>
        <v>11.0435733820181</v>
      </c>
      <c r="BH51" s="37" t="n">
        <f aca="false">BG51*EXP(($C$6-0.5*$C$7^2)*$C$8+$C$7*SQRT($C$8)*BH110)</f>
        <v>13.2580189457223</v>
      </c>
      <c r="BI51" s="37" t="n">
        <f aca="false">BH51*EXP(($C$6-0.5*$C$7^2)*$C$8+$C$7*SQRT($C$8)*BI110)</f>
        <v>16.2766976759621</v>
      </c>
      <c r="BJ51" s="37" t="n">
        <f aca="false">BI51*EXP(($C$6-0.5*$C$7^2)*$C$8+$C$7*SQRT($C$8)*BJ110)</f>
        <v>14.2571392194224</v>
      </c>
      <c r="BK51" s="37" t="n">
        <f aca="false">BJ51*EXP(($C$6-0.5*$C$7^2)*$C$8+$C$7*SQRT($C$8)*BK110)</f>
        <v>15.9713648925519</v>
      </c>
    </row>
    <row r="52" customFormat="false" ht="15" hidden="false" customHeight="false" outlineLevel="0" collapsed="false">
      <c r="B52" s="2" t="s">
        <v>306</v>
      </c>
      <c r="C52" s="36" t="n">
        <f aca="false">$C$5</f>
        <v>11.5</v>
      </c>
      <c r="D52" s="37" t="n">
        <f aca="false">C52*EXP(($C$6-0.5*$C$7^2)*$C$8+$C$7*SQRT($C$8)*D111)</f>
        <v>12.0675881577151</v>
      </c>
      <c r="E52" s="37" t="n">
        <f aca="false">D52*EXP(($C$6-0.5*$C$7^2)*$C$8+$C$7*SQRT($C$8)*E111)</f>
        <v>12.6319345712204</v>
      </c>
      <c r="F52" s="37" t="n">
        <f aca="false">E52*EXP(($C$6-0.5*$C$7^2)*$C$8+$C$7*SQRT($C$8)*F111)</f>
        <v>13.9929052584051</v>
      </c>
      <c r="G52" s="37" t="n">
        <f aca="false">F52*EXP(($C$6-0.5*$C$7^2)*$C$8+$C$7*SQRT($C$8)*G111)</f>
        <v>12.9290520184663</v>
      </c>
      <c r="H52" s="37" t="n">
        <f aca="false">G52*EXP(($C$6-0.5*$C$7^2)*$C$8+$C$7*SQRT($C$8)*H111)</f>
        <v>12.113400600186</v>
      </c>
      <c r="I52" s="37" t="n">
        <f aca="false">H52*EXP(($C$6-0.5*$C$7^2)*$C$8+$C$7*SQRT($C$8)*I111)</f>
        <v>11.0612268250535</v>
      </c>
      <c r="J52" s="37" t="n">
        <f aca="false">I52*EXP(($C$6-0.5*$C$7^2)*$C$8+$C$7*SQRT($C$8)*J111)</f>
        <v>10.1802787645934</v>
      </c>
      <c r="K52" s="37" t="n">
        <f aca="false">J52*EXP(($C$6-0.5*$C$7^2)*$C$8+$C$7*SQRT($C$8)*K111)</f>
        <v>10.0690127528682</v>
      </c>
      <c r="L52" s="37" t="n">
        <f aca="false">K52*EXP(($C$6-0.5*$C$7^2)*$C$8+$C$7*SQRT($C$8)*L111)</f>
        <v>8.58502345146663</v>
      </c>
      <c r="M52" s="37" t="n">
        <f aca="false">L52*EXP(($C$6-0.5*$C$7^2)*$C$8+$C$7*SQRT($C$8)*M111)</f>
        <v>7.65319498690356</v>
      </c>
      <c r="N52" s="37" t="n">
        <f aca="false">M52*EXP(($C$6-0.5*$C$7^2)*$C$8+$C$7*SQRT($C$8)*N111)</f>
        <v>8.15223998411008</v>
      </c>
      <c r="O52" s="37" t="n">
        <f aca="false">N52*EXP(($C$6-0.5*$C$7^2)*$C$8+$C$7*SQRT($C$8)*O111)</f>
        <v>8.08754347761289</v>
      </c>
      <c r="P52" s="37" t="n">
        <f aca="false">O52*EXP(($C$6-0.5*$C$7^2)*$C$8+$C$7*SQRT($C$8)*P111)</f>
        <v>8.43298264149681</v>
      </c>
      <c r="Q52" s="37" t="n">
        <f aca="false">P52*EXP(($C$6-0.5*$C$7^2)*$C$8+$C$7*SQRT($C$8)*Q111)</f>
        <v>6.85324203186644</v>
      </c>
      <c r="R52" s="37" t="n">
        <f aca="false">Q52*EXP(($C$6-0.5*$C$7^2)*$C$8+$C$7*SQRT($C$8)*R111)</f>
        <v>6.28743059245528</v>
      </c>
      <c r="S52" s="37" t="n">
        <f aca="false">R52*EXP(($C$6-0.5*$C$7^2)*$C$8+$C$7*SQRT($C$8)*S111)</f>
        <v>5.9147025787911</v>
      </c>
      <c r="T52" s="37" t="n">
        <f aca="false">S52*EXP(($C$6-0.5*$C$7^2)*$C$8+$C$7*SQRT($C$8)*T111)</f>
        <v>5.93476147245161</v>
      </c>
      <c r="U52" s="37" t="n">
        <f aca="false">T52*EXP(($C$6-0.5*$C$7^2)*$C$8+$C$7*SQRT($C$8)*U111)</f>
        <v>5.56407165504209</v>
      </c>
      <c r="V52" s="37" t="n">
        <f aca="false">U52*EXP(($C$6-0.5*$C$7^2)*$C$8+$C$7*SQRT($C$8)*V111)</f>
        <v>6.16271387706206</v>
      </c>
      <c r="W52" s="37" t="n">
        <f aca="false">V52*EXP(($C$6-0.5*$C$7^2)*$C$8+$C$7*SQRT($C$8)*W111)</f>
        <v>6.12232069201731</v>
      </c>
      <c r="X52" s="37" t="n">
        <f aca="false">W52*EXP(($C$6-0.5*$C$7^2)*$C$8+$C$7*SQRT($C$8)*X111)</f>
        <v>6.13263360988645</v>
      </c>
      <c r="Y52" s="37" t="n">
        <f aca="false">X52*EXP(($C$6-0.5*$C$7^2)*$C$8+$C$7*SQRT($C$8)*Y111)</f>
        <v>6.14062201036374</v>
      </c>
      <c r="Z52" s="37" t="n">
        <f aca="false">Y52*EXP(($C$6-0.5*$C$7^2)*$C$8+$C$7*SQRT($C$8)*Z111)</f>
        <v>6.63531585070778</v>
      </c>
      <c r="AA52" s="37" t="n">
        <f aca="false">Z52*EXP(($C$6-0.5*$C$7^2)*$C$8+$C$7*SQRT($C$8)*AA111)</f>
        <v>6.29961028187539</v>
      </c>
      <c r="AB52" s="37" t="n">
        <f aca="false">AA52*EXP(($C$6-0.5*$C$7^2)*$C$8+$C$7*SQRT($C$8)*AB111)</f>
        <v>7.12369937104716</v>
      </c>
      <c r="AC52" s="37" t="n">
        <f aca="false">AB52*EXP(($C$6-0.5*$C$7^2)*$C$8+$C$7*SQRT($C$8)*AC111)</f>
        <v>7.49106272854221</v>
      </c>
      <c r="AD52" s="37" t="n">
        <f aca="false">AC52*EXP(($C$6-0.5*$C$7^2)*$C$8+$C$7*SQRT($C$8)*AD111)</f>
        <v>7.61732045198146</v>
      </c>
      <c r="AE52" s="37" t="n">
        <f aca="false">AD52*EXP(($C$6-0.5*$C$7^2)*$C$8+$C$7*SQRT($C$8)*AE111)</f>
        <v>7.6508723692815</v>
      </c>
      <c r="AF52" s="37" t="n">
        <f aca="false">AE52*EXP(($C$6-0.5*$C$7^2)*$C$8+$C$7*SQRT($C$8)*AF111)</f>
        <v>8.09876753582108</v>
      </c>
      <c r="AG52" s="37" t="n">
        <f aca="false">AF52*EXP(($C$6-0.5*$C$7^2)*$C$8+$C$7*SQRT($C$8)*AG111)</f>
        <v>9.05134631256716</v>
      </c>
      <c r="AH52" s="37" t="n">
        <f aca="false">AG52*EXP(($C$6-0.5*$C$7^2)*$C$8+$C$7*SQRT($C$8)*AH111)</f>
        <v>10.0387367880674</v>
      </c>
      <c r="AI52" s="37" t="n">
        <f aca="false">AH52*EXP(($C$6-0.5*$C$7^2)*$C$8+$C$7*SQRT($C$8)*AI111)</f>
        <v>10.4593730409514</v>
      </c>
      <c r="AJ52" s="37" t="n">
        <f aca="false">AI52*EXP(($C$6-0.5*$C$7^2)*$C$8+$C$7*SQRT($C$8)*AJ111)</f>
        <v>11.5131309821832</v>
      </c>
      <c r="AK52" s="37" t="n">
        <f aca="false">AJ52*EXP(($C$6-0.5*$C$7^2)*$C$8+$C$7*SQRT($C$8)*AK111)</f>
        <v>11.661448017471</v>
      </c>
      <c r="AL52" s="37" t="n">
        <f aca="false">AK52*EXP(($C$6-0.5*$C$7^2)*$C$8+$C$7*SQRT($C$8)*AL111)</f>
        <v>13.3764925868325</v>
      </c>
      <c r="AM52" s="37" t="n">
        <f aca="false">AL52*EXP(($C$6-0.5*$C$7^2)*$C$8+$C$7*SQRT($C$8)*AM111)</f>
        <v>13.3350633252354</v>
      </c>
      <c r="AN52" s="37" t="n">
        <f aca="false">AM52*EXP(($C$6-0.5*$C$7^2)*$C$8+$C$7*SQRT($C$8)*AN111)</f>
        <v>10.6182896347961</v>
      </c>
      <c r="AO52" s="37" t="n">
        <f aca="false">AN52*EXP(($C$6-0.5*$C$7^2)*$C$8+$C$7*SQRT($C$8)*AO111)</f>
        <v>12.2945456582638</v>
      </c>
      <c r="AP52" s="37" t="n">
        <f aca="false">AO52*EXP(($C$6-0.5*$C$7^2)*$C$8+$C$7*SQRT($C$8)*AP111)</f>
        <v>12.4385843259279</v>
      </c>
      <c r="AQ52" s="37" t="n">
        <f aca="false">AP52*EXP(($C$6-0.5*$C$7^2)*$C$8+$C$7*SQRT($C$8)*AQ111)</f>
        <v>10.9370562648127</v>
      </c>
      <c r="AR52" s="37" t="n">
        <f aca="false">AQ52*EXP(($C$6-0.5*$C$7^2)*$C$8+$C$7*SQRT($C$8)*AR111)</f>
        <v>10.6998410949457</v>
      </c>
      <c r="AS52" s="37" t="n">
        <f aca="false">AR52*EXP(($C$6-0.5*$C$7^2)*$C$8+$C$7*SQRT($C$8)*AS111)</f>
        <v>9.70937644044618</v>
      </c>
      <c r="AT52" s="37" t="n">
        <f aca="false">AS52*EXP(($C$6-0.5*$C$7^2)*$C$8+$C$7*SQRT($C$8)*AT111)</f>
        <v>12.2226948182294</v>
      </c>
      <c r="AU52" s="37" t="n">
        <f aca="false">AT52*EXP(($C$6-0.5*$C$7^2)*$C$8+$C$7*SQRT($C$8)*AU111)</f>
        <v>12.9061693809619</v>
      </c>
      <c r="AV52" s="37" t="n">
        <f aca="false">AU52*EXP(($C$6-0.5*$C$7^2)*$C$8+$C$7*SQRT($C$8)*AV111)</f>
        <v>10.8638406684716</v>
      </c>
      <c r="AW52" s="37" t="n">
        <f aca="false">AV52*EXP(($C$6-0.5*$C$7^2)*$C$8+$C$7*SQRT($C$8)*AW111)</f>
        <v>11.5324977167304</v>
      </c>
      <c r="AX52" s="37" t="n">
        <f aca="false">AW52*EXP(($C$6-0.5*$C$7^2)*$C$8+$C$7*SQRT($C$8)*AX111)</f>
        <v>11.0369110696689</v>
      </c>
      <c r="AY52" s="37" t="n">
        <f aca="false">AX52*EXP(($C$6-0.5*$C$7^2)*$C$8+$C$7*SQRT($C$8)*AY111)</f>
        <v>13.6171005353873</v>
      </c>
      <c r="AZ52" s="37" t="n">
        <f aca="false">AY52*EXP(($C$6-0.5*$C$7^2)*$C$8+$C$7*SQRT($C$8)*AZ111)</f>
        <v>12.1298077709941</v>
      </c>
      <c r="BA52" s="37" t="n">
        <f aca="false">AZ52*EXP(($C$6-0.5*$C$7^2)*$C$8+$C$7*SQRT($C$8)*BA111)</f>
        <v>9.4781690104794</v>
      </c>
      <c r="BB52" s="37" t="n">
        <f aca="false">BA52*EXP(($C$6-0.5*$C$7^2)*$C$8+$C$7*SQRT($C$8)*BB111)</f>
        <v>9.54515259319181</v>
      </c>
      <c r="BC52" s="37" t="n">
        <f aca="false">BB52*EXP(($C$6-0.5*$C$7^2)*$C$8+$C$7*SQRT($C$8)*BC111)</f>
        <v>9.18592765670473</v>
      </c>
      <c r="BD52" s="37" t="n">
        <f aca="false">BC52*EXP(($C$6-0.5*$C$7^2)*$C$8+$C$7*SQRT($C$8)*BD111)</f>
        <v>8.77398733065259</v>
      </c>
      <c r="BE52" s="37" t="n">
        <f aca="false">BD52*EXP(($C$6-0.5*$C$7^2)*$C$8+$C$7*SQRT($C$8)*BE111)</f>
        <v>6.93597388465055</v>
      </c>
      <c r="BF52" s="37" t="n">
        <f aca="false">BE52*EXP(($C$6-0.5*$C$7^2)*$C$8+$C$7*SQRT($C$8)*BF111)</f>
        <v>7.26710248822687</v>
      </c>
      <c r="BG52" s="37" t="n">
        <f aca="false">BF52*EXP(($C$6-0.5*$C$7^2)*$C$8+$C$7*SQRT($C$8)*BG111)</f>
        <v>8.72973062410262</v>
      </c>
      <c r="BH52" s="37" t="n">
        <f aca="false">BG52*EXP(($C$6-0.5*$C$7^2)*$C$8+$C$7*SQRT($C$8)*BH111)</f>
        <v>7.07901716490534</v>
      </c>
      <c r="BI52" s="37" t="n">
        <f aca="false">BH52*EXP(($C$6-0.5*$C$7^2)*$C$8+$C$7*SQRT($C$8)*BI111)</f>
        <v>8.04805900807868</v>
      </c>
      <c r="BJ52" s="37" t="n">
        <f aca="false">BI52*EXP(($C$6-0.5*$C$7^2)*$C$8+$C$7*SQRT($C$8)*BJ111)</f>
        <v>7.55992548941458</v>
      </c>
      <c r="BK52" s="37" t="n">
        <f aca="false">BJ52*EXP(($C$6-0.5*$C$7^2)*$C$8+$C$7*SQRT($C$8)*BK111)</f>
        <v>9.78015935493129</v>
      </c>
    </row>
    <row r="53" customFormat="false" ht="15" hidden="false" customHeight="false" outlineLevel="0" collapsed="false">
      <c r="B53" s="2" t="s">
        <v>307</v>
      </c>
      <c r="C53" s="36" t="n">
        <f aca="false">$C$5</f>
        <v>11.5</v>
      </c>
      <c r="D53" s="37" t="n">
        <f aca="false">C53*EXP(($C$6-0.5*$C$7^2)*$C$8+$C$7*SQRT($C$8)*D112)</f>
        <v>12.061182853875</v>
      </c>
      <c r="E53" s="37" t="n">
        <f aca="false">D53*EXP(($C$6-0.5*$C$7^2)*$C$8+$C$7*SQRT($C$8)*E112)</f>
        <v>11.8130287559295</v>
      </c>
      <c r="F53" s="37" t="n">
        <f aca="false">E53*EXP(($C$6-0.5*$C$7^2)*$C$8+$C$7*SQRT($C$8)*F112)</f>
        <v>13.3334549720823</v>
      </c>
      <c r="G53" s="37" t="n">
        <f aca="false">F53*EXP(($C$6-0.5*$C$7^2)*$C$8+$C$7*SQRT($C$8)*G112)</f>
        <v>14.1228840186803</v>
      </c>
      <c r="H53" s="37" t="n">
        <f aca="false">G53*EXP(($C$6-0.5*$C$7^2)*$C$8+$C$7*SQRT($C$8)*H112)</f>
        <v>13.231796399933</v>
      </c>
      <c r="I53" s="37" t="n">
        <f aca="false">H53*EXP(($C$6-0.5*$C$7^2)*$C$8+$C$7*SQRT($C$8)*I112)</f>
        <v>14.301261742708</v>
      </c>
      <c r="J53" s="37" t="n">
        <f aca="false">I53*EXP(($C$6-0.5*$C$7^2)*$C$8+$C$7*SQRT($C$8)*J112)</f>
        <v>13.51963209234</v>
      </c>
      <c r="K53" s="37" t="n">
        <f aca="false">J53*EXP(($C$6-0.5*$C$7^2)*$C$8+$C$7*SQRT($C$8)*K112)</f>
        <v>11.109144111877</v>
      </c>
      <c r="L53" s="37" t="n">
        <f aca="false">K53*EXP(($C$6-0.5*$C$7^2)*$C$8+$C$7*SQRT($C$8)*L112)</f>
        <v>13.87992965032</v>
      </c>
      <c r="M53" s="37" t="n">
        <f aca="false">L53*EXP(($C$6-0.5*$C$7^2)*$C$8+$C$7*SQRT($C$8)*M112)</f>
        <v>13.3552890889856</v>
      </c>
      <c r="N53" s="37" t="n">
        <f aca="false">M53*EXP(($C$6-0.5*$C$7^2)*$C$8+$C$7*SQRT($C$8)*N112)</f>
        <v>12.489926307703</v>
      </c>
      <c r="O53" s="37" t="n">
        <f aca="false">N53*EXP(($C$6-0.5*$C$7^2)*$C$8+$C$7*SQRT($C$8)*O112)</f>
        <v>12.960363428402</v>
      </c>
      <c r="P53" s="37" t="n">
        <f aca="false">O53*EXP(($C$6-0.5*$C$7^2)*$C$8+$C$7*SQRT($C$8)*P112)</f>
        <v>10.9203297161054</v>
      </c>
      <c r="Q53" s="37" t="n">
        <f aca="false">P53*EXP(($C$6-0.5*$C$7^2)*$C$8+$C$7*SQRT($C$8)*Q112)</f>
        <v>9.41175952677877</v>
      </c>
      <c r="R53" s="37" t="n">
        <f aca="false">Q53*EXP(($C$6-0.5*$C$7^2)*$C$8+$C$7*SQRT($C$8)*R112)</f>
        <v>8.90815427343627</v>
      </c>
      <c r="S53" s="37" t="n">
        <f aca="false">R53*EXP(($C$6-0.5*$C$7^2)*$C$8+$C$7*SQRT($C$8)*S112)</f>
        <v>8.41294881656153</v>
      </c>
      <c r="T53" s="37" t="n">
        <f aca="false">S53*EXP(($C$6-0.5*$C$7^2)*$C$8+$C$7*SQRT($C$8)*T112)</f>
        <v>8.47800121822966</v>
      </c>
      <c r="U53" s="37" t="n">
        <f aca="false">T53*EXP(($C$6-0.5*$C$7^2)*$C$8+$C$7*SQRT($C$8)*U112)</f>
        <v>9.58723084608847</v>
      </c>
      <c r="V53" s="37" t="n">
        <f aca="false">U53*EXP(($C$6-0.5*$C$7^2)*$C$8+$C$7*SQRT($C$8)*V112)</f>
        <v>9.09977452230362</v>
      </c>
      <c r="W53" s="37" t="n">
        <f aca="false">V53*EXP(($C$6-0.5*$C$7^2)*$C$8+$C$7*SQRT($C$8)*W112)</f>
        <v>9.60347099378717</v>
      </c>
      <c r="X53" s="37" t="n">
        <f aca="false">W53*EXP(($C$6-0.5*$C$7^2)*$C$8+$C$7*SQRT($C$8)*X112)</f>
        <v>10.2566745944328</v>
      </c>
      <c r="Y53" s="37" t="n">
        <f aca="false">X53*EXP(($C$6-0.5*$C$7^2)*$C$8+$C$7*SQRT($C$8)*Y112)</f>
        <v>9.1050209100815</v>
      </c>
      <c r="Z53" s="37" t="n">
        <f aca="false">Y53*EXP(($C$6-0.5*$C$7^2)*$C$8+$C$7*SQRT($C$8)*Z112)</f>
        <v>9.33437181569314</v>
      </c>
      <c r="AA53" s="37" t="n">
        <f aca="false">Z53*EXP(($C$6-0.5*$C$7^2)*$C$8+$C$7*SQRT($C$8)*AA112)</f>
        <v>8.41581595729585</v>
      </c>
      <c r="AB53" s="37" t="n">
        <f aca="false">AA53*EXP(($C$6-0.5*$C$7^2)*$C$8+$C$7*SQRT($C$8)*AB112)</f>
        <v>9.45586777396381</v>
      </c>
      <c r="AC53" s="37" t="n">
        <f aca="false">AB53*EXP(($C$6-0.5*$C$7^2)*$C$8+$C$7*SQRT($C$8)*AC112)</f>
        <v>9.93808090406372</v>
      </c>
      <c r="AD53" s="37" t="n">
        <f aca="false">AC53*EXP(($C$6-0.5*$C$7^2)*$C$8+$C$7*SQRT($C$8)*AD112)</f>
        <v>9.95426442840186</v>
      </c>
      <c r="AE53" s="37" t="n">
        <f aca="false">AD53*EXP(($C$6-0.5*$C$7^2)*$C$8+$C$7*SQRT($C$8)*AE112)</f>
        <v>8.59222118180245</v>
      </c>
      <c r="AF53" s="37" t="n">
        <f aca="false">AE53*EXP(($C$6-0.5*$C$7^2)*$C$8+$C$7*SQRT($C$8)*AF112)</f>
        <v>8.70064926433193</v>
      </c>
      <c r="AG53" s="37" t="n">
        <f aca="false">AF53*EXP(($C$6-0.5*$C$7^2)*$C$8+$C$7*SQRT($C$8)*AG112)</f>
        <v>7.99706056471723</v>
      </c>
      <c r="AH53" s="37" t="n">
        <f aca="false">AG53*EXP(($C$6-0.5*$C$7^2)*$C$8+$C$7*SQRT($C$8)*AH112)</f>
        <v>8.6393934544309</v>
      </c>
      <c r="AI53" s="37" t="n">
        <f aca="false">AH53*EXP(($C$6-0.5*$C$7^2)*$C$8+$C$7*SQRT($C$8)*AI112)</f>
        <v>8.52548010777436</v>
      </c>
      <c r="AJ53" s="37" t="n">
        <f aca="false">AI53*EXP(($C$6-0.5*$C$7^2)*$C$8+$C$7*SQRT($C$8)*AJ112)</f>
        <v>7.7971993301874</v>
      </c>
      <c r="AK53" s="37" t="n">
        <f aca="false">AJ53*EXP(($C$6-0.5*$C$7^2)*$C$8+$C$7*SQRT($C$8)*AK112)</f>
        <v>8.62881683852525</v>
      </c>
      <c r="AL53" s="37" t="n">
        <f aca="false">AK53*EXP(($C$6-0.5*$C$7^2)*$C$8+$C$7*SQRT($C$8)*AL112)</f>
        <v>9.33783075595629</v>
      </c>
      <c r="AM53" s="37" t="n">
        <f aca="false">AL53*EXP(($C$6-0.5*$C$7^2)*$C$8+$C$7*SQRT($C$8)*AM112)</f>
        <v>8.74785034616495</v>
      </c>
      <c r="AN53" s="37" t="n">
        <f aca="false">AM53*EXP(($C$6-0.5*$C$7^2)*$C$8+$C$7*SQRT($C$8)*AN112)</f>
        <v>9.93531029186751</v>
      </c>
      <c r="AO53" s="37" t="n">
        <f aca="false">AN53*EXP(($C$6-0.5*$C$7^2)*$C$8+$C$7*SQRT($C$8)*AO112)</f>
        <v>9.61360139410693</v>
      </c>
      <c r="AP53" s="37" t="n">
        <f aca="false">AO53*EXP(($C$6-0.5*$C$7^2)*$C$8+$C$7*SQRT($C$8)*AP112)</f>
        <v>9.29133930195333</v>
      </c>
      <c r="AQ53" s="37" t="n">
        <f aca="false">AP53*EXP(($C$6-0.5*$C$7^2)*$C$8+$C$7*SQRT($C$8)*AQ112)</f>
        <v>9.41665493523843</v>
      </c>
      <c r="AR53" s="37" t="n">
        <f aca="false">AQ53*EXP(($C$6-0.5*$C$7^2)*$C$8+$C$7*SQRT($C$8)*AR112)</f>
        <v>8.66884239059354</v>
      </c>
      <c r="AS53" s="37" t="n">
        <f aca="false">AR53*EXP(($C$6-0.5*$C$7^2)*$C$8+$C$7*SQRT($C$8)*AS112)</f>
        <v>8.25736521586156</v>
      </c>
      <c r="AT53" s="37" t="n">
        <f aca="false">AS53*EXP(($C$6-0.5*$C$7^2)*$C$8+$C$7*SQRT($C$8)*AT112)</f>
        <v>8.11178707845924</v>
      </c>
      <c r="AU53" s="37" t="n">
        <f aca="false">AT53*EXP(($C$6-0.5*$C$7^2)*$C$8+$C$7*SQRT($C$8)*AU112)</f>
        <v>9.59269272244621</v>
      </c>
      <c r="AV53" s="37" t="n">
        <f aca="false">AU53*EXP(($C$6-0.5*$C$7^2)*$C$8+$C$7*SQRT($C$8)*AV112)</f>
        <v>11.3058999075886</v>
      </c>
      <c r="AW53" s="37" t="n">
        <f aca="false">AV53*EXP(($C$6-0.5*$C$7^2)*$C$8+$C$7*SQRT($C$8)*AW112)</f>
        <v>10.9873455238041</v>
      </c>
      <c r="AX53" s="37" t="n">
        <f aca="false">AW53*EXP(($C$6-0.5*$C$7^2)*$C$8+$C$7*SQRT($C$8)*AX112)</f>
        <v>13.1079686121954</v>
      </c>
      <c r="AY53" s="37" t="n">
        <f aca="false">AX53*EXP(($C$6-0.5*$C$7^2)*$C$8+$C$7*SQRT($C$8)*AY112)</f>
        <v>13.0434826571182</v>
      </c>
      <c r="AZ53" s="37" t="n">
        <f aca="false">AY53*EXP(($C$6-0.5*$C$7^2)*$C$8+$C$7*SQRT($C$8)*AZ112)</f>
        <v>13.5970607794508</v>
      </c>
      <c r="BA53" s="37" t="n">
        <f aca="false">AZ53*EXP(($C$6-0.5*$C$7^2)*$C$8+$C$7*SQRT($C$8)*BA112)</f>
        <v>14.9781992102719</v>
      </c>
      <c r="BB53" s="37" t="n">
        <f aca="false">BA53*EXP(($C$6-0.5*$C$7^2)*$C$8+$C$7*SQRT($C$8)*BB112)</f>
        <v>15.4629843886818</v>
      </c>
      <c r="BC53" s="37" t="n">
        <f aca="false">BB53*EXP(($C$6-0.5*$C$7^2)*$C$8+$C$7*SQRT($C$8)*BC112)</f>
        <v>20.1499717973735</v>
      </c>
      <c r="BD53" s="37" t="n">
        <f aca="false">BC53*EXP(($C$6-0.5*$C$7^2)*$C$8+$C$7*SQRT($C$8)*BD112)</f>
        <v>20.6913100302432</v>
      </c>
      <c r="BE53" s="37" t="n">
        <f aca="false">BD53*EXP(($C$6-0.5*$C$7^2)*$C$8+$C$7*SQRT($C$8)*BE112)</f>
        <v>18.140718700809</v>
      </c>
      <c r="BF53" s="37" t="n">
        <f aca="false">BE53*EXP(($C$6-0.5*$C$7^2)*$C$8+$C$7*SQRT($C$8)*BF112)</f>
        <v>20.9299551534321</v>
      </c>
      <c r="BG53" s="37" t="n">
        <f aca="false">BF53*EXP(($C$6-0.5*$C$7^2)*$C$8+$C$7*SQRT($C$8)*BG112)</f>
        <v>20.0012768964597</v>
      </c>
      <c r="BH53" s="37" t="n">
        <f aca="false">BG53*EXP(($C$6-0.5*$C$7^2)*$C$8+$C$7*SQRT($C$8)*BH112)</f>
        <v>19.3411200598519</v>
      </c>
      <c r="BI53" s="37" t="n">
        <f aca="false">BH53*EXP(($C$6-0.5*$C$7^2)*$C$8+$C$7*SQRT($C$8)*BI112)</f>
        <v>13.9276193422623</v>
      </c>
      <c r="BJ53" s="37" t="n">
        <f aca="false">BI53*EXP(($C$6-0.5*$C$7^2)*$C$8+$C$7*SQRT($C$8)*BJ112)</f>
        <v>15.5412105256206</v>
      </c>
      <c r="BK53" s="37" t="n">
        <f aca="false">BJ53*EXP(($C$6-0.5*$C$7^2)*$C$8+$C$7*SQRT($C$8)*BK112)</f>
        <v>16.9979535031888</v>
      </c>
    </row>
    <row r="54" customFormat="false" ht="15" hidden="false" customHeight="false" outlineLevel="0" collapsed="false">
      <c r="B54" s="2" t="s">
        <v>308</v>
      </c>
      <c r="C54" s="36" t="n">
        <f aca="false">$C$5</f>
        <v>11.5</v>
      </c>
      <c r="D54" s="37" t="n">
        <f aca="false">C54*EXP(($C$6-0.5*$C$7^2)*$C$8+$C$7*SQRT($C$8)*D113)</f>
        <v>12.5511636521509</v>
      </c>
      <c r="E54" s="37" t="n">
        <f aca="false">D54*EXP(($C$6-0.5*$C$7^2)*$C$8+$C$7*SQRT($C$8)*E113)</f>
        <v>13.9706374437259</v>
      </c>
      <c r="F54" s="37" t="n">
        <f aca="false">E54*EXP(($C$6-0.5*$C$7^2)*$C$8+$C$7*SQRT($C$8)*F113)</f>
        <v>16.8150002260232</v>
      </c>
      <c r="G54" s="37" t="n">
        <f aca="false">F54*EXP(($C$6-0.5*$C$7^2)*$C$8+$C$7*SQRT($C$8)*G113)</f>
        <v>16.727294410991</v>
      </c>
      <c r="H54" s="37" t="n">
        <f aca="false">G54*EXP(($C$6-0.5*$C$7^2)*$C$8+$C$7*SQRT($C$8)*H113)</f>
        <v>18.5359435914375</v>
      </c>
      <c r="I54" s="37" t="n">
        <f aca="false">H54*EXP(($C$6-0.5*$C$7^2)*$C$8+$C$7*SQRT($C$8)*I113)</f>
        <v>17.0804024139911</v>
      </c>
      <c r="J54" s="37" t="n">
        <f aca="false">I54*EXP(($C$6-0.5*$C$7^2)*$C$8+$C$7*SQRT($C$8)*J113)</f>
        <v>16.4271860053758</v>
      </c>
      <c r="K54" s="37" t="n">
        <f aca="false">J54*EXP(($C$6-0.5*$C$7^2)*$C$8+$C$7*SQRT($C$8)*K113)</f>
        <v>18.4428591315327</v>
      </c>
      <c r="L54" s="37" t="n">
        <f aca="false">K54*EXP(($C$6-0.5*$C$7^2)*$C$8+$C$7*SQRT($C$8)*L113)</f>
        <v>19.2478402261337</v>
      </c>
      <c r="M54" s="37" t="n">
        <f aca="false">L54*EXP(($C$6-0.5*$C$7^2)*$C$8+$C$7*SQRT($C$8)*M113)</f>
        <v>16.6256133182884</v>
      </c>
      <c r="N54" s="37" t="n">
        <f aca="false">M54*EXP(($C$6-0.5*$C$7^2)*$C$8+$C$7*SQRT($C$8)*N113)</f>
        <v>17.2946590881853</v>
      </c>
      <c r="O54" s="37" t="n">
        <f aca="false">N54*EXP(($C$6-0.5*$C$7^2)*$C$8+$C$7*SQRT($C$8)*O113)</f>
        <v>16.9479967846782</v>
      </c>
      <c r="P54" s="37" t="n">
        <f aca="false">O54*EXP(($C$6-0.5*$C$7^2)*$C$8+$C$7*SQRT($C$8)*P113)</f>
        <v>15.4894855331653</v>
      </c>
      <c r="Q54" s="37" t="n">
        <f aca="false">P54*EXP(($C$6-0.5*$C$7^2)*$C$8+$C$7*SQRT($C$8)*Q113)</f>
        <v>16.2422829295387</v>
      </c>
      <c r="R54" s="37" t="n">
        <f aca="false">Q54*EXP(($C$6-0.5*$C$7^2)*$C$8+$C$7*SQRT($C$8)*R113)</f>
        <v>15.5344740438238</v>
      </c>
      <c r="S54" s="37" t="n">
        <f aca="false">R54*EXP(($C$6-0.5*$C$7^2)*$C$8+$C$7*SQRT($C$8)*S113)</f>
        <v>13.073680019101</v>
      </c>
      <c r="T54" s="37" t="n">
        <f aca="false">S54*EXP(($C$6-0.5*$C$7^2)*$C$8+$C$7*SQRT($C$8)*T113)</f>
        <v>11.5712990818631</v>
      </c>
      <c r="U54" s="37" t="n">
        <f aca="false">T54*EXP(($C$6-0.5*$C$7^2)*$C$8+$C$7*SQRT($C$8)*U113)</f>
        <v>14.0471051801007</v>
      </c>
      <c r="V54" s="37" t="n">
        <f aca="false">U54*EXP(($C$6-0.5*$C$7^2)*$C$8+$C$7*SQRT($C$8)*V113)</f>
        <v>11.8941957245455</v>
      </c>
      <c r="W54" s="37" t="n">
        <f aca="false">V54*EXP(($C$6-0.5*$C$7^2)*$C$8+$C$7*SQRT($C$8)*W113)</f>
        <v>12.1862446149558</v>
      </c>
      <c r="X54" s="37" t="n">
        <f aca="false">W54*EXP(($C$6-0.5*$C$7^2)*$C$8+$C$7*SQRT($C$8)*X113)</f>
        <v>13.027278713332</v>
      </c>
      <c r="Y54" s="37" t="n">
        <f aca="false">X54*EXP(($C$6-0.5*$C$7^2)*$C$8+$C$7*SQRT($C$8)*Y113)</f>
        <v>13.9709339095795</v>
      </c>
      <c r="Z54" s="37" t="n">
        <f aca="false">Y54*EXP(($C$6-0.5*$C$7^2)*$C$8+$C$7*SQRT($C$8)*Z113)</f>
        <v>12.2113478896785</v>
      </c>
      <c r="AA54" s="37" t="n">
        <f aca="false">Z54*EXP(($C$6-0.5*$C$7^2)*$C$8+$C$7*SQRT($C$8)*AA113)</f>
        <v>11.7859802739162</v>
      </c>
      <c r="AB54" s="37" t="n">
        <f aca="false">AA54*EXP(($C$6-0.5*$C$7^2)*$C$8+$C$7*SQRT($C$8)*AB113)</f>
        <v>11.9672981948548</v>
      </c>
      <c r="AC54" s="37" t="n">
        <f aca="false">AB54*EXP(($C$6-0.5*$C$7^2)*$C$8+$C$7*SQRT($C$8)*AC113)</f>
        <v>13.0628802861367</v>
      </c>
      <c r="AD54" s="37" t="n">
        <f aca="false">AC54*EXP(($C$6-0.5*$C$7^2)*$C$8+$C$7*SQRT($C$8)*AD113)</f>
        <v>12.1683866445656</v>
      </c>
      <c r="AE54" s="37" t="n">
        <f aca="false">AD54*EXP(($C$6-0.5*$C$7^2)*$C$8+$C$7*SQRT($C$8)*AE113)</f>
        <v>10.708404025633</v>
      </c>
      <c r="AF54" s="37" t="n">
        <f aca="false">AE54*EXP(($C$6-0.5*$C$7^2)*$C$8+$C$7*SQRT($C$8)*AF113)</f>
        <v>11.9511133126134</v>
      </c>
      <c r="AG54" s="37" t="n">
        <f aca="false">AF54*EXP(($C$6-0.5*$C$7^2)*$C$8+$C$7*SQRT($C$8)*AG113)</f>
        <v>13.4889745045356</v>
      </c>
      <c r="AH54" s="37" t="n">
        <f aca="false">AG54*EXP(($C$6-0.5*$C$7^2)*$C$8+$C$7*SQRT($C$8)*AH113)</f>
        <v>14.0452603625869</v>
      </c>
      <c r="AI54" s="37" t="n">
        <f aca="false">AH54*EXP(($C$6-0.5*$C$7^2)*$C$8+$C$7*SQRT($C$8)*AI113)</f>
        <v>13.1355174002518</v>
      </c>
      <c r="AJ54" s="37" t="n">
        <f aca="false">AI54*EXP(($C$6-0.5*$C$7^2)*$C$8+$C$7*SQRT($C$8)*AJ113)</f>
        <v>13.7323838851856</v>
      </c>
      <c r="AK54" s="37" t="n">
        <f aca="false">AJ54*EXP(($C$6-0.5*$C$7^2)*$C$8+$C$7*SQRT($C$8)*AK113)</f>
        <v>13.8954924663011</v>
      </c>
      <c r="AL54" s="37" t="n">
        <f aca="false">AK54*EXP(($C$6-0.5*$C$7^2)*$C$8+$C$7*SQRT($C$8)*AL113)</f>
        <v>15.2299844840703</v>
      </c>
      <c r="AM54" s="37" t="n">
        <f aca="false">AL54*EXP(($C$6-0.5*$C$7^2)*$C$8+$C$7*SQRT($C$8)*AM113)</f>
        <v>13.2773480682116</v>
      </c>
      <c r="AN54" s="37" t="n">
        <f aca="false">AM54*EXP(($C$6-0.5*$C$7^2)*$C$8+$C$7*SQRT($C$8)*AN113)</f>
        <v>13.4452986588079</v>
      </c>
      <c r="AO54" s="37" t="n">
        <f aca="false">AN54*EXP(($C$6-0.5*$C$7^2)*$C$8+$C$7*SQRT($C$8)*AO113)</f>
        <v>13.2103077353657</v>
      </c>
      <c r="AP54" s="37" t="n">
        <f aca="false">AO54*EXP(($C$6-0.5*$C$7^2)*$C$8+$C$7*SQRT($C$8)*AP113)</f>
        <v>11.6941136014309</v>
      </c>
      <c r="AQ54" s="37" t="n">
        <f aca="false">AP54*EXP(($C$6-0.5*$C$7^2)*$C$8+$C$7*SQRT($C$8)*AQ113)</f>
        <v>11.9718509508229</v>
      </c>
      <c r="AR54" s="37" t="n">
        <f aca="false">AQ54*EXP(($C$6-0.5*$C$7^2)*$C$8+$C$7*SQRT($C$8)*AR113)</f>
        <v>12.0155923991427</v>
      </c>
      <c r="AS54" s="37" t="n">
        <f aca="false">AR54*EXP(($C$6-0.5*$C$7^2)*$C$8+$C$7*SQRT($C$8)*AS113)</f>
        <v>11.4845988698228</v>
      </c>
      <c r="AT54" s="37" t="n">
        <f aca="false">AS54*EXP(($C$6-0.5*$C$7^2)*$C$8+$C$7*SQRT($C$8)*AT113)</f>
        <v>11.9923214255837</v>
      </c>
      <c r="AU54" s="37" t="n">
        <f aca="false">AT54*EXP(($C$6-0.5*$C$7^2)*$C$8+$C$7*SQRT($C$8)*AU113)</f>
        <v>10.261982955572</v>
      </c>
      <c r="AV54" s="37" t="n">
        <f aca="false">AU54*EXP(($C$6-0.5*$C$7^2)*$C$8+$C$7*SQRT($C$8)*AV113)</f>
        <v>10.1999053266606</v>
      </c>
      <c r="AW54" s="37" t="n">
        <f aca="false">AV54*EXP(($C$6-0.5*$C$7^2)*$C$8+$C$7*SQRT($C$8)*AW113)</f>
        <v>10.6922561089817</v>
      </c>
      <c r="AX54" s="37" t="n">
        <f aca="false">AW54*EXP(($C$6-0.5*$C$7^2)*$C$8+$C$7*SQRT($C$8)*AX113)</f>
        <v>11.028603295745</v>
      </c>
      <c r="AY54" s="37" t="n">
        <f aca="false">AX54*EXP(($C$6-0.5*$C$7^2)*$C$8+$C$7*SQRT($C$8)*AY113)</f>
        <v>12.408593780651</v>
      </c>
      <c r="AZ54" s="37" t="n">
        <f aca="false">AY54*EXP(($C$6-0.5*$C$7^2)*$C$8+$C$7*SQRT($C$8)*AZ113)</f>
        <v>10.8747984028116</v>
      </c>
      <c r="BA54" s="37" t="n">
        <f aca="false">AZ54*EXP(($C$6-0.5*$C$7^2)*$C$8+$C$7*SQRT($C$8)*BA113)</f>
        <v>9.2152104044063</v>
      </c>
      <c r="BB54" s="37" t="n">
        <f aca="false">BA54*EXP(($C$6-0.5*$C$7^2)*$C$8+$C$7*SQRT($C$8)*BB113)</f>
        <v>9.45834099467832</v>
      </c>
      <c r="BC54" s="37" t="n">
        <f aca="false">BB54*EXP(($C$6-0.5*$C$7^2)*$C$8+$C$7*SQRT($C$8)*BC113)</f>
        <v>9.94074856627207</v>
      </c>
      <c r="BD54" s="37" t="n">
        <f aca="false">BC54*EXP(($C$6-0.5*$C$7^2)*$C$8+$C$7*SQRT($C$8)*BD113)</f>
        <v>12.5409131574762</v>
      </c>
      <c r="BE54" s="37" t="n">
        <f aca="false">BD54*EXP(($C$6-0.5*$C$7^2)*$C$8+$C$7*SQRT($C$8)*BE113)</f>
        <v>13.4160705188071</v>
      </c>
      <c r="BF54" s="37" t="n">
        <f aca="false">BE54*EXP(($C$6-0.5*$C$7^2)*$C$8+$C$7*SQRT($C$8)*BF113)</f>
        <v>12.1873780898566</v>
      </c>
      <c r="BG54" s="37" t="n">
        <f aca="false">BF54*EXP(($C$6-0.5*$C$7^2)*$C$8+$C$7*SQRT($C$8)*BG113)</f>
        <v>13.3116046130858</v>
      </c>
      <c r="BH54" s="37" t="n">
        <f aca="false">BG54*EXP(($C$6-0.5*$C$7^2)*$C$8+$C$7*SQRT($C$8)*BH113)</f>
        <v>12.1301020751028</v>
      </c>
      <c r="BI54" s="37" t="n">
        <f aca="false">BH54*EXP(($C$6-0.5*$C$7^2)*$C$8+$C$7*SQRT($C$8)*BI113)</f>
        <v>10.3038305676532</v>
      </c>
      <c r="BJ54" s="37" t="n">
        <f aca="false">BI54*EXP(($C$6-0.5*$C$7^2)*$C$8+$C$7*SQRT($C$8)*BJ113)</f>
        <v>13.7157082093494</v>
      </c>
      <c r="BK54" s="37" t="n">
        <f aca="false">BJ54*EXP(($C$6-0.5*$C$7^2)*$C$8+$C$7*SQRT($C$8)*BK113)</f>
        <v>14.2121942727722</v>
      </c>
    </row>
    <row r="55" customFormat="false" ht="15" hidden="false" customHeight="false" outlineLevel="0" collapsed="false">
      <c r="B55" s="2" t="s">
        <v>309</v>
      </c>
      <c r="C55" s="36" t="n">
        <f aca="false">$C$5</f>
        <v>11.5</v>
      </c>
      <c r="D55" s="37" t="n">
        <f aca="false">C55*EXP(($C$6-0.5*$C$7^2)*$C$8+$C$7*SQRT($C$8)*D114)</f>
        <v>12.4359481219351</v>
      </c>
      <c r="E55" s="37" t="n">
        <f aca="false">D55*EXP(($C$6-0.5*$C$7^2)*$C$8+$C$7*SQRT($C$8)*E114)</f>
        <v>13.2265676339682</v>
      </c>
      <c r="F55" s="37" t="n">
        <f aca="false">E55*EXP(($C$6-0.5*$C$7^2)*$C$8+$C$7*SQRT($C$8)*F114)</f>
        <v>16.1322882581122</v>
      </c>
      <c r="G55" s="37" t="n">
        <f aca="false">F55*EXP(($C$6-0.5*$C$7^2)*$C$8+$C$7*SQRT($C$8)*G114)</f>
        <v>16.639924818293</v>
      </c>
      <c r="H55" s="37" t="n">
        <f aca="false">G55*EXP(($C$6-0.5*$C$7^2)*$C$8+$C$7*SQRT($C$8)*H114)</f>
        <v>19.0144431930933</v>
      </c>
      <c r="I55" s="37" t="n">
        <f aca="false">H55*EXP(($C$6-0.5*$C$7^2)*$C$8+$C$7*SQRT($C$8)*I114)</f>
        <v>16.9849223465187</v>
      </c>
      <c r="J55" s="37" t="n">
        <f aca="false">I55*EXP(($C$6-0.5*$C$7^2)*$C$8+$C$7*SQRT($C$8)*J114)</f>
        <v>14.5767448025948</v>
      </c>
      <c r="K55" s="37" t="n">
        <f aca="false">J55*EXP(($C$6-0.5*$C$7^2)*$C$8+$C$7*SQRT($C$8)*K114)</f>
        <v>17.0428794304168</v>
      </c>
      <c r="L55" s="37" t="n">
        <f aca="false">K55*EXP(($C$6-0.5*$C$7^2)*$C$8+$C$7*SQRT($C$8)*L114)</f>
        <v>20.0321038474687</v>
      </c>
      <c r="M55" s="37" t="n">
        <f aca="false">L55*EXP(($C$6-0.5*$C$7^2)*$C$8+$C$7*SQRT($C$8)*M114)</f>
        <v>21.1825495052337</v>
      </c>
      <c r="N55" s="37" t="n">
        <f aca="false">M55*EXP(($C$6-0.5*$C$7^2)*$C$8+$C$7*SQRT($C$8)*N114)</f>
        <v>21.710436478108</v>
      </c>
      <c r="O55" s="37" t="n">
        <f aca="false">N55*EXP(($C$6-0.5*$C$7^2)*$C$8+$C$7*SQRT($C$8)*O114)</f>
        <v>22.1057720821112</v>
      </c>
      <c r="P55" s="37" t="n">
        <f aca="false">O55*EXP(($C$6-0.5*$C$7^2)*$C$8+$C$7*SQRT($C$8)*P114)</f>
        <v>20.4947034803065</v>
      </c>
      <c r="Q55" s="37" t="n">
        <f aca="false">P55*EXP(($C$6-0.5*$C$7^2)*$C$8+$C$7*SQRT($C$8)*Q114)</f>
        <v>24.2584842871829</v>
      </c>
      <c r="R55" s="37" t="n">
        <f aca="false">Q55*EXP(($C$6-0.5*$C$7^2)*$C$8+$C$7*SQRT($C$8)*R114)</f>
        <v>26.0719505111692</v>
      </c>
      <c r="S55" s="37" t="n">
        <f aca="false">R55*EXP(($C$6-0.5*$C$7^2)*$C$8+$C$7*SQRT($C$8)*S114)</f>
        <v>27.5546909771597</v>
      </c>
      <c r="T55" s="37" t="n">
        <f aca="false">S55*EXP(($C$6-0.5*$C$7^2)*$C$8+$C$7*SQRT($C$8)*T114)</f>
        <v>28.7101036342426</v>
      </c>
      <c r="U55" s="37" t="n">
        <f aca="false">T55*EXP(($C$6-0.5*$C$7^2)*$C$8+$C$7*SQRT($C$8)*U114)</f>
        <v>32.2016660821632</v>
      </c>
      <c r="V55" s="37" t="n">
        <f aca="false">U55*EXP(($C$6-0.5*$C$7^2)*$C$8+$C$7*SQRT($C$8)*V114)</f>
        <v>34.0296498588704</v>
      </c>
      <c r="W55" s="37" t="n">
        <f aca="false">V55*EXP(($C$6-0.5*$C$7^2)*$C$8+$C$7*SQRT($C$8)*W114)</f>
        <v>36.9221728941853</v>
      </c>
      <c r="X55" s="37" t="n">
        <f aca="false">W55*EXP(($C$6-0.5*$C$7^2)*$C$8+$C$7*SQRT($C$8)*X114)</f>
        <v>32.4727489314882</v>
      </c>
      <c r="Y55" s="37" t="n">
        <f aca="false">X55*EXP(($C$6-0.5*$C$7^2)*$C$8+$C$7*SQRT($C$8)*Y114)</f>
        <v>34.3350524875088</v>
      </c>
      <c r="Z55" s="37" t="n">
        <f aca="false">Y55*EXP(($C$6-0.5*$C$7^2)*$C$8+$C$7*SQRT($C$8)*Z114)</f>
        <v>43.6372830097639</v>
      </c>
      <c r="AA55" s="37" t="n">
        <f aca="false">Z55*EXP(($C$6-0.5*$C$7^2)*$C$8+$C$7*SQRT($C$8)*AA114)</f>
        <v>41.2169006074596</v>
      </c>
      <c r="AB55" s="37" t="n">
        <f aca="false">AA55*EXP(($C$6-0.5*$C$7^2)*$C$8+$C$7*SQRT($C$8)*AB114)</f>
        <v>40.631066765918</v>
      </c>
      <c r="AC55" s="37" t="n">
        <f aca="false">AB55*EXP(($C$6-0.5*$C$7^2)*$C$8+$C$7*SQRT($C$8)*AC114)</f>
        <v>44.7993119312824</v>
      </c>
      <c r="AD55" s="37" t="n">
        <f aca="false">AC55*EXP(($C$6-0.5*$C$7^2)*$C$8+$C$7*SQRT($C$8)*AD114)</f>
        <v>49.7505890114389</v>
      </c>
      <c r="AE55" s="37" t="n">
        <f aca="false">AD55*EXP(($C$6-0.5*$C$7^2)*$C$8+$C$7*SQRT($C$8)*AE114)</f>
        <v>53.2680368839338</v>
      </c>
      <c r="AF55" s="37" t="n">
        <f aca="false">AE55*EXP(($C$6-0.5*$C$7^2)*$C$8+$C$7*SQRT($C$8)*AF114)</f>
        <v>44.5988451290089</v>
      </c>
      <c r="AG55" s="37" t="n">
        <f aca="false">AF55*EXP(($C$6-0.5*$C$7^2)*$C$8+$C$7*SQRT($C$8)*AG114)</f>
        <v>47.1136473699315</v>
      </c>
      <c r="AH55" s="37" t="n">
        <f aca="false">AG55*EXP(($C$6-0.5*$C$7^2)*$C$8+$C$7*SQRT($C$8)*AH114)</f>
        <v>41.3691058533152</v>
      </c>
      <c r="AI55" s="37" t="n">
        <f aca="false">AH55*EXP(($C$6-0.5*$C$7^2)*$C$8+$C$7*SQRT($C$8)*AI114)</f>
        <v>37.7839374578467</v>
      </c>
      <c r="AJ55" s="37" t="n">
        <f aca="false">AI55*EXP(($C$6-0.5*$C$7^2)*$C$8+$C$7*SQRT($C$8)*AJ114)</f>
        <v>40.1178091507157</v>
      </c>
      <c r="AK55" s="37" t="n">
        <f aca="false">AJ55*EXP(($C$6-0.5*$C$7^2)*$C$8+$C$7*SQRT($C$8)*AK114)</f>
        <v>38.8297278419184</v>
      </c>
      <c r="AL55" s="37" t="n">
        <f aca="false">AK55*EXP(($C$6-0.5*$C$7^2)*$C$8+$C$7*SQRT($C$8)*AL114)</f>
        <v>42.4283021335415</v>
      </c>
      <c r="AM55" s="37" t="n">
        <f aca="false">AL55*EXP(($C$6-0.5*$C$7^2)*$C$8+$C$7*SQRT($C$8)*AM114)</f>
        <v>59.91771847052</v>
      </c>
      <c r="AN55" s="37" t="n">
        <f aca="false">AM55*EXP(($C$6-0.5*$C$7^2)*$C$8+$C$7*SQRT($C$8)*AN114)</f>
        <v>65.2380508070964</v>
      </c>
      <c r="AO55" s="37" t="n">
        <f aca="false">AN55*EXP(($C$6-0.5*$C$7^2)*$C$8+$C$7*SQRT($C$8)*AO114)</f>
        <v>70.6087454266942</v>
      </c>
      <c r="AP55" s="37" t="n">
        <f aca="false">AO55*EXP(($C$6-0.5*$C$7^2)*$C$8+$C$7*SQRT($C$8)*AP114)</f>
        <v>63.9890811120664</v>
      </c>
      <c r="AQ55" s="37" t="n">
        <f aca="false">AP55*EXP(($C$6-0.5*$C$7^2)*$C$8+$C$7*SQRT($C$8)*AQ114)</f>
        <v>59.6204218902139</v>
      </c>
      <c r="AR55" s="37" t="n">
        <f aca="false">AQ55*EXP(($C$6-0.5*$C$7^2)*$C$8+$C$7*SQRT($C$8)*AR114)</f>
        <v>53.0446913190514</v>
      </c>
      <c r="AS55" s="37" t="n">
        <f aca="false">AR55*EXP(($C$6-0.5*$C$7^2)*$C$8+$C$7*SQRT($C$8)*AS114)</f>
        <v>50.0252326390221</v>
      </c>
      <c r="AT55" s="37" t="n">
        <f aca="false">AS55*EXP(($C$6-0.5*$C$7^2)*$C$8+$C$7*SQRT($C$8)*AT114)</f>
        <v>44.3708517769018</v>
      </c>
      <c r="AU55" s="37" t="n">
        <f aca="false">AT55*EXP(($C$6-0.5*$C$7^2)*$C$8+$C$7*SQRT($C$8)*AU114)</f>
        <v>41.2657851262007</v>
      </c>
      <c r="AV55" s="37" t="n">
        <f aca="false">AU55*EXP(($C$6-0.5*$C$7^2)*$C$8+$C$7*SQRT($C$8)*AV114)</f>
        <v>40.3243018384101</v>
      </c>
      <c r="AW55" s="37" t="n">
        <f aca="false">AV55*EXP(($C$6-0.5*$C$7^2)*$C$8+$C$7*SQRT($C$8)*AW114)</f>
        <v>36.1259511202049</v>
      </c>
      <c r="AX55" s="37" t="n">
        <f aca="false">AW55*EXP(($C$6-0.5*$C$7^2)*$C$8+$C$7*SQRT($C$8)*AX114)</f>
        <v>30.912421197062</v>
      </c>
      <c r="AY55" s="37" t="n">
        <f aca="false">AX55*EXP(($C$6-0.5*$C$7^2)*$C$8+$C$7*SQRT($C$8)*AY114)</f>
        <v>26.6190439374708</v>
      </c>
      <c r="AZ55" s="37" t="n">
        <f aca="false">AY55*EXP(($C$6-0.5*$C$7^2)*$C$8+$C$7*SQRT($C$8)*AZ114)</f>
        <v>27.9729268528412</v>
      </c>
      <c r="BA55" s="37" t="n">
        <f aca="false">AZ55*EXP(($C$6-0.5*$C$7^2)*$C$8+$C$7*SQRT($C$8)*BA114)</f>
        <v>28.1517015734843</v>
      </c>
      <c r="BB55" s="37" t="n">
        <f aca="false">BA55*EXP(($C$6-0.5*$C$7^2)*$C$8+$C$7*SQRT($C$8)*BB114)</f>
        <v>31.4993396393556</v>
      </c>
      <c r="BC55" s="37" t="n">
        <f aca="false">BB55*EXP(($C$6-0.5*$C$7^2)*$C$8+$C$7*SQRT($C$8)*BC114)</f>
        <v>35.3166536896812</v>
      </c>
      <c r="BD55" s="37" t="n">
        <f aca="false">BC55*EXP(($C$6-0.5*$C$7^2)*$C$8+$C$7*SQRT($C$8)*BD114)</f>
        <v>34.0150944441315</v>
      </c>
      <c r="BE55" s="37" t="n">
        <f aca="false">BD55*EXP(($C$6-0.5*$C$7^2)*$C$8+$C$7*SQRT($C$8)*BE114)</f>
        <v>36.6027185961707</v>
      </c>
      <c r="BF55" s="37" t="n">
        <f aca="false">BE55*EXP(($C$6-0.5*$C$7^2)*$C$8+$C$7*SQRT($C$8)*BF114)</f>
        <v>31.2468648728982</v>
      </c>
      <c r="BG55" s="37" t="n">
        <f aca="false">BF55*EXP(($C$6-0.5*$C$7^2)*$C$8+$C$7*SQRT($C$8)*BG114)</f>
        <v>40.132060233352</v>
      </c>
      <c r="BH55" s="37" t="n">
        <f aca="false">BG55*EXP(($C$6-0.5*$C$7^2)*$C$8+$C$7*SQRT($C$8)*BH114)</f>
        <v>45.7468948577865</v>
      </c>
      <c r="BI55" s="37" t="n">
        <f aca="false">BH55*EXP(($C$6-0.5*$C$7^2)*$C$8+$C$7*SQRT($C$8)*BI114)</f>
        <v>44.6722347586451</v>
      </c>
      <c r="BJ55" s="37" t="n">
        <f aca="false">BI55*EXP(($C$6-0.5*$C$7^2)*$C$8+$C$7*SQRT($C$8)*BJ114)</f>
        <v>39.3135743576642</v>
      </c>
      <c r="BK55" s="37" t="n">
        <f aca="false">BJ55*EXP(($C$6-0.5*$C$7^2)*$C$8+$C$7*SQRT($C$8)*BK114)</f>
        <v>40.97968874918</v>
      </c>
    </row>
    <row r="56" customFormat="false" ht="15" hidden="false" customHeight="false" outlineLevel="0" collapsed="false">
      <c r="B56" s="2" t="s">
        <v>310</v>
      </c>
      <c r="C56" s="36" t="n">
        <f aca="false">$C$5</f>
        <v>11.5</v>
      </c>
      <c r="D56" s="37" t="n">
        <f aca="false">C56*EXP(($C$6-0.5*$C$7^2)*$C$8+$C$7*SQRT($C$8)*D115)</f>
        <v>9.36540972465852</v>
      </c>
      <c r="E56" s="37" t="n">
        <f aca="false">D56*EXP(($C$6-0.5*$C$7^2)*$C$8+$C$7*SQRT($C$8)*E115)</f>
        <v>8.59648125121701</v>
      </c>
      <c r="F56" s="37" t="n">
        <f aca="false">E56*EXP(($C$6-0.5*$C$7^2)*$C$8+$C$7*SQRT($C$8)*F115)</f>
        <v>9.33065999368363</v>
      </c>
      <c r="G56" s="37" t="n">
        <f aca="false">F56*EXP(($C$6-0.5*$C$7^2)*$C$8+$C$7*SQRT($C$8)*G115)</f>
        <v>9.40648093611245</v>
      </c>
      <c r="H56" s="37" t="n">
        <f aca="false">G56*EXP(($C$6-0.5*$C$7^2)*$C$8+$C$7*SQRT($C$8)*H115)</f>
        <v>8.91164137740887</v>
      </c>
      <c r="I56" s="37" t="n">
        <f aca="false">H56*EXP(($C$6-0.5*$C$7^2)*$C$8+$C$7*SQRT($C$8)*I115)</f>
        <v>9.88944435442704</v>
      </c>
      <c r="J56" s="37" t="n">
        <f aca="false">I56*EXP(($C$6-0.5*$C$7^2)*$C$8+$C$7*SQRT($C$8)*J115)</f>
        <v>8.82289510414249</v>
      </c>
      <c r="K56" s="37" t="n">
        <f aca="false">J56*EXP(($C$6-0.5*$C$7^2)*$C$8+$C$7*SQRT($C$8)*K115)</f>
        <v>9.10111926021834</v>
      </c>
      <c r="L56" s="37" t="n">
        <f aca="false">K56*EXP(($C$6-0.5*$C$7^2)*$C$8+$C$7*SQRT($C$8)*L115)</f>
        <v>8.61580016317719</v>
      </c>
      <c r="M56" s="37" t="n">
        <f aca="false">L56*EXP(($C$6-0.5*$C$7^2)*$C$8+$C$7*SQRT($C$8)*M115)</f>
        <v>7.84958603421554</v>
      </c>
      <c r="N56" s="37" t="n">
        <f aca="false">M56*EXP(($C$6-0.5*$C$7^2)*$C$8+$C$7*SQRT($C$8)*N115)</f>
        <v>8.25740504739258</v>
      </c>
      <c r="O56" s="37" t="n">
        <f aca="false">N56*EXP(($C$6-0.5*$C$7^2)*$C$8+$C$7*SQRT($C$8)*O115)</f>
        <v>7.40393485688968</v>
      </c>
      <c r="P56" s="37" t="n">
        <f aca="false">O56*EXP(($C$6-0.5*$C$7^2)*$C$8+$C$7*SQRT($C$8)*P115)</f>
        <v>9.12001829989779</v>
      </c>
      <c r="Q56" s="37" t="n">
        <f aca="false">P56*EXP(($C$6-0.5*$C$7^2)*$C$8+$C$7*SQRT($C$8)*Q115)</f>
        <v>8.55184505838468</v>
      </c>
      <c r="R56" s="37" t="n">
        <f aca="false">Q56*EXP(($C$6-0.5*$C$7^2)*$C$8+$C$7*SQRT($C$8)*R115)</f>
        <v>10.6359536143007</v>
      </c>
      <c r="S56" s="37" t="n">
        <f aca="false">R56*EXP(($C$6-0.5*$C$7^2)*$C$8+$C$7*SQRT($C$8)*S115)</f>
        <v>9.43146987013889</v>
      </c>
      <c r="T56" s="37" t="n">
        <f aca="false">S56*EXP(($C$6-0.5*$C$7^2)*$C$8+$C$7*SQRT($C$8)*T115)</f>
        <v>10.0778445314939</v>
      </c>
      <c r="U56" s="37" t="n">
        <f aca="false">T56*EXP(($C$6-0.5*$C$7^2)*$C$8+$C$7*SQRT($C$8)*U115)</f>
        <v>8.8336364080011</v>
      </c>
      <c r="V56" s="37" t="n">
        <f aca="false">U56*EXP(($C$6-0.5*$C$7^2)*$C$8+$C$7*SQRT($C$8)*V115)</f>
        <v>7.6237431596276</v>
      </c>
      <c r="W56" s="37" t="n">
        <f aca="false">V56*EXP(($C$6-0.5*$C$7^2)*$C$8+$C$7*SQRT($C$8)*W115)</f>
        <v>7.75705901453889</v>
      </c>
      <c r="X56" s="37" t="n">
        <f aca="false">W56*EXP(($C$6-0.5*$C$7^2)*$C$8+$C$7*SQRT($C$8)*X115)</f>
        <v>8.35404458416811</v>
      </c>
      <c r="Y56" s="37" t="n">
        <f aca="false">X56*EXP(($C$6-0.5*$C$7^2)*$C$8+$C$7*SQRT($C$8)*Y115)</f>
        <v>7.26290740988334</v>
      </c>
      <c r="Z56" s="37" t="n">
        <f aca="false">Y56*EXP(($C$6-0.5*$C$7^2)*$C$8+$C$7*SQRT($C$8)*Z115)</f>
        <v>8.26883587520249</v>
      </c>
      <c r="AA56" s="37" t="n">
        <f aca="false">Z56*EXP(($C$6-0.5*$C$7^2)*$C$8+$C$7*SQRT($C$8)*AA115)</f>
        <v>7.5747211577735</v>
      </c>
      <c r="AB56" s="37" t="n">
        <f aca="false">AA56*EXP(($C$6-0.5*$C$7^2)*$C$8+$C$7*SQRT($C$8)*AB115)</f>
        <v>7.68313666012054</v>
      </c>
      <c r="AC56" s="37" t="n">
        <f aca="false">AB56*EXP(($C$6-0.5*$C$7^2)*$C$8+$C$7*SQRT($C$8)*AC115)</f>
        <v>8.00851203858117</v>
      </c>
      <c r="AD56" s="37" t="n">
        <f aca="false">AC56*EXP(($C$6-0.5*$C$7^2)*$C$8+$C$7*SQRT($C$8)*AD115)</f>
        <v>8.54679344563932</v>
      </c>
      <c r="AE56" s="37" t="n">
        <f aca="false">AD56*EXP(($C$6-0.5*$C$7^2)*$C$8+$C$7*SQRT($C$8)*AE115)</f>
        <v>7.01575999173273</v>
      </c>
      <c r="AF56" s="37" t="n">
        <f aca="false">AE56*EXP(($C$6-0.5*$C$7^2)*$C$8+$C$7*SQRT($C$8)*AF115)</f>
        <v>8.37730655574428</v>
      </c>
      <c r="AG56" s="37" t="n">
        <f aca="false">AF56*EXP(($C$6-0.5*$C$7^2)*$C$8+$C$7*SQRT($C$8)*AG115)</f>
        <v>8.90817934139935</v>
      </c>
      <c r="AH56" s="37" t="n">
        <f aca="false">AG56*EXP(($C$6-0.5*$C$7^2)*$C$8+$C$7*SQRT($C$8)*AH115)</f>
        <v>8.50029111247654</v>
      </c>
      <c r="AI56" s="37" t="n">
        <f aca="false">AH56*EXP(($C$6-0.5*$C$7^2)*$C$8+$C$7*SQRT($C$8)*AI115)</f>
        <v>7.59561363300598</v>
      </c>
      <c r="AJ56" s="37" t="n">
        <f aca="false">AI56*EXP(($C$6-0.5*$C$7^2)*$C$8+$C$7*SQRT($C$8)*AJ115)</f>
        <v>6.3063293615732</v>
      </c>
      <c r="AK56" s="37" t="n">
        <f aca="false">AJ56*EXP(($C$6-0.5*$C$7^2)*$C$8+$C$7*SQRT($C$8)*AK115)</f>
        <v>5.43047726853611</v>
      </c>
      <c r="AL56" s="37" t="n">
        <f aca="false">AK56*EXP(($C$6-0.5*$C$7^2)*$C$8+$C$7*SQRT($C$8)*AL115)</f>
        <v>5.76394169809645</v>
      </c>
      <c r="AM56" s="37" t="n">
        <f aca="false">AL56*EXP(($C$6-0.5*$C$7^2)*$C$8+$C$7*SQRT($C$8)*AM115)</f>
        <v>5.55125299328528</v>
      </c>
      <c r="AN56" s="37" t="n">
        <f aca="false">AM56*EXP(($C$6-0.5*$C$7^2)*$C$8+$C$7*SQRT($C$8)*AN115)</f>
        <v>4.90236105115574</v>
      </c>
      <c r="AO56" s="37" t="n">
        <f aca="false">AN56*EXP(($C$6-0.5*$C$7^2)*$C$8+$C$7*SQRT($C$8)*AO115)</f>
        <v>4.62617621095253</v>
      </c>
      <c r="AP56" s="37" t="n">
        <f aca="false">AO56*EXP(($C$6-0.5*$C$7^2)*$C$8+$C$7*SQRT($C$8)*AP115)</f>
        <v>5.49108063142575</v>
      </c>
      <c r="AQ56" s="37" t="n">
        <f aca="false">AP56*EXP(($C$6-0.5*$C$7^2)*$C$8+$C$7*SQRT($C$8)*AQ115)</f>
        <v>5.29449627866056</v>
      </c>
      <c r="AR56" s="37" t="n">
        <f aca="false">AQ56*EXP(($C$6-0.5*$C$7^2)*$C$8+$C$7*SQRT($C$8)*AR115)</f>
        <v>4.96479770685476</v>
      </c>
      <c r="AS56" s="37" t="n">
        <f aca="false">AR56*EXP(($C$6-0.5*$C$7^2)*$C$8+$C$7*SQRT($C$8)*AS115)</f>
        <v>5.75659438437486</v>
      </c>
      <c r="AT56" s="37" t="n">
        <f aca="false">AS56*EXP(($C$6-0.5*$C$7^2)*$C$8+$C$7*SQRT($C$8)*AT115)</f>
        <v>6.05467462785425</v>
      </c>
      <c r="AU56" s="37" t="n">
        <f aca="false">AT56*EXP(($C$6-0.5*$C$7^2)*$C$8+$C$7*SQRT($C$8)*AU115)</f>
        <v>6.08304115171646</v>
      </c>
      <c r="AV56" s="37" t="n">
        <f aca="false">AU56*EXP(($C$6-0.5*$C$7^2)*$C$8+$C$7*SQRT($C$8)*AV115)</f>
        <v>5.68965634192065</v>
      </c>
      <c r="AW56" s="37" t="n">
        <f aca="false">AV56*EXP(($C$6-0.5*$C$7^2)*$C$8+$C$7*SQRT($C$8)*AW115)</f>
        <v>4.79787162167714</v>
      </c>
      <c r="AX56" s="37" t="n">
        <f aca="false">AW56*EXP(($C$6-0.5*$C$7^2)*$C$8+$C$7*SQRT($C$8)*AX115)</f>
        <v>4.21894288935786</v>
      </c>
      <c r="AY56" s="37" t="n">
        <f aca="false">AX56*EXP(($C$6-0.5*$C$7^2)*$C$8+$C$7*SQRT($C$8)*AY115)</f>
        <v>4.0016080084078</v>
      </c>
      <c r="AZ56" s="37" t="n">
        <f aca="false">AY56*EXP(($C$6-0.5*$C$7^2)*$C$8+$C$7*SQRT($C$8)*AZ115)</f>
        <v>3.90563650414939</v>
      </c>
      <c r="BA56" s="37" t="n">
        <f aca="false">AZ56*EXP(($C$6-0.5*$C$7^2)*$C$8+$C$7*SQRT($C$8)*BA115)</f>
        <v>4.06054005737085</v>
      </c>
      <c r="BB56" s="37" t="n">
        <f aca="false">BA56*EXP(($C$6-0.5*$C$7^2)*$C$8+$C$7*SQRT($C$8)*BB115)</f>
        <v>4.31311050243387</v>
      </c>
      <c r="BC56" s="37" t="n">
        <f aca="false">BB56*EXP(($C$6-0.5*$C$7^2)*$C$8+$C$7*SQRT($C$8)*BC115)</f>
        <v>4.41907205190101</v>
      </c>
      <c r="BD56" s="37" t="n">
        <f aca="false">BC56*EXP(($C$6-0.5*$C$7^2)*$C$8+$C$7*SQRT($C$8)*BD115)</f>
        <v>4.52638881525176</v>
      </c>
      <c r="BE56" s="37" t="n">
        <f aca="false">BD56*EXP(($C$6-0.5*$C$7^2)*$C$8+$C$7*SQRT($C$8)*BE115)</f>
        <v>4.05203463249596</v>
      </c>
      <c r="BF56" s="37" t="n">
        <f aca="false">BE56*EXP(($C$6-0.5*$C$7^2)*$C$8+$C$7*SQRT($C$8)*BF115)</f>
        <v>3.19845094909952</v>
      </c>
      <c r="BG56" s="37" t="n">
        <f aca="false">BF56*EXP(($C$6-0.5*$C$7^2)*$C$8+$C$7*SQRT($C$8)*BG115)</f>
        <v>3.02026627872279</v>
      </c>
      <c r="BH56" s="37" t="n">
        <f aca="false">BG56*EXP(($C$6-0.5*$C$7^2)*$C$8+$C$7*SQRT($C$8)*BH115)</f>
        <v>2.71962713139576</v>
      </c>
      <c r="BI56" s="37" t="n">
        <f aca="false">BH56*EXP(($C$6-0.5*$C$7^2)*$C$8+$C$7*SQRT($C$8)*BI115)</f>
        <v>2.53126841689807</v>
      </c>
      <c r="BJ56" s="37" t="n">
        <f aca="false">BI56*EXP(($C$6-0.5*$C$7^2)*$C$8+$C$7*SQRT($C$8)*BJ115)</f>
        <v>2.45571895109006</v>
      </c>
      <c r="BK56" s="37" t="n">
        <f aca="false">BJ56*EXP(($C$6-0.5*$C$7^2)*$C$8+$C$7*SQRT($C$8)*BK115)</f>
        <v>2.1421646354183</v>
      </c>
    </row>
    <row r="57" customFormat="false" ht="15" hidden="false" customHeight="false" outlineLevel="0" collapsed="false">
      <c r="B57" s="2" t="s">
        <v>311</v>
      </c>
      <c r="C57" s="36" t="n">
        <f aca="false">$C$5</f>
        <v>11.5</v>
      </c>
      <c r="D57" s="37" t="n">
        <f aca="false">C57*EXP(($C$6-0.5*$C$7^2)*$C$8+$C$7*SQRT($C$8)*D116)</f>
        <v>10.1791808243492</v>
      </c>
      <c r="E57" s="37" t="n">
        <f aca="false">D57*EXP(($C$6-0.5*$C$7^2)*$C$8+$C$7*SQRT($C$8)*E116)</f>
        <v>10.0659331729576</v>
      </c>
      <c r="F57" s="37" t="n">
        <f aca="false">E57*EXP(($C$6-0.5*$C$7^2)*$C$8+$C$7*SQRT($C$8)*F116)</f>
        <v>10.1927131014479</v>
      </c>
      <c r="G57" s="37" t="n">
        <f aca="false">F57*EXP(($C$6-0.5*$C$7^2)*$C$8+$C$7*SQRT($C$8)*G116)</f>
        <v>9.48326798660064</v>
      </c>
      <c r="H57" s="37" t="n">
        <f aca="false">G57*EXP(($C$6-0.5*$C$7^2)*$C$8+$C$7*SQRT($C$8)*H116)</f>
        <v>10.0142171807993</v>
      </c>
      <c r="I57" s="37" t="n">
        <f aca="false">H57*EXP(($C$6-0.5*$C$7^2)*$C$8+$C$7*SQRT($C$8)*I116)</f>
        <v>9.7742271907219</v>
      </c>
      <c r="J57" s="37" t="n">
        <f aca="false">I57*EXP(($C$6-0.5*$C$7^2)*$C$8+$C$7*SQRT($C$8)*J116)</f>
        <v>8.73802997963416</v>
      </c>
      <c r="K57" s="37" t="n">
        <f aca="false">J57*EXP(($C$6-0.5*$C$7^2)*$C$8+$C$7*SQRT($C$8)*K116)</f>
        <v>8.77554996913916</v>
      </c>
      <c r="L57" s="37" t="n">
        <f aca="false">K57*EXP(($C$6-0.5*$C$7^2)*$C$8+$C$7*SQRT($C$8)*L116)</f>
        <v>10.786338575592</v>
      </c>
      <c r="M57" s="37" t="n">
        <f aca="false">L57*EXP(($C$6-0.5*$C$7^2)*$C$8+$C$7*SQRT($C$8)*M116)</f>
        <v>10.0147597210316</v>
      </c>
      <c r="N57" s="37" t="n">
        <f aca="false">M57*EXP(($C$6-0.5*$C$7^2)*$C$8+$C$7*SQRT($C$8)*N116)</f>
        <v>11.379325452652</v>
      </c>
      <c r="O57" s="37" t="n">
        <f aca="false">N57*EXP(($C$6-0.5*$C$7^2)*$C$8+$C$7*SQRT($C$8)*O116)</f>
        <v>13.233507795372</v>
      </c>
      <c r="P57" s="37" t="n">
        <f aca="false">O57*EXP(($C$6-0.5*$C$7^2)*$C$8+$C$7*SQRT($C$8)*P116)</f>
        <v>15.5944005362049</v>
      </c>
      <c r="Q57" s="37" t="n">
        <f aca="false">P57*EXP(($C$6-0.5*$C$7^2)*$C$8+$C$7*SQRT($C$8)*Q116)</f>
        <v>14.2461845565437</v>
      </c>
      <c r="R57" s="37" t="n">
        <f aca="false">Q57*EXP(($C$6-0.5*$C$7^2)*$C$8+$C$7*SQRT($C$8)*R116)</f>
        <v>17.7677560481695</v>
      </c>
      <c r="S57" s="37" t="n">
        <f aca="false">R57*EXP(($C$6-0.5*$C$7^2)*$C$8+$C$7*SQRT($C$8)*S116)</f>
        <v>17.9926826828472</v>
      </c>
      <c r="T57" s="37" t="n">
        <f aca="false">S57*EXP(($C$6-0.5*$C$7^2)*$C$8+$C$7*SQRT($C$8)*T116)</f>
        <v>17.4954711587445</v>
      </c>
      <c r="U57" s="37" t="n">
        <f aca="false">T57*EXP(($C$6-0.5*$C$7^2)*$C$8+$C$7*SQRT($C$8)*U116)</f>
        <v>17.0558005031467</v>
      </c>
      <c r="V57" s="37" t="n">
        <f aca="false">U57*EXP(($C$6-0.5*$C$7^2)*$C$8+$C$7*SQRT($C$8)*V116)</f>
        <v>18.2159495748649</v>
      </c>
      <c r="W57" s="37" t="n">
        <f aca="false">V57*EXP(($C$6-0.5*$C$7^2)*$C$8+$C$7*SQRT($C$8)*W116)</f>
        <v>18.3150429489098</v>
      </c>
      <c r="X57" s="37" t="n">
        <f aca="false">W57*EXP(($C$6-0.5*$C$7^2)*$C$8+$C$7*SQRT($C$8)*X116)</f>
        <v>17.9597735123848</v>
      </c>
      <c r="Y57" s="37" t="n">
        <f aca="false">X57*EXP(($C$6-0.5*$C$7^2)*$C$8+$C$7*SQRT($C$8)*Y116)</f>
        <v>20.6715094252664</v>
      </c>
      <c r="Z57" s="37" t="n">
        <f aca="false">Y57*EXP(($C$6-0.5*$C$7^2)*$C$8+$C$7*SQRT($C$8)*Z116)</f>
        <v>19.0923644919435</v>
      </c>
      <c r="AA57" s="37" t="n">
        <f aca="false">Z57*EXP(($C$6-0.5*$C$7^2)*$C$8+$C$7*SQRT($C$8)*AA116)</f>
        <v>17.0248810561817</v>
      </c>
      <c r="AB57" s="37" t="n">
        <f aca="false">AA57*EXP(($C$6-0.5*$C$7^2)*$C$8+$C$7*SQRT($C$8)*AB116)</f>
        <v>18.5689981937539</v>
      </c>
      <c r="AC57" s="37" t="n">
        <f aca="false">AB57*EXP(($C$6-0.5*$C$7^2)*$C$8+$C$7*SQRT($C$8)*AC116)</f>
        <v>20.0552767581043</v>
      </c>
      <c r="AD57" s="37" t="n">
        <f aca="false">AC57*EXP(($C$6-0.5*$C$7^2)*$C$8+$C$7*SQRT($C$8)*AD116)</f>
        <v>22.6082419630127</v>
      </c>
      <c r="AE57" s="37" t="n">
        <f aca="false">AD57*EXP(($C$6-0.5*$C$7^2)*$C$8+$C$7*SQRT($C$8)*AE116)</f>
        <v>20.0958751846656</v>
      </c>
      <c r="AF57" s="37" t="n">
        <f aca="false">AE57*EXP(($C$6-0.5*$C$7^2)*$C$8+$C$7*SQRT($C$8)*AF116)</f>
        <v>22.6227527679869</v>
      </c>
      <c r="AG57" s="37" t="n">
        <f aca="false">AF57*EXP(($C$6-0.5*$C$7^2)*$C$8+$C$7*SQRT($C$8)*AG116)</f>
        <v>23.8467729725632</v>
      </c>
      <c r="AH57" s="37" t="n">
        <f aca="false">AG57*EXP(($C$6-0.5*$C$7^2)*$C$8+$C$7*SQRT($C$8)*AH116)</f>
        <v>28.9281166353891</v>
      </c>
      <c r="AI57" s="37" t="n">
        <f aca="false">AH57*EXP(($C$6-0.5*$C$7^2)*$C$8+$C$7*SQRT($C$8)*AI116)</f>
        <v>25.2215258825339</v>
      </c>
      <c r="AJ57" s="37" t="n">
        <f aca="false">AI57*EXP(($C$6-0.5*$C$7^2)*$C$8+$C$7*SQRT($C$8)*AJ116)</f>
        <v>25.8278847308333</v>
      </c>
      <c r="AK57" s="37" t="n">
        <f aca="false">AJ57*EXP(($C$6-0.5*$C$7^2)*$C$8+$C$7*SQRT($C$8)*AK116)</f>
        <v>25.0487315579001</v>
      </c>
      <c r="AL57" s="37" t="n">
        <f aca="false">AK57*EXP(($C$6-0.5*$C$7^2)*$C$8+$C$7*SQRT($C$8)*AL116)</f>
        <v>21.0362684630051</v>
      </c>
      <c r="AM57" s="37" t="n">
        <f aca="false">AL57*EXP(($C$6-0.5*$C$7^2)*$C$8+$C$7*SQRT($C$8)*AM116)</f>
        <v>19.4460495807008</v>
      </c>
      <c r="AN57" s="37" t="n">
        <f aca="false">AM57*EXP(($C$6-0.5*$C$7^2)*$C$8+$C$7*SQRT($C$8)*AN116)</f>
        <v>22.0011705774234</v>
      </c>
      <c r="AO57" s="37" t="n">
        <f aca="false">AN57*EXP(($C$6-0.5*$C$7^2)*$C$8+$C$7*SQRT($C$8)*AO116)</f>
        <v>20.8941446135187</v>
      </c>
      <c r="AP57" s="37" t="n">
        <f aca="false">AO57*EXP(($C$6-0.5*$C$7^2)*$C$8+$C$7*SQRT($C$8)*AP116)</f>
        <v>19.2983416207306</v>
      </c>
      <c r="AQ57" s="37" t="n">
        <f aca="false">AP57*EXP(($C$6-0.5*$C$7^2)*$C$8+$C$7*SQRT($C$8)*AQ116)</f>
        <v>21.2229045759449</v>
      </c>
      <c r="AR57" s="37" t="n">
        <f aca="false">AQ57*EXP(($C$6-0.5*$C$7^2)*$C$8+$C$7*SQRT($C$8)*AR116)</f>
        <v>23.6502581489423</v>
      </c>
      <c r="AS57" s="37" t="n">
        <f aca="false">AR57*EXP(($C$6-0.5*$C$7^2)*$C$8+$C$7*SQRT($C$8)*AS116)</f>
        <v>26.3491889148391</v>
      </c>
      <c r="AT57" s="37" t="n">
        <f aca="false">AS57*EXP(($C$6-0.5*$C$7^2)*$C$8+$C$7*SQRT($C$8)*AT116)</f>
        <v>24.1582882576141</v>
      </c>
      <c r="AU57" s="37" t="n">
        <f aca="false">AT57*EXP(($C$6-0.5*$C$7^2)*$C$8+$C$7*SQRT($C$8)*AU116)</f>
        <v>24.0006479243044</v>
      </c>
      <c r="AV57" s="37" t="n">
        <f aca="false">AU57*EXP(($C$6-0.5*$C$7^2)*$C$8+$C$7*SQRT($C$8)*AV116)</f>
        <v>26.8685711962105</v>
      </c>
      <c r="AW57" s="37" t="n">
        <f aca="false">AV57*EXP(($C$6-0.5*$C$7^2)*$C$8+$C$7*SQRT($C$8)*AW116)</f>
        <v>24.9983352295182</v>
      </c>
      <c r="AX57" s="37" t="n">
        <f aca="false">AW57*EXP(($C$6-0.5*$C$7^2)*$C$8+$C$7*SQRT($C$8)*AX116)</f>
        <v>23.0214606671734</v>
      </c>
      <c r="AY57" s="37" t="n">
        <f aca="false">AX57*EXP(($C$6-0.5*$C$7^2)*$C$8+$C$7*SQRT($C$8)*AY116)</f>
        <v>25.2063944782606</v>
      </c>
      <c r="AZ57" s="37" t="n">
        <f aca="false">AY57*EXP(($C$6-0.5*$C$7^2)*$C$8+$C$7*SQRT($C$8)*AZ116)</f>
        <v>29.9131637157331</v>
      </c>
      <c r="BA57" s="37" t="n">
        <f aca="false">AZ57*EXP(($C$6-0.5*$C$7^2)*$C$8+$C$7*SQRT($C$8)*BA116)</f>
        <v>26.3570734782732</v>
      </c>
      <c r="BB57" s="37" t="n">
        <f aca="false">BA57*EXP(($C$6-0.5*$C$7^2)*$C$8+$C$7*SQRT($C$8)*BB116)</f>
        <v>19.8183653812321</v>
      </c>
      <c r="BC57" s="37" t="n">
        <f aca="false">BB57*EXP(($C$6-0.5*$C$7^2)*$C$8+$C$7*SQRT($C$8)*BC116)</f>
        <v>16.9002938040183</v>
      </c>
      <c r="BD57" s="37" t="n">
        <f aca="false">BC57*EXP(($C$6-0.5*$C$7^2)*$C$8+$C$7*SQRT($C$8)*BD116)</f>
        <v>15.1210094561834</v>
      </c>
      <c r="BE57" s="37" t="n">
        <f aca="false">BD57*EXP(($C$6-0.5*$C$7^2)*$C$8+$C$7*SQRT($C$8)*BE116)</f>
        <v>14.8916274538117</v>
      </c>
      <c r="BF57" s="37" t="n">
        <f aca="false">BE57*EXP(($C$6-0.5*$C$7^2)*$C$8+$C$7*SQRT($C$8)*BF116)</f>
        <v>15.9294936889175</v>
      </c>
      <c r="BG57" s="37" t="n">
        <f aca="false">BF57*EXP(($C$6-0.5*$C$7^2)*$C$8+$C$7*SQRT($C$8)*BG116)</f>
        <v>15.6726684401033</v>
      </c>
      <c r="BH57" s="37" t="n">
        <f aca="false">BG57*EXP(($C$6-0.5*$C$7^2)*$C$8+$C$7*SQRT($C$8)*BH116)</f>
        <v>14.5110462350473</v>
      </c>
      <c r="BI57" s="37" t="n">
        <f aca="false">BH57*EXP(($C$6-0.5*$C$7^2)*$C$8+$C$7*SQRT($C$8)*BI116)</f>
        <v>14.754541902533</v>
      </c>
      <c r="BJ57" s="37" t="n">
        <f aca="false">BI57*EXP(($C$6-0.5*$C$7^2)*$C$8+$C$7*SQRT($C$8)*BJ116)</f>
        <v>13.2746156485123</v>
      </c>
      <c r="BK57" s="37" t="n">
        <f aca="false">BJ57*EXP(($C$6-0.5*$C$7^2)*$C$8+$C$7*SQRT($C$8)*BK116)</f>
        <v>13.2040457741146</v>
      </c>
    </row>
    <row r="58" customFormat="false" ht="15" hidden="false" customHeight="false" outlineLevel="0" collapsed="false">
      <c r="B58" s="2" t="s">
        <v>312</v>
      </c>
      <c r="C58" s="36" t="n">
        <f aca="false">$C$5</f>
        <v>11.5</v>
      </c>
      <c r="D58" s="37" t="n">
        <f aca="false">C58*EXP(($C$6-0.5*$C$7^2)*$C$8+$C$7*SQRT($C$8)*D117)</f>
        <v>10.7165133382607</v>
      </c>
      <c r="E58" s="37" t="n">
        <f aca="false">D58*EXP(($C$6-0.5*$C$7^2)*$C$8+$C$7*SQRT($C$8)*E117)</f>
        <v>14.3769599912979</v>
      </c>
      <c r="F58" s="37" t="n">
        <f aca="false">E58*EXP(($C$6-0.5*$C$7^2)*$C$8+$C$7*SQRT($C$8)*F117)</f>
        <v>15.7217059424694</v>
      </c>
      <c r="G58" s="37" t="n">
        <f aca="false">F58*EXP(($C$6-0.5*$C$7^2)*$C$8+$C$7*SQRT($C$8)*G117)</f>
        <v>14.3429820343037</v>
      </c>
      <c r="H58" s="37" t="n">
        <f aca="false">G58*EXP(($C$6-0.5*$C$7^2)*$C$8+$C$7*SQRT($C$8)*H117)</f>
        <v>12.8547987847475</v>
      </c>
      <c r="I58" s="37" t="n">
        <f aca="false">H58*EXP(($C$6-0.5*$C$7^2)*$C$8+$C$7*SQRT($C$8)*I117)</f>
        <v>12.2492806867002</v>
      </c>
      <c r="J58" s="37" t="n">
        <f aca="false">I58*EXP(($C$6-0.5*$C$7^2)*$C$8+$C$7*SQRT($C$8)*J117)</f>
        <v>10.2251130168464</v>
      </c>
      <c r="K58" s="37" t="n">
        <f aca="false">J58*EXP(($C$6-0.5*$C$7^2)*$C$8+$C$7*SQRT($C$8)*K117)</f>
        <v>9.43598619452379</v>
      </c>
      <c r="L58" s="37" t="n">
        <f aca="false">K58*EXP(($C$6-0.5*$C$7^2)*$C$8+$C$7*SQRT($C$8)*L117)</f>
        <v>8.70037733394843</v>
      </c>
      <c r="M58" s="37" t="n">
        <f aca="false">L58*EXP(($C$6-0.5*$C$7^2)*$C$8+$C$7*SQRT($C$8)*M117)</f>
        <v>9.58449475147554</v>
      </c>
      <c r="N58" s="37" t="n">
        <f aca="false">M58*EXP(($C$6-0.5*$C$7^2)*$C$8+$C$7*SQRT($C$8)*N117)</f>
        <v>9.14462930679341</v>
      </c>
      <c r="O58" s="37" t="n">
        <f aca="false">N58*EXP(($C$6-0.5*$C$7^2)*$C$8+$C$7*SQRT($C$8)*O117)</f>
        <v>8.38348137618798</v>
      </c>
      <c r="P58" s="37" t="n">
        <f aca="false">O58*EXP(($C$6-0.5*$C$7^2)*$C$8+$C$7*SQRT($C$8)*P117)</f>
        <v>7.23576039570293</v>
      </c>
      <c r="Q58" s="37" t="n">
        <f aca="false">P58*EXP(($C$6-0.5*$C$7^2)*$C$8+$C$7*SQRT($C$8)*Q117)</f>
        <v>6.35841371300353</v>
      </c>
      <c r="R58" s="37" t="n">
        <f aca="false">Q58*EXP(($C$6-0.5*$C$7^2)*$C$8+$C$7*SQRT($C$8)*R117)</f>
        <v>6.31114152121857</v>
      </c>
      <c r="S58" s="37" t="n">
        <f aca="false">R58*EXP(($C$6-0.5*$C$7^2)*$C$8+$C$7*SQRT($C$8)*S117)</f>
        <v>6.16281906256945</v>
      </c>
      <c r="T58" s="37" t="n">
        <f aca="false">S58*EXP(($C$6-0.5*$C$7^2)*$C$8+$C$7*SQRT($C$8)*T117)</f>
        <v>6.97808463304822</v>
      </c>
      <c r="U58" s="37" t="n">
        <f aca="false">T58*EXP(($C$6-0.5*$C$7^2)*$C$8+$C$7*SQRT($C$8)*U117)</f>
        <v>6.51155101964275</v>
      </c>
      <c r="V58" s="37" t="n">
        <f aca="false">U58*EXP(($C$6-0.5*$C$7^2)*$C$8+$C$7*SQRT($C$8)*V117)</f>
        <v>7.31248535361876</v>
      </c>
      <c r="W58" s="37" t="n">
        <f aca="false">V58*EXP(($C$6-0.5*$C$7^2)*$C$8+$C$7*SQRT($C$8)*W117)</f>
        <v>7.52029785801508</v>
      </c>
      <c r="X58" s="37" t="n">
        <f aca="false">W58*EXP(($C$6-0.5*$C$7^2)*$C$8+$C$7*SQRT($C$8)*X117)</f>
        <v>7.51509672257753</v>
      </c>
      <c r="Y58" s="37" t="n">
        <f aca="false">X58*EXP(($C$6-0.5*$C$7^2)*$C$8+$C$7*SQRT($C$8)*Y117)</f>
        <v>6.02806768557687</v>
      </c>
      <c r="Z58" s="37" t="n">
        <f aca="false">Y58*EXP(($C$6-0.5*$C$7^2)*$C$8+$C$7*SQRT($C$8)*Z117)</f>
        <v>5.23165798524378</v>
      </c>
      <c r="AA58" s="37" t="n">
        <f aca="false">Z58*EXP(($C$6-0.5*$C$7^2)*$C$8+$C$7*SQRT($C$8)*AA117)</f>
        <v>5.67390218604133</v>
      </c>
      <c r="AB58" s="37" t="n">
        <f aca="false">AA58*EXP(($C$6-0.5*$C$7^2)*$C$8+$C$7*SQRT($C$8)*AB117)</f>
        <v>6.61294956451029</v>
      </c>
      <c r="AC58" s="37" t="n">
        <f aca="false">AB58*EXP(($C$6-0.5*$C$7^2)*$C$8+$C$7*SQRT($C$8)*AC117)</f>
        <v>6.76317984366398</v>
      </c>
      <c r="AD58" s="37" t="n">
        <f aca="false">AC58*EXP(($C$6-0.5*$C$7^2)*$C$8+$C$7*SQRT($C$8)*AD117)</f>
        <v>7.35188287432916</v>
      </c>
      <c r="AE58" s="37" t="n">
        <f aca="false">AD58*EXP(($C$6-0.5*$C$7^2)*$C$8+$C$7*SQRT($C$8)*AE117)</f>
        <v>7.02902080219224</v>
      </c>
      <c r="AF58" s="37" t="n">
        <f aca="false">AE58*EXP(($C$6-0.5*$C$7^2)*$C$8+$C$7*SQRT($C$8)*AF117)</f>
        <v>6.7472037401513</v>
      </c>
      <c r="AG58" s="37" t="n">
        <f aca="false">AF58*EXP(($C$6-0.5*$C$7^2)*$C$8+$C$7*SQRT($C$8)*AG117)</f>
        <v>6.27278297375546</v>
      </c>
      <c r="AH58" s="37" t="n">
        <f aca="false">AG58*EXP(($C$6-0.5*$C$7^2)*$C$8+$C$7*SQRT($C$8)*AH117)</f>
        <v>6.97936453468354</v>
      </c>
      <c r="AI58" s="37" t="n">
        <f aca="false">AH58*EXP(($C$6-0.5*$C$7^2)*$C$8+$C$7*SQRT($C$8)*AI117)</f>
        <v>7.24548292095432</v>
      </c>
      <c r="AJ58" s="37" t="n">
        <f aca="false">AI58*EXP(($C$6-0.5*$C$7^2)*$C$8+$C$7*SQRT($C$8)*AJ117)</f>
        <v>7.06043969690641</v>
      </c>
      <c r="AK58" s="37" t="n">
        <f aca="false">AJ58*EXP(($C$6-0.5*$C$7^2)*$C$8+$C$7*SQRT($C$8)*AK117)</f>
        <v>6.80937682445413</v>
      </c>
      <c r="AL58" s="37" t="n">
        <f aca="false">AK58*EXP(($C$6-0.5*$C$7^2)*$C$8+$C$7*SQRT($C$8)*AL117)</f>
        <v>7.23669070727257</v>
      </c>
      <c r="AM58" s="37" t="n">
        <f aca="false">AL58*EXP(($C$6-0.5*$C$7^2)*$C$8+$C$7*SQRT($C$8)*AM117)</f>
        <v>7.49641828730549</v>
      </c>
      <c r="AN58" s="37" t="n">
        <f aca="false">AM58*EXP(($C$6-0.5*$C$7^2)*$C$8+$C$7*SQRT($C$8)*AN117)</f>
        <v>6.84124599081839</v>
      </c>
      <c r="AO58" s="37" t="n">
        <f aca="false">AN58*EXP(($C$6-0.5*$C$7^2)*$C$8+$C$7*SQRT($C$8)*AO117)</f>
        <v>8.25669409407773</v>
      </c>
      <c r="AP58" s="37" t="n">
        <f aca="false">AO58*EXP(($C$6-0.5*$C$7^2)*$C$8+$C$7*SQRT($C$8)*AP117)</f>
        <v>8.49124921815105</v>
      </c>
      <c r="AQ58" s="37" t="n">
        <f aca="false">AP58*EXP(($C$6-0.5*$C$7^2)*$C$8+$C$7*SQRT($C$8)*AQ117)</f>
        <v>8.49945732817311</v>
      </c>
      <c r="AR58" s="37" t="n">
        <f aca="false">AQ58*EXP(($C$6-0.5*$C$7^2)*$C$8+$C$7*SQRT($C$8)*AR117)</f>
        <v>9.99287288980928</v>
      </c>
      <c r="AS58" s="37" t="n">
        <f aca="false">AR58*EXP(($C$6-0.5*$C$7^2)*$C$8+$C$7*SQRT($C$8)*AS117)</f>
        <v>11.1788089436448</v>
      </c>
      <c r="AT58" s="37" t="n">
        <f aca="false">AS58*EXP(($C$6-0.5*$C$7^2)*$C$8+$C$7*SQRT($C$8)*AT117)</f>
        <v>11.0694264387122</v>
      </c>
      <c r="AU58" s="37" t="n">
        <f aca="false">AT58*EXP(($C$6-0.5*$C$7^2)*$C$8+$C$7*SQRT($C$8)*AU117)</f>
        <v>11.7376230229367</v>
      </c>
      <c r="AV58" s="37" t="n">
        <f aca="false">AU58*EXP(($C$6-0.5*$C$7^2)*$C$8+$C$7*SQRT($C$8)*AV117)</f>
        <v>10.435808948237</v>
      </c>
      <c r="AW58" s="37" t="n">
        <f aca="false">AV58*EXP(($C$6-0.5*$C$7^2)*$C$8+$C$7*SQRT($C$8)*AW117)</f>
        <v>9.72559887193067</v>
      </c>
      <c r="AX58" s="37" t="n">
        <f aca="false">AW58*EXP(($C$6-0.5*$C$7^2)*$C$8+$C$7*SQRT($C$8)*AX117)</f>
        <v>7.5884516411906</v>
      </c>
      <c r="AY58" s="37" t="n">
        <f aca="false">AX58*EXP(($C$6-0.5*$C$7^2)*$C$8+$C$7*SQRT($C$8)*AY117)</f>
        <v>8.67386334784714</v>
      </c>
      <c r="AZ58" s="37" t="n">
        <f aca="false">AY58*EXP(($C$6-0.5*$C$7^2)*$C$8+$C$7*SQRT($C$8)*AZ117)</f>
        <v>7.04192639409244</v>
      </c>
      <c r="BA58" s="37" t="n">
        <f aca="false">AZ58*EXP(($C$6-0.5*$C$7^2)*$C$8+$C$7*SQRT($C$8)*BA117)</f>
        <v>7.5869675437471</v>
      </c>
      <c r="BB58" s="37" t="n">
        <f aca="false">BA58*EXP(($C$6-0.5*$C$7^2)*$C$8+$C$7*SQRT($C$8)*BB117)</f>
        <v>6.92491830681377</v>
      </c>
      <c r="BC58" s="37" t="n">
        <f aca="false">BB58*EXP(($C$6-0.5*$C$7^2)*$C$8+$C$7*SQRT($C$8)*BC117)</f>
        <v>6.21865178312973</v>
      </c>
      <c r="BD58" s="37" t="n">
        <f aca="false">BC58*EXP(($C$6-0.5*$C$7^2)*$C$8+$C$7*SQRT($C$8)*BD117)</f>
        <v>6.08590584377186</v>
      </c>
      <c r="BE58" s="37" t="n">
        <f aca="false">BD58*EXP(($C$6-0.5*$C$7^2)*$C$8+$C$7*SQRT($C$8)*BE117)</f>
        <v>6.2652390520682</v>
      </c>
      <c r="BF58" s="37" t="n">
        <f aca="false">BE58*EXP(($C$6-0.5*$C$7^2)*$C$8+$C$7*SQRT($C$8)*BF117)</f>
        <v>6.69914147913331</v>
      </c>
      <c r="BG58" s="37" t="n">
        <f aca="false">BF58*EXP(($C$6-0.5*$C$7^2)*$C$8+$C$7*SQRT($C$8)*BG117)</f>
        <v>8.13469244167968</v>
      </c>
      <c r="BH58" s="37" t="n">
        <f aca="false">BG58*EXP(($C$6-0.5*$C$7^2)*$C$8+$C$7*SQRT($C$8)*BH117)</f>
        <v>8.45952753520227</v>
      </c>
      <c r="BI58" s="37" t="n">
        <f aca="false">BH58*EXP(($C$6-0.5*$C$7^2)*$C$8+$C$7*SQRT($C$8)*BI117)</f>
        <v>9.31637946721109</v>
      </c>
      <c r="BJ58" s="37" t="n">
        <f aca="false">BI58*EXP(($C$6-0.5*$C$7^2)*$C$8+$C$7*SQRT($C$8)*BJ117)</f>
        <v>8.72278502415846</v>
      </c>
      <c r="BK58" s="37" t="n">
        <f aca="false">BJ58*EXP(($C$6-0.5*$C$7^2)*$C$8+$C$7*SQRT($C$8)*BK117)</f>
        <v>9.4314325911214</v>
      </c>
    </row>
    <row r="59" customFormat="false" ht="15" hidden="false" customHeight="false" outlineLevel="0" collapsed="false">
      <c r="B59" s="2" t="s">
        <v>313</v>
      </c>
      <c r="C59" s="36" t="n">
        <f aca="false">$C$5</f>
        <v>11.5</v>
      </c>
      <c r="D59" s="37" t="n">
        <f aca="false">C59*EXP(($C$6-0.5*$C$7^2)*$C$8+$C$7*SQRT($C$8)*D118)</f>
        <v>11.6928407831185</v>
      </c>
      <c r="E59" s="37" t="n">
        <f aca="false">D59*EXP(($C$6-0.5*$C$7^2)*$C$8+$C$7*SQRT($C$8)*E118)</f>
        <v>11.1115344962893</v>
      </c>
      <c r="F59" s="37" t="n">
        <f aca="false">E59*EXP(($C$6-0.5*$C$7^2)*$C$8+$C$7*SQRT($C$8)*F118)</f>
        <v>10.9931437095401</v>
      </c>
      <c r="G59" s="37" t="n">
        <f aca="false">F59*EXP(($C$6-0.5*$C$7^2)*$C$8+$C$7*SQRT($C$8)*G118)</f>
        <v>10.9165634160573</v>
      </c>
      <c r="H59" s="37" t="n">
        <f aca="false">G59*EXP(($C$6-0.5*$C$7^2)*$C$8+$C$7*SQRT($C$8)*H118)</f>
        <v>11.1458028922399</v>
      </c>
      <c r="I59" s="37" t="n">
        <f aca="false">H59*EXP(($C$6-0.5*$C$7^2)*$C$8+$C$7*SQRT($C$8)*I118)</f>
        <v>11.6453958917446</v>
      </c>
      <c r="J59" s="37" t="n">
        <f aca="false">I59*EXP(($C$6-0.5*$C$7^2)*$C$8+$C$7*SQRT($C$8)*J118)</f>
        <v>11.0111021212365</v>
      </c>
      <c r="K59" s="37" t="n">
        <f aca="false">J59*EXP(($C$6-0.5*$C$7^2)*$C$8+$C$7*SQRT($C$8)*K118)</f>
        <v>10.1498651753944</v>
      </c>
      <c r="L59" s="37" t="n">
        <f aca="false">K59*EXP(($C$6-0.5*$C$7^2)*$C$8+$C$7*SQRT($C$8)*L118)</f>
        <v>11.015156012649</v>
      </c>
      <c r="M59" s="37" t="n">
        <f aca="false">L59*EXP(($C$6-0.5*$C$7^2)*$C$8+$C$7*SQRT($C$8)*M118)</f>
        <v>9.1429493173105</v>
      </c>
      <c r="N59" s="37" t="n">
        <f aca="false">M59*EXP(($C$6-0.5*$C$7^2)*$C$8+$C$7*SQRT($C$8)*N118)</f>
        <v>8.5419092211758</v>
      </c>
      <c r="O59" s="37" t="n">
        <f aca="false">N59*EXP(($C$6-0.5*$C$7^2)*$C$8+$C$7*SQRT($C$8)*O118)</f>
        <v>10.126117803253</v>
      </c>
      <c r="P59" s="37" t="n">
        <f aca="false">O59*EXP(($C$6-0.5*$C$7^2)*$C$8+$C$7*SQRT($C$8)*P118)</f>
        <v>7.52299570615029</v>
      </c>
      <c r="Q59" s="37" t="n">
        <f aca="false">P59*EXP(($C$6-0.5*$C$7^2)*$C$8+$C$7*SQRT($C$8)*Q118)</f>
        <v>6.9709789994208</v>
      </c>
      <c r="R59" s="37" t="n">
        <f aca="false">Q59*EXP(($C$6-0.5*$C$7^2)*$C$8+$C$7*SQRT($C$8)*R118)</f>
        <v>7.51583994257875</v>
      </c>
      <c r="S59" s="37" t="n">
        <f aca="false">R59*EXP(($C$6-0.5*$C$7^2)*$C$8+$C$7*SQRT($C$8)*S118)</f>
        <v>6.27011633078109</v>
      </c>
      <c r="T59" s="37" t="n">
        <f aca="false">S59*EXP(($C$6-0.5*$C$7^2)*$C$8+$C$7*SQRT($C$8)*T118)</f>
        <v>8.33629443094218</v>
      </c>
      <c r="U59" s="37" t="n">
        <f aca="false">T59*EXP(($C$6-0.5*$C$7^2)*$C$8+$C$7*SQRT($C$8)*U118)</f>
        <v>6.27451709919801</v>
      </c>
      <c r="V59" s="37" t="n">
        <f aca="false">U59*EXP(($C$6-0.5*$C$7^2)*$C$8+$C$7*SQRT($C$8)*V118)</f>
        <v>7.34411130947327</v>
      </c>
      <c r="W59" s="37" t="n">
        <f aca="false">V59*EXP(($C$6-0.5*$C$7^2)*$C$8+$C$7*SQRT($C$8)*W118)</f>
        <v>8.71068517566487</v>
      </c>
      <c r="X59" s="37" t="n">
        <f aca="false">W59*EXP(($C$6-0.5*$C$7^2)*$C$8+$C$7*SQRT($C$8)*X118)</f>
        <v>9.63004418450936</v>
      </c>
      <c r="Y59" s="37" t="n">
        <f aca="false">X59*EXP(($C$6-0.5*$C$7^2)*$C$8+$C$7*SQRT($C$8)*Y118)</f>
        <v>9.39706407119193</v>
      </c>
      <c r="Z59" s="37" t="n">
        <f aca="false">Y59*EXP(($C$6-0.5*$C$7^2)*$C$8+$C$7*SQRT($C$8)*Z118)</f>
        <v>9.77076917567289</v>
      </c>
      <c r="AA59" s="37" t="n">
        <f aca="false">Z59*EXP(($C$6-0.5*$C$7^2)*$C$8+$C$7*SQRT($C$8)*AA118)</f>
        <v>8.85326785015975</v>
      </c>
      <c r="AB59" s="37" t="n">
        <f aca="false">AA59*EXP(($C$6-0.5*$C$7^2)*$C$8+$C$7*SQRT($C$8)*AB118)</f>
        <v>9.67343462536269</v>
      </c>
      <c r="AC59" s="37" t="n">
        <f aca="false">AB59*EXP(($C$6-0.5*$C$7^2)*$C$8+$C$7*SQRT($C$8)*AC118)</f>
        <v>8.55362164999924</v>
      </c>
      <c r="AD59" s="37" t="n">
        <f aca="false">AC59*EXP(($C$6-0.5*$C$7^2)*$C$8+$C$7*SQRT($C$8)*AD118)</f>
        <v>8.29894516987345</v>
      </c>
      <c r="AE59" s="37" t="n">
        <f aca="false">AD59*EXP(($C$6-0.5*$C$7^2)*$C$8+$C$7*SQRT($C$8)*AE118)</f>
        <v>9.25561315911047</v>
      </c>
      <c r="AF59" s="37" t="n">
        <f aca="false">AE59*EXP(($C$6-0.5*$C$7^2)*$C$8+$C$7*SQRT($C$8)*AF118)</f>
        <v>8.18916284902412</v>
      </c>
      <c r="AG59" s="37" t="n">
        <f aca="false">AF59*EXP(($C$6-0.5*$C$7^2)*$C$8+$C$7*SQRT($C$8)*AG118)</f>
        <v>7.86694133911275</v>
      </c>
      <c r="AH59" s="37" t="n">
        <f aca="false">AG59*EXP(($C$6-0.5*$C$7^2)*$C$8+$C$7*SQRT($C$8)*AH118)</f>
        <v>8.00851451634216</v>
      </c>
      <c r="AI59" s="37" t="n">
        <f aca="false">AH59*EXP(($C$6-0.5*$C$7^2)*$C$8+$C$7*SQRT($C$8)*AI118)</f>
        <v>6.9111248037235</v>
      </c>
      <c r="AJ59" s="37" t="n">
        <f aca="false">AI59*EXP(($C$6-0.5*$C$7^2)*$C$8+$C$7*SQRT($C$8)*AJ118)</f>
        <v>7.85128111232378</v>
      </c>
      <c r="AK59" s="37" t="n">
        <f aca="false">AJ59*EXP(($C$6-0.5*$C$7^2)*$C$8+$C$7*SQRT($C$8)*AK118)</f>
        <v>8.14883625798822</v>
      </c>
      <c r="AL59" s="37" t="n">
        <f aca="false">AK59*EXP(($C$6-0.5*$C$7^2)*$C$8+$C$7*SQRT($C$8)*AL118)</f>
        <v>6.89941620566993</v>
      </c>
      <c r="AM59" s="37" t="n">
        <f aca="false">AL59*EXP(($C$6-0.5*$C$7^2)*$C$8+$C$7*SQRT($C$8)*AM118)</f>
        <v>6.86270112129313</v>
      </c>
      <c r="AN59" s="37" t="n">
        <f aca="false">AM59*EXP(($C$6-0.5*$C$7^2)*$C$8+$C$7*SQRT($C$8)*AN118)</f>
        <v>6.30199459751373</v>
      </c>
      <c r="AO59" s="37" t="n">
        <f aca="false">AN59*EXP(($C$6-0.5*$C$7^2)*$C$8+$C$7*SQRT($C$8)*AO118)</f>
        <v>5.86235272330411</v>
      </c>
      <c r="AP59" s="37" t="n">
        <f aca="false">AO59*EXP(($C$6-0.5*$C$7^2)*$C$8+$C$7*SQRT($C$8)*AP118)</f>
        <v>5.91083033299755</v>
      </c>
      <c r="AQ59" s="37" t="n">
        <f aca="false">AP59*EXP(($C$6-0.5*$C$7^2)*$C$8+$C$7*SQRT($C$8)*AQ118)</f>
        <v>5.46712201471985</v>
      </c>
      <c r="AR59" s="37" t="n">
        <f aca="false">AQ59*EXP(($C$6-0.5*$C$7^2)*$C$8+$C$7*SQRT($C$8)*AR118)</f>
        <v>6.07615808891441</v>
      </c>
      <c r="AS59" s="37" t="n">
        <f aca="false">AR59*EXP(($C$6-0.5*$C$7^2)*$C$8+$C$7*SQRT($C$8)*AS118)</f>
        <v>5.62314243641067</v>
      </c>
      <c r="AT59" s="37" t="n">
        <f aca="false">AS59*EXP(($C$6-0.5*$C$7^2)*$C$8+$C$7*SQRT($C$8)*AT118)</f>
        <v>6.2613606107948</v>
      </c>
      <c r="AU59" s="37" t="n">
        <f aca="false">AT59*EXP(($C$6-0.5*$C$7^2)*$C$8+$C$7*SQRT($C$8)*AU118)</f>
        <v>6.23023415232887</v>
      </c>
      <c r="AV59" s="37" t="n">
        <f aca="false">AU59*EXP(($C$6-0.5*$C$7^2)*$C$8+$C$7*SQRT($C$8)*AV118)</f>
        <v>6.84217358768955</v>
      </c>
      <c r="AW59" s="37" t="n">
        <f aca="false">AV59*EXP(($C$6-0.5*$C$7^2)*$C$8+$C$7*SQRT($C$8)*AW118)</f>
        <v>6.44651438171833</v>
      </c>
      <c r="AX59" s="37" t="n">
        <f aca="false">AW59*EXP(($C$6-0.5*$C$7^2)*$C$8+$C$7*SQRT($C$8)*AX118)</f>
        <v>6.09780176062615</v>
      </c>
      <c r="AY59" s="37" t="n">
        <f aca="false">AX59*EXP(($C$6-0.5*$C$7^2)*$C$8+$C$7*SQRT($C$8)*AY118)</f>
        <v>5.37266219224827</v>
      </c>
      <c r="AZ59" s="37" t="n">
        <f aca="false">AY59*EXP(($C$6-0.5*$C$7^2)*$C$8+$C$7*SQRT($C$8)*AZ118)</f>
        <v>5.72328240943652</v>
      </c>
      <c r="BA59" s="37" t="n">
        <f aca="false">AZ59*EXP(($C$6-0.5*$C$7^2)*$C$8+$C$7*SQRT($C$8)*BA118)</f>
        <v>6.34224026581888</v>
      </c>
      <c r="BB59" s="37" t="n">
        <f aca="false">BA59*EXP(($C$6-0.5*$C$7^2)*$C$8+$C$7*SQRT($C$8)*BB118)</f>
        <v>8.00059891696523</v>
      </c>
      <c r="BC59" s="37" t="n">
        <f aca="false">BB59*EXP(($C$6-0.5*$C$7^2)*$C$8+$C$7*SQRT($C$8)*BC118)</f>
        <v>9.21561647590148</v>
      </c>
      <c r="BD59" s="37" t="n">
        <f aca="false">BC59*EXP(($C$6-0.5*$C$7^2)*$C$8+$C$7*SQRT($C$8)*BD118)</f>
        <v>9.46987998367508</v>
      </c>
      <c r="BE59" s="37" t="n">
        <f aca="false">BD59*EXP(($C$6-0.5*$C$7^2)*$C$8+$C$7*SQRT($C$8)*BE118)</f>
        <v>9.25154127433845</v>
      </c>
      <c r="BF59" s="37" t="n">
        <f aca="false">BE59*EXP(($C$6-0.5*$C$7^2)*$C$8+$C$7*SQRT($C$8)*BF118)</f>
        <v>9.65278295227907</v>
      </c>
      <c r="BG59" s="37" t="n">
        <f aca="false">BF59*EXP(($C$6-0.5*$C$7^2)*$C$8+$C$7*SQRT($C$8)*BG118)</f>
        <v>9.62169262841553</v>
      </c>
      <c r="BH59" s="37" t="n">
        <f aca="false">BG59*EXP(($C$6-0.5*$C$7^2)*$C$8+$C$7*SQRT($C$8)*BH118)</f>
        <v>11.2951698725915</v>
      </c>
      <c r="BI59" s="37" t="n">
        <f aca="false">BH59*EXP(($C$6-0.5*$C$7^2)*$C$8+$C$7*SQRT($C$8)*BI118)</f>
        <v>12.525157910458</v>
      </c>
      <c r="BJ59" s="37" t="n">
        <f aca="false">BI59*EXP(($C$6-0.5*$C$7^2)*$C$8+$C$7*SQRT($C$8)*BJ118)</f>
        <v>11.4245678459757</v>
      </c>
      <c r="BK59" s="37" t="n">
        <f aca="false">BJ59*EXP(($C$6-0.5*$C$7^2)*$C$8+$C$7*SQRT($C$8)*BK118)</f>
        <v>10.5925622401345</v>
      </c>
    </row>
    <row r="60" customFormat="false" ht="15" hidden="false" customHeight="false" outlineLevel="0" collapsed="false">
      <c r="B60" s="2" t="s">
        <v>314</v>
      </c>
      <c r="C60" s="36" t="n">
        <f aca="false">$C$5</f>
        <v>11.5</v>
      </c>
      <c r="D60" s="37" t="n">
        <f aca="false">C60*EXP(($C$6-0.5*$C$7^2)*$C$8+$C$7*SQRT($C$8)*D119)</f>
        <v>13.3584589219961</v>
      </c>
      <c r="E60" s="37" t="n">
        <f aca="false">D60*EXP(($C$6-0.5*$C$7^2)*$C$8+$C$7*SQRT($C$8)*E119)</f>
        <v>13.8150946035184</v>
      </c>
      <c r="F60" s="37" t="n">
        <f aca="false">E60*EXP(($C$6-0.5*$C$7^2)*$C$8+$C$7*SQRT($C$8)*F119)</f>
        <v>13.4658289897379</v>
      </c>
      <c r="G60" s="37" t="n">
        <f aca="false">F60*EXP(($C$6-0.5*$C$7^2)*$C$8+$C$7*SQRT($C$8)*G119)</f>
        <v>15.3345575182493</v>
      </c>
      <c r="H60" s="37" t="n">
        <f aca="false">G60*EXP(($C$6-0.5*$C$7^2)*$C$8+$C$7*SQRT($C$8)*H119)</f>
        <v>14.6935389734025</v>
      </c>
      <c r="I60" s="37" t="n">
        <f aca="false">H60*EXP(($C$6-0.5*$C$7^2)*$C$8+$C$7*SQRT($C$8)*I119)</f>
        <v>14.2468257799264</v>
      </c>
      <c r="J60" s="37" t="n">
        <f aca="false">I60*EXP(($C$6-0.5*$C$7^2)*$C$8+$C$7*SQRT($C$8)*J119)</f>
        <v>13.5415382481887</v>
      </c>
      <c r="K60" s="37" t="n">
        <f aca="false">J60*EXP(($C$6-0.5*$C$7^2)*$C$8+$C$7*SQRT($C$8)*K119)</f>
        <v>10.9177491463418</v>
      </c>
      <c r="L60" s="37" t="n">
        <f aca="false">K60*EXP(($C$6-0.5*$C$7^2)*$C$8+$C$7*SQRT($C$8)*L119)</f>
        <v>12.0012703267447</v>
      </c>
      <c r="M60" s="37" t="n">
        <f aca="false">L60*EXP(($C$6-0.5*$C$7^2)*$C$8+$C$7*SQRT($C$8)*M119)</f>
        <v>10.5086294953799</v>
      </c>
      <c r="N60" s="37" t="n">
        <f aca="false">M60*EXP(($C$6-0.5*$C$7^2)*$C$8+$C$7*SQRT($C$8)*N119)</f>
        <v>9.87128278429206</v>
      </c>
      <c r="O60" s="37" t="n">
        <f aca="false">N60*EXP(($C$6-0.5*$C$7^2)*$C$8+$C$7*SQRT($C$8)*O119)</f>
        <v>9.0961049976023</v>
      </c>
      <c r="P60" s="37" t="n">
        <f aca="false">O60*EXP(($C$6-0.5*$C$7^2)*$C$8+$C$7*SQRT($C$8)*P119)</f>
        <v>9.84940776578392</v>
      </c>
      <c r="Q60" s="37" t="n">
        <f aca="false">P60*EXP(($C$6-0.5*$C$7^2)*$C$8+$C$7*SQRT($C$8)*Q119)</f>
        <v>9.77379378193595</v>
      </c>
      <c r="R60" s="37" t="n">
        <f aca="false">Q60*EXP(($C$6-0.5*$C$7^2)*$C$8+$C$7*SQRT($C$8)*R119)</f>
        <v>9.78854191279707</v>
      </c>
      <c r="S60" s="37" t="n">
        <f aca="false">R60*EXP(($C$6-0.5*$C$7^2)*$C$8+$C$7*SQRT($C$8)*S119)</f>
        <v>8.14006551537027</v>
      </c>
      <c r="T60" s="37" t="n">
        <f aca="false">S60*EXP(($C$6-0.5*$C$7^2)*$C$8+$C$7*SQRT($C$8)*T119)</f>
        <v>8.06088500492081</v>
      </c>
      <c r="U60" s="37" t="n">
        <f aca="false">T60*EXP(($C$6-0.5*$C$7^2)*$C$8+$C$7*SQRT($C$8)*U119)</f>
        <v>6.85440403055122</v>
      </c>
      <c r="V60" s="37" t="n">
        <f aca="false">U60*EXP(($C$6-0.5*$C$7^2)*$C$8+$C$7*SQRT($C$8)*V119)</f>
        <v>7.08802320735207</v>
      </c>
      <c r="W60" s="37" t="n">
        <f aca="false">V60*EXP(($C$6-0.5*$C$7^2)*$C$8+$C$7*SQRT($C$8)*W119)</f>
        <v>7.3776222750858</v>
      </c>
      <c r="X60" s="37" t="n">
        <f aca="false">W60*EXP(($C$6-0.5*$C$7^2)*$C$8+$C$7*SQRT($C$8)*X119)</f>
        <v>7.36220606239969</v>
      </c>
      <c r="Y60" s="37" t="n">
        <f aca="false">X60*EXP(($C$6-0.5*$C$7^2)*$C$8+$C$7*SQRT($C$8)*Y119)</f>
        <v>9.21011288587744</v>
      </c>
      <c r="Z60" s="37" t="n">
        <f aca="false">Y60*EXP(($C$6-0.5*$C$7^2)*$C$8+$C$7*SQRT($C$8)*Z119)</f>
        <v>9.75723260420919</v>
      </c>
      <c r="AA60" s="37" t="n">
        <f aca="false">Z60*EXP(($C$6-0.5*$C$7^2)*$C$8+$C$7*SQRT($C$8)*AA119)</f>
        <v>10.4143570457451</v>
      </c>
      <c r="AB60" s="37" t="n">
        <f aca="false">AA60*EXP(($C$6-0.5*$C$7^2)*$C$8+$C$7*SQRT($C$8)*AB119)</f>
        <v>10.5762727320306</v>
      </c>
      <c r="AC60" s="37" t="n">
        <f aca="false">AB60*EXP(($C$6-0.5*$C$7^2)*$C$8+$C$7*SQRT($C$8)*AC119)</f>
        <v>10.3530880866628</v>
      </c>
      <c r="AD60" s="37" t="n">
        <f aca="false">AC60*EXP(($C$6-0.5*$C$7^2)*$C$8+$C$7*SQRT($C$8)*AD119)</f>
        <v>11.5081952226245</v>
      </c>
      <c r="AE60" s="37" t="n">
        <f aca="false">AD60*EXP(($C$6-0.5*$C$7^2)*$C$8+$C$7*SQRT($C$8)*AE119)</f>
        <v>12.9837852732268</v>
      </c>
      <c r="AF60" s="37" t="n">
        <f aca="false">AE60*EXP(($C$6-0.5*$C$7^2)*$C$8+$C$7*SQRT($C$8)*AF119)</f>
        <v>11.2546925225606</v>
      </c>
      <c r="AG60" s="37" t="n">
        <f aca="false">AF60*EXP(($C$6-0.5*$C$7^2)*$C$8+$C$7*SQRT($C$8)*AG119)</f>
        <v>12.6325358276913</v>
      </c>
      <c r="AH60" s="37" t="n">
        <f aca="false">AG60*EXP(($C$6-0.5*$C$7^2)*$C$8+$C$7*SQRT($C$8)*AH119)</f>
        <v>13.3625630403617</v>
      </c>
      <c r="AI60" s="37" t="n">
        <f aca="false">AH60*EXP(($C$6-0.5*$C$7^2)*$C$8+$C$7*SQRT($C$8)*AI119)</f>
        <v>14.8449411717427</v>
      </c>
      <c r="AJ60" s="37" t="n">
        <f aca="false">AI60*EXP(($C$6-0.5*$C$7^2)*$C$8+$C$7*SQRT($C$8)*AJ119)</f>
        <v>15.6209664719467</v>
      </c>
      <c r="AK60" s="37" t="n">
        <f aca="false">AJ60*EXP(($C$6-0.5*$C$7^2)*$C$8+$C$7*SQRT($C$8)*AK119)</f>
        <v>13.6254393494394</v>
      </c>
      <c r="AL60" s="37" t="n">
        <f aca="false">AK60*EXP(($C$6-0.5*$C$7^2)*$C$8+$C$7*SQRT($C$8)*AL119)</f>
        <v>11.9782243410457</v>
      </c>
      <c r="AM60" s="37" t="n">
        <f aca="false">AL60*EXP(($C$6-0.5*$C$7^2)*$C$8+$C$7*SQRT($C$8)*AM119)</f>
        <v>14.6297674290592</v>
      </c>
      <c r="AN60" s="37" t="n">
        <f aca="false">AM60*EXP(($C$6-0.5*$C$7^2)*$C$8+$C$7*SQRT($C$8)*AN119)</f>
        <v>15.0377696433213</v>
      </c>
      <c r="AO60" s="37" t="n">
        <f aca="false">AN60*EXP(($C$6-0.5*$C$7^2)*$C$8+$C$7*SQRT($C$8)*AO119)</f>
        <v>12.8701881322693</v>
      </c>
      <c r="AP60" s="37" t="n">
        <f aca="false">AO60*EXP(($C$6-0.5*$C$7^2)*$C$8+$C$7*SQRT($C$8)*AP119)</f>
        <v>13.3687405344706</v>
      </c>
      <c r="AQ60" s="37" t="n">
        <f aca="false">AP60*EXP(($C$6-0.5*$C$7^2)*$C$8+$C$7*SQRT($C$8)*AQ119)</f>
        <v>12.8457387570848</v>
      </c>
      <c r="AR60" s="37" t="n">
        <f aca="false">AQ60*EXP(($C$6-0.5*$C$7^2)*$C$8+$C$7*SQRT($C$8)*AR119)</f>
        <v>10.4919957348638</v>
      </c>
      <c r="AS60" s="37" t="n">
        <f aca="false">AR60*EXP(($C$6-0.5*$C$7^2)*$C$8+$C$7*SQRT($C$8)*AS119)</f>
        <v>8.15966878637437</v>
      </c>
      <c r="AT60" s="37" t="n">
        <f aca="false">AS60*EXP(($C$6-0.5*$C$7^2)*$C$8+$C$7*SQRT($C$8)*AT119)</f>
        <v>6.84291106862881</v>
      </c>
      <c r="AU60" s="37" t="n">
        <f aca="false">AT60*EXP(($C$6-0.5*$C$7^2)*$C$8+$C$7*SQRT($C$8)*AU119)</f>
        <v>7.04870989978436</v>
      </c>
      <c r="AV60" s="37" t="n">
        <f aca="false">AU60*EXP(($C$6-0.5*$C$7^2)*$C$8+$C$7*SQRT($C$8)*AV119)</f>
        <v>7.01035202460526</v>
      </c>
      <c r="AW60" s="37" t="n">
        <f aca="false">AV60*EXP(($C$6-0.5*$C$7^2)*$C$8+$C$7*SQRT($C$8)*AW119)</f>
        <v>6.82009008046321</v>
      </c>
      <c r="AX60" s="37" t="n">
        <f aca="false">AW60*EXP(($C$6-0.5*$C$7^2)*$C$8+$C$7*SQRT($C$8)*AX119)</f>
        <v>7.03513977140367</v>
      </c>
      <c r="AY60" s="37" t="n">
        <f aca="false">AX60*EXP(($C$6-0.5*$C$7^2)*$C$8+$C$7*SQRT($C$8)*AY119)</f>
        <v>7.51331034034755</v>
      </c>
      <c r="AZ60" s="37" t="n">
        <f aca="false">AY60*EXP(($C$6-0.5*$C$7^2)*$C$8+$C$7*SQRT($C$8)*AZ119)</f>
        <v>5.9646776356109</v>
      </c>
      <c r="BA60" s="37" t="n">
        <f aca="false">AZ60*EXP(($C$6-0.5*$C$7^2)*$C$8+$C$7*SQRT($C$8)*BA119)</f>
        <v>5.76979431204804</v>
      </c>
      <c r="BB60" s="37" t="n">
        <f aca="false">BA60*EXP(($C$6-0.5*$C$7^2)*$C$8+$C$7*SQRT($C$8)*BB119)</f>
        <v>5.26791009208935</v>
      </c>
      <c r="BC60" s="37" t="n">
        <f aca="false">BB60*EXP(($C$6-0.5*$C$7^2)*$C$8+$C$7*SQRT($C$8)*BC119)</f>
        <v>4.60053751449294</v>
      </c>
      <c r="BD60" s="37" t="n">
        <f aca="false">BC60*EXP(($C$6-0.5*$C$7^2)*$C$8+$C$7*SQRT($C$8)*BD119)</f>
        <v>4.33171579625936</v>
      </c>
      <c r="BE60" s="37" t="n">
        <f aca="false">BD60*EXP(($C$6-0.5*$C$7^2)*$C$8+$C$7*SQRT($C$8)*BE119)</f>
        <v>4.2729384092752</v>
      </c>
      <c r="BF60" s="37" t="n">
        <f aca="false">BE60*EXP(($C$6-0.5*$C$7^2)*$C$8+$C$7*SQRT($C$8)*BF119)</f>
        <v>4.14913560514056</v>
      </c>
      <c r="BG60" s="37" t="n">
        <f aca="false">BF60*EXP(($C$6-0.5*$C$7^2)*$C$8+$C$7*SQRT($C$8)*BG119)</f>
        <v>3.53652534426829</v>
      </c>
      <c r="BH60" s="37" t="n">
        <f aca="false">BG60*EXP(($C$6-0.5*$C$7^2)*$C$8+$C$7*SQRT($C$8)*BH119)</f>
        <v>3.353355663842</v>
      </c>
      <c r="BI60" s="37" t="n">
        <f aca="false">BH60*EXP(($C$6-0.5*$C$7^2)*$C$8+$C$7*SQRT($C$8)*BI119)</f>
        <v>4.18249566649185</v>
      </c>
      <c r="BJ60" s="37" t="n">
        <f aca="false">BI60*EXP(($C$6-0.5*$C$7^2)*$C$8+$C$7*SQRT($C$8)*BJ119)</f>
        <v>3.7249139655162</v>
      </c>
      <c r="BK60" s="37" t="n">
        <f aca="false">BJ60*EXP(($C$6-0.5*$C$7^2)*$C$8+$C$7*SQRT($C$8)*BK119)</f>
        <v>3.09501310544948</v>
      </c>
    </row>
    <row r="69" customFormat="false" ht="15" hidden="false" customHeight="false" outlineLevel="0" collapsed="false">
      <c r="B69" s="5" t="s">
        <v>315</v>
      </c>
    </row>
    <row r="70" customFormat="false" ht="15" hidden="false" customHeight="false" outlineLevel="0" collapsed="false">
      <c r="B70" s="2" t="s">
        <v>265</v>
      </c>
      <c r="D70" s="26" t="n">
        <v>0.0012301534</v>
      </c>
      <c r="E70" s="26" t="n">
        <v>0.2987455375</v>
      </c>
      <c r="F70" s="26" t="n">
        <v>-0.2741378554</v>
      </c>
      <c r="G70" s="26" t="n">
        <v>-0.8905918388</v>
      </c>
      <c r="H70" s="26" t="n">
        <v>-0.4546707852</v>
      </c>
      <c r="I70" s="26" t="n">
        <v>-0.991646555</v>
      </c>
      <c r="J70" s="26" t="n">
        <v>0.0601436026</v>
      </c>
      <c r="K70" s="26" t="n">
        <v>1.3402152456</v>
      </c>
      <c r="L70" s="26" t="n">
        <v>-0.4922065186</v>
      </c>
      <c r="M70" s="26" t="n">
        <v>-0.6204748998</v>
      </c>
      <c r="N70" s="26" t="n">
        <v>0.4898420502</v>
      </c>
      <c r="O70" s="26" t="n">
        <v>0.3568870082</v>
      </c>
      <c r="P70" s="26" t="n">
        <v>0.105414249</v>
      </c>
      <c r="Q70" s="26" t="n">
        <v>-0.9304680447</v>
      </c>
      <c r="R70" s="26" t="n">
        <v>-0.0292518225</v>
      </c>
      <c r="S70" s="26" t="n">
        <v>0.6953031945</v>
      </c>
      <c r="T70" s="26" t="n">
        <v>-1.3442145473</v>
      </c>
      <c r="U70" s="26" t="n">
        <v>-0.457615761</v>
      </c>
      <c r="V70" s="26" t="n">
        <v>-1.9012227398</v>
      </c>
      <c r="W70" s="26" t="n">
        <v>-1.2895377398</v>
      </c>
      <c r="X70" s="26" t="n">
        <v>-1.8417350378</v>
      </c>
      <c r="Y70" s="26" t="n">
        <v>-0.2350911311</v>
      </c>
      <c r="Z70" s="26" t="n">
        <v>-1.2674464814</v>
      </c>
      <c r="AA70" s="26" t="n">
        <v>0.2712643588</v>
      </c>
      <c r="AB70" s="26" t="n">
        <v>0.1567510866</v>
      </c>
      <c r="AC70" s="26" t="n">
        <v>-0.1869309446</v>
      </c>
      <c r="AD70" s="26" t="n">
        <v>-2.5167597108</v>
      </c>
      <c r="AE70" s="26" t="n">
        <v>-0.5386928958</v>
      </c>
      <c r="AF70" s="26" t="n">
        <v>-0.0485009454</v>
      </c>
      <c r="AG70" s="26" t="n">
        <v>0.113308986</v>
      </c>
      <c r="AH70" s="26" t="n">
        <v>-1.5301357655</v>
      </c>
      <c r="AI70" s="26" t="n">
        <v>-0.477753276</v>
      </c>
      <c r="AJ70" s="26" t="n">
        <v>-0.9785190781</v>
      </c>
      <c r="AK70" s="26" t="n">
        <v>-0.8088372394</v>
      </c>
      <c r="AL70" s="26" t="n">
        <v>1.0608986234</v>
      </c>
      <c r="AM70" s="26" t="n">
        <v>-0.8075346753</v>
      </c>
      <c r="AN70" s="26" t="n">
        <v>-0.0325217049</v>
      </c>
      <c r="AO70" s="26" t="n">
        <v>0.8843898674</v>
      </c>
      <c r="AP70" s="26" t="n">
        <v>-0.5836004327</v>
      </c>
      <c r="AQ70" s="26" t="n">
        <v>-0.1117019496</v>
      </c>
      <c r="AR70" s="26" t="n">
        <v>0.1104641432</v>
      </c>
      <c r="AS70" s="26" t="n">
        <v>0.0637817743</v>
      </c>
      <c r="AT70" s="26" t="n">
        <v>-1.2250558264</v>
      </c>
      <c r="AU70" s="26" t="n">
        <v>0.0761402304</v>
      </c>
      <c r="AV70" s="26" t="n">
        <v>1.3588234217</v>
      </c>
      <c r="AW70" s="26" t="n">
        <v>-1.5471446781</v>
      </c>
      <c r="AX70" s="26" t="n">
        <v>0.859382688</v>
      </c>
      <c r="AY70" s="26" t="n">
        <v>0.1193540257</v>
      </c>
      <c r="AZ70" s="26" t="n">
        <v>-0.6414703941</v>
      </c>
      <c r="BA70" s="26" t="n">
        <v>2.0004165463</v>
      </c>
      <c r="BB70" s="26" t="n">
        <v>0.7622597121</v>
      </c>
      <c r="BC70" s="26" t="n">
        <v>-1.1992889021</v>
      </c>
      <c r="BD70" s="26" t="n">
        <v>0.0745162288</v>
      </c>
      <c r="BE70" s="26" t="n">
        <v>0.5766895837</v>
      </c>
      <c r="BF70" s="26" t="n">
        <v>-0.1887821254</v>
      </c>
      <c r="BG70" s="26" t="n">
        <v>0.6829102672</v>
      </c>
      <c r="BH70" s="26" t="n">
        <v>-0.0665173201</v>
      </c>
      <c r="BI70" s="26" t="n">
        <v>0.6672475608</v>
      </c>
      <c r="BJ70" s="26" t="n">
        <v>1.4385225917</v>
      </c>
      <c r="BK70" s="26" t="n">
        <v>-0.675662251</v>
      </c>
    </row>
    <row r="71" customFormat="false" ht="15" hidden="false" customHeight="false" outlineLevel="0" collapsed="false">
      <c r="B71" s="2" t="s">
        <v>266</v>
      </c>
      <c r="D71" s="26" t="n">
        <v>0.2031386104</v>
      </c>
      <c r="E71" s="26" t="n">
        <v>-0.4633075765</v>
      </c>
      <c r="F71" s="26" t="n">
        <v>0.1272684112</v>
      </c>
      <c r="G71" s="26" t="n">
        <v>-1.1871945279</v>
      </c>
      <c r="H71" s="26" t="n">
        <v>-0.5793015965</v>
      </c>
      <c r="I71" s="26" t="n">
        <v>-0.1961959728</v>
      </c>
      <c r="J71" s="26" t="n">
        <v>0.8987638721</v>
      </c>
      <c r="K71" s="26" t="n">
        <v>1.1452220075</v>
      </c>
      <c r="L71" s="26" t="n">
        <v>-1.3235277925</v>
      </c>
      <c r="M71" s="26" t="n">
        <v>-0.794642366</v>
      </c>
      <c r="N71" s="26" t="n">
        <v>0.6469034226</v>
      </c>
      <c r="O71" s="26" t="n">
        <v>-1.9924197842</v>
      </c>
      <c r="P71" s="26" t="n">
        <v>-0.463169865</v>
      </c>
      <c r="Q71" s="26" t="n">
        <v>-0.0972869257</v>
      </c>
      <c r="R71" s="26" t="n">
        <v>1.2570149773</v>
      </c>
      <c r="S71" s="26" t="n">
        <v>0.6894039006</v>
      </c>
      <c r="T71" s="26" t="n">
        <v>-0.3272134202</v>
      </c>
      <c r="U71" s="26" t="n">
        <v>-0.3685758941</v>
      </c>
      <c r="V71" s="26" t="n">
        <v>-0.2501954005</v>
      </c>
      <c r="W71" s="26" t="n">
        <v>1.5235294005</v>
      </c>
      <c r="X71" s="26" t="n">
        <v>-0.4280249426</v>
      </c>
      <c r="Y71" s="26" t="n">
        <v>-0.3036803884</v>
      </c>
      <c r="Z71" s="26" t="n">
        <v>0.3525890673</v>
      </c>
      <c r="AA71" s="26" t="n">
        <v>-0.1207704451</v>
      </c>
      <c r="AB71" s="26" t="n">
        <v>-0.197284228</v>
      </c>
      <c r="AC71" s="26" t="n">
        <v>-1.1140671432</v>
      </c>
      <c r="AD71" s="26" t="n">
        <v>-0.011521468</v>
      </c>
      <c r="AE71" s="26" t="n">
        <v>-0.443581223</v>
      </c>
      <c r="AF71" s="26" t="n">
        <v>1.1661277762</v>
      </c>
      <c r="AG71" s="26" t="n">
        <v>0.6530885027</v>
      </c>
      <c r="AH71" s="26" t="n">
        <v>-0.024143613</v>
      </c>
      <c r="AI71" s="26" t="n">
        <v>0.6683810233</v>
      </c>
      <c r="AJ71" s="26" t="n">
        <v>-0.3398695517</v>
      </c>
      <c r="AK71" s="26" t="n">
        <v>1.0521263584</v>
      </c>
      <c r="AL71" s="26" t="n">
        <v>-0.0053995607</v>
      </c>
      <c r="AM71" s="26" t="n">
        <v>0.5833823542</v>
      </c>
      <c r="AN71" s="26" t="n">
        <v>-1.2908932453</v>
      </c>
      <c r="AO71" s="26" t="n">
        <v>0.3466800489</v>
      </c>
      <c r="AP71" s="26" t="n">
        <v>-1.6882041174</v>
      </c>
      <c r="AQ71" s="26" t="n">
        <v>-2.0353289449</v>
      </c>
      <c r="AR71" s="26" t="n">
        <v>-0.3044768777</v>
      </c>
      <c r="AS71" s="26" t="n">
        <v>-0.8999276076</v>
      </c>
      <c r="AT71" s="26" t="n">
        <v>0.1640527957</v>
      </c>
      <c r="AU71" s="26" t="n">
        <v>2.2447566265</v>
      </c>
      <c r="AV71" s="26" t="n">
        <v>-0.8317231814</v>
      </c>
      <c r="AW71" s="26" t="n">
        <v>-0.6239435864</v>
      </c>
      <c r="AX71" s="26" t="n">
        <v>0.2054039461</v>
      </c>
      <c r="AY71" s="26" t="n">
        <v>0.4930132914</v>
      </c>
      <c r="AZ71" s="26" t="n">
        <v>-0.1764060659</v>
      </c>
      <c r="BA71" s="26" t="n">
        <v>-0.2059303303</v>
      </c>
      <c r="BB71" s="26" t="n">
        <v>0.7024629551</v>
      </c>
      <c r="BC71" s="26" t="n">
        <v>0.519907637</v>
      </c>
      <c r="BD71" s="26" t="n">
        <v>-1.0336758321</v>
      </c>
      <c r="BE71" s="26" t="n">
        <v>-0.0791813186</v>
      </c>
      <c r="BF71" s="26" t="n">
        <v>0.0352868487</v>
      </c>
      <c r="BG71" s="26" t="n">
        <v>-1.054484622</v>
      </c>
      <c r="BH71" s="26" t="n">
        <v>0.2598391007</v>
      </c>
      <c r="BI71" s="26" t="n">
        <v>-0.8579564772</v>
      </c>
      <c r="BJ71" s="26" t="n">
        <v>0.9720667079</v>
      </c>
      <c r="BK71" s="26" t="n">
        <v>0.1927459126</v>
      </c>
    </row>
    <row r="72" customFormat="false" ht="15" hidden="false" customHeight="false" outlineLevel="0" collapsed="false">
      <c r="B72" s="2" t="s">
        <v>267</v>
      </c>
      <c r="D72" s="26" t="n">
        <v>0.0893064858</v>
      </c>
      <c r="E72" s="26" t="n">
        <v>-0.5910283529</v>
      </c>
      <c r="F72" s="26" t="n">
        <v>-0.1186098239</v>
      </c>
      <c r="G72" s="26" t="n">
        <v>-1.9977462929</v>
      </c>
      <c r="H72" s="26" t="n">
        <v>-1.1314074705</v>
      </c>
      <c r="I72" s="26" t="n">
        <v>0.3628397992</v>
      </c>
      <c r="J72" s="26" t="n">
        <v>-2.1285670418</v>
      </c>
      <c r="K72" s="26" t="n">
        <v>0.8466085215</v>
      </c>
      <c r="L72" s="26" t="n">
        <v>-1.7460964754</v>
      </c>
      <c r="M72" s="26" t="n">
        <v>0.7567385027</v>
      </c>
      <c r="N72" s="26" t="n">
        <v>-0.8454970329</v>
      </c>
      <c r="O72" s="26" t="n">
        <v>0.7789910843</v>
      </c>
      <c r="P72" s="26" t="n">
        <v>0.1309512076</v>
      </c>
      <c r="Q72" s="26" t="n">
        <v>-1.5368349403</v>
      </c>
      <c r="R72" s="26" t="n">
        <v>1.2491487496</v>
      </c>
      <c r="S72" s="26" t="n">
        <v>1.4417071555</v>
      </c>
      <c r="T72" s="26" t="n">
        <v>-0.065804906</v>
      </c>
      <c r="U72" s="26" t="n">
        <v>-0.2739162722</v>
      </c>
      <c r="V72" s="26" t="n">
        <v>-0.159866966</v>
      </c>
      <c r="W72" s="26" t="n">
        <v>-0.9751523228</v>
      </c>
      <c r="X72" s="26" t="n">
        <v>1.0985867598</v>
      </c>
      <c r="Y72" s="26" t="n">
        <v>-0.5428919317</v>
      </c>
      <c r="Z72" s="26" t="n">
        <v>-0.0511904127</v>
      </c>
      <c r="AA72" s="26" t="n">
        <v>-0.7932964032</v>
      </c>
      <c r="AB72" s="26" t="n">
        <v>-0.6260730997</v>
      </c>
      <c r="AC72" s="26" t="n">
        <v>-1.2777251517</v>
      </c>
      <c r="AD72" s="26" t="n">
        <v>1.2570693137</v>
      </c>
      <c r="AE72" s="26" t="n">
        <v>-0.1540875732</v>
      </c>
      <c r="AF72" s="26" t="n">
        <v>0.9659216187</v>
      </c>
      <c r="AG72" s="26" t="n">
        <v>0.0133245969</v>
      </c>
      <c r="AH72" s="26" t="n">
        <v>-0.6944035277</v>
      </c>
      <c r="AI72" s="26" t="n">
        <v>-0.32668526</v>
      </c>
      <c r="AJ72" s="26" t="n">
        <v>-0.5602310505</v>
      </c>
      <c r="AK72" s="26" t="n">
        <v>0.0079590992</v>
      </c>
      <c r="AL72" s="26" t="n">
        <v>-0.3752668397</v>
      </c>
      <c r="AM72" s="26" t="n">
        <v>-0.2999217159</v>
      </c>
      <c r="AN72" s="26" t="n">
        <v>-1.3785746841</v>
      </c>
      <c r="AO72" s="26" t="n">
        <v>-0.8068459276</v>
      </c>
      <c r="AP72" s="26" t="n">
        <v>1.6540575488</v>
      </c>
      <c r="AQ72" s="26" t="n">
        <v>-0.6712332163</v>
      </c>
      <c r="AR72" s="26" t="n">
        <v>-1.0540937876</v>
      </c>
      <c r="AS72" s="26" t="n">
        <v>0.3373263326</v>
      </c>
      <c r="AT72" s="26" t="n">
        <v>1.4072721996</v>
      </c>
      <c r="AU72" s="26" t="n">
        <v>-1.4540243025</v>
      </c>
      <c r="AV72" s="26" t="n">
        <v>-0.2085218483</v>
      </c>
      <c r="AW72" s="26" t="n">
        <v>-0.6320525539</v>
      </c>
      <c r="AX72" s="26" t="n">
        <v>-1.7610194743</v>
      </c>
      <c r="AY72" s="26" t="n">
        <v>0.7349267093</v>
      </c>
      <c r="AZ72" s="26" t="n">
        <v>-0.0234439186</v>
      </c>
      <c r="BA72" s="26" t="n">
        <v>0.0714418443</v>
      </c>
      <c r="BB72" s="26" t="n">
        <v>-0.7523114724</v>
      </c>
      <c r="BC72" s="26" t="n">
        <v>0.454784163</v>
      </c>
      <c r="BD72" s="26" t="n">
        <v>-0.5392973495</v>
      </c>
      <c r="BE72" s="26" t="n">
        <v>-0.1429032085</v>
      </c>
      <c r="BF72" s="26" t="n">
        <v>-1.1082607922</v>
      </c>
      <c r="BG72" s="26" t="n">
        <v>-1.2161027602</v>
      </c>
      <c r="BH72" s="26" t="n">
        <v>1.3355318553</v>
      </c>
      <c r="BI72" s="26" t="n">
        <v>-0.5071047045</v>
      </c>
      <c r="BJ72" s="26" t="n">
        <v>0.2916803564</v>
      </c>
      <c r="BK72" s="26" t="n">
        <v>-0.0337904348</v>
      </c>
    </row>
    <row r="73" customFormat="false" ht="15" hidden="false" customHeight="false" outlineLevel="0" collapsed="false">
      <c r="B73" s="2" t="s">
        <v>268</v>
      </c>
      <c r="D73" s="26" t="n">
        <v>-0.4411452028</v>
      </c>
      <c r="E73" s="26" t="n">
        <v>-0.5079609703</v>
      </c>
      <c r="F73" s="26" t="n">
        <v>0.6300825914</v>
      </c>
      <c r="G73" s="26" t="n">
        <v>-0.3018676045</v>
      </c>
      <c r="H73" s="26" t="n">
        <v>-0.1514436482</v>
      </c>
      <c r="I73" s="26" t="n">
        <v>0.0222215572</v>
      </c>
      <c r="J73" s="26" t="n">
        <v>1.1765083203</v>
      </c>
      <c r="K73" s="26" t="n">
        <v>0.6805109746</v>
      </c>
      <c r="L73" s="26" t="n">
        <v>0.3826002677</v>
      </c>
      <c r="M73" s="26" t="n">
        <v>-0.5635713934</v>
      </c>
      <c r="N73" s="26" t="n">
        <v>-1.38196872</v>
      </c>
      <c r="O73" s="26" t="n">
        <v>0.9495299317</v>
      </c>
      <c r="P73" s="26" t="n">
        <v>0.9664471342</v>
      </c>
      <c r="Q73" s="26" t="n">
        <v>-0.1407083991</v>
      </c>
      <c r="R73" s="26" t="n">
        <v>0.5418838416</v>
      </c>
      <c r="S73" s="26" t="n">
        <v>0.7814430539</v>
      </c>
      <c r="T73" s="26" t="n">
        <v>0.8311844527</v>
      </c>
      <c r="U73" s="26" t="n">
        <v>0.9213834732</v>
      </c>
      <c r="V73" s="26" t="n">
        <v>-0.4556176507</v>
      </c>
      <c r="W73" s="26" t="n">
        <v>1.5149729827</v>
      </c>
      <c r="X73" s="26" t="n">
        <v>-1.2465930583</v>
      </c>
      <c r="Y73" s="26" t="n">
        <v>0.861723077</v>
      </c>
      <c r="Z73" s="26" t="n">
        <v>0.493932079</v>
      </c>
      <c r="AA73" s="26" t="n">
        <v>0.8736191135</v>
      </c>
      <c r="AB73" s="26" t="n">
        <v>1.8790083071</v>
      </c>
      <c r="AC73" s="26" t="n">
        <v>1.4844454734</v>
      </c>
      <c r="AD73" s="26" t="n">
        <v>-1.1451769072</v>
      </c>
      <c r="AE73" s="26" t="n">
        <v>-1.6886715803</v>
      </c>
      <c r="AF73" s="26" t="n">
        <v>0.8168890591</v>
      </c>
      <c r="AG73" s="26" t="n">
        <v>-1.0150124159</v>
      </c>
      <c r="AH73" s="26" t="n">
        <v>-0.0124053886</v>
      </c>
      <c r="AI73" s="26" t="n">
        <v>0.839727477</v>
      </c>
      <c r="AJ73" s="26" t="n">
        <v>-1.6437973512</v>
      </c>
      <c r="AK73" s="26" t="n">
        <v>-2.1099804543</v>
      </c>
      <c r="AL73" s="26" t="n">
        <v>0.2592990203</v>
      </c>
      <c r="AM73" s="26" t="n">
        <v>0.0443858896</v>
      </c>
      <c r="AN73" s="26" t="n">
        <v>-0.2458030714</v>
      </c>
      <c r="AO73" s="26" t="n">
        <v>0.0385347638</v>
      </c>
      <c r="AP73" s="26" t="n">
        <v>-0.8605156074</v>
      </c>
      <c r="AQ73" s="26" t="n">
        <v>-1.5134944073</v>
      </c>
      <c r="AR73" s="26" t="n">
        <v>-0.1666548509</v>
      </c>
      <c r="AS73" s="26" t="n">
        <v>-0.971708691</v>
      </c>
      <c r="AT73" s="26" t="n">
        <v>-1.6434813224</v>
      </c>
      <c r="AU73" s="26" t="n">
        <v>0.5056810714</v>
      </c>
      <c r="AV73" s="26" t="n">
        <v>-0.0613986284</v>
      </c>
      <c r="AW73" s="26" t="n">
        <v>0.4065285366</v>
      </c>
      <c r="AX73" s="26" t="n">
        <v>-0.9892949414</v>
      </c>
      <c r="AY73" s="26" t="n">
        <v>-0.6580587918</v>
      </c>
      <c r="AZ73" s="26" t="n">
        <v>-0.9990430272</v>
      </c>
      <c r="BA73" s="26" t="n">
        <v>-0.8866418671</v>
      </c>
      <c r="BB73" s="26" t="n">
        <v>0.1954079177</v>
      </c>
      <c r="BC73" s="26" t="n">
        <v>-0.7829746163</v>
      </c>
      <c r="BD73" s="26" t="n">
        <v>0.3560662888</v>
      </c>
      <c r="BE73" s="26" t="n">
        <v>0.3397559254</v>
      </c>
      <c r="BF73" s="26" t="n">
        <v>2.0251609869</v>
      </c>
      <c r="BG73" s="26" t="n">
        <v>-1.3927890459</v>
      </c>
      <c r="BH73" s="26" t="n">
        <v>0.8879023778</v>
      </c>
      <c r="BI73" s="26" t="n">
        <v>-0.0894879619</v>
      </c>
      <c r="BJ73" s="26" t="n">
        <v>-0.0140297301</v>
      </c>
      <c r="BK73" s="26" t="n">
        <v>-1.4498638219</v>
      </c>
    </row>
    <row r="74" customFormat="false" ht="15" hidden="false" customHeight="false" outlineLevel="0" collapsed="false">
      <c r="B74" s="2" t="s">
        <v>269</v>
      </c>
      <c r="D74" s="26" t="n">
        <v>-0.4601938127</v>
      </c>
      <c r="E74" s="26" t="n">
        <v>0.7431972634</v>
      </c>
      <c r="F74" s="26" t="n">
        <v>-0.082478372</v>
      </c>
      <c r="G74" s="26" t="n">
        <v>0.0810543704</v>
      </c>
      <c r="H74" s="26" t="n">
        <v>-0.2907166806</v>
      </c>
      <c r="I74" s="26" t="n">
        <v>1.154569747</v>
      </c>
      <c r="J74" s="26" t="n">
        <v>-0.021472567</v>
      </c>
      <c r="K74" s="26" t="n">
        <v>-2.2004156725</v>
      </c>
      <c r="L74" s="26" t="n">
        <v>-0.6920725505</v>
      </c>
      <c r="M74" s="26" t="n">
        <v>-1.9687966071</v>
      </c>
      <c r="N74" s="26" t="n">
        <v>-3.2514384155</v>
      </c>
      <c r="O74" s="26" t="n">
        <v>-0.5301153498</v>
      </c>
      <c r="P74" s="26" t="n">
        <v>1.3335598501</v>
      </c>
      <c r="Q74" s="26" t="n">
        <v>0.0471199061</v>
      </c>
      <c r="R74" s="26" t="n">
        <v>-1.1725457074</v>
      </c>
      <c r="S74" s="26" t="n">
        <v>-0.9406998682</v>
      </c>
      <c r="T74" s="26" t="n">
        <v>1.1306132303</v>
      </c>
      <c r="U74" s="26" t="n">
        <v>0.1576266234</v>
      </c>
      <c r="V74" s="26" t="n">
        <v>0.0479992416</v>
      </c>
      <c r="W74" s="26" t="n">
        <v>-0.0534617888</v>
      </c>
      <c r="X74" s="26" t="n">
        <v>0.0384002616</v>
      </c>
      <c r="Y74" s="26" t="n">
        <v>0.8054056469</v>
      </c>
      <c r="Z74" s="26" t="n">
        <v>0.5525672974</v>
      </c>
      <c r="AA74" s="26" t="n">
        <v>0.2157047</v>
      </c>
      <c r="AB74" s="26" t="n">
        <v>-1.0428683576</v>
      </c>
      <c r="AC74" s="26" t="n">
        <v>0.5111087649</v>
      </c>
      <c r="AD74" s="26" t="n">
        <v>-0.684247078</v>
      </c>
      <c r="AE74" s="26" t="n">
        <v>1.0938456759</v>
      </c>
      <c r="AF74" s="26" t="n">
        <v>-1.2710508217</v>
      </c>
      <c r="AG74" s="26" t="n">
        <v>-0.1376209763</v>
      </c>
      <c r="AH74" s="26" t="n">
        <v>-0.0073582863</v>
      </c>
      <c r="AI74" s="26" t="n">
        <v>-1.3246455506</v>
      </c>
      <c r="AJ74" s="26" t="n">
        <v>1.7219716439</v>
      </c>
      <c r="AK74" s="26" t="n">
        <v>1.4604067673</v>
      </c>
      <c r="AL74" s="26" t="n">
        <v>-0.4635837616</v>
      </c>
      <c r="AM74" s="26" t="n">
        <v>0.7717211656</v>
      </c>
      <c r="AN74" s="26" t="n">
        <v>0.3786760697</v>
      </c>
      <c r="AO74" s="26" t="n">
        <v>-2.6135594633</v>
      </c>
      <c r="AP74" s="26" t="n">
        <v>0.2503980163</v>
      </c>
      <c r="AQ74" s="26" t="n">
        <v>-0.0613440798</v>
      </c>
      <c r="AR74" s="26" t="n">
        <v>0.0832173535</v>
      </c>
      <c r="AS74" s="26" t="n">
        <v>-1.0768749198</v>
      </c>
      <c r="AT74" s="26" t="n">
        <v>-0.2693470462</v>
      </c>
      <c r="AU74" s="26" t="n">
        <v>-0.1782587634</v>
      </c>
      <c r="AV74" s="26" t="n">
        <v>1.1880942172</v>
      </c>
      <c r="AW74" s="26" t="n">
        <v>0.3344270604</v>
      </c>
      <c r="AX74" s="26" t="n">
        <v>-0.0055550302</v>
      </c>
      <c r="AY74" s="26" t="n">
        <v>1.5289699979</v>
      </c>
      <c r="AZ74" s="26" t="n">
        <v>-0.5552479298</v>
      </c>
      <c r="BA74" s="26" t="n">
        <v>-0.3894303049</v>
      </c>
      <c r="BB74" s="26" t="n">
        <v>-1.8167550113</v>
      </c>
      <c r="BC74" s="26" t="n">
        <v>1.5691058463</v>
      </c>
      <c r="BD74" s="26" t="n">
        <v>0.9643323682</v>
      </c>
      <c r="BE74" s="26" t="n">
        <v>0.9168480445</v>
      </c>
      <c r="BF74" s="26" t="n">
        <v>0.6688984464</v>
      </c>
      <c r="BG74" s="26" t="n">
        <v>0.1101485877</v>
      </c>
      <c r="BH74" s="26" t="n">
        <v>0.2154889392</v>
      </c>
      <c r="BI74" s="26" t="n">
        <v>-0.2520065903</v>
      </c>
      <c r="BJ74" s="26" t="n">
        <v>-0.2036004257</v>
      </c>
      <c r="BK74" s="26" t="n">
        <v>0.0543036117</v>
      </c>
    </row>
    <row r="75" customFormat="false" ht="15" hidden="false" customHeight="false" outlineLevel="0" collapsed="false">
      <c r="B75" s="2" t="s">
        <v>270</v>
      </c>
      <c r="D75" s="26" t="n">
        <v>1.5118295116</v>
      </c>
      <c r="E75" s="26" t="n">
        <v>0.5556879018</v>
      </c>
      <c r="F75" s="26" t="n">
        <v>-0.0584601258</v>
      </c>
      <c r="G75" s="26" t="n">
        <v>-0.5793920504</v>
      </c>
      <c r="H75" s="26" t="n">
        <v>-0.6349984874</v>
      </c>
      <c r="I75" s="26" t="n">
        <v>1.6027050112</v>
      </c>
      <c r="J75" s="26" t="n">
        <v>0.5066873042</v>
      </c>
      <c r="K75" s="26" t="n">
        <v>0.0675505583</v>
      </c>
      <c r="L75" s="26" t="n">
        <v>-0.3461818422</v>
      </c>
      <c r="M75" s="26" t="n">
        <v>-1.1090534117</v>
      </c>
      <c r="N75" s="26" t="n">
        <v>-0.0668615575</v>
      </c>
      <c r="O75" s="26" t="n">
        <v>0.8736580345</v>
      </c>
      <c r="P75" s="26" t="n">
        <v>-0.3925372468</v>
      </c>
      <c r="Q75" s="26" t="n">
        <v>-0.227242583</v>
      </c>
      <c r="R75" s="26" t="n">
        <v>-0.2210343514</v>
      </c>
      <c r="S75" s="26" t="n">
        <v>0.109594368</v>
      </c>
      <c r="T75" s="26" t="n">
        <v>-1.5930108787</v>
      </c>
      <c r="U75" s="26" t="n">
        <v>-0.235398352</v>
      </c>
      <c r="V75" s="26" t="n">
        <v>-0.8543955182</v>
      </c>
      <c r="W75" s="26" t="n">
        <v>0.8845850326</v>
      </c>
      <c r="X75" s="26" t="n">
        <v>-0.7705986766</v>
      </c>
      <c r="Y75" s="26" t="n">
        <v>0.5770467473</v>
      </c>
      <c r="Z75" s="26" t="n">
        <v>1.5244374527</v>
      </c>
      <c r="AA75" s="26" t="n">
        <v>-0.3135962613</v>
      </c>
      <c r="AB75" s="26" t="n">
        <v>-0.6015762521</v>
      </c>
      <c r="AC75" s="26" t="n">
        <v>0.1914322591</v>
      </c>
      <c r="AD75" s="26" t="n">
        <v>-0.0020290276</v>
      </c>
      <c r="AE75" s="26" t="n">
        <v>-0.9936163473</v>
      </c>
      <c r="AF75" s="26" t="n">
        <v>0.4609194157</v>
      </c>
      <c r="AG75" s="26" t="n">
        <v>2.0155160535</v>
      </c>
      <c r="AH75" s="26" t="n">
        <v>-0.2581119953</v>
      </c>
      <c r="AI75" s="26" t="n">
        <v>-0.2028761961</v>
      </c>
      <c r="AJ75" s="26" t="n">
        <v>-1.0449320236</v>
      </c>
      <c r="AK75" s="26" t="n">
        <v>0.3190884517</v>
      </c>
      <c r="AL75" s="26" t="n">
        <v>-1.2469762247</v>
      </c>
      <c r="AM75" s="26" t="n">
        <v>-1.1069310244</v>
      </c>
      <c r="AN75" s="26" t="n">
        <v>1.2796672718</v>
      </c>
      <c r="AO75" s="26" t="n">
        <v>-0.9054530594</v>
      </c>
      <c r="AP75" s="26" t="n">
        <v>1.0813575693</v>
      </c>
      <c r="AQ75" s="26" t="n">
        <v>1.5243580038</v>
      </c>
      <c r="AR75" s="26" t="n">
        <v>0.2593264575</v>
      </c>
      <c r="AS75" s="26" t="n">
        <v>0.5533914029</v>
      </c>
      <c r="AT75" s="26" t="n">
        <v>1.9522509437</v>
      </c>
      <c r="AU75" s="26" t="n">
        <v>-0.1967284021</v>
      </c>
      <c r="AV75" s="26" t="n">
        <v>-0.5930057969</v>
      </c>
      <c r="AW75" s="26" t="n">
        <v>-1.3532310648</v>
      </c>
      <c r="AX75" s="26" t="n">
        <v>0.0417070803</v>
      </c>
      <c r="AY75" s="26" t="n">
        <v>1.4791442109</v>
      </c>
      <c r="AZ75" s="26" t="n">
        <v>0.9595953814</v>
      </c>
      <c r="BA75" s="26" t="n">
        <v>-0.9420912414</v>
      </c>
      <c r="BB75" s="26" t="n">
        <v>-0.8553753838</v>
      </c>
      <c r="BC75" s="26" t="n">
        <v>-0.5041712293</v>
      </c>
      <c r="BD75" s="26" t="n">
        <v>0.2922680825</v>
      </c>
      <c r="BE75" s="26" t="n">
        <v>-0.2053114271</v>
      </c>
      <c r="BF75" s="26" t="n">
        <v>0.2144539454</v>
      </c>
      <c r="BG75" s="26" t="n">
        <v>0.296739378</v>
      </c>
      <c r="BH75" s="26" t="n">
        <v>-0.2987735867</v>
      </c>
      <c r="BI75" s="26" t="n">
        <v>-0.0401739416</v>
      </c>
      <c r="BJ75" s="26" t="n">
        <v>0.2065923772</v>
      </c>
      <c r="BK75" s="26" t="n">
        <v>-0.0839697035</v>
      </c>
    </row>
    <row r="76" customFormat="false" ht="15" hidden="false" customHeight="false" outlineLevel="0" collapsed="false">
      <c r="B76" s="2" t="s">
        <v>271</v>
      </c>
      <c r="D76" s="26" t="n">
        <v>0.503520865</v>
      </c>
      <c r="E76" s="26" t="n">
        <v>1.8708757733</v>
      </c>
      <c r="F76" s="26" t="n">
        <v>0.5919722848</v>
      </c>
      <c r="G76" s="26" t="n">
        <v>0.0558105464</v>
      </c>
      <c r="H76" s="26" t="n">
        <v>-1.6861186234</v>
      </c>
      <c r="I76" s="26" t="n">
        <v>0.387957086</v>
      </c>
      <c r="J76" s="26" t="n">
        <v>-1.9466784118</v>
      </c>
      <c r="K76" s="26" t="n">
        <v>-1.4090340862</v>
      </c>
      <c r="L76" s="26" t="n">
        <v>0.8546392525</v>
      </c>
      <c r="M76" s="26" t="n">
        <v>0.7062350601</v>
      </c>
      <c r="N76" s="26" t="n">
        <v>-0.1499389983</v>
      </c>
      <c r="O76" s="26" t="n">
        <v>-1.7100111062</v>
      </c>
      <c r="P76" s="26" t="n">
        <v>-0.3713485169</v>
      </c>
      <c r="Q76" s="26" t="n">
        <v>-0.6787383182</v>
      </c>
      <c r="R76" s="26" t="n">
        <v>0.6368407461</v>
      </c>
      <c r="S76" s="26" t="n">
        <v>2.2577305324</v>
      </c>
      <c r="T76" s="26" t="n">
        <v>0.216930488</v>
      </c>
      <c r="U76" s="26" t="n">
        <v>-0.779311128</v>
      </c>
      <c r="V76" s="26" t="n">
        <v>-1.1705515303</v>
      </c>
      <c r="W76" s="26" t="n">
        <v>-0.0560942808</v>
      </c>
      <c r="X76" s="26" t="n">
        <v>-0.1767931935</v>
      </c>
      <c r="Y76" s="26" t="n">
        <v>-1.1515191595</v>
      </c>
      <c r="Z76" s="26" t="n">
        <v>0.1163552357</v>
      </c>
      <c r="AA76" s="26" t="n">
        <v>-1.1509135213</v>
      </c>
      <c r="AB76" s="26" t="n">
        <v>1.1121072717</v>
      </c>
      <c r="AC76" s="26" t="n">
        <v>1.0626506058</v>
      </c>
      <c r="AD76" s="26" t="n">
        <v>1.0847512653</v>
      </c>
      <c r="AE76" s="26" t="n">
        <v>-0.4740504706</v>
      </c>
      <c r="AF76" s="26" t="n">
        <v>0.5145205633</v>
      </c>
      <c r="AG76" s="26" t="n">
        <v>-0.1320695052</v>
      </c>
      <c r="AH76" s="26" t="n">
        <v>-0.3888120614</v>
      </c>
      <c r="AI76" s="26" t="n">
        <v>-0.3391456571</v>
      </c>
      <c r="AJ76" s="26" t="n">
        <v>-1.299715273</v>
      </c>
      <c r="AK76" s="26" t="n">
        <v>-1.4438636959</v>
      </c>
      <c r="AL76" s="26" t="n">
        <v>0.7943147909</v>
      </c>
      <c r="AM76" s="26" t="n">
        <v>-0.1912354039</v>
      </c>
      <c r="AN76" s="26" t="n">
        <v>0.2164248511</v>
      </c>
      <c r="AO76" s="26" t="n">
        <v>1.0017103885</v>
      </c>
      <c r="AP76" s="26" t="n">
        <v>-1.733132495</v>
      </c>
      <c r="AQ76" s="26" t="n">
        <v>-0.7841300738</v>
      </c>
      <c r="AR76" s="26" t="n">
        <v>0.1753348435</v>
      </c>
      <c r="AS76" s="26" t="n">
        <v>0.3920947867</v>
      </c>
      <c r="AT76" s="26" t="n">
        <v>-0.3770744504</v>
      </c>
      <c r="AU76" s="26" t="n">
        <v>1.0291792327</v>
      </c>
      <c r="AV76" s="26" t="n">
        <v>0.2103949388</v>
      </c>
      <c r="AW76" s="26" t="n">
        <v>-1.2133821388</v>
      </c>
      <c r="AX76" s="26" t="n">
        <v>-0.930763776</v>
      </c>
      <c r="AY76" s="26" t="n">
        <v>0.8054710605</v>
      </c>
      <c r="AZ76" s="26" t="n">
        <v>0.4638314565</v>
      </c>
      <c r="BA76" s="26" t="n">
        <v>-1.899061239</v>
      </c>
      <c r="BB76" s="26" t="n">
        <v>1.3477123039</v>
      </c>
      <c r="BC76" s="26" t="n">
        <v>0.5980270311</v>
      </c>
      <c r="BD76" s="26" t="n">
        <v>1.3433429877</v>
      </c>
      <c r="BE76" s="26" t="n">
        <v>-0.3837008811</v>
      </c>
      <c r="BF76" s="26" t="n">
        <v>-0.2957062213</v>
      </c>
      <c r="BG76" s="26" t="n">
        <v>-1.1264570848</v>
      </c>
      <c r="BH76" s="26" t="n">
        <v>2.5369295701</v>
      </c>
      <c r="BI76" s="26" t="n">
        <v>-0.1754542254</v>
      </c>
      <c r="BJ76" s="26" t="n">
        <v>1.5875331921</v>
      </c>
      <c r="BK76" s="26" t="n">
        <v>-0.6472924514</v>
      </c>
    </row>
    <row r="77" customFormat="false" ht="15" hidden="false" customHeight="false" outlineLevel="0" collapsed="false">
      <c r="B77" s="2" t="s">
        <v>272</v>
      </c>
      <c r="D77" s="26" t="n">
        <v>0.1638411923</v>
      </c>
      <c r="E77" s="26" t="n">
        <v>-1.6713524866</v>
      </c>
      <c r="F77" s="26" t="n">
        <v>-0.3828671488</v>
      </c>
      <c r="G77" s="26" t="n">
        <v>0.9837549084</v>
      </c>
      <c r="H77" s="26" t="n">
        <v>-1.2517438156</v>
      </c>
      <c r="I77" s="26" t="n">
        <v>1.0722275449</v>
      </c>
      <c r="J77" s="26" t="n">
        <v>0.3372378158</v>
      </c>
      <c r="K77" s="26" t="n">
        <v>-1.043950925</v>
      </c>
      <c r="L77" s="26" t="n">
        <v>-0.5015972714</v>
      </c>
      <c r="M77" s="26" t="n">
        <v>-0.4590656767</v>
      </c>
      <c r="N77" s="26" t="n">
        <v>-0.0495193379</v>
      </c>
      <c r="O77" s="26" t="n">
        <v>-0.5361439659</v>
      </c>
      <c r="P77" s="26" t="n">
        <v>-0.8272879008</v>
      </c>
      <c r="Q77" s="26" t="n">
        <v>-0.3045877025</v>
      </c>
      <c r="R77" s="26" t="n">
        <v>-1.0268897386</v>
      </c>
      <c r="S77" s="26" t="n">
        <v>-1.2895265726</v>
      </c>
      <c r="T77" s="26" t="n">
        <v>-0.0481764825</v>
      </c>
      <c r="U77" s="26" t="n">
        <v>0.8828742256</v>
      </c>
      <c r="V77" s="26" t="n">
        <v>-1.5293717051</v>
      </c>
      <c r="W77" s="26" t="n">
        <v>0.0035081515</v>
      </c>
      <c r="X77" s="26" t="n">
        <v>-0.6499561948</v>
      </c>
      <c r="Y77" s="26" t="n">
        <v>-0.9771454371</v>
      </c>
      <c r="Z77" s="26" t="n">
        <v>0.8534376527</v>
      </c>
      <c r="AA77" s="26" t="n">
        <v>-0.5181696891</v>
      </c>
      <c r="AB77" s="26" t="n">
        <v>1.4983016831</v>
      </c>
      <c r="AC77" s="26" t="n">
        <v>-0.7798393641</v>
      </c>
      <c r="AD77" s="26" t="n">
        <v>0.3865019936</v>
      </c>
      <c r="AE77" s="26" t="n">
        <v>-0.2272830066</v>
      </c>
      <c r="AF77" s="26" t="n">
        <v>-0.7540218091</v>
      </c>
      <c r="AG77" s="26" t="n">
        <v>0.5876750426</v>
      </c>
      <c r="AH77" s="26" t="n">
        <v>-0.1549825731</v>
      </c>
      <c r="AI77" s="26" t="n">
        <v>0.6032105807</v>
      </c>
      <c r="AJ77" s="26" t="n">
        <v>-0.0472915072</v>
      </c>
      <c r="AK77" s="26" t="n">
        <v>-1.0858162553</v>
      </c>
      <c r="AL77" s="26" t="n">
        <v>-0.1020692432</v>
      </c>
      <c r="AM77" s="26" t="n">
        <v>0.0519551695</v>
      </c>
      <c r="AN77" s="26" t="n">
        <v>0.9584629539</v>
      </c>
      <c r="AO77" s="26" t="n">
        <v>-0.9062690073</v>
      </c>
      <c r="AP77" s="26" t="n">
        <v>-0.0393298533</v>
      </c>
      <c r="AQ77" s="26" t="n">
        <v>-1.7218787302</v>
      </c>
      <c r="AR77" s="26" t="n">
        <v>0.6514930603</v>
      </c>
      <c r="AS77" s="26" t="n">
        <v>-1.0814829746</v>
      </c>
      <c r="AT77" s="26" t="n">
        <v>-1.8063595211</v>
      </c>
      <c r="AU77" s="26" t="n">
        <v>-0.0592168343</v>
      </c>
      <c r="AV77" s="26" t="n">
        <v>1.1056849587</v>
      </c>
      <c r="AW77" s="26" t="n">
        <v>-1.5244469482</v>
      </c>
      <c r="AX77" s="26" t="n">
        <v>-1.0880355854</v>
      </c>
      <c r="AY77" s="26" t="n">
        <v>-0.7432748911</v>
      </c>
      <c r="AZ77" s="26" t="n">
        <v>-1.1294966463</v>
      </c>
      <c r="BA77" s="26" t="n">
        <v>0.3794278883</v>
      </c>
      <c r="BB77" s="26" t="n">
        <v>-0.807367445</v>
      </c>
      <c r="BC77" s="26" t="n">
        <v>-0.7215147365</v>
      </c>
      <c r="BD77" s="26" t="n">
        <v>0.5833053987</v>
      </c>
      <c r="BE77" s="26" t="n">
        <v>-0.755514631</v>
      </c>
      <c r="BF77" s="26" t="n">
        <v>0.4327800978</v>
      </c>
      <c r="BG77" s="26" t="n">
        <v>-0.9713851719</v>
      </c>
      <c r="BH77" s="26" t="n">
        <v>-1.2121385142</v>
      </c>
      <c r="BI77" s="26" t="n">
        <v>-1.8354492892</v>
      </c>
      <c r="BJ77" s="26" t="n">
        <v>1.8612027869</v>
      </c>
      <c r="BK77" s="26" t="n">
        <v>-0.3202590321</v>
      </c>
    </row>
    <row r="78" customFormat="false" ht="15" hidden="false" customHeight="false" outlineLevel="0" collapsed="false">
      <c r="B78" s="2" t="s">
        <v>273</v>
      </c>
      <c r="D78" s="26" t="n">
        <v>0.2439333679</v>
      </c>
      <c r="E78" s="26" t="n">
        <v>-0.031049509</v>
      </c>
      <c r="F78" s="26" t="n">
        <v>0.159961757</v>
      </c>
      <c r="G78" s="26" t="n">
        <v>0.0496864794</v>
      </c>
      <c r="H78" s="26" t="n">
        <v>1.9082170392</v>
      </c>
      <c r="I78" s="26" t="n">
        <v>-1.038926591</v>
      </c>
      <c r="J78" s="26" t="n">
        <v>-1.5574621061</v>
      </c>
      <c r="K78" s="26" t="n">
        <v>-1.0119596685</v>
      </c>
      <c r="L78" s="26" t="n">
        <v>-1.3347090098</v>
      </c>
      <c r="M78" s="26" t="n">
        <v>0.7469620525</v>
      </c>
      <c r="N78" s="26" t="n">
        <v>0.8203782095</v>
      </c>
      <c r="O78" s="26" t="n">
        <v>-0.9613155452</v>
      </c>
      <c r="P78" s="26" t="n">
        <v>-1.3904357765</v>
      </c>
      <c r="Q78" s="26" t="n">
        <v>-0.3547966531</v>
      </c>
      <c r="R78" s="26" t="n">
        <v>1.3911238779</v>
      </c>
      <c r="S78" s="26" t="n">
        <v>-2.8195694178</v>
      </c>
      <c r="T78" s="26" t="n">
        <v>0.526626769</v>
      </c>
      <c r="U78" s="26" t="n">
        <v>-1.0757552274</v>
      </c>
      <c r="V78" s="26" t="n">
        <v>1.0403671465</v>
      </c>
      <c r="W78" s="26" t="n">
        <v>-1.0779239409</v>
      </c>
      <c r="X78" s="26" t="n">
        <v>-0.2854158272</v>
      </c>
      <c r="Y78" s="26" t="n">
        <v>-1.5062791006</v>
      </c>
      <c r="Z78" s="26" t="n">
        <v>-0.9772578505</v>
      </c>
      <c r="AA78" s="26" t="n">
        <v>1.385839163</v>
      </c>
      <c r="AB78" s="26" t="n">
        <v>0.8205786859</v>
      </c>
      <c r="AC78" s="26" t="n">
        <v>-0.4016681522</v>
      </c>
      <c r="AD78" s="26" t="n">
        <v>-0.8701723702</v>
      </c>
      <c r="AE78" s="26" t="n">
        <v>-1.8938071365</v>
      </c>
      <c r="AF78" s="26" t="n">
        <v>-0.3936567119</v>
      </c>
      <c r="AG78" s="26" t="n">
        <v>-0.0309032526</v>
      </c>
      <c r="AH78" s="26" t="n">
        <v>-0.0840543578</v>
      </c>
      <c r="AI78" s="26" t="n">
        <v>-0.093791928</v>
      </c>
      <c r="AJ78" s="26" t="n">
        <v>-1.1218096272</v>
      </c>
      <c r="AK78" s="26" t="n">
        <v>-0.0662738854</v>
      </c>
      <c r="AL78" s="26" t="n">
        <v>-0.0386733795</v>
      </c>
      <c r="AM78" s="26" t="n">
        <v>1.2905620378</v>
      </c>
      <c r="AN78" s="26" t="n">
        <v>1.8667334544</v>
      </c>
      <c r="AO78" s="26" t="n">
        <v>-0.1369890269</v>
      </c>
      <c r="AP78" s="26" t="n">
        <v>-0.7663059512</v>
      </c>
      <c r="AQ78" s="26" t="n">
        <v>-0.0649821298</v>
      </c>
      <c r="AR78" s="26" t="n">
        <v>-0.6076212753</v>
      </c>
      <c r="AS78" s="26" t="n">
        <v>-0.7424338157</v>
      </c>
      <c r="AT78" s="26" t="n">
        <v>-0.0586501519</v>
      </c>
      <c r="AU78" s="26" t="n">
        <v>-1.0433044312</v>
      </c>
      <c r="AV78" s="26" t="n">
        <v>0.6061067512</v>
      </c>
      <c r="AW78" s="26" t="n">
        <v>-0.1039155492</v>
      </c>
      <c r="AX78" s="26" t="n">
        <v>0.2500083069</v>
      </c>
      <c r="AY78" s="26" t="n">
        <v>-0.182940036</v>
      </c>
      <c r="AZ78" s="26" t="n">
        <v>-0.7272544473</v>
      </c>
      <c r="BA78" s="26" t="n">
        <v>-0.9479595597</v>
      </c>
      <c r="BB78" s="26" t="n">
        <v>-0.2372760043</v>
      </c>
      <c r="BC78" s="26" t="n">
        <v>-0.5487603374</v>
      </c>
      <c r="BD78" s="26" t="n">
        <v>0.2339013332</v>
      </c>
      <c r="BE78" s="26" t="n">
        <v>-0.0044317032</v>
      </c>
      <c r="BF78" s="26" t="n">
        <v>-1.3623067479</v>
      </c>
      <c r="BG78" s="26" t="n">
        <v>0.0671212994</v>
      </c>
      <c r="BH78" s="26" t="n">
        <v>-1.3428604171</v>
      </c>
      <c r="BI78" s="26" t="n">
        <v>-0.6164776255</v>
      </c>
      <c r="BJ78" s="26" t="n">
        <v>-0.2943536092</v>
      </c>
      <c r="BK78" s="26" t="n">
        <v>-2.0752732779</v>
      </c>
    </row>
    <row r="79" customFormat="false" ht="15" hidden="false" customHeight="false" outlineLevel="0" collapsed="false">
      <c r="B79" s="2" t="s">
        <v>274</v>
      </c>
      <c r="D79" s="26" t="n">
        <v>0.0915074479</v>
      </c>
      <c r="E79" s="26" t="n">
        <v>0.1509833497</v>
      </c>
      <c r="F79" s="26" t="n">
        <v>-0.1580241934</v>
      </c>
      <c r="G79" s="26" t="n">
        <v>-0.4243172725</v>
      </c>
      <c r="H79" s="26" t="n">
        <v>-0.3736036601</v>
      </c>
      <c r="I79" s="26" t="n">
        <v>-0.9765394686</v>
      </c>
      <c r="J79" s="26" t="n">
        <v>-0.2697003697</v>
      </c>
      <c r="K79" s="26" t="n">
        <v>-0.5526118035</v>
      </c>
      <c r="L79" s="26" t="n">
        <v>0.0916853927</v>
      </c>
      <c r="M79" s="26" t="n">
        <v>-1.2041360895</v>
      </c>
      <c r="N79" s="26" t="n">
        <v>0.235589909</v>
      </c>
      <c r="O79" s="26" t="n">
        <v>0.1432188935</v>
      </c>
      <c r="P79" s="26" t="n">
        <v>-0.1415628322</v>
      </c>
      <c r="Q79" s="26" t="n">
        <v>-0.4392048231</v>
      </c>
      <c r="R79" s="26" t="n">
        <v>0.5523398925</v>
      </c>
      <c r="S79" s="26" t="n">
        <v>-1.6646017068</v>
      </c>
      <c r="T79" s="26" t="n">
        <v>0.4604533381</v>
      </c>
      <c r="U79" s="26" t="n">
        <v>0.2430374662</v>
      </c>
      <c r="V79" s="26" t="n">
        <v>0.2833762925</v>
      </c>
      <c r="W79" s="26" t="n">
        <v>0.3833125924</v>
      </c>
      <c r="X79" s="26" t="n">
        <v>-0.6536444066</v>
      </c>
      <c r="Y79" s="26" t="n">
        <v>-0.2594600583</v>
      </c>
      <c r="Z79" s="26" t="n">
        <v>0.6370583312</v>
      </c>
      <c r="AA79" s="26" t="n">
        <v>0.4306392441</v>
      </c>
      <c r="AB79" s="26" t="n">
        <v>0.2067127654</v>
      </c>
      <c r="AC79" s="26" t="n">
        <v>-1.5143202451</v>
      </c>
      <c r="AD79" s="26" t="n">
        <v>0.5378871149</v>
      </c>
      <c r="AE79" s="26" t="n">
        <v>1.169470992</v>
      </c>
      <c r="AF79" s="26" t="n">
        <v>1.009671493</v>
      </c>
      <c r="AG79" s="26" t="n">
        <v>0.2338780488</v>
      </c>
      <c r="AH79" s="26" t="n">
        <v>-1.5576786036</v>
      </c>
      <c r="AI79" s="26" t="n">
        <v>0.9425448142</v>
      </c>
      <c r="AJ79" s="26" t="n">
        <v>-0.1472546367</v>
      </c>
      <c r="AK79" s="26" t="n">
        <v>-2.5325196481</v>
      </c>
      <c r="AL79" s="26" t="n">
        <v>0.3772074031</v>
      </c>
      <c r="AM79" s="26" t="n">
        <v>-1.4921717831</v>
      </c>
      <c r="AN79" s="26" t="n">
        <v>-1.2964405802</v>
      </c>
      <c r="AO79" s="26" t="n">
        <v>-0.6349588924</v>
      </c>
      <c r="AP79" s="26" t="n">
        <v>1.2725911779</v>
      </c>
      <c r="AQ79" s="26" t="n">
        <v>-0.3708453542</v>
      </c>
      <c r="AR79" s="26" t="n">
        <v>0.2709915877</v>
      </c>
      <c r="AS79" s="26" t="n">
        <v>1.7479679638</v>
      </c>
      <c r="AT79" s="26" t="n">
        <v>1.5940297627</v>
      </c>
      <c r="AU79" s="26" t="n">
        <v>-0.1033534158</v>
      </c>
      <c r="AV79" s="26" t="n">
        <v>-0.2415210221</v>
      </c>
      <c r="AW79" s="26" t="n">
        <v>-1.2608706341</v>
      </c>
      <c r="AX79" s="26" t="n">
        <v>-0.6944580742</v>
      </c>
      <c r="AY79" s="26" t="n">
        <v>0.4253583476</v>
      </c>
      <c r="AZ79" s="26" t="n">
        <v>0.3957307618</v>
      </c>
      <c r="BA79" s="26" t="n">
        <v>0.1102382312</v>
      </c>
      <c r="BB79" s="26" t="n">
        <v>0.9948016576</v>
      </c>
      <c r="BC79" s="26" t="n">
        <v>-0.772368013</v>
      </c>
      <c r="BD79" s="26" t="n">
        <v>-0.0560765202</v>
      </c>
      <c r="BE79" s="26" t="n">
        <v>0.7312429885</v>
      </c>
      <c r="BF79" s="26" t="n">
        <v>0.5841459062</v>
      </c>
      <c r="BG79" s="26" t="n">
        <v>1.0709457757</v>
      </c>
      <c r="BH79" s="26" t="n">
        <v>0.3970204068</v>
      </c>
      <c r="BI79" s="26" t="n">
        <v>-0.3094025556</v>
      </c>
      <c r="BJ79" s="26" t="n">
        <v>0.3621922603</v>
      </c>
      <c r="BK79" s="26" t="n">
        <v>-1.0025951964</v>
      </c>
    </row>
    <row r="80" customFormat="false" ht="15" hidden="false" customHeight="false" outlineLevel="0" collapsed="false">
      <c r="B80" s="2" t="s">
        <v>275</v>
      </c>
      <c r="D80" s="26" t="n">
        <v>-1.6394593315</v>
      </c>
      <c r="E80" s="26" t="n">
        <v>0.5806717809</v>
      </c>
      <c r="F80" s="26" t="n">
        <v>-0.0551403328</v>
      </c>
      <c r="G80" s="26" t="n">
        <v>0.3084096264</v>
      </c>
      <c r="H80" s="26" t="n">
        <v>-1.6976843638</v>
      </c>
      <c r="I80" s="26" t="n">
        <v>-0.3651140247</v>
      </c>
      <c r="J80" s="26" t="n">
        <v>-0.5998571137</v>
      </c>
      <c r="K80" s="26" t="n">
        <v>-0.8642121147</v>
      </c>
      <c r="L80" s="26" t="n">
        <v>-2.2550150065</v>
      </c>
      <c r="M80" s="26" t="n">
        <v>-0.3348734821</v>
      </c>
      <c r="N80" s="26" t="n">
        <v>0.8973042882</v>
      </c>
      <c r="O80" s="26" t="n">
        <v>0.3809977219</v>
      </c>
      <c r="P80" s="26" t="n">
        <v>-0.6009466097</v>
      </c>
      <c r="Q80" s="26" t="n">
        <v>-0.0148759717</v>
      </c>
      <c r="R80" s="26" t="n">
        <v>0.7568000802</v>
      </c>
      <c r="S80" s="26" t="n">
        <v>-2.7604178627</v>
      </c>
      <c r="T80" s="26" t="n">
        <v>-0.1245365468</v>
      </c>
      <c r="U80" s="26" t="n">
        <v>0.5432001472</v>
      </c>
      <c r="V80" s="26" t="n">
        <v>0.6821286252</v>
      </c>
      <c r="W80" s="26" t="n">
        <v>1.700730207</v>
      </c>
      <c r="X80" s="26" t="n">
        <v>1.1350456791</v>
      </c>
      <c r="Y80" s="26" t="n">
        <v>0.3125628347</v>
      </c>
      <c r="Z80" s="26" t="n">
        <v>0.3019760061</v>
      </c>
      <c r="AA80" s="26" t="n">
        <v>0.786945348</v>
      </c>
      <c r="AB80" s="26" t="n">
        <v>-0.5393269947</v>
      </c>
      <c r="AC80" s="26" t="n">
        <v>-0.0401880549</v>
      </c>
      <c r="AD80" s="26" t="n">
        <v>0.9062390031</v>
      </c>
      <c r="AE80" s="26" t="n">
        <v>1.9574452149</v>
      </c>
      <c r="AF80" s="26" t="n">
        <v>-0.1592673057</v>
      </c>
      <c r="AG80" s="26" t="n">
        <v>-0.0484006893</v>
      </c>
      <c r="AH80" s="26" t="n">
        <v>0.1984801938</v>
      </c>
      <c r="AI80" s="26" t="n">
        <v>1.343203694</v>
      </c>
      <c r="AJ80" s="26" t="n">
        <v>-0.0303133036</v>
      </c>
      <c r="AK80" s="26" t="n">
        <v>1.4693590365</v>
      </c>
      <c r="AL80" s="26" t="n">
        <v>-0.9666572174</v>
      </c>
      <c r="AM80" s="26" t="n">
        <v>-0.1860362957</v>
      </c>
      <c r="AN80" s="26" t="n">
        <v>-0.1981651567</v>
      </c>
      <c r="AO80" s="26" t="n">
        <v>0.7865057241</v>
      </c>
      <c r="AP80" s="26" t="n">
        <v>1.045260377</v>
      </c>
      <c r="AQ80" s="26" t="n">
        <v>-1.5094443581</v>
      </c>
      <c r="AR80" s="26" t="n">
        <v>-0.9151176258</v>
      </c>
      <c r="AS80" s="26" t="n">
        <v>0.3368524788</v>
      </c>
      <c r="AT80" s="26" t="n">
        <v>-0.6586936459</v>
      </c>
      <c r="AU80" s="26" t="n">
        <v>-1.5224277756</v>
      </c>
      <c r="AV80" s="26" t="n">
        <v>1.038479972</v>
      </c>
      <c r="AW80" s="26" t="n">
        <v>0.4939700842</v>
      </c>
      <c r="AX80" s="26" t="n">
        <v>0.4931774969</v>
      </c>
      <c r="AY80" s="26" t="n">
        <v>-0.4754457164</v>
      </c>
      <c r="AZ80" s="26" t="n">
        <v>1.0289384522</v>
      </c>
      <c r="BA80" s="26" t="n">
        <v>-0.2399599964</v>
      </c>
      <c r="BB80" s="26" t="n">
        <v>1.0964352778</v>
      </c>
      <c r="BC80" s="26" t="n">
        <v>-0.9116651509</v>
      </c>
      <c r="BD80" s="26" t="n">
        <v>-0.8541354477</v>
      </c>
      <c r="BE80" s="26" t="n">
        <v>0.2046632106</v>
      </c>
      <c r="BF80" s="26" t="n">
        <v>-0.7023321458</v>
      </c>
      <c r="BG80" s="26" t="n">
        <v>0.6754510654</v>
      </c>
      <c r="BH80" s="26" t="n">
        <v>0.2600877441</v>
      </c>
      <c r="BI80" s="26" t="n">
        <v>-0.9229712179</v>
      </c>
      <c r="BJ80" s="26" t="n">
        <v>0.0728656009</v>
      </c>
      <c r="BK80" s="26" t="n">
        <v>-0.3512776882</v>
      </c>
    </row>
    <row r="81" customFormat="false" ht="15" hidden="false" customHeight="false" outlineLevel="0" collapsed="false">
      <c r="B81" s="2" t="s">
        <v>276</v>
      </c>
      <c r="D81" s="26" t="n">
        <v>0.9158328292</v>
      </c>
      <c r="E81" s="26" t="n">
        <v>-0.6325529832</v>
      </c>
      <c r="F81" s="26" t="n">
        <v>-0.4391730955</v>
      </c>
      <c r="G81" s="26" t="n">
        <v>1.2112369054</v>
      </c>
      <c r="H81" s="26" t="n">
        <v>2.2385933892</v>
      </c>
      <c r="I81" s="26" t="n">
        <v>1.9990086642</v>
      </c>
      <c r="J81" s="26" t="n">
        <v>0.0632230117</v>
      </c>
      <c r="K81" s="26" t="n">
        <v>0.2188547071</v>
      </c>
      <c r="L81" s="26" t="n">
        <v>1.5334586623</v>
      </c>
      <c r="M81" s="26" t="n">
        <v>-0.1244348062</v>
      </c>
      <c r="N81" s="26" t="n">
        <v>-0.9763491371</v>
      </c>
      <c r="O81" s="26" t="n">
        <v>0.1168755974</v>
      </c>
      <c r="P81" s="26" t="n">
        <v>0.4515167805</v>
      </c>
      <c r="Q81" s="26" t="n">
        <v>-0.8291496178</v>
      </c>
      <c r="R81" s="26" t="n">
        <v>-1.6462311415</v>
      </c>
      <c r="S81" s="26" t="n">
        <v>-1.4367295146</v>
      </c>
      <c r="T81" s="26" t="n">
        <v>0.6654292842</v>
      </c>
      <c r="U81" s="26" t="n">
        <v>-0.7583765163</v>
      </c>
      <c r="V81" s="26" t="n">
        <v>-0.1413470924</v>
      </c>
      <c r="W81" s="26" t="n">
        <v>0.2125586843</v>
      </c>
      <c r="X81" s="26" t="n">
        <v>0.6191408791</v>
      </c>
      <c r="Y81" s="26" t="n">
        <v>-0.3349027987</v>
      </c>
      <c r="Z81" s="26" t="n">
        <v>0.4987157005</v>
      </c>
      <c r="AA81" s="26" t="n">
        <v>-0.8900602921</v>
      </c>
      <c r="AB81" s="26" t="n">
        <v>-0.3617140257</v>
      </c>
      <c r="AC81" s="26" t="n">
        <v>-1.0244155878</v>
      </c>
      <c r="AD81" s="26" t="n">
        <v>1.1317672164</v>
      </c>
      <c r="AE81" s="26" t="n">
        <v>-0.0270832281</v>
      </c>
      <c r="AF81" s="26" t="n">
        <v>-0.7393074876</v>
      </c>
      <c r="AG81" s="26" t="n">
        <v>-0.3523717981</v>
      </c>
      <c r="AH81" s="26" t="n">
        <v>-0.2217284807</v>
      </c>
      <c r="AI81" s="26" t="n">
        <v>0.7005197913</v>
      </c>
      <c r="AJ81" s="26" t="n">
        <v>-1.5956361782</v>
      </c>
      <c r="AK81" s="26" t="n">
        <v>-1.0372058416</v>
      </c>
      <c r="AL81" s="26" t="n">
        <v>-0.3781072516</v>
      </c>
      <c r="AM81" s="26" t="n">
        <v>2.5323058328</v>
      </c>
      <c r="AN81" s="26" t="n">
        <v>0.9556788925</v>
      </c>
      <c r="AO81" s="26" t="n">
        <v>-0.1114516791</v>
      </c>
      <c r="AP81" s="26" t="n">
        <v>0.7119995824</v>
      </c>
      <c r="AQ81" s="26" t="n">
        <v>2.0574361696</v>
      </c>
      <c r="AR81" s="26" t="n">
        <v>-0.2337439268</v>
      </c>
      <c r="AS81" s="26" t="n">
        <v>-0.3664133441</v>
      </c>
      <c r="AT81" s="26" t="n">
        <v>1.2119435432</v>
      </c>
      <c r="AU81" s="26" t="n">
        <v>0.4941754981</v>
      </c>
      <c r="AV81" s="26" t="n">
        <v>0.6713331553</v>
      </c>
      <c r="AW81" s="26" t="n">
        <v>-0.5082223993</v>
      </c>
      <c r="AX81" s="26" t="n">
        <v>1.9242031323</v>
      </c>
      <c r="AY81" s="26" t="n">
        <v>1.7095908016</v>
      </c>
      <c r="AZ81" s="26" t="n">
        <v>0.5659477889</v>
      </c>
      <c r="BA81" s="26" t="n">
        <v>0.6842898381</v>
      </c>
      <c r="BB81" s="26" t="n">
        <v>-2.0272608722</v>
      </c>
      <c r="BC81" s="26" t="n">
        <v>0.6377097935</v>
      </c>
      <c r="BD81" s="26" t="n">
        <v>-0.1941085872</v>
      </c>
      <c r="BE81" s="26" t="n">
        <v>0.4339057058</v>
      </c>
      <c r="BF81" s="26" t="n">
        <v>0.6824594118</v>
      </c>
      <c r="BG81" s="26" t="n">
        <v>-0.3412917681</v>
      </c>
      <c r="BH81" s="26" t="n">
        <v>-1.6904818002</v>
      </c>
      <c r="BI81" s="26" t="n">
        <v>0.3678745651</v>
      </c>
      <c r="BJ81" s="26" t="n">
        <v>-0.7413836524</v>
      </c>
      <c r="BK81" s="26" t="n">
        <v>-0.3301940927</v>
      </c>
    </row>
    <row r="82" customFormat="false" ht="15" hidden="false" customHeight="false" outlineLevel="0" collapsed="false">
      <c r="B82" s="2" t="s">
        <v>277</v>
      </c>
      <c r="D82" s="26" t="n">
        <v>-0.6045098441</v>
      </c>
      <c r="E82" s="26" t="n">
        <v>-0.3415742553</v>
      </c>
      <c r="F82" s="26" t="n">
        <v>-2.3095209573</v>
      </c>
      <c r="G82" s="26" t="n">
        <v>1.2169471272</v>
      </c>
      <c r="H82" s="26" t="n">
        <v>0.2533461023</v>
      </c>
      <c r="I82" s="26" t="n">
        <v>1.1113992629</v>
      </c>
      <c r="J82" s="26" t="n">
        <v>1.9798418298</v>
      </c>
      <c r="K82" s="26" t="n">
        <v>0.0225931226</v>
      </c>
      <c r="L82" s="26" t="n">
        <v>-1.8024362558</v>
      </c>
      <c r="M82" s="26" t="n">
        <v>-0.8938868504</v>
      </c>
      <c r="N82" s="26" t="n">
        <v>-1.2069044809</v>
      </c>
      <c r="O82" s="26" t="n">
        <v>-0.5018746431</v>
      </c>
      <c r="P82" s="26" t="n">
        <v>0.0796479781</v>
      </c>
      <c r="Q82" s="26" t="n">
        <v>-2.002187267</v>
      </c>
      <c r="R82" s="26" t="n">
        <v>0.3424754933</v>
      </c>
      <c r="S82" s="26" t="n">
        <v>-1.5103566533</v>
      </c>
      <c r="T82" s="26" t="n">
        <v>0.2973652628</v>
      </c>
      <c r="U82" s="26" t="n">
        <v>-0.1094911452</v>
      </c>
      <c r="V82" s="26" t="n">
        <v>-0.3136312392</v>
      </c>
      <c r="W82" s="26" t="n">
        <v>-0.0730430559</v>
      </c>
      <c r="X82" s="26" t="n">
        <v>-0.5397780157</v>
      </c>
      <c r="Y82" s="26" t="n">
        <v>-0.6124714434</v>
      </c>
      <c r="Z82" s="26" t="n">
        <v>-1.6827563909</v>
      </c>
      <c r="AA82" s="26" t="n">
        <v>-0.0296273148</v>
      </c>
      <c r="AB82" s="26" t="n">
        <v>1.8455337106</v>
      </c>
      <c r="AC82" s="26" t="n">
        <v>1.9804950629</v>
      </c>
      <c r="AD82" s="26" t="n">
        <v>1.3218175965</v>
      </c>
      <c r="AE82" s="26" t="n">
        <v>0.7058016009</v>
      </c>
      <c r="AF82" s="26" t="n">
        <v>-0.6764801241</v>
      </c>
      <c r="AG82" s="26" t="n">
        <v>1.4427507882</v>
      </c>
      <c r="AH82" s="26" t="n">
        <v>-0.0561275544</v>
      </c>
      <c r="AI82" s="26" t="n">
        <v>-0.0688755098</v>
      </c>
      <c r="AJ82" s="26" t="n">
        <v>-0.2912271318</v>
      </c>
      <c r="AK82" s="26" t="n">
        <v>0.091961899</v>
      </c>
      <c r="AL82" s="26" t="n">
        <v>-0.4352149016</v>
      </c>
      <c r="AM82" s="26" t="n">
        <v>-0.0837821694</v>
      </c>
      <c r="AN82" s="26" t="n">
        <v>-1.0845991087</v>
      </c>
      <c r="AO82" s="26" t="n">
        <v>-0.3736637047</v>
      </c>
      <c r="AP82" s="26" t="n">
        <v>2.2805564699</v>
      </c>
      <c r="AQ82" s="26" t="n">
        <v>-0.069594028</v>
      </c>
      <c r="AR82" s="26" t="n">
        <v>-0.2386605648</v>
      </c>
      <c r="AS82" s="26" t="n">
        <v>0.5323742791</v>
      </c>
      <c r="AT82" s="26" t="n">
        <v>0.7081218217</v>
      </c>
      <c r="AU82" s="26" t="n">
        <v>-1.1137688592</v>
      </c>
      <c r="AV82" s="26" t="n">
        <v>-0.2071587828</v>
      </c>
      <c r="AW82" s="26" t="n">
        <v>0.9182758409</v>
      </c>
      <c r="AX82" s="26" t="n">
        <v>0.2698376291</v>
      </c>
      <c r="AY82" s="26" t="n">
        <v>0.1219540435</v>
      </c>
      <c r="AZ82" s="26" t="n">
        <v>1.5540176686</v>
      </c>
      <c r="BA82" s="26" t="n">
        <v>-0.6777727596</v>
      </c>
      <c r="BB82" s="26" t="n">
        <v>0.0827458951</v>
      </c>
      <c r="BC82" s="26" t="n">
        <v>-0.5200586653</v>
      </c>
      <c r="BD82" s="26" t="n">
        <v>1.4903082291</v>
      </c>
      <c r="BE82" s="26" t="n">
        <v>-1.9518603993</v>
      </c>
      <c r="BF82" s="26" t="n">
        <v>-0.6701416955</v>
      </c>
      <c r="BG82" s="26" t="n">
        <v>-0.529156966</v>
      </c>
      <c r="BH82" s="26" t="n">
        <v>0.6635396232</v>
      </c>
      <c r="BI82" s="26" t="n">
        <v>0.6062754761</v>
      </c>
      <c r="BJ82" s="26" t="n">
        <v>1.3951942602</v>
      </c>
      <c r="BK82" s="26" t="n">
        <v>-1.5740328423</v>
      </c>
    </row>
    <row r="83" customFormat="false" ht="15" hidden="false" customHeight="false" outlineLevel="0" collapsed="false">
      <c r="B83" s="2" t="s">
        <v>278</v>
      </c>
      <c r="D83" s="26" t="n">
        <v>0.750475009</v>
      </c>
      <c r="E83" s="26" t="n">
        <v>-0.2932798643</v>
      </c>
      <c r="F83" s="26" t="n">
        <v>-0.6656252373</v>
      </c>
      <c r="G83" s="26" t="n">
        <v>0.5395685334</v>
      </c>
      <c r="H83" s="26" t="n">
        <v>-0.9201395827</v>
      </c>
      <c r="I83" s="26" t="n">
        <v>-2.0769132953</v>
      </c>
      <c r="J83" s="26" t="n">
        <v>-0.3702184889</v>
      </c>
      <c r="K83" s="26" t="n">
        <v>-1.4977708516</v>
      </c>
      <c r="L83" s="26" t="n">
        <v>-0.6489158211</v>
      </c>
      <c r="M83" s="26" t="n">
        <v>0.3715547638</v>
      </c>
      <c r="N83" s="26" t="n">
        <v>0.3119997456</v>
      </c>
      <c r="O83" s="26" t="n">
        <v>1.586899449</v>
      </c>
      <c r="P83" s="26" t="n">
        <v>-0.1996547469</v>
      </c>
      <c r="Q83" s="26" t="n">
        <v>-1.5333315905</v>
      </c>
      <c r="R83" s="26" t="n">
        <v>-0.7560968566</v>
      </c>
      <c r="S83" s="26" t="n">
        <v>-0.9193842246</v>
      </c>
      <c r="T83" s="26" t="n">
        <v>-1.2178251585</v>
      </c>
      <c r="U83" s="26" t="n">
        <v>0.435367195</v>
      </c>
      <c r="V83" s="26" t="n">
        <v>-0.645232338</v>
      </c>
      <c r="W83" s="26" t="n">
        <v>-1.9773728167</v>
      </c>
      <c r="X83" s="26" t="n">
        <v>0.6969228031</v>
      </c>
      <c r="Y83" s="26" t="n">
        <v>-0.1114265687</v>
      </c>
      <c r="Z83" s="26" t="n">
        <v>0.3568372784</v>
      </c>
      <c r="AA83" s="26" t="n">
        <v>0.1057215447</v>
      </c>
      <c r="AB83" s="26" t="n">
        <v>0.6316547341</v>
      </c>
      <c r="AC83" s="26" t="n">
        <v>0.038018747</v>
      </c>
      <c r="AD83" s="26" t="n">
        <v>1.2362024835</v>
      </c>
      <c r="AE83" s="26" t="n">
        <v>0.42498279</v>
      </c>
      <c r="AF83" s="26" t="n">
        <v>0.3920676234</v>
      </c>
      <c r="AG83" s="26" t="n">
        <v>0.4098669177</v>
      </c>
      <c r="AH83" s="26" t="n">
        <v>-1.4566377426</v>
      </c>
      <c r="AI83" s="26" t="n">
        <v>-0.1646357518</v>
      </c>
      <c r="AJ83" s="26" t="n">
        <v>-0.2593164895</v>
      </c>
      <c r="AK83" s="26" t="n">
        <v>0.2075467212</v>
      </c>
      <c r="AL83" s="26" t="n">
        <v>-1.3586941643</v>
      </c>
      <c r="AM83" s="26" t="n">
        <v>1.6341147769</v>
      </c>
      <c r="AN83" s="26" t="n">
        <v>0.1043886642</v>
      </c>
      <c r="AO83" s="26" t="n">
        <v>-1.2113175407</v>
      </c>
      <c r="AP83" s="26" t="n">
        <v>-1.7088869636</v>
      </c>
      <c r="AQ83" s="26" t="n">
        <v>-0.2812872937</v>
      </c>
      <c r="AR83" s="26" t="n">
        <v>-0.0896754129</v>
      </c>
      <c r="AS83" s="26" t="n">
        <v>-0.718292086</v>
      </c>
      <c r="AT83" s="26" t="n">
        <v>0.0921138279</v>
      </c>
      <c r="AU83" s="26" t="n">
        <v>-0.6411757672</v>
      </c>
      <c r="AV83" s="26" t="n">
        <v>0.5516582517</v>
      </c>
      <c r="AW83" s="26" t="n">
        <v>-0.7245418184</v>
      </c>
      <c r="AX83" s="26" t="n">
        <v>-0.0385002251</v>
      </c>
      <c r="AY83" s="26" t="n">
        <v>0.9788391734</v>
      </c>
      <c r="AZ83" s="26" t="n">
        <v>2.5716688829</v>
      </c>
      <c r="BA83" s="26" t="n">
        <v>-1.0076431926</v>
      </c>
      <c r="BB83" s="26" t="n">
        <v>-0.4645077701</v>
      </c>
      <c r="BC83" s="26" t="n">
        <v>-0.8398356978</v>
      </c>
      <c r="BD83" s="26" t="n">
        <v>0.7843283218</v>
      </c>
      <c r="BE83" s="26" t="n">
        <v>-1.1480993057</v>
      </c>
      <c r="BF83" s="26" t="n">
        <v>-0.4843570456</v>
      </c>
      <c r="BG83" s="26" t="n">
        <v>-0.0296012832</v>
      </c>
      <c r="BH83" s="26" t="n">
        <v>-0.9786785395</v>
      </c>
      <c r="BI83" s="26" t="n">
        <v>-0.9573250423</v>
      </c>
      <c r="BJ83" s="26" t="n">
        <v>-0.4756228881</v>
      </c>
      <c r="BK83" s="26" t="n">
        <v>-2.1004402403</v>
      </c>
    </row>
    <row r="84" customFormat="false" ht="15" hidden="false" customHeight="false" outlineLevel="0" collapsed="false">
      <c r="B84" s="2" t="s">
        <v>279</v>
      </c>
      <c r="D84" s="26" t="n">
        <v>-1.4454782171</v>
      </c>
      <c r="E84" s="26" t="n">
        <v>-0.4130340878</v>
      </c>
      <c r="F84" s="26" t="n">
        <v>0.1482306363</v>
      </c>
      <c r="G84" s="26" t="n">
        <v>-0.185759986</v>
      </c>
      <c r="H84" s="26" t="n">
        <v>-1.7739686948</v>
      </c>
      <c r="I84" s="26" t="n">
        <v>-0.4637862918</v>
      </c>
      <c r="J84" s="26" t="n">
        <v>0.7984376405</v>
      </c>
      <c r="K84" s="26" t="n">
        <v>0.555865512</v>
      </c>
      <c r="L84" s="26" t="n">
        <v>-0.0787478615</v>
      </c>
      <c r="M84" s="26" t="n">
        <v>-0.8873698751</v>
      </c>
      <c r="N84" s="26" t="n">
        <v>0.631216371</v>
      </c>
      <c r="O84" s="26" t="n">
        <v>-0.5789289812</v>
      </c>
      <c r="P84" s="26" t="n">
        <v>-1.1692484025</v>
      </c>
      <c r="Q84" s="26" t="n">
        <v>-0.8021862352</v>
      </c>
      <c r="R84" s="26" t="n">
        <v>1.4483452918</v>
      </c>
      <c r="S84" s="26" t="n">
        <v>0.2201800382</v>
      </c>
      <c r="T84" s="26" t="n">
        <v>1.159247053</v>
      </c>
      <c r="U84" s="26" t="n">
        <v>-0.4793363133</v>
      </c>
      <c r="V84" s="26" t="n">
        <v>0.9381493392</v>
      </c>
      <c r="W84" s="26" t="n">
        <v>-0.6015040436</v>
      </c>
      <c r="X84" s="26" t="n">
        <v>-0.157427369</v>
      </c>
      <c r="Y84" s="26" t="n">
        <v>2.48635026</v>
      </c>
      <c r="Z84" s="26" t="n">
        <v>0.7671486323</v>
      </c>
      <c r="AA84" s="26" t="n">
        <v>-0.5011703753</v>
      </c>
      <c r="AB84" s="26" t="n">
        <v>-0.084819039</v>
      </c>
      <c r="AC84" s="26" t="n">
        <v>0.3262234209</v>
      </c>
      <c r="AD84" s="26" t="n">
        <v>1.2104575895</v>
      </c>
      <c r="AE84" s="26" t="n">
        <v>-0.4891330917</v>
      </c>
      <c r="AF84" s="26" t="n">
        <v>-1.7413190846</v>
      </c>
      <c r="AG84" s="26" t="n">
        <v>-0.2796418131</v>
      </c>
      <c r="AH84" s="26" t="n">
        <v>0.0153854572</v>
      </c>
      <c r="AI84" s="26" t="n">
        <v>0.1095379687</v>
      </c>
      <c r="AJ84" s="26" t="n">
        <v>1.3166901362</v>
      </c>
      <c r="AK84" s="26" t="n">
        <v>0.3166870783</v>
      </c>
      <c r="AL84" s="26" t="n">
        <v>0.8129169716</v>
      </c>
      <c r="AM84" s="26" t="n">
        <v>-1.1011136939</v>
      </c>
      <c r="AN84" s="26" t="n">
        <v>0.8679014884</v>
      </c>
      <c r="AO84" s="26" t="n">
        <v>2.0962198317</v>
      </c>
      <c r="AP84" s="26" t="n">
        <v>0.7729092903</v>
      </c>
      <c r="AQ84" s="26" t="n">
        <v>0.2535557199</v>
      </c>
      <c r="AR84" s="26" t="n">
        <v>0.1539881884</v>
      </c>
      <c r="AS84" s="26" t="n">
        <v>1.787142239</v>
      </c>
      <c r="AT84" s="26" t="n">
        <v>-0.9271814834</v>
      </c>
      <c r="AU84" s="26" t="n">
        <v>-0.111102358</v>
      </c>
      <c r="AV84" s="26" t="n">
        <v>0.4602075929</v>
      </c>
      <c r="AW84" s="26" t="n">
        <v>0.7440011078</v>
      </c>
      <c r="AX84" s="26" t="n">
        <v>-0.4373279057</v>
      </c>
      <c r="AY84" s="26" t="n">
        <v>0.3073213947</v>
      </c>
      <c r="AZ84" s="26" t="n">
        <v>-0.2779214814</v>
      </c>
      <c r="BA84" s="26" t="n">
        <v>0.1204711328</v>
      </c>
      <c r="BB84" s="26" t="n">
        <v>-0.1320915404</v>
      </c>
      <c r="BC84" s="26" t="n">
        <v>-1.1415936779</v>
      </c>
      <c r="BD84" s="26" t="n">
        <v>-0.021113585</v>
      </c>
      <c r="BE84" s="26" t="n">
        <v>0.8771515221</v>
      </c>
      <c r="BF84" s="26" t="n">
        <v>-0.9670182915</v>
      </c>
      <c r="BG84" s="26" t="n">
        <v>-0.2410917488</v>
      </c>
      <c r="BH84" s="26" t="n">
        <v>0.6647800645</v>
      </c>
      <c r="BI84" s="26" t="n">
        <v>-1.0698651067</v>
      </c>
      <c r="BJ84" s="26" t="n">
        <v>0.1826383375</v>
      </c>
      <c r="BK84" s="26" t="n">
        <v>-1.060129819</v>
      </c>
    </row>
    <row r="85" customFormat="false" ht="15" hidden="false" customHeight="false" outlineLevel="0" collapsed="false">
      <c r="B85" s="2" t="s">
        <v>280</v>
      </c>
      <c r="D85" s="26" t="n">
        <v>1.1346305008</v>
      </c>
      <c r="E85" s="26" t="n">
        <v>2.3128213819</v>
      </c>
      <c r="F85" s="26" t="n">
        <v>2.0222552842</v>
      </c>
      <c r="G85" s="26" t="n">
        <v>-0.2191806778</v>
      </c>
      <c r="H85" s="26" t="n">
        <v>0.7401991287</v>
      </c>
      <c r="I85" s="26" t="n">
        <v>0.1209977285</v>
      </c>
      <c r="J85" s="26" t="n">
        <v>0.1021058961</v>
      </c>
      <c r="K85" s="26" t="n">
        <v>1.5477570609</v>
      </c>
      <c r="L85" s="26" t="n">
        <v>-1.3191795762</v>
      </c>
      <c r="M85" s="26" t="n">
        <v>1.0552945975</v>
      </c>
      <c r="N85" s="26" t="n">
        <v>-0.0489759952</v>
      </c>
      <c r="O85" s="26" t="n">
        <v>1.4085406206</v>
      </c>
      <c r="P85" s="26" t="n">
        <v>0.1872333689</v>
      </c>
      <c r="Q85" s="26" t="n">
        <v>-0.6726719945</v>
      </c>
      <c r="R85" s="26" t="n">
        <v>0.2771403768</v>
      </c>
      <c r="S85" s="26" t="n">
        <v>0.735967095</v>
      </c>
      <c r="T85" s="26" t="n">
        <v>0.0357636741</v>
      </c>
      <c r="U85" s="26" t="n">
        <v>0.4880382766</v>
      </c>
      <c r="V85" s="26" t="n">
        <v>-0.5216751757</v>
      </c>
      <c r="W85" s="26" t="n">
        <v>-2.1338839008</v>
      </c>
      <c r="X85" s="26" t="n">
        <v>0.9000235838</v>
      </c>
      <c r="Y85" s="26" t="n">
        <v>0.6991597362</v>
      </c>
      <c r="Z85" s="26" t="n">
        <v>0.1481783846</v>
      </c>
      <c r="AA85" s="26" t="n">
        <v>0.0684105622</v>
      </c>
      <c r="AB85" s="26" t="n">
        <v>1.0362957694</v>
      </c>
      <c r="AC85" s="26" t="n">
        <v>-0.4571067255</v>
      </c>
      <c r="AD85" s="26" t="n">
        <v>-0.7065340654</v>
      </c>
      <c r="AE85" s="26" t="n">
        <v>-0.1885498695</v>
      </c>
      <c r="AF85" s="26" t="n">
        <v>1.1890971886</v>
      </c>
      <c r="AG85" s="26" t="n">
        <v>-1.3871129043</v>
      </c>
      <c r="AH85" s="26" t="n">
        <v>1.1918299926</v>
      </c>
      <c r="AI85" s="26" t="n">
        <v>-0.6392528542</v>
      </c>
      <c r="AJ85" s="26" t="n">
        <v>-1.1007434997</v>
      </c>
      <c r="AK85" s="26" t="n">
        <v>1.2600618361</v>
      </c>
      <c r="AL85" s="26" t="n">
        <v>-0.0968900948</v>
      </c>
      <c r="AM85" s="26" t="n">
        <v>-1.3002343644</v>
      </c>
      <c r="AN85" s="26" t="n">
        <v>-0.3587330591</v>
      </c>
      <c r="AO85" s="26" t="n">
        <v>0.9310524309</v>
      </c>
      <c r="AP85" s="26" t="n">
        <v>1.1920741926</v>
      </c>
      <c r="AQ85" s="26" t="n">
        <v>-0.4270986819</v>
      </c>
      <c r="AR85" s="26" t="n">
        <v>0.4063207591</v>
      </c>
      <c r="AS85" s="26" t="n">
        <v>0.7140846324</v>
      </c>
      <c r="AT85" s="26" t="n">
        <v>-0.6446264937</v>
      </c>
      <c r="AU85" s="26" t="n">
        <v>0.3550360752</v>
      </c>
      <c r="AV85" s="26" t="n">
        <v>-0.0318779148</v>
      </c>
      <c r="AW85" s="26" t="n">
        <v>-0.5360244105</v>
      </c>
      <c r="AX85" s="26" t="n">
        <v>-0.4921479354</v>
      </c>
      <c r="AY85" s="26" t="n">
        <v>0.0670344819</v>
      </c>
      <c r="AZ85" s="26" t="n">
        <v>0.029853487</v>
      </c>
      <c r="BA85" s="26" t="n">
        <v>-0.5654899533</v>
      </c>
      <c r="BB85" s="26" t="n">
        <v>-0.4259451084</v>
      </c>
      <c r="BC85" s="26" t="n">
        <v>1.1133372383</v>
      </c>
      <c r="BD85" s="26" t="n">
        <v>0.2138271352</v>
      </c>
      <c r="BE85" s="26" t="n">
        <v>0.8850943666</v>
      </c>
      <c r="BF85" s="26" t="n">
        <v>1.2018222319</v>
      </c>
      <c r="BG85" s="26" t="n">
        <v>0.5888422596</v>
      </c>
      <c r="BH85" s="26" t="n">
        <v>2.2708863134</v>
      </c>
      <c r="BI85" s="26" t="n">
        <v>-0.8253040318</v>
      </c>
      <c r="BJ85" s="26" t="n">
        <v>0.8084095931</v>
      </c>
      <c r="BK85" s="26" t="n">
        <v>-0.318143973</v>
      </c>
    </row>
    <row r="86" customFormat="false" ht="15" hidden="false" customHeight="false" outlineLevel="0" collapsed="false">
      <c r="B86" s="2" t="s">
        <v>281</v>
      </c>
      <c r="D86" s="26" t="n">
        <v>1.8557832634</v>
      </c>
      <c r="E86" s="26" t="n">
        <v>1.7004401214</v>
      </c>
      <c r="F86" s="26" t="n">
        <v>-1.954211182</v>
      </c>
      <c r="G86" s="26" t="n">
        <v>-0.9688662425</v>
      </c>
      <c r="H86" s="26" t="n">
        <v>0.6643129108</v>
      </c>
      <c r="I86" s="26" t="n">
        <v>0.7898672099</v>
      </c>
      <c r="J86" s="26" t="n">
        <v>0.7365642162</v>
      </c>
      <c r="K86" s="26" t="n">
        <v>-0.0708653282</v>
      </c>
      <c r="L86" s="26" t="n">
        <v>0.4551208246</v>
      </c>
      <c r="M86" s="26" t="n">
        <v>0.6530214358</v>
      </c>
      <c r="N86" s="26" t="n">
        <v>-0.0778712695</v>
      </c>
      <c r="O86" s="26" t="n">
        <v>1.0273019684</v>
      </c>
      <c r="P86" s="26" t="n">
        <v>-2.2594972491</v>
      </c>
      <c r="Q86" s="26" t="n">
        <v>0.6337935196</v>
      </c>
      <c r="R86" s="26" t="n">
        <v>-1.0340526123</v>
      </c>
      <c r="S86" s="26" t="n">
        <v>0.958677808</v>
      </c>
      <c r="T86" s="26" t="n">
        <v>-0.2286844249</v>
      </c>
      <c r="U86" s="26" t="n">
        <v>-0.8887872711</v>
      </c>
      <c r="V86" s="26" t="n">
        <v>0.3739021567</v>
      </c>
      <c r="W86" s="26" t="n">
        <v>-0.9113334978</v>
      </c>
      <c r="X86" s="26" t="n">
        <v>-0.9127678976</v>
      </c>
      <c r="Y86" s="26" t="n">
        <v>-1.567294356</v>
      </c>
      <c r="Z86" s="26" t="n">
        <v>-0.0267077548</v>
      </c>
      <c r="AA86" s="26" t="n">
        <v>0.4968235217</v>
      </c>
      <c r="AB86" s="26" t="n">
        <v>1.0230259861</v>
      </c>
      <c r="AC86" s="26" t="n">
        <v>-0.1417278618</v>
      </c>
      <c r="AD86" s="26" t="n">
        <v>1.0478552084</v>
      </c>
      <c r="AE86" s="26" t="n">
        <v>0.0179609751</v>
      </c>
      <c r="AF86" s="26" t="n">
        <v>-0.093288481</v>
      </c>
      <c r="AG86" s="26" t="n">
        <v>0.5735629479</v>
      </c>
      <c r="AH86" s="26" t="n">
        <v>1.0583927761</v>
      </c>
      <c r="AI86" s="26" t="n">
        <v>-0.3414344545</v>
      </c>
      <c r="AJ86" s="26" t="n">
        <v>-0.243761622</v>
      </c>
      <c r="AK86" s="26" t="n">
        <v>-0.1608314047</v>
      </c>
      <c r="AL86" s="26" t="n">
        <v>0.082769127</v>
      </c>
      <c r="AM86" s="26" t="n">
        <v>-0.9004082096</v>
      </c>
      <c r="AN86" s="26" t="n">
        <v>1.0280060601</v>
      </c>
      <c r="AO86" s="26" t="n">
        <v>-0.4004096318</v>
      </c>
      <c r="AP86" s="26" t="n">
        <v>0.4624434568</v>
      </c>
      <c r="AQ86" s="26" t="n">
        <v>-0.8254725722</v>
      </c>
      <c r="AR86" s="26" t="n">
        <v>0.3588039528</v>
      </c>
      <c r="AS86" s="26" t="n">
        <v>0.3915930158</v>
      </c>
      <c r="AT86" s="26" t="n">
        <v>-0.4206814068</v>
      </c>
      <c r="AU86" s="26" t="n">
        <v>2.020889433</v>
      </c>
      <c r="AV86" s="26" t="n">
        <v>0.3710399612</v>
      </c>
      <c r="AW86" s="26" t="n">
        <v>1.776928923</v>
      </c>
      <c r="AX86" s="26" t="n">
        <v>0.9591389239</v>
      </c>
      <c r="AY86" s="26" t="n">
        <v>-0.6622748071</v>
      </c>
      <c r="AZ86" s="26" t="n">
        <v>-0.3821868157</v>
      </c>
      <c r="BA86" s="26" t="n">
        <v>0.4361020674</v>
      </c>
      <c r="BB86" s="26" t="n">
        <v>0.0611725318</v>
      </c>
      <c r="BC86" s="26" t="n">
        <v>0.0494611418</v>
      </c>
      <c r="BD86" s="26" t="n">
        <v>-0.2862049544</v>
      </c>
      <c r="BE86" s="26" t="n">
        <v>-1.8084763557</v>
      </c>
      <c r="BF86" s="26" t="n">
        <v>-0.2254326434</v>
      </c>
      <c r="BG86" s="26" t="n">
        <v>-2.2181214639</v>
      </c>
      <c r="BH86" s="26" t="n">
        <v>0.3718195688</v>
      </c>
      <c r="BI86" s="26" t="n">
        <v>-0.7260577874</v>
      </c>
      <c r="BJ86" s="26" t="n">
        <v>-0.7154167262</v>
      </c>
      <c r="BK86" s="26" t="n">
        <v>-0.2193037956</v>
      </c>
    </row>
    <row r="87" customFormat="false" ht="15" hidden="false" customHeight="false" outlineLevel="0" collapsed="false">
      <c r="B87" s="2" t="s">
        <v>282</v>
      </c>
      <c r="D87" s="26" t="n">
        <v>0.2726723463</v>
      </c>
      <c r="E87" s="26" t="n">
        <v>-1.4320061777</v>
      </c>
      <c r="F87" s="26" t="n">
        <v>-1.7486011896</v>
      </c>
      <c r="G87" s="26" t="n">
        <v>-1.0660658715</v>
      </c>
      <c r="H87" s="26" t="n">
        <v>-2.0417275242</v>
      </c>
      <c r="I87" s="26" t="n">
        <v>-0.9668496099</v>
      </c>
      <c r="J87" s="26" t="n">
        <v>1.5908830305</v>
      </c>
      <c r="K87" s="26" t="n">
        <v>-1.0565859165</v>
      </c>
      <c r="L87" s="26" t="n">
        <v>0.6514051749</v>
      </c>
      <c r="M87" s="26" t="n">
        <v>-1.3716348083</v>
      </c>
      <c r="N87" s="26" t="n">
        <v>0.2991201526</v>
      </c>
      <c r="O87" s="26" t="n">
        <v>-0.3197338122</v>
      </c>
      <c r="P87" s="26" t="n">
        <v>-0.0598127855</v>
      </c>
      <c r="Q87" s="26" t="n">
        <v>0.5687775944</v>
      </c>
      <c r="R87" s="26" t="n">
        <v>1.7562401253</v>
      </c>
      <c r="S87" s="26" t="n">
        <v>0.1947063498</v>
      </c>
      <c r="T87" s="26" t="n">
        <v>0.1243589514</v>
      </c>
      <c r="U87" s="26" t="n">
        <v>-0.9733677175</v>
      </c>
      <c r="V87" s="26" t="n">
        <v>0.5833396553</v>
      </c>
      <c r="W87" s="26" t="n">
        <v>-0.2460723305</v>
      </c>
      <c r="X87" s="26" t="n">
        <v>0.8320070429</v>
      </c>
      <c r="Y87" s="26" t="n">
        <v>-0.0437064505</v>
      </c>
      <c r="Z87" s="26" t="n">
        <v>1.7408557038</v>
      </c>
      <c r="AA87" s="26" t="n">
        <v>-1.9829165031</v>
      </c>
      <c r="AB87" s="26" t="n">
        <v>-0.2965993602</v>
      </c>
      <c r="AC87" s="26" t="n">
        <v>0.8814816388</v>
      </c>
      <c r="AD87" s="26" t="n">
        <v>-0.3506921971</v>
      </c>
      <c r="AE87" s="26" t="n">
        <v>-0.792173069</v>
      </c>
      <c r="AF87" s="26" t="n">
        <v>-0.2658806057</v>
      </c>
      <c r="AG87" s="26" t="n">
        <v>-1.3799287476</v>
      </c>
      <c r="AH87" s="26" t="n">
        <v>0.1189537717</v>
      </c>
      <c r="AI87" s="26" t="n">
        <v>2.4404618402</v>
      </c>
      <c r="AJ87" s="26" t="n">
        <v>1.1450314982</v>
      </c>
      <c r="AK87" s="26" t="n">
        <v>-1.1090091065</v>
      </c>
      <c r="AL87" s="26" t="n">
        <v>-0.8733410823</v>
      </c>
      <c r="AM87" s="26" t="n">
        <v>-0.404727809</v>
      </c>
      <c r="AN87" s="26" t="n">
        <v>1.0044161277</v>
      </c>
      <c r="AO87" s="26" t="n">
        <v>-0.8214870092</v>
      </c>
      <c r="AP87" s="26" t="n">
        <v>-0.6902314189</v>
      </c>
      <c r="AQ87" s="26" t="n">
        <v>0.8847494335</v>
      </c>
      <c r="AR87" s="26" t="n">
        <v>0.8646525705</v>
      </c>
      <c r="AS87" s="26" t="n">
        <v>-0.3738146604</v>
      </c>
      <c r="AT87" s="26" t="n">
        <v>-1.1177634144</v>
      </c>
      <c r="AU87" s="26" t="n">
        <v>-1.5497448233</v>
      </c>
      <c r="AV87" s="26" t="n">
        <v>-0.6989901269</v>
      </c>
      <c r="AW87" s="26" t="n">
        <v>-2.2305289023</v>
      </c>
      <c r="AX87" s="26" t="n">
        <v>0.7498198819</v>
      </c>
      <c r="AY87" s="26" t="n">
        <v>-0.6300306998</v>
      </c>
      <c r="AZ87" s="26" t="n">
        <v>0.4812936642</v>
      </c>
      <c r="BA87" s="26" t="n">
        <v>1.8683248876</v>
      </c>
      <c r="BB87" s="26" t="n">
        <v>1.1729957071</v>
      </c>
      <c r="BC87" s="26" t="n">
        <v>-1.1511348379</v>
      </c>
      <c r="BD87" s="26" t="n">
        <v>0.8692489865</v>
      </c>
      <c r="BE87" s="26" t="n">
        <v>1.1578570275</v>
      </c>
      <c r="BF87" s="26" t="n">
        <v>-0.7463565181</v>
      </c>
      <c r="BG87" s="26" t="n">
        <v>-0.9532969231</v>
      </c>
      <c r="BH87" s="26" t="n">
        <v>-0.1096918973</v>
      </c>
      <c r="BI87" s="26" t="n">
        <v>-1.6014233495</v>
      </c>
      <c r="BJ87" s="26" t="n">
        <v>1.4707349493</v>
      </c>
      <c r="BK87" s="26" t="n">
        <v>-2.405363793</v>
      </c>
    </row>
    <row r="88" customFormat="false" ht="15" hidden="false" customHeight="false" outlineLevel="0" collapsed="false">
      <c r="B88" s="2" t="s">
        <v>283</v>
      </c>
      <c r="D88" s="26" t="n">
        <v>-1.1068074157</v>
      </c>
      <c r="E88" s="26" t="n">
        <v>-0.269565164</v>
      </c>
      <c r="F88" s="26" t="n">
        <v>-0.2270870913</v>
      </c>
      <c r="G88" s="26" t="n">
        <v>0.1661241731</v>
      </c>
      <c r="H88" s="26" t="n">
        <v>0.2714485687</v>
      </c>
      <c r="I88" s="26" t="n">
        <v>-0.2136120146</v>
      </c>
      <c r="J88" s="26" t="n">
        <v>1.1368863188</v>
      </c>
      <c r="K88" s="26" t="n">
        <v>-2.1393761696</v>
      </c>
      <c r="L88" s="26" t="n">
        <v>-0.0001645139</v>
      </c>
      <c r="M88" s="26" t="n">
        <v>-0.7145844117</v>
      </c>
      <c r="N88" s="26" t="n">
        <v>0.1325134351</v>
      </c>
      <c r="O88" s="26" t="n">
        <v>0.2207598379</v>
      </c>
      <c r="P88" s="26" t="n">
        <v>-0.9118288765</v>
      </c>
      <c r="Q88" s="26" t="n">
        <v>-0.6409489965</v>
      </c>
      <c r="R88" s="26" t="n">
        <v>0.7925867233</v>
      </c>
      <c r="S88" s="26" t="n">
        <v>0.3490562687</v>
      </c>
      <c r="T88" s="26" t="n">
        <v>-0.6802484366</v>
      </c>
      <c r="U88" s="26" t="n">
        <v>2.0398909593</v>
      </c>
      <c r="V88" s="26" t="n">
        <v>2.3091776485</v>
      </c>
      <c r="W88" s="26" t="n">
        <v>-1.462462479</v>
      </c>
      <c r="X88" s="26" t="n">
        <v>0.3017949603</v>
      </c>
      <c r="Y88" s="26" t="n">
        <v>2.5089944356</v>
      </c>
      <c r="Z88" s="26" t="n">
        <v>0.7838986292</v>
      </c>
      <c r="AA88" s="26" t="n">
        <v>0.2210601429</v>
      </c>
      <c r="AB88" s="26" t="n">
        <v>-0.2080568334</v>
      </c>
      <c r="AC88" s="26" t="n">
        <v>-0.5411942859</v>
      </c>
      <c r="AD88" s="26" t="n">
        <v>-0.2125147026</v>
      </c>
      <c r="AE88" s="26" t="n">
        <v>-0.5507294124</v>
      </c>
      <c r="AF88" s="26" t="n">
        <v>0.7449083586</v>
      </c>
      <c r="AG88" s="26" t="n">
        <v>-0.3981536527</v>
      </c>
      <c r="AH88" s="26" t="n">
        <v>-0.441151512</v>
      </c>
      <c r="AI88" s="26" t="n">
        <v>-1.2021606868</v>
      </c>
      <c r="AJ88" s="26" t="n">
        <v>-0.0495898744</v>
      </c>
      <c r="AK88" s="26" t="n">
        <v>-0.8941216734</v>
      </c>
      <c r="AL88" s="26" t="n">
        <v>-0.1807501687</v>
      </c>
      <c r="AM88" s="26" t="n">
        <v>1.0418155527</v>
      </c>
      <c r="AN88" s="26" t="n">
        <v>0.3659248863</v>
      </c>
      <c r="AO88" s="26" t="n">
        <v>0.5047252948</v>
      </c>
      <c r="AP88" s="26" t="n">
        <v>0.3560908998</v>
      </c>
      <c r="AQ88" s="26" t="n">
        <v>0.0591757302</v>
      </c>
      <c r="AR88" s="26" t="n">
        <v>-0.1273282307</v>
      </c>
      <c r="AS88" s="26" t="n">
        <v>-0.3078062159</v>
      </c>
      <c r="AT88" s="26" t="n">
        <v>0.7591170088</v>
      </c>
      <c r="AU88" s="26" t="n">
        <v>-1.0842398093</v>
      </c>
      <c r="AV88" s="26" t="n">
        <v>1.3407225862</v>
      </c>
      <c r="AW88" s="26" t="n">
        <v>0.0340780627</v>
      </c>
      <c r="AX88" s="26" t="n">
        <v>-0.7487003906</v>
      </c>
      <c r="AY88" s="26" t="n">
        <v>-0.489146079</v>
      </c>
      <c r="AZ88" s="26" t="n">
        <v>-0.6769904012</v>
      </c>
      <c r="BA88" s="26" t="n">
        <v>0.160206499</v>
      </c>
      <c r="BB88" s="26" t="n">
        <v>-0.7178430445</v>
      </c>
      <c r="BC88" s="26" t="n">
        <v>1.1421311988</v>
      </c>
      <c r="BD88" s="26" t="n">
        <v>-0.7816389926</v>
      </c>
      <c r="BE88" s="26" t="n">
        <v>-2.2725219304</v>
      </c>
      <c r="BF88" s="26" t="n">
        <v>-0.7309984927</v>
      </c>
      <c r="BG88" s="26" t="n">
        <v>-2.0085211733</v>
      </c>
      <c r="BH88" s="26" t="n">
        <v>-0.0398688506</v>
      </c>
      <c r="BI88" s="26" t="n">
        <v>1.0591579784</v>
      </c>
      <c r="BJ88" s="26" t="n">
        <v>0.6477598003</v>
      </c>
      <c r="BK88" s="26" t="n">
        <v>-1.3375895049</v>
      </c>
    </row>
    <row r="89" customFormat="false" ht="15" hidden="false" customHeight="false" outlineLevel="0" collapsed="false">
      <c r="B89" s="2" t="s">
        <v>284</v>
      </c>
      <c r="D89" s="26" t="n">
        <v>-0.7622552816</v>
      </c>
      <c r="E89" s="26" t="n">
        <v>1.7786335356</v>
      </c>
      <c r="F89" s="26" t="n">
        <v>0.3185114087</v>
      </c>
      <c r="G89" s="26" t="n">
        <v>0.0041186926</v>
      </c>
      <c r="H89" s="26" t="n">
        <v>1.0560625612</v>
      </c>
      <c r="I89" s="26" t="n">
        <v>2.4527411254</v>
      </c>
      <c r="J89" s="26" t="n">
        <v>1.2965732776</v>
      </c>
      <c r="K89" s="26" t="n">
        <v>0.1394152548</v>
      </c>
      <c r="L89" s="26" t="n">
        <v>0.354688176</v>
      </c>
      <c r="M89" s="26" t="n">
        <v>0.6170797911</v>
      </c>
      <c r="N89" s="26" t="n">
        <v>-0.6126984965</v>
      </c>
      <c r="O89" s="26" t="n">
        <v>-1.0587194727</v>
      </c>
      <c r="P89" s="26" t="n">
        <v>0.0524490835</v>
      </c>
      <c r="Q89" s="26" t="n">
        <v>-0.9472112295</v>
      </c>
      <c r="R89" s="26" t="n">
        <v>-0.061462419</v>
      </c>
      <c r="S89" s="26" t="n">
        <v>0.09612304</v>
      </c>
      <c r="T89" s="26" t="n">
        <v>2.3410373219</v>
      </c>
      <c r="U89" s="26" t="n">
        <v>-0.8510499947</v>
      </c>
      <c r="V89" s="26" t="n">
        <v>-0.121788932</v>
      </c>
      <c r="W89" s="26" t="n">
        <v>-0.1643028896</v>
      </c>
      <c r="X89" s="26" t="n">
        <v>0.4373105334</v>
      </c>
      <c r="Y89" s="26" t="n">
        <v>1.0467243316</v>
      </c>
      <c r="Z89" s="26" t="n">
        <v>-0.4904835016</v>
      </c>
      <c r="AA89" s="26" t="n">
        <v>-0.8213520301</v>
      </c>
      <c r="AB89" s="26" t="n">
        <v>-1.6407106159</v>
      </c>
      <c r="AC89" s="26" t="n">
        <v>-0.9262044968</v>
      </c>
      <c r="AD89" s="26" t="n">
        <v>0.5364408346</v>
      </c>
      <c r="AE89" s="26" t="n">
        <v>0.0456470418</v>
      </c>
      <c r="AF89" s="26" t="n">
        <v>-1.0154339949</v>
      </c>
      <c r="AG89" s="26" t="n">
        <v>-0.3727674765</v>
      </c>
      <c r="AH89" s="26" t="n">
        <v>0.0314729478</v>
      </c>
      <c r="AI89" s="26" t="n">
        <v>0.5036789316</v>
      </c>
      <c r="AJ89" s="26" t="n">
        <v>-0.5933943528</v>
      </c>
      <c r="AK89" s="26" t="n">
        <v>-0.2504400577</v>
      </c>
      <c r="AL89" s="26" t="n">
        <v>-1.8184347333</v>
      </c>
      <c r="AM89" s="26" t="n">
        <v>-1.1513858022</v>
      </c>
      <c r="AN89" s="26" t="n">
        <v>1.6177156582</v>
      </c>
      <c r="AO89" s="26" t="n">
        <v>-2.1881406727</v>
      </c>
      <c r="AP89" s="26" t="n">
        <v>-0.3378025526</v>
      </c>
      <c r="AQ89" s="26" t="n">
        <v>0.2191982293</v>
      </c>
      <c r="AR89" s="26" t="n">
        <v>-0.3743492453</v>
      </c>
      <c r="AS89" s="26" t="n">
        <v>-0.8081575234</v>
      </c>
      <c r="AT89" s="26" t="n">
        <v>-0.0610785324</v>
      </c>
      <c r="AU89" s="26" t="n">
        <v>-0.0049654015</v>
      </c>
      <c r="AV89" s="26" t="n">
        <v>-0.0821174049</v>
      </c>
      <c r="AW89" s="26" t="n">
        <v>-1.8777121212</v>
      </c>
      <c r="AX89" s="26" t="n">
        <v>-0.147403628</v>
      </c>
      <c r="AY89" s="26" t="n">
        <v>-0.8551126903</v>
      </c>
      <c r="AZ89" s="26" t="n">
        <v>-0.5477358748</v>
      </c>
      <c r="BA89" s="26" t="n">
        <v>0.2269747633</v>
      </c>
      <c r="BB89" s="26" t="n">
        <v>0.6407287505</v>
      </c>
      <c r="BC89" s="26" t="n">
        <v>0.8967773342</v>
      </c>
      <c r="BD89" s="26" t="n">
        <v>-0.496413057</v>
      </c>
      <c r="BE89" s="26" t="n">
        <v>0.9240027767</v>
      </c>
      <c r="BF89" s="26" t="n">
        <v>1.1737275326</v>
      </c>
      <c r="BG89" s="26" t="n">
        <v>1.1366379245</v>
      </c>
      <c r="BH89" s="26" t="n">
        <v>1.3897679388</v>
      </c>
      <c r="BI89" s="26" t="n">
        <v>-0.1456825059</v>
      </c>
      <c r="BJ89" s="26" t="n">
        <v>-0.1741319151</v>
      </c>
      <c r="BK89" s="26" t="n">
        <v>0.8250507794</v>
      </c>
    </row>
    <row r="90" customFormat="false" ht="15" hidden="false" customHeight="false" outlineLevel="0" collapsed="false">
      <c r="B90" s="2" t="s">
        <v>285</v>
      </c>
      <c r="D90" s="26" t="n">
        <v>-1.3665243151</v>
      </c>
      <c r="E90" s="26" t="n">
        <v>0.2094290473</v>
      </c>
      <c r="F90" s="26" t="n">
        <v>-0.5305589922</v>
      </c>
      <c r="G90" s="26" t="n">
        <v>-0.3687890509</v>
      </c>
      <c r="H90" s="26" t="n">
        <v>-1.7415144479</v>
      </c>
      <c r="I90" s="26" t="n">
        <v>-0.8905443058</v>
      </c>
      <c r="J90" s="26" t="n">
        <v>-0.0204939295</v>
      </c>
      <c r="K90" s="26" t="n">
        <v>0.8884531741</v>
      </c>
      <c r="L90" s="26" t="n">
        <v>0.9900265894</v>
      </c>
      <c r="M90" s="26" t="n">
        <v>-0.080326475</v>
      </c>
      <c r="N90" s="26" t="n">
        <v>-0.1892883572</v>
      </c>
      <c r="O90" s="26" t="n">
        <v>-0.830679187</v>
      </c>
      <c r="P90" s="26" t="n">
        <v>0.402356497</v>
      </c>
      <c r="Q90" s="26" t="n">
        <v>-0.2475780005</v>
      </c>
      <c r="R90" s="26" t="n">
        <v>0.6058845391</v>
      </c>
      <c r="S90" s="26" t="n">
        <v>1.7516868041</v>
      </c>
      <c r="T90" s="26" t="n">
        <v>-0.0323749573</v>
      </c>
      <c r="U90" s="26" t="n">
        <v>-1.4973544742</v>
      </c>
      <c r="V90" s="26" t="n">
        <v>-0.860850443</v>
      </c>
      <c r="W90" s="26" t="n">
        <v>-1.4581474413</v>
      </c>
      <c r="X90" s="26" t="n">
        <v>-1.1971096894</v>
      </c>
      <c r="Y90" s="26" t="n">
        <v>1.3052707235</v>
      </c>
      <c r="Z90" s="26" t="n">
        <v>0.2266595735</v>
      </c>
      <c r="AA90" s="26" t="n">
        <v>-1.5201744316</v>
      </c>
      <c r="AB90" s="26" t="n">
        <v>0.653632166</v>
      </c>
      <c r="AC90" s="26" t="n">
        <v>1.2603748741</v>
      </c>
      <c r="AD90" s="26" t="n">
        <v>-0.3598745574</v>
      </c>
      <c r="AE90" s="26" t="n">
        <v>-0.6759908391</v>
      </c>
      <c r="AF90" s="26" t="n">
        <v>-0.3373777125</v>
      </c>
      <c r="AG90" s="26" t="n">
        <v>0.2846065103</v>
      </c>
      <c r="AH90" s="26" t="n">
        <v>0.6399701503</v>
      </c>
      <c r="AI90" s="26" t="n">
        <v>1.182216838</v>
      </c>
      <c r="AJ90" s="26" t="n">
        <v>1.2124782059</v>
      </c>
      <c r="AK90" s="26" t="n">
        <v>1.1854038482</v>
      </c>
      <c r="AL90" s="26" t="n">
        <v>1.3619214318</v>
      </c>
      <c r="AM90" s="26" t="n">
        <v>0.6613877898</v>
      </c>
      <c r="AN90" s="26" t="n">
        <v>-1.5309066043</v>
      </c>
      <c r="AO90" s="26" t="n">
        <v>-0.1309642295</v>
      </c>
      <c r="AP90" s="26" t="n">
        <v>0.3139205126</v>
      </c>
      <c r="AQ90" s="26" t="n">
        <v>-0.383126265</v>
      </c>
      <c r="AR90" s="26" t="n">
        <v>0.9112608549</v>
      </c>
      <c r="AS90" s="26" t="n">
        <v>-0.3602139722</v>
      </c>
      <c r="AT90" s="26" t="n">
        <v>-0.92574703</v>
      </c>
      <c r="AU90" s="26" t="n">
        <v>1.4442989994</v>
      </c>
      <c r="AV90" s="26" t="n">
        <v>0.6660043098</v>
      </c>
      <c r="AW90" s="26" t="n">
        <v>0.2192537842</v>
      </c>
      <c r="AX90" s="26" t="n">
        <v>0.9267090915</v>
      </c>
      <c r="AY90" s="26" t="n">
        <v>1.0625342393</v>
      </c>
      <c r="AZ90" s="26" t="n">
        <v>0.341035811</v>
      </c>
      <c r="BA90" s="26" t="n">
        <v>-2.4576614189</v>
      </c>
      <c r="BB90" s="26" t="n">
        <v>-0.6755894507</v>
      </c>
      <c r="BC90" s="26" t="n">
        <v>-0.4565791296</v>
      </c>
      <c r="BD90" s="26" t="n">
        <v>-0.9842008951</v>
      </c>
      <c r="BE90" s="26" t="n">
        <v>0.1986774339</v>
      </c>
      <c r="BF90" s="26" t="n">
        <v>1.1922021329</v>
      </c>
      <c r="BG90" s="26" t="n">
        <v>-0.4849055852</v>
      </c>
      <c r="BH90" s="26" t="n">
        <v>-1.1348326697</v>
      </c>
      <c r="BI90" s="26" t="n">
        <v>2.0280348109</v>
      </c>
      <c r="BJ90" s="26" t="n">
        <v>-0.4514376061</v>
      </c>
      <c r="BK90" s="26" t="n">
        <v>-1.2329649247</v>
      </c>
    </row>
    <row r="91" customFormat="false" ht="15" hidden="false" customHeight="false" outlineLevel="0" collapsed="false">
      <c r="B91" s="2" t="s">
        <v>286</v>
      </c>
      <c r="D91" s="26" t="n">
        <v>0.2376772496</v>
      </c>
      <c r="E91" s="26" t="n">
        <v>0.4256825816</v>
      </c>
      <c r="F91" s="26" t="n">
        <v>-0.7050500897</v>
      </c>
      <c r="G91" s="26" t="n">
        <v>0.7904535746</v>
      </c>
      <c r="H91" s="26" t="n">
        <v>-0.4873194383</v>
      </c>
      <c r="I91" s="26" t="n">
        <v>-0.9229509154</v>
      </c>
      <c r="J91" s="26" t="n">
        <v>0.1785908685</v>
      </c>
      <c r="K91" s="26" t="n">
        <v>0.7707689771</v>
      </c>
      <c r="L91" s="26" t="n">
        <v>-0.6338514912</v>
      </c>
      <c r="M91" s="26" t="n">
        <v>0.330625556</v>
      </c>
      <c r="N91" s="26" t="n">
        <v>-0.0934916394</v>
      </c>
      <c r="O91" s="26" t="n">
        <v>2.8244336497</v>
      </c>
      <c r="P91" s="26" t="n">
        <v>-0.7085596812</v>
      </c>
      <c r="Q91" s="26" t="n">
        <v>1.3841716005</v>
      </c>
      <c r="R91" s="26" t="n">
        <v>-0.0523462884</v>
      </c>
      <c r="S91" s="26" t="n">
        <v>-0.1267620037</v>
      </c>
      <c r="T91" s="26" t="n">
        <v>0.7216651115</v>
      </c>
      <c r="U91" s="26" t="n">
        <v>0.8939905665</v>
      </c>
      <c r="V91" s="26" t="n">
        <v>1.267015641</v>
      </c>
      <c r="W91" s="26" t="n">
        <v>0.3286517351</v>
      </c>
      <c r="X91" s="26" t="n">
        <v>-0.6003963898</v>
      </c>
      <c r="Y91" s="26" t="n">
        <v>-0.5376461042</v>
      </c>
      <c r="Z91" s="26" t="n">
        <v>0.5096531909</v>
      </c>
      <c r="AA91" s="26" t="n">
        <v>0.5808998706</v>
      </c>
      <c r="AB91" s="26" t="n">
        <v>1.3980509407</v>
      </c>
      <c r="AC91" s="26" t="n">
        <v>0.4184304554</v>
      </c>
      <c r="AD91" s="26" t="n">
        <v>1.0601682653</v>
      </c>
      <c r="AE91" s="26" t="n">
        <v>1.5167710348</v>
      </c>
      <c r="AF91" s="26" t="n">
        <v>0.1648005445</v>
      </c>
      <c r="AG91" s="26" t="n">
        <v>-1.4855586516</v>
      </c>
      <c r="AH91" s="26" t="n">
        <v>-1.1792770865</v>
      </c>
      <c r="AI91" s="26" t="n">
        <v>-1.4378028682</v>
      </c>
      <c r="AJ91" s="26" t="n">
        <v>1.591590381</v>
      </c>
      <c r="AK91" s="26" t="n">
        <v>-0.8474085948</v>
      </c>
      <c r="AL91" s="26" t="n">
        <v>1.2318415654</v>
      </c>
      <c r="AM91" s="26" t="n">
        <v>0.5857319116</v>
      </c>
      <c r="AN91" s="26" t="n">
        <v>1.7152691268</v>
      </c>
      <c r="AO91" s="26" t="n">
        <v>1.0030938195</v>
      </c>
      <c r="AP91" s="26" t="n">
        <v>-0.1023702612</v>
      </c>
      <c r="AQ91" s="26" t="n">
        <v>-0.2000304504</v>
      </c>
      <c r="AR91" s="26" t="n">
        <v>0.0851677199</v>
      </c>
      <c r="AS91" s="26" t="n">
        <v>0.1752609519</v>
      </c>
      <c r="AT91" s="26" t="n">
        <v>-0.5307436711</v>
      </c>
      <c r="AU91" s="26" t="n">
        <v>-0.0326282976</v>
      </c>
      <c r="AV91" s="26" t="n">
        <v>1.609320062</v>
      </c>
      <c r="AW91" s="26" t="n">
        <v>-1.7021383108</v>
      </c>
      <c r="AX91" s="26" t="n">
        <v>0.2584881395</v>
      </c>
      <c r="AY91" s="26" t="n">
        <v>-0.906952806</v>
      </c>
      <c r="AZ91" s="26" t="n">
        <v>0.1870370828</v>
      </c>
      <c r="BA91" s="26" t="n">
        <v>0.8398557752</v>
      </c>
      <c r="BB91" s="26" t="n">
        <v>-0.0576101805</v>
      </c>
      <c r="BC91" s="26" t="n">
        <v>0.7729869198</v>
      </c>
      <c r="BD91" s="26" t="n">
        <v>-1.5898394014</v>
      </c>
      <c r="BE91" s="26" t="n">
        <v>1.1069891127</v>
      </c>
      <c r="BF91" s="26" t="n">
        <v>-0.6031292426</v>
      </c>
      <c r="BG91" s="26" t="n">
        <v>0.6224080698</v>
      </c>
      <c r="BH91" s="26" t="n">
        <v>0.182448096</v>
      </c>
      <c r="BI91" s="26" t="n">
        <v>-2.5855621791</v>
      </c>
      <c r="BJ91" s="26" t="n">
        <v>-0.7560641215</v>
      </c>
      <c r="BK91" s="26" t="n">
        <v>0.2205083679</v>
      </c>
    </row>
    <row r="92" customFormat="false" ht="15" hidden="false" customHeight="false" outlineLevel="0" collapsed="false">
      <c r="B92" s="2" t="s">
        <v>287</v>
      </c>
      <c r="D92" s="26" t="n">
        <v>1.5539760816</v>
      </c>
      <c r="E92" s="26" t="n">
        <v>0.2872682859</v>
      </c>
      <c r="F92" s="26" t="n">
        <v>0.2576958798</v>
      </c>
      <c r="G92" s="26" t="n">
        <v>-1.4126840896</v>
      </c>
      <c r="H92" s="26" t="n">
        <v>1.4311466965</v>
      </c>
      <c r="I92" s="26" t="n">
        <v>1.8070769952</v>
      </c>
      <c r="J92" s="26" t="n">
        <v>0.0285750431</v>
      </c>
      <c r="K92" s="26" t="n">
        <v>-0.2197570482</v>
      </c>
      <c r="L92" s="26" t="n">
        <v>-1.6190497158</v>
      </c>
      <c r="M92" s="26" t="n">
        <v>0.883321059</v>
      </c>
      <c r="N92" s="26" t="n">
        <v>2.7022793257</v>
      </c>
      <c r="O92" s="26" t="n">
        <v>0.7171130748</v>
      </c>
      <c r="P92" s="26" t="n">
        <v>1.2637035182</v>
      </c>
      <c r="Q92" s="26" t="n">
        <v>0.5420872937</v>
      </c>
      <c r="R92" s="26" t="n">
        <v>-0.9850158866</v>
      </c>
      <c r="S92" s="26" t="n">
        <v>1.336672631</v>
      </c>
      <c r="T92" s="26" t="n">
        <v>-1.2345748995</v>
      </c>
      <c r="U92" s="26" t="n">
        <v>-0.2106649057</v>
      </c>
      <c r="V92" s="26" t="n">
        <v>0.278851745</v>
      </c>
      <c r="W92" s="26" t="n">
        <v>0.8829096608</v>
      </c>
      <c r="X92" s="26" t="n">
        <v>0.4159856654</v>
      </c>
      <c r="Y92" s="26" t="n">
        <v>0.3868345008</v>
      </c>
      <c r="Z92" s="26" t="n">
        <v>-0.7614880684</v>
      </c>
      <c r="AA92" s="26" t="n">
        <v>-1.289371414</v>
      </c>
      <c r="AB92" s="26" t="n">
        <v>0.0614806683</v>
      </c>
      <c r="AC92" s="26" t="n">
        <v>-0.7101947772</v>
      </c>
      <c r="AD92" s="26" t="n">
        <v>-1.3077856281</v>
      </c>
      <c r="AE92" s="26" t="n">
        <v>-1.2659464715</v>
      </c>
      <c r="AF92" s="26" t="n">
        <v>-0.4901284742</v>
      </c>
      <c r="AG92" s="26" t="n">
        <v>-1.8525788602</v>
      </c>
      <c r="AH92" s="26" t="n">
        <v>-1.3474687028</v>
      </c>
      <c r="AI92" s="26" t="n">
        <v>-1.6351369291</v>
      </c>
      <c r="AJ92" s="26" t="n">
        <v>0.1822594638</v>
      </c>
      <c r="AK92" s="26" t="n">
        <v>0.4079842295</v>
      </c>
      <c r="AL92" s="26" t="n">
        <v>2.0071409632</v>
      </c>
      <c r="AM92" s="26" t="n">
        <v>-1.4975297992</v>
      </c>
      <c r="AN92" s="26" t="n">
        <v>-0.6795969589</v>
      </c>
      <c r="AO92" s="26" t="n">
        <v>0.9126113893</v>
      </c>
      <c r="AP92" s="26" t="n">
        <v>-0.216773805</v>
      </c>
      <c r="AQ92" s="26" t="n">
        <v>-0.3269979387</v>
      </c>
      <c r="AR92" s="26" t="n">
        <v>1.7091697033</v>
      </c>
      <c r="AS92" s="26" t="n">
        <v>-0.3384061595</v>
      </c>
      <c r="AT92" s="26" t="n">
        <v>-1.1561948693</v>
      </c>
      <c r="AU92" s="26" t="n">
        <v>-1.3169399599</v>
      </c>
      <c r="AV92" s="26" t="n">
        <v>0.3356943223</v>
      </c>
      <c r="AW92" s="26" t="n">
        <v>0.3052416034</v>
      </c>
      <c r="AX92" s="26" t="n">
        <v>-1.3717023703</v>
      </c>
      <c r="AY92" s="26" t="n">
        <v>-0.9853962577</v>
      </c>
      <c r="AZ92" s="26" t="n">
        <v>0.5347126378</v>
      </c>
      <c r="BA92" s="26" t="n">
        <v>0.5772667725</v>
      </c>
      <c r="BB92" s="26" t="n">
        <v>-0.6432220836</v>
      </c>
      <c r="BC92" s="26" t="n">
        <v>0.6222162019</v>
      </c>
      <c r="BD92" s="26" t="n">
        <v>0.5718545873</v>
      </c>
      <c r="BE92" s="26" t="n">
        <v>-1.7830817487</v>
      </c>
      <c r="BF92" s="26" t="n">
        <v>-0.3120637504</v>
      </c>
      <c r="BG92" s="26" t="n">
        <v>0.4151255911</v>
      </c>
      <c r="BH92" s="26" t="n">
        <v>-0.5730757022</v>
      </c>
      <c r="BI92" s="26" t="n">
        <v>-2.138931869</v>
      </c>
      <c r="BJ92" s="26" t="n">
        <v>-0.2830147215</v>
      </c>
      <c r="BK92" s="26" t="n">
        <v>0.7520931599</v>
      </c>
    </row>
    <row r="93" customFormat="false" ht="15" hidden="false" customHeight="false" outlineLevel="0" collapsed="false">
      <c r="B93" s="2" t="s">
        <v>288</v>
      </c>
      <c r="D93" s="26" t="n">
        <v>1.5804055858</v>
      </c>
      <c r="E93" s="26" t="n">
        <v>-2.1907826613</v>
      </c>
      <c r="F93" s="26" t="n">
        <v>2.6133213456</v>
      </c>
      <c r="G93" s="26" t="n">
        <v>-1.127136331</v>
      </c>
      <c r="H93" s="26" t="n">
        <v>0.9569708708</v>
      </c>
      <c r="I93" s="26" t="n">
        <v>1.2341980705</v>
      </c>
      <c r="J93" s="26" t="n">
        <v>0.9830173001</v>
      </c>
      <c r="K93" s="26" t="n">
        <v>0.1496184796</v>
      </c>
      <c r="L93" s="26" t="n">
        <v>-1.1614176627</v>
      </c>
      <c r="M93" s="26" t="n">
        <v>0.626558788</v>
      </c>
      <c r="N93" s="26" t="n">
        <v>-0.7152331768</v>
      </c>
      <c r="O93" s="26" t="n">
        <v>-2.5226949434</v>
      </c>
      <c r="P93" s="26" t="n">
        <v>2.8288986337</v>
      </c>
      <c r="Q93" s="26" t="n">
        <v>0.708102022</v>
      </c>
      <c r="R93" s="26" t="n">
        <v>1.8180771285</v>
      </c>
      <c r="S93" s="26" t="n">
        <v>-0.9116228075</v>
      </c>
      <c r="T93" s="26" t="n">
        <v>1.4675028234</v>
      </c>
      <c r="U93" s="26" t="n">
        <v>1.5898691581</v>
      </c>
      <c r="V93" s="26" t="n">
        <v>1.5545495245</v>
      </c>
      <c r="W93" s="26" t="n">
        <v>-0.0212063332</v>
      </c>
      <c r="X93" s="26" t="n">
        <v>-1.2024620437</v>
      </c>
      <c r="Y93" s="26" t="n">
        <v>-0.1773128069</v>
      </c>
      <c r="Z93" s="26" t="n">
        <v>-2.2027691138</v>
      </c>
      <c r="AA93" s="26" t="n">
        <v>-1.7020123894</v>
      </c>
      <c r="AB93" s="26" t="n">
        <v>0.0919387812</v>
      </c>
      <c r="AC93" s="26" t="n">
        <v>-0.9913984658</v>
      </c>
      <c r="AD93" s="26" t="n">
        <v>-0.1644468555</v>
      </c>
      <c r="AE93" s="26" t="n">
        <v>-0.1089997514</v>
      </c>
      <c r="AF93" s="26" t="n">
        <v>1.9307270485</v>
      </c>
      <c r="AG93" s="26" t="n">
        <v>1.2976265698</v>
      </c>
      <c r="AH93" s="26" t="n">
        <v>-0.0448725842</v>
      </c>
      <c r="AI93" s="26" t="n">
        <v>1.2088995342</v>
      </c>
      <c r="AJ93" s="26" t="n">
        <v>-0.7797131447</v>
      </c>
      <c r="AK93" s="26" t="n">
        <v>-0.3368970241</v>
      </c>
      <c r="AL93" s="26" t="n">
        <v>0.9102243101</v>
      </c>
      <c r="AM93" s="26" t="n">
        <v>-1.2416605776</v>
      </c>
      <c r="AN93" s="26" t="n">
        <v>-0.2789807283</v>
      </c>
      <c r="AO93" s="26" t="n">
        <v>-1.3208458601</v>
      </c>
      <c r="AP93" s="26" t="n">
        <v>0.1174724078</v>
      </c>
      <c r="AQ93" s="26" t="n">
        <v>1.6325157556</v>
      </c>
      <c r="AR93" s="26" t="n">
        <v>-0.7520968891</v>
      </c>
      <c r="AS93" s="26" t="n">
        <v>0.2258794959</v>
      </c>
      <c r="AT93" s="26" t="n">
        <v>-0.8973219016</v>
      </c>
      <c r="AU93" s="26" t="n">
        <v>-1.1495489432</v>
      </c>
      <c r="AV93" s="26" t="n">
        <v>-1.2358495203</v>
      </c>
      <c r="AW93" s="26" t="n">
        <v>1.4547520814</v>
      </c>
      <c r="AX93" s="26" t="n">
        <v>2.3624354706</v>
      </c>
      <c r="AY93" s="26" t="n">
        <v>0.4830437053</v>
      </c>
      <c r="AZ93" s="26" t="n">
        <v>-0.7162929691</v>
      </c>
      <c r="BA93" s="26" t="n">
        <v>0.7048916343</v>
      </c>
      <c r="BB93" s="26" t="n">
        <v>-0.3343235263</v>
      </c>
      <c r="BC93" s="26" t="n">
        <v>0.8013983475</v>
      </c>
      <c r="BD93" s="26" t="n">
        <v>0.2909936382</v>
      </c>
      <c r="BE93" s="26" t="n">
        <v>0.2797041509</v>
      </c>
      <c r="BF93" s="26" t="n">
        <v>0.6072760594</v>
      </c>
      <c r="BG93" s="26" t="n">
        <v>-0.579493637</v>
      </c>
      <c r="BH93" s="26" t="n">
        <v>-0.4043678231</v>
      </c>
      <c r="BI93" s="26" t="n">
        <v>-1.7212455901</v>
      </c>
      <c r="BJ93" s="26" t="n">
        <v>-0.4418694415</v>
      </c>
      <c r="BK93" s="26" t="n">
        <v>-1.4223326901</v>
      </c>
    </row>
    <row r="94" customFormat="false" ht="15" hidden="false" customHeight="false" outlineLevel="0" collapsed="false">
      <c r="B94" s="2" t="s">
        <v>289</v>
      </c>
      <c r="D94" s="26" t="n">
        <v>-0.144681199</v>
      </c>
      <c r="E94" s="26" t="n">
        <v>-0.9576309494</v>
      </c>
      <c r="F94" s="26" t="n">
        <v>0.1012344203</v>
      </c>
      <c r="G94" s="26" t="n">
        <v>0.4532393064</v>
      </c>
      <c r="H94" s="26" t="n">
        <v>-1.4201225711</v>
      </c>
      <c r="I94" s="26" t="n">
        <v>-0.8132790942</v>
      </c>
      <c r="J94" s="26" t="n">
        <v>-0.9433119018</v>
      </c>
      <c r="K94" s="26" t="n">
        <v>0.7464934251</v>
      </c>
      <c r="L94" s="26" t="n">
        <v>1.7063620274</v>
      </c>
      <c r="M94" s="26" t="n">
        <v>0.8515366154</v>
      </c>
      <c r="N94" s="26" t="n">
        <v>-0.3494189277</v>
      </c>
      <c r="O94" s="26" t="n">
        <v>1.4650063896</v>
      </c>
      <c r="P94" s="26" t="n">
        <v>-1.5141077364</v>
      </c>
      <c r="Q94" s="26" t="n">
        <v>1.4993580521</v>
      </c>
      <c r="R94" s="26" t="n">
        <v>-0.6562142063</v>
      </c>
      <c r="S94" s="26" t="n">
        <v>-2.7802932152</v>
      </c>
      <c r="T94" s="26" t="n">
        <v>2.6508047391</v>
      </c>
      <c r="U94" s="26" t="n">
        <v>1.5780230743</v>
      </c>
      <c r="V94" s="26" t="n">
        <v>-1.0318837271</v>
      </c>
      <c r="W94" s="26" t="n">
        <v>0.1690086476</v>
      </c>
      <c r="X94" s="26" t="n">
        <v>-0.2144994523</v>
      </c>
      <c r="Y94" s="26" t="n">
        <v>0.1022208033</v>
      </c>
      <c r="Z94" s="26" t="n">
        <v>-1.4832864375</v>
      </c>
      <c r="AA94" s="26" t="n">
        <v>-0.6814939827</v>
      </c>
      <c r="AB94" s="26" t="n">
        <v>0.4679612827</v>
      </c>
      <c r="AC94" s="26" t="n">
        <v>0.22269617</v>
      </c>
      <c r="AD94" s="26" t="n">
        <v>1.19923851</v>
      </c>
      <c r="AE94" s="26" t="n">
        <v>0.0797502574</v>
      </c>
      <c r="AF94" s="26" t="n">
        <v>2.3492216859</v>
      </c>
      <c r="AG94" s="26" t="n">
        <v>-0.7157315572</v>
      </c>
      <c r="AH94" s="26" t="n">
        <v>0.259332392</v>
      </c>
      <c r="AI94" s="26" t="n">
        <v>-1.9163178959</v>
      </c>
      <c r="AJ94" s="26" t="n">
        <v>-1.2531331288</v>
      </c>
      <c r="AK94" s="26" t="n">
        <v>1.3285259609</v>
      </c>
      <c r="AL94" s="26" t="n">
        <v>-0.9428027675</v>
      </c>
      <c r="AM94" s="26" t="n">
        <v>0.530675174</v>
      </c>
      <c r="AN94" s="26" t="n">
        <v>-0.0617708574</v>
      </c>
      <c r="AO94" s="26" t="n">
        <v>-1.0445489577</v>
      </c>
      <c r="AP94" s="26" t="n">
        <v>-0.3482492742</v>
      </c>
      <c r="AQ94" s="26" t="n">
        <v>-0.5142336346</v>
      </c>
      <c r="AR94" s="26" t="n">
        <v>-0.4873658685</v>
      </c>
      <c r="AS94" s="26" t="n">
        <v>0.7536082109</v>
      </c>
      <c r="AT94" s="26" t="n">
        <v>0.6523445544</v>
      </c>
      <c r="AU94" s="26" t="n">
        <v>-0.5774256966</v>
      </c>
      <c r="AV94" s="26" t="n">
        <v>-0.9071028038</v>
      </c>
      <c r="AW94" s="26" t="n">
        <v>0.2823373345</v>
      </c>
      <c r="AX94" s="26" t="n">
        <v>-0.1000154118</v>
      </c>
      <c r="AY94" s="26" t="n">
        <v>1.0282824624</v>
      </c>
      <c r="AZ94" s="26" t="n">
        <v>2.6552935706</v>
      </c>
      <c r="BA94" s="26" t="n">
        <v>0.8429244344</v>
      </c>
      <c r="BB94" s="26" t="n">
        <v>-0.0347302711</v>
      </c>
      <c r="BC94" s="26" t="n">
        <v>-0.1720439709</v>
      </c>
      <c r="BD94" s="26" t="n">
        <v>-0.8566941205</v>
      </c>
      <c r="BE94" s="26" t="n">
        <v>-0.9066727844</v>
      </c>
      <c r="BF94" s="26" t="n">
        <v>-1.0034155105</v>
      </c>
      <c r="BG94" s="26" t="n">
        <v>-0.3953351714</v>
      </c>
      <c r="BH94" s="26" t="n">
        <v>-0.4271434458</v>
      </c>
      <c r="BI94" s="26" t="n">
        <v>0.7437307066</v>
      </c>
      <c r="BJ94" s="26" t="n">
        <v>-0.398999015</v>
      </c>
      <c r="BK94" s="26" t="n">
        <v>-0.1974497164</v>
      </c>
    </row>
    <row r="95" customFormat="false" ht="15" hidden="false" customHeight="false" outlineLevel="0" collapsed="false">
      <c r="B95" s="2" t="s">
        <v>290</v>
      </c>
      <c r="D95" s="26" t="n">
        <v>-1.2182740256</v>
      </c>
      <c r="E95" s="26" t="n">
        <v>1.6445756292</v>
      </c>
      <c r="F95" s="26" t="n">
        <v>0.5069864096</v>
      </c>
      <c r="G95" s="26" t="n">
        <v>1.7888731692</v>
      </c>
      <c r="H95" s="26" t="n">
        <v>0.796885792</v>
      </c>
      <c r="I95" s="26" t="n">
        <v>1.4896359519</v>
      </c>
      <c r="J95" s="26" t="n">
        <v>-0.2484875254</v>
      </c>
      <c r="K95" s="26" t="n">
        <v>0.717160808</v>
      </c>
      <c r="L95" s="26" t="n">
        <v>2.7055063695</v>
      </c>
      <c r="M95" s="26" t="n">
        <v>-1.2235344616</v>
      </c>
      <c r="N95" s="26" t="n">
        <v>1.1762689551</v>
      </c>
      <c r="O95" s="26" t="n">
        <v>1.6979442184</v>
      </c>
      <c r="P95" s="26" t="n">
        <v>0.4211275777</v>
      </c>
      <c r="Q95" s="26" t="n">
        <v>0.7652124357</v>
      </c>
      <c r="R95" s="26" t="n">
        <v>1.2796344677</v>
      </c>
      <c r="S95" s="26" t="n">
        <v>-0.670295166</v>
      </c>
      <c r="T95" s="26" t="n">
        <v>0.4174117281</v>
      </c>
      <c r="U95" s="26" t="n">
        <v>-0.8880049356</v>
      </c>
      <c r="V95" s="26" t="n">
        <v>-0.6912470413</v>
      </c>
      <c r="W95" s="26" t="n">
        <v>-0.6315627456</v>
      </c>
      <c r="X95" s="26" t="n">
        <v>-0.1462682727</v>
      </c>
      <c r="Y95" s="26" t="n">
        <v>0.1497756385</v>
      </c>
      <c r="Z95" s="26" t="n">
        <v>0.463033167</v>
      </c>
      <c r="AA95" s="26" t="n">
        <v>-1.4509086898</v>
      </c>
      <c r="AB95" s="26" t="n">
        <v>2.0267754218</v>
      </c>
      <c r="AC95" s="26" t="n">
        <v>1.1835289568</v>
      </c>
      <c r="AD95" s="26" t="n">
        <v>0.7435627694</v>
      </c>
      <c r="AE95" s="26" t="n">
        <v>-0.3665303916</v>
      </c>
      <c r="AF95" s="26" t="n">
        <v>-0.0913066667</v>
      </c>
      <c r="AG95" s="26" t="n">
        <v>0.5611664206</v>
      </c>
      <c r="AH95" s="26" t="n">
        <v>0.4214399864</v>
      </c>
      <c r="AI95" s="26" t="n">
        <v>-1.7210624381</v>
      </c>
      <c r="AJ95" s="26" t="n">
        <v>0.7592792643</v>
      </c>
      <c r="AK95" s="26" t="n">
        <v>2.9882475884</v>
      </c>
      <c r="AL95" s="26" t="n">
        <v>-1.8932899502</v>
      </c>
      <c r="AM95" s="26" t="n">
        <v>1.0196776216</v>
      </c>
      <c r="AN95" s="26" t="n">
        <v>0.3785019751</v>
      </c>
      <c r="AO95" s="26" t="n">
        <v>-0.1144152197</v>
      </c>
      <c r="AP95" s="26" t="n">
        <v>1.40701574</v>
      </c>
      <c r="AQ95" s="26" t="n">
        <v>-1.2135963131</v>
      </c>
      <c r="AR95" s="26" t="n">
        <v>0.1670949928</v>
      </c>
      <c r="AS95" s="26" t="n">
        <v>1.5019546519</v>
      </c>
      <c r="AT95" s="26" t="n">
        <v>-0.2020985448</v>
      </c>
      <c r="AU95" s="26" t="n">
        <v>-0.429263033</v>
      </c>
      <c r="AV95" s="26" t="n">
        <v>0.1179772224</v>
      </c>
      <c r="AW95" s="26" t="n">
        <v>-0.456755348</v>
      </c>
      <c r="AX95" s="26" t="n">
        <v>1.5891687303</v>
      </c>
      <c r="AY95" s="26" t="n">
        <v>-0.9318477737</v>
      </c>
      <c r="AZ95" s="26" t="n">
        <v>0.8969312703</v>
      </c>
      <c r="BA95" s="26" t="n">
        <v>-1.2866837996</v>
      </c>
      <c r="BB95" s="26" t="n">
        <v>0.6875724027</v>
      </c>
      <c r="BC95" s="26" t="n">
        <v>-0.1077994696</v>
      </c>
      <c r="BD95" s="26" t="n">
        <v>-2.6551619713</v>
      </c>
      <c r="BE95" s="26" t="n">
        <v>-0.0061431534</v>
      </c>
      <c r="BF95" s="26" t="n">
        <v>-1.0967837413</v>
      </c>
      <c r="BG95" s="26" t="n">
        <v>-0.4567815126</v>
      </c>
      <c r="BH95" s="26" t="n">
        <v>1.5815517986</v>
      </c>
      <c r="BI95" s="26" t="n">
        <v>-1.148581087</v>
      </c>
      <c r="BJ95" s="26" t="n">
        <v>-1.0899504257</v>
      </c>
      <c r="BK95" s="26" t="n">
        <v>1.4808828569</v>
      </c>
    </row>
    <row r="96" customFormat="false" ht="15" hidden="false" customHeight="false" outlineLevel="0" collapsed="false">
      <c r="B96" s="2" t="s">
        <v>291</v>
      </c>
      <c r="D96" s="26" t="n">
        <v>0.1191969205</v>
      </c>
      <c r="E96" s="26" t="n">
        <v>1.5847309176</v>
      </c>
      <c r="F96" s="26" t="n">
        <v>0.3326073741</v>
      </c>
      <c r="G96" s="26" t="n">
        <v>-0.9070646716</v>
      </c>
      <c r="H96" s="26" t="n">
        <v>-0.0681673719</v>
      </c>
      <c r="I96" s="26" t="n">
        <v>1.2641284304</v>
      </c>
      <c r="J96" s="26" t="n">
        <v>0.9675052249</v>
      </c>
      <c r="K96" s="26" t="n">
        <v>0.0009115321</v>
      </c>
      <c r="L96" s="26" t="n">
        <v>0.0501436707</v>
      </c>
      <c r="M96" s="26" t="n">
        <v>-0.1157004401</v>
      </c>
      <c r="N96" s="26" t="n">
        <v>-0.5946671712</v>
      </c>
      <c r="O96" s="26" t="n">
        <v>1.9858797494</v>
      </c>
      <c r="P96" s="26" t="n">
        <v>0.0073931702</v>
      </c>
      <c r="Q96" s="26" t="n">
        <v>-1.1629091188</v>
      </c>
      <c r="R96" s="26" t="n">
        <v>-0.4904175486</v>
      </c>
      <c r="S96" s="26" t="n">
        <v>0.7468198608</v>
      </c>
      <c r="T96" s="26" t="n">
        <v>0.6595594319</v>
      </c>
      <c r="U96" s="26" t="n">
        <v>-0.1409990347</v>
      </c>
      <c r="V96" s="26" t="n">
        <v>-0.6872569566</v>
      </c>
      <c r="W96" s="26" t="n">
        <v>0.0245821209</v>
      </c>
      <c r="X96" s="26" t="n">
        <v>-1.7206875501</v>
      </c>
      <c r="Y96" s="26" t="n">
        <v>-1.338443215</v>
      </c>
      <c r="Z96" s="26" t="n">
        <v>0.8213995941</v>
      </c>
      <c r="AA96" s="26" t="n">
        <v>-0.4927687948</v>
      </c>
      <c r="AB96" s="26" t="n">
        <v>0.3854839339</v>
      </c>
      <c r="AC96" s="26" t="n">
        <v>1.2525925331</v>
      </c>
      <c r="AD96" s="26" t="n">
        <v>0.6679124925</v>
      </c>
      <c r="AE96" s="26" t="n">
        <v>0.0211896533</v>
      </c>
      <c r="AF96" s="26" t="n">
        <v>2.1879818645</v>
      </c>
      <c r="AG96" s="26" t="n">
        <v>0.6864987964</v>
      </c>
      <c r="AH96" s="26" t="n">
        <v>-0.3644603439</v>
      </c>
      <c r="AI96" s="26" t="n">
        <v>0.7526967265</v>
      </c>
      <c r="AJ96" s="26" t="n">
        <v>0.4193464939</v>
      </c>
      <c r="AK96" s="26" t="n">
        <v>-0.8799859723</v>
      </c>
      <c r="AL96" s="26" t="n">
        <v>0.0750152041</v>
      </c>
      <c r="AM96" s="26" t="n">
        <v>-0.1696242004</v>
      </c>
      <c r="AN96" s="26" t="n">
        <v>-2.0215523437</v>
      </c>
      <c r="AO96" s="26" t="n">
        <v>-0.1772514573</v>
      </c>
      <c r="AP96" s="26" t="n">
        <v>-0.2910553462</v>
      </c>
      <c r="AQ96" s="26" t="n">
        <v>-0.450639335</v>
      </c>
      <c r="AR96" s="26" t="n">
        <v>-1.6910967982</v>
      </c>
      <c r="AS96" s="26" t="n">
        <v>-0.3646500183</v>
      </c>
      <c r="AT96" s="26" t="n">
        <v>-0.0408020907</v>
      </c>
      <c r="AU96" s="26" t="n">
        <v>0.1047955407</v>
      </c>
      <c r="AV96" s="26" t="n">
        <v>-1.1673596005</v>
      </c>
      <c r="AW96" s="26" t="n">
        <v>0.6502266591</v>
      </c>
      <c r="AX96" s="26" t="n">
        <v>-1.2496713585</v>
      </c>
      <c r="AY96" s="26" t="n">
        <v>-0.2300412151</v>
      </c>
      <c r="AZ96" s="26" t="n">
        <v>1.3416587205</v>
      </c>
      <c r="BA96" s="26" t="n">
        <v>-0.711757302</v>
      </c>
      <c r="BB96" s="26" t="n">
        <v>-0.525001678</v>
      </c>
      <c r="BC96" s="26" t="n">
        <v>1.1033530773</v>
      </c>
      <c r="BD96" s="26" t="n">
        <v>-0.3947134948</v>
      </c>
      <c r="BE96" s="26" t="n">
        <v>-0.3052563851</v>
      </c>
      <c r="BF96" s="26" t="n">
        <v>0.227358685</v>
      </c>
      <c r="BG96" s="26" t="n">
        <v>1.0784191065</v>
      </c>
      <c r="BH96" s="26" t="n">
        <v>-2.264625911</v>
      </c>
      <c r="BI96" s="26" t="n">
        <v>-0.8511711525</v>
      </c>
      <c r="BJ96" s="26" t="n">
        <v>-1.0349134408</v>
      </c>
      <c r="BK96" s="26" t="n">
        <v>-1.1144134811</v>
      </c>
    </row>
    <row r="97" customFormat="false" ht="15" hidden="false" customHeight="false" outlineLevel="0" collapsed="false">
      <c r="B97" s="2" t="s">
        <v>292</v>
      </c>
      <c r="D97" s="26" t="n">
        <v>-0.8777834753</v>
      </c>
      <c r="E97" s="26" t="n">
        <v>-0.8615483089</v>
      </c>
      <c r="F97" s="26" t="n">
        <v>0.3092160512</v>
      </c>
      <c r="G97" s="26" t="n">
        <v>-0.9121276955</v>
      </c>
      <c r="H97" s="26" t="n">
        <v>0.125584278</v>
      </c>
      <c r="I97" s="26" t="n">
        <v>0.4114205749</v>
      </c>
      <c r="J97" s="26" t="n">
        <v>-0.7480531807</v>
      </c>
      <c r="K97" s="26" t="n">
        <v>0.1338761754</v>
      </c>
      <c r="L97" s="26" t="n">
        <v>1.6775191154</v>
      </c>
      <c r="M97" s="26" t="n">
        <v>0.3300539642</v>
      </c>
      <c r="N97" s="26" t="n">
        <v>-0.6529794239</v>
      </c>
      <c r="O97" s="26" t="n">
        <v>-0.0665206111</v>
      </c>
      <c r="P97" s="26" t="n">
        <v>-0.9379420328</v>
      </c>
      <c r="Q97" s="26" t="n">
        <v>0.2771362174</v>
      </c>
      <c r="R97" s="26" t="n">
        <v>0.8824491394</v>
      </c>
      <c r="S97" s="26" t="n">
        <v>-0.8379442948</v>
      </c>
      <c r="T97" s="26" t="n">
        <v>-0.2139438353</v>
      </c>
      <c r="U97" s="26" t="n">
        <v>1.1372961411</v>
      </c>
      <c r="V97" s="26" t="n">
        <v>-0.5084857092</v>
      </c>
      <c r="W97" s="26" t="n">
        <v>0.192102503</v>
      </c>
      <c r="X97" s="26" t="n">
        <v>-1.0461308001</v>
      </c>
      <c r="Y97" s="26" t="n">
        <v>-0.8367857772</v>
      </c>
      <c r="Z97" s="26" t="n">
        <v>-0.5234631896</v>
      </c>
      <c r="AA97" s="26" t="n">
        <v>2.1763200232</v>
      </c>
      <c r="AB97" s="26" t="n">
        <v>-0.4090501413</v>
      </c>
      <c r="AC97" s="26" t="n">
        <v>-0.5299586861</v>
      </c>
      <c r="AD97" s="26" t="n">
        <v>-0.5631935285</v>
      </c>
      <c r="AE97" s="26" t="n">
        <v>-0.1656023541</v>
      </c>
      <c r="AF97" s="26" t="n">
        <v>0.6559301184</v>
      </c>
      <c r="AG97" s="26" t="n">
        <v>0.189490437</v>
      </c>
      <c r="AH97" s="26" t="n">
        <v>2.0578146747</v>
      </c>
      <c r="AI97" s="26" t="n">
        <v>0.2137944467</v>
      </c>
      <c r="AJ97" s="26" t="n">
        <v>1.4474041494</v>
      </c>
      <c r="AK97" s="26" t="n">
        <v>0.276711116</v>
      </c>
      <c r="AL97" s="26" t="n">
        <v>0.6055814984</v>
      </c>
      <c r="AM97" s="26" t="n">
        <v>-1.4435999397</v>
      </c>
      <c r="AN97" s="26" t="n">
        <v>-0.1270594481</v>
      </c>
      <c r="AO97" s="26" t="n">
        <v>-0.0689477406</v>
      </c>
      <c r="AP97" s="26" t="n">
        <v>-0.2429570069</v>
      </c>
      <c r="AQ97" s="26" t="n">
        <v>-2.1528786272</v>
      </c>
      <c r="AR97" s="26" t="n">
        <v>0.8806244619</v>
      </c>
      <c r="AS97" s="26" t="n">
        <v>-0.3871503297</v>
      </c>
      <c r="AT97" s="26" t="n">
        <v>-0.4380713222</v>
      </c>
      <c r="AU97" s="26" t="n">
        <v>-0.255171461</v>
      </c>
      <c r="AV97" s="26" t="n">
        <v>-0.2280791889</v>
      </c>
      <c r="AW97" s="26" t="n">
        <v>0.4070984208</v>
      </c>
      <c r="AX97" s="26" t="n">
        <v>-1.2710322516</v>
      </c>
      <c r="AY97" s="26" t="n">
        <v>-0.9310420569</v>
      </c>
      <c r="AZ97" s="26" t="n">
        <v>0.2906332959</v>
      </c>
      <c r="BA97" s="26" t="n">
        <v>0.1455828113</v>
      </c>
      <c r="BB97" s="26" t="n">
        <v>-0.3766548089</v>
      </c>
      <c r="BC97" s="26" t="n">
        <v>-0.5739124056</v>
      </c>
      <c r="BD97" s="26" t="n">
        <v>-0.8344247032</v>
      </c>
      <c r="BE97" s="26" t="n">
        <v>-0.0583551639</v>
      </c>
      <c r="BF97" s="26" t="n">
        <v>1.1807324732</v>
      </c>
      <c r="BG97" s="26" t="n">
        <v>-1.0580507514</v>
      </c>
      <c r="BH97" s="26" t="n">
        <v>1.5233180467</v>
      </c>
      <c r="BI97" s="26" t="n">
        <v>0.8439814654</v>
      </c>
      <c r="BJ97" s="26" t="n">
        <v>-0.4529637373</v>
      </c>
      <c r="BK97" s="26" t="n">
        <v>0.7830748755</v>
      </c>
    </row>
    <row r="98" customFormat="false" ht="15" hidden="false" customHeight="false" outlineLevel="0" collapsed="false">
      <c r="B98" s="2" t="s">
        <v>293</v>
      </c>
      <c r="D98" s="26" t="n">
        <v>-1.4659034169</v>
      </c>
      <c r="E98" s="26" t="n">
        <v>-1.7315749452</v>
      </c>
      <c r="F98" s="26" t="n">
        <v>-1.2897822562</v>
      </c>
      <c r="G98" s="26" t="n">
        <v>-0.4097464653</v>
      </c>
      <c r="H98" s="26" t="n">
        <v>-0.3254099689</v>
      </c>
      <c r="I98" s="26" t="n">
        <v>-0.5151424171</v>
      </c>
      <c r="J98" s="26" t="n">
        <v>0.0994226906</v>
      </c>
      <c r="K98" s="26" t="n">
        <v>-2.1351539077</v>
      </c>
      <c r="L98" s="26" t="n">
        <v>0.4953494064</v>
      </c>
      <c r="M98" s="26" t="n">
        <v>-1.4193005789</v>
      </c>
      <c r="N98" s="26" t="n">
        <v>-0.6608506052</v>
      </c>
      <c r="O98" s="26" t="n">
        <v>-0.4128504663</v>
      </c>
      <c r="P98" s="26" t="n">
        <v>-1.1562106367</v>
      </c>
      <c r="Q98" s="26" t="n">
        <v>-1.3709996686</v>
      </c>
      <c r="R98" s="26" t="n">
        <v>-1.0060816652</v>
      </c>
      <c r="S98" s="26" t="n">
        <v>-0.0119236421</v>
      </c>
      <c r="T98" s="26" t="n">
        <v>0.5899821791</v>
      </c>
      <c r="U98" s="26" t="n">
        <v>0.5642351777</v>
      </c>
      <c r="V98" s="26" t="n">
        <v>-0.9944910383</v>
      </c>
      <c r="W98" s="26" t="n">
        <v>-0.7915771482</v>
      </c>
      <c r="X98" s="26" t="n">
        <v>-0.9206031646</v>
      </c>
      <c r="Y98" s="26" t="n">
        <v>0.4498123121</v>
      </c>
      <c r="Z98" s="26" t="n">
        <v>-2.0374201805</v>
      </c>
      <c r="AA98" s="26" t="n">
        <v>1.2383392606</v>
      </c>
      <c r="AB98" s="26" t="n">
        <v>-0.4848048753</v>
      </c>
      <c r="AC98" s="26" t="n">
        <v>-0.7835248638</v>
      </c>
      <c r="AD98" s="26" t="n">
        <v>0.3394537959</v>
      </c>
      <c r="AE98" s="26" t="n">
        <v>1.0326190551</v>
      </c>
      <c r="AF98" s="26" t="n">
        <v>0.3425832569</v>
      </c>
      <c r="AG98" s="26" t="n">
        <v>1.0527444573</v>
      </c>
      <c r="AH98" s="26" t="n">
        <v>0.1343588167</v>
      </c>
      <c r="AI98" s="26" t="n">
        <v>1.2296386057</v>
      </c>
      <c r="AJ98" s="26" t="n">
        <v>1.2451600386</v>
      </c>
      <c r="AK98" s="26" t="n">
        <v>-0.0994787893</v>
      </c>
      <c r="AL98" s="26" t="n">
        <v>1.4392058879</v>
      </c>
      <c r="AM98" s="26" t="n">
        <v>0.1647337013</v>
      </c>
      <c r="AN98" s="26" t="n">
        <v>0.0868932203</v>
      </c>
      <c r="AO98" s="26" t="n">
        <v>-0.9214736704</v>
      </c>
      <c r="AP98" s="26" t="n">
        <v>-0.2887800058</v>
      </c>
      <c r="AQ98" s="26" t="n">
        <v>0.7775827458</v>
      </c>
      <c r="AR98" s="26" t="n">
        <v>-1.3126469097</v>
      </c>
      <c r="AS98" s="26" t="n">
        <v>0.6496240093</v>
      </c>
      <c r="AT98" s="26" t="n">
        <v>0.3486159513</v>
      </c>
      <c r="AU98" s="26" t="n">
        <v>0.2775614163</v>
      </c>
      <c r="AV98" s="26" t="n">
        <v>-2.2064921954</v>
      </c>
      <c r="AW98" s="26" t="n">
        <v>-0.1032429196</v>
      </c>
      <c r="AX98" s="26" t="n">
        <v>0.6482600077</v>
      </c>
      <c r="AY98" s="26" t="n">
        <v>-0.7629549569</v>
      </c>
      <c r="AZ98" s="26" t="n">
        <v>0.0903066991</v>
      </c>
      <c r="BA98" s="26" t="n">
        <v>-2.3780732691</v>
      </c>
      <c r="BB98" s="26" t="n">
        <v>0.6713930363</v>
      </c>
      <c r="BC98" s="26" t="n">
        <v>-0.6624328097</v>
      </c>
      <c r="BD98" s="26" t="n">
        <v>0.8713569476</v>
      </c>
      <c r="BE98" s="26" t="n">
        <v>-1.8427862759</v>
      </c>
      <c r="BF98" s="26" t="n">
        <v>0.6922673883</v>
      </c>
      <c r="BG98" s="26" t="n">
        <v>-0.2369392877</v>
      </c>
      <c r="BH98" s="26" t="n">
        <v>0.8076037977</v>
      </c>
      <c r="BI98" s="26" t="n">
        <v>-0.9257097871</v>
      </c>
      <c r="BJ98" s="26" t="n">
        <v>-0.6184570247</v>
      </c>
      <c r="BK98" s="26" t="n">
        <v>2.2424513448</v>
      </c>
    </row>
    <row r="99" customFormat="false" ht="15" hidden="false" customHeight="false" outlineLevel="0" collapsed="false">
      <c r="B99" s="2" t="s">
        <v>294</v>
      </c>
      <c r="D99" s="26" t="n">
        <v>-0.8299521504</v>
      </c>
      <c r="E99" s="26" t="n">
        <v>-0.7060272074</v>
      </c>
      <c r="F99" s="26" t="n">
        <v>-0.2765820372</v>
      </c>
      <c r="G99" s="26" t="n">
        <v>-1.0225587258</v>
      </c>
      <c r="H99" s="26" t="n">
        <v>1.1904567864</v>
      </c>
      <c r="I99" s="26" t="n">
        <v>1.7250133142</v>
      </c>
      <c r="J99" s="26" t="n">
        <v>-0.7041060666</v>
      </c>
      <c r="K99" s="26" t="n">
        <v>-1.726032179</v>
      </c>
      <c r="L99" s="26" t="n">
        <v>1.171977303</v>
      </c>
      <c r="M99" s="26" t="n">
        <v>1.1083905118</v>
      </c>
      <c r="N99" s="26" t="n">
        <v>0.8216591922</v>
      </c>
      <c r="O99" s="26" t="n">
        <v>1.1565114347</v>
      </c>
      <c r="P99" s="26" t="n">
        <v>-0.8675252658</v>
      </c>
      <c r="Q99" s="26" t="n">
        <v>-0.1684964087</v>
      </c>
      <c r="R99" s="26" t="n">
        <v>-1.3841096043</v>
      </c>
      <c r="S99" s="26" t="n">
        <v>-1.4181628296</v>
      </c>
      <c r="T99" s="26" t="n">
        <v>0.9811013073</v>
      </c>
      <c r="U99" s="26" t="n">
        <v>-0.6719132624</v>
      </c>
      <c r="V99" s="26" t="n">
        <v>2.279571594</v>
      </c>
      <c r="W99" s="26" t="n">
        <v>0.07418011</v>
      </c>
      <c r="X99" s="26" t="n">
        <v>-0.6404248152</v>
      </c>
      <c r="Y99" s="26" t="n">
        <v>0.7978852037</v>
      </c>
      <c r="Z99" s="26" t="n">
        <v>1.8012623576</v>
      </c>
      <c r="AA99" s="26" t="n">
        <v>0.4861309594</v>
      </c>
      <c r="AB99" s="26" t="n">
        <v>-1.2171451708</v>
      </c>
      <c r="AC99" s="26" t="n">
        <v>0.3710028019</v>
      </c>
      <c r="AD99" s="26" t="n">
        <v>1.3755980611</v>
      </c>
      <c r="AE99" s="26" t="n">
        <v>-0.493240949</v>
      </c>
      <c r="AF99" s="26" t="n">
        <v>-0.7736419574</v>
      </c>
      <c r="AG99" s="26" t="n">
        <v>1.0164479114</v>
      </c>
      <c r="AH99" s="26" t="n">
        <v>0.1399677405</v>
      </c>
      <c r="AI99" s="26" t="n">
        <v>-1.1025421027</v>
      </c>
      <c r="AJ99" s="26" t="n">
        <v>-0.3797466016</v>
      </c>
      <c r="AK99" s="26" t="n">
        <v>-0.755662491</v>
      </c>
      <c r="AL99" s="26" t="n">
        <v>0.2962686649</v>
      </c>
      <c r="AM99" s="26" t="n">
        <v>0.1096845135</v>
      </c>
      <c r="AN99" s="26" t="n">
        <v>1.1504470431</v>
      </c>
      <c r="AO99" s="26" t="n">
        <v>0.709665042</v>
      </c>
      <c r="AP99" s="26" t="n">
        <v>-1.563533994</v>
      </c>
      <c r="AQ99" s="26" t="n">
        <v>0.4069905315</v>
      </c>
      <c r="AR99" s="26" t="n">
        <v>0.8969323197</v>
      </c>
      <c r="AS99" s="26" t="n">
        <v>0.455879267</v>
      </c>
      <c r="AT99" s="26" t="n">
        <v>1.0300596593</v>
      </c>
      <c r="AU99" s="26" t="n">
        <v>-0.5495769927</v>
      </c>
      <c r="AV99" s="26" t="n">
        <v>-0.9508318273</v>
      </c>
      <c r="AW99" s="26" t="n">
        <v>0.9300700252</v>
      </c>
      <c r="AX99" s="26" t="n">
        <v>-1.0654646715</v>
      </c>
      <c r="AY99" s="26" t="n">
        <v>-2.1595375328</v>
      </c>
      <c r="AZ99" s="26" t="n">
        <v>1.0252999447</v>
      </c>
      <c r="BA99" s="26" t="n">
        <v>-0.7241849257</v>
      </c>
      <c r="BB99" s="26" t="n">
        <v>-0.306066201</v>
      </c>
      <c r="BC99" s="26" t="n">
        <v>-1.3979793482</v>
      </c>
      <c r="BD99" s="26" t="n">
        <v>-1.325527587</v>
      </c>
      <c r="BE99" s="26" t="n">
        <v>-1.156588842</v>
      </c>
      <c r="BF99" s="26" t="n">
        <v>-0.3606498517</v>
      </c>
      <c r="BG99" s="26" t="n">
        <v>0.3699990762</v>
      </c>
      <c r="BH99" s="26" t="n">
        <v>-2.2978112158</v>
      </c>
      <c r="BI99" s="26" t="n">
        <v>0.7521731746</v>
      </c>
      <c r="BJ99" s="26" t="n">
        <v>-1.1819981628</v>
      </c>
      <c r="BK99" s="26" t="n">
        <v>-1.066311758</v>
      </c>
    </row>
    <row r="100" customFormat="false" ht="15" hidden="false" customHeight="false" outlineLevel="0" collapsed="false">
      <c r="B100" s="2" t="s">
        <v>295</v>
      </c>
      <c r="D100" s="26" t="n">
        <v>0.6778553881</v>
      </c>
      <c r="E100" s="26" t="n">
        <v>-0.0746339325</v>
      </c>
      <c r="F100" s="26" t="n">
        <v>-1.5364337862</v>
      </c>
      <c r="G100" s="26" t="n">
        <v>1.8445926872</v>
      </c>
      <c r="H100" s="26" t="n">
        <v>-0.8606216049</v>
      </c>
      <c r="I100" s="26" t="n">
        <v>0.2473159519</v>
      </c>
      <c r="J100" s="26" t="n">
        <v>0.1998903486</v>
      </c>
      <c r="K100" s="26" t="n">
        <v>1.4113271619</v>
      </c>
      <c r="L100" s="26" t="n">
        <v>-0.4556688354</v>
      </c>
      <c r="M100" s="26" t="n">
        <v>1.0080896844</v>
      </c>
      <c r="N100" s="26" t="n">
        <v>-0.7418895223</v>
      </c>
      <c r="O100" s="26" t="n">
        <v>1.1221288585</v>
      </c>
      <c r="P100" s="26" t="n">
        <v>-0.7629846296</v>
      </c>
      <c r="Q100" s="26" t="n">
        <v>-0.3622090986</v>
      </c>
      <c r="R100" s="26" t="n">
        <v>1.8959665479</v>
      </c>
      <c r="S100" s="26" t="n">
        <v>0.3169713881</v>
      </c>
      <c r="T100" s="26" t="n">
        <v>0.1097589727</v>
      </c>
      <c r="U100" s="26" t="n">
        <v>2.242049275</v>
      </c>
      <c r="V100" s="26" t="n">
        <v>0.361356674</v>
      </c>
      <c r="W100" s="26" t="n">
        <v>-0.8161373077</v>
      </c>
      <c r="X100" s="26" t="n">
        <v>0.7346279983</v>
      </c>
      <c r="Y100" s="26" t="n">
        <v>-1.181680917</v>
      </c>
      <c r="Z100" s="26" t="n">
        <v>1.1283165387</v>
      </c>
      <c r="AA100" s="26" t="n">
        <v>1.2059777598</v>
      </c>
      <c r="AB100" s="26" t="n">
        <v>-0.5729591785</v>
      </c>
      <c r="AC100" s="26" t="n">
        <v>-0.6279018493</v>
      </c>
      <c r="AD100" s="26" t="n">
        <v>0.1765042624</v>
      </c>
      <c r="AE100" s="26" t="n">
        <v>0.0141551518</v>
      </c>
      <c r="AF100" s="26" t="n">
        <v>-0.9776876169</v>
      </c>
      <c r="AG100" s="26" t="n">
        <v>0.5680878663</v>
      </c>
      <c r="AH100" s="26" t="n">
        <v>-2.0418756963</v>
      </c>
      <c r="AI100" s="26" t="n">
        <v>-0.4328594583</v>
      </c>
      <c r="AJ100" s="26" t="n">
        <v>-0.4039409649</v>
      </c>
      <c r="AK100" s="26" t="n">
        <v>-0.2732655515</v>
      </c>
      <c r="AL100" s="26" t="n">
        <v>0.3072239054</v>
      </c>
      <c r="AM100" s="26" t="n">
        <v>-1.2280224264</v>
      </c>
      <c r="AN100" s="26" t="n">
        <v>0.5885150832</v>
      </c>
      <c r="AO100" s="26" t="n">
        <v>-0.1801540153</v>
      </c>
      <c r="AP100" s="26" t="n">
        <v>-0.6502161118</v>
      </c>
      <c r="AQ100" s="26" t="n">
        <v>-1.3668261345</v>
      </c>
      <c r="AR100" s="26" t="n">
        <v>-1.1831092717</v>
      </c>
      <c r="AS100" s="26" t="n">
        <v>0.360324772</v>
      </c>
      <c r="AT100" s="26" t="n">
        <v>-0.9638491095</v>
      </c>
      <c r="AU100" s="26" t="n">
        <v>0.0641986979</v>
      </c>
      <c r="AV100" s="26" t="n">
        <v>1.0619829548</v>
      </c>
      <c r="AW100" s="26" t="n">
        <v>1.0326426153</v>
      </c>
      <c r="AX100" s="26" t="n">
        <v>1.5603969608</v>
      </c>
      <c r="AY100" s="26" t="n">
        <v>-0.2962933235</v>
      </c>
      <c r="AZ100" s="26" t="n">
        <v>-1.0851490718</v>
      </c>
      <c r="BA100" s="26" t="n">
        <v>1.0205255104</v>
      </c>
      <c r="BB100" s="26" t="n">
        <v>0.3096038505</v>
      </c>
      <c r="BC100" s="26" t="n">
        <v>1.1239506501</v>
      </c>
      <c r="BD100" s="26" t="n">
        <v>0.0110560711</v>
      </c>
      <c r="BE100" s="26" t="n">
        <v>1.1956460245</v>
      </c>
      <c r="BF100" s="26" t="n">
        <v>0.8463874201</v>
      </c>
      <c r="BG100" s="26" t="n">
        <v>0.7164209034</v>
      </c>
      <c r="BH100" s="26" t="n">
        <v>0.5035228778</v>
      </c>
      <c r="BI100" s="26" t="n">
        <v>0.3976990125</v>
      </c>
      <c r="BJ100" s="26" t="n">
        <v>0.233035807</v>
      </c>
      <c r="BK100" s="26" t="n">
        <v>0.2259062395</v>
      </c>
    </row>
    <row r="101" customFormat="false" ht="15" hidden="false" customHeight="false" outlineLevel="0" collapsed="false">
      <c r="B101" s="2" t="s">
        <v>296</v>
      </c>
      <c r="D101" s="26" t="n">
        <v>0.9901945956</v>
      </c>
      <c r="E101" s="26" t="n">
        <v>-0.5119796739</v>
      </c>
      <c r="F101" s="26" t="n">
        <v>1.7356851361</v>
      </c>
      <c r="G101" s="26" t="n">
        <v>-0.1062425454</v>
      </c>
      <c r="H101" s="26" t="n">
        <v>0.9853821951</v>
      </c>
      <c r="I101" s="26" t="n">
        <v>-0.0902411878</v>
      </c>
      <c r="J101" s="26" t="n">
        <v>-0.2466659954</v>
      </c>
      <c r="K101" s="26" t="n">
        <v>2.0322414857</v>
      </c>
      <c r="L101" s="26" t="n">
        <v>-0.3093447852</v>
      </c>
      <c r="M101" s="26" t="n">
        <v>-1.2772167627</v>
      </c>
      <c r="N101" s="26" t="n">
        <v>-0.714082159</v>
      </c>
      <c r="O101" s="26" t="n">
        <v>-0.3172279535</v>
      </c>
      <c r="P101" s="26" t="n">
        <v>2.1551918527</v>
      </c>
      <c r="Q101" s="26" t="n">
        <v>0.2067559322</v>
      </c>
      <c r="R101" s="26" t="n">
        <v>0.9347133998</v>
      </c>
      <c r="S101" s="26" t="n">
        <v>-1.0015999569</v>
      </c>
      <c r="T101" s="26" t="n">
        <v>0.3526082898</v>
      </c>
      <c r="U101" s="26" t="n">
        <v>0.6714783484</v>
      </c>
      <c r="V101" s="26" t="n">
        <v>1.8016269555</v>
      </c>
      <c r="W101" s="26" t="n">
        <v>-0.6962704483</v>
      </c>
      <c r="X101" s="26" t="n">
        <v>0.6034894627</v>
      </c>
      <c r="Y101" s="26" t="n">
        <v>0.3025839085</v>
      </c>
      <c r="Z101" s="26" t="n">
        <v>-1.0217147105</v>
      </c>
      <c r="AA101" s="26" t="n">
        <v>-0.0194562356</v>
      </c>
      <c r="AB101" s="26" t="n">
        <v>-0.2634749095</v>
      </c>
      <c r="AC101" s="26" t="n">
        <v>-2.3253654259</v>
      </c>
      <c r="AD101" s="26" t="n">
        <v>0.5986691244</v>
      </c>
      <c r="AE101" s="26" t="n">
        <v>0.5402434197</v>
      </c>
      <c r="AF101" s="26" t="n">
        <v>-0.438934794</v>
      </c>
      <c r="AG101" s="26" t="n">
        <v>-1.3385619446</v>
      </c>
      <c r="AH101" s="26" t="n">
        <v>1.4798808671</v>
      </c>
      <c r="AI101" s="26" t="n">
        <v>0.2659992874</v>
      </c>
      <c r="AJ101" s="26" t="n">
        <v>1.016701294</v>
      </c>
      <c r="AK101" s="26" t="n">
        <v>1.4103217967</v>
      </c>
      <c r="AL101" s="26" t="n">
        <v>-0.5209067843</v>
      </c>
      <c r="AM101" s="26" t="n">
        <v>0.8121545326</v>
      </c>
      <c r="AN101" s="26" t="n">
        <v>-0.2411490137</v>
      </c>
      <c r="AO101" s="26" t="n">
        <v>-0.0625486415</v>
      </c>
      <c r="AP101" s="26" t="n">
        <v>-0.0856156166</v>
      </c>
      <c r="AQ101" s="26" t="n">
        <v>-0.0013189325</v>
      </c>
      <c r="AR101" s="26" t="n">
        <v>1.1139601996</v>
      </c>
      <c r="AS101" s="26" t="n">
        <v>0.123827531</v>
      </c>
      <c r="AT101" s="26" t="n">
        <v>-0.1537327481</v>
      </c>
      <c r="AU101" s="26" t="n">
        <v>-0.2765372315</v>
      </c>
      <c r="AV101" s="26" t="n">
        <v>0.3413141492</v>
      </c>
      <c r="AW101" s="26" t="n">
        <v>-0.8948680633</v>
      </c>
      <c r="AX101" s="26" t="n">
        <v>-0.5026584305</v>
      </c>
      <c r="AY101" s="26" t="n">
        <v>-0.0522805811</v>
      </c>
      <c r="AZ101" s="26" t="n">
        <v>-0.5658483122</v>
      </c>
      <c r="BA101" s="26" t="n">
        <v>-0.1184761529</v>
      </c>
      <c r="BB101" s="26" t="n">
        <v>-0.6107768629</v>
      </c>
      <c r="BC101" s="26" t="n">
        <v>2.003957779</v>
      </c>
      <c r="BD101" s="26" t="n">
        <v>1.3290607406</v>
      </c>
      <c r="BE101" s="26" t="n">
        <v>0.4499521631</v>
      </c>
      <c r="BF101" s="26" t="n">
        <v>-0.0536185181</v>
      </c>
      <c r="BG101" s="26" t="n">
        <v>2.1907641628</v>
      </c>
      <c r="BH101" s="26" t="n">
        <v>0.3229529081</v>
      </c>
      <c r="BI101" s="26" t="n">
        <v>-0.0868455079</v>
      </c>
      <c r="BJ101" s="26" t="n">
        <v>0.3031263768</v>
      </c>
      <c r="BK101" s="26" t="n">
        <v>0.3059432064</v>
      </c>
    </row>
    <row r="102" customFormat="false" ht="15" hidden="false" customHeight="false" outlineLevel="0" collapsed="false">
      <c r="B102" s="2" t="s">
        <v>297</v>
      </c>
      <c r="D102" s="26" t="n">
        <v>1.4103177065</v>
      </c>
      <c r="E102" s="26" t="n">
        <v>-0.0189646925</v>
      </c>
      <c r="F102" s="26" t="n">
        <v>2.0993248241</v>
      </c>
      <c r="G102" s="26" t="n">
        <v>-0.88202126</v>
      </c>
      <c r="H102" s="26" t="n">
        <v>0.6940502169</v>
      </c>
      <c r="I102" s="26" t="n">
        <v>-1.0018267766</v>
      </c>
      <c r="J102" s="26" t="n">
        <v>1.8171009566</v>
      </c>
      <c r="K102" s="26" t="n">
        <v>-0.3305654389</v>
      </c>
      <c r="L102" s="26" t="n">
        <v>-0.0581892718</v>
      </c>
      <c r="M102" s="26" t="n">
        <v>0.9242369063</v>
      </c>
      <c r="N102" s="26" t="n">
        <v>1.255340684</v>
      </c>
      <c r="O102" s="26" t="n">
        <v>-1.1118768366</v>
      </c>
      <c r="P102" s="26" t="n">
        <v>-0.3461589916</v>
      </c>
      <c r="Q102" s="26" t="n">
        <v>-1.3949232728</v>
      </c>
      <c r="R102" s="26" t="n">
        <v>0.1373051514</v>
      </c>
      <c r="S102" s="26" t="n">
        <v>-0.1013725351</v>
      </c>
      <c r="T102" s="26" t="n">
        <v>-0.3489340228</v>
      </c>
      <c r="U102" s="26" t="n">
        <v>-0.6844613389</v>
      </c>
      <c r="V102" s="26" t="n">
        <v>-0.3859064638</v>
      </c>
      <c r="W102" s="26" t="n">
        <v>-0.7463953387</v>
      </c>
      <c r="X102" s="26" t="n">
        <v>0.528961842</v>
      </c>
      <c r="Y102" s="26" t="n">
        <v>1.5159500472</v>
      </c>
      <c r="Z102" s="26" t="n">
        <v>-1.9307241086</v>
      </c>
      <c r="AA102" s="26" t="n">
        <v>-0.1159675161</v>
      </c>
      <c r="AB102" s="26" t="n">
        <v>-0.4181717741</v>
      </c>
      <c r="AC102" s="26" t="n">
        <v>0.4923685885</v>
      </c>
      <c r="AD102" s="26" t="n">
        <v>-0.9517670173</v>
      </c>
      <c r="AE102" s="26" t="n">
        <v>-0.1464358307</v>
      </c>
      <c r="AF102" s="26" t="n">
        <v>-1.0395921825</v>
      </c>
      <c r="AG102" s="26" t="n">
        <v>0.6966978435</v>
      </c>
      <c r="AH102" s="26" t="n">
        <v>0.09927463</v>
      </c>
      <c r="AI102" s="26" t="n">
        <v>-0.1614745656</v>
      </c>
      <c r="AJ102" s="26" t="n">
        <v>0.370187929</v>
      </c>
      <c r="AK102" s="26" t="n">
        <v>-0.2464833046</v>
      </c>
      <c r="AL102" s="26" t="n">
        <v>-1.553820983</v>
      </c>
      <c r="AM102" s="26" t="n">
        <v>0.5957304099</v>
      </c>
      <c r="AN102" s="26" t="n">
        <v>0.2882701705</v>
      </c>
      <c r="AO102" s="26" t="n">
        <v>-0.1540796015</v>
      </c>
      <c r="AP102" s="26" t="n">
        <v>0.9849249306</v>
      </c>
      <c r="AQ102" s="26" t="n">
        <v>1.2184955498</v>
      </c>
      <c r="AR102" s="26" t="n">
        <v>-1.0922826341</v>
      </c>
      <c r="AS102" s="26" t="n">
        <v>-0.781076072</v>
      </c>
      <c r="AT102" s="26" t="n">
        <v>1.5472850958</v>
      </c>
      <c r="AU102" s="26" t="n">
        <v>1.4188518666</v>
      </c>
      <c r="AV102" s="26" t="n">
        <v>-0.7383931286</v>
      </c>
      <c r="AW102" s="26" t="n">
        <v>-1.1807100522</v>
      </c>
      <c r="AX102" s="26" t="n">
        <v>-0.6375675537</v>
      </c>
      <c r="AY102" s="26" t="n">
        <v>-0.4981164068</v>
      </c>
      <c r="AZ102" s="26" t="n">
        <v>-1.5840658319</v>
      </c>
      <c r="BA102" s="26" t="n">
        <v>0.0311672527</v>
      </c>
      <c r="BB102" s="26" t="n">
        <v>-1.2801789097</v>
      </c>
      <c r="BC102" s="26" t="n">
        <v>-1.21038965</v>
      </c>
      <c r="BD102" s="26" t="n">
        <v>0.9161064223</v>
      </c>
      <c r="BE102" s="26" t="n">
        <v>-0.6831892755</v>
      </c>
      <c r="BF102" s="26" t="n">
        <v>-0.0714711821</v>
      </c>
      <c r="BG102" s="26" t="n">
        <v>0.6290963557</v>
      </c>
      <c r="BH102" s="26" t="n">
        <v>0.8132240721</v>
      </c>
      <c r="BI102" s="26" t="n">
        <v>-0.3370201288</v>
      </c>
      <c r="BJ102" s="26" t="n">
        <v>0.0441174787</v>
      </c>
      <c r="BK102" s="26" t="n">
        <v>-0.8254059894</v>
      </c>
    </row>
    <row r="103" customFormat="false" ht="15" hidden="false" customHeight="false" outlineLevel="0" collapsed="false">
      <c r="B103" s="2" t="s">
        <v>298</v>
      </c>
      <c r="D103" s="26" t="n">
        <v>1.7473796965</v>
      </c>
      <c r="E103" s="26" t="n">
        <v>0.6499498178</v>
      </c>
      <c r="F103" s="26" t="n">
        <v>-1.1032397799</v>
      </c>
      <c r="G103" s="26" t="n">
        <v>0.0040579689</v>
      </c>
      <c r="H103" s="26" t="n">
        <v>0.7135516874</v>
      </c>
      <c r="I103" s="26" t="n">
        <v>0.4794109666</v>
      </c>
      <c r="J103" s="26" t="n">
        <v>1.829170118</v>
      </c>
      <c r="K103" s="26" t="n">
        <v>1.3723191132</v>
      </c>
      <c r="L103" s="26" t="n">
        <v>-0.5393064578</v>
      </c>
      <c r="M103" s="26" t="n">
        <v>-0.0891805005</v>
      </c>
      <c r="N103" s="26" t="n">
        <v>-1.281541393</v>
      </c>
      <c r="O103" s="26" t="n">
        <v>0.2494529829</v>
      </c>
      <c r="P103" s="26" t="n">
        <v>0.1510210595</v>
      </c>
      <c r="Q103" s="26" t="n">
        <v>2.7034828626</v>
      </c>
      <c r="R103" s="26" t="n">
        <v>0.0975751042</v>
      </c>
      <c r="S103" s="26" t="n">
        <v>-2.0932523807</v>
      </c>
      <c r="T103" s="26" t="n">
        <v>-0.6720864867</v>
      </c>
      <c r="U103" s="26" t="n">
        <v>0.1123492115</v>
      </c>
      <c r="V103" s="26" t="n">
        <v>-1.2560152926</v>
      </c>
      <c r="W103" s="26" t="n">
        <v>-0.8672076841</v>
      </c>
      <c r="X103" s="26" t="n">
        <v>-0.3656358082</v>
      </c>
      <c r="Y103" s="26" t="n">
        <v>0.3418116345</v>
      </c>
      <c r="Z103" s="26" t="n">
        <v>-0.1653420112</v>
      </c>
      <c r="AA103" s="26" t="n">
        <v>-0.8892324874</v>
      </c>
      <c r="AB103" s="26" t="n">
        <v>0.7876812345</v>
      </c>
      <c r="AC103" s="26" t="n">
        <v>-0.5396374495</v>
      </c>
      <c r="AD103" s="26" t="n">
        <v>-0.4993088434</v>
      </c>
      <c r="AE103" s="26" t="n">
        <v>-1.379651592</v>
      </c>
      <c r="AF103" s="26" t="n">
        <v>-0.7860157416</v>
      </c>
      <c r="AG103" s="26" t="n">
        <v>0.6517715959</v>
      </c>
      <c r="AH103" s="26" t="n">
        <v>-1.6176551585</v>
      </c>
      <c r="AI103" s="26" t="n">
        <v>-0.0711736946</v>
      </c>
      <c r="AJ103" s="26" t="n">
        <v>0.7177250233</v>
      </c>
      <c r="AK103" s="26" t="n">
        <v>-0.3771086071</v>
      </c>
      <c r="AL103" s="26" t="n">
        <v>0.2397905184</v>
      </c>
      <c r="AM103" s="26" t="n">
        <v>-1.1167940114</v>
      </c>
      <c r="AN103" s="26" t="n">
        <v>1.3102779022</v>
      </c>
      <c r="AO103" s="26" t="n">
        <v>1.1010503361</v>
      </c>
      <c r="AP103" s="26" t="n">
        <v>0.2354990832</v>
      </c>
      <c r="AQ103" s="26" t="n">
        <v>-1.7550788599</v>
      </c>
      <c r="AR103" s="26" t="n">
        <v>-1.0459623377</v>
      </c>
      <c r="AS103" s="26" t="n">
        <v>0.9767030619</v>
      </c>
      <c r="AT103" s="26" t="n">
        <v>1.7131210903</v>
      </c>
      <c r="AU103" s="26" t="n">
        <v>0.29661544</v>
      </c>
      <c r="AV103" s="26" t="n">
        <v>1.247318934</v>
      </c>
      <c r="AW103" s="26" t="n">
        <v>-0.6077617034</v>
      </c>
      <c r="AX103" s="26" t="n">
        <v>-0.1893871566</v>
      </c>
      <c r="AY103" s="26" t="n">
        <v>0.0011479036</v>
      </c>
      <c r="AZ103" s="26" t="n">
        <v>0.4230967537</v>
      </c>
      <c r="BA103" s="26" t="n">
        <v>-1.5288095904</v>
      </c>
      <c r="BB103" s="26" t="n">
        <v>0.9406668425</v>
      </c>
      <c r="BC103" s="26" t="n">
        <v>1.3225466444</v>
      </c>
      <c r="BD103" s="26" t="n">
        <v>-1.1487351488</v>
      </c>
      <c r="BE103" s="26" t="n">
        <v>-1.3553396713</v>
      </c>
      <c r="BF103" s="26" t="n">
        <v>0.3505601146</v>
      </c>
      <c r="BG103" s="26" t="n">
        <v>-0.6543119061</v>
      </c>
      <c r="BH103" s="26" t="n">
        <v>-2.3708296826</v>
      </c>
      <c r="BI103" s="26" t="n">
        <v>0.808583516</v>
      </c>
      <c r="BJ103" s="26" t="n">
        <v>0.1555944169</v>
      </c>
      <c r="BK103" s="26" t="n">
        <v>-0.4766469978</v>
      </c>
    </row>
    <row r="104" customFormat="false" ht="15" hidden="false" customHeight="false" outlineLevel="0" collapsed="false">
      <c r="B104" s="2" t="s">
        <v>299</v>
      </c>
      <c r="D104" s="26" t="n">
        <v>2.1134442927</v>
      </c>
      <c r="E104" s="26" t="n">
        <v>0.1389042517</v>
      </c>
      <c r="F104" s="26" t="n">
        <v>-0.7534300603</v>
      </c>
      <c r="G104" s="26" t="n">
        <v>0.1011518121</v>
      </c>
      <c r="H104" s="26" t="n">
        <v>-1.0400692674</v>
      </c>
      <c r="I104" s="26" t="n">
        <v>-0.761706774</v>
      </c>
      <c r="J104" s="26" t="n">
        <v>0.3863628021</v>
      </c>
      <c r="K104" s="26" t="n">
        <v>-0.5541982062</v>
      </c>
      <c r="L104" s="26" t="n">
        <v>-0.450974074</v>
      </c>
      <c r="M104" s="26" t="n">
        <v>1.6689448608</v>
      </c>
      <c r="N104" s="26" t="n">
        <v>0.8596487832</v>
      </c>
      <c r="O104" s="26" t="n">
        <v>0.8028258201</v>
      </c>
      <c r="P104" s="26" t="n">
        <v>0.5288167022</v>
      </c>
      <c r="Q104" s="26" t="n">
        <v>0.4842015617</v>
      </c>
      <c r="R104" s="26" t="n">
        <v>1.4565848989</v>
      </c>
      <c r="S104" s="26" t="n">
        <v>-0.019545986</v>
      </c>
      <c r="T104" s="26" t="n">
        <v>1.8555141249</v>
      </c>
      <c r="U104" s="26" t="n">
        <v>-0.951401668</v>
      </c>
      <c r="V104" s="26" t="n">
        <v>-0.2550376877</v>
      </c>
      <c r="W104" s="26" t="n">
        <v>-1.3785963614</v>
      </c>
      <c r="X104" s="26" t="n">
        <v>-0.3437730197</v>
      </c>
      <c r="Y104" s="26" t="n">
        <v>0.518442433</v>
      </c>
      <c r="Z104" s="26" t="n">
        <v>1.4512468892</v>
      </c>
      <c r="AA104" s="26" t="n">
        <v>-0.6633275382</v>
      </c>
      <c r="AB104" s="26" t="n">
        <v>0.0053044736</v>
      </c>
      <c r="AC104" s="26" t="n">
        <v>-0.3592103998</v>
      </c>
      <c r="AD104" s="26" t="n">
        <v>-0.7385999408</v>
      </c>
      <c r="AE104" s="26" t="n">
        <v>-1.1893794535</v>
      </c>
      <c r="AF104" s="26" t="n">
        <v>0.0606611653</v>
      </c>
      <c r="AG104" s="26" t="n">
        <v>-1.7320650004</v>
      </c>
      <c r="AH104" s="26" t="n">
        <v>0.1105431508</v>
      </c>
      <c r="AI104" s="26" t="n">
        <v>0.0209519355</v>
      </c>
      <c r="AJ104" s="26" t="n">
        <v>-0.6577502989</v>
      </c>
      <c r="AK104" s="26" t="n">
        <v>-1.0109035699</v>
      </c>
      <c r="AL104" s="26" t="n">
        <v>-1.3843072816</v>
      </c>
      <c r="AM104" s="26" t="n">
        <v>1.871328411</v>
      </c>
      <c r="AN104" s="26" t="n">
        <v>-1.3419720642</v>
      </c>
      <c r="AO104" s="26" t="n">
        <v>1.5577023596</v>
      </c>
      <c r="AP104" s="26" t="n">
        <v>0.6001647599</v>
      </c>
      <c r="AQ104" s="26" t="n">
        <v>-0.3640209683</v>
      </c>
      <c r="AR104" s="26" t="n">
        <v>-1.1570768437</v>
      </c>
      <c r="AS104" s="26" t="n">
        <v>1.0424934969</v>
      </c>
      <c r="AT104" s="26" t="n">
        <v>1.7296511967</v>
      </c>
      <c r="AU104" s="26" t="n">
        <v>-0.9340244088</v>
      </c>
      <c r="AV104" s="26" t="n">
        <v>-0.2987452059</v>
      </c>
      <c r="AW104" s="26" t="n">
        <v>1.0516237648</v>
      </c>
      <c r="AX104" s="26" t="n">
        <v>0.33578336</v>
      </c>
      <c r="AY104" s="26" t="n">
        <v>1.9999609562</v>
      </c>
      <c r="AZ104" s="26" t="n">
        <v>-0.5701444495</v>
      </c>
      <c r="BA104" s="26" t="n">
        <v>0.5422912084</v>
      </c>
      <c r="BB104" s="26" t="n">
        <v>-1.2509279699</v>
      </c>
      <c r="BC104" s="26" t="n">
        <v>2.0958917305</v>
      </c>
      <c r="BD104" s="26" t="n">
        <v>-0.7303408123</v>
      </c>
      <c r="BE104" s="26" t="n">
        <v>-2.2079670293</v>
      </c>
      <c r="BF104" s="26" t="n">
        <v>-0.1257640213</v>
      </c>
      <c r="BG104" s="26" t="n">
        <v>-0.1394306211</v>
      </c>
      <c r="BH104" s="26" t="n">
        <v>1.9155715126</v>
      </c>
      <c r="BI104" s="26" t="n">
        <v>-0.3388196454</v>
      </c>
      <c r="BJ104" s="26" t="n">
        <v>-0.0126437441</v>
      </c>
      <c r="BK104" s="26" t="n">
        <v>0.5934388719</v>
      </c>
    </row>
    <row r="105" customFormat="false" ht="15" hidden="false" customHeight="false" outlineLevel="0" collapsed="false">
      <c r="B105" s="2" t="s">
        <v>300</v>
      </c>
      <c r="D105" s="26" t="n">
        <v>1.5862706831</v>
      </c>
      <c r="E105" s="26" t="n">
        <v>-0.0632296144</v>
      </c>
      <c r="F105" s="26" t="n">
        <v>1.0394778936</v>
      </c>
      <c r="G105" s="26" t="n">
        <v>0.5180845881</v>
      </c>
      <c r="H105" s="26" t="n">
        <v>-0.2962353348</v>
      </c>
      <c r="I105" s="26" t="n">
        <v>0.077554442</v>
      </c>
      <c r="J105" s="26" t="n">
        <v>0.0286738789</v>
      </c>
      <c r="K105" s="26" t="n">
        <v>-0.9160246357</v>
      </c>
      <c r="L105" s="26" t="n">
        <v>1.2136807544</v>
      </c>
      <c r="M105" s="26" t="n">
        <v>-1.3856202527</v>
      </c>
      <c r="N105" s="26" t="n">
        <v>1.1711689226</v>
      </c>
      <c r="O105" s="26" t="n">
        <v>0.9544193291</v>
      </c>
      <c r="P105" s="26" t="n">
        <v>-0.0930492581</v>
      </c>
      <c r="Q105" s="26" t="n">
        <v>-0.7654443475</v>
      </c>
      <c r="R105" s="26" t="n">
        <v>-0.2264250857</v>
      </c>
      <c r="S105" s="26" t="n">
        <v>0.472774658</v>
      </c>
      <c r="T105" s="26" t="n">
        <v>0.7430584394</v>
      </c>
      <c r="U105" s="26" t="n">
        <v>0.2869189635</v>
      </c>
      <c r="V105" s="26" t="n">
        <v>0.9921363361</v>
      </c>
      <c r="W105" s="26" t="n">
        <v>-0.557434572</v>
      </c>
      <c r="X105" s="26" t="n">
        <v>0.2345763985</v>
      </c>
      <c r="Y105" s="26" t="n">
        <v>-1.5683458109</v>
      </c>
      <c r="Z105" s="26" t="n">
        <v>0.7636266588</v>
      </c>
      <c r="AA105" s="26" t="n">
        <v>0.153176252</v>
      </c>
      <c r="AB105" s="26" t="n">
        <v>-0.4155741772</v>
      </c>
      <c r="AC105" s="26" t="n">
        <v>1.1615424187</v>
      </c>
      <c r="AD105" s="26" t="n">
        <v>0.6915261488</v>
      </c>
      <c r="AE105" s="26" t="n">
        <v>-2.8163942417</v>
      </c>
      <c r="AF105" s="26" t="n">
        <v>0.0398832483</v>
      </c>
      <c r="AG105" s="26" t="n">
        <v>-1.4550239967</v>
      </c>
      <c r="AH105" s="26" t="n">
        <v>1.0666598745</v>
      </c>
      <c r="AI105" s="26" t="n">
        <v>2.4890748229</v>
      </c>
      <c r="AJ105" s="26" t="n">
        <v>-0.5185335107</v>
      </c>
      <c r="AK105" s="26" t="n">
        <v>0.0745791525</v>
      </c>
      <c r="AL105" s="26" t="n">
        <v>-0.2510335739</v>
      </c>
      <c r="AM105" s="26" t="n">
        <v>0.3508131122</v>
      </c>
      <c r="AN105" s="26" t="n">
        <v>0.6445490156</v>
      </c>
      <c r="AO105" s="26" t="n">
        <v>1.2871939365</v>
      </c>
      <c r="AP105" s="26" t="n">
        <v>-0.9874213345</v>
      </c>
      <c r="AQ105" s="26" t="n">
        <v>1.5716348118</v>
      </c>
      <c r="AR105" s="26" t="n">
        <v>-0.931513856</v>
      </c>
      <c r="AS105" s="26" t="n">
        <v>0.2770886994</v>
      </c>
      <c r="AT105" s="26" t="n">
        <v>1.1585766396</v>
      </c>
      <c r="AU105" s="26" t="n">
        <v>0.7131987384</v>
      </c>
      <c r="AV105" s="26" t="n">
        <v>-0.938574941</v>
      </c>
      <c r="AW105" s="26" t="n">
        <v>-0.7019236168</v>
      </c>
      <c r="AX105" s="26" t="n">
        <v>-0.4623309027</v>
      </c>
      <c r="AY105" s="26" t="n">
        <v>-0.0511692811</v>
      </c>
      <c r="AZ105" s="26" t="n">
        <v>1.1469532483</v>
      </c>
      <c r="BA105" s="26" t="n">
        <v>-1.2918114375</v>
      </c>
      <c r="BB105" s="26" t="n">
        <v>0.4667015046</v>
      </c>
      <c r="BC105" s="26" t="n">
        <v>0.6099724322</v>
      </c>
      <c r="BD105" s="26" t="n">
        <v>0.5582887222</v>
      </c>
      <c r="BE105" s="26" t="n">
        <v>0.4663063345</v>
      </c>
      <c r="BF105" s="26" t="n">
        <v>1.5183181213</v>
      </c>
      <c r="BG105" s="26" t="n">
        <v>0.4878083434</v>
      </c>
      <c r="BH105" s="26" t="n">
        <v>0.8569592446</v>
      </c>
      <c r="BI105" s="26" t="n">
        <v>0.5635465049</v>
      </c>
      <c r="BJ105" s="26" t="n">
        <v>1.7931128327</v>
      </c>
      <c r="BK105" s="26" t="n">
        <v>-1.8998047396</v>
      </c>
    </row>
    <row r="106" customFormat="false" ht="15" hidden="false" customHeight="false" outlineLevel="0" collapsed="false">
      <c r="B106" s="2" t="s">
        <v>301</v>
      </c>
      <c r="D106" s="26" t="n">
        <v>1.2821085771</v>
      </c>
      <c r="E106" s="26" t="n">
        <v>-0.2610307743</v>
      </c>
      <c r="F106" s="26" t="n">
        <v>-0.2807168604</v>
      </c>
      <c r="G106" s="26" t="n">
        <v>-0.9694767432</v>
      </c>
      <c r="H106" s="26" t="n">
        <v>-1.868695468</v>
      </c>
      <c r="I106" s="26" t="n">
        <v>-0.3818948476</v>
      </c>
      <c r="J106" s="26" t="n">
        <v>-0.6872933095</v>
      </c>
      <c r="K106" s="26" t="n">
        <v>0.4941739795</v>
      </c>
      <c r="L106" s="26" t="n">
        <v>-1.4722624729</v>
      </c>
      <c r="M106" s="26" t="n">
        <v>1.4316131795</v>
      </c>
      <c r="N106" s="26" t="n">
        <v>0.2719338432</v>
      </c>
      <c r="O106" s="26" t="n">
        <v>-0.2479026915</v>
      </c>
      <c r="P106" s="26" t="n">
        <v>-0.7094233492</v>
      </c>
      <c r="Q106" s="26" t="n">
        <v>-0.7872070555</v>
      </c>
      <c r="R106" s="26" t="n">
        <v>-1.1300871646</v>
      </c>
      <c r="S106" s="26" t="n">
        <v>-0.5443607249</v>
      </c>
      <c r="T106" s="26" t="n">
        <v>0.0060504149</v>
      </c>
      <c r="U106" s="26" t="n">
        <v>-0.1773634494</v>
      </c>
      <c r="V106" s="26" t="n">
        <v>-1.4144878738</v>
      </c>
      <c r="W106" s="26" t="n">
        <v>-0.265828241</v>
      </c>
      <c r="X106" s="26" t="n">
        <v>-0.8931829153</v>
      </c>
      <c r="Y106" s="26" t="n">
        <v>0.1598821851</v>
      </c>
      <c r="Z106" s="26" t="n">
        <v>1.8646518752</v>
      </c>
      <c r="AA106" s="26" t="n">
        <v>0.6250226941</v>
      </c>
      <c r="AB106" s="26" t="n">
        <v>-0.3131199388</v>
      </c>
      <c r="AC106" s="26" t="n">
        <v>-1.6248831735</v>
      </c>
      <c r="AD106" s="26" t="n">
        <v>-1.4147243087</v>
      </c>
      <c r="AE106" s="26" t="n">
        <v>-1.6867233255</v>
      </c>
      <c r="AF106" s="26" t="n">
        <v>0.7259684634</v>
      </c>
      <c r="AG106" s="26" t="n">
        <v>-0.76506935</v>
      </c>
      <c r="AH106" s="26" t="n">
        <v>0.0626002591</v>
      </c>
      <c r="AI106" s="26" t="n">
        <v>-0.6220141825</v>
      </c>
      <c r="AJ106" s="26" t="n">
        <v>0.0911965419</v>
      </c>
      <c r="AK106" s="26" t="n">
        <v>1.4016771309</v>
      </c>
      <c r="AL106" s="26" t="n">
        <v>-0.6849459321</v>
      </c>
      <c r="AM106" s="26" t="n">
        <v>-0.3409553392</v>
      </c>
      <c r="AN106" s="26" t="n">
        <v>-0.8063439113</v>
      </c>
      <c r="AO106" s="26" t="n">
        <v>0.8745749035</v>
      </c>
      <c r="AP106" s="26" t="n">
        <v>-1.0257171899</v>
      </c>
      <c r="AQ106" s="26" t="n">
        <v>-1.1329832445</v>
      </c>
      <c r="AR106" s="26" t="n">
        <v>-1.3876629656</v>
      </c>
      <c r="AS106" s="26" t="n">
        <v>-1.4084735142</v>
      </c>
      <c r="AT106" s="26" t="n">
        <v>0.4708943387</v>
      </c>
      <c r="AU106" s="26" t="n">
        <v>2.5691250202</v>
      </c>
      <c r="AV106" s="26" t="n">
        <v>-0.9953763164</v>
      </c>
      <c r="AW106" s="26" t="n">
        <v>0.9515458233</v>
      </c>
      <c r="AX106" s="26" t="n">
        <v>0.2511070417</v>
      </c>
      <c r="AY106" s="26" t="n">
        <v>-1.1020225663</v>
      </c>
      <c r="AZ106" s="26" t="n">
        <v>-0.27669955</v>
      </c>
      <c r="BA106" s="26" t="n">
        <v>-0.2329166757</v>
      </c>
      <c r="BB106" s="26" t="n">
        <v>-0.6907018916</v>
      </c>
      <c r="BC106" s="26" t="n">
        <v>1.9306068737</v>
      </c>
      <c r="BD106" s="26" t="n">
        <v>-1.9061205697</v>
      </c>
      <c r="BE106" s="26" t="n">
        <v>0.3810364482</v>
      </c>
      <c r="BF106" s="26" t="n">
        <v>0.3315244806</v>
      </c>
      <c r="BG106" s="26" t="n">
        <v>-0.5796161982</v>
      </c>
      <c r="BH106" s="26" t="n">
        <v>0.1495028654</v>
      </c>
      <c r="BI106" s="26" t="n">
        <v>0.8776049687</v>
      </c>
      <c r="BJ106" s="26" t="n">
        <v>0.1527351354</v>
      </c>
      <c r="BK106" s="26" t="n">
        <v>0.4173253225</v>
      </c>
    </row>
    <row r="107" customFormat="false" ht="15" hidden="false" customHeight="false" outlineLevel="0" collapsed="false">
      <c r="B107" s="2" t="s">
        <v>302</v>
      </c>
      <c r="D107" s="26" t="n">
        <v>0.6929119333</v>
      </c>
      <c r="E107" s="26" t="n">
        <v>-2.0320559904</v>
      </c>
      <c r="F107" s="26" t="n">
        <v>1.4783781255</v>
      </c>
      <c r="G107" s="26" t="n">
        <v>2.2783039701</v>
      </c>
      <c r="H107" s="26" t="n">
        <v>0.9807950537</v>
      </c>
      <c r="I107" s="26" t="n">
        <v>1.0136646327</v>
      </c>
      <c r="J107" s="26" t="n">
        <v>-1.4082469773</v>
      </c>
      <c r="K107" s="26" t="n">
        <v>-0.1184283685</v>
      </c>
      <c r="L107" s="26" t="n">
        <v>-0.8120438126</v>
      </c>
      <c r="M107" s="26" t="n">
        <v>-0.5871942603</v>
      </c>
      <c r="N107" s="26" t="n">
        <v>0.967036909</v>
      </c>
      <c r="O107" s="26" t="n">
        <v>-0.8039005872</v>
      </c>
      <c r="P107" s="26" t="n">
        <v>-0.1301012927</v>
      </c>
      <c r="Q107" s="26" t="n">
        <v>-1.9085807214</v>
      </c>
      <c r="R107" s="26" t="n">
        <v>-0.1584320019</v>
      </c>
      <c r="S107" s="26" t="n">
        <v>0.0900167599</v>
      </c>
      <c r="T107" s="26" t="n">
        <v>-0.7047902081</v>
      </c>
      <c r="U107" s="26" t="n">
        <v>-0.7198867994</v>
      </c>
      <c r="V107" s="26" t="n">
        <v>1.886422886</v>
      </c>
      <c r="W107" s="26" t="n">
        <v>-1.2097442859</v>
      </c>
      <c r="X107" s="26" t="n">
        <v>-1.0506170429</v>
      </c>
      <c r="Y107" s="26" t="n">
        <v>-0.8090104753</v>
      </c>
      <c r="Z107" s="26" t="n">
        <v>1.1988190226</v>
      </c>
      <c r="AA107" s="26" t="n">
        <v>2.1015424438</v>
      </c>
      <c r="AB107" s="26" t="n">
        <v>0.3321758517</v>
      </c>
      <c r="AC107" s="26" t="n">
        <v>-0.7173180159</v>
      </c>
      <c r="AD107" s="26" t="n">
        <v>-0.4277323611</v>
      </c>
      <c r="AE107" s="26" t="n">
        <v>1.0648123175</v>
      </c>
      <c r="AF107" s="26" t="n">
        <v>-0.9110678789</v>
      </c>
      <c r="AG107" s="26" t="n">
        <v>1.4529466272</v>
      </c>
      <c r="AH107" s="26" t="n">
        <v>1.4165781842</v>
      </c>
      <c r="AI107" s="26" t="n">
        <v>0.0702080151</v>
      </c>
      <c r="AJ107" s="26" t="n">
        <v>0.6461299693</v>
      </c>
      <c r="AK107" s="26" t="n">
        <v>0.7497459478</v>
      </c>
      <c r="AL107" s="26" t="n">
        <v>1.5542101162</v>
      </c>
      <c r="AM107" s="26" t="n">
        <v>-1.0514517487</v>
      </c>
      <c r="AN107" s="26" t="n">
        <v>1.1812046505</v>
      </c>
      <c r="AO107" s="26" t="n">
        <v>-0.3752280016</v>
      </c>
      <c r="AP107" s="26" t="n">
        <v>-0.7677609836</v>
      </c>
      <c r="AQ107" s="26" t="n">
        <v>0.1026724319</v>
      </c>
      <c r="AR107" s="26" t="n">
        <v>-0.2143442866</v>
      </c>
      <c r="AS107" s="26" t="n">
        <v>-0.9874929784</v>
      </c>
      <c r="AT107" s="26" t="n">
        <v>-1.5973304281</v>
      </c>
      <c r="AU107" s="26" t="n">
        <v>-0.9420948979</v>
      </c>
      <c r="AV107" s="26" t="n">
        <v>1.4523572257</v>
      </c>
      <c r="AW107" s="26" t="n">
        <v>1.9625695034</v>
      </c>
      <c r="AX107" s="26" t="n">
        <v>0.650116446</v>
      </c>
      <c r="AY107" s="26" t="n">
        <v>1.1859254649</v>
      </c>
      <c r="AZ107" s="26" t="n">
        <v>-0.5168329656</v>
      </c>
      <c r="BA107" s="26" t="n">
        <v>-0.0771516751</v>
      </c>
      <c r="BB107" s="26" t="n">
        <v>0.2827647323</v>
      </c>
      <c r="BC107" s="26" t="n">
        <v>-1.0812895849</v>
      </c>
      <c r="BD107" s="26" t="n">
        <v>-0.9899441669</v>
      </c>
      <c r="BE107" s="26" t="n">
        <v>0.0971773067</v>
      </c>
      <c r="BF107" s="26" t="n">
        <v>-0.3203039269</v>
      </c>
      <c r="BG107" s="26" t="n">
        <v>-1.0635567795</v>
      </c>
      <c r="BH107" s="26" t="n">
        <v>0.3865321293</v>
      </c>
      <c r="BI107" s="26" t="n">
        <v>-0.2632793005</v>
      </c>
      <c r="BJ107" s="26" t="n">
        <v>1.0213539509</v>
      </c>
      <c r="BK107" s="26" t="n">
        <v>-0.0051811018</v>
      </c>
    </row>
    <row r="108" customFormat="false" ht="15" hidden="false" customHeight="false" outlineLevel="0" collapsed="false">
      <c r="B108" s="2" t="s">
        <v>303</v>
      </c>
      <c r="D108" s="26" t="n">
        <v>-0.3003064591</v>
      </c>
      <c r="E108" s="26" t="n">
        <v>0.1276731847</v>
      </c>
      <c r="F108" s="26" t="n">
        <v>-0.171983454</v>
      </c>
      <c r="G108" s="26" t="n">
        <v>-0.6680460477</v>
      </c>
      <c r="H108" s="26" t="n">
        <v>-0.4019560857</v>
      </c>
      <c r="I108" s="26" t="n">
        <v>0.749419042</v>
      </c>
      <c r="J108" s="26" t="n">
        <v>0.6465167168</v>
      </c>
      <c r="K108" s="26" t="n">
        <v>1.2862278094</v>
      </c>
      <c r="L108" s="26" t="n">
        <v>-1.6929939433</v>
      </c>
      <c r="M108" s="26" t="n">
        <v>-0.3930906789</v>
      </c>
      <c r="N108" s="26" t="n">
        <v>-0.414575345</v>
      </c>
      <c r="O108" s="26" t="n">
        <v>0.1717725123</v>
      </c>
      <c r="P108" s="26" t="n">
        <v>-0.4521572579</v>
      </c>
      <c r="Q108" s="26" t="n">
        <v>-0.5131830077</v>
      </c>
      <c r="R108" s="26" t="n">
        <v>0.7829749235</v>
      </c>
      <c r="S108" s="26" t="n">
        <v>0.1780875153</v>
      </c>
      <c r="T108" s="26" t="n">
        <v>-1.1663640225</v>
      </c>
      <c r="U108" s="26" t="n">
        <v>1.3345063212</v>
      </c>
      <c r="V108" s="26" t="n">
        <v>0.9967520503</v>
      </c>
      <c r="W108" s="26" t="n">
        <v>-0.5739596468</v>
      </c>
      <c r="X108" s="26" t="n">
        <v>0.8312804154</v>
      </c>
      <c r="Y108" s="26" t="n">
        <v>-0.73516324</v>
      </c>
      <c r="Z108" s="26" t="n">
        <v>1.1256984105</v>
      </c>
      <c r="AA108" s="26" t="n">
        <v>-0.2178312401</v>
      </c>
      <c r="AB108" s="26" t="n">
        <v>-0.8028423954</v>
      </c>
      <c r="AC108" s="26" t="n">
        <v>-0.3731043958</v>
      </c>
      <c r="AD108" s="26" t="n">
        <v>-0.7658303705</v>
      </c>
      <c r="AE108" s="26" t="n">
        <v>0.1921396627</v>
      </c>
      <c r="AF108" s="26" t="n">
        <v>0.1751052337</v>
      </c>
      <c r="AG108" s="26" t="n">
        <v>0.0358029653</v>
      </c>
      <c r="AH108" s="26" t="n">
        <v>-0.5566154457</v>
      </c>
      <c r="AI108" s="26" t="n">
        <v>-3.6610818102</v>
      </c>
      <c r="AJ108" s="26" t="n">
        <v>0.0928356153</v>
      </c>
      <c r="AK108" s="26" t="n">
        <v>-1.8962343779</v>
      </c>
      <c r="AL108" s="26" t="n">
        <v>0.2441883516</v>
      </c>
      <c r="AM108" s="26" t="n">
        <v>1.1307937397</v>
      </c>
      <c r="AN108" s="26" t="n">
        <v>0.2738856386</v>
      </c>
      <c r="AO108" s="26" t="n">
        <v>-0.389436595</v>
      </c>
      <c r="AP108" s="26" t="n">
        <v>-0.1798776039</v>
      </c>
      <c r="AQ108" s="26" t="n">
        <v>-0.1330626269</v>
      </c>
      <c r="AR108" s="26" t="n">
        <v>-0.549241626</v>
      </c>
      <c r="AS108" s="26" t="n">
        <v>-0.5837894936</v>
      </c>
      <c r="AT108" s="26" t="n">
        <v>-0.9238959646</v>
      </c>
      <c r="AU108" s="26" t="n">
        <v>1.1881622467</v>
      </c>
      <c r="AV108" s="26" t="n">
        <v>-0.0155532732</v>
      </c>
      <c r="AW108" s="26" t="n">
        <v>0.9562713957</v>
      </c>
      <c r="AX108" s="26" t="n">
        <v>-0.2500510425</v>
      </c>
      <c r="AY108" s="26" t="n">
        <v>0.0721677501</v>
      </c>
      <c r="AZ108" s="26" t="n">
        <v>-0.1703826465</v>
      </c>
      <c r="BA108" s="26" t="n">
        <v>0.462836055</v>
      </c>
      <c r="BB108" s="26" t="n">
        <v>0.8266356528</v>
      </c>
      <c r="BC108" s="26" t="n">
        <v>0.2397046213</v>
      </c>
      <c r="BD108" s="26" t="n">
        <v>-0.6738161653</v>
      </c>
      <c r="BE108" s="26" t="n">
        <v>-0.7799538269</v>
      </c>
      <c r="BF108" s="26" t="n">
        <v>1.6591705379</v>
      </c>
      <c r="BG108" s="26" t="n">
        <v>-0.2800376755</v>
      </c>
      <c r="BH108" s="26" t="n">
        <v>-0.2911021503</v>
      </c>
      <c r="BI108" s="26" t="n">
        <v>1.4650074079</v>
      </c>
      <c r="BJ108" s="26" t="n">
        <v>1.0878611546</v>
      </c>
      <c r="BK108" s="26" t="n">
        <v>0.5338379379</v>
      </c>
    </row>
    <row r="109" customFormat="false" ht="15" hidden="false" customHeight="false" outlineLevel="0" collapsed="false">
      <c r="B109" s="2" t="s">
        <v>304</v>
      </c>
      <c r="D109" s="26" t="n">
        <v>-0.3993965354</v>
      </c>
      <c r="E109" s="26" t="n">
        <v>2.353197592</v>
      </c>
      <c r="F109" s="26" t="n">
        <v>0.3929737876</v>
      </c>
      <c r="G109" s="26" t="n">
        <v>0.5469854786</v>
      </c>
      <c r="H109" s="26" t="n">
        <v>-0.1711061317</v>
      </c>
      <c r="I109" s="26" t="n">
        <v>-1.4143074431</v>
      </c>
      <c r="J109" s="26" t="n">
        <v>-1.334762065</v>
      </c>
      <c r="K109" s="26" t="n">
        <v>0.4069781917</v>
      </c>
      <c r="L109" s="26" t="n">
        <v>0.3918294301</v>
      </c>
      <c r="M109" s="26" t="n">
        <v>-0.239998324</v>
      </c>
      <c r="N109" s="26" t="n">
        <v>-1.1716837928</v>
      </c>
      <c r="O109" s="26" t="n">
        <v>-1.4416578626</v>
      </c>
      <c r="P109" s="26" t="n">
        <v>-0.3278506643</v>
      </c>
      <c r="Q109" s="26" t="n">
        <v>-1.456127932</v>
      </c>
      <c r="R109" s="26" t="n">
        <v>0.8989153359</v>
      </c>
      <c r="S109" s="26" t="n">
        <v>1.1526647818</v>
      </c>
      <c r="T109" s="26" t="n">
        <v>2.8290341631</v>
      </c>
      <c r="U109" s="26" t="n">
        <v>0.8783174517</v>
      </c>
      <c r="V109" s="26" t="n">
        <v>-0.5928496049</v>
      </c>
      <c r="W109" s="26" t="n">
        <v>-0.8716649859</v>
      </c>
      <c r="X109" s="26" t="n">
        <v>-3.4517280889</v>
      </c>
      <c r="Y109" s="26" t="n">
        <v>-0.5948891385</v>
      </c>
      <c r="Z109" s="26" t="n">
        <v>-0.1769738773</v>
      </c>
      <c r="AA109" s="26" t="n">
        <v>0.967807257</v>
      </c>
      <c r="AB109" s="26" t="n">
        <v>0.6116001532</v>
      </c>
      <c r="AC109" s="26" t="n">
        <v>0.5883497404</v>
      </c>
      <c r="AD109" s="26" t="n">
        <v>0.2136276032</v>
      </c>
      <c r="AE109" s="26" t="n">
        <v>0.6609100304</v>
      </c>
      <c r="AF109" s="26" t="n">
        <v>1.4476000015</v>
      </c>
      <c r="AG109" s="26" t="n">
        <v>-1.0648768888</v>
      </c>
      <c r="AH109" s="26" t="n">
        <v>-0.4573003847</v>
      </c>
      <c r="AI109" s="26" t="n">
        <v>-1.3885315648</v>
      </c>
      <c r="AJ109" s="26" t="n">
        <v>1.6186603099</v>
      </c>
      <c r="AK109" s="26" t="n">
        <v>1.2968691232</v>
      </c>
      <c r="AL109" s="26" t="n">
        <v>0.7522841635</v>
      </c>
      <c r="AM109" s="26" t="n">
        <v>-1.1985514195</v>
      </c>
      <c r="AN109" s="26" t="n">
        <v>0.1729448035</v>
      </c>
      <c r="AO109" s="26" t="n">
        <v>-0.2346393598</v>
      </c>
      <c r="AP109" s="26" t="n">
        <v>0.0808270486</v>
      </c>
      <c r="AQ109" s="26" t="n">
        <v>-0.1881181296</v>
      </c>
      <c r="AR109" s="26" t="n">
        <v>0.5199528248</v>
      </c>
      <c r="AS109" s="26" t="n">
        <v>-0.394839869</v>
      </c>
      <c r="AT109" s="26" t="n">
        <v>0.8545705061</v>
      </c>
      <c r="AU109" s="26" t="n">
        <v>0.2413948583</v>
      </c>
      <c r="AV109" s="26" t="n">
        <v>-0.2930761722</v>
      </c>
      <c r="AW109" s="26" t="n">
        <v>-0.1118533669</v>
      </c>
      <c r="AX109" s="26" t="n">
        <v>-0.4405874109</v>
      </c>
      <c r="AY109" s="26" t="n">
        <v>0.8138840473</v>
      </c>
      <c r="AZ109" s="26" t="n">
        <v>-0.271464485</v>
      </c>
      <c r="BA109" s="26" t="n">
        <v>0.2948903971</v>
      </c>
      <c r="BB109" s="26" t="n">
        <v>-0.3924045885</v>
      </c>
      <c r="BC109" s="26" t="n">
        <v>-1.4851018754</v>
      </c>
      <c r="BD109" s="26" t="n">
        <v>0.9061044054</v>
      </c>
      <c r="BE109" s="26" t="n">
        <v>-1.0581265128</v>
      </c>
      <c r="BF109" s="26" t="n">
        <v>0.6791609684</v>
      </c>
      <c r="BG109" s="26" t="n">
        <v>0.4201527759</v>
      </c>
      <c r="BH109" s="26" t="n">
        <v>-1.656033441</v>
      </c>
      <c r="BI109" s="26" t="n">
        <v>-0.9446815654</v>
      </c>
      <c r="BJ109" s="26" t="n">
        <v>-0.5141006403</v>
      </c>
      <c r="BK109" s="26" t="n">
        <v>-0.8207180422</v>
      </c>
    </row>
    <row r="110" customFormat="false" ht="15" hidden="false" customHeight="false" outlineLevel="0" collapsed="false">
      <c r="B110" s="2" t="s">
        <v>305</v>
      </c>
      <c r="D110" s="26" t="n">
        <v>-1.1820707359</v>
      </c>
      <c r="E110" s="26" t="n">
        <v>0.7400956799</v>
      </c>
      <c r="F110" s="26" t="n">
        <v>-0.2395054016</v>
      </c>
      <c r="G110" s="26" t="n">
        <v>0.38569058</v>
      </c>
      <c r="H110" s="26" t="n">
        <v>-0.430508454</v>
      </c>
      <c r="I110" s="26" t="n">
        <v>0.3053285765</v>
      </c>
      <c r="J110" s="26" t="n">
        <v>-0.7511508997</v>
      </c>
      <c r="K110" s="26" t="n">
        <v>-0.0265167747</v>
      </c>
      <c r="L110" s="26" t="n">
        <v>0.5818457937</v>
      </c>
      <c r="M110" s="26" t="n">
        <v>0.0450728149</v>
      </c>
      <c r="N110" s="26" t="n">
        <v>-0.4571102356</v>
      </c>
      <c r="O110" s="26" t="n">
        <v>-1.0866664978</v>
      </c>
      <c r="P110" s="26" t="n">
        <v>0.167632962</v>
      </c>
      <c r="Q110" s="26" t="n">
        <v>0.3449455052</v>
      </c>
      <c r="R110" s="26" t="n">
        <v>-0.2583594498</v>
      </c>
      <c r="S110" s="26" t="n">
        <v>-0.7693203309</v>
      </c>
      <c r="T110" s="26" t="n">
        <v>0.5425830336</v>
      </c>
      <c r="U110" s="26" t="n">
        <v>2.4817304422</v>
      </c>
      <c r="V110" s="26" t="n">
        <v>-0.3024619793</v>
      </c>
      <c r="W110" s="26" t="n">
        <v>0.3367394448</v>
      </c>
      <c r="X110" s="26" t="n">
        <v>0.3773929828</v>
      </c>
      <c r="Y110" s="26" t="n">
        <v>-2.5664648636</v>
      </c>
      <c r="Z110" s="26" t="n">
        <v>0.1238623454</v>
      </c>
      <c r="AA110" s="26" t="n">
        <v>-0.7065187023</v>
      </c>
      <c r="AB110" s="26" t="n">
        <v>1.3846879839</v>
      </c>
      <c r="AC110" s="26" t="n">
        <v>-0.2539858211</v>
      </c>
      <c r="AD110" s="26" t="n">
        <v>-0.7775358061</v>
      </c>
      <c r="AE110" s="26" t="n">
        <v>-0.2184993361</v>
      </c>
      <c r="AF110" s="26" t="n">
        <v>0.1665610581</v>
      </c>
      <c r="AG110" s="26" t="n">
        <v>-0.5599055706</v>
      </c>
      <c r="AH110" s="26" t="n">
        <v>-0.0526627793</v>
      </c>
      <c r="AI110" s="26" t="n">
        <v>-1.3541598315</v>
      </c>
      <c r="AJ110" s="26" t="n">
        <v>-0.2252534469</v>
      </c>
      <c r="AK110" s="26" t="n">
        <v>0.7756728761</v>
      </c>
      <c r="AL110" s="26" t="n">
        <v>1.9691722757</v>
      </c>
      <c r="AM110" s="26" t="n">
        <v>0.7065148677</v>
      </c>
      <c r="AN110" s="26" t="n">
        <v>0.2719338599</v>
      </c>
      <c r="AO110" s="26" t="n">
        <v>1.1837658579</v>
      </c>
      <c r="AP110" s="26" t="n">
        <v>1.01910866</v>
      </c>
      <c r="AQ110" s="26" t="n">
        <v>1.6638427016</v>
      </c>
      <c r="AR110" s="26" t="n">
        <v>1.0826558538</v>
      </c>
      <c r="AS110" s="26" t="n">
        <v>-0.1178635814</v>
      </c>
      <c r="AT110" s="26" t="n">
        <v>0.2584476126</v>
      </c>
      <c r="AU110" s="26" t="n">
        <v>0.179161255</v>
      </c>
      <c r="AV110" s="26" t="n">
        <v>0.3021392035</v>
      </c>
      <c r="AW110" s="26" t="n">
        <v>0.200321089</v>
      </c>
      <c r="AX110" s="26" t="n">
        <v>-0.7824287978</v>
      </c>
      <c r="AY110" s="26" t="n">
        <v>-2.1036358886</v>
      </c>
      <c r="AZ110" s="26" t="n">
        <v>-0.6716786119</v>
      </c>
      <c r="BA110" s="26" t="n">
        <v>-2.0260344884</v>
      </c>
      <c r="BB110" s="26" t="n">
        <v>0.0679591074</v>
      </c>
      <c r="BC110" s="26" t="n">
        <v>0.0045363882</v>
      </c>
      <c r="BD110" s="26" t="n">
        <v>-1.6755745036</v>
      </c>
      <c r="BE110" s="26" t="n">
        <v>0.6881681671</v>
      </c>
      <c r="BF110" s="26" t="n">
        <v>0.8668580847</v>
      </c>
      <c r="BG110" s="26" t="n">
        <v>0.0958517891</v>
      </c>
      <c r="BH110" s="26" t="n">
        <v>1.6676663018</v>
      </c>
      <c r="BI110" s="26" t="n">
        <v>1.8716655438</v>
      </c>
      <c r="BJ110" s="26" t="n">
        <v>-1.2059939963</v>
      </c>
      <c r="BK110" s="26" t="n">
        <v>1.0367051438</v>
      </c>
    </row>
    <row r="111" customFormat="false" ht="15" hidden="false" customHeight="false" outlineLevel="0" collapsed="false">
      <c r="B111" s="2" t="s">
        <v>306</v>
      </c>
      <c r="D111" s="26" t="n">
        <v>0.4408478787</v>
      </c>
      <c r="E111" s="26" t="n">
        <v>0.4183197765</v>
      </c>
      <c r="F111" s="26" t="n">
        <v>0.9344475176</v>
      </c>
      <c r="G111" s="26" t="n">
        <v>-0.719167796</v>
      </c>
      <c r="H111" s="26" t="n">
        <v>-0.5923724332</v>
      </c>
      <c r="I111" s="26" t="n">
        <v>-0.8266721121</v>
      </c>
      <c r="J111" s="26" t="n">
        <v>-0.7549023734</v>
      </c>
      <c r="K111" s="26" t="n">
        <v>-0.0985117342</v>
      </c>
      <c r="L111" s="26" t="n">
        <v>-1.4518241682</v>
      </c>
      <c r="M111" s="26" t="n">
        <v>-1.045727377</v>
      </c>
      <c r="N111" s="26" t="n">
        <v>0.5775282891</v>
      </c>
      <c r="O111" s="26" t="n">
        <v>-0.0709627152</v>
      </c>
      <c r="P111" s="26" t="n">
        <v>0.3829547909</v>
      </c>
      <c r="Q111" s="26" t="n">
        <v>-1.8892604832</v>
      </c>
      <c r="R111" s="26" t="n">
        <v>-0.7838532662</v>
      </c>
      <c r="S111" s="26" t="n">
        <v>-0.5554226527</v>
      </c>
      <c r="T111" s="26" t="n">
        <v>0.0325348148</v>
      </c>
      <c r="U111" s="26" t="n">
        <v>-0.5862841717</v>
      </c>
      <c r="V111" s="26" t="n">
        <v>0.9332146265</v>
      </c>
      <c r="W111" s="26" t="n">
        <v>-0.0582761162</v>
      </c>
      <c r="X111" s="26" t="n">
        <v>0.0170141606</v>
      </c>
      <c r="Y111" s="26" t="n">
        <v>0.013538173</v>
      </c>
      <c r="Z111" s="26" t="n">
        <v>0.7079854494</v>
      </c>
      <c r="AA111" s="26" t="n">
        <v>-0.4716207122</v>
      </c>
      <c r="AB111" s="26" t="n">
        <v>1.1223937823</v>
      </c>
      <c r="AC111" s="26" t="n">
        <v>0.4600586027</v>
      </c>
      <c r="AD111" s="26" t="n">
        <v>0.1540369365</v>
      </c>
      <c r="AE111" s="26" t="n">
        <v>0.0417364875</v>
      </c>
      <c r="AF111" s="26" t="n">
        <v>0.5203039679</v>
      </c>
      <c r="AG111" s="26" t="n">
        <v>1.0153915379</v>
      </c>
      <c r="AH111" s="26" t="n">
        <v>0.9455275504</v>
      </c>
      <c r="AI111" s="26" t="n">
        <v>0.3758601578</v>
      </c>
      <c r="AJ111" s="26" t="n">
        <v>0.8767187549</v>
      </c>
      <c r="AK111" s="26" t="n">
        <v>0.1183581857</v>
      </c>
      <c r="AL111" s="26" t="n">
        <v>1.2524901993</v>
      </c>
      <c r="AM111" s="26" t="n">
        <v>-0.0266065072</v>
      </c>
      <c r="AN111" s="26" t="n">
        <v>-2.0751392747</v>
      </c>
      <c r="AO111" s="26" t="n">
        <v>1.337882567</v>
      </c>
      <c r="AP111" s="26" t="n">
        <v>0.107851088</v>
      </c>
      <c r="AQ111" s="26" t="n">
        <v>-1.1710784451</v>
      </c>
      <c r="AR111" s="26" t="n">
        <v>-0.1982237072</v>
      </c>
      <c r="AS111" s="26" t="n">
        <v>-0.8838335765</v>
      </c>
      <c r="AT111" s="26" t="n">
        <v>2.1002093833</v>
      </c>
      <c r="AU111" s="26" t="n">
        <v>0.4976849476</v>
      </c>
      <c r="AV111" s="26" t="n">
        <v>-1.5687111746</v>
      </c>
      <c r="AW111" s="26" t="n">
        <v>0.5461645464</v>
      </c>
      <c r="AX111" s="26" t="n">
        <v>-0.3987399548</v>
      </c>
      <c r="AY111" s="26" t="n">
        <v>1.9167833359</v>
      </c>
      <c r="AZ111" s="26" t="n">
        <v>-1.0526966001</v>
      </c>
      <c r="BA111" s="26" t="n">
        <v>-2.2470295033</v>
      </c>
      <c r="BB111" s="26" t="n">
        <v>0.0658691797</v>
      </c>
      <c r="BC111" s="26" t="n">
        <v>-0.3480273495</v>
      </c>
      <c r="BD111" s="26" t="n">
        <v>-0.4165857349</v>
      </c>
      <c r="BE111" s="26" t="n">
        <v>-2.1412391612</v>
      </c>
      <c r="BF111" s="26" t="n">
        <v>0.4268093512</v>
      </c>
      <c r="BG111" s="26" t="n">
        <v>1.6733451478</v>
      </c>
      <c r="BH111" s="26" t="n">
        <v>-1.9090490809</v>
      </c>
      <c r="BI111" s="26" t="n">
        <v>1.1712236874</v>
      </c>
      <c r="BJ111" s="26" t="n">
        <v>-0.5687168568</v>
      </c>
      <c r="BK111" s="26" t="n">
        <v>2.349005272</v>
      </c>
    </row>
    <row r="112" customFormat="false" ht="15" hidden="false" customHeight="false" outlineLevel="0" collapsed="false">
      <c r="B112" s="2" t="s">
        <v>307</v>
      </c>
      <c r="D112" s="26" t="n">
        <v>0.436007921</v>
      </c>
      <c r="E112" s="26" t="n">
        <v>-0.1878443713</v>
      </c>
      <c r="F112" s="26" t="n">
        <v>1.1053817659</v>
      </c>
      <c r="G112" s="26" t="n">
        <v>0.5260284507</v>
      </c>
      <c r="H112" s="26" t="n">
        <v>-0.592455976</v>
      </c>
      <c r="I112" s="26" t="n">
        <v>0.7102169433</v>
      </c>
      <c r="J112" s="26" t="n">
        <v>-0.5106958703</v>
      </c>
      <c r="K112" s="26" t="n">
        <v>-1.7884879671</v>
      </c>
      <c r="L112" s="26" t="n">
        <v>2.0315921932</v>
      </c>
      <c r="M112" s="26" t="n">
        <v>-0.3495831007</v>
      </c>
      <c r="N112" s="26" t="n">
        <v>-0.6090140007</v>
      </c>
      <c r="O112" s="26" t="n">
        <v>0.3387220635</v>
      </c>
      <c r="P112" s="26" t="n">
        <v>-1.5596318579</v>
      </c>
      <c r="Q112" s="26" t="n">
        <v>-1.3535786482</v>
      </c>
      <c r="R112" s="26" t="n">
        <v>-0.4996467001</v>
      </c>
      <c r="S112" s="26" t="n">
        <v>-0.5197218066</v>
      </c>
      <c r="T112" s="26" t="n">
        <v>0.0718892725</v>
      </c>
      <c r="U112" s="26" t="n">
        <v>1.1225577131</v>
      </c>
      <c r="V112" s="26" t="n">
        <v>-0.4740269731</v>
      </c>
      <c r="W112" s="26" t="n">
        <v>0.4927984727</v>
      </c>
      <c r="X112" s="26" t="n">
        <v>0.6015450009</v>
      </c>
      <c r="Y112" s="26" t="n">
        <v>-1.0840753816</v>
      </c>
      <c r="Z112" s="26" t="n">
        <v>0.2284557229</v>
      </c>
      <c r="AA112" s="26" t="n">
        <v>-0.9426673793</v>
      </c>
      <c r="AB112" s="26" t="n">
        <v>1.0638987445</v>
      </c>
      <c r="AC112" s="26" t="n">
        <v>0.4550898781</v>
      </c>
      <c r="AD112" s="26" t="n">
        <v>0.0165041144</v>
      </c>
      <c r="AE112" s="26" t="n">
        <v>-1.3396996538</v>
      </c>
      <c r="AF112" s="26" t="n">
        <v>0.1159900103</v>
      </c>
      <c r="AG112" s="26" t="n">
        <v>-0.7670275136</v>
      </c>
      <c r="AH112" s="26" t="n">
        <v>0.7059626405</v>
      </c>
      <c r="AI112" s="26" t="n">
        <v>-0.1193265024</v>
      </c>
      <c r="AJ112" s="26" t="n">
        <v>-0.8123445629</v>
      </c>
      <c r="AK112" s="26" t="n">
        <v>0.9255178975</v>
      </c>
      <c r="AL112" s="26" t="n">
        <v>0.7215350677</v>
      </c>
      <c r="AM112" s="26" t="n">
        <v>-0.5932970789</v>
      </c>
      <c r="AN112" s="26" t="n">
        <v>1.1620278327</v>
      </c>
      <c r="AO112" s="26" t="n">
        <v>-0.2983946752</v>
      </c>
      <c r="AP112" s="26" t="n">
        <v>-0.3091516144</v>
      </c>
      <c r="AQ112" s="26" t="n">
        <v>0.1238010483</v>
      </c>
      <c r="AR112" s="26" t="n">
        <v>-0.7526337519</v>
      </c>
      <c r="AS112" s="26" t="n">
        <v>-0.4416399017</v>
      </c>
      <c r="AT112" s="26" t="n">
        <v>-0.1604792787</v>
      </c>
      <c r="AU112" s="26" t="n">
        <v>1.5302830097</v>
      </c>
      <c r="AV112" s="26" t="n">
        <v>1.499649742</v>
      </c>
      <c r="AW112" s="26" t="n">
        <v>-0.2588702006</v>
      </c>
      <c r="AX112" s="26" t="n">
        <v>1.6104377405</v>
      </c>
      <c r="AY112" s="26" t="n">
        <v>-0.0432867499</v>
      </c>
      <c r="AZ112" s="26" t="n">
        <v>0.3805806778</v>
      </c>
      <c r="BA112" s="26" t="n">
        <v>0.8835778338</v>
      </c>
      <c r="BB112" s="26" t="n">
        <v>0.2920478262</v>
      </c>
      <c r="BC112" s="26" t="n">
        <v>2.4151822042</v>
      </c>
      <c r="BD112" s="26" t="n">
        <v>0.2433463142</v>
      </c>
      <c r="BE112" s="26" t="n">
        <v>-1.1975892455</v>
      </c>
      <c r="BF112" s="26" t="n">
        <v>1.3054709745</v>
      </c>
      <c r="BG112" s="26" t="n">
        <v>-0.4120634935</v>
      </c>
      <c r="BH112" s="26" t="n">
        <v>-0.3042883313</v>
      </c>
      <c r="BI112" s="26" t="n">
        <v>-2.9916728835</v>
      </c>
      <c r="BJ112" s="26" t="n">
        <v>1.0009858997</v>
      </c>
      <c r="BK112" s="26" t="n">
        <v>0.8184491466</v>
      </c>
    </row>
    <row r="113" customFormat="false" ht="15" hidden="false" customHeight="false" outlineLevel="0" collapsed="false">
      <c r="B113" s="2" t="s">
        <v>308</v>
      </c>
      <c r="D113" s="26" t="n">
        <v>0.7990194734</v>
      </c>
      <c r="E113" s="26" t="n">
        <v>0.9784058965</v>
      </c>
      <c r="F113" s="26" t="n">
        <v>1.6910002031</v>
      </c>
      <c r="G113" s="26" t="n">
        <v>-0.046001849</v>
      </c>
      <c r="H113" s="26" t="n">
        <v>0.9376164982</v>
      </c>
      <c r="I113" s="26" t="n">
        <v>-0.743839812</v>
      </c>
      <c r="J113" s="26" t="n">
        <v>-0.3538011837</v>
      </c>
      <c r="K113" s="26" t="n">
        <v>1.0567601543</v>
      </c>
      <c r="L113" s="26" t="n">
        <v>0.3911238289</v>
      </c>
      <c r="M113" s="26" t="n">
        <v>-1.3334151926</v>
      </c>
      <c r="N113" s="26" t="n">
        <v>0.3613293795</v>
      </c>
      <c r="O113" s="26" t="n">
        <v>-0.1829114409</v>
      </c>
      <c r="P113" s="26" t="n">
        <v>-0.8186662911</v>
      </c>
      <c r="Q113" s="26" t="n">
        <v>0.4342870503</v>
      </c>
      <c r="R113" s="26" t="n">
        <v>-0.4045056975</v>
      </c>
      <c r="S113" s="26" t="n">
        <v>-1.5704896885</v>
      </c>
      <c r="T113" s="26" t="n">
        <v>-1.1111552787</v>
      </c>
      <c r="U113" s="26" t="n">
        <v>1.7691700765</v>
      </c>
      <c r="V113" s="26" t="n">
        <v>-1.5149289161</v>
      </c>
      <c r="W113" s="26" t="n">
        <v>0.2228021871</v>
      </c>
      <c r="X113" s="26" t="n">
        <v>0.6100559143</v>
      </c>
      <c r="Y113" s="26" t="n">
        <v>0.6391890463</v>
      </c>
      <c r="Z113" s="26" t="n">
        <v>-1.2254716586</v>
      </c>
      <c r="AA113" s="26" t="n">
        <v>-0.3215381694</v>
      </c>
      <c r="AB113" s="26" t="n">
        <v>0.1408467251</v>
      </c>
      <c r="AC113" s="26" t="n">
        <v>0.8002092605</v>
      </c>
      <c r="AD113" s="26" t="n">
        <v>-0.6449608312</v>
      </c>
      <c r="AE113" s="26" t="n">
        <v>-1.1634745046</v>
      </c>
      <c r="AF113" s="26" t="n">
        <v>1.0025740492</v>
      </c>
      <c r="AG113" s="26" t="n">
        <v>1.105153646</v>
      </c>
      <c r="AH113" s="26" t="n">
        <v>0.370072556</v>
      </c>
      <c r="AI113" s="26" t="n">
        <v>-0.6087871567</v>
      </c>
      <c r="AJ113" s="26" t="n">
        <v>0.4067616554</v>
      </c>
      <c r="AK113" s="26" t="n">
        <v>0.1093107033</v>
      </c>
      <c r="AL113" s="26" t="n">
        <v>0.8376286762</v>
      </c>
      <c r="AM113" s="26" t="n">
        <v>-1.2491129659</v>
      </c>
      <c r="AN113" s="26" t="n">
        <v>0.1162607721</v>
      </c>
      <c r="AO113" s="26" t="n">
        <v>-0.1590638487</v>
      </c>
      <c r="AP113" s="26" t="n">
        <v>-1.1096837146</v>
      </c>
      <c r="AQ113" s="26" t="n">
        <v>0.2156482494</v>
      </c>
      <c r="AR113" s="26" t="n">
        <v>0.0349178359</v>
      </c>
      <c r="AS113" s="26" t="n">
        <v>-0.4103586671</v>
      </c>
      <c r="AT113" s="26" t="n">
        <v>0.3960287499</v>
      </c>
      <c r="AU113" s="26" t="n">
        <v>-1.4187970107</v>
      </c>
      <c r="AV113" s="26" t="n">
        <v>-0.0536417932</v>
      </c>
      <c r="AW113" s="26" t="n">
        <v>0.4314141658</v>
      </c>
      <c r="AX113" s="26" t="n">
        <v>0.2840178581</v>
      </c>
      <c r="AY113" s="26" t="n">
        <v>1.076427782</v>
      </c>
      <c r="AZ113" s="26" t="n">
        <v>-1.2011125742</v>
      </c>
      <c r="BA113" s="26" t="n">
        <v>-1.5078804246</v>
      </c>
      <c r="BB113" s="26" t="n">
        <v>0.2390677421</v>
      </c>
      <c r="BC113" s="26" t="n">
        <v>0.4551525274</v>
      </c>
      <c r="BD113" s="26" t="n">
        <v>2.1198237932</v>
      </c>
      <c r="BE113" s="26" t="n">
        <v>0.6166124762</v>
      </c>
      <c r="BF113" s="26" t="n">
        <v>-0.8739482974</v>
      </c>
      <c r="BG113" s="26" t="n">
        <v>0.8060297349</v>
      </c>
      <c r="BH113" s="26" t="n">
        <v>-0.8456301477</v>
      </c>
      <c r="BI113" s="26" t="n">
        <v>-1.4858359457</v>
      </c>
      <c r="BJ113" s="26" t="n">
        <v>2.6091008797</v>
      </c>
      <c r="BK113" s="26" t="n">
        <v>0.3258253794</v>
      </c>
    </row>
    <row r="114" customFormat="false" ht="15" hidden="false" customHeight="false" outlineLevel="0" collapsed="false">
      <c r="B114" s="2" t="s">
        <v>309</v>
      </c>
      <c r="D114" s="26" t="n">
        <v>0.7149506318</v>
      </c>
      <c r="E114" s="26" t="n">
        <v>0.5635502527</v>
      </c>
      <c r="F114" s="26" t="n">
        <v>1.8120767741</v>
      </c>
      <c r="G114" s="26" t="n">
        <v>0.2841065165</v>
      </c>
      <c r="H114" s="26" t="n">
        <v>1.2176980327</v>
      </c>
      <c r="I114" s="26" t="n">
        <v>-1.02728385</v>
      </c>
      <c r="J114" s="26" t="n">
        <v>-1.3921609905</v>
      </c>
      <c r="K114" s="26" t="n">
        <v>1.4265570102</v>
      </c>
      <c r="L114" s="26" t="n">
        <v>1.4748597184</v>
      </c>
      <c r="M114" s="26" t="n">
        <v>0.5107258153</v>
      </c>
      <c r="N114" s="26" t="n">
        <v>0.2260665037</v>
      </c>
      <c r="O114" s="26" t="n">
        <v>0.1661765947</v>
      </c>
      <c r="P114" s="26" t="n">
        <v>-0.6881614284</v>
      </c>
      <c r="Q114" s="26" t="n">
        <v>1.5386379</v>
      </c>
      <c r="R114" s="26" t="n">
        <v>0.6588808148</v>
      </c>
      <c r="S114" s="26" t="n">
        <v>0.5059054445</v>
      </c>
      <c r="T114" s="26" t="n">
        <v>0.3761252675</v>
      </c>
      <c r="U114" s="26" t="n">
        <v>1.0479128214</v>
      </c>
      <c r="V114" s="26" t="n">
        <v>0.5050052999</v>
      </c>
      <c r="W114" s="26" t="n">
        <v>0.7453597696</v>
      </c>
      <c r="X114" s="26" t="n">
        <v>-1.1689308749</v>
      </c>
      <c r="Y114" s="26" t="n">
        <v>0.5100329985</v>
      </c>
      <c r="Z114" s="26" t="n">
        <v>2.1872015111</v>
      </c>
      <c r="AA114" s="26" t="n">
        <v>-0.5185230052</v>
      </c>
      <c r="AB114" s="26" t="n">
        <v>-0.1288288684</v>
      </c>
      <c r="AC114" s="26" t="n">
        <v>0.8919437089</v>
      </c>
      <c r="AD114" s="26" t="n">
        <v>0.9573031656</v>
      </c>
      <c r="AE114" s="26" t="n">
        <v>0.624427092</v>
      </c>
      <c r="AF114" s="26" t="n">
        <v>-1.6176002632</v>
      </c>
      <c r="AG114" s="26" t="n">
        <v>0.5017302747</v>
      </c>
      <c r="AH114" s="26" t="n">
        <v>-1.1836745149</v>
      </c>
      <c r="AI114" s="26" t="n">
        <v>-0.8247019183</v>
      </c>
      <c r="AJ114" s="26" t="n">
        <v>0.5480537862</v>
      </c>
      <c r="AK114" s="26" t="n">
        <v>-0.2958241236</v>
      </c>
      <c r="AL114" s="26" t="n">
        <v>0.809622913</v>
      </c>
      <c r="AM114" s="26" t="n">
        <v>3.1481386538</v>
      </c>
      <c r="AN114" s="26" t="n">
        <v>0.7771800504</v>
      </c>
      <c r="AO114" s="26" t="n">
        <v>0.722852653</v>
      </c>
      <c r="AP114" s="26" t="n">
        <v>-0.895727479</v>
      </c>
      <c r="AQ114" s="26" t="n">
        <v>-0.6429642734</v>
      </c>
      <c r="AR114" s="26" t="n">
        <v>-1.0636618866</v>
      </c>
      <c r="AS114" s="26" t="n">
        <v>-0.5325958365</v>
      </c>
      <c r="AT114" s="26" t="n">
        <v>-1.0917520559</v>
      </c>
      <c r="AU114" s="26" t="n">
        <v>-0.6596900171</v>
      </c>
      <c r="AV114" s="26" t="n">
        <v>-0.2087218353</v>
      </c>
      <c r="AW114" s="26" t="n">
        <v>-1.000573868</v>
      </c>
      <c r="AX114" s="26" t="n">
        <v>-1.419097101</v>
      </c>
      <c r="AY114" s="26" t="n">
        <v>-1.3614635246</v>
      </c>
      <c r="AZ114" s="26" t="n">
        <v>0.4539211124</v>
      </c>
      <c r="BA114" s="26" t="n">
        <v>0.0597465314</v>
      </c>
      <c r="BB114" s="26" t="n">
        <v>1.0259403283</v>
      </c>
      <c r="BC114" s="26" t="n">
        <v>1.0444392185</v>
      </c>
      <c r="BD114" s="26" t="n">
        <v>-0.340638922</v>
      </c>
      <c r="BE114" s="26" t="n">
        <v>0.6700435744</v>
      </c>
      <c r="BF114" s="26" t="n">
        <v>-1.4405205466</v>
      </c>
      <c r="BG114" s="26" t="n">
        <v>2.283023537</v>
      </c>
      <c r="BH114" s="26" t="n">
        <v>1.1954042992</v>
      </c>
      <c r="BI114" s="26" t="n">
        <v>-0.2150333952</v>
      </c>
      <c r="BJ114" s="26" t="n">
        <v>-1.1631994341</v>
      </c>
      <c r="BK114" s="26" t="n">
        <v>0.3800485772</v>
      </c>
    </row>
    <row r="115" customFormat="false" ht="15" hidden="false" customHeight="false" outlineLevel="0" collapsed="false">
      <c r="B115" s="2" t="s">
        <v>310</v>
      </c>
      <c r="D115" s="26" t="n">
        <v>-1.8700735285</v>
      </c>
      <c r="E115" s="26" t="n">
        <v>-0.7793024361</v>
      </c>
      <c r="F115" s="26" t="n">
        <v>0.748757559</v>
      </c>
      <c r="G115" s="26" t="n">
        <v>0.0754490001</v>
      </c>
      <c r="H115" s="26" t="n">
        <v>-0.4909647308</v>
      </c>
      <c r="I115" s="26" t="n">
        <v>0.9507395791</v>
      </c>
      <c r="J115" s="26" t="n">
        <v>-1.0386340109</v>
      </c>
      <c r="K115" s="26" t="n">
        <v>0.2847006158</v>
      </c>
      <c r="L115" s="26" t="n">
        <v>-0.4978855013</v>
      </c>
      <c r="M115" s="26" t="n">
        <v>-0.8473704568</v>
      </c>
      <c r="N115" s="26" t="n">
        <v>0.46339576</v>
      </c>
      <c r="O115" s="26" t="n">
        <v>-0.9928794341</v>
      </c>
      <c r="P115" s="26" t="n">
        <v>1.9020064487</v>
      </c>
      <c r="Q115" s="26" t="n">
        <v>-0.5847168455</v>
      </c>
      <c r="R115" s="26" t="n">
        <v>1.989819983</v>
      </c>
      <c r="S115" s="26" t="n">
        <v>-1.0939707893</v>
      </c>
      <c r="T115" s="26" t="n">
        <v>0.6059514183</v>
      </c>
      <c r="U115" s="26" t="n">
        <v>-1.1995756916</v>
      </c>
      <c r="V115" s="26" t="n">
        <v>-1.3411173079</v>
      </c>
      <c r="W115" s="26" t="n">
        <v>0.1597053431</v>
      </c>
      <c r="X115" s="26" t="n">
        <v>0.6775588302</v>
      </c>
      <c r="Y115" s="26" t="n">
        <v>-1.2742629534</v>
      </c>
      <c r="Z115" s="26" t="n">
        <v>1.1841470672</v>
      </c>
      <c r="AA115" s="26" t="n">
        <v>-0.797599015</v>
      </c>
      <c r="AB115" s="26" t="n">
        <v>0.1312226901</v>
      </c>
      <c r="AC115" s="26" t="n">
        <v>0.3797788598</v>
      </c>
      <c r="AD115" s="26" t="n">
        <v>0.5946816815</v>
      </c>
      <c r="AE115" s="26" t="n">
        <v>-1.7978121995</v>
      </c>
      <c r="AF115" s="26" t="n">
        <v>1.6185626178</v>
      </c>
      <c r="AG115" s="26" t="n">
        <v>0.5617931017</v>
      </c>
      <c r="AH115" s="26" t="n">
        <v>-0.4255934809</v>
      </c>
      <c r="AI115" s="26" t="n">
        <v>-1.0241539028</v>
      </c>
      <c r="AJ115" s="26" t="n">
        <v>-1.6940715293</v>
      </c>
      <c r="AK115" s="26" t="n">
        <v>-1.3614232161</v>
      </c>
      <c r="AL115" s="26" t="n">
        <v>0.5449384791</v>
      </c>
      <c r="AM115" s="26" t="n">
        <v>-0.3410732853</v>
      </c>
      <c r="AN115" s="26" t="n">
        <v>-1.1315159498</v>
      </c>
      <c r="AO115" s="26" t="n">
        <v>-0.5269349655</v>
      </c>
      <c r="AP115" s="26" t="n">
        <v>1.5641125405</v>
      </c>
      <c r="AQ115" s="26" t="n">
        <v>-0.3306749004</v>
      </c>
      <c r="AR115" s="26" t="n">
        <v>-0.5844482455</v>
      </c>
      <c r="AS115" s="26" t="n">
        <v>1.3506060682</v>
      </c>
      <c r="AT115" s="26" t="n">
        <v>0.4618916923</v>
      </c>
      <c r="AU115" s="26" t="n">
        <v>0.0442808291</v>
      </c>
      <c r="AV115" s="26" t="n">
        <v>-0.6077818934</v>
      </c>
      <c r="AW115" s="26" t="n">
        <v>-1.5524107816</v>
      </c>
      <c r="AX115" s="26" t="n">
        <v>-1.1705425215</v>
      </c>
      <c r="AY115" s="26" t="n">
        <v>-0.4804616024</v>
      </c>
      <c r="AZ115" s="26" t="n">
        <v>-0.2196257004</v>
      </c>
      <c r="BA115" s="26" t="n">
        <v>0.356242284</v>
      </c>
      <c r="BB115" s="26" t="n">
        <v>0.5517647273</v>
      </c>
      <c r="BC115" s="26" t="n">
        <v>0.2229215595</v>
      </c>
      <c r="BD115" s="26" t="n">
        <v>0.2204085051</v>
      </c>
      <c r="BE115" s="26" t="n">
        <v>-1.0075246916</v>
      </c>
      <c r="BF115" s="26" t="n">
        <v>-2.1547549432</v>
      </c>
      <c r="BG115" s="26" t="n">
        <v>-0.5208758252</v>
      </c>
      <c r="BH115" s="26" t="n">
        <v>-0.9541492232</v>
      </c>
      <c r="BI115" s="26" t="n">
        <v>-0.6526269525</v>
      </c>
      <c r="BJ115" s="26" t="n">
        <v>-0.2745539752</v>
      </c>
      <c r="BK115" s="26" t="n">
        <v>-1.2436070752</v>
      </c>
    </row>
    <row r="116" customFormat="false" ht="15" hidden="false" customHeight="false" outlineLevel="0" collapsed="false">
      <c r="B116" s="2" t="s">
        <v>311</v>
      </c>
      <c r="D116" s="26" t="n">
        <v>-1.1105104217</v>
      </c>
      <c r="E116" s="26" t="n">
        <v>-0.1003170644</v>
      </c>
      <c r="F116" s="26" t="n">
        <v>0.1157705226</v>
      </c>
      <c r="G116" s="26" t="n">
        <v>-0.6559982779</v>
      </c>
      <c r="H116" s="26" t="n">
        <v>0.4982850688</v>
      </c>
      <c r="I116" s="26" t="n">
        <v>-0.2194547124</v>
      </c>
      <c r="J116" s="26" t="n">
        <v>-1.0199130875</v>
      </c>
      <c r="K116" s="26" t="n">
        <v>0.0407306679</v>
      </c>
      <c r="L116" s="26" t="n">
        <v>1.882413585</v>
      </c>
      <c r="M116" s="26" t="n">
        <v>-0.6749262003</v>
      </c>
      <c r="N116" s="26" t="n">
        <v>1.1661397483</v>
      </c>
      <c r="O116" s="26" t="n">
        <v>1.3777758926</v>
      </c>
      <c r="P116" s="26" t="n">
        <v>1.4981616011</v>
      </c>
      <c r="Q116" s="26" t="n">
        <v>-0.8226280144</v>
      </c>
      <c r="R116" s="26" t="n">
        <v>2.0153739314</v>
      </c>
      <c r="S116" s="26" t="n">
        <v>0.1163494583</v>
      </c>
      <c r="T116" s="26" t="n">
        <v>-0.2537889067</v>
      </c>
      <c r="U116" s="26" t="n">
        <v>-0.230347915</v>
      </c>
      <c r="V116" s="26" t="n">
        <v>0.6015735398</v>
      </c>
      <c r="W116" s="26" t="n">
        <v>0.0511275326</v>
      </c>
      <c r="X116" s="26" t="n">
        <v>-0.1768966807</v>
      </c>
      <c r="Y116" s="26" t="n">
        <v>1.2835889159</v>
      </c>
      <c r="Z116" s="26" t="n">
        <v>-0.7227626711</v>
      </c>
      <c r="AA116" s="26" t="n">
        <v>-1.0431439292</v>
      </c>
      <c r="AB116" s="26" t="n">
        <v>0.7931050993</v>
      </c>
      <c r="AC116" s="26" t="n">
        <v>0.7035973808</v>
      </c>
      <c r="AD116" s="26" t="n">
        <v>1.0939775355</v>
      </c>
      <c r="AE116" s="26" t="n">
        <v>-1.0721997597</v>
      </c>
      <c r="AF116" s="26" t="n">
        <v>1.0813914591</v>
      </c>
      <c r="AG116" s="26" t="n">
        <v>0.4820213247</v>
      </c>
      <c r="AH116" s="26" t="n">
        <v>1.7625754355</v>
      </c>
      <c r="AI116" s="26" t="n">
        <v>-1.2482876606</v>
      </c>
      <c r="AJ116" s="26" t="n">
        <v>0.2182403485</v>
      </c>
      <c r="AK116" s="26" t="n">
        <v>-0.2775674195</v>
      </c>
      <c r="AL116" s="26" t="n">
        <v>-1.5897659221</v>
      </c>
      <c r="AM116" s="26" t="n">
        <v>-0.7148879388</v>
      </c>
      <c r="AN116" s="26" t="n">
        <v>1.1270641511</v>
      </c>
      <c r="AO116" s="26" t="n">
        <v>-0.4689606779</v>
      </c>
      <c r="AP116" s="26" t="n">
        <v>-0.7225975447</v>
      </c>
      <c r="AQ116" s="26" t="n">
        <v>0.8682603919</v>
      </c>
      <c r="AR116" s="26" t="n">
        <v>0.9888766737</v>
      </c>
      <c r="AS116" s="26" t="n">
        <v>0.9867839529</v>
      </c>
      <c r="AT116" s="26" t="n">
        <v>-0.7896933747</v>
      </c>
      <c r="AU116" s="26" t="n">
        <v>-0.0580087529</v>
      </c>
      <c r="AV116" s="26" t="n">
        <v>1.0306591397</v>
      </c>
      <c r="AW116" s="26" t="n">
        <v>-0.6560341288</v>
      </c>
      <c r="AX116" s="26" t="n">
        <v>-0.749331171</v>
      </c>
      <c r="AY116" s="26" t="n">
        <v>0.828231977</v>
      </c>
      <c r="AZ116" s="26" t="n">
        <v>1.5623486941</v>
      </c>
      <c r="BA116" s="26" t="n">
        <v>-1.1520747439</v>
      </c>
      <c r="BB116" s="26" t="n">
        <v>-2.5975684153</v>
      </c>
      <c r="BC116" s="26" t="n">
        <v>-1.4503164473</v>
      </c>
      <c r="BD116" s="26" t="n">
        <v>-1.0124524485</v>
      </c>
      <c r="BE116" s="26" t="n">
        <v>-0.1376766985</v>
      </c>
      <c r="BF116" s="26" t="n">
        <v>0.6158492075</v>
      </c>
      <c r="BG116" s="26" t="n">
        <v>-0.1465011873</v>
      </c>
      <c r="BH116" s="26" t="n">
        <v>-0.7003395162</v>
      </c>
      <c r="BI116" s="26" t="n">
        <v>0.153369686</v>
      </c>
      <c r="BJ116" s="26" t="n">
        <v>-0.9618717532</v>
      </c>
      <c r="BK116" s="26" t="n">
        <v>-0.0469203418</v>
      </c>
    </row>
    <row r="117" customFormat="false" ht="15" hidden="false" customHeight="false" outlineLevel="0" collapsed="false">
      <c r="B117" s="2" t="s">
        <v>312</v>
      </c>
      <c r="D117" s="26" t="n">
        <v>-0.6415684619</v>
      </c>
      <c r="E117" s="26" t="n">
        <v>2.680343187</v>
      </c>
      <c r="F117" s="26" t="n">
        <v>0.8167869401</v>
      </c>
      <c r="G117" s="26" t="n">
        <v>-0.8350144248</v>
      </c>
      <c r="H117" s="26" t="n">
        <v>-0.9969342094</v>
      </c>
      <c r="I117" s="26" t="n">
        <v>-0.4381782131</v>
      </c>
      <c r="J117" s="26" t="n">
        <v>-1.644875119</v>
      </c>
      <c r="K117" s="26" t="n">
        <v>-0.7304944614</v>
      </c>
      <c r="L117" s="26" t="n">
        <v>-0.7382271171</v>
      </c>
      <c r="M117" s="26" t="n">
        <v>0.8839256893</v>
      </c>
      <c r="N117" s="26" t="n">
        <v>-0.4266003162</v>
      </c>
      <c r="O117" s="26" t="n">
        <v>-0.7905457811</v>
      </c>
      <c r="P117" s="26" t="n">
        <v>-1.3404658384</v>
      </c>
      <c r="Q117" s="26" t="n">
        <v>-1.1766385492</v>
      </c>
      <c r="R117" s="26" t="n">
        <v>-0.06635605</v>
      </c>
      <c r="S117" s="26" t="n">
        <v>-0.2151291031</v>
      </c>
      <c r="T117" s="26" t="n">
        <v>1.1342516277</v>
      </c>
      <c r="U117" s="26" t="n">
        <v>-0.6291306106</v>
      </c>
      <c r="V117" s="26" t="n">
        <v>1.0591842865</v>
      </c>
      <c r="W117" s="26" t="n">
        <v>0.2571263122</v>
      </c>
      <c r="X117" s="26" t="n">
        <v>-0.0046356872</v>
      </c>
      <c r="Y117" s="26" t="n">
        <v>-2.0083042617</v>
      </c>
      <c r="Z117" s="26" t="n">
        <v>-1.290058185</v>
      </c>
      <c r="AA117" s="26" t="n">
        <v>0.7414288555</v>
      </c>
      <c r="AB117" s="26" t="n">
        <v>1.3978198623</v>
      </c>
      <c r="AC117" s="26" t="n">
        <v>0.2064488052</v>
      </c>
      <c r="AD117" s="26" t="n">
        <v>0.7625273149</v>
      </c>
      <c r="AE117" s="26" t="n">
        <v>-0.4077221419</v>
      </c>
      <c r="AF117" s="26" t="n">
        <v>-0.3713509274</v>
      </c>
      <c r="AG117" s="26" t="n">
        <v>-0.6629626238</v>
      </c>
      <c r="AH117" s="26" t="n">
        <v>0.9746987698</v>
      </c>
      <c r="AI117" s="26" t="n">
        <v>0.3427973851</v>
      </c>
      <c r="AJ117" s="26" t="n">
        <v>-0.2341693164</v>
      </c>
      <c r="AK117" s="26" t="n">
        <v>-0.3283912647</v>
      </c>
      <c r="AL117" s="26" t="n">
        <v>0.5565055864</v>
      </c>
      <c r="AM117" s="26" t="n">
        <v>0.3231155444</v>
      </c>
      <c r="AN117" s="26" t="n">
        <v>-0.8320419653</v>
      </c>
      <c r="AO117" s="26" t="n">
        <v>1.7159858774</v>
      </c>
      <c r="AP117" s="26" t="n">
        <v>0.2570289203</v>
      </c>
      <c r="AQ117" s="26" t="n">
        <v>0.0104791043</v>
      </c>
      <c r="AR117" s="26" t="n">
        <v>1.477285674</v>
      </c>
      <c r="AS117" s="26" t="n">
        <v>1.0240169976</v>
      </c>
      <c r="AT117" s="26" t="n">
        <v>-0.0879668586</v>
      </c>
      <c r="AU117" s="26" t="n">
        <v>0.5359851812</v>
      </c>
      <c r="AV117" s="26" t="n">
        <v>-1.0699783265</v>
      </c>
      <c r="AW117" s="26" t="n">
        <v>-0.6408429233</v>
      </c>
      <c r="AX117" s="26" t="n">
        <v>-2.260331447</v>
      </c>
      <c r="AY117" s="26" t="n">
        <v>1.2203670238</v>
      </c>
      <c r="AZ117" s="26" t="n">
        <v>-1.8984114568</v>
      </c>
      <c r="BA117" s="26" t="n">
        <v>0.6812752339</v>
      </c>
      <c r="BB117" s="26" t="n">
        <v>-0.8306768903</v>
      </c>
      <c r="BC117" s="26" t="n">
        <v>-0.9789714678</v>
      </c>
      <c r="BD117" s="26" t="n">
        <v>-0.1950308754</v>
      </c>
      <c r="BE117" s="26" t="n">
        <v>0.2664121798</v>
      </c>
      <c r="BF117" s="26" t="n">
        <v>0.6121064792</v>
      </c>
      <c r="BG117" s="26" t="n">
        <v>1.771631685</v>
      </c>
      <c r="BH117" s="26" t="n">
        <v>0.3586140578</v>
      </c>
      <c r="BI117" s="26" t="n">
        <v>0.8811953631</v>
      </c>
      <c r="BJ117" s="26" t="n">
        <v>-0.5984890098</v>
      </c>
      <c r="BK117" s="26" t="n">
        <v>0.7137213126</v>
      </c>
    </row>
    <row r="118" customFormat="false" ht="15" hidden="false" customHeight="false" outlineLevel="0" collapsed="false">
      <c r="B118" s="2" t="s">
        <v>313</v>
      </c>
      <c r="D118" s="26" t="n">
        <v>0.153268753</v>
      </c>
      <c r="E118" s="26" t="n">
        <v>-0.4631842039</v>
      </c>
      <c r="F118" s="26" t="n">
        <v>-0.0959793158</v>
      </c>
      <c r="G118" s="26" t="n">
        <v>-0.0620551023</v>
      </c>
      <c r="H118" s="26" t="n">
        <v>0.1911192525</v>
      </c>
      <c r="I118" s="26" t="n">
        <v>0.4013911789</v>
      </c>
      <c r="J118" s="26" t="n">
        <v>-0.5088903707</v>
      </c>
      <c r="K118" s="26" t="n">
        <v>-0.7407734445</v>
      </c>
      <c r="L118" s="26" t="n">
        <v>0.747471585</v>
      </c>
      <c r="M118" s="26" t="n">
        <v>-1.69655101</v>
      </c>
      <c r="N118" s="26" t="n">
        <v>-0.6182066508</v>
      </c>
      <c r="O118" s="26" t="n">
        <v>1.5526175961</v>
      </c>
      <c r="P118" s="26" t="n">
        <v>-2.7071976919</v>
      </c>
      <c r="Q118" s="26" t="n">
        <v>-0.6930520217</v>
      </c>
      <c r="R118" s="26" t="n">
        <v>0.6877193893</v>
      </c>
      <c r="S118" s="26" t="n">
        <v>-1.6503212044</v>
      </c>
      <c r="T118" s="26" t="n">
        <v>2.5981421214</v>
      </c>
      <c r="U118" s="26" t="n">
        <v>-2.5884035801</v>
      </c>
      <c r="V118" s="26" t="n">
        <v>1.4365594511</v>
      </c>
      <c r="W118" s="26" t="n">
        <v>1.5573413658</v>
      </c>
      <c r="X118" s="26" t="n">
        <v>0.9163523659</v>
      </c>
      <c r="Y118" s="26" t="n">
        <v>-0.2215855721</v>
      </c>
      <c r="Z118" s="26" t="n">
        <v>0.3571782026</v>
      </c>
      <c r="AA118" s="26" t="n">
        <v>-0.8972498902</v>
      </c>
      <c r="AB118" s="26" t="n">
        <v>0.8093246591</v>
      </c>
      <c r="AC118" s="26" t="n">
        <v>-1.1198649121</v>
      </c>
      <c r="AD118" s="26" t="n">
        <v>-0.2738739336</v>
      </c>
      <c r="AE118" s="26" t="n">
        <v>0.9962492797</v>
      </c>
      <c r="AF118" s="26" t="n">
        <v>-1.1143029063</v>
      </c>
      <c r="AG118" s="26" t="n">
        <v>-0.3642685564</v>
      </c>
      <c r="AH118" s="26" t="n">
        <v>0.1642648255</v>
      </c>
      <c r="AI118" s="26" t="n">
        <v>-1.3417883399</v>
      </c>
      <c r="AJ118" s="26" t="n">
        <v>1.1643724971</v>
      </c>
      <c r="AK118" s="26" t="n">
        <v>0.3407740906</v>
      </c>
      <c r="AL118" s="26" t="n">
        <v>-1.5155899744</v>
      </c>
      <c r="AM118" s="26" t="n">
        <v>-0.0469691441</v>
      </c>
      <c r="AN118" s="26" t="n">
        <v>-0.7753351715</v>
      </c>
      <c r="AO118" s="26" t="n">
        <v>-0.6575579665</v>
      </c>
      <c r="AP118" s="26" t="n">
        <v>0.0767447968</v>
      </c>
      <c r="AQ118" s="26" t="n">
        <v>-0.7096909211</v>
      </c>
      <c r="AR118" s="26" t="n">
        <v>0.9645116199</v>
      </c>
      <c r="AS118" s="26" t="n">
        <v>-0.7046585222</v>
      </c>
      <c r="AT118" s="26" t="n">
        <v>0.98170985</v>
      </c>
      <c r="AU118" s="26" t="n">
        <v>-0.0437594559</v>
      </c>
      <c r="AV118" s="26" t="n">
        <v>0.8557686887</v>
      </c>
      <c r="AW118" s="26" t="n">
        <v>-0.541334658</v>
      </c>
      <c r="AX118" s="26" t="n">
        <v>-0.5052839471</v>
      </c>
      <c r="AY118" s="26" t="n">
        <v>-1.1524652876</v>
      </c>
      <c r="AZ118" s="26" t="n">
        <v>0.577978823</v>
      </c>
      <c r="BA118" s="26" t="n">
        <v>0.9377952535</v>
      </c>
      <c r="BB118" s="26" t="n">
        <v>2.1191885628</v>
      </c>
      <c r="BC118" s="26" t="n">
        <v>1.2905275181</v>
      </c>
      <c r="BD118" s="26" t="n">
        <v>0.2497806794</v>
      </c>
      <c r="BE118" s="26" t="n">
        <v>-0.2109705212</v>
      </c>
      <c r="BF118" s="26" t="n">
        <v>0.3887035062</v>
      </c>
      <c r="BG118" s="26" t="n">
        <v>-0.0277377105</v>
      </c>
      <c r="BH118" s="26" t="n">
        <v>1.4634764994</v>
      </c>
      <c r="BI118" s="26" t="n">
        <v>0.9439439739</v>
      </c>
      <c r="BJ118" s="26" t="n">
        <v>-0.8367611329</v>
      </c>
      <c r="BK118" s="26" t="n">
        <v>-0.6876305342</v>
      </c>
    </row>
    <row r="119" customFormat="false" ht="15" hidden="false" customHeight="false" outlineLevel="0" collapsed="false">
      <c r="B119" s="2" t="s">
        <v>314</v>
      </c>
      <c r="D119" s="26" t="n">
        <v>1.3672819036</v>
      </c>
      <c r="E119" s="26" t="n">
        <v>0.3080801348</v>
      </c>
      <c r="F119" s="26" t="n">
        <v>-0.2317591757</v>
      </c>
      <c r="G119" s="26" t="n">
        <v>1.1863361621</v>
      </c>
      <c r="H119" s="26" t="n">
        <v>-0.3875941172</v>
      </c>
      <c r="I119" s="26" t="n">
        <v>-0.2797755105</v>
      </c>
      <c r="J119" s="26" t="n">
        <v>-0.4611715412</v>
      </c>
      <c r="K119" s="26" t="n">
        <v>-1.9616725066</v>
      </c>
      <c r="L119" s="26" t="n">
        <v>0.8642569903</v>
      </c>
      <c r="M119" s="26" t="n">
        <v>-1.209084458</v>
      </c>
      <c r="N119" s="26" t="n">
        <v>-0.5686927194</v>
      </c>
      <c r="O119" s="26" t="n">
        <v>-0.7438718827</v>
      </c>
      <c r="P119" s="26" t="n">
        <v>0.726990602</v>
      </c>
      <c r="Q119" s="26" t="n">
        <v>-0.0685827829</v>
      </c>
      <c r="R119" s="26" t="n">
        <v>0.0154165504</v>
      </c>
      <c r="S119" s="26" t="n">
        <v>-1.6794597939</v>
      </c>
      <c r="T119" s="26" t="n">
        <v>-0.0874370482</v>
      </c>
      <c r="U119" s="26" t="n">
        <v>-1.4763330999</v>
      </c>
      <c r="V119" s="26" t="n">
        <v>0.3071969957</v>
      </c>
      <c r="W119" s="26" t="n">
        <v>0.3667229935</v>
      </c>
      <c r="X119" s="26" t="n">
        <v>-0.0173974827</v>
      </c>
      <c r="Y119" s="26" t="n">
        <v>2.0431436859</v>
      </c>
      <c r="Z119" s="26" t="n">
        <v>0.5277289142</v>
      </c>
      <c r="AA119" s="26" t="n">
        <v>0.595824175</v>
      </c>
      <c r="AB119" s="26" t="n">
        <v>0.142311353</v>
      </c>
      <c r="AC119" s="26" t="n">
        <v>-0.1927580765</v>
      </c>
      <c r="AD119" s="26" t="n">
        <v>0.9659182607</v>
      </c>
      <c r="AE119" s="26" t="n">
        <v>1.1014495417</v>
      </c>
      <c r="AF119" s="26" t="n">
        <v>-1.3011603615</v>
      </c>
      <c r="AG119" s="26" t="n">
        <v>1.0544896048</v>
      </c>
      <c r="AH119" s="26" t="n">
        <v>0.513823201</v>
      </c>
      <c r="AI119" s="26" t="n">
        <v>0.9607000727</v>
      </c>
      <c r="AJ119" s="26" t="n">
        <v>0.4661787807</v>
      </c>
      <c r="AK119" s="26" t="n">
        <v>-1.244269723</v>
      </c>
      <c r="AL119" s="26" t="n">
        <v>-1.1729164508</v>
      </c>
      <c r="AM119" s="26" t="n">
        <v>1.8245905291</v>
      </c>
      <c r="AN119" s="26" t="n">
        <v>0.2524238686</v>
      </c>
      <c r="AO119" s="26" t="n">
        <v>-1.4172554942</v>
      </c>
      <c r="AP119" s="26" t="n">
        <v>0.3481320001</v>
      </c>
      <c r="AQ119" s="26" t="n">
        <v>-0.3621236033</v>
      </c>
      <c r="AR119" s="26" t="n">
        <v>-1.8434139558</v>
      </c>
      <c r="AS119" s="26" t="n">
        <v>-2.2901881717</v>
      </c>
      <c r="AT119" s="26" t="n">
        <v>-1.6026666942</v>
      </c>
      <c r="AU119" s="26" t="n">
        <v>0.2717925426</v>
      </c>
      <c r="AV119" s="26" t="n">
        <v>-0.0480722181</v>
      </c>
      <c r="AW119" s="26" t="n">
        <v>-0.2491591906</v>
      </c>
      <c r="AX119" s="26" t="n">
        <v>0.2846781538</v>
      </c>
      <c r="AY119" s="26" t="n">
        <v>0.6011304268</v>
      </c>
      <c r="AZ119" s="26" t="n">
        <v>-2.1025074395</v>
      </c>
      <c r="BA119" s="26" t="n">
        <v>-0.3011511821</v>
      </c>
      <c r="BB119" s="26" t="n">
        <v>-0.8279146504</v>
      </c>
      <c r="BC119" s="26" t="n">
        <v>-1.2331949778</v>
      </c>
      <c r="BD119" s="26" t="n">
        <v>-0.5472012781</v>
      </c>
      <c r="BE119" s="26" t="n">
        <v>-0.1228720978</v>
      </c>
      <c r="BF119" s="26" t="n">
        <v>-0.2663564566</v>
      </c>
      <c r="BG119" s="26" t="n">
        <v>-1.4546673134</v>
      </c>
      <c r="BH119" s="26" t="n">
        <v>-0.4831495146</v>
      </c>
      <c r="BI119" s="26" t="n">
        <v>2.0158328919</v>
      </c>
      <c r="BJ119" s="26" t="n">
        <v>-1.054554844</v>
      </c>
      <c r="BK119" s="26" t="n">
        <v>-1.6870929785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74D"/>
    <pageSetUpPr fitToPage="false"/>
  </sheetPr>
  <dimension ref="B2:H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8"/>
    <col collapsed="false" customWidth="true" hidden="false" outlineLevel="0" max="8" min="7" style="0" width="14"/>
  </cols>
  <sheetData>
    <row r="2" customFormat="false" ht="17.35" hidden="false" customHeight="false" outlineLevel="0" collapsed="false">
      <c r="B2" s="1" t="s">
        <v>22</v>
      </c>
    </row>
    <row r="3" customFormat="false" ht="15" hidden="false" customHeight="false" outlineLevel="0" collapsed="false">
      <c r="B3" s="2" t="s">
        <v>316</v>
      </c>
    </row>
    <row r="5" customFormat="false" ht="15" hidden="false" customHeight="false" outlineLevel="0" collapsed="false">
      <c r="B5" s="3" t="s">
        <v>317</v>
      </c>
      <c r="C5" s="4" t="s">
        <v>318</v>
      </c>
      <c r="D5" s="4" t="s">
        <v>319</v>
      </c>
      <c r="E5" s="4" t="s">
        <v>320</v>
      </c>
      <c r="F5" s="3" t="s">
        <v>117</v>
      </c>
      <c r="G5" s="4" t="s">
        <v>321</v>
      </c>
      <c r="H5" s="4" t="s">
        <v>322</v>
      </c>
    </row>
    <row r="6" customFormat="false" ht="15" hidden="false" customHeight="false" outlineLevel="0" collapsed="false">
      <c r="B6" s="6" t="s">
        <v>323</v>
      </c>
      <c r="C6" s="7" t="n">
        <f aca="false">'DCF Base Case'!C36</f>
        <v>14.9164930444146</v>
      </c>
      <c r="D6" s="8" t="n">
        <v>14.9164930444147</v>
      </c>
      <c r="E6" s="38" t="n">
        <f aca="false">C6-D6</f>
        <v>0</v>
      </c>
      <c r="F6" s="2" t="n">
        <v>1</v>
      </c>
      <c r="G6" s="36" t="n">
        <v>14.2189862305323</v>
      </c>
      <c r="H6" s="39" t="n">
        <f aca="false">ABS(Simulation!U6-G6)</f>
        <v>1.25588428545598E-012</v>
      </c>
    </row>
    <row r="7" customFormat="false" ht="15" hidden="false" customHeight="false" outlineLevel="0" collapsed="false">
      <c r="B7" s="6" t="s">
        <v>324</v>
      </c>
      <c r="C7" s="7" t="n">
        <f aca="false">Results!C7</f>
        <v>12.5539031589351</v>
      </c>
      <c r="D7" s="8" t="n">
        <v>12.5539031589351</v>
      </c>
      <c r="E7" s="38" t="n">
        <f aca="false">C7-D7</f>
        <v>0</v>
      </c>
      <c r="F7" s="2" t="n">
        <v>2</v>
      </c>
      <c r="G7" s="36" t="n">
        <v>16.8485328247027</v>
      </c>
      <c r="H7" s="39" t="n">
        <f aca="false">ABS(Simulation!U7-G7)</f>
        <v>8.88533691068005E-012</v>
      </c>
    </row>
    <row r="8" customFormat="false" ht="15" hidden="false" customHeight="false" outlineLevel="0" collapsed="false">
      <c r="B8" s="6" t="s">
        <v>325</v>
      </c>
      <c r="C8" s="7" t="n">
        <f aca="false">Results!C6</f>
        <v>13.4028503786305</v>
      </c>
      <c r="D8" s="8" t="n">
        <v>13.4028503786309</v>
      </c>
      <c r="E8" s="38" t="n">
        <f aca="false">C8-D8</f>
        <v>-4.15667500419659E-013</v>
      </c>
      <c r="F8" s="2" t="n">
        <v>3</v>
      </c>
      <c r="G8" s="36" t="n">
        <v>9.70052958981592</v>
      </c>
      <c r="H8" s="39" t="n">
        <f aca="false">ABS(Simulation!U8-G8)</f>
        <v>4.15845136103599E-012</v>
      </c>
    </row>
    <row r="9" customFormat="false" ht="15" hidden="false" customHeight="false" outlineLevel="0" collapsed="false">
      <c r="B9" s="6" t="s">
        <v>326</v>
      </c>
      <c r="C9" s="7" t="n">
        <f aca="false">Results!C9</f>
        <v>5.46052466523659</v>
      </c>
      <c r="D9" s="8" t="n">
        <v>5.46052466523664</v>
      </c>
      <c r="E9" s="38" t="n">
        <f aca="false">C9-D9</f>
        <v>-4.9737991503207E-014</v>
      </c>
      <c r="F9" s="2" t="n">
        <v>4</v>
      </c>
      <c r="G9" s="36" t="n">
        <v>11.8676725065193</v>
      </c>
      <c r="H9" s="39" t="n">
        <f aca="false">ABS(Simulation!U9-G9)</f>
        <v>5.71631630919001E-012</v>
      </c>
    </row>
    <row r="10" customFormat="false" ht="15" hidden="false" customHeight="false" outlineLevel="0" collapsed="false">
      <c r="B10" s="6" t="s">
        <v>327</v>
      </c>
      <c r="C10" s="7" t="n">
        <f aca="false">Results!C13</f>
        <v>24.1763017445506</v>
      </c>
      <c r="D10" s="8" t="n">
        <v>24.1763017445573</v>
      </c>
      <c r="E10" s="38" t="n">
        <f aca="false">C10-D10</f>
        <v>-6.76436684443615E-012</v>
      </c>
      <c r="F10" s="2" t="n">
        <v>5</v>
      </c>
      <c r="G10" s="36" t="n">
        <v>8.81158177134385</v>
      </c>
      <c r="H10" s="39" t="n">
        <f aca="false">ABS(Simulation!U10-G10)</f>
        <v>1.97353244857368E-012</v>
      </c>
    </row>
    <row r="11" customFormat="false" ht="15" hidden="false" customHeight="false" outlineLevel="0" collapsed="false">
      <c r="B11" s="6" t="s">
        <v>328</v>
      </c>
      <c r="C11" s="7" t="n">
        <f aca="false">Windfall!M7</f>
        <v>10.0191610548508</v>
      </c>
      <c r="D11" s="8" t="n">
        <v>10.0191610548492</v>
      </c>
      <c r="E11" s="38" t="n">
        <f aca="false">C11-D11</f>
        <v>1.55075952079642E-012</v>
      </c>
      <c r="F11" s="2" t="n">
        <v>6</v>
      </c>
      <c r="G11" s="36" t="n">
        <v>5.61931895100438</v>
      </c>
      <c r="H11" s="39" t="n">
        <f aca="false">ABS(Simulation!U11-G11)</f>
        <v>7.60724816473157E-012</v>
      </c>
    </row>
    <row r="12" customFormat="false" ht="15" hidden="false" customHeight="false" outlineLevel="0" collapsed="false">
      <c r="B12" s="6" t="s">
        <v>329</v>
      </c>
      <c r="C12" s="7" t="n">
        <f aca="false">Windfall!N7</f>
        <v>13.5612916173395</v>
      </c>
      <c r="D12" s="8" t="n">
        <v>13.5612916173456</v>
      </c>
      <c r="E12" s="38" t="n">
        <f aca="false">C12-D12</f>
        <v>-6.04671868131845E-012</v>
      </c>
      <c r="F12" s="2" t="n">
        <v>7</v>
      </c>
      <c r="G12" s="36" t="n">
        <v>19.2696004172371</v>
      </c>
      <c r="H12" s="39" t="n">
        <f aca="false">ABS(Simulation!U12-G12)</f>
        <v>3.80140363631654E-012</v>
      </c>
    </row>
    <row r="13" customFormat="false" ht="15" hidden="false" customHeight="false" outlineLevel="0" collapsed="false">
      <c r="F13" s="2" t="n">
        <v>8</v>
      </c>
      <c r="G13" s="36" t="n">
        <v>18.7967188870276</v>
      </c>
      <c r="H13" s="39" t="n">
        <f aca="false">ABS(Simulation!U13-G13)</f>
        <v>3.33599814439367E-012</v>
      </c>
    </row>
    <row r="14" customFormat="false" ht="15" hidden="false" customHeight="false" outlineLevel="0" collapsed="false">
      <c r="B14" s="5" t="s">
        <v>330</v>
      </c>
      <c r="C14" s="40" t="n">
        <f aca="false">MAX(H6:H2005)</f>
        <v>2.56243026797165E-010</v>
      </c>
      <c r="F14" s="2" t="n">
        <v>9</v>
      </c>
      <c r="G14" s="36" t="n">
        <v>9.79927019911234</v>
      </c>
      <c r="H14" s="39" t="n">
        <f aca="false">ABS(Simulation!U14-G14)</f>
        <v>2.63078447915177E-012</v>
      </c>
    </row>
    <row r="15" customFormat="false" ht="15" hidden="false" customHeight="false" outlineLevel="0" collapsed="false">
      <c r="B15" s="5" t="s">
        <v>331</v>
      </c>
      <c r="C15" s="24" t="str">
        <f aca="false">IF(AND(C14&lt;0.000001,MAX(E6:E12)&lt;0.000001,MIN(E6:E12)&gt;-0.000001),"OK: Python = Excel","Check: inputs changed")</f>
        <v>OK: Python = Excel</v>
      </c>
      <c r="F15" s="2" t="n">
        <v>10</v>
      </c>
      <c r="G15" s="36" t="n">
        <v>20.3214049233754</v>
      </c>
      <c r="H15" s="39" t="n">
        <f aca="false">ABS(Simulation!U15-G15)</f>
        <v>3.64508423444931E-012</v>
      </c>
    </row>
    <row r="16" customFormat="false" ht="15" hidden="false" customHeight="false" outlineLevel="0" collapsed="false">
      <c r="F16" s="2" t="n">
        <v>11</v>
      </c>
      <c r="G16" s="36" t="n">
        <v>10.9105962354504</v>
      </c>
      <c r="H16" s="39" t="n">
        <f aca="false">ABS(Simulation!U16-G16)</f>
        <v>2.1209700662439E-012</v>
      </c>
    </row>
    <row r="17" customFormat="false" ht="15" hidden="false" customHeight="false" outlineLevel="0" collapsed="false">
      <c r="F17" s="2" t="n">
        <v>12</v>
      </c>
      <c r="G17" s="36" t="n">
        <v>19.3687471850024</v>
      </c>
      <c r="H17" s="39" t="n">
        <f aca="false">ABS(Simulation!U17-G17)</f>
        <v>2.77466938314319E-012</v>
      </c>
    </row>
    <row r="18" customFormat="false" ht="15" hidden="false" customHeight="false" outlineLevel="0" collapsed="false">
      <c r="F18" s="2" t="n">
        <v>13</v>
      </c>
      <c r="G18" s="36" t="n">
        <v>17.5507258256388</v>
      </c>
      <c r="H18" s="39" t="n">
        <f aca="false">ABS(Simulation!U18-G18)</f>
        <v>4.38404867963982E-012</v>
      </c>
    </row>
    <row r="19" customFormat="false" ht="15" hidden="false" customHeight="false" outlineLevel="0" collapsed="false">
      <c r="F19" s="2" t="n">
        <v>14</v>
      </c>
      <c r="G19" s="36" t="n">
        <v>9.54353402996568</v>
      </c>
      <c r="H19" s="39" t="n">
        <f aca="false">ABS(Simulation!U19-G19)</f>
        <v>1.03383968053095E-011</v>
      </c>
    </row>
    <row r="20" customFormat="false" ht="15" hidden="false" customHeight="false" outlineLevel="0" collapsed="false">
      <c r="F20" s="2" t="n">
        <v>15</v>
      </c>
      <c r="G20" s="36" t="n">
        <v>10.2122654470542</v>
      </c>
      <c r="H20" s="39" t="n">
        <f aca="false">ABS(Simulation!U20-G20)</f>
        <v>4.10160794217518E-012</v>
      </c>
    </row>
    <row r="21" customFormat="false" ht="15" hidden="false" customHeight="false" outlineLevel="0" collapsed="false">
      <c r="F21" s="2" t="n">
        <v>16</v>
      </c>
      <c r="G21" s="36" t="n">
        <v>10.0674391201016</v>
      </c>
      <c r="H21" s="39" t="n">
        <f aca="false">ABS(Simulation!U21-G21)</f>
        <v>1.56497037551162E-012</v>
      </c>
    </row>
    <row r="22" customFormat="false" ht="15" hidden="false" customHeight="false" outlineLevel="0" collapsed="false">
      <c r="F22" s="2" t="n">
        <v>17</v>
      </c>
      <c r="G22" s="36" t="n">
        <v>10.7562145158551</v>
      </c>
      <c r="H22" s="39" t="n">
        <f aca="false">ABS(Simulation!U22-G22)</f>
        <v>5.79092329644482E-013</v>
      </c>
    </row>
    <row r="23" customFormat="false" ht="15" hidden="false" customHeight="false" outlineLevel="0" collapsed="false">
      <c r="F23" s="2" t="n">
        <v>18</v>
      </c>
      <c r="G23" s="36" t="n">
        <v>14.9026792875329</v>
      </c>
      <c r="H23" s="39" t="n">
        <f aca="false">ABS(Simulation!U23-G23)</f>
        <v>3.71613850802532E-012</v>
      </c>
    </row>
    <row r="24" customFormat="false" ht="15" hidden="false" customHeight="false" outlineLevel="0" collapsed="false">
      <c r="F24" s="2" t="n">
        <v>19</v>
      </c>
      <c r="G24" s="36" t="n">
        <v>23.3393744855548</v>
      </c>
      <c r="H24" s="39" t="n">
        <f aca="false">ABS(Simulation!U24-G24)</f>
        <v>1.56674673235102E-012</v>
      </c>
    </row>
    <row r="25" customFormat="false" ht="15" hidden="false" customHeight="false" outlineLevel="0" collapsed="false">
      <c r="F25" s="2" t="n">
        <v>20</v>
      </c>
      <c r="G25" s="36" t="n">
        <v>8.12125769084874</v>
      </c>
      <c r="H25" s="39" t="n">
        <f aca="false">ABS(Simulation!U25-G25)</f>
        <v>1.22213350550737E-012</v>
      </c>
    </row>
    <row r="26" customFormat="false" ht="15" hidden="false" customHeight="false" outlineLevel="0" collapsed="false">
      <c r="F26" s="2" t="n">
        <v>21</v>
      </c>
      <c r="G26" s="36" t="n">
        <v>7.00446151761578</v>
      </c>
      <c r="H26" s="39" t="n">
        <f aca="false">ABS(Simulation!U26-G26)</f>
        <v>1.02495789633394E-012</v>
      </c>
    </row>
    <row r="27" customFormat="false" ht="15" hidden="false" customHeight="false" outlineLevel="0" collapsed="false">
      <c r="F27" s="2" t="n">
        <v>22</v>
      </c>
      <c r="G27" s="36" t="n">
        <v>10.8354451436072</v>
      </c>
      <c r="H27" s="39" t="n">
        <f aca="false">ABS(Simulation!U27-G27)</f>
        <v>1.56141766183282E-012</v>
      </c>
    </row>
    <row r="28" customFormat="false" ht="15" hidden="false" customHeight="false" outlineLevel="0" collapsed="false">
      <c r="F28" s="2" t="n">
        <v>23</v>
      </c>
      <c r="G28" s="36" t="n">
        <v>14.2706708336258</v>
      </c>
      <c r="H28" s="39" t="n">
        <f aca="false">ABS(Simulation!U28-G28)</f>
        <v>3.06954461848363E-012</v>
      </c>
    </row>
    <row r="29" customFormat="false" ht="15" hidden="false" customHeight="false" outlineLevel="0" collapsed="false">
      <c r="F29" s="2" t="n">
        <v>24</v>
      </c>
      <c r="G29" s="36" t="n">
        <v>13.7464931750591</v>
      </c>
      <c r="H29" s="39" t="n">
        <f aca="false">ABS(Simulation!U29-G29)</f>
        <v>9.45910016980633E-012</v>
      </c>
    </row>
    <row r="30" customFormat="false" ht="15" hidden="false" customHeight="false" outlineLevel="0" collapsed="false">
      <c r="F30" s="2" t="n">
        <v>25</v>
      </c>
      <c r="G30" s="36" t="n">
        <v>15.0712406944411</v>
      </c>
      <c r="H30" s="39" t="n">
        <f aca="false">ABS(Simulation!U30-G30)</f>
        <v>4.03233002543857E-012</v>
      </c>
    </row>
    <row r="31" customFormat="false" ht="15" hidden="false" customHeight="false" outlineLevel="0" collapsed="false">
      <c r="F31" s="2" t="n">
        <v>26</v>
      </c>
      <c r="G31" s="36" t="n">
        <v>21.9299933967573</v>
      </c>
      <c r="H31" s="39" t="n">
        <f aca="false">ABS(Simulation!U31-G31)</f>
        <v>5.06261699229071E-012</v>
      </c>
    </row>
    <row r="32" customFormat="false" ht="15" hidden="false" customHeight="false" outlineLevel="0" collapsed="false">
      <c r="F32" s="2" t="n">
        <v>27</v>
      </c>
      <c r="G32" s="36" t="n">
        <v>22.2344287138592</v>
      </c>
      <c r="H32" s="39" t="n">
        <f aca="false">ABS(Simulation!U32-G32)</f>
        <v>2.04991579266789E-012</v>
      </c>
    </row>
    <row r="33" customFormat="false" ht="15" hidden="false" customHeight="false" outlineLevel="0" collapsed="false">
      <c r="F33" s="2" t="n">
        <v>28</v>
      </c>
      <c r="G33" s="36" t="n">
        <v>9.36077548860556</v>
      </c>
      <c r="H33" s="39" t="n">
        <f aca="false">ABS(Simulation!U33-G33)</f>
        <v>1.53121959556302E-012</v>
      </c>
    </row>
    <row r="34" customFormat="false" ht="15" hidden="false" customHeight="false" outlineLevel="0" collapsed="false">
      <c r="F34" s="2" t="n">
        <v>29</v>
      </c>
      <c r="G34" s="36" t="n">
        <v>16.9874654830644</v>
      </c>
      <c r="H34" s="39" t="n">
        <f aca="false">ABS(Simulation!U34-G34)</f>
        <v>5.06261699229071E-012</v>
      </c>
    </row>
    <row r="35" customFormat="false" ht="15" hidden="false" customHeight="false" outlineLevel="0" collapsed="false">
      <c r="F35" s="2" t="n">
        <v>30</v>
      </c>
      <c r="G35" s="36" t="n">
        <v>6.56009697273463</v>
      </c>
      <c r="H35" s="39" t="n">
        <f aca="false">ABS(Simulation!U35-G35)</f>
        <v>3.14237524889904E-012</v>
      </c>
    </row>
    <row r="36" customFormat="false" ht="15" hidden="false" customHeight="false" outlineLevel="0" collapsed="false">
      <c r="F36" s="2" t="n">
        <v>31</v>
      </c>
      <c r="G36" s="36" t="n">
        <v>12.7613755767199</v>
      </c>
      <c r="H36" s="39" t="n">
        <f aca="false">ABS(Simulation!U36-G36)</f>
        <v>4.56168436357984E-012</v>
      </c>
    </row>
    <row r="37" customFormat="false" ht="15" hidden="false" customHeight="false" outlineLevel="0" collapsed="false">
      <c r="F37" s="2" t="n">
        <v>32</v>
      </c>
      <c r="G37" s="36" t="n">
        <v>9.61507163857911</v>
      </c>
      <c r="H37" s="39" t="n">
        <f aca="false">ABS(Simulation!U37-G37)</f>
        <v>1.10489395410696E-012</v>
      </c>
    </row>
    <row r="38" customFormat="false" ht="15" hidden="false" customHeight="false" outlineLevel="0" collapsed="false">
      <c r="F38" s="2" t="n">
        <v>33</v>
      </c>
      <c r="G38" s="36" t="n">
        <v>8.83788136111627</v>
      </c>
      <c r="H38" s="39" t="n">
        <f aca="false">ABS(Simulation!U38-G38)</f>
        <v>2.25597318603832E-012</v>
      </c>
    </row>
    <row r="39" customFormat="false" ht="15" hidden="false" customHeight="false" outlineLevel="0" collapsed="false">
      <c r="F39" s="2" t="n">
        <v>34</v>
      </c>
      <c r="G39" s="36" t="n">
        <v>12.9909982224711</v>
      </c>
      <c r="H39" s="39" t="n">
        <f aca="false">ABS(Simulation!U39-G39)</f>
        <v>3.5527136788005E-013</v>
      </c>
    </row>
    <row r="40" customFormat="false" ht="15" hidden="false" customHeight="false" outlineLevel="0" collapsed="false">
      <c r="F40" s="2" t="n">
        <v>35</v>
      </c>
      <c r="G40" s="36" t="n">
        <v>19.9243654990622</v>
      </c>
      <c r="H40" s="39" t="n">
        <f aca="false">ABS(Simulation!U40-G40)</f>
        <v>4.29878355134861E-013</v>
      </c>
    </row>
    <row r="41" customFormat="false" ht="15" hidden="false" customHeight="false" outlineLevel="0" collapsed="false">
      <c r="F41" s="2" t="n">
        <v>36</v>
      </c>
      <c r="G41" s="36" t="n">
        <v>2.24387630938261</v>
      </c>
      <c r="H41" s="39" t="n">
        <f aca="false">ABS(Simulation!U41-G41)</f>
        <v>1.98951966012828E-013</v>
      </c>
    </row>
    <row r="42" customFormat="false" ht="15" hidden="false" customHeight="false" outlineLevel="0" collapsed="false">
      <c r="F42" s="2" t="n">
        <v>37</v>
      </c>
      <c r="G42" s="36" t="n">
        <v>4.98538460002953</v>
      </c>
      <c r="H42" s="39" t="n">
        <f aca="false">ABS(Simulation!U42-G42)</f>
        <v>2.72226685638088E-012</v>
      </c>
    </row>
    <row r="43" customFormat="false" ht="15" hidden="false" customHeight="false" outlineLevel="0" collapsed="false">
      <c r="F43" s="2" t="n">
        <v>38</v>
      </c>
      <c r="G43" s="36" t="n">
        <v>15.2626621595035</v>
      </c>
      <c r="H43" s="39" t="n">
        <f aca="false">ABS(Simulation!U43-G43)</f>
        <v>2.99138491755002E-012</v>
      </c>
    </row>
    <row r="44" customFormat="false" ht="15" hidden="false" customHeight="false" outlineLevel="0" collapsed="false">
      <c r="F44" s="2" t="n">
        <v>39</v>
      </c>
      <c r="G44" s="36" t="n">
        <v>13.0088026162339</v>
      </c>
      <c r="H44" s="39" t="n">
        <f aca="false">ABS(Simulation!U44-G44)</f>
        <v>2.30215846386272E-012</v>
      </c>
    </row>
    <row r="45" customFormat="false" ht="15" hidden="false" customHeight="false" outlineLevel="0" collapsed="false">
      <c r="F45" s="2" t="n">
        <v>40</v>
      </c>
      <c r="G45" s="36" t="n">
        <v>9.47864549679333</v>
      </c>
      <c r="H45" s="39" t="n">
        <f aca="false">ABS(Simulation!U45-G45)</f>
        <v>1.71276326454972E-011</v>
      </c>
    </row>
    <row r="46" customFormat="false" ht="15" hidden="false" customHeight="false" outlineLevel="0" collapsed="false">
      <c r="F46" s="2" t="n">
        <v>41</v>
      </c>
      <c r="G46" s="36" t="n">
        <v>13.1423130872816</v>
      </c>
      <c r="H46" s="39" t="n">
        <f aca="false">ABS(Simulation!U46-G46)</f>
        <v>1.01607611213694E-012</v>
      </c>
    </row>
    <row r="47" customFormat="false" ht="15" hidden="false" customHeight="false" outlineLevel="0" collapsed="false">
      <c r="F47" s="2" t="n">
        <v>42</v>
      </c>
      <c r="G47" s="36" t="n">
        <v>20.6355689168326</v>
      </c>
      <c r="H47" s="39" t="n">
        <f aca="false">ABS(Simulation!U47-G47)</f>
        <v>5.42499378752837E-012</v>
      </c>
    </row>
    <row r="48" customFormat="false" ht="15" hidden="false" customHeight="false" outlineLevel="0" collapsed="false">
      <c r="F48" s="2" t="n">
        <v>43</v>
      </c>
      <c r="G48" s="36" t="n">
        <v>23.3683265527369</v>
      </c>
      <c r="H48" s="39" t="n">
        <f aca="false">ABS(Simulation!U48-G48)</f>
        <v>1.29318777908338E-011</v>
      </c>
    </row>
    <row r="49" customFormat="false" ht="15" hidden="false" customHeight="false" outlineLevel="0" collapsed="false">
      <c r="F49" s="2" t="n">
        <v>44</v>
      </c>
      <c r="G49" s="36" t="n">
        <v>6.69153809948039</v>
      </c>
      <c r="H49" s="39" t="n">
        <f aca="false">ABS(Simulation!U49-G49)</f>
        <v>4.11226608321158E-013</v>
      </c>
    </row>
    <row r="50" customFormat="false" ht="15" hidden="false" customHeight="false" outlineLevel="0" collapsed="false">
      <c r="F50" s="2" t="n">
        <v>45</v>
      </c>
      <c r="G50" s="36" t="n">
        <v>8.82803622687942</v>
      </c>
      <c r="H50" s="39" t="n">
        <f aca="false">ABS(Simulation!U50-G50)</f>
        <v>0</v>
      </c>
    </row>
    <row r="51" customFormat="false" ht="15" hidden="false" customHeight="false" outlineLevel="0" collapsed="false">
      <c r="F51" s="2" t="n">
        <v>46</v>
      </c>
      <c r="G51" s="36" t="n">
        <v>15.132023957024</v>
      </c>
      <c r="H51" s="39" t="n">
        <f aca="false">ABS(Simulation!U51-G51)</f>
        <v>1.20436993711337E-012</v>
      </c>
    </row>
    <row r="52" customFormat="false" ht="15" hidden="false" customHeight="false" outlineLevel="0" collapsed="false">
      <c r="F52" s="2" t="n">
        <v>47</v>
      </c>
      <c r="G52" s="36" t="n">
        <v>9.4912528283357</v>
      </c>
      <c r="H52" s="39" t="n">
        <f aca="false">ABS(Simulation!U52-G52)</f>
        <v>2.00195415800408E-012</v>
      </c>
    </row>
    <row r="53" customFormat="false" ht="15" hidden="false" customHeight="false" outlineLevel="0" collapsed="false">
      <c r="F53" s="2" t="n">
        <v>48</v>
      </c>
      <c r="G53" s="36" t="n">
        <v>8.64562679315111</v>
      </c>
      <c r="H53" s="39" t="n">
        <f aca="false">ABS(Simulation!U53-G53)</f>
        <v>2.1422863483167E-012</v>
      </c>
    </row>
    <row r="54" customFormat="false" ht="15" hidden="false" customHeight="false" outlineLevel="0" collapsed="false">
      <c r="F54" s="2" t="n">
        <v>49</v>
      </c>
      <c r="G54" s="36" t="n">
        <v>23.3820716469751</v>
      </c>
      <c r="H54" s="39" t="n">
        <f aca="false">ABS(Simulation!U54-G54)</f>
        <v>5.60618218514719E-012</v>
      </c>
    </row>
    <row r="55" customFormat="false" ht="15" hidden="false" customHeight="false" outlineLevel="0" collapsed="false">
      <c r="F55" s="2" t="n">
        <v>50</v>
      </c>
      <c r="G55" s="36" t="n">
        <v>9.46044962233753</v>
      </c>
      <c r="H55" s="39" t="n">
        <f aca="false">ABS(Simulation!U55-G55)</f>
        <v>1.09601216990995E-012</v>
      </c>
    </row>
    <row r="56" customFormat="false" ht="15" hidden="false" customHeight="false" outlineLevel="0" collapsed="false">
      <c r="F56" s="2" t="n">
        <v>51</v>
      </c>
      <c r="G56" s="36" t="n">
        <v>18.9683902858016</v>
      </c>
      <c r="H56" s="39" t="n">
        <f aca="false">ABS(Simulation!U56-G56)</f>
        <v>2.32702745961433E-012</v>
      </c>
    </row>
    <row r="57" customFormat="false" ht="15" hidden="false" customHeight="false" outlineLevel="0" collapsed="false">
      <c r="F57" s="2" t="n">
        <v>52</v>
      </c>
      <c r="G57" s="36" t="n">
        <v>22.5453932284122</v>
      </c>
      <c r="H57" s="39" t="n">
        <f aca="false">ABS(Simulation!U57-G57)</f>
        <v>7.069900220813E-013</v>
      </c>
    </row>
    <row r="58" customFormat="false" ht="15" hidden="false" customHeight="false" outlineLevel="0" collapsed="false">
      <c r="F58" s="2" t="n">
        <v>53</v>
      </c>
      <c r="G58" s="36" t="n">
        <v>11.8928242810843</v>
      </c>
      <c r="H58" s="39" t="n">
        <f aca="false">ABS(Simulation!U58-G58)</f>
        <v>5.09459141539992E-012</v>
      </c>
    </row>
    <row r="59" customFormat="false" ht="15" hidden="false" customHeight="false" outlineLevel="0" collapsed="false">
      <c r="F59" s="2" t="n">
        <v>54</v>
      </c>
      <c r="G59" s="36" t="n">
        <v>9.56881775068345</v>
      </c>
      <c r="H59" s="39" t="n">
        <f aca="false">ABS(Simulation!U59-G59)</f>
        <v>3.97015753605956E-012</v>
      </c>
    </row>
    <row r="60" customFormat="false" ht="15" hidden="false" customHeight="false" outlineLevel="0" collapsed="false">
      <c r="F60" s="2" t="n">
        <v>55</v>
      </c>
      <c r="G60" s="36" t="n">
        <v>14.6861528150183</v>
      </c>
      <c r="H60" s="39" t="n">
        <f aca="false">ABS(Simulation!U60-G60)</f>
        <v>5.50670620214078E-014</v>
      </c>
    </row>
    <row r="61" customFormat="false" ht="15" hidden="false" customHeight="false" outlineLevel="0" collapsed="false">
      <c r="F61" s="2" t="n">
        <v>56</v>
      </c>
      <c r="G61" s="36" t="n">
        <v>8.45688852835333</v>
      </c>
      <c r="H61" s="39" t="n">
        <f aca="false">ABS(Simulation!U61-G61)</f>
        <v>1.56781254645466E-011</v>
      </c>
    </row>
    <row r="62" customFormat="false" ht="15" hidden="false" customHeight="false" outlineLevel="0" collapsed="false">
      <c r="F62" s="2" t="n">
        <v>57</v>
      </c>
      <c r="G62" s="36" t="n">
        <v>6.06255163524655</v>
      </c>
      <c r="H62" s="39" t="n">
        <f aca="false">ABS(Simulation!U62-G62)</f>
        <v>3.70370401014952E-013</v>
      </c>
    </row>
    <row r="63" customFormat="false" ht="15" hidden="false" customHeight="false" outlineLevel="0" collapsed="false">
      <c r="F63" s="2" t="n">
        <v>58</v>
      </c>
      <c r="G63" s="36" t="n">
        <v>7.96406355557245</v>
      </c>
      <c r="H63" s="39" t="n">
        <f aca="false">ABS(Simulation!U63-G63)</f>
        <v>2.29860575018392E-012</v>
      </c>
    </row>
    <row r="64" customFormat="false" ht="15" hidden="false" customHeight="false" outlineLevel="0" collapsed="false">
      <c r="F64" s="2" t="n">
        <v>59</v>
      </c>
      <c r="G64" s="36" t="n">
        <v>7.55081628421244</v>
      </c>
      <c r="H64" s="39" t="n">
        <f aca="false">ABS(Simulation!U64-G64)</f>
        <v>3.19300141882195E-012</v>
      </c>
    </row>
    <row r="65" customFormat="false" ht="15" hidden="false" customHeight="false" outlineLevel="0" collapsed="false">
      <c r="F65" s="2" t="n">
        <v>60</v>
      </c>
      <c r="G65" s="36" t="n">
        <v>14.7982091101513</v>
      </c>
      <c r="H65" s="39" t="n">
        <f aca="false">ABS(Simulation!U65-G65)</f>
        <v>5.89750470680883E-013</v>
      </c>
    </row>
    <row r="66" customFormat="false" ht="15" hidden="false" customHeight="false" outlineLevel="0" collapsed="false">
      <c r="F66" s="2" t="n">
        <v>61</v>
      </c>
      <c r="G66" s="36" t="n">
        <v>13.0847988421269</v>
      </c>
      <c r="H66" s="39" t="n">
        <f aca="false">ABS(Simulation!U66-G66)</f>
        <v>1.01252339845814E-013</v>
      </c>
    </row>
    <row r="67" customFormat="false" ht="15" hidden="false" customHeight="false" outlineLevel="0" collapsed="false">
      <c r="F67" s="2" t="n">
        <v>62</v>
      </c>
      <c r="G67" s="36" t="n">
        <v>7.06471660827383</v>
      </c>
      <c r="H67" s="39" t="n">
        <f aca="false">ABS(Simulation!U67-G67)</f>
        <v>5.46229728115577E-013</v>
      </c>
    </row>
    <row r="68" customFormat="false" ht="15" hidden="false" customHeight="false" outlineLevel="0" collapsed="false">
      <c r="F68" s="2" t="n">
        <v>63</v>
      </c>
      <c r="G68" s="36" t="n">
        <v>15.508630167766</v>
      </c>
      <c r="H68" s="39" t="n">
        <f aca="false">ABS(Simulation!U68-G68)</f>
        <v>1.29567467865854E-011</v>
      </c>
    </row>
    <row r="69" customFormat="false" ht="15" hidden="false" customHeight="false" outlineLevel="0" collapsed="false">
      <c r="F69" s="2" t="n">
        <v>64</v>
      </c>
      <c r="G69" s="36" t="n">
        <v>13.8659309379577</v>
      </c>
      <c r="H69" s="39" t="n">
        <f aca="false">ABS(Simulation!U69-G69)</f>
        <v>1.23101528970437E-012</v>
      </c>
    </row>
    <row r="70" customFormat="false" ht="15" hidden="false" customHeight="false" outlineLevel="0" collapsed="false">
      <c r="F70" s="2" t="n">
        <v>65</v>
      </c>
      <c r="G70" s="36" t="n">
        <v>9.75006766225669</v>
      </c>
      <c r="H70" s="39" t="n">
        <f aca="false">ABS(Simulation!U70-G70)</f>
        <v>4.45865566689463E-013</v>
      </c>
    </row>
    <row r="71" customFormat="false" ht="15" hidden="false" customHeight="false" outlineLevel="0" collapsed="false">
      <c r="F71" s="2" t="n">
        <v>66</v>
      </c>
      <c r="G71" s="36" t="n">
        <v>17.6035415598702</v>
      </c>
      <c r="H71" s="39" t="n">
        <f aca="false">ABS(Simulation!U71-G71)</f>
        <v>4.62563320979825E-012</v>
      </c>
    </row>
    <row r="72" customFormat="false" ht="15" hidden="false" customHeight="false" outlineLevel="0" collapsed="false">
      <c r="F72" s="2" t="n">
        <v>67</v>
      </c>
      <c r="G72" s="36" t="n">
        <v>4.87695830278528</v>
      </c>
      <c r="H72" s="39" t="n">
        <f aca="false">ABS(Simulation!U72-G72)</f>
        <v>8.36664071357518E-013</v>
      </c>
    </row>
    <row r="73" customFormat="false" ht="15" hidden="false" customHeight="false" outlineLevel="0" collapsed="false">
      <c r="F73" s="2" t="n">
        <v>68</v>
      </c>
      <c r="G73" s="36" t="n">
        <v>4.26528851131123</v>
      </c>
      <c r="H73" s="39" t="n">
        <f aca="false">ABS(Simulation!U73-G73)</f>
        <v>2.51976217668926E-012</v>
      </c>
    </row>
    <row r="74" customFormat="false" ht="15" hidden="false" customHeight="false" outlineLevel="0" collapsed="false">
      <c r="F74" s="2" t="n">
        <v>69</v>
      </c>
      <c r="G74" s="36" t="n">
        <v>14.2746900239885</v>
      </c>
      <c r="H74" s="39" t="n">
        <f aca="false">ABS(Simulation!U74-G74)</f>
        <v>7.88702436693711E-013</v>
      </c>
    </row>
    <row r="75" customFormat="false" ht="15" hidden="false" customHeight="false" outlineLevel="0" collapsed="false">
      <c r="F75" s="2" t="n">
        <v>70</v>
      </c>
      <c r="G75" s="36" t="n">
        <v>13.0015000984041</v>
      </c>
      <c r="H75" s="39" t="n">
        <f aca="false">ABS(Simulation!U75-G75)</f>
        <v>1.10134124042816E-013</v>
      </c>
    </row>
    <row r="76" customFormat="false" ht="15" hidden="false" customHeight="false" outlineLevel="0" collapsed="false">
      <c r="F76" s="2" t="n">
        <v>71</v>
      </c>
      <c r="G76" s="36" t="n">
        <v>10.306099373347</v>
      </c>
      <c r="H76" s="39" t="n">
        <f aca="false">ABS(Simulation!U76-G76)</f>
        <v>2.88480350718601E-012</v>
      </c>
    </row>
    <row r="77" customFormat="false" ht="15" hidden="false" customHeight="false" outlineLevel="0" collapsed="false">
      <c r="F77" s="2" t="n">
        <v>72</v>
      </c>
      <c r="G77" s="36" t="n">
        <v>7.15364099565996</v>
      </c>
      <c r="H77" s="39" t="n">
        <f aca="false">ABS(Simulation!U77-G77)</f>
        <v>1.77635683940025E-013</v>
      </c>
    </row>
    <row r="78" customFormat="false" ht="15" hidden="false" customHeight="false" outlineLevel="0" collapsed="false">
      <c r="F78" s="2" t="n">
        <v>73</v>
      </c>
      <c r="G78" s="36" t="n">
        <v>13.8828822562215</v>
      </c>
      <c r="H78" s="39" t="n">
        <f aca="false">ABS(Simulation!U78-G78)</f>
        <v>2.67164068645798E-012</v>
      </c>
    </row>
    <row r="79" customFormat="false" ht="15" hidden="false" customHeight="false" outlineLevel="0" collapsed="false">
      <c r="F79" s="2" t="n">
        <v>74</v>
      </c>
      <c r="G79" s="36" t="n">
        <v>6.023375346106</v>
      </c>
      <c r="H79" s="39" t="n">
        <f aca="false">ABS(Simulation!U79-G79)</f>
        <v>2.47180054202545E-012</v>
      </c>
    </row>
    <row r="80" customFormat="false" ht="15" hidden="false" customHeight="false" outlineLevel="0" collapsed="false">
      <c r="F80" s="2" t="n">
        <v>75</v>
      </c>
      <c r="G80" s="36" t="n">
        <v>18.4829554779169</v>
      </c>
      <c r="H80" s="39" t="n">
        <f aca="false">ABS(Simulation!U80-G80)</f>
        <v>2.95194979571534E-011</v>
      </c>
    </row>
    <row r="81" customFormat="false" ht="15" hidden="false" customHeight="false" outlineLevel="0" collapsed="false">
      <c r="F81" s="2" t="n">
        <v>76</v>
      </c>
      <c r="G81" s="36" t="n">
        <v>10.1610865134198</v>
      </c>
      <c r="H81" s="39" t="n">
        <f aca="false">ABS(Simulation!U81-G81)</f>
        <v>2.08899564313469E-012</v>
      </c>
    </row>
    <row r="82" customFormat="false" ht="15" hidden="false" customHeight="false" outlineLevel="0" collapsed="false">
      <c r="F82" s="2" t="n">
        <v>77</v>
      </c>
      <c r="G82" s="36" t="n">
        <v>13.8730984655456</v>
      </c>
      <c r="H82" s="39" t="n">
        <f aca="false">ABS(Simulation!U82-G82)</f>
        <v>6.03961325396085E-014</v>
      </c>
    </row>
    <row r="83" customFormat="false" ht="15" hidden="false" customHeight="false" outlineLevel="0" collapsed="false">
      <c r="F83" s="2" t="n">
        <v>78</v>
      </c>
      <c r="G83" s="36" t="n">
        <v>14.4678917994643</v>
      </c>
      <c r="H83" s="39" t="n">
        <f aca="false">ABS(Simulation!U83-G83)</f>
        <v>1.45128353779E-012</v>
      </c>
    </row>
    <row r="84" customFormat="false" ht="15" hidden="false" customHeight="false" outlineLevel="0" collapsed="false">
      <c r="F84" s="2" t="n">
        <v>79</v>
      </c>
      <c r="G84" s="36" t="n">
        <v>13.2629841676807</v>
      </c>
      <c r="H84" s="39" t="n">
        <f aca="false">ABS(Simulation!U84-G84)</f>
        <v>3.82271991838934E-012</v>
      </c>
    </row>
    <row r="85" customFormat="false" ht="15" hidden="false" customHeight="false" outlineLevel="0" collapsed="false">
      <c r="F85" s="2" t="n">
        <v>80</v>
      </c>
      <c r="G85" s="36" t="n">
        <v>7.72614858230759</v>
      </c>
      <c r="H85" s="39" t="n">
        <f aca="false">ABS(Simulation!U85-G85)</f>
        <v>3.5607072845778E-012</v>
      </c>
    </row>
    <row r="86" customFormat="false" ht="15" hidden="false" customHeight="false" outlineLevel="0" collapsed="false">
      <c r="F86" s="2" t="n">
        <v>81</v>
      </c>
      <c r="G86" s="36" t="n">
        <v>15.1465945812314</v>
      </c>
      <c r="H86" s="39" t="n">
        <f aca="false">ABS(Simulation!U86-G86)</f>
        <v>5.38236122338276E-013</v>
      </c>
    </row>
    <row r="87" customFormat="false" ht="15" hidden="false" customHeight="false" outlineLevel="0" collapsed="false">
      <c r="F87" s="2" t="n">
        <v>82</v>
      </c>
      <c r="G87" s="36" t="n">
        <v>17.872095989118</v>
      </c>
      <c r="H87" s="39" t="n">
        <f aca="false">ABS(Simulation!U87-G87)</f>
        <v>2.37321273743873E-012</v>
      </c>
    </row>
    <row r="88" customFormat="false" ht="15" hidden="false" customHeight="false" outlineLevel="0" collapsed="false">
      <c r="F88" s="2" t="n">
        <v>83</v>
      </c>
      <c r="G88" s="36" t="n">
        <v>11.1775012001672</v>
      </c>
      <c r="H88" s="39" t="n">
        <f aca="false">ABS(Simulation!U88-G88)</f>
        <v>4.58300064565265E-013</v>
      </c>
    </row>
    <row r="89" customFormat="false" ht="15" hidden="false" customHeight="false" outlineLevel="0" collapsed="false">
      <c r="F89" s="2" t="n">
        <v>84</v>
      </c>
      <c r="G89" s="36" t="n">
        <v>10.0704451075724</v>
      </c>
      <c r="H89" s="39" t="n">
        <f aca="false">ABS(Simulation!U89-G89)</f>
        <v>3.5171865420125E-013</v>
      </c>
    </row>
    <row r="90" customFormat="false" ht="15" hidden="false" customHeight="false" outlineLevel="0" collapsed="false">
      <c r="F90" s="2" t="n">
        <v>85</v>
      </c>
      <c r="G90" s="36" t="n">
        <v>12.8710387597196</v>
      </c>
      <c r="H90" s="39" t="n">
        <f aca="false">ABS(Simulation!U90-G90)</f>
        <v>1.08357767203415E-013</v>
      </c>
    </row>
    <row r="91" customFormat="false" ht="15" hidden="false" customHeight="false" outlineLevel="0" collapsed="false">
      <c r="F91" s="2" t="n">
        <v>86</v>
      </c>
      <c r="G91" s="36" t="n">
        <v>10.3199824289705</v>
      </c>
      <c r="H91" s="39" t="n">
        <f aca="false">ABS(Simulation!U91-G91)</f>
        <v>4.07851530326298E-012</v>
      </c>
    </row>
    <row r="92" customFormat="false" ht="15" hidden="false" customHeight="false" outlineLevel="0" collapsed="false">
      <c r="F92" s="2" t="n">
        <v>87</v>
      </c>
      <c r="G92" s="36" t="n">
        <v>30.3528022940018</v>
      </c>
      <c r="H92" s="39" t="n">
        <f aca="false">ABS(Simulation!U92-G92)</f>
        <v>1.93836058315355E-011</v>
      </c>
    </row>
    <row r="93" customFormat="false" ht="15" hidden="false" customHeight="false" outlineLevel="0" collapsed="false">
      <c r="F93" s="2" t="n">
        <v>88</v>
      </c>
      <c r="G93" s="36" t="n">
        <v>13.3046238934001</v>
      </c>
      <c r="H93" s="39" t="n">
        <f aca="false">ABS(Simulation!U93-G93)</f>
        <v>4.76063632959267E-013</v>
      </c>
    </row>
    <row r="94" customFormat="false" ht="15" hidden="false" customHeight="false" outlineLevel="0" collapsed="false">
      <c r="F94" s="2" t="n">
        <v>89</v>
      </c>
      <c r="G94" s="36" t="n">
        <v>14.6351358965651</v>
      </c>
      <c r="H94" s="39" t="n">
        <f aca="false">ABS(Simulation!U94-G94)</f>
        <v>1.08535402887355E-012</v>
      </c>
    </row>
    <row r="95" customFormat="false" ht="15" hidden="false" customHeight="false" outlineLevel="0" collapsed="false">
      <c r="F95" s="2" t="n">
        <v>90</v>
      </c>
      <c r="G95" s="36" t="n">
        <v>7.96315689037419</v>
      </c>
      <c r="H95" s="39" t="n">
        <f aca="false">ABS(Simulation!U95-G95)</f>
        <v>1.03641539794808E-011</v>
      </c>
    </row>
    <row r="96" customFormat="false" ht="15" hidden="false" customHeight="false" outlineLevel="0" collapsed="false">
      <c r="F96" s="2" t="n">
        <v>91</v>
      </c>
      <c r="G96" s="36" t="n">
        <v>13.8601356806057</v>
      </c>
      <c r="H96" s="39" t="n">
        <f aca="false">ABS(Simulation!U96-G96)</f>
        <v>4.38227232280042E-012</v>
      </c>
    </row>
    <row r="97" customFormat="false" ht="15" hidden="false" customHeight="false" outlineLevel="0" collapsed="false">
      <c r="F97" s="2" t="n">
        <v>92</v>
      </c>
      <c r="G97" s="36" t="n">
        <v>17.0852451099468</v>
      </c>
      <c r="H97" s="39" t="n">
        <f aca="false">ABS(Simulation!U97-G97)</f>
        <v>4.9631410092843E-012</v>
      </c>
    </row>
    <row r="98" customFormat="false" ht="15" hidden="false" customHeight="false" outlineLevel="0" collapsed="false">
      <c r="F98" s="2" t="n">
        <v>93</v>
      </c>
      <c r="G98" s="36" t="n">
        <v>10.1331038521371</v>
      </c>
      <c r="H98" s="39" t="n">
        <f aca="false">ABS(Simulation!U98-G98)</f>
        <v>9.78772618509538E-013</v>
      </c>
    </row>
    <row r="99" customFormat="false" ht="15" hidden="false" customHeight="false" outlineLevel="0" collapsed="false">
      <c r="F99" s="2" t="n">
        <v>94</v>
      </c>
      <c r="G99" s="36" t="n">
        <v>12.3199689588162</v>
      </c>
      <c r="H99" s="39" t="n">
        <f aca="false">ABS(Simulation!U99-G99)</f>
        <v>2.64677169070637E-013</v>
      </c>
    </row>
    <row r="100" customFormat="false" ht="15" hidden="false" customHeight="false" outlineLevel="0" collapsed="false">
      <c r="F100" s="2" t="n">
        <v>95</v>
      </c>
      <c r="G100" s="36" t="n">
        <v>5.92551381408698</v>
      </c>
      <c r="H100" s="39" t="n">
        <f aca="false">ABS(Simulation!U100-G100)</f>
        <v>1.19788623464956E-011</v>
      </c>
    </row>
    <row r="101" customFormat="false" ht="15" hidden="false" customHeight="false" outlineLevel="0" collapsed="false">
      <c r="F101" s="2" t="n">
        <v>96</v>
      </c>
      <c r="G101" s="36" t="n">
        <v>22.2451094500366</v>
      </c>
      <c r="H101" s="39" t="n">
        <f aca="false">ABS(Simulation!U101-G101)</f>
        <v>5.93303184359684E-013</v>
      </c>
    </row>
    <row r="102" customFormat="false" ht="15" hidden="false" customHeight="false" outlineLevel="0" collapsed="false">
      <c r="F102" s="2" t="n">
        <v>97</v>
      </c>
      <c r="G102" s="36" t="n">
        <v>13.4646115454979</v>
      </c>
      <c r="H102" s="39" t="n">
        <f aca="false">ABS(Simulation!U102-G102)</f>
        <v>1.79056769411545E-012</v>
      </c>
    </row>
    <row r="103" customFormat="false" ht="15" hidden="false" customHeight="false" outlineLevel="0" collapsed="false">
      <c r="F103" s="2" t="n">
        <v>98</v>
      </c>
      <c r="G103" s="36" t="n">
        <v>12.9926021828035</v>
      </c>
      <c r="H103" s="39" t="n">
        <f aca="false">ABS(Simulation!U103-G103)</f>
        <v>2.53130849614536E-012</v>
      </c>
    </row>
    <row r="104" customFormat="false" ht="15" hidden="false" customHeight="false" outlineLevel="0" collapsed="false">
      <c r="F104" s="2" t="n">
        <v>99</v>
      </c>
      <c r="G104" s="36" t="n">
        <v>12.4266801599701</v>
      </c>
      <c r="H104" s="39" t="n">
        <f aca="false">ABS(Simulation!U104-G104)</f>
        <v>1.99484873064648E-012</v>
      </c>
    </row>
    <row r="105" customFormat="false" ht="15" hidden="false" customHeight="false" outlineLevel="0" collapsed="false">
      <c r="F105" s="2" t="n">
        <v>100</v>
      </c>
      <c r="G105" s="36" t="n">
        <v>6.91846119620765</v>
      </c>
      <c r="H105" s="39" t="n">
        <f aca="false">ABS(Simulation!U105-G105)</f>
        <v>3.26050297871916E-012</v>
      </c>
    </row>
    <row r="106" customFormat="false" ht="15" hidden="false" customHeight="false" outlineLevel="0" collapsed="false">
      <c r="F106" s="2" t="n">
        <v>101</v>
      </c>
      <c r="G106" s="36" t="n">
        <v>20.6341528780584</v>
      </c>
      <c r="H106" s="39" t="n">
        <f aca="false">ABS(Simulation!U106-G106)</f>
        <v>4.80682160741708E-012</v>
      </c>
    </row>
    <row r="107" customFormat="false" ht="15" hidden="false" customHeight="false" outlineLevel="0" collapsed="false">
      <c r="F107" s="2" t="n">
        <v>102</v>
      </c>
      <c r="G107" s="36" t="n">
        <v>9.53652392311247</v>
      </c>
      <c r="H107" s="39" t="n">
        <f aca="false">ABS(Simulation!U107-G107)</f>
        <v>1.85806925401266E-012</v>
      </c>
    </row>
    <row r="108" customFormat="false" ht="15" hidden="false" customHeight="false" outlineLevel="0" collapsed="false">
      <c r="F108" s="2" t="n">
        <v>103</v>
      </c>
      <c r="G108" s="36" t="n">
        <v>20.1920658366349</v>
      </c>
      <c r="H108" s="39" t="n">
        <f aca="false">ABS(Simulation!U108-G108)</f>
        <v>2.8101965199312E-012</v>
      </c>
    </row>
    <row r="109" customFormat="false" ht="15" hidden="false" customHeight="false" outlineLevel="0" collapsed="false">
      <c r="F109" s="2" t="n">
        <v>104</v>
      </c>
      <c r="G109" s="36" t="n">
        <v>11.6857251842783</v>
      </c>
      <c r="H109" s="39" t="n">
        <f aca="false">ABS(Simulation!U109-G109)</f>
        <v>2.51532128459075E-012</v>
      </c>
    </row>
    <row r="110" customFormat="false" ht="15" hidden="false" customHeight="false" outlineLevel="0" collapsed="false">
      <c r="F110" s="2" t="n">
        <v>105</v>
      </c>
      <c r="G110" s="36" t="n">
        <v>5.5703567940145</v>
      </c>
      <c r="H110" s="39" t="n">
        <f aca="false">ABS(Simulation!U110-G110)</f>
        <v>1.89332993727476E-011</v>
      </c>
    </row>
    <row r="111" customFormat="false" ht="15" hidden="false" customHeight="false" outlineLevel="0" collapsed="false">
      <c r="F111" s="2" t="n">
        <v>106</v>
      </c>
      <c r="G111" s="36" t="n">
        <v>9.59117589580517</v>
      </c>
      <c r="H111" s="39" t="n">
        <f aca="false">ABS(Simulation!U111-G111)</f>
        <v>2.1405099914773E-012</v>
      </c>
    </row>
    <row r="112" customFormat="false" ht="15" hidden="false" customHeight="false" outlineLevel="0" collapsed="false">
      <c r="F112" s="2" t="n">
        <v>107</v>
      </c>
      <c r="G112" s="36" t="n">
        <v>16.0317712798827</v>
      </c>
      <c r="H112" s="39" t="n">
        <f aca="false">ABS(Simulation!U112-G112)</f>
        <v>9.74864633462858E-012</v>
      </c>
    </row>
    <row r="113" customFormat="false" ht="15" hidden="false" customHeight="false" outlineLevel="0" collapsed="false">
      <c r="F113" s="2" t="n">
        <v>108</v>
      </c>
      <c r="G113" s="36" t="n">
        <v>3.64057392855571</v>
      </c>
      <c r="H113" s="39" t="n">
        <f aca="false">ABS(Simulation!U113-G113)</f>
        <v>3.38307160063778E-012</v>
      </c>
    </row>
    <row r="114" customFormat="false" ht="15" hidden="false" customHeight="false" outlineLevel="0" collapsed="false">
      <c r="F114" s="2" t="n">
        <v>109</v>
      </c>
      <c r="G114" s="36" t="n">
        <v>18.0545684421738</v>
      </c>
      <c r="H114" s="39" t="n">
        <f aca="false">ABS(Simulation!U114-G114)</f>
        <v>2.55795384873636E-013</v>
      </c>
    </row>
    <row r="115" customFormat="false" ht="15" hidden="false" customHeight="false" outlineLevel="0" collapsed="false">
      <c r="F115" s="2" t="n">
        <v>110</v>
      </c>
      <c r="G115" s="36" t="n">
        <v>7.25514015867819</v>
      </c>
      <c r="H115" s="39" t="n">
        <f aca="false">ABS(Simulation!U115-G115)</f>
        <v>6.362022020312E-012</v>
      </c>
    </row>
    <row r="116" customFormat="false" ht="15" hidden="false" customHeight="false" outlineLevel="0" collapsed="false">
      <c r="F116" s="2" t="n">
        <v>111</v>
      </c>
      <c r="G116" s="36" t="n">
        <v>16.2060658224308</v>
      </c>
      <c r="H116" s="39" t="n">
        <f aca="false">ABS(Simulation!U116-G116)</f>
        <v>2.45847786572995E-012</v>
      </c>
    </row>
    <row r="117" customFormat="false" ht="15" hidden="false" customHeight="false" outlineLevel="0" collapsed="false">
      <c r="F117" s="2" t="n">
        <v>112</v>
      </c>
      <c r="G117" s="36" t="n">
        <v>17.1240058710022</v>
      </c>
      <c r="H117" s="39" t="n">
        <f aca="false">ABS(Simulation!U117-G117)</f>
        <v>3.98614474761416E-012</v>
      </c>
    </row>
    <row r="118" customFormat="false" ht="15" hidden="false" customHeight="false" outlineLevel="0" collapsed="false">
      <c r="F118" s="2" t="n">
        <v>113</v>
      </c>
      <c r="G118" s="36" t="n">
        <v>3.48252885268606</v>
      </c>
      <c r="H118" s="39" t="n">
        <f aca="false">ABS(Simulation!U118-G118)</f>
        <v>7.24353910186437E-012</v>
      </c>
    </row>
    <row r="119" customFormat="false" ht="15" hidden="false" customHeight="false" outlineLevel="0" collapsed="false">
      <c r="F119" s="2" t="n">
        <v>114</v>
      </c>
      <c r="G119" s="36" t="n">
        <v>23.3613613590223</v>
      </c>
      <c r="H119" s="39" t="n">
        <f aca="false">ABS(Simulation!U119-G119)</f>
        <v>1.51700874084781E-012</v>
      </c>
    </row>
    <row r="120" customFormat="false" ht="15" hidden="false" customHeight="false" outlineLevel="0" collapsed="false">
      <c r="F120" s="2" t="n">
        <v>115</v>
      </c>
      <c r="G120" s="36" t="n">
        <v>12.7161322016701</v>
      </c>
      <c r="H120" s="39" t="n">
        <f aca="false">ABS(Simulation!U120-G120)</f>
        <v>7.23154869319842E-012</v>
      </c>
    </row>
    <row r="121" customFormat="false" ht="15" hidden="false" customHeight="false" outlineLevel="0" collapsed="false">
      <c r="F121" s="2" t="n">
        <v>116</v>
      </c>
      <c r="G121" s="36" t="n">
        <v>12.6367316566612</v>
      </c>
      <c r="H121" s="39" t="n">
        <f aca="false">ABS(Simulation!U121-G121)</f>
        <v>4.87077045363549E-012</v>
      </c>
    </row>
    <row r="122" customFormat="false" ht="15" hidden="false" customHeight="false" outlineLevel="0" collapsed="false">
      <c r="F122" s="2" t="n">
        <v>117</v>
      </c>
      <c r="G122" s="36" t="n">
        <v>11.6795200059705</v>
      </c>
      <c r="H122" s="39" t="n">
        <f aca="false">ABS(Simulation!U122-G122)</f>
        <v>2.99671398806822E-012</v>
      </c>
    </row>
    <row r="123" customFormat="false" ht="15" hidden="false" customHeight="false" outlineLevel="0" collapsed="false">
      <c r="F123" s="2" t="n">
        <v>118</v>
      </c>
      <c r="G123" s="36" t="n">
        <v>10.7932715364192</v>
      </c>
      <c r="H123" s="39" t="n">
        <f aca="false">ABS(Simulation!U123-G123)</f>
        <v>9.53903622757935E-013</v>
      </c>
    </row>
    <row r="124" customFormat="false" ht="15" hidden="false" customHeight="false" outlineLevel="0" collapsed="false">
      <c r="F124" s="2" t="n">
        <v>119</v>
      </c>
      <c r="G124" s="36" t="n">
        <v>17.0415592491591</v>
      </c>
      <c r="H124" s="39" t="n">
        <f aca="false">ABS(Simulation!U124-G124)</f>
        <v>2.04991579266789E-012</v>
      </c>
    </row>
    <row r="125" customFormat="false" ht="15" hidden="false" customHeight="false" outlineLevel="0" collapsed="false">
      <c r="F125" s="2" t="n">
        <v>120</v>
      </c>
      <c r="G125" s="36" t="n">
        <v>8.68980683463658</v>
      </c>
      <c r="H125" s="39" t="n">
        <f aca="false">ABS(Simulation!U125-G125)</f>
        <v>7.57616192004207E-012</v>
      </c>
    </row>
    <row r="126" customFormat="false" ht="15" hidden="false" customHeight="false" outlineLevel="0" collapsed="false">
      <c r="F126" s="2" t="n">
        <v>121</v>
      </c>
      <c r="G126" s="36" t="n">
        <v>16.4329429054187</v>
      </c>
      <c r="H126" s="39" t="n">
        <f aca="false">ABS(Simulation!U126-G126)</f>
        <v>4.36273239756702E-012</v>
      </c>
    </row>
    <row r="127" customFormat="false" ht="15" hidden="false" customHeight="false" outlineLevel="0" collapsed="false">
      <c r="F127" s="2" t="n">
        <v>122</v>
      </c>
      <c r="G127" s="36" t="n">
        <v>33.0306655189276</v>
      </c>
      <c r="H127" s="39" t="n">
        <f aca="false">ABS(Simulation!U127-G127)</f>
        <v>9.69180291576777E-012</v>
      </c>
    </row>
    <row r="128" customFormat="false" ht="15" hidden="false" customHeight="false" outlineLevel="0" collapsed="false">
      <c r="F128" s="2" t="n">
        <v>123</v>
      </c>
      <c r="G128" s="36" t="n">
        <v>10.2853914081793</v>
      </c>
      <c r="H128" s="39" t="n">
        <f aca="false">ABS(Simulation!U128-G128)</f>
        <v>2.91855428713461E-012</v>
      </c>
    </row>
    <row r="129" customFormat="false" ht="15" hidden="false" customHeight="false" outlineLevel="0" collapsed="false">
      <c r="F129" s="2" t="n">
        <v>124</v>
      </c>
      <c r="G129" s="36" t="n">
        <v>15.8905442658184</v>
      </c>
      <c r="H129" s="39" t="n">
        <f aca="false">ABS(Simulation!U129-G129)</f>
        <v>2.59881005604257E-012</v>
      </c>
    </row>
    <row r="130" customFormat="false" ht="15" hidden="false" customHeight="false" outlineLevel="0" collapsed="false">
      <c r="F130" s="2" t="n">
        <v>125</v>
      </c>
      <c r="G130" s="36" t="n">
        <v>8.13641338974503</v>
      </c>
      <c r="H130" s="39" t="n">
        <f aca="false">ABS(Simulation!U130-G130)</f>
        <v>4.17621492942999E-012</v>
      </c>
    </row>
    <row r="131" customFormat="false" ht="15" hidden="false" customHeight="false" outlineLevel="0" collapsed="false">
      <c r="F131" s="2" t="n">
        <v>126</v>
      </c>
      <c r="G131" s="36" t="n">
        <v>8.21796467047244</v>
      </c>
      <c r="H131" s="39" t="n">
        <f aca="false">ABS(Simulation!U131-G131)</f>
        <v>6.3788974102863E-012</v>
      </c>
    </row>
    <row r="132" customFormat="false" ht="15" hidden="false" customHeight="false" outlineLevel="0" collapsed="false">
      <c r="F132" s="2" t="n">
        <v>127</v>
      </c>
      <c r="G132" s="36" t="n">
        <v>4.86320037803329</v>
      </c>
      <c r="H132" s="39" t="n">
        <f aca="false">ABS(Simulation!U132-G132)</f>
        <v>1.49391610193561E-012</v>
      </c>
    </row>
    <row r="133" customFormat="false" ht="15" hidden="false" customHeight="false" outlineLevel="0" collapsed="false">
      <c r="F133" s="2" t="n">
        <v>128</v>
      </c>
      <c r="G133" s="36" t="n">
        <v>14.8133496041269</v>
      </c>
      <c r="H133" s="39" t="n">
        <f aca="false">ABS(Simulation!U133-G133)</f>
        <v>5.41078293281316E-012</v>
      </c>
    </row>
    <row r="134" customFormat="false" ht="15" hidden="false" customHeight="false" outlineLevel="0" collapsed="false">
      <c r="F134" s="2" t="n">
        <v>129</v>
      </c>
      <c r="G134" s="36" t="n">
        <v>13.3066707865966</v>
      </c>
      <c r="H134" s="39" t="n">
        <f aca="false">ABS(Simulation!U134-G134)</f>
        <v>2.24886775868072E-012</v>
      </c>
    </row>
    <row r="135" customFormat="false" ht="15" hidden="false" customHeight="false" outlineLevel="0" collapsed="false">
      <c r="F135" s="2" t="n">
        <v>130</v>
      </c>
      <c r="G135" s="36" t="n">
        <v>10.0996576171714</v>
      </c>
      <c r="H135" s="39" t="n">
        <f aca="false">ABS(Simulation!U135-G135)</f>
        <v>6.3575811282135E-012</v>
      </c>
    </row>
    <row r="136" customFormat="false" ht="15" hidden="false" customHeight="false" outlineLevel="0" collapsed="false">
      <c r="F136" s="2" t="n">
        <v>131</v>
      </c>
      <c r="G136" s="36" t="n">
        <v>11.297621177253</v>
      </c>
      <c r="H136" s="39" t="n">
        <f aca="false">ABS(Simulation!U136-G136)</f>
        <v>8.79296635503124E-013</v>
      </c>
    </row>
    <row r="137" customFormat="false" ht="15" hidden="false" customHeight="false" outlineLevel="0" collapsed="false">
      <c r="F137" s="2" t="n">
        <v>132</v>
      </c>
      <c r="G137" s="36" t="n">
        <v>13.090717233662</v>
      </c>
      <c r="H137" s="39" t="n">
        <f aca="false">ABS(Simulation!U137-G137)</f>
        <v>1.36779476633819E-012</v>
      </c>
    </row>
    <row r="138" customFormat="false" ht="15" hidden="false" customHeight="false" outlineLevel="0" collapsed="false">
      <c r="F138" s="2" t="n">
        <v>133</v>
      </c>
      <c r="G138" s="36" t="n">
        <v>20.9003003718742</v>
      </c>
      <c r="H138" s="39" t="n">
        <f aca="false">ABS(Simulation!U138-G138)</f>
        <v>1.76925141204265E-012</v>
      </c>
    </row>
    <row r="139" customFormat="false" ht="15" hidden="false" customHeight="false" outlineLevel="0" collapsed="false">
      <c r="F139" s="2" t="n">
        <v>134</v>
      </c>
      <c r="G139" s="36" t="n">
        <v>22.9956309233138</v>
      </c>
      <c r="H139" s="39" t="n">
        <f aca="false">ABS(Simulation!U139-G139)</f>
        <v>4.15667500419659E-013</v>
      </c>
    </row>
    <row r="140" customFormat="false" ht="15" hidden="false" customHeight="false" outlineLevel="0" collapsed="false">
      <c r="F140" s="2" t="n">
        <v>135</v>
      </c>
      <c r="G140" s="36" t="n">
        <v>11.2082894707415</v>
      </c>
      <c r="H140" s="39" t="n">
        <f aca="false">ABS(Simulation!U140-G140)</f>
        <v>2.24176233132312E-012</v>
      </c>
    </row>
    <row r="141" customFormat="false" ht="15" hidden="false" customHeight="false" outlineLevel="0" collapsed="false">
      <c r="F141" s="2" t="n">
        <v>136</v>
      </c>
      <c r="G141" s="36" t="n">
        <v>12.1136530246184</v>
      </c>
      <c r="H141" s="39" t="n">
        <f aca="false">ABS(Simulation!U141-G141)</f>
        <v>3.36264349698467E-012</v>
      </c>
    </row>
    <row r="142" customFormat="false" ht="15" hidden="false" customHeight="false" outlineLevel="0" collapsed="false">
      <c r="F142" s="2" t="n">
        <v>137</v>
      </c>
      <c r="G142" s="36" t="n">
        <v>5.08989326140894</v>
      </c>
      <c r="H142" s="39" t="n">
        <f aca="false">ABS(Simulation!U142-G142)</f>
        <v>3.85647069833794E-012</v>
      </c>
    </row>
    <row r="143" customFormat="false" ht="15" hidden="false" customHeight="false" outlineLevel="0" collapsed="false">
      <c r="F143" s="2" t="n">
        <v>138</v>
      </c>
      <c r="G143" s="36" t="n">
        <v>11.1034277894059</v>
      </c>
      <c r="H143" s="39" t="n">
        <f aca="false">ABS(Simulation!U143-G143)</f>
        <v>5.34328137291595E-012</v>
      </c>
    </row>
    <row r="144" customFormat="false" ht="15" hidden="false" customHeight="false" outlineLevel="0" collapsed="false">
      <c r="F144" s="2" t="n">
        <v>139</v>
      </c>
      <c r="G144" s="36" t="n">
        <v>13.5008554685875</v>
      </c>
      <c r="H144" s="39" t="n">
        <f aca="false">ABS(Simulation!U144-G144)</f>
        <v>4.54924986570404E-012</v>
      </c>
    </row>
    <row r="145" customFormat="false" ht="15" hidden="false" customHeight="false" outlineLevel="0" collapsed="false">
      <c r="F145" s="2" t="n">
        <v>140</v>
      </c>
      <c r="G145" s="36" t="n">
        <v>12.8082139478599</v>
      </c>
      <c r="H145" s="39" t="n">
        <f aca="false">ABS(Simulation!U145-G145)</f>
        <v>6.02007332872745E-012</v>
      </c>
    </row>
    <row r="146" customFormat="false" ht="15" hidden="false" customHeight="false" outlineLevel="0" collapsed="false">
      <c r="F146" s="2" t="n">
        <v>141</v>
      </c>
      <c r="G146" s="36" t="n">
        <v>8.69076312477574</v>
      </c>
      <c r="H146" s="39" t="n">
        <f aca="false">ABS(Simulation!U146-G146)</f>
        <v>8.65085780787922E-013</v>
      </c>
    </row>
    <row r="147" customFormat="false" ht="15" hidden="false" customHeight="false" outlineLevel="0" collapsed="false">
      <c r="F147" s="2" t="n">
        <v>142</v>
      </c>
      <c r="G147" s="36" t="n">
        <v>10.3483852849194</v>
      </c>
      <c r="H147" s="39" t="n">
        <f aca="false">ABS(Simulation!U147-G147)</f>
        <v>5.93480820043624E-012</v>
      </c>
    </row>
    <row r="148" customFormat="false" ht="15" hidden="false" customHeight="false" outlineLevel="0" collapsed="false">
      <c r="F148" s="2" t="n">
        <v>143</v>
      </c>
      <c r="G148" s="36" t="n">
        <v>13.3724237411239</v>
      </c>
      <c r="H148" s="39" t="n">
        <f aca="false">ABS(Simulation!U148-G148)</f>
        <v>5.16919840265473E-013</v>
      </c>
    </row>
    <row r="149" customFormat="false" ht="15" hidden="false" customHeight="false" outlineLevel="0" collapsed="false">
      <c r="F149" s="2" t="n">
        <v>144</v>
      </c>
      <c r="G149" s="36" t="n">
        <v>12.9704009472636</v>
      </c>
      <c r="H149" s="39" t="n">
        <f aca="false">ABS(Simulation!U149-G149)</f>
        <v>8.75743921824324E-012</v>
      </c>
    </row>
    <row r="150" customFormat="false" ht="15" hidden="false" customHeight="false" outlineLevel="0" collapsed="false">
      <c r="F150" s="2" t="n">
        <v>145</v>
      </c>
      <c r="G150" s="36" t="n">
        <v>14.2265809692995</v>
      </c>
      <c r="H150" s="39" t="n">
        <f aca="false">ABS(Simulation!U150-G150)</f>
        <v>4.05364630751137E-012</v>
      </c>
    </row>
    <row r="151" customFormat="false" ht="15" hidden="false" customHeight="false" outlineLevel="0" collapsed="false">
      <c r="F151" s="2" t="n">
        <v>146</v>
      </c>
      <c r="G151" s="36" t="n">
        <v>13.9083829334896</v>
      </c>
      <c r="H151" s="39" t="n">
        <f aca="false">ABS(Simulation!U151-G151)</f>
        <v>1.92024174339167E-012</v>
      </c>
    </row>
    <row r="152" customFormat="false" ht="15" hidden="false" customHeight="false" outlineLevel="0" collapsed="false">
      <c r="F152" s="2" t="n">
        <v>147</v>
      </c>
      <c r="G152" s="36" t="n">
        <v>13.9048715275925</v>
      </c>
      <c r="H152" s="39" t="n">
        <f aca="false">ABS(Simulation!U152-G152)</f>
        <v>1.94333438230387E-012</v>
      </c>
    </row>
    <row r="153" customFormat="false" ht="15" hidden="false" customHeight="false" outlineLevel="0" collapsed="false">
      <c r="F153" s="2" t="n">
        <v>148</v>
      </c>
      <c r="G153" s="36" t="n">
        <v>26.6301673250538</v>
      </c>
      <c r="H153" s="39" t="n">
        <f aca="false">ABS(Simulation!U153-G153)</f>
        <v>3.76942921320733E-012</v>
      </c>
    </row>
    <row r="154" customFormat="false" ht="15" hidden="false" customHeight="false" outlineLevel="0" collapsed="false">
      <c r="F154" s="2" t="n">
        <v>149</v>
      </c>
      <c r="G154" s="36" t="n">
        <v>5.29317873638025</v>
      </c>
      <c r="H154" s="39" t="n">
        <f aca="false">ABS(Simulation!U154-G154)</f>
        <v>7.05213665241899E-013</v>
      </c>
    </row>
    <row r="155" customFormat="false" ht="15" hidden="false" customHeight="false" outlineLevel="0" collapsed="false">
      <c r="F155" s="2" t="n">
        <v>150</v>
      </c>
      <c r="G155" s="36" t="n">
        <v>2.76126074906537</v>
      </c>
      <c r="H155" s="39" t="n">
        <f aca="false">ABS(Simulation!U155-G155)</f>
        <v>2.38031816479634E-011</v>
      </c>
    </row>
    <row r="156" customFormat="false" ht="15" hidden="false" customHeight="false" outlineLevel="0" collapsed="false">
      <c r="F156" s="2" t="n">
        <v>151</v>
      </c>
      <c r="G156" s="36" t="n">
        <v>8.69101901566841</v>
      </c>
      <c r="H156" s="39" t="n">
        <f aca="false">ABS(Simulation!U156-G156)</f>
        <v>3.79607456579834E-012</v>
      </c>
    </row>
    <row r="157" customFormat="false" ht="15" hidden="false" customHeight="false" outlineLevel="0" collapsed="false">
      <c r="F157" s="2" t="n">
        <v>152</v>
      </c>
      <c r="G157" s="36" t="n">
        <v>14.6471240616545</v>
      </c>
      <c r="H157" s="39" t="n">
        <f aca="false">ABS(Simulation!U157-G157)</f>
        <v>3.32001093283907E-012</v>
      </c>
    </row>
    <row r="158" customFormat="false" ht="15" hidden="false" customHeight="false" outlineLevel="0" collapsed="false">
      <c r="F158" s="2" t="n">
        <v>153</v>
      </c>
      <c r="G158" s="36" t="n">
        <v>15.0953848316208</v>
      </c>
      <c r="H158" s="39" t="n">
        <f aca="false">ABS(Simulation!U158-G158)</f>
        <v>2.45314879521175E-012</v>
      </c>
    </row>
    <row r="159" customFormat="false" ht="15" hidden="false" customHeight="false" outlineLevel="0" collapsed="false">
      <c r="F159" s="2" t="n">
        <v>154</v>
      </c>
      <c r="G159" s="36" t="n">
        <v>9.12374926014624</v>
      </c>
      <c r="H159" s="39" t="n">
        <f aca="false">ABS(Simulation!U159-G159)</f>
        <v>1.37490019369579E-012</v>
      </c>
    </row>
    <row r="160" customFormat="false" ht="15" hidden="false" customHeight="false" outlineLevel="0" collapsed="false">
      <c r="F160" s="2" t="n">
        <v>155</v>
      </c>
      <c r="G160" s="36" t="n">
        <v>11.6488637658444</v>
      </c>
      <c r="H160" s="39" t="n">
        <f aca="false">ABS(Simulation!U160-G160)</f>
        <v>7.60280727263307E-013</v>
      </c>
    </row>
    <row r="161" customFormat="false" ht="15" hidden="false" customHeight="false" outlineLevel="0" collapsed="false">
      <c r="F161" s="2" t="n">
        <v>156</v>
      </c>
      <c r="G161" s="36" t="n">
        <v>24.1750848207713</v>
      </c>
      <c r="H161" s="39" t="n">
        <f aca="false">ABS(Simulation!U161-G161)</f>
        <v>7.0805583618494E-012</v>
      </c>
    </row>
    <row r="162" customFormat="false" ht="15" hidden="false" customHeight="false" outlineLevel="0" collapsed="false">
      <c r="F162" s="2" t="n">
        <v>157</v>
      </c>
      <c r="G162" s="36" t="n">
        <v>20.6188312087881</v>
      </c>
      <c r="H162" s="39" t="n">
        <f aca="false">ABS(Simulation!U162-G162)</f>
        <v>4.32009983342141E-012</v>
      </c>
    </row>
    <row r="163" customFormat="false" ht="15" hidden="false" customHeight="false" outlineLevel="0" collapsed="false">
      <c r="F163" s="2" t="n">
        <v>158</v>
      </c>
      <c r="G163" s="36" t="n">
        <v>14.5919396652787</v>
      </c>
      <c r="H163" s="39" t="n">
        <f aca="false">ABS(Simulation!U163-G163)</f>
        <v>4.81392703477468E-013</v>
      </c>
    </row>
    <row r="164" customFormat="false" ht="15" hidden="false" customHeight="false" outlineLevel="0" collapsed="false">
      <c r="F164" s="2" t="n">
        <v>159</v>
      </c>
      <c r="G164" s="36" t="n">
        <v>21.1656159662922</v>
      </c>
      <c r="H164" s="39" t="n">
        <f aca="false">ABS(Simulation!U164-G164)</f>
        <v>3.89022147828655E-012</v>
      </c>
    </row>
    <row r="165" customFormat="false" ht="15" hidden="false" customHeight="false" outlineLevel="0" collapsed="false">
      <c r="F165" s="2" t="n">
        <v>160</v>
      </c>
      <c r="G165" s="36" t="n">
        <v>8.73413455959295</v>
      </c>
      <c r="H165" s="39" t="n">
        <f aca="false">ABS(Simulation!U165-G165)</f>
        <v>3.5491609651217E-012</v>
      </c>
    </row>
    <row r="166" customFormat="false" ht="15" hidden="false" customHeight="false" outlineLevel="0" collapsed="false">
      <c r="F166" s="2" t="n">
        <v>161</v>
      </c>
      <c r="G166" s="36" t="n">
        <v>6.53681938216766</v>
      </c>
      <c r="H166" s="39" t="n">
        <f aca="false">ABS(Simulation!U166-G166)</f>
        <v>7.01039226669309E-012</v>
      </c>
    </row>
    <row r="167" customFormat="false" ht="15" hidden="false" customHeight="false" outlineLevel="0" collapsed="false">
      <c r="F167" s="2" t="n">
        <v>162</v>
      </c>
      <c r="G167" s="36" t="n">
        <v>29.6522251913642</v>
      </c>
      <c r="H167" s="39" t="n">
        <f aca="false">ABS(Simulation!U167-G167)</f>
        <v>1.34647848426539E-012</v>
      </c>
    </row>
    <row r="168" customFormat="false" ht="15" hidden="false" customHeight="false" outlineLevel="0" collapsed="false">
      <c r="F168" s="2" t="n">
        <v>163</v>
      </c>
      <c r="G168" s="36" t="n">
        <v>12.5161658407263</v>
      </c>
      <c r="H168" s="39" t="n">
        <f aca="false">ABS(Simulation!U168-G168)</f>
        <v>9.87654402706539E-013</v>
      </c>
    </row>
    <row r="169" customFormat="false" ht="15" hidden="false" customHeight="false" outlineLevel="0" collapsed="false">
      <c r="F169" s="2" t="n">
        <v>164</v>
      </c>
      <c r="G169" s="36" t="n">
        <v>10.4357996064282</v>
      </c>
      <c r="H169" s="39" t="n">
        <f aca="false">ABS(Simulation!U169-G169)</f>
        <v>4.41602310274902E-012</v>
      </c>
    </row>
    <row r="170" customFormat="false" ht="15" hidden="false" customHeight="false" outlineLevel="0" collapsed="false">
      <c r="F170" s="2" t="n">
        <v>165</v>
      </c>
      <c r="G170" s="36" t="n">
        <v>15.8375483871135</v>
      </c>
      <c r="H170" s="39" t="n">
        <f aca="false">ABS(Simulation!U170-G170)</f>
        <v>5.62572211038059E-012</v>
      </c>
    </row>
    <row r="171" customFormat="false" ht="15" hidden="false" customHeight="false" outlineLevel="0" collapsed="false">
      <c r="F171" s="2" t="n">
        <v>166</v>
      </c>
      <c r="G171" s="36" t="n">
        <v>6.6039592895363</v>
      </c>
      <c r="H171" s="39" t="n">
        <f aca="false">ABS(Simulation!U171-G171)</f>
        <v>7.46069872548105E-013</v>
      </c>
    </row>
    <row r="172" customFormat="false" ht="15" hidden="false" customHeight="false" outlineLevel="0" collapsed="false">
      <c r="F172" s="2" t="n">
        <v>167</v>
      </c>
      <c r="G172" s="36" t="n">
        <v>23.5397075451404</v>
      </c>
      <c r="H172" s="39" t="n">
        <f aca="false">ABS(Simulation!U172-G172)</f>
        <v>3.26849658449646E-012</v>
      </c>
    </row>
    <row r="173" customFormat="false" ht="15" hidden="false" customHeight="false" outlineLevel="0" collapsed="false">
      <c r="F173" s="2" t="n">
        <v>168</v>
      </c>
      <c r="G173" s="36" t="n">
        <v>13.9523776902425</v>
      </c>
      <c r="H173" s="39" t="n">
        <f aca="false">ABS(Simulation!U173-G173)</f>
        <v>3.00559577226522E-012</v>
      </c>
    </row>
    <row r="174" customFormat="false" ht="15" hidden="false" customHeight="false" outlineLevel="0" collapsed="false">
      <c r="F174" s="2" t="n">
        <v>169</v>
      </c>
      <c r="G174" s="36" t="n">
        <v>8.26440409489068</v>
      </c>
      <c r="H174" s="39" t="n">
        <f aca="false">ABS(Simulation!U174-G174)</f>
        <v>4.37694325228222E-012</v>
      </c>
    </row>
    <row r="175" customFormat="false" ht="15" hidden="false" customHeight="false" outlineLevel="0" collapsed="false">
      <c r="F175" s="2" t="n">
        <v>170</v>
      </c>
      <c r="G175" s="36" t="n">
        <v>22.5361702031352</v>
      </c>
      <c r="H175" s="39" t="n">
        <f aca="false">ABS(Simulation!U175-G175)</f>
        <v>2.41584530158434E-012</v>
      </c>
    </row>
    <row r="176" customFormat="false" ht="15" hidden="false" customHeight="false" outlineLevel="0" collapsed="false">
      <c r="F176" s="2" t="n">
        <v>171</v>
      </c>
      <c r="G176" s="36" t="n">
        <v>11.2849094002649</v>
      </c>
      <c r="H176" s="39" t="n">
        <f aca="false">ABS(Simulation!U176-G176)</f>
        <v>4.49595916052203E-012</v>
      </c>
    </row>
    <row r="177" customFormat="false" ht="15" hidden="false" customHeight="false" outlineLevel="0" collapsed="false">
      <c r="F177" s="2" t="n">
        <v>172</v>
      </c>
      <c r="G177" s="36" t="n">
        <v>10.5093139605159</v>
      </c>
      <c r="H177" s="39" t="n">
        <f aca="false">ABS(Simulation!U177-G177)</f>
        <v>1.45483625146881E-012</v>
      </c>
    </row>
    <row r="178" customFormat="false" ht="15" hidden="false" customHeight="false" outlineLevel="0" collapsed="false">
      <c r="F178" s="2" t="n">
        <v>173</v>
      </c>
      <c r="G178" s="36" t="n">
        <v>5.8031402579968</v>
      </c>
      <c r="H178" s="39" t="n">
        <f aca="false">ABS(Simulation!U178-G178)</f>
        <v>2.73558953267639E-012</v>
      </c>
    </row>
    <row r="179" customFormat="false" ht="15" hidden="false" customHeight="false" outlineLevel="0" collapsed="false">
      <c r="F179" s="2" t="n">
        <v>174</v>
      </c>
      <c r="G179" s="36" t="n">
        <v>14.6243254309239</v>
      </c>
      <c r="H179" s="39" t="n">
        <f aca="false">ABS(Simulation!U179-G179)</f>
        <v>9.45021838560933E-013</v>
      </c>
    </row>
    <row r="180" customFormat="false" ht="15" hidden="false" customHeight="false" outlineLevel="0" collapsed="false">
      <c r="F180" s="2" t="n">
        <v>175</v>
      </c>
      <c r="G180" s="36" t="n">
        <v>8.91889408375455</v>
      </c>
      <c r="H180" s="39" t="n">
        <f aca="false">ABS(Simulation!U180-G180)</f>
        <v>1.25943699913478E-012</v>
      </c>
    </row>
    <row r="181" customFormat="false" ht="15" hidden="false" customHeight="false" outlineLevel="0" collapsed="false">
      <c r="F181" s="2" t="n">
        <v>176</v>
      </c>
      <c r="G181" s="36" t="n">
        <v>21.0051372073677</v>
      </c>
      <c r="H181" s="39" t="n">
        <f aca="false">ABS(Simulation!U181-G181)</f>
        <v>5.51025891581958E-012</v>
      </c>
    </row>
    <row r="182" customFormat="false" ht="15" hidden="false" customHeight="false" outlineLevel="0" collapsed="false">
      <c r="F182" s="2" t="n">
        <v>177</v>
      </c>
      <c r="G182" s="36" t="n">
        <v>24.9021384135606</v>
      </c>
      <c r="H182" s="39" t="n">
        <f aca="false">ABS(Simulation!U182-G182)</f>
        <v>4.40536496171262E-013</v>
      </c>
    </row>
    <row r="183" customFormat="false" ht="15" hidden="false" customHeight="false" outlineLevel="0" collapsed="false">
      <c r="F183" s="2" t="n">
        <v>178</v>
      </c>
      <c r="G183" s="36" t="n">
        <v>20.9786208337874</v>
      </c>
      <c r="H183" s="39" t="n">
        <f aca="false">ABS(Simulation!U183-G183)</f>
        <v>4.52615722679184E-012</v>
      </c>
    </row>
    <row r="184" customFormat="false" ht="15" hidden="false" customHeight="false" outlineLevel="0" collapsed="false">
      <c r="F184" s="2" t="n">
        <v>179</v>
      </c>
      <c r="G184" s="36" t="n">
        <v>7.17013828623718</v>
      </c>
      <c r="H184" s="39" t="n">
        <f aca="false">ABS(Simulation!U184-G184)</f>
        <v>9.34363697524532E-013</v>
      </c>
    </row>
    <row r="185" customFormat="false" ht="15" hidden="false" customHeight="false" outlineLevel="0" collapsed="false">
      <c r="F185" s="2" t="n">
        <v>180</v>
      </c>
      <c r="G185" s="36" t="n">
        <v>16.363528946167</v>
      </c>
      <c r="H185" s="39" t="n">
        <f aca="false">ABS(Simulation!U185-G185)</f>
        <v>6.18882722847047E-012</v>
      </c>
    </row>
    <row r="186" customFormat="false" ht="15" hidden="false" customHeight="false" outlineLevel="0" collapsed="false">
      <c r="F186" s="2" t="n">
        <v>181</v>
      </c>
      <c r="G186" s="36" t="n">
        <v>12.5566085521624</v>
      </c>
      <c r="H186" s="39" t="n">
        <f aca="false">ABS(Simulation!U186-G186)</f>
        <v>1.78701498043665E-012</v>
      </c>
    </row>
    <row r="187" customFormat="false" ht="15" hidden="false" customHeight="false" outlineLevel="0" collapsed="false">
      <c r="F187" s="2" t="n">
        <v>182</v>
      </c>
      <c r="G187" s="36" t="n">
        <v>4.51355841721552</v>
      </c>
      <c r="H187" s="39" t="n">
        <f aca="false">ABS(Simulation!U187-G187)</f>
        <v>2.74891220897189E-012</v>
      </c>
    </row>
    <row r="188" customFormat="false" ht="15" hidden="false" customHeight="false" outlineLevel="0" collapsed="false">
      <c r="F188" s="2" t="n">
        <v>183</v>
      </c>
      <c r="G188" s="36" t="n">
        <v>21.5586087842372</v>
      </c>
      <c r="H188" s="39" t="n">
        <f aca="false">ABS(Simulation!U188-G188)</f>
        <v>8.92796947482566E-012</v>
      </c>
    </row>
    <row r="189" customFormat="false" ht="15" hidden="false" customHeight="false" outlineLevel="0" collapsed="false">
      <c r="F189" s="2" t="n">
        <v>184</v>
      </c>
      <c r="G189" s="36" t="n">
        <v>39.1492555550549</v>
      </c>
      <c r="H189" s="39" t="n">
        <f aca="false">ABS(Simulation!U189-G189)</f>
        <v>8.18545231595635E-012</v>
      </c>
    </row>
    <row r="190" customFormat="false" ht="15" hidden="false" customHeight="false" outlineLevel="0" collapsed="false">
      <c r="F190" s="2" t="n">
        <v>185</v>
      </c>
      <c r="G190" s="36" t="n">
        <v>2.78218927012319</v>
      </c>
      <c r="H190" s="39" t="n">
        <f aca="false">ABS(Simulation!U190-G190)</f>
        <v>3.46833672892899E-012</v>
      </c>
    </row>
    <row r="191" customFormat="false" ht="15" hidden="false" customHeight="false" outlineLevel="0" collapsed="false">
      <c r="F191" s="2" t="n">
        <v>186</v>
      </c>
      <c r="G191" s="36" t="n">
        <v>7.95264249375943</v>
      </c>
      <c r="H191" s="39" t="n">
        <f aca="false">ABS(Simulation!U191-G191)</f>
        <v>4.09450251481758E-013</v>
      </c>
    </row>
    <row r="192" customFormat="false" ht="15" hidden="false" customHeight="false" outlineLevel="0" collapsed="false">
      <c r="F192" s="2" t="n">
        <v>187</v>
      </c>
      <c r="G192" s="36" t="n">
        <v>18.7686749112505</v>
      </c>
      <c r="H192" s="39" t="n">
        <f aca="false">ABS(Simulation!U192-G192)</f>
        <v>7.46069872548105E-014</v>
      </c>
    </row>
    <row r="193" customFormat="false" ht="15" hidden="false" customHeight="false" outlineLevel="0" collapsed="false">
      <c r="F193" s="2" t="n">
        <v>188</v>
      </c>
      <c r="G193" s="36" t="n">
        <v>9.97864693818379</v>
      </c>
      <c r="H193" s="39" t="n">
        <f aca="false">ABS(Simulation!U193-G193)</f>
        <v>6.73239242132695E-013</v>
      </c>
    </row>
    <row r="194" customFormat="false" ht="15" hidden="false" customHeight="false" outlineLevel="0" collapsed="false">
      <c r="F194" s="2" t="n">
        <v>189</v>
      </c>
      <c r="G194" s="36" t="n">
        <v>9.5411200190854</v>
      </c>
      <c r="H194" s="39" t="n">
        <f aca="false">ABS(Simulation!U194-G194)</f>
        <v>1.96997973489488E-012</v>
      </c>
    </row>
    <row r="195" customFormat="false" ht="15" hidden="false" customHeight="false" outlineLevel="0" collapsed="false">
      <c r="F195" s="2" t="n">
        <v>190</v>
      </c>
      <c r="G195" s="36" t="n">
        <v>9.92054202447921</v>
      </c>
      <c r="H195" s="39" t="n">
        <f aca="false">ABS(Simulation!U195-G195)</f>
        <v>4.12114786740858E-013</v>
      </c>
    </row>
    <row r="196" customFormat="false" ht="15" hidden="false" customHeight="false" outlineLevel="0" collapsed="false">
      <c r="F196" s="2" t="n">
        <v>191</v>
      </c>
      <c r="G196" s="36" t="n">
        <v>9.67700059407141</v>
      </c>
      <c r="H196" s="39" t="n">
        <f aca="false">ABS(Simulation!U196-G196)</f>
        <v>1.3855583347322E-013</v>
      </c>
    </row>
    <row r="197" customFormat="false" ht="15" hidden="false" customHeight="false" outlineLevel="0" collapsed="false">
      <c r="F197" s="2" t="n">
        <v>192</v>
      </c>
      <c r="G197" s="36" t="n">
        <v>27.5494540259427</v>
      </c>
      <c r="H197" s="39" t="n">
        <f aca="false">ABS(Simulation!U197-G197)</f>
        <v>1.19726450975577E-011</v>
      </c>
    </row>
    <row r="198" customFormat="false" ht="15" hidden="false" customHeight="false" outlineLevel="0" collapsed="false">
      <c r="F198" s="2" t="n">
        <v>193</v>
      </c>
      <c r="G198" s="36" t="n">
        <v>17.4702815969414</v>
      </c>
      <c r="H198" s="39" t="n">
        <f aca="false">ABS(Simulation!U198-G198)</f>
        <v>3.70548036698892E-012</v>
      </c>
    </row>
    <row r="199" customFormat="false" ht="15" hidden="false" customHeight="false" outlineLevel="0" collapsed="false">
      <c r="F199" s="2" t="n">
        <v>194</v>
      </c>
      <c r="G199" s="36" t="n">
        <v>28.2337161684613</v>
      </c>
      <c r="H199" s="39" t="n">
        <f aca="false">ABS(Simulation!U199-G199)</f>
        <v>7.27240490050463E-012</v>
      </c>
    </row>
    <row r="200" customFormat="false" ht="15" hidden="false" customHeight="false" outlineLevel="0" collapsed="false">
      <c r="F200" s="2" t="n">
        <v>195</v>
      </c>
      <c r="G200" s="36" t="n">
        <v>5.9060555140619</v>
      </c>
      <c r="H200" s="39" t="n">
        <f aca="false">ABS(Simulation!U200-G200)</f>
        <v>7.21200876796502E-013</v>
      </c>
    </row>
    <row r="201" customFormat="false" ht="15" hidden="false" customHeight="false" outlineLevel="0" collapsed="false">
      <c r="F201" s="2" t="n">
        <v>196</v>
      </c>
      <c r="G201" s="36" t="n">
        <v>18.2856243491045</v>
      </c>
      <c r="H201" s="39" t="n">
        <f aca="false">ABS(Simulation!U201-G201)</f>
        <v>3.60245167030371E-012</v>
      </c>
    </row>
    <row r="202" customFormat="false" ht="15" hidden="false" customHeight="false" outlineLevel="0" collapsed="false">
      <c r="F202" s="2" t="n">
        <v>197</v>
      </c>
      <c r="G202" s="36" t="n">
        <v>7.81692334179289</v>
      </c>
      <c r="H202" s="39" t="n">
        <f aca="false">ABS(Simulation!U202-G202)</f>
        <v>4.68425298549846E-012</v>
      </c>
    </row>
    <row r="203" customFormat="false" ht="15" hidden="false" customHeight="false" outlineLevel="0" collapsed="false">
      <c r="F203" s="2" t="n">
        <v>198</v>
      </c>
      <c r="G203" s="36" t="n">
        <v>15.4178241106079</v>
      </c>
      <c r="H203" s="39" t="n">
        <f aca="false">ABS(Simulation!U203-G203)</f>
        <v>7.46069872548105E-013</v>
      </c>
    </row>
    <row r="204" customFormat="false" ht="15" hidden="false" customHeight="false" outlineLevel="0" collapsed="false">
      <c r="F204" s="2" t="n">
        <v>199</v>
      </c>
      <c r="G204" s="36" t="n">
        <v>7.98017042491217</v>
      </c>
      <c r="H204" s="39" t="n">
        <f aca="false">ABS(Simulation!U204-G204)</f>
        <v>8.57092175010621E-013</v>
      </c>
    </row>
    <row r="205" customFormat="false" ht="15" hidden="false" customHeight="false" outlineLevel="0" collapsed="false">
      <c r="F205" s="2" t="n">
        <v>200</v>
      </c>
      <c r="G205" s="36" t="n">
        <v>8.93777748730532</v>
      </c>
      <c r="H205" s="39" t="n">
        <f aca="false">ABS(Simulation!U205-G205)</f>
        <v>1.26831878333178E-012</v>
      </c>
    </row>
    <row r="206" customFormat="false" ht="15" hidden="false" customHeight="false" outlineLevel="0" collapsed="false">
      <c r="F206" s="2" t="n">
        <v>201</v>
      </c>
      <c r="G206" s="36" t="n">
        <v>15.280658266274</v>
      </c>
      <c r="H206" s="39" t="n">
        <f aca="false">ABS(Simulation!U206-G206)</f>
        <v>5.74829073229921E-012</v>
      </c>
    </row>
    <row r="207" customFormat="false" ht="15" hidden="false" customHeight="false" outlineLevel="0" collapsed="false">
      <c r="F207" s="2" t="n">
        <v>202</v>
      </c>
      <c r="G207" s="36" t="n">
        <v>23.4399643808215</v>
      </c>
      <c r="H207" s="39" t="n">
        <f aca="false">ABS(Simulation!U207-G207)</f>
        <v>9.98312543742941E-012</v>
      </c>
    </row>
    <row r="208" customFormat="false" ht="15" hidden="false" customHeight="false" outlineLevel="0" collapsed="false">
      <c r="F208" s="2" t="n">
        <v>203</v>
      </c>
      <c r="G208" s="36" t="n">
        <v>14.7257272082041</v>
      </c>
      <c r="H208" s="39" t="n">
        <f aca="false">ABS(Simulation!U208-G208)</f>
        <v>3.19921866775985E-012</v>
      </c>
    </row>
    <row r="209" customFormat="false" ht="15" hidden="false" customHeight="false" outlineLevel="0" collapsed="false">
      <c r="F209" s="2" t="n">
        <v>204</v>
      </c>
      <c r="G209" s="36" t="n">
        <v>13.7430407641663</v>
      </c>
      <c r="H209" s="39" t="n">
        <f aca="false">ABS(Simulation!U209-G209)</f>
        <v>8.24229573481716E-013</v>
      </c>
    </row>
    <row r="210" customFormat="false" ht="15" hidden="false" customHeight="false" outlineLevel="0" collapsed="false">
      <c r="F210" s="2" t="n">
        <v>205</v>
      </c>
      <c r="G210" s="36" t="n">
        <v>8.07467742098622</v>
      </c>
      <c r="H210" s="39" t="n">
        <f aca="false">ABS(Simulation!U210-G210)</f>
        <v>3.5402791809247E-012</v>
      </c>
    </row>
    <row r="211" customFormat="false" ht="15" hidden="false" customHeight="false" outlineLevel="0" collapsed="false">
      <c r="F211" s="2" t="n">
        <v>206</v>
      </c>
      <c r="G211" s="36" t="n">
        <v>11.5385691606267</v>
      </c>
      <c r="H211" s="39" t="n">
        <f aca="false">ABS(Simulation!U211-G211)</f>
        <v>1.67332814271504E-012</v>
      </c>
    </row>
    <row r="212" customFormat="false" ht="15" hidden="false" customHeight="false" outlineLevel="0" collapsed="false">
      <c r="F212" s="2" t="n">
        <v>207</v>
      </c>
      <c r="G212" s="36" t="n">
        <v>13.6501210820597</v>
      </c>
      <c r="H212" s="39" t="n">
        <f aca="false">ABS(Simulation!U212-G212)</f>
        <v>9.76996261670138E-013</v>
      </c>
    </row>
    <row r="213" customFormat="false" ht="15" hidden="false" customHeight="false" outlineLevel="0" collapsed="false">
      <c r="F213" s="2" t="n">
        <v>208</v>
      </c>
      <c r="G213" s="36" t="n">
        <v>10.5733142587527</v>
      </c>
      <c r="H213" s="39" t="n">
        <f aca="false">ABS(Simulation!U213-G213)</f>
        <v>2.46203057940875E-012</v>
      </c>
    </row>
    <row r="214" customFormat="false" ht="15" hidden="false" customHeight="false" outlineLevel="0" collapsed="false">
      <c r="F214" s="2" t="n">
        <v>209</v>
      </c>
      <c r="G214" s="36" t="n">
        <v>10.9276445735133</v>
      </c>
      <c r="H214" s="39" t="n">
        <f aca="false">ABS(Simulation!U214-G214)</f>
        <v>3.86179976885614E-012</v>
      </c>
    </row>
    <row r="215" customFormat="false" ht="15" hidden="false" customHeight="false" outlineLevel="0" collapsed="false">
      <c r="F215" s="2" t="n">
        <v>210</v>
      </c>
      <c r="G215" s="36" t="n">
        <v>11.4535376187604</v>
      </c>
      <c r="H215" s="39" t="n">
        <f aca="false">ABS(Simulation!U215-G215)</f>
        <v>4.9880100050359E-012</v>
      </c>
    </row>
    <row r="216" customFormat="false" ht="15" hidden="false" customHeight="false" outlineLevel="0" collapsed="false">
      <c r="F216" s="2" t="n">
        <v>211</v>
      </c>
      <c r="G216" s="36" t="n">
        <v>23.9893776501152</v>
      </c>
      <c r="H216" s="39" t="n">
        <f aca="false">ABS(Simulation!U216-G216)</f>
        <v>3.89732690564415E-012</v>
      </c>
    </row>
    <row r="217" customFormat="false" ht="15" hidden="false" customHeight="false" outlineLevel="0" collapsed="false">
      <c r="F217" s="2" t="n">
        <v>212</v>
      </c>
      <c r="G217" s="36" t="n">
        <v>5.7418369332326</v>
      </c>
      <c r="H217" s="39" t="n">
        <f aca="false">ABS(Simulation!U217-G217)</f>
        <v>1.94511073914327E-012</v>
      </c>
    </row>
    <row r="218" customFormat="false" ht="15" hidden="false" customHeight="false" outlineLevel="0" collapsed="false">
      <c r="F218" s="2" t="n">
        <v>213</v>
      </c>
      <c r="G218" s="36" t="n">
        <v>7.64611455173621</v>
      </c>
      <c r="H218" s="39" t="n">
        <f aca="false">ABS(Simulation!U218-G218)</f>
        <v>1.47792889038101E-012</v>
      </c>
    </row>
    <row r="219" customFormat="false" ht="15" hidden="false" customHeight="false" outlineLevel="0" collapsed="false">
      <c r="F219" s="2" t="n">
        <v>214</v>
      </c>
      <c r="G219" s="36" t="n">
        <v>8.75675677464188</v>
      </c>
      <c r="H219" s="39" t="n">
        <f aca="false">ABS(Simulation!U219-G219)</f>
        <v>3.5704772471945E-013</v>
      </c>
    </row>
    <row r="220" customFormat="false" ht="15" hidden="false" customHeight="false" outlineLevel="0" collapsed="false">
      <c r="F220" s="2" t="n">
        <v>215</v>
      </c>
      <c r="G220" s="36" t="n">
        <v>12.0363869153165</v>
      </c>
      <c r="H220" s="39" t="n">
        <f aca="false">ABS(Simulation!U220-G220)</f>
        <v>2.72137867796118E-012</v>
      </c>
    </row>
    <row r="221" customFormat="false" ht="15" hidden="false" customHeight="false" outlineLevel="0" collapsed="false">
      <c r="F221" s="2" t="n">
        <v>216</v>
      </c>
      <c r="G221" s="36" t="n">
        <v>12.8160095273222</v>
      </c>
      <c r="H221" s="39" t="n">
        <f aca="false">ABS(Simulation!U221-G221)</f>
        <v>1.47792889038101E-012</v>
      </c>
    </row>
    <row r="222" customFormat="false" ht="15" hidden="false" customHeight="false" outlineLevel="0" collapsed="false">
      <c r="F222" s="2" t="n">
        <v>217</v>
      </c>
      <c r="G222" s="36" t="n">
        <v>26.8081705464546</v>
      </c>
      <c r="H222" s="39" t="n">
        <f aca="false">ABS(Simulation!U222-G222)</f>
        <v>1.21858079182857E-011</v>
      </c>
    </row>
    <row r="223" customFormat="false" ht="15" hidden="false" customHeight="false" outlineLevel="0" collapsed="false">
      <c r="F223" s="2" t="n">
        <v>218</v>
      </c>
      <c r="G223" s="36" t="n">
        <v>15.2811143793458</v>
      </c>
      <c r="H223" s="39" t="n">
        <f aca="false">ABS(Simulation!U223-G223)</f>
        <v>6.27942142727989E-012</v>
      </c>
    </row>
    <row r="224" customFormat="false" ht="15" hidden="false" customHeight="false" outlineLevel="0" collapsed="false">
      <c r="F224" s="2" t="n">
        <v>219</v>
      </c>
      <c r="G224" s="36" t="n">
        <v>19.4221890791235</v>
      </c>
      <c r="H224" s="39" t="n">
        <f aca="false">ABS(Simulation!U224-G224)</f>
        <v>3.47810669154569E-012</v>
      </c>
    </row>
    <row r="225" customFormat="false" ht="15" hidden="false" customHeight="false" outlineLevel="0" collapsed="false">
      <c r="F225" s="2" t="n">
        <v>220</v>
      </c>
      <c r="G225" s="36" t="n">
        <v>11.5586382493827</v>
      </c>
      <c r="H225" s="39" t="n">
        <f aca="false">ABS(Simulation!U225-G225)</f>
        <v>3.40527606113028E-012</v>
      </c>
    </row>
    <row r="226" customFormat="false" ht="15" hidden="false" customHeight="false" outlineLevel="0" collapsed="false">
      <c r="F226" s="2" t="n">
        <v>221</v>
      </c>
      <c r="G226" s="36" t="n">
        <v>8.72067233168924</v>
      </c>
      <c r="H226" s="39" t="n">
        <f aca="false">ABS(Simulation!U226-G226)</f>
        <v>1.22533094781829E-011</v>
      </c>
    </row>
    <row r="227" customFormat="false" ht="15" hidden="false" customHeight="false" outlineLevel="0" collapsed="false">
      <c r="F227" s="2" t="n">
        <v>222</v>
      </c>
      <c r="G227" s="36" t="n">
        <v>7.36249916031121</v>
      </c>
      <c r="H227" s="39" t="n">
        <f aca="false">ABS(Simulation!U227-G227)</f>
        <v>1.85362836191416E-012</v>
      </c>
    </row>
    <row r="228" customFormat="false" ht="15" hidden="false" customHeight="false" outlineLevel="0" collapsed="false">
      <c r="F228" s="2" t="n">
        <v>223</v>
      </c>
      <c r="G228" s="36" t="n">
        <v>9.87213430907498</v>
      </c>
      <c r="H228" s="39" t="n">
        <f aca="false">ABS(Simulation!U228-G228)</f>
        <v>1.69464442478784E-012</v>
      </c>
    </row>
    <row r="229" customFormat="false" ht="15" hidden="false" customHeight="false" outlineLevel="0" collapsed="false">
      <c r="F229" s="2" t="n">
        <v>224</v>
      </c>
      <c r="G229" s="36" t="n">
        <v>30.7755641874449</v>
      </c>
      <c r="H229" s="39" t="n">
        <f aca="false">ABS(Simulation!U229-G229)</f>
        <v>7.53530571273586E-012</v>
      </c>
    </row>
    <row r="230" customFormat="false" ht="15" hidden="false" customHeight="false" outlineLevel="0" collapsed="false">
      <c r="F230" s="2" t="n">
        <v>225</v>
      </c>
      <c r="G230" s="36" t="n">
        <v>7.97811416864194</v>
      </c>
      <c r="H230" s="39" t="n">
        <f aca="false">ABS(Simulation!U230-G230)</f>
        <v>2.51709764143016E-012</v>
      </c>
    </row>
    <row r="231" customFormat="false" ht="15" hidden="false" customHeight="false" outlineLevel="0" collapsed="false">
      <c r="F231" s="2" t="n">
        <v>226</v>
      </c>
      <c r="G231" s="36" t="n">
        <v>19.0248665205496</v>
      </c>
      <c r="H231" s="39" t="n">
        <f aca="false">ABS(Simulation!U231-G231)</f>
        <v>1.75148784364865E-012</v>
      </c>
    </row>
    <row r="232" customFormat="false" ht="15" hidden="false" customHeight="false" outlineLevel="0" collapsed="false">
      <c r="F232" s="2" t="n">
        <v>227</v>
      </c>
      <c r="G232" s="36" t="n">
        <v>12.4612587591945</v>
      </c>
      <c r="H232" s="39" t="n">
        <f aca="false">ABS(Simulation!U232-G232)</f>
        <v>9.37916411203332E-013</v>
      </c>
    </row>
    <row r="233" customFormat="false" ht="15" hidden="false" customHeight="false" outlineLevel="0" collapsed="false">
      <c r="F233" s="2" t="n">
        <v>228</v>
      </c>
      <c r="G233" s="36" t="n">
        <v>13.2484096824438</v>
      </c>
      <c r="H233" s="39" t="n">
        <f aca="false">ABS(Simulation!U233-G233)</f>
        <v>3.48876483258209E-012</v>
      </c>
    </row>
    <row r="234" customFormat="false" ht="15" hidden="false" customHeight="false" outlineLevel="0" collapsed="false">
      <c r="F234" s="2" t="n">
        <v>229</v>
      </c>
      <c r="G234" s="36" t="n">
        <v>12.5678965803</v>
      </c>
      <c r="H234" s="39" t="n">
        <f aca="false">ABS(Simulation!U234-G234)</f>
        <v>1.08055786540717E-011</v>
      </c>
    </row>
    <row r="235" customFormat="false" ht="15" hidden="false" customHeight="false" outlineLevel="0" collapsed="false">
      <c r="F235" s="2" t="n">
        <v>230</v>
      </c>
      <c r="G235" s="36" t="n">
        <v>13.0932230245705</v>
      </c>
      <c r="H235" s="39" t="n">
        <f aca="false">ABS(Simulation!U235-G235)</f>
        <v>3.76587649952853E-013</v>
      </c>
    </row>
    <row r="236" customFormat="false" ht="15" hidden="false" customHeight="false" outlineLevel="0" collapsed="false">
      <c r="F236" s="2" t="n">
        <v>231</v>
      </c>
      <c r="G236" s="36" t="n">
        <v>11.696078976575</v>
      </c>
      <c r="H236" s="39" t="n">
        <f aca="false">ABS(Simulation!U236-G236)</f>
        <v>5.15143483426073E-013</v>
      </c>
    </row>
    <row r="237" customFormat="false" ht="15" hidden="false" customHeight="false" outlineLevel="0" collapsed="false">
      <c r="F237" s="2" t="n">
        <v>232</v>
      </c>
      <c r="G237" s="36" t="n">
        <v>18.6021044808838</v>
      </c>
      <c r="H237" s="39" t="n">
        <f aca="false">ABS(Simulation!U237-G237)</f>
        <v>1.50635059981141E-012</v>
      </c>
    </row>
    <row r="238" customFormat="false" ht="15" hidden="false" customHeight="false" outlineLevel="0" collapsed="false">
      <c r="F238" s="2" t="n">
        <v>233</v>
      </c>
      <c r="G238" s="36" t="n">
        <v>11.7659775075899</v>
      </c>
      <c r="H238" s="39" t="n">
        <f aca="false">ABS(Simulation!U238-G238)</f>
        <v>5.55040458039002E-011</v>
      </c>
    </row>
    <row r="239" customFormat="false" ht="15" hidden="false" customHeight="false" outlineLevel="0" collapsed="false">
      <c r="F239" s="2" t="n">
        <v>234</v>
      </c>
      <c r="G239" s="36" t="n">
        <v>12.1959101825367</v>
      </c>
      <c r="H239" s="39" t="n">
        <f aca="false">ABS(Simulation!U239-G239)</f>
        <v>1.88649096344307E-012</v>
      </c>
    </row>
    <row r="240" customFormat="false" ht="15" hidden="false" customHeight="false" outlineLevel="0" collapsed="false">
      <c r="F240" s="2" t="n">
        <v>235</v>
      </c>
      <c r="G240" s="36" t="n">
        <v>15.3165713389793</v>
      </c>
      <c r="H240" s="39" t="n">
        <f aca="false">ABS(Simulation!U240-G240)</f>
        <v>3.83337805942574E-012</v>
      </c>
    </row>
    <row r="241" customFormat="false" ht="15" hidden="false" customHeight="false" outlineLevel="0" collapsed="false">
      <c r="F241" s="2" t="n">
        <v>236</v>
      </c>
      <c r="G241" s="36" t="n">
        <v>16.7796280073758</v>
      </c>
      <c r="H241" s="39" t="n">
        <f aca="false">ABS(Simulation!U241-G241)</f>
        <v>1.07789333014807E-011</v>
      </c>
    </row>
    <row r="242" customFormat="false" ht="15" hidden="false" customHeight="false" outlineLevel="0" collapsed="false">
      <c r="F242" s="2" t="n">
        <v>237</v>
      </c>
      <c r="G242" s="36" t="n">
        <v>14.4921674286446</v>
      </c>
      <c r="H242" s="39" t="n">
        <f aca="false">ABS(Simulation!U242-G242)</f>
        <v>3.89910326248355E-012</v>
      </c>
    </row>
    <row r="243" customFormat="false" ht="15" hidden="false" customHeight="false" outlineLevel="0" collapsed="false">
      <c r="F243" s="2" t="n">
        <v>238</v>
      </c>
      <c r="G243" s="36" t="n">
        <v>20.6225168675217</v>
      </c>
      <c r="H243" s="39" t="n">
        <f aca="false">ABS(Simulation!U243-G243)</f>
        <v>3.04467562273203E-012</v>
      </c>
    </row>
    <row r="244" customFormat="false" ht="15" hidden="false" customHeight="false" outlineLevel="0" collapsed="false">
      <c r="F244" s="2" t="n">
        <v>239</v>
      </c>
      <c r="G244" s="36" t="n">
        <v>5.81231520822012</v>
      </c>
      <c r="H244" s="39" t="n">
        <f aca="false">ABS(Simulation!U244-G244)</f>
        <v>2.95852231602112E-012</v>
      </c>
    </row>
    <row r="245" customFormat="false" ht="15" hidden="false" customHeight="false" outlineLevel="0" collapsed="false">
      <c r="F245" s="2" t="n">
        <v>240</v>
      </c>
      <c r="G245" s="36" t="n">
        <v>23.7528839872881</v>
      </c>
      <c r="H245" s="39" t="n">
        <f aca="false">ABS(Simulation!U245-G245)</f>
        <v>8.23874302113836E-012</v>
      </c>
    </row>
    <row r="246" customFormat="false" ht="15" hidden="false" customHeight="false" outlineLevel="0" collapsed="false">
      <c r="F246" s="2" t="n">
        <v>241</v>
      </c>
      <c r="G246" s="36" t="n">
        <v>19.5742119046064</v>
      </c>
      <c r="H246" s="39" t="n">
        <f aca="false">ABS(Simulation!U246-G246)</f>
        <v>1.91491267287347E-012</v>
      </c>
    </row>
    <row r="247" customFormat="false" ht="15" hidden="false" customHeight="false" outlineLevel="0" collapsed="false">
      <c r="F247" s="2" t="n">
        <v>242</v>
      </c>
      <c r="G247" s="36" t="n">
        <v>16.6144228644774</v>
      </c>
      <c r="H247" s="39" t="n">
        <f aca="false">ABS(Simulation!U247-G247)</f>
        <v>3.42836870004248E-012</v>
      </c>
    </row>
    <row r="248" customFormat="false" ht="15" hidden="false" customHeight="false" outlineLevel="0" collapsed="false">
      <c r="F248" s="2" t="n">
        <v>243</v>
      </c>
      <c r="G248" s="36" t="n">
        <v>8.37086134710097</v>
      </c>
      <c r="H248" s="39" t="n">
        <f aca="false">ABS(Simulation!U248-G248)</f>
        <v>1.96997973489488E-012</v>
      </c>
    </row>
    <row r="249" customFormat="false" ht="15" hidden="false" customHeight="false" outlineLevel="0" collapsed="false">
      <c r="F249" s="2" t="n">
        <v>244</v>
      </c>
      <c r="G249" s="36" t="n">
        <v>9.74207194328024</v>
      </c>
      <c r="H249" s="39" t="n">
        <f aca="false">ABS(Simulation!U249-G249)</f>
        <v>2.07833750209829E-012</v>
      </c>
    </row>
    <row r="250" customFormat="false" ht="15" hidden="false" customHeight="false" outlineLevel="0" collapsed="false">
      <c r="F250" s="2" t="n">
        <v>245</v>
      </c>
      <c r="G250" s="36" t="n">
        <v>15.6878450792037</v>
      </c>
      <c r="H250" s="39" t="n">
        <f aca="false">ABS(Simulation!U250-G250)</f>
        <v>1.86339832453086E-012</v>
      </c>
    </row>
    <row r="251" customFormat="false" ht="15" hidden="false" customHeight="false" outlineLevel="0" collapsed="false">
      <c r="F251" s="2" t="n">
        <v>246</v>
      </c>
      <c r="G251" s="36" t="n">
        <v>15.4549422031196</v>
      </c>
      <c r="H251" s="39" t="n">
        <f aca="false">ABS(Simulation!U251-G251)</f>
        <v>4.38227232280042E-012</v>
      </c>
    </row>
    <row r="252" customFormat="false" ht="15" hidden="false" customHeight="false" outlineLevel="0" collapsed="false">
      <c r="F252" s="2" t="n">
        <v>247</v>
      </c>
      <c r="G252" s="36" t="n">
        <v>16.6992194748532</v>
      </c>
      <c r="H252" s="39" t="n">
        <f aca="false">ABS(Simulation!U252-G252)</f>
        <v>1.22213350550737E-012</v>
      </c>
    </row>
    <row r="253" customFormat="false" ht="15" hidden="false" customHeight="false" outlineLevel="0" collapsed="false">
      <c r="F253" s="2" t="n">
        <v>248</v>
      </c>
      <c r="G253" s="36" t="n">
        <v>17.6882358206208</v>
      </c>
      <c r="H253" s="39" t="n">
        <f aca="false">ABS(Simulation!U253-G253)</f>
        <v>4.2810199829546E-012</v>
      </c>
    </row>
    <row r="254" customFormat="false" ht="15" hidden="false" customHeight="false" outlineLevel="0" collapsed="false">
      <c r="F254" s="2" t="n">
        <v>249</v>
      </c>
      <c r="G254" s="36" t="n">
        <v>8.94236841117249</v>
      </c>
      <c r="H254" s="39" t="n">
        <f aca="false">ABS(Simulation!U254-G254)</f>
        <v>2.24176233132312E-012</v>
      </c>
    </row>
    <row r="255" customFormat="false" ht="15" hidden="false" customHeight="false" outlineLevel="0" collapsed="false">
      <c r="F255" s="2" t="n">
        <v>250</v>
      </c>
      <c r="G255" s="36" t="n">
        <v>14.8273762361623</v>
      </c>
      <c r="H255" s="39" t="n">
        <f aca="false">ABS(Simulation!U255-G255)</f>
        <v>7.90478793533112E-013</v>
      </c>
    </row>
    <row r="256" customFormat="false" ht="15" hidden="false" customHeight="false" outlineLevel="0" collapsed="false">
      <c r="F256" s="2" t="n">
        <v>251</v>
      </c>
      <c r="G256" s="36" t="n">
        <v>19.0801604961408</v>
      </c>
      <c r="H256" s="39" t="n">
        <f aca="false">ABS(Simulation!U256-G256)</f>
        <v>3.5313973967277E-012</v>
      </c>
    </row>
    <row r="257" customFormat="false" ht="15" hidden="false" customHeight="false" outlineLevel="0" collapsed="false">
      <c r="F257" s="2" t="n">
        <v>252</v>
      </c>
      <c r="G257" s="36" t="n">
        <v>6.45589923930191</v>
      </c>
      <c r="H257" s="39" t="n">
        <f aca="false">ABS(Simulation!U257-G257)</f>
        <v>2.36521913166143E-012</v>
      </c>
    </row>
    <row r="258" customFormat="false" ht="15" hidden="false" customHeight="false" outlineLevel="0" collapsed="false">
      <c r="F258" s="2" t="n">
        <v>253</v>
      </c>
      <c r="G258" s="36" t="n">
        <v>11.3104630756424</v>
      </c>
      <c r="H258" s="39" t="n">
        <f aca="false">ABS(Simulation!U258-G258)</f>
        <v>4.60254057088605E-012</v>
      </c>
    </row>
    <row r="259" customFormat="false" ht="15" hidden="false" customHeight="false" outlineLevel="0" collapsed="false">
      <c r="F259" s="2" t="n">
        <v>254</v>
      </c>
      <c r="G259" s="36" t="n">
        <v>7.46297771381389</v>
      </c>
      <c r="H259" s="39" t="n">
        <f aca="false">ABS(Simulation!U259-G259)</f>
        <v>1.32338584535319E-012</v>
      </c>
    </row>
    <row r="260" customFormat="false" ht="15" hidden="false" customHeight="false" outlineLevel="0" collapsed="false">
      <c r="F260" s="2" t="n">
        <v>255</v>
      </c>
      <c r="G260" s="36" t="n">
        <v>14.36249046212</v>
      </c>
      <c r="H260" s="39" t="n">
        <f aca="false">ABS(Simulation!U260-G260)</f>
        <v>3.49231754626089E-012</v>
      </c>
    </row>
    <row r="261" customFormat="false" ht="15" hidden="false" customHeight="false" outlineLevel="0" collapsed="false">
      <c r="F261" s="2" t="n">
        <v>256</v>
      </c>
      <c r="G261" s="36" t="n">
        <v>9.58025281923979</v>
      </c>
      <c r="H261" s="39" t="n">
        <f aca="false">ABS(Simulation!U261-G261)</f>
        <v>4.83169060316868E-012</v>
      </c>
    </row>
    <row r="262" customFormat="false" ht="15" hidden="false" customHeight="false" outlineLevel="0" collapsed="false">
      <c r="F262" s="2" t="n">
        <v>257</v>
      </c>
      <c r="G262" s="36" t="n">
        <v>4.09031532322778</v>
      </c>
      <c r="H262" s="39" t="n">
        <f aca="false">ABS(Simulation!U262-G262)</f>
        <v>8.69260219360513E-012</v>
      </c>
    </row>
    <row r="263" customFormat="false" ht="15" hidden="false" customHeight="false" outlineLevel="0" collapsed="false">
      <c r="F263" s="2" t="n">
        <v>258</v>
      </c>
      <c r="G263" s="36" t="n">
        <v>13.9276194773854</v>
      </c>
      <c r="H263" s="39" t="n">
        <f aca="false">ABS(Simulation!U263-G263)</f>
        <v>2.07833750209829E-013</v>
      </c>
    </row>
    <row r="264" customFormat="false" ht="15" hidden="false" customHeight="false" outlineLevel="0" collapsed="false">
      <c r="F264" s="2" t="n">
        <v>259</v>
      </c>
      <c r="G264" s="36" t="n">
        <v>12.267804256556</v>
      </c>
      <c r="H264" s="39" t="n">
        <f aca="false">ABS(Simulation!U264-G264)</f>
        <v>1.4033219031262E-013</v>
      </c>
    </row>
    <row r="265" customFormat="false" ht="15" hidden="false" customHeight="false" outlineLevel="0" collapsed="false">
      <c r="F265" s="2" t="n">
        <v>260</v>
      </c>
      <c r="G265" s="36" t="n">
        <v>9.64831455335311</v>
      </c>
      <c r="H265" s="39" t="n">
        <f aca="false">ABS(Simulation!U265-G265)</f>
        <v>5.25623988778534E-012</v>
      </c>
    </row>
    <row r="266" customFormat="false" ht="15" hidden="false" customHeight="false" outlineLevel="0" collapsed="false">
      <c r="F266" s="2" t="n">
        <v>261</v>
      </c>
      <c r="G266" s="36" t="n">
        <v>11.7805810452815</v>
      </c>
      <c r="H266" s="39" t="n">
        <f aca="false">ABS(Simulation!U266-G266)</f>
        <v>2.31814567541733E-012</v>
      </c>
    </row>
    <row r="267" customFormat="false" ht="15" hidden="false" customHeight="false" outlineLevel="0" collapsed="false">
      <c r="F267" s="2" t="n">
        <v>262</v>
      </c>
      <c r="G267" s="36" t="n">
        <v>6.5811573859636</v>
      </c>
      <c r="H267" s="39" t="n">
        <f aca="false">ABS(Simulation!U267-G267)</f>
        <v>3.23563398296756E-012</v>
      </c>
    </row>
    <row r="268" customFormat="false" ht="15" hidden="false" customHeight="false" outlineLevel="0" collapsed="false">
      <c r="F268" s="2" t="n">
        <v>263</v>
      </c>
      <c r="G268" s="36" t="n">
        <v>7.9331153050853</v>
      </c>
      <c r="H268" s="39" t="n">
        <f aca="false">ABS(Simulation!U268-G268)</f>
        <v>1.27275967543028E-012</v>
      </c>
    </row>
    <row r="269" customFormat="false" ht="15" hidden="false" customHeight="false" outlineLevel="0" collapsed="false">
      <c r="F269" s="2" t="n">
        <v>264</v>
      </c>
      <c r="G269" s="36" t="n">
        <v>16.3972074500632</v>
      </c>
      <c r="H269" s="39" t="n">
        <f aca="false">ABS(Simulation!U269-G269)</f>
        <v>2.26307861339592E-012</v>
      </c>
    </row>
    <row r="270" customFormat="false" ht="15" hidden="false" customHeight="false" outlineLevel="0" collapsed="false">
      <c r="F270" s="2" t="n">
        <v>265</v>
      </c>
      <c r="G270" s="36" t="n">
        <v>16.3134784834357</v>
      </c>
      <c r="H270" s="39" t="n">
        <f aca="false">ABS(Simulation!U270-G270)</f>
        <v>3.01625391330163E-012</v>
      </c>
    </row>
    <row r="271" customFormat="false" ht="15" hidden="false" customHeight="false" outlineLevel="0" collapsed="false">
      <c r="F271" s="2" t="n">
        <v>266</v>
      </c>
      <c r="G271" s="36" t="n">
        <v>10.4889116198584</v>
      </c>
      <c r="H271" s="39" t="n">
        <f aca="false">ABS(Simulation!U271-G271)</f>
        <v>3.5331737535671E-012</v>
      </c>
    </row>
    <row r="272" customFormat="false" ht="15" hidden="false" customHeight="false" outlineLevel="0" collapsed="false">
      <c r="F272" s="2" t="n">
        <v>267</v>
      </c>
      <c r="G272" s="36" t="n">
        <v>3.74398763587769</v>
      </c>
      <c r="H272" s="39" t="n">
        <f aca="false">ABS(Simulation!U272-G272)</f>
        <v>6.92113033551323E-012</v>
      </c>
    </row>
    <row r="273" customFormat="false" ht="15" hidden="false" customHeight="false" outlineLevel="0" collapsed="false">
      <c r="F273" s="2" t="n">
        <v>268</v>
      </c>
      <c r="G273" s="36" t="n">
        <v>8.08843962749801</v>
      </c>
      <c r="H273" s="39" t="n">
        <f aca="false">ABS(Simulation!U273-G273)</f>
        <v>9.53903622757935E-013</v>
      </c>
    </row>
    <row r="274" customFormat="false" ht="15" hidden="false" customHeight="false" outlineLevel="0" collapsed="false">
      <c r="F274" s="2" t="n">
        <v>269</v>
      </c>
      <c r="G274" s="36" t="n">
        <v>8.38973710454452</v>
      </c>
      <c r="H274" s="39" t="n">
        <f aca="false">ABS(Simulation!U274-G274)</f>
        <v>7.31681382148963E-012</v>
      </c>
    </row>
    <row r="275" customFormat="false" ht="15" hidden="false" customHeight="false" outlineLevel="0" collapsed="false">
      <c r="F275" s="2" t="n">
        <v>270</v>
      </c>
      <c r="G275" s="36" t="n">
        <v>15.8150850756498</v>
      </c>
      <c r="H275" s="39" t="n">
        <f aca="false">ABS(Simulation!U275-G275)</f>
        <v>1.67155178587564E-012</v>
      </c>
    </row>
    <row r="276" customFormat="false" ht="15" hidden="false" customHeight="false" outlineLevel="0" collapsed="false">
      <c r="F276" s="2" t="n">
        <v>271</v>
      </c>
      <c r="G276" s="36" t="n">
        <v>6.94643645851764</v>
      </c>
      <c r="H276" s="39" t="n">
        <f aca="false">ABS(Simulation!U276-G276)</f>
        <v>1.17772458452237E-012</v>
      </c>
    </row>
    <row r="277" customFormat="false" ht="15" hidden="false" customHeight="false" outlineLevel="0" collapsed="false">
      <c r="F277" s="2" t="n">
        <v>272</v>
      </c>
      <c r="G277" s="36" t="n">
        <v>9.30310672935682</v>
      </c>
      <c r="H277" s="39" t="n">
        <f aca="false">ABS(Simulation!U277-G277)</f>
        <v>3.58113538823091E-012</v>
      </c>
    </row>
    <row r="278" customFormat="false" ht="15" hidden="false" customHeight="false" outlineLevel="0" collapsed="false">
      <c r="F278" s="2" t="n">
        <v>273</v>
      </c>
      <c r="G278" s="36" t="n">
        <v>6.54008153241729</v>
      </c>
      <c r="H278" s="39" t="n">
        <f aca="false">ABS(Simulation!U278-G278)</f>
        <v>3.12905257260354E-012</v>
      </c>
    </row>
    <row r="279" customFormat="false" ht="15" hidden="false" customHeight="false" outlineLevel="0" collapsed="false">
      <c r="F279" s="2" t="n">
        <v>274</v>
      </c>
      <c r="G279" s="36" t="n">
        <v>18.3789225672241</v>
      </c>
      <c r="H279" s="39" t="n">
        <f aca="false">ABS(Simulation!U279-G279)</f>
        <v>0</v>
      </c>
    </row>
    <row r="280" customFormat="false" ht="15" hidden="false" customHeight="false" outlineLevel="0" collapsed="false">
      <c r="F280" s="2" t="n">
        <v>275</v>
      </c>
      <c r="G280" s="36" t="n">
        <v>10.6356825878267</v>
      </c>
      <c r="H280" s="39" t="n">
        <f aca="false">ABS(Simulation!U280-G280)</f>
        <v>1.20259358027397E-012</v>
      </c>
    </row>
    <row r="281" customFormat="false" ht="15" hidden="false" customHeight="false" outlineLevel="0" collapsed="false">
      <c r="F281" s="2" t="n">
        <v>276</v>
      </c>
      <c r="G281" s="36" t="n">
        <v>18.4256657079591</v>
      </c>
      <c r="H281" s="39" t="n">
        <f aca="false">ABS(Simulation!U281-G281)</f>
        <v>1.4210854715202E-012</v>
      </c>
    </row>
    <row r="282" customFormat="false" ht="15" hidden="false" customHeight="false" outlineLevel="0" collapsed="false">
      <c r="F282" s="2" t="n">
        <v>277</v>
      </c>
      <c r="G282" s="36" t="n">
        <v>7.51347818102141</v>
      </c>
      <c r="H282" s="39" t="n">
        <f aca="false">ABS(Simulation!U282-G282)</f>
        <v>2.19557705349871E-012</v>
      </c>
    </row>
    <row r="283" customFormat="false" ht="15" hidden="false" customHeight="false" outlineLevel="0" collapsed="false">
      <c r="F283" s="2" t="n">
        <v>278</v>
      </c>
      <c r="G283" s="36" t="n">
        <v>12.4390229198106</v>
      </c>
      <c r="H283" s="39" t="n">
        <f aca="false">ABS(Simulation!U283-G283)</f>
        <v>2.38742359215394E-012</v>
      </c>
    </row>
    <row r="284" customFormat="false" ht="15" hidden="false" customHeight="false" outlineLevel="0" collapsed="false">
      <c r="F284" s="2" t="n">
        <v>279</v>
      </c>
      <c r="G284" s="36" t="n">
        <v>23.052052853262</v>
      </c>
      <c r="H284" s="39" t="n">
        <f aca="false">ABS(Simulation!U284-G284)</f>
        <v>5.22248910783674E-012</v>
      </c>
    </row>
    <row r="285" customFormat="false" ht="15" hidden="false" customHeight="false" outlineLevel="0" collapsed="false">
      <c r="F285" s="2" t="n">
        <v>280</v>
      </c>
      <c r="G285" s="36" t="n">
        <v>15.5282346878844</v>
      </c>
      <c r="H285" s="39" t="n">
        <f aca="false">ABS(Simulation!U285-G285)</f>
        <v>1.25712773524356E-011</v>
      </c>
    </row>
    <row r="286" customFormat="false" ht="15" hidden="false" customHeight="false" outlineLevel="0" collapsed="false">
      <c r="F286" s="2" t="n">
        <v>281</v>
      </c>
      <c r="G286" s="36" t="n">
        <v>9.44324213409682</v>
      </c>
      <c r="H286" s="39" t="n">
        <f aca="false">ABS(Simulation!U286-G286)</f>
        <v>4.29878355134861E-013</v>
      </c>
    </row>
    <row r="287" customFormat="false" ht="15" hidden="false" customHeight="false" outlineLevel="0" collapsed="false">
      <c r="F287" s="2" t="n">
        <v>282</v>
      </c>
      <c r="G287" s="36" t="n">
        <v>6.99306217592238</v>
      </c>
      <c r="H287" s="39" t="n">
        <f aca="false">ABS(Simulation!U287-G287)</f>
        <v>6.89226453687297E-013</v>
      </c>
    </row>
    <row r="288" customFormat="false" ht="15" hidden="false" customHeight="false" outlineLevel="0" collapsed="false">
      <c r="F288" s="2" t="n">
        <v>283</v>
      </c>
      <c r="G288" s="36" t="n">
        <v>9.86637051400964</v>
      </c>
      <c r="H288" s="39" t="n">
        <f aca="false">ABS(Simulation!U288-G288)</f>
        <v>5.78204151224782E-012</v>
      </c>
    </row>
    <row r="289" customFormat="false" ht="15" hidden="false" customHeight="false" outlineLevel="0" collapsed="false">
      <c r="F289" s="2" t="n">
        <v>284</v>
      </c>
      <c r="G289" s="36" t="n">
        <v>7.09282507996466</v>
      </c>
      <c r="H289" s="39" t="n">
        <f aca="false">ABS(Simulation!U289-G289)</f>
        <v>5.6479265708731E-012</v>
      </c>
    </row>
    <row r="290" customFormat="false" ht="15" hidden="false" customHeight="false" outlineLevel="0" collapsed="false">
      <c r="F290" s="2" t="n">
        <v>285</v>
      </c>
      <c r="G290" s="36" t="n">
        <v>7.88378623745796</v>
      </c>
      <c r="H290" s="39" t="n">
        <f aca="false">ABS(Simulation!U290-G290)</f>
        <v>5.87707660315573E-012</v>
      </c>
    </row>
    <row r="291" customFormat="false" ht="15" hidden="false" customHeight="false" outlineLevel="0" collapsed="false">
      <c r="F291" s="2" t="n">
        <v>286</v>
      </c>
      <c r="G291" s="36" t="n">
        <v>10.6576875354812</v>
      </c>
      <c r="H291" s="39" t="n">
        <f aca="false">ABS(Simulation!U291-G291)</f>
        <v>6.14619466432487E-013</v>
      </c>
    </row>
    <row r="292" customFormat="false" ht="15" hidden="false" customHeight="false" outlineLevel="0" collapsed="false">
      <c r="F292" s="2" t="n">
        <v>287</v>
      </c>
      <c r="G292" s="36" t="n">
        <v>12.1602794342041</v>
      </c>
      <c r="H292" s="39" t="n">
        <f aca="false">ABS(Simulation!U292-G292)</f>
        <v>1.88649096344307E-012</v>
      </c>
    </row>
    <row r="293" customFormat="false" ht="15" hidden="false" customHeight="false" outlineLevel="0" collapsed="false">
      <c r="F293" s="2" t="n">
        <v>288</v>
      </c>
      <c r="G293" s="36" t="n">
        <v>10.7078889132025</v>
      </c>
      <c r="H293" s="39" t="n">
        <f aca="false">ABS(Simulation!U293-G293)</f>
        <v>1.49089629530863E-011</v>
      </c>
    </row>
    <row r="294" customFormat="false" ht="15" hidden="false" customHeight="false" outlineLevel="0" collapsed="false">
      <c r="F294" s="2" t="n">
        <v>289</v>
      </c>
      <c r="G294" s="36" t="n">
        <v>16.1458375190993</v>
      </c>
      <c r="H294" s="39" t="n">
        <f aca="false">ABS(Simulation!U294-G294)</f>
        <v>3.75877107217093E-012</v>
      </c>
    </row>
    <row r="295" customFormat="false" ht="15" hidden="false" customHeight="false" outlineLevel="0" collapsed="false">
      <c r="F295" s="2" t="n">
        <v>290</v>
      </c>
      <c r="G295" s="36" t="n">
        <v>7.49756499056157</v>
      </c>
      <c r="H295" s="39" t="n">
        <f aca="false">ABS(Simulation!U295-G295)</f>
        <v>1.31628041799559E-012</v>
      </c>
    </row>
    <row r="296" customFormat="false" ht="15" hidden="false" customHeight="false" outlineLevel="0" collapsed="false">
      <c r="F296" s="2" t="n">
        <v>291</v>
      </c>
      <c r="G296" s="36" t="n">
        <v>11.0326647951444</v>
      </c>
      <c r="H296" s="39" t="n">
        <f aca="false">ABS(Simulation!U296-G296)</f>
        <v>1.4086509736444E-012</v>
      </c>
    </row>
    <row r="297" customFormat="false" ht="15" hidden="false" customHeight="false" outlineLevel="0" collapsed="false">
      <c r="F297" s="2" t="n">
        <v>292</v>
      </c>
      <c r="G297" s="36" t="n">
        <v>11.0019652579813</v>
      </c>
      <c r="H297" s="39" t="n">
        <f aca="false">ABS(Simulation!U297-G297)</f>
        <v>2.39985809002974E-012</v>
      </c>
    </row>
    <row r="298" customFormat="false" ht="15" hidden="false" customHeight="false" outlineLevel="0" collapsed="false">
      <c r="F298" s="2" t="n">
        <v>293</v>
      </c>
      <c r="G298" s="36" t="n">
        <v>15.985742442236</v>
      </c>
      <c r="H298" s="39" t="n">
        <f aca="false">ABS(Simulation!U298-G298)</f>
        <v>7.8159700933611E-013</v>
      </c>
    </row>
    <row r="299" customFormat="false" ht="15" hidden="false" customHeight="false" outlineLevel="0" collapsed="false">
      <c r="F299" s="2" t="n">
        <v>294</v>
      </c>
      <c r="G299" s="36" t="n">
        <v>20.5990747214874</v>
      </c>
      <c r="H299" s="39" t="n">
        <f aca="false">ABS(Simulation!U299-G299)</f>
        <v>4.59010607301025E-012</v>
      </c>
    </row>
    <row r="300" customFormat="false" ht="15" hidden="false" customHeight="false" outlineLevel="0" collapsed="false">
      <c r="F300" s="2" t="n">
        <v>295</v>
      </c>
      <c r="G300" s="36" t="n">
        <v>7.40349591797328</v>
      </c>
      <c r="H300" s="39" t="n">
        <f aca="false">ABS(Simulation!U300-G300)</f>
        <v>1.406874616805E-011</v>
      </c>
    </row>
    <row r="301" customFormat="false" ht="15" hidden="false" customHeight="false" outlineLevel="0" collapsed="false">
      <c r="F301" s="2" t="n">
        <v>296</v>
      </c>
      <c r="G301" s="36" t="n">
        <v>15.619825648992</v>
      </c>
      <c r="H301" s="39" t="n">
        <f aca="false">ABS(Simulation!U301-G301)</f>
        <v>1.91846538655227E-013</v>
      </c>
    </row>
    <row r="302" customFormat="false" ht="15" hidden="false" customHeight="false" outlineLevel="0" collapsed="false">
      <c r="F302" s="2" t="n">
        <v>297</v>
      </c>
      <c r="G302" s="36" t="n">
        <v>17.374792231335</v>
      </c>
      <c r="H302" s="39" t="n">
        <f aca="false">ABS(Simulation!U302-G302)</f>
        <v>3.44968498211529E-012</v>
      </c>
    </row>
    <row r="303" customFormat="false" ht="15" hidden="false" customHeight="false" outlineLevel="0" collapsed="false">
      <c r="F303" s="2" t="n">
        <v>298</v>
      </c>
      <c r="G303" s="36" t="n">
        <v>9.51596958293006</v>
      </c>
      <c r="H303" s="39" t="n">
        <f aca="false">ABS(Simulation!U303-G303)</f>
        <v>9.2370555648813E-014</v>
      </c>
    </row>
    <row r="304" customFormat="false" ht="15" hidden="false" customHeight="false" outlineLevel="0" collapsed="false">
      <c r="F304" s="2" t="n">
        <v>299</v>
      </c>
      <c r="G304" s="36" t="n">
        <v>12.6171578620666</v>
      </c>
      <c r="H304" s="39" t="n">
        <f aca="false">ABS(Simulation!U304-G304)</f>
        <v>3.31290550548147E-012</v>
      </c>
    </row>
    <row r="305" customFormat="false" ht="15" hidden="false" customHeight="false" outlineLevel="0" collapsed="false">
      <c r="F305" s="2" t="n">
        <v>300</v>
      </c>
      <c r="G305" s="36" t="n">
        <v>11.3459912608057</v>
      </c>
      <c r="H305" s="39" t="n">
        <f aca="false">ABS(Simulation!U305-G305)</f>
        <v>1.59872115546023E-013</v>
      </c>
    </row>
    <row r="306" customFormat="false" ht="15" hidden="false" customHeight="false" outlineLevel="0" collapsed="false">
      <c r="F306" s="2" t="n">
        <v>301</v>
      </c>
      <c r="G306" s="36" t="n">
        <v>8.63182264030688</v>
      </c>
      <c r="H306" s="39" t="n">
        <f aca="false">ABS(Simulation!U306-G306)</f>
        <v>2.23465690396552E-012</v>
      </c>
    </row>
    <row r="307" customFormat="false" ht="15" hidden="false" customHeight="false" outlineLevel="0" collapsed="false">
      <c r="F307" s="2" t="n">
        <v>302</v>
      </c>
      <c r="G307" s="36" t="n">
        <v>15.975558711831</v>
      </c>
      <c r="H307" s="39" t="n">
        <f aca="false">ABS(Simulation!U307-G307)</f>
        <v>6.30606677987089E-012</v>
      </c>
    </row>
    <row r="308" customFormat="false" ht="15" hidden="false" customHeight="false" outlineLevel="0" collapsed="false">
      <c r="F308" s="2" t="n">
        <v>303</v>
      </c>
      <c r="G308" s="36" t="n">
        <v>6.75745435886487</v>
      </c>
      <c r="H308" s="39" t="n">
        <f aca="false">ABS(Simulation!U308-G308)</f>
        <v>4.02344824124157E-013</v>
      </c>
    </row>
    <row r="309" customFormat="false" ht="15" hidden="false" customHeight="false" outlineLevel="0" collapsed="false">
      <c r="F309" s="2" t="n">
        <v>304</v>
      </c>
      <c r="G309" s="36" t="n">
        <v>7.42574354962056</v>
      </c>
      <c r="H309" s="39" t="n">
        <f aca="false">ABS(Simulation!U309-G309)</f>
        <v>1.68753899743024E-013</v>
      </c>
    </row>
    <row r="310" customFormat="false" ht="15" hidden="false" customHeight="false" outlineLevel="0" collapsed="false">
      <c r="F310" s="2" t="n">
        <v>305</v>
      </c>
      <c r="G310" s="36" t="n">
        <v>18.5778788925747</v>
      </c>
      <c r="H310" s="39" t="n">
        <f aca="false">ABS(Simulation!U310-G310)</f>
        <v>7.04503122506139E-012</v>
      </c>
    </row>
    <row r="311" customFormat="false" ht="15" hidden="false" customHeight="false" outlineLevel="0" collapsed="false">
      <c r="F311" s="2" t="n">
        <v>306</v>
      </c>
      <c r="G311" s="36" t="n">
        <v>16.6560670313235</v>
      </c>
      <c r="H311" s="39" t="n">
        <f aca="false">ABS(Simulation!U311-G311)</f>
        <v>7.105427357601E-013</v>
      </c>
    </row>
    <row r="312" customFormat="false" ht="15" hidden="false" customHeight="false" outlineLevel="0" collapsed="false">
      <c r="F312" s="2" t="n">
        <v>307</v>
      </c>
      <c r="G312" s="36" t="n">
        <v>6.16952965992689</v>
      </c>
      <c r="H312" s="39" t="n">
        <f aca="false">ABS(Simulation!U312-G312)</f>
        <v>9.60209689537805E-012</v>
      </c>
    </row>
    <row r="313" customFormat="false" ht="15" hidden="false" customHeight="false" outlineLevel="0" collapsed="false">
      <c r="F313" s="2" t="n">
        <v>308</v>
      </c>
      <c r="G313" s="36" t="n">
        <v>20.0292583411323</v>
      </c>
      <c r="H313" s="39" t="n">
        <f aca="false">ABS(Simulation!U313-G313)</f>
        <v>6.70397071189655E-012</v>
      </c>
    </row>
    <row r="314" customFormat="false" ht="15" hidden="false" customHeight="false" outlineLevel="0" collapsed="false">
      <c r="F314" s="2" t="n">
        <v>309</v>
      </c>
      <c r="G314" s="36" t="n">
        <v>15.743031762127</v>
      </c>
      <c r="H314" s="39" t="n">
        <f aca="false">ABS(Simulation!U314-G314)</f>
        <v>2.38209452163574E-012</v>
      </c>
    </row>
    <row r="315" customFormat="false" ht="15" hidden="false" customHeight="false" outlineLevel="0" collapsed="false">
      <c r="F315" s="2" t="n">
        <v>310</v>
      </c>
      <c r="G315" s="36" t="n">
        <v>14.3828463797178</v>
      </c>
      <c r="H315" s="39" t="n">
        <f aca="false">ABS(Simulation!U315-G315)</f>
        <v>1.98063787593128E-012</v>
      </c>
    </row>
    <row r="316" customFormat="false" ht="15" hidden="false" customHeight="false" outlineLevel="0" collapsed="false">
      <c r="F316" s="2" t="n">
        <v>311</v>
      </c>
      <c r="G316" s="36" t="n">
        <v>10.4886758306717</v>
      </c>
      <c r="H316" s="39" t="n">
        <f aca="false">ABS(Simulation!U316-G316)</f>
        <v>4.08917344429938E-012</v>
      </c>
    </row>
    <row r="317" customFormat="false" ht="15" hidden="false" customHeight="false" outlineLevel="0" collapsed="false">
      <c r="F317" s="2" t="n">
        <v>312</v>
      </c>
      <c r="G317" s="36" t="n">
        <v>13.6982894193016</v>
      </c>
      <c r="H317" s="39" t="n">
        <f aca="false">ABS(Simulation!U317-G317)</f>
        <v>1.37845290737459E-012</v>
      </c>
    </row>
    <row r="318" customFormat="false" ht="15" hidden="false" customHeight="false" outlineLevel="0" collapsed="false">
      <c r="F318" s="2" t="n">
        <v>313</v>
      </c>
      <c r="G318" s="36" t="n">
        <v>1.70523162918316</v>
      </c>
      <c r="H318" s="39" t="n">
        <f aca="false">ABS(Simulation!U318-G318)</f>
        <v>9.13846776029459E-012</v>
      </c>
    </row>
    <row r="319" customFormat="false" ht="15" hidden="false" customHeight="false" outlineLevel="0" collapsed="false">
      <c r="F319" s="2" t="n">
        <v>314</v>
      </c>
      <c r="G319" s="36" t="n">
        <v>8.9351165473908</v>
      </c>
      <c r="H319" s="39" t="n">
        <f aca="false">ABS(Simulation!U319-G319)</f>
        <v>3.96127575186256E-012</v>
      </c>
    </row>
    <row r="320" customFormat="false" ht="15" hidden="false" customHeight="false" outlineLevel="0" collapsed="false">
      <c r="F320" s="2" t="n">
        <v>315</v>
      </c>
      <c r="G320" s="36" t="n">
        <v>19.3966192450546</v>
      </c>
      <c r="H320" s="39" t="n">
        <f aca="false">ABS(Simulation!U320-G320)</f>
        <v>8.40216785036319E-012</v>
      </c>
    </row>
    <row r="321" customFormat="false" ht="15" hidden="false" customHeight="false" outlineLevel="0" collapsed="false">
      <c r="F321" s="2" t="n">
        <v>316</v>
      </c>
      <c r="G321" s="36" t="n">
        <v>8.75088686261904</v>
      </c>
      <c r="H321" s="39" t="n">
        <f aca="false">ABS(Simulation!U321-G321)</f>
        <v>2.35900188272353E-012</v>
      </c>
    </row>
    <row r="322" customFormat="false" ht="15" hidden="false" customHeight="false" outlineLevel="0" collapsed="false">
      <c r="F322" s="2" t="n">
        <v>317</v>
      </c>
      <c r="G322" s="36" t="n">
        <v>8.61879753164914</v>
      </c>
      <c r="H322" s="39" t="n">
        <f aca="false">ABS(Simulation!U322-G322)</f>
        <v>2.70006239588838E-012</v>
      </c>
    </row>
    <row r="323" customFormat="false" ht="15" hidden="false" customHeight="false" outlineLevel="0" collapsed="false">
      <c r="F323" s="2" t="n">
        <v>318</v>
      </c>
      <c r="G323" s="36" t="n">
        <v>11.6211551201215</v>
      </c>
      <c r="H323" s="39" t="n">
        <f aca="false">ABS(Simulation!U323-G323)</f>
        <v>3.73034936274053E-013</v>
      </c>
    </row>
    <row r="324" customFormat="false" ht="15" hidden="false" customHeight="false" outlineLevel="0" collapsed="false">
      <c r="F324" s="2" t="n">
        <v>319</v>
      </c>
      <c r="G324" s="36" t="n">
        <v>7.97338567048517</v>
      </c>
      <c r="H324" s="39" t="n">
        <f aca="false">ABS(Simulation!U324-G324)</f>
        <v>1.66000546641953E-012</v>
      </c>
    </row>
    <row r="325" customFormat="false" ht="15" hidden="false" customHeight="false" outlineLevel="0" collapsed="false">
      <c r="F325" s="2" t="n">
        <v>320</v>
      </c>
      <c r="G325" s="36" t="n">
        <v>10.2469457132489</v>
      </c>
      <c r="H325" s="39" t="n">
        <f aca="false">ABS(Simulation!U325-G325)</f>
        <v>6.31139585038909E-012</v>
      </c>
    </row>
    <row r="326" customFormat="false" ht="15" hidden="false" customHeight="false" outlineLevel="0" collapsed="false">
      <c r="F326" s="2" t="n">
        <v>321</v>
      </c>
      <c r="G326" s="36" t="n">
        <v>8.80226050741039</v>
      </c>
      <c r="H326" s="39" t="n">
        <f aca="false">ABS(Simulation!U326-G326)</f>
        <v>5.87974113841483E-013</v>
      </c>
    </row>
    <row r="327" customFormat="false" ht="15" hidden="false" customHeight="false" outlineLevel="0" collapsed="false">
      <c r="F327" s="2" t="n">
        <v>322</v>
      </c>
      <c r="G327" s="36" t="n">
        <v>13.3846401106517</v>
      </c>
      <c r="H327" s="39" t="n">
        <f aca="false">ABS(Simulation!U327-G327)</f>
        <v>3.99680288865056E-013</v>
      </c>
    </row>
    <row r="328" customFormat="false" ht="15" hidden="false" customHeight="false" outlineLevel="0" collapsed="false">
      <c r="F328" s="2" t="n">
        <v>323</v>
      </c>
      <c r="G328" s="36" t="n">
        <v>8.30687005867791</v>
      </c>
      <c r="H328" s="39" t="n">
        <f aca="false">ABS(Simulation!U328-G328)</f>
        <v>1.37152511570093E-011</v>
      </c>
    </row>
    <row r="329" customFormat="false" ht="15" hidden="false" customHeight="false" outlineLevel="0" collapsed="false">
      <c r="F329" s="2" t="n">
        <v>324</v>
      </c>
      <c r="G329" s="36" t="n">
        <v>12.9725956302946</v>
      </c>
      <c r="H329" s="39" t="n">
        <f aca="false">ABS(Simulation!U329-G329)</f>
        <v>2.55440113505756E-012</v>
      </c>
    </row>
    <row r="330" customFormat="false" ht="15" hidden="false" customHeight="false" outlineLevel="0" collapsed="false">
      <c r="F330" s="2" t="n">
        <v>325</v>
      </c>
      <c r="G330" s="36" t="n">
        <v>29.7174458795699</v>
      </c>
      <c r="H330" s="39" t="n">
        <f aca="false">ABS(Simulation!U330-G330)</f>
        <v>1.22746257602557E-011</v>
      </c>
    </row>
    <row r="331" customFormat="false" ht="15" hidden="false" customHeight="false" outlineLevel="0" collapsed="false">
      <c r="F331" s="2" t="n">
        <v>326</v>
      </c>
      <c r="G331" s="36" t="n">
        <v>12.1385521862147</v>
      </c>
      <c r="H331" s="39" t="n">
        <f aca="false">ABS(Simulation!U331-G331)</f>
        <v>1.05142561324101E-011</v>
      </c>
    </row>
    <row r="332" customFormat="false" ht="15" hidden="false" customHeight="false" outlineLevel="0" collapsed="false">
      <c r="F332" s="2" t="n">
        <v>327</v>
      </c>
      <c r="G332" s="36" t="n">
        <v>8.73265530409064</v>
      </c>
      <c r="H332" s="39" t="n">
        <f aca="false">ABS(Simulation!U332-G332)</f>
        <v>5.59730040095019E-012</v>
      </c>
    </row>
    <row r="333" customFormat="false" ht="15" hidden="false" customHeight="false" outlineLevel="0" collapsed="false">
      <c r="F333" s="2" t="n">
        <v>328</v>
      </c>
      <c r="G333" s="36" t="n">
        <v>12.2815866182371</v>
      </c>
      <c r="H333" s="39" t="n">
        <f aca="false">ABS(Simulation!U333-G333)</f>
        <v>4.81392703477468E-013</v>
      </c>
    </row>
    <row r="334" customFormat="false" ht="15" hidden="false" customHeight="false" outlineLevel="0" collapsed="false">
      <c r="F334" s="2" t="n">
        <v>329</v>
      </c>
      <c r="G334" s="36" t="n">
        <v>11.7192854200009</v>
      </c>
      <c r="H334" s="39" t="n">
        <f aca="false">ABS(Simulation!U334-G334)</f>
        <v>1.81721304670646E-012</v>
      </c>
    </row>
    <row r="335" customFormat="false" ht="15" hidden="false" customHeight="false" outlineLevel="0" collapsed="false">
      <c r="F335" s="2" t="n">
        <v>330</v>
      </c>
      <c r="G335" s="36" t="n">
        <v>7.40268874180637</v>
      </c>
      <c r="H335" s="39" t="n">
        <f aca="false">ABS(Simulation!U335-G335)</f>
        <v>8.43769498715119E-014</v>
      </c>
    </row>
    <row r="336" customFormat="false" ht="15" hidden="false" customHeight="false" outlineLevel="0" collapsed="false">
      <c r="F336" s="2" t="n">
        <v>331</v>
      </c>
      <c r="G336" s="36" t="n">
        <v>7.48750272199404</v>
      </c>
      <c r="H336" s="39" t="n">
        <f aca="false">ABS(Simulation!U336-G336)</f>
        <v>3.70103947489042E-012</v>
      </c>
    </row>
    <row r="337" customFormat="false" ht="15" hidden="false" customHeight="false" outlineLevel="0" collapsed="false">
      <c r="F337" s="2" t="n">
        <v>332</v>
      </c>
      <c r="G337" s="36" t="n">
        <v>10.134228413796</v>
      </c>
      <c r="H337" s="39" t="n">
        <f aca="false">ABS(Simulation!U337-G337)</f>
        <v>2.39630537635094E-012</v>
      </c>
    </row>
    <row r="338" customFormat="false" ht="15" hidden="false" customHeight="false" outlineLevel="0" collapsed="false">
      <c r="F338" s="2" t="n">
        <v>333</v>
      </c>
      <c r="G338" s="36" t="n">
        <v>9.09594588221987</v>
      </c>
      <c r="H338" s="39" t="n">
        <f aca="false">ABS(Simulation!U338-G338)</f>
        <v>1.59516844178143E-012</v>
      </c>
    </row>
    <row r="339" customFormat="false" ht="15" hidden="false" customHeight="false" outlineLevel="0" collapsed="false">
      <c r="F339" s="2" t="n">
        <v>334</v>
      </c>
      <c r="G339" s="36" t="n">
        <v>8.81482273034314</v>
      </c>
      <c r="H339" s="39" t="n">
        <f aca="false">ABS(Simulation!U339-G339)</f>
        <v>2.8332891588434E-012</v>
      </c>
    </row>
    <row r="340" customFormat="false" ht="15" hidden="false" customHeight="false" outlineLevel="0" collapsed="false">
      <c r="F340" s="2" t="n">
        <v>335</v>
      </c>
      <c r="G340" s="36" t="n">
        <v>5.73209931185906</v>
      </c>
      <c r="H340" s="39" t="n">
        <f aca="false">ABS(Simulation!U340-G340)</f>
        <v>1.79856129989275E-012</v>
      </c>
    </row>
    <row r="341" customFormat="false" ht="15" hidden="false" customHeight="false" outlineLevel="0" collapsed="false">
      <c r="F341" s="2" t="n">
        <v>336</v>
      </c>
      <c r="G341" s="36" t="n">
        <v>5.82155542721003</v>
      </c>
      <c r="H341" s="39" t="n">
        <f aca="false">ABS(Simulation!U341-G341)</f>
        <v>7.17204073907851E-012</v>
      </c>
    </row>
    <row r="342" customFormat="false" ht="15" hidden="false" customHeight="false" outlineLevel="0" collapsed="false">
      <c r="F342" s="2" t="n">
        <v>337</v>
      </c>
      <c r="G342" s="36" t="n">
        <v>13.3264420564674</v>
      </c>
      <c r="H342" s="39" t="n">
        <f aca="false">ABS(Simulation!U342-G342)</f>
        <v>4.81570339161408E-012</v>
      </c>
    </row>
    <row r="343" customFormat="false" ht="15" hidden="false" customHeight="false" outlineLevel="0" collapsed="false">
      <c r="F343" s="2" t="n">
        <v>338</v>
      </c>
      <c r="G343" s="36" t="n">
        <v>7.07822521600806</v>
      </c>
      <c r="H343" s="39" t="n">
        <f aca="false">ABS(Simulation!U343-G343)</f>
        <v>1.31628041799559E-012</v>
      </c>
    </row>
    <row r="344" customFormat="false" ht="15" hidden="false" customHeight="false" outlineLevel="0" collapsed="false">
      <c r="F344" s="2" t="n">
        <v>339</v>
      </c>
      <c r="G344" s="36" t="n">
        <v>3.1392598506269</v>
      </c>
      <c r="H344" s="39" t="n">
        <f aca="false">ABS(Simulation!U344-G344)</f>
        <v>1.23723253864227E-012</v>
      </c>
    </row>
    <row r="345" customFormat="false" ht="15" hidden="false" customHeight="false" outlineLevel="0" collapsed="false">
      <c r="F345" s="2" t="n">
        <v>340</v>
      </c>
      <c r="G345" s="36" t="n">
        <v>5.45144657293638</v>
      </c>
      <c r="H345" s="39" t="n">
        <f aca="false">ABS(Simulation!U345-G345)</f>
        <v>3.92574861507455E-012</v>
      </c>
    </row>
    <row r="346" customFormat="false" ht="15" hidden="false" customHeight="false" outlineLevel="0" collapsed="false">
      <c r="F346" s="2" t="n">
        <v>341</v>
      </c>
      <c r="G346" s="36" t="n">
        <v>10.8430189692835</v>
      </c>
      <c r="H346" s="39" t="n">
        <f aca="false">ABS(Simulation!U346-G346)</f>
        <v>1.70352620898484E-012</v>
      </c>
    </row>
    <row r="347" customFormat="false" ht="15" hidden="false" customHeight="false" outlineLevel="0" collapsed="false">
      <c r="F347" s="2" t="n">
        <v>342</v>
      </c>
      <c r="G347" s="36" t="n">
        <v>17.2565907747663</v>
      </c>
      <c r="H347" s="39" t="n">
        <f aca="false">ABS(Simulation!U347-G347)</f>
        <v>1.58451030074502E-012</v>
      </c>
    </row>
    <row r="348" customFormat="false" ht="15" hidden="false" customHeight="false" outlineLevel="0" collapsed="false">
      <c r="F348" s="2" t="n">
        <v>343</v>
      </c>
      <c r="G348" s="36" t="n">
        <v>9.73541806963899</v>
      </c>
      <c r="H348" s="39" t="n">
        <f aca="false">ABS(Simulation!U348-G348)</f>
        <v>1.4299672557172E-012</v>
      </c>
    </row>
    <row r="349" customFormat="false" ht="15" hidden="false" customHeight="false" outlineLevel="0" collapsed="false">
      <c r="F349" s="2" t="n">
        <v>344</v>
      </c>
      <c r="G349" s="36" t="n">
        <v>9.65984269412181</v>
      </c>
      <c r="H349" s="39" t="n">
        <f aca="false">ABS(Simulation!U349-G349)</f>
        <v>7.0716765776524E-012</v>
      </c>
    </row>
    <row r="350" customFormat="false" ht="15" hidden="false" customHeight="false" outlineLevel="0" collapsed="false">
      <c r="F350" s="2" t="n">
        <v>345</v>
      </c>
      <c r="G350" s="36" t="n">
        <v>23.3384158843669</v>
      </c>
      <c r="H350" s="39" t="n">
        <f aca="false">ABS(Simulation!U350-G350)</f>
        <v>1.03490549463459E-011</v>
      </c>
    </row>
    <row r="351" customFormat="false" ht="15" hidden="false" customHeight="false" outlineLevel="0" collapsed="false">
      <c r="F351" s="2" t="n">
        <v>346</v>
      </c>
      <c r="G351" s="36" t="n">
        <v>12.1226860991646</v>
      </c>
      <c r="H351" s="39" t="n">
        <f aca="false">ABS(Simulation!U351-G351)</f>
        <v>5.98987526245764E-012</v>
      </c>
    </row>
    <row r="352" customFormat="false" ht="15" hidden="false" customHeight="false" outlineLevel="0" collapsed="false">
      <c r="F352" s="2" t="n">
        <v>347</v>
      </c>
      <c r="G352" s="36" t="n">
        <v>12.1598911536053</v>
      </c>
      <c r="H352" s="39" t="n">
        <f aca="false">ABS(Simulation!U352-G352)</f>
        <v>1.35003119794419E-012</v>
      </c>
    </row>
    <row r="353" customFormat="false" ht="15" hidden="false" customHeight="false" outlineLevel="0" collapsed="false">
      <c r="F353" s="2" t="n">
        <v>348</v>
      </c>
      <c r="G353" s="36" t="n">
        <v>15.0714345393066</v>
      </c>
      <c r="H353" s="39" t="n">
        <f aca="false">ABS(Simulation!U353-G353)</f>
        <v>4.09272615797818E-012</v>
      </c>
    </row>
    <row r="354" customFormat="false" ht="15" hidden="false" customHeight="false" outlineLevel="0" collapsed="false">
      <c r="F354" s="2" t="n">
        <v>349</v>
      </c>
      <c r="G354" s="36" t="n">
        <v>11.5824708489996</v>
      </c>
      <c r="H354" s="39" t="n">
        <f aca="false">ABS(Simulation!U354-G354)</f>
        <v>2.1600499167107E-012</v>
      </c>
    </row>
    <row r="355" customFormat="false" ht="15" hidden="false" customHeight="false" outlineLevel="0" collapsed="false">
      <c r="F355" s="2" t="n">
        <v>350</v>
      </c>
      <c r="G355" s="36" t="n">
        <v>14.216706506997</v>
      </c>
      <c r="H355" s="39" t="n">
        <f aca="false">ABS(Simulation!U355-G355)</f>
        <v>7.69162511460309E-012</v>
      </c>
    </row>
    <row r="356" customFormat="false" ht="15" hidden="false" customHeight="false" outlineLevel="0" collapsed="false">
      <c r="F356" s="2" t="n">
        <v>351</v>
      </c>
      <c r="G356" s="36" t="n">
        <v>13.1816343653924</v>
      </c>
      <c r="H356" s="39" t="n">
        <f aca="false">ABS(Simulation!U356-G356)</f>
        <v>1.81010761934886E-012</v>
      </c>
    </row>
    <row r="357" customFormat="false" ht="15" hidden="false" customHeight="false" outlineLevel="0" collapsed="false">
      <c r="F357" s="2" t="n">
        <v>352</v>
      </c>
      <c r="G357" s="36" t="n">
        <v>26.8000563172333</v>
      </c>
      <c r="H357" s="39" t="n">
        <f aca="false">ABS(Simulation!U357-G357)</f>
        <v>1.02460262496606E-011</v>
      </c>
    </row>
    <row r="358" customFormat="false" ht="15" hidden="false" customHeight="false" outlineLevel="0" collapsed="false">
      <c r="F358" s="2" t="n">
        <v>353</v>
      </c>
      <c r="G358" s="36" t="n">
        <v>6.7927273318197</v>
      </c>
      <c r="H358" s="39" t="n">
        <f aca="false">ABS(Simulation!U358-G358)</f>
        <v>6.96065427518988E-012</v>
      </c>
    </row>
    <row r="359" customFormat="false" ht="15" hidden="false" customHeight="false" outlineLevel="0" collapsed="false">
      <c r="F359" s="2" t="n">
        <v>354</v>
      </c>
      <c r="G359" s="36" t="n">
        <v>16.6012260223316</v>
      </c>
      <c r="H359" s="39" t="n">
        <f aca="false">ABS(Simulation!U359-G359)</f>
        <v>1.97886151909188E-012</v>
      </c>
    </row>
    <row r="360" customFormat="false" ht="15" hidden="false" customHeight="false" outlineLevel="0" collapsed="false">
      <c r="F360" s="2" t="n">
        <v>355</v>
      </c>
      <c r="G360" s="36" t="n">
        <v>8.22146240504699</v>
      </c>
      <c r="H360" s="39" t="n">
        <f aca="false">ABS(Simulation!U360-G360)</f>
        <v>2.40873987422674E-012</v>
      </c>
    </row>
    <row r="361" customFormat="false" ht="15" hidden="false" customHeight="false" outlineLevel="0" collapsed="false">
      <c r="F361" s="2" t="n">
        <v>356</v>
      </c>
      <c r="G361" s="36" t="n">
        <v>15.7889449810943</v>
      </c>
      <c r="H361" s="39" t="n">
        <f aca="false">ABS(Simulation!U361-G361)</f>
        <v>1.33049127271079E-012</v>
      </c>
    </row>
    <row r="362" customFormat="false" ht="15" hidden="false" customHeight="false" outlineLevel="0" collapsed="false">
      <c r="F362" s="2" t="n">
        <v>357</v>
      </c>
      <c r="G362" s="36" t="n">
        <v>13.7221483122498</v>
      </c>
      <c r="H362" s="39" t="n">
        <f aca="false">ABS(Simulation!U362-G362)</f>
        <v>1.04805053524615E-013</v>
      </c>
    </row>
    <row r="363" customFormat="false" ht="15" hidden="false" customHeight="false" outlineLevel="0" collapsed="false">
      <c r="F363" s="2" t="n">
        <v>358</v>
      </c>
      <c r="G363" s="36" t="n">
        <v>29.6344568472713</v>
      </c>
      <c r="H363" s="39" t="n">
        <f aca="false">ABS(Simulation!U363-G363)</f>
        <v>2.10036432690686E-011</v>
      </c>
    </row>
    <row r="364" customFormat="false" ht="15" hidden="false" customHeight="false" outlineLevel="0" collapsed="false">
      <c r="F364" s="2" t="n">
        <v>359</v>
      </c>
      <c r="G364" s="36" t="n">
        <v>10.2086832998238</v>
      </c>
      <c r="H364" s="39" t="n">
        <f aca="false">ABS(Simulation!U364-G364)</f>
        <v>3.97371024973836E-012</v>
      </c>
    </row>
    <row r="365" customFormat="false" ht="15" hidden="false" customHeight="false" outlineLevel="0" collapsed="false">
      <c r="F365" s="2" t="n">
        <v>360</v>
      </c>
      <c r="G365" s="36" t="n">
        <v>12.0046292900811</v>
      </c>
      <c r="H365" s="39" t="n">
        <f aca="false">ABS(Simulation!U365-G365)</f>
        <v>1.71418435002124E-012</v>
      </c>
    </row>
    <row r="366" customFormat="false" ht="15" hidden="false" customHeight="false" outlineLevel="0" collapsed="false">
      <c r="F366" s="2" t="n">
        <v>361</v>
      </c>
      <c r="G366" s="36" t="n">
        <v>17.4283310985982</v>
      </c>
      <c r="H366" s="39" t="n">
        <f aca="false">ABS(Simulation!U366-G366)</f>
        <v>8.59756710269721E-012</v>
      </c>
    </row>
    <row r="367" customFormat="false" ht="15" hidden="false" customHeight="false" outlineLevel="0" collapsed="false">
      <c r="F367" s="2" t="n">
        <v>362</v>
      </c>
      <c r="G367" s="36" t="n">
        <v>17.2607939992491</v>
      </c>
      <c r="H367" s="39" t="n">
        <f aca="false">ABS(Simulation!U367-G367)</f>
        <v>1.68611791195872E-011</v>
      </c>
    </row>
    <row r="368" customFormat="false" ht="15" hidden="false" customHeight="false" outlineLevel="0" collapsed="false">
      <c r="F368" s="2" t="n">
        <v>363</v>
      </c>
      <c r="G368" s="36" t="n">
        <v>12.1232874690755</v>
      </c>
      <c r="H368" s="39" t="n">
        <f aca="false">ABS(Simulation!U368-G368)</f>
        <v>6.81765754961816E-012</v>
      </c>
    </row>
    <row r="369" customFormat="false" ht="15" hidden="false" customHeight="false" outlineLevel="0" collapsed="false">
      <c r="F369" s="2" t="n">
        <v>364</v>
      </c>
      <c r="G369" s="36" t="n">
        <v>19.8811259132851</v>
      </c>
      <c r="H369" s="39" t="n">
        <f aca="false">ABS(Simulation!U369-G369)</f>
        <v>5.46052092431637E-012</v>
      </c>
    </row>
    <row r="370" customFormat="false" ht="15" hidden="false" customHeight="false" outlineLevel="0" collapsed="false">
      <c r="F370" s="2" t="n">
        <v>365</v>
      </c>
      <c r="G370" s="36" t="n">
        <v>12.8006673931911</v>
      </c>
      <c r="H370" s="39" t="n">
        <f aca="false">ABS(Simulation!U370-G370)</f>
        <v>5.41611200333136E-012</v>
      </c>
    </row>
    <row r="371" customFormat="false" ht="15" hidden="false" customHeight="false" outlineLevel="0" collapsed="false">
      <c r="F371" s="2" t="n">
        <v>366</v>
      </c>
      <c r="G371" s="36" t="n">
        <v>13.4629456565479</v>
      </c>
      <c r="H371" s="39" t="n">
        <f aca="false">ABS(Simulation!U371-G371)</f>
        <v>5.22426546467614E-012</v>
      </c>
    </row>
    <row r="372" customFormat="false" ht="15" hidden="false" customHeight="false" outlineLevel="0" collapsed="false">
      <c r="F372" s="2" t="n">
        <v>367</v>
      </c>
      <c r="G372" s="36" t="n">
        <v>15.8996282120664</v>
      </c>
      <c r="H372" s="39" t="n">
        <f aca="false">ABS(Simulation!U372-G372)</f>
        <v>8.95106211373786E-012</v>
      </c>
    </row>
    <row r="373" customFormat="false" ht="15" hidden="false" customHeight="false" outlineLevel="0" collapsed="false">
      <c r="F373" s="2" t="n">
        <v>368</v>
      </c>
      <c r="G373" s="36" t="n">
        <v>8.73149880443971</v>
      </c>
      <c r="H373" s="39" t="n">
        <f aca="false">ABS(Simulation!U373-G373)</f>
        <v>8.81428263710404E-012</v>
      </c>
    </row>
    <row r="374" customFormat="false" ht="15" hidden="false" customHeight="false" outlineLevel="0" collapsed="false">
      <c r="F374" s="2" t="n">
        <v>369</v>
      </c>
      <c r="G374" s="36" t="n">
        <v>13.9215470658963</v>
      </c>
      <c r="H374" s="39" t="n">
        <f aca="false">ABS(Simulation!U374-G374)</f>
        <v>3.74811293113453E-013</v>
      </c>
    </row>
    <row r="375" customFormat="false" ht="15" hidden="false" customHeight="false" outlineLevel="0" collapsed="false">
      <c r="F375" s="2" t="n">
        <v>370</v>
      </c>
      <c r="G375" s="36" t="n">
        <v>3.62626565214737</v>
      </c>
      <c r="H375" s="39" t="n">
        <f aca="false">ABS(Simulation!U375-G375)</f>
        <v>2.04281036531029E-013</v>
      </c>
    </row>
    <row r="376" customFormat="false" ht="15" hidden="false" customHeight="false" outlineLevel="0" collapsed="false">
      <c r="F376" s="2" t="n">
        <v>371</v>
      </c>
      <c r="G376" s="36" t="n">
        <v>5.07019357863573</v>
      </c>
      <c r="H376" s="39" t="n">
        <f aca="false">ABS(Simulation!U376-G376)</f>
        <v>4.19309031940429E-012</v>
      </c>
    </row>
    <row r="377" customFormat="false" ht="15" hidden="false" customHeight="false" outlineLevel="0" collapsed="false">
      <c r="F377" s="2" t="n">
        <v>372</v>
      </c>
      <c r="G377" s="36" t="n">
        <v>21.4372280729996</v>
      </c>
      <c r="H377" s="39" t="n">
        <f aca="false">ABS(Simulation!U377-G377)</f>
        <v>1.50279788613261E-012</v>
      </c>
    </row>
    <row r="378" customFormat="false" ht="15" hidden="false" customHeight="false" outlineLevel="0" collapsed="false">
      <c r="F378" s="2" t="n">
        <v>373</v>
      </c>
      <c r="G378" s="36" t="n">
        <v>14.5497635201642</v>
      </c>
      <c r="H378" s="39" t="n">
        <f aca="false">ABS(Simulation!U378-G378)</f>
        <v>1.79412040779425E-012</v>
      </c>
    </row>
    <row r="379" customFormat="false" ht="15" hidden="false" customHeight="false" outlineLevel="0" collapsed="false">
      <c r="F379" s="2" t="n">
        <v>374</v>
      </c>
      <c r="G379" s="36" t="n">
        <v>10.823885672818</v>
      </c>
      <c r="H379" s="39" t="n">
        <f aca="false">ABS(Simulation!U379-G379)</f>
        <v>5.50670620214078E-014</v>
      </c>
    </row>
    <row r="380" customFormat="false" ht="15" hidden="false" customHeight="false" outlineLevel="0" collapsed="false">
      <c r="F380" s="2" t="n">
        <v>375</v>
      </c>
      <c r="G380" s="36" t="n">
        <v>18.7789886712802</v>
      </c>
      <c r="H380" s="39" t="n">
        <f aca="false">ABS(Simulation!U380-G380)</f>
        <v>7.24753590475302E-013</v>
      </c>
    </row>
    <row r="381" customFormat="false" ht="15" hidden="false" customHeight="false" outlineLevel="0" collapsed="false">
      <c r="F381" s="2" t="n">
        <v>376</v>
      </c>
      <c r="G381" s="36" t="n">
        <v>6.81716348015248</v>
      </c>
      <c r="H381" s="39" t="n">
        <f aca="false">ABS(Simulation!U381-G381)</f>
        <v>7.95807864051312E-013</v>
      </c>
    </row>
    <row r="382" customFormat="false" ht="15" hidden="false" customHeight="false" outlineLevel="0" collapsed="false">
      <c r="F382" s="2" t="n">
        <v>377</v>
      </c>
      <c r="G382" s="36" t="n">
        <v>9.45515125082318</v>
      </c>
      <c r="H382" s="39" t="n">
        <f aca="false">ABS(Simulation!U382-G382)</f>
        <v>1.53832502292062E-012</v>
      </c>
    </row>
    <row r="383" customFormat="false" ht="15" hidden="false" customHeight="false" outlineLevel="0" collapsed="false">
      <c r="F383" s="2" t="n">
        <v>378</v>
      </c>
      <c r="G383" s="36" t="n">
        <v>3.16395442443352</v>
      </c>
      <c r="H383" s="39" t="n">
        <f aca="false">ABS(Simulation!U383-G383)</f>
        <v>3.59268170768701E-013</v>
      </c>
    </row>
    <row r="384" customFormat="false" ht="15" hidden="false" customHeight="false" outlineLevel="0" collapsed="false">
      <c r="F384" s="2" t="n">
        <v>379</v>
      </c>
      <c r="G384" s="36" t="n">
        <v>14.2436779657923</v>
      </c>
      <c r="H384" s="39" t="n">
        <f aca="false">ABS(Simulation!U384-G384)</f>
        <v>6.3984373355197E-012</v>
      </c>
    </row>
    <row r="385" customFormat="false" ht="15" hidden="false" customHeight="false" outlineLevel="0" collapsed="false">
      <c r="F385" s="2" t="n">
        <v>380</v>
      </c>
      <c r="G385" s="36" t="n">
        <v>8.16380432427271</v>
      </c>
      <c r="H385" s="39" t="n">
        <f aca="false">ABS(Simulation!U385-G385)</f>
        <v>1.63780100592703E-012</v>
      </c>
    </row>
    <row r="386" customFormat="false" ht="15" hidden="false" customHeight="false" outlineLevel="0" collapsed="false">
      <c r="F386" s="2" t="n">
        <v>381</v>
      </c>
      <c r="G386" s="36" t="n">
        <v>14.1913939432654</v>
      </c>
      <c r="H386" s="39" t="n">
        <f aca="false">ABS(Simulation!U386-G386)</f>
        <v>2.20268248085631E-013</v>
      </c>
    </row>
    <row r="387" customFormat="false" ht="15" hidden="false" customHeight="false" outlineLevel="0" collapsed="false">
      <c r="F387" s="2" t="n">
        <v>382</v>
      </c>
      <c r="G387" s="36" t="n">
        <v>23.2710350227634</v>
      </c>
      <c r="H387" s="39" t="n">
        <f aca="false">ABS(Simulation!U387-G387)</f>
        <v>8.59756710269721E-013</v>
      </c>
    </row>
    <row r="388" customFormat="false" ht="15" hidden="false" customHeight="false" outlineLevel="0" collapsed="false">
      <c r="F388" s="2" t="n">
        <v>383</v>
      </c>
      <c r="G388" s="36" t="n">
        <v>10.6334684801346</v>
      </c>
      <c r="H388" s="39" t="n">
        <f aca="false">ABS(Simulation!U388-G388)</f>
        <v>7.58593188265877E-011</v>
      </c>
    </row>
    <row r="389" customFormat="false" ht="15" hidden="false" customHeight="false" outlineLevel="0" collapsed="false">
      <c r="F389" s="2" t="n">
        <v>384</v>
      </c>
      <c r="G389" s="36" t="n">
        <v>13.8457648187969</v>
      </c>
      <c r="H389" s="39" t="n">
        <f aca="false">ABS(Simulation!U389-G389)</f>
        <v>2.74980038739159E-012</v>
      </c>
    </row>
    <row r="390" customFormat="false" ht="15" hidden="false" customHeight="false" outlineLevel="0" collapsed="false">
      <c r="F390" s="2" t="n">
        <v>385</v>
      </c>
      <c r="G390" s="36" t="n">
        <v>6.46703777768374</v>
      </c>
      <c r="H390" s="39" t="n">
        <f aca="false">ABS(Simulation!U390-G390)</f>
        <v>1.67776903481354E-012</v>
      </c>
    </row>
    <row r="391" customFormat="false" ht="15" hidden="false" customHeight="false" outlineLevel="0" collapsed="false">
      <c r="F391" s="2" t="n">
        <v>386</v>
      </c>
      <c r="G391" s="36" t="n">
        <v>12.0724858624696</v>
      </c>
      <c r="H391" s="39" t="n">
        <f aca="false">ABS(Simulation!U391-G391)</f>
        <v>9.41469124882133E-014</v>
      </c>
    </row>
    <row r="392" customFormat="false" ht="15" hidden="false" customHeight="false" outlineLevel="0" collapsed="false">
      <c r="F392" s="2" t="n">
        <v>387</v>
      </c>
      <c r="G392" s="36" t="n">
        <v>18.6284767913097</v>
      </c>
      <c r="H392" s="39" t="n">
        <f aca="false">ABS(Simulation!U392-G392)</f>
        <v>3.83693077310454E-013</v>
      </c>
    </row>
    <row r="393" customFormat="false" ht="15" hidden="false" customHeight="false" outlineLevel="0" collapsed="false">
      <c r="F393" s="2" t="n">
        <v>388</v>
      </c>
      <c r="G393" s="36" t="n">
        <v>10.1380586679347</v>
      </c>
      <c r="H393" s="39" t="n">
        <f aca="false">ABS(Simulation!U393-G393)</f>
        <v>2.05702122002549E-012</v>
      </c>
    </row>
    <row r="394" customFormat="false" ht="15" hidden="false" customHeight="false" outlineLevel="0" collapsed="false">
      <c r="F394" s="2" t="n">
        <v>389</v>
      </c>
      <c r="G394" s="36" t="n">
        <v>17.2567249624846</v>
      </c>
      <c r="H394" s="39" t="n">
        <f aca="false">ABS(Simulation!U394-G394)</f>
        <v>8.31335000839317E-013</v>
      </c>
    </row>
    <row r="395" customFormat="false" ht="15" hidden="false" customHeight="false" outlineLevel="0" collapsed="false">
      <c r="F395" s="2" t="n">
        <v>390</v>
      </c>
      <c r="G395" s="36" t="n">
        <v>9.87999905338266</v>
      </c>
      <c r="H395" s="39" t="n">
        <f aca="false">ABS(Simulation!U395-G395)</f>
        <v>1.433519969396E-012</v>
      </c>
    </row>
    <row r="396" customFormat="false" ht="15" hidden="false" customHeight="false" outlineLevel="0" collapsed="false">
      <c r="F396" s="2" t="n">
        <v>391</v>
      </c>
      <c r="G396" s="36" t="n">
        <v>11.0132976110724</v>
      </c>
      <c r="H396" s="39" t="n">
        <f aca="false">ABS(Simulation!U396-G396)</f>
        <v>5.02708985550271E-012</v>
      </c>
    </row>
    <row r="397" customFormat="false" ht="15" hidden="false" customHeight="false" outlineLevel="0" collapsed="false">
      <c r="F397" s="2" t="n">
        <v>392</v>
      </c>
      <c r="G397" s="36" t="n">
        <v>12.4574962236973</v>
      </c>
      <c r="H397" s="39" t="n">
        <f aca="false">ABS(Simulation!U397-G397)</f>
        <v>3.97371024973836E-012</v>
      </c>
    </row>
    <row r="398" customFormat="false" ht="15" hidden="false" customHeight="false" outlineLevel="0" collapsed="false">
      <c r="F398" s="2" t="n">
        <v>393</v>
      </c>
      <c r="G398" s="36" t="n">
        <v>3.83267370689354</v>
      </c>
      <c r="H398" s="39" t="n">
        <f aca="false">ABS(Simulation!U398-G398)</f>
        <v>2.66755506572736E-011</v>
      </c>
    </row>
    <row r="399" customFormat="false" ht="15" hidden="false" customHeight="false" outlineLevel="0" collapsed="false">
      <c r="F399" s="2" t="n">
        <v>394</v>
      </c>
      <c r="G399" s="36" t="n">
        <v>18.1830946988236</v>
      </c>
      <c r="H399" s="39" t="n">
        <f aca="false">ABS(Simulation!U399-G399)</f>
        <v>1.91846538655227E-013</v>
      </c>
    </row>
    <row r="400" customFormat="false" ht="15" hidden="false" customHeight="false" outlineLevel="0" collapsed="false">
      <c r="F400" s="2" t="n">
        <v>395</v>
      </c>
      <c r="G400" s="36" t="n">
        <v>38.9585986802276</v>
      </c>
      <c r="H400" s="39" t="n">
        <f aca="false">ABS(Simulation!U400-G400)</f>
        <v>4.60431692772545E-012</v>
      </c>
    </row>
    <row r="401" customFormat="false" ht="15" hidden="false" customHeight="false" outlineLevel="0" collapsed="false">
      <c r="F401" s="2" t="n">
        <v>396</v>
      </c>
      <c r="G401" s="36" t="n">
        <v>24.6445816247161</v>
      </c>
      <c r="H401" s="39" t="n">
        <f aca="false">ABS(Simulation!U401-G401)</f>
        <v>7.85504994382791E-012</v>
      </c>
    </row>
    <row r="402" customFormat="false" ht="15" hidden="false" customHeight="false" outlineLevel="0" collapsed="false">
      <c r="F402" s="2" t="n">
        <v>397</v>
      </c>
      <c r="G402" s="36" t="n">
        <v>17.324990593024</v>
      </c>
      <c r="H402" s="39" t="n">
        <f aca="false">ABS(Simulation!U402-G402)</f>
        <v>4.49418280368263E-012</v>
      </c>
    </row>
    <row r="403" customFormat="false" ht="15" hidden="false" customHeight="false" outlineLevel="0" collapsed="false">
      <c r="F403" s="2" t="n">
        <v>398</v>
      </c>
      <c r="G403" s="36" t="n">
        <v>12.0297183159597</v>
      </c>
      <c r="H403" s="39" t="n">
        <f aca="false">ABS(Simulation!U403-G403)</f>
        <v>3.24362758874486E-012</v>
      </c>
    </row>
    <row r="404" customFormat="false" ht="15" hidden="false" customHeight="false" outlineLevel="0" collapsed="false">
      <c r="F404" s="2" t="n">
        <v>399</v>
      </c>
      <c r="G404" s="36" t="n">
        <v>9.96052942995662</v>
      </c>
      <c r="H404" s="39" t="n">
        <f aca="false">ABS(Simulation!U404-G404)</f>
        <v>2.25064411552012E-012</v>
      </c>
    </row>
    <row r="405" customFormat="false" ht="15" hidden="false" customHeight="false" outlineLevel="0" collapsed="false">
      <c r="F405" s="2" t="n">
        <v>400</v>
      </c>
      <c r="G405" s="36" t="n">
        <v>18.1580001780278</v>
      </c>
      <c r="H405" s="39" t="n">
        <f aca="false">ABS(Simulation!U405-G405)</f>
        <v>3.04822833641083E-012</v>
      </c>
    </row>
    <row r="406" customFormat="false" ht="15" hidden="false" customHeight="false" outlineLevel="0" collapsed="false">
      <c r="F406" s="2" t="n">
        <v>401</v>
      </c>
      <c r="G406" s="36" t="n">
        <v>15.4236106452843</v>
      </c>
      <c r="H406" s="39" t="n">
        <f aca="false">ABS(Simulation!U406-G406)</f>
        <v>3.43192141372128E-012</v>
      </c>
    </row>
    <row r="407" customFormat="false" ht="15" hidden="false" customHeight="false" outlineLevel="0" collapsed="false">
      <c r="F407" s="2" t="n">
        <v>402</v>
      </c>
      <c r="G407" s="36" t="n">
        <v>10.8199556402722</v>
      </c>
      <c r="H407" s="39" t="n">
        <f aca="false">ABS(Simulation!U407-G407)</f>
        <v>4.17799128626939E-012</v>
      </c>
    </row>
    <row r="408" customFormat="false" ht="15" hidden="false" customHeight="false" outlineLevel="0" collapsed="false">
      <c r="F408" s="2" t="n">
        <v>403</v>
      </c>
      <c r="G408" s="36" t="n">
        <v>7.69694988227826</v>
      </c>
      <c r="H408" s="39" t="n">
        <f aca="false">ABS(Simulation!U408-G408)</f>
        <v>3.46300765841079E-012</v>
      </c>
    </row>
    <row r="409" customFormat="false" ht="15" hidden="false" customHeight="false" outlineLevel="0" collapsed="false">
      <c r="F409" s="2" t="n">
        <v>404</v>
      </c>
      <c r="G409" s="36" t="n">
        <v>6.4250871443619</v>
      </c>
      <c r="H409" s="39" t="n">
        <f aca="false">ABS(Simulation!U409-G409)</f>
        <v>5.42499378752837E-012</v>
      </c>
    </row>
    <row r="410" customFormat="false" ht="15" hidden="false" customHeight="false" outlineLevel="0" collapsed="false">
      <c r="F410" s="2" t="n">
        <v>405</v>
      </c>
      <c r="G410" s="36" t="n">
        <v>17.4287437140092</v>
      </c>
      <c r="H410" s="39" t="n">
        <f aca="false">ABS(Simulation!U410-G410)</f>
        <v>2.56399346199032E-011</v>
      </c>
    </row>
    <row r="411" customFormat="false" ht="15" hidden="false" customHeight="false" outlineLevel="0" collapsed="false">
      <c r="F411" s="2" t="n">
        <v>406</v>
      </c>
      <c r="G411" s="36" t="n">
        <v>10.0299423078353</v>
      </c>
      <c r="H411" s="39" t="n">
        <f aca="false">ABS(Simulation!U411-G411)</f>
        <v>1.66320290873045E-011</v>
      </c>
    </row>
    <row r="412" customFormat="false" ht="15" hidden="false" customHeight="false" outlineLevel="0" collapsed="false">
      <c r="F412" s="2" t="n">
        <v>407</v>
      </c>
      <c r="G412" s="36" t="n">
        <v>28.2627099865826</v>
      </c>
      <c r="H412" s="39" t="n">
        <f aca="false">ABS(Simulation!U412-G412)</f>
        <v>6.00763883085165E-012</v>
      </c>
    </row>
    <row r="413" customFormat="false" ht="15" hidden="false" customHeight="false" outlineLevel="0" collapsed="false">
      <c r="F413" s="2" t="n">
        <v>408</v>
      </c>
      <c r="G413" s="36" t="n">
        <v>28.2801467755091</v>
      </c>
      <c r="H413" s="39" t="n">
        <f aca="false">ABS(Simulation!U413-G413)</f>
        <v>2.41229258790554E-012</v>
      </c>
    </row>
    <row r="414" customFormat="false" ht="15" hidden="false" customHeight="false" outlineLevel="0" collapsed="false">
      <c r="F414" s="2" t="n">
        <v>409</v>
      </c>
      <c r="G414" s="36" t="n">
        <v>12.4129272033562</v>
      </c>
      <c r="H414" s="39" t="n">
        <f aca="false">ABS(Simulation!U414-G414)</f>
        <v>2.51887399826956E-012</v>
      </c>
    </row>
    <row r="415" customFormat="false" ht="15" hidden="false" customHeight="false" outlineLevel="0" collapsed="false">
      <c r="F415" s="2" t="n">
        <v>410</v>
      </c>
      <c r="G415" s="36" t="n">
        <v>11.0325423099043</v>
      </c>
      <c r="H415" s="39" t="n">
        <f aca="false">ABS(Simulation!U415-G415)</f>
        <v>1.26121335597418E-012</v>
      </c>
    </row>
    <row r="416" customFormat="false" ht="15" hidden="false" customHeight="false" outlineLevel="0" collapsed="false">
      <c r="F416" s="2" t="n">
        <v>411</v>
      </c>
      <c r="G416" s="36" t="n">
        <v>6.7617111207994</v>
      </c>
      <c r="H416" s="39" t="n">
        <f aca="false">ABS(Simulation!U416-G416)</f>
        <v>3.33155725229517E-012</v>
      </c>
    </row>
    <row r="417" customFormat="false" ht="15" hidden="false" customHeight="false" outlineLevel="0" collapsed="false">
      <c r="F417" s="2" t="n">
        <v>412</v>
      </c>
      <c r="G417" s="36" t="n">
        <v>6.41082397990573</v>
      </c>
      <c r="H417" s="39" t="n">
        <f aca="false">ABS(Simulation!U417-G417)</f>
        <v>3.32178728967847E-013</v>
      </c>
    </row>
    <row r="418" customFormat="false" ht="15" hidden="false" customHeight="false" outlineLevel="0" collapsed="false">
      <c r="F418" s="2" t="n">
        <v>413</v>
      </c>
      <c r="G418" s="36" t="n">
        <v>11.6009994507184</v>
      </c>
      <c r="H418" s="39" t="n">
        <f aca="false">ABS(Simulation!U418-G418)</f>
        <v>1.55786494815402E-012</v>
      </c>
    </row>
    <row r="419" customFormat="false" ht="15" hidden="false" customHeight="false" outlineLevel="0" collapsed="false">
      <c r="F419" s="2" t="n">
        <v>414</v>
      </c>
      <c r="G419" s="36" t="n">
        <v>9.47489908110371</v>
      </c>
      <c r="H419" s="39" t="n">
        <f aca="false">ABS(Simulation!U419-G419)</f>
        <v>4.06785716222657E-013</v>
      </c>
    </row>
    <row r="420" customFormat="false" ht="15" hidden="false" customHeight="false" outlineLevel="0" collapsed="false">
      <c r="F420" s="2" t="n">
        <v>415</v>
      </c>
      <c r="G420" s="36" t="n">
        <v>17.5880570800666</v>
      </c>
      <c r="H420" s="39" t="n">
        <f aca="false">ABS(Simulation!U420-G420)</f>
        <v>8.13571432445315E-013</v>
      </c>
    </row>
    <row r="421" customFormat="false" ht="15" hidden="false" customHeight="false" outlineLevel="0" collapsed="false">
      <c r="F421" s="2" t="n">
        <v>416</v>
      </c>
      <c r="G421" s="36" t="n">
        <v>12.2138041632241</v>
      </c>
      <c r="H421" s="39" t="n">
        <f aca="false">ABS(Simulation!U421-G421)</f>
        <v>2.08189021577709E-012</v>
      </c>
    </row>
    <row r="422" customFormat="false" ht="15" hidden="false" customHeight="false" outlineLevel="0" collapsed="false">
      <c r="F422" s="2" t="n">
        <v>417</v>
      </c>
      <c r="G422" s="36" t="n">
        <v>19.2566364656379</v>
      </c>
      <c r="H422" s="39" t="n">
        <f aca="false">ABS(Simulation!U422-G422)</f>
        <v>7.17292891749821E-012</v>
      </c>
    </row>
    <row r="423" customFormat="false" ht="15" hidden="false" customHeight="false" outlineLevel="0" collapsed="false">
      <c r="F423" s="2" t="n">
        <v>418</v>
      </c>
      <c r="G423" s="36" t="n">
        <v>32.5727746502069</v>
      </c>
      <c r="H423" s="39" t="n">
        <f aca="false">ABS(Simulation!U423-G423)</f>
        <v>1.24344978758018E-011</v>
      </c>
    </row>
    <row r="424" customFormat="false" ht="15" hidden="false" customHeight="false" outlineLevel="0" collapsed="false">
      <c r="F424" s="2" t="n">
        <v>419</v>
      </c>
      <c r="G424" s="36" t="n">
        <v>10.8421899760338</v>
      </c>
      <c r="H424" s="39" t="n">
        <f aca="false">ABS(Simulation!U424-G424)</f>
        <v>1.69642078162724E-012</v>
      </c>
    </row>
    <row r="425" customFormat="false" ht="15" hidden="false" customHeight="false" outlineLevel="0" collapsed="false">
      <c r="F425" s="2" t="n">
        <v>420</v>
      </c>
      <c r="G425" s="36" t="n">
        <v>15.2420899701788</v>
      </c>
      <c r="H425" s="39" t="n">
        <f aca="false">ABS(Simulation!U425-G425)</f>
        <v>3.78896913844073E-012</v>
      </c>
    </row>
    <row r="426" customFormat="false" ht="15" hidden="false" customHeight="false" outlineLevel="0" collapsed="false">
      <c r="F426" s="2" t="n">
        <v>421</v>
      </c>
      <c r="G426" s="36" t="n">
        <v>25.9553148376937</v>
      </c>
      <c r="H426" s="39" t="n">
        <f aca="false">ABS(Simulation!U426-G426)</f>
        <v>0</v>
      </c>
    </row>
    <row r="427" customFormat="false" ht="15" hidden="false" customHeight="false" outlineLevel="0" collapsed="false">
      <c r="F427" s="2" t="n">
        <v>422</v>
      </c>
      <c r="G427" s="36" t="n">
        <v>12.0651236412133</v>
      </c>
      <c r="H427" s="39" t="n">
        <f aca="false">ABS(Simulation!U427-G427)</f>
        <v>5.16742204581533E-012</v>
      </c>
    </row>
    <row r="428" customFormat="false" ht="15" hidden="false" customHeight="false" outlineLevel="0" collapsed="false">
      <c r="F428" s="2" t="n">
        <v>423</v>
      </c>
      <c r="G428" s="36" t="n">
        <v>14.3796882419776</v>
      </c>
      <c r="H428" s="39" t="n">
        <f aca="false">ABS(Simulation!U428-G428)</f>
        <v>2.95230506708322E-012</v>
      </c>
    </row>
    <row r="429" customFormat="false" ht="15" hidden="false" customHeight="false" outlineLevel="0" collapsed="false">
      <c r="F429" s="2" t="n">
        <v>424</v>
      </c>
      <c r="G429" s="36" t="n">
        <v>8.88497143354169</v>
      </c>
      <c r="H429" s="39" t="n">
        <f aca="false">ABS(Simulation!U429-G429)</f>
        <v>2.91322521661641E-013</v>
      </c>
    </row>
    <row r="430" customFormat="false" ht="15" hidden="false" customHeight="false" outlineLevel="0" collapsed="false">
      <c r="F430" s="2" t="n">
        <v>425</v>
      </c>
      <c r="G430" s="36" t="n">
        <v>13.7617365059905</v>
      </c>
      <c r="H430" s="39" t="n">
        <f aca="false">ABS(Simulation!U430-G430)</f>
        <v>8.18189960227755E-012</v>
      </c>
    </row>
    <row r="431" customFormat="false" ht="15" hidden="false" customHeight="false" outlineLevel="0" collapsed="false">
      <c r="F431" s="2" t="n">
        <v>426</v>
      </c>
      <c r="G431" s="36" t="n">
        <v>4.6977202358185</v>
      </c>
      <c r="H431" s="39" t="n">
        <f aca="false">ABS(Simulation!U431-G431)</f>
        <v>6.28475049779809E-012</v>
      </c>
    </row>
    <row r="432" customFormat="false" ht="15" hidden="false" customHeight="false" outlineLevel="0" collapsed="false">
      <c r="F432" s="2" t="n">
        <v>427</v>
      </c>
      <c r="G432" s="36" t="n">
        <v>10.7105990535376</v>
      </c>
      <c r="H432" s="39" t="n">
        <f aca="false">ABS(Simulation!U432-G432)</f>
        <v>7.44293515708705E-013</v>
      </c>
    </row>
    <row r="433" customFormat="false" ht="15" hidden="false" customHeight="false" outlineLevel="0" collapsed="false">
      <c r="F433" s="2" t="n">
        <v>428</v>
      </c>
      <c r="G433" s="36" t="n">
        <v>12.7438044606655</v>
      </c>
      <c r="H433" s="39" t="n">
        <f aca="false">ABS(Simulation!U433-G433)</f>
        <v>2.44604336785415E-012</v>
      </c>
    </row>
    <row r="434" customFormat="false" ht="15" hidden="false" customHeight="false" outlineLevel="0" collapsed="false">
      <c r="F434" s="2" t="n">
        <v>429</v>
      </c>
      <c r="G434" s="36" t="n">
        <v>15.6813003750335</v>
      </c>
      <c r="H434" s="39" t="n">
        <f aca="false">ABS(Simulation!U434-G434)</f>
        <v>3.24895665926306E-012</v>
      </c>
    </row>
    <row r="435" customFormat="false" ht="15" hidden="false" customHeight="false" outlineLevel="0" collapsed="false">
      <c r="F435" s="2" t="n">
        <v>430</v>
      </c>
      <c r="G435" s="36" t="n">
        <v>11.4091528557929</v>
      </c>
      <c r="H435" s="39" t="n">
        <f aca="false">ABS(Simulation!U435-G435)</f>
        <v>4.282796339794E-012</v>
      </c>
    </row>
    <row r="436" customFormat="false" ht="15" hidden="false" customHeight="false" outlineLevel="0" collapsed="false">
      <c r="F436" s="2" t="n">
        <v>431</v>
      </c>
      <c r="G436" s="36" t="n">
        <v>13.5748805957848</v>
      </c>
      <c r="H436" s="39" t="n">
        <f aca="false">ABS(Simulation!U436-G436)</f>
        <v>7.41806616133545E-012</v>
      </c>
    </row>
    <row r="437" customFormat="false" ht="15" hidden="false" customHeight="false" outlineLevel="0" collapsed="false">
      <c r="F437" s="2" t="n">
        <v>432</v>
      </c>
      <c r="G437" s="36" t="n">
        <v>10.9900430782221</v>
      </c>
      <c r="H437" s="39" t="n">
        <f aca="false">ABS(Simulation!U437-G437)</f>
        <v>2.41584530158434E-013</v>
      </c>
    </row>
    <row r="438" customFormat="false" ht="15" hidden="false" customHeight="false" outlineLevel="0" collapsed="false">
      <c r="F438" s="2" t="n">
        <v>433</v>
      </c>
      <c r="G438" s="36" t="n">
        <v>9.56485162667061</v>
      </c>
      <c r="H438" s="39" t="n">
        <f aca="false">ABS(Simulation!U438-G438)</f>
        <v>2.77644573998259E-012</v>
      </c>
    </row>
    <row r="439" customFormat="false" ht="15" hidden="false" customHeight="false" outlineLevel="0" collapsed="false">
      <c r="F439" s="2" t="n">
        <v>434</v>
      </c>
      <c r="G439" s="36" t="n">
        <v>8.18553182881968</v>
      </c>
      <c r="H439" s="39" t="n">
        <f aca="false">ABS(Simulation!U439-G439)</f>
        <v>7.40740802029904E-013</v>
      </c>
    </row>
    <row r="440" customFormat="false" ht="15" hidden="false" customHeight="false" outlineLevel="0" collapsed="false">
      <c r="F440" s="2" t="n">
        <v>435</v>
      </c>
      <c r="G440" s="36" t="n">
        <v>10.5214014552226</v>
      </c>
      <c r="H440" s="39" t="n">
        <f aca="false">ABS(Simulation!U440-G440)</f>
        <v>3.59001717242791E-012</v>
      </c>
    </row>
    <row r="441" customFormat="false" ht="15" hidden="false" customHeight="false" outlineLevel="0" collapsed="false">
      <c r="F441" s="2" t="n">
        <v>436</v>
      </c>
      <c r="G441" s="36" t="n">
        <v>10.0566358223118</v>
      </c>
      <c r="H441" s="39" t="n">
        <f aca="false">ABS(Simulation!U441-G441)</f>
        <v>1.53121959556302E-012</v>
      </c>
    </row>
    <row r="442" customFormat="false" ht="15" hidden="false" customHeight="false" outlineLevel="0" collapsed="false">
      <c r="F442" s="2" t="n">
        <v>437</v>
      </c>
      <c r="G442" s="36" t="n">
        <v>8.58559218205841</v>
      </c>
      <c r="H442" s="39" t="n">
        <f aca="false">ABS(Simulation!U442-G442)</f>
        <v>1.06581410364015E-012</v>
      </c>
    </row>
    <row r="443" customFormat="false" ht="15" hidden="false" customHeight="false" outlineLevel="0" collapsed="false">
      <c r="F443" s="2" t="n">
        <v>438</v>
      </c>
      <c r="G443" s="36" t="n">
        <v>28.5035779701022</v>
      </c>
      <c r="H443" s="39" t="n">
        <f aca="false">ABS(Simulation!U443-G443)</f>
        <v>4.57234250461625E-012</v>
      </c>
    </row>
    <row r="444" customFormat="false" ht="15" hidden="false" customHeight="false" outlineLevel="0" collapsed="false">
      <c r="F444" s="2" t="n">
        <v>439</v>
      </c>
      <c r="G444" s="36" t="n">
        <v>7.17785867060377</v>
      </c>
      <c r="H444" s="39" t="n">
        <f aca="false">ABS(Simulation!U444-G444)</f>
        <v>0</v>
      </c>
    </row>
    <row r="445" customFormat="false" ht="15" hidden="false" customHeight="false" outlineLevel="0" collapsed="false">
      <c r="F445" s="2" t="n">
        <v>440</v>
      </c>
      <c r="G445" s="36" t="n">
        <v>11.6446206554892</v>
      </c>
      <c r="H445" s="39" t="n">
        <f aca="false">ABS(Simulation!U445-G445)</f>
        <v>7.38964445190504E-013</v>
      </c>
    </row>
    <row r="446" customFormat="false" ht="15" hidden="false" customHeight="false" outlineLevel="0" collapsed="false">
      <c r="F446" s="2" t="n">
        <v>441</v>
      </c>
      <c r="G446" s="36" t="n">
        <v>36.0063977080964</v>
      </c>
      <c r="H446" s="39" t="n">
        <f aca="false">ABS(Simulation!U446-G446)</f>
        <v>8.63309423948522E-012</v>
      </c>
    </row>
    <row r="447" customFormat="false" ht="15" hidden="false" customHeight="false" outlineLevel="0" collapsed="false">
      <c r="F447" s="2" t="n">
        <v>442</v>
      </c>
      <c r="G447" s="36" t="n">
        <v>25.0034788687122</v>
      </c>
      <c r="H447" s="39" t="n">
        <f aca="false">ABS(Simulation!U447-G447)</f>
        <v>1.35571553983027E-011</v>
      </c>
    </row>
    <row r="448" customFormat="false" ht="15" hidden="false" customHeight="false" outlineLevel="0" collapsed="false">
      <c r="F448" s="2" t="n">
        <v>443</v>
      </c>
      <c r="G448" s="36" t="n">
        <v>19.2903087065917</v>
      </c>
      <c r="H448" s="39" t="n">
        <f aca="false">ABS(Simulation!U448-G448)</f>
        <v>1.15143450329924E-011</v>
      </c>
    </row>
    <row r="449" customFormat="false" ht="15" hidden="false" customHeight="false" outlineLevel="0" collapsed="false">
      <c r="F449" s="2" t="n">
        <v>444</v>
      </c>
      <c r="G449" s="36" t="n">
        <v>11.415959076465</v>
      </c>
      <c r="H449" s="39" t="n">
        <f aca="false">ABS(Simulation!U449-G449)</f>
        <v>2.22932783344731E-012</v>
      </c>
    </row>
    <row r="450" customFormat="false" ht="15" hidden="false" customHeight="false" outlineLevel="0" collapsed="false">
      <c r="F450" s="2" t="n">
        <v>445</v>
      </c>
      <c r="G450" s="36" t="n">
        <v>17.946666053122</v>
      </c>
      <c r="H450" s="39" t="n">
        <f aca="false">ABS(Simulation!U450-G450)</f>
        <v>1.05870867628255E-012</v>
      </c>
    </row>
    <row r="451" customFormat="false" ht="15" hidden="false" customHeight="false" outlineLevel="0" collapsed="false">
      <c r="F451" s="2" t="n">
        <v>446</v>
      </c>
      <c r="G451" s="36" t="n">
        <v>19.5155289509029</v>
      </c>
      <c r="H451" s="39" t="n">
        <f aca="false">ABS(Simulation!U451-G451)</f>
        <v>6.53699316899292E-013</v>
      </c>
    </row>
    <row r="452" customFormat="false" ht="15" hidden="false" customHeight="false" outlineLevel="0" collapsed="false">
      <c r="F452" s="2" t="n">
        <v>447</v>
      </c>
      <c r="G452" s="36" t="n">
        <v>13.9121503686018</v>
      </c>
      <c r="H452" s="39" t="n">
        <f aca="false">ABS(Simulation!U452-G452)</f>
        <v>3.59712259978551E-012</v>
      </c>
    </row>
    <row r="453" customFormat="false" ht="15" hidden="false" customHeight="false" outlineLevel="0" collapsed="false">
      <c r="F453" s="2" t="n">
        <v>448</v>
      </c>
      <c r="G453" s="36" t="n">
        <v>13.2268254439716</v>
      </c>
      <c r="H453" s="39" t="n">
        <f aca="false">ABS(Simulation!U453-G453)</f>
        <v>3.5189628988519E-012</v>
      </c>
    </row>
    <row r="454" customFormat="false" ht="15" hidden="false" customHeight="false" outlineLevel="0" collapsed="false">
      <c r="F454" s="2" t="n">
        <v>449</v>
      </c>
      <c r="G454" s="36" t="n">
        <v>20.0588672233996</v>
      </c>
      <c r="H454" s="39" t="n">
        <f aca="false">ABS(Simulation!U454-G454)</f>
        <v>4.57234250461625E-012</v>
      </c>
    </row>
    <row r="455" customFormat="false" ht="15" hidden="false" customHeight="false" outlineLevel="0" collapsed="false">
      <c r="F455" s="2" t="n">
        <v>450</v>
      </c>
      <c r="G455" s="36" t="n">
        <v>13.8270400876667</v>
      </c>
      <c r="H455" s="39" t="n">
        <f aca="false">ABS(Simulation!U455-G455)</f>
        <v>7.46780415283865E-012</v>
      </c>
    </row>
    <row r="456" customFormat="false" ht="15" hidden="false" customHeight="false" outlineLevel="0" collapsed="false">
      <c r="F456" s="2" t="n">
        <v>451</v>
      </c>
      <c r="G456" s="36" t="n">
        <v>11.4989362128345</v>
      </c>
      <c r="H456" s="39" t="n">
        <f aca="false">ABS(Simulation!U456-G456)</f>
        <v>1.14752651825256E-012</v>
      </c>
    </row>
    <row r="457" customFormat="false" ht="15" hidden="false" customHeight="false" outlineLevel="0" collapsed="false">
      <c r="F457" s="2" t="n">
        <v>452</v>
      </c>
      <c r="G457" s="36" t="n">
        <v>21.7339093795231</v>
      </c>
      <c r="H457" s="39" t="n">
        <f aca="false">ABS(Simulation!U457-G457)</f>
        <v>4.51194637207664E-013</v>
      </c>
    </row>
    <row r="458" customFormat="false" ht="15" hidden="false" customHeight="false" outlineLevel="0" collapsed="false">
      <c r="F458" s="2" t="n">
        <v>453</v>
      </c>
      <c r="G458" s="36" t="n">
        <v>9.52889888191657</v>
      </c>
      <c r="H458" s="39" t="n">
        <f aca="false">ABS(Simulation!U458-G458)</f>
        <v>4.12114786740858E-013</v>
      </c>
    </row>
    <row r="459" customFormat="false" ht="15" hidden="false" customHeight="false" outlineLevel="0" collapsed="false">
      <c r="F459" s="2" t="n">
        <v>454</v>
      </c>
      <c r="G459" s="36" t="n">
        <v>11.0577325422424</v>
      </c>
      <c r="H459" s="39" t="n">
        <f aca="false">ABS(Simulation!U459-G459)</f>
        <v>5.91526827520283E-013</v>
      </c>
    </row>
    <row r="460" customFormat="false" ht="15" hidden="false" customHeight="false" outlineLevel="0" collapsed="false">
      <c r="F460" s="2" t="n">
        <v>455</v>
      </c>
      <c r="G460" s="36" t="n">
        <v>9.97907755089226</v>
      </c>
      <c r="H460" s="39" t="n">
        <f aca="false">ABS(Simulation!U460-G460)</f>
        <v>1.49924517245381E-012</v>
      </c>
    </row>
    <row r="461" customFormat="false" ht="15" hidden="false" customHeight="false" outlineLevel="0" collapsed="false">
      <c r="F461" s="2" t="n">
        <v>456</v>
      </c>
      <c r="G461" s="36" t="n">
        <v>9.09111478066612</v>
      </c>
      <c r="H461" s="39" t="n">
        <f aca="false">ABS(Simulation!U461-G461)</f>
        <v>3.61666252501891E-012</v>
      </c>
    </row>
    <row r="462" customFormat="false" ht="15" hidden="false" customHeight="false" outlineLevel="0" collapsed="false">
      <c r="F462" s="2" t="n">
        <v>457</v>
      </c>
      <c r="G462" s="36" t="n">
        <v>15.4544790545049</v>
      </c>
      <c r="H462" s="39" t="n">
        <f aca="false">ABS(Simulation!U462-G462)</f>
        <v>7.52464757169946E-012</v>
      </c>
    </row>
    <row r="463" customFormat="false" ht="15" hidden="false" customHeight="false" outlineLevel="0" collapsed="false">
      <c r="F463" s="2" t="n">
        <v>458</v>
      </c>
      <c r="G463" s="36" t="n">
        <v>10.9555399447456</v>
      </c>
      <c r="H463" s="39" t="n">
        <f aca="false">ABS(Simulation!U463-G463)</f>
        <v>8.31335000839317E-013</v>
      </c>
    </row>
    <row r="464" customFormat="false" ht="15" hidden="false" customHeight="false" outlineLevel="0" collapsed="false">
      <c r="F464" s="2" t="n">
        <v>459</v>
      </c>
      <c r="G464" s="36" t="n">
        <v>22.6326316449788</v>
      </c>
      <c r="H464" s="39" t="n">
        <f aca="false">ABS(Simulation!U464-G464)</f>
        <v>9.05941988094128E-013</v>
      </c>
    </row>
    <row r="465" customFormat="false" ht="15" hidden="false" customHeight="false" outlineLevel="0" collapsed="false">
      <c r="F465" s="2" t="n">
        <v>460</v>
      </c>
      <c r="G465" s="36" t="n">
        <v>9.28728470665038</v>
      </c>
      <c r="H465" s="39" t="n">
        <f aca="false">ABS(Simulation!U465-G465)</f>
        <v>4.2525982735242E-012</v>
      </c>
    </row>
    <row r="466" customFormat="false" ht="15" hidden="false" customHeight="false" outlineLevel="0" collapsed="false">
      <c r="F466" s="2" t="n">
        <v>461</v>
      </c>
      <c r="G466" s="36" t="n">
        <v>6.8559795730969</v>
      </c>
      <c r="H466" s="39" t="n">
        <f aca="false">ABS(Simulation!U466-G466)</f>
        <v>7.47846229387505E-013</v>
      </c>
    </row>
    <row r="467" customFormat="false" ht="15" hidden="false" customHeight="false" outlineLevel="0" collapsed="false">
      <c r="F467" s="2" t="n">
        <v>462</v>
      </c>
      <c r="G467" s="36" t="n">
        <v>13.2833107230321</v>
      </c>
      <c r="H467" s="39" t="n">
        <f aca="false">ABS(Simulation!U467-G467)</f>
        <v>3.03224112485623E-012</v>
      </c>
    </row>
    <row r="468" customFormat="false" ht="15" hidden="false" customHeight="false" outlineLevel="0" collapsed="false">
      <c r="F468" s="2" t="n">
        <v>463</v>
      </c>
      <c r="G468" s="36" t="n">
        <v>13.5671777031989</v>
      </c>
      <c r="H468" s="39" t="n">
        <f aca="false">ABS(Simulation!U468-G468)</f>
        <v>3.05711012060783E-012</v>
      </c>
    </row>
    <row r="469" customFormat="false" ht="15" hidden="false" customHeight="false" outlineLevel="0" collapsed="false">
      <c r="F469" s="2" t="n">
        <v>464</v>
      </c>
      <c r="G469" s="36" t="n">
        <v>7.32508417974017</v>
      </c>
      <c r="H469" s="39" t="n">
        <f aca="false">ABS(Simulation!U469-G469)</f>
        <v>2.64144262018817E-012</v>
      </c>
    </row>
    <row r="470" customFormat="false" ht="15" hidden="false" customHeight="false" outlineLevel="0" collapsed="false">
      <c r="F470" s="2" t="n">
        <v>465</v>
      </c>
      <c r="G470" s="36" t="n">
        <v>5.49631057900319</v>
      </c>
      <c r="H470" s="39" t="n">
        <f aca="false">ABS(Simulation!U470-G470)</f>
        <v>6.12843109593086E-014</v>
      </c>
    </row>
    <row r="471" customFormat="false" ht="15" hidden="false" customHeight="false" outlineLevel="0" collapsed="false">
      <c r="F471" s="2" t="n">
        <v>466</v>
      </c>
      <c r="G471" s="36" t="n">
        <v>17.6153239165733</v>
      </c>
      <c r="H471" s="39" t="n">
        <f aca="false">ABS(Simulation!U471-G471)</f>
        <v>2.60413912656077E-012</v>
      </c>
    </row>
    <row r="472" customFormat="false" ht="15" hidden="false" customHeight="false" outlineLevel="0" collapsed="false">
      <c r="F472" s="2" t="n">
        <v>467</v>
      </c>
      <c r="G472" s="36" t="n">
        <v>13.2250244403587</v>
      </c>
      <c r="H472" s="39" t="n">
        <f aca="false">ABS(Simulation!U472-G472)</f>
        <v>3.49409390310029E-012</v>
      </c>
    </row>
    <row r="473" customFormat="false" ht="15" hidden="false" customHeight="false" outlineLevel="0" collapsed="false">
      <c r="F473" s="2" t="n">
        <v>468</v>
      </c>
      <c r="G473" s="36" t="n">
        <v>12.827869139052</v>
      </c>
      <c r="H473" s="39" t="n">
        <f aca="false">ABS(Simulation!U473-G473)</f>
        <v>5.45163914011937E-012</v>
      </c>
    </row>
    <row r="474" customFormat="false" ht="15" hidden="false" customHeight="false" outlineLevel="0" collapsed="false">
      <c r="F474" s="2" t="n">
        <v>469</v>
      </c>
      <c r="G474" s="36" t="n">
        <v>10.2649308255481</v>
      </c>
      <c r="H474" s="39" t="n">
        <f aca="false">ABS(Simulation!U474-G474)</f>
        <v>1.72306613421824E-013</v>
      </c>
    </row>
    <row r="475" customFormat="false" ht="15" hidden="false" customHeight="false" outlineLevel="0" collapsed="false">
      <c r="F475" s="2" t="n">
        <v>470</v>
      </c>
      <c r="G475" s="36" t="n">
        <v>15.9879135092763</v>
      </c>
      <c r="H475" s="39" t="n">
        <f aca="false">ABS(Simulation!U475-G475)</f>
        <v>1.77458048256085E-012</v>
      </c>
    </row>
    <row r="476" customFormat="false" ht="15" hidden="false" customHeight="false" outlineLevel="0" collapsed="false">
      <c r="F476" s="2" t="n">
        <v>471</v>
      </c>
      <c r="G476" s="36" t="n">
        <v>18.2459956525132</v>
      </c>
      <c r="H476" s="39" t="n">
        <f aca="false">ABS(Simulation!U476-G476)</f>
        <v>1.66977542903624E-013</v>
      </c>
    </row>
    <row r="477" customFormat="false" ht="15" hidden="false" customHeight="false" outlineLevel="0" collapsed="false">
      <c r="F477" s="2" t="n">
        <v>472</v>
      </c>
      <c r="G477" s="36" t="n">
        <v>0.308112440875068</v>
      </c>
      <c r="H477" s="39" t="n">
        <f aca="false">ABS(Simulation!U477-G477)</f>
        <v>7.7760020644746E-013</v>
      </c>
    </row>
    <row r="478" customFormat="false" ht="15" hidden="false" customHeight="false" outlineLevel="0" collapsed="false">
      <c r="F478" s="2" t="n">
        <v>473</v>
      </c>
      <c r="G478" s="36" t="n">
        <v>10.7876090599873</v>
      </c>
      <c r="H478" s="39" t="n">
        <f aca="false">ABS(Simulation!U478-G478)</f>
        <v>1.43458578349964E-011</v>
      </c>
    </row>
    <row r="479" customFormat="false" ht="15" hidden="false" customHeight="false" outlineLevel="0" collapsed="false">
      <c r="F479" s="2" t="n">
        <v>474</v>
      </c>
      <c r="G479" s="36" t="n">
        <v>14.867876855446</v>
      </c>
      <c r="H479" s="39" t="n">
        <f aca="false">ABS(Simulation!U479-G479)</f>
        <v>5.38413758022216E-012</v>
      </c>
    </row>
    <row r="480" customFormat="false" ht="15" hidden="false" customHeight="false" outlineLevel="0" collapsed="false">
      <c r="F480" s="2" t="n">
        <v>475</v>
      </c>
      <c r="G480" s="36" t="n">
        <v>9.05979655959958</v>
      </c>
      <c r="H480" s="39" t="n">
        <f aca="false">ABS(Simulation!U480-G480)</f>
        <v>3.5118574714943E-012</v>
      </c>
    </row>
    <row r="481" customFormat="false" ht="15" hidden="false" customHeight="false" outlineLevel="0" collapsed="false">
      <c r="F481" s="2" t="n">
        <v>476</v>
      </c>
      <c r="G481" s="36" t="n">
        <v>14.9698613962765</v>
      </c>
      <c r="H481" s="39" t="n">
        <f aca="false">ABS(Simulation!U481-G481)</f>
        <v>1.00719432793994E-012</v>
      </c>
    </row>
    <row r="482" customFormat="false" ht="15" hidden="false" customHeight="false" outlineLevel="0" collapsed="false">
      <c r="F482" s="2" t="n">
        <v>477</v>
      </c>
      <c r="G482" s="36" t="n">
        <v>12.2138461501685</v>
      </c>
      <c r="H482" s="39" t="n">
        <f aca="false">ABS(Simulation!U482-G482)</f>
        <v>1.94155802546447E-012</v>
      </c>
    </row>
    <row r="483" customFormat="false" ht="15" hidden="false" customHeight="false" outlineLevel="0" collapsed="false">
      <c r="F483" s="2" t="n">
        <v>478</v>
      </c>
      <c r="G483" s="36" t="n">
        <v>7.15709719328846</v>
      </c>
      <c r="H483" s="39" t="n">
        <f aca="false">ABS(Simulation!U483-G483)</f>
        <v>4.01279010020517E-012</v>
      </c>
    </row>
    <row r="484" customFormat="false" ht="15" hidden="false" customHeight="false" outlineLevel="0" collapsed="false">
      <c r="F484" s="2" t="n">
        <v>479</v>
      </c>
      <c r="G484" s="36" t="n">
        <v>21.6898633473746</v>
      </c>
      <c r="H484" s="39" t="n">
        <f aca="false">ABS(Simulation!U484-G484)</f>
        <v>3.44613226843649E-013</v>
      </c>
    </row>
    <row r="485" customFormat="false" ht="15" hidden="false" customHeight="false" outlineLevel="0" collapsed="false">
      <c r="F485" s="2" t="n">
        <v>480</v>
      </c>
      <c r="G485" s="36" t="n">
        <v>13.5544483984478</v>
      </c>
      <c r="H485" s="39" t="n">
        <f aca="false">ABS(Simulation!U485-G485)</f>
        <v>3.58824081558851E-013</v>
      </c>
    </row>
    <row r="486" customFormat="false" ht="15" hidden="false" customHeight="false" outlineLevel="0" collapsed="false">
      <c r="F486" s="2" t="n">
        <v>481</v>
      </c>
      <c r="G486" s="36" t="n">
        <v>17.078817390413</v>
      </c>
      <c r="H486" s="39" t="n">
        <f aca="false">ABS(Simulation!U486-G486)</f>
        <v>7.30437932361383E-012</v>
      </c>
    </row>
    <row r="487" customFormat="false" ht="15" hidden="false" customHeight="false" outlineLevel="0" collapsed="false">
      <c r="F487" s="2" t="n">
        <v>482</v>
      </c>
      <c r="G487" s="36" t="n">
        <v>9.76133206790583</v>
      </c>
      <c r="H487" s="39" t="n">
        <f aca="false">ABS(Simulation!U487-G487)</f>
        <v>1.84208204245806E-012</v>
      </c>
    </row>
    <row r="488" customFormat="false" ht="15" hidden="false" customHeight="false" outlineLevel="0" collapsed="false">
      <c r="F488" s="2" t="n">
        <v>483</v>
      </c>
      <c r="G488" s="36" t="n">
        <v>18.170944989649</v>
      </c>
      <c r="H488" s="39" t="n">
        <f aca="false">ABS(Simulation!U488-G488)</f>
        <v>1.66977542903624E-013</v>
      </c>
    </row>
    <row r="489" customFormat="false" ht="15" hidden="false" customHeight="false" outlineLevel="0" collapsed="false">
      <c r="F489" s="2" t="n">
        <v>484</v>
      </c>
      <c r="G489" s="36" t="n">
        <v>17.1833954874069</v>
      </c>
      <c r="H489" s="39" t="n">
        <f aca="false">ABS(Simulation!U489-G489)</f>
        <v>1.80833126250946E-012</v>
      </c>
    </row>
    <row r="490" customFormat="false" ht="15" hidden="false" customHeight="false" outlineLevel="0" collapsed="false">
      <c r="F490" s="2" t="n">
        <v>485</v>
      </c>
      <c r="G490" s="36" t="n">
        <v>13.081431123094</v>
      </c>
      <c r="H490" s="39" t="n">
        <f aca="false">ABS(Simulation!U490-G490)</f>
        <v>3.19744231092045E-012</v>
      </c>
    </row>
    <row r="491" customFormat="false" ht="15" hidden="false" customHeight="false" outlineLevel="0" collapsed="false">
      <c r="F491" s="2" t="n">
        <v>486</v>
      </c>
      <c r="G491" s="36" t="n">
        <v>13.5157657953979</v>
      </c>
      <c r="H491" s="39" t="n">
        <f aca="false">ABS(Simulation!U491-G491)</f>
        <v>1.29674049276218E-012</v>
      </c>
    </row>
    <row r="492" customFormat="false" ht="15" hidden="false" customHeight="false" outlineLevel="0" collapsed="false">
      <c r="F492" s="2" t="n">
        <v>487</v>
      </c>
      <c r="G492" s="36" t="n">
        <v>9.07773118759966</v>
      </c>
      <c r="H492" s="39" t="n">
        <f aca="false">ABS(Simulation!U492-G492)</f>
        <v>1.71773706370004E-012</v>
      </c>
    </row>
    <row r="493" customFormat="false" ht="15" hidden="false" customHeight="false" outlineLevel="0" collapsed="false">
      <c r="F493" s="2" t="n">
        <v>488</v>
      </c>
      <c r="G493" s="36" t="n">
        <v>10.4884634217103</v>
      </c>
      <c r="H493" s="39" t="n">
        <f aca="false">ABS(Simulation!U493-G493)</f>
        <v>7.72182318087289E-012</v>
      </c>
    </row>
    <row r="494" customFormat="false" ht="15" hidden="false" customHeight="false" outlineLevel="0" collapsed="false">
      <c r="F494" s="2" t="n">
        <v>489</v>
      </c>
      <c r="G494" s="36" t="n">
        <v>17.340477323829</v>
      </c>
      <c r="H494" s="39" t="n">
        <f aca="false">ABS(Simulation!U494-G494)</f>
        <v>3.21875859299325E-012</v>
      </c>
    </row>
    <row r="495" customFormat="false" ht="15" hidden="false" customHeight="false" outlineLevel="0" collapsed="false">
      <c r="F495" s="2" t="n">
        <v>490</v>
      </c>
      <c r="G495" s="36" t="n">
        <v>16.7292724905719</v>
      </c>
      <c r="H495" s="39" t="n">
        <f aca="false">ABS(Simulation!U495-G495)</f>
        <v>8.4838802649756E-012</v>
      </c>
    </row>
    <row r="496" customFormat="false" ht="15" hidden="false" customHeight="false" outlineLevel="0" collapsed="false">
      <c r="F496" s="2" t="n">
        <v>491</v>
      </c>
      <c r="G496" s="36" t="n">
        <v>13.3918284286186</v>
      </c>
      <c r="H496" s="39" t="n">
        <f aca="false">ABS(Simulation!U496-G496)</f>
        <v>2.73026046215819E-012</v>
      </c>
    </row>
    <row r="497" customFormat="false" ht="15" hidden="false" customHeight="false" outlineLevel="0" collapsed="false">
      <c r="F497" s="2" t="n">
        <v>492</v>
      </c>
      <c r="G497" s="36" t="n">
        <v>17.0197781570463</v>
      </c>
      <c r="H497" s="39" t="n">
        <f aca="false">ABS(Simulation!U497-G497)</f>
        <v>3.10862446895044E-012</v>
      </c>
    </row>
    <row r="498" customFormat="false" ht="15" hidden="false" customHeight="false" outlineLevel="0" collapsed="false">
      <c r="F498" s="2" t="n">
        <v>493</v>
      </c>
      <c r="G498" s="36" t="n">
        <v>13.7190946591901</v>
      </c>
      <c r="H498" s="39" t="n">
        <f aca="false">ABS(Simulation!U498-G498)</f>
        <v>2.65210076122457E-012</v>
      </c>
    </row>
    <row r="499" customFormat="false" ht="15" hidden="false" customHeight="false" outlineLevel="0" collapsed="false">
      <c r="F499" s="2" t="n">
        <v>494</v>
      </c>
      <c r="G499" s="36" t="n">
        <v>11.3268479783086</v>
      </c>
      <c r="H499" s="39" t="n">
        <f aca="false">ABS(Simulation!U499-G499)</f>
        <v>3.93818311295036E-012</v>
      </c>
    </row>
    <row r="500" customFormat="false" ht="15" hidden="false" customHeight="false" outlineLevel="0" collapsed="false">
      <c r="F500" s="2" t="n">
        <v>495</v>
      </c>
      <c r="G500" s="36" t="n">
        <v>5.68210903543006</v>
      </c>
      <c r="H500" s="39" t="n">
        <f aca="false">ABS(Simulation!U500-G500)</f>
        <v>2.56683563293336E-012</v>
      </c>
    </row>
    <row r="501" customFormat="false" ht="15" hidden="false" customHeight="false" outlineLevel="0" collapsed="false">
      <c r="F501" s="2" t="n">
        <v>496</v>
      </c>
      <c r="G501" s="36" t="n">
        <v>12.4325954312041</v>
      </c>
      <c r="H501" s="39" t="n">
        <f aca="false">ABS(Simulation!U501-G501)</f>
        <v>1.54187773659942E-012</v>
      </c>
    </row>
    <row r="502" customFormat="false" ht="15" hidden="false" customHeight="false" outlineLevel="0" collapsed="false">
      <c r="F502" s="2" t="n">
        <v>497</v>
      </c>
      <c r="G502" s="36" t="n">
        <v>18.849377995397</v>
      </c>
      <c r="H502" s="39" t="n">
        <f aca="false">ABS(Simulation!U502-G502)</f>
        <v>6.13908923696727E-012</v>
      </c>
    </row>
    <row r="503" customFormat="false" ht="15" hidden="false" customHeight="false" outlineLevel="0" collapsed="false">
      <c r="F503" s="2" t="n">
        <v>498</v>
      </c>
      <c r="G503" s="36" t="n">
        <v>20.685365603053</v>
      </c>
      <c r="H503" s="39" t="n">
        <f aca="false">ABS(Simulation!U503-G503)</f>
        <v>3.33599814439367E-012</v>
      </c>
    </row>
    <row r="504" customFormat="false" ht="15" hidden="false" customHeight="false" outlineLevel="0" collapsed="false">
      <c r="F504" s="2" t="n">
        <v>499</v>
      </c>
      <c r="G504" s="36" t="n">
        <v>3.65809262436225</v>
      </c>
      <c r="H504" s="39" t="n">
        <f aca="false">ABS(Simulation!U504-G504)</f>
        <v>2.87903034745796E-012</v>
      </c>
    </row>
    <row r="505" customFormat="false" ht="15" hidden="false" customHeight="false" outlineLevel="0" collapsed="false">
      <c r="F505" s="2" t="n">
        <v>500</v>
      </c>
      <c r="G505" s="36" t="n">
        <v>4.45847616565787</v>
      </c>
      <c r="H505" s="39" t="n">
        <f aca="false">ABS(Simulation!U505-G505)</f>
        <v>1.67155178587564E-012</v>
      </c>
    </row>
    <row r="506" customFormat="false" ht="15" hidden="false" customHeight="false" outlineLevel="0" collapsed="false">
      <c r="F506" s="2" t="n">
        <v>501</v>
      </c>
      <c r="G506" s="36" t="n">
        <v>10.1835725779381</v>
      </c>
      <c r="H506" s="39" t="n">
        <f aca="false">ABS(Simulation!U506-G506)</f>
        <v>2.43360886997834E-013</v>
      </c>
    </row>
    <row r="507" customFormat="false" ht="15" hidden="false" customHeight="false" outlineLevel="0" collapsed="false">
      <c r="F507" s="2" t="n">
        <v>502</v>
      </c>
      <c r="G507" s="36" t="n">
        <v>14.5670628055212</v>
      </c>
      <c r="H507" s="39" t="n">
        <f aca="false">ABS(Simulation!U507-G507)</f>
        <v>9.9120711638534E-013</v>
      </c>
    </row>
    <row r="508" customFormat="false" ht="15" hidden="false" customHeight="false" outlineLevel="0" collapsed="false">
      <c r="F508" s="2" t="n">
        <v>503</v>
      </c>
      <c r="G508" s="36" t="n">
        <v>11.6593792823583</v>
      </c>
      <c r="H508" s="39" t="n">
        <f aca="false">ABS(Simulation!U508-G508)</f>
        <v>4.68958205601666E-013</v>
      </c>
    </row>
    <row r="509" customFormat="false" ht="15" hidden="false" customHeight="false" outlineLevel="0" collapsed="false">
      <c r="F509" s="2" t="n">
        <v>504</v>
      </c>
      <c r="G509" s="36" t="n">
        <v>13.6042542301153</v>
      </c>
      <c r="H509" s="39" t="n">
        <f aca="false">ABS(Simulation!U509-G509)</f>
        <v>8.18900502963516E-013</v>
      </c>
    </row>
    <row r="510" customFormat="false" ht="15" hidden="false" customHeight="false" outlineLevel="0" collapsed="false">
      <c r="F510" s="2" t="n">
        <v>505</v>
      </c>
      <c r="G510" s="36" t="n">
        <v>8.34743654453751</v>
      </c>
      <c r="H510" s="39" t="n">
        <f aca="false">ABS(Simulation!U510-G510)</f>
        <v>4.52260451311304E-012</v>
      </c>
    </row>
    <row r="511" customFormat="false" ht="15" hidden="false" customHeight="false" outlineLevel="0" collapsed="false">
      <c r="F511" s="2" t="n">
        <v>506</v>
      </c>
      <c r="G511" s="36" t="n">
        <v>11.7158486169807</v>
      </c>
      <c r="H511" s="39" t="n">
        <f aca="false">ABS(Simulation!U511-G511)</f>
        <v>6.91002810526697E-013</v>
      </c>
    </row>
    <row r="512" customFormat="false" ht="15" hidden="false" customHeight="false" outlineLevel="0" collapsed="false">
      <c r="F512" s="2" t="n">
        <v>507</v>
      </c>
      <c r="G512" s="36" t="n">
        <v>14.8263020436257</v>
      </c>
      <c r="H512" s="39" t="n">
        <f aca="false">ABS(Simulation!U512-G512)</f>
        <v>2.50466314355435E-013</v>
      </c>
    </row>
    <row r="513" customFormat="false" ht="15" hidden="false" customHeight="false" outlineLevel="0" collapsed="false">
      <c r="F513" s="2" t="n">
        <v>508</v>
      </c>
      <c r="G513" s="36" t="n">
        <v>23.2936078341107</v>
      </c>
      <c r="H513" s="39" t="n">
        <f aca="false">ABS(Simulation!U513-G513)</f>
        <v>8.57625082062441E-012</v>
      </c>
    </row>
    <row r="514" customFormat="false" ht="15" hidden="false" customHeight="false" outlineLevel="0" collapsed="false">
      <c r="F514" s="2" t="n">
        <v>509</v>
      </c>
      <c r="G514" s="36" t="n">
        <v>6.64607611453604</v>
      </c>
      <c r="H514" s="39" t="n">
        <f aca="false">ABS(Simulation!U514-G514)</f>
        <v>3.5260683262095E-013</v>
      </c>
    </row>
    <row r="515" customFormat="false" ht="15" hidden="false" customHeight="false" outlineLevel="0" collapsed="false">
      <c r="F515" s="2" t="n">
        <v>510</v>
      </c>
      <c r="G515" s="36" t="n">
        <v>9.45921305379593</v>
      </c>
      <c r="H515" s="39" t="n">
        <f aca="false">ABS(Simulation!U515-G515)</f>
        <v>2.74447131687339E-012</v>
      </c>
    </row>
    <row r="516" customFormat="false" ht="15" hidden="false" customHeight="false" outlineLevel="0" collapsed="false">
      <c r="F516" s="2" t="n">
        <v>511</v>
      </c>
      <c r="G516" s="36" t="n">
        <v>16.8513777733243</v>
      </c>
      <c r="H516" s="39" t="n">
        <f aca="false">ABS(Simulation!U516-G516)</f>
        <v>2.74624767371279E-012</v>
      </c>
    </row>
    <row r="517" customFormat="false" ht="15" hidden="false" customHeight="false" outlineLevel="0" collapsed="false">
      <c r="F517" s="2" t="n">
        <v>512</v>
      </c>
      <c r="G517" s="36" t="n">
        <v>7.34361669084546</v>
      </c>
      <c r="H517" s="39" t="n">
        <f aca="false">ABS(Simulation!U517-G517)</f>
        <v>8.70414851306123E-013</v>
      </c>
    </row>
    <row r="518" customFormat="false" ht="15" hidden="false" customHeight="false" outlineLevel="0" collapsed="false">
      <c r="F518" s="2" t="n">
        <v>513</v>
      </c>
      <c r="G518" s="36" t="n">
        <v>8.47959849162496</v>
      </c>
      <c r="H518" s="39" t="n">
        <f aca="false">ABS(Simulation!U518-G518)</f>
        <v>2.32880381645373E-012</v>
      </c>
    </row>
    <row r="519" customFormat="false" ht="15" hidden="false" customHeight="false" outlineLevel="0" collapsed="false">
      <c r="F519" s="2" t="n">
        <v>514</v>
      </c>
      <c r="G519" s="36" t="n">
        <v>4.6640821358211</v>
      </c>
      <c r="H519" s="39" t="n">
        <f aca="false">ABS(Simulation!U519-G519)</f>
        <v>2.30926389122033E-014</v>
      </c>
    </row>
    <row r="520" customFormat="false" ht="15" hidden="false" customHeight="false" outlineLevel="0" collapsed="false">
      <c r="F520" s="2" t="n">
        <v>515</v>
      </c>
      <c r="G520" s="36" t="n">
        <v>6.76013536573395</v>
      </c>
      <c r="H520" s="39" t="n">
        <f aca="false">ABS(Simulation!U520-G520)</f>
        <v>3.37241345960138E-012</v>
      </c>
    </row>
    <row r="521" customFormat="false" ht="15" hidden="false" customHeight="false" outlineLevel="0" collapsed="false">
      <c r="F521" s="2" t="n">
        <v>516</v>
      </c>
      <c r="G521" s="36" t="n">
        <v>17.1191501975951</v>
      </c>
      <c r="H521" s="39" t="n">
        <f aca="false">ABS(Simulation!U521-G521)</f>
        <v>3.30402372128447E-013</v>
      </c>
    </row>
    <row r="522" customFormat="false" ht="15" hidden="false" customHeight="false" outlineLevel="0" collapsed="false">
      <c r="F522" s="2" t="n">
        <v>517</v>
      </c>
      <c r="G522" s="36" t="n">
        <v>17.9569450402725</v>
      </c>
      <c r="H522" s="39" t="n">
        <f aca="false">ABS(Simulation!U522-G522)</f>
        <v>0</v>
      </c>
    </row>
    <row r="523" customFormat="false" ht="15" hidden="false" customHeight="false" outlineLevel="0" collapsed="false">
      <c r="F523" s="2" t="n">
        <v>518</v>
      </c>
      <c r="G523" s="36" t="n">
        <v>17.2596711873031</v>
      </c>
      <c r="H523" s="39" t="n">
        <f aca="false">ABS(Simulation!U523-G523)</f>
        <v>8.83204620549805E-012</v>
      </c>
    </row>
    <row r="524" customFormat="false" ht="15" hidden="false" customHeight="false" outlineLevel="0" collapsed="false">
      <c r="F524" s="2" t="n">
        <v>519</v>
      </c>
      <c r="G524" s="36" t="n">
        <v>9.72977498235393</v>
      </c>
      <c r="H524" s="39" t="n">
        <f aca="false">ABS(Simulation!U524-G524)</f>
        <v>1.63247193540883E-012</v>
      </c>
    </row>
    <row r="525" customFormat="false" ht="15" hidden="false" customHeight="false" outlineLevel="0" collapsed="false">
      <c r="F525" s="2" t="n">
        <v>520</v>
      </c>
      <c r="G525" s="36" t="n">
        <v>11.0031604090579</v>
      </c>
      <c r="H525" s="39" t="n">
        <f aca="false">ABS(Simulation!U525-G525)</f>
        <v>7.97584220890713E-013</v>
      </c>
    </row>
    <row r="526" customFormat="false" ht="15" hidden="false" customHeight="false" outlineLevel="0" collapsed="false">
      <c r="F526" s="2" t="n">
        <v>521</v>
      </c>
      <c r="G526" s="36" t="n">
        <v>12.5347418716711</v>
      </c>
      <c r="H526" s="39" t="n">
        <f aca="false">ABS(Simulation!U526-G526)</f>
        <v>7.22977233635902E-013</v>
      </c>
    </row>
    <row r="527" customFormat="false" ht="15" hidden="false" customHeight="false" outlineLevel="0" collapsed="false">
      <c r="F527" s="2" t="n">
        <v>522</v>
      </c>
      <c r="G527" s="36" t="n">
        <v>14.0839525618281</v>
      </c>
      <c r="H527" s="39" t="n">
        <f aca="false">ABS(Simulation!U527-G527)</f>
        <v>2.1405099914773E-012</v>
      </c>
    </row>
    <row r="528" customFormat="false" ht="15" hidden="false" customHeight="false" outlineLevel="0" collapsed="false">
      <c r="F528" s="2" t="n">
        <v>523</v>
      </c>
      <c r="G528" s="36" t="n">
        <v>14.7903695761924</v>
      </c>
      <c r="H528" s="39" t="n">
        <f aca="false">ABS(Simulation!U528-G528)</f>
        <v>4.37516689544282E-012</v>
      </c>
    </row>
    <row r="529" customFormat="false" ht="15" hidden="false" customHeight="false" outlineLevel="0" collapsed="false">
      <c r="F529" s="2" t="n">
        <v>524</v>
      </c>
      <c r="G529" s="36" t="n">
        <v>17.7801931798716</v>
      </c>
      <c r="H529" s="39" t="n">
        <f aca="false">ABS(Simulation!U529-G529)</f>
        <v>8.30269186735677E-012</v>
      </c>
    </row>
    <row r="530" customFormat="false" ht="15" hidden="false" customHeight="false" outlineLevel="0" collapsed="false">
      <c r="F530" s="2" t="n">
        <v>525</v>
      </c>
      <c r="G530" s="36" t="n">
        <v>10.1593647983934</v>
      </c>
      <c r="H530" s="39" t="n">
        <f aca="false">ABS(Simulation!U530-G530)</f>
        <v>6.76791955811495E-013</v>
      </c>
    </row>
    <row r="531" customFormat="false" ht="15" hidden="false" customHeight="false" outlineLevel="0" collapsed="false">
      <c r="F531" s="2" t="n">
        <v>526</v>
      </c>
      <c r="G531" s="36" t="n">
        <v>11.7534903439998</v>
      </c>
      <c r="H531" s="39" t="n">
        <f aca="false">ABS(Simulation!U531-G531)</f>
        <v>1.09423581307055E-012</v>
      </c>
    </row>
    <row r="532" customFormat="false" ht="15" hidden="false" customHeight="false" outlineLevel="0" collapsed="false">
      <c r="F532" s="2" t="n">
        <v>527</v>
      </c>
      <c r="G532" s="36" t="n">
        <v>16.9887836739787</v>
      </c>
      <c r="H532" s="39" t="n">
        <f aca="false">ABS(Simulation!U532-G532)</f>
        <v>2.1316282072803E-012</v>
      </c>
    </row>
    <row r="533" customFormat="false" ht="15" hidden="false" customHeight="false" outlineLevel="0" collapsed="false">
      <c r="F533" s="2" t="n">
        <v>528</v>
      </c>
      <c r="G533" s="36" t="n">
        <v>19.15584909047</v>
      </c>
      <c r="H533" s="39" t="n">
        <f aca="false">ABS(Simulation!U533-G533)</f>
        <v>3.27560201185406E-012</v>
      </c>
    </row>
    <row r="534" customFormat="false" ht="15" hidden="false" customHeight="false" outlineLevel="0" collapsed="false">
      <c r="F534" s="2" t="n">
        <v>529</v>
      </c>
      <c r="G534" s="36" t="n">
        <v>31.3733066901119</v>
      </c>
      <c r="H534" s="39" t="n">
        <f aca="false">ABS(Simulation!U534-G534)</f>
        <v>3.25073301610246E-012</v>
      </c>
    </row>
    <row r="535" customFormat="false" ht="15" hidden="false" customHeight="false" outlineLevel="0" collapsed="false">
      <c r="F535" s="2" t="n">
        <v>530</v>
      </c>
      <c r="G535" s="36" t="n">
        <v>6.29470048745965</v>
      </c>
      <c r="H535" s="39" t="n">
        <f aca="false">ABS(Simulation!U535-G535)</f>
        <v>3.14503978415814E-012</v>
      </c>
    </row>
    <row r="536" customFormat="false" ht="15" hidden="false" customHeight="false" outlineLevel="0" collapsed="false">
      <c r="F536" s="2" t="n">
        <v>531</v>
      </c>
      <c r="G536" s="36" t="n">
        <v>27.064355581447</v>
      </c>
      <c r="H536" s="39" t="n">
        <f aca="false">ABS(Simulation!U536-G536)</f>
        <v>3.71613850802532E-012</v>
      </c>
    </row>
    <row r="537" customFormat="false" ht="15" hidden="false" customHeight="false" outlineLevel="0" collapsed="false">
      <c r="F537" s="2" t="n">
        <v>532</v>
      </c>
      <c r="G537" s="36" t="n">
        <v>13.4144621591591</v>
      </c>
      <c r="H537" s="39" t="n">
        <f aca="false">ABS(Simulation!U537-G537)</f>
        <v>2.87769807982841E-012</v>
      </c>
    </row>
    <row r="538" customFormat="false" ht="15" hidden="false" customHeight="false" outlineLevel="0" collapsed="false">
      <c r="F538" s="2" t="n">
        <v>533</v>
      </c>
      <c r="G538" s="36" t="n">
        <v>29.3196619818553</v>
      </c>
      <c r="H538" s="39" t="n">
        <f aca="false">ABS(Simulation!U538-G538)</f>
        <v>1.81543668986706E-012</v>
      </c>
    </row>
    <row r="539" customFormat="false" ht="15" hidden="false" customHeight="false" outlineLevel="0" collapsed="false">
      <c r="F539" s="2" t="n">
        <v>534</v>
      </c>
      <c r="G539" s="36" t="n">
        <v>19.6613160542747</v>
      </c>
      <c r="H539" s="39" t="n">
        <f aca="false">ABS(Simulation!U539-G539)</f>
        <v>2.97362134915602E-012</v>
      </c>
    </row>
    <row r="540" customFormat="false" ht="15" hidden="false" customHeight="false" outlineLevel="0" collapsed="false">
      <c r="F540" s="2" t="n">
        <v>535</v>
      </c>
      <c r="G540" s="36" t="n">
        <v>14.7516716335999</v>
      </c>
      <c r="H540" s="39" t="n">
        <f aca="false">ABS(Simulation!U540-G540)</f>
        <v>5.90461013416643E-012</v>
      </c>
    </row>
    <row r="541" customFormat="false" ht="15" hidden="false" customHeight="false" outlineLevel="0" collapsed="false">
      <c r="F541" s="2" t="n">
        <v>536</v>
      </c>
      <c r="G541" s="36" t="n">
        <v>12.403211331276</v>
      </c>
      <c r="H541" s="39" t="n">
        <f aca="false">ABS(Simulation!U541-G541)</f>
        <v>5.26689802882174E-012</v>
      </c>
    </row>
    <row r="542" customFormat="false" ht="15" hidden="false" customHeight="false" outlineLevel="0" collapsed="false">
      <c r="F542" s="2" t="n">
        <v>537</v>
      </c>
      <c r="G542" s="36" t="n">
        <v>7.31653715455013</v>
      </c>
      <c r="H542" s="39" t="n">
        <f aca="false">ABS(Simulation!U542-G542)</f>
        <v>1.19015908239817E-012</v>
      </c>
    </row>
    <row r="543" customFormat="false" ht="15" hidden="false" customHeight="false" outlineLevel="0" collapsed="false">
      <c r="F543" s="2" t="n">
        <v>538</v>
      </c>
      <c r="G543" s="36" t="n">
        <v>7.71808503453639</v>
      </c>
      <c r="H543" s="39" t="n">
        <f aca="false">ABS(Simulation!U543-G543)</f>
        <v>5.53246337631208E-012</v>
      </c>
    </row>
    <row r="544" customFormat="false" ht="15" hidden="false" customHeight="false" outlineLevel="0" collapsed="false">
      <c r="F544" s="2" t="n">
        <v>539</v>
      </c>
      <c r="G544" s="36" t="n">
        <v>14.3533770871749</v>
      </c>
      <c r="H544" s="39" t="n">
        <f aca="false">ABS(Simulation!U544-G544)</f>
        <v>2.20978790821391E-012</v>
      </c>
    </row>
    <row r="545" customFormat="false" ht="15" hidden="false" customHeight="false" outlineLevel="0" collapsed="false">
      <c r="F545" s="2" t="n">
        <v>540</v>
      </c>
      <c r="G545" s="36" t="n">
        <v>6.88838963319064</v>
      </c>
      <c r="H545" s="39" t="n">
        <f aca="false">ABS(Simulation!U545-G545)</f>
        <v>1.67696967423581E-011</v>
      </c>
    </row>
    <row r="546" customFormat="false" ht="15" hidden="false" customHeight="false" outlineLevel="0" collapsed="false">
      <c r="F546" s="2" t="n">
        <v>541</v>
      </c>
      <c r="G546" s="36" t="n">
        <v>24.5131636359864</v>
      </c>
      <c r="H546" s="39" t="n">
        <f aca="false">ABS(Simulation!U546-G546)</f>
        <v>3.48876483258209E-012</v>
      </c>
    </row>
    <row r="547" customFormat="false" ht="15" hidden="false" customHeight="false" outlineLevel="0" collapsed="false">
      <c r="F547" s="2" t="n">
        <v>542</v>
      </c>
      <c r="G547" s="36" t="n">
        <v>21.8322946254297</v>
      </c>
      <c r="H547" s="39" t="n">
        <f aca="false">ABS(Simulation!U547-G547)</f>
        <v>2.52597942562716E-012</v>
      </c>
    </row>
    <row r="548" customFormat="false" ht="15" hidden="false" customHeight="false" outlineLevel="0" collapsed="false">
      <c r="F548" s="2" t="n">
        <v>543</v>
      </c>
      <c r="G548" s="36" t="n">
        <v>8.43237321372408</v>
      </c>
      <c r="H548" s="39" t="n">
        <f aca="false">ABS(Simulation!U548-G548)</f>
        <v>6.51922960059892E-013</v>
      </c>
    </row>
    <row r="549" customFormat="false" ht="15" hidden="false" customHeight="false" outlineLevel="0" collapsed="false">
      <c r="F549" s="2" t="n">
        <v>544</v>
      </c>
      <c r="G549" s="36" t="n">
        <v>12.4781464397361</v>
      </c>
      <c r="H549" s="39" t="n">
        <f aca="false">ABS(Simulation!U549-G549)</f>
        <v>3.37685435169988E-012</v>
      </c>
    </row>
    <row r="550" customFormat="false" ht="15" hidden="false" customHeight="false" outlineLevel="0" collapsed="false">
      <c r="F550" s="2" t="n">
        <v>545</v>
      </c>
      <c r="G550" s="36" t="n">
        <v>10.5565269765574</v>
      </c>
      <c r="H550" s="39" t="n">
        <f aca="false">ABS(Simulation!U550-G550)</f>
        <v>5.11590769747272E-013</v>
      </c>
    </row>
    <row r="551" customFormat="false" ht="15" hidden="false" customHeight="false" outlineLevel="0" collapsed="false">
      <c r="F551" s="2" t="n">
        <v>546</v>
      </c>
      <c r="G551" s="36" t="n">
        <v>15.5347520614675</v>
      </c>
      <c r="H551" s="39" t="n">
        <f aca="false">ABS(Simulation!U551-G551)</f>
        <v>1.62714286489063E-012</v>
      </c>
    </row>
    <row r="552" customFormat="false" ht="15" hidden="false" customHeight="false" outlineLevel="0" collapsed="false">
      <c r="F552" s="2" t="n">
        <v>547</v>
      </c>
      <c r="G552" s="36" t="n">
        <v>8.39687555073048</v>
      </c>
      <c r="H552" s="39" t="n">
        <f aca="false">ABS(Simulation!U552-G552)</f>
        <v>3.03579383853503E-012</v>
      </c>
    </row>
    <row r="553" customFormat="false" ht="15" hidden="false" customHeight="false" outlineLevel="0" collapsed="false">
      <c r="F553" s="2" t="n">
        <v>548</v>
      </c>
      <c r="G553" s="36" t="n">
        <v>15.5310028343373</v>
      </c>
      <c r="H553" s="39" t="n">
        <f aca="false">ABS(Simulation!U553-G553)</f>
        <v>5.04662978073611E-012</v>
      </c>
    </row>
    <row r="554" customFormat="false" ht="15" hidden="false" customHeight="false" outlineLevel="0" collapsed="false">
      <c r="F554" s="2" t="n">
        <v>549</v>
      </c>
      <c r="G554" s="36" t="n">
        <v>11.2204421178358</v>
      </c>
      <c r="H554" s="39" t="n">
        <f aca="false">ABS(Simulation!U554-G554)</f>
        <v>6.76791955811495E-013</v>
      </c>
    </row>
    <row r="555" customFormat="false" ht="15" hidden="false" customHeight="false" outlineLevel="0" collapsed="false">
      <c r="F555" s="2" t="n">
        <v>550</v>
      </c>
      <c r="G555" s="36" t="n">
        <v>13.3942506158738</v>
      </c>
      <c r="H555" s="39" t="n">
        <f aca="false">ABS(Simulation!U555-G555)</f>
        <v>2.78532752417959E-012</v>
      </c>
    </row>
    <row r="556" customFormat="false" ht="15" hidden="false" customHeight="false" outlineLevel="0" collapsed="false">
      <c r="F556" s="2" t="n">
        <v>551</v>
      </c>
      <c r="G556" s="36" t="n">
        <v>9.60434659984895</v>
      </c>
      <c r="H556" s="39" t="n">
        <f aca="false">ABS(Simulation!U556-G556)</f>
        <v>3.49231754626089E-012</v>
      </c>
    </row>
    <row r="557" customFormat="false" ht="15" hidden="false" customHeight="false" outlineLevel="0" collapsed="false">
      <c r="F557" s="2" t="n">
        <v>552</v>
      </c>
      <c r="G557" s="36" t="n">
        <v>15.0072710230547</v>
      </c>
      <c r="H557" s="39" t="n">
        <f aca="false">ABS(Simulation!U557-G557)</f>
        <v>3.63975516393111E-012</v>
      </c>
    </row>
    <row r="558" customFormat="false" ht="15" hidden="false" customHeight="false" outlineLevel="0" collapsed="false">
      <c r="F558" s="2" t="n">
        <v>553</v>
      </c>
      <c r="G558" s="36" t="n">
        <v>14.1320241068306</v>
      </c>
      <c r="H558" s="39" t="n">
        <f aca="false">ABS(Simulation!U558-G558)</f>
        <v>8.15347789284715E-013</v>
      </c>
    </row>
    <row r="559" customFormat="false" ht="15" hidden="false" customHeight="false" outlineLevel="0" collapsed="false">
      <c r="F559" s="2" t="n">
        <v>554</v>
      </c>
      <c r="G559" s="36" t="n">
        <v>9.20460600804869</v>
      </c>
      <c r="H559" s="39" t="n">
        <f aca="false">ABS(Simulation!U559-G559)</f>
        <v>4.00213195916876E-012</v>
      </c>
    </row>
    <row r="560" customFormat="false" ht="15" hidden="false" customHeight="false" outlineLevel="0" collapsed="false">
      <c r="F560" s="2" t="n">
        <v>555</v>
      </c>
      <c r="G560" s="36" t="n">
        <v>6.03394348078088</v>
      </c>
      <c r="H560" s="39" t="n">
        <f aca="false">ABS(Simulation!U560-G560)</f>
        <v>2.42561526420104E-012</v>
      </c>
    </row>
    <row r="561" customFormat="false" ht="15" hidden="false" customHeight="false" outlineLevel="0" collapsed="false">
      <c r="F561" s="2" t="n">
        <v>556</v>
      </c>
      <c r="G561" s="36" t="n">
        <v>10.574291782948</v>
      </c>
      <c r="H561" s="39" t="n">
        <f aca="false">ABS(Simulation!U561-G561)</f>
        <v>8.91731133378926E-013</v>
      </c>
    </row>
    <row r="562" customFormat="false" ht="15" hidden="false" customHeight="false" outlineLevel="0" collapsed="false">
      <c r="F562" s="2" t="n">
        <v>557</v>
      </c>
      <c r="G562" s="36" t="n">
        <v>21.7470695449898</v>
      </c>
      <c r="H562" s="39" t="n">
        <f aca="false">ABS(Simulation!U562-G562)</f>
        <v>7.8159700933611E-014</v>
      </c>
    </row>
    <row r="563" customFormat="false" ht="15" hidden="false" customHeight="false" outlineLevel="0" collapsed="false">
      <c r="F563" s="2" t="n">
        <v>558</v>
      </c>
      <c r="G563" s="36" t="n">
        <v>22.0078217657727</v>
      </c>
      <c r="H563" s="39" t="n">
        <f aca="false">ABS(Simulation!U563-G563)</f>
        <v>5.20117282576393E-012</v>
      </c>
    </row>
    <row r="564" customFormat="false" ht="15" hidden="false" customHeight="false" outlineLevel="0" collapsed="false">
      <c r="F564" s="2" t="n">
        <v>559</v>
      </c>
      <c r="G564" s="36" t="n">
        <v>12.9863809831375</v>
      </c>
      <c r="H564" s="39" t="n">
        <f aca="false">ABS(Simulation!U564-G564)</f>
        <v>4.00213195916876E-012</v>
      </c>
    </row>
    <row r="565" customFormat="false" ht="15" hidden="false" customHeight="false" outlineLevel="0" collapsed="false">
      <c r="F565" s="2" t="n">
        <v>560</v>
      </c>
      <c r="G565" s="36" t="n">
        <v>8.45794196799122</v>
      </c>
      <c r="H565" s="39" t="n">
        <f aca="false">ABS(Simulation!U565-G565)</f>
        <v>3.28626015289046E-013</v>
      </c>
    </row>
    <row r="566" customFormat="false" ht="15" hidden="false" customHeight="false" outlineLevel="0" collapsed="false">
      <c r="F566" s="2" t="n">
        <v>561</v>
      </c>
      <c r="G566" s="36" t="n">
        <v>19.9932715944554</v>
      </c>
      <c r="H566" s="39" t="n">
        <f aca="false">ABS(Simulation!U566-G566)</f>
        <v>4.46931380793103E-012</v>
      </c>
    </row>
    <row r="567" customFormat="false" ht="15" hidden="false" customHeight="false" outlineLevel="0" collapsed="false">
      <c r="F567" s="2" t="n">
        <v>562</v>
      </c>
      <c r="G567" s="36" t="n">
        <v>11.676218542466</v>
      </c>
      <c r="H567" s="39" t="n">
        <f aca="false">ABS(Simulation!U567-G567)</f>
        <v>2.19202433981991E-012</v>
      </c>
    </row>
    <row r="568" customFormat="false" ht="15" hidden="false" customHeight="false" outlineLevel="0" collapsed="false">
      <c r="F568" s="2" t="n">
        <v>563</v>
      </c>
      <c r="G568" s="36" t="n">
        <v>11.4588630347938</v>
      </c>
      <c r="H568" s="39" t="n">
        <f aca="false">ABS(Simulation!U568-G568)</f>
        <v>2.74269496003399E-012</v>
      </c>
    </row>
    <row r="569" customFormat="false" ht="15" hidden="false" customHeight="false" outlineLevel="0" collapsed="false">
      <c r="F569" s="2" t="n">
        <v>564</v>
      </c>
      <c r="G569" s="36" t="n">
        <v>5.86372363392966</v>
      </c>
      <c r="H569" s="39" t="n">
        <f aca="false">ABS(Simulation!U569-G569)</f>
        <v>5.42943467962687E-012</v>
      </c>
    </row>
    <row r="570" customFormat="false" ht="15" hidden="false" customHeight="false" outlineLevel="0" collapsed="false">
      <c r="F570" s="2" t="n">
        <v>565</v>
      </c>
      <c r="G570" s="36" t="n">
        <v>7.21087166280898</v>
      </c>
      <c r="H570" s="39" t="n">
        <f aca="false">ABS(Simulation!U570-G570)</f>
        <v>8.66329230575502E-012</v>
      </c>
    </row>
    <row r="571" customFormat="false" ht="15" hidden="false" customHeight="false" outlineLevel="0" collapsed="false">
      <c r="F571" s="2" t="n">
        <v>566</v>
      </c>
      <c r="G571" s="36" t="n">
        <v>16.8646374045493</v>
      </c>
      <c r="H571" s="39" t="n">
        <f aca="false">ABS(Simulation!U571-G571)</f>
        <v>8.70414851306123E-012</v>
      </c>
    </row>
    <row r="572" customFormat="false" ht="15" hidden="false" customHeight="false" outlineLevel="0" collapsed="false">
      <c r="F572" s="2" t="n">
        <v>567</v>
      </c>
      <c r="G572" s="36" t="n">
        <v>9.6619281613183</v>
      </c>
      <c r="H572" s="39" t="n">
        <f aca="false">ABS(Simulation!U572-G572)</f>
        <v>2.25597318603832E-013</v>
      </c>
    </row>
    <row r="573" customFormat="false" ht="15" hidden="false" customHeight="false" outlineLevel="0" collapsed="false">
      <c r="F573" s="2" t="n">
        <v>568</v>
      </c>
      <c r="G573" s="36" t="n">
        <v>12.4212525972854</v>
      </c>
      <c r="H573" s="39" t="n">
        <f aca="false">ABS(Simulation!U573-G573)</f>
        <v>9.63495949690696E-012</v>
      </c>
    </row>
    <row r="574" customFormat="false" ht="15" hidden="false" customHeight="false" outlineLevel="0" collapsed="false">
      <c r="F574" s="2" t="n">
        <v>569</v>
      </c>
      <c r="G574" s="36" t="n">
        <v>11.3535423302725</v>
      </c>
      <c r="H574" s="39" t="n">
        <f aca="false">ABS(Simulation!U574-G574)</f>
        <v>7.7982065249671E-013</v>
      </c>
    </row>
    <row r="575" customFormat="false" ht="15" hidden="false" customHeight="false" outlineLevel="0" collapsed="false">
      <c r="F575" s="2" t="n">
        <v>570</v>
      </c>
      <c r="G575" s="36" t="n">
        <v>9.22351136335827</v>
      </c>
      <c r="H575" s="39" t="n">
        <f aca="false">ABS(Simulation!U575-G575)</f>
        <v>9.14290865239309E-012</v>
      </c>
    </row>
    <row r="576" customFormat="false" ht="15" hidden="false" customHeight="false" outlineLevel="0" collapsed="false">
      <c r="F576" s="2" t="n">
        <v>571</v>
      </c>
      <c r="G576" s="36" t="n">
        <v>20.2181280069477</v>
      </c>
      <c r="H576" s="39" t="n">
        <f aca="false">ABS(Simulation!U576-G576)</f>
        <v>2.16360263038951E-012</v>
      </c>
    </row>
    <row r="577" customFormat="false" ht="15" hidden="false" customHeight="false" outlineLevel="0" collapsed="false">
      <c r="F577" s="2" t="n">
        <v>572</v>
      </c>
      <c r="G577" s="36" t="n">
        <v>3.18649570838229</v>
      </c>
      <c r="H577" s="39" t="n">
        <f aca="false">ABS(Simulation!U577-G577)</f>
        <v>7.47979456150461E-012</v>
      </c>
    </row>
    <row r="578" customFormat="false" ht="15" hidden="false" customHeight="false" outlineLevel="0" collapsed="false">
      <c r="F578" s="2" t="n">
        <v>573</v>
      </c>
      <c r="G578" s="36" t="n">
        <v>5.69094202969699</v>
      </c>
      <c r="H578" s="39" t="n">
        <f aca="false">ABS(Simulation!U578-G578)</f>
        <v>8.18012324543815E-013</v>
      </c>
    </row>
    <row r="579" customFormat="false" ht="15" hidden="false" customHeight="false" outlineLevel="0" collapsed="false">
      <c r="F579" s="2" t="n">
        <v>574</v>
      </c>
      <c r="G579" s="36" t="n">
        <v>15.4678571145403</v>
      </c>
      <c r="H579" s="39" t="n">
        <f aca="false">ABS(Simulation!U579-G579)</f>
        <v>2.96473956495902E-012</v>
      </c>
    </row>
    <row r="580" customFormat="false" ht="15" hidden="false" customHeight="false" outlineLevel="0" collapsed="false">
      <c r="F580" s="2" t="n">
        <v>575</v>
      </c>
      <c r="G580" s="36" t="n">
        <v>12.1129245047065</v>
      </c>
      <c r="H580" s="39" t="n">
        <f aca="false">ABS(Simulation!U580-G580)</f>
        <v>3.70725672382832E-012</v>
      </c>
    </row>
    <row r="581" customFormat="false" ht="15" hidden="false" customHeight="false" outlineLevel="0" collapsed="false">
      <c r="F581" s="2" t="n">
        <v>576</v>
      </c>
      <c r="G581" s="36" t="n">
        <v>19.4562050442406</v>
      </c>
      <c r="H581" s="39" t="n">
        <f aca="false">ABS(Simulation!U581-G581)</f>
        <v>1.73372427525464E-012</v>
      </c>
    </row>
    <row r="582" customFormat="false" ht="15" hidden="false" customHeight="false" outlineLevel="0" collapsed="false">
      <c r="F582" s="2" t="n">
        <v>577</v>
      </c>
      <c r="G582" s="36" t="n">
        <v>9.65127219916757</v>
      </c>
      <c r="H582" s="39" t="n">
        <f aca="false">ABS(Simulation!U582-G582)</f>
        <v>4.11048972637218E-012</v>
      </c>
    </row>
    <row r="583" customFormat="false" ht="15" hidden="false" customHeight="false" outlineLevel="0" collapsed="false">
      <c r="F583" s="2" t="n">
        <v>578</v>
      </c>
      <c r="G583" s="36" t="n">
        <v>10.5303827661239</v>
      </c>
      <c r="H583" s="39" t="n">
        <f aca="false">ABS(Simulation!U583-G583)</f>
        <v>4.88498130835069E-013</v>
      </c>
    </row>
    <row r="584" customFormat="false" ht="15" hidden="false" customHeight="false" outlineLevel="0" collapsed="false">
      <c r="F584" s="2" t="n">
        <v>579</v>
      </c>
      <c r="G584" s="36" t="n">
        <v>22.7749575703923</v>
      </c>
      <c r="H584" s="39" t="n">
        <f aca="false">ABS(Simulation!U584-G584)</f>
        <v>1.31130661884526E-011</v>
      </c>
    </row>
    <row r="585" customFormat="false" ht="15" hidden="false" customHeight="false" outlineLevel="0" collapsed="false">
      <c r="F585" s="2" t="n">
        <v>580</v>
      </c>
      <c r="G585" s="36" t="n">
        <v>6.63026822742951</v>
      </c>
      <c r="H585" s="39" t="n">
        <f aca="false">ABS(Simulation!U585-G585)</f>
        <v>4.17443857259059E-014</v>
      </c>
    </row>
    <row r="586" customFormat="false" ht="15" hidden="false" customHeight="false" outlineLevel="0" collapsed="false">
      <c r="F586" s="2" t="n">
        <v>581</v>
      </c>
      <c r="G586" s="36" t="n">
        <v>13.4870884899651</v>
      </c>
      <c r="H586" s="39" t="n">
        <f aca="false">ABS(Simulation!U586-G586)</f>
        <v>3.42481598636368E-012</v>
      </c>
    </row>
    <row r="587" customFormat="false" ht="15" hidden="false" customHeight="false" outlineLevel="0" collapsed="false">
      <c r="F587" s="2" t="n">
        <v>582</v>
      </c>
      <c r="G587" s="36" t="n">
        <v>12.1328634987854</v>
      </c>
      <c r="H587" s="39" t="n">
        <f aca="false">ABS(Simulation!U587-G587)</f>
        <v>1.95399252334028E-013</v>
      </c>
    </row>
    <row r="588" customFormat="false" ht="15" hidden="false" customHeight="false" outlineLevel="0" collapsed="false">
      <c r="F588" s="2" t="n">
        <v>583</v>
      </c>
      <c r="G588" s="36" t="n">
        <v>6.60447578693976</v>
      </c>
      <c r="H588" s="39" t="n">
        <f aca="false">ABS(Simulation!U588-G588)</f>
        <v>2.47180054202545E-012</v>
      </c>
    </row>
    <row r="589" customFormat="false" ht="15" hidden="false" customHeight="false" outlineLevel="0" collapsed="false">
      <c r="F589" s="2" t="n">
        <v>584</v>
      </c>
      <c r="G589" s="36" t="n">
        <v>8.30687187019276</v>
      </c>
      <c r="H589" s="39" t="n">
        <f aca="false">ABS(Simulation!U589-G589)</f>
        <v>4.57234250461625E-012</v>
      </c>
    </row>
    <row r="590" customFormat="false" ht="15" hidden="false" customHeight="false" outlineLevel="0" collapsed="false">
      <c r="F590" s="2" t="n">
        <v>585</v>
      </c>
      <c r="G590" s="36" t="n">
        <v>15.2239056245652</v>
      </c>
      <c r="H590" s="39" t="n">
        <f aca="false">ABS(Simulation!U590-G590)</f>
        <v>4.03233002543857E-013</v>
      </c>
    </row>
    <row r="591" customFormat="false" ht="15" hidden="false" customHeight="false" outlineLevel="0" collapsed="false">
      <c r="F591" s="2" t="n">
        <v>586</v>
      </c>
      <c r="G591" s="36" t="n">
        <v>8.56383741718789</v>
      </c>
      <c r="H591" s="39" t="n">
        <f aca="false">ABS(Simulation!U591-G591)</f>
        <v>6.53699316899292E-012</v>
      </c>
    </row>
    <row r="592" customFormat="false" ht="15" hidden="false" customHeight="false" outlineLevel="0" collapsed="false">
      <c r="F592" s="2" t="n">
        <v>587</v>
      </c>
      <c r="G592" s="36" t="n">
        <v>12.2252672467799</v>
      </c>
      <c r="H592" s="39" t="n">
        <f aca="false">ABS(Simulation!U592-G592)</f>
        <v>2.25774954287772E-012</v>
      </c>
    </row>
    <row r="593" customFormat="false" ht="15" hidden="false" customHeight="false" outlineLevel="0" collapsed="false">
      <c r="F593" s="2" t="n">
        <v>588</v>
      </c>
      <c r="G593" s="36" t="n">
        <v>16.1619403014029</v>
      </c>
      <c r="H593" s="39" t="n">
        <f aca="false">ABS(Simulation!U593-G593)</f>
        <v>5.86908299737843E-012</v>
      </c>
    </row>
    <row r="594" customFormat="false" ht="15" hidden="false" customHeight="false" outlineLevel="0" collapsed="false">
      <c r="F594" s="2" t="n">
        <v>589</v>
      </c>
      <c r="G594" s="36" t="n">
        <v>14.2699204322005</v>
      </c>
      <c r="H594" s="39" t="n">
        <f aca="false">ABS(Simulation!U594-G594)</f>
        <v>2.94519963972562E-012</v>
      </c>
    </row>
    <row r="595" customFormat="false" ht="15" hidden="false" customHeight="false" outlineLevel="0" collapsed="false">
      <c r="F595" s="2" t="n">
        <v>590</v>
      </c>
      <c r="G595" s="36" t="n">
        <v>25.6760939098256</v>
      </c>
      <c r="H595" s="39" t="n">
        <f aca="false">ABS(Simulation!U595-G595)</f>
        <v>1.35003119794419E-012</v>
      </c>
    </row>
    <row r="596" customFormat="false" ht="15" hidden="false" customHeight="false" outlineLevel="0" collapsed="false">
      <c r="F596" s="2" t="n">
        <v>591</v>
      </c>
      <c r="G596" s="36" t="n">
        <v>15.4763448239137</v>
      </c>
      <c r="H596" s="39" t="n">
        <f aca="false">ABS(Simulation!U596-G596)</f>
        <v>6.32383034826489E-013</v>
      </c>
    </row>
    <row r="597" customFormat="false" ht="15" hidden="false" customHeight="false" outlineLevel="0" collapsed="false">
      <c r="F597" s="2" t="n">
        <v>592</v>
      </c>
      <c r="G597" s="36" t="n">
        <v>20.5940294495823</v>
      </c>
      <c r="H597" s="39" t="n">
        <f aca="false">ABS(Simulation!U597-G597)</f>
        <v>2.32347474593553E-012</v>
      </c>
    </row>
    <row r="598" customFormat="false" ht="15" hidden="false" customHeight="false" outlineLevel="0" collapsed="false">
      <c r="F598" s="2" t="n">
        <v>593</v>
      </c>
      <c r="G598" s="36" t="n">
        <v>7.82311862468127</v>
      </c>
      <c r="H598" s="39" t="n">
        <f aca="false">ABS(Simulation!U598-G598)</f>
        <v>1.53477230924182E-012</v>
      </c>
    </row>
    <row r="599" customFormat="false" ht="15" hidden="false" customHeight="false" outlineLevel="0" collapsed="false">
      <c r="F599" s="2" t="n">
        <v>594</v>
      </c>
      <c r="G599" s="36" t="n">
        <v>22.4774898245604</v>
      </c>
      <c r="H599" s="39" t="n">
        <f aca="false">ABS(Simulation!U599-G599)</f>
        <v>1.20436993711337E-012</v>
      </c>
    </row>
    <row r="600" customFormat="false" ht="15" hidden="false" customHeight="false" outlineLevel="0" collapsed="false">
      <c r="F600" s="2" t="n">
        <v>595</v>
      </c>
      <c r="G600" s="36" t="n">
        <v>17.0151495311208</v>
      </c>
      <c r="H600" s="39" t="n">
        <f aca="false">ABS(Simulation!U600-G600)</f>
        <v>0</v>
      </c>
    </row>
    <row r="601" customFormat="false" ht="15" hidden="false" customHeight="false" outlineLevel="0" collapsed="false">
      <c r="F601" s="2" t="n">
        <v>596</v>
      </c>
      <c r="G601" s="36" t="n">
        <v>13.850071913935</v>
      </c>
      <c r="H601" s="39" t="n">
        <f aca="false">ABS(Simulation!U601-G601)</f>
        <v>2.27196039759292E-012</v>
      </c>
    </row>
    <row r="602" customFormat="false" ht="15" hidden="false" customHeight="false" outlineLevel="0" collapsed="false">
      <c r="F602" s="2" t="n">
        <v>597</v>
      </c>
      <c r="G602" s="36" t="n">
        <v>8.80394795826191</v>
      </c>
      <c r="H602" s="39" t="n">
        <f aca="false">ABS(Simulation!U602-G602)</f>
        <v>2.93098878501041E-012</v>
      </c>
    </row>
    <row r="603" customFormat="false" ht="15" hidden="false" customHeight="false" outlineLevel="0" collapsed="false">
      <c r="F603" s="2" t="n">
        <v>598</v>
      </c>
      <c r="G603" s="36" t="n">
        <v>15.8090711960876</v>
      </c>
      <c r="H603" s="39" t="n">
        <f aca="false">ABS(Simulation!U603-G603)</f>
        <v>2.25952589971712E-012</v>
      </c>
    </row>
    <row r="604" customFormat="false" ht="15" hidden="false" customHeight="false" outlineLevel="0" collapsed="false">
      <c r="F604" s="2" t="n">
        <v>599</v>
      </c>
      <c r="G604" s="36" t="n">
        <v>7.14832562045417</v>
      </c>
      <c r="H604" s="39" t="n">
        <f aca="false">ABS(Simulation!U604-G604)</f>
        <v>2.04831707151243E-011</v>
      </c>
    </row>
    <row r="605" customFormat="false" ht="15" hidden="false" customHeight="false" outlineLevel="0" collapsed="false">
      <c r="F605" s="2" t="n">
        <v>600</v>
      </c>
      <c r="G605" s="36" t="n">
        <v>23.1432790512625</v>
      </c>
      <c r="H605" s="39" t="n">
        <f aca="false">ABS(Simulation!U605-G605)</f>
        <v>1.03668185147399E-011</v>
      </c>
    </row>
    <row r="606" customFormat="false" ht="15" hidden="false" customHeight="false" outlineLevel="0" collapsed="false">
      <c r="F606" s="2" t="n">
        <v>601</v>
      </c>
      <c r="G606" s="36" t="n">
        <v>7.30089395809851</v>
      </c>
      <c r="H606" s="39" t="n">
        <f aca="false">ABS(Simulation!U606-G606)</f>
        <v>3.5313973967277E-012</v>
      </c>
    </row>
    <row r="607" customFormat="false" ht="15" hidden="false" customHeight="false" outlineLevel="0" collapsed="false">
      <c r="F607" s="2" t="n">
        <v>602</v>
      </c>
      <c r="G607" s="36" t="n">
        <v>11.3720581694538</v>
      </c>
      <c r="H607" s="39" t="n">
        <f aca="false">ABS(Simulation!U607-G607)</f>
        <v>1.16351372980716E-012</v>
      </c>
    </row>
    <row r="608" customFormat="false" ht="15" hidden="false" customHeight="false" outlineLevel="0" collapsed="false">
      <c r="F608" s="2" t="n">
        <v>603</v>
      </c>
      <c r="G608" s="36" t="n">
        <v>4.51532695464623</v>
      </c>
      <c r="H608" s="39" t="n">
        <f aca="false">ABS(Simulation!U608-G608)</f>
        <v>5.49782441794378E-012</v>
      </c>
    </row>
    <row r="609" customFormat="false" ht="15" hidden="false" customHeight="false" outlineLevel="0" collapsed="false">
      <c r="F609" s="2" t="n">
        <v>604</v>
      </c>
      <c r="G609" s="36" t="n">
        <v>16.9008302133696</v>
      </c>
      <c r="H609" s="39" t="n">
        <f aca="false">ABS(Simulation!U609-G609)</f>
        <v>6.75015598972095E-014</v>
      </c>
    </row>
    <row r="610" customFormat="false" ht="15" hidden="false" customHeight="false" outlineLevel="0" collapsed="false">
      <c r="F610" s="2" t="n">
        <v>605</v>
      </c>
      <c r="G610" s="36" t="n">
        <v>8.15220382166345</v>
      </c>
      <c r="H610" s="39" t="n">
        <f aca="false">ABS(Simulation!U610-G610)</f>
        <v>2.74447131687339E-012</v>
      </c>
    </row>
    <row r="611" customFormat="false" ht="15" hidden="false" customHeight="false" outlineLevel="0" collapsed="false">
      <c r="F611" s="2" t="n">
        <v>606</v>
      </c>
      <c r="G611" s="36" t="n">
        <v>20.1003746063445</v>
      </c>
      <c r="H611" s="39" t="n">
        <f aca="false">ABS(Simulation!U611-G611)</f>
        <v>3.5775826745521E-012</v>
      </c>
    </row>
    <row r="612" customFormat="false" ht="15" hidden="false" customHeight="false" outlineLevel="0" collapsed="false">
      <c r="F612" s="2" t="n">
        <v>607</v>
      </c>
      <c r="G612" s="36" t="n">
        <v>32.5681758910415</v>
      </c>
      <c r="H612" s="39" t="n">
        <f aca="false">ABS(Simulation!U612-G612)</f>
        <v>9.52127265918534E-013</v>
      </c>
    </row>
    <row r="613" customFormat="false" ht="15" hidden="false" customHeight="false" outlineLevel="0" collapsed="false">
      <c r="F613" s="2" t="n">
        <v>608</v>
      </c>
      <c r="G613" s="36" t="n">
        <v>5.55678313681844</v>
      </c>
      <c r="H613" s="39" t="n">
        <f aca="false">ABS(Simulation!U613-G613)</f>
        <v>5.6914473134384E-012</v>
      </c>
    </row>
    <row r="614" customFormat="false" ht="15" hidden="false" customHeight="false" outlineLevel="0" collapsed="false">
      <c r="F614" s="2" t="n">
        <v>609</v>
      </c>
      <c r="G614" s="36" t="n">
        <v>4.78302290076849</v>
      </c>
      <c r="H614" s="39" t="n">
        <f aca="false">ABS(Simulation!U614-G614)</f>
        <v>6.27942142727989E-013</v>
      </c>
    </row>
    <row r="615" customFormat="false" ht="15" hidden="false" customHeight="false" outlineLevel="0" collapsed="false">
      <c r="F615" s="2" t="n">
        <v>610</v>
      </c>
      <c r="G615" s="36" t="n">
        <v>9.64612697140406</v>
      </c>
      <c r="H615" s="39" t="n">
        <f aca="false">ABS(Simulation!U615-G615)</f>
        <v>1.08535402887355E-012</v>
      </c>
    </row>
    <row r="616" customFormat="false" ht="15" hidden="false" customHeight="false" outlineLevel="0" collapsed="false">
      <c r="F616" s="2" t="n">
        <v>611</v>
      </c>
      <c r="G616" s="36" t="n">
        <v>10.3145573218187</v>
      </c>
      <c r="H616" s="39" t="n">
        <f aca="false">ABS(Simulation!U616-G616)</f>
        <v>9.82502967872279E-012</v>
      </c>
    </row>
    <row r="617" customFormat="false" ht="15" hidden="false" customHeight="false" outlineLevel="0" collapsed="false">
      <c r="F617" s="2" t="n">
        <v>612</v>
      </c>
      <c r="G617" s="36" t="n">
        <v>10.3945974827022</v>
      </c>
      <c r="H617" s="39" t="n">
        <f aca="false">ABS(Simulation!U617-G617)</f>
        <v>7.33280103304423E-012</v>
      </c>
    </row>
    <row r="618" customFormat="false" ht="15" hidden="false" customHeight="false" outlineLevel="0" collapsed="false">
      <c r="F618" s="2" t="n">
        <v>613</v>
      </c>
      <c r="G618" s="36" t="n">
        <v>13.5900607799766</v>
      </c>
      <c r="H618" s="39" t="n">
        <f aca="false">ABS(Simulation!U618-G618)</f>
        <v>3.17612602884765E-012</v>
      </c>
    </row>
    <row r="619" customFormat="false" ht="15" hidden="false" customHeight="false" outlineLevel="0" collapsed="false">
      <c r="F619" s="2" t="n">
        <v>614</v>
      </c>
      <c r="G619" s="36" t="n">
        <v>11.488321443843</v>
      </c>
      <c r="H619" s="39" t="n">
        <f aca="false">ABS(Simulation!U619-G619)</f>
        <v>7.0805583618494E-012</v>
      </c>
    </row>
    <row r="620" customFormat="false" ht="15" hidden="false" customHeight="false" outlineLevel="0" collapsed="false">
      <c r="F620" s="2" t="n">
        <v>615</v>
      </c>
      <c r="G620" s="36" t="n">
        <v>10.4418172347526</v>
      </c>
      <c r="H620" s="39" t="n">
        <f aca="false">ABS(Simulation!U620-G620)</f>
        <v>4.21174206621799E-012</v>
      </c>
    </row>
    <row r="621" customFormat="false" ht="15" hidden="false" customHeight="false" outlineLevel="0" collapsed="false">
      <c r="F621" s="2" t="n">
        <v>616</v>
      </c>
      <c r="G621" s="36" t="n">
        <v>8.71319078566536</v>
      </c>
      <c r="H621" s="39" t="n">
        <f aca="false">ABS(Simulation!U621-G621)</f>
        <v>3.83337805942574E-012</v>
      </c>
    </row>
    <row r="622" customFormat="false" ht="15" hidden="false" customHeight="false" outlineLevel="0" collapsed="false">
      <c r="F622" s="2" t="n">
        <v>617</v>
      </c>
      <c r="G622" s="36" t="n">
        <v>13.7940479098027</v>
      </c>
      <c r="H622" s="39" t="n">
        <f aca="false">ABS(Simulation!U622-G622)</f>
        <v>5.60973489882599E-012</v>
      </c>
    </row>
    <row r="623" customFormat="false" ht="15" hidden="false" customHeight="false" outlineLevel="0" collapsed="false">
      <c r="F623" s="2" t="n">
        <v>618</v>
      </c>
      <c r="G623" s="36" t="n">
        <v>4.39454997582668</v>
      </c>
      <c r="H623" s="39" t="n">
        <f aca="false">ABS(Simulation!U623-G623)</f>
        <v>3.48165940522449E-012</v>
      </c>
    </row>
    <row r="624" customFormat="false" ht="15" hidden="false" customHeight="false" outlineLevel="0" collapsed="false">
      <c r="F624" s="2" t="n">
        <v>619</v>
      </c>
      <c r="G624" s="36" t="n">
        <v>7.59455544040392</v>
      </c>
      <c r="H624" s="39" t="n">
        <f aca="false">ABS(Simulation!U624-G624)</f>
        <v>2.22133422767001E-012</v>
      </c>
    </row>
    <row r="625" customFormat="false" ht="15" hidden="false" customHeight="false" outlineLevel="0" collapsed="false">
      <c r="F625" s="2" t="n">
        <v>620</v>
      </c>
      <c r="G625" s="36" t="n">
        <v>15.1724317568831</v>
      </c>
      <c r="H625" s="39" t="n">
        <f aca="false">ABS(Simulation!U625-G625)</f>
        <v>6.73416877816635E-012</v>
      </c>
    </row>
    <row r="626" customFormat="false" ht="15" hidden="false" customHeight="false" outlineLevel="0" collapsed="false">
      <c r="F626" s="2" t="n">
        <v>621</v>
      </c>
      <c r="G626" s="36" t="n">
        <v>18.8542896162002</v>
      </c>
      <c r="H626" s="39" t="n">
        <f aca="false">ABS(Simulation!U626-G626)</f>
        <v>7.69162511460309E-012</v>
      </c>
    </row>
    <row r="627" customFormat="false" ht="15" hidden="false" customHeight="false" outlineLevel="0" collapsed="false">
      <c r="F627" s="2" t="n">
        <v>622</v>
      </c>
      <c r="G627" s="36" t="n">
        <v>32.60078577222</v>
      </c>
      <c r="H627" s="39" t="n">
        <f aca="false">ABS(Simulation!U627-G627)</f>
        <v>3.97903932025656E-013</v>
      </c>
    </row>
    <row r="628" customFormat="false" ht="15" hidden="false" customHeight="false" outlineLevel="0" collapsed="false">
      <c r="F628" s="2" t="n">
        <v>623</v>
      </c>
      <c r="G628" s="36" t="n">
        <v>7.82036189840163</v>
      </c>
      <c r="H628" s="39" t="n">
        <f aca="false">ABS(Simulation!U628-G628)</f>
        <v>6.19149176372957E-012</v>
      </c>
    </row>
    <row r="629" customFormat="false" ht="15" hidden="false" customHeight="false" outlineLevel="0" collapsed="false">
      <c r="F629" s="2" t="n">
        <v>624</v>
      </c>
      <c r="G629" s="36" t="n">
        <v>18.3483681426715</v>
      </c>
      <c r="H629" s="39" t="n">
        <f aca="false">ABS(Simulation!U629-G629)</f>
        <v>7.1196382123162E-012</v>
      </c>
    </row>
    <row r="630" customFormat="false" ht="15" hidden="false" customHeight="false" outlineLevel="0" collapsed="false">
      <c r="F630" s="2" t="n">
        <v>625</v>
      </c>
      <c r="G630" s="36" t="n">
        <v>24.6732185702213</v>
      </c>
      <c r="H630" s="39" t="n">
        <f aca="false">ABS(Simulation!U630-G630)</f>
        <v>8.70770122674003E-012</v>
      </c>
    </row>
    <row r="631" customFormat="false" ht="15" hidden="false" customHeight="false" outlineLevel="0" collapsed="false">
      <c r="F631" s="2" t="n">
        <v>626</v>
      </c>
      <c r="G631" s="36" t="n">
        <v>15.9576301759973</v>
      </c>
      <c r="H631" s="39" t="n">
        <f aca="false">ABS(Simulation!U631-G631)</f>
        <v>8.13571432445315E-013</v>
      </c>
    </row>
    <row r="632" customFormat="false" ht="15" hidden="false" customHeight="false" outlineLevel="0" collapsed="false">
      <c r="F632" s="2" t="n">
        <v>627</v>
      </c>
      <c r="G632" s="36" t="n">
        <v>16.6048052246426</v>
      </c>
      <c r="H632" s="39" t="n">
        <f aca="false">ABS(Simulation!U632-G632)</f>
        <v>3.96127575186256E-012</v>
      </c>
    </row>
    <row r="633" customFormat="false" ht="15" hidden="false" customHeight="false" outlineLevel="0" collapsed="false">
      <c r="F633" s="2" t="n">
        <v>628</v>
      </c>
      <c r="G633" s="36" t="n">
        <v>11.7854909385871</v>
      </c>
      <c r="H633" s="39" t="n">
        <f aca="false">ABS(Simulation!U633-G633)</f>
        <v>3.84225984362274E-012</v>
      </c>
    </row>
    <row r="634" customFormat="false" ht="15" hidden="false" customHeight="false" outlineLevel="0" collapsed="false">
      <c r="F634" s="2" t="n">
        <v>629</v>
      </c>
      <c r="G634" s="36" t="n">
        <v>15.8825182239673</v>
      </c>
      <c r="H634" s="39" t="n">
        <f aca="false">ABS(Simulation!U634-G634)</f>
        <v>9.55324708229455E-012</v>
      </c>
    </row>
    <row r="635" customFormat="false" ht="15" hidden="false" customHeight="false" outlineLevel="0" collapsed="false">
      <c r="F635" s="2" t="n">
        <v>630</v>
      </c>
      <c r="G635" s="36" t="n">
        <v>9.49606035001503</v>
      </c>
      <c r="H635" s="39" t="n">
        <f aca="false">ABS(Simulation!U635-G635)</f>
        <v>2.70006239588838E-012</v>
      </c>
    </row>
    <row r="636" customFormat="false" ht="15" hidden="false" customHeight="false" outlineLevel="0" collapsed="false">
      <c r="F636" s="2" t="n">
        <v>631</v>
      </c>
      <c r="G636" s="36" t="n">
        <v>17.7292734289444</v>
      </c>
      <c r="H636" s="39" t="n">
        <f aca="false">ABS(Simulation!U636-G636)</f>
        <v>5.46407363799517E-012</v>
      </c>
    </row>
    <row r="637" customFormat="false" ht="15" hidden="false" customHeight="false" outlineLevel="0" collapsed="false">
      <c r="F637" s="2" t="n">
        <v>632</v>
      </c>
      <c r="G637" s="36" t="n">
        <v>12.1878988968081</v>
      </c>
      <c r="H637" s="39" t="n">
        <f aca="false">ABS(Simulation!U637-G637)</f>
        <v>6.3824501239651E-012</v>
      </c>
    </row>
    <row r="638" customFormat="false" ht="15" hidden="false" customHeight="false" outlineLevel="0" collapsed="false">
      <c r="F638" s="2" t="n">
        <v>633</v>
      </c>
      <c r="G638" s="36" t="n">
        <v>28.0574109328253</v>
      </c>
      <c r="H638" s="39" t="n">
        <f aca="false">ABS(Simulation!U638-G638)</f>
        <v>1.17843512725813E-011</v>
      </c>
    </row>
    <row r="639" customFormat="false" ht="15" hidden="false" customHeight="false" outlineLevel="0" collapsed="false">
      <c r="F639" s="2" t="n">
        <v>634</v>
      </c>
      <c r="G639" s="36" t="n">
        <v>10.4775466675476</v>
      </c>
      <c r="H639" s="39" t="n">
        <f aca="false">ABS(Simulation!U639-G639)</f>
        <v>7.49622586226906E-013</v>
      </c>
    </row>
    <row r="640" customFormat="false" ht="15" hidden="false" customHeight="false" outlineLevel="0" collapsed="false">
      <c r="F640" s="2" t="n">
        <v>635</v>
      </c>
      <c r="G640" s="36" t="n">
        <v>5.08152210814606</v>
      </c>
      <c r="H640" s="39" t="n">
        <f aca="false">ABS(Simulation!U640-G640)</f>
        <v>3.39284156325448E-012</v>
      </c>
    </row>
    <row r="641" customFormat="false" ht="15" hidden="false" customHeight="false" outlineLevel="0" collapsed="false">
      <c r="F641" s="2" t="n">
        <v>636</v>
      </c>
      <c r="G641" s="36" t="n">
        <v>10.9143947465512</v>
      </c>
      <c r="H641" s="39" t="n">
        <f aca="false">ABS(Simulation!U641-G641)</f>
        <v>6.05737682235485E-013</v>
      </c>
    </row>
    <row r="642" customFormat="false" ht="15" hidden="false" customHeight="false" outlineLevel="0" collapsed="false">
      <c r="F642" s="2" t="n">
        <v>637</v>
      </c>
      <c r="G642" s="36" t="n">
        <v>10.1548425168837</v>
      </c>
      <c r="H642" s="39" t="n">
        <f aca="false">ABS(Simulation!U642-G642)</f>
        <v>2.1564972030319E-012</v>
      </c>
    </row>
    <row r="643" customFormat="false" ht="15" hidden="false" customHeight="false" outlineLevel="0" collapsed="false">
      <c r="F643" s="2" t="n">
        <v>638</v>
      </c>
      <c r="G643" s="36" t="n">
        <v>19.264060742599</v>
      </c>
      <c r="H643" s="39" t="n">
        <f aca="false">ABS(Simulation!U643-G643)</f>
        <v>4.61142235508305E-012</v>
      </c>
    </row>
    <row r="644" customFormat="false" ht="15" hidden="false" customHeight="false" outlineLevel="0" collapsed="false">
      <c r="F644" s="2" t="n">
        <v>639</v>
      </c>
      <c r="G644" s="36" t="n">
        <v>14.4107334807624</v>
      </c>
      <c r="H644" s="39" t="n">
        <f aca="false">ABS(Simulation!U644-G644)</f>
        <v>9.48574552239734E-012</v>
      </c>
    </row>
    <row r="645" customFormat="false" ht="15" hidden="false" customHeight="false" outlineLevel="0" collapsed="false">
      <c r="F645" s="2" t="n">
        <v>640</v>
      </c>
      <c r="G645" s="36" t="n">
        <v>9.10050713854221</v>
      </c>
      <c r="H645" s="39" t="n">
        <f aca="false">ABS(Simulation!U645-G645)</f>
        <v>3.06599190480483E-012</v>
      </c>
    </row>
    <row r="646" customFormat="false" ht="15" hidden="false" customHeight="false" outlineLevel="0" collapsed="false">
      <c r="F646" s="2" t="n">
        <v>641</v>
      </c>
      <c r="G646" s="36" t="n">
        <v>17.6329994594374</v>
      </c>
      <c r="H646" s="39" t="n">
        <f aca="false">ABS(Simulation!U646-G646)</f>
        <v>1.19371179607697E-012</v>
      </c>
    </row>
    <row r="647" customFormat="false" ht="15" hidden="false" customHeight="false" outlineLevel="0" collapsed="false">
      <c r="F647" s="2" t="n">
        <v>642</v>
      </c>
      <c r="G647" s="36" t="n">
        <v>16.6025531796447</v>
      </c>
      <c r="H647" s="39" t="n">
        <f aca="false">ABS(Simulation!U647-G647)</f>
        <v>1.97530880541308E-012</v>
      </c>
    </row>
    <row r="648" customFormat="false" ht="15" hidden="false" customHeight="false" outlineLevel="0" collapsed="false">
      <c r="F648" s="2" t="n">
        <v>643</v>
      </c>
      <c r="G648" s="36" t="n">
        <v>20.2922931417277</v>
      </c>
      <c r="H648" s="39" t="n">
        <f aca="false">ABS(Simulation!U648-G648)</f>
        <v>2.29505303650512E-012</v>
      </c>
    </row>
    <row r="649" customFormat="false" ht="15" hidden="false" customHeight="false" outlineLevel="0" collapsed="false">
      <c r="F649" s="2" t="n">
        <v>644</v>
      </c>
      <c r="G649" s="36" t="n">
        <v>9.13041319713027</v>
      </c>
      <c r="H649" s="39" t="n">
        <f aca="false">ABS(Simulation!U649-G649)</f>
        <v>2.32702745961433E-013</v>
      </c>
    </row>
    <row r="650" customFormat="false" ht="15" hidden="false" customHeight="false" outlineLevel="0" collapsed="false">
      <c r="F650" s="2" t="n">
        <v>645</v>
      </c>
      <c r="G650" s="36" t="n">
        <v>14.3150460589259</v>
      </c>
      <c r="H650" s="39" t="n">
        <f aca="false">ABS(Simulation!U650-G650)</f>
        <v>8.33111357678718E-013</v>
      </c>
    </row>
    <row r="651" customFormat="false" ht="15" hidden="false" customHeight="false" outlineLevel="0" collapsed="false">
      <c r="F651" s="2" t="n">
        <v>646</v>
      </c>
      <c r="G651" s="36" t="n">
        <v>8.67025621134248</v>
      </c>
      <c r="H651" s="39" t="n">
        <f aca="false">ABS(Simulation!U651-G651)</f>
        <v>8.5087492607272E-013</v>
      </c>
    </row>
    <row r="652" customFormat="false" ht="15" hidden="false" customHeight="false" outlineLevel="0" collapsed="false">
      <c r="F652" s="2" t="n">
        <v>647</v>
      </c>
      <c r="G652" s="36" t="n">
        <v>10.1817877103724</v>
      </c>
      <c r="H652" s="39" t="n">
        <f aca="false">ABS(Simulation!U652-G652)</f>
        <v>2.53308485298476E-012</v>
      </c>
    </row>
    <row r="653" customFormat="false" ht="15" hidden="false" customHeight="false" outlineLevel="0" collapsed="false">
      <c r="F653" s="2" t="n">
        <v>648</v>
      </c>
      <c r="G653" s="36" t="n">
        <v>15.1261570620189</v>
      </c>
      <c r="H653" s="39" t="n">
        <f aca="false">ABS(Simulation!U653-G653)</f>
        <v>4.83169060316868E-012</v>
      </c>
    </row>
    <row r="654" customFormat="false" ht="15" hidden="false" customHeight="false" outlineLevel="0" collapsed="false">
      <c r="F654" s="2" t="n">
        <v>649</v>
      </c>
      <c r="G654" s="36" t="n">
        <v>9.40427820650323</v>
      </c>
      <c r="H654" s="39" t="n">
        <f aca="false">ABS(Simulation!U654-G654)</f>
        <v>4.35562697020941E-012</v>
      </c>
    </row>
    <row r="655" customFormat="false" ht="15" hidden="false" customHeight="false" outlineLevel="0" collapsed="false">
      <c r="F655" s="2" t="n">
        <v>650</v>
      </c>
      <c r="G655" s="36" t="n">
        <v>12.2455973622899</v>
      </c>
      <c r="H655" s="39" t="n">
        <f aca="false">ABS(Simulation!U655-G655)</f>
        <v>5.04840613757551E-012</v>
      </c>
    </row>
    <row r="656" customFormat="false" ht="15" hidden="false" customHeight="false" outlineLevel="0" collapsed="false">
      <c r="F656" s="2" t="n">
        <v>651</v>
      </c>
      <c r="G656" s="36" t="n">
        <v>19.453645406718</v>
      </c>
      <c r="H656" s="39" t="n">
        <f aca="false">ABS(Simulation!U656-G656)</f>
        <v>5.96855898038484E-013</v>
      </c>
    </row>
    <row r="657" customFormat="false" ht="15" hidden="false" customHeight="false" outlineLevel="0" collapsed="false">
      <c r="F657" s="2" t="n">
        <v>652</v>
      </c>
      <c r="G657" s="36" t="n">
        <v>4.84634190123088</v>
      </c>
      <c r="H657" s="39" t="n">
        <f aca="false">ABS(Simulation!U657-G657)</f>
        <v>9.37028232783632E-013</v>
      </c>
    </row>
    <row r="658" customFormat="false" ht="15" hidden="false" customHeight="false" outlineLevel="0" collapsed="false">
      <c r="F658" s="2" t="n">
        <v>653</v>
      </c>
      <c r="G658" s="36" t="n">
        <v>8.71270386966467</v>
      </c>
      <c r="H658" s="39" t="n">
        <f aca="false">ABS(Simulation!U658-G658)</f>
        <v>1.47082346302341E-012</v>
      </c>
    </row>
    <row r="659" customFormat="false" ht="15" hidden="false" customHeight="false" outlineLevel="0" collapsed="false">
      <c r="F659" s="2" t="n">
        <v>654</v>
      </c>
      <c r="G659" s="36" t="n">
        <v>3.25397916966881</v>
      </c>
      <c r="H659" s="39" t="n">
        <f aca="false">ABS(Simulation!U659-G659)</f>
        <v>2.39364084109184E-013</v>
      </c>
    </row>
    <row r="660" customFormat="false" ht="15" hidden="false" customHeight="false" outlineLevel="0" collapsed="false">
      <c r="F660" s="2" t="n">
        <v>655</v>
      </c>
      <c r="G660" s="36" t="n">
        <v>19.688907254996</v>
      </c>
      <c r="H660" s="39" t="n">
        <f aca="false">ABS(Simulation!U660-G660)</f>
        <v>4.83524331684748E-012</v>
      </c>
    </row>
    <row r="661" customFormat="false" ht="15" hidden="false" customHeight="false" outlineLevel="0" collapsed="false">
      <c r="F661" s="2" t="n">
        <v>656</v>
      </c>
      <c r="G661" s="36" t="n">
        <v>10.8321715780368</v>
      </c>
      <c r="H661" s="39" t="n">
        <f aca="false">ABS(Simulation!U661-G661)</f>
        <v>5.16919840265473E-013</v>
      </c>
    </row>
    <row r="662" customFormat="false" ht="15" hidden="false" customHeight="false" outlineLevel="0" collapsed="false">
      <c r="F662" s="2" t="n">
        <v>657</v>
      </c>
      <c r="G662" s="36" t="n">
        <v>8.76558633719702</v>
      </c>
      <c r="H662" s="39" t="n">
        <f aca="false">ABS(Simulation!U662-G662)</f>
        <v>5.27933252669754E-012</v>
      </c>
    </row>
    <row r="663" customFormat="false" ht="15" hidden="false" customHeight="false" outlineLevel="0" collapsed="false">
      <c r="F663" s="2" t="n">
        <v>658</v>
      </c>
      <c r="G663" s="36" t="n">
        <v>5.68881238634079</v>
      </c>
      <c r="H663" s="39" t="n">
        <f aca="false">ABS(Simulation!U663-G663)</f>
        <v>2.08277839419679E-012</v>
      </c>
    </row>
    <row r="664" customFormat="false" ht="15" hidden="false" customHeight="false" outlineLevel="0" collapsed="false">
      <c r="F664" s="2" t="n">
        <v>659</v>
      </c>
      <c r="G664" s="36" t="n">
        <v>26.247206064218</v>
      </c>
      <c r="H664" s="39" t="n">
        <f aca="false">ABS(Simulation!U664-G664)</f>
        <v>1.66977542903624E-012</v>
      </c>
    </row>
    <row r="665" customFormat="false" ht="15" hidden="false" customHeight="false" outlineLevel="0" collapsed="false">
      <c r="F665" s="2" t="n">
        <v>660</v>
      </c>
      <c r="G665" s="36" t="n">
        <v>17.2731894833662</v>
      </c>
      <c r="H665" s="39" t="n">
        <f aca="false">ABS(Simulation!U665-G665)</f>
        <v>3.17257331516885E-012</v>
      </c>
    </row>
    <row r="666" customFormat="false" ht="15" hidden="false" customHeight="false" outlineLevel="0" collapsed="false">
      <c r="F666" s="2" t="n">
        <v>661</v>
      </c>
      <c r="G666" s="36" t="n">
        <v>10.6482101963986</v>
      </c>
      <c r="H666" s="39" t="n">
        <f aca="false">ABS(Simulation!U666-G666)</f>
        <v>1.11732845198276E-012</v>
      </c>
    </row>
    <row r="667" customFormat="false" ht="15" hidden="false" customHeight="false" outlineLevel="0" collapsed="false">
      <c r="F667" s="2" t="n">
        <v>662</v>
      </c>
      <c r="G667" s="36" t="n">
        <v>14.7156666198136</v>
      </c>
      <c r="H667" s="39" t="n">
        <f aca="false">ABS(Simulation!U667-G667)</f>
        <v>9.76996261670138E-014</v>
      </c>
    </row>
    <row r="668" customFormat="false" ht="15" hidden="false" customHeight="false" outlineLevel="0" collapsed="false">
      <c r="F668" s="2" t="n">
        <v>663</v>
      </c>
      <c r="G668" s="36" t="n">
        <v>9.37189192371952</v>
      </c>
      <c r="H668" s="39" t="n">
        <f aca="false">ABS(Simulation!U668-G668)</f>
        <v>3.74811293113453E-013</v>
      </c>
    </row>
    <row r="669" customFormat="false" ht="15" hidden="false" customHeight="false" outlineLevel="0" collapsed="false">
      <c r="F669" s="2" t="n">
        <v>664</v>
      </c>
      <c r="G669" s="36" t="n">
        <v>17.2081836112512</v>
      </c>
      <c r="H669" s="39" t="n">
        <f aca="false">ABS(Simulation!U669-G669)</f>
        <v>7.17648163117701E-013</v>
      </c>
    </row>
    <row r="670" customFormat="false" ht="15" hidden="false" customHeight="false" outlineLevel="0" collapsed="false">
      <c r="F670" s="2" t="n">
        <v>665</v>
      </c>
      <c r="G670" s="36" t="n">
        <v>12.3139434666645</v>
      </c>
      <c r="H670" s="39" t="n">
        <f aca="false">ABS(Simulation!U670-G670)</f>
        <v>4.01989552756277E-012</v>
      </c>
    </row>
    <row r="671" customFormat="false" ht="15" hidden="false" customHeight="false" outlineLevel="0" collapsed="false">
      <c r="F671" s="2" t="n">
        <v>666</v>
      </c>
      <c r="G671" s="36" t="n">
        <v>9.0079467911581</v>
      </c>
      <c r="H671" s="39" t="n">
        <f aca="false">ABS(Simulation!U671-G671)</f>
        <v>3.71613850802532E-012</v>
      </c>
    </row>
    <row r="672" customFormat="false" ht="15" hidden="false" customHeight="false" outlineLevel="0" collapsed="false">
      <c r="F672" s="2" t="n">
        <v>667</v>
      </c>
      <c r="G672" s="36" t="n">
        <v>12.5505281637928</v>
      </c>
      <c r="H672" s="39" t="n">
        <f aca="false">ABS(Simulation!U672-G672)</f>
        <v>5.73052716390521E-012</v>
      </c>
    </row>
    <row r="673" customFormat="false" ht="15" hidden="false" customHeight="false" outlineLevel="0" collapsed="false">
      <c r="F673" s="2" t="n">
        <v>668</v>
      </c>
      <c r="G673" s="36" t="n">
        <v>7.08410449320366</v>
      </c>
      <c r="H673" s="39" t="n">
        <f aca="false">ABS(Simulation!U673-G673)</f>
        <v>3.77475828372553E-013</v>
      </c>
    </row>
    <row r="674" customFormat="false" ht="15" hidden="false" customHeight="false" outlineLevel="0" collapsed="false">
      <c r="F674" s="2" t="n">
        <v>669</v>
      </c>
      <c r="G674" s="36" t="n">
        <v>19.6423662693232</v>
      </c>
      <c r="H674" s="39" t="n">
        <f aca="false">ABS(Simulation!U674-G674)</f>
        <v>9.66338120633736E-012</v>
      </c>
    </row>
    <row r="675" customFormat="false" ht="15" hidden="false" customHeight="false" outlineLevel="0" collapsed="false">
      <c r="F675" s="2" t="n">
        <v>670</v>
      </c>
      <c r="G675" s="36" t="n">
        <v>18.3092013666598</v>
      </c>
      <c r="H675" s="39" t="n">
        <f aca="false">ABS(Simulation!U675-G675)</f>
        <v>4.89919216306589E-012</v>
      </c>
    </row>
    <row r="676" customFormat="false" ht="15" hidden="false" customHeight="false" outlineLevel="0" collapsed="false">
      <c r="F676" s="2" t="n">
        <v>671</v>
      </c>
      <c r="G676" s="36" t="n">
        <v>20.9851082671164</v>
      </c>
      <c r="H676" s="39" t="n">
        <f aca="false">ABS(Simulation!U676-G676)</f>
        <v>3.89022147828655E-012</v>
      </c>
    </row>
    <row r="677" customFormat="false" ht="15" hidden="false" customHeight="false" outlineLevel="0" collapsed="false">
      <c r="F677" s="2" t="n">
        <v>672</v>
      </c>
      <c r="G677" s="36" t="n">
        <v>13.4415594140429</v>
      </c>
      <c r="H677" s="39" t="n">
        <f aca="false">ABS(Simulation!U677-G677)</f>
        <v>6.79456491070596E-012</v>
      </c>
    </row>
    <row r="678" customFormat="false" ht="15" hidden="false" customHeight="false" outlineLevel="0" collapsed="false">
      <c r="F678" s="2" t="n">
        <v>673</v>
      </c>
      <c r="G678" s="36" t="n">
        <v>9.98341089652042</v>
      </c>
      <c r="H678" s="39" t="n">
        <f aca="false">ABS(Simulation!U678-G678)</f>
        <v>1.4530598946294E-012</v>
      </c>
    </row>
    <row r="679" customFormat="false" ht="15" hidden="false" customHeight="false" outlineLevel="0" collapsed="false">
      <c r="F679" s="2" t="n">
        <v>674</v>
      </c>
      <c r="G679" s="36" t="n">
        <v>6.44524993673303</v>
      </c>
      <c r="H679" s="39" t="n">
        <f aca="false">ABS(Simulation!U679-G679)</f>
        <v>2.02327044007689E-012</v>
      </c>
    </row>
    <row r="680" customFormat="false" ht="15" hidden="false" customHeight="false" outlineLevel="0" collapsed="false">
      <c r="F680" s="2" t="n">
        <v>675</v>
      </c>
      <c r="G680" s="36" t="n">
        <v>9.19892148502631</v>
      </c>
      <c r="H680" s="39" t="n">
        <f aca="false">ABS(Simulation!U680-G680)</f>
        <v>6.09468031598226E-012</v>
      </c>
    </row>
    <row r="681" customFormat="false" ht="15" hidden="false" customHeight="false" outlineLevel="0" collapsed="false">
      <c r="F681" s="2" t="n">
        <v>676</v>
      </c>
      <c r="G681" s="36" t="n">
        <v>10.9423807285711</v>
      </c>
      <c r="H681" s="39" t="n">
        <f aca="false">ABS(Simulation!U681-G681)</f>
        <v>3.30757643496327E-012</v>
      </c>
    </row>
    <row r="682" customFormat="false" ht="15" hidden="false" customHeight="false" outlineLevel="0" collapsed="false">
      <c r="F682" s="2" t="n">
        <v>677</v>
      </c>
      <c r="G682" s="36" t="n">
        <v>22.5258012112881</v>
      </c>
      <c r="H682" s="39" t="n">
        <f aca="false">ABS(Simulation!U682-G682)</f>
        <v>3.17612602884765E-012</v>
      </c>
    </row>
    <row r="683" customFormat="false" ht="15" hidden="false" customHeight="false" outlineLevel="0" collapsed="false">
      <c r="F683" s="2" t="n">
        <v>678</v>
      </c>
      <c r="G683" s="36" t="n">
        <v>15.9894598172926</v>
      </c>
      <c r="H683" s="39" t="n">
        <f aca="false">ABS(Simulation!U683-G683)</f>
        <v>2.65210076122457E-012</v>
      </c>
    </row>
    <row r="684" customFormat="false" ht="15" hidden="false" customHeight="false" outlineLevel="0" collapsed="false">
      <c r="F684" s="2" t="n">
        <v>679</v>
      </c>
      <c r="G684" s="36" t="n">
        <v>14.8997314642688</v>
      </c>
      <c r="H684" s="39" t="n">
        <f aca="false">ABS(Simulation!U684-G684)</f>
        <v>5.53157519789238E-012</v>
      </c>
    </row>
    <row r="685" customFormat="false" ht="15" hidden="false" customHeight="false" outlineLevel="0" collapsed="false">
      <c r="F685" s="2" t="n">
        <v>680</v>
      </c>
      <c r="G685" s="36" t="n">
        <v>18.0098864500434</v>
      </c>
      <c r="H685" s="39" t="n">
        <f aca="false">ABS(Simulation!U685-G685)</f>
        <v>1.64490643328463E-012</v>
      </c>
    </row>
    <row r="686" customFormat="false" ht="15" hidden="false" customHeight="false" outlineLevel="0" collapsed="false">
      <c r="F686" s="2" t="n">
        <v>681</v>
      </c>
      <c r="G686" s="36" t="n">
        <v>17.7434842219521</v>
      </c>
      <c r="H686" s="39" t="n">
        <f aca="false">ABS(Simulation!U686-G686)</f>
        <v>5.82645043323282E-013</v>
      </c>
    </row>
    <row r="687" customFormat="false" ht="15" hidden="false" customHeight="false" outlineLevel="0" collapsed="false">
      <c r="F687" s="2" t="n">
        <v>682</v>
      </c>
      <c r="G687" s="36" t="n">
        <v>8.22906020044626</v>
      </c>
      <c r="H687" s="39" t="n">
        <f aca="false">ABS(Simulation!U687-G687)</f>
        <v>2.1191937094045E-012</v>
      </c>
    </row>
    <row r="688" customFormat="false" ht="15" hidden="false" customHeight="false" outlineLevel="0" collapsed="false">
      <c r="F688" s="2" t="n">
        <v>683</v>
      </c>
      <c r="G688" s="36" t="n">
        <v>16.8644357875221</v>
      </c>
      <c r="H688" s="39" t="n">
        <f aca="false">ABS(Simulation!U688-G688)</f>
        <v>1.4530598946294E-012</v>
      </c>
    </row>
    <row r="689" customFormat="false" ht="15" hidden="false" customHeight="false" outlineLevel="0" collapsed="false">
      <c r="F689" s="2" t="n">
        <v>684</v>
      </c>
      <c r="G689" s="36" t="n">
        <v>20.479745983053</v>
      </c>
      <c r="H689" s="39" t="n">
        <f aca="false">ABS(Simulation!U689-G689)</f>
        <v>9.73798819359217E-012</v>
      </c>
    </row>
    <row r="690" customFormat="false" ht="15" hidden="false" customHeight="false" outlineLevel="0" collapsed="false">
      <c r="F690" s="2" t="n">
        <v>685</v>
      </c>
      <c r="G690" s="36" t="n">
        <v>17.4020417091505</v>
      </c>
      <c r="H690" s="39" t="n">
        <f aca="false">ABS(Simulation!U690-G690)</f>
        <v>3.03757019537443E-012</v>
      </c>
    </row>
    <row r="691" customFormat="false" ht="15" hidden="false" customHeight="false" outlineLevel="0" collapsed="false">
      <c r="F691" s="2" t="n">
        <v>686</v>
      </c>
      <c r="G691" s="36" t="n">
        <v>31.3245703075154</v>
      </c>
      <c r="H691" s="39" t="n">
        <f aca="false">ABS(Simulation!U691-G691)</f>
        <v>6.42330633127131E-012</v>
      </c>
    </row>
    <row r="692" customFormat="false" ht="15" hidden="false" customHeight="false" outlineLevel="0" collapsed="false">
      <c r="F692" s="2" t="n">
        <v>687</v>
      </c>
      <c r="G692" s="36" t="n">
        <v>9.99994405097578</v>
      </c>
      <c r="H692" s="39" t="n">
        <f aca="false">ABS(Simulation!U692-G692)</f>
        <v>1.31983313167439E-012</v>
      </c>
    </row>
    <row r="693" customFormat="false" ht="15" hidden="false" customHeight="false" outlineLevel="0" collapsed="false">
      <c r="F693" s="2" t="n">
        <v>688</v>
      </c>
      <c r="G693" s="36" t="n">
        <v>10.5998807495613</v>
      </c>
      <c r="H693" s="39" t="n">
        <f aca="false">ABS(Simulation!U693-G693)</f>
        <v>1.4015455462868E-012</v>
      </c>
    </row>
    <row r="694" customFormat="false" ht="15" hidden="false" customHeight="false" outlineLevel="0" collapsed="false">
      <c r="F694" s="2" t="n">
        <v>689</v>
      </c>
      <c r="G694" s="36" t="n">
        <v>22.8750415439801</v>
      </c>
      <c r="H694" s="39" t="n">
        <f aca="false">ABS(Simulation!U694-G694)</f>
        <v>8.56914539326681E-012</v>
      </c>
    </row>
    <row r="695" customFormat="false" ht="15" hidden="false" customHeight="false" outlineLevel="0" collapsed="false">
      <c r="F695" s="2" t="n">
        <v>690</v>
      </c>
      <c r="G695" s="36" t="n">
        <v>10.3854783576748</v>
      </c>
      <c r="H695" s="39" t="n">
        <f aca="false">ABS(Simulation!U695-G695)</f>
        <v>5.06261699229071E-012</v>
      </c>
    </row>
    <row r="696" customFormat="false" ht="15" hidden="false" customHeight="false" outlineLevel="0" collapsed="false">
      <c r="F696" s="2" t="n">
        <v>691</v>
      </c>
      <c r="G696" s="36" t="n">
        <v>4.37175788567827</v>
      </c>
      <c r="H696" s="39" t="n">
        <f aca="false">ABS(Simulation!U696-G696)</f>
        <v>3.75166564481333E-012</v>
      </c>
    </row>
    <row r="697" customFormat="false" ht="15" hidden="false" customHeight="false" outlineLevel="0" collapsed="false">
      <c r="F697" s="2" t="n">
        <v>692</v>
      </c>
      <c r="G697" s="36" t="n">
        <v>20.3156606340031</v>
      </c>
      <c r="H697" s="39" t="n">
        <f aca="false">ABS(Simulation!U697-G697)</f>
        <v>6.24567064733128E-012</v>
      </c>
    </row>
    <row r="698" customFormat="false" ht="15" hidden="false" customHeight="false" outlineLevel="0" collapsed="false">
      <c r="F698" s="2" t="n">
        <v>693</v>
      </c>
      <c r="G698" s="36" t="n">
        <v>7.14676714405711</v>
      </c>
      <c r="H698" s="39" t="n">
        <f aca="false">ABS(Simulation!U698-G698)</f>
        <v>2.67785793539588E-012</v>
      </c>
    </row>
    <row r="699" customFormat="false" ht="15" hidden="false" customHeight="false" outlineLevel="0" collapsed="false">
      <c r="F699" s="2" t="n">
        <v>694</v>
      </c>
      <c r="G699" s="36" t="n">
        <v>32.9100735927591</v>
      </c>
      <c r="H699" s="39" t="n">
        <f aca="false">ABS(Simulation!U699-G699)</f>
        <v>1.32800437313563E-011</v>
      </c>
    </row>
    <row r="700" customFormat="false" ht="15" hidden="false" customHeight="false" outlineLevel="0" collapsed="false">
      <c r="F700" s="2" t="n">
        <v>695</v>
      </c>
      <c r="G700" s="36" t="n">
        <v>14.0156542979821</v>
      </c>
      <c r="H700" s="39" t="n">
        <f aca="false">ABS(Simulation!U700-G700)</f>
        <v>1.90567561730859E-011</v>
      </c>
    </row>
    <row r="701" customFormat="false" ht="15" hidden="false" customHeight="false" outlineLevel="0" collapsed="false">
      <c r="F701" s="2" t="n">
        <v>696</v>
      </c>
      <c r="G701" s="36" t="n">
        <v>5.77150717177863</v>
      </c>
      <c r="H701" s="39" t="n">
        <f aca="false">ABS(Simulation!U701-G701)</f>
        <v>4.43378667114303E-012</v>
      </c>
    </row>
    <row r="702" customFormat="false" ht="15" hidden="false" customHeight="false" outlineLevel="0" collapsed="false">
      <c r="F702" s="2" t="n">
        <v>697</v>
      </c>
      <c r="G702" s="36" t="n">
        <v>19.8922428189959</v>
      </c>
      <c r="H702" s="39" t="n">
        <f aca="false">ABS(Simulation!U702-G702)</f>
        <v>1.56319401867222E-013</v>
      </c>
    </row>
    <row r="703" customFormat="false" ht="15" hidden="false" customHeight="false" outlineLevel="0" collapsed="false">
      <c r="F703" s="2" t="n">
        <v>698</v>
      </c>
      <c r="G703" s="36" t="n">
        <v>7.19481827310248</v>
      </c>
      <c r="H703" s="39" t="n">
        <f aca="false">ABS(Simulation!U703-G703)</f>
        <v>3.80584452841504E-012</v>
      </c>
    </row>
    <row r="704" customFormat="false" ht="15" hidden="false" customHeight="false" outlineLevel="0" collapsed="false">
      <c r="F704" s="2" t="n">
        <v>699</v>
      </c>
      <c r="G704" s="36" t="n">
        <v>3.60006305588859</v>
      </c>
      <c r="H704" s="39" t="n">
        <f aca="false">ABS(Simulation!U704-G704)</f>
        <v>8.80806538816614E-012</v>
      </c>
    </row>
    <row r="705" customFormat="false" ht="15" hidden="false" customHeight="false" outlineLevel="0" collapsed="false">
      <c r="F705" s="2" t="n">
        <v>700</v>
      </c>
      <c r="G705" s="36" t="n">
        <v>8.37383301717296</v>
      </c>
      <c r="H705" s="39" t="n">
        <f aca="false">ABS(Simulation!U705-G705)</f>
        <v>1.45661260830821E-013</v>
      </c>
    </row>
    <row r="706" customFormat="false" ht="15" hidden="false" customHeight="false" outlineLevel="0" collapsed="false">
      <c r="F706" s="2" t="n">
        <v>701</v>
      </c>
      <c r="G706" s="36" t="n">
        <v>24.4300574799327</v>
      </c>
      <c r="H706" s="39" t="n">
        <f aca="false">ABS(Simulation!U706-G706)</f>
        <v>3.37863070853928E-012</v>
      </c>
    </row>
    <row r="707" customFormat="false" ht="15" hidden="false" customHeight="false" outlineLevel="0" collapsed="false">
      <c r="F707" s="2" t="n">
        <v>702</v>
      </c>
      <c r="G707" s="36" t="n">
        <v>18.4082610715241</v>
      </c>
      <c r="H707" s="39" t="n">
        <f aca="false">ABS(Simulation!U707-G707)</f>
        <v>4.33786340181541E-012</v>
      </c>
    </row>
    <row r="708" customFormat="false" ht="15" hidden="false" customHeight="false" outlineLevel="0" collapsed="false">
      <c r="F708" s="2" t="n">
        <v>703</v>
      </c>
      <c r="G708" s="36" t="n">
        <v>13.4963368614899</v>
      </c>
      <c r="H708" s="39" t="n">
        <f aca="false">ABS(Simulation!U708-G708)</f>
        <v>6.88338275267597E-012</v>
      </c>
    </row>
    <row r="709" customFormat="false" ht="15" hidden="false" customHeight="false" outlineLevel="0" collapsed="false">
      <c r="F709" s="2" t="n">
        <v>704</v>
      </c>
      <c r="G709" s="36" t="n">
        <v>14.3536229893798</v>
      </c>
      <c r="H709" s="39" t="n">
        <f aca="false">ABS(Simulation!U709-G709)</f>
        <v>4.02167188440217E-012</v>
      </c>
    </row>
    <row r="710" customFormat="false" ht="15" hidden="false" customHeight="false" outlineLevel="0" collapsed="false">
      <c r="F710" s="2" t="n">
        <v>705</v>
      </c>
      <c r="G710" s="36" t="n">
        <v>26.212017135563</v>
      </c>
      <c r="H710" s="39" t="n">
        <f aca="false">ABS(Simulation!U710-G710)</f>
        <v>2.23110419028671E-012</v>
      </c>
    </row>
    <row r="711" customFormat="false" ht="15" hidden="false" customHeight="false" outlineLevel="0" collapsed="false">
      <c r="F711" s="2" t="n">
        <v>706</v>
      </c>
      <c r="G711" s="36" t="n">
        <v>10.8746528820872</v>
      </c>
      <c r="H711" s="39" t="n">
        <f aca="false">ABS(Simulation!U711-G711)</f>
        <v>6.19948536950687E-013</v>
      </c>
    </row>
    <row r="712" customFormat="false" ht="15" hidden="false" customHeight="false" outlineLevel="0" collapsed="false">
      <c r="F712" s="2" t="n">
        <v>707</v>
      </c>
      <c r="G712" s="36" t="n">
        <v>16.1035040954275</v>
      </c>
      <c r="H712" s="39" t="n">
        <f aca="false">ABS(Simulation!U712-G712)</f>
        <v>2.18136619878351E-012</v>
      </c>
    </row>
    <row r="713" customFormat="false" ht="15" hidden="false" customHeight="false" outlineLevel="0" collapsed="false">
      <c r="F713" s="2" t="n">
        <v>708</v>
      </c>
      <c r="G713" s="36" t="n">
        <v>12.2925470655626</v>
      </c>
      <c r="H713" s="39" t="n">
        <f aca="false">ABS(Simulation!U713-G713)</f>
        <v>3.89022147828655E-013</v>
      </c>
    </row>
    <row r="714" customFormat="false" ht="15" hidden="false" customHeight="false" outlineLevel="0" collapsed="false">
      <c r="F714" s="2" t="n">
        <v>709</v>
      </c>
      <c r="G714" s="36" t="n">
        <v>12.1486298189174</v>
      </c>
      <c r="H714" s="39" t="n">
        <f aca="false">ABS(Simulation!U714-G714)</f>
        <v>3.31112914864207E-012</v>
      </c>
    </row>
    <row r="715" customFormat="false" ht="15" hidden="false" customHeight="false" outlineLevel="0" collapsed="false">
      <c r="F715" s="2" t="n">
        <v>710</v>
      </c>
      <c r="G715" s="36" t="n">
        <v>21.6391695305464</v>
      </c>
      <c r="H715" s="39" t="n">
        <f aca="false">ABS(Simulation!U715-G715)</f>
        <v>5.58841861675319E-012</v>
      </c>
    </row>
    <row r="716" customFormat="false" ht="15" hidden="false" customHeight="false" outlineLevel="0" collapsed="false">
      <c r="F716" s="2" t="n">
        <v>711</v>
      </c>
      <c r="G716" s="36" t="n">
        <v>11.9541521375325</v>
      </c>
      <c r="H716" s="39" t="n">
        <f aca="false">ABS(Simulation!U716-G716)</f>
        <v>2.98605584703182E-012</v>
      </c>
    </row>
    <row r="717" customFormat="false" ht="15" hidden="false" customHeight="false" outlineLevel="0" collapsed="false">
      <c r="F717" s="2" t="n">
        <v>712</v>
      </c>
      <c r="G717" s="36" t="n">
        <v>14.7053345454731</v>
      </c>
      <c r="H717" s="39" t="n">
        <f aca="false">ABS(Simulation!U717-G717)</f>
        <v>7.72715225139109E-013</v>
      </c>
    </row>
    <row r="718" customFormat="false" ht="15" hidden="false" customHeight="false" outlineLevel="0" collapsed="false">
      <c r="F718" s="2" t="n">
        <v>713</v>
      </c>
      <c r="G718" s="36" t="n">
        <v>6.94058988062095</v>
      </c>
      <c r="H718" s="39" t="n">
        <f aca="false">ABS(Simulation!U718-G718)</f>
        <v>2.05790939844519E-012</v>
      </c>
    </row>
    <row r="719" customFormat="false" ht="15" hidden="false" customHeight="false" outlineLevel="0" collapsed="false">
      <c r="F719" s="2" t="n">
        <v>714</v>
      </c>
      <c r="G719" s="36" t="n">
        <v>12.9965240981413</v>
      </c>
      <c r="H719" s="39" t="n">
        <f aca="false">ABS(Simulation!U719-G719)</f>
        <v>3.61843888185831E-012</v>
      </c>
    </row>
    <row r="720" customFormat="false" ht="15" hidden="false" customHeight="false" outlineLevel="0" collapsed="false">
      <c r="F720" s="2" t="n">
        <v>715</v>
      </c>
      <c r="G720" s="36" t="n">
        <v>8.74769164023007</v>
      </c>
      <c r="H720" s="39" t="n">
        <f aca="false">ABS(Simulation!U720-G720)</f>
        <v>1.85096382665506E-012</v>
      </c>
    </row>
    <row r="721" customFormat="false" ht="15" hidden="false" customHeight="false" outlineLevel="0" collapsed="false">
      <c r="F721" s="2" t="n">
        <v>716</v>
      </c>
      <c r="G721" s="36" t="n">
        <v>13.0510878853666</v>
      </c>
      <c r="H721" s="39" t="n">
        <f aca="false">ABS(Simulation!U721-G721)</f>
        <v>2.92388335765281E-012</v>
      </c>
    </row>
    <row r="722" customFormat="false" ht="15" hidden="false" customHeight="false" outlineLevel="0" collapsed="false">
      <c r="F722" s="2" t="n">
        <v>717</v>
      </c>
      <c r="G722" s="36" t="n">
        <v>19.6310255927302</v>
      </c>
      <c r="H722" s="39" t="n">
        <f aca="false">ABS(Simulation!U722-G722)</f>
        <v>1.58095758706622E-012</v>
      </c>
    </row>
    <row r="723" customFormat="false" ht="15" hidden="false" customHeight="false" outlineLevel="0" collapsed="false">
      <c r="F723" s="2" t="n">
        <v>718</v>
      </c>
      <c r="G723" s="36" t="n">
        <v>12.6058214034249</v>
      </c>
      <c r="H723" s="39" t="n">
        <f aca="false">ABS(Simulation!U723-G723)</f>
        <v>2.42117437210254E-012</v>
      </c>
    </row>
    <row r="724" customFormat="false" ht="15" hidden="false" customHeight="false" outlineLevel="0" collapsed="false">
      <c r="F724" s="2" t="n">
        <v>719</v>
      </c>
      <c r="G724" s="36" t="n">
        <v>16.6743560377484</v>
      </c>
      <c r="H724" s="39" t="n">
        <f aca="false">ABS(Simulation!U724-G724)</f>
        <v>4.61497506876185E-012</v>
      </c>
    </row>
    <row r="725" customFormat="false" ht="15" hidden="false" customHeight="false" outlineLevel="0" collapsed="false">
      <c r="F725" s="2" t="n">
        <v>720</v>
      </c>
      <c r="G725" s="36" t="n">
        <v>4.88139990864658</v>
      </c>
      <c r="H725" s="39" t="n">
        <f aca="false">ABS(Simulation!U725-G725)</f>
        <v>4.45155023953703E-012</v>
      </c>
    </row>
    <row r="726" customFormat="false" ht="15" hidden="false" customHeight="false" outlineLevel="0" collapsed="false">
      <c r="F726" s="2" t="n">
        <v>721</v>
      </c>
      <c r="G726" s="36" t="n">
        <v>8.52319443028012</v>
      </c>
      <c r="H726" s="39" t="n">
        <f aca="false">ABS(Simulation!U726-G726)</f>
        <v>4.65405491922866E-013</v>
      </c>
    </row>
    <row r="727" customFormat="false" ht="15" hidden="false" customHeight="false" outlineLevel="0" collapsed="false">
      <c r="F727" s="2" t="n">
        <v>722</v>
      </c>
      <c r="G727" s="36" t="n">
        <v>13.0585592381761</v>
      </c>
      <c r="H727" s="39" t="n">
        <f aca="false">ABS(Simulation!U727-G727)</f>
        <v>5.48716627690737E-012</v>
      </c>
    </row>
    <row r="728" customFormat="false" ht="15" hidden="false" customHeight="false" outlineLevel="0" collapsed="false">
      <c r="F728" s="2" t="n">
        <v>723</v>
      </c>
      <c r="G728" s="36" t="n">
        <v>7.97608165022627</v>
      </c>
      <c r="H728" s="39" t="n">
        <f aca="false">ABS(Simulation!U728-G728)</f>
        <v>7.7715611723761E-013</v>
      </c>
    </row>
    <row r="729" customFormat="false" ht="15" hidden="false" customHeight="false" outlineLevel="0" collapsed="false">
      <c r="F729" s="2" t="n">
        <v>724</v>
      </c>
      <c r="G729" s="36" t="n">
        <v>17.5244885379578</v>
      </c>
      <c r="H729" s="39" t="n">
        <f aca="false">ABS(Simulation!U729-G729)</f>
        <v>1.15463194561016E-012</v>
      </c>
    </row>
    <row r="730" customFormat="false" ht="15" hidden="false" customHeight="false" outlineLevel="0" collapsed="false">
      <c r="F730" s="2" t="n">
        <v>725</v>
      </c>
      <c r="G730" s="36" t="n">
        <v>13.6999203690835</v>
      </c>
      <c r="H730" s="39" t="n">
        <f aca="false">ABS(Simulation!U730-G730)</f>
        <v>5.51381162949838E-012</v>
      </c>
    </row>
    <row r="731" customFormat="false" ht="15" hidden="false" customHeight="false" outlineLevel="0" collapsed="false">
      <c r="F731" s="2" t="n">
        <v>726</v>
      </c>
      <c r="G731" s="36" t="n">
        <v>10.2246263543941</v>
      </c>
      <c r="H731" s="39" t="n">
        <f aca="false">ABS(Simulation!U731-G731)</f>
        <v>2.8475000135586E-012</v>
      </c>
    </row>
    <row r="732" customFormat="false" ht="15" hidden="false" customHeight="false" outlineLevel="0" collapsed="false">
      <c r="F732" s="2" t="n">
        <v>727</v>
      </c>
      <c r="G732" s="36" t="n">
        <v>14.3845769288829</v>
      </c>
      <c r="H732" s="39" t="n">
        <f aca="false">ABS(Simulation!U732-G732)</f>
        <v>2.40696351738734E-012</v>
      </c>
    </row>
    <row r="733" customFormat="false" ht="15" hidden="false" customHeight="false" outlineLevel="0" collapsed="false">
      <c r="F733" s="2" t="n">
        <v>728</v>
      </c>
      <c r="G733" s="36" t="n">
        <v>8.62510701832219</v>
      </c>
      <c r="H733" s="39" t="n">
        <f aca="false">ABS(Simulation!U733-G733)</f>
        <v>9.59232693276135E-013</v>
      </c>
    </row>
    <row r="734" customFormat="false" ht="15" hidden="false" customHeight="false" outlineLevel="0" collapsed="false">
      <c r="F734" s="2" t="n">
        <v>729</v>
      </c>
      <c r="G734" s="36" t="n">
        <v>9.81569160599165</v>
      </c>
      <c r="H734" s="39" t="n">
        <f aca="false">ABS(Simulation!U734-G734)</f>
        <v>3.5385028240853E-012</v>
      </c>
    </row>
    <row r="735" customFormat="false" ht="15" hidden="false" customHeight="false" outlineLevel="0" collapsed="false">
      <c r="F735" s="2" t="n">
        <v>730</v>
      </c>
      <c r="G735" s="36" t="n">
        <v>13.2939513124436</v>
      </c>
      <c r="H735" s="39" t="n">
        <f aca="false">ABS(Simulation!U735-G735)</f>
        <v>4.57767157513445E-012</v>
      </c>
    </row>
    <row r="736" customFormat="false" ht="15" hidden="false" customHeight="false" outlineLevel="0" collapsed="false">
      <c r="F736" s="2" t="n">
        <v>731</v>
      </c>
      <c r="G736" s="36" t="n">
        <v>13.997554548008</v>
      </c>
      <c r="H736" s="39" t="n">
        <f aca="false">ABS(Simulation!U736-G736)</f>
        <v>3.65751873232512E-012</v>
      </c>
    </row>
    <row r="737" customFormat="false" ht="15" hidden="false" customHeight="false" outlineLevel="0" collapsed="false">
      <c r="F737" s="2" t="n">
        <v>732</v>
      </c>
      <c r="G737" s="36" t="n">
        <v>6.22381284253564</v>
      </c>
      <c r="H737" s="39" t="n">
        <f aca="false">ABS(Simulation!U737-G737)</f>
        <v>1.4166445794217E-012</v>
      </c>
    </row>
    <row r="738" customFormat="false" ht="15" hidden="false" customHeight="false" outlineLevel="0" collapsed="false">
      <c r="F738" s="2" t="n">
        <v>733</v>
      </c>
      <c r="G738" s="36" t="n">
        <v>20.1608446043791</v>
      </c>
      <c r="H738" s="39" t="n">
        <f aca="false">ABS(Simulation!U738-G738)</f>
        <v>4.20286028202099E-012</v>
      </c>
    </row>
    <row r="739" customFormat="false" ht="15" hidden="false" customHeight="false" outlineLevel="0" collapsed="false">
      <c r="F739" s="2" t="n">
        <v>734</v>
      </c>
      <c r="G739" s="36" t="n">
        <v>14.0583217947979</v>
      </c>
      <c r="H739" s="39" t="n">
        <f aca="false">ABS(Simulation!U739-G739)</f>
        <v>5.55644419364398E-012</v>
      </c>
    </row>
    <row r="740" customFormat="false" ht="15" hidden="false" customHeight="false" outlineLevel="0" collapsed="false">
      <c r="F740" s="2" t="n">
        <v>735</v>
      </c>
      <c r="G740" s="36" t="n">
        <v>14.430309538849</v>
      </c>
      <c r="H740" s="39" t="n">
        <f aca="false">ABS(Simulation!U740-G740)</f>
        <v>1.35003119794419E-012</v>
      </c>
    </row>
    <row r="741" customFormat="false" ht="15" hidden="false" customHeight="false" outlineLevel="0" collapsed="false">
      <c r="F741" s="2" t="n">
        <v>736</v>
      </c>
      <c r="G741" s="36" t="n">
        <v>13.4639391641811</v>
      </c>
      <c r="H741" s="39" t="n">
        <f aca="false">ABS(Simulation!U741-G741)</f>
        <v>9.71667191151937E-013</v>
      </c>
    </row>
    <row r="742" customFormat="false" ht="15" hidden="false" customHeight="false" outlineLevel="0" collapsed="false">
      <c r="F742" s="2" t="n">
        <v>737</v>
      </c>
      <c r="G742" s="36" t="n">
        <v>8.13421456345466</v>
      </c>
      <c r="H742" s="39" t="n">
        <f aca="false">ABS(Simulation!U742-G742)</f>
        <v>2.00017780116468E-012</v>
      </c>
    </row>
    <row r="743" customFormat="false" ht="15" hidden="false" customHeight="false" outlineLevel="0" collapsed="false">
      <c r="F743" s="2" t="n">
        <v>738</v>
      </c>
      <c r="G743" s="36" t="n">
        <v>8.35596808833607</v>
      </c>
      <c r="H743" s="39" t="n">
        <f aca="false">ABS(Simulation!U743-G743)</f>
        <v>2.1476154188349E-012</v>
      </c>
    </row>
    <row r="744" customFormat="false" ht="15" hidden="false" customHeight="false" outlineLevel="0" collapsed="false">
      <c r="F744" s="2" t="n">
        <v>739</v>
      </c>
      <c r="G744" s="36" t="n">
        <v>16.7814699981544</v>
      </c>
      <c r="H744" s="39" t="n">
        <f aca="false">ABS(Simulation!U744-G744)</f>
        <v>7.33635374672303E-012</v>
      </c>
    </row>
    <row r="745" customFormat="false" ht="15" hidden="false" customHeight="false" outlineLevel="0" collapsed="false">
      <c r="F745" s="2" t="n">
        <v>740</v>
      </c>
      <c r="G745" s="36" t="n">
        <v>3.84889531354099</v>
      </c>
      <c r="H745" s="39" t="n">
        <f aca="false">ABS(Simulation!U745-G745)</f>
        <v>1.17372778163372E-012</v>
      </c>
    </row>
    <row r="746" customFormat="false" ht="15" hidden="false" customHeight="false" outlineLevel="0" collapsed="false">
      <c r="F746" s="2" t="n">
        <v>741</v>
      </c>
      <c r="G746" s="36" t="n">
        <v>12.8032176313271</v>
      </c>
      <c r="H746" s="39" t="n">
        <f aca="false">ABS(Simulation!U746-G746)</f>
        <v>3.91686683087755E-012</v>
      </c>
    </row>
    <row r="747" customFormat="false" ht="15" hidden="false" customHeight="false" outlineLevel="0" collapsed="false">
      <c r="F747" s="2" t="n">
        <v>742</v>
      </c>
      <c r="G747" s="36" t="n">
        <v>12.1154948258032</v>
      </c>
      <c r="H747" s="39" t="n">
        <f aca="false">ABS(Simulation!U747-G747)</f>
        <v>1.08535402887355E-012</v>
      </c>
    </row>
    <row r="748" customFormat="false" ht="15" hidden="false" customHeight="false" outlineLevel="0" collapsed="false">
      <c r="F748" s="2" t="n">
        <v>743</v>
      </c>
      <c r="G748" s="36" t="n">
        <v>7.83898887523923</v>
      </c>
      <c r="H748" s="39" t="n">
        <f aca="false">ABS(Simulation!U748-G748)</f>
        <v>1.21058718605127E-012</v>
      </c>
    </row>
    <row r="749" customFormat="false" ht="15" hidden="false" customHeight="false" outlineLevel="0" collapsed="false">
      <c r="F749" s="2" t="n">
        <v>744</v>
      </c>
      <c r="G749" s="36" t="n">
        <v>11.422131621101</v>
      </c>
      <c r="H749" s="39" t="n">
        <f aca="false">ABS(Simulation!U749-G749)</f>
        <v>6.89759360739117E-012</v>
      </c>
    </row>
    <row r="750" customFormat="false" ht="15" hidden="false" customHeight="false" outlineLevel="0" collapsed="false">
      <c r="F750" s="2" t="n">
        <v>745</v>
      </c>
      <c r="G750" s="36" t="n">
        <v>8.98251805321079</v>
      </c>
      <c r="H750" s="39" t="n">
        <f aca="false">ABS(Simulation!U750-G750)</f>
        <v>1.4495071809506E-012</v>
      </c>
    </row>
    <row r="751" customFormat="false" ht="15" hidden="false" customHeight="false" outlineLevel="0" collapsed="false">
      <c r="F751" s="2" t="n">
        <v>746</v>
      </c>
      <c r="G751" s="36" t="n">
        <v>19.2072669032149</v>
      </c>
      <c r="H751" s="39" t="n">
        <f aca="false">ABS(Simulation!U751-G751)</f>
        <v>1.93267624126747E-012</v>
      </c>
    </row>
    <row r="752" customFormat="false" ht="15" hidden="false" customHeight="false" outlineLevel="0" collapsed="false">
      <c r="F752" s="2" t="n">
        <v>747</v>
      </c>
      <c r="G752" s="36" t="n">
        <v>6.82922971849506</v>
      </c>
      <c r="H752" s="39" t="n">
        <f aca="false">ABS(Simulation!U752-G752)</f>
        <v>3.70370401014952E-013</v>
      </c>
    </row>
    <row r="753" customFormat="false" ht="15" hidden="false" customHeight="false" outlineLevel="0" collapsed="false">
      <c r="F753" s="2" t="n">
        <v>748</v>
      </c>
      <c r="G753" s="36" t="n">
        <v>17.7414447839328</v>
      </c>
      <c r="H753" s="39" t="n">
        <f aca="false">ABS(Simulation!U753-G753)</f>
        <v>2.73914224635519E-012</v>
      </c>
    </row>
    <row r="754" customFormat="false" ht="15" hidden="false" customHeight="false" outlineLevel="0" collapsed="false">
      <c r="F754" s="2" t="n">
        <v>749</v>
      </c>
      <c r="G754" s="36" t="n">
        <v>10.7350545533514</v>
      </c>
      <c r="H754" s="39" t="n">
        <f aca="false">ABS(Simulation!U754-G754)</f>
        <v>2.34479102800833E-012</v>
      </c>
    </row>
    <row r="755" customFormat="false" ht="15" hidden="false" customHeight="false" outlineLevel="0" collapsed="false">
      <c r="F755" s="2" t="n">
        <v>750</v>
      </c>
      <c r="G755" s="36" t="n">
        <v>5.46100245956823</v>
      </c>
      <c r="H755" s="39" t="n">
        <f aca="false">ABS(Simulation!U755-G755)</f>
        <v>2.59348098552437E-013</v>
      </c>
    </row>
    <row r="756" customFormat="false" ht="15" hidden="false" customHeight="false" outlineLevel="0" collapsed="false">
      <c r="F756" s="2" t="n">
        <v>751</v>
      </c>
      <c r="G756" s="36" t="n">
        <v>20.0891880916235</v>
      </c>
      <c r="H756" s="39" t="n">
        <f aca="false">ABS(Simulation!U756-G756)</f>
        <v>2.72848410531878E-012</v>
      </c>
    </row>
    <row r="757" customFormat="false" ht="15" hidden="false" customHeight="false" outlineLevel="0" collapsed="false">
      <c r="F757" s="2" t="n">
        <v>752</v>
      </c>
      <c r="G757" s="36" t="n">
        <v>13.5053090383093</v>
      </c>
      <c r="H757" s="39" t="n">
        <f aca="false">ABS(Simulation!U757-G757)</f>
        <v>3.00559577226522E-012</v>
      </c>
    </row>
    <row r="758" customFormat="false" ht="15" hidden="false" customHeight="false" outlineLevel="0" collapsed="false">
      <c r="F758" s="2" t="n">
        <v>753</v>
      </c>
      <c r="G758" s="36" t="n">
        <v>11.1816805109947</v>
      </c>
      <c r="H758" s="39" t="n">
        <f aca="false">ABS(Simulation!U758-G758)</f>
        <v>3.27737836869346E-012</v>
      </c>
    </row>
    <row r="759" customFormat="false" ht="15" hidden="false" customHeight="false" outlineLevel="0" collapsed="false">
      <c r="F759" s="2" t="n">
        <v>754</v>
      </c>
      <c r="G759" s="36" t="n">
        <v>14.3606833475443</v>
      </c>
      <c r="H759" s="39" t="n">
        <f aca="false">ABS(Simulation!U759-G759)</f>
        <v>2.26130225655652E-012</v>
      </c>
    </row>
    <row r="760" customFormat="false" ht="15" hidden="false" customHeight="false" outlineLevel="0" collapsed="false">
      <c r="F760" s="2" t="n">
        <v>755</v>
      </c>
      <c r="G760" s="36" t="n">
        <v>17.7881356693005</v>
      </c>
      <c r="H760" s="39" t="n">
        <f aca="false">ABS(Simulation!U760-G760)</f>
        <v>6.32383034826489E-013</v>
      </c>
    </row>
    <row r="761" customFormat="false" ht="15" hidden="false" customHeight="false" outlineLevel="0" collapsed="false">
      <c r="F761" s="2" t="n">
        <v>756</v>
      </c>
      <c r="G761" s="36" t="n">
        <v>10.6856431761711</v>
      </c>
      <c r="H761" s="39" t="n">
        <f aca="false">ABS(Simulation!U761-G761)</f>
        <v>5.53157519789238E-012</v>
      </c>
    </row>
    <row r="762" customFormat="false" ht="15" hidden="false" customHeight="false" outlineLevel="0" collapsed="false">
      <c r="F762" s="2" t="n">
        <v>757</v>
      </c>
      <c r="G762" s="36" t="n">
        <v>17.0887011681254</v>
      </c>
      <c r="H762" s="39" t="n">
        <f aca="false">ABS(Simulation!U762-G762)</f>
        <v>6.93844981469738E-012</v>
      </c>
    </row>
    <row r="763" customFormat="false" ht="15" hidden="false" customHeight="false" outlineLevel="0" collapsed="false">
      <c r="F763" s="2" t="n">
        <v>758</v>
      </c>
      <c r="G763" s="36" t="n">
        <v>10.0655693368289</v>
      </c>
      <c r="H763" s="39" t="n">
        <f aca="false">ABS(Simulation!U763-G763)</f>
        <v>2.54019028034236E-012</v>
      </c>
    </row>
    <row r="764" customFormat="false" ht="15" hidden="false" customHeight="false" outlineLevel="0" collapsed="false">
      <c r="F764" s="2" t="n">
        <v>759</v>
      </c>
      <c r="G764" s="36" t="n">
        <v>8.329117616819</v>
      </c>
      <c r="H764" s="39" t="n">
        <f aca="false">ABS(Simulation!U764-G764)</f>
        <v>3.72324393538293E-012</v>
      </c>
    </row>
    <row r="765" customFormat="false" ht="15" hidden="false" customHeight="false" outlineLevel="0" collapsed="false">
      <c r="F765" s="2" t="n">
        <v>760</v>
      </c>
      <c r="G765" s="36" t="n">
        <v>9.02328912487289</v>
      </c>
      <c r="H765" s="39" t="n">
        <f aca="false">ABS(Simulation!U765-G765)</f>
        <v>6.11599659805506E-012</v>
      </c>
    </row>
    <row r="766" customFormat="false" ht="15" hidden="false" customHeight="false" outlineLevel="0" collapsed="false">
      <c r="F766" s="2" t="n">
        <v>761</v>
      </c>
      <c r="G766" s="36" t="n">
        <v>4.44162063390668</v>
      </c>
      <c r="H766" s="39" t="n">
        <f aca="false">ABS(Simulation!U766-G766)</f>
        <v>2.66897615119888E-012</v>
      </c>
    </row>
    <row r="767" customFormat="false" ht="15" hidden="false" customHeight="false" outlineLevel="0" collapsed="false">
      <c r="F767" s="2" t="n">
        <v>762</v>
      </c>
      <c r="G767" s="36" t="n">
        <v>3.22691519094218</v>
      </c>
      <c r="H767" s="39" t="n">
        <f aca="false">ABS(Simulation!U767-G767)</f>
        <v>1.60804702886708E-012</v>
      </c>
    </row>
    <row r="768" customFormat="false" ht="15" hidden="false" customHeight="false" outlineLevel="0" collapsed="false">
      <c r="F768" s="2" t="n">
        <v>763</v>
      </c>
      <c r="G768" s="36" t="n">
        <v>12.4795483968695</v>
      </c>
      <c r="H768" s="39" t="n">
        <f aca="false">ABS(Simulation!U768-G768)</f>
        <v>3.07309733216243E-013</v>
      </c>
    </row>
    <row r="769" customFormat="false" ht="15" hidden="false" customHeight="false" outlineLevel="0" collapsed="false">
      <c r="F769" s="2" t="n">
        <v>764</v>
      </c>
      <c r="G769" s="36" t="n">
        <v>8.02637986032884</v>
      </c>
      <c r="H769" s="39" t="n">
        <f aca="false">ABS(Simulation!U769-G769)</f>
        <v>2.08011385893769E-012</v>
      </c>
    </row>
    <row r="770" customFormat="false" ht="15" hidden="false" customHeight="false" outlineLevel="0" collapsed="false">
      <c r="F770" s="2" t="n">
        <v>765</v>
      </c>
      <c r="G770" s="36" t="n">
        <v>26.7708773093423</v>
      </c>
      <c r="H770" s="39" t="n">
        <f aca="false">ABS(Simulation!U770-G770)</f>
        <v>5.76605430069321E-012</v>
      </c>
    </row>
    <row r="771" customFormat="false" ht="15" hidden="false" customHeight="false" outlineLevel="0" collapsed="false">
      <c r="F771" s="2" t="n">
        <v>766</v>
      </c>
      <c r="G771" s="36" t="n">
        <v>21.8428722146636</v>
      </c>
      <c r="H771" s="39" t="n">
        <f aca="false">ABS(Simulation!U771-G771)</f>
        <v>2.8101965199312E-012</v>
      </c>
    </row>
    <row r="772" customFormat="false" ht="15" hidden="false" customHeight="false" outlineLevel="0" collapsed="false">
      <c r="F772" s="2" t="n">
        <v>767</v>
      </c>
      <c r="G772" s="36" t="n">
        <v>9.73708190430089</v>
      </c>
      <c r="H772" s="39" t="n">
        <f aca="false">ABS(Simulation!U772-G772)</f>
        <v>2.1298518504409E-012</v>
      </c>
    </row>
    <row r="773" customFormat="false" ht="15" hidden="false" customHeight="false" outlineLevel="0" collapsed="false">
      <c r="F773" s="2" t="n">
        <v>768</v>
      </c>
      <c r="G773" s="36" t="n">
        <v>11.608362385368</v>
      </c>
      <c r="H773" s="39" t="n">
        <f aca="false">ABS(Simulation!U773-G773)</f>
        <v>1.4530598946294E-012</v>
      </c>
    </row>
    <row r="774" customFormat="false" ht="15" hidden="false" customHeight="false" outlineLevel="0" collapsed="false">
      <c r="F774" s="2" t="n">
        <v>769</v>
      </c>
      <c r="G774" s="36" t="n">
        <v>23.6412990666489</v>
      </c>
      <c r="H774" s="39" t="n">
        <f aca="false">ABS(Simulation!U774-G774)</f>
        <v>9.02744545783207E-012</v>
      </c>
    </row>
    <row r="775" customFormat="false" ht="15" hidden="false" customHeight="false" outlineLevel="0" collapsed="false">
      <c r="F775" s="2" t="n">
        <v>770</v>
      </c>
      <c r="G775" s="36" t="n">
        <v>8.7395662295352</v>
      </c>
      <c r="H775" s="39" t="n">
        <f aca="false">ABS(Simulation!U775-G775)</f>
        <v>2.98427949019242E-012</v>
      </c>
    </row>
    <row r="776" customFormat="false" ht="15" hidden="false" customHeight="false" outlineLevel="0" collapsed="false">
      <c r="F776" s="2" t="n">
        <v>771</v>
      </c>
      <c r="G776" s="36" t="n">
        <v>11.4212985983621</v>
      </c>
      <c r="H776" s="39" t="n">
        <f aca="false">ABS(Simulation!U776-G776)</f>
        <v>1.70352620898484E-012</v>
      </c>
    </row>
    <row r="777" customFormat="false" ht="15" hidden="false" customHeight="false" outlineLevel="0" collapsed="false">
      <c r="F777" s="2" t="n">
        <v>772</v>
      </c>
      <c r="G777" s="36" t="n">
        <v>6.17281636256984</v>
      </c>
      <c r="H777" s="39" t="n">
        <f aca="false">ABS(Simulation!U777-G777)</f>
        <v>1.40456535291378E-011</v>
      </c>
    </row>
    <row r="778" customFormat="false" ht="15" hidden="false" customHeight="false" outlineLevel="0" collapsed="false">
      <c r="F778" s="2" t="n">
        <v>773</v>
      </c>
      <c r="G778" s="36" t="n">
        <v>11.9103496829024</v>
      </c>
      <c r="H778" s="39" t="n">
        <f aca="false">ABS(Simulation!U778-G778)</f>
        <v>3.85647069833794E-012</v>
      </c>
    </row>
    <row r="779" customFormat="false" ht="15" hidden="false" customHeight="false" outlineLevel="0" collapsed="false">
      <c r="F779" s="2" t="n">
        <v>774</v>
      </c>
      <c r="G779" s="36" t="n">
        <v>19.5322146128666</v>
      </c>
      <c r="H779" s="39" t="n">
        <f aca="false">ABS(Simulation!U779-G779)</f>
        <v>2.05702122002549E-012</v>
      </c>
    </row>
    <row r="780" customFormat="false" ht="15" hidden="false" customHeight="false" outlineLevel="0" collapsed="false">
      <c r="F780" s="2" t="n">
        <v>775</v>
      </c>
      <c r="G780" s="36" t="n">
        <v>12.8647622971161</v>
      </c>
      <c r="H780" s="39" t="n">
        <f aca="false">ABS(Simulation!U780-G780)</f>
        <v>4.44444481217943E-012</v>
      </c>
    </row>
    <row r="781" customFormat="false" ht="15" hidden="false" customHeight="false" outlineLevel="0" collapsed="false">
      <c r="F781" s="2" t="n">
        <v>776</v>
      </c>
      <c r="G781" s="36" t="n">
        <v>15.6614616579756</v>
      </c>
      <c r="H781" s="39" t="n">
        <f aca="false">ABS(Simulation!U781-G781)</f>
        <v>6.53699316899292E-013</v>
      </c>
    </row>
    <row r="782" customFormat="false" ht="15" hidden="false" customHeight="false" outlineLevel="0" collapsed="false">
      <c r="F782" s="2" t="n">
        <v>777</v>
      </c>
      <c r="G782" s="36" t="n">
        <v>11.9285688386365</v>
      </c>
      <c r="H782" s="39" t="n">
        <f aca="false">ABS(Simulation!U782-G782)</f>
        <v>7.13740178071021E-012</v>
      </c>
    </row>
    <row r="783" customFormat="false" ht="15" hidden="false" customHeight="false" outlineLevel="0" collapsed="false">
      <c r="F783" s="2" t="n">
        <v>778</v>
      </c>
      <c r="G783" s="36" t="n">
        <v>10.5692116376922</v>
      </c>
      <c r="H783" s="39" t="n">
        <f aca="false">ABS(Simulation!U783-G783)</f>
        <v>2.02504679691629E-012</v>
      </c>
    </row>
    <row r="784" customFormat="false" ht="15" hidden="false" customHeight="false" outlineLevel="0" collapsed="false">
      <c r="F784" s="2" t="n">
        <v>779</v>
      </c>
      <c r="G784" s="36" t="n">
        <v>4.70955008503674</v>
      </c>
      <c r="H784" s="39" t="n">
        <f aca="false">ABS(Simulation!U784-G784)</f>
        <v>6.01030336611075E-012</v>
      </c>
    </row>
    <row r="785" customFormat="false" ht="15" hidden="false" customHeight="false" outlineLevel="0" collapsed="false">
      <c r="F785" s="2" t="n">
        <v>780</v>
      </c>
      <c r="G785" s="36" t="n">
        <v>8.89245909463928</v>
      </c>
      <c r="H785" s="39" t="n">
        <f aca="false">ABS(Simulation!U785-G785)</f>
        <v>4.9436010840509E-012</v>
      </c>
    </row>
    <row r="786" customFormat="false" ht="15" hidden="false" customHeight="false" outlineLevel="0" collapsed="false">
      <c r="F786" s="2" t="n">
        <v>781</v>
      </c>
      <c r="G786" s="36" t="n">
        <v>19.2504389273446</v>
      </c>
      <c r="H786" s="39" t="n">
        <f aca="false">ABS(Simulation!U786-G786)</f>
        <v>1.57740487338742E-012</v>
      </c>
    </row>
    <row r="787" customFormat="false" ht="15" hidden="false" customHeight="false" outlineLevel="0" collapsed="false">
      <c r="F787" s="2" t="n">
        <v>782</v>
      </c>
      <c r="G787" s="36" t="n">
        <v>16.3879469191093</v>
      </c>
      <c r="H787" s="39" t="n">
        <f aca="false">ABS(Simulation!U787-G787)</f>
        <v>8.28848101264157E-012</v>
      </c>
    </row>
    <row r="788" customFormat="false" ht="15" hidden="false" customHeight="false" outlineLevel="0" collapsed="false">
      <c r="F788" s="2" t="n">
        <v>783</v>
      </c>
      <c r="G788" s="36" t="n">
        <v>12.7745296350211</v>
      </c>
      <c r="H788" s="39" t="n">
        <f aca="false">ABS(Simulation!U788-G788)</f>
        <v>1.56852308919042E-012</v>
      </c>
    </row>
    <row r="789" customFormat="false" ht="15" hidden="false" customHeight="false" outlineLevel="0" collapsed="false">
      <c r="F789" s="2" t="n">
        <v>784</v>
      </c>
      <c r="G789" s="36" t="n">
        <v>6.85299503508692</v>
      </c>
      <c r="H789" s="39" t="n">
        <f aca="false">ABS(Simulation!U789-G789)</f>
        <v>5.00222085975111E-012</v>
      </c>
    </row>
    <row r="790" customFormat="false" ht="15" hidden="false" customHeight="false" outlineLevel="0" collapsed="false">
      <c r="F790" s="2" t="n">
        <v>785</v>
      </c>
      <c r="G790" s="36" t="n">
        <v>14.2337371637016</v>
      </c>
      <c r="H790" s="39" t="n">
        <f aca="false">ABS(Simulation!U790-G790)</f>
        <v>2.58104648764856E-012</v>
      </c>
    </row>
    <row r="791" customFormat="false" ht="15" hidden="false" customHeight="false" outlineLevel="0" collapsed="false">
      <c r="F791" s="2" t="n">
        <v>786</v>
      </c>
      <c r="G791" s="36" t="n">
        <v>17.336814062348</v>
      </c>
      <c r="H791" s="39" t="n">
        <f aca="false">ABS(Simulation!U791-G791)</f>
        <v>1.25410792861658E-012</v>
      </c>
    </row>
    <row r="792" customFormat="false" ht="15" hidden="false" customHeight="false" outlineLevel="0" collapsed="false">
      <c r="F792" s="2" t="n">
        <v>787</v>
      </c>
      <c r="G792" s="36" t="n">
        <v>2.85839023041837</v>
      </c>
      <c r="H792" s="39" t="n">
        <f aca="false">ABS(Simulation!U792-G792)</f>
        <v>2.15987228102676E-011</v>
      </c>
    </row>
    <row r="793" customFormat="false" ht="15" hidden="false" customHeight="false" outlineLevel="0" collapsed="false">
      <c r="F793" s="2" t="n">
        <v>788</v>
      </c>
      <c r="G793" s="36" t="n">
        <v>12.5104586559762</v>
      </c>
      <c r="H793" s="39" t="n">
        <f aca="false">ABS(Simulation!U793-G793)</f>
        <v>2.16715534406831E-013</v>
      </c>
    </row>
    <row r="794" customFormat="false" ht="15" hidden="false" customHeight="false" outlineLevel="0" collapsed="false">
      <c r="F794" s="2" t="n">
        <v>789</v>
      </c>
      <c r="G794" s="36" t="n">
        <v>18.3963273319898</v>
      </c>
      <c r="H794" s="39" t="n">
        <f aca="false">ABS(Simulation!U794-G794)</f>
        <v>2.64321897702757E-012</v>
      </c>
    </row>
    <row r="795" customFormat="false" ht="15" hidden="false" customHeight="false" outlineLevel="0" collapsed="false">
      <c r="F795" s="2" t="n">
        <v>790</v>
      </c>
      <c r="G795" s="36" t="n">
        <v>10.5017643575279</v>
      </c>
      <c r="H795" s="39" t="n">
        <f aca="false">ABS(Simulation!U795-G795)</f>
        <v>6.92779167366098E-013</v>
      </c>
    </row>
    <row r="796" customFormat="false" ht="15" hidden="false" customHeight="false" outlineLevel="0" collapsed="false">
      <c r="F796" s="2" t="n">
        <v>791</v>
      </c>
      <c r="G796" s="36" t="n">
        <v>11.5818143947088</v>
      </c>
      <c r="H796" s="39" t="n">
        <f aca="false">ABS(Simulation!U796-G796)</f>
        <v>7.56728013584507E-013</v>
      </c>
    </row>
    <row r="797" customFormat="false" ht="15" hidden="false" customHeight="false" outlineLevel="0" collapsed="false">
      <c r="F797" s="2" t="n">
        <v>792</v>
      </c>
      <c r="G797" s="36" t="n">
        <v>10.5575518780982</v>
      </c>
      <c r="H797" s="39" t="n">
        <f aca="false">ABS(Simulation!U797-G797)</f>
        <v>1.79767312147305E-012</v>
      </c>
    </row>
    <row r="798" customFormat="false" ht="15" hidden="false" customHeight="false" outlineLevel="0" collapsed="false">
      <c r="F798" s="2" t="n">
        <v>793</v>
      </c>
      <c r="G798" s="36" t="n">
        <v>11.0709566029467</v>
      </c>
      <c r="H798" s="39" t="n">
        <f aca="false">ABS(Simulation!U798-G798)</f>
        <v>2.02504679691629E-012</v>
      </c>
    </row>
    <row r="799" customFormat="false" ht="15" hidden="false" customHeight="false" outlineLevel="0" collapsed="false">
      <c r="F799" s="2" t="n">
        <v>794</v>
      </c>
      <c r="G799" s="36" t="n">
        <v>7.25456512410643</v>
      </c>
      <c r="H799" s="39" t="n">
        <f aca="false">ABS(Simulation!U799-G799)</f>
        <v>1.58717483600412E-012</v>
      </c>
    </row>
    <row r="800" customFormat="false" ht="15" hidden="false" customHeight="false" outlineLevel="0" collapsed="false">
      <c r="F800" s="2" t="n">
        <v>795</v>
      </c>
      <c r="G800" s="36" t="n">
        <v>24.0386603957738</v>
      </c>
      <c r="H800" s="39" t="n">
        <f aca="false">ABS(Simulation!U800-G800)</f>
        <v>1.12407860797248E-011</v>
      </c>
    </row>
    <row r="801" customFormat="false" ht="15" hidden="false" customHeight="false" outlineLevel="0" collapsed="false">
      <c r="F801" s="2" t="n">
        <v>796</v>
      </c>
      <c r="G801" s="36" t="n">
        <v>7.07419909874379</v>
      </c>
      <c r="H801" s="39" t="n">
        <f aca="false">ABS(Simulation!U801-G801)</f>
        <v>3.38395977905748E-013</v>
      </c>
    </row>
    <row r="802" customFormat="false" ht="15" hidden="false" customHeight="false" outlineLevel="0" collapsed="false">
      <c r="F802" s="2" t="n">
        <v>797</v>
      </c>
      <c r="G802" s="36" t="n">
        <v>14.5538134254335</v>
      </c>
      <c r="H802" s="39" t="n">
        <f aca="false">ABS(Simulation!U802-G802)</f>
        <v>1.3855583347322E-013</v>
      </c>
    </row>
    <row r="803" customFormat="false" ht="15" hidden="false" customHeight="false" outlineLevel="0" collapsed="false">
      <c r="F803" s="2" t="n">
        <v>798</v>
      </c>
      <c r="G803" s="36" t="n">
        <v>9.42552065295346</v>
      </c>
      <c r="H803" s="39" t="n">
        <f aca="false">ABS(Simulation!U803-G803)</f>
        <v>1.98774330328888E-012</v>
      </c>
    </row>
    <row r="804" customFormat="false" ht="15" hidden="false" customHeight="false" outlineLevel="0" collapsed="false">
      <c r="F804" s="2" t="n">
        <v>799</v>
      </c>
      <c r="G804" s="36" t="n">
        <v>11.5983135173447</v>
      </c>
      <c r="H804" s="39" t="n">
        <f aca="false">ABS(Simulation!U804-G804)</f>
        <v>3.49942297361849E-013</v>
      </c>
    </row>
    <row r="805" customFormat="false" ht="15" hidden="false" customHeight="false" outlineLevel="0" collapsed="false">
      <c r="F805" s="2" t="n">
        <v>800</v>
      </c>
      <c r="G805" s="36" t="n">
        <v>11.2808739315643</v>
      </c>
      <c r="H805" s="39" t="n">
        <f aca="false">ABS(Simulation!U805-G805)</f>
        <v>5.47650813587097E-012</v>
      </c>
    </row>
    <row r="806" customFormat="false" ht="15" hidden="false" customHeight="false" outlineLevel="0" collapsed="false">
      <c r="F806" s="2" t="n">
        <v>801</v>
      </c>
      <c r="G806" s="36" t="n">
        <v>11.4498791974868</v>
      </c>
      <c r="H806" s="39" t="n">
        <f aca="false">ABS(Simulation!U806-G806)</f>
        <v>2.61479726759717E-012</v>
      </c>
    </row>
    <row r="807" customFormat="false" ht="15" hidden="false" customHeight="false" outlineLevel="0" collapsed="false">
      <c r="F807" s="2" t="n">
        <v>802</v>
      </c>
      <c r="G807" s="36" t="n">
        <v>13.799855653034</v>
      </c>
      <c r="H807" s="39" t="n">
        <f aca="false">ABS(Simulation!U807-G807)</f>
        <v>9.75219904830738E-013</v>
      </c>
    </row>
    <row r="808" customFormat="false" ht="15" hidden="false" customHeight="false" outlineLevel="0" collapsed="false">
      <c r="F808" s="2" t="n">
        <v>803</v>
      </c>
      <c r="G808" s="36" t="n">
        <v>14.974839062983</v>
      </c>
      <c r="H808" s="39" t="n">
        <f aca="false">ABS(Simulation!U808-G808)</f>
        <v>1.26654242649238E-011</v>
      </c>
    </row>
    <row r="809" customFormat="false" ht="15" hidden="false" customHeight="false" outlineLevel="0" collapsed="false">
      <c r="F809" s="2" t="n">
        <v>804</v>
      </c>
      <c r="G809" s="36" t="n">
        <v>14.282419334447</v>
      </c>
      <c r="H809" s="39" t="n">
        <f aca="false">ABS(Simulation!U809-G809)</f>
        <v>2.27551311127172E-012</v>
      </c>
    </row>
    <row r="810" customFormat="false" ht="15" hidden="false" customHeight="false" outlineLevel="0" collapsed="false">
      <c r="F810" s="2" t="n">
        <v>805</v>
      </c>
      <c r="G810" s="36" t="n">
        <v>5.18095160634327</v>
      </c>
      <c r="H810" s="39" t="n">
        <f aca="false">ABS(Simulation!U810-G810)</f>
        <v>8.20588041960946E-012</v>
      </c>
    </row>
    <row r="811" customFormat="false" ht="15" hidden="false" customHeight="false" outlineLevel="0" collapsed="false">
      <c r="F811" s="2" t="n">
        <v>806</v>
      </c>
      <c r="G811" s="36" t="n">
        <v>18.4522877721859</v>
      </c>
      <c r="H811" s="39" t="n">
        <f aca="false">ABS(Simulation!U811-G811)</f>
        <v>9.13757958187489E-012</v>
      </c>
    </row>
    <row r="812" customFormat="false" ht="15" hidden="false" customHeight="false" outlineLevel="0" collapsed="false">
      <c r="F812" s="2" t="n">
        <v>807</v>
      </c>
      <c r="G812" s="36" t="n">
        <v>10.3012059965011</v>
      </c>
      <c r="H812" s="39" t="n">
        <f aca="false">ABS(Simulation!U812-G812)</f>
        <v>3.76587649952853E-012</v>
      </c>
    </row>
    <row r="813" customFormat="false" ht="15" hidden="false" customHeight="false" outlineLevel="0" collapsed="false">
      <c r="F813" s="2" t="n">
        <v>808</v>
      </c>
      <c r="G813" s="36" t="n">
        <v>8.04617134424085</v>
      </c>
      <c r="H813" s="39" t="n">
        <f aca="false">ABS(Simulation!U813-G813)</f>
        <v>3.17257331516885E-012</v>
      </c>
    </row>
    <row r="814" customFormat="false" ht="15" hidden="false" customHeight="false" outlineLevel="0" collapsed="false">
      <c r="F814" s="2" t="n">
        <v>809</v>
      </c>
      <c r="G814" s="36" t="n">
        <v>6.58349363475145</v>
      </c>
      <c r="H814" s="39" t="n">
        <f aca="false">ABS(Simulation!U814-G814)</f>
        <v>7.90478793533112E-014</v>
      </c>
    </row>
    <row r="815" customFormat="false" ht="15" hidden="false" customHeight="false" outlineLevel="0" collapsed="false">
      <c r="F815" s="2" t="n">
        <v>810</v>
      </c>
      <c r="G815" s="36" t="n">
        <v>11.9660287949282</v>
      </c>
      <c r="H815" s="39" t="n">
        <f aca="false">ABS(Simulation!U815-G815)</f>
        <v>3.50475204413669E-012</v>
      </c>
    </row>
    <row r="816" customFormat="false" ht="15" hidden="false" customHeight="false" outlineLevel="0" collapsed="false">
      <c r="F816" s="2" t="n">
        <v>811</v>
      </c>
      <c r="G816" s="36" t="n">
        <v>11.7317637309582</v>
      </c>
      <c r="H816" s="39" t="n">
        <f aca="false">ABS(Simulation!U816-G816)</f>
        <v>3.08553183003824E-012</v>
      </c>
    </row>
    <row r="817" customFormat="false" ht="15" hidden="false" customHeight="false" outlineLevel="0" collapsed="false">
      <c r="F817" s="2" t="n">
        <v>812</v>
      </c>
      <c r="G817" s="36" t="n">
        <v>15.7757475687655</v>
      </c>
      <c r="H817" s="39" t="n">
        <f aca="false">ABS(Simulation!U817-G817)</f>
        <v>6.09645667282166E-012</v>
      </c>
    </row>
    <row r="818" customFormat="false" ht="15" hidden="false" customHeight="false" outlineLevel="0" collapsed="false">
      <c r="F818" s="2" t="n">
        <v>813</v>
      </c>
      <c r="G818" s="36" t="n">
        <v>19.7254654294678</v>
      </c>
      <c r="H818" s="39" t="n">
        <f aca="false">ABS(Simulation!U818-G818)</f>
        <v>1.81543668986706E-012</v>
      </c>
    </row>
    <row r="819" customFormat="false" ht="15" hidden="false" customHeight="false" outlineLevel="0" collapsed="false">
      <c r="F819" s="2" t="n">
        <v>814</v>
      </c>
      <c r="G819" s="36" t="n">
        <v>7.064496571614</v>
      </c>
      <c r="H819" s="39" t="n">
        <f aca="false">ABS(Simulation!U819-G819)</f>
        <v>6.47748521487301E-012</v>
      </c>
    </row>
    <row r="820" customFormat="false" ht="15" hidden="false" customHeight="false" outlineLevel="0" collapsed="false">
      <c r="F820" s="2" t="n">
        <v>815</v>
      </c>
      <c r="G820" s="36" t="n">
        <v>9.73950225267526</v>
      </c>
      <c r="H820" s="39" t="n">
        <f aca="false">ABS(Simulation!U820-G820)</f>
        <v>2.1067592115287E-012</v>
      </c>
    </row>
    <row r="821" customFormat="false" ht="15" hidden="false" customHeight="false" outlineLevel="0" collapsed="false">
      <c r="F821" s="2" t="n">
        <v>816</v>
      </c>
      <c r="G821" s="36" t="n">
        <v>21.3214758141961</v>
      </c>
      <c r="H821" s="39" t="n">
        <f aca="false">ABS(Simulation!U821-G821)</f>
        <v>4.2525982735242E-012</v>
      </c>
    </row>
    <row r="822" customFormat="false" ht="15" hidden="false" customHeight="false" outlineLevel="0" collapsed="false">
      <c r="F822" s="2" t="n">
        <v>817</v>
      </c>
      <c r="G822" s="36" t="n">
        <v>19.7572496900463</v>
      </c>
      <c r="H822" s="39" t="n">
        <f aca="false">ABS(Simulation!U822-G822)</f>
        <v>5.22248910783674E-013</v>
      </c>
    </row>
    <row r="823" customFormat="false" ht="15" hidden="false" customHeight="false" outlineLevel="0" collapsed="false">
      <c r="F823" s="2" t="n">
        <v>818</v>
      </c>
      <c r="G823" s="36" t="n">
        <v>16.9217478579819</v>
      </c>
      <c r="H823" s="39" t="n">
        <f aca="false">ABS(Simulation!U823-G823)</f>
        <v>2.61834998127597E-012</v>
      </c>
    </row>
    <row r="824" customFormat="false" ht="15" hidden="false" customHeight="false" outlineLevel="0" collapsed="false">
      <c r="F824" s="2" t="n">
        <v>819</v>
      </c>
      <c r="G824" s="36" t="n">
        <v>10.992790560388</v>
      </c>
      <c r="H824" s="39" t="n">
        <f aca="false">ABS(Simulation!U824-G824)</f>
        <v>2.96651592179842E-013</v>
      </c>
    </row>
    <row r="825" customFormat="false" ht="15" hidden="false" customHeight="false" outlineLevel="0" collapsed="false">
      <c r="F825" s="2" t="n">
        <v>820</v>
      </c>
      <c r="G825" s="36" t="n">
        <v>26.3740862964028</v>
      </c>
      <c r="H825" s="39" t="n">
        <f aca="false">ABS(Simulation!U825-G825)</f>
        <v>3.36086714014527E-012</v>
      </c>
    </row>
    <row r="826" customFormat="false" ht="15" hidden="false" customHeight="false" outlineLevel="0" collapsed="false">
      <c r="F826" s="2" t="n">
        <v>821</v>
      </c>
      <c r="G826" s="36" t="n">
        <v>6.62097597536065</v>
      </c>
      <c r="H826" s="39" t="n">
        <f aca="false">ABS(Simulation!U826-G826)</f>
        <v>3.68594044175552E-013</v>
      </c>
    </row>
    <row r="827" customFormat="false" ht="15" hidden="false" customHeight="false" outlineLevel="0" collapsed="false">
      <c r="F827" s="2" t="n">
        <v>822</v>
      </c>
      <c r="G827" s="36" t="n">
        <v>6.25586794432511</v>
      </c>
      <c r="H827" s="39" t="n">
        <f aca="false">ABS(Simulation!U827-G827)</f>
        <v>2.63966626334877E-012</v>
      </c>
    </row>
    <row r="828" customFormat="false" ht="15" hidden="false" customHeight="false" outlineLevel="0" collapsed="false">
      <c r="F828" s="2" t="n">
        <v>823</v>
      </c>
      <c r="G828" s="36" t="n">
        <v>18.2760112665972</v>
      </c>
      <c r="H828" s="39" t="n">
        <f aca="false">ABS(Simulation!U828-G828)</f>
        <v>5.17985654369113E-012</v>
      </c>
    </row>
    <row r="829" customFormat="false" ht="15" hidden="false" customHeight="false" outlineLevel="0" collapsed="false">
      <c r="F829" s="2" t="n">
        <v>824</v>
      </c>
      <c r="G829" s="36" t="n">
        <v>4.6190972850838</v>
      </c>
      <c r="H829" s="39" t="n">
        <f aca="false">ABS(Simulation!U829-G829)</f>
        <v>2.1138646388863E-013</v>
      </c>
    </row>
    <row r="830" customFormat="false" ht="15" hidden="false" customHeight="false" outlineLevel="0" collapsed="false">
      <c r="F830" s="2" t="n">
        <v>825</v>
      </c>
      <c r="G830" s="36" t="n">
        <v>21.0106262624792</v>
      </c>
      <c r="H830" s="39" t="n">
        <f aca="false">ABS(Simulation!U830-G830)</f>
        <v>1.46052059335489E-011</v>
      </c>
    </row>
    <row r="831" customFormat="false" ht="15" hidden="false" customHeight="false" outlineLevel="0" collapsed="false">
      <c r="F831" s="2" t="n">
        <v>826</v>
      </c>
      <c r="G831" s="36" t="n">
        <v>9.47999004987602</v>
      </c>
      <c r="H831" s="39" t="n">
        <f aca="false">ABS(Simulation!U831-G831)</f>
        <v>1.15285558877076E-012</v>
      </c>
    </row>
    <row r="832" customFormat="false" ht="15" hidden="false" customHeight="false" outlineLevel="0" collapsed="false">
      <c r="F832" s="2" t="n">
        <v>827</v>
      </c>
      <c r="G832" s="36" t="n">
        <v>9.66619203515951</v>
      </c>
      <c r="H832" s="39" t="n">
        <f aca="false">ABS(Simulation!U832-G832)</f>
        <v>2.60058641288197E-012</v>
      </c>
    </row>
    <row r="833" customFormat="false" ht="15" hidden="false" customHeight="false" outlineLevel="0" collapsed="false">
      <c r="F833" s="2" t="n">
        <v>828</v>
      </c>
      <c r="G833" s="36" t="n">
        <v>21.1724066712356</v>
      </c>
      <c r="H833" s="39" t="n">
        <f aca="false">ABS(Simulation!U833-G833)</f>
        <v>3.05533376376843E-012</v>
      </c>
    </row>
    <row r="834" customFormat="false" ht="15" hidden="false" customHeight="false" outlineLevel="0" collapsed="false">
      <c r="F834" s="2" t="n">
        <v>829</v>
      </c>
      <c r="G834" s="36" t="n">
        <v>15.9747026563744</v>
      </c>
      <c r="H834" s="39" t="n">
        <f aca="false">ABS(Simulation!U834-G834)</f>
        <v>4.18864942730579E-012</v>
      </c>
    </row>
    <row r="835" customFormat="false" ht="15" hidden="false" customHeight="false" outlineLevel="0" collapsed="false">
      <c r="F835" s="2" t="n">
        <v>830</v>
      </c>
      <c r="G835" s="36" t="n">
        <v>29.2887653640461</v>
      </c>
      <c r="H835" s="39" t="n">
        <f aca="false">ABS(Simulation!U835-G835)</f>
        <v>1.25766064229538E-012</v>
      </c>
    </row>
    <row r="836" customFormat="false" ht="15" hidden="false" customHeight="false" outlineLevel="0" collapsed="false">
      <c r="F836" s="2" t="n">
        <v>831</v>
      </c>
      <c r="G836" s="36" t="n">
        <v>12.2586272559491</v>
      </c>
      <c r="H836" s="39" t="n">
        <f aca="false">ABS(Simulation!U836-G836)</f>
        <v>5.82964787554374E-011</v>
      </c>
    </row>
    <row r="837" customFormat="false" ht="15" hidden="false" customHeight="false" outlineLevel="0" collapsed="false">
      <c r="F837" s="2" t="n">
        <v>832</v>
      </c>
      <c r="G837" s="36" t="n">
        <v>9.83311981129197</v>
      </c>
      <c r="H837" s="39" t="n">
        <f aca="false">ABS(Simulation!U837-G837)</f>
        <v>4.38760139331862E-013</v>
      </c>
    </row>
    <row r="838" customFormat="false" ht="15" hidden="false" customHeight="false" outlineLevel="0" collapsed="false">
      <c r="F838" s="2" t="n">
        <v>833</v>
      </c>
      <c r="G838" s="36" t="n">
        <v>8.5453475049245</v>
      </c>
      <c r="H838" s="39" t="n">
        <f aca="false">ABS(Simulation!U838-G838)</f>
        <v>1.78168590991845E-012</v>
      </c>
    </row>
    <row r="839" customFormat="false" ht="15" hidden="false" customHeight="false" outlineLevel="0" collapsed="false">
      <c r="F839" s="2" t="n">
        <v>834</v>
      </c>
      <c r="G839" s="36" t="n">
        <v>14.1069369828629</v>
      </c>
      <c r="H839" s="39" t="n">
        <f aca="false">ABS(Simulation!U839-G839)</f>
        <v>3.68594044175552E-012</v>
      </c>
    </row>
    <row r="840" customFormat="false" ht="15" hidden="false" customHeight="false" outlineLevel="0" collapsed="false">
      <c r="F840" s="2" t="n">
        <v>835</v>
      </c>
      <c r="G840" s="36" t="n">
        <v>20.0033635257445</v>
      </c>
      <c r="H840" s="39" t="n">
        <f aca="false">ABS(Simulation!U840-G840)</f>
        <v>1.15107923193136E-012</v>
      </c>
    </row>
    <row r="841" customFormat="false" ht="15" hidden="false" customHeight="false" outlineLevel="0" collapsed="false">
      <c r="F841" s="2" t="n">
        <v>836</v>
      </c>
      <c r="G841" s="36" t="n">
        <v>9.72957161389647</v>
      </c>
      <c r="H841" s="39" t="n">
        <f aca="false">ABS(Simulation!U841-G841)</f>
        <v>4.64872584871046E-012</v>
      </c>
    </row>
    <row r="842" customFormat="false" ht="15" hidden="false" customHeight="false" outlineLevel="0" collapsed="false">
      <c r="F842" s="2" t="n">
        <v>837</v>
      </c>
      <c r="G842" s="36" t="n">
        <v>9.76107741889465</v>
      </c>
      <c r="H842" s="39" t="n">
        <f aca="false">ABS(Simulation!U842-G842)</f>
        <v>2.55262477821816E-012</v>
      </c>
    </row>
    <row r="843" customFormat="false" ht="15" hidden="false" customHeight="false" outlineLevel="0" collapsed="false">
      <c r="F843" s="2" t="n">
        <v>838</v>
      </c>
      <c r="G843" s="36" t="n">
        <v>13.7521594909606</v>
      </c>
      <c r="H843" s="39" t="n">
        <f aca="false">ABS(Simulation!U843-G843)</f>
        <v>0</v>
      </c>
    </row>
    <row r="844" customFormat="false" ht="15" hidden="false" customHeight="false" outlineLevel="0" collapsed="false">
      <c r="F844" s="2" t="n">
        <v>839</v>
      </c>
      <c r="G844" s="36" t="n">
        <v>10.7329967640492</v>
      </c>
      <c r="H844" s="39" t="n">
        <f aca="false">ABS(Simulation!U844-G844)</f>
        <v>4.9560355819267E-013</v>
      </c>
    </row>
    <row r="845" customFormat="false" ht="15" hidden="false" customHeight="false" outlineLevel="0" collapsed="false">
      <c r="F845" s="2" t="n">
        <v>840</v>
      </c>
      <c r="G845" s="36" t="n">
        <v>10.4474817968278</v>
      </c>
      <c r="H845" s="39" t="n">
        <f aca="false">ABS(Simulation!U845-G845)</f>
        <v>3.31112914864207E-012</v>
      </c>
    </row>
    <row r="846" customFormat="false" ht="15" hidden="false" customHeight="false" outlineLevel="0" collapsed="false">
      <c r="F846" s="2" t="n">
        <v>841</v>
      </c>
      <c r="G846" s="36" t="n">
        <v>18.830507525714</v>
      </c>
      <c r="H846" s="39" t="n">
        <f aca="false">ABS(Simulation!U846-G846)</f>
        <v>6.4126481902349E-012</v>
      </c>
    </row>
    <row r="847" customFormat="false" ht="15" hidden="false" customHeight="false" outlineLevel="0" collapsed="false">
      <c r="F847" s="2" t="n">
        <v>842</v>
      </c>
      <c r="G847" s="36" t="n">
        <v>5.28708475271882</v>
      </c>
      <c r="H847" s="39" t="n">
        <f aca="false">ABS(Simulation!U847-G847)</f>
        <v>4.34319247233361E-013</v>
      </c>
    </row>
    <row r="848" customFormat="false" ht="15" hidden="false" customHeight="false" outlineLevel="0" collapsed="false">
      <c r="F848" s="2" t="n">
        <v>843</v>
      </c>
      <c r="G848" s="36" t="n">
        <v>11.9188531549071</v>
      </c>
      <c r="H848" s="39" t="n">
        <f aca="false">ABS(Simulation!U848-G848)</f>
        <v>2.40341080370854E-012</v>
      </c>
    </row>
    <row r="849" customFormat="false" ht="15" hidden="false" customHeight="false" outlineLevel="0" collapsed="false">
      <c r="F849" s="2" t="n">
        <v>844</v>
      </c>
      <c r="G849" s="36" t="n">
        <v>4.58333137360854</v>
      </c>
      <c r="H849" s="39" t="n">
        <f aca="false">ABS(Simulation!U849-G849)</f>
        <v>1.4210854715202E-012</v>
      </c>
    </row>
    <row r="850" customFormat="false" ht="15" hidden="false" customHeight="false" outlineLevel="0" collapsed="false">
      <c r="F850" s="2" t="n">
        <v>845</v>
      </c>
      <c r="G850" s="36" t="n">
        <v>9.4665526447863</v>
      </c>
      <c r="H850" s="39" t="n">
        <f aca="false">ABS(Simulation!U850-G850)</f>
        <v>1.4033219031262E-012</v>
      </c>
    </row>
    <row r="851" customFormat="false" ht="15" hidden="false" customHeight="false" outlineLevel="0" collapsed="false">
      <c r="F851" s="2" t="n">
        <v>846</v>
      </c>
      <c r="G851" s="36" t="n">
        <v>12.049136177563</v>
      </c>
      <c r="H851" s="39" t="n">
        <f aca="false">ABS(Simulation!U851-G851)</f>
        <v>4.03233002543857E-013</v>
      </c>
    </row>
    <row r="852" customFormat="false" ht="15" hidden="false" customHeight="false" outlineLevel="0" collapsed="false">
      <c r="F852" s="2" t="n">
        <v>847</v>
      </c>
      <c r="G852" s="36" t="n">
        <v>5.85065841436456</v>
      </c>
      <c r="H852" s="39" t="n">
        <f aca="false">ABS(Simulation!U852-G852)</f>
        <v>6.59117205259463E-012</v>
      </c>
    </row>
    <row r="853" customFormat="false" ht="15" hidden="false" customHeight="false" outlineLevel="0" collapsed="false">
      <c r="F853" s="2" t="n">
        <v>848</v>
      </c>
      <c r="G853" s="36" t="n">
        <v>7.10396838901411</v>
      </c>
      <c r="H853" s="39" t="n">
        <f aca="false">ABS(Simulation!U853-G853)</f>
        <v>3.78808096002103E-012</v>
      </c>
    </row>
    <row r="854" customFormat="false" ht="15" hidden="false" customHeight="false" outlineLevel="0" collapsed="false">
      <c r="F854" s="2" t="n">
        <v>849</v>
      </c>
      <c r="G854" s="36" t="n">
        <v>30.8479508573931</v>
      </c>
      <c r="H854" s="39" t="n">
        <f aca="false">ABS(Simulation!U854-G854)</f>
        <v>1.28999033677246E-011</v>
      </c>
    </row>
    <row r="855" customFormat="false" ht="15" hidden="false" customHeight="false" outlineLevel="0" collapsed="false">
      <c r="F855" s="2" t="n">
        <v>850</v>
      </c>
      <c r="G855" s="36" t="n">
        <v>10.9478203937237</v>
      </c>
      <c r="H855" s="39" t="n">
        <f aca="false">ABS(Simulation!U855-G855)</f>
        <v>1.67865721323324E-012</v>
      </c>
    </row>
    <row r="856" customFormat="false" ht="15" hidden="false" customHeight="false" outlineLevel="0" collapsed="false">
      <c r="F856" s="2" t="n">
        <v>851</v>
      </c>
      <c r="G856" s="36" t="n">
        <v>9.58015340517418</v>
      </c>
      <c r="H856" s="39" t="n">
        <f aca="false">ABS(Simulation!U856-G856)</f>
        <v>3.74811293113453E-013</v>
      </c>
    </row>
    <row r="857" customFormat="false" ht="15" hidden="false" customHeight="false" outlineLevel="0" collapsed="false">
      <c r="F857" s="2" t="n">
        <v>852</v>
      </c>
      <c r="G857" s="36" t="n">
        <v>17.0315397540148</v>
      </c>
      <c r="H857" s="39" t="n">
        <f aca="false">ABS(Simulation!U857-G857)</f>
        <v>9.51771994550654E-012</v>
      </c>
    </row>
    <row r="858" customFormat="false" ht="15" hidden="false" customHeight="false" outlineLevel="0" collapsed="false">
      <c r="F858" s="2" t="n">
        <v>853</v>
      </c>
      <c r="G858" s="36" t="n">
        <v>21.8630778688204</v>
      </c>
      <c r="H858" s="39" t="n">
        <f aca="false">ABS(Simulation!U858-G858)</f>
        <v>2.37676545111754E-012</v>
      </c>
    </row>
    <row r="859" customFormat="false" ht="15" hidden="false" customHeight="false" outlineLevel="0" collapsed="false">
      <c r="F859" s="2" t="n">
        <v>854</v>
      </c>
      <c r="G859" s="36" t="n">
        <v>25.2265663683837</v>
      </c>
      <c r="H859" s="39" t="n">
        <f aca="false">ABS(Simulation!U859-G859)</f>
        <v>6.45172804070171E-012</v>
      </c>
    </row>
    <row r="860" customFormat="false" ht="15" hidden="false" customHeight="false" outlineLevel="0" collapsed="false">
      <c r="F860" s="2" t="n">
        <v>855</v>
      </c>
      <c r="G860" s="36" t="n">
        <v>15.4060861387657</v>
      </c>
      <c r="H860" s="39" t="n">
        <f aca="false">ABS(Simulation!U860-G860)</f>
        <v>3.06599190480483E-012</v>
      </c>
    </row>
    <row r="861" customFormat="false" ht="15" hidden="false" customHeight="false" outlineLevel="0" collapsed="false">
      <c r="F861" s="2" t="n">
        <v>856</v>
      </c>
      <c r="G861" s="36" t="n">
        <v>12.9262817861107</v>
      </c>
      <c r="H861" s="39" t="n">
        <f aca="false">ABS(Simulation!U861-G861)</f>
        <v>5.16919840265473E-013</v>
      </c>
    </row>
    <row r="862" customFormat="false" ht="15" hidden="false" customHeight="false" outlineLevel="0" collapsed="false">
      <c r="F862" s="2" t="n">
        <v>857</v>
      </c>
      <c r="G862" s="36" t="n">
        <v>8.42352051292311</v>
      </c>
      <c r="H862" s="39" t="n">
        <f aca="false">ABS(Simulation!U862-G862)</f>
        <v>7.105427357601E-014</v>
      </c>
    </row>
    <row r="863" customFormat="false" ht="15" hidden="false" customHeight="false" outlineLevel="0" collapsed="false">
      <c r="F863" s="2" t="n">
        <v>858</v>
      </c>
      <c r="G863" s="36" t="n">
        <v>5.96943678022977</v>
      </c>
      <c r="H863" s="39" t="n">
        <f aca="false">ABS(Simulation!U863-G863)</f>
        <v>3.77031739162703E-012</v>
      </c>
    </row>
    <row r="864" customFormat="false" ht="15" hidden="false" customHeight="false" outlineLevel="0" collapsed="false">
      <c r="F864" s="2" t="n">
        <v>859</v>
      </c>
      <c r="G864" s="36" t="n">
        <v>14.6725338597637</v>
      </c>
      <c r="H864" s="39" t="n">
        <f aca="false">ABS(Simulation!U864-G864)</f>
        <v>3.07665004584123E-012</v>
      </c>
    </row>
    <row r="865" customFormat="false" ht="15" hidden="false" customHeight="false" outlineLevel="0" collapsed="false">
      <c r="F865" s="2" t="n">
        <v>860</v>
      </c>
      <c r="G865" s="36" t="n">
        <v>16.1605057582509</v>
      </c>
      <c r="H865" s="39" t="n">
        <f aca="false">ABS(Simulation!U865-G865)</f>
        <v>6.92779167366098E-012</v>
      </c>
    </row>
    <row r="866" customFormat="false" ht="15" hidden="false" customHeight="false" outlineLevel="0" collapsed="false">
      <c r="F866" s="2" t="n">
        <v>861</v>
      </c>
      <c r="G866" s="36" t="n">
        <v>13.0684811057373</v>
      </c>
      <c r="H866" s="39" t="n">
        <f aca="false">ABS(Simulation!U866-G866)</f>
        <v>1.77813319623965E-012</v>
      </c>
    </row>
    <row r="867" customFormat="false" ht="15" hidden="false" customHeight="false" outlineLevel="0" collapsed="false">
      <c r="F867" s="2" t="n">
        <v>862</v>
      </c>
      <c r="G867" s="36" t="n">
        <v>7.97593117827524</v>
      </c>
      <c r="H867" s="39" t="n">
        <f aca="false">ABS(Simulation!U867-G867)</f>
        <v>1.56408219709192E-012</v>
      </c>
    </row>
    <row r="868" customFormat="false" ht="15" hidden="false" customHeight="false" outlineLevel="0" collapsed="false">
      <c r="F868" s="2" t="n">
        <v>863</v>
      </c>
      <c r="G868" s="36" t="n">
        <v>4.05062987737552</v>
      </c>
      <c r="H868" s="39" t="n">
        <f aca="false">ABS(Simulation!U868-G868)</f>
        <v>6.63469279515994E-013</v>
      </c>
    </row>
    <row r="869" customFormat="false" ht="15" hidden="false" customHeight="false" outlineLevel="0" collapsed="false">
      <c r="F869" s="2" t="n">
        <v>864</v>
      </c>
      <c r="G869" s="36" t="n">
        <v>10.5608999085933</v>
      </c>
      <c r="H869" s="39" t="n">
        <f aca="false">ABS(Simulation!U869-G869)</f>
        <v>1.21502807814977E-012</v>
      </c>
    </row>
    <row r="870" customFormat="false" ht="15" hidden="false" customHeight="false" outlineLevel="0" collapsed="false">
      <c r="F870" s="2" t="n">
        <v>865</v>
      </c>
      <c r="G870" s="36" t="n">
        <v>14.1560064695884</v>
      </c>
      <c r="H870" s="39" t="n">
        <f aca="false">ABS(Simulation!U870-G870)</f>
        <v>1.54010137976002E-012</v>
      </c>
    </row>
    <row r="871" customFormat="false" ht="15" hidden="false" customHeight="false" outlineLevel="0" collapsed="false">
      <c r="F871" s="2" t="n">
        <v>866</v>
      </c>
      <c r="G871" s="36" t="n">
        <v>7.5221856390679</v>
      </c>
      <c r="H871" s="39" t="n">
        <f aca="false">ABS(Simulation!U871-G871)</f>
        <v>8.64197602368222E-013</v>
      </c>
    </row>
    <row r="872" customFormat="false" ht="15" hidden="false" customHeight="false" outlineLevel="0" collapsed="false">
      <c r="F872" s="2" t="n">
        <v>867</v>
      </c>
      <c r="G872" s="36" t="n">
        <v>16.6213116846046</v>
      </c>
      <c r="H872" s="39" t="n">
        <f aca="false">ABS(Simulation!U872-G872)</f>
        <v>2.53308485298476E-012</v>
      </c>
    </row>
    <row r="873" customFormat="false" ht="15" hidden="false" customHeight="false" outlineLevel="0" collapsed="false">
      <c r="F873" s="2" t="n">
        <v>868</v>
      </c>
      <c r="G873" s="36" t="n">
        <v>14.620569330648</v>
      </c>
      <c r="H873" s="39" t="n">
        <f aca="false">ABS(Simulation!U873-G873)</f>
        <v>7.58504370423907E-013</v>
      </c>
    </row>
    <row r="874" customFormat="false" ht="15" hidden="false" customHeight="false" outlineLevel="0" collapsed="false">
      <c r="F874" s="2" t="n">
        <v>869</v>
      </c>
      <c r="G874" s="36" t="n">
        <v>15.0733620786359</v>
      </c>
      <c r="H874" s="39" t="n">
        <f aca="false">ABS(Simulation!U874-G874)</f>
        <v>1.11199938146456E-012</v>
      </c>
    </row>
    <row r="875" customFormat="false" ht="15" hidden="false" customHeight="false" outlineLevel="0" collapsed="false">
      <c r="F875" s="2" t="n">
        <v>870</v>
      </c>
      <c r="G875" s="36" t="n">
        <v>17.6648752582114</v>
      </c>
      <c r="H875" s="39" t="n">
        <f aca="false">ABS(Simulation!U875-G875)</f>
        <v>1.66267000167863E-012</v>
      </c>
    </row>
    <row r="876" customFormat="false" ht="15" hidden="false" customHeight="false" outlineLevel="0" collapsed="false">
      <c r="F876" s="2" t="n">
        <v>871</v>
      </c>
      <c r="G876" s="36" t="n">
        <v>18.672988974331</v>
      </c>
      <c r="H876" s="39" t="n">
        <f aca="false">ABS(Simulation!U876-G876)</f>
        <v>1.75859327100625E-012</v>
      </c>
    </row>
    <row r="877" customFormat="false" ht="15" hidden="false" customHeight="false" outlineLevel="0" collapsed="false">
      <c r="F877" s="2" t="n">
        <v>872</v>
      </c>
      <c r="G877" s="36" t="n">
        <v>10.1365382392684</v>
      </c>
      <c r="H877" s="39" t="n">
        <f aca="false">ABS(Simulation!U877-G877)</f>
        <v>5.17452747317293E-012</v>
      </c>
    </row>
    <row r="878" customFormat="false" ht="15" hidden="false" customHeight="false" outlineLevel="0" collapsed="false">
      <c r="F878" s="2" t="n">
        <v>873</v>
      </c>
      <c r="G878" s="36" t="n">
        <v>6.62107758910375</v>
      </c>
      <c r="H878" s="39" t="n">
        <f aca="false">ABS(Simulation!U878-G878)</f>
        <v>1.73461245367434E-012</v>
      </c>
    </row>
    <row r="879" customFormat="false" ht="15" hidden="false" customHeight="false" outlineLevel="0" collapsed="false">
      <c r="F879" s="2" t="n">
        <v>874</v>
      </c>
      <c r="G879" s="36" t="n">
        <v>19.8810390142138</v>
      </c>
      <c r="H879" s="39" t="n">
        <f aca="false">ABS(Simulation!U879-G879)</f>
        <v>2.75690581474919E-012</v>
      </c>
    </row>
    <row r="880" customFormat="false" ht="15" hidden="false" customHeight="false" outlineLevel="0" collapsed="false">
      <c r="F880" s="2" t="n">
        <v>875</v>
      </c>
      <c r="G880" s="36" t="n">
        <v>10.4862713979531</v>
      </c>
      <c r="H880" s="39" t="n">
        <f aca="false">ABS(Simulation!U880-G880)</f>
        <v>2.8279600883252E-012</v>
      </c>
    </row>
    <row r="881" customFormat="false" ht="15" hidden="false" customHeight="false" outlineLevel="0" collapsed="false">
      <c r="F881" s="2" t="n">
        <v>876</v>
      </c>
      <c r="G881" s="36" t="n">
        <v>10.4645610348265</v>
      </c>
      <c r="H881" s="39" t="n">
        <f aca="false">ABS(Simulation!U881-G881)</f>
        <v>6.01829697188805E-012</v>
      </c>
    </row>
    <row r="882" customFormat="false" ht="15" hidden="false" customHeight="false" outlineLevel="0" collapsed="false">
      <c r="F882" s="2" t="n">
        <v>877</v>
      </c>
      <c r="G882" s="36" t="n">
        <v>12.0280992234958</v>
      </c>
      <c r="H882" s="39" t="n">
        <f aca="false">ABS(Simulation!U882-G882)</f>
        <v>1.00364161426114E-012</v>
      </c>
    </row>
    <row r="883" customFormat="false" ht="15" hidden="false" customHeight="false" outlineLevel="0" collapsed="false">
      <c r="F883" s="2" t="n">
        <v>878</v>
      </c>
      <c r="G883" s="36" t="n">
        <v>18.7479485874005</v>
      </c>
      <c r="H883" s="39" t="n">
        <f aca="false">ABS(Simulation!U883-G883)</f>
        <v>8.17124146124115E-013</v>
      </c>
    </row>
    <row r="884" customFormat="false" ht="15" hidden="false" customHeight="false" outlineLevel="0" collapsed="false">
      <c r="F884" s="2" t="n">
        <v>879</v>
      </c>
      <c r="G884" s="36" t="n">
        <v>18.4199337989717</v>
      </c>
      <c r="H884" s="39" t="n">
        <f aca="false">ABS(Simulation!U884-G884)</f>
        <v>3.29336558024806E-012</v>
      </c>
    </row>
    <row r="885" customFormat="false" ht="15" hidden="false" customHeight="false" outlineLevel="0" collapsed="false">
      <c r="F885" s="2" t="n">
        <v>880</v>
      </c>
      <c r="G885" s="36" t="n">
        <v>30.4961984875702</v>
      </c>
      <c r="H885" s="39" t="n">
        <f aca="false">ABS(Simulation!U885-G885)</f>
        <v>4.06430444854777E-012</v>
      </c>
    </row>
    <row r="886" customFormat="false" ht="15" hidden="false" customHeight="false" outlineLevel="0" collapsed="false">
      <c r="F886" s="2" t="n">
        <v>881</v>
      </c>
      <c r="G886" s="36" t="n">
        <v>11.6486415613411</v>
      </c>
      <c r="H886" s="39" t="n">
        <f aca="false">ABS(Simulation!U886-G886)</f>
        <v>4.70912198125006E-012</v>
      </c>
    </row>
    <row r="887" customFormat="false" ht="15" hidden="false" customHeight="false" outlineLevel="0" collapsed="false">
      <c r="F887" s="2" t="n">
        <v>882</v>
      </c>
      <c r="G887" s="36" t="n">
        <v>11.3900945154646</v>
      </c>
      <c r="H887" s="39" t="n">
        <f aca="false">ABS(Simulation!U887-G887)</f>
        <v>1.02140518265514E-012</v>
      </c>
    </row>
    <row r="888" customFormat="false" ht="15" hidden="false" customHeight="false" outlineLevel="0" collapsed="false">
      <c r="F888" s="2" t="n">
        <v>883</v>
      </c>
      <c r="G888" s="36" t="n">
        <v>8.54728916187798</v>
      </c>
      <c r="H888" s="39" t="n">
        <f aca="false">ABS(Simulation!U888-G888)</f>
        <v>3.25606208662066E-012</v>
      </c>
    </row>
    <row r="889" customFormat="false" ht="15" hidden="false" customHeight="false" outlineLevel="0" collapsed="false">
      <c r="F889" s="2" t="n">
        <v>884</v>
      </c>
      <c r="G889" s="36" t="n">
        <v>9.25560296145607</v>
      </c>
      <c r="H889" s="39" t="n">
        <f aca="false">ABS(Simulation!U889-G889)</f>
        <v>6.83009204749396E-012</v>
      </c>
    </row>
    <row r="890" customFormat="false" ht="15" hidden="false" customHeight="false" outlineLevel="0" collapsed="false">
      <c r="F890" s="2" t="n">
        <v>885</v>
      </c>
      <c r="G890" s="36" t="n">
        <v>16.2951536858566</v>
      </c>
      <c r="H890" s="39" t="n">
        <f aca="false">ABS(Simulation!U890-G890)</f>
        <v>9.45021838560933E-013</v>
      </c>
    </row>
    <row r="891" customFormat="false" ht="15" hidden="false" customHeight="false" outlineLevel="0" collapsed="false">
      <c r="F891" s="2" t="n">
        <v>886</v>
      </c>
      <c r="G891" s="36" t="n">
        <v>19.7656787882595</v>
      </c>
      <c r="H891" s="39" t="n">
        <f aca="false">ABS(Simulation!U891-G891)</f>
        <v>2.72493139163998E-012</v>
      </c>
    </row>
    <row r="892" customFormat="false" ht="15" hidden="false" customHeight="false" outlineLevel="0" collapsed="false">
      <c r="F892" s="2" t="n">
        <v>887</v>
      </c>
      <c r="G892" s="36" t="n">
        <v>10.0108407001046</v>
      </c>
      <c r="H892" s="39" t="n">
        <f aca="false">ABS(Simulation!U892-G892)</f>
        <v>1.11199938146456E-012</v>
      </c>
    </row>
    <row r="893" customFormat="false" ht="15" hidden="false" customHeight="false" outlineLevel="0" collapsed="false">
      <c r="F893" s="2" t="n">
        <v>888</v>
      </c>
      <c r="G893" s="36" t="n">
        <v>7.07152743307458</v>
      </c>
      <c r="H893" s="39" t="n">
        <f aca="false">ABS(Simulation!U893-G893)</f>
        <v>1.32338584535319E-012</v>
      </c>
    </row>
    <row r="894" customFormat="false" ht="15" hidden="false" customHeight="false" outlineLevel="0" collapsed="false">
      <c r="F894" s="2" t="n">
        <v>889</v>
      </c>
      <c r="G894" s="36" t="n">
        <v>10.9510486634756</v>
      </c>
      <c r="H894" s="39" t="n">
        <f aca="false">ABS(Simulation!U894-G894)</f>
        <v>2.08544292945589E-012</v>
      </c>
    </row>
    <row r="895" customFormat="false" ht="15" hidden="false" customHeight="false" outlineLevel="0" collapsed="false">
      <c r="F895" s="2" t="n">
        <v>890</v>
      </c>
      <c r="G895" s="36" t="n">
        <v>17.4738490678337</v>
      </c>
      <c r="H895" s="39" t="n">
        <f aca="false">ABS(Simulation!U895-G895)</f>
        <v>4.54392079518584E-012</v>
      </c>
    </row>
    <row r="896" customFormat="false" ht="15" hidden="false" customHeight="false" outlineLevel="0" collapsed="false">
      <c r="F896" s="2" t="n">
        <v>891</v>
      </c>
      <c r="G896" s="36" t="n">
        <v>9.9413823095166</v>
      </c>
      <c r="H896" s="39" t="n">
        <f aca="false">ABS(Simulation!U896-G896)</f>
        <v>4.68247662865906E-012</v>
      </c>
    </row>
    <row r="897" customFormat="false" ht="15" hidden="false" customHeight="false" outlineLevel="0" collapsed="false">
      <c r="F897" s="2" t="n">
        <v>892</v>
      </c>
      <c r="G897" s="36" t="n">
        <v>10.1877668065929</v>
      </c>
      <c r="H897" s="39" t="n">
        <f aca="false">ABS(Simulation!U897-G897)</f>
        <v>7.63833440942108E-014</v>
      </c>
    </row>
    <row r="898" customFormat="false" ht="15" hidden="false" customHeight="false" outlineLevel="0" collapsed="false">
      <c r="F898" s="2" t="n">
        <v>893</v>
      </c>
      <c r="G898" s="36" t="n">
        <v>5.70836736663597</v>
      </c>
      <c r="H898" s="39" t="n">
        <f aca="false">ABS(Simulation!U898-G898)</f>
        <v>6.82121026329696E-013</v>
      </c>
    </row>
    <row r="899" customFormat="false" ht="15" hidden="false" customHeight="false" outlineLevel="0" collapsed="false">
      <c r="F899" s="2" t="n">
        <v>894</v>
      </c>
      <c r="G899" s="36" t="n">
        <v>18.1191254432569</v>
      </c>
      <c r="H899" s="39" t="n">
        <f aca="false">ABS(Simulation!U899-G899)</f>
        <v>1.71596070686064E-012</v>
      </c>
    </row>
    <row r="900" customFormat="false" ht="15" hidden="false" customHeight="false" outlineLevel="0" collapsed="false">
      <c r="F900" s="2" t="n">
        <v>895</v>
      </c>
      <c r="G900" s="36" t="n">
        <v>8.15295797790729</v>
      </c>
      <c r="H900" s="39" t="n">
        <f aca="false">ABS(Simulation!U900-G900)</f>
        <v>3.19388959724165E-012</v>
      </c>
    </row>
    <row r="901" customFormat="false" ht="15" hidden="false" customHeight="false" outlineLevel="0" collapsed="false">
      <c r="F901" s="2" t="n">
        <v>896</v>
      </c>
      <c r="G901" s="36" t="n">
        <v>13.5069260926162</v>
      </c>
      <c r="H901" s="39" t="n">
        <f aca="false">ABS(Simulation!U901-G901)</f>
        <v>4.273914555597E-012</v>
      </c>
    </row>
    <row r="902" customFormat="false" ht="15" hidden="false" customHeight="false" outlineLevel="0" collapsed="false">
      <c r="F902" s="2" t="n">
        <v>897</v>
      </c>
      <c r="G902" s="36" t="n">
        <v>19.990468481444</v>
      </c>
      <c r="H902" s="39" t="n">
        <f aca="false">ABS(Simulation!U902-G902)</f>
        <v>7.38964445190504E-013</v>
      </c>
    </row>
    <row r="903" customFormat="false" ht="15" hidden="false" customHeight="false" outlineLevel="0" collapsed="false">
      <c r="F903" s="2" t="n">
        <v>898</v>
      </c>
      <c r="G903" s="36" t="n">
        <v>18.6540843246365</v>
      </c>
      <c r="H903" s="39" t="n">
        <f aca="false">ABS(Simulation!U903-G903)</f>
        <v>3.12283532366564E-012</v>
      </c>
    </row>
    <row r="904" customFormat="false" ht="15" hidden="false" customHeight="false" outlineLevel="0" collapsed="false">
      <c r="F904" s="2" t="n">
        <v>899</v>
      </c>
      <c r="G904" s="36" t="n">
        <v>6.88379526638273</v>
      </c>
      <c r="H904" s="39" t="n">
        <f aca="false">ABS(Simulation!U904-G904)</f>
        <v>1.82875936616256E-012</v>
      </c>
    </row>
    <row r="905" customFormat="false" ht="15" hidden="false" customHeight="false" outlineLevel="0" collapsed="false">
      <c r="F905" s="2" t="n">
        <v>900</v>
      </c>
      <c r="G905" s="36" t="n">
        <v>14.0170724448571</v>
      </c>
      <c r="H905" s="39" t="n">
        <f aca="false">ABS(Simulation!U905-G905)</f>
        <v>6.92779167366098E-013</v>
      </c>
    </row>
    <row r="906" customFormat="false" ht="15" hidden="false" customHeight="false" outlineLevel="0" collapsed="false">
      <c r="F906" s="2" t="n">
        <v>901</v>
      </c>
      <c r="G906" s="36" t="n">
        <v>12.2274427761988</v>
      </c>
      <c r="H906" s="39" t="n">
        <f aca="false">ABS(Simulation!U906-G906)</f>
        <v>2.78888023785839E-013</v>
      </c>
    </row>
    <row r="907" customFormat="false" ht="15" hidden="false" customHeight="false" outlineLevel="0" collapsed="false">
      <c r="F907" s="2" t="n">
        <v>902</v>
      </c>
      <c r="G907" s="36" t="n">
        <v>9.30207535991653</v>
      </c>
      <c r="H907" s="39" t="n">
        <f aca="false">ABS(Simulation!U907-G907)</f>
        <v>3.35731442646647E-012</v>
      </c>
    </row>
    <row r="908" customFormat="false" ht="15" hidden="false" customHeight="false" outlineLevel="0" collapsed="false">
      <c r="F908" s="2" t="n">
        <v>903</v>
      </c>
      <c r="G908" s="36" t="n">
        <v>13.751792855177</v>
      </c>
      <c r="H908" s="39" t="n">
        <f aca="false">ABS(Simulation!U908-G908)</f>
        <v>5.41788836017076E-013</v>
      </c>
    </row>
    <row r="909" customFormat="false" ht="15" hidden="false" customHeight="false" outlineLevel="0" collapsed="false">
      <c r="F909" s="2" t="n">
        <v>904</v>
      </c>
      <c r="G909" s="36" t="n">
        <v>4.84456313061254</v>
      </c>
      <c r="H909" s="39" t="n">
        <f aca="false">ABS(Simulation!U909-G909)</f>
        <v>2.04281036531029E-014</v>
      </c>
    </row>
    <row r="910" customFormat="false" ht="15" hidden="false" customHeight="false" outlineLevel="0" collapsed="false">
      <c r="F910" s="2" t="n">
        <v>905</v>
      </c>
      <c r="G910" s="36" t="n">
        <v>18.6009701567307</v>
      </c>
      <c r="H910" s="39" t="n">
        <f aca="false">ABS(Simulation!U910-G910)</f>
        <v>8.25650658953236E-012</v>
      </c>
    </row>
    <row r="911" customFormat="false" ht="15" hidden="false" customHeight="false" outlineLevel="0" collapsed="false">
      <c r="F911" s="2" t="n">
        <v>906</v>
      </c>
      <c r="G911" s="36" t="n">
        <v>20.453315444185</v>
      </c>
      <c r="H911" s="39" t="n">
        <f aca="false">ABS(Simulation!U911-G911)</f>
        <v>1.77635683940025E-013</v>
      </c>
    </row>
    <row r="912" customFormat="false" ht="15" hidden="false" customHeight="false" outlineLevel="0" collapsed="false">
      <c r="F912" s="2" t="n">
        <v>907</v>
      </c>
      <c r="G912" s="36" t="n">
        <v>12.3040785893504</v>
      </c>
      <c r="H912" s="39" t="n">
        <f aca="false">ABS(Simulation!U912-G912)</f>
        <v>1.14788178962044E-011</v>
      </c>
    </row>
    <row r="913" customFormat="false" ht="15" hidden="false" customHeight="false" outlineLevel="0" collapsed="false">
      <c r="F913" s="2" t="n">
        <v>908</v>
      </c>
      <c r="G913" s="36" t="n">
        <v>13.9928381489026</v>
      </c>
      <c r="H913" s="39" t="n">
        <f aca="false">ABS(Simulation!U913-G913)</f>
        <v>4.44977388269763E-012</v>
      </c>
    </row>
    <row r="914" customFormat="false" ht="15" hidden="false" customHeight="false" outlineLevel="0" collapsed="false">
      <c r="F914" s="2" t="n">
        <v>909</v>
      </c>
      <c r="G914" s="36" t="n">
        <v>9.85356123059449</v>
      </c>
      <c r="H914" s="39" t="n">
        <f aca="false">ABS(Simulation!U914-G914)</f>
        <v>5.57776047571679E-012</v>
      </c>
    </row>
    <row r="915" customFormat="false" ht="15" hidden="false" customHeight="false" outlineLevel="0" collapsed="false">
      <c r="F915" s="2" t="n">
        <v>910</v>
      </c>
      <c r="G915" s="36" t="n">
        <v>20.1369794067734</v>
      </c>
      <c r="H915" s="39" t="n">
        <f aca="false">ABS(Simulation!U915-G915)</f>
        <v>2.72493139163998E-012</v>
      </c>
    </row>
    <row r="916" customFormat="false" ht="15" hidden="false" customHeight="false" outlineLevel="0" collapsed="false">
      <c r="F916" s="2" t="n">
        <v>911</v>
      </c>
      <c r="G916" s="36" t="n">
        <v>6.59576218198398</v>
      </c>
      <c r="H916" s="39" t="n">
        <f aca="false">ABS(Simulation!U916-G916)</f>
        <v>7.33280103304423E-012</v>
      </c>
    </row>
    <row r="917" customFormat="false" ht="15" hidden="false" customHeight="false" outlineLevel="0" collapsed="false">
      <c r="F917" s="2" t="n">
        <v>912</v>
      </c>
      <c r="G917" s="36" t="n">
        <v>11.7410012360098</v>
      </c>
      <c r="H917" s="39" t="n">
        <f aca="false">ABS(Simulation!U917-G917)</f>
        <v>8.538947326997E-012</v>
      </c>
    </row>
    <row r="918" customFormat="false" ht="15" hidden="false" customHeight="false" outlineLevel="0" collapsed="false">
      <c r="F918" s="2" t="n">
        <v>913</v>
      </c>
      <c r="G918" s="36" t="n">
        <v>13.049234548977</v>
      </c>
      <c r="H918" s="39" t="n">
        <f aca="false">ABS(Simulation!U918-G918)</f>
        <v>7.69162511460309E-013</v>
      </c>
    </row>
    <row r="919" customFormat="false" ht="15" hidden="false" customHeight="false" outlineLevel="0" collapsed="false">
      <c r="F919" s="2" t="n">
        <v>914</v>
      </c>
      <c r="G919" s="36" t="n">
        <v>16.0312245822791</v>
      </c>
      <c r="H919" s="39" t="n">
        <f aca="false">ABS(Simulation!U919-G919)</f>
        <v>5.26512167198234E-012</v>
      </c>
    </row>
    <row r="920" customFormat="false" ht="15" hidden="false" customHeight="false" outlineLevel="0" collapsed="false">
      <c r="F920" s="2" t="n">
        <v>915</v>
      </c>
      <c r="G920" s="36" t="n">
        <v>19.2528526249782</v>
      </c>
      <c r="H920" s="39" t="n">
        <f aca="false">ABS(Simulation!U920-G920)</f>
        <v>2.70006239588838E-013</v>
      </c>
    </row>
    <row r="921" customFormat="false" ht="15" hidden="false" customHeight="false" outlineLevel="0" collapsed="false">
      <c r="F921" s="2" t="n">
        <v>916</v>
      </c>
      <c r="G921" s="36" t="n">
        <v>11.5414347925248</v>
      </c>
      <c r="H921" s="39" t="n">
        <f aca="false">ABS(Simulation!U921-G921)</f>
        <v>2.43360886997834E-012</v>
      </c>
    </row>
    <row r="922" customFormat="false" ht="15" hidden="false" customHeight="false" outlineLevel="0" collapsed="false">
      <c r="F922" s="2" t="n">
        <v>917</v>
      </c>
      <c r="G922" s="36" t="n">
        <v>6.17537358988803</v>
      </c>
      <c r="H922" s="39" t="n">
        <f aca="false">ABS(Simulation!U922-G922)</f>
        <v>1.70254921272317E-011</v>
      </c>
    </row>
    <row r="923" customFormat="false" ht="15" hidden="false" customHeight="false" outlineLevel="0" collapsed="false">
      <c r="F923" s="2" t="n">
        <v>918</v>
      </c>
      <c r="G923" s="36" t="n">
        <v>9.42374025270357</v>
      </c>
      <c r="H923" s="39" t="n">
        <f aca="false">ABS(Simulation!U923-G923)</f>
        <v>3.11572989630804E-012</v>
      </c>
    </row>
    <row r="924" customFormat="false" ht="15" hidden="false" customHeight="false" outlineLevel="0" collapsed="false">
      <c r="F924" s="2" t="n">
        <v>919</v>
      </c>
      <c r="G924" s="36" t="n">
        <v>30.202976653833</v>
      </c>
      <c r="H924" s="39" t="n">
        <f aca="false">ABS(Simulation!U924-G924)</f>
        <v>8.27782287160517E-012</v>
      </c>
    </row>
    <row r="925" customFormat="false" ht="15" hidden="false" customHeight="false" outlineLevel="0" collapsed="false">
      <c r="F925" s="2" t="n">
        <v>920</v>
      </c>
      <c r="G925" s="36" t="n">
        <v>12.4400682776422</v>
      </c>
      <c r="H925" s="39" t="n">
        <f aca="false">ABS(Simulation!U925-G925)</f>
        <v>4.92583751565689E-012</v>
      </c>
    </row>
    <row r="926" customFormat="false" ht="15" hidden="false" customHeight="false" outlineLevel="0" collapsed="false">
      <c r="F926" s="2" t="n">
        <v>921</v>
      </c>
      <c r="G926" s="36" t="n">
        <v>18.7545322520568</v>
      </c>
      <c r="H926" s="39" t="n">
        <f aca="false">ABS(Simulation!U926-G926)</f>
        <v>4.82813788948988E-012</v>
      </c>
    </row>
    <row r="927" customFormat="false" ht="15" hidden="false" customHeight="false" outlineLevel="0" collapsed="false">
      <c r="F927" s="2" t="n">
        <v>922</v>
      </c>
      <c r="G927" s="36" t="n">
        <v>15.8296120971216</v>
      </c>
      <c r="H927" s="39" t="n">
        <f aca="false">ABS(Simulation!U927-G927)</f>
        <v>1.55075952079642E-012</v>
      </c>
    </row>
    <row r="928" customFormat="false" ht="15" hidden="false" customHeight="false" outlineLevel="0" collapsed="false">
      <c r="F928" s="2" t="n">
        <v>923</v>
      </c>
      <c r="G928" s="36" t="n">
        <v>13.9867744732672</v>
      </c>
      <c r="H928" s="39" t="n">
        <f aca="false">ABS(Simulation!U928-G928)</f>
        <v>2.91322521661641E-013</v>
      </c>
    </row>
    <row r="929" customFormat="false" ht="15" hidden="false" customHeight="false" outlineLevel="0" collapsed="false">
      <c r="F929" s="2" t="n">
        <v>924</v>
      </c>
      <c r="G929" s="36" t="n">
        <v>17.0777411001514</v>
      </c>
      <c r="H929" s="39" t="n">
        <f aca="false">ABS(Simulation!U929-G929)</f>
        <v>6.31672492090729E-012</v>
      </c>
    </row>
    <row r="930" customFormat="false" ht="15" hidden="false" customHeight="false" outlineLevel="0" collapsed="false">
      <c r="F930" s="2" t="n">
        <v>925</v>
      </c>
      <c r="G930" s="36" t="n">
        <v>18.7134689023958</v>
      </c>
      <c r="H930" s="39" t="n">
        <f aca="false">ABS(Simulation!U930-G930)</f>
        <v>8.42348413243599E-012</v>
      </c>
    </row>
    <row r="931" customFormat="false" ht="15" hidden="false" customHeight="false" outlineLevel="0" collapsed="false">
      <c r="F931" s="2" t="n">
        <v>926</v>
      </c>
      <c r="G931" s="36" t="n">
        <v>20.018468603085</v>
      </c>
      <c r="H931" s="39" t="n">
        <f aca="false">ABS(Simulation!U931-G931)</f>
        <v>5.08393327436352E-012</v>
      </c>
    </row>
    <row r="932" customFormat="false" ht="15" hidden="false" customHeight="false" outlineLevel="0" collapsed="false">
      <c r="F932" s="2" t="n">
        <v>927</v>
      </c>
      <c r="G932" s="36" t="n">
        <v>8.82912963202836</v>
      </c>
      <c r="H932" s="39" t="n">
        <f aca="false">ABS(Simulation!U932-G932)</f>
        <v>1.74615877313045E-012</v>
      </c>
    </row>
    <row r="933" customFormat="false" ht="15" hidden="false" customHeight="false" outlineLevel="0" collapsed="false">
      <c r="F933" s="2" t="n">
        <v>928</v>
      </c>
      <c r="G933" s="36" t="n">
        <v>12.1936469250938</v>
      </c>
      <c r="H933" s="39" t="n">
        <f aca="false">ABS(Simulation!U933-G933)</f>
        <v>2.63078447915177E-012</v>
      </c>
    </row>
    <row r="934" customFormat="false" ht="15" hidden="false" customHeight="false" outlineLevel="0" collapsed="false">
      <c r="F934" s="2" t="n">
        <v>929</v>
      </c>
      <c r="G934" s="36" t="n">
        <v>8.71549896590565</v>
      </c>
      <c r="H934" s="39" t="n">
        <f aca="false">ABS(Simulation!U934-G934)</f>
        <v>6.32383034826489E-012</v>
      </c>
    </row>
    <row r="935" customFormat="false" ht="15" hidden="false" customHeight="false" outlineLevel="0" collapsed="false">
      <c r="F935" s="2" t="n">
        <v>930</v>
      </c>
      <c r="G935" s="36" t="n">
        <v>6.44194203301492</v>
      </c>
      <c r="H935" s="39" t="n">
        <f aca="false">ABS(Simulation!U935-G935)</f>
        <v>3.68416408491612E-012</v>
      </c>
    </row>
    <row r="936" customFormat="false" ht="15" hidden="false" customHeight="false" outlineLevel="0" collapsed="false">
      <c r="F936" s="2" t="n">
        <v>931</v>
      </c>
      <c r="G936" s="36" t="n">
        <v>20.4863281712872</v>
      </c>
      <c r="H936" s="39" t="n">
        <f aca="false">ABS(Simulation!U936-G936)</f>
        <v>1.33937305690779E-011</v>
      </c>
    </row>
    <row r="937" customFormat="false" ht="15" hidden="false" customHeight="false" outlineLevel="0" collapsed="false">
      <c r="F937" s="2" t="n">
        <v>932</v>
      </c>
      <c r="G937" s="36" t="n">
        <v>3.22474250864252</v>
      </c>
      <c r="H937" s="39" t="n">
        <f aca="false">ABS(Simulation!U937-G937)</f>
        <v>6.09112760230346E-012</v>
      </c>
    </row>
    <row r="938" customFormat="false" ht="15" hidden="false" customHeight="false" outlineLevel="0" collapsed="false">
      <c r="F938" s="2" t="n">
        <v>933</v>
      </c>
      <c r="G938" s="36" t="n">
        <v>19.4715870770651</v>
      </c>
      <c r="H938" s="39" t="n">
        <f aca="false">ABS(Simulation!U938-G938)</f>
        <v>7.49977857594786E-012</v>
      </c>
    </row>
    <row r="939" customFormat="false" ht="15" hidden="false" customHeight="false" outlineLevel="0" collapsed="false">
      <c r="F939" s="2" t="n">
        <v>934</v>
      </c>
      <c r="G939" s="36" t="n">
        <v>9.24641851949178</v>
      </c>
      <c r="H939" s="39" t="n">
        <f aca="false">ABS(Simulation!U939-G939)</f>
        <v>1.64668279012403E-012</v>
      </c>
    </row>
    <row r="940" customFormat="false" ht="15" hidden="false" customHeight="false" outlineLevel="0" collapsed="false">
      <c r="F940" s="2" t="n">
        <v>935</v>
      </c>
      <c r="G940" s="36" t="n">
        <v>15.3945990455565</v>
      </c>
      <c r="H940" s="39" t="n">
        <f aca="false">ABS(Simulation!U940-G940)</f>
        <v>1.73585590346192E-011</v>
      </c>
    </row>
    <row r="941" customFormat="false" ht="15" hidden="false" customHeight="false" outlineLevel="0" collapsed="false">
      <c r="F941" s="2" t="n">
        <v>936</v>
      </c>
      <c r="G941" s="36" t="n">
        <v>4.88196939243155</v>
      </c>
      <c r="H941" s="39" t="n">
        <f aca="false">ABS(Simulation!U941-G941)</f>
        <v>6.3895555513227E-012</v>
      </c>
    </row>
    <row r="942" customFormat="false" ht="15" hidden="false" customHeight="false" outlineLevel="0" collapsed="false">
      <c r="F942" s="2" t="n">
        <v>937</v>
      </c>
      <c r="G942" s="36" t="n">
        <v>7.89613059244021</v>
      </c>
      <c r="H942" s="39" t="n">
        <f aca="false">ABS(Simulation!U942-G942)</f>
        <v>1.68398628375144E-012</v>
      </c>
    </row>
    <row r="943" customFormat="false" ht="15" hidden="false" customHeight="false" outlineLevel="0" collapsed="false">
      <c r="F943" s="2" t="n">
        <v>938</v>
      </c>
      <c r="G943" s="36" t="n">
        <v>10.6945394760834</v>
      </c>
      <c r="H943" s="39" t="n">
        <f aca="false">ABS(Simulation!U943-G943)</f>
        <v>1.07824860151595E-012</v>
      </c>
    </row>
    <row r="944" customFormat="false" ht="15" hidden="false" customHeight="false" outlineLevel="0" collapsed="false">
      <c r="F944" s="2" t="n">
        <v>939</v>
      </c>
      <c r="G944" s="36" t="n">
        <v>11.6103224945437</v>
      </c>
      <c r="H944" s="39" t="n">
        <f aca="false">ABS(Simulation!U944-G944)</f>
        <v>5.48716627690737E-012</v>
      </c>
    </row>
    <row r="945" customFormat="false" ht="15" hidden="false" customHeight="false" outlineLevel="0" collapsed="false">
      <c r="F945" s="2" t="n">
        <v>940</v>
      </c>
      <c r="G945" s="36" t="n">
        <v>23.0354064973518</v>
      </c>
      <c r="H945" s="39" t="n">
        <f aca="false">ABS(Simulation!U945-G945)</f>
        <v>1.98951966012828E-013</v>
      </c>
    </row>
    <row r="946" customFormat="false" ht="15" hidden="false" customHeight="false" outlineLevel="0" collapsed="false">
      <c r="F946" s="2" t="n">
        <v>941</v>
      </c>
      <c r="G946" s="36" t="n">
        <v>13.5006727994274</v>
      </c>
      <c r="H946" s="39" t="n">
        <f aca="false">ABS(Simulation!U946-G946)</f>
        <v>3.87245790989255E-013</v>
      </c>
    </row>
    <row r="947" customFormat="false" ht="15" hidden="false" customHeight="false" outlineLevel="0" collapsed="false">
      <c r="F947" s="2" t="n">
        <v>942</v>
      </c>
      <c r="G947" s="36" t="n">
        <v>16.754151370043</v>
      </c>
      <c r="H947" s="39" t="n">
        <f aca="false">ABS(Simulation!U947-G947)</f>
        <v>5.47117906535277E-012</v>
      </c>
    </row>
    <row r="948" customFormat="false" ht="15" hidden="false" customHeight="false" outlineLevel="0" collapsed="false">
      <c r="F948" s="2" t="n">
        <v>943</v>
      </c>
      <c r="G948" s="36" t="n">
        <v>9.92703137694653</v>
      </c>
      <c r="H948" s="39" t="n">
        <f aca="false">ABS(Simulation!U948-G948)</f>
        <v>8.34887714518118E-013</v>
      </c>
    </row>
    <row r="949" customFormat="false" ht="15" hidden="false" customHeight="false" outlineLevel="0" collapsed="false">
      <c r="F949" s="2" t="n">
        <v>944</v>
      </c>
      <c r="G949" s="36" t="n">
        <v>16.9660608219137</v>
      </c>
      <c r="H949" s="39" t="n">
        <f aca="false">ABS(Simulation!U949-G949)</f>
        <v>1.74082970261225E-013</v>
      </c>
    </row>
    <row r="950" customFormat="false" ht="15" hidden="false" customHeight="false" outlineLevel="0" collapsed="false">
      <c r="F950" s="2" t="n">
        <v>945</v>
      </c>
      <c r="G950" s="36" t="n">
        <v>16.5000394686192</v>
      </c>
      <c r="H950" s="39" t="n">
        <f aca="false">ABS(Simulation!U950-G950)</f>
        <v>9.78062075773778E-012</v>
      </c>
    </row>
    <row r="951" customFormat="false" ht="15" hidden="false" customHeight="false" outlineLevel="0" collapsed="false">
      <c r="F951" s="2" t="n">
        <v>946</v>
      </c>
      <c r="G951" s="36" t="n">
        <v>11.1127504996865</v>
      </c>
      <c r="H951" s="39" t="n">
        <f aca="false">ABS(Simulation!U951-G951)</f>
        <v>4.10516065585398E-012</v>
      </c>
    </row>
    <row r="952" customFormat="false" ht="15" hidden="false" customHeight="false" outlineLevel="0" collapsed="false">
      <c r="F952" s="2" t="n">
        <v>947</v>
      </c>
      <c r="G952" s="36" t="n">
        <v>14.2729859121377</v>
      </c>
      <c r="H952" s="39" t="n">
        <f aca="false">ABS(Simulation!U952-G952)</f>
        <v>2.1174173525651E-012</v>
      </c>
    </row>
    <row r="953" customFormat="false" ht="15" hidden="false" customHeight="false" outlineLevel="0" collapsed="false">
      <c r="F953" s="2" t="n">
        <v>948</v>
      </c>
      <c r="G953" s="36" t="n">
        <v>13.6570357229271</v>
      </c>
      <c r="H953" s="39" t="n">
        <f aca="false">ABS(Simulation!U953-G953)</f>
        <v>1.77635683940025E-012</v>
      </c>
    </row>
    <row r="954" customFormat="false" ht="15" hidden="false" customHeight="false" outlineLevel="0" collapsed="false">
      <c r="F954" s="2" t="n">
        <v>949</v>
      </c>
      <c r="G954" s="36" t="n">
        <v>14.6351012293728</v>
      </c>
      <c r="H954" s="39" t="n">
        <f aca="false">ABS(Simulation!U954-G954)</f>
        <v>4.84945417156268E-013</v>
      </c>
    </row>
    <row r="955" customFormat="false" ht="15" hidden="false" customHeight="false" outlineLevel="0" collapsed="false">
      <c r="F955" s="2" t="n">
        <v>950</v>
      </c>
      <c r="G955" s="36" t="n">
        <v>11.0961506624868</v>
      </c>
      <c r="H955" s="39" t="n">
        <f aca="false">ABS(Simulation!U955-G955)</f>
        <v>1.24327215189624E-011</v>
      </c>
    </row>
    <row r="956" customFormat="false" ht="15" hidden="false" customHeight="false" outlineLevel="0" collapsed="false">
      <c r="F956" s="2" t="n">
        <v>951</v>
      </c>
      <c r="G956" s="36" t="n">
        <v>12.057744244424</v>
      </c>
      <c r="H956" s="39" t="n">
        <f aca="false">ABS(Simulation!U956-G956)</f>
        <v>1.75859327100625E-013</v>
      </c>
    </row>
    <row r="957" customFormat="false" ht="15" hidden="false" customHeight="false" outlineLevel="0" collapsed="false">
      <c r="F957" s="2" t="n">
        <v>952</v>
      </c>
      <c r="G957" s="36" t="n">
        <v>20.9727908226953</v>
      </c>
      <c r="H957" s="39" t="n">
        <f aca="false">ABS(Simulation!U957-G957)</f>
        <v>3.5385028240853E-012</v>
      </c>
    </row>
    <row r="958" customFormat="false" ht="15" hidden="false" customHeight="false" outlineLevel="0" collapsed="false">
      <c r="F958" s="2" t="n">
        <v>953</v>
      </c>
      <c r="G958" s="36" t="n">
        <v>18.0372060812084</v>
      </c>
      <c r="H958" s="39" t="n">
        <f aca="false">ABS(Simulation!U958-G958)</f>
        <v>5.43565192856477E-012</v>
      </c>
    </row>
    <row r="959" customFormat="false" ht="15" hidden="false" customHeight="false" outlineLevel="0" collapsed="false">
      <c r="F959" s="2" t="n">
        <v>954</v>
      </c>
      <c r="G959" s="36" t="n">
        <v>12.7561131500773</v>
      </c>
      <c r="H959" s="39" t="n">
        <f aca="false">ABS(Simulation!U959-G959)</f>
        <v>2.25242047235952E-012</v>
      </c>
    </row>
    <row r="960" customFormat="false" ht="15" hidden="false" customHeight="false" outlineLevel="0" collapsed="false">
      <c r="F960" s="2" t="n">
        <v>955</v>
      </c>
      <c r="G960" s="36" t="n">
        <v>22.0419606614169</v>
      </c>
      <c r="H960" s="39" t="n">
        <f aca="false">ABS(Simulation!U960-G960)</f>
        <v>5.84066128794802E-012</v>
      </c>
    </row>
    <row r="961" customFormat="false" ht="15" hidden="false" customHeight="false" outlineLevel="0" collapsed="false">
      <c r="F961" s="2" t="n">
        <v>956</v>
      </c>
      <c r="G961" s="36" t="n">
        <v>15.7215011814564</v>
      </c>
      <c r="H961" s="39" t="n">
        <f aca="false">ABS(Simulation!U961-G961)</f>
        <v>4.2614800577212E-012</v>
      </c>
    </row>
    <row r="962" customFormat="false" ht="15" hidden="false" customHeight="false" outlineLevel="0" collapsed="false">
      <c r="F962" s="2" t="n">
        <v>957</v>
      </c>
      <c r="G962" s="36" t="n">
        <v>22.2436076891175</v>
      </c>
      <c r="H962" s="39" t="n">
        <f aca="false">ABS(Simulation!U962-G962)</f>
        <v>6.18172180111287E-013</v>
      </c>
    </row>
    <row r="963" customFormat="false" ht="15" hidden="false" customHeight="false" outlineLevel="0" collapsed="false">
      <c r="F963" s="2" t="n">
        <v>958</v>
      </c>
      <c r="G963" s="36" t="n">
        <v>15.2901197141265</v>
      </c>
      <c r="H963" s="39" t="n">
        <f aca="false">ABS(Simulation!U963-G963)</f>
        <v>2.35367281220533E-012</v>
      </c>
    </row>
    <row r="964" customFormat="false" ht="15" hidden="false" customHeight="false" outlineLevel="0" collapsed="false">
      <c r="F964" s="2" t="n">
        <v>959</v>
      </c>
      <c r="G964" s="36" t="n">
        <v>17.1004176919899</v>
      </c>
      <c r="H964" s="39" t="n">
        <f aca="false">ABS(Simulation!U964-G964)</f>
        <v>2.00373051484348E-012</v>
      </c>
    </row>
    <row r="965" customFormat="false" ht="15" hidden="false" customHeight="false" outlineLevel="0" collapsed="false">
      <c r="F965" s="2" t="n">
        <v>960</v>
      </c>
      <c r="G965" s="36" t="n">
        <v>12.5809887923798</v>
      </c>
      <c r="H965" s="39" t="n">
        <f aca="false">ABS(Simulation!U965-G965)</f>
        <v>6.17816908743407E-012</v>
      </c>
    </row>
    <row r="966" customFormat="false" ht="15" hidden="false" customHeight="false" outlineLevel="0" collapsed="false">
      <c r="F966" s="2" t="n">
        <v>961</v>
      </c>
      <c r="G966" s="36" t="n">
        <v>13.8769701531174</v>
      </c>
      <c r="H966" s="39" t="n">
        <f aca="false">ABS(Simulation!U966-G966)</f>
        <v>1.24344978758018E-013</v>
      </c>
    </row>
    <row r="967" customFormat="false" ht="15" hidden="false" customHeight="false" outlineLevel="0" collapsed="false">
      <c r="F967" s="2" t="n">
        <v>962</v>
      </c>
      <c r="G967" s="36" t="n">
        <v>14.4417165292043</v>
      </c>
      <c r="H967" s="39" t="n">
        <f aca="false">ABS(Simulation!U967-G967)</f>
        <v>1.34647848426539E-012</v>
      </c>
    </row>
    <row r="968" customFormat="false" ht="15" hidden="false" customHeight="false" outlineLevel="0" collapsed="false">
      <c r="F968" s="2" t="n">
        <v>963</v>
      </c>
      <c r="G968" s="36" t="n">
        <v>9.12603158083643</v>
      </c>
      <c r="H968" s="39" t="n">
        <f aca="false">ABS(Simulation!U968-G968)</f>
        <v>1.27897692436818E-012</v>
      </c>
    </row>
    <row r="969" customFormat="false" ht="15" hidden="false" customHeight="false" outlineLevel="0" collapsed="false">
      <c r="F969" s="2" t="n">
        <v>964</v>
      </c>
      <c r="G969" s="36" t="n">
        <v>16.6258391497349</v>
      </c>
      <c r="H969" s="39" t="n">
        <f aca="false">ABS(Simulation!U969-G969)</f>
        <v>1.00541797110054E-012</v>
      </c>
    </row>
    <row r="970" customFormat="false" ht="15" hidden="false" customHeight="false" outlineLevel="0" collapsed="false">
      <c r="F970" s="2" t="n">
        <v>965</v>
      </c>
      <c r="G970" s="36" t="n">
        <v>21.5298838854871</v>
      </c>
      <c r="H970" s="39" t="n">
        <f aca="false">ABS(Simulation!U970-G970)</f>
        <v>4.08562073062058E-013</v>
      </c>
    </row>
    <row r="971" customFormat="false" ht="15" hidden="false" customHeight="false" outlineLevel="0" collapsed="false">
      <c r="F971" s="2" t="n">
        <v>966</v>
      </c>
      <c r="G971" s="36" t="n">
        <v>10.1819315342577</v>
      </c>
      <c r="H971" s="39" t="n">
        <f aca="false">ABS(Simulation!U971-G971)</f>
        <v>8.5087492607272E-013</v>
      </c>
    </row>
    <row r="972" customFormat="false" ht="15" hidden="false" customHeight="false" outlineLevel="0" collapsed="false">
      <c r="F972" s="2" t="n">
        <v>967</v>
      </c>
      <c r="G972" s="36" t="n">
        <v>3.27523840376187</v>
      </c>
      <c r="H972" s="39" t="n">
        <f aca="false">ABS(Simulation!U972-G972)</f>
        <v>2.27595720048157E-012</v>
      </c>
    </row>
    <row r="973" customFormat="false" ht="15" hidden="false" customHeight="false" outlineLevel="0" collapsed="false">
      <c r="F973" s="2" t="n">
        <v>968</v>
      </c>
      <c r="G973" s="36" t="n">
        <v>10.6691192097685</v>
      </c>
      <c r="H973" s="39" t="n">
        <f aca="false">ABS(Simulation!U973-G973)</f>
        <v>2.25419682919892E-012</v>
      </c>
    </row>
    <row r="974" customFormat="false" ht="15" hidden="false" customHeight="false" outlineLevel="0" collapsed="false">
      <c r="F974" s="2" t="n">
        <v>969</v>
      </c>
      <c r="G974" s="36" t="n">
        <v>8.08827685354638</v>
      </c>
      <c r="H974" s="39" t="n">
        <f aca="false">ABS(Simulation!U974-G974)</f>
        <v>4.92050844513869E-012</v>
      </c>
    </row>
    <row r="975" customFormat="false" ht="15" hidden="false" customHeight="false" outlineLevel="0" collapsed="false">
      <c r="F975" s="2" t="n">
        <v>970</v>
      </c>
      <c r="G975" s="36" t="n">
        <v>19.1799551393498</v>
      </c>
      <c r="H975" s="39" t="n">
        <f aca="false">ABS(Simulation!U975-G975)</f>
        <v>6.24567064733128E-012</v>
      </c>
    </row>
    <row r="976" customFormat="false" ht="15" hidden="false" customHeight="false" outlineLevel="0" collapsed="false">
      <c r="F976" s="2" t="n">
        <v>971</v>
      </c>
      <c r="G976" s="36" t="n">
        <v>10.7456535747743</v>
      </c>
      <c r="H976" s="39" t="n">
        <f aca="false">ABS(Simulation!U976-G976)</f>
        <v>9.98312543742941E-013</v>
      </c>
    </row>
    <row r="977" customFormat="false" ht="15" hidden="false" customHeight="false" outlineLevel="0" collapsed="false">
      <c r="F977" s="2" t="n">
        <v>972</v>
      </c>
      <c r="G977" s="36" t="n">
        <v>12.2033830073398</v>
      </c>
      <c r="H977" s="39" t="n">
        <f aca="false">ABS(Simulation!U977-G977)</f>
        <v>1.30562227695918E-012</v>
      </c>
    </row>
    <row r="978" customFormat="false" ht="15" hidden="false" customHeight="false" outlineLevel="0" collapsed="false">
      <c r="F978" s="2" t="n">
        <v>973</v>
      </c>
      <c r="G978" s="36" t="n">
        <v>20.8625366541633</v>
      </c>
      <c r="H978" s="39" t="n">
        <f aca="false">ABS(Simulation!U978-G978)</f>
        <v>2.62900812231237E-012</v>
      </c>
    </row>
    <row r="979" customFormat="false" ht="15" hidden="false" customHeight="false" outlineLevel="0" collapsed="false">
      <c r="F979" s="2" t="n">
        <v>974</v>
      </c>
      <c r="G979" s="36" t="n">
        <v>14.3135230437199</v>
      </c>
      <c r="H979" s="39" t="n">
        <f aca="false">ABS(Simulation!U979-G979)</f>
        <v>3.37507799486048E-013</v>
      </c>
    </row>
    <row r="980" customFormat="false" ht="15" hidden="false" customHeight="false" outlineLevel="0" collapsed="false">
      <c r="F980" s="2" t="n">
        <v>975</v>
      </c>
      <c r="G980" s="36" t="n">
        <v>13.3344244991265</v>
      </c>
      <c r="H980" s="39" t="n">
        <f aca="false">ABS(Simulation!U980-G980)</f>
        <v>6.68975985718134E-012</v>
      </c>
    </row>
    <row r="981" customFormat="false" ht="15" hidden="false" customHeight="false" outlineLevel="0" collapsed="false">
      <c r="F981" s="2" t="n">
        <v>976</v>
      </c>
      <c r="G981" s="36" t="n">
        <v>23.9229623383577</v>
      </c>
      <c r="H981" s="39" t="n">
        <f aca="false">ABS(Simulation!U981-G981)</f>
        <v>1.00541797110054E-012</v>
      </c>
    </row>
    <row r="982" customFormat="false" ht="15" hidden="false" customHeight="false" outlineLevel="0" collapsed="false">
      <c r="F982" s="2" t="n">
        <v>977</v>
      </c>
      <c r="G982" s="36" t="n">
        <v>11.4435369881732</v>
      </c>
      <c r="H982" s="39" t="n">
        <f aca="false">ABS(Simulation!U982-G982)</f>
        <v>0</v>
      </c>
    </row>
    <row r="983" customFormat="false" ht="15" hidden="false" customHeight="false" outlineLevel="0" collapsed="false">
      <c r="F983" s="2" t="n">
        <v>978</v>
      </c>
      <c r="G983" s="36" t="n">
        <v>32.8110607411032</v>
      </c>
      <c r="H983" s="39" t="n">
        <f aca="false">ABS(Simulation!U983-G983)</f>
        <v>1.05870867628255E-012</v>
      </c>
    </row>
    <row r="984" customFormat="false" ht="15" hidden="false" customHeight="false" outlineLevel="0" collapsed="false">
      <c r="F984" s="2" t="n">
        <v>979</v>
      </c>
      <c r="G984" s="36" t="n">
        <v>15.604343964361</v>
      </c>
      <c r="H984" s="39" t="n">
        <f aca="false">ABS(Simulation!U984-G984)</f>
        <v>1.50457424297201E-011</v>
      </c>
    </row>
    <row r="985" customFormat="false" ht="15" hidden="false" customHeight="false" outlineLevel="0" collapsed="false">
      <c r="F985" s="2" t="n">
        <v>980</v>
      </c>
      <c r="G985" s="36" t="n">
        <v>19.7499283897442</v>
      </c>
      <c r="H985" s="39" t="n">
        <f aca="false">ABS(Simulation!U985-G985)</f>
        <v>6.3558047713741E-012</v>
      </c>
    </row>
    <row r="986" customFormat="false" ht="15" hidden="false" customHeight="false" outlineLevel="0" collapsed="false">
      <c r="F986" s="2" t="n">
        <v>981</v>
      </c>
      <c r="G986" s="36" t="n">
        <v>14.5825606338225</v>
      </c>
      <c r="H986" s="39" t="n">
        <f aca="false">ABS(Simulation!U986-G986)</f>
        <v>1.49213974509621E-013</v>
      </c>
    </row>
    <row r="987" customFormat="false" ht="15" hidden="false" customHeight="false" outlineLevel="0" collapsed="false">
      <c r="F987" s="2" t="n">
        <v>982</v>
      </c>
      <c r="G987" s="36" t="n">
        <v>7.36702890833914</v>
      </c>
      <c r="H987" s="39" t="n">
        <f aca="false">ABS(Simulation!U987-G987)</f>
        <v>4.2694736634985E-012</v>
      </c>
    </row>
    <row r="988" customFormat="false" ht="15" hidden="false" customHeight="false" outlineLevel="0" collapsed="false">
      <c r="F988" s="2" t="n">
        <v>983</v>
      </c>
      <c r="G988" s="36" t="n">
        <v>10.3728814750127</v>
      </c>
      <c r="H988" s="39" t="n">
        <f aca="false">ABS(Simulation!U988-G988)</f>
        <v>1.30384592011978E-012</v>
      </c>
    </row>
    <row r="989" customFormat="false" ht="15" hidden="false" customHeight="false" outlineLevel="0" collapsed="false">
      <c r="F989" s="2" t="n">
        <v>984</v>
      </c>
      <c r="G989" s="36" t="n">
        <v>3.55154172872711</v>
      </c>
      <c r="H989" s="39" t="n">
        <f aca="false">ABS(Simulation!U989-G989)</f>
        <v>8.50386427941885E-012</v>
      </c>
    </row>
    <row r="990" customFormat="false" ht="15" hidden="false" customHeight="false" outlineLevel="0" collapsed="false">
      <c r="F990" s="2" t="n">
        <v>985</v>
      </c>
      <c r="G990" s="36" t="n">
        <v>15.3624281939119</v>
      </c>
      <c r="H990" s="39" t="n">
        <f aca="false">ABS(Simulation!U990-G990)</f>
        <v>6.03783689712145E-012</v>
      </c>
    </row>
    <row r="991" customFormat="false" ht="15" hidden="false" customHeight="false" outlineLevel="0" collapsed="false">
      <c r="F991" s="2" t="n">
        <v>986</v>
      </c>
      <c r="G991" s="36" t="n">
        <v>5.68865995041471</v>
      </c>
      <c r="H991" s="39" t="n">
        <f aca="false">ABS(Simulation!U991-G991)</f>
        <v>3.22444293487933E-011</v>
      </c>
    </row>
    <row r="992" customFormat="false" ht="15" hidden="false" customHeight="false" outlineLevel="0" collapsed="false">
      <c r="F992" s="2" t="n">
        <v>987</v>
      </c>
      <c r="G992" s="36" t="n">
        <v>12.0256389818527</v>
      </c>
      <c r="H992" s="39" t="n">
        <f aca="false">ABS(Simulation!U992-G992)</f>
        <v>3.30402372128447E-013</v>
      </c>
    </row>
    <row r="993" customFormat="false" ht="15" hidden="false" customHeight="false" outlineLevel="0" collapsed="false">
      <c r="F993" s="2" t="n">
        <v>988</v>
      </c>
      <c r="G993" s="36" t="n">
        <v>14.2083500983397</v>
      </c>
      <c r="H993" s="39" t="n">
        <f aca="false">ABS(Simulation!U993-G993)</f>
        <v>3.95239396766556E-012</v>
      </c>
    </row>
    <row r="994" customFormat="false" ht="15" hidden="false" customHeight="false" outlineLevel="0" collapsed="false">
      <c r="F994" s="2" t="n">
        <v>989</v>
      </c>
      <c r="G994" s="36" t="n">
        <v>19.2938036018484</v>
      </c>
      <c r="H994" s="39" t="n">
        <f aca="false">ABS(Simulation!U994-G994)</f>
        <v>3.29336558024806E-012</v>
      </c>
    </row>
    <row r="995" customFormat="false" ht="15" hidden="false" customHeight="false" outlineLevel="0" collapsed="false">
      <c r="F995" s="2" t="n">
        <v>990</v>
      </c>
      <c r="G995" s="36" t="n">
        <v>14.9117268242864</v>
      </c>
      <c r="H995" s="39" t="n">
        <f aca="false">ABS(Simulation!U995-G995)</f>
        <v>5.32729416136135E-012</v>
      </c>
    </row>
    <row r="996" customFormat="false" ht="15" hidden="false" customHeight="false" outlineLevel="0" collapsed="false">
      <c r="F996" s="2" t="n">
        <v>991</v>
      </c>
      <c r="G996" s="36" t="n">
        <v>12.9647628808726</v>
      </c>
      <c r="H996" s="39" t="n">
        <f aca="false">ABS(Simulation!U996-G996)</f>
        <v>1.01962882581574E-012</v>
      </c>
    </row>
    <row r="997" customFormat="false" ht="15" hidden="false" customHeight="false" outlineLevel="0" collapsed="false">
      <c r="F997" s="2" t="n">
        <v>992</v>
      </c>
      <c r="G997" s="36" t="n">
        <v>22.1600476506354</v>
      </c>
      <c r="H997" s="39" t="n">
        <f aca="false">ABS(Simulation!U997-G997)</f>
        <v>6.94555524205498E-012</v>
      </c>
    </row>
    <row r="998" customFormat="false" ht="15" hidden="false" customHeight="false" outlineLevel="0" collapsed="false">
      <c r="F998" s="2" t="n">
        <v>993</v>
      </c>
      <c r="G998" s="36" t="n">
        <v>14.8518082690678</v>
      </c>
      <c r="H998" s="39" t="n">
        <f aca="false">ABS(Simulation!U998-G998)</f>
        <v>2.00728322852228E-012</v>
      </c>
    </row>
    <row r="999" customFormat="false" ht="15" hidden="false" customHeight="false" outlineLevel="0" collapsed="false">
      <c r="F999" s="2" t="n">
        <v>994</v>
      </c>
      <c r="G999" s="36" t="n">
        <v>15.0165286592986</v>
      </c>
      <c r="H999" s="39" t="n">
        <f aca="false">ABS(Simulation!U999-G999)</f>
        <v>6.84785561588797E-012</v>
      </c>
    </row>
    <row r="1000" customFormat="false" ht="15" hidden="false" customHeight="false" outlineLevel="0" collapsed="false">
      <c r="F1000" s="2" t="n">
        <v>995</v>
      </c>
      <c r="G1000" s="36" t="n">
        <v>9.43711339790416</v>
      </c>
      <c r="H1000" s="39" t="n">
        <f aca="false">ABS(Simulation!U1000-G1000)</f>
        <v>2.66453525910038E-013</v>
      </c>
    </row>
    <row r="1001" customFormat="false" ht="15" hidden="false" customHeight="false" outlineLevel="0" collapsed="false">
      <c r="F1001" s="2" t="n">
        <v>996</v>
      </c>
      <c r="G1001" s="36" t="n">
        <v>48.4173023260999</v>
      </c>
      <c r="H1001" s="39" t="n">
        <f aca="false">ABS(Simulation!U1001-G1001)</f>
        <v>3.13491455017356E-011</v>
      </c>
    </row>
    <row r="1002" customFormat="false" ht="15" hidden="false" customHeight="false" outlineLevel="0" collapsed="false">
      <c r="F1002" s="2" t="n">
        <v>997</v>
      </c>
      <c r="G1002" s="36" t="n">
        <v>22.6094963759498</v>
      </c>
      <c r="H1002" s="39" t="n">
        <f aca="false">ABS(Simulation!U1002-G1002)</f>
        <v>5.59197133043199E-012</v>
      </c>
    </row>
    <row r="1003" customFormat="false" ht="15" hidden="false" customHeight="false" outlineLevel="0" collapsed="false">
      <c r="F1003" s="2" t="n">
        <v>998</v>
      </c>
      <c r="G1003" s="36" t="n">
        <v>7.79794432428487</v>
      </c>
      <c r="H1003" s="39" t="n">
        <f aca="false">ABS(Simulation!U1003-G1003)</f>
        <v>9.11271058612329E-013</v>
      </c>
    </row>
    <row r="1004" customFormat="false" ht="15" hidden="false" customHeight="false" outlineLevel="0" collapsed="false">
      <c r="F1004" s="2" t="n">
        <v>999</v>
      </c>
      <c r="G1004" s="36" t="n">
        <v>16.9199913413018</v>
      </c>
      <c r="H1004" s="39" t="n">
        <f aca="false">ABS(Simulation!U1004-G1004)</f>
        <v>5.89750470680883E-013</v>
      </c>
    </row>
    <row r="1005" customFormat="false" ht="15" hidden="false" customHeight="false" outlineLevel="0" collapsed="false">
      <c r="F1005" s="2" t="n">
        <v>1000</v>
      </c>
      <c r="G1005" s="36" t="n">
        <v>14.5746388161743</v>
      </c>
      <c r="H1005" s="39" t="n">
        <f aca="false">ABS(Simulation!U1005-G1005)</f>
        <v>7.56728013584507E-013</v>
      </c>
    </row>
    <row r="1006" customFormat="false" ht="15" hidden="false" customHeight="false" outlineLevel="0" collapsed="false">
      <c r="F1006" s="2" t="n">
        <v>1001</v>
      </c>
      <c r="G1006" s="36" t="n">
        <v>5.46314115537444</v>
      </c>
      <c r="H1006" s="39" t="n">
        <f aca="false">ABS(Simulation!U1006-G1006)</f>
        <v>2.48601139674065E-012</v>
      </c>
    </row>
    <row r="1007" customFormat="false" ht="15" hidden="false" customHeight="false" outlineLevel="0" collapsed="false">
      <c r="F1007" s="2" t="n">
        <v>1002</v>
      </c>
      <c r="G1007" s="36" t="n">
        <v>14.0135475317254</v>
      </c>
      <c r="H1007" s="39" t="n">
        <f aca="false">ABS(Simulation!U1007-G1007)</f>
        <v>8.16768874756235E-012</v>
      </c>
    </row>
    <row r="1008" customFormat="false" ht="15" hidden="false" customHeight="false" outlineLevel="0" collapsed="false">
      <c r="F1008" s="2" t="n">
        <v>1003</v>
      </c>
      <c r="G1008" s="36" t="n">
        <v>13.497565737291</v>
      </c>
      <c r="H1008" s="39" t="n">
        <f aca="false">ABS(Simulation!U1008-G1008)</f>
        <v>1.27897692436818E-012</v>
      </c>
    </row>
    <row r="1009" customFormat="false" ht="15" hidden="false" customHeight="false" outlineLevel="0" collapsed="false">
      <c r="F1009" s="2" t="n">
        <v>1004</v>
      </c>
      <c r="G1009" s="36" t="n">
        <v>14.1578399246108</v>
      </c>
      <c r="H1009" s="39" t="n">
        <f aca="false">ABS(Simulation!U1009-G1009)</f>
        <v>9.85522774499259E-012</v>
      </c>
    </row>
    <row r="1010" customFormat="false" ht="15" hidden="false" customHeight="false" outlineLevel="0" collapsed="false">
      <c r="F1010" s="2" t="n">
        <v>1005</v>
      </c>
      <c r="G1010" s="36" t="n">
        <v>7.77169877135132</v>
      </c>
      <c r="H1010" s="39" t="n">
        <f aca="false">ABS(Simulation!U1010-G1010)</f>
        <v>6.68798350034194E-013</v>
      </c>
    </row>
    <row r="1011" customFormat="false" ht="15" hidden="false" customHeight="false" outlineLevel="0" collapsed="false">
      <c r="F1011" s="2" t="n">
        <v>1006</v>
      </c>
      <c r="G1011" s="36" t="n">
        <v>8.50764597827868</v>
      </c>
      <c r="H1011" s="39" t="n">
        <f aca="false">ABS(Simulation!U1011-G1011)</f>
        <v>3.73923114693753E-012</v>
      </c>
    </row>
    <row r="1012" customFormat="false" ht="15" hidden="false" customHeight="false" outlineLevel="0" collapsed="false">
      <c r="F1012" s="2" t="n">
        <v>1007</v>
      </c>
      <c r="G1012" s="36" t="n">
        <v>7.68633643047512</v>
      </c>
      <c r="H1012" s="39" t="n">
        <f aca="false">ABS(Simulation!U1012-G1012)</f>
        <v>2.56239474083486E-012</v>
      </c>
    </row>
    <row r="1013" customFormat="false" ht="15" hidden="false" customHeight="false" outlineLevel="0" collapsed="false">
      <c r="F1013" s="2" t="n">
        <v>1008</v>
      </c>
      <c r="G1013" s="36" t="n">
        <v>9.10632711367251</v>
      </c>
      <c r="H1013" s="39" t="n">
        <f aca="false">ABS(Simulation!U1013-G1013)</f>
        <v>2.49045228883915E-012</v>
      </c>
    </row>
    <row r="1014" customFormat="false" ht="15" hidden="false" customHeight="false" outlineLevel="0" collapsed="false">
      <c r="F1014" s="2" t="n">
        <v>1009</v>
      </c>
      <c r="G1014" s="36" t="n">
        <v>20.8159695410753</v>
      </c>
      <c r="H1014" s="39" t="n">
        <f aca="false">ABS(Simulation!U1014-G1014)</f>
        <v>4.03943545279617E-012</v>
      </c>
    </row>
    <row r="1015" customFormat="false" ht="15" hidden="false" customHeight="false" outlineLevel="0" collapsed="false">
      <c r="F1015" s="2" t="n">
        <v>1010</v>
      </c>
      <c r="G1015" s="36" t="n">
        <v>16.906542281991</v>
      </c>
      <c r="H1015" s="39" t="n">
        <f aca="false">ABS(Simulation!U1015-G1015)</f>
        <v>5.51025891581958E-012</v>
      </c>
    </row>
    <row r="1016" customFormat="false" ht="15" hidden="false" customHeight="false" outlineLevel="0" collapsed="false">
      <c r="F1016" s="2" t="n">
        <v>1011</v>
      </c>
      <c r="G1016" s="36" t="n">
        <v>20.4504650057057</v>
      </c>
      <c r="H1016" s="39" t="n">
        <f aca="false">ABS(Simulation!U1016-G1016)</f>
        <v>4.35917968388822E-012</v>
      </c>
    </row>
    <row r="1017" customFormat="false" ht="15" hidden="false" customHeight="false" outlineLevel="0" collapsed="false">
      <c r="F1017" s="2" t="n">
        <v>1012</v>
      </c>
      <c r="G1017" s="36" t="n">
        <v>14.0350024485795</v>
      </c>
      <c r="H1017" s="39" t="n">
        <f aca="false">ABS(Simulation!U1017-G1017)</f>
        <v>2.63433719283057E-012</v>
      </c>
    </row>
    <row r="1018" customFormat="false" ht="15" hidden="false" customHeight="false" outlineLevel="0" collapsed="false">
      <c r="F1018" s="2" t="n">
        <v>1013</v>
      </c>
      <c r="G1018" s="36" t="n">
        <v>1.11719463633184</v>
      </c>
      <c r="H1018" s="39" t="n">
        <f aca="false">ABS(Simulation!U1018-G1018)</f>
        <v>4.2410519540681E-013</v>
      </c>
    </row>
    <row r="1019" customFormat="false" ht="15" hidden="false" customHeight="false" outlineLevel="0" collapsed="false">
      <c r="F1019" s="2" t="n">
        <v>1014</v>
      </c>
      <c r="G1019" s="36" t="n">
        <v>5.40636915891922</v>
      </c>
      <c r="H1019" s="39" t="n">
        <f aca="false">ABS(Simulation!U1019-G1019)</f>
        <v>6.91890988946398E-013</v>
      </c>
    </row>
    <row r="1020" customFormat="false" ht="15" hidden="false" customHeight="false" outlineLevel="0" collapsed="false">
      <c r="F1020" s="2" t="n">
        <v>1015</v>
      </c>
      <c r="G1020" s="36" t="n">
        <v>8.52043075544636</v>
      </c>
      <c r="H1020" s="39" t="n">
        <f aca="false">ABS(Simulation!U1020-G1020)</f>
        <v>6.59383658785373E-012</v>
      </c>
    </row>
    <row r="1021" customFormat="false" ht="15" hidden="false" customHeight="false" outlineLevel="0" collapsed="false">
      <c r="F1021" s="2" t="n">
        <v>1016</v>
      </c>
      <c r="G1021" s="36" t="n">
        <v>13.2066188756714</v>
      </c>
      <c r="H1021" s="39" t="n">
        <f aca="false">ABS(Simulation!U1021-G1021)</f>
        <v>2.38031816479634E-012</v>
      </c>
    </row>
    <row r="1022" customFormat="false" ht="15" hidden="false" customHeight="false" outlineLevel="0" collapsed="false">
      <c r="F1022" s="2" t="n">
        <v>1017</v>
      </c>
      <c r="G1022" s="36" t="n">
        <v>38.9768322451192</v>
      </c>
      <c r="H1022" s="39" t="n">
        <f aca="false">ABS(Simulation!U1022-G1022)</f>
        <v>1.20081722343457E-012</v>
      </c>
    </row>
    <row r="1023" customFormat="false" ht="15" hidden="false" customHeight="false" outlineLevel="0" collapsed="false">
      <c r="F1023" s="2" t="n">
        <v>1018</v>
      </c>
      <c r="G1023" s="36" t="n">
        <v>26.1231541204886</v>
      </c>
      <c r="H1023" s="39" t="n">
        <f aca="false">ABS(Simulation!U1023-G1023)</f>
        <v>7.54596385377226E-012</v>
      </c>
    </row>
    <row r="1024" customFormat="false" ht="15" hidden="false" customHeight="false" outlineLevel="0" collapsed="false">
      <c r="F1024" s="2" t="n">
        <v>1019</v>
      </c>
      <c r="G1024" s="36" t="n">
        <v>10.1056643395973</v>
      </c>
      <c r="H1024" s="39" t="n">
        <f aca="false">ABS(Simulation!U1024-G1024)</f>
        <v>3.92574861507455E-013</v>
      </c>
    </row>
    <row r="1025" customFormat="false" ht="15" hidden="false" customHeight="false" outlineLevel="0" collapsed="false">
      <c r="F1025" s="2" t="n">
        <v>1020</v>
      </c>
      <c r="G1025" s="36" t="n">
        <v>21.6329063667351</v>
      </c>
      <c r="H1025" s="39" t="n">
        <f aca="false">ABS(Simulation!U1025-G1025)</f>
        <v>4.72510919280467E-012</v>
      </c>
    </row>
    <row r="1026" customFormat="false" ht="15" hidden="false" customHeight="false" outlineLevel="0" collapsed="false">
      <c r="F1026" s="2" t="n">
        <v>1021</v>
      </c>
      <c r="G1026" s="36" t="n">
        <v>6.19362876530668</v>
      </c>
      <c r="H1026" s="39" t="n">
        <f aca="false">ABS(Simulation!U1026-G1026)</f>
        <v>1.05426778418405E-012</v>
      </c>
    </row>
    <row r="1027" customFormat="false" ht="15" hidden="false" customHeight="false" outlineLevel="0" collapsed="false">
      <c r="F1027" s="2" t="n">
        <v>1022</v>
      </c>
      <c r="G1027" s="36" t="n">
        <v>16.001091753764</v>
      </c>
      <c r="H1027" s="39" t="n">
        <f aca="false">ABS(Simulation!U1027-G1027)</f>
        <v>1.84741111297626E-012</v>
      </c>
    </row>
    <row r="1028" customFormat="false" ht="15" hidden="false" customHeight="false" outlineLevel="0" collapsed="false">
      <c r="F1028" s="2" t="n">
        <v>1023</v>
      </c>
      <c r="G1028" s="36" t="n">
        <v>20.3593699784032</v>
      </c>
      <c r="H1028" s="39" t="n">
        <f aca="false">ABS(Simulation!U1028-G1028)</f>
        <v>5.45696821063757E-012</v>
      </c>
    </row>
    <row r="1029" customFormat="false" ht="15" hidden="false" customHeight="false" outlineLevel="0" collapsed="false">
      <c r="F1029" s="2" t="n">
        <v>1024</v>
      </c>
      <c r="G1029" s="36" t="n">
        <v>7.30073596291832</v>
      </c>
      <c r="H1029" s="39" t="n">
        <f aca="false">ABS(Simulation!U1029-G1029)</f>
        <v>4.68602934233786E-012</v>
      </c>
    </row>
    <row r="1030" customFormat="false" ht="15" hidden="false" customHeight="false" outlineLevel="0" collapsed="false">
      <c r="F1030" s="2" t="n">
        <v>1025</v>
      </c>
      <c r="G1030" s="36" t="n">
        <v>30.5228949013314</v>
      </c>
      <c r="H1030" s="39" t="n">
        <f aca="false">ABS(Simulation!U1030-G1030)</f>
        <v>4.9489301545691E-012</v>
      </c>
    </row>
    <row r="1031" customFormat="false" ht="15" hidden="false" customHeight="false" outlineLevel="0" collapsed="false">
      <c r="F1031" s="2" t="n">
        <v>1026</v>
      </c>
      <c r="G1031" s="36" t="n">
        <v>25.2135969190552</v>
      </c>
      <c r="H1031" s="39" t="n">
        <f aca="false">ABS(Simulation!U1031-G1031)</f>
        <v>1.19371179607697E-012</v>
      </c>
    </row>
    <row r="1032" customFormat="false" ht="15" hidden="false" customHeight="false" outlineLevel="0" collapsed="false">
      <c r="F1032" s="2" t="n">
        <v>1027</v>
      </c>
      <c r="G1032" s="36" t="n">
        <v>4.83814364767182</v>
      </c>
      <c r="H1032" s="39" t="n">
        <f aca="false">ABS(Simulation!U1032-G1032)</f>
        <v>1.88737914186277E-012</v>
      </c>
    </row>
    <row r="1033" customFormat="false" ht="15" hidden="false" customHeight="false" outlineLevel="0" collapsed="false">
      <c r="F1033" s="2" t="n">
        <v>1028</v>
      </c>
      <c r="G1033" s="36" t="n">
        <v>12.9307570493141</v>
      </c>
      <c r="H1033" s="39" t="n">
        <f aca="false">ABS(Simulation!U1033-G1033)</f>
        <v>1.98951966012828E-012</v>
      </c>
    </row>
    <row r="1034" customFormat="false" ht="15" hidden="false" customHeight="false" outlineLevel="0" collapsed="false">
      <c r="F1034" s="2" t="n">
        <v>1029</v>
      </c>
      <c r="G1034" s="36" t="n">
        <v>24.4356255468592</v>
      </c>
      <c r="H1034" s="39" t="n">
        <f aca="false">ABS(Simulation!U1034-G1034)</f>
        <v>9.9298347322474E-012</v>
      </c>
    </row>
    <row r="1035" customFormat="false" ht="15" hidden="false" customHeight="false" outlineLevel="0" collapsed="false">
      <c r="F1035" s="2" t="n">
        <v>1030</v>
      </c>
      <c r="G1035" s="36" t="n">
        <v>15.5464110789491</v>
      </c>
      <c r="H1035" s="39" t="n">
        <f aca="false">ABS(Simulation!U1035-G1035)</f>
        <v>2.04103400847089E-012</v>
      </c>
    </row>
    <row r="1036" customFormat="false" ht="15" hidden="false" customHeight="false" outlineLevel="0" collapsed="false">
      <c r="F1036" s="2" t="n">
        <v>1031</v>
      </c>
      <c r="G1036" s="36" t="n">
        <v>12.6227918273976</v>
      </c>
      <c r="H1036" s="39" t="n">
        <f aca="false">ABS(Simulation!U1036-G1036)</f>
        <v>8.5176310449242E-012</v>
      </c>
    </row>
    <row r="1037" customFormat="false" ht="15" hidden="false" customHeight="false" outlineLevel="0" collapsed="false">
      <c r="F1037" s="2" t="n">
        <v>1032</v>
      </c>
      <c r="G1037" s="36" t="n">
        <v>18.2239843383127</v>
      </c>
      <c r="H1037" s="39" t="n">
        <f aca="false">ABS(Simulation!U1037-G1037)</f>
        <v>1.79056769411545E-012</v>
      </c>
    </row>
    <row r="1038" customFormat="false" ht="15" hidden="false" customHeight="false" outlineLevel="0" collapsed="false">
      <c r="F1038" s="2" t="n">
        <v>1033</v>
      </c>
      <c r="G1038" s="36" t="n">
        <v>14.7561372654228</v>
      </c>
      <c r="H1038" s="39" t="n">
        <f aca="false">ABS(Simulation!U1038-G1038)</f>
        <v>1.64135371960583E-012</v>
      </c>
    </row>
    <row r="1039" customFormat="false" ht="15" hidden="false" customHeight="false" outlineLevel="0" collapsed="false">
      <c r="F1039" s="2" t="n">
        <v>1034</v>
      </c>
      <c r="G1039" s="36" t="n">
        <v>5.47560017441822</v>
      </c>
      <c r="H1039" s="39" t="n">
        <f aca="false">ABS(Simulation!U1039-G1039)</f>
        <v>2.1467272404152E-012</v>
      </c>
    </row>
    <row r="1040" customFormat="false" ht="15" hidden="false" customHeight="false" outlineLevel="0" collapsed="false">
      <c r="F1040" s="2" t="n">
        <v>1035</v>
      </c>
      <c r="G1040" s="36" t="n">
        <v>17.5222472287326</v>
      </c>
      <c r="H1040" s="39" t="n">
        <f aca="false">ABS(Simulation!U1040-G1040)</f>
        <v>4.11404244005098E-012</v>
      </c>
    </row>
    <row r="1041" customFormat="false" ht="15" hidden="false" customHeight="false" outlineLevel="0" collapsed="false">
      <c r="F1041" s="2" t="n">
        <v>1036</v>
      </c>
      <c r="G1041" s="36" t="n">
        <v>13.370703410726</v>
      </c>
      <c r="H1041" s="39" t="n">
        <f aca="false">ABS(Simulation!U1041-G1041)</f>
        <v>3.44613226843649E-012</v>
      </c>
    </row>
    <row r="1042" customFormat="false" ht="15" hidden="false" customHeight="false" outlineLevel="0" collapsed="false">
      <c r="F1042" s="2" t="n">
        <v>1037</v>
      </c>
      <c r="G1042" s="36" t="n">
        <v>19.0312271523399</v>
      </c>
      <c r="H1042" s="39" t="n">
        <f aca="false">ABS(Simulation!U1042-G1042)</f>
        <v>6.08935124546406E-012</v>
      </c>
    </row>
    <row r="1043" customFormat="false" ht="15" hidden="false" customHeight="false" outlineLevel="0" collapsed="false">
      <c r="F1043" s="2" t="n">
        <v>1038</v>
      </c>
      <c r="G1043" s="36" t="n">
        <v>13.1345276847965</v>
      </c>
      <c r="H1043" s="39" t="n">
        <f aca="false">ABS(Simulation!U1043-G1043)</f>
        <v>3.00559577226522E-012</v>
      </c>
    </row>
    <row r="1044" customFormat="false" ht="15" hidden="false" customHeight="false" outlineLevel="0" collapsed="false">
      <c r="F1044" s="2" t="n">
        <v>1039</v>
      </c>
      <c r="G1044" s="36" t="n">
        <v>8.44186475230205</v>
      </c>
      <c r="H1044" s="39" t="n">
        <f aca="false">ABS(Simulation!U1044-G1044)</f>
        <v>4.29878355134861E-013</v>
      </c>
    </row>
    <row r="1045" customFormat="false" ht="15" hidden="false" customHeight="false" outlineLevel="0" collapsed="false">
      <c r="F1045" s="2" t="n">
        <v>1040</v>
      </c>
      <c r="G1045" s="36" t="n">
        <v>8.8150799142531</v>
      </c>
      <c r="H1045" s="39" t="n">
        <f aca="false">ABS(Simulation!U1045-G1045)</f>
        <v>3.97903932025656E-012</v>
      </c>
    </row>
    <row r="1046" customFormat="false" ht="15" hidden="false" customHeight="false" outlineLevel="0" collapsed="false">
      <c r="F1046" s="2" t="n">
        <v>1041</v>
      </c>
      <c r="G1046" s="36" t="n">
        <v>13.1232558792496</v>
      </c>
      <c r="H1046" s="39" t="n">
        <f aca="false">ABS(Simulation!U1046-G1046)</f>
        <v>9.69890834312537E-013</v>
      </c>
    </row>
    <row r="1047" customFormat="false" ht="15" hidden="false" customHeight="false" outlineLevel="0" collapsed="false">
      <c r="F1047" s="2" t="n">
        <v>1042</v>
      </c>
      <c r="G1047" s="36" t="n">
        <v>11.8153347522544</v>
      </c>
      <c r="H1047" s="39" t="n">
        <f aca="false">ABS(Simulation!U1047-G1047)</f>
        <v>1.28252963804698E-012</v>
      </c>
    </row>
    <row r="1048" customFormat="false" ht="15" hidden="false" customHeight="false" outlineLevel="0" collapsed="false">
      <c r="F1048" s="2" t="n">
        <v>1043</v>
      </c>
      <c r="G1048" s="36" t="n">
        <v>16.2459656933268</v>
      </c>
      <c r="H1048" s="39" t="n">
        <f aca="false">ABS(Simulation!U1048-G1048)</f>
        <v>1.83320025826106E-012</v>
      </c>
    </row>
    <row r="1049" customFormat="false" ht="15" hidden="false" customHeight="false" outlineLevel="0" collapsed="false">
      <c r="F1049" s="2" t="n">
        <v>1044</v>
      </c>
      <c r="G1049" s="36" t="n">
        <v>13.8656041927009</v>
      </c>
      <c r="H1049" s="39" t="n">
        <f aca="false">ABS(Simulation!U1049-G1049)</f>
        <v>8.27782287160517E-013</v>
      </c>
    </row>
    <row r="1050" customFormat="false" ht="15" hidden="false" customHeight="false" outlineLevel="0" collapsed="false">
      <c r="F1050" s="2" t="n">
        <v>1045</v>
      </c>
      <c r="G1050" s="36" t="n">
        <v>10.5146183418693</v>
      </c>
      <c r="H1050" s="39" t="n">
        <f aca="false">ABS(Simulation!U1050-G1050)</f>
        <v>3.41060513164848E-012</v>
      </c>
    </row>
    <row r="1051" customFormat="false" ht="15" hidden="false" customHeight="false" outlineLevel="0" collapsed="false">
      <c r="F1051" s="2" t="n">
        <v>1046</v>
      </c>
      <c r="G1051" s="36" t="n">
        <v>11.3887147827883</v>
      </c>
      <c r="H1051" s="39" t="n">
        <f aca="false">ABS(Simulation!U1051-G1051)</f>
        <v>1.99840144432528E-012</v>
      </c>
    </row>
    <row r="1052" customFormat="false" ht="15" hidden="false" customHeight="false" outlineLevel="0" collapsed="false">
      <c r="F1052" s="2" t="n">
        <v>1047</v>
      </c>
      <c r="G1052" s="36" t="n">
        <v>6.39810844224894</v>
      </c>
      <c r="H1052" s="39" t="n">
        <f aca="false">ABS(Simulation!U1052-G1052)</f>
        <v>7.54507567535256E-012</v>
      </c>
    </row>
    <row r="1053" customFormat="false" ht="15" hidden="false" customHeight="false" outlineLevel="0" collapsed="false">
      <c r="F1053" s="2" t="n">
        <v>1048</v>
      </c>
      <c r="G1053" s="36" t="n">
        <v>19.3336808134229</v>
      </c>
      <c r="H1053" s="39" t="n">
        <f aca="false">ABS(Simulation!U1053-G1053)</f>
        <v>7.36122274247464E-012</v>
      </c>
    </row>
    <row r="1054" customFormat="false" ht="15" hidden="false" customHeight="false" outlineLevel="0" collapsed="false">
      <c r="F1054" s="2" t="n">
        <v>1049</v>
      </c>
      <c r="G1054" s="36" t="n">
        <v>8.08858985056646</v>
      </c>
      <c r="H1054" s="39" t="n">
        <f aca="false">ABS(Simulation!U1054-G1054)</f>
        <v>5.40012479177676E-013</v>
      </c>
    </row>
    <row r="1055" customFormat="false" ht="15" hidden="false" customHeight="false" outlineLevel="0" collapsed="false">
      <c r="F1055" s="2" t="n">
        <v>1050</v>
      </c>
      <c r="G1055" s="36" t="n">
        <v>13.7765833958221</v>
      </c>
      <c r="H1055" s="39" t="n">
        <f aca="false">ABS(Simulation!U1055-G1055)</f>
        <v>2.68052247065498E-012</v>
      </c>
    </row>
    <row r="1056" customFormat="false" ht="15" hidden="false" customHeight="false" outlineLevel="0" collapsed="false">
      <c r="F1056" s="2" t="n">
        <v>1051</v>
      </c>
      <c r="G1056" s="36" t="n">
        <v>10.0641437787438</v>
      </c>
      <c r="H1056" s="39" t="n">
        <f aca="false">ABS(Simulation!U1056-G1056)</f>
        <v>1.08357767203415E-012</v>
      </c>
    </row>
    <row r="1057" customFormat="false" ht="15" hidden="false" customHeight="false" outlineLevel="0" collapsed="false">
      <c r="F1057" s="2" t="n">
        <v>1052</v>
      </c>
      <c r="G1057" s="36" t="n">
        <v>3.93188755525712</v>
      </c>
      <c r="H1057" s="39" t="n">
        <f aca="false">ABS(Simulation!U1057-G1057)</f>
        <v>7.21644966006352E-012</v>
      </c>
    </row>
    <row r="1058" customFormat="false" ht="15" hidden="false" customHeight="false" outlineLevel="0" collapsed="false">
      <c r="F1058" s="2" t="n">
        <v>1053</v>
      </c>
      <c r="G1058" s="36" t="n">
        <v>15.6441241971124</v>
      </c>
      <c r="H1058" s="39" t="n">
        <f aca="false">ABS(Simulation!U1058-G1058)</f>
        <v>1.59694479862083E-012</v>
      </c>
    </row>
    <row r="1059" customFormat="false" ht="15" hidden="false" customHeight="false" outlineLevel="0" collapsed="false">
      <c r="F1059" s="2" t="n">
        <v>1054</v>
      </c>
      <c r="G1059" s="36" t="n">
        <v>13.664575680331</v>
      </c>
      <c r="H1059" s="39" t="n">
        <f aca="false">ABS(Simulation!U1059-G1059)</f>
        <v>4.2810199829546E-013</v>
      </c>
    </row>
    <row r="1060" customFormat="false" ht="15" hidden="false" customHeight="false" outlineLevel="0" collapsed="false">
      <c r="F1060" s="2" t="n">
        <v>1055</v>
      </c>
      <c r="G1060" s="36" t="n">
        <v>12.9041321045416</v>
      </c>
      <c r="H1060" s="39" t="n">
        <f aca="false">ABS(Simulation!U1060-G1060)</f>
        <v>7.65609797781508E-013</v>
      </c>
    </row>
    <row r="1061" customFormat="false" ht="15" hidden="false" customHeight="false" outlineLevel="0" collapsed="false">
      <c r="F1061" s="2" t="n">
        <v>1056</v>
      </c>
      <c r="G1061" s="36" t="n">
        <v>13.4116226802557</v>
      </c>
      <c r="H1061" s="39" t="n">
        <f aca="false">ABS(Simulation!U1061-G1061)</f>
        <v>2.90434343241941E-012</v>
      </c>
    </row>
    <row r="1062" customFormat="false" ht="15" hidden="false" customHeight="false" outlineLevel="0" collapsed="false">
      <c r="F1062" s="2" t="n">
        <v>1057</v>
      </c>
      <c r="G1062" s="36" t="n">
        <v>10.0926147853657</v>
      </c>
      <c r="H1062" s="39" t="n">
        <f aca="false">ABS(Simulation!U1062-G1062)</f>
        <v>5.87263571105723E-012</v>
      </c>
    </row>
    <row r="1063" customFormat="false" ht="15" hidden="false" customHeight="false" outlineLevel="0" collapsed="false">
      <c r="F1063" s="2" t="n">
        <v>1058</v>
      </c>
      <c r="G1063" s="36" t="n">
        <v>21.0226920512145</v>
      </c>
      <c r="H1063" s="39" t="n">
        <f aca="false">ABS(Simulation!U1063-G1063)</f>
        <v>1.16564535801444E-011</v>
      </c>
    </row>
    <row r="1064" customFormat="false" ht="15" hidden="false" customHeight="false" outlineLevel="0" collapsed="false">
      <c r="F1064" s="2" t="n">
        <v>1059</v>
      </c>
      <c r="G1064" s="36" t="n">
        <v>11.3766378429941</v>
      </c>
      <c r="H1064" s="39" t="n">
        <f aca="false">ABS(Simulation!U1064-G1064)</f>
        <v>5.77493608489021E-012</v>
      </c>
    </row>
    <row r="1065" customFormat="false" ht="15" hidden="false" customHeight="false" outlineLevel="0" collapsed="false">
      <c r="F1065" s="2" t="n">
        <v>1060</v>
      </c>
      <c r="G1065" s="36" t="n">
        <v>11.7225892638685</v>
      </c>
      <c r="H1065" s="39" t="n">
        <f aca="false">ABS(Simulation!U1065-G1065)</f>
        <v>1.61115565333603E-012</v>
      </c>
    </row>
    <row r="1066" customFormat="false" ht="15" hidden="false" customHeight="false" outlineLevel="0" collapsed="false">
      <c r="F1066" s="2" t="n">
        <v>1061</v>
      </c>
      <c r="G1066" s="36" t="n">
        <v>18.8683268263022</v>
      </c>
      <c r="H1066" s="39" t="n">
        <f aca="false">ABS(Simulation!U1066-G1066)</f>
        <v>1.71240799318184E-012</v>
      </c>
    </row>
    <row r="1067" customFormat="false" ht="15" hidden="false" customHeight="false" outlineLevel="0" collapsed="false">
      <c r="F1067" s="2" t="n">
        <v>1062</v>
      </c>
      <c r="G1067" s="36" t="n">
        <v>3.48195291430602</v>
      </c>
      <c r="H1067" s="39" t="n">
        <f aca="false">ABS(Simulation!U1067-G1067)</f>
        <v>1.52988732793347E-012</v>
      </c>
    </row>
    <row r="1068" customFormat="false" ht="15" hidden="false" customHeight="false" outlineLevel="0" collapsed="false">
      <c r="F1068" s="2" t="n">
        <v>1063</v>
      </c>
      <c r="G1068" s="36" t="n">
        <v>16.7607491587882</v>
      </c>
      <c r="H1068" s="39" t="n">
        <f aca="false">ABS(Simulation!U1068-G1068)</f>
        <v>4.2490455598454E-012</v>
      </c>
    </row>
    <row r="1069" customFormat="false" ht="15" hidden="false" customHeight="false" outlineLevel="0" collapsed="false">
      <c r="F1069" s="2" t="n">
        <v>1064</v>
      </c>
      <c r="G1069" s="36" t="n">
        <v>7.24732151004393</v>
      </c>
      <c r="H1069" s="39" t="n">
        <f aca="false">ABS(Simulation!U1069-G1069)</f>
        <v>2.53752574508326E-012</v>
      </c>
    </row>
    <row r="1070" customFormat="false" ht="15" hidden="false" customHeight="false" outlineLevel="0" collapsed="false">
      <c r="F1070" s="2" t="n">
        <v>1065</v>
      </c>
      <c r="G1070" s="36" t="n">
        <v>6.29671099378794</v>
      </c>
      <c r="H1070" s="39" t="n">
        <f aca="false">ABS(Simulation!U1070-G1070)</f>
        <v>5.32374144768255E-012</v>
      </c>
    </row>
    <row r="1071" customFormat="false" ht="15" hidden="false" customHeight="false" outlineLevel="0" collapsed="false">
      <c r="F1071" s="2" t="n">
        <v>1066</v>
      </c>
      <c r="G1071" s="36" t="n">
        <v>10.887587540935</v>
      </c>
      <c r="H1071" s="39" t="n">
        <f aca="false">ABS(Simulation!U1071-G1071)</f>
        <v>3.5118574714943E-012</v>
      </c>
    </row>
    <row r="1072" customFormat="false" ht="15" hidden="false" customHeight="false" outlineLevel="0" collapsed="false">
      <c r="F1072" s="2" t="n">
        <v>1067</v>
      </c>
      <c r="G1072" s="36" t="n">
        <v>6.52511014457128</v>
      </c>
      <c r="H1072" s="39" t="n">
        <f aca="false">ABS(Simulation!U1072-G1072)</f>
        <v>7.30082660993503E-013</v>
      </c>
    </row>
    <row r="1073" customFormat="false" ht="15" hidden="false" customHeight="false" outlineLevel="0" collapsed="false">
      <c r="F1073" s="2" t="n">
        <v>1068</v>
      </c>
      <c r="G1073" s="36" t="n">
        <v>10.9548225883523</v>
      </c>
      <c r="H1073" s="39" t="n">
        <f aca="false">ABS(Simulation!U1073-G1073)</f>
        <v>1.07114317415835E-012</v>
      </c>
    </row>
    <row r="1074" customFormat="false" ht="15" hidden="false" customHeight="false" outlineLevel="0" collapsed="false">
      <c r="F1074" s="2" t="n">
        <v>1069</v>
      </c>
      <c r="G1074" s="36" t="n">
        <v>11.8210013309137</v>
      </c>
      <c r="H1074" s="39" t="n">
        <f aca="false">ABS(Simulation!U1074-G1074)</f>
        <v>7.60280727263307E-013</v>
      </c>
    </row>
    <row r="1075" customFormat="false" ht="15" hidden="false" customHeight="false" outlineLevel="0" collapsed="false">
      <c r="F1075" s="2" t="n">
        <v>1070</v>
      </c>
      <c r="G1075" s="36" t="n">
        <v>15.1962287611462</v>
      </c>
      <c r="H1075" s="39" t="n">
        <f aca="false">ABS(Simulation!U1075-G1075)</f>
        <v>7.18181070169521E-012</v>
      </c>
    </row>
    <row r="1076" customFormat="false" ht="15" hidden="false" customHeight="false" outlineLevel="0" collapsed="false">
      <c r="F1076" s="2" t="n">
        <v>1071</v>
      </c>
      <c r="G1076" s="36" t="n">
        <v>16.7780051739682</v>
      </c>
      <c r="H1076" s="39" t="n">
        <f aca="false">ABS(Simulation!U1076-G1076)</f>
        <v>1.52269308273389E-011</v>
      </c>
    </row>
    <row r="1077" customFormat="false" ht="15" hidden="false" customHeight="false" outlineLevel="0" collapsed="false">
      <c r="F1077" s="2" t="n">
        <v>1072</v>
      </c>
      <c r="G1077" s="36" t="n">
        <v>3.29341577904923</v>
      </c>
      <c r="H1077" s="39" t="n">
        <f aca="false">ABS(Simulation!U1077-G1077)</f>
        <v>1.41193723379729E-011</v>
      </c>
    </row>
    <row r="1078" customFormat="false" ht="15" hidden="false" customHeight="false" outlineLevel="0" collapsed="false">
      <c r="F1078" s="2" t="n">
        <v>1073</v>
      </c>
      <c r="G1078" s="36" t="n">
        <v>31.0129612475153</v>
      </c>
      <c r="H1078" s="39" t="n">
        <f aca="false">ABS(Simulation!U1078-G1078)</f>
        <v>1.10098596906028E-011</v>
      </c>
    </row>
    <row r="1079" customFormat="false" ht="15" hidden="false" customHeight="false" outlineLevel="0" collapsed="false">
      <c r="F1079" s="2" t="n">
        <v>1074</v>
      </c>
      <c r="G1079" s="36" t="n">
        <v>12.9534361288347</v>
      </c>
      <c r="H1079" s="39" t="n">
        <f aca="false">ABS(Simulation!U1079-G1079)</f>
        <v>3.5704772471945E-013</v>
      </c>
    </row>
    <row r="1080" customFormat="false" ht="15" hidden="false" customHeight="false" outlineLevel="0" collapsed="false">
      <c r="F1080" s="2" t="n">
        <v>1075</v>
      </c>
      <c r="G1080" s="36" t="n">
        <v>8.28047135999341</v>
      </c>
      <c r="H1080" s="39" t="n">
        <f aca="false">ABS(Simulation!U1080-G1080)</f>
        <v>3.66995323020092E-012</v>
      </c>
    </row>
    <row r="1081" customFormat="false" ht="15" hidden="false" customHeight="false" outlineLevel="0" collapsed="false">
      <c r="F1081" s="2" t="n">
        <v>1076</v>
      </c>
      <c r="G1081" s="36" t="n">
        <v>11.703276155824</v>
      </c>
      <c r="H1081" s="39" t="n">
        <f aca="false">ABS(Simulation!U1081-G1081)</f>
        <v>1.27542421068938E-012</v>
      </c>
    </row>
    <row r="1082" customFormat="false" ht="15" hidden="false" customHeight="false" outlineLevel="0" collapsed="false">
      <c r="F1082" s="2" t="n">
        <v>1077</v>
      </c>
      <c r="G1082" s="36" t="n">
        <v>9.7972183125266</v>
      </c>
      <c r="H1082" s="39" t="n">
        <f aca="false">ABS(Simulation!U1082-G1082)</f>
        <v>1.3855583347322E-013</v>
      </c>
    </row>
    <row r="1083" customFormat="false" ht="15" hidden="false" customHeight="false" outlineLevel="0" collapsed="false">
      <c r="F1083" s="2" t="n">
        <v>1078</v>
      </c>
      <c r="G1083" s="36" t="n">
        <v>19.8585721239909</v>
      </c>
      <c r="H1083" s="39" t="n">
        <f aca="false">ABS(Simulation!U1083-G1083)</f>
        <v>8.70414851306123E-013</v>
      </c>
    </row>
    <row r="1084" customFormat="false" ht="15" hidden="false" customHeight="false" outlineLevel="0" collapsed="false">
      <c r="F1084" s="2" t="n">
        <v>1079</v>
      </c>
      <c r="G1084" s="36" t="n">
        <v>6.39175844558219</v>
      </c>
      <c r="H1084" s="39" t="n">
        <f aca="false">ABS(Simulation!U1084-G1084)</f>
        <v>7.46069872548105E-014</v>
      </c>
    </row>
    <row r="1085" customFormat="false" ht="15" hidden="false" customHeight="false" outlineLevel="0" collapsed="false">
      <c r="F1085" s="2" t="n">
        <v>1080</v>
      </c>
      <c r="G1085" s="36" t="n">
        <v>10.1944940334894</v>
      </c>
      <c r="H1085" s="39" t="n">
        <f aca="false">ABS(Simulation!U1085-G1085)</f>
        <v>5.03774799653911E-012</v>
      </c>
    </row>
    <row r="1086" customFormat="false" ht="15" hidden="false" customHeight="false" outlineLevel="0" collapsed="false">
      <c r="F1086" s="2" t="n">
        <v>1081</v>
      </c>
      <c r="G1086" s="36" t="n">
        <v>16.6486079710701</v>
      </c>
      <c r="H1086" s="39" t="n">
        <f aca="false">ABS(Simulation!U1086-G1086)</f>
        <v>1.46798129208037E-011</v>
      </c>
    </row>
    <row r="1087" customFormat="false" ht="15" hidden="false" customHeight="false" outlineLevel="0" collapsed="false">
      <c r="F1087" s="2" t="n">
        <v>1082</v>
      </c>
      <c r="G1087" s="36" t="n">
        <v>11.1793040987792</v>
      </c>
      <c r="H1087" s="39" t="n">
        <f aca="false">ABS(Simulation!U1087-G1087)</f>
        <v>3.14415160573844E-013</v>
      </c>
    </row>
    <row r="1088" customFormat="false" ht="15" hidden="false" customHeight="false" outlineLevel="0" collapsed="false">
      <c r="F1088" s="2" t="n">
        <v>1083</v>
      </c>
      <c r="G1088" s="36" t="n">
        <v>30.5782885058151</v>
      </c>
      <c r="H1088" s="39" t="n">
        <f aca="false">ABS(Simulation!U1088-G1088)</f>
        <v>6.3913319081621E-012</v>
      </c>
    </row>
    <row r="1089" customFormat="false" ht="15" hidden="false" customHeight="false" outlineLevel="0" collapsed="false">
      <c r="F1089" s="2" t="n">
        <v>1084</v>
      </c>
      <c r="G1089" s="36" t="n">
        <v>10.3537501439135</v>
      </c>
      <c r="H1089" s="39" t="n">
        <f aca="false">ABS(Simulation!U1089-G1089)</f>
        <v>3.5225156125307E-012</v>
      </c>
    </row>
    <row r="1090" customFormat="false" ht="15" hidden="false" customHeight="false" outlineLevel="0" collapsed="false">
      <c r="F1090" s="2" t="n">
        <v>1085</v>
      </c>
      <c r="G1090" s="36" t="n">
        <v>16.0306190072453</v>
      </c>
      <c r="H1090" s="39" t="n">
        <f aca="false">ABS(Simulation!U1090-G1090)</f>
        <v>6.92779167366098E-013</v>
      </c>
    </row>
    <row r="1091" customFormat="false" ht="15" hidden="false" customHeight="false" outlineLevel="0" collapsed="false">
      <c r="F1091" s="2" t="n">
        <v>1086</v>
      </c>
      <c r="G1091" s="36" t="n">
        <v>11.9899040726364</v>
      </c>
      <c r="H1091" s="39" t="n">
        <f aca="false">ABS(Simulation!U1091-G1091)</f>
        <v>2.25597318603832E-013</v>
      </c>
    </row>
    <row r="1092" customFormat="false" ht="15" hidden="false" customHeight="false" outlineLevel="0" collapsed="false">
      <c r="F1092" s="2" t="n">
        <v>1087</v>
      </c>
      <c r="G1092" s="36" t="n">
        <v>10.6962083390079</v>
      </c>
      <c r="H1092" s="39" t="n">
        <f aca="false">ABS(Simulation!U1092-G1092)</f>
        <v>2.98250313335302E-012</v>
      </c>
    </row>
    <row r="1093" customFormat="false" ht="15" hidden="false" customHeight="false" outlineLevel="0" collapsed="false">
      <c r="F1093" s="2" t="n">
        <v>1088</v>
      </c>
      <c r="G1093" s="36" t="n">
        <v>18.7168071239689</v>
      </c>
      <c r="H1093" s="39" t="n">
        <f aca="false">ABS(Simulation!U1093-G1093)</f>
        <v>2.04991579266789E-012</v>
      </c>
    </row>
    <row r="1094" customFormat="false" ht="15" hidden="false" customHeight="false" outlineLevel="0" collapsed="false">
      <c r="F1094" s="2" t="n">
        <v>1089</v>
      </c>
      <c r="G1094" s="36" t="n">
        <v>12.9434654225646</v>
      </c>
      <c r="H1094" s="39" t="n">
        <f aca="false">ABS(Simulation!U1094-G1094)</f>
        <v>1.14468434730952E-011</v>
      </c>
    </row>
    <row r="1095" customFormat="false" ht="15" hidden="false" customHeight="false" outlineLevel="0" collapsed="false">
      <c r="F1095" s="2" t="n">
        <v>1090</v>
      </c>
      <c r="G1095" s="36" t="n">
        <v>14.4764200764427</v>
      </c>
      <c r="H1095" s="39" t="n">
        <f aca="false">ABS(Simulation!U1095-G1095)</f>
        <v>2.45137243837235E-013</v>
      </c>
    </row>
    <row r="1096" customFormat="false" ht="15" hidden="false" customHeight="false" outlineLevel="0" collapsed="false">
      <c r="F1096" s="2" t="n">
        <v>1091</v>
      </c>
      <c r="G1096" s="36" t="n">
        <v>32.9046208965071</v>
      </c>
      <c r="H1096" s="39" t="n">
        <f aca="false">ABS(Simulation!U1096-G1096)</f>
        <v>5.76960701437201E-012</v>
      </c>
    </row>
    <row r="1097" customFormat="false" ht="15" hidden="false" customHeight="false" outlineLevel="0" collapsed="false">
      <c r="F1097" s="2" t="n">
        <v>1092</v>
      </c>
      <c r="G1097" s="36" t="n">
        <v>22.3027454997924</v>
      </c>
      <c r="H1097" s="39" t="n">
        <f aca="false">ABS(Simulation!U1097-G1097)</f>
        <v>5.45696821063757E-012</v>
      </c>
    </row>
    <row r="1098" customFormat="false" ht="15" hidden="false" customHeight="false" outlineLevel="0" collapsed="false">
      <c r="F1098" s="2" t="n">
        <v>1093</v>
      </c>
      <c r="G1098" s="36" t="n">
        <v>8.20628848894991</v>
      </c>
      <c r="H1098" s="39" t="n">
        <f aca="false">ABS(Simulation!U1098-G1098)</f>
        <v>3.17790238568705E-012</v>
      </c>
    </row>
    <row r="1099" customFormat="false" ht="15" hidden="false" customHeight="false" outlineLevel="0" collapsed="false">
      <c r="F1099" s="2" t="n">
        <v>1094</v>
      </c>
      <c r="G1099" s="36" t="n">
        <v>18.0989400517959</v>
      </c>
      <c r="H1099" s="39" t="n">
        <f aca="false">ABS(Simulation!U1099-G1099)</f>
        <v>2.23465690396552E-012</v>
      </c>
    </row>
    <row r="1100" customFormat="false" ht="15" hidden="false" customHeight="false" outlineLevel="0" collapsed="false">
      <c r="F1100" s="2" t="n">
        <v>1095</v>
      </c>
      <c r="G1100" s="36" t="n">
        <v>12.0801511088032</v>
      </c>
      <c r="H1100" s="39" t="n">
        <f aca="false">ABS(Simulation!U1100-G1100)</f>
        <v>1.33582034322899E-012</v>
      </c>
    </row>
    <row r="1101" customFormat="false" ht="15" hidden="false" customHeight="false" outlineLevel="0" collapsed="false">
      <c r="F1101" s="2" t="n">
        <v>1096</v>
      </c>
      <c r="G1101" s="36" t="n">
        <v>15.8767454977243</v>
      </c>
      <c r="H1101" s="39" t="n">
        <f aca="false">ABS(Simulation!U1101-G1101)</f>
        <v>1.4459544672718E-012</v>
      </c>
    </row>
    <row r="1102" customFormat="false" ht="15" hidden="false" customHeight="false" outlineLevel="0" collapsed="false">
      <c r="F1102" s="2" t="n">
        <v>1097</v>
      </c>
      <c r="G1102" s="36" t="n">
        <v>6.99719270553145</v>
      </c>
      <c r="H1102" s="39" t="n">
        <f aca="false">ABS(Simulation!U1102-G1102)</f>
        <v>1.00719432793994E-012</v>
      </c>
    </row>
    <row r="1103" customFormat="false" ht="15" hidden="false" customHeight="false" outlineLevel="0" collapsed="false">
      <c r="F1103" s="2" t="n">
        <v>1098</v>
      </c>
      <c r="G1103" s="36" t="n">
        <v>2.60775027064936</v>
      </c>
      <c r="H1103" s="39" t="n">
        <f aca="false">ABS(Simulation!U1103-G1103)</f>
        <v>1.50293111289557E-011</v>
      </c>
    </row>
    <row r="1104" customFormat="false" ht="15" hidden="false" customHeight="false" outlineLevel="0" collapsed="false">
      <c r="F1104" s="2" t="n">
        <v>1099</v>
      </c>
      <c r="G1104" s="36" t="n">
        <v>3.53582794095211</v>
      </c>
      <c r="H1104" s="39" t="n">
        <f aca="false">ABS(Simulation!U1104-G1104)</f>
        <v>1.50768286744096E-012</v>
      </c>
    </row>
    <row r="1105" customFormat="false" ht="15" hidden="false" customHeight="false" outlineLevel="0" collapsed="false">
      <c r="F1105" s="2" t="n">
        <v>1100</v>
      </c>
      <c r="G1105" s="36" t="n">
        <v>25.0449433364962</v>
      </c>
      <c r="H1105" s="39" t="n">
        <f aca="false">ABS(Simulation!U1105-G1105)</f>
        <v>1.59161572810262E-012</v>
      </c>
    </row>
    <row r="1106" customFormat="false" ht="15" hidden="false" customHeight="false" outlineLevel="0" collapsed="false">
      <c r="F1106" s="2" t="n">
        <v>1101</v>
      </c>
      <c r="G1106" s="36" t="n">
        <v>2.03273381265633</v>
      </c>
      <c r="H1106" s="39" t="n">
        <f aca="false">ABS(Simulation!U1106-G1106)</f>
        <v>6.99884594723699E-013</v>
      </c>
    </row>
    <row r="1107" customFormat="false" ht="15" hidden="false" customHeight="false" outlineLevel="0" collapsed="false">
      <c r="F1107" s="2" t="n">
        <v>1102</v>
      </c>
      <c r="G1107" s="36" t="n">
        <v>10.3803410497403</v>
      </c>
      <c r="H1107" s="39" t="n">
        <f aca="false">ABS(Simulation!U1107-G1107)</f>
        <v>2.31636931857793E-012</v>
      </c>
    </row>
    <row r="1108" customFormat="false" ht="15" hidden="false" customHeight="false" outlineLevel="0" collapsed="false">
      <c r="F1108" s="2" t="n">
        <v>1103</v>
      </c>
      <c r="G1108" s="36" t="n">
        <v>11.0194691114826</v>
      </c>
      <c r="H1108" s="39" t="n">
        <f aca="false">ABS(Simulation!U1108-G1108)</f>
        <v>4.2454928461666E-013</v>
      </c>
    </row>
    <row r="1109" customFormat="false" ht="15" hidden="false" customHeight="false" outlineLevel="0" collapsed="false">
      <c r="F1109" s="2" t="n">
        <v>1104</v>
      </c>
      <c r="G1109" s="36" t="n">
        <v>18.2206764547181</v>
      </c>
      <c r="H1109" s="39" t="n">
        <f aca="false">ABS(Simulation!U1109-G1109)</f>
        <v>2.65032440438517E-012</v>
      </c>
    </row>
    <row r="1110" customFormat="false" ht="15" hidden="false" customHeight="false" outlineLevel="0" collapsed="false">
      <c r="F1110" s="2" t="n">
        <v>1105</v>
      </c>
      <c r="G1110" s="36" t="n">
        <v>11.5955955823868</v>
      </c>
      <c r="H1110" s="39" t="n">
        <f aca="false">ABS(Simulation!U1110-G1110)</f>
        <v>5.12123676799092E-012</v>
      </c>
    </row>
    <row r="1111" customFormat="false" ht="15" hidden="false" customHeight="false" outlineLevel="0" collapsed="false">
      <c r="F1111" s="2" t="n">
        <v>1106</v>
      </c>
      <c r="G1111" s="36" t="n">
        <v>10.4615299029396</v>
      </c>
      <c r="H1111" s="39" t="n">
        <f aca="false">ABS(Simulation!U1111-G1111)</f>
        <v>1.96465066437668E-012</v>
      </c>
    </row>
    <row r="1112" customFormat="false" ht="15" hidden="false" customHeight="false" outlineLevel="0" collapsed="false">
      <c r="F1112" s="2" t="n">
        <v>1107</v>
      </c>
      <c r="G1112" s="36" t="n">
        <v>8.77570800551907</v>
      </c>
      <c r="H1112" s="39" t="n">
        <f aca="false">ABS(Simulation!U1112-G1112)</f>
        <v>1.14930287509196E-012</v>
      </c>
    </row>
    <row r="1113" customFormat="false" ht="15" hidden="false" customHeight="false" outlineLevel="0" collapsed="false">
      <c r="F1113" s="2" t="n">
        <v>1108</v>
      </c>
      <c r="G1113" s="36" t="n">
        <v>14.8516551558472</v>
      </c>
      <c r="H1113" s="39" t="n">
        <f aca="false">ABS(Simulation!U1113-G1113)</f>
        <v>3.36441985382407E-012</v>
      </c>
    </row>
    <row r="1114" customFormat="false" ht="15" hidden="false" customHeight="false" outlineLevel="0" collapsed="false">
      <c r="F1114" s="2" t="n">
        <v>1109</v>
      </c>
      <c r="G1114" s="36" t="n">
        <v>7.39034022483224</v>
      </c>
      <c r="H1114" s="39" t="n">
        <f aca="false">ABS(Simulation!U1114-G1114)</f>
        <v>3.10862446895044E-012</v>
      </c>
    </row>
    <row r="1115" customFormat="false" ht="15" hidden="false" customHeight="false" outlineLevel="0" collapsed="false">
      <c r="F1115" s="2" t="n">
        <v>1110</v>
      </c>
      <c r="G1115" s="36" t="n">
        <v>15.4370725359638</v>
      </c>
      <c r="H1115" s="39" t="n">
        <f aca="false">ABS(Simulation!U1115-G1115)</f>
        <v>9.05409081042308E-012</v>
      </c>
    </row>
    <row r="1116" customFormat="false" ht="15" hidden="false" customHeight="false" outlineLevel="0" collapsed="false">
      <c r="F1116" s="2" t="n">
        <v>1111</v>
      </c>
      <c r="G1116" s="36" t="n">
        <v>15.426178874063</v>
      </c>
      <c r="H1116" s="39" t="n">
        <f aca="false">ABS(Simulation!U1116-G1116)</f>
        <v>2.24709140184132E-012</v>
      </c>
    </row>
    <row r="1117" customFormat="false" ht="15" hidden="false" customHeight="false" outlineLevel="0" collapsed="false">
      <c r="F1117" s="2" t="n">
        <v>1112</v>
      </c>
      <c r="G1117" s="36" t="n">
        <v>8.5045385376345</v>
      </c>
      <c r="H1117" s="39" t="n">
        <f aca="false">ABS(Simulation!U1117-G1117)</f>
        <v>3.98259203393536E-012</v>
      </c>
    </row>
    <row r="1118" customFormat="false" ht="15" hidden="false" customHeight="false" outlineLevel="0" collapsed="false">
      <c r="F1118" s="2" t="n">
        <v>1113</v>
      </c>
      <c r="G1118" s="36" t="n">
        <v>12.7215887461184</v>
      </c>
      <c r="H1118" s="39" t="n">
        <f aca="false">ABS(Simulation!U1118-G1118)</f>
        <v>1.87228010872786E-012</v>
      </c>
    </row>
    <row r="1119" customFormat="false" ht="15" hidden="false" customHeight="false" outlineLevel="0" collapsed="false">
      <c r="F1119" s="2" t="n">
        <v>1114</v>
      </c>
      <c r="G1119" s="36" t="n">
        <v>5.54852298762493</v>
      </c>
      <c r="H1119" s="39" t="n">
        <f aca="false">ABS(Simulation!U1119-G1119)</f>
        <v>5.90727466942553E-012</v>
      </c>
    </row>
    <row r="1120" customFormat="false" ht="15" hidden="false" customHeight="false" outlineLevel="0" collapsed="false">
      <c r="F1120" s="2" t="n">
        <v>1115</v>
      </c>
      <c r="G1120" s="36" t="n">
        <v>39.0270926628882</v>
      </c>
      <c r="H1120" s="39" t="n">
        <f aca="false">ABS(Simulation!U1120-G1120)</f>
        <v>0</v>
      </c>
    </row>
    <row r="1121" customFormat="false" ht="15" hidden="false" customHeight="false" outlineLevel="0" collapsed="false">
      <c r="F1121" s="2" t="n">
        <v>1116</v>
      </c>
      <c r="G1121" s="36" t="n">
        <v>27.1804851877364</v>
      </c>
      <c r="H1121" s="39" t="n">
        <f aca="false">ABS(Simulation!U1121-G1121)</f>
        <v>2.57571741713036E-012</v>
      </c>
    </row>
    <row r="1122" customFormat="false" ht="15" hidden="false" customHeight="false" outlineLevel="0" collapsed="false">
      <c r="F1122" s="2" t="n">
        <v>1117</v>
      </c>
      <c r="G1122" s="36" t="n">
        <v>9.73283230688206</v>
      </c>
      <c r="H1122" s="39" t="n">
        <f aca="false">ABS(Simulation!U1122-G1122)</f>
        <v>4.76596540011087E-012</v>
      </c>
    </row>
    <row r="1123" customFormat="false" ht="15" hidden="false" customHeight="false" outlineLevel="0" collapsed="false">
      <c r="F1123" s="2" t="n">
        <v>1118</v>
      </c>
      <c r="G1123" s="36" t="n">
        <v>16.6353090921698</v>
      </c>
      <c r="H1123" s="39" t="n">
        <f aca="false">ABS(Simulation!U1123-G1123)</f>
        <v>8.26361201688997E-012</v>
      </c>
    </row>
    <row r="1124" customFormat="false" ht="15" hidden="false" customHeight="false" outlineLevel="0" collapsed="false">
      <c r="F1124" s="2" t="n">
        <v>1119</v>
      </c>
      <c r="G1124" s="36" t="n">
        <v>8.25167785232176</v>
      </c>
      <c r="H1124" s="39" t="n">
        <f aca="false">ABS(Simulation!U1124-G1124)</f>
        <v>1.21502807814977E-012</v>
      </c>
    </row>
    <row r="1125" customFormat="false" ht="15" hidden="false" customHeight="false" outlineLevel="0" collapsed="false">
      <c r="F1125" s="2" t="n">
        <v>1120</v>
      </c>
      <c r="G1125" s="36" t="n">
        <v>7.57860064754931</v>
      </c>
      <c r="H1125" s="39" t="n">
        <f aca="false">ABS(Simulation!U1125-G1125)</f>
        <v>6.75015598972095E-013</v>
      </c>
    </row>
    <row r="1126" customFormat="false" ht="15" hidden="false" customHeight="false" outlineLevel="0" collapsed="false">
      <c r="F1126" s="2" t="n">
        <v>1121</v>
      </c>
      <c r="G1126" s="36" t="n">
        <v>13.5773101285176</v>
      </c>
      <c r="H1126" s="39" t="n">
        <f aca="false">ABS(Simulation!U1126-G1126)</f>
        <v>4.17443857259059E-013</v>
      </c>
    </row>
    <row r="1127" customFormat="false" ht="15" hidden="false" customHeight="false" outlineLevel="0" collapsed="false">
      <c r="F1127" s="2" t="n">
        <v>1122</v>
      </c>
      <c r="G1127" s="36" t="n">
        <v>8.09450688429254</v>
      </c>
      <c r="H1127" s="39" t="n">
        <f aca="false">ABS(Simulation!U1127-G1127)</f>
        <v>3.73034936274053E-012</v>
      </c>
    </row>
    <row r="1128" customFormat="false" ht="15" hidden="false" customHeight="false" outlineLevel="0" collapsed="false">
      <c r="F1128" s="2" t="n">
        <v>1123</v>
      </c>
      <c r="G1128" s="36" t="n">
        <v>12.5222127088609</v>
      </c>
      <c r="H1128" s="39" t="n">
        <f aca="false">ABS(Simulation!U1128-G1128)</f>
        <v>4.9489301545691E-012</v>
      </c>
    </row>
    <row r="1129" customFormat="false" ht="15" hidden="false" customHeight="false" outlineLevel="0" collapsed="false">
      <c r="F1129" s="2" t="n">
        <v>1124</v>
      </c>
      <c r="G1129" s="36" t="n">
        <v>21.3860824392388</v>
      </c>
      <c r="H1129" s="39" t="n">
        <f aca="false">ABS(Simulation!U1129-G1129)</f>
        <v>3.33244543071487E-012</v>
      </c>
    </row>
    <row r="1130" customFormat="false" ht="15" hidden="false" customHeight="false" outlineLevel="0" collapsed="false">
      <c r="F1130" s="2" t="n">
        <v>1125</v>
      </c>
      <c r="G1130" s="36" t="n">
        <v>11.7289964238979</v>
      </c>
      <c r="H1130" s="39" t="n">
        <f aca="false">ABS(Simulation!U1130-G1130)</f>
        <v>9.53903622757935E-013</v>
      </c>
    </row>
    <row r="1131" customFormat="false" ht="15" hidden="false" customHeight="false" outlineLevel="0" collapsed="false">
      <c r="F1131" s="2" t="n">
        <v>1126</v>
      </c>
      <c r="G1131" s="36" t="n">
        <v>14.8704171479004</v>
      </c>
      <c r="H1131" s="39" t="n">
        <f aca="false">ABS(Simulation!U1131-G1131)</f>
        <v>3.97371024973836E-012</v>
      </c>
    </row>
    <row r="1132" customFormat="false" ht="15" hidden="false" customHeight="false" outlineLevel="0" collapsed="false">
      <c r="F1132" s="2" t="n">
        <v>1127</v>
      </c>
      <c r="G1132" s="36" t="n">
        <v>20.3965123409937</v>
      </c>
      <c r="H1132" s="39" t="n">
        <f aca="false">ABS(Simulation!U1132-G1132)</f>
        <v>1.76925141204265E-012</v>
      </c>
    </row>
    <row r="1133" customFormat="false" ht="15" hidden="false" customHeight="false" outlineLevel="0" collapsed="false">
      <c r="F1133" s="2" t="n">
        <v>1128</v>
      </c>
      <c r="G1133" s="36" t="n">
        <v>11.6174295126584</v>
      </c>
      <c r="H1133" s="39" t="n">
        <f aca="false">ABS(Simulation!U1133-G1133)</f>
        <v>1.15818465928896E-012</v>
      </c>
    </row>
    <row r="1134" customFormat="false" ht="15" hidden="false" customHeight="false" outlineLevel="0" collapsed="false">
      <c r="F1134" s="2" t="n">
        <v>1129</v>
      </c>
      <c r="G1134" s="36" t="n">
        <v>14.5754474811023</v>
      </c>
      <c r="H1134" s="39" t="n">
        <f aca="false">ABS(Simulation!U1134-G1134)</f>
        <v>2.21156426505331E-012</v>
      </c>
    </row>
    <row r="1135" customFormat="false" ht="15" hidden="false" customHeight="false" outlineLevel="0" collapsed="false">
      <c r="F1135" s="2" t="n">
        <v>1130</v>
      </c>
      <c r="G1135" s="36" t="n">
        <v>18.8368621566343</v>
      </c>
      <c r="H1135" s="39" t="n">
        <f aca="false">ABS(Simulation!U1135-G1135)</f>
        <v>7.99360577730113E-013</v>
      </c>
    </row>
    <row r="1136" customFormat="false" ht="15" hidden="false" customHeight="false" outlineLevel="0" collapsed="false">
      <c r="F1136" s="2" t="n">
        <v>1131</v>
      </c>
      <c r="G1136" s="36" t="n">
        <v>14.9977523108421</v>
      </c>
      <c r="H1136" s="39" t="n">
        <f aca="false">ABS(Simulation!U1136-G1136)</f>
        <v>2.54019028034236E-012</v>
      </c>
    </row>
    <row r="1137" customFormat="false" ht="15" hidden="false" customHeight="false" outlineLevel="0" collapsed="false">
      <c r="F1137" s="2" t="n">
        <v>1132</v>
      </c>
      <c r="G1137" s="36" t="n">
        <v>25.2753315623346</v>
      </c>
      <c r="H1137" s="39" t="n">
        <f aca="false">ABS(Simulation!U1137-G1137)</f>
        <v>5.33617594555835E-012</v>
      </c>
    </row>
    <row r="1138" customFormat="false" ht="15" hidden="false" customHeight="false" outlineLevel="0" collapsed="false">
      <c r="F1138" s="2" t="n">
        <v>1133</v>
      </c>
      <c r="G1138" s="36" t="n">
        <v>15.6608520118028</v>
      </c>
      <c r="H1138" s="39" t="n">
        <f aca="false">ABS(Simulation!U1138-G1138)</f>
        <v>4.90274487674469E-013</v>
      </c>
    </row>
    <row r="1139" customFormat="false" ht="15" hidden="false" customHeight="false" outlineLevel="0" collapsed="false">
      <c r="F1139" s="2" t="n">
        <v>1134</v>
      </c>
      <c r="G1139" s="36" t="n">
        <v>10.4892895392378</v>
      </c>
      <c r="H1139" s="39" t="n">
        <f aca="false">ABS(Simulation!U1139-G1139)</f>
        <v>2.48512321832095E-012</v>
      </c>
    </row>
    <row r="1140" customFormat="false" ht="15" hidden="false" customHeight="false" outlineLevel="0" collapsed="false">
      <c r="F1140" s="2" t="n">
        <v>1135</v>
      </c>
      <c r="G1140" s="36" t="n">
        <v>8.39376692409927</v>
      </c>
      <c r="H1140" s="39" t="n">
        <f aca="false">ABS(Simulation!U1140-G1140)</f>
        <v>3.85469434149854E-013</v>
      </c>
    </row>
    <row r="1141" customFormat="false" ht="15" hidden="false" customHeight="false" outlineLevel="0" collapsed="false">
      <c r="F1141" s="2" t="n">
        <v>1136</v>
      </c>
      <c r="G1141" s="36" t="n">
        <v>9.29469848538627</v>
      </c>
      <c r="H1141" s="39" t="n">
        <f aca="false">ABS(Simulation!U1141-G1141)</f>
        <v>7.95274956999492E-012</v>
      </c>
    </row>
    <row r="1142" customFormat="false" ht="15" hidden="false" customHeight="false" outlineLevel="0" collapsed="false">
      <c r="F1142" s="2" t="n">
        <v>1137</v>
      </c>
      <c r="G1142" s="36" t="n">
        <v>6.81389762155205</v>
      </c>
      <c r="H1142" s="39" t="n">
        <f aca="false">ABS(Simulation!U1142-G1142)</f>
        <v>1.74171788103195E-012</v>
      </c>
    </row>
    <row r="1143" customFormat="false" ht="15" hidden="false" customHeight="false" outlineLevel="0" collapsed="false">
      <c r="F1143" s="2" t="n">
        <v>1138</v>
      </c>
      <c r="G1143" s="36" t="n">
        <v>17.0215421961508</v>
      </c>
      <c r="H1143" s="39" t="n">
        <f aca="false">ABS(Simulation!U1143-G1143)</f>
        <v>4.78195261166547E-012</v>
      </c>
    </row>
    <row r="1144" customFormat="false" ht="15" hidden="false" customHeight="false" outlineLevel="0" collapsed="false">
      <c r="F1144" s="2" t="n">
        <v>1139</v>
      </c>
      <c r="G1144" s="36" t="n">
        <v>6.56711835451376</v>
      </c>
      <c r="H1144" s="39" t="n">
        <f aca="false">ABS(Simulation!U1144-G1144)</f>
        <v>1.57829305180712E-012</v>
      </c>
    </row>
    <row r="1145" customFormat="false" ht="15" hidden="false" customHeight="false" outlineLevel="0" collapsed="false">
      <c r="F1145" s="2" t="n">
        <v>1140</v>
      </c>
      <c r="G1145" s="36" t="n">
        <v>22.2724251768822</v>
      </c>
      <c r="H1145" s="39" t="n">
        <f aca="false">ABS(Simulation!U1145-G1145)</f>
        <v>3.39284156325448E-012</v>
      </c>
    </row>
    <row r="1146" customFormat="false" ht="15" hidden="false" customHeight="false" outlineLevel="0" collapsed="false">
      <c r="F1146" s="2" t="n">
        <v>1141</v>
      </c>
      <c r="G1146" s="36" t="n">
        <v>11.9754428686759</v>
      </c>
      <c r="H1146" s="39" t="n">
        <f aca="false">ABS(Simulation!U1146-G1146)</f>
        <v>1.33759670006839E-012</v>
      </c>
    </row>
    <row r="1147" customFormat="false" ht="15" hidden="false" customHeight="false" outlineLevel="0" collapsed="false">
      <c r="F1147" s="2" t="n">
        <v>1142</v>
      </c>
      <c r="G1147" s="36" t="n">
        <v>13.7226027641657</v>
      </c>
      <c r="H1147" s="39" t="n">
        <f aca="false">ABS(Simulation!U1147-G1147)</f>
        <v>4.07673894642358E-012</v>
      </c>
    </row>
    <row r="1148" customFormat="false" ht="15" hidden="false" customHeight="false" outlineLevel="0" collapsed="false">
      <c r="F1148" s="2" t="n">
        <v>1143</v>
      </c>
      <c r="G1148" s="36" t="n">
        <v>4.5253025423656</v>
      </c>
      <c r="H1148" s="39" t="n">
        <f aca="false">ABS(Simulation!U1148-G1148)</f>
        <v>2.27640128969142E-012</v>
      </c>
    </row>
    <row r="1149" customFormat="false" ht="15" hidden="false" customHeight="false" outlineLevel="0" collapsed="false">
      <c r="F1149" s="2" t="n">
        <v>1144</v>
      </c>
      <c r="G1149" s="36" t="n">
        <v>14.3133444546404</v>
      </c>
      <c r="H1149" s="39" t="n">
        <f aca="false">ABS(Simulation!U1149-G1149)</f>
        <v>5.90105742048763E-012</v>
      </c>
    </row>
    <row r="1150" customFormat="false" ht="15" hidden="false" customHeight="false" outlineLevel="0" collapsed="false">
      <c r="F1150" s="2" t="n">
        <v>1145</v>
      </c>
      <c r="G1150" s="36" t="n">
        <v>16.0513344769373</v>
      </c>
      <c r="H1150" s="39" t="n">
        <f aca="false">ABS(Simulation!U1150-G1150)</f>
        <v>1.74793512996985E-012</v>
      </c>
    </row>
    <row r="1151" customFormat="false" ht="15" hidden="false" customHeight="false" outlineLevel="0" collapsed="false">
      <c r="F1151" s="2" t="n">
        <v>1146</v>
      </c>
      <c r="G1151" s="36" t="n">
        <v>17.8626045072088</v>
      </c>
      <c r="H1151" s="39" t="n">
        <f aca="false">ABS(Simulation!U1151-G1151)</f>
        <v>6.53344045531412E-012</v>
      </c>
    </row>
    <row r="1152" customFormat="false" ht="15" hidden="false" customHeight="false" outlineLevel="0" collapsed="false">
      <c r="F1152" s="2" t="n">
        <v>1147</v>
      </c>
      <c r="G1152" s="36" t="n">
        <v>17.3938673972392</v>
      </c>
      <c r="H1152" s="39" t="n">
        <f aca="false">ABS(Simulation!U1152-G1152)</f>
        <v>4.20996570937859E-012</v>
      </c>
    </row>
    <row r="1153" customFormat="false" ht="15" hidden="false" customHeight="false" outlineLevel="0" collapsed="false">
      <c r="F1153" s="2" t="n">
        <v>1148</v>
      </c>
      <c r="G1153" s="36" t="n">
        <v>16.8125579609957</v>
      </c>
      <c r="H1153" s="39" t="n">
        <f aca="false">ABS(Simulation!U1153-G1153)</f>
        <v>1.81543668986706E-012</v>
      </c>
    </row>
    <row r="1154" customFormat="false" ht="15" hidden="false" customHeight="false" outlineLevel="0" collapsed="false">
      <c r="F1154" s="2" t="n">
        <v>1149</v>
      </c>
      <c r="G1154" s="36" t="n">
        <v>17.3557106906257</v>
      </c>
      <c r="H1154" s="39" t="n">
        <f aca="false">ABS(Simulation!U1154-G1154)</f>
        <v>1.58806301442382E-012</v>
      </c>
    </row>
    <row r="1155" customFormat="false" ht="15" hidden="false" customHeight="false" outlineLevel="0" collapsed="false">
      <c r="F1155" s="2" t="n">
        <v>1150</v>
      </c>
      <c r="G1155" s="36" t="n">
        <v>14.6007962271922</v>
      </c>
      <c r="H1155" s="39" t="n">
        <f aca="false">ABS(Simulation!U1155-G1155)</f>
        <v>1.11910480882216E-012</v>
      </c>
    </row>
    <row r="1156" customFormat="false" ht="15" hidden="false" customHeight="false" outlineLevel="0" collapsed="false">
      <c r="F1156" s="2" t="n">
        <v>1151</v>
      </c>
      <c r="G1156" s="36" t="n">
        <v>23.7916793356411</v>
      </c>
      <c r="H1156" s="39" t="n">
        <f aca="false">ABS(Simulation!U1156-G1156)</f>
        <v>4.92406115881749E-012</v>
      </c>
    </row>
    <row r="1157" customFormat="false" ht="15" hidden="false" customHeight="false" outlineLevel="0" collapsed="false">
      <c r="F1157" s="2" t="n">
        <v>1152</v>
      </c>
      <c r="G1157" s="36" t="n">
        <v>5.62201687300746</v>
      </c>
      <c r="H1157" s="39" t="n">
        <f aca="false">ABS(Simulation!U1157-G1157)</f>
        <v>7.14095449438901E-013</v>
      </c>
    </row>
    <row r="1158" customFormat="false" ht="15" hidden="false" customHeight="false" outlineLevel="0" collapsed="false">
      <c r="F1158" s="2" t="n">
        <v>1153</v>
      </c>
      <c r="G1158" s="36" t="n">
        <v>13.3129758151555</v>
      </c>
      <c r="H1158" s="39" t="n">
        <f aca="false">ABS(Simulation!U1158-G1158)</f>
        <v>1.34292577058659E-012</v>
      </c>
    </row>
    <row r="1159" customFormat="false" ht="15" hidden="false" customHeight="false" outlineLevel="0" collapsed="false">
      <c r="F1159" s="2" t="n">
        <v>1154</v>
      </c>
      <c r="G1159" s="36" t="n">
        <v>8.38058377058463</v>
      </c>
      <c r="H1159" s="39" t="n">
        <f aca="false">ABS(Simulation!U1159-G1159)</f>
        <v>4.04654088015377E-012</v>
      </c>
    </row>
    <row r="1160" customFormat="false" ht="15" hidden="false" customHeight="false" outlineLevel="0" collapsed="false">
      <c r="F1160" s="2" t="n">
        <v>1155</v>
      </c>
      <c r="G1160" s="36" t="n">
        <v>13.5043356702562</v>
      </c>
      <c r="H1160" s="39" t="n">
        <f aca="false">ABS(Simulation!U1160-G1160)</f>
        <v>2.02504679691629E-012</v>
      </c>
    </row>
    <row r="1161" customFormat="false" ht="15" hidden="false" customHeight="false" outlineLevel="0" collapsed="false">
      <c r="F1161" s="2" t="n">
        <v>1156</v>
      </c>
      <c r="G1161" s="36" t="n">
        <v>14.4691563918028</v>
      </c>
      <c r="H1161" s="39" t="n">
        <f aca="false">ABS(Simulation!U1161-G1161)</f>
        <v>1.60582658281783E-012</v>
      </c>
    </row>
    <row r="1162" customFormat="false" ht="15" hidden="false" customHeight="false" outlineLevel="0" collapsed="false">
      <c r="F1162" s="2" t="n">
        <v>1157</v>
      </c>
      <c r="G1162" s="36" t="n">
        <v>16.7182846847451</v>
      </c>
      <c r="H1162" s="39" t="n">
        <f aca="false">ABS(Simulation!U1162-G1162)</f>
        <v>2.03961292299937E-011</v>
      </c>
    </row>
    <row r="1163" customFormat="false" ht="15" hidden="false" customHeight="false" outlineLevel="0" collapsed="false">
      <c r="F1163" s="2" t="n">
        <v>1158</v>
      </c>
      <c r="G1163" s="36" t="n">
        <v>12.4436133385665</v>
      </c>
      <c r="H1163" s="39" t="n">
        <f aca="false">ABS(Simulation!U1163-G1163)</f>
        <v>8.02913291408913E-012</v>
      </c>
    </row>
    <row r="1164" customFormat="false" ht="15" hidden="false" customHeight="false" outlineLevel="0" collapsed="false">
      <c r="F1164" s="2" t="n">
        <v>1159</v>
      </c>
      <c r="G1164" s="36" t="n">
        <v>4.53242542843806</v>
      </c>
      <c r="H1164" s="39" t="n">
        <f aca="false">ABS(Simulation!U1164-G1164)</f>
        <v>4.64073224293315E-012</v>
      </c>
    </row>
    <row r="1165" customFormat="false" ht="15" hidden="false" customHeight="false" outlineLevel="0" collapsed="false">
      <c r="F1165" s="2" t="n">
        <v>1160</v>
      </c>
      <c r="G1165" s="36" t="n">
        <v>7.89591467124259</v>
      </c>
      <c r="H1165" s="39" t="n">
        <f aca="false">ABS(Simulation!U1165-G1165)</f>
        <v>1.81188397618826E-012</v>
      </c>
    </row>
    <row r="1166" customFormat="false" ht="15" hidden="false" customHeight="false" outlineLevel="0" collapsed="false">
      <c r="F1166" s="2" t="n">
        <v>1161</v>
      </c>
      <c r="G1166" s="36" t="n">
        <v>1.53805982146594</v>
      </c>
      <c r="H1166" s="39" t="n">
        <f aca="false">ABS(Simulation!U1166-G1166)</f>
        <v>7.90456589072619E-012</v>
      </c>
    </row>
    <row r="1167" customFormat="false" ht="15" hidden="false" customHeight="false" outlineLevel="0" collapsed="false">
      <c r="F1167" s="2" t="n">
        <v>1162</v>
      </c>
      <c r="G1167" s="36" t="n">
        <v>10.7738695006198</v>
      </c>
      <c r="H1167" s="39" t="n">
        <f aca="false">ABS(Simulation!U1167-G1167)</f>
        <v>2.29327667966572E-012</v>
      </c>
    </row>
    <row r="1168" customFormat="false" ht="15" hidden="false" customHeight="false" outlineLevel="0" collapsed="false">
      <c r="F1168" s="2" t="n">
        <v>1163</v>
      </c>
      <c r="G1168" s="36" t="n">
        <v>14.0963986988633</v>
      </c>
      <c r="H1168" s="39" t="n">
        <f aca="false">ABS(Simulation!U1168-G1168)</f>
        <v>2.47091236360575E-012</v>
      </c>
    </row>
    <row r="1169" customFormat="false" ht="15" hidden="false" customHeight="false" outlineLevel="0" collapsed="false">
      <c r="F1169" s="2" t="n">
        <v>1164</v>
      </c>
      <c r="G1169" s="36" t="n">
        <v>13.2880341924774</v>
      </c>
      <c r="H1169" s="39" t="n">
        <f aca="false">ABS(Simulation!U1169-G1169)</f>
        <v>3.07309733216243E-012</v>
      </c>
    </row>
    <row r="1170" customFormat="false" ht="15" hidden="false" customHeight="false" outlineLevel="0" collapsed="false">
      <c r="F1170" s="2" t="n">
        <v>1165</v>
      </c>
      <c r="G1170" s="36" t="n">
        <v>5.72276694990003</v>
      </c>
      <c r="H1170" s="39" t="n">
        <f aca="false">ABS(Simulation!U1170-G1170)</f>
        <v>4.84501327946418E-012</v>
      </c>
    </row>
    <row r="1171" customFormat="false" ht="15" hidden="false" customHeight="false" outlineLevel="0" collapsed="false">
      <c r="F1171" s="2" t="n">
        <v>1166</v>
      </c>
      <c r="G1171" s="36" t="n">
        <v>9.54057136095461</v>
      </c>
      <c r="H1171" s="39" t="n">
        <f aca="false">ABS(Simulation!U1171-G1171)</f>
        <v>1.76036962784565E-012</v>
      </c>
    </row>
    <row r="1172" customFormat="false" ht="15" hidden="false" customHeight="false" outlineLevel="0" collapsed="false">
      <c r="F1172" s="2" t="n">
        <v>1167</v>
      </c>
      <c r="G1172" s="36" t="n">
        <v>11.399218157074</v>
      </c>
      <c r="H1172" s="39" t="n">
        <f aca="false">ABS(Simulation!U1172-G1172)</f>
        <v>2.05346850634669E-012</v>
      </c>
    </row>
    <row r="1173" customFormat="false" ht="15" hidden="false" customHeight="false" outlineLevel="0" collapsed="false">
      <c r="F1173" s="2" t="n">
        <v>1168</v>
      </c>
      <c r="G1173" s="36" t="n">
        <v>12.8433504677859</v>
      </c>
      <c r="H1173" s="39" t="n">
        <f aca="false">ABS(Simulation!U1173-G1173)</f>
        <v>6.3771210534469E-013</v>
      </c>
    </row>
    <row r="1174" customFormat="false" ht="15" hidden="false" customHeight="false" outlineLevel="0" collapsed="false">
      <c r="F1174" s="2" t="n">
        <v>1169</v>
      </c>
      <c r="G1174" s="36" t="n">
        <v>6.63636974529472</v>
      </c>
      <c r="H1174" s="39" t="n">
        <f aca="false">ABS(Simulation!U1174-G1174)</f>
        <v>3.12905257260354E-012</v>
      </c>
    </row>
    <row r="1175" customFormat="false" ht="15" hidden="false" customHeight="false" outlineLevel="0" collapsed="false">
      <c r="F1175" s="2" t="n">
        <v>1170</v>
      </c>
      <c r="G1175" s="36" t="n">
        <v>16.8794780453691</v>
      </c>
      <c r="H1175" s="39" t="n">
        <f aca="false">ABS(Simulation!U1175-G1175)</f>
        <v>1.62003743753303E-012</v>
      </c>
    </row>
    <row r="1176" customFormat="false" ht="15" hidden="false" customHeight="false" outlineLevel="0" collapsed="false">
      <c r="F1176" s="2" t="n">
        <v>1171</v>
      </c>
      <c r="G1176" s="36" t="n">
        <v>17.7046023673362</v>
      </c>
      <c r="H1176" s="39" t="n">
        <f aca="false">ABS(Simulation!U1176-G1176)</f>
        <v>9.02389274415327E-013</v>
      </c>
    </row>
    <row r="1177" customFormat="false" ht="15" hidden="false" customHeight="false" outlineLevel="0" collapsed="false">
      <c r="F1177" s="2" t="n">
        <v>1172</v>
      </c>
      <c r="G1177" s="36" t="n">
        <v>10.7764321172079</v>
      </c>
      <c r="H1177" s="39" t="n">
        <f aca="false">ABS(Simulation!U1177-G1177)</f>
        <v>1.52766688188422E-012</v>
      </c>
    </row>
    <row r="1178" customFormat="false" ht="15" hidden="false" customHeight="false" outlineLevel="0" collapsed="false">
      <c r="F1178" s="2" t="n">
        <v>1173</v>
      </c>
      <c r="G1178" s="36" t="n">
        <v>6.90867017835051</v>
      </c>
      <c r="H1178" s="39" t="n">
        <f aca="false">ABS(Simulation!U1178-G1178)</f>
        <v>3.01714209172133E-012</v>
      </c>
    </row>
    <row r="1179" customFormat="false" ht="15" hidden="false" customHeight="false" outlineLevel="0" collapsed="false">
      <c r="F1179" s="2" t="n">
        <v>1174</v>
      </c>
      <c r="G1179" s="36" t="n">
        <v>5.79450453766645</v>
      </c>
      <c r="H1179" s="39" t="n">
        <f aca="false">ABS(Simulation!U1179-G1179)</f>
        <v>7.31859017832903E-013</v>
      </c>
    </row>
    <row r="1180" customFormat="false" ht="15" hidden="false" customHeight="false" outlineLevel="0" collapsed="false">
      <c r="F1180" s="2" t="n">
        <v>1175</v>
      </c>
      <c r="G1180" s="36" t="n">
        <v>14.2033343914078</v>
      </c>
      <c r="H1180" s="39" t="n">
        <f aca="false">ABS(Simulation!U1180-G1180)</f>
        <v>2.16715534406831E-013</v>
      </c>
    </row>
    <row r="1181" customFormat="false" ht="15" hidden="false" customHeight="false" outlineLevel="0" collapsed="false">
      <c r="F1181" s="2" t="n">
        <v>1176</v>
      </c>
      <c r="G1181" s="36" t="n">
        <v>9.25544530076923</v>
      </c>
      <c r="H1181" s="39" t="n">
        <f aca="false">ABS(Simulation!U1181-G1181)</f>
        <v>5.98276983510004E-012</v>
      </c>
    </row>
    <row r="1182" customFormat="false" ht="15" hidden="false" customHeight="false" outlineLevel="0" collapsed="false">
      <c r="F1182" s="2" t="n">
        <v>1177</v>
      </c>
      <c r="G1182" s="36" t="n">
        <v>14.5602152185712</v>
      </c>
      <c r="H1182" s="39" t="n">
        <f aca="false">ABS(Simulation!U1182-G1182)</f>
        <v>2.20268248085631E-013</v>
      </c>
    </row>
    <row r="1183" customFormat="false" ht="15" hidden="false" customHeight="false" outlineLevel="0" collapsed="false">
      <c r="F1183" s="2" t="n">
        <v>1178</v>
      </c>
      <c r="G1183" s="36" t="n">
        <v>4.41857969961073</v>
      </c>
      <c r="H1183" s="39" t="n">
        <f aca="false">ABS(Simulation!U1183-G1183)</f>
        <v>8.4821039081362E-013</v>
      </c>
    </row>
    <row r="1184" customFormat="false" ht="15" hidden="false" customHeight="false" outlineLevel="0" collapsed="false">
      <c r="F1184" s="2" t="n">
        <v>1179</v>
      </c>
      <c r="G1184" s="36" t="n">
        <v>8.16557125256085</v>
      </c>
      <c r="H1184" s="39" t="n">
        <f aca="false">ABS(Simulation!U1184-G1184)</f>
        <v>1.84563475613686E-012</v>
      </c>
    </row>
    <row r="1185" customFormat="false" ht="15" hidden="false" customHeight="false" outlineLevel="0" collapsed="false">
      <c r="F1185" s="2" t="n">
        <v>1180</v>
      </c>
      <c r="G1185" s="36" t="n">
        <v>25.3670999383281</v>
      </c>
      <c r="H1185" s="39" t="n">
        <f aca="false">ABS(Simulation!U1185-G1185)</f>
        <v>6.75370870339975E-012</v>
      </c>
    </row>
    <row r="1186" customFormat="false" ht="15" hidden="false" customHeight="false" outlineLevel="0" collapsed="false">
      <c r="F1186" s="2" t="n">
        <v>1181</v>
      </c>
      <c r="G1186" s="36" t="n">
        <v>22.1438972199051</v>
      </c>
      <c r="H1186" s="39" t="n">
        <f aca="false">ABS(Simulation!U1186-G1186)</f>
        <v>6.30251406619209E-012</v>
      </c>
    </row>
    <row r="1187" customFormat="false" ht="15" hidden="false" customHeight="false" outlineLevel="0" collapsed="false">
      <c r="F1187" s="2" t="n">
        <v>1182</v>
      </c>
      <c r="G1187" s="36" t="n">
        <v>9.9576651500593</v>
      </c>
      <c r="H1187" s="39" t="n">
        <f aca="false">ABS(Simulation!U1187-G1187)</f>
        <v>3.62909702289471E-012</v>
      </c>
    </row>
    <row r="1188" customFormat="false" ht="15" hidden="false" customHeight="false" outlineLevel="0" collapsed="false">
      <c r="F1188" s="2" t="n">
        <v>1183</v>
      </c>
      <c r="G1188" s="36" t="n">
        <v>12.6431480413347</v>
      </c>
      <c r="H1188" s="39" t="n">
        <f aca="false">ABS(Simulation!U1188-G1188)</f>
        <v>2.16182627355011E-012</v>
      </c>
    </row>
    <row r="1189" customFormat="false" ht="15" hidden="false" customHeight="false" outlineLevel="0" collapsed="false">
      <c r="F1189" s="2" t="n">
        <v>1184</v>
      </c>
      <c r="G1189" s="36" t="n">
        <v>5.25991198160391</v>
      </c>
      <c r="H1189" s="39" t="n">
        <f aca="false">ABS(Simulation!U1189-G1189)</f>
        <v>4.2312819914514E-012</v>
      </c>
    </row>
    <row r="1190" customFormat="false" ht="15" hidden="false" customHeight="false" outlineLevel="0" collapsed="false">
      <c r="F1190" s="2" t="n">
        <v>1185</v>
      </c>
      <c r="G1190" s="36" t="n">
        <v>6.16187728824322</v>
      </c>
      <c r="H1190" s="39" t="n">
        <f aca="false">ABS(Simulation!U1190-G1190)</f>
        <v>2.0925483568135E-012</v>
      </c>
    </row>
    <row r="1191" customFormat="false" ht="15" hidden="false" customHeight="false" outlineLevel="0" collapsed="false">
      <c r="F1191" s="2" t="n">
        <v>1186</v>
      </c>
      <c r="G1191" s="36" t="n">
        <v>17.8577638890417</v>
      </c>
      <c r="H1191" s="39" t="n">
        <f aca="false">ABS(Simulation!U1191-G1191)</f>
        <v>7.22621962268022E-012</v>
      </c>
    </row>
    <row r="1192" customFormat="false" ht="15" hidden="false" customHeight="false" outlineLevel="0" collapsed="false">
      <c r="F1192" s="2" t="n">
        <v>1187</v>
      </c>
      <c r="G1192" s="36" t="n">
        <v>5.57957232578378</v>
      </c>
      <c r="H1192" s="39" t="n">
        <f aca="false">ABS(Simulation!U1192-G1192)</f>
        <v>2.26485497023532E-012</v>
      </c>
    </row>
    <row r="1193" customFormat="false" ht="15" hidden="false" customHeight="false" outlineLevel="0" collapsed="false">
      <c r="F1193" s="2" t="n">
        <v>1188</v>
      </c>
      <c r="G1193" s="36" t="n">
        <v>6.8005168622987</v>
      </c>
      <c r="H1193" s="39" t="n">
        <f aca="false">ABS(Simulation!U1193-G1193)</f>
        <v>3.93463039927156E-013</v>
      </c>
    </row>
    <row r="1194" customFormat="false" ht="15" hidden="false" customHeight="false" outlineLevel="0" collapsed="false">
      <c r="F1194" s="2" t="n">
        <v>1189</v>
      </c>
      <c r="G1194" s="36" t="n">
        <v>12.6337500894492</v>
      </c>
      <c r="H1194" s="39" t="n">
        <f aca="false">ABS(Simulation!U1194-G1194)</f>
        <v>3.43369777056068E-012</v>
      </c>
    </row>
    <row r="1195" customFormat="false" ht="15" hidden="false" customHeight="false" outlineLevel="0" collapsed="false">
      <c r="F1195" s="2" t="n">
        <v>1190</v>
      </c>
      <c r="G1195" s="36" t="n">
        <v>13.1558707901449</v>
      </c>
      <c r="H1195" s="39" t="n">
        <f aca="false">ABS(Simulation!U1195-G1195)</f>
        <v>1.47970524722041E-012</v>
      </c>
    </row>
    <row r="1196" customFormat="false" ht="15" hidden="false" customHeight="false" outlineLevel="0" collapsed="false">
      <c r="F1196" s="2" t="n">
        <v>1191</v>
      </c>
      <c r="G1196" s="36" t="n">
        <v>9.7056132156991</v>
      </c>
      <c r="H1196" s="39" t="n">
        <f aca="false">ABS(Simulation!U1196-G1196)</f>
        <v>6.29896135251329E-012</v>
      </c>
    </row>
    <row r="1197" customFormat="false" ht="15" hidden="false" customHeight="false" outlineLevel="0" collapsed="false">
      <c r="F1197" s="2" t="n">
        <v>1192</v>
      </c>
      <c r="G1197" s="36" t="n">
        <v>22.9374226569622</v>
      </c>
      <c r="H1197" s="39" t="n">
        <f aca="false">ABS(Simulation!U1197-G1197)</f>
        <v>1.88293824976427E-013</v>
      </c>
    </row>
    <row r="1198" customFormat="false" ht="15" hidden="false" customHeight="false" outlineLevel="0" collapsed="false">
      <c r="F1198" s="2" t="n">
        <v>1193</v>
      </c>
      <c r="G1198" s="36" t="n">
        <v>11.1143326455769</v>
      </c>
      <c r="H1198" s="39" t="n">
        <f aca="false">ABS(Simulation!U1198-G1198)</f>
        <v>2.94519963972562E-012</v>
      </c>
    </row>
    <row r="1199" customFormat="false" ht="15" hidden="false" customHeight="false" outlineLevel="0" collapsed="false">
      <c r="F1199" s="2" t="n">
        <v>1194</v>
      </c>
      <c r="G1199" s="36" t="n">
        <v>6.8366055488838</v>
      </c>
      <c r="H1199" s="39" t="n">
        <f aca="false">ABS(Simulation!U1199-G1199)</f>
        <v>5.29354338141275E-012</v>
      </c>
    </row>
    <row r="1200" customFormat="false" ht="15" hidden="false" customHeight="false" outlineLevel="0" collapsed="false">
      <c r="F1200" s="2" t="n">
        <v>1195</v>
      </c>
      <c r="G1200" s="36" t="n">
        <v>9.96642105642546</v>
      </c>
      <c r="H1200" s="39" t="n">
        <f aca="false">ABS(Simulation!U1200-G1200)</f>
        <v>5.50670620214078E-013</v>
      </c>
    </row>
    <row r="1201" customFormat="false" ht="15" hidden="false" customHeight="false" outlineLevel="0" collapsed="false">
      <c r="F1201" s="2" t="n">
        <v>1196</v>
      </c>
      <c r="G1201" s="36" t="n">
        <v>12.5940740310282</v>
      </c>
      <c r="H1201" s="39" t="n">
        <f aca="false">ABS(Simulation!U1201-G1201)</f>
        <v>4.69846384021366E-012</v>
      </c>
    </row>
    <row r="1202" customFormat="false" ht="15" hidden="false" customHeight="false" outlineLevel="0" collapsed="false">
      <c r="F1202" s="2" t="n">
        <v>1197</v>
      </c>
      <c r="G1202" s="36" t="n">
        <v>6.64707985716608</v>
      </c>
      <c r="H1202" s="39" t="n">
        <f aca="false">ABS(Simulation!U1202-G1202)</f>
        <v>3.74011932535723E-012</v>
      </c>
    </row>
    <row r="1203" customFormat="false" ht="15" hidden="false" customHeight="false" outlineLevel="0" collapsed="false">
      <c r="F1203" s="2" t="n">
        <v>1198</v>
      </c>
      <c r="G1203" s="36" t="n">
        <v>6.9235787491661</v>
      </c>
      <c r="H1203" s="39" t="n">
        <f aca="false">ABS(Simulation!U1203-G1203)</f>
        <v>1.3988810110277E-012</v>
      </c>
    </row>
    <row r="1204" customFormat="false" ht="15" hidden="false" customHeight="false" outlineLevel="0" collapsed="false">
      <c r="F1204" s="2" t="n">
        <v>1199</v>
      </c>
      <c r="G1204" s="36" t="n">
        <v>11.9372036598677</v>
      </c>
      <c r="H1204" s="39" t="n">
        <f aca="false">ABS(Simulation!U1204-G1204)</f>
        <v>7.46425143915985E-012</v>
      </c>
    </row>
    <row r="1205" customFormat="false" ht="15" hidden="false" customHeight="false" outlineLevel="0" collapsed="false">
      <c r="F1205" s="2" t="n">
        <v>1200</v>
      </c>
      <c r="G1205" s="36" t="n">
        <v>9.51341708794215</v>
      </c>
      <c r="H1205" s="39" t="n">
        <f aca="false">ABS(Simulation!U1205-G1205)</f>
        <v>1.04449782156735E-012</v>
      </c>
    </row>
    <row r="1206" customFormat="false" ht="15" hidden="false" customHeight="false" outlineLevel="0" collapsed="false">
      <c r="F1206" s="2" t="n">
        <v>1201</v>
      </c>
      <c r="G1206" s="36" t="n">
        <v>17.1423277687812</v>
      </c>
      <c r="H1206" s="39" t="n">
        <f aca="false">ABS(Simulation!U1206-G1206)</f>
        <v>8.34887714518118E-013</v>
      </c>
    </row>
    <row r="1207" customFormat="false" ht="15" hidden="false" customHeight="false" outlineLevel="0" collapsed="false">
      <c r="F1207" s="2" t="n">
        <v>1202</v>
      </c>
      <c r="G1207" s="36" t="n">
        <v>26.5049165717951</v>
      </c>
      <c r="H1207" s="39" t="n">
        <f aca="false">ABS(Simulation!U1207-G1207)</f>
        <v>3.23652216138726E-012</v>
      </c>
    </row>
    <row r="1208" customFormat="false" ht="15" hidden="false" customHeight="false" outlineLevel="0" collapsed="false">
      <c r="F1208" s="2" t="n">
        <v>1203</v>
      </c>
      <c r="G1208" s="36" t="n">
        <v>7.57106966514957</v>
      </c>
      <c r="H1208" s="39" t="n">
        <f aca="false">ABS(Simulation!U1208-G1208)</f>
        <v>1.11199938146456E-012</v>
      </c>
    </row>
    <row r="1209" customFormat="false" ht="15" hidden="false" customHeight="false" outlineLevel="0" collapsed="false">
      <c r="F1209" s="2" t="n">
        <v>1204</v>
      </c>
      <c r="G1209" s="36" t="n">
        <v>15.2259313857576</v>
      </c>
      <c r="H1209" s="39" t="n">
        <f aca="false">ABS(Simulation!U1209-G1209)</f>
        <v>2.62367905179417E-012</v>
      </c>
    </row>
    <row r="1210" customFormat="false" ht="15" hidden="false" customHeight="false" outlineLevel="0" collapsed="false">
      <c r="F1210" s="2" t="n">
        <v>1205</v>
      </c>
      <c r="G1210" s="36" t="n">
        <v>9.40829863070895</v>
      </c>
      <c r="H1210" s="39" t="n">
        <f aca="false">ABS(Simulation!U1210-G1210)</f>
        <v>1.46904710618401E-012</v>
      </c>
    </row>
    <row r="1211" customFormat="false" ht="15" hidden="false" customHeight="false" outlineLevel="0" collapsed="false">
      <c r="F1211" s="2" t="n">
        <v>1206</v>
      </c>
      <c r="G1211" s="36" t="n">
        <v>8.10573148704372</v>
      </c>
      <c r="H1211" s="39" t="n">
        <f aca="false">ABS(Simulation!U1211-G1211)</f>
        <v>3.09974268475344E-012</v>
      </c>
    </row>
    <row r="1212" customFormat="false" ht="15" hidden="false" customHeight="false" outlineLevel="0" collapsed="false">
      <c r="F1212" s="2" t="n">
        <v>1207</v>
      </c>
      <c r="G1212" s="36" t="n">
        <v>17.3698890446867</v>
      </c>
      <c r="H1212" s="39" t="n">
        <f aca="false">ABS(Simulation!U1212-G1212)</f>
        <v>1.71240799318184E-012</v>
      </c>
    </row>
    <row r="1213" customFormat="false" ht="15" hidden="false" customHeight="false" outlineLevel="0" collapsed="false">
      <c r="F1213" s="2" t="n">
        <v>1208</v>
      </c>
      <c r="G1213" s="36" t="n">
        <v>8.70864620940724</v>
      </c>
      <c r="H1213" s="39" t="n">
        <f aca="false">ABS(Simulation!U1213-G1213)</f>
        <v>1.76036962784565E-012</v>
      </c>
    </row>
    <row r="1214" customFormat="false" ht="15" hidden="false" customHeight="false" outlineLevel="0" collapsed="false">
      <c r="F1214" s="2" t="n">
        <v>1209</v>
      </c>
      <c r="G1214" s="36" t="n">
        <v>8.23549560151692</v>
      </c>
      <c r="H1214" s="39" t="n">
        <f aca="false">ABS(Simulation!U1214-G1214)</f>
        <v>8.10018718766514E-013</v>
      </c>
    </row>
    <row r="1215" customFormat="false" ht="15" hidden="false" customHeight="false" outlineLevel="0" collapsed="false">
      <c r="F1215" s="2" t="n">
        <v>1210</v>
      </c>
      <c r="G1215" s="36" t="n">
        <v>14.0591282931697</v>
      </c>
      <c r="H1215" s="39" t="n">
        <f aca="false">ABS(Simulation!U1215-G1215)</f>
        <v>3.63975516393111E-012</v>
      </c>
    </row>
    <row r="1216" customFormat="false" ht="15" hidden="false" customHeight="false" outlineLevel="0" collapsed="false">
      <c r="F1216" s="2" t="n">
        <v>1211</v>
      </c>
      <c r="G1216" s="36" t="n">
        <v>11.8174962494453</v>
      </c>
      <c r="H1216" s="39" t="n">
        <f aca="false">ABS(Simulation!U1216-G1216)</f>
        <v>3.17434967200825E-012</v>
      </c>
    </row>
    <row r="1217" customFormat="false" ht="15" hidden="false" customHeight="false" outlineLevel="0" collapsed="false">
      <c r="F1217" s="2" t="n">
        <v>1212</v>
      </c>
      <c r="G1217" s="36" t="n">
        <v>10.2068424336765</v>
      </c>
      <c r="H1217" s="39" t="n">
        <f aca="false">ABS(Simulation!U1217-G1217)</f>
        <v>4.29878355134861E-013</v>
      </c>
    </row>
    <row r="1218" customFormat="false" ht="15" hidden="false" customHeight="false" outlineLevel="0" collapsed="false">
      <c r="F1218" s="2" t="n">
        <v>1213</v>
      </c>
      <c r="G1218" s="36" t="n">
        <v>5.81889827292577</v>
      </c>
      <c r="H1218" s="39" t="n">
        <f aca="false">ABS(Simulation!U1218-G1218)</f>
        <v>4.61408689034215E-012</v>
      </c>
    </row>
    <row r="1219" customFormat="false" ht="15" hidden="false" customHeight="false" outlineLevel="0" collapsed="false">
      <c r="F1219" s="2" t="n">
        <v>1214</v>
      </c>
      <c r="G1219" s="36" t="n">
        <v>13.9458877205126</v>
      </c>
      <c r="H1219" s="39" t="n">
        <f aca="false">ABS(Simulation!U1219-G1219)</f>
        <v>2.48334686148155E-012</v>
      </c>
    </row>
    <row r="1220" customFormat="false" ht="15" hidden="false" customHeight="false" outlineLevel="0" collapsed="false">
      <c r="F1220" s="2" t="n">
        <v>1215</v>
      </c>
      <c r="G1220" s="36" t="n">
        <v>7.09929460524575</v>
      </c>
      <c r="H1220" s="39" t="n">
        <f aca="false">ABS(Simulation!U1220-G1220)</f>
        <v>3.14059889205964E-012</v>
      </c>
    </row>
    <row r="1221" customFormat="false" ht="15" hidden="false" customHeight="false" outlineLevel="0" collapsed="false">
      <c r="F1221" s="2" t="n">
        <v>1216</v>
      </c>
      <c r="G1221" s="36" t="n">
        <v>6.96894857524987</v>
      </c>
      <c r="H1221" s="39" t="n">
        <f aca="false">ABS(Simulation!U1221-G1221)</f>
        <v>9.16600129130529E-013</v>
      </c>
    </row>
    <row r="1222" customFormat="false" ht="15" hidden="false" customHeight="false" outlineLevel="0" collapsed="false">
      <c r="F1222" s="2" t="n">
        <v>1217</v>
      </c>
      <c r="G1222" s="36" t="n">
        <v>20.6646346801456</v>
      </c>
      <c r="H1222" s="39" t="n">
        <f aca="false">ABS(Simulation!U1222-G1222)</f>
        <v>1.75504055732745E-012</v>
      </c>
    </row>
    <row r="1223" customFormat="false" ht="15" hidden="false" customHeight="false" outlineLevel="0" collapsed="false">
      <c r="F1223" s="2" t="n">
        <v>1218</v>
      </c>
      <c r="G1223" s="36" t="n">
        <v>27.9277543852018</v>
      </c>
      <c r="H1223" s="39" t="n">
        <f aca="false">ABS(Simulation!U1223-G1223)</f>
        <v>4.9915627187147E-012</v>
      </c>
    </row>
    <row r="1224" customFormat="false" ht="15" hidden="false" customHeight="false" outlineLevel="0" collapsed="false">
      <c r="F1224" s="2" t="n">
        <v>1219</v>
      </c>
      <c r="G1224" s="36" t="n">
        <v>17.1441657349139</v>
      </c>
      <c r="H1224" s="39" t="n">
        <f aca="false">ABS(Simulation!U1224-G1224)</f>
        <v>2.1351809209591E-012</v>
      </c>
    </row>
    <row r="1225" customFormat="false" ht="15" hidden="false" customHeight="false" outlineLevel="0" collapsed="false">
      <c r="F1225" s="2" t="n">
        <v>1220</v>
      </c>
      <c r="G1225" s="36" t="n">
        <v>19.1654573102074</v>
      </c>
      <c r="H1225" s="39" t="n">
        <f aca="false">ABS(Simulation!U1225-G1225)</f>
        <v>3.26494387081766E-012</v>
      </c>
    </row>
    <row r="1226" customFormat="false" ht="15" hidden="false" customHeight="false" outlineLevel="0" collapsed="false">
      <c r="F1226" s="2" t="n">
        <v>1221</v>
      </c>
      <c r="G1226" s="36" t="n">
        <v>8.19347808840277</v>
      </c>
      <c r="H1226" s="39" t="n">
        <f aca="false">ABS(Simulation!U1226-G1226)</f>
        <v>1.72306613421824E-013</v>
      </c>
    </row>
    <row r="1227" customFormat="false" ht="15" hidden="false" customHeight="false" outlineLevel="0" collapsed="false">
      <c r="F1227" s="2" t="n">
        <v>1222</v>
      </c>
      <c r="G1227" s="36" t="n">
        <v>6.64504783913926</v>
      </c>
      <c r="H1227" s="39" t="n">
        <f aca="false">ABS(Simulation!U1227-G1227)</f>
        <v>8.70414851306123E-013</v>
      </c>
    </row>
    <row r="1228" customFormat="false" ht="15" hidden="false" customHeight="false" outlineLevel="0" collapsed="false">
      <c r="F1228" s="2" t="n">
        <v>1223</v>
      </c>
      <c r="G1228" s="36" t="n">
        <v>9.47742777447326</v>
      </c>
      <c r="H1228" s="39" t="n">
        <f aca="false">ABS(Simulation!U1228-G1228)</f>
        <v>5.82645043323282E-013</v>
      </c>
    </row>
    <row r="1229" customFormat="false" ht="15" hidden="false" customHeight="false" outlineLevel="0" collapsed="false">
      <c r="F1229" s="2" t="n">
        <v>1224</v>
      </c>
      <c r="G1229" s="36" t="n">
        <v>8.13279105526538</v>
      </c>
      <c r="H1229" s="39" t="n">
        <f aca="false">ABS(Simulation!U1229-G1229)</f>
        <v>3.88133969408955E-012</v>
      </c>
    </row>
    <row r="1230" customFormat="false" ht="15" hidden="false" customHeight="false" outlineLevel="0" collapsed="false">
      <c r="F1230" s="2" t="n">
        <v>1225</v>
      </c>
      <c r="G1230" s="36" t="n">
        <v>16.1156386798582</v>
      </c>
      <c r="H1230" s="39" t="n">
        <f aca="false">ABS(Simulation!U1230-G1230)</f>
        <v>1.12265752250096E-012</v>
      </c>
    </row>
    <row r="1231" customFormat="false" ht="15" hidden="false" customHeight="false" outlineLevel="0" collapsed="false">
      <c r="F1231" s="2" t="n">
        <v>1226</v>
      </c>
      <c r="G1231" s="36" t="n">
        <v>27.6521265929621</v>
      </c>
      <c r="H1231" s="39" t="n">
        <f aca="false">ABS(Simulation!U1231-G1231)</f>
        <v>6.28119778411929E-012</v>
      </c>
    </row>
    <row r="1232" customFormat="false" ht="15" hidden="false" customHeight="false" outlineLevel="0" collapsed="false">
      <c r="F1232" s="2" t="n">
        <v>1227</v>
      </c>
      <c r="G1232" s="36" t="n">
        <v>10.1784438629531</v>
      </c>
      <c r="H1232" s="39" t="n">
        <f aca="false">ABS(Simulation!U1232-G1232)</f>
        <v>2.62723176547297E-012</v>
      </c>
    </row>
    <row r="1233" customFormat="false" ht="15" hidden="false" customHeight="false" outlineLevel="0" collapsed="false">
      <c r="F1233" s="2" t="n">
        <v>1228</v>
      </c>
      <c r="G1233" s="36" t="n">
        <v>4.56980138537235</v>
      </c>
      <c r="H1233" s="39" t="n">
        <f aca="false">ABS(Simulation!U1233-G1233)</f>
        <v>8.4821039081362E-013</v>
      </c>
    </row>
    <row r="1234" customFormat="false" ht="15" hidden="false" customHeight="false" outlineLevel="0" collapsed="false">
      <c r="F1234" s="2" t="n">
        <v>1229</v>
      </c>
      <c r="G1234" s="36" t="n">
        <v>12.8383747542445</v>
      </c>
      <c r="H1234" s="39" t="n">
        <f aca="false">ABS(Simulation!U1234-G1234)</f>
        <v>2.48867593199975E-012</v>
      </c>
    </row>
    <row r="1235" customFormat="false" ht="15" hidden="false" customHeight="false" outlineLevel="0" collapsed="false">
      <c r="F1235" s="2" t="n">
        <v>1230</v>
      </c>
      <c r="G1235" s="36" t="n">
        <v>4.61860974543017</v>
      </c>
      <c r="H1235" s="39" t="n">
        <f aca="false">ABS(Simulation!U1235-G1235)</f>
        <v>2.1600499167107E-012</v>
      </c>
    </row>
    <row r="1236" customFormat="false" ht="15" hidden="false" customHeight="false" outlineLevel="0" collapsed="false">
      <c r="F1236" s="2" t="n">
        <v>1231</v>
      </c>
      <c r="G1236" s="36" t="n">
        <v>17.1453628987931</v>
      </c>
      <c r="H1236" s="39" t="n">
        <f aca="false">ABS(Simulation!U1236-G1236)</f>
        <v>3.93995946978976E-012</v>
      </c>
    </row>
    <row r="1237" customFormat="false" ht="15" hidden="false" customHeight="false" outlineLevel="0" collapsed="false">
      <c r="F1237" s="2" t="n">
        <v>1232</v>
      </c>
      <c r="G1237" s="36" t="n">
        <v>11.9538014657071</v>
      </c>
      <c r="H1237" s="39" t="n">
        <f aca="false">ABS(Simulation!U1237-G1237)</f>
        <v>2.23110419028671E-012</v>
      </c>
    </row>
    <row r="1238" customFormat="false" ht="15" hidden="false" customHeight="false" outlineLevel="0" collapsed="false">
      <c r="F1238" s="2" t="n">
        <v>1233</v>
      </c>
      <c r="G1238" s="36" t="n">
        <v>24.429485864527</v>
      </c>
      <c r="H1238" s="39" t="n">
        <f aca="false">ABS(Simulation!U1238-G1238)</f>
        <v>1.97530880541308E-012</v>
      </c>
    </row>
    <row r="1239" customFormat="false" ht="15" hidden="false" customHeight="false" outlineLevel="0" collapsed="false">
      <c r="F1239" s="2" t="n">
        <v>1234</v>
      </c>
      <c r="G1239" s="36" t="n">
        <v>15.931963558692</v>
      </c>
      <c r="H1239" s="39" t="n">
        <f aca="false">ABS(Simulation!U1239-G1239)</f>
        <v>4.40536496171262E-013</v>
      </c>
    </row>
    <row r="1240" customFormat="false" ht="15" hidden="false" customHeight="false" outlineLevel="0" collapsed="false">
      <c r="F1240" s="2" t="n">
        <v>1235</v>
      </c>
      <c r="G1240" s="36" t="n">
        <v>8.63595065608162</v>
      </c>
      <c r="H1240" s="39" t="n">
        <f aca="false">ABS(Simulation!U1240-G1240)</f>
        <v>1.46549439250521E-012</v>
      </c>
    </row>
    <row r="1241" customFormat="false" ht="15" hidden="false" customHeight="false" outlineLevel="0" collapsed="false">
      <c r="F1241" s="2" t="n">
        <v>1236</v>
      </c>
      <c r="G1241" s="36" t="n">
        <v>12.886628699363</v>
      </c>
      <c r="H1241" s="39" t="n">
        <f aca="false">ABS(Simulation!U1241-G1241)</f>
        <v>1.67865721323324E-012</v>
      </c>
    </row>
    <row r="1242" customFormat="false" ht="15" hidden="false" customHeight="false" outlineLevel="0" collapsed="false">
      <c r="F1242" s="2" t="n">
        <v>1237</v>
      </c>
      <c r="G1242" s="36" t="n">
        <v>14.0044457408443</v>
      </c>
      <c r="H1242" s="39" t="n">
        <f aca="false">ABS(Simulation!U1242-G1242)</f>
        <v>2.00728322852228E-012</v>
      </c>
    </row>
    <row r="1243" customFormat="false" ht="15" hidden="false" customHeight="false" outlineLevel="0" collapsed="false">
      <c r="F1243" s="2" t="n">
        <v>1238</v>
      </c>
      <c r="G1243" s="36" t="n">
        <v>11.1997160147297</v>
      </c>
      <c r="H1243" s="39" t="n">
        <f aca="false">ABS(Simulation!U1243-G1243)</f>
        <v>1.89714910447947E-012</v>
      </c>
    </row>
    <row r="1244" customFormat="false" ht="15" hidden="false" customHeight="false" outlineLevel="0" collapsed="false">
      <c r="F1244" s="2" t="n">
        <v>1239</v>
      </c>
      <c r="G1244" s="36" t="n">
        <v>10.0316628834816</v>
      </c>
      <c r="H1244" s="39" t="n">
        <f aca="false">ABS(Simulation!U1244-G1244)</f>
        <v>2.07300843158009E-012</v>
      </c>
    </row>
    <row r="1245" customFormat="false" ht="15" hidden="false" customHeight="false" outlineLevel="0" collapsed="false">
      <c r="F1245" s="2" t="n">
        <v>1240</v>
      </c>
      <c r="G1245" s="36" t="n">
        <v>10.6514249825531</v>
      </c>
      <c r="H1245" s="39" t="n">
        <f aca="false">ABS(Simulation!U1245-G1245)</f>
        <v>3.78364006792253E-013</v>
      </c>
    </row>
    <row r="1246" customFormat="false" ht="15" hidden="false" customHeight="false" outlineLevel="0" collapsed="false">
      <c r="F1246" s="2" t="n">
        <v>1241</v>
      </c>
      <c r="G1246" s="36" t="n">
        <v>14.2815200825808</v>
      </c>
      <c r="H1246" s="39" t="n">
        <f aca="false">ABS(Simulation!U1246-G1246)</f>
        <v>4.38404867963982E-012</v>
      </c>
    </row>
    <row r="1247" customFormat="false" ht="15" hidden="false" customHeight="false" outlineLevel="0" collapsed="false">
      <c r="F1247" s="2" t="n">
        <v>1242</v>
      </c>
      <c r="G1247" s="36" t="n">
        <v>16.3906153163899</v>
      </c>
      <c r="H1247" s="39" t="n">
        <f aca="false">ABS(Simulation!U1247-G1247)</f>
        <v>1.424638185199E-012</v>
      </c>
    </row>
    <row r="1248" customFormat="false" ht="15" hidden="false" customHeight="false" outlineLevel="0" collapsed="false">
      <c r="F1248" s="2" t="n">
        <v>1243</v>
      </c>
      <c r="G1248" s="36" t="n">
        <v>5.5889872856463</v>
      </c>
      <c r="H1248" s="39" t="n">
        <f aca="false">ABS(Simulation!U1248-G1248)</f>
        <v>2.44604336785415E-012</v>
      </c>
    </row>
    <row r="1249" customFormat="false" ht="15" hidden="false" customHeight="false" outlineLevel="0" collapsed="false">
      <c r="F1249" s="2" t="n">
        <v>1244</v>
      </c>
      <c r="G1249" s="36" t="n">
        <v>10.6684118499553</v>
      </c>
      <c r="H1249" s="39" t="n">
        <f aca="false">ABS(Simulation!U1249-G1249)</f>
        <v>2.31459296173853E-012</v>
      </c>
    </row>
    <row r="1250" customFormat="false" ht="15" hidden="false" customHeight="false" outlineLevel="0" collapsed="false">
      <c r="F1250" s="2" t="n">
        <v>1245</v>
      </c>
      <c r="G1250" s="36" t="n">
        <v>13.3702120959047</v>
      </c>
      <c r="H1250" s="39" t="n">
        <f aca="false">ABS(Simulation!U1250-G1250)</f>
        <v>1.82964754458226E-012</v>
      </c>
    </row>
    <row r="1251" customFormat="false" ht="15" hidden="false" customHeight="false" outlineLevel="0" collapsed="false">
      <c r="F1251" s="2" t="n">
        <v>1246</v>
      </c>
      <c r="G1251" s="36" t="n">
        <v>21.5616698264171</v>
      </c>
      <c r="H1251" s="39" t="n">
        <f aca="false">ABS(Simulation!U1251-G1251)</f>
        <v>3.72679664906173E-012</v>
      </c>
    </row>
    <row r="1252" customFormat="false" ht="15" hidden="false" customHeight="false" outlineLevel="0" collapsed="false">
      <c r="F1252" s="2" t="n">
        <v>1247</v>
      </c>
      <c r="G1252" s="36" t="n">
        <v>18.3034941467438</v>
      </c>
      <c r="H1252" s="39" t="n">
        <f aca="false">ABS(Simulation!U1252-G1252)</f>
        <v>3.04467562273203E-012</v>
      </c>
    </row>
    <row r="1253" customFormat="false" ht="15" hidden="false" customHeight="false" outlineLevel="0" collapsed="false">
      <c r="F1253" s="2" t="n">
        <v>1248</v>
      </c>
      <c r="G1253" s="36" t="n">
        <v>13.722364127913</v>
      </c>
      <c r="H1253" s="39" t="n">
        <f aca="false">ABS(Simulation!U1253-G1253)</f>
        <v>2.89190893454361E-012</v>
      </c>
    </row>
    <row r="1254" customFormat="false" ht="15" hidden="false" customHeight="false" outlineLevel="0" collapsed="false">
      <c r="F1254" s="2" t="n">
        <v>1249</v>
      </c>
      <c r="G1254" s="36" t="n">
        <v>9.43954342428083</v>
      </c>
      <c r="H1254" s="39" t="n">
        <f aca="false">ABS(Simulation!U1254-G1254)</f>
        <v>1.3008261134928E-011</v>
      </c>
    </row>
    <row r="1255" customFormat="false" ht="15" hidden="false" customHeight="false" outlineLevel="0" collapsed="false">
      <c r="F1255" s="2" t="n">
        <v>1250</v>
      </c>
      <c r="G1255" s="36" t="n">
        <v>12.572137984054</v>
      </c>
      <c r="H1255" s="39" t="n">
        <f aca="false">ABS(Simulation!U1255-G1255)</f>
        <v>1.49213974509621E-012</v>
      </c>
    </row>
    <row r="1256" customFormat="false" ht="15" hidden="false" customHeight="false" outlineLevel="0" collapsed="false">
      <c r="F1256" s="2" t="n">
        <v>1251</v>
      </c>
      <c r="G1256" s="36" t="n">
        <v>11.1814643607749</v>
      </c>
      <c r="H1256" s="39" t="n">
        <f aca="false">ABS(Simulation!U1256-G1256)</f>
        <v>4.72510919280467E-013</v>
      </c>
    </row>
    <row r="1257" customFormat="false" ht="15" hidden="false" customHeight="false" outlineLevel="0" collapsed="false">
      <c r="F1257" s="2" t="n">
        <v>1252</v>
      </c>
      <c r="G1257" s="36" t="n">
        <v>15.0423776262364</v>
      </c>
      <c r="H1257" s="39" t="n">
        <f aca="false">ABS(Simulation!U1257-G1257)</f>
        <v>2.42117437210254E-012</v>
      </c>
    </row>
    <row r="1258" customFormat="false" ht="15" hidden="false" customHeight="false" outlineLevel="0" collapsed="false">
      <c r="F1258" s="2" t="n">
        <v>1253</v>
      </c>
      <c r="G1258" s="36" t="n">
        <v>19.3926180578877</v>
      </c>
      <c r="H1258" s="39" t="n">
        <f aca="false">ABS(Simulation!U1258-G1258)</f>
        <v>4.74642547487747E-012</v>
      </c>
    </row>
    <row r="1259" customFormat="false" ht="15" hidden="false" customHeight="false" outlineLevel="0" collapsed="false">
      <c r="F1259" s="2" t="n">
        <v>1254</v>
      </c>
      <c r="G1259" s="36" t="n">
        <v>9.1181969096743</v>
      </c>
      <c r="H1259" s="39" t="n">
        <f aca="false">ABS(Simulation!U1259-G1259)</f>
        <v>5.01643171446631E-012</v>
      </c>
    </row>
    <row r="1260" customFormat="false" ht="15" hidden="false" customHeight="false" outlineLevel="0" collapsed="false">
      <c r="F1260" s="2" t="n">
        <v>1255</v>
      </c>
      <c r="G1260" s="36" t="n">
        <v>25.1110444306541</v>
      </c>
      <c r="H1260" s="39" t="n">
        <f aca="false">ABS(Simulation!U1260-G1260)</f>
        <v>2.44071429733594E-012</v>
      </c>
    </row>
    <row r="1261" customFormat="false" ht="15" hidden="false" customHeight="false" outlineLevel="0" collapsed="false">
      <c r="F1261" s="2" t="n">
        <v>1256</v>
      </c>
      <c r="G1261" s="36" t="n">
        <v>32.8866936919471</v>
      </c>
      <c r="H1261" s="39" t="n">
        <f aca="false">ABS(Simulation!U1261-G1261)</f>
        <v>5.52802248421358E-012</v>
      </c>
    </row>
    <row r="1262" customFormat="false" ht="15" hidden="false" customHeight="false" outlineLevel="0" collapsed="false">
      <c r="F1262" s="2" t="n">
        <v>1257</v>
      </c>
      <c r="G1262" s="36" t="n">
        <v>6.11708213854929</v>
      </c>
      <c r="H1262" s="39" t="n">
        <f aca="false">ABS(Simulation!U1262-G1262)</f>
        <v>3.04556380115173E-012</v>
      </c>
    </row>
    <row r="1263" customFormat="false" ht="15" hidden="false" customHeight="false" outlineLevel="0" collapsed="false">
      <c r="F1263" s="2" t="n">
        <v>1258</v>
      </c>
      <c r="G1263" s="36" t="n">
        <v>13.4713455404878</v>
      </c>
      <c r="H1263" s="39" t="n">
        <f aca="false">ABS(Simulation!U1263-G1263)</f>
        <v>2.64321897702757E-012</v>
      </c>
    </row>
    <row r="1264" customFormat="false" ht="15" hidden="false" customHeight="false" outlineLevel="0" collapsed="false">
      <c r="F1264" s="2" t="n">
        <v>1259</v>
      </c>
      <c r="G1264" s="36" t="n">
        <v>11.3739282467849</v>
      </c>
      <c r="H1264" s="39" t="n">
        <f aca="false">ABS(Simulation!U1264-G1264)</f>
        <v>5.20650189628213E-012</v>
      </c>
    </row>
    <row r="1265" customFormat="false" ht="15" hidden="false" customHeight="false" outlineLevel="0" collapsed="false">
      <c r="F1265" s="2" t="n">
        <v>1260</v>
      </c>
      <c r="G1265" s="36" t="n">
        <v>29.0592598672683</v>
      </c>
      <c r="H1265" s="39" t="n">
        <f aca="false">ABS(Simulation!U1265-G1265)</f>
        <v>2.51532128459075E-012</v>
      </c>
    </row>
    <row r="1266" customFormat="false" ht="15" hidden="false" customHeight="false" outlineLevel="0" collapsed="false">
      <c r="F1266" s="2" t="n">
        <v>1261</v>
      </c>
      <c r="G1266" s="36" t="n">
        <v>9.39572194083767</v>
      </c>
      <c r="H1266" s="39" t="n">
        <f aca="false">ABS(Simulation!U1266-G1266)</f>
        <v>4.56523707725864E-012</v>
      </c>
    </row>
    <row r="1267" customFormat="false" ht="15" hidden="false" customHeight="false" outlineLevel="0" collapsed="false">
      <c r="F1267" s="2" t="n">
        <v>1262</v>
      </c>
      <c r="G1267" s="36" t="n">
        <v>10.8724538650559</v>
      </c>
      <c r="H1267" s="39" t="n">
        <f aca="false">ABS(Simulation!U1267-G1267)</f>
        <v>8.56914539326681E-012</v>
      </c>
    </row>
    <row r="1268" customFormat="false" ht="15" hidden="false" customHeight="false" outlineLevel="0" collapsed="false">
      <c r="F1268" s="2" t="n">
        <v>1263</v>
      </c>
      <c r="G1268" s="36" t="n">
        <v>12.541168697998</v>
      </c>
      <c r="H1268" s="39" t="n">
        <f aca="false">ABS(Simulation!U1268-G1268)</f>
        <v>1.35003119794419E-012</v>
      </c>
    </row>
    <row r="1269" customFormat="false" ht="15" hidden="false" customHeight="false" outlineLevel="0" collapsed="false">
      <c r="F1269" s="2" t="n">
        <v>1264</v>
      </c>
      <c r="G1269" s="36" t="n">
        <v>23.4733596590282</v>
      </c>
      <c r="H1269" s="39" t="n">
        <f aca="false">ABS(Simulation!U1269-G1269)</f>
        <v>1.08180131519475E-011</v>
      </c>
    </row>
    <row r="1270" customFormat="false" ht="15" hidden="false" customHeight="false" outlineLevel="0" collapsed="false">
      <c r="F1270" s="2" t="n">
        <v>1265</v>
      </c>
      <c r="G1270" s="36" t="n">
        <v>14.5459274839131</v>
      </c>
      <c r="H1270" s="39" t="n">
        <f aca="false">ABS(Simulation!U1270-G1270)</f>
        <v>6.00408611717285E-012</v>
      </c>
    </row>
    <row r="1271" customFormat="false" ht="15" hidden="false" customHeight="false" outlineLevel="0" collapsed="false">
      <c r="F1271" s="2" t="n">
        <v>1266</v>
      </c>
      <c r="G1271" s="36" t="n">
        <v>11.1400800322014</v>
      </c>
      <c r="H1271" s="39" t="n">
        <f aca="false">ABS(Simulation!U1271-G1271)</f>
        <v>8.04689648248314E-013</v>
      </c>
    </row>
    <row r="1272" customFormat="false" ht="15" hidden="false" customHeight="false" outlineLevel="0" collapsed="false">
      <c r="F1272" s="2" t="n">
        <v>1267</v>
      </c>
      <c r="G1272" s="36" t="n">
        <v>20.9526434888061</v>
      </c>
      <c r="H1272" s="39" t="n">
        <f aca="false">ABS(Simulation!U1272-G1272)</f>
        <v>1.00186525742174E-012</v>
      </c>
    </row>
    <row r="1273" customFormat="false" ht="15" hidden="false" customHeight="false" outlineLevel="0" collapsed="false">
      <c r="F1273" s="2" t="n">
        <v>1268</v>
      </c>
      <c r="G1273" s="36" t="n">
        <v>20.7122422373046</v>
      </c>
      <c r="H1273" s="39" t="n">
        <f aca="false">ABS(Simulation!U1273-G1273)</f>
        <v>3.18678416988405E-012</v>
      </c>
    </row>
    <row r="1274" customFormat="false" ht="15" hidden="false" customHeight="false" outlineLevel="0" collapsed="false">
      <c r="F1274" s="2" t="n">
        <v>1269</v>
      </c>
      <c r="G1274" s="36" t="n">
        <v>13.1981143296358</v>
      </c>
      <c r="H1274" s="39" t="n">
        <f aca="false">ABS(Simulation!U1274-G1274)</f>
        <v>3.16369153097185E-012</v>
      </c>
    </row>
    <row r="1275" customFormat="false" ht="15" hidden="false" customHeight="false" outlineLevel="0" collapsed="false">
      <c r="F1275" s="2" t="n">
        <v>1270</v>
      </c>
      <c r="G1275" s="36" t="n">
        <v>14.3320130347428</v>
      </c>
      <c r="H1275" s="39" t="n">
        <f aca="false">ABS(Simulation!U1275-G1275)</f>
        <v>3.66640051652212E-012</v>
      </c>
    </row>
    <row r="1276" customFormat="false" ht="15" hidden="false" customHeight="false" outlineLevel="0" collapsed="false">
      <c r="F1276" s="2" t="n">
        <v>1271</v>
      </c>
      <c r="G1276" s="36" t="n">
        <v>18.555867537149</v>
      </c>
      <c r="H1276" s="39" t="n">
        <f aca="false">ABS(Simulation!U1276-G1276)</f>
        <v>3.06243919112603E-012</v>
      </c>
    </row>
    <row r="1277" customFormat="false" ht="15" hidden="false" customHeight="false" outlineLevel="0" collapsed="false">
      <c r="F1277" s="2" t="n">
        <v>1272</v>
      </c>
      <c r="G1277" s="36" t="n">
        <v>13.8236532101412</v>
      </c>
      <c r="H1277" s="39" t="n">
        <f aca="false">ABS(Simulation!U1277-G1277)</f>
        <v>1.1201706229258E-011</v>
      </c>
    </row>
    <row r="1278" customFormat="false" ht="15" hidden="false" customHeight="false" outlineLevel="0" collapsed="false">
      <c r="F1278" s="2" t="n">
        <v>1273</v>
      </c>
      <c r="G1278" s="36" t="n">
        <v>7.07440047193451</v>
      </c>
      <c r="H1278" s="39" t="n">
        <f aca="false">ABS(Simulation!U1278-G1278)</f>
        <v>7.38520355980654E-012</v>
      </c>
    </row>
    <row r="1279" customFormat="false" ht="15" hidden="false" customHeight="false" outlineLevel="0" collapsed="false">
      <c r="F1279" s="2" t="n">
        <v>1274</v>
      </c>
      <c r="G1279" s="36" t="n">
        <v>13.7401558975993</v>
      </c>
      <c r="H1279" s="39" t="n">
        <f aca="false">ABS(Simulation!U1279-G1279)</f>
        <v>1.49391610193561E-011</v>
      </c>
    </row>
    <row r="1280" customFormat="false" ht="15" hidden="false" customHeight="false" outlineLevel="0" collapsed="false">
      <c r="F1280" s="2" t="n">
        <v>1275</v>
      </c>
      <c r="G1280" s="36" t="n">
        <v>4.96495175119474</v>
      </c>
      <c r="H1280" s="39" t="n">
        <f aca="false">ABS(Simulation!U1280-G1280)</f>
        <v>3.30135918602537E-012</v>
      </c>
    </row>
    <row r="1281" customFormat="false" ht="15" hidden="false" customHeight="false" outlineLevel="0" collapsed="false">
      <c r="F1281" s="2" t="n">
        <v>1276</v>
      </c>
      <c r="G1281" s="36" t="n">
        <v>10.370838419727</v>
      </c>
      <c r="H1281" s="39" t="n">
        <f aca="false">ABS(Simulation!U1281-G1281)</f>
        <v>2.25064411552012E-012</v>
      </c>
    </row>
    <row r="1282" customFormat="false" ht="15" hidden="false" customHeight="false" outlineLevel="0" collapsed="false">
      <c r="F1282" s="2" t="n">
        <v>1277</v>
      </c>
      <c r="G1282" s="36" t="n">
        <v>19.1605216999851</v>
      </c>
      <c r="H1282" s="39" t="n">
        <f aca="false">ABS(Simulation!U1282-G1282)</f>
        <v>2.1067592115287E-012</v>
      </c>
    </row>
    <row r="1283" customFormat="false" ht="15" hidden="false" customHeight="false" outlineLevel="0" collapsed="false">
      <c r="F1283" s="2" t="n">
        <v>1278</v>
      </c>
      <c r="G1283" s="36" t="n">
        <v>9.38092002683412</v>
      </c>
      <c r="H1283" s="39" t="n">
        <f aca="false">ABS(Simulation!U1283-G1283)</f>
        <v>2.27373675443232E-013</v>
      </c>
    </row>
    <row r="1284" customFormat="false" ht="15" hidden="false" customHeight="false" outlineLevel="0" collapsed="false">
      <c r="F1284" s="2" t="n">
        <v>1279</v>
      </c>
      <c r="G1284" s="36" t="n">
        <v>17.0193072876116</v>
      </c>
      <c r="H1284" s="39" t="n">
        <f aca="false">ABS(Simulation!U1284-G1284)</f>
        <v>6.75015598972095E-014</v>
      </c>
    </row>
    <row r="1285" customFormat="false" ht="15" hidden="false" customHeight="false" outlineLevel="0" collapsed="false">
      <c r="F1285" s="2" t="n">
        <v>1280</v>
      </c>
      <c r="G1285" s="36" t="n">
        <v>5.87409563976523</v>
      </c>
      <c r="H1285" s="39" t="n">
        <f aca="false">ABS(Simulation!U1285-G1285)</f>
        <v>4.33608704497601E-012</v>
      </c>
    </row>
    <row r="1286" customFormat="false" ht="15" hidden="false" customHeight="false" outlineLevel="0" collapsed="false">
      <c r="F1286" s="2" t="n">
        <v>1281</v>
      </c>
      <c r="G1286" s="36" t="n">
        <v>10.3734409301431</v>
      </c>
      <c r="H1286" s="39" t="n">
        <f aca="false">ABS(Simulation!U1286-G1286)</f>
        <v>7.95807864051312E-012</v>
      </c>
    </row>
    <row r="1287" customFormat="false" ht="15" hidden="false" customHeight="false" outlineLevel="0" collapsed="false">
      <c r="F1287" s="2" t="n">
        <v>1282</v>
      </c>
      <c r="G1287" s="36" t="n">
        <v>18.4659927610177</v>
      </c>
      <c r="H1287" s="39" t="n">
        <f aca="false">ABS(Simulation!U1287-G1287)</f>
        <v>5.79092329644482E-013</v>
      </c>
    </row>
    <row r="1288" customFormat="false" ht="15" hidden="false" customHeight="false" outlineLevel="0" collapsed="false">
      <c r="F1288" s="2" t="n">
        <v>1283</v>
      </c>
      <c r="G1288" s="36" t="n">
        <v>10.3467483687109</v>
      </c>
      <c r="H1288" s="39" t="n">
        <f aca="false">ABS(Simulation!U1288-G1288)</f>
        <v>8.08242361927114E-013</v>
      </c>
    </row>
    <row r="1289" customFormat="false" ht="15" hidden="false" customHeight="false" outlineLevel="0" collapsed="false">
      <c r="F1289" s="2" t="n">
        <v>1284</v>
      </c>
      <c r="G1289" s="36" t="n">
        <v>9.269386176439</v>
      </c>
      <c r="H1289" s="39" t="n">
        <f aca="false">ABS(Simulation!U1289-G1289)</f>
        <v>2.22222240608971E-012</v>
      </c>
    </row>
    <row r="1290" customFormat="false" ht="15" hidden="false" customHeight="false" outlineLevel="0" collapsed="false">
      <c r="F1290" s="2" t="n">
        <v>1285</v>
      </c>
      <c r="G1290" s="36" t="n">
        <v>10.6649728210406</v>
      </c>
      <c r="H1290" s="39" t="n">
        <f aca="false">ABS(Simulation!U1290-G1290)</f>
        <v>2.79243295153719E-012</v>
      </c>
    </row>
    <row r="1291" customFormat="false" ht="15" hidden="false" customHeight="false" outlineLevel="0" collapsed="false">
      <c r="F1291" s="2" t="n">
        <v>1286</v>
      </c>
      <c r="G1291" s="36" t="n">
        <v>12.3624950080097</v>
      </c>
      <c r="H1291" s="39" t="n">
        <f aca="false">ABS(Simulation!U1291-G1291)</f>
        <v>3.92574861507455E-013</v>
      </c>
    </row>
    <row r="1292" customFormat="false" ht="15" hidden="false" customHeight="false" outlineLevel="0" collapsed="false">
      <c r="F1292" s="2" t="n">
        <v>1287</v>
      </c>
      <c r="G1292" s="36" t="n">
        <v>13.7017056541852</v>
      </c>
      <c r="H1292" s="39" t="n">
        <f aca="false">ABS(Simulation!U1292-G1292)</f>
        <v>2.28617125230812E-012</v>
      </c>
    </row>
    <row r="1293" customFormat="false" ht="15" hidden="false" customHeight="false" outlineLevel="0" collapsed="false">
      <c r="F1293" s="2" t="n">
        <v>1288</v>
      </c>
      <c r="G1293" s="36" t="n">
        <v>9.41156625355943</v>
      </c>
      <c r="H1293" s="39" t="n">
        <f aca="false">ABS(Simulation!U1293-G1293)</f>
        <v>2.56328291925456E-012</v>
      </c>
    </row>
    <row r="1294" customFormat="false" ht="15" hidden="false" customHeight="false" outlineLevel="0" collapsed="false">
      <c r="F1294" s="2" t="n">
        <v>1289</v>
      </c>
      <c r="G1294" s="36" t="n">
        <v>14.0086071921774</v>
      </c>
      <c r="H1294" s="39" t="n">
        <f aca="false">ABS(Simulation!U1294-G1294)</f>
        <v>2.61834998127597E-012</v>
      </c>
    </row>
    <row r="1295" customFormat="false" ht="15" hidden="false" customHeight="false" outlineLevel="0" collapsed="false">
      <c r="F1295" s="2" t="n">
        <v>1290</v>
      </c>
      <c r="G1295" s="36" t="n">
        <v>12.7046622544284</v>
      </c>
      <c r="H1295" s="39" t="n">
        <f aca="false">ABS(Simulation!U1295-G1295)</f>
        <v>1.09299236328297E-011</v>
      </c>
    </row>
    <row r="1296" customFormat="false" ht="15" hidden="false" customHeight="false" outlineLevel="0" collapsed="false">
      <c r="F1296" s="2" t="n">
        <v>1291</v>
      </c>
      <c r="G1296" s="36" t="n">
        <v>17.9321623188057</v>
      </c>
      <c r="H1296" s="39" t="n">
        <f aca="false">ABS(Simulation!U1296-G1296)</f>
        <v>4.77839989798667E-012</v>
      </c>
    </row>
    <row r="1297" customFormat="false" ht="15" hidden="false" customHeight="false" outlineLevel="0" collapsed="false">
      <c r="F1297" s="2" t="n">
        <v>1292</v>
      </c>
      <c r="G1297" s="36" t="n">
        <v>19.8950326782057</v>
      </c>
      <c r="H1297" s="39" t="n">
        <f aca="false">ABS(Simulation!U1297-G1297)</f>
        <v>1.50635059981141E-012</v>
      </c>
    </row>
    <row r="1298" customFormat="false" ht="15" hidden="false" customHeight="false" outlineLevel="0" collapsed="false">
      <c r="F1298" s="2" t="n">
        <v>1293</v>
      </c>
      <c r="G1298" s="36" t="n">
        <v>19.8804564390699</v>
      </c>
      <c r="H1298" s="39" t="n">
        <f aca="false">ABS(Simulation!U1298-G1298)</f>
        <v>2.94875235340442E-013</v>
      </c>
    </row>
    <row r="1299" customFormat="false" ht="15" hidden="false" customHeight="false" outlineLevel="0" collapsed="false">
      <c r="F1299" s="2" t="n">
        <v>1294</v>
      </c>
      <c r="G1299" s="36" t="n">
        <v>11.8145207050526</v>
      </c>
      <c r="H1299" s="39" t="n">
        <f aca="false">ABS(Simulation!U1299-G1299)</f>
        <v>2.67874611381558E-012</v>
      </c>
    </row>
    <row r="1300" customFormat="false" ht="15" hidden="false" customHeight="false" outlineLevel="0" collapsed="false">
      <c r="F1300" s="2" t="n">
        <v>1295</v>
      </c>
      <c r="G1300" s="36" t="n">
        <v>12.9418350532057</v>
      </c>
      <c r="H1300" s="39" t="n">
        <f aca="false">ABS(Simulation!U1300-G1300)</f>
        <v>2.87947443666781E-012</v>
      </c>
    </row>
    <row r="1301" customFormat="false" ht="15" hidden="false" customHeight="false" outlineLevel="0" collapsed="false">
      <c r="F1301" s="2" t="n">
        <v>1296</v>
      </c>
      <c r="G1301" s="36" t="n">
        <v>24.2905741956673</v>
      </c>
      <c r="H1301" s="39" t="n">
        <f aca="false">ABS(Simulation!U1301-G1301)</f>
        <v>1.55608859131462E-012</v>
      </c>
    </row>
    <row r="1302" customFormat="false" ht="15" hidden="false" customHeight="false" outlineLevel="0" collapsed="false">
      <c r="F1302" s="2" t="n">
        <v>1297</v>
      </c>
      <c r="G1302" s="36" t="n">
        <v>13.9388347134123</v>
      </c>
      <c r="H1302" s="39" t="n">
        <f aca="false">ABS(Simulation!U1302-G1302)</f>
        <v>8.19255774331396E-012</v>
      </c>
    </row>
    <row r="1303" customFormat="false" ht="15" hidden="false" customHeight="false" outlineLevel="0" collapsed="false">
      <c r="F1303" s="2" t="n">
        <v>1298</v>
      </c>
      <c r="G1303" s="36" t="n">
        <v>14.2140898808854</v>
      </c>
      <c r="H1303" s="39" t="n">
        <f aca="false">ABS(Simulation!U1303-G1303)</f>
        <v>5.48894263374677E-013</v>
      </c>
    </row>
    <row r="1304" customFormat="false" ht="15" hidden="false" customHeight="false" outlineLevel="0" collapsed="false">
      <c r="F1304" s="2" t="n">
        <v>1299</v>
      </c>
      <c r="G1304" s="36" t="n">
        <v>13.5282647809948</v>
      </c>
      <c r="H1304" s="39" t="n">
        <f aca="false">ABS(Simulation!U1304-G1304)</f>
        <v>7.03259672718559E-012</v>
      </c>
    </row>
    <row r="1305" customFormat="false" ht="15" hidden="false" customHeight="false" outlineLevel="0" collapsed="false">
      <c r="F1305" s="2" t="n">
        <v>1300</v>
      </c>
      <c r="G1305" s="36" t="n">
        <v>9.52749373593524</v>
      </c>
      <c r="H1305" s="39" t="n">
        <f aca="false">ABS(Simulation!U1305-G1305)</f>
        <v>6.82121026329696E-013</v>
      </c>
    </row>
    <row r="1306" customFormat="false" ht="15" hidden="false" customHeight="false" outlineLevel="0" collapsed="false">
      <c r="F1306" s="2" t="n">
        <v>1301</v>
      </c>
      <c r="G1306" s="36" t="n">
        <v>17.0863667874715</v>
      </c>
      <c r="H1306" s="39" t="n">
        <f aca="false">ABS(Simulation!U1306-G1306)</f>
        <v>4.32009983342141E-012</v>
      </c>
    </row>
    <row r="1307" customFormat="false" ht="15" hidden="false" customHeight="false" outlineLevel="0" collapsed="false">
      <c r="F1307" s="2" t="n">
        <v>1302</v>
      </c>
      <c r="G1307" s="36" t="n">
        <v>16.8034703709785</v>
      </c>
      <c r="H1307" s="39" t="n">
        <f aca="false">ABS(Simulation!U1307-G1307)</f>
        <v>1.53832502292062E-012</v>
      </c>
    </row>
    <row r="1308" customFormat="false" ht="15" hidden="false" customHeight="false" outlineLevel="0" collapsed="false">
      <c r="F1308" s="2" t="n">
        <v>1303</v>
      </c>
      <c r="G1308" s="36" t="n">
        <v>9.73580011281729</v>
      </c>
      <c r="H1308" s="39" t="n">
        <f aca="false">ABS(Simulation!U1308-G1308)</f>
        <v>3.05533376376843E-013</v>
      </c>
    </row>
    <row r="1309" customFormat="false" ht="15" hidden="false" customHeight="false" outlineLevel="0" collapsed="false">
      <c r="F1309" s="2" t="n">
        <v>1304</v>
      </c>
      <c r="G1309" s="36" t="n">
        <v>18.0474326568442</v>
      </c>
      <c r="H1309" s="39" t="n">
        <f aca="false">ABS(Simulation!U1309-G1309)</f>
        <v>1.62714286489063E-012</v>
      </c>
    </row>
    <row r="1310" customFormat="false" ht="15" hidden="false" customHeight="false" outlineLevel="0" collapsed="false">
      <c r="F1310" s="2" t="n">
        <v>1305</v>
      </c>
      <c r="G1310" s="36" t="n">
        <v>27.4082581862428</v>
      </c>
      <c r="H1310" s="39" t="n">
        <f aca="false">ABS(Simulation!U1310-G1310)</f>
        <v>6.53344045531412E-012</v>
      </c>
    </row>
    <row r="1311" customFormat="false" ht="15" hidden="false" customHeight="false" outlineLevel="0" collapsed="false">
      <c r="F1311" s="2" t="n">
        <v>1306</v>
      </c>
      <c r="G1311" s="36" t="n">
        <v>7.62704848193209</v>
      </c>
      <c r="H1311" s="39" t="n">
        <f aca="false">ABS(Simulation!U1311-G1311)</f>
        <v>8.26894108740817E-012</v>
      </c>
    </row>
    <row r="1312" customFormat="false" ht="15" hidden="false" customHeight="false" outlineLevel="0" collapsed="false">
      <c r="F1312" s="2" t="n">
        <v>1307</v>
      </c>
      <c r="G1312" s="36" t="n">
        <v>13.046992966617</v>
      </c>
      <c r="H1312" s="39" t="n">
        <f aca="false">ABS(Simulation!U1312-G1312)</f>
        <v>8.40927327772079E-012</v>
      </c>
    </row>
    <row r="1313" customFormat="false" ht="15" hidden="false" customHeight="false" outlineLevel="0" collapsed="false">
      <c r="F1313" s="2" t="n">
        <v>1308</v>
      </c>
      <c r="G1313" s="36" t="n">
        <v>20.7644016193619</v>
      </c>
      <c r="H1313" s="39" t="n">
        <f aca="false">ABS(Simulation!U1313-G1313)</f>
        <v>4.86366502627789E-012</v>
      </c>
    </row>
    <row r="1314" customFormat="false" ht="15" hidden="false" customHeight="false" outlineLevel="0" collapsed="false">
      <c r="F1314" s="2" t="n">
        <v>1309</v>
      </c>
      <c r="G1314" s="36" t="n">
        <v>13.3131881013885</v>
      </c>
      <c r="H1314" s="39" t="n">
        <f aca="false">ABS(Simulation!U1314-G1314)</f>
        <v>1.57562851654802E-012</v>
      </c>
    </row>
    <row r="1315" customFormat="false" ht="15" hidden="false" customHeight="false" outlineLevel="0" collapsed="false">
      <c r="F1315" s="2" t="n">
        <v>1310</v>
      </c>
      <c r="G1315" s="36" t="n">
        <v>10.9477514759172</v>
      </c>
      <c r="H1315" s="39" t="n">
        <f aca="false">ABS(Simulation!U1315-G1315)</f>
        <v>1.389111048411E-012</v>
      </c>
    </row>
    <row r="1316" customFormat="false" ht="15" hidden="false" customHeight="false" outlineLevel="0" collapsed="false">
      <c r="F1316" s="2" t="n">
        <v>1311</v>
      </c>
      <c r="G1316" s="36" t="n">
        <v>9.28968379882882</v>
      </c>
      <c r="H1316" s="39" t="n">
        <f aca="false">ABS(Simulation!U1316-G1316)</f>
        <v>5.02353714182391E-012</v>
      </c>
    </row>
    <row r="1317" customFormat="false" ht="15" hidden="false" customHeight="false" outlineLevel="0" collapsed="false">
      <c r="F1317" s="2" t="n">
        <v>1312</v>
      </c>
      <c r="G1317" s="36" t="n">
        <v>7.8022733548865</v>
      </c>
      <c r="H1317" s="39" t="n">
        <f aca="false">ABS(Simulation!U1317-G1317)</f>
        <v>1.33226762955019E-012</v>
      </c>
    </row>
    <row r="1318" customFormat="false" ht="15" hidden="false" customHeight="false" outlineLevel="0" collapsed="false">
      <c r="F1318" s="2" t="n">
        <v>1313</v>
      </c>
      <c r="G1318" s="36" t="n">
        <v>14.1315454520702</v>
      </c>
      <c r="H1318" s="39" t="n">
        <f aca="false">ABS(Simulation!U1318-G1318)</f>
        <v>4.54924986570404E-012</v>
      </c>
    </row>
    <row r="1319" customFormat="false" ht="15" hidden="false" customHeight="false" outlineLevel="0" collapsed="false">
      <c r="F1319" s="2" t="n">
        <v>1314</v>
      </c>
      <c r="G1319" s="36" t="n">
        <v>12.8621538899717</v>
      </c>
      <c r="H1319" s="39" t="n">
        <f aca="false">ABS(Simulation!U1319-G1319)</f>
        <v>3.06599190480483E-012</v>
      </c>
    </row>
    <row r="1320" customFormat="false" ht="15" hidden="false" customHeight="false" outlineLevel="0" collapsed="false">
      <c r="F1320" s="2" t="n">
        <v>1315</v>
      </c>
      <c r="G1320" s="36" t="n">
        <v>9.46112392604897</v>
      </c>
      <c r="H1320" s="39" t="n">
        <f aca="false">ABS(Simulation!U1320-G1320)</f>
        <v>2.70006239588838E-012</v>
      </c>
    </row>
    <row r="1321" customFormat="false" ht="15" hidden="false" customHeight="false" outlineLevel="0" collapsed="false">
      <c r="F1321" s="2" t="n">
        <v>1316</v>
      </c>
      <c r="G1321" s="36" t="n">
        <v>7.48371465887519</v>
      </c>
      <c r="H1321" s="39" t="n">
        <f aca="false">ABS(Simulation!U1321-G1321)</f>
        <v>6.14175377222637E-012</v>
      </c>
    </row>
    <row r="1322" customFormat="false" ht="15" hidden="false" customHeight="false" outlineLevel="0" collapsed="false">
      <c r="F1322" s="2" t="n">
        <v>1317</v>
      </c>
      <c r="G1322" s="36" t="n">
        <v>5.97632128341722</v>
      </c>
      <c r="H1322" s="39" t="n">
        <f aca="false">ABS(Simulation!U1322-G1322)</f>
        <v>8.98836560736527E-013</v>
      </c>
    </row>
    <row r="1323" customFormat="false" ht="15" hidden="false" customHeight="false" outlineLevel="0" collapsed="false">
      <c r="F1323" s="2" t="n">
        <v>1318</v>
      </c>
      <c r="G1323" s="36" t="n">
        <v>16.7926731967208</v>
      </c>
      <c r="H1323" s="39" t="n">
        <f aca="false">ABS(Simulation!U1323-G1323)</f>
        <v>3.74811293113453E-012</v>
      </c>
    </row>
    <row r="1324" customFormat="false" ht="15" hidden="false" customHeight="false" outlineLevel="0" collapsed="false">
      <c r="F1324" s="2" t="n">
        <v>1319</v>
      </c>
      <c r="G1324" s="36" t="n">
        <v>11.9232759776368</v>
      </c>
      <c r="H1324" s="39" t="n">
        <f aca="false">ABS(Simulation!U1324-G1324)</f>
        <v>1.04805053524615E-013</v>
      </c>
    </row>
    <row r="1325" customFormat="false" ht="15" hidden="false" customHeight="false" outlineLevel="0" collapsed="false">
      <c r="F1325" s="2" t="n">
        <v>1320</v>
      </c>
      <c r="G1325" s="36" t="n">
        <v>15.8721560970814</v>
      </c>
      <c r="H1325" s="39" t="n">
        <f aca="false">ABS(Simulation!U1325-G1325)</f>
        <v>1.80477854883065E-012</v>
      </c>
    </row>
    <row r="1326" customFormat="false" ht="15" hidden="false" customHeight="false" outlineLevel="0" collapsed="false">
      <c r="F1326" s="2" t="n">
        <v>1321</v>
      </c>
      <c r="G1326" s="36" t="n">
        <v>35.7126163738192</v>
      </c>
      <c r="H1326" s="39" t="n">
        <f aca="false">ABS(Simulation!U1326-G1326)</f>
        <v>2.52242671194836E-012</v>
      </c>
    </row>
    <row r="1327" customFormat="false" ht="15" hidden="false" customHeight="false" outlineLevel="0" collapsed="false">
      <c r="F1327" s="2" t="n">
        <v>1322</v>
      </c>
      <c r="G1327" s="36" t="n">
        <v>3.87659927456028</v>
      </c>
      <c r="H1327" s="39" t="n">
        <f aca="false">ABS(Simulation!U1327-G1327)</f>
        <v>9.46132061585558E-012</v>
      </c>
    </row>
    <row r="1328" customFormat="false" ht="15" hidden="false" customHeight="false" outlineLevel="0" collapsed="false">
      <c r="F1328" s="2" t="n">
        <v>1323</v>
      </c>
      <c r="G1328" s="36" t="n">
        <v>19.152695987693</v>
      </c>
      <c r="H1328" s="39" t="n">
        <f aca="false">ABS(Simulation!U1328-G1328)</f>
        <v>1.15463194561016E-012</v>
      </c>
    </row>
    <row r="1329" customFormat="false" ht="15" hidden="false" customHeight="false" outlineLevel="0" collapsed="false">
      <c r="F1329" s="2" t="n">
        <v>1324</v>
      </c>
      <c r="G1329" s="36" t="n">
        <v>18.1752644068903</v>
      </c>
      <c r="H1329" s="39" t="n">
        <f aca="false">ABS(Simulation!U1329-G1329)</f>
        <v>1.53121959556302E-011</v>
      </c>
    </row>
    <row r="1330" customFormat="false" ht="15" hidden="false" customHeight="false" outlineLevel="0" collapsed="false">
      <c r="F1330" s="2" t="n">
        <v>1325</v>
      </c>
      <c r="G1330" s="36" t="n">
        <v>12.4238925827607</v>
      </c>
      <c r="H1330" s="39" t="n">
        <f aca="false">ABS(Simulation!U1330-G1330)</f>
        <v>2.93809421236801E-012</v>
      </c>
    </row>
    <row r="1331" customFormat="false" ht="15" hidden="false" customHeight="false" outlineLevel="0" collapsed="false">
      <c r="F1331" s="2" t="n">
        <v>1326</v>
      </c>
      <c r="G1331" s="36" t="n">
        <v>6.80489435316828</v>
      </c>
      <c r="H1331" s="39" t="n">
        <f aca="false">ABS(Simulation!U1331-G1331)</f>
        <v>2.71249689376418E-012</v>
      </c>
    </row>
    <row r="1332" customFormat="false" ht="15" hidden="false" customHeight="false" outlineLevel="0" collapsed="false">
      <c r="F1332" s="2" t="n">
        <v>1327</v>
      </c>
      <c r="G1332" s="36" t="n">
        <v>14.8266307979263</v>
      </c>
      <c r="H1332" s="39" t="n">
        <f aca="false">ABS(Simulation!U1332-G1332)</f>
        <v>1.76925141204265E-012</v>
      </c>
    </row>
    <row r="1333" customFormat="false" ht="15" hidden="false" customHeight="false" outlineLevel="0" collapsed="false">
      <c r="F1333" s="2" t="n">
        <v>1328</v>
      </c>
      <c r="G1333" s="36" t="n">
        <v>19.9279447304541</v>
      </c>
      <c r="H1333" s="39" t="n">
        <f aca="false">ABS(Simulation!U1333-G1333)</f>
        <v>2.8386182293616E-012</v>
      </c>
    </row>
    <row r="1334" customFormat="false" ht="15" hidden="false" customHeight="false" outlineLevel="0" collapsed="false">
      <c r="F1334" s="2" t="n">
        <v>1329</v>
      </c>
      <c r="G1334" s="36" t="n">
        <v>14.4714870682966</v>
      </c>
      <c r="H1334" s="39" t="n">
        <f aca="false">ABS(Simulation!U1334-G1334)</f>
        <v>2.74447131687339E-012</v>
      </c>
    </row>
    <row r="1335" customFormat="false" ht="15" hidden="false" customHeight="false" outlineLevel="0" collapsed="false">
      <c r="F1335" s="2" t="n">
        <v>1330</v>
      </c>
      <c r="G1335" s="36" t="n">
        <v>11.8852859081143</v>
      </c>
      <c r="H1335" s="39" t="n">
        <f aca="false">ABS(Simulation!U1335-G1335)</f>
        <v>2.31636931857793E-012</v>
      </c>
    </row>
    <row r="1336" customFormat="false" ht="15" hidden="false" customHeight="false" outlineLevel="0" collapsed="false">
      <c r="F1336" s="2" t="n">
        <v>1331</v>
      </c>
      <c r="G1336" s="36" t="n">
        <v>15.1310997274613</v>
      </c>
      <c r="H1336" s="39" t="n">
        <f aca="false">ABS(Simulation!U1336-G1336)</f>
        <v>3.10151904159284E-012</v>
      </c>
    </row>
    <row r="1337" customFormat="false" ht="15" hidden="false" customHeight="false" outlineLevel="0" collapsed="false">
      <c r="F1337" s="2" t="n">
        <v>1332</v>
      </c>
      <c r="G1337" s="36" t="n">
        <v>13.2094611833888</v>
      </c>
      <c r="H1337" s="39" t="n">
        <f aca="false">ABS(Simulation!U1337-G1337)</f>
        <v>1.88649096344307E-012</v>
      </c>
    </row>
    <row r="1338" customFormat="false" ht="15" hidden="false" customHeight="false" outlineLevel="0" collapsed="false">
      <c r="F1338" s="2" t="n">
        <v>1333</v>
      </c>
      <c r="G1338" s="36" t="n">
        <v>27.4237565220535</v>
      </c>
      <c r="H1338" s="39" t="n">
        <f aca="false">ABS(Simulation!U1338-G1338)</f>
        <v>1.09388054170267E-011</v>
      </c>
    </row>
    <row r="1339" customFormat="false" ht="15" hidden="false" customHeight="false" outlineLevel="0" collapsed="false">
      <c r="F1339" s="2" t="n">
        <v>1334</v>
      </c>
      <c r="G1339" s="36" t="n">
        <v>23.6544458582842</v>
      </c>
      <c r="H1339" s="39" t="n">
        <f aca="false">ABS(Simulation!U1339-G1339)</f>
        <v>1.66267000167863E-012</v>
      </c>
    </row>
    <row r="1340" customFormat="false" ht="15" hidden="false" customHeight="false" outlineLevel="0" collapsed="false">
      <c r="F1340" s="2" t="n">
        <v>1335</v>
      </c>
      <c r="G1340" s="36" t="n">
        <v>16.754789138358</v>
      </c>
      <c r="H1340" s="39" t="n">
        <f aca="false">ABS(Simulation!U1340-G1340)</f>
        <v>6.23856521997368E-012</v>
      </c>
    </row>
    <row r="1341" customFormat="false" ht="15" hidden="false" customHeight="false" outlineLevel="0" collapsed="false">
      <c r="F1341" s="2" t="n">
        <v>1336</v>
      </c>
      <c r="G1341" s="36" t="n">
        <v>18.6572448935456</v>
      </c>
      <c r="H1341" s="39" t="n">
        <f aca="false">ABS(Simulation!U1341-G1341)</f>
        <v>5.15143483426073E-013</v>
      </c>
    </row>
    <row r="1342" customFormat="false" ht="15" hidden="false" customHeight="false" outlineLevel="0" collapsed="false">
      <c r="F1342" s="2" t="n">
        <v>1337</v>
      </c>
      <c r="G1342" s="36" t="n">
        <v>8.0328123825651</v>
      </c>
      <c r="H1342" s="39" t="n">
        <f aca="false">ABS(Simulation!U1342-G1342)</f>
        <v>3.14237524889904E-012</v>
      </c>
    </row>
    <row r="1343" customFormat="false" ht="15" hidden="false" customHeight="false" outlineLevel="0" collapsed="false">
      <c r="F1343" s="2" t="n">
        <v>1338</v>
      </c>
      <c r="G1343" s="36" t="n">
        <v>8.61462124113188</v>
      </c>
      <c r="H1343" s="39" t="n">
        <f aca="false">ABS(Simulation!U1343-G1343)</f>
        <v>1.81010761934886E-012</v>
      </c>
    </row>
    <row r="1344" customFormat="false" ht="15" hidden="false" customHeight="false" outlineLevel="0" collapsed="false">
      <c r="F1344" s="2" t="n">
        <v>1339</v>
      </c>
      <c r="G1344" s="36" t="n">
        <v>16.1093991853225</v>
      </c>
      <c r="H1344" s="39" t="n">
        <f aca="false">ABS(Simulation!U1344-G1344)</f>
        <v>1.57385215970862E-012</v>
      </c>
    </row>
    <row r="1345" customFormat="false" ht="15" hidden="false" customHeight="false" outlineLevel="0" collapsed="false">
      <c r="F1345" s="2" t="n">
        <v>1340</v>
      </c>
      <c r="G1345" s="36" t="n">
        <v>4.80316400999318</v>
      </c>
      <c r="H1345" s="39" t="n">
        <f aca="false">ABS(Simulation!U1345-G1345)</f>
        <v>1.08180131519475E-012</v>
      </c>
    </row>
    <row r="1346" customFormat="false" ht="15" hidden="false" customHeight="false" outlineLevel="0" collapsed="false">
      <c r="F1346" s="2" t="n">
        <v>1341</v>
      </c>
      <c r="G1346" s="36" t="n">
        <v>9.68149139423415</v>
      </c>
      <c r="H1346" s="39" t="n">
        <f aca="false">ABS(Simulation!U1346-G1346)</f>
        <v>1.27897692436818E-012</v>
      </c>
    </row>
    <row r="1347" customFormat="false" ht="15" hidden="false" customHeight="false" outlineLevel="0" collapsed="false">
      <c r="F1347" s="2" t="n">
        <v>1342</v>
      </c>
      <c r="G1347" s="36" t="n">
        <v>19.6431718139221</v>
      </c>
      <c r="H1347" s="39" t="n">
        <f aca="false">ABS(Simulation!U1347-G1347)</f>
        <v>3.04467562273203E-012</v>
      </c>
    </row>
    <row r="1348" customFormat="false" ht="15" hidden="false" customHeight="false" outlineLevel="0" collapsed="false">
      <c r="F1348" s="2" t="n">
        <v>1343</v>
      </c>
      <c r="G1348" s="36" t="n">
        <v>5.72438473774766</v>
      </c>
      <c r="H1348" s="39" t="n">
        <f aca="false">ABS(Simulation!U1348-G1348)</f>
        <v>9.50350909079134E-013</v>
      </c>
    </row>
    <row r="1349" customFormat="false" ht="15" hidden="false" customHeight="false" outlineLevel="0" collapsed="false">
      <c r="F1349" s="2" t="n">
        <v>1344</v>
      </c>
      <c r="G1349" s="36" t="n">
        <v>20.9859117483148</v>
      </c>
      <c r="H1349" s="39" t="n">
        <f aca="false">ABS(Simulation!U1349-G1349)</f>
        <v>1.00541797110054E-011</v>
      </c>
    </row>
    <row r="1350" customFormat="false" ht="15" hidden="false" customHeight="false" outlineLevel="0" collapsed="false">
      <c r="F1350" s="2" t="n">
        <v>1345</v>
      </c>
      <c r="G1350" s="36" t="n">
        <v>6.2658576012797</v>
      </c>
      <c r="H1350" s="39" t="n">
        <f aca="false">ABS(Simulation!U1350-G1350)</f>
        <v>1.17577059199903E-011</v>
      </c>
    </row>
    <row r="1351" customFormat="false" ht="15" hidden="false" customHeight="false" outlineLevel="0" collapsed="false">
      <c r="F1351" s="2" t="n">
        <v>1346</v>
      </c>
      <c r="G1351" s="36" t="n">
        <v>12.8405113614256</v>
      </c>
      <c r="H1351" s="39" t="n">
        <f aca="false">ABS(Simulation!U1351-G1351)</f>
        <v>3.81916720471054E-013</v>
      </c>
    </row>
    <row r="1352" customFormat="false" ht="15" hidden="false" customHeight="false" outlineLevel="0" collapsed="false">
      <c r="F1352" s="2" t="n">
        <v>1347</v>
      </c>
      <c r="G1352" s="36" t="n">
        <v>8.05223097099464</v>
      </c>
      <c r="H1352" s="39" t="n">
        <f aca="false">ABS(Simulation!U1352-G1352)</f>
        <v>1.01252339845814E-012</v>
      </c>
    </row>
    <row r="1353" customFormat="false" ht="15" hidden="false" customHeight="false" outlineLevel="0" collapsed="false">
      <c r="F1353" s="2" t="n">
        <v>1348</v>
      </c>
      <c r="G1353" s="36" t="n">
        <v>11.7667621961137</v>
      </c>
      <c r="H1353" s="39" t="n">
        <f aca="false">ABS(Simulation!U1353-G1353)</f>
        <v>4.40714131855202E-012</v>
      </c>
    </row>
    <row r="1354" customFormat="false" ht="15" hidden="false" customHeight="false" outlineLevel="0" collapsed="false">
      <c r="F1354" s="2" t="n">
        <v>1349</v>
      </c>
      <c r="G1354" s="36" t="n">
        <v>8.77037446637149</v>
      </c>
      <c r="H1354" s="39" t="n">
        <f aca="false">ABS(Simulation!U1354-G1354)</f>
        <v>5.37170308234636E-012</v>
      </c>
    </row>
    <row r="1355" customFormat="false" ht="15" hidden="false" customHeight="false" outlineLevel="0" collapsed="false">
      <c r="F1355" s="2" t="n">
        <v>1350</v>
      </c>
      <c r="G1355" s="36" t="n">
        <v>12.1119280531489</v>
      </c>
      <c r="H1355" s="39" t="n">
        <f aca="false">ABS(Simulation!U1355-G1355)</f>
        <v>2.04281036531029E-012</v>
      </c>
    </row>
    <row r="1356" customFormat="false" ht="15" hidden="false" customHeight="false" outlineLevel="0" collapsed="false">
      <c r="F1356" s="2" t="n">
        <v>1351</v>
      </c>
      <c r="G1356" s="36" t="n">
        <v>5.81271980952587</v>
      </c>
      <c r="H1356" s="39" t="n">
        <f aca="false">ABS(Simulation!U1356-G1356)</f>
        <v>1.56585855393132E-012</v>
      </c>
    </row>
    <row r="1357" customFormat="false" ht="15" hidden="false" customHeight="false" outlineLevel="0" collapsed="false">
      <c r="F1357" s="2" t="n">
        <v>1352</v>
      </c>
      <c r="G1357" s="36" t="n">
        <v>10.8714162848188</v>
      </c>
      <c r="H1357" s="39" t="n">
        <f aca="false">ABS(Simulation!U1357-G1357)</f>
        <v>4.90452123358409E-012</v>
      </c>
    </row>
    <row r="1358" customFormat="false" ht="15" hidden="false" customHeight="false" outlineLevel="0" collapsed="false">
      <c r="F1358" s="2" t="n">
        <v>1353</v>
      </c>
      <c r="G1358" s="36" t="n">
        <v>31.3240375205042</v>
      </c>
      <c r="H1358" s="39" t="n">
        <f aca="false">ABS(Simulation!U1358-G1358)</f>
        <v>7.68096697356668E-012</v>
      </c>
    </row>
    <row r="1359" customFormat="false" ht="15" hidden="false" customHeight="false" outlineLevel="0" collapsed="false">
      <c r="F1359" s="2" t="n">
        <v>1354</v>
      </c>
      <c r="G1359" s="36" t="n">
        <v>10.2056118463585</v>
      </c>
      <c r="H1359" s="39" t="n">
        <f aca="false">ABS(Simulation!U1359-G1359)</f>
        <v>4.49418280368263E-013</v>
      </c>
    </row>
    <row r="1360" customFormat="false" ht="15" hidden="false" customHeight="false" outlineLevel="0" collapsed="false">
      <c r="F1360" s="2" t="n">
        <v>1355</v>
      </c>
      <c r="G1360" s="36" t="n">
        <v>5.07560295594287</v>
      </c>
      <c r="H1360" s="39" t="n">
        <f aca="false">ABS(Simulation!U1360-G1360)</f>
        <v>2.43982611891624E-012</v>
      </c>
    </row>
    <row r="1361" customFormat="false" ht="15" hidden="false" customHeight="false" outlineLevel="0" collapsed="false">
      <c r="F1361" s="2" t="n">
        <v>1356</v>
      </c>
      <c r="G1361" s="36" t="n">
        <v>9.17426425567916</v>
      </c>
      <c r="H1361" s="39" t="n">
        <f aca="false">ABS(Simulation!U1361-G1361)</f>
        <v>1.12976294985856E-012</v>
      </c>
    </row>
    <row r="1362" customFormat="false" ht="15" hidden="false" customHeight="false" outlineLevel="0" collapsed="false">
      <c r="F1362" s="2" t="n">
        <v>1357</v>
      </c>
      <c r="G1362" s="36" t="n">
        <v>6.63163258604318</v>
      </c>
      <c r="H1362" s="39" t="n">
        <f aca="false">ABS(Simulation!U1362-G1362)</f>
        <v>1.4459544672718E-012</v>
      </c>
    </row>
    <row r="1363" customFormat="false" ht="15" hidden="false" customHeight="false" outlineLevel="0" collapsed="false">
      <c r="F1363" s="2" t="n">
        <v>1358</v>
      </c>
      <c r="G1363" s="36" t="n">
        <v>15.096157888035</v>
      </c>
      <c r="H1363" s="39" t="n">
        <f aca="false">ABS(Simulation!U1363-G1363)</f>
        <v>8.82849349181925E-013</v>
      </c>
    </row>
    <row r="1364" customFormat="false" ht="15" hidden="false" customHeight="false" outlineLevel="0" collapsed="false">
      <c r="F1364" s="2" t="n">
        <v>1359</v>
      </c>
      <c r="G1364" s="36" t="n">
        <v>7.05990584437209</v>
      </c>
      <c r="H1364" s="39" t="n">
        <f aca="false">ABS(Simulation!U1364-G1364)</f>
        <v>3.05888647744723E-012</v>
      </c>
    </row>
    <row r="1365" customFormat="false" ht="15" hidden="false" customHeight="false" outlineLevel="0" collapsed="false">
      <c r="F1365" s="2" t="n">
        <v>1360</v>
      </c>
      <c r="G1365" s="36" t="n">
        <v>9.32109148794502</v>
      </c>
      <c r="H1365" s="39" t="n">
        <f aca="false">ABS(Simulation!U1365-G1365)</f>
        <v>5.48894263374677E-013</v>
      </c>
    </row>
    <row r="1366" customFormat="false" ht="15" hidden="false" customHeight="false" outlineLevel="0" collapsed="false">
      <c r="F1366" s="2" t="n">
        <v>1361</v>
      </c>
      <c r="G1366" s="36" t="n">
        <v>16.3760593682696</v>
      </c>
      <c r="H1366" s="39" t="n">
        <f aca="false">ABS(Simulation!U1366-G1366)</f>
        <v>5.11590769747272E-012</v>
      </c>
    </row>
    <row r="1367" customFormat="false" ht="15" hidden="false" customHeight="false" outlineLevel="0" collapsed="false">
      <c r="F1367" s="2" t="n">
        <v>1362</v>
      </c>
      <c r="G1367" s="36" t="n">
        <v>15.9579006388109</v>
      </c>
      <c r="H1367" s="39" t="n">
        <f aca="false">ABS(Simulation!U1367-G1367)</f>
        <v>5.16564568897593E-012</v>
      </c>
    </row>
    <row r="1368" customFormat="false" ht="15" hidden="false" customHeight="false" outlineLevel="0" collapsed="false">
      <c r="F1368" s="2" t="n">
        <v>1363</v>
      </c>
      <c r="G1368" s="36" t="n">
        <v>14.5241805244781</v>
      </c>
      <c r="H1368" s="39" t="n">
        <f aca="false">ABS(Simulation!U1368-G1368)</f>
        <v>7.63833440942108E-013</v>
      </c>
    </row>
    <row r="1369" customFormat="false" ht="15" hidden="false" customHeight="false" outlineLevel="0" collapsed="false">
      <c r="F1369" s="2" t="n">
        <v>1364</v>
      </c>
      <c r="G1369" s="36" t="n">
        <v>11.7030966608971</v>
      </c>
      <c r="H1369" s="39" t="n">
        <f aca="false">ABS(Simulation!U1369-G1369)</f>
        <v>7.27240490050463E-012</v>
      </c>
    </row>
    <row r="1370" customFormat="false" ht="15" hidden="false" customHeight="false" outlineLevel="0" collapsed="false">
      <c r="F1370" s="2" t="n">
        <v>1365</v>
      </c>
      <c r="G1370" s="36" t="n">
        <v>11.4726514949396</v>
      </c>
      <c r="H1370" s="39" t="n">
        <f aca="false">ABS(Simulation!U1370-G1370)</f>
        <v>4.42668124378542E-012</v>
      </c>
    </row>
    <row r="1371" customFormat="false" ht="15" hidden="false" customHeight="false" outlineLevel="0" collapsed="false">
      <c r="F1371" s="2" t="n">
        <v>1366</v>
      </c>
      <c r="G1371" s="36" t="n">
        <v>9.09102521784044</v>
      </c>
      <c r="H1371" s="39" t="n">
        <f aca="false">ABS(Simulation!U1371-G1371)</f>
        <v>1.01607611213694E-012</v>
      </c>
    </row>
    <row r="1372" customFormat="false" ht="15" hidden="false" customHeight="false" outlineLevel="0" collapsed="false">
      <c r="F1372" s="2" t="n">
        <v>1367</v>
      </c>
      <c r="G1372" s="36" t="n">
        <v>14.8117873529382</v>
      </c>
      <c r="H1372" s="39" t="n">
        <f aca="false">ABS(Simulation!U1372-G1372)</f>
        <v>1.16830989327354E-011</v>
      </c>
    </row>
    <row r="1373" customFormat="false" ht="15" hidden="false" customHeight="false" outlineLevel="0" collapsed="false">
      <c r="F1373" s="2" t="n">
        <v>1368</v>
      </c>
      <c r="G1373" s="36" t="n">
        <v>1.72683896998085</v>
      </c>
      <c r="H1373" s="39" t="n">
        <f aca="false">ABS(Simulation!U1373-G1373)</f>
        <v>3.44480000080694E-012</v>
      </c>
    </row>
    <row r="1374" customFormat="false" ht="15" hidden="false" customHeight="false" outlineLevel="0" collapsed="false">
      <c r="F1374" s="2" t="n">
        <v>1369</v>
      </c>
      <c r="G1374" s="36" t="n">
        <v>12.0341178974161</v>
      </c>
      <c r="H1374" s="39" t="n">
        <f aca="false">ABS(Simulation!U1374-G1374)</f>
        <v>5.6399329650958E-012</v>
      </c>
    </row>
    <row r="1375" customFormat="false" ht="15" hidden="false" customHeight="false" outlineLevel="0" collapsed="false">
      <c r="F1375" s="2" t="n">
        <v>1370</v>
      </c>
      <c r="G1375" s="36" t="n">
        <v>9.54100952068037</v>
      </c>
      <c r="H1375" s="39" t="n">
        <f aca="false">ABS(Simulation!U1375-G1375)</f>
        <v>8.5265128291212E-013</v>
      </c>
    </row>
    <row r="1376" customFormat="false" ht="15" hidden="false" customHeight="false" outlineLevel="0" collapsed="false">
      <c r="F1376" s="2" t="n">
        <v>1371</v>
      </c>
      <c r="G1376" s="36" t="n">
        <v>21.0489512113728</v>
      </c>
      <c r="H1376" s="39" t="n">
        <f aca="false">ABS(Simulation!U1376-G1376)</f>
        <v>6.91358081894578E-012</v>
      </c>
    </row>
    <row r="1377" customFormat="false" ht="15" hidden="false" customHeight="false" outlineLevel="0" collapsed="false">
      <c r="F1377" s="2" t="n">
        <v>1372</v>
      </c>
      <c r="G1377" s="36" t="n">
        <v>8.82052914463611</v>
      </c>
      <c r="H1377" s="39" t="n">
        <f aca="false">ABS(Simulation!U1377-G1377)</f>
        <v>2.40163444686914E-012</v>
      </c>
    </row>
    <row r="1378" customFormat="false" ht="15" hidden="false" customHeight="false" outlineLevel="0" collapsed="false">
      <c r="F1378" s="2" t="n">
        <v>1373</v>
      </c>
      <c r="G1378" s="36" t="n">
        <v>23.8355189818133</v>
      </c>
      <c r="H1378" s="39" t="n">
        <f aca="false">ABS(Simulation!U1378-G1378)</f>
        <v>3.33955085807247E-013</v>
      </c>
    </row>
    <row r="1379" customFormat="false" ht="15" hidden="false" customHeight="false" outlineLevel="0" collapsed="false">
      <c r="F1379" s="2" t="n">
        <v>1374</v>
      </c>
      <c r="G1379" s="36" t="n">
        <v>10.2115990803801</v>
      </c>
      <c r="H1379" s="39" t="n">
        <f aca="false">ABS(Simulation!U1379-G1379)</f>
        <v>4.2632564145606E-014</v>
      </c>
    </row>
    <row r="1380" customFormat="false" ht="15" hidden="false" customHeight="false" outlineLevel="0" collapsed="false">
      <c r="F1380" s="2" t="n">
        <v>1375</v>
      </c>
      <c r="G1380" s="36" t="n">
        <v>11.6697284136471</v>
      </c>
      <c r="H1380" s="39" t="n">
        <f aca="false">ABS(Simulation!U1380-G1380)</f>
        <v>1.72128977737884E-012</v>
      </c>
    </row>
    <row r="1381" customFormat="false" ht="15" hidden="false" customHeight="false" outlineLevel="0" collapsed="false">
      <c r="F1381" s="2" t="n">
        <v>1376</v>
      </c>
      <c r="G1381" s="36" t="n">
        <v>13.0030054352538</v>
      </c>
      <c r="H1381" s="39" t="n">
        <f aca="false">ABS(Simulation!U1381-G1381)</f>
        <v>3.46034312315169E-012</v>
      </c>
    </row>
    <row r="1382" customFormat="false" ht="15" hidden="false" customHeight="false" outlineLevel="0" collapsed="false">
      <c r="F1382" s="2" t="n">
        <v>1377</v>
      </c>
      <c r="G1382" s="36" t="n">
        <v>14.0124977798589</v>
      </c>
      <c r="H1382" s="39" t="n">
        <f aca="false">ABS(Simulation!U1382-G1382)</f>
        <v>5.17808018685173E-012</v>
      </c>
    </row>
    <row r="1383" customFormat="false" ht="15" hidden="false" customHeight="false" outlineLevel="0" collapsed="false">
      <c r="F1383" s="2" t="n">
        <v>1378</v>
      </c>
      <c r="G1383" s="36" t="n">
        <v>16.5025185072651</v>
      </c>
      <c r="H1383" s="39" t="n">
        <f aca="false">ABS(Simulation!U1383-G1383)</f>
        <v>3.26139115713886E-012</v>
      </c>
    </row>
    <row r="1384" customFormat="false" ht="15" hidden="false" customHeight="false" outlineLevel="0" collapsed="false">
      <c r="F1384" s="2" t="n">
        <v>1379</v>
      </c>
      <c r="G1384" s="36" t="n">
        <v>14.9000354847717</v>
      </c>
      <c r="H1384" s="39" t="n">
        <f aca="false">ABS(Simulation!U1384-G1384)</f>
        <v>5.47117906535277E-013</v>
      </c>
    </row>
    <row r="1385" customFormat="false" ht="15" hidden="false" customHeight="false" outlineLevel="0" collapsed="false">
      <c r="F1385" s="2" t="n">
        <v>1380</v>
      </c>
      <c r="G1385" s="36" t="n">
        <v>9.74536412465474</v>
      </c>
      <c r="H1385" s="39" t="n">
        <f aca="false">ABS(Simulation!U1385-G1385)</f>
        <v>8.94040397270146E-012</v>
      </c>
    </row>
    <row r="1386" customFormat="false" ht="15" hidden="false" customHeight="false" outlineLevel="0" collapsed="false">
      <c r="F1386" s="2" t="n">
        <v>1381</v>
      </c>
      <c r="G1386" s="36" t="n">
        <v>14.5824886810555</v>
      </c>
      <c r="H1386" s="39" t="n">
        <f aca="false">ABS(Simulation!U1386-G1386)</f>
        <v>2.18314255562291E-012</v>
      </c>
    </row>
    <row r="1387" customFormat="false" ht="15" hidden="false" customHeight="false" outlineLevel="0" collapsed="false">
      <c r="F1387" s="2" t="n">
        <v>1382</v>
      </c>
      <c r="G1387" s="36" t="n">
        <v>9.25583559728235</v>
      </c>
      <c r="H1387" s="39" t="n">
        <f aca="false">ABS(Simulation!U1387-G1387)</f>
        <v>1.33049127271079E-012</v>
      </c>
    </row>
    <row r="1388" customFormat="false" ht="15" hidden="false" customHeight="false" outlineLevel="0" collapsed="false">
      <c r="F1388" s="2" t="n">
        <v>1383</v>
      </c>
      <c r="G1388" s="36" t="n">
        <v>10.4105203122261</v>
      </c>
      <c r="H1388" s="39" t="n">
        <f aca="false">ABS(Simulation!U1388-G1388)</f>
        <v>1.4228618283596E-012</v>
      </c>
    </row>
    <row r="1389" customFormat="false" ht="15" hidden="false" customHeight="false" outlineLevel="0" collapsed="false">
      <c r="F1389" s="2" t="n">
        <v>1384</v>
      </c>
      <c r="G1389" s="36" t="n">
        <v>11.575727814185</v>
      </c>
      <c r="H1389" s="39" t="n">
        <f aca="false">ABS(Simulation!U1389-G1389)</f>
        <v>2.1316282072803E-012</v>
      </c>
    </row>
    <row r="1390" customFormat="false" ht="15" hidden="false" customHeight="false" outlineLevel="0" collapsed="false">
      <c r="F1390" s="2" t="n">
        <v>1385</v>
      </c>
      <c r="G1390" s="36" t="n">
        <v>7.35464862452413</v>
      </c>
      <c r="H1390" s="39" t="n">
        <f aca="false">ABS(Simulation!U1390-G1390)</f>
        <v>2.08899564313469E-012</v>
      </c>
    </row>
    <row r="1391" customFormat="false" ht="15" hidden="false" customHeight="false" outlineLevel="0" collapsed="false">
      <c r="F1391" s="2" t="n">
        <v>1386</v>
      </c>
      <c r="G1391" s="36" t="n">
        <v>17.3419368915162</v>
      </c>
      <c r="H1391" s="39" t="n">
        <f aca="false">ABS(Simulation!U1391-G1391)</f>
        <v>2.25597318603832E-012</v>
      </c>
    </row>
    <row r="1392" customFormat="false" ht="15" hidden="false" customHeight="false" outlineLevel="0" collapsed="false">
      <c r="F1392" s="2" t="n">
        <v>1387</v>
      </c>
      <c r="G1392" s="36" t="n">
        <v>2.1592543681096</v>
      </c>
      <c r="H1392" s="39" t="n">
        <f aca="false">ABS(Simulation!U1392-G1392)</f>
        <v>2.44906317448113E-011</v>
      </c>
    </row>
    <row r="1393" customFormat="false" ht="15" hidden="false" customHeight="false" outlineLevel="0" collapsed="false">
      <c r="F1393" s="2" t="n">
        <v>1388</v>
      </c>
      <c r="G1393" s="36" t="n">
        <v>12.0163878942624</v>
      </c>
      <c r="H1393" s="39" t="n">
        <f aca="false">ABS(Simulation!U1393-G1393)</f>
        <v>3.00026670174702E-012</v>
      </c>
    </row>
    <row r="1394" customFormat="false" ht="15" hidden="false" customHeight="false" outlineLevel="0" collapsed="false">
      <c r="F1394" s="2" t="n">
        <v>1389</v>
      </c>
      <c r="G1394" s="36" t="n">
        <v>16.6416752368671</v>
      </c>
      <c r="H1394" s="39" t="n">
        <f aca="false">ABS(Simulation!U1394-G1394)</f>
        <v>2.48689957516035E-013</v>
      </c>
    </row>
    <row r="1395" customFormat="false" ht="15" hidden="false" customHeight="false" outlineLevel="0" collapsed="false">
      <c r="F1395" s="2" t="n">
        <v>1390</v>
      </c>
      <c r="G1395" s="36" t="n">
        <v>4.11236213955826</v>
      </c>
      <c r="H1395" s="39" t="n">
        <f aca="false">ABS(Simulation!U1395-G1395)</f>
        <v>1.22009069514206E-011</v>
      </c>
    </row>
    <row r="1396" customFormat="false" ht="15" hidden="false" customHeight="false" outlineLevel="0" collapsed="false">
      <c r="F1396" s="2" t="n">
        <v>1391</v>
      </c>
      <c r="G1396" s="36" t="n">
        <v>14.5712250181793</v>
      </c>
      <c r="H1396" s="39" t="n">
        <f aca="false">ABS(Simulation!U1396-G1396)</f>
        <v>2.29150032282632E-013</v>
      </c>
    </row>
    <row r="1397" customFormat="false" ht="15" hidden="false" customHeight="false" outlineLevel="0" collapsed="false">
      <c r="F1397" s="2" t="n">
        <v>1392</v>
      </c>
      <c r="G1397" s="36" t="n">
        <v>12.494774348577</v>
      </c>
      <c r="H1397" s="39" t="n">
        <f aca="false">ABS(Simulation!U1397-G1397)</f>
        <v>3.49942297361849E-013</v>
      </c>
    </row>
    <row r="1398" customFormat="false" ht="15" hidden="false" customHeight="false" outlineLevel="0" collapsed="false">
      <c r="F1398" s="2" t="n">
        <v>1393</v>
      </c>
      <c r="G1398" s="36" t="n">
        <v>10.6842287336152</v>
      </c>
      <c r="H1398" s="39" t="n">
        <f aca="false">ABS(Simulation!U1398-G1398)</f>
        <v>5.20827825312153E-012</v>
      </c>
    </row>
    <row r="1399" customFormat="false" ht="15" hidden="false" customHeight="false" outlineLevel="0" collapsed="false">
      <c r="F1399" s="2" t="n">
        <v>1394</v>
      </c>
      <c r="G1399" s="36" t="n">
        <v>11.7761241403063</v>
      </c>
      <c r="H1399" s="39" t="n">
        <f aca="false">ABS(Simulation!U1399-G1399)</f>
        <v>2.8244073746464E-012</v>
      </c>
    </row>
    <row r="1400" customFormat="false" ht="15" hidden="false" customHeight="false" outlineLevel="0" collapsed="false">
      <c r="F1400" s="2" t="n">
        <v>1395</v>
      </c>
      <c r="G1400" s="36" t="n">
        <v>16.4509115577557</v>
      </c>
      <c r="H1400" s="39" t="n">
        <f aca="false">ABS(Simulation!U1400-G1400)</f>
        <v>5.24025267623074E-012</v>
      </c>
    </row>
    <row r="1401" customFormat="false" ht="15" hidden="false" customHeight="false" outlineLevel="0" collapsed="false">
      <c r="F1401" s="2" t="n">
        <v>1396</v>
      </c>
      <c r="G1401" s="36" t="n">
        <v>12.0787203427787</v>
      </c>
      <c r="H1401" s="39" t="n">
        <f aca="false">ABS(Simulation!U1401-G1401)</f>
        <v>6.99351687671879E-012</v>
      </c>
    </row>
    <row r="1402" customFormat="false" ht="15" hidden="false" customHeight="false" outlineLevel="0" collapsed="false">
      <c r="F1402" s="2" t="n">
        <v>1397</v>
      </c>
      <c r="G1402" s="36" t="n">
        <v>7.3015257175508</v>
      </c>
      <c r="H1402" s="39" t="n">
        <f aca="false">ABS(Simulation!U1402-G1402)</f>
        <v>2.93809421236801E-012</v>
      </c>
    </row>
    <row r="1403" customFormat="false" ht="15" hidden="false" customHeight="false" outlineLevel="0" collapsed="false">
      <c r="F1403" s="2" t="n">
        <v>1398</v>
      </c>
      <c r="G1403" s="36" t="n">
        <v>4.462433876631</v>
      </c>
      <c r="H1403" s="39" t="n">
        <f aca="false">ABS(Simulation!U1403-G1403)</f>
        <v>3.13526982154144E-012</v>
      </c>
    </row>
    <row r="1404" customFormat="false" ht="15" hidden="false" customHeight="false" outlineLevel="0" collapsed="false">
      <c r="F1404" s="2" t="n">
        <v>1399</v>
      </c>
      <c r="G1404" s="36" t="n">
        <v>14.1410771365035</v>
      </c>
      <c r="H1404" s="39" t="n">
        <f aca="false">ABS(Simulation!U1404-G1404)</f>
        <v>2.03392858111329E-012</v>
      </c>
    </row>
    <row r="1405" customFormat="false" ht="15" hidden="false" customHeight="false" outlineLevel="0" collapsed="false">
      <c r="F1405" s="2" t="n">
        <v>1400</v>
      </c>
      <c r="G1405" s="36" t="n">
        <v>7.74459019938787</v>
      </c>
      <c r="H1405" s="39" t="n">
        <f aca="false">ABS(Simulation!U1405-G1405)</f>
        <v>1.80744308408975E-012</v>
      </c>
    </row>
    <row r="1406" customFormat="false" ht="15" hidden="false" customHeight="false" outlineLevel="0" collapsed="false">
      <c r="F1406" s="2" t="n">
        <v>1401</v>
      </c>
      <c r="G1406" s="36" t="n">
        <v>23.1449375224976</v>
      </c>
      <c r="H1406" s="39" t="n">
        <f aca="false">ABS(Simulation!U1406-G1406)</f>
        <v>8.41993141875719E-013</v>
      </c>
    </row>
    <row r="1407" customFormat="false" ht="15" hidden="false" customHeight="false" outlineLevel="0" collapsed="false">
      <c r="F1407" s="2" t="n">
        <v>1402</v>
      </c>
      <c r="G1407" s="36" t="n">
        <v>14.4554534171539</v>
      </c>
      <c r="H1407" s="39" t="n">
        <f aca="false">ABS(Simulation!U1407-G1407)</f>
        <v>4.57411886145565E-012</v>
      </c>
    </row>
    <row r="1408" customFormat="false" ht="15" hidden="false" customHeight="false" outlineLevel="0" collapsed="false">
      <c r="F1408" s="2" t="n">
        <v>1403</v>
      </c>
      <c r="G1408" s="36" t="n">
        <v>10.0610667077154</v>
      </c>
      <c r="H1408" s="39" t="n">
        <f aca="false">ABS(Simulation!U1408-G1408)</f>
        <v>1.73372427525464E-012</v>
      </c>
    </row>
    <row r="1409" customFormat="false" ht="15" hidden="false" customHeight="false" outlineLevel="0" collapsed="false">
      <c r="F1409" s="2" t="n">
        <v>1404</v>
      </c>
      <c r="G1409" s="36" t="n">
        <v>21.3173389158334</v>
      </c>
      <c r="H1409" s="39" t="n">
        <f aca="false">ABS(Simulation!U1409-G1409)</f>
        <v>8.97415475265007E-012</v>
      </c>
    </row>
    <row r="1410" customFormat="false" ht="15" hidden="false" customHeight="false" outlineLevel="0" collapsed="false">
      <c r="F1410" s="2" t="n">
        <v>1405</v>
      </c>
      <c r="G1410" s="36" t="n">
        <v>14.443980565181</v>
      </c>
      <c r="H1410" s="39" t="n">
        <f aca="false">ABS(Simulation!U1410-G1410)</f>
        <v>7.54951656745106E-012</v>
      </c>
    </row>
    <row r="1411" customFormat="false" ht="15" hidden="false" customHeight="false" outlineLevel="0" collapsed="false">
      <c r="F1411" s="2" t="n">
        <v>1406</v>
      </c>
      <c r="G1411" s="36" t="n">
        <v>12.3253577474022</v>
      </c>
      <c r="H1411" s="39" t="n">
        <f aca="false">ABS(Simulation!U1411-G1411)</f>
        <v>3.22053494983265E-012</v>
      </c>
    </row>
    <row r="1412" customFormat="false" ht="15" hidden="false" customHeight="false" outlineLevel="0" collapsed="false">
      <c r="F1412" s="2" t="n">
        <v>1407</v>
      </c>
      <c r="G1412" s="36" t="n">
        <v>17.0911697852803</v>
      </c>
      <c r="H1412" s="39" t="n">
        <f aca="false">ABS(Simulation!U1412-G1412)</f>
        <v>8.95283847057726E-013</v>
      </c>
    </row>
    <row r="1413" customFormat="false" ht="15" hidden="false" customHeight="false" outlineLevel="0" collapsed="false">
      <c r="F1413" s="2" t="n">
        <v>1408</v>
      </c>
      <c r="G1413" s="36" t="n">
        <v>22.6820485593715</v>
      </c>
      <c r="H1413" s="39" t="n">
        <f aca="false">ABS(Simulation!U1413-G1413)</f>
        <v>3.70903308066772E-012</v>
      </c>
    </row>
    <row r="1414" customFormat="false" ht="15" hidden="false" customHeight="false" outlineLevel="0" collapsed="false">
      <c r="F1414" s="2" t="n">
        <v>1409</v>
      </c>
      <c r="G1414" s="36" t="n">
        <v>15.1913289456103</v>
      </c>
      <c r="H1414" s="39" t="n">
        <f aca="false">ABS(Simulation!U1414-G1414)</f>
        <v>1.39053213388252E-011</v>
      </c>
    </row>
    <row r="1415" customFormat="false" ht="15" hidden="false" customHeight="false" outlineLevel="0" collapsed="false">
      <c r="F1415" s="2" t="n">
        <v>1410</v>
      </c>
      <c r="G1415" s="36" t="n">
        <v>16.9561765797919</v>
      </c>
      <c r="H1415" s="39" t="n">
        <f aca="false">ABS(Simulation!U1415-G1415)</f>
        <v>9.55679979597335E-013</v>
      </c>
    </row>
    <row r="1416" customFormat="false" ht="15" hidden="false" customHeight="false" outlineLevel="0" collapsed="false">
      <c r="F1416" s="2" t="n">
        <v>1411</v>
      </c>
      <c r="G1416" s="36" t="n">
        <v>12.0474894314914</v>
      </c>
      <c r="H1416" s="39" t="n">
        <f aca="false">ABS(Simulation!U1416-G1416)</f>
        <v>3.92574861507455E-013</v>
      </c>
    </row>
    <row r="1417" customFormat="false" ht="15" hidden="false" customHeight="false" outlineLevel="0" collapsed="false">
      <c r="F1417" s="2" t="n">
        <v>1412</v>
      </c>
      <c r="G1417" s="36" t="n">
        <v>17.5279052207977</v>
      </c>
      <c r="H1417" s="39" t="n">
        <f aca="false">ABS(Simulation!U1417-G1417)</f>
        <v>9.50706180447014E-012</v>
      </c>
    </row>
    <row r="1418" customFormat="false" ht="15" hidden="false" customHeight="false" outlineLevel="0" collapsed="false">
      <c r="F1418" s="2" t="n">
        <v>1413</v>
      </c>
      <c r="G1418" s="36" t="n">
        <v>10.8514861806952</v>
      </c>
      <c r="H1418" s="39" t="n">
        <f aca="false">ABS(Simulation!U1418-G1418)</f>
        <v>3.73567843325873E-012</v>
      </c>
    </row>
    <row r="1419" customFormat="false" ht="15" hidden="false" customHeight="false" outlineLevel="0" collapsed="false">
      <c r="F1419" s="2" t="n">
        <v>1414</v>
      </c>
      <c r="G1419" s="36" t="n">
        <v>6.09040126462735</v>
      </c>
      <c r="H1419" s="39" t="n">
        <f aca="false">ABS(Simulation!U1419-G1419)</f>
        <v>2.79687384363569E-012</v>
      </c>
    </row>
    <row r="1420" customFormat="false" ht="15" hidden="false" customHeight="false" outlineLevel="0" collapsed="false">
      <c r="F1420" s="2" t="n">
        <v>1415</v>
      </c>
      <c r="G1420" s="36" t="n">
        <v>19.1159139973646</v>
      </c>
      <c r="H1420" s="39" t="n">
        <f aca="false">ABS(Simulation!U1420-G1420)</f>
        <v>9.9404928732838E-012</v>
      </c>
    </row>
    <row r="1421" customFormat="false" ht="15" hidden="false" customHeight="false" outlineLevel="0" collapsed="false">
      <c r="F1421" s="2" t="n">
        <v>1416</v>
      </c>
      <c r="G1421" s="36" t="n">
        <v>13.1174048022108</v>
      </c>
      <c r="H1421" s="39" t="n">
        <f aca="false">ABS(Simulation!U1421-G1421)</f>
        <v>2.93098878501041E-013</v>
      </c>
    </row>
    <row r="1422" customFormat="false" ht="15" hidden="false" customHeight="false" outlineLevel="0" collapsed="false">
      <c r="F1422" s="2" t="n">
        <v>1417</v>
      </c>
      <c r="G1422" s="36" t="n">
        <v>9.3294037074985</v>
      </c>
      <c r="H1422" s="39" t="n">
        <f aca="false">ABS(Simulation!U1422-G1422)</f>
        <v>7.34878824459884E-012</v>
      </c>
    </row>
    <row r="1423" customFormat="false" ht="15" hidden="false" customHeight="false" outlineLevel="0" collapsed="false">
      <c r="F1423" s="2" t="n">
        <v>1418</v>
      </c>
      <c r="G1423" s="36" t="n">
        <v>9.73459891575311</v>
      </c>
      <c r="H1423" s="39" t="n">
        <f aca="false">ABS(Simulation!U1423-G1423)</f>
        <v>1.86872739504906E-012</v>
      </c>
    </row>
    <row r="1424" customFormat="false" ht="15" hidden="false" customHeight="false" outlineLevel="0" collapsed="false">
      <c r="F1424" s="2" t="n">
        <v>1419</v>
      </c>
      <c r="G1424" s="36" t="n">
        <v>20.5309967569061</v>
      </c>
      <c r="H1424" s="39" t="n">
        <f aca="false">ABS(Simulation!U1424-G1424)</f>
        <v>1.3855583347322E-013</v>
      </c>
    </row>
    <row r="1425" customFormat="false" ht="15" hidden="false" customHeight="false" outlineLevel="0" collapsed="false">
      <c r="F1425" s="2" t="n">
        <v>1420</v>
      </c>
      <c r="G1425" s="36" t="n">
        <v>14.2969419487963</v>
      </c>
      <c r="H1425" s="39" t="n">
        <f aca="false">ABS(Simulation!U1425-G1425)</f>
        <v>2.41584530158434E-012</v>
      </c>
    </row>
    <row r="1426" customFormat="false" ht="15" hidden="false" customHeight="false" outlineLevel="0" collapsed="false">
      <c r="F1426" s="2" t="n">
        <v>1421</v>
      </c>
      <c r="G1426" s="36" t="n">
        <v>22.0590712649701</v>
      </c>
      <c r="H1426" s="39" t="n">
        <f aca="false">ABS(Simulation!U1426-G1426)</f>
        <v>4.72510919280467E-012</v>
      </c>
    </row>
    <row r="1427" customFormat="false" ht="15" hidden="false" customHeight="false" outlineLevel="0" collapsed="false">
      <c r="F1427" s="2" t="n">
        <v>1422</v>
      </c>
      <c r="G1427" s="36" t="n">
        <v>12.8344409154023</v>
      </c>
      <c r="H1427" s="39" t="n">
        <f aca="false">ABS(Simulation!U1427-G1427)</f>
        <v>2.1529444893531E-012</v>
      </c>
    </row>
    <row r="1428" customFormat="false" ht="15" hidden="false" customHeight="false" outlineLevel="0" collapsed="false">
      <c r="F1428" s="2" t="n">
        <v>1423</v>
      </c>
      <c r="G1428" s="36" t="n">
        <v>13.5312876862418</v>
      </c>
      <c r="H1428" s="39" t="n">
        <f aca="false">ABS(Simulation!U1428-G1428)</f>
        <v>1.53299595240242E-012</v>
      </c>
    </row>
    <row r="1429" customFormat="false" ht="15" hidden="false" customHeight="false" outlineLevel="0" collapsed="false">
      <c r="F1429" s="2" t="n">
        <v>1424</v>
      </c>
      <c r="G1429" s="36" t="n">
        <v>16.7367775247216</v>
      </c>
      <c r="H1429" s="39" t="n">
        <f aca="false">ABS(Simulation!U1429-G1429)</f>
        <v>3.49231754626089E-012</v>
      </c>
    </row>
    <row r="1430" customFormat="false" ht="15" hidden="false" customHeight="false" outlineLevel="0" collapsed="false">
      <c r="F1430" s="2" t="n">
        <v>1425</v>
      </c>
      <c r="G1430" s="36" t="n">
        <v>7.034231360604</v>
      </c>
      <c r="H1430" s="39" t="n">
        <f aca="false">ABS(Simulation!U1430-G1430)</f>
        <v>1.58717483600412E-012</v>
      </c>
    </row>
    <row r="1431" customFormat="false" ht="15" hidden="false" customHeight="false" outlineLevel="0" collapsed="false">
      <c r="F1431" s="2" t="n">
        <v>1426</v>
      </c>
      <c r="G1431" s="36" t="n">
        <v>15.461810329285</v>
      </c>
      <c r="H1431" s="39" t="n">
        <f aca="false">ABS(Simulation!U1431-G1431)</f>
        <v>1.36850530907395E-011</v>
      </c>
    </row>
    <row r="1432" customFormat="false" ht="15" hidden="false" customHeight="false" outlineLevel="0" collapsed="false">
      <c r="F1432" s="2" t="n">
        <v>1427</v>
      </c>
      <c r="G1432" s="36" t="n">
        <v>19.6103867621815</v>
      </c>
      <c r="H1432" s="39" t="n">
        <f aca="false">ABS(Simulation!U1432-G1432)</f>
        <v>5.16564568897593E-012</v>
      </c>
    </row>
    <row r="1433" customFormat="false" ht="15" hidden="false" customHeight="false" outlineLevel="0" collapsed="false">
      <c r="F1433" s="2" t="n">
        <v>1428</v>
      </c>
      <c r="G1433" s="36" t="n">
        <v>13.6631266018668</v>
      </c>
      <c r="H1433" s="39" t="n">
        <f aca="false">ABS(Simulation!U1433-G1433)</f>
        <v>4.77662354114727E-012</v>
      </c>
    </row>
    <row r="1434" customFormat="false" ht="15" hidden="false" customHeight="false" outlineLevel="0" collapsed="false">
      <c r="F1434" s="2" t="n">
        <v>1429</v>
      </c>
      <c r="G1434" s="36" t="n">
        <v>24.7426280061916</v>
      </c>
      <c r="H1434" s="39" t="n">
        <f aca="false">ABS(Simulation!U1434-G1434)</f>
        <v>4.05009359383257E-012</v>
      </c>
    </row>
    <row r="1435" customFormat="false" ht="15" hidden="false" customHeight="false" outlineLevel="0" collapsed="false">
      <c r="F1435" s="2" t="n">
        <v>1430</v>
      </c>
      <c r="G1435" s="36" t="n">
        <v>16.7332942624885</v>
      </c>
      <c r="H1435" s="39" t="n">
        <f aca="false">ABS(Simulation!U1435-G1435)</f>
        <v>4.68247662865906E-012</v>
      </c>
    </row>
    <row r="1436" customFormat="false" ht="15" hidden="false" customHeight="false" outlineLevel="0" collapsed="false">
      <c r="F1436" s="2" t="n">
        <v>1431</v>
      </c>
      <c r="G1436" s="36" t="n">
        <v>12.3385811954435</v>
      </c>
      <c r="H1436" s="39" t="n">
        <f aca="false">ABS(Simulation!U1436-G1436)</f>
        <v>4.00390831600816E-012</v>
      </c>
    </row>
    <row r="1437" customFormat="false" ht="15" hidden="false" customHeight="false" outlineLevel="0" collapsed="false">
      <c r="F1437" s="2" t="n">
        <v>1432</v>
      </c>
      <c r="G1437" s="36" t="n">
        <v>10.0091572956755</v>
      </c>
      <c r="H1437" s="39" t="n">
        <f aca="false">ABS(Simulation!U1437-G1437)</f>
        <v>4.86721773995669E-013</v>
      </c>
    </row>
    <row r="1438" customFormat="false" ht="15" hidden="false" customHeight="false" outlineLevel="0" collapsed="false">
      <c r="F1438" s="2" t="n">
        <v>1433</v>
      </c>
      <c r="G1438" s="36" t="n">
        <v>13.2164499221894</v>
      </c>
      <c r="H1438" s="39" t="n">
        <f aca="false">ABS(Simulation!U1438-G1438)</f>
        <v>1.03561603737035E-012</v>
      </c>
    </row>
    <row r="1439" customFormat="false" ht="15" hidden="false" customHeight="false" outlineLevel="0" collapsed="false">
      <c r="F1439" s="2" t="n">
        <v>1434</v>
      </c>
      <c r="G1439" s="36" t="n">
        <v>21.8998773499717</v>
      </c>
      <c r="H1439" s="39" t="n">
        <f aca="false">ABS(Simulation!U1439-G1439)</f>
        <v>1.74438241629105E-012</v>
      </c>
    </row>
    <row r="1440" customFormat="false" ht="15" hidden="false" customHeight="false" outlineLevel="0" collapsed="false">
      <c r="F1440" s="2" t="n">
        <v>1435</v>
      </c>
      <c r="G1440" s="36" t="n">
        <v>18.0291869075125</v>
      </c>
      <c r="H1440" s="39" t="n">
        <f aca="false">ABS(Simulation!U1440-G1440)</f>
        <v>5.01287900078751E-012</v>
      </c>
    </row>
    <row r="1441" customFormat="false" ht="15" hidden="false" customHeight="false" outlineLevel="0" collapsed="false">
      <c r="F1441" s="2" t="n">
        <v>1436</v>
      </c>
      <c r="G1441" s="36" t="n">
        <v>14.227562431586</v>
      </c>
      <c r="H1441" s="39" t="n">
        <f aca="false">ABS(Simulation!U1441-G1441)</f>
        <v>2.59348098552437E-011</v>
      </c>
    </row>
    <row r="1442" customFormat="false" ht="15" hidden="false" customHeight="false" outlineLevel="0" collapsed="false">
      <c r="F1442" s="2" t="n">
        <v>1437</v>
      </c>
      <c r="G1442" s="36" t="n">
        <v>8.82209489186445</v>
      </c>
      <c r="H1442" s="39" t="n">
        <f aca="false">ABS(Simulation!U1442-G1442)</f>
        <v>8.36664071357518E-013</v>
      </c>
    </row>
    <row r="1443" customFormat="false" ht="15" hidden="false" customHeight="false" outlineLevel="0" collapsed="false">
      <c r="F1443" s="2" t="n">
        <v>1438</v>
      </c>
      <c r="G1443" s="36" t="n">
        <v>15.230062948805</v>
      </c>
      <c r="H1443" s="39" t="n">
        <f aca="false">ABS(Simulation!U1443-G1443)</f>
        <v>3.73567843325873E-012</v>
      </c>
    </row>
    <row r="1444" customFormat="false" ht="15" hidden="false" customHeight="false" outlineLevel="0" collapsed="false">
      <c r="F1444" s="2" t="n">
        <v>1439</v>
      </c>
      <c r="G1444" s="36" t="n">
        <v>12.6702352542568</v>
      </c>
      <c r="H1444" s="39" t="n">
        <f aca="false">ABS(Simulation!U1444-G1444)</f>
        <v>1.92379445707047E-012</v>
      </c>
    </row>
    <row r="1445" customFormat="false" ht="15" hidden="false" customHeight="false" outlineLevel="0" collapsed="false">
      <c r="F1445" s="2" t="n">
        <v>1440</v>
      </c>
      <c r="G1445" s="36" t="n">
        <v>15.6768061988978</v>
      </c>
      <c r="H1445" s="39" t="n">
        <f aca="false">ABS(Simulation!U1445-G1445)</f>
        <v>9.65627577897976E-012</v>
      </c>
    </row>
    <row r="1446" customFormat="false" ht="15" hidden="false" customHeight="false" outlineLevel="0" collapsed="false">
      <c r="F1446" s="2" t="n">
        <v>1441</v>
      </c>
      <c r="G1446" s="36" t="n">
        <v>24.199423296493</v>
      </c>
      <c r="H1446" s="39" t="n">
        <f aca="false">ABS(Simulation!U1446-G1446)</f>
        <v>6.99884594723699E-013</v>
      </c>
    </row>
    <row r="1447" customFormat="false" ht="15" hidden="false" customHeight="false" outlineLevel="0" collapsed="false">
      <c r="F1447" s="2" t="n">
        <v>1442</v>
      </c>
      <c r="G1447" s="36" t="n">
        <v>10.8151498443601</v>
      </c>
      <c r="H1447" s="39" t="n">
        <f aca="false">ABS(Simulation!U1447-G1447)</f>
        <v>2.8688162956314E-012</v>
      </c>
    </row>
    <row r="1448" customFormat="false" ht="15" hidden="false" customHeight="false" outlineLevel="0" collapsed="false">
      <c r="F1448" s="2" t="n">
        <v>1443</v>
      </c>
      <c r="G1448" s="36" t="n">
        <v>12.6028676269796</v>
      </c>
      <c r="H1448" s="39" t="n">
        <f aca="false">ABS(Simulation!U1448-G1448)</f>
        <v>2.17248441458651E-012</v>
      </c>
    </row>
    <row r="1449" customFormat="false" ht="15" hidden="false" customHeight="false" outlineLevel="0" collapsed="false">
      <c r="F1449" s="2" t="n">
        <v>1444</v>
      </c>
      <c r="G1449" s="36" t="n">
        <v>7.57084026428042</v>
      </c>
      <c r="H1449" s="39" t="n">
        <f aca="false">ABS(Simulation!U1449-G1449)</f>
        <v>5.62483393196089E-012</v>
      </c>
    </row>
    <row r="1450" customFormat="false" ht="15" hidden="false" customHeight="false" outlineLevel="0" collapsed="false">
      <c r="F1450" s="2" t="n">
        <v>1445</v>
      </c>
      <c r="G1450" s="36" t="n">
        <v>29.7348049306754</v>
      </c>
      <c r="H1450" s="39" t="n">
        <f aca="false">ABS(Simulation!U1450-G1450)</f>
        <v>6.46593889541691E-012</v>
      </c>
    </row>
    <row r="1451" customFormat="false" ht="15" hidden="false" customHeight="false" outlineLevel="0" collapsed="false">
      <c r="F1451" s="2" t="n">
        <v>1446</v>
      </c>
      <c r="G1451" s="36" t="n">
        <v>23.8539691770907</v>
      </c>
      <c r="H1451" s="39" t="n">
        <f aca="false">ABS(Simulation!U1451-G1451)</f>
        <v>9.87654402706539E-013</v>
      </c>
    </row>
    <row r="1452" customFormat="false" ht="15" hidden="false" customHeight="false" outlineLevel="0" collapsed="false">
      <c r="F1452" s="2" t="n">
        <v>1447</v>
      </c>
      <c r="G1452" s="36" t="n">
        <v>8.33171087875284</v>
      </c>
      <c r="H1452" s="39" t="n">
        <f aca="false">ABS(Simulation!U1452-G1452)</f>
        <v>3.01625391330163E-012</v>
      </c>
    </row>
    <row r="1453" customFormat="false" ht="15" hidden="false" customHeight="false" outlineLevel="0" collapsed="false">
      <c r="F1453" s="2" t="n">
        <v>1448</v>
      </c>
      <c r="G1453" s="36" t="n">
        <v>8.22796171795081</v>
      </c>
      <c r="H1453" s="39" t="n">
        <f aca="false">ABS(Simulation!U1453-G1453)</f>
        <v>6.84785561588797E-012</v>
      </c>
    </row>
    <row r="1454" customFormat="false" ht="15" hidden="false" customHeight="false" outlineLevel="0" collapsed="false">
      <c r="F1454" s="2" t="n">
        <v>1449</v>
      </c>
      <c r="G1454" s="36" t="n">
        <v>10.4505788167579</v>
      </c>
      <c r="H1454" s="39" t="n">
        <f aca="false">ABS(Simulation!U1454-G1454)</f>
        <v>3.86357612569555E-012</v>
      </c>
    </row>
    <row r="1455" customFormat="false" ht="15" hidden="false" customHeight="false" outlineLevel="0" collapsed="false">
      <c r="F1455" s="2" t="n">
        <v>1450</v>
      </c>
      <c r="G1455" s="36" t="n">
        <v>16.4697147960513</v>
      </c>
      <c r="H1455" s="39" t="n">
        <f aca="false">ABS(Simulation!U1455-G1455)</f>
        <v>5.98632254877884E-012</v>
      </c>
    </row>
    <row r="1456" customFormat="false" ht="15" hidden="false" customHeight="false" outlineLevel="0" collapsed="false">
      <c r="F1456" s="2" t="n">
        <v>1451</v>
      </c>
      <c r="G1456" s="36" t="n">
        <v>12.8600055322467</v>
      </c>
      <c r="H1456" s="39" t="n">
        <f aca="false">ABS(Simulation!U1456-G1456)</f>
        <v>1.18483001187997E-012</v>
      </c>
    </row>
    <row r="1457" customFormat="false" ht="15" hidden="false" customHeight="false" outlineLevel="0" collapsed="false">
      <c r="F1457" s="2" t="n">
        <v>1452</v>
      </c>
      <c r="G1457" s="36" t="n">
        <v>7.61349633143944</v>
      </c>
      <c r="H1457" s="39" t="n">
        <f aca="false">ABS(Simulation!U1457-G1457)</f>
        <v>2.47180054202545E-012</v>
      </c>
    </row>
    <row r="1458" customFormat="false" ht="15" hidden="false" customHeight="false" outlineLevel="0" collapsed="false">
      <c r="F1458" s="2" t="n">
        <v>1453</v>
      </c>
      <c r="G1458" s="36" t="n">
        <v>11.5726489503115</v>
      </c>
      <c r="H1458" s="39" t="n">
        <f aca="false">ABS(Simulation!U1458-G1458)</f>
        <v>3.41415784532728E-012</v>
      </c>
    </row>
    <row r="1459" customFormat="false" ht="15" hidden="false" customHeight="false" outlineLevel="0" collapsed="false">
      <c r="F1459" s="2" t="n">
        <v>1454</v>
      </c>
      <c r="G1459" s="36" t="n">
        <v>12.7158507843422</v>
      </c>
      <c r="H1459" s="39" t="n">
        <f aca="false">ABS(Simulation!U1459-G1459)</f>
        <v>5.19229104156693E-012</v>
      </c>
    </row>
    <row r="1460" customFormat="false" ht="15" hidden="false" customHeight="false" outlineLevel="0" collapsed="false">
      <c r="F1460" s="2" t="n">
        <v>1455</v>
      </c>
      <c r="G1460" s="36" t="n">
        <v>14.7534920596859</v>
      </c>
      <c r="H1460" s="39" t="n">
        <f aca="false">ABS(Simulation!U1460-G1460)</f>
        <v>6.85318468640617E-012</v>
      </c>
    </row>
    <row r="1461" customFormat="false" ht="15" hidden="false" customHeight="false" outlineLevel="0" collapsed="false">
      <c r="F1461" s="2" t="n">
        <v>1456</v>
      </c>
      <c r="G1461" s="36" t="n">
        <v>8.57921485991306</v>
      </c>
      <c r="H1461" s="39" t="n">
        <f aca="false">ABS(Simulation!U1461-G1461)</f>
        <v>5.73763259126281E-013</v>
      </c>
    </row>
    <row r="1462" customFormat="false" ht="15" hidden="false" customHeight="false" outlineLevel="0" collapsed="false">
      <c r="F1462" s="2" t="n">
        <v>1457</v>
      </c>
      <c r="G1462" s="36" t="n">
        <v>12.5586893809203</v>
      </c>
      <c r="H1462" s="39" t="n">
        <f aca="false">ABS(Simulation!U1462-G1462)</f>
        <v>5.7056581681536E-012</v>
      </c>
    </row>
    <row r="1463" customFormat="false" ht="15" hidden="false" customHeight="false" outlineLevel="0" collapsed="false">
      <c r="F1463" s="2" t="n">
        <v>1458</v>
      </c>
      <c r="G1463" s="36" t="n">
        <v>10.0527531459396</v>
      </c>
      <c r="H1463" s="39" t="n">
        <f aca="false">ABS(Simulation!U1463-G1463)</f>
        <v>2.39630537635094E-012</v>
      </c>
    </row>
    <row r="1464" customFormat="false" ht="15" hidden="false" customHeight="false" outlineLevel="0" collapsed="false">
      <c r="F1464" s="2" t="n">
        <v>1459</v>
      </c>
      <c r="G1464" s="36" t="n">
        <v>18.8441031013085</v>
      </c>
      <c r="H1464" s="39" t="n">
        <f aca="false">ABS(Simulation!U1464-G1464)</f>
        <v>7.21200876796502E-013</v>
      </c>
    </row>
    <row r="1465" customFormat="false" ht="15" hidden="false" customHeight="false" outlineLevel="0" collapsed="false">
      <c r="F1465" s="2" t="n">
        <v>1460</v>
      </c>
      <c r="G1465" s="36" t="n">
        <v>5.11406725237151</v>
      </c>
      <c r="H1465" s="39" t="n">
        <f aca="false">ABS(Simulation!U1465-G1465)</f>
        <v>3.67439412229942E-012</v>
      </c>
    </row>
    <row r="1466" customFormat="false" ht="15" hidden="false" customHeight="false" outlineLevel="0" collapsed="false">
      <c r="F1466" s="2" t="n">
        <v>1461</v>
      </c>
      <c r="G1466" s="36" t="n">
        <v>26.116679372435</v>
      </c>
      <c r="H1466" s="39" t="n">
        <f aca="false">ABS(Simulation!U1466-G1466)</f>
        <v>2.76045852842799E-012</v>
      </c>
    </row>
    <row r="1467" customFormat="false" ht="15" hidden="false" customHeight="false" outlineLevel="0" collapsed="false">
      <c r="F1467" s="2" t="n">
        <v>1462</v>
      </c>
      <c r="G1467" s="36" t="n">
        <v>17.2741690799316</v>
      </c>
      <c r="H1467" s="39" t="n">
        <f aca="false">ABS(Simulation!U1467-G1467)</f>
        <v>5.00577357342991E-012</v>
      </c>
    </row>
    <row r="1468" customFormat="false" ht="15" hidden="false" customHeight="false" outlineLevel="0" collapsed="false">
      <c r="F1468" s="2" t="n">
        <v>1463</v>
      </c>
      <c r="G1468" s="36" t="n">
        <v>15.3627631495794</v>
      </c>
      <c r="H1468" s="39" t="n">
        <f aca="false">ABS(Simulation!U1468-G1468)</f>
        <v>4.61675142560125E-012</v>
      </c>
    </row>
    <row r="1469" customFormat="false" ht="15" hidden="false" customHeight="false" outlineLevel="0" collapsed="false">
      <c r="F1469" s="2" t="n">
        <v>1464</v>
      </c>
      <c r="G1469" s="36" t="n">
        <v>11.2397248928145</v>
      </c>
      <c r="H1469" s="39" t="n">
        <f aca="false">ABS(Simulation!U1469-G1469)</f>
        <v>1.88826732028247E-012</v>
      </c>
    </row>
    <row r="1470" customFormat="false" ht="15" hidden="false" customHeight="false" outlineLevel="0" collapsed="false">
      <c r="F1470" s="2" t="n">
        <v>1465</v>
      </c>
      <c r="G1470" s="36" t="n">
        <v>6.9893597626962</v>
      </c>
      <c r="H1470" s="39" t="n">
        <f aca="false">ABS(Simulation!U1470-G1470)</f>
        <v>6.43129993704861E-012</v>
      </c>
    </row>
    <row r="1471" customFormat="false" ht="15" hidden="false" customHeight="false" outlineLevel="0" collapsed="false">
      <c r="F1471" s="2" t="n">
        <v>1466</v>
      </c>
      <c r="G1471" s="36" t="n">
        <v>8.39105709002886</v>
      </c>
      <c r="H1471" s="39" t="n">
        <f aca="false">ABS(Simulation!U1471-G1471)</f>
        <v>4.43023395746423E-012</v>
      </c>
    </row>
    <row r="1472" customFormat="false" ht="15" hidden="false" customHeight="false" outlineLevel="0" collapsed="false">
      <c r="F1472" s="2" t="n">
        <v>1467</v>
      </c>
      <c r="G1472" s="36" t="n">
        <v>5.91807259508604</v>
      </c>
      <c r="H1472" s="39" t="n">
        <f aca="false">ABS(Simulation!U1472-G1472)</f>
        <v>3.07398551058213E-012</v>
      </c>
    </row>
    <row r="1473" customFormat="false" ht="15" hidden="false" customHeight="false" outlineLevel="0" collapsed="false">
      <c r="F1473" s="2" t="n">
        <v>1468</v>
      </c>
      <c r="G1473" s="36" t="n">
        <v>15.0859598809694</v>
      </c>
      <c r="H1473" s="39" t="n">
        <f aca="false">ABS(Simulation!U1473-G1473)</f>
        <v>3.5296210398883E-012</v>
      </c>
    </row>
    <row r="1474" customFormat="false" ht="15" hidden="false" customHeight="false" outlineLevel="0" collapsed="false">
      <c r="F1474" s="2" t="n">
        <v>1469</v>
      </c>
      <c r="G1474" s="36" t="n">
        <v>4.77515236274554</v>
      </c>
      <c r="H1474" s="39" t="n">
        <f aca="false">ABS(Simulation!U1474-G1474)</f>
        <v>1.38022926421399E-011</v>
      </c>
    </row>
    <row r="1475" customFormat="false" ht="15" hidden="false" customHeight="false" outlineLevel="0" collapsed="false">
      <c r="F1475" s="2" t="n">
        <v>1470</v>
      </c>
      <c r="G1475" s="36" t="n">
        <v>8.4234053083189</v>
      </c>
      <c r="H1475" s="39" t="n">
        <f aca="false">ABS(Simulation!U1475-G1475)</f>
        <v>4.70734562441066E-013</v>
      </c>
    </row>
    <row r="1476" customFormat="false" ht="15" hidden="false" customHeight="false" outlineLevel="0" collapsed="false">
      <c r="F1476" s="2" t="n">
        <v>1471</v>
      </c>
      <c r="G1476" s="36" t="n">
        <v>14.6441860232429</v>
      </c>
      <c r="H1476" s="39" t="n">
        <f aca="false">ABS(Simulation!U1476-G1476)</f>
        <v>4.9915627187147E-012</v>
      </c>
    </row>
    <row r="1477" customFormat="false" ht="15" hidden="false" customHeight="false" outlineLevel="0" collapsed="false">
      <c r="F1477" s="2" t="n">
        <v>1472</v>
      </c>
      <c r="G1477" s="36" t="n">
        <v>8.98741940606705</v>
      </c>
      <c r="H1477" s="39" t="n">
        <f aca="false">ABS(Simulation!U1477-G1477)</f>
        <v>2.93631785552861E-012</v>
      </c>
    </row>
    <row r="1478" customFormat="false" ht="15" hidden="false" customHeight="false" outlineLevel="0" collapsed="false">
      <c r="F1478" s="2" t="n">
        <v>1473</v>
      </c>
      <c r="G1478" s="36" t="n">
        <v>12.1822701985889</v>
      </c>
      <c r="H1478" s="39" t="n">
        <f aca="false">ABS(Simulation!U1478-G1478)</f>
        <v>4.9311665861751E-012</v>
      </c>
    </row>
    <row r="1479" customFormat="false" ht="15" hidden="false" customHeight="false" outlineLevel="0" collapsed="false">
      <c r="F1479" s="2" t="n">
        <v>1474</v>
      </c>
      <c r="G1479" s="36" t="n">
        <v>7.33345719780796</v>
      </c>
      <c r="H1479" s="39" t="n">
        <f aca="false">ABS(Simulation!U1479-G1479)</f>
        <v>1.80033765673215E-012</v>
      </c>
    </row>
    <row r="1480" customFormat="false" ht="15" hidden="false" customHeight="false" outlineLevel="0" collapsed="false">
      <c r="F1480" s="2" t="n">
        <v>1475</v>
      </c>
      <c r="G1480" s="36" t="n">
        <v>10.6926159782897</v>
      </c>
      <c r="H1480" s="39" t="n">
        <f aca="false">ABS(Simulation!U1480-G1480)</f>
        <v>5.29887245193095E-012</v>
      </c>
    </row>
    <row r="1481" customFormat="false" ht="15" hidden="false" customHeight="false" outlineLevel="0" collapsed="false">
      <c r="F1481" s="2" t="n">
        <v>1476</v>
      </c>
      <c r="G1481" s="36" t="n">
        <v>12.6279405480834</v>
      </c>
      <c r="H1481" s="39" t="n">
        <f aca="false">ABS(Simulation!U1481-G1481)</f>
        <v>5.22248910783674E-013</v>
      </c>
    </row>
    <row r="1482" customFormat="false" ht="15" hidden="false" customHeight="false" outlineLevel="0" collapsed="false">
      <c r="F1482" s="2" t="n">
        <v>1477</v>
      </c>
      <c r="G1482" s="36" t="n">
        <v>13.3548166977857</v>
      </c>
      <c r="H1482" s="39" t="n">
        <f aca="false">ABS(Simulation!U1482-G1482)</f>
        <v>2.804867449413E-012</v>
      </c>
    </row>
    <row r="1483" customFormat="false" ht="15" hidden="false" customHeight="false" outlineLevel="0" collapsed="false">
      <c r="F1483" s="2" t="n">
        <v>1478</v>
      </c>
      <c r="G1483" s="36" t="n">
        <v>14.9389452964824</v>
      </c>
      <c r="H1483" s="39" t="n">
        <f aca="false">ABS(Simulation!U1483-G1483)</f>
        <v>7.62412355470588E-012</v>
      </c>
    </row>
    <row r="1484" customFormat="false" ht="15" hidden="false" customHeight="false" outlineLevel="0" collapsed="false">
      <c r="F1484" s="2" t="n">
        <v>1479</v>
      </c>
      <c r="G1484" s="36" t="n">
        <v>13.4146973862835</v>
      </c>
      <c r="H1484" s="39" t="n">
        <f aca="false">ABS(Simulation!U1484-G1484)</f>
        <v>1.03597130873823E-011</v>
      </c>
    </row>
    <row r="1485" customFormat="false" ht="15" hidden="false" customHeight="false" outlineLevel="0" collapsed="false">
      <c r="F1485" s="2" t="n">
        <v>1480</v>
      </c>
      <c r="G1485" s="36" t="n">
        <v>11.4766302953262</v>
      </c>
      <c r="H1485" s="39" t="n">
        <f aca="false">ABS(Simulation!U1485-G1485)</f>
        <v>3.25073301610246E-013</v>
      </c>
    </row>
    <row r="1486" customFormat="false" ht="15" hidden="false" customHeight="false" outlineLevel="0" collapsed="false">
      <c r="F1486" s="2" t="n">
        <v>1481</v>
      </c>
      <c r="G1486" s="36" t="n">
        <v>11.0245536680305</v>
      </c>
      <c r="H1486" s="39" t="n">
        <f aca="false">ABS(Simulation!U1486-G1486)</f>
        <v>7.31859017832903E-013</v>
      </c>
    </row>
    <row r="1487" customFormat="false" ht="15" hidden="false" customHeight="false" outlineLevel="0" collapsed="false">
      <c r="F1487" s="2" t="n">
        <v>1482</v>
      </c>
      <c r="G1487" s="36" t="n">
        <v>10.1380109174947</v>
      </c>
      <c r="H1487" s="39" t="n">
        <f aca="false">ABS(Simulation!U1487-G1487)</f>
        <v>2.87592172298901E-012</v>
      </c>
    </row>
    <row r="1488" customFormat="false" ht="15" hidden="false" customHeight="false" outlineLevel="0" collapsed="false">
      <c r="F1488" s="2" t="n">
        <v>1483</v>
      </c>
      <c r="G1488" s="36" t="n">
        <v>19.2424939683474</v>
      </c>
      <c r="H1488" s="39" t="n">
        <f aca="false">ABS(Simulation!U1488-G1488)</f>
        <v>1.74793512996985E-012</v>
      </c>
    </row>
    <row r="1489" customFormat="false" ht="15" hidden="false" customHeight="false" outlineLevel="0" collapsed="false">
      <c r="F1489" s="2" t="n">
        <v>1484</v>
      </c>
      <c r="G1489" s="36" t="n">
        <v>11.8702588890051</v>
      </c>
      <c r="H1489" s="39" t="n">
        <f aca="false">ABS(Simulation!U1489-G1489)</f>
        <v>3.23652216138726E-012</v>
      </c>
    </row>
    <row r="1490" customFormat="false" ht="15" hidden="false" customHeight="false" outlineLevel="0" collapsed="false">
      <c r="F1490" s="2" t="n">
        <v>1485</v>
      </c>
      <c r="G1490" s="36" t="n">
        <v>8.36021523379939</v>
      </c>
      <c r="H1490" s="39" t="n">
        <f aca="false">ABS(Simulation!U1490-G1490)</f>
        <v>3.95061761082616E-012</v>
      </c>
    </row>
    <row r="1491" customFormat="false" ht="15" hidden="false" customHeight="false" outlineLevel="0" collapsed="false">
      <c r="F1491" s="2" t="n">
        <v>1486</v>
      </c>
      <c r="G1491" s="36" t="n">
        <v>22.5476646515632</v>
      </c>
      <c r="H1491" s="39" t="n">
        <f aca="false">ABS(Simulation!U1491-G1491)</f>
        <v>2.72848410531878E-012</v>
      </c>
    </row>
    <row r="1492" customFormat="false" ht="15" hidden="false" customHeight="false" outlineLevel="0" collapsed="false">
      <c r="F1492" s="2" t="n">
        <v>1487</v>
      </c>
      <c r="G1492" s="36" t="n">
        <v>20.8522779832525</v>
      </c>
      <c r="H1492" s="39" t="n">
        <f aca="false">ABS(Simulation!U1492-G1492)</f>
        <v>5.90816284784523E-012</v>
      </c>
    </row>
    <row r="1493" customFormat="false" ht="15" hidden="false" customHeight="false" outlineLevel="0" collapsed="false">
      <c r="F1493" s="2" t="n">
        <v>1488</v>
      </c>
      <c r="G1493" s="36" t="n">
        <v>33.467284501771</v>
      </c>
      <c r="H1493" s="39" t="n">
        <f aca="false">ABS(Simulation!U1493-G1493)</f>
        <v>6.72173428029055E-012</v>
      </c>
    </row>
    <row r="1494" customFormat="false" ht="15" hidden="false" customHeight="false" outlineLevel="0" collapsed="false">
      <c r="F1494" s="2" t="n">
        <v>1489</v>
      </c>
      <c r="G1494" s="36" t="n">
        <v>17.868267982622</v>
      </c>
      <c r="H1494" s="39" t="n">
        <f aca="false">ABS(Simulation!U1494-G1494)</f>
        <v>7.94742049947672E-012</v>
      </c>
    </row>
    <row r="1495" customFormat="false" ht="15" hidden="false" customHeight="false" outlineLevel="0" collapsed="false">
      <c r="F1495" s="2" t="n">
        <v>1490</v>
      </c>
      <c r="G1495" s="36" t="n">
        <v>15.4154718587128</v>
      </c>
      <c r="H1495" s="39" t="n">
        <f aca="false">ABS(Simulation!U1495-G1495)</f>
        <v>1.85806925401266E-012</v>
      </c>
    </row>
    <row r="1496" customFormat="false" ht="15" hidden="false" customHeight="false" outlineLevel="0" collapsed="false">
      <c r="F1496" s="2" t="n">
        <v>1491</v>
      </c>
      <c r="G1496" s="36" t="n">
        <v>4.71970323661191</v>
      </c>
      <c r="H1496" s="39" t="n">
        <f aca="false">ABS(Simulation!U1496-G1496)</f>
        <v>6.83897383169096E-014</v>
      </c>
    </row>
    <row r="1497" customFormat="false" ht="15" hidden="false" customHeight="false" outlineLevel="0" collapsed="false">
      <c r="F1497" s="2" t="n">
        <v>1492</v>
      </c>
      <c r="G1497" s="36" t="n">
        <v>9.07791364795559</v>
      </c>
      <c r="H1497" s="39" t="n">
        <f aca="false">ABS(Simulation!U1497-G1497)</f>
        <v>1.08002495835535E-012</v>
      </c>
    </row>
    <row r="1498" customFormat="false" ht="15" hidden="false" customHeight="false" outlineLevel="0" collapsed="false">
      <c r="F1498" s="2" t="n">
        <v>1493</v>
      </c>
      <c r="G1498" s="36" t="n">
        <v>16.8002513035932</v>
      </c>
      <c r="H1498" s="39" t="n">
        <f aca="false">ABS(Simulation!U1498-G1498)</f>
        <v>1.74082970261225E-012</v>
      </c>
    </row>
    <row r="1499" customFormat="false" ht="15" hidden="false" customHeight="false" outlineLevel="0" collapsed="false">
      <c r="F1499" s="2" t="n">
        <v>1494</v>
      </c>
      <c r="G1499" s="36" t="n">
        <v>17.0903278559838</v>
      </c>
      <c r="H1499" s="39" t="n">
        <f aca="false">ABS(Simulation!U1499-G1499)</f>
        <v>1.04272146472795E-011</v>
      </c>
    </row>
    <row r="1500" customFormat="false" ht="15" hidden="false" customHeight="false" outlineLevel="0" collapsed="false">
      <c r="F1500" s="2" t="n">
        <v>1495</v>
      </c>
      <c r="G1500" s="36" t="n">
        <v>15.0920260168626</v>
      </c>
      <c r="H1500" s="39" t="n">
        <f aca="false">ABS(Simulation!U1500-G1500)</f>
        <v>3.79962727947714E-012</v>
      </c>
    </row>
    <row r="1501" customFormat="false" ht="15" hidden="false" customHeight="false" outlineLevel="0" collapsed="false">
      <c r="F1501" s="2" t="n">
        <v>1496</v>
      </c>
      <c r="G1501" s="36" t="n">
        <v>11.005524887054</v>
      </c>
      <c r="H1501" s="39" t="n">
        <f aca="false">ABS(Simulation!U1501-G1501)</f>
        <v>0</v>
      </c>
    </row>
    <row r="1502" customFormat="false" ht="15" hidden="false" customHeight="false" outlineLevel="0" collapsed="false">
      <c r="F1502" s="2" t="n">
        <v>1497</v>
      </c>
      <c r="G1502" s="36" t="n">
        <v>11.6210275844072</v>
      </c>
      <c r="H1502" s="39" t="n">
        <f aca="false">ABS(Simulation!U1502-G1502)</f>
        <v>5.36815036866756E-012</v>
      </c>
    </row>
    <row r="1503" customFormat="false" ht="15" hidden="false" customHeight="false" outlineLevel="0" collapsed="false">
      <c r="F1503" s="2" t="n">
        <v>1498</v>
      </c>
      <c r="G1503" s="36" t="n">
        <v>11.7176224377776</v>
      </c>
      <c r="H1503" s="39" t="n">
        <f aca="false">ABS(Simulation!U1503-G1503)</f>
        <v>2.03215222427389E-012</v>
      </c>
    </row>
    <row r="1504" customFormat="false" ht="15" hidden="false" customHeight="false" outlineLevel="0" collapsed="false">
      <c r="F1504" s="2" t="n">
        <v>1499</v>
      </c>
      <c r="G1504" s="36" t="n">
        <v>13.4537682598628</v>
      </c>
      <c r="H1504" s="39" t="n">
        <f aca="false">ABS(Simulation!U1504-G1504)</f>
        <v>1.29318777908338E-012</v>
      </c>
    </row>
    <row r="1505" customFormat="false" ht="15" hidden="false" customHeight="false" outlineLevel="0" collapsed="false">
      <c r="F1505" s="2" t="n">
        <v>1500</v>
      </c>
      <c r="G1505" s="36" t="n">
        <v>9.37004409058572</v>
      </c>
      <c r="H1505" s="39" t="n">
        <f aca="false">ABS(Simulation!U1505-G1505)</f>
        <v>1.54365409343882E-012</v>
      </c>
    </row>
    <row r="1506" customFormat="false" ht="15" hidden="false" customHeight="false" outlineLevel="0" collapsed="false">
      <c r="F1506" s="2" t="n">
        <v>1501</v>
      </c>
      <c r="G1506" s="36" t="n">
        <v>9.41814973578015</v>
      </c>
      <c r="H1506" s="39" t="n">
        <f aca="false">ABS(Simulation!U1506-G1506)</f>
        <v>1.19015908239817E-012</v>
      </c>
    </row>
    <row r="1507" customFormat="false" ht="15" hidden="false" customHeight="false" outlineLevel="0" collapsed="false">
      <c r="F1507" s="2" t="n">
        <v>1502</v>
      </c>
      <c r="G1507" s="36" t="n">
        <v>6.97146504015084</v>
      </c>
      <c r="H1507" s="39" t="n">
        <f aca="false">ABS(Simulation!U1507-G1507)</f>
        <v>2.43272069155864E-012</v>
      </c>
    </row>
    <row r="1508" customFormat="false" ht="15" hidden="false" customHeight="false" outlineLevel="0" collapsed="false">
      <c r="F1508" s="2" t="n">
        <v>1503</v>
      </c>
      <c r="G1508" s="36" t="n">
        <v>13.8496882016962</v>
      </c>
      <c r="H1508" s="39" t="n">
        <f aca="false">ABS(Simulation!U1508-G1508)</f>
        <v>7.8017592386459E-012</v>
      </c>
    </row>
    <row r="1509" customFormat="false" ht="15" hidden="false" customHeight="false" outlineLevel="0" collapsed="false">
      <c r="F1509" s="2" t="n">
        <v>1504</v>
      </c>
      <c r="G1509" s="36" t="n">
        <v>8.75752649411411</v>
      </c>
      <c r="H1509" s="39" t="n">
        <f aca="false">ABS(Simulation!U1509-G1509)</f>
        <v>7.64899255045748E-012</v>
      </c>
    </row>
    <row r="1510" customFormat="false" ht="15" hidden="false" customHeight="false" outlineLevel="0" collapsed="false">
      <c r="F1510" s="2" t="n">
        <v>1505</v>
      </c>
      <c r="G1510" s="36" t="n">
        <v>17.161024493817</v>
      </c>
      <c r="H1510" s="39" t="n">
        <f aca="false">ABS(Simulation!U1510-G1510)</f>
        <v>3.97903932025656E-012</v>
      </c>
    </row>
    <row r="1511" customFormat="false" ht="15" hidden="false" customHeight="false" outlineLevel="0" collapsed="false">
      <c r="F1511" s="2" t="n">
        <v>1506</v>
      </c>
      <c r="G1511" s="36" t="n">
        <v>4.94206369507625</v>
      </c>
      <c r="H1511" s="39" t="n">
        <f aca="false">ABS(Simulation!U1511-G1511)</f>
        <v>1.27364785384998E-012</v>
      </c>
    </row>
    <row r="1512" customFormat="false" ht="15" hidden="false" customHeight="false" outlineLevel="0" collapsed="false">
      <c r="F1512" s="2" t="n">
        <v>1507</v>
      </c>
      <c r="G1512" s="36" t="n">
        <v>9.53342560321932</v>
      </c>
      <c r="H1512" s="39" t="n">
        <f aca="false">ABS(Simulation!U1512-G1512)</f>
        <v>1.78701498043665E-012</v>
      </c>
    </row>
    <row r="1513" customFormat="false" ht="15" hidden="false" customHeight="false" outlineLevel="0" collapsed="false">
      <c r="F1513" s="2" t="n">
        <v>1508</v>
      </c>
      <c r="G1513" s="36" t="n">
        <v>11.7489231130752</v>
      </c>
      <c r="H1513" s="39" t="n">
        <f aca="false">ABS(Simulation!U1513-G1513)</f>
        <v>3.24540394558426E-012</v>
      </c>
    </row>
    <row r="1514" customFormat="false" ht="15" hidden="false" customHeight="false" outlineLevel="0" collapsed="false">
      <c r="F1514" s="2" t="n">
        <v>1509</v>
      </c>
      <c r="G1514" s="36" t="n">
        <v>7.84522004122773</v>
      </c>
      <c r="H1514" s="39" t="n">
        <f aca="false">ABS(Simulation!U1514-G1514)</f>
        <v>1.5795365015947E-011</v>
      </c>
    </row>
    <row r="1515" customFormat="false" ht="15" hidden="false" customHeight="false" outlineLevel="0" collapsed="false">
      <c r="F1515" s="2" t="n">
        <v>1510</v>
      </c>
      <c r="G1515" s="36" t="n">
        <v>10.5656235765534</v>
      </c>
      <c r="H1515" s="39" t="n">
        <f aca="false">ABS(Simulation!U1515-G1515)</f>
        <v>3.10329539843224E-012</v>
      </c>
    </row>
    <row r="1516" customFormat="false" ht="15" hidden="false" customHeight="false" outlineLevel="0" collapsed="false">
      <c r="F1516" s="2" t="n">
        <v>1511</v>
      </c>
      <c r="G1516" s="36" t="n">
        <v>9.41529531976472</v>
      </c>
      <c r="H1516" s="39" t="n">
        <f aca="false">ABS(Simulation!U1516-G1516)</f>
        <v>2.8599345114344E-012</v>
      </c>
    </row>
    <row r="1517" customFormat="false" ht="15" hidden="false" customHeight="false" outlineLevel="0" collapsed="false">
      <c r="F1517" s="2" t="n">
        <v>1512</v>
      </c>
      <c r="G1517" s="36" t="n">
        <v>9.93251716089431</v>
      </c>
      <c r="H1517" s="39" t="n">
        <f aca="false">ABS(Simulation!U1517-G1517)</f>
        <v>3.5402791809247E-012</v>
      </c>
    </row>
    <row r="1518" customFormat="false" ht="15" hidden="false" customHeight="false" outlineLevel="0" collapsed="false">
      <c r="F1518" s="2" t="n">
        <v>1513</v>
      </c>
      <c r="G1518" s="36" t="n">
        <v>9.5859100687591</v>
      </c>
      <c r="H1518" s="39" t="n">
        <f aca="false">ABS(Simulation!U1518-G1518)</f>
        <v>4.49773551736143E-012</v>
      </c>
    </row>
    <row r="1519" customFormat="false" ht="15" hidden="false" customHeight="false" outlineLevel="0" collapsed="false">
      <c r="F1519" s="2" t="n">
        <v>1514</v>
      </c>
      <c r="G1519" s="36" t="n">
        <v>17.1593549754753</v>
      </c>
      <c r="H1519" s="39" t="n">
        <f aca="false">ABS(Simulation!U1519-G1519)</f>
        <v>1.59516844178143E-012</v>
      </c>
    </row>
    <row r="1520" customFormat="false" ht="15" hidden="false" customHeight="false" outlineLevel="0" collapsed="false">
      <c r="F1520" s="2" t="n">
        <v>1515</v>
      </c>
      <c r="G1520" s="36" t="n">
        <v>9.77088299657054</v>
      </c>
      <c r="H1520" s="39" t="n">
        <f aca="false">ABS(Simulation!U1520-G1520)</f>
        <v>2.06767936106189E-012</v>
      </c>
    </row>
    <row r="1521" customFormat="false" ht="15" hidden="false" customHeight="false" outlineLevel="0" collapsed="false">
      <c r="F1521" s="2" t="n">
        <v>1516</v>
      </c>
      <c r="G1521" s="36" t="n">
        <v>13.5579119644536</v>
      </c>
      <c r="H1521" s="39" t="n">
        <f aca="false">ABS(Simulation!U1521-G1521)</f>
        <v>1.36957112317759E-012</v>
      </c>
    </row>
    <row r="1522" customFormat="false" ht="15" hidden="false" customHeight="false" outlineLevel="0" collapsed="false">
      <c r="F1522" s="2" t="n">
        <v>1517</v>
      </c>
      <c r="G1522" s="36" t="n">
        <v>36.5765423622756</v>
      </c>
      <c r="H1522" s="39" t="n">
        <f aca="false">ABS(Simulation!U1522-G1522)</f>
        <v>6.60804744256893E-013</v>
      </c>
    </row>
    <row r="1523" customFormat="false" ht="15" hidden="false" customHeight="false" outlineLevel="0" collapsed="false">
      <c r="F1523" s="2" t="n">
        <v>1518</v>
      </c>
      <c r="G1523" s="36" t="n">
        <v>32.2673701775982</v>
      </c>
      <c r="H1523" s="39" t="n">
        <f aca="false">ABS(Simulation!U1523-G1523)</f>
        <v>4.2703618419182E-012</v>
      </c>
    </row>
    <row r="1524" customFormat="false" ht="15" hidden="false" customHeight="false" outlineLevel="0" collapsed="false">
      <c r="F1524" s="2" t="n">
        <v>1519</v>
      </c>
      <c r="G1524" s="36" t="n">
        <v>12.3640941358178</v>
      </c>
      <c r="H1524" s="39" t="n">
        <f aca="false">ABS(Simulation!U1524-G1524)</f>
        <v>2.43360886997834E-012</v>
      </c>
    </row>
    <row r="1525" customFormat="false" ht="15" hidden="false" customHeight="false" outlineLevel="0" collapsed="false">
      <c r="F1525" s="2" t="n">
        <v>1520</v>
      </c>
      <c r="G1525" s="36" t="n">
        <v>21.0095945904841</v>
      </c>
      <c r="H1525" s="39" t="n">
        <f aca="false">ABS(Simulation!U1525-G1525)</f>
        <v>3.79074549528013E-012</v>
      </c>
    </row>
    <row r="1526" customFormat="false" ht="15" hidden="false" customHeight="false" outlineLevel="0" collapsed="false">
      <c r="F1526" s="2" t="n">
        <v>1521</v>
      </c>
      <c r="G1526" s="36" t="n">
        <v>11.7211817964172</v>
      </c>
      <c r="H1526" s="39" t="n">
        <f aca="false">ABS(Simulation!U1526-G1526)</f>
        <v>1.06048503312195E-012</v>
      </c>
    </row>
    <row r="1527" customFormat="false" ht="15" hidden="false" customHeight="false" outlineLevel="0" collapsed="false">
      <c r="F1527" s="2" t="n">
        <v>1522</v>
      </c>
      <c r="G1527" s="36" t="n">
        <v>5.93336379974167</v>
      </c>
      <c r="H1527" s="39" t="n">
        <f aca="false">ABS(Simulation!U1527-G1527)</f>
        <v>1.89182003396127E-012</v>
      </c>
    </row>
    <row r="1528" customFormat="false" ht="15" hidden="false" customHeight="false" outlineLevel="0" collapsed="false">
      <c r="F1528" s="2" t="n">
        <v>1523</v>
      </c>
      <c r="G1528" s="36" t="n">
        <v>2.02503075379695</v>
      </c>
      <c r="H1528" s="39" t="n">
        <f aca="false">ABS(Simulation!U1528-G1528)</f>
        <v>1.14797060746241E-012</v>
      </c>
    </row>
    <row r="1529" customFormat="false" ht="15" hidden="false" customHeight="false" outlineLevel="0" collapsed="false">
      <c r="F1529" s="2" t="n">
        <v>1524</v>
      </c>
      <c r="G1529" s="36" t="n">
        <v>17.3449150123286</v>
      </c>
      <c r="H1529" s="39" t="n">
        <f aca="false">ABS(Simulation!U1529-G1529)</f>
        <v>6.75015598972095E-014</v>
      </c>
    </row>
    <row r="1530" customFormat="false" ht="15" hidden="false" customHeight="false" outlineLevel="0" collapsed="false">
      <c r="F1530" s="2" t="n">
        <v>1525</v>
      </c>
      <c r="G1530" s="36" t="n">
        <v>17.0808168643633</v>
      </c>
      <c r="H1530" s="39" t="n">
        <f aca="false">ABS(Simulation!U1530-G1530)</f>
        <v>1.61648472385423E-012</v>
      </c>
    </row>
    <row r="1531" customFormat="false" ht="15" hidden="false" customHeight="false" outlineLevel="0" collapsed="false">
      <c r="F1531" s="2" t="n">
        <v>1526</v>
      </c>
      <c r="G1531" s="36" t="n">
        <v>12.7974264618578</v>
      </c>
      <c r="H1531" s="39" t="n">
        <f aca="false">ABS(Simulation!U1531-G1531)</f>
        <v>9.64561763794336E-013</v>
      </c>
    </row>
    <row r="1532" customFormat="false" ht="15" hidden="false" customHeight="false" outlineLevel="0" collapsed="false">
      <c r="F1532" s="2" t="n">
        <v>1527</v>
      </c>
      <c r="G1532" s="36" t="n">
        <v>11.5986614534177</v>
      </c>
      <c r="H1532" s="39" t="n">
        <f aca="false">ABS(Simulation!U1532-G1532)</f>
        <v>8.86402062860725E-013</v>
      </c>
    </row>
    <row r="1533" customFormat="false" ht="15" hidden="false" customHeight="false" outlineLevel="0" collapsed="false">
      <c r="F1533" s="2" t="n">
        <v>1528</v>
      </c>
      <c r="G1533" s="36" t="n">
        <v>8.15265469899397</v>
      </c>
      <c r="H1533" s="39" t="n">
        <f aca="false">ABS(Simulation!U1533-G1533)</f>
        <v>1.01252339845814E-012</v>
      </c>
    </row>
    <row r="1534" customFormat="false" ht="15" hidden="false" customHeight="false" outlineLevel="0" collapsed="false">
      <c r="F1534" s="2" t="n">
        <v>1529</v>
      </c>
      <c r="G1534" s="36" t="n">
        <v>7.85798059864394</v>
      </c>
      <c r="H1534" s="39" t="n">
        <f aca="false">ABS(Simulation!U1534-G1534)</f>
        <v>9.27258270166931E-013</v>
      </c>
    </row>
    <row r="1535" customFormat="false" ht="15" hidden="false" customHeight="false" outlineLevel="0" collapsed="false">
      <c r="F1535" s="2" t="n">
        <v>1530</v>
      </c>
      <c r="G1535" s="36" t="n">
        <v>16.3110201447432</v>
      </c>
      <c r="H1535" s="39" t="n">
        <f aca="false">ABS(Simulation!U1535-G1535)</f>
        <v>2.28439489546872E-012</v>
      </c>
    </row>
    <row r="1536" customFormat="false" ht="15" hidden="false" customHeight="false" outlineLevel="0" collapsed="false">
      <c r="F1536" s="2" t="n">
        <v>1531</v>
      </c>
      <c r="G1536" s="36" t="n">
        <v>17.0213067651868</v>
      </c>
      <c r="H1536" s="39" t="n">
        <f aca="false">ABS(Simulation!U1536-G1536)</f>
        <v>3.80140363631654E-013</v>
      </c>
    </row>
    <row r="1537" customFormat="false" ht="15" hidden="false" customHeight="false" outlineLevel="0" collapsed="false">
      <c r="F1537" s="2" t="n">
        <v>1532</v>
      </c>
      <c r="G1537" s="36" t="n">
        <v>23.1958762688388</v>
      </c>
      <c r="H1537" s="39" t="n">
        <f aca="false">ABS(Simulation!U1537-G1537)</f>
        <v>5.50315348846198E-012</v>
      </c>
    </row>
    <row r="1538" customFormat="false" ht="15" hidden="false" customHeight="false" outlineLevel="0" collapsed="false">
      <c r="F1538" s="2" t="n">
        <v>1533</v>
      </c>
      <c r="G1538" s="36" t="n">
        <v>9.17025297686208</v>
      </c>
      <c r="H1538" s="39" t="n">
        <f aca="false">ABS(Simulation!U1538-G1538)</f>
        <v>4.29700719450921E-012</v>
      </c>
    </row>
    <row r="1539" customFormat="false" ht="15" hidden="false" customHeight="false" outlineLevel="0" collapsed="false">
      <c r="F1539" s="2" t="n">
        <v>1534</v>
      </c>
      <c r="G1539" s="36" t="n">
        <v>12.852549332493</v>
      </c>
      <c r="H1539" s="39" t="n">
        <f aca="false">ABS(Simulation!U1539-G1539)</f>
        <v>9.2192919964873E-013</v>
      </c>
    </row>
    <row r="1540" customFormat="false" ht="15" hidden="false" customHeight="false" outlineLevel="0" collapsed="false">
      <c r="F1540" s="2" t="n">
        <v>1535</v>
      </c>
      <c r="G1540" s="36" t="n">
        <v>20.7010113508857</v>
      </c>
      <c r="H1540" s="39" t="n">
        <f aca="false">ABS(Simulation!U1540-G1540)</f>
        <v>1.68043357007264E-012</v>
      </c>
    </row>
    <row r="1541" customFormat="false" ht="15" hidden="false" customHeight="false" outlineLevel="0" collapsed="false">
      <c r="F1541" s="2" t="n">
        <v>1536</v>
      </c>
      <c r="G1541" s="36" t="n">
        <v>11.8510653011215</v>
      </c>
      <c r="H1541" s="39" t="n">
        <f aca="false">ABS(Simulation!U1541-G1541)</f>
        <v>2.06057393370429E-013</v>
      </c>
    </row>
    <row r="1542" customFormat="false" ht="15" hidden="false" customHeight="false" outlineLevel="0" collapsed="false">
      <c r="F1542" s="2" t="n">
        <v>1537</v>
      </c>
      <c r="G1542" s="36" t="n">
        <v>18.1455576138178</v>
      </c>
      <c r="H1542" s="39" t="n">
        <f aca="false">ABS(Simulation!U1542-G1542)</f>
        <v>7.70938868299709E-013</v>
      </c>
    </row>
    <row r="1543" customFormat="false" ht="15" hidden="false" customHeight="false" outlineLevel="0" collapsed="false">
      <c r="F1543" s="2" t="n">
        <v>1538</v>
      </c>
      <c r="G1543" s="36" t="n">
        <v>14.867283253393</v>
      </c>
      <c r="H1543" s="39" t="n">
        <f aca="false">ABS(Simulation!U1543-G1543)</f>
        <v>3.58646445874911E-012</v>
      </c>
    </row>
    <row r="1544" customFormat="false" ht="15" hidden="false" customHeight="false" outlineLevel="0" collapsed="false">
      <c r="F1544" s="2" t="n">
        <v>1539</v>
      </c>
      <c r="G1544" s="36" t="n">
        <v>3.21938350951848</v>
      </c>
      <c r="H1544" s="39" t="n">
        <f aca="false">ABS(Simulation!U1544-G1544)</f>
        <v>3.25783844346006E-012</v>
      </c>
    </row>
    <row r="1545" customFormat="false" ht="15" hidden="false" customHeight="false" outlineLevel="0" collapsed="false">
      <c r="F1545" s="2" t="n">
        <v>1540</v>
      </c>
      <c r="G1545" s="36" t="n">
        <v>12.4236486327604</v>
      </c>
      <c r="H1545" s="39" t="n">
        <f aca="false">ABS(Simulation!U1545-G1545)</f>
        <v>3.04112290905323E-012</v>
      </c>
    </row>
    <row r="1546" customFormat="false" ht="15" hidden="false" customHeight="false" outlineLevel="0" collapsed="false">
      <c r="F1546" s="2" t="n">
        <v>1541</v>
      </c>
      <c r="G1546" s="36" t="n">
        <v>11.0263585141241</v>
      </c>
      <c r="H1546" s="39" t="n">
        <f aca="false">ABS(Simulation!U1546-G1546)</f>
        <v>9.26547727431171E-012</v>
      </c>
    </row>
    <row r="1547" customFormat="false" ht="15" hidden="false" customHeight="false" outlineLevel="0" collapsed="false">
      <c r="F1547" s="2" t="n">
        <v>1542</v>
      </c>
      <c r="G1547" s="36" t="n">
        <v>10.7917397268318</v>
      </c>
      <c r="H1547" s="39" t="n">
        <f aca="false">ABS(Simulation!U1547-G1547)</f>
        <v>2.45137243837235E-013</v>
      </c>
    </row>
    <row r="1548" customFormat="false" ht="15" hidden="false" customHeight="false" outlineLevel="0" collapsed="false">
      <c r="F1548" s="2" t="n">
        <v>1543</v>
      </c>
      <c r="G1548" s="36" t="n">
        <v>8.93290088859271</v>
      </c>
      <c r="H1548" s="39" t="n">
        <f aca="false">ABS(Simulation!U1548-G1548)</f>
        <v>1.31805677483499E-012</v>
      </c>
    </row>
    <row r="1549" customFormat="false" ht="15" hidden="false" customHeight="false" outlineLevel="0" collapsed="false">
      <c r="F1549" s="2" t="n">
        <v>1544</v>
      </c>
      <c r="G1549" s="36" t="n">
        <v>20.5139810066635</v>
      </c>
      <c r="H1549" s="39" t="n">
        <f aca="false">ABS(Simulation!U1549-G1549)</f>
        <v>5.48894263374677E-012</v>
      </c>
    </row>
    <row r="1550" customFormat="false" ht="15" hidden="false" customHeight="false" outlineLevel="0" collapsed="false">
      <c r="F1550" s="2" t="n">
        <v>1545</v>
      </c>
      <c r="G1550" s="36" t="n">
        <v>6.774782129678</v>
      </c>
      <c r="H1550" s="39" t="n">
        <f aca="false">ABS(Simulation!U1550-G1550)</f>
        <v>6.69864164137834E-012</v>
      </c>
    </row>
    <row r="1551" customFormat="false" ht="15" hidden="false" customHeight="false" outlineLevel="0" collapsed="false">
      <c r="F1551" s="2" t="n">
        <v>1546</v>
      </c>
      <c r="G1551" s="36" t="n">
        <v>6.05315200597029</v>
      </c>
      <c r="H1551" s="39" t="n">
        <f aca="false">ABS(Simulation!U1551-G1551)</f>
        <v>8.45545855554519E-013</v>
      </c>
    </row>
    <row r="1552" customFormat="false" ht="15" hidden="false" customHeight="false" outlineLevel="0" collapsed="false">
      <c r="F1552" s="2" t="n">
        <v>1547</v>
      </c>
      <c r="G1552" s="36" t="n">
        <v>13.1321947707251</v>
      </c>
      <c r="H1552" s="39" t="n">
        <f aca="false">ABS(Simulation!U1552-G1552)</f>
        <v>1.35003119794419E-013</v>
      </c>
    </row>
    <row r="1553" customFormat="false" ht="15" hidden="false" customHeight="false" outlineLevel="0" collapsed="false">
      <c r="F1553" s="2" t="n">
        <v>1548</v>
      </c>
      <c r="G1553" s="36" t="n">
        <v>15.0961459253842</v>
      </c>
      <c r="H1553" s="39" t="n">
        <f aca="false">ABS(Simulation!U1553-G1553)</f>
        <v>3.35198535594827E-012</v>
      </c>
    </row>
    <row r="1554" customFormat="false" ht="15" hidden="false" customHeight="false" outlineLevel="0" collapsed="false">
      <c r="F1554" s="2" t="n">
        <v>1549</v>
      </c>
      <c r="G1554" s="36" t="n">
        <v>12.9457169157758</v>
      </c>
      <c r="H1554" s="39" t="n">
        <f aca="false">ABS(Simulation!U1554-G1554)</f>
        <v>1.32338584535319E-012</v>
      </c>
    </row>
    <row r="1555" customFormat="false" ht="15" hidden="false" customHeight="false" outlineLevel="0" collapsed="false">
      <c r="F1555" s="2" t="n">
        <v>1550</v>
      </c>
      <c r="G1555" s="36" t="n">
        <v>9.25610992258827</v>
      </c>
      <c r="H1555" s="39" t="n">
        <f aca="false">ABS(Simulation!U1555-G1555)</f>
        <v>8.65085780787922E-013</v>
      </c>
    </row>
    <row r="1556" customFormat="false" ht="15" hidden="false" customHeight="false" outlineLevel="0" collapsed="false">
      <c r="F1556" s="2" t="n">
        <v>1551</v>
      </c>
      <c r="G1556" s="36" t="n">
        <v>19.4409994165165</v>
      </c>
      <c r="H1556" s="39" t="n">
        <f aca="false">ABS(Simulation!U1556-G1556)</f>
        <v>1.63424829224823E-012</v>
      </c>
    </row>
    <row r="1557" customFormat="false" ht="15" hidden="false" customHeight="false" outlineLevel="0" collapsed="false">
      <c r="F1557" s="2" t="n">
        <v>1552</v>
      </c>
      <c r="G1557" s="36" t="n">
        <v>14.5645368428026</v>
      </c>
      <c r="H1557" s="39" t="n">
        <f aca="false">ABS(Simulation!U1557-G1557)</f>
        <v>3.48165940522449E-013</v>
      </c>
    </row>
    <row r="1558" customFormat="false" ht="15" hidden="false" customHeight="false" outlineLevel="0" collapsed="false">
      <c r="F1558" s="2" t="n">
        <v>1553</v>
      </c>
      <c r="G1558" s="36" t="n">
        <v>17.3192251151563</v>
      </c>
      <c r="H1558" s="39" t="n">
        <f aca="false">ABS(Simulation!U1558-G1558)</f>
        <v>4.45865566689463E-012</v>
      </c>
    </row>
    <row r="1559" customFormat="false" ht="15" hidden="false" customHeight="false" outlineLevel="0" collapsed="false">
      <c r="F1559" s="2" t="n">
        <v>1554</v>
      </c>
      <c r="G1559" s="36" t="n">
        <v>27.9321510305185</v>
      </c>
      <c r="H1559" s="39" t="n">
        <f aca="false">ABS(Simulation!U1559-G1559)</f>
        <v>3.21058735153201E-011</v>
      </c>
    </row>
    <row r="1560" customFormat="false" ht="15" hidden="false" customHeight="false" outlineLevel="0" collapsed="false">
      <c r="F1560" s="2" t="n">
        <v>1555</v>
      </c>
      <c r="G1560" s="36" t="n">
        <v>13.0915522775623</v>
      </c>
      <c r="H1560" s="39" t="n">
        <f aca="false">ABS(Simulation!U1560-G1560)</f>
        <v>3.92041954455635E-012</v>
      </c>
    </row>
    <row r="1561" customFormat="false" ht="15" hidden="false" customHeight="false" outlineLevel="0" collapsed="false">
      <c r="F1561" s="2" t="n">
        <v>1556</v>
      </c>
      <c r="G1561" s="36" t="n">
        <v>10.3472384798567</v>
      </c>
      <c r="H1561" s="39" t="n">
        <f aca="false">ABS(Simulation!U1561-G1561)</f>
        <v>1.59339208494202E-012</v>
      </c>
    </row>
    <row r="1562" customFormat="false" ht="15" hidden="false" customHeight="false" outlineLevel="0" collapsed="false">
      <c r="F1562" s="2" t="n">
        <v>1557</v>
      </c>
      <c r="G1562" s="36" t="n">
        <v>16.8695337544606</v>
      </c>
      <c r="H1562" s="39" t="n">
        <f aca="false">ABS(Simulation!U1562-G1562)</f>
        <v>9.42534938985773E-012</v>
      </c>
    </row>
    <row r="1563" customFormat="false" ht="15" hidden="false" customHeight="false" outlineLevel="0" collapsed="false">
      <c r="F1563" s="2" t="n">
        <v>1558</v>
      </c>
      <c r="G1563" s="36" t="n">
        <v>13.4092320750519</v>
      </c>
      <c r="H1563" s="39" t="n">
        <f aca="false">ABS(Simulation!U1563-G1563)</f>
        <v>7.123190925995E-013</v>
      </c>
    </row>
    <row r="1564" customFormat="false" ht="15" hidden="false" customHeight="false" outlineLevel="0" collapsed="false">
      <c r="F1564" s="2" t="n">
        <v>1559</v>
      </c>
      <c r="G1564" s="36" t="n">
        <v>9.62377863716531</v>
      </c>
      <c r="H1564" s="39" t="n">
        <f aca="false">ABS(Simulation!U1564-G1564)</f>
        <v>8.31335000839317E-013</v>
      </c>
    </row>
    <row r="1565" customFormat="false" ht="15" hidden="false" customHeight="false" outlineLevel="0" collapsed="false">
      <c r="F1565" s="2" t="n">
        <v>1560</v>
      </c>
      <c r="G1565" s="36" t="n">
        <v>14.7260075717447</v>
      </c>
      <c r="H1565" s="39" t="n">
        <f aca="false">ABS(Simulation!U1565-G1565)</f>
        <v>3.17257331516885E-012</v>
      </c>
    </row>
    <row r="1566" customFormat="false" ht="15" hidden="false" customHeight="false" outlineLevel="0" collapsed="false">
      <c r="F1566" s="2" t="n">
        <v>1561</v>
      </c>
      <c r="G1566" s="36" t="n">
        <v>5.50419104298143</v>
      </c>
      <c r="H1566" s="39" t="n">
        <f aca="false">ABS(Simulation!U1566-G1566)</f>
        <v>1.69197988952874E-012</v>
      </c>
    </row>
    <row r="1567" customFormat="false" ht="15" hidden="false" customHeight="false" outlineLevel="0" collapsed="false">
      <c r="F1567" s="2" t="n">
        <v>1562</v>
      </c>
      <c r="G1567" s="36" t="n">
        <v>7.71176609318601</v>
      </c>
      <c r="H1567" s="39" t="n">
        <f aca="false">ABS(Simulation!U1567-G1567)</f>
        <v>6.12843109593086E-014</v>
      </c>
    </row>
    <row r="1568" customFormat="false" ht="15" hidden="false" customHeight="false" outlineLevel="0" collapsed="false">
      <c r="F1568" s="2" t="n">
        <v>1563</v>
      </c>
      <c r="G1568" s="36" t="n">
        <v>18.0874711407718</v>
      </c>
      <c r="H1568" s="39" t="n">
        <f aca="false">ABS(Simulation!U1568-G1568)</f>
        <v>2.94875235340442E-013</v>
      </c>
    </row>
    <row r="1569" customFormat="false" ht="15" hidden="false" customHeight="false" outlineLevel="0" collapsed="false">
      <c r="F1569" s="2" t="n">
        <v>1564</v>
      </c>
      <c r="G1569" s="36" t="n">
        <v>19.9085502997164</v>
      </c>
      <c r="H1569" s="39" t="n">
        <f aca="false">ABS(Simulation!U1569-G1569)</f>
        <v>5.28643795405515E-012</v>
      </c>
    </row>
    <row r="1570" customFormat="false" ht="15" hidden="false" customHeight="false" outlineLevel="0" collapsed="false">
      <c r="F1570" s="2" t="n">
        <v>1565</v>
      </c>
      <c r="G1570" s="36" t="n">
        <v>10.8273879551606</v>
      </c>
      <c r="H1570" s="39" t="n">
        <f aca="false">ABS(Simulation!U1570-G1570)</f>
        <v>6.80344669490296E-012</v>
      </c>
    </row>
    <row r="1571" customFormat="false" ht="15" hidden="false" customHeight="false" outlineLevel="0" collapsed="false">
      <c r="F1571" s="2" t="n">
        <v>1566</v>
      </c>
      <c r="G1571" s="36" t="n">
        <v>10.2922209564649</v>
      </c>
      <c r="H1571" s="39" t="n">
        <f aca="false">ABS(Simulation!U1571-G1571)</f>
        <v>8.04689648248314E-013</v>
      </c>
    </row>
    <row r="1572" customFormat="false" ht="15" hidden="false" customHeight="false" outlineLevel="0" collapsed="false">
      <c r="F1572" s="2" t="n">
        <v>1567</v>
      </c>
      <c r="G1572" s="36" t="n">
        <v>8.09867472515486</v>
      </c>
      <c r="H1572" s="39" t="n">
        <f aca="false">ABS(Simulation!U1572-G1572)</f>
        <v>3.49942297361849E-013</v>
      </c>
    </row>
    <row r="1573" customFormat="false" ht="15" hidden="false" customHeight="false" outlineLevel="0" collapsed="false">
      <c r="F1573" s="2" t="n">
        <v>1568</v>
      </c>
      <c r="G1573" s="36" t="n">
        <v>25.2022086645572</v>
      </c>
      <c r="H1573" s="39" t="n">
        <f aca="false">ABS(Simulation!U1573-G1573)</f>
        <v>1.57740487338742E-012</v>
      </c>
    </row>
    <row r="1574" customFormat="false" ht="15" hidden="false" customHeight="false" outlineLevel="0" collapsed="false">
      <c r="F1574" s="2" t="n">
        <v>1569</v>
      </c>
      <c r="G1574" s="36" t="n">
        <v>11.5051695559511</v>
      </c>
      <c r="H1574" s="39" t="n">
        <f aca="false">ABS(Simulation!U1574-G1574)</f>
        <v>3.90798504668055E-013</v>
      </c>
    </row>
    <row r="1575" customFormat="false" ht="15" hidden="false" customHeight="false" outlineLevel="0" collapsed="false">
      <c r="F1575" s="2" t="n">
        <v>1570</v>
      </c>
      <c r="G1575" s="36" t="n">
        <v>5.67866013754825</v>
      </c>
      <c r="H1575" s="39" t="n">
        <f aca="false">ABS(Simulation!U1575-G1575)</f>
        <v>1.15285558877076E-012</v>
      </c>
    </row>
    <row r="1576" customFormat="false" ht="15" hidden="false" customHeight="false" outlineLevel="0" collapsed="false">
      <c r="F1576" s="2" t="n">
        <v>1571</v>
      </c>
      <c r="G1576" s="36" t="n">
        <v>11.2094445790569</v>
      </c>
      <c r="H1576" s="39" t="n">
        <f aca="false">ABS(Simulation!U1576-G1576)</f>
        <v>6.56719123526273E-012</v>
      </c>
    </row>
    <row r="1577" customFormat="false" ht="15" hidden="false" customHeight="false" outlineLevel="0" collapsed="false">
      <c r="F1577" s="2" t="n">
        <v>1572</v>
      </c>
      <c r="G1577" s="36" t="n">
        <v>10.7641124474102</v>
      </c>
      <c r="H1577" s="39" t="n">
        <f aca="false">ABS(Simulation!U1577-G1577)</f>
        <v>1.87760917924606E-012</v>
      </c>
    </row>
    <row r="1578" customFormat="false" ht="15" hidden="false" customHeight="false" outlineLevel="0" collapsed="false">
      <c r="F1578" s="2" t="n">
        <v>1573</v>
      </c>
      <c r="G1578" s="36" t="n">
        <v>14.7320709435266</v>
      </c>
      <c r="H1578" s="39" t="n">
        <f aca="false">ABS(Simulation!U1578-G1578)</f>
        <v>4.51194637207664E-013</v>
      </c>
    </row>
    <row r="1579" customFormat="false" ht="15" hidden="false" customHeight="false" outlineLevel="0" collapsed="false">
      <c r="F1579" s="2" t="n">
        <v>1574</v>
      </c>
      <c r="G1579" s="36" t="n">
        <v>17.3718680702819</v>
      </c>
      <c r="H1579" s="39" t="n">
        <f aca="false">ABS(Simulation!U1579-G1579)</f>
        <v>2.8244073746464E-012</v>
      </c>
    </row>
    <row r="1580" customFormat="false" ht="15" hidden="false" customHeight="false" outlineLevel="0" collapsed="false">
      <c r="F1580" s="2" t="n">
        <v>1575</v>
      </c>
      <c r="G1580" s="36" t="n">
        <v>13.9827850170982</v>
      </c>
      <c r="H1580" s="39" t="n">
        <f aca="false">ABS(Simulation!U1580-G1580)</f>
        <v>1.50990331349021E-012</v>
      </c>
    </row>
    <row r="1581" customFormat="false" ht="15" hidden="false" customHeight="false" outlineLevel="0" collapsed="false">
      <c r="F1581" s="2" t="n">
        <v>1576</v>
      </c>
      <c r="G1581" s="36" t="n">
        <v>20.2441294420596</v>
      </c>
      <c r="H1581" s="39" t="n">
        <f aca="false">ABS(Simulation!U1581-G1581)</f>
        <v>3.07309733216243E-012</v>
      </c>
    </row>
    <row r="1582" customFormat="false" ht="15" hidden="false" customHeight="false" outlineLevel="0" collapsed="false">
      <c r="F1582" s="2" t="n">
        <v>1577</v>
      </c>
      <c r="G1582" s="36" t="n">
        <v>18.7301677155566</v>
      </c>
      <c r="H1582" s="39" t="n">
        <f aca="false">ABS(Simulation!U1582-G1582)</f>
        <v>3.31468186232087E-012</v>
      </c>
    </row>
    <row r="1583" customFormat="false" ht="15" hidden="false" customHeight="false" outlineLevel="0" collapsed="false">
      <c r="F1583" s="2" t="n">
        <v>1578</v>
      </c>
      <c r="G1583" s="36" t="n">
        <v>14.4416076370376</v>
      </c>
      <c r="H1583" s="39" t="n">
        <f aca="false">ABS(Simulation!U1583-G1583)</f>
        <v>1.89004367712187E-012</v>
      </c>
    </row>
    <row r="1584" customFormat="false" ht="15" hidden="false" customHeight="false" outlineLevel="0" collapsed="false">
      <c r="F1584" s="2" t="n">
        <v>1579</v>
      </c>
      <c r="G1584" s="36" t="n">
        <v>18.6445786219336</v>
      </c>
      <c r="H1584" s="39" t="n">
        <f aca="false">ABS(Simulation!U1584-G1584)</f>
        <v>3.5775826745521E-012</v>
      </c>
    </row>
    <row r="1585" customFormat="false" ht="15" hidden="false" customHeight="false" outlineLevel="0" collapsed="false">
      <c r="F1585" s="2" t="n">
        <v>1580</v>
      </c>
      <c r="G1585" s="36" t="n">
        <v>13.4982947147691</v>
      </c>
      <c r="H1585" s="39" t="n">
        <f aca="false">ABS(Simulation!U1585-G1585)</f>
        <v>2.68585154117318E-012</v>
      </c>
    </row>
    <row r="1586" customFormat="false" ht="15" hidden="false" customHeight="false" outlineLevel="0" collapsed="false">
      <c r="F1586" s="2" t="n">
        <v>1581</v>
      </c>
      <c r="G1586" s="36" t="n">
        <v>9.36828942248474</v>
      </c>
      <c r="H1586" s="39" t="n">
        <f aca="false">ABS(Simulation!U1586-G1586)</f>
        <v>4.09983158533578E-012</v>
      </c>
    </row>
    <row r="1587" customFormat="false" ht="15" hidden="false" customHeight="false" outlineLevel="0" collapsed="false">
      <c r="F1587" s="2" t="n">
        <v>1582</v>
      </c>
      <c r="G1587" s="36" t="n">
        <v>12.5845502087485</v>
      </c>
      <c r="H1587" s="39" t="n">
        <f aca="false">ABS(Simulation!U1587-G1587)</f>
        <v>4.79616346638068E-014</v>
      </c>
    </row>
    <row r="1588" customFormat="false" ht="15" hidden="false" customHeight="false" outlineLevel="0" collapsed="false">
      <c r="F1588" s="2" t="n">
        <v>1583</v>
      </c>
      <c r="G1588" s="36" t="n">
        <v>6.96036315277396</v>
      </c>
      <c r="H1588" s="39" t="n">
        <f aca="false">ABS(Simulation!U1588-G1588)</f>
        <v>1.89004367712187E-012</v>
      </c>
    </row>
    <row r="1589" customFormat="false" ht="15" hidden="false" customHeight="false" outlineLevel="0" collapsed="false">
      <c r="F1589" s="2" t="n">
        <v>1584</v>
      </c>
      <c r="G1589" s="36" t="n">
        <v>8.68841070506301</v>
      </c>
      <c r="H1589" s="39" t="n">
        <f aca="false">ABS(Simulation!U1589-G1589)</f>
        <v>7.1214145691556E-012</v>
      </c>
    </row>
    <row r="1590" customFormat="false" ht="15" hidden="false" customHeight="false" outlineLevel="0" collapsed="false">
      <c r="F1590" s="2" t="n">
        <v>1585</v>
      </c>
      <c r="G1590" s="36" t="n">
        <v>21.4673312972364</v>
      </c>
      <c r="H1590" s="39" t="n">
        <f aca="false">ABS(Simulation!U1590-G1590)</f>
        <v>1.21467280678189E-011</v>
      </c>
    </row>
    <row r="1591" customFormat="false" ht="15" hidden="false" customHeight="false" outlineLevel="0" collapsed="false">
      <c r="F1591" s="2" t="n">
        <v>1586</v>
      </c>
      <c r="G1591" s="36" t="n">
        <v>34.7679623802697</v>
      </c>
      <c r="H1591" s="39" t="n">
        <f aca="false">ABS(Simulation!U1591-G1591)</f>
        <v>8.11439804238034E-012</v>
      </c>
    </row>
    <row r="1592" customFormat="false" ht="15" hidden="false" customHeight="false" outlineLevel="0" collapsed="false">
      <c r="F1592" s="2" t="n">
        <v>1587</v>
      </c>
      <c r="G1592" s="36" t="n">
        <v>15.2334378466005</v>
      </c>
      <c r="H1592" s="39" t="n">
        <f aca="false">ABS(Simulation!U1592-G1592)</f>
        <v>2.95052871024382E-012</v>
      </c>
    </row>
    <row r="1593" customFormat="false" ht="15" hidden="false" customHeight="false" outlineLevel="0" collapsed="false">
      <c r="F1593" s="2" t="n">
        <v>1588</v>
      </c>
      <c r="G1593" s="36" t="n">
        <v>7.35665193608251</v>
      </c>
      <c r="H1593" s="39" t="n">
        <f aca="false">ABS(Simulation!U1593-G1593)</f>
        <v>1.46638257092491E-012</v>
      </c>
    </row>
    <row r="1594" customFormat="false" ht="15" hidden="false" customHeight="false" outlineLevel="0" collapsed="false">
      <c r="F1594" s="2" t="n">
        <v>1589</v>
      </c>
      <c r="G1594" s="36" t="n">
        <v>16.9186685482699</v>
      </c>
      <c r="H1594" s="39" t="n">
        <f aca="false">ABS(Simulation!U1594-G1594)</f>
        <v>9.52127265918534E-013</v>
      </c>
    </row>
    <row r="1595" customFormat="false" ht="15" hidden="false" customHeight="false" outlineLevel="0" collapsed="false">
      <c r="F1595" s="2" t="n">
        <v>1590</v>
      </c>
      <c r="G1595" s="36" t="n">
        <v>11.7674455606442</v>
      </c>
      <c r="H1595" s="39" t="n">
        <f aca="false">ABS(Simulation!U1595-G1595)</f>
        <v>1.94511073914327E-012</v>
      </c>
    </row>
    <row r="1596" customFormat="false" ht="15" hidden="false" customHeight="false" outlineLevel="0" collapsed="false">
      <c r="F1596" s="2" t="n">
        <v>1591</v>
      </c>
      <c r="G1596" s="36" t="n">
        <v>21.3770892681475</v>
      </c>
      <c r="H1596" s="39" t="n">
        <f aca="false">ABS(Simulation!U1596-G1596)</f>
        <v>5.6488147492928E-013</v>
      </c>
    </row>
    <row r="1597" customFormat="false" ht="15" hidden="false" customHeight="false" outlineLevel="0" collapsed="false">
      <c r="F1597" s="2" t="n">
        <v>1592</v>
      </c>
      <c r="G1597" s="36" t="n">
        <v>17.7589821653815</v>
      </c>
      <c r="H1597" s="39" t="n">
        <f aca="false">ABS(Simulation!U1597-G1597)</f>
        <v>9.34008426156652E-012</v>
      </c>
    </row>
    <row r="1598" customFormat="false" ht="15" hidden="false" customHeight="false" outlineLevel="0" collapsed="false">
      <c r="F1598" s="2" t="n">
        <v>1593</v>
      </c>
      <c r="G1598" s="36" t="n">
        <v>21.1803250075191</v>
      </c>
      <c r="H1598" s="39" t="n">
        <f aca="false">ABS(Simulation!U1598-G1598)</f>
        <v>1.12869713575492E-011</v>
      </c>
    </row>
    <row r="1599" customFormat="false" ht="15" hidden="false" customHeight="false" outlineLevel="0" collapsed="false">
      <c r="F1599" s="2" t="n">
        <v>1594</v>
      </c>
      <c r="G1599" s="36" t="n">
        <v>11.0533538581967</v>
      </c>
      <c r="H1599" s="39" t="n">
        <f aca="false">ABS(Simulation!U1599-G1599)</f>
        <v>3.90620868984115E-012</v>
      </c>
    </row>
    <row r="1600" customFormat="false" ht="15" hidden="false" customHeight="false" outlineLevel="0" collapsed="false">
      <c r="F1600" s="2" t="n">
        <v>1595</v>
      </c>
      <c r="G1600" s="36" t="n">
        <v>19.1442732271153</v>
      </c>
      <c r="H1600" s="39" t="n">
        <f aca="false">ABS(Simulation!U1600-G1600)</f>
        <v>3.41415784532728E-012</v>
      </c>
    </row>
    <row r="1601" customFormat="false" ht="15" hidden="false" customHeight="false" outlineLevel="0" collapsed="false">
      <c r="F1601" s="2" t="n">
        <v>1596</v>
      </c>
      <c r="G1601" s="36" t="n">
        <v>13.3701259864871</v>
      </c>
      <c r="H1601" s="39" t="n">
        <f aca="false">ABS(Simulation!U1601-G1601)</f>
        <v>7.7626793881791E-013</v>
      </c>
    </row>
    <row r="1602" customFormat="false" ht="15" hidden="false" customHeight="false" outlineLevel="0" collapsed="false">
      <c r="F1602" s="2" t="n">
        <v>1597</v>
      </c>
      <c r="G1602" s="36" t="n">
        <v>13.3604198728381</v>
      </c>
      <c r="H1602" s="39" t="n">
        <f aca="false">ABS(Simulation!U1602-G1602)</f>
        <v>2.71782596428238E-013</v>
      </c>
    </row>
    <row r="1603" customFormat="false" ht="15" hidden="false" customHeight="false" outlineLevel="0" collapsed="false">
      <c r="F1603" s="2" t="n">
        <v>1598</v>
      </c>
      <c r="G1603" s="36" t="n">
        <v>25.3217370205169</v>
      </c>
      <c r="H1603" s="39" t="n">
        <f aca="false">ABS(Simulation!U1603-G1603)</f>
        <v>6.70397071189655E-012</v>
      </c>
    </row>
    <row r="1604" customFormat="false" ht="15" hidden="false" customHeight="false" outlineLevel="0" collapsed="false">
      <c r="F1604" s="2" t="n">
        <v>1599</v>
      </c>
      <c r="G1604" s="36" t="n">
        <v>11.8027833779939</v>
      </c>
      <c r="H1604" s="39" t="n">
        <f aca="false">ABS(Simulation!U1604-G1604)</f>
        <v>5.55289147996518E-012</v>
      </c>
    </row>
    <row r="1605" customFormat="false" ht="15" hidden="false" customHeight="false" outlineLevel="0" collapsed="false">
      <c r="F1605" s="2" t="n">
        <v>1600</v>
      </c>
      <c r="G1605" s="36" t="n">
        <v>10.9516628710446</v>
      </c>
      <c r="H1605" s="39" t="n">
        <f aca="false">ABS(Simulation!U1605-G1605)</f>
        <v>3.09086090055644E-013</v>
      </c>
    </row>
    <row r="1606" customFormat="false" ht="15" hidden="false" customHeight="false" outlineLevel="0" collapsed="false">
      <c r="F1606" s="2" t="n">
        <v>1601</v>
      </c>
      <c r="G1606" s="36" t="n">
        <v>12.8279114354226</v>
      </c>
      <c r="H1606" s="39" t="n">
        <f aca="false">ABS(Simulation!U1606-G1606)</f>
        <v>1.40136791060286E-011</v>
      </c>
    </row>
    <row r="1607" customFormat="false" ht="15" hidden="false" customHeight="false" outlineLevel="0" collapsed="false">
      <c r="F1607" s="2" t="n">
        <v>1602</v>
      </c>
      <c r="G1607" s="36" t="n">
        <v>9.99295666912226</v>
      </c>
      <c r="H1607" s="39" t="n">
        <f aca="false">ABS(Simulation!U1607-G1607)</f>
        <v>4.48707737632503E-012</v>
      </c>
    </row>
    <row r="1608" customFormat="false" ht="15" hidden="false" customHeight="false" outlineLevel="0" collapsed="false">
      <c r="F1608" s="2" t="n">
        <v>1603</v>
      </c>
      <c r="G1608" s="36" t="n">
        <v>13.0097487694146</v>
      </c>
      <c r="H1608" s="39" t="n">
        <f aca="false">ABS(Simulation!U1608-G1608)</f>
        <v>2.19735341033811E-012</v>
      </c>
    </row>
    <row r="1609" customFormat="false" ht="15" hidden="false" customHeight="false" outlineLevel="0" collapsed="false">
      <c r="F1609" s="2" t="n">
        <v>1604</v>
      </c>
      <c r="G1609" s="36" t="n">
        <v>18.6731684890747</v>
      </c>
      <c r="H1609" s="39" t="n">
        <f aca="false">ABS(Simulation!U1609-G1609)</f>
        <v>2.31636931857793E-012</v>
      </c>
    </row>
    <row r="1610" customFormat="false" ht="15" hidden="false" customHeight="false" outlineLevel="0" collapsed="false">
      <c r="F1610" s="2" t="n">
        <v>1605</v>
      </c>
      <c r="G1610" s="36" t="n">
        <v>20.1304307748203</v>
      </c>
      <c r="H1610" s="39" t="n">
        <f aca="false">ABS(Simulation!U1610-G1610)</f>
        <v>6.73239242132695E-012</v>
      </c>
    </row>
    <row r="1611" customFormat="false" ht="15" hidden="false" customHeight="false" outlineLevel="0" collapsed="false">
      <c r="F1611" s="2" t="n">
        <v>1606</v>
      </c>
      <c r="G1611" s="36" t="n">
        <v>25.2158547663179</v>
      </c>
      <c r="H1611" s="39" t="n">
        <f aca="false">ABS(Simulation!U1611-G1611)</f>
        <v>2.40163444686914E-012</v>
      </c>
    </row>
    <row r="1612" customFormat="false" ht="15" hidden="false" customHeight="false" outlineLevel="0" collapsed="false">
      <c r="F1612" s="2" t="n">
        <v>1607</v>
      </c>
      <c r="G1612" s="36" t="n">
        <v>10.8963266838584</v>
      </c>
      <c r="H1612" s="39" t="n">
        <f aca="false">ABS(Simulation!U1612-G1612)</f>
        <v>2.41762165842374E-012</v>
      </c>
    </row>
    <row r="1613" customFormat="false" ht="15" hidden="false" customHeight="false" outlineLevel="0" collapsed="false">
      <c r="F1613" s="2" t="n">
        <v>1608</v>
      </c>
      <c r="G1613" s="36" t="n">
        <v>20.3372912911597</v>
      </c>
      <c r="H1613" s="39" t="n">
        <f aca="false">ABS(Simulation!U1613-G1613)</f>
        <v>6.80344669490296E-012</v>
      </c>
    </row>
    <row r="1614" customFormat="false" ht="15" hidden="false" customHeight="false" outlineLevel="0" collapsed="false">
      <c r="F1614" s="2" t="n">
        <v>1609</v>
      </c>
      <c r="G1614" s="36" t="n">
        <v>10.3186279783894</v>
      </c>
      <c r="H1614" s="39" t="n">
        <f aca="false">ABS(Simulation!U1614-G1614)</f>
        <v>2.18314255562291E-012</v>
      </c>
    </row>
    <row r="1615" customFormat="false" ht="15" hidden="false" customHeight="false" outlineLevel="0" collapsed="false">
      <c r="F1615" s="2" t="n">
        <v>1610</v>
      </c>
      <c r="G1615" s="36" t="n">
        <v>11.5921474674621</v>
      </c>
      <c r="H1615" s="39" t="n">
        <f aca="false">ABS(Simulation!U1615-G1615)</f>
        <v>3.42481598636368E-012</v>
      </c>
    </row>
    <row r="1616" customFormat="false" ht="15" hidden="false" customHeight="false" outlineLevel="0" collapsed="false">
      <c r="F1616" s="2" t="n">
        <v>1611</v>
      </c>
      <c r="G1616" s="36" t="n">
        <v>10.739830544081</v>
      </c>
      <c r="H1616" s="39" t="n">
        <f aca="false">ABS(Simulation!U1616-G1616)</f>
        <v>4.80504525057768E-012</v>
      </c>
    </row>
    <row r="1617" customFormat="false" ht="15" hidden="false" customHeight="false" outlineLevel="0" collapsed="false">
      <c r="F1617" s="2" t="n">
        <v>1612</v>
      </c>
      <c r="G1617" s="36" t="n">
        <v>13.1740612110308</v>
      </c>
      <c r="H1617" s="39" t="n">
        <f aca="false">ABS(Simulation!U1617-G1617)</f>
        <v>4.08917344429938E-012</v>
      </c>
    </row>
    <row r="1618" customFormat="false" ht="15" hidden="false" customHeight="false" outlineLevel="0" collapsed="false">
      <c r="F1618" s="2" t="n">
        <v>1613</v>
      </c>
      <c r="G1618" s="36" t="n">
        <v>14.2854877877424</v>
      </c>
      <c r="H1618" s="39" t="n">
        <f aca="false">ABS(Simulation!U1618-G1618)</f>
        <v>7.48379136439326E-012</v>
      </c>
    </row>
    <row r="1619" customFormat="false" ht="15" hidden="false" customHeight="false" outlineLevel="0" collapsed="false">
      <c r="F1619" s="2" t="n">
        <v>1614</v>
      </c>
      <c r="G1619" s="36" t="n">
        <v>12.5666685414531</v>
      </c>
      <c r="H1619" s="39" t="n">
        <f aca="false">ABS(Simulation!U1619-G1619)</f>
        <v>1.29851684960158E-012</v>
      </c>
    </row>
    <row r="1620" customFormat="false" ht="15" hidden="false" customHeight="false" outlineLevel="0" collapsed="false">
      <c r="F1620" s="2" t="n">
        <v>1615</v>
      </c>
      <c r="G1620" s="36" t="n">
        <v>9.06360334157864</v>
      </c>
      <c r="H1620" s="39" t="n">
        <f aca="false">ABS(Simulation!U1620-G1620)</f>
        <v>1.86162196769146E-012</v>
      </c>
    </row>
    <row r="1621" customFormat="false" ht="15" hidden="false" customHeight="false" outlineLevel="0" collapsed="false">
      <c r="F1621" s="2" t="n">
        <v>1616</v>
      </c>
      <c r="G1621" s="36" t="n">
        <v>11.9906999010974</v>
      </c>
      <c r="H1621" s="39" t="n">
        <f aca="false">ABS(Simulation!U1621-G1621)</f>
        <v>1.4086509736444E-012</v>
      </c>
    </row>
    <row r="1622" customFormat="false" ht="15" hidden="false" customHeight="false" outlineLevel="0" collapsed="false">
      <c r="F1622" s="2" t="n">
        <v>1617</v>
      </c>
      <c r="G1622" s="36" t="n">
        <v>16.1100430497603</v>
      </c>
      <c r="H1622" s="39" t="n">
        <f aca="false">ABS(Simulation!U1622-G1622)</f>
        <v>4.61142235508305E-012</v>
      </c>
    </row>
    <row r="1623" customFormat="false" ht="15" hidden="false" customHeight="false" outlineLevel="0" collapsed="false">
      <c r="F1623" s="2" t="n">
        <v>1618</v>
      </c>
      <c r="G1623" s="36" t="n">
        <v>19.2502423818025</v>
      </c>
      <c r="H1623" s="39" t="n">
        <f aca="false">ABS(Simulation!U1623-G1623)</f>
        <v>9.97246729639301E-012</v>
      </c>
    </row>
    <row r="1624" customFormat="false" ht="15" hidden="false" customHeight="false" outlineLevel="0" collapsed="false">
      <c r="F1624" s="2" t="n">
        <v>1619</v>
      </c>
      <c r="G1624" s="36" t="n">
        <v>16.8249210722181</v>
      </c>
      <c r="H1624" s="39" t="n">
        <f aca="false">ABS(Simulation!U1624-G1624)</f>
        <v>7.8159700933611E-013</v>
      </c>
    </row>
    <row r="1625" customFormat="false" ht="15" hidden="false" customHeight="false" outlineLevel="0" collapsed="false">
      <c r="F1625" s="2" t="n">
        <v>1620</v>
      </c>
      <c r="G1625" s="36" t="n">
        <v>1.43962366283089</v>
      </c>
      <c r="H1625" s="39" t="n">
        <f aca="false">ABS(Simulation!U1625-G1625)</f>
        <v>5.6648019608474E-012</v>
      </c>
    </row>
    <row r="1626" customFormat="false" ht="15" hidden="false" customHeight="false" outlineLevel="0" collapsed="false">
      <c r="F1626" s="2" t="n">
        <v>1621</v>
      </c>
      <c r="G1626" s="36" t="n">
        <v>8.64315228873232</v>
      </c>
      <c r="H1626" s="39" t="n">
        <f aca="false">ABS(Simulation!U1626-G1626)</f>
        <v>6.66133814775094E-013</v>
      </c>
    </row>
    <row r="1627" customFormat="false" ht="15" hidden="false" customHeight="false" outlineLevel="0" collapsed="false">
      <c r="F1627" s="2" t="n">
        <v>1622</v>
      </c>
      <c r="G1627" s="36" t="n">
        <v>14.6080177904421</v>
      </c>
      <c r="H1627" s="39" t="n">
        <f aca="false">ABS(Simulation!U1627-G1627)</f>
        <v>8.17124146124115E-014</v>
      </c>
    </row>
    <row r="1628" customFormat="false" ht="15" hidden="false" customHeight="false" outlineLevel="0" collapsed="false">
      <c r="F1628" s="2" t="n">
        <v>1623</v>
      </c>
      <c r="G1628" s="36" t="n">
        <v>7.00188105644572</v>
      </c>
      <c r="H1628" s="39" t="n">
        <f aca="false">ABS(Simulation!U1628-G1628)</f>
        <v>1.4166445794217E-012</v>
      </c>
    </row>
    <row r="1629" customFormat="false" ht="15" hidden="false" customHeight="false" outlineLevel="0" collapsed="false">
      <c r="F1629" s="2" t="n">
        <v>1624</v>
      </c>
      <c r="G1629" s="36" t="n">
        <v>13.3380158016849</v>
      </c>
      <c r="H1629" s="39" t="n">
        <f aca="false">ABS(Simulation!U1629-G1629)</f>
        <v>3.67705865755852E-013</v>
      </c>
    </row>
    <row r="1630" customFormat="false" ht="15" hidden="false" customHeight="false" outlineLevel="0" collapsed="false">
      <c r="F1630" s="2" t="n">
        <v>1625</v>
      </c>
      <c r="G1630" s="36" t="n">
        <v>12.2603704939344</v>
      </c>
      <c r="H1630" s="39" t="n">
        <f aca="false">ABS(Simulation!U1630-G1630)</f>
        <v>1.13686837721616E-012</v>
      </c>
    </row>
    <row r="1631" customFormat="false" ht="15" hidden="false" customHeight="false" outlineLevel="0" collapsed="false">
      <c r="F1631" s="2" t="n">
        <v>1626</v>
      </c>
      <c r="G1631" s="36" t="n">
        <v>11.1297827196978</v>
      </c>
      <c r="H1631" s="39" t="n">
        <f aca="false">ABS(Simulation!U1631-G1631)</f>
        <v>2.60946819707897E-012</v>
      </c>
    </row>
    <row r="1632" customFormat="false" ht="15" hidden="false" customHeight="false" outlineLevel="0" collapsed="false">
      <c r="F1632" s="2" t="n">
        <v>1627</v>
      </c>
      <c r="G1632" s="36" t="n">
        <v>9.67674311167004</v>
      </c>
      <c r="H1632" s="39" t="n">
        <f aca="false">ABS(Simulation!U1632-G1632)</f>
        <v>4.20996570937859E-012</v>
      </c>
    </row>
    <row r="1633" customFormat="false" ht="15" hidden="false" customHeight="false" outlineLevel="0" collapsed="false">
      <c r="F1633" s="2" t="n">
        <v>1628</v>
      </c>
      <c r="G1633" s="36" t="n">
        <v>7.8908034164548</v>
      </c>
      <c r="H1633" s="39" t="n">
        <f aca="false">ABS(Simulation!U1633-G1633)</f>
        <v>2.03748129479209E-012</v>
      </c>
    </row>
    <row r="1634" customFormat="false" ht="15" hidden="false" customHeight="false" outlineLevel="0" collapsed="false">
      <c r="F1634" s="2" t="n">
        <v>1629</v>
      </c>
      <c r="G1634" s="36" t="n">
        <v>8.81464070457183</v>
      </c>
      <c r="H1634" s="39" t="n">
        <f aca="false">ABS(Simulation!U1634-G1634)</f>
        <v>3.03224112485623E-012</v>
      </c>
    </row>
    <row r="1635" customFormat="false" ht="15" hidden="false" customHeight="false" outlineLevel="0" collapsed="false">
      <c r="F1635" s="2" t="n">
        <v>1630</v>
      </c>
      <c r="G1635" s="36" t="n">
        <v>11.0580590652455</v>
      </c>
      <c r="H1635" s="39" t="n">
        <f aca="false">ABS(Simulation!U1635-G1635)</f>
        <v>2.78888023785839E-013</v>
      </c>
    </row>
    <row r="1636" customFormat="false" ht="15" hidden="false" customHeight="false" outlineLevel="0" collapsed="false">
      <c r="F1636" s="2" t="n">
        <v>1631</v>
      </c>
      <c r="G1636" s="36" t="n">
        <v>11.3846618691524</v>
      </c>
      <c r="H1636" s="39" t="n">
        <f aca="false">ABS(Simulation!U1636-G1636)</f>
        <v>5.99342797613645E-012</v>
      </c>
    </row>
    <row r="1637" customFormat="false" ht="15" hidden="false" customHeight="false" outlineLevel="0" collapsed="false">
      <c r="F1637" s="2" t="n">
        <v>1632</v>
      </c>
      <c r="G1637" s="36" t="n">
        <v>12.6909543422776</v>
      </c>
      <c r="H1637" s="39" t="n">
        <f aca="false">ABS(Simulation!U1637-G1637)</f>
        <v>2.47446507728455E-012</v>
      </c>
    </row>
    <row r="1638" customFormat="false" ht="15" hidden="false" customHeight="false" outlineLevel="0" collapsed="false">
      <c r="F1638" s="2" t="n">
        <v>1633</v>
      </c>
      <c r="G1638" s="36" t="n">
        <v>10.7626561071637</v>
      </c>
      <c r="H1638" s="39" t="n">
        <f aca="false">ABS(Simulation!U1638-G1638)</f>
        <v>1.19015908239817E-012</v>
      </c>
    </row>
    <row r="1639" customFormat="false" ht="15" hidden="false" customHeight="false" outlineLevel="0" collapsed="false">
      <c r="F1639" s="2" t="n">
        <v>1634</v>
      </c>
      <c r="G1639" s="36" t="n">
        <v>9.9740899644525</v>
      </c>
      <c r="H1639" s="39" t="n">
        <f aca="false">ABS(Simulation!U1639-G1639)</f>
        <v>6.99884594723699E-013</v>
      </c>
    </row>
    <row r="1640" customFormat="false" ht="15" hidden="false" customHeight="false" outlineLevel="0" collapsed="false">
      <c r="F1640" s="2" t="n">
        <v>1635</v>
      </c>
      <c r="G1640" s="36" t="n">
        <v>19.4913117450291</v>
      </c>
      <c r="H1640" s="39" t="n">
        <f aca="false">ABS(Simulation!U1640-G1640)</f>
        <v>5.6665783176868E-012</v>
      </c>
    </row>
    <row r="1641" customFormat="false" ht="15" hidden="false" customHeight="false" outlineLevel="0" collapsed="false">
      <c r="F1641" s="2" t="n">
        <v>1636</v>
      </c>
      <c r="G1641" s="36" t="n">
        <v>14.1468774347183</v>
      </c>
      <c r="H1641" s="39" t="n">
        <f aca="false">ABS(Simulation!U1641-G1641)</f>
        <v>4.19220214098459E-013</v>
      </c>
    </row>
    <row r="1642" customFormat="false" ht="15" hidden="false" customHeight="false" outlineLevel="0" collapsed="false">
      <c r="F1642" s="2" t="n">
        <v>1637</v>
      </c>
      <c r="G1642" s="36" t="n">
        <v>14.785423860689</v>
      </c>
      <c r="H1642" s="39" t="n">
        <f aca="false">ABS(Simulation!U1642-G1642)</f>
        <v>1.35429445435875E-011</v>
      </c>
    </row>
    <row r="1643" customFormat="false" ht="15" hidden="false" customHeight="false" outlineLevel="0" collapsed="false">
      <c r="F1643" s="2" t="n">
        <v>1638</v>
      </c>
      <c r="G1643" s="36" t="n">
        <v>18.2321675613695</v>
      </c>
      <c r="H1643" s="39" t="n">
        <f aca="false">ABS(Simulation!U1643-G1643)</f>
        <v>3.04467562273203E-012</v>
      </c>
    </row>
    <row r="1644" customFormat="false" ht="15" hidden="false" customHeight="false" outlineLevel="0" collapsed="false">
      <c r="F1644" s="2" t="n">
        <v>1639</v>
      </c>
      <c r="G1644" s="36" t="n">
        <v>6.74549416361285</v>
      </c>
      <c r="H1644" s="39" t="n">
        <f aca="false">ABS(Simulation!U1644-G1644)</f>
        <v>7.62057084102707E-013</v>
      </c>
    </row>
    <row r="1645" customFormat="false" ht="15" hidden="false" customHeight="false" outlineLevel="0" collapsed="false">
      <c r="F1645" s="2" t="n">
        <v>1640</v>
      </c>
      <c r="G1645" s="36" t="n">
        <v>9.21920849913611</v>
      </c>
      <c r="H1645" s="39" t="n">
        <f aca="false">ABS(Simulation!U1645-G1645)</f>
        <v>1.65734093116043E-012</v>
      </c>
    </row>
    <row r="1646" customFormat="false" ht="15" hidden="false" customHeight="false" outlineLevel="0" collapsed="false">
      <c r="F1646" s="2" t="n">
        <v>1641</v>
      </c>
      <c r="G1646" s="36" t="n">
        <v>10.0673156620424</v>
      </c>
      <c r="H1646" s="39" t="n">
        <f aca="false">ABS(Simulation!U1646-G1646)</f>
        <v>9.39159860990912E-012</v>
      </c>
    </row>
    <row r="1647" customFormat="false" ht="15" hidden="false" customHeight="false" outlineLevel="0" collapsed="false">
      <c r="F1647" s="2" t="n">
        <v>1642</v>
      </c>
      <c r="G1647" s="36" t="n">
        <v>20.7336396622158</v>
      </c>
      <c r="H1647" s="39" t="n">
        <f aca="false">ABS(Simulation!U1647-G1647)</f>
        <v>2.77111666946439E-012</v>
      </c>
    </row>
    <row r="1648" customFormat="false" ht="15" hidden="false" customHeight="false" outlineLevel="0" collapsed="false">
      <c r="F1648" s="2" t="n">
        <v>1643</v>
      </c>
      <c r="G1648" s="36" t="n">
        <v>8.71830104487048</v>
      </c>
      <c r="H1648" s="39" t="n">
        <f aca="false">ABS(Simulation!U1648-G1648)</f>
        <v>1.94511073914327E-012</v>
      </c>
    </row>
    <row r="1649" customFormat="false" ht="15" hidden="false" customHeight="false" outlineLevel="0" collapsed="false">
      <c r="F1649" s="2" t="n">
        <v>1644</v>
      </c>
      <c r="G1649" s="36" t="n">
        <v>14.8506121014945</v>
      </c>
      <c r="H1649" s="39" t="n">
        <f aca="false">ABS(Simulation!U1649-G1649)</f>
        <v>1.35003119794419E-013</v>
      </c>
    </row>
    <row r="1650" customFormat="false" ht="15" hidden="false" customHeight="false" outlineLevel="0" collapsed="false">
      <c r="F1650" s="2" t="n">
        <v>1645</v>
      </c>
      <c r="G1650" s="36" t="n">
        <v>17.5125293769752</v>
      </c>
      <c r="H1650" s="39" t="n">
        <f aca="false">ABS(Simulation!U1650-G1650)</f>
        <v>2.62900812231237E-012</v>
      </c>
    </row>
    <row r="1651" customFormat="false" ht="15" hidden="false" customHeight="false" outlineLevel="0" collapsed="false">
      <c r="F1651" s="2" t="n">
        <v>1646</v>
      </c>
      <c r="G1651" s="36" t="n">
        <v>6.87728029854601</v>
      </c>
      <c r="H1651" s="39" t="n">
        <f aca="false">ABS(Simulation!U1651-G1651)</f>
        <v>3.5580427493187E-012</v>
      </c>
    </row>
    <row r="1652" customFormat="false" ht="15" hidden="false" customHeight="false" outlineLevel="0" collapsed="false">
      <c r="F1652" s="2" t="n">
        <v>1647</v>
      </c>
      <c r="G1652" s="36" t="n">
        <v>9.04078230879404</v>
      </c>
      <c r="H1652" s="39" t="n">
        <f aca="false">ABS(Simulation!U1652-G1652)</f>
        <v>3.91686683087755E-012</v>
      </c>
    </row>
    <row r="1653" customFormat="false" ht="15" hidden="false" customHeight="false" outlineLevel="0" collapsed="false">
      <c r="F1653" s="2" t="n">
        <v>1648</v>
      </c>
      <c r="G1653" s="36" t="n">
        <v>5.76073775782882</v>
      </c>
      <c r="H1653" s="39" t="n">
        <f aca="false">ABS(Simulation!U1653-G1653)</f>
        <v>1.69908531688634E-012</v>
      </c>
    </row>
    <row r="1654" customFormat="false" ht="15" hidden="false" customHeight="false" outlineLevel="0" collapsed="false">
      <c r="F1654" s="2" t="n">
        <v>1649</v>
      </c>
      <c r="G1654" s="36" t="n">
        <v>16.1716256630435</v>
      </c>
      <c r="H1654" s="39" t="n">
        <f aca="false">ABS(Simulation!U1654-G1654)</f>
        <v>4.72155647912587E-012</v>
      </c>
    </row>
    <row r="1655" customFormat="false" ht="15" hidden="false" customHeight="false" outlineLevel="0" collapsed="false">
      <c r="F1655" s="2" t="n">
        <v>1650</v>
      </c>
      <c r="G1655" s="36" t="n">
        <v>8.6336765411725</v>
      </c>
      <c r="H1655" s="39" t="n">
        <f aca="false">ABS(Simulation!U1655-G1655)</f>
        <v>4.61852778244065E-013</v>
      </c>
    </row>
    <row r="1656" customFormat="false" ht="15" hidden="false" customHeight="false" outlineLevel="0" collapsed="false">
      <c r="F1656" s="2" t="n">
        <v>1651</v>
      </c>
      <c r="G1656" s="36" t="n">
        <v>7.31155979931469</v>
      </c>
      <c r="H1656" s="39" t="n">
        <f aca="false">ABS(Simulation!U1656-G1656)</f>
        <v>6.05737682235485E-013</v>
      </c>
    </row>
    <row r="1657" customFormat="false" ht="15" hidden="false" customHeight="false" outlineLevel="0" collapsed="false">
      <c r="F1657" s="2" t="n">
        <v>1652</v>
      </c>
      <c r="G1657" s="36" t="n">
        <v>14.0509248898584</v>
      </c>
      <c r="H1657" s="39" t="n">
        <f aca="false">ABS(Simulation!U1657-G1657)</f>
        <v>5.09636777223932E-012</v>
      </c>
    </row>
    <row r="1658" customFormat="false" ht="15" hidden="false" customHeight="false" outlineLevel="0" collapsed="false">
      <c r="F1658" s="2" t="n">
        <v>1653</v>
      </c>
      <c r="G1658" s="36" t="n">
        <v>15.1537565236022</v>
      </c>
      <c r="H1658" s="39" t="n">
        <f aca="false">ABS(Simulation!U1658-G1658)</f>
        <v>3.72679664906173E-012</v>
      </c>
    </row>
    <row r="1659" customFormat="false" ht="15" hidden="false" customHeight="false" outlineLevel="0" collapsed="false">
      <c r="F1659" s="2" t="n">
        <v>1654</v>
      </c>
      <c r="G1659" s="36" t="n">
        <v>12.8875357299612</v>
      </c>
      <c r="H1659" s="39" t="n">
        <f aca="false">ABS(Simulation!U1659-G1659)</f>
        <v>3.5260683262095E-012</v>
      </c>
    </row>
    <row r="1660" customFormat="false" ht="15" hidden="false" customHeight="false" outlineLevel="0" collapsed="false">
      <c r="F1660" s="2" t="n">
        <v>1655</v>
      </c>
      <c r="G1660" s="36" t="n">
        <v>10.5073766311604</v>
      </c>
      <c r="H1660" s="39" t="n">
        <f aca="false">ABS(Simulation!U1660-G1660)</f>
        <v>1.31272770431679E-012</v>
      </c>
    </row>
    <row r="1661" customFormat="false" ht="15" hidden="false" customHeight="false" outlineLevel="0" collapsed="false">
      <c r="F1661" s="2" t="n">
        <v>1656</v>
      </c>
      <c r="G1661" s="36" t="n">
        <v>19.0605310653517</v>
      </c>
      <c r="H1661" s="39" t="n">
        <f aca="false">ABS(Simulation!U1661-G1661)</f>
        <v>3.28270743921166E-012</v>
      </c>
    </row>
    <row r="1662" customFormat="false" ht="15" hidden="false" customHeight="false" outlineLevel="0" collapsed="false">
      <c r="F1662" s="2" t="n">
        <v>1657</v>
      </c>
      <c r="G1662" s="36" t="n">
        <v>18.5204374854661</v>
      </c>
      <c r="H1662" s="39" t="n">
        <f aca="false">ABS(Simulation!U1662-G1662)</f>
        <v>1.17665877041873E-011</v>
      </c>
    </row>
    <row r="1663" customFormat="false" ht="15" hidden="false" customHeight="false" outlineLevel="0" collapsed="false">
      <c r="F1663" s="2" t="n">
        <v>1658</v>
      </c>
      <c r="G1663" s="36" t="n">
        <v>7.23234169988887</v>
      </c>
      <c r="H1663" s="39" t="n">
        <f aca="false">ABS(Simulation!U1663-G1663)</f>
        <v>2.8350655156828E-012</v>
      </c>
    </row>
    <row r="1664" customFormat="false" ht="15" hidden="false" customHeight="false" outlineLevel="0" collapsed="false">
      <c r="F1664" s="2" t="n">
        <v>1659</v>
      </c>
      <c r="G1664" s="36" t="n">
        <v>10.296268035215</v>
      </c>
      <c r="H1664" s="39" t="n">
        <f aca="false">ABS(Simulation!U1664-G1664)</f>
        <v>2.35544916904473E-012</v>
      </c>
    </row>
    <row r="1665" customFormat="false" ht="15" hidden="false" customHeight="false" outlineLevel="0" collapsed="false">
      <c r="F1665" s="2" t="n">
        <v>1660</v>
      </c>
      <c r="G1665" s="36" t="n">
        <v>6.23350563217821</v>
      </c>
      <c r="H1665" s="39" t="n">
        <f aca="false">ABS(Simulation!U1665-G1665)</f>
        <v>7.56461560058597E-012</v>
      </c>
    </row>
    <row r="1666" customFormat="false" ht="15" hidden="false" customHeight="false" outlineLevel="0" collapsed="false">
      <c r="F1666" s="2" t="n">
        <v>1661</v>
      </c>
      <c r="G1666" s="36" t="n">
        <v>18.5142566126157</v>
      </c>
      <c r="H1666" s="39" t="n">
        <f aca="false">ABS(Simulation!U1666-G1666)</f>
        <v>1.18838272555877E-011</v>
      </c>
    </row>
    <row r="1667" customFormat="false" ht="15" hidden="false" customHeight="false" outlineLevel="0" collapsed="false">
      <c r="F1667" s="2" t="n">
        <v>1662</v>
      </c>
      <c r="G1667" s="36" t="n">
        <v>35.0194914082602</v>
      </c>
      <c r="H1667" s="39" t="n">
        <f aca="false">ABS(Simulation!U1667-G1667)</f>
        <v>4.09272615797818E-012</v>
      </c>
    </row>
    <row r="1668" customFormat="false" ht="15" hidden="false" customHeight="false" outlineLevel="0" collapsed="false">
      <c r="F1668" s="2" t="n">
        <v>1663</v>
      </c>
      <c r="G1668" s="36" t="n">
        <v>13.6758854748648</v>
      </c>
      <c r="H1668" s="39" t="n">
        <f aca="false">ABS(Simulation!U1668-G1668)</f>
        <v>3.01980662698043E-013</v>
      </c>
    </row>
    <row r="1669" customFormat="false" ht="15" hidden="false" customHeight="false" outlineLevel="0" collapsed="false">
      <c r="F1669" s="2" t="n">
        <v>1664</v>
      </c>
      <c r="G1669" s="36" t="n">
        <v>15.4886581007904</v>
      </c>
      <c r="H1669" s="39" t="n">
        <f aca="false">ABS(Simulation!U1669-G1669)</f>
        <v>1.58983937126322E-012</v>
      </c>
    </row>
    <row r="1670" customFormat="false" ht="15" hidden="false" customHeight="false" outlineLevel="0" collapsed="false">
      <c r="F1670" s="2" t="n">
        <v>1665</v>
      </c>
      <c r="G1670" s="36" t="n">
        <v>25.1317509419381</v>
      </c>
      <c r="H1670" s="39" t="n">
        <f aca="false">ABS(Simulation!U1670-G1670)</f>
        <v>8.17124146124115E-012</v>
      </c>
    </row>
    <row r="1671" customFormat="false" ht="15" hidden="false" customHeight="false" outlineLevel="0" collapsed="false">
      <c r="F1671" s="2" t="n">
        <v>1666</v>
      </c>
      <c r="G1671" s="36" t="n">
        <v>11.4333326277926</v>
      </c>
      <c r="H1671" s="39" t="n">
        <f aca="false">ABS(Simulation!U1671-G1671)</f>
        <v>1.78346226675785E-012</v>
      </c>
    </row>
    <row r="1672" customFormat="false" ht="15" hidden="false" customHeight="false" outlineLevel="0" collapsed="false">
      <c r="F1672" s="2" t="n">
        <v>1667</v>
      </c>
      <c r="G1672" s="36" t="n">
        <v>12.8479788215789</v>
      </c>
      <c r="H1672" s="39" t="n">
        <f aca="false">ABS(Simulation!U1672-G1672)</f>
        <v>3.65929508916452E-013</v>
      </c>
    </row>
    <row r="1673" customFormat="false" ht="15" hidden="false" customHeight="false" outlineLevel="0" collapsed="false">
      <c r="F1673" s="2" t="n">
        <v>1668</v>
      </c>
      <c r="G1673" s="36" t="n">
        <v>15.5330355789916</v>
      </c>
      <c r="H1673" s="39" t="n">
        <f aca="false">ABS(Simulation!U1673-G1673)</f>
        <v>2.63611354966997E-012</v>
      </c>
    </row>
    <row r="1674" customFormat="false" ht="15" hidden="false" customHeight="false" outlineLevel="0" collapsed="false">
      <c r="F1674" s="2" t="n">
        <v>1669</v>
      </c>
      <c r="G1674" s="36" t="n">
        <v>10.2422522421814</v>
      </c>
      <c r="H1674" s="39" t="n">
        <f aca="false">ABS(Simulation!U1674-G1674)</f>
        <v>3.20632409511745E-012</v>
      </c>
    </row>
    <row r="1675" customFormat="false" ht="15" hidden="false" customHeight="false" outlineLevel="0" collapsed="false">
      <c r="F1675" s="2" t="n">
        <v>1670</v>
      </c>
      <c r="G1675" s="36" t="n">
        <v>10.4025343936111</v>
      </c>
      <c r="H1675" s="39" t="n">
        <f aca="false">ABS(Simulation!U1675-G1675)</f>
        <v>0</v>
      </c>
    </row>
    <row r="1676" customFormat="false" ht="15" hidden="false" customHeight="false" outlineLevel="0" collapsed="false">
      <c r="F1676" s="2" t="n">
        <v>1671</v>
      </c>
      <c r="G1676" s="36" t="n">
        <v>12.5511977657078</v>
      </c>
      <c r="H1676" s="39" t="n">
        <f aca="false">ABS(Simulation!U1676-G1676)</f>
        <v>1.71418435002124E-012</v>
      </c>
    </row>
    <row r="1677" customFormat="false" ht="15" hidden="false" customHeight="false" outlineLevel="0" collapsed="false">
      <c r="F1677" s="2" t="n">
        <v>1672</v>
      </c>
      <c r="G1677" s="36" t="n">
        <v>14.1165972452463</v>
      </c>
      <c r="H1677" s="39" t="n">
        <f aca="false">ABS(Simulation!U1677-G1677)</f>
        <v>4.9915627187147E-012</v>
      </c>
    </row>
    <row r="1678" customFormat="false" ht="15" hidden="false" customHeight="false" outlineLevel="0" collapsed="false">
      <c r="F1678" s="2" t="n">
        <v>1673</v>
      </c>
      <c r="G1678" s="36" t="n">
        <v>19.5822488080434</v>
      </c>
      <c r="H1678" s="39" t="n">
        <f aca="false">ABS(Simulation!U1678-G1678)</f>
        <v>1.09423581307055E-012</v>
      </c>
    </row>
    <row r="1679" customFormat="false" ht="15" hidden="false" customHeight="false" outlineLevel="0" collapsed="false">
      <c r="F1679" s="2" t="n">
        <v>1674</v>
      </c>
      <c r="G1679" s="36" t="n">
        <v>12.8185455096112</v>
      </c>
      <c r="H1679" s="39" t="n">
        <f aca="false">ABS(Simulation!U1679-G1679)</f>
        <v>2.53130849614536E-012</v>
      </c>
    </row>
    <row r="1680" customFormat="false" ht="15" hidden="false" customHeight="false" outlineLevel="0" collapsed="false">
      <c r="F1680" s="2" t="n">
        <v>1675</v>
      </c>
      <c r="G1680" s="36" t="n">
        <v>7.84639639235939</v>
      </c>
      <c r="H1680" s="39" t="n">
        <f aca="false">ABS(Simulation!U1680-G1680)</f>
        <v>4.88675766519009E-012</v>
      </c>
    </row>
    <row r="1681" customFormat="false" ht="15" hidden="false" customHeight="false" outlineLevel="0" collapsed="false">
      <c r="F1681" s="2" t="n">
        <v>1676</v>
      </c>
      <c r="G1681" s="36" t="n">
        <v>8.30522524671782</v>
      </c>
      <c r="H1681" s="39" t="n">
        <f aca="false">ABS(Simulation!U1681-G1681)</f>
        <v>1.85096382665506E-012</v>
      </c>
    </row>
    <row r="1682" customFormat="false" ht="15" hidden="false" customHeight="false" outlineLevel="0" collapsed="false">
      <c r="F1682" s="2" t="n">
        <v>1677</v>
      </c>
      <c r="G1682" s="36" t="n">
        <v>8.83696633279677</v>
      </c>
      <c r="H1682" s="39" t="n">
        <f aca="false">ABS(Simulation!U1682-G1682)</f>
        <v>1.55413459879128E-011</v>
      </c>
    </row>
    <row r="1683" customFormat="false" ht="15" hidden="false" customHeight="false" outlineLevel="0" collapsed="false">
      <c r="F1683" s="2" t="n">
        <v>1678</v>
      </c>
      <c r="G1683" s="36" t="n">
        <v>17.9502010090705</v>
      </c>
      <c r="H1683" s="39" t="n">
        <f aca="false">ABS(Simulation!U1683-G1683)</f>
        <v>6.28830321147689E-013</v>
      </c>
    </row>
    <row r="1684" customFormat="false" ht="15" hidden="false" customHeight="false" outlineLevel="0" collapsed="false">
      <c r="F1684" s="2" t="n">
        <v>1679</v>
      </c>
      <c r="G1684" s="36" t="n">
        <v>22.8111371623349</v>
      </c>
      <c r="H1684" s="39" t="n">
        <f aca="false">ABS(Simulation!U1684-G1684)</f>
        <v>2.8066438062524E-012</v>
      </c>
    </row>
    <row r="1685" customFormat="false" ht="15" hidden="false" customHeight="false" outlineLevel="0" collapsed="false">
      <c r="F1685" s="2" t="n">
        <v>1680</v>
      </c>
      <c r="G1685" s="36" t="n">
        <v>19.2851188331035</v>
      </c>
      <c r="H1685" s="39" t="n">
        <f aca="false">ABS(Simulation!U1685-G1685)</f>
        <v>5.78026515540842E-012</v>
      </c>
    </row>
    <row r="1686" customFormat="false" ht="15" hidden="false" customHeight="false" outlineLevel="0" collapsed="false">
      <c r="F1686" s="2" t="n">
        <v>1681</v>
      </c>
      <c r="G1686" s="36" t="n">
        <v>9.37113027721574</v>
      </c>
      <c r="H1686" s="39" t="n">
        <f aca="false">ABS(Simulation!U1686-G1686)</f>
        <v>6.17639273059467E-012</v>
      </c>
    </row>
    <row r="1687" customFormat="false" ht="15" hidden="false" customHeight="false" outlineLevel="0" collapsed="false">
      <c r="F1687" s="2" t="n">
        <v>1682</v>
      </c>
      <c r="G1687" s="36" t="n">
        <v>22.9245955219883</v>
      </c>
      <c r="H1687" s="39" t="n">
        <f aca="false">ABS(Simulation!U1687-G1687)</f>
        <v>2.54729570769996E-012</v>
      </c>
    </row>
    <row r="1688" customFormat="false" ht="15" hidden="false" customHeight="false" outlineLevel="0" collapsed="false">
      <c r="F1688" s="2" t="n">
        <v>1683</v>
      </c>
      <c r="G1688" s="36" t="n">
        <v>26.2315823205342</v>
      </c>
      <c r="H1688" s="39" t="n">
        <f aca="false">ABS(Simulation!U1688-G1688)</f>
        <v>7.0627947934554E-012</v>
      </c>
    </row>
    <row r="1689" customFormat="false" ht="15" hidden="false" customHeight="false" outlineLevel="0" collapsed="false">
      <c r="F1689" s="2" t="n">
        <v>1684</v>
      </c>
      <c r="G1689" s="36" t="n">
        <v>15.0549461826071</v>
      </c>
      <c r="H1689" s="39" t="n">
        <f aca="false">ABS(Simulation!U1689-G1689)</f>
        <v>3.12638803734444E-013</v>
      </c>
    </row>
    <row r="1690" customFormat="false" ht="15" hidden="false" customHeight="false" outlineLevel="0" collapsed="false">
      <c r="F1690" s="2" t="n">
        <v>1685</v>
      </c>
      <c r="G1690" s="36" t="n">
        <v>15.9659282029644</v>
      </c>
      <c r="H1690" s="39" t="n">
        <f aca="false">ABS(Simulation!U1690-G1690)</f>
        <v>2.32169838909613E-012</v>
      </c>
    </row>
    <row r="1691" customFormat="false" ht="15" hidden="false" customHeight="false" outlineLevel="0" collapsed="false">
      <c r="F1691" s="2" t="n">
        <v>1686</v>
      </c>
      <c r="G1691" s="36" t="n">
        <v>8.17731452107382</v>
      </c>
      <c r="H1691" s="39" t="n">
        <f aca="false">ABS(Simulation!U1691-G1691)</f>
        <v>1.78168590991845E-012</v>
      </c>
    </row>
    <row r="1692" customFormat="false" ht="15" hidden="false" customHeight="false" outlineLevel="0" collapsed="false">
      <c r="F1692" s="2" t="n">
        <v>1687</v>
      </c>
      <c r="G1692" s="36" t="n">
        <v>9.63102749649013</v>
      </c>
      <c r="H1692" s="39" t="n">
        <f aca="false">ABS(Simulation!U1692-G1692)</f>
        <v>2.34834374168713E-012</v>
      </c>
    </row>
    <row r="1693" customFormat="false" ht="15" hidden="false" customHeight="false" outlineLevel="0" collapsed="false">
      <c r="F1693" s="2" t="n">
        <v>1688</v>
      </c>
      <c r="G1693" s="36" t="n">
        <v>2.75089417866432</v>
      </c>
      <c r="H1693" s="39" t="n">
        <f aca="false">ABS(Simulation!U1693-G1693)</f>
        <v>3.11173309341939E-012</v>
      </c>
    </row>
    <row r="1694" customFormat="false" ht="15" hidden="false" customHeight="false" outlineLevel="0" collapsed="false">
      <c r="F1694" s="2" t="n">
        <v>1689</v>
      </c>
      <c r="G1694" s="36" t="n">
        <v>13.9749710514191</v>
      </c>
      <c r="H1694" s="39" t="n">
        <f aca="false">ABS(Simulation!U1694-G1694)</f>
        <v>3.67705865755852E-013</v>
      </c>
    </row>
    <row r="1695" customFormat="false" ht="15" hidden="false" customHeight="false" outlineLevel="0" collapsed="false">
      <c r="F1695" s="2" t="n">
        <v>1690</v>
      </c>
      <c r="G1695" s="36" t="n">
        <v>5.86123058310365</v>
      </c>
      <c r="H1695" s="39" t="n">
        <f aca="false">ABS(Simulation!U1695-G1695)</f>
        <v>5.28643795405515E-012</v>
      </c>
    </row>
    <row r="1696" customFormat="false" ht="15" hidden="false" customHeight="false" outlineLevel="0" collapsed="false">
      <c r="F1696" s="2" t="n">
        <v>1691</v>
      </c>
      <c r="G1696" s="36" t="n">
        <v>13.979881535221</v>
      </c>
      <c r="H1696" s="39" t="n">
        <f aca="false">ABS(Simulation!U1696-G1696)</f>
        <v>3.42659234320308E-012</v>
      </c>
    </row>
    <row r="1697" customFormat="false" ht="15" hidden="false" customHeight="false" outlineLevel="0" collapsed="false">
      <c r="F1697" s="2" t="n">
        <v>1692</v>
      </c>
      <c r="G1697" s="36" t="n">
        <v>12.749572703737</v>
      </c>
      <c r="H1697" s="39" t="n">
        <f aca="false">ABS(Simulation!U1697-G1697)</f>
        <v>1.17417187084357E-012</v>
      </c>
    </row>
    <row r="1698" customFormat="false" ht="15" hidden="false" customHeight="false" outlineLevel="0" collapsed="false">
      <c r="F1698" s="2" t="n">
        <v>1693</v>
      </c>
      <c r="G1698" s="36" t="n">
        <v>18.4824683863964</v>
      </c>
      <c r="H1698" s="39" t="n">
        <f aca="false">ABS(Simulation!U1698-G1698)</f>
        <v>5.49960077478318E-012</v>
      </c>
    </row>
    <row r="1699" customFormat="false" ht="15" hidden="false" customHeight="false" outlineLevel="0" collapsed="false">
      <c r="F1699" s="2" t="n">
        <v>1694</v>
      </c>
      <c r="G1699" s="36" t="n">
        <v>19.2912546099477</v>
      </c>
      <c r="H1699" s="39" t="n">
        <f aca="false">ABS(Simulation!U1699-G1699)</f>
        <v>1.66977542903624E-012</v>
      </c>
    </row>
    <row r="1700" customFormat="false" ht="15" hidden="false" customHeight="false" outlineLevel="0" collapsed="false">
      <c r="F1700" s="2" t="n">
        <v>1695</v>
      </c>
      <c r="G1700" s="36" t="n">
        <v>26.158355801759</v>
      </c>
      <c r="H1700" s="39" t="n">
        <f aca="false">ABS(Simulation!U1700-G1700)</f>
        <v>8.02558020041033E-012</v>
      </c>
    </row>
    <row r="1701" customFormat="false" ht="15" hidden="false" customHeight="false" outlineLevel="0" collapsed="false">
      <c r="F1701" s="2" t="n">
        <v>1696</v>
      </c>
      <c r="G1701" s="36" t="n">
        <v>7.4528735987022</v>
      </c>
      <c r="H1701" s="39" t="n">
        <f aca="false">ABS(Simulation!U1701-G1701)</f>
        <v>6.54587495318992E-013</v>
      </c>
    </row>
    <row r="1702" customFormat="false" ht="15" hidden="false" customHeight="false" outlineLevel="0" collapsed="false">
      <c r="F1702" s="2" t="n">
        <v>1697</v>
      </c>
      <c r="G1702" s="36" t="n">
        <v>17.7856513193553</v>
      </c>
      <c r="H1702" s="39" t="n">
        <f aca="false">ABS(Simulation!U1702-G1702)</f>
        <v>1.89359639080067E-012</v>
      </c>
    </row>
    <row r="1703" customFormat="false" ht="15" hidden="false" customHeight="false" outlineLevel="0" collapsed="false">
      <c r="F1703" s="2" t="n">
        <v>1698</v>
      </c>
      <c r="G1703" s="36" t="n">
        <v>9.32314522647771</v>
      </c>
      <c r="H1703" s="39" t="n">
        <f aca="false">ABS(Simulation!U1703-G1703)</f>
        <v>3.28270743921166E-012</v>
      </c>
    </row>
    <row r="1704" customFormat="false" ht="15" hidden="false" customHeight="false" outlineLevel="0" collapsed="false">
      <c r="F1704" s="2" t="n">
        <v>1699</v>
      </c>
      <c r="G1704" s="36" t="n">
        <v>17.2880928198161</v>
      </c>
      <c r="H1704" s="39" t="n">
        <f aca="false">ABS(Simulation!U1704-G1704)</f>
        <v>7.13740178071021E-012</v>
      </c>
    </row>
    <row r="1705" customFormat="false" ht="15" hidden="false" customHeight="false" outlineLevel="0" collapsed="false">
      <c r="F1705" s="2" t="n">
        <v>1700</v>
      </c>
      <c r="G1705" s="36" t="n">
        <v>24.3209540966698</v>
      </c>
      <c r="H1705" s="39" t="n">
        <f aca="false">ABS(Simulation!U1705-G1705)</f>
        <v>1.36424205265939E-012</v>
      </c>
    </row>
    <row r="1706" customFormat="false" ht="15" hidden="false" customHeight="false" outlineLevel="0" collapsed="false">
      <c r="F1706" s="2" t="n">
        <v>1701</v>
      </c>
      <c r="G1706" s="36" t="n">
        <v>9.26266113267411</v>
      </c>
      <c r="H1706" s="39" t="n">
        <f aca="false">ABS(Simulation!U1706-G1706)</f>
        <v>1.29674049276218E-012</v>
      </c>
    </row>
    <row r="1707" customFormat="false" ht="15" hidden="false" customHeight="false" outlineLevel="0" collapsed="false">
      <c r="F1707" s="2" t="n">
        <v>1702</v>
      </c>
      <c r="G1707" s="36" t="n">
        <v>11.574169180273</v>
      </c>
      <c r="H1707" s="39" t="n">
        <f aca="false">ABS(Simulation!U1707-G1707)</f>
        <v>2.1280754936015E-012</v>
      </c>
    </row>
    <row r="1708" customFormat="false" ht="15" hidden="false" customHeight="false" outlineLevel="0" collapsed="false">
      <c r="F1708" s="2" t="n">
        <v>1703</v>
      </c>
      <c r="G1708" s="36" t="n">
        <v>18.5438706002446</v>
      </c>
      <c r="H1708" s="39" t="n">
        <f aca="false">ABS(Simulation!U1708-G1708)</f>
        <v>4.87787588099309E-012</v>
      </c>
    </row>
    <row r="1709" customFormat="false" ht="15" hidden="false" customHeight="false" outlineLevel="0" collapsed="false">
      <c r="F1709" s="2" t="n">
        <v>1704</v>
      </c>
      <c r="G1709" s="36" t="n">
        <v>17.5444279388502</v>
      </c>
      <c r="H1709" s="39" t="n">
        <f aca="false">ABS(Simulation!U1709-G1709)</f>
        <v>5.99342797613645E-012</v>
      </c>
    </row>
    <row r="1710" customFormat="false" ht="15" hidden="false" customHeight="false" outlineLevel="0" collapsed="false">
      <c r="F1710" s="2" t="n">
        <v>1705</v>
      </c>
      <c r="G1710" s="36" t="n">
        <v>7.64722858222466</v>
      </c>
      <c r="H1710" s="39" t="n">
        <f aca="false">ABS(Simulation!U1710-G1710)</f>
        <v>2.23909779606402E-012</v>
      </c>
    </row>
    <row r="1711" customFormat="false" ht="15" hidden="false" customHeight="false" outlineLevel="0" collapsed="false">
      <c r="F1711" s="2" t="n">
        <v>1706</v>
      </c>
      <c r="G1711" s="36" t="n">
        <v>14.4261376229751</v>
      </c>
      <c r="H1711" s="39" t="n">
        <f aca="false">ABS(Simulation!U1711-G1711)</f>
        <v>3.27382565501466E-012</v>
      </c>
    </row>
    <row r="1712" customFormat="false" ht="15" hidden="false" customHeight="false" outlineLevel="0" collapsed="false">
      <c r="F1712" s="2" t="n">
        <v>1707</v>
      </c>
      <c r="G1712" s="36" t="n">
        <v>16.9216474185972</v>
      </c>
      <c r="H1712" s="39" t="n">
        <f aca="false">ABS(Simulation!U1712-G1712)</f>
        <v>3.00914848594402E-012</v>
      </c>
    </row>
    <row r="1713" customFormat="false" ht="15" hidden="false" customHeight="false" outlineLevel="0" collapsed="false">
      <c r="F1713" s="2" t="n">
        <v>1708</v>
      </c>
      <c r="G1713" s="36" t="n">
        <v>16.2047668806413</v>
      </c>
      <c r="H1713" s="39" t="n">
        <f aca="false">ABS(Simulation!U1713-G1713)</f>
        <v>9.8907548817806E-012</v>
      </c>
    </row>
    <row r="1714" customFormat="false" ht="15" hidden="false" customHeight="false" outlineLevel="0" collapsed="false">
      <c r="F1714" s="2" t="n">
        <v>1709</v>
      </c>
      <c r="G1714" s="36" t="n">
        <v>10.2683000169218</v>
      </c>
      <c r="H1714" s="39" t="n">
        <f aca="false">ABS(Simulation!U1714-G1714)</f>
        <v>2.1493917756743E-012</v>
      </c>
    </row>
    <row r="1715" customFormat="false" ht="15" hidden="false" customHeight="false" outlineLevel="0" collapsed="false">
      <c r="F1715" s="2" t="n">
        <v>1710</v>
      </c>
      <c r="G1715" s="36" t="n">
        <v>16.1670758647393</v>
      </c>
      <c r="H1715" s="39" t="n">
        <f aca="false">ABS(Simulation!U1715-G1715)</f>
        <v>1.60227386913903E-012</v>
      </c>
    </row>
    <row r="1716" customFormat="false" ht="15" hidden="false" customHeight="false" outlineLevel="0" collapsed="false">
      <c r="F1716" s="2" t="n">
        <v>1711</v>
      </c>
      <c r="G1716" s="36" t="n">
        <v>13.2061352547683</v>
      </c>
      <c r="H1716" s="39" t="n">
        <f aca="false">ABS(Simulation!U1716-G1716)</f>
        <v>4.31299440606381E-012</v>
      </c>
    </row>
    <row r="1717" customFormat="false" ht="15" hidden="false" customHeight="false" outlineLevel="0" collapsed="false">
      <c r="F1717" s="2" t="n">
        <v>1712</v>
      </c>
      <c r="G1717" s="36" t="n">
        <v>20.350757446913</v>
      </c>
      <c r="H1717" s="39" t="n">
        <f aca="false">ABS(Simulation!U1717-G1717)</f>
        <v>7.14095449438901E-012</v>
      </c>
    </row>
    <row r="1718" customFormat="false" ht="15" hidden="false" customHeight="false" outlineLevel="0" collapsed="false">
      <c r="F1718" s="2" t="n">
        <v>1713</v>
      </c>
      <c r="G1718" s="36" t="n">
        <v>11.0875939066362</v>
      </c>
      <c r="H1718" s="39" t="n">
        <f aca="false">ABS(Simulation!U1718-G1718)</f>
        <v>3.42481598636368E-012</v>
      </c>
    </row>
    <row r="1719" customFormat="false" ht="15" hidden="false" customHeight="false" outlineLevel="0" collapsed="false">
      <c r="F1719" s="2" t="n">
        <v>1714</v>
      </c>
      <c r="G1719" s="36" t="n">
        <v>7.93051176038583</v>
      </c>
      <c r="H1719" s="39" t="n">
        <f aca="false">ABS(Simulation!U1719-G1719)</f>
        <v>6.13908923696727E-012</v>
      </c>
    </row>
    <row r="1720" customFormat="false" ht="15" hidden="false" customHeight="false" outlineLevel="0" collapsed="false">
      <c r="F1720" s="2" t="n">
        <v>1715</v>
      </c>
      <c r="G1720" s="36" t="n">
        <v>27.7859869495508</v>
      </c>
      <c r="H1720" s="39" t="n">
        <f aca="false">ABS(Simulation!U1720-G1720)</f>
        <v>8.40927327772079E-012</v>
      </c>
    </row>
    <row r="1721" customFormat="false" ht="15" hidden="false" customHeight="false" outlineLevel="0" collapsed="false">
      <c r="F1721" s="2" t="n">
        <v>1716</v>
      </c>
      <c r="G1721" s="36" t="n">
        <v>16.2873390881159</v>
      </c>
      <c r="H1721" s="39" t="n">
        <f aca="false">ABS(Simulation!U1721-G1721)</f>
        <v>3.11217718262924E-012</v>
      </c>
    </row>
    <row r="1722" customFormat="false" ht="15" hidden="false" customHeight="false" outlineLevel="0" collapsed="false">
      <c r="F1722" s="2" t="n">
        <v>1717</v>
      </c>
      <c r="G1722" s="36" t="n">
        <v>9.1038572028912</v>
      </c>
      <c r="H1722" s="39" t="n">
        <f aca="false">ABS(Simulation!U1722-G1722)</f>
        <v>8.63309423948522E-013</v>
      </c>
    </row>
    <row r="1723" customFormat="false" ht="15" hidden="false" customHeight="false" outlineLevel="0" collapsed="false">
      <c r="F1723" s="2" t="n">
        <v>1718</v>
      </c>
      <c r="G1723" s="36" t="n">
        <v>10.7709410574575</v>
      </c>
      <c r="H1723" s="39" t="n">
        <f aca="false">ABS(Simulation!U1723-G1723)</f>
        <v>5.34683408659475E-013</v>
      </c>
    </row>
    <row r="1724" customFormat="false" ht="15" hidden="false" customHeight="false" outlineLevel="0" collapsed="false">
      <c r="F1724" s="2" t="n">
        <v>1719</v>
      </c>
      <c r="G1724" s="36" t="n">
        <v>14.962743601089</v>
      </c>
      <c r="H1724" s="39" t="n">
        <f aca="false">ABS(Simulation!U1724-G1724)</f>
        <v>4.19220214098459E-012</v>
      </c>
    </row>
    <row r="1725" customFormat="false" ht="15" hidden="false" customHeight="false" outlineLevel="0" collapsed="false">
      <c r="F1725" s="2" t="n">
        <v>1720</v>
      </c>
      <c r="G1725" s="36" t="n">
        <v>12.7818973742816</v>
      </c>
      <c r="H1725" s="39" t="n">
        <f aca="false">ABS(Simulation!U1725-G1725)</f>
        <v>7.7982065249671E-013</v>
      </c>
    </row>
    <row r="1726" customFormat="false" ht="15" hidden="false" customHeight="false" outlineLevel="0" collapsed="false">
      <c r="F1726" s="2" t="n">
        <v>1721</v>
      </c>
      <c r="G1726" s="36" t="n">
        <v>17.9306020460687</v>
      </c>
      <c r="H1726" s="39" t="n">
        <f aca="false">ABS(Simulation!U1726-G1726)</f>
        <v>1.99307237380708E-012</v>
      </c>
    </row>
    <row r="1727" customFormat="false" ht="15" hidden="false" customHeight="false" outlineLevel="0" collapsed="false">
      <c r="F1727" s="2" t="n">
        <v>1722</v>
      </c>
      <c r="G1727" s="36" t="n">
        <v>19.1694284967717</v>
      </c>
      <c r="H1727" s="39" t="n">
        <f aca="false">ABS(Simulation!U1727-G1727)</f>
        <v>2.53663756666356E-012</v>
      </c>
    </row>
    <row r="1728" customFormat="false" ht="15" hidden="false" customHeight="false" outlineLevel="0" collapsed="false">
      <c r="F1728" s="2" t="n">
        <v>1723</v>
      </c>
      <c r="G1728" s="36" t="n">
        <v>10.6284785866501</v>
      </c>
      <c r="H1728" s="39" t="n">
        <f aca="false">ABS(Simulation!U1728-G1728)</f>
        <v>4.2224002072544E-012</v>
      </c>
    </row>
    <row r="1729" customFormat="false" ht="15" hidden="false" customHeight="false" outlineLevel="0" collapsed="false">
      <c r="F1729" s="2" t="n">
        <v>1724</v>
      </c>
      <c r="G1729" s="36" t="n">
        <v>3.19689305761496</v>
      </c>
      <c r="H1729" s="39" t="n">
        <f aca="false">ABS(Simulation!U1729-G1729)</f>
        <v>4.04121180963557E-014</v>
      </c>
    </row>
    <row r="1730" customFormat="false" ht="15" hidden="false" customHeight="false" outlineLevel="0" collapsed="false">
      <c r="F1730" s="2" t="n">
        <v>1725</v>
      </c>
      <c r="G1730" s="36" t="n">
        <v>19.617666037708</v>
      </c>
      <c r="H1730" s="39" t="n">
        <f aca="false">ABS(Simulation!U1730-G1730)</f>
        <v>5.94724269831204E-012</v>
      </c>
    </row>
    <row r="1731" customFormat="false" ht="15" hidden="false" customHeight="false" outlineLevel="0" collapsed="false">
      <c r="F1731" s="2" t="n">
        <v>1726</v>
      </c>
      <c r="G1731" s="36" t="n">
        <v>14.1369924236185</v>
      </c>
      <c r="H1731" s="39" t="n">
        <f aca="false">ABS(Simulation!U1731-G1731)</f>
        <v>1.18109966251723E-011</v>
      </c>
    </row>
    <row r="1732" customFormat="false" ht="15" hidden="false" customHeight="false" outlineLevel="0" collapsed="false">
      <c r="F1732" s="2" t="n">
        <v>1727</v>
      </c>
      <c r="G1732" s="36" t="n">
        <v>11.857729971546</v>
      </c>
      <c r="H1732" s="39" t="n">
        <f aca="false">ABS(Simulation!U1732-G1732)</f>
        <v>1.23989707390137E-012</v>
      </c>
    </row>
    <row r="1733" customFormat="false" ht="15" hidden="false" customHeight="false" outlineLevel="0" collapsed="false">
      <c r="F1733" s="2" t="n">
        <v>1728</v>
      </c>
      <c r="G1733" s="36" t="n">
        <v>21.7557175255881</v>
      </c>
      <c r="H1733" s="39" t="n">
        <f aca="false">ABS(Simulation!U1733-G1733)</f>
        <v>5.680789172402E-012</v>
      </c>
    </row>
    <row r="1734" customFormat="false" ht="15" hidden="false" customHeight="false" outlineLevel="0" collapsed="false">
      <c r="F1734" s="2" t="n">
        <v>1729</v>
      </c>
      <c r="G1734" s="36" t="n">
        <v>26.5835067713871</v>
      </c>
      <c r="H1734" s="39" t="n">
        <f aca="false">ABS(Simulation!U1734-G1734)</f>
        <v>3.2500224733667E-011</v>
      </c>
    </row>
    <row r="1735" customFormat="false" ht="15" hidden="false" customHeight="false" outlineLevel="0" collapsed="false">
      <c r="F1735" s="2" t="n">
        <v>1730</v>
      </c>
      <c r="G1735" s="36" t="n">
        <v>19.082738679921</v>
      </c>
      <c r="H1735" s="39" t="n">
        <f aca="false">ABS(Simulation!U1735-G1735)</f>
        <v>1.00897068477934E-012</v>
      </c>
    </row>
    <row r="1736" customFormat="false" ht="15" hidden="false" customHeight="false" outlineLevel="0" collapsed="false">
      <c r="F1736" s="2" t="n">
        <v>1731</v>
      </c>
      <c r="G1736" s="36" t="n">
        <v>16.337626183913</v>
      </c>
      <c r="H1736" s="39" t="n">
        <f aca="false">ABS(Simulation!U1736-G1736)</f>
        <v>1.77280412572145E-012</v>
      </c>
    </row>
    <row r="1737" customFormat="false" ht="15" hidden="false" customHeight="false" outlineLevel="0" collapsed="false">
      <c r="F1737" s="2" t="n">
        <v>1732</v>
      </c>
      <c r="G1737" s="36" t="n">
        <v>9.30289955271578</v>
      </c>
      <c r="H1737" s="39" t="n">
        <f aca="false">ABS(Simulation!U1737-G1737)</f>
        <v>6.83364476117276E-012</v>
      </c>
    </row>
    <row r="1738" customFormat="false" ht="15" hidden="false" customHeight="false" outlineLevel="0" collapsed="false">
      <c r="F1738" s="2" t="n">
        <v>1733</v>
      </c>
      <c r="G1738" s="36" t="n">
        <v>12.8637956401712</v>
      </c>
      <c r="H1738" s="39" t="n">
        <f aca="false">ABS(Simulation!U1738-G1738)</f>
        <v>2.48512321832095E-012</v>
      </c>
    </row>
    <row r="1739" customFormat="false" ht="15" hidden="false" customHeight="false" outlineLevel="0" collapsed="false">
      <c r="F1739" s="2" t="n">
        <v>1734</v>
      </c>
      <c r="G1739" s="36" t="n">
        <v>16.5373021242725</v>
      </c>
      <c r="H1739" s="39" t="n">
        <f aca="false">ABS(Simulation!U1739-G1739)</f>
        <v>1.05018216345343E-011</v>
      </c>
    </row>
    <row r="1740" customFormat="false" ht="15" hidden="false" customHeight="false" outlineLevel="0" collapsed="false">
      <c r="F1740" s="2" t="n">
        <v>1735</v>
      </c>
      <c r="G1740" s="36" t="n">
        <v>18.3676938296243</v>
      </c>
      <c r="H1740" s="39" t="n">
        <f aca="false">ABS(Simulation!U1740-G1740)</f>
        <v>9.2370555648813E-013</v>
      </c>
    </row>
    <row r="1741" customFormat="false" ht="15" hidden="false" customHeight="false" outlineLevel="0" collapsed="false">
      <c r="F1741" s="2" t="n">
        <v>1736</v>
      </c>
      <c r="G1741" s="36" t="n">
        <v>12.1290808483941</v>
      </c>
      <c r="H1741" s="39" t="n">
        <f aca="false">ABS(Simulation!U1741-G1741)</f>
        <v>1.90247817499767E-012</v>
      </c>
    </row>
    <row r="1742" customFormat="false" ht="15" hidden="false" customHeight="false" outlineLevel="0" collapsed="false">
      <c r="F1742" s="2" t="n">
        <v>1737</v>
      </c>
      <c r="G1742" s="36" t="n">
        <v>3.85731895271106</v>
      </c>
      <c r="H1742" s="39" t="n">
        <f aca="false">ABS(Simulation!U1742-G1742)</f>
        <v>6.0054183848024E-012</v>
      </c>
    </row>
    <row r="1743" customFormat="false" ht="15" hidden="false" customHeight="false" outlineLevel="0" collapsed="false">
      <c r="F1743" s="2" t="n">
        <v>1738</v>
      </c>
      <c r="G1743" s="36" t="n">
        <v>13.6590130514357</v>
      </c>
      <c r="H1743" s="39" t="n">
        <f aca="false">ABS(Simulation!U1743-G1743)</f>
        <v>2.63256083599117E-012</v>
      </c>
    </row>
    <row r="1744" customFormat="false" ht="15" hidden="false" customHeight="false" outlineLevel="0" collapsed="false">
      <c r="F1744" s="2" t="n">
        <v>1739</v>
      </c>
      <c r="G1744" s="36" t="n">
        <v>18.4601487862114</v>
      </c>
      <c r="H1744" s="39" t="n">
        <f aca="false">ABS(Simulation!U1744-G1744)</f>
        <v>1.45661260830821E-012</v>
      </c>
    </row>
    <row r="1745" customFormat="false" ht="15" hidden="false" customHeight="false" outlineLevel="0" collapsed="false">
      <c r="F1745" s="2" t="n">
        <v>1740</v>
      </c>
      <c r="G1745" s="36" t="n">
        <v>8.22085628636541</v>
      </c>
      <c r="H1745" s="39" t="n">
        <f aca="false">ABS(Simulation!U1745-G1745)</f>
        <v>5.90816284784523E-012</v>
      </c>
    </row>
    <row r="1746" customFormat="false" ht="15" hidden="false" customHeight="false" outlineLevel="0" collapsed="false">
      <c r="F1746" s="2" t="n">
        <v>1741</v>
      </c>
      <c r="G1746" s="36" t="n">
        <v>20.4179077232223</v>
      </c>
      <c r="H1746" s="39" t="n">
        <f aca="false">ABS(Simulation!U1746-G1746)</f>
        <v>3.12638803734444E-013</v>
      </c>
    </row>
    <row r="1747" customFormat="false" ht="15" hidden="false" customHeight="false" outlineLevel="0" collapsed="false">
      <c r="F1747" s="2" t="n">
        <v>1742</v>
      </c>
      <c r="G1747" s="36" t="n">
        <v>5.44664666817808</v>
      </c>
      <c r="H1747" s="39" t="n">
        <f aca="false">ABS(Simulation!U1747-G1747)</f>
        <v>1.28963506540458E-012</v>
      </c>
    </row>
    <row r="1748" customFormat="false" ht="15" hidden="false" customHeight="false" outlineLevel="0" collapsed="false">
      <c r="F1748" s="2" t="n">
        <v>1743</v>
      </c>
      <c r="G1748" s="36" t="n">
        <v>14.5074871387307</v>
      </c>
      <c r="H1748" s="39" t="n">
        <f aca="false">ABS(Simulation!U1748-G1748)</f>
        <v>1.22746257602557E-012</v>
      </c>
    </row>
    <row r="1749" customFormat="false" ht="15" hidden="false" customHeight="false" outlineLevel="0" collapsed="false">
      <c r="F1749" s="2" t="n">
        <v>1744</v>
      </c>
      <c r="G1749" s="36" t="n">
        <v>14.1698684349494</v>
      </c>
      <c r="H1749" s="39" t="n">
        <f aca="false">ABS(Simulation!U1749-G1749)</f>
        <v>8.34532443150238E-012</v>
      </c>
    </row>
    <row r="1750" customFormat="false" ht="15" hidden="false" customHeight="false" outlineLevel="0" collapsed="false">
      <c r="F1750" s="2" t="n">
        <v>1745</v>
      </c>
      <c r="G1750" s="36" t="n">
        <v>8.13029619130339</v>
      </c>
      <c r="H1750" s="39" t="n">
        <f aca="false">ABS(Simulation!U1750-G1750)</f>
        <v>4.61852778244065E-014</v>
      </c>
    </row>
    <row r="1751" customFormat="false" ht="15" hidden="false" customHeight="false" outlineLevel="0" collapsed="false">
      <c r="F1751" s="2" t="n">
        <v>1746</v>
      </c>
      <c r="G1751" s="36" t="n">
        <v>6.84867048682928</v>
      </c>
      <c r="H1751" s="39" t="n">
        <f aca="false">ABS(Simulation!U1751-G1751)</f>
        <v>1.82787118774286E-012</v>
      </c>
    </row>
    <row r="1752" customFormat="false" ht="15" hidden="false" customHeight="false" outlineLevel="0" collapsed="false">
      <c r="F1752" s="2" t="n">
        <v>1747</v>
      </c>
      <c r="G1752" s="36" t="n">
        <v>30.7744438619546</v>
      </c>
      <c r="H1752" s="39" t="n">
        <f aca="false">ABS(Simulation!U1752-G1752)</f>
        <v>2.99493763122882E-012</v>
      </c>
    </row>
    <row r="1753" customFormat="false" ht="15" hidden="false" customHeight="false" outlineLevel="0" collapsed="false">
      <c r="F1753" s="2" t="n">
        <v>1748</v>
      </c>
      <c r="G1753" s="36" t="n">
        <v>18.4474556595335</v>
      </c>
      <c r="H1753" s="39" t="n">
        <f aca="false">ABS(Simulation!U1753-G1753)</f>
        <v>3.18323145620525E-012</v>
      </c>
    </row>
    <row r="1754" customFormat="false" ht="15" hidden="false" customHeight="false" outlineLevel="0" collapsed="false">
      <c r="F1754" s="2" t="n">
        <v>1749</v>
      </c>
      <c r="G1754" s="36" t="n">
        <v>17.6971624160004</v>
      </c>
      <c r="H1754" s="39" t="n">
        <f aca="false">ABS(Simulation!U1754-G1754)</f>
        <v>2.28794760914752E-012</v>
      </c>
    </row>
    <row r="1755" customFormat="false" ht="15" hidden="false" customHeight="false" outlineLevel="0" collapsed="false">
      <c r="F1755" s="2" t="n">
        <v>1750</v>
      </c>
      <c r="G1755" s="36" t="n">
        <v>7.2431944771695</v>
      </c>
      <c r="H1755" s="39" t="n">
        <f aca="false">ABS(Simulation!U1755-G1755)</f>
        <v>6.75015598972095E-013</v>
      </c>
    </row>
    <row r="1756" customFormat="false" ht="15" hidden="false" customHeight="false" outlineLevel="0" collapsed="false">
      <c r="F1756" s="2" t="n">
        <v>1751</v>
      </c>
      <c r="G1756" s="36" t="n">
        <v>31.3429144196076</v>
      </c>
      <c r="H1756" s="39" t="n">
        <f aca="false">ABS(Simulation!U1756-G1756)</f>
        <v>2.94875235340442E-012</v>
      </c>
    </row>
    <row r="1757" customFormat="false" ht="15" hidden="false" customHeight="false" outlineLevel="0" collapsed="false">
      <c r="F1757" s="2" t="n">
        <v>1752</v>
      </c>
      <c r="G1757" s="36" t="n">
        <v>10.1052087418789</v>
      </c>
      <c r="H1757" s="39" t="n">
        <f aca="false">ABS(Simulation!U1757-G1757)</f>
        <v>2.93454149868921E-012</v>
      </c>
    </row>
    <row r="1758" customFormat="false" ht="15" hidden="false" customHeight="false" outlineLevel="0" collapsed="false">
      <c r="F1758" s="2" t="n">
        <v>1753</v>
      </c>
      <c r="G1758" s="36" t="n">
        <v>9.40310451289039</v>
      </c>
      <c r="H1758" s="39" t="n">
        <f aca="false">ABS(Simulation!U1758-G1758)</f>
        <v>3.23652216138726E-012</v>
      </c>
    </row>
    <row r="1759" customFormat="false" ht="15" hidden="false" customHeight="false" outlineLevel="0" collapsed="false">
      <c r="F1759" s="2" t="n">
        <v>1754</v>
      </c>
      <c r="G1759" s="36" t="n">
        <v>19.4083380897234</v>
      </c>
      <c r="H1759" s="39" t="n">
        <f aca="false">ABS(Simulation!U1759-G1759)</f>
        <v>5.6488147492928E-013</v>
      </c>
    </row>
    <row r="1760" customFormat="false" ht="15" hidden="false" customHeight="false" outlineLevel="0" collapsed="false">
      <c r="F1760" s="2" t="n">
        <v>1755</v>
      </c>
      <c r="G1760" s="36" t="n">
        <v>9.44752973168448</v>
      </c>
      <c r="H1760" s="39" t="n">
        <f aca="false">ABS(Simulation!U1760-G1760)</f>
        <v>1.28075328120758E-012</v>
      </c>
    </row>
    <row r="1761" customFormat="false" ht="15" hidden="false" customHeight="false" outlineLevel="0" collapsed="false">
      <c r="F1761" s="2" t="n">
        <v>1756</v>
      </c>
      <c r="G1761" s="36" t="n">
        <v>15.0818660178078</v>
      </c>
      <c r="H1761" s="39" t="n">
        <f aca="false">ABS(Simulation!U1761-G1761)</f>
        <v>3.87956333725015E-012</v>
      </c>
    </row>
    <row r="1762" customFormat="false" ht="15" hidden="false" customHeight="false" outlineLevel="0" collapsed="false">
      <c r="F1762" s="2" t="n">
        <v>1757</v>
      </c>
      <c r="G1762" s="36" t="n">
        <v>25.1549259142942</v>
      </c>
      <c r="H1762" s="39" t="n">
        <f aca="false">ABS(Simulation!U1762-G1762)</f>
        <v>1.62359015121183E-012</v>
      </c>
    </row>
    <row r="1763" customFormat="false" ht="15" hidden="false" customHeight="false" outlineLevel="0" collapsed="false">
      <c r="F1763" s="2" t="n">
        <v>1758</v>
      </c>
      <c r="G1763" s="36" t="n">
        <v>10.2385617093631</v>
      </c>
      <c r="H1763" s="39" t="n">
        <f aca="false">ABS(Simulation!U1763-G1763)</f>
        <v>1.06048503312195E-012</v>
      </c>
    </row>
    <row r="1764" customFormat="false" ht="15" hidden="false" customHeight="false" outlineLevel="0" collapsed="false">
      <c r="F1764" s="2" t="n">
        <v>1759</v>
      </c>
      <c r="G1764" s="36" t="n">
        <v>22.4004381332824</v>
      </c>
      <c r="H1764" s="39" t="n">
        <f aca="false">ABS(Simulation!U1764-G1764)</f>
        <v>4.32720526077901E-012</v>
      </c>
    </row>
    <row r="1765" customFormat="false" ht="15" hidden="false" customHeight="false" outlineLevel="0" collapsed="false">
      <c r="F1765" s="2" t="n">
        <v>1760</v>
      </c>
      <c r="G1765" s="36" t="n">
        <v>9.30856348619412</v>
      </c>
      <c r="H1765" s="39" t="n">
        <f aca="false">ABS(Simulation!U1765-G1765)</f>
        <v>1.93800531178567E-012</v>
      </c>
    </row>
    <row r="1766" customFormat="false" ht="15" hidden="false" customHeight="false" outlineLevel="0" collapsed="false">
      <c r="F1766" s="2" t="n">
        <v>1761</v>
      </c>
      <c r="G1766" s="36" t="n">
        <v>14.5741956910359</v>
      </c>
      <c r="H1766" s="39" t="n">
        <f aca="false">ABS(Simulation!U1766-G1766)</f>
        <v>1.84563475613686E-012</v>
      </c>
    </row>
    <row r="1767" customFormat="false" ht="15" hidden="false" customHeight="false" outlineLevel="0" collapsed="false">
      <c r="F1767" s="2" t="n">
        <v>1762</v>
      </c>
      <c r="G1767" s="36" t="n">
        <v>18.2297503159186</v>
      </c>
      <c r="H1767" s="39" t="n">
        <f aca="false">ABS(Simulation!U1767-G1767)</f>
        <v>3.30402372128447E-013</v>
      </c>
    </row>
    <row r="1768" customFormat="false" ht="15" hidden="false" customHeight="false" outlineLevel="0" collapsed="false">
      <c r="F1768" s="2" t="n">
        <v>1763</v>
      </c>
      <c r="G1768" s="36" t="n">
        <v>21.0083290397198</v>
      </c>
      <c r="H1768" s="39" t="n">
        <f aca="false">ABS(Simulation!U1768-G1768)</f>
        <v>1.80477854883065E-012</v>
      </c>
    </row>
    <row r="1769" customFormat="false" ht="15" hidden="false" customHeight="false" outlineLevel="0" collapsed="false">
      <c r="F1769" s="2" t="n">
        <v>1764</v>
      </c>
      <c r="G1769" s="36" t="n">
        <v>13.8309616676903</v>
      </c>
      <c r="H1769" s="39" t="n">
        <f aca="false">ABS(Simulation!U1769-G1769)</f>
        <v>3.96127575186256E-013</v>
      </c>
    </row>
    <row r="1770" customFormat="false" ht="15" hidden="false" customHeight="false" outlineLevel="0" collapsed="false">
      <c r="F1770" s="2" t="n">
        <v>1765</v>
      </c>
      <c r="G1770" s="36" t="n">
        <v>7.17867130913444</v>
      </c>
      <c r="H1770" s="39" t="n">
        <f aca="false">ABS(Simulation!U1770-G1770)</f>
        <v>1.84741111297626E-012</v>
      </c>
    </row>
    <row r="1771" customFormat="false" ht="15" hidden="false" customHeight="false" outlineLevel="0" collapsed="false">
      <c r="F1771" s="2" t="n">
        <v>1766</v>
      </c>
      <c r="G1771" s="36" t="n">
        <v>12.3766184526961</v>
      </c>
      <c r="H1771" s="39" t="n">
        <f aca="false">ABS(Simulation!U1771-G1771)</f>
        <v>1.95399252334028E-013</v>
      </c>
    </row>
    <row r="1772" customFormat="false" ht="15" hidden="false" customHeight="false" outlineLevel="0" collapsed="false">
      <c r="F1772" s="2" t="n">
        <v>1767</v>
      </c>
      <c r="G1772" s="36" t="n">
        <v>12.1895197948443</v>
      </c>
      <c r="H1772" s="39" t="n">
        <f aca="false">ABS(Simulation!U1772-G1772)</f>
        <v>1.33226762955019E-013</v>
      </c>
    </row>
    <row r="1773" customFormat="false" ht="15" hidden="false" customHeight="false" outlineLevel="0" collapsed="false">
      <c r="F1773" s="2" t="n">
        <v>1768</v>
      </c>
      <c r="G1773" s="36" t="n">
        <v>10.3522065955083</v>
      </c>
      <c r="H1773" s="39" t="n">
        <f aca="false">ABS(Simulation!U1773-G1773)</f>
        <v>2.88480350718601E-012</v>
      </c>
    </row>
    <row r="1774" customFormat="false" ht="15" hidden="false" customHeight="false" outlineLevel="0" collapsed="false">
      <c r="F1774" s="2" t="n">
        <v>1769</v>
      </c>
      <c r="G1774" s="36" t="n">
        <v>6.72692692002449</v>
      </c>
      <c r="H1774" s="39" t="n">
        <f aca="false">ABS(Simulation!U1774-G1774)</f>
        <v>1.84563475613686E-012</v>
      </c>
    </row>
    <row r="1775" customFormat="false" ht="15" hidden="false" customHeight="false" outlineLevel="0" collapsed="false">
      <c r="F1775" s="2" t="n">
        <v>1770</v>
      </c>
      <c r="G1775" s="36" t="n">
        <v>22.0888828824801</v>
      </c>
      <c r="H1775" s="39" t="n">
        <f aca="false">ABS(Simulation!U1775-G1775)</f>
        <v>1.32160948851379E-012</v>
      </c>
    </row>
    <row r="1776" customFormat="false" ht="15" hidden="false" customHeight="false" outlineLevel="0" collapsed="false">
      <c r="F1776" s="2" t="n">
        <v>1771</v>
      </c>
      <c r="G1776" s="36" t="n">
        <v>23.1610649231533</v>
      </c>
      <c r="H1776" s="39" t="n">
        <f aca="false">ABS(Simulation!U1776-G1776)</f>
        <v>6.49080789116852E-012</v>
      </c>
    </row>
    <row r="1777" customFormat="false" ht="15" hidden="false" customHeight="false" outlineLevel="0" collapsed="false">
      <c r="F1777" s="2" t="n">
        <v>1772</v>
      </c>
      <c r="G1777" s="36" t="n">
        <v>15.830086196866</v>
      </c>
      <c r="H1777" s="39" t="n">
        <f aca="false">ABS(Simulation!U1777-G1777)</f>
        <v>8.35953528621758E-012</v>
      </c>
    </row>
    <row r="1778" customFormat="false" ht="15" hidden="false" customHeight="false" outlineLevel="0" collapsed="false">
      <c r="F1778" s="2" t="n">
        <v>1773</v>
      </c>
      <c r="G1778" s="36" t="n">
        <v>16.9225977312113</v>
      </c>
      <c r="H1778" s="39" t="n">
        <f aca="false">ABS(Simulation!U1778-G1778)</f>
        <v>5.75184344597801E-012</v>
      </c>
    </row>
    <row r="1779" customFormat="false" ht="15" hidden="false" customHeight="false" outlineLevel="0" collapsed="false">
      <c r="F1779" s="2" t="n">
        <v>1774</v>
      </c>
      <c r="G1779" s="36" t="n">
        <v>16.0268403726445</v>
      </c>
      <c r="H1779" s="39" t="n">
        <f aca="false">ABS(Simulation!U1779-G1779)</f>
        <v>1.0150102980333E-011</v>
      </c>
    </row>
    <row r="1780" customFormat="false" ht="15" hidden="false" customHeight="false" outlineLevel="0" collapsed="false">
      <c r="F1780" s="2" t="n">
        <v>1775</v>
      </c>
      <c r="G1780" s="36" t="n">
        <v>8.17106079202486</v>
      </c>
      <c r="H1780" s="39" t="n">
        <f aca="false">ABS(Simulation!U1780-G1780)</f>
        <v>4.13891143580258E-013</v>
      </c>
    </row>
    <row r="1781" customFormat="false" ht="15" hidden="false" customHeight="false" outlineLevel="0" collapsed="false">
      <c r="F1781" s="2" t="n">
        <v>1776</v>
      </c>
      <c r="G1781" s="36" t="n">
        <v>14.3148375698418</v>
      </c>
      <c r="H1781" s="39" t="n">
        <f aca="false">ABS(Simulation!U1781-G1781)</f>
        <v>9.76996261670138E-013</v>
      </c>
    </row>
    <row r="1782" customFormat="false" ht="15" hidden="false" customHeight="false" outlineLevel="0" collapsed="false">
      <c r="F1782" s="2" t="n">
        <v>1777</v>
      </c>
      <c r="G1782" s="36" t="n">
        <v>12.0033700878959</v>
      </c>
      <c r="H1782" s="39" t="n">
        <f aca="false">ABS(Simulation!U1782-G1782)</f>
        <v>4.38937775015802E-012</v>
      </c>
    </row>
    <row r="1783" customFormat="false" ht="15" hidden="false" customHeight="false" outlineLevel="0" collapsed="false">
      <c r="F1783" s="2" t="n">
        <v>1778</v>
      </c>
      <c r="G1783" s="36" t="n">
        <v>8.66852652387602</v>
      </c>
      <c r="H1783" s="39" t="n">
        <f aca="false">ABS(Simulation!U1783-G1783)</f>
        <v>4.15667500419659E-012</v>
      </c>
    </row>
    <row r="1784" customFormat="false" ht="15" hidden="false" customHeight="false" outlineLevel="0" collapsed="false">
      <c r="F1784" s="2" t="n">
        <v>1779</v>
      </c>
      <c r="G1784" s="36" t="n">
        <v>19.0026729232735</v>
      </c>
      <c r="H1784" s="39" t="n">
        <f aca="false">ABS(Simulation!U1784-G1784)</f>
        <v>4.08562073062058E-013</v>
      </c>
    </row>
    <row r="1785" customFormat="false" ht="15" hidden="false" customHeight="false" outlineLevel="0" collapsed="false">
      <c r="F1785" s="2" t="n">
        <v>1780</v>
      </c>
      <c r="G1785" s="36" t="n">
        <v>13.571443729587</v>
      </c>
      <c r="H1785" s="39" t="n">
        <f aca="false">ABS(Simulation!U1785-G1785)</f>
        <v>3.14059889205964E-012</v>
      </c>
    </row>
    <row r="1786" customFormat="false" ht="15" hidden="false" customHeight="false" outlineLevel="0" collapsed="false">
      <c r="F1786" s="2" t="n">
        <v>1781</v>
      </c>
      <c r="G1786" s="36" t="n">
        <v>1.98581531202677</v>
      </c>
      <c r="H1786" s="39" t="n">
        <f aca="false">ABS(Simulation!U1786-G1786)</f>
        <v>7.4185102505453E-013</v>
      </c>
    </row>
    <row r="1787" customFormat="false" ht="15" hidden="false" customHeight="false" outlineLevel="0" collapsed="false">
      <c r="F1787" s="2" t="n">
        <v>1782</v>
      </c>
      <c r="G1787" s="36" t="n">
        <v>13.1071067321769</v>
      </c>
      <c r="H1787" s="39" t="n">
        <f aca="false">ABS(Simulation!U1787-G1787)</f>
        <v>4.03233002543857E-012</v>
      </c>
    </row>
    <row r="1788" customFormat="false" ht="15" hidden="false" customHeight="false" outlineLevel="0" collapsed="false">
      <c r="F1788" s="2" t="n">
        <v>1783</v>
      </c>
      <c r="G1788" s="36" t="n">
        <v>13.5149715219634</v>
      </c>
      <c r="H1788" s="39" t="n">
        <f aca="false">ABS(Simulation!U1788-G1788)</f>
        <v>2.75335310107039E-012</v>
      </c>
    </row>
    <row r="1789" customFormat="false" ht="15" hidden="false" customHeight="false" outlineLevel="0" collapsed="false">
      <c r="F1789" s="2" t="n">
        <v>1784</v>
      </c>
      <c r="G1789" s="36" t="n">
        <v>16.7373147808305</v>
      </c>
      <c r="H1789" s="39" t="n">
        <f aca="false">ABS(Simulation!U1789-G1789)</f>
        <v>2.1174173525651E-012</v>
      </c>
    </row>
    <row r="1790" customFormat="false" ht="15" hidden="false" customHeight="false" outlineLevel="0" collapsed="false">
      <c r="F1790" s="2" t="n">
        <v>1785</v>
      </c>
      <c r="G1790" s="36" t="n">
        <v>31.7968836150189</v>
      </c>
      <c r="H1790" s="39" t="n">
        <f aca="false">ABS(Simulation!U1790-G1790)</f>
        <v>2.57216470345156E-012</v>
      </c>
    </row>
    <row r="1791" customFormat="false" ht="15" hidden="false" customHeight="false" outlineLevel="0" collapsed="false">
      <c r="F1791" s="2" t="n">
        <v>1786</v>
      </c>
      <c r="G1791" s="36" t="n">
        <v>11.0019409021699</v>
      </c>
      <c r="H1791" s="39" t="n">
        <f aca="false">ABS(Simulation!U1791-G1791)</f>
        <v>3.68416408491612E-012</v>
      </c>
    </row>
    <row r="1792" customFormat="false" ht="15" hidden="false" customHeight="false" outlineLevel="0" collapsed="false">
      <c r="F1792" s="2" t="n">
        <v>1787</v>
      </c>
      <c r="G1792" s="36" t="n">
        <v>7.86655631967712</v>
      </c>
      <c r="H1792" s="39" t="n">
        <f aca="false">ABS(Simulation!U1792-G1792)</f>
        <v>7.40474348503994E-012</v>
      </c>
    </row>
    <row r="1793" customFormat="false" ht="15" hidden="false" customHeight="false" outlineLevel="0" collapsed="false">
      <c r="F1793" s="2" t="n">
        <v>1788</v>
      </c>
      <c r="G1793" s="36" t="n">
        <v>24.0404595602847</v>
      </c>
      <c r="H1793" s="39" t="n">
        <f aca="false">ABS(Simulation!U1793-G1793)</f>
        <v>2.8386182293616E-012</v>
      </c>
    </row>
    <row r="1794" customFormat="false" ht="15" hidden="false" customHeight="false" outlineLevel="0" collapsed="false">
      <c r="F1794" s="2" t="n">
        <v>1789</v>
      </c>
      <c r="G1794" s="36" t="n">
        <v>10.5047974159923</v>
      </c>
      <c r="H1794" s="39" t="n">
        <f aca="false">ABS(Simulation!U1794-G1794)</f>
        <v>3.30402372128447E-013</v>
      </c>
    </row>
    <row r="1795" customFormat="false" ht="15" hidden="false" customHeight="false" outlineLevel="0" collapsed="false">
      <c r="F1795" s="2" t="n">
        <v>1790</v>
      </c>
      <c r="G1795" s="36" t="n">
        <v>11.612103764683</v>
      </c>
      <c r="H1795" s="39" t="n">
        <f aca="false">ABS(Simulation!U1795-G1795)</f>
        <v>1.51700874084781E-012</v>
      </c>
    </row>
    <row r="1796" customFormat="false" ht="15" hidden="false" customHeight="false" outlineLevel="0" collapsed="false">
      <c r="F1796" s="2" t="n">
        <v>1791</v>
      </c>
      <c r="G1796" s="36" t="n">
        <v>13.043233391691</v>
      </c>
      <c r="H1796" s="39" t="n">
        <f aca="false">ABS(Simulation!U1796-G1796)</f>
        <v>1.72306613421824E-013</v>
      </c>
    </row>
    <row r="1797" customFormat="false" ht="15" hidden="false" customHeight="false" outlineLevel="0" collapsed="false">
      <c r="F1797" s="2" t="n">
        <v>1792</v>
      </c>
      <c r="G1797" s="36" t="n">
        <v>7.21918331958407</v>
      </c>
      <c r="H1797" s="39" t="n">
        <f aca="false">ABS(Simulation!U1797-G1797)</f>
        <v>2.69650968220958E-012</v>
      </c>
    </row>
    <row r="1798" customFormat="false" ht="15" hidden="false" customHeight="false" outlineLevel="0" collapsed="false">
      <c r="F1798" s="2" t="n">
        <v>1793</v>
      </c>
      <c r="G1798" s="36" t="n">
        <v>10.2854646078251</v>
      </c>
      <c r="H1798" s="39" t="n">
        <f aca="false">ABS(Simulation!U1798-G1798)</f>
        <v>2.24353868816252E-012</v>
      </c>
    </row>
    <row r="1799" customFormat="false" ht="15" hidden="false" customHeight="false" outlineLevel="0" collapsed="false">
      <c r="F1799" s="2" t="n">
        <v>1794</v>
      </c>
      <c r="G1799" s="36" t="n">
        <v>19.2231143308209</v>
      </c>
      <c r="H1799" s="39" t="n">
        <f aca="false">ABS(Simulation!U1799-G1799)</f>
        <v>1.04449782156735E-012</v>
      </c>
    </row>
    <row r="1800" customFormat="false" ht="15" hidden="false" customHeight="false" outlineLevel="0" collapsed="false">
      <c r="F1800" s="2" t="n">
        <v>1795</v>
      </c>
      <c r="G1800" s="36" t="n">
        <v>10.9491066405303</v>
      </c>
      <c r="H1800" s="39" t="n">
        <f aca="false">ABS(Simulation!U1800-G1800)</f>
        <v>3.5580427493187E-012</v>
      </c>
    </row>
    <row r="1801" customFormat="false" ht="15" hidden="false" customHeight="false" outlineLevel="0" collapsed="false">
      <c r="F1801" s="2" t="n">
        <v>1796</v>
      </c>
      <c r="G1801" s="36" t="n">
        <v>32.9048582194244</v>
      </c>
      <c r="H1801" s="39" t="n">
        <f aca="false">ABS(Simulation!U1801-G1801)</f>
        <v>2.44000375460018E-011</v>
      </c>
    </row>
    <row r="1802" customFormat="false" ht="15" hidden="false" customHeight="false" outlineLevel="0" collapsed="false">
      <c r="F1802" s="2" t="n">
        <v>1797</v>
      </c>
      <c r="G1802" s="36" t="n">
        <v>5.76179163899191</v>
      </c>
      <c r="H1802" s="39" t="n">
        <f aca="false">ABS(Simulation!U1802-G1802)</f>
        <v>3.41948691584548E-012</v>
      </c>
    </row>
    <row r="1803" customFormat="false" ht="15" hidden="false" customHeight="false" outlineLevel="0" collapsed="false">
      <c r="F1803" s="2" t="n">
        <v>1798</v>
      </c>
      <c r="G1803" s="36" t="n">
        <v>5.09643647470053</v>
      </c>
      <c r="H1803" s="39" t="n">
        <f aca="false">ABS(Simulation!U1803-G1803)</f>
        <v>1.79856129989275E-012</v>
      </c>
    </row>
    <row r="1804" customFormat="false" ht="15" hidden="false" customHeight="false" outlineLevel="0" collapsed="false">
      <c r="F1804" s="2" t="n">
        <v>1799</v>
      </c>
      <c r="G1804" s="36" t="n">
        <v>11.6699905624679</v>
      </c>
      <c r="H1804" s="39" t="n">
        <f aca="false">ABS(Simulation!U1804-G1804)</f>
        <v>6.87450096847897E-013</v>
      </c>
    </row>
    <row r="1805" customFormat="false" ht="15" hidden="false" customHeight="false" outlineLevel="0" collapsed="false">
      <c r="F1805" s="2" t="n">
        <v>1800</v>
      </c>
      <c r="G1805" s="36" t="n">
        <v>4.8654425213665</v>
      </c>
      <c r="H1805" s="39" t="n">
        <f aca="false">ABS(Simulation!U1805-G1805)</f>
        <v>3.47633033470629E-012</v>
      </c>
    </row>
    <row r="1806" customFormat="false" ht="15" hidden="false" customHeight="false" outlineLevel="0" collapsed="false">
      <c r="F1806" s="2" t="n">
        <v>1801</v>
      </c>
      <c r="G1806" s="36" t="n">
        <v>7.72651895295376</v>
      </c>
      <c r="H1806" s="39" t="n">
        <f aca="false">ABS(Simulation!U1806-G1806)</f>
        <v>1.49391610193561E-012</v>
      </c>
    </row>
    <row r="1807" customFormat="false" ht="15" hidden="false" customHeight="false" outlineLevel="0" collapsed="false">
      <c r="F1807" s="2" t="n">
        <v>1802</v>
      </c>
      <c r="G1807" s="36" t="n">
        <v>14.5744461679013</v>
      </c>
      <c r="H1807" s="39" t="n">
        <f aca="false">ABS(Simulation!U1807-G1807)</f>
        <v>3.33955085807247E-012</v>
      </c>
    </row>
    <row r="1808" customFormat="false" ht="15" hidden="false" customHeight="false" outlineLevel="0" collapsed="false">
      <c r="F1808" s="2" t="n">
        <v>1803</v>
      </c>
      <c r="G1808" s="36" t="n">
        <v>16.0635684735043</v>
      </c>
      <c r="H1808" s="39" t="n">
        <f aca="false">ABS(Simulation!U1808-G1808)</f>
        <v>1.91491267287347E-012</v>
      </c>
    </row>
    <row r="1809" customFormat="false" ht="15" hidden="false" customHeight="false" outlineLevel="0" collapsed="false">
      <c r="F1809" s="2" t="n">
        <v>1804</v>
      </c>
      <c r="G1809" s="36" t="n">
        <v>10.446291628207</v>
      </c>
      <c r="H1809" s="39" t="n">
        <f aca="false">ABS(Simulation!U1809-G1809)</f>
        <v>1.31272770431679E-012</v>
      </c>
    </row>
    <row r="1810" customFormat="false" ht="15" hidden="false" customHeight="false" outlineLevel="0" collapsed="false">
      <c r="F1810" s="2" t="n">
        <v>1805</v>
      </c>
      <c r="G1810" s="36" t="n">
        <v>12.3282312470852</v>
      </c>
      <c r="H1810" s="39" t="n">
        <f aca="false">ABS(Simulation!U1810-G1810)</f>
        <v>3.63975516393111E-012</v>
      </c>
    </row>
    <row r="1811" customFormat="false" ht="15" hidden="false" customHeight="false" outlineLevel="0" collapsed="false">
      <c r="F1811" s="2" t="n">
        <v>1806</v>
      </c>
      <c r="G1811" s="36" t="n">
        <v>6.26931772211645</v>
      </c>
      <c r="H1811" s="39" t="n">
        <f aca="false">ABS(Simulation!U1811-G1811)</f>
        <v>3.99236199655206E-012</v>
      </c>
    </row>
    <row r="1812" customFormat="false" ht="15" hidden="false" customHeight="false" outlineLevel="0" collapsed="false">
      <c r="F1812" s="2" t="n">
        <v>1807</v>
      </c>
      <c r="G1812" s="36" t="n">
        <v>11.861798649709</v>
      </c>
      <c r="H1812" s="39" t="n">
        <f aca="false">ABS(Simulation!U1812-G1812)</f>
        <v>2.22044604925031E-012</v>
      </c>
    </row>
    <row r="1813" customFormat="false" ht="15" hidden="false" customHeight="false" outlineLevel="0" collapsed="false">
      <c r="F1813" s="2" t="n">
        <v>1808</v>
      </c>
      <c r="G1813" s="36" t="n">
        <v>20.936153724295</v>
      </c>
      <c r="H1813" s="39" t="n">
        <f aca="false">ABS(Simulation!U1813-G1813)</f>
        <v>5.77671244172961E-012</v>
      </c>
    </row>
    <row r="1814" customFormat="false" ht="15" hidden="false" customHeight="false" outlineLevel="0" collapsed="false">
      <c r="F1814" s="2" t="n">
        <v>1809</v>
      </c>
      <c r="G1814" s="36" t="n">
        <v>8.40960680831073</v>
      </c>
      <c r="H1814" s="39" t="n">
        <f aca="false">ABS(Simulation!U1814-G1814)</f>
        <v>7.60280727263307E-012</v>
      </c>
    </row>
    <row r="1815" customFormat="false" ht="15" hidden="false" customHeight="false" outlineLevel="0" collapsed="false">
      <c r="F1815" s="2" t="n">
        <v>1810</v>
      </c>
      <c r="G1815" s="36" t="n">
        <v>5.27143459130779</v>
      </c>
      <c r="H1815" s="39" t="n">
        <f aca="false">ABS(Simulation!U1815-G1815)</f>
        <v>1.20525811553307E-012</v>
      </c>
    </row>
    <row r="1816" customFormat="false" ht="15" hidden="false" customHeight="false" outlineLevel="0" collapsed="false">
      <c r="F1816" s="2" t="n">
        <v>1811</v>
      </c>
      <c r="G1816" s="36" t="n">
        <v>14.7994997202854</v>
      </c>
      <c r="H1816" s="39" t="n">
        <f aca="false">ABS(Simulation!U1816-G1816)</f>
        <v>7.7626793881791E-013</v>
      </c>
    </row>
    <row r="1817" customFormat="false" ht="15" hidden="false" customHeight="false" outlineLevel="0" collapsed="false">
      <c r="F1817" s="2" t="n">
        <v>1812</v>
      </c>
      <c r="G1817" s="36" t="n">
        <v>17.5592572469688</v>
      </c>
      <c r="H1817" s="39" t="n">
        <f aca="false">ABS(Simulation!U1817-G1817)</f>
        <v>3.01980662698043E-012</v>
      </c>
    </row>
    <row r="1818" customFormat="false" ht="15" hidden="false" customHeight="false" outlineLevel="0" collapsed="false">
      <c r="F1818" s="2" t="n">
        <v>1813</v>
      </c>
      <c r="G1818" s="36" t="n">
        <v>15.4492990001289</v>
      </c>
      <c r="H1818" s="39" t="n">
        <f aca="false">ABS(Simulation!U1818-G1818)</f>
        <v>2.07123207474069E-012</v>
      </c>
    </row>
    <row r="1819" customFormat="false" ht="15" hidden="false" customHeight="false" outlineLevel="0" collapsed="false">
      <c r="F1819" s="2" t="n">
        <v>1814</v>
      </c>
      <c r="G1819" s="36" t="n">
        <v>5.30543576143062</v>
      </c>
      <c r="H1819" s="39" t="n">
        <f aca="false">ABS(Simulation!U1819-G1819)</f>
        <v>5.38147304496306E-012</v>
      </c>
    </row>
    <row r="1820" customFormat="false" ht="15" hidden="false" customHeight="false" outlineLevel="0" collapsed="false">
      <c r="F1820" s="2" t="n">
        <v>1815</v>
      </c>
      <c r="G1820" s="36" t="n">
        <v>12.3098209182233</v>
      </c>
      <c r="H1820" s="39" t="n">
        <f aca="false">ABS(Simulation!U1820-G1820)</f>
        <v>2.39808173319034E-013</v>
      </c>
    </row>
    <row r="1821" customFormat="false" ht="15" hidden="false" customHeight="false" outlineLevel="0" collapsed="false">
      <c r="F1821" s="2" t="n">
        <v>1816</v>
      </c>
      <c r="G1821" s="36" t="n">
        <v>9.26978741865992</v>
      </c>
      <c r="H1821" s="39" t="n">
        <f aca="false">ABS(Simulation!U1821-G1821)</f>
        <v>1.48503431773861E-012</v>
      </c>
    </row>
    <row r="1822" customFormat="false" ht="15" hidden="false" customHeight="false" outlineLevel="0" collapsed="false">
      <c r="F1822" s="2" t="n">
        <v>1817</v>
      </c>
      <c r="G1822" s="36" t="n">
        <v>23.7939317697761</v>
      </c>
      <c r="H1822" s="39" t="n">
        <f aca="false">ABS(Simulation!U1822-G1822)</f>
        <v>2.70112820999202E-011</v>
      </c>
    </row>
    <row r="1823" customFormat="false" ht="15" hidden="false" customHeight="false" outlineLevel="0" collapsed="false">
      <c r="F1823" s="2" t="n">
        <v>1818</v>
      </c>
      <c r="G1823" s="36" t="n">
        <v>13.3836175446743</v>
      </c>
      <c r="H1823" s="39" t="n">
        <f aca="false">ABS(Simulation!U1823-G1823)</f>
        <v>1.54543045027822E-012</v>
      </c>
    </row>
    <row r="1824" customFormat="false" ht="15" hidden="false" customHeight="false" outlineLevel="0" collapsed="false">
      <c r="F1824" s="2" t="n">
        <v>1819</v>
      </c>
      <c r="G1824" s="36" t="n">
        <v>10.6171259690173</v>
      </c>
      <c r="H1824" s="39" t="n">
        <f aca="false">ABS(Simulation!U1824-G1824)</f>
        <v>9.87654402706539E-013</v>
      </c>
    </row>
    <row r="1825" customFormat="false" ht="15" hidden="false" customHeight="false" outlineLevel="0" collapsed="false">
      <c r="F1825" s="2" t="n">
        <v>1820</v>
      </c>
      <c r="G1825" s="36" t="n">
        <v>7.23329827324755</v>
      </c>
      <c r="H1825" s="39" t="n">
        <f aca="false">ABS(Simulation!U1825-G1825)</f>
        <v>1.20081722343457E-012</v>
      </c>
    </row>
    <row r="1826" customFormat="false" ht="15" hidden="false" customHeight="false" outlineLevel="0" collapsed="false">
      <c r="F1826" s="2" t="n">
        <v>1821</v>
      </c>
      <c r="G1826" s="36" t="n">
        <v>11.8142511877078</v>
      </c>
      <c r="H1826" s="39" t="n">
        <f aca="false">ABS(Simulation!U1826-G1826)</f>
        <v>6.73239242132695E-013</v>
      </c>
    </row>
    <row r="1827" customFormat="false" ht="15" hidden="false" customHeight="false" outlineLevel="0" collapsed="false">
      <c r="F1827" s="2" t="n">
        <v>1822</v>
      </c>
      <c r="G1827" s="36" t="n">
        <v>11.6670689967156</v>
      </c>
      <c r="H1827" s="39" t="n">
        <f aca="false">ABS(Simulation!U1827-G1827)</f>
        <v>8.16768874756235E-012</v>
      </c>
    </row>
    <row r="1828" customFormat="false" ht="15" hidden="false" customHeight="false" outlineLevel="0" collapsed="false">
      <c r="F1828" s="2" t="n">
        <v>1823</v>
      </c>
      <c r="G1828" s="36" t="n">
        <v>4.70791588644346</v>
      </c>
      <c r="H1828" s="39" t="n">
        <f aca="false">ABS(Simulation!U1828-G1828)</f>
        <v>2.1582735598713E-012</v>
      </c>
    </row>
    <row r="1829" customFormat="false" ht="15" hidden="false" customHeight="false" outlineLevel="0" collapsed="false">
      <c r="F1829" s="2" t="n">
        <v>1824</v>
      </c>
      <c r="G1829" s="36" t="n">
        <v>7.17984349192187</v>
      </c>
      <c r="H1829" s="39" t="n">
        <f aca="false">ABS(Simulation!U1829-G1829)</f>
        <v>3.61932706027801E-012</v>
      </c>
    </row>
    <row r="1830" customFormat="false" ht="15" hidden="false" customHeight="false" outlineLevel="0" collapsed="false">
      <c r="F1830" s="2" t="n">
        <v>1825</v>
      </c>
      <c r="G1830" s="36" t="n">
        <v>9.48923249016186</v>
      </c>
      <c r="H1830" s="39" t="n">
        <f aca="false">ABS(Simulation!U1830-G1830)</f>
        <v>4.40358860487322E-012</v>
      </c>
    </row>
    <row r="1831" customFormat="false" ht="15" hidden="false" customHeight="false" outlineLevel="0" collapsed="false">
      <c r="F1831" s="2" t="n">
        <v>1826</v>
      </c>
      <c r="G1831" s="36" t="n">
        <v>6.06835869139642</v>
      </c>
      <c r="H1831" s="39" t="n">
        <f aca="false">ABS(Simulation!U1831-G1831)</f>
        <v>1.09814379811723E-011</v>
      </c>
    </row>
    <row r="1832" customFormat="false" ht="15" hidden="false" customHeight="false" outlineLevel="0" collapsed="false">
      <c r="F1832" s="2" t="n">
        <v>1827</v>
      </c>
      <c r="G1832" s="36" t="n">
        <v>6.63204535864308</v>
      </c>
      <c r="H1832" s="39" t="n">
        <f aca="false">ABS(Simulation!U1832-G1832)</f>
        <v>7.15338899226481E-012</v>
      </c>
    </row>
    <row r="1833" customFormat="false" ht="15" hidden="false" customHeight="false" outlineLevel="0" collapsed="false">
      <c r="F1833" s="2" t="n">
        <v>1828</v>
      </c>
      <c r="G1833" s="36" t="n">
        <v>14.2561197583918</v>
      </c>
      <c r="H1833" s="39" t="n">
        <f aca="false">ABS(Simulation!U1833-G1833)</f>
        <v>1.84741111297626E-012</v>
      </c>
    </row>
    <row r="1834" customFormat="false" ht="15" hidden="false" customHeight="false" outlineLevel="0" collapsed="false">
      <c r="F1834" s="2" t="n">
        <v>1829</v>
      </c>
      <c r="G1834" s="36" t="n">
        <v>18.65646216231</v>
      </c>
      <c r="H1834" s="39" t="n">
        <f aca="false">ABS(Simulation!U1834-G1834)</f>
        <v>1.01998409718362E-011</v>
      </c>
    </row>
    <row r="1835" customFormat="false" ht="15" hidden="false" customHeight="false" outlineLevel="0" collapsed="false">
      <c r="F1835" s="2" t="n">
        <v>1830</v>
      </c>
      <c r="G1835" s="36" t="n">
        <v>21.1915324436934</v>
      </c>
      <c r="H1835" s="39" t="n">
        <f aca="false">ABS(Simulation!U1835-G1835)</f>
        <v>3.70192765331012E-012</v>
      </c>
    </row>
    <row r="1836" customFormat="false" ht="15" hidden="false" customHeight="false" outlineLevel="0" collapsed="false">
      <c r="F1836" s="2" t="n">
        <v>1831</v>
      </c>
      <c r="G1836" s="36" t="n">
        <v>18.1171797394786</v>
      </c>
      <c r="H1836" s="39" t="n">
        <f aca="false">ABS(Simulation!U1836-G1836)</f>
        <v>1.04094510788855E-012</v>
      </c>
    </row>
    <row r="1837" customFormat="false" ht="15" hidden="false" customHeight="false" outlineLevel="0" collapsed="false">
      <c r="F1837" s="2" t="n">
        <v>1832</v>
      </c>
      <c r="G1837" s="36" t="n">
        <v>33.1032563417013</v>
      </c>
      <c r="H1837" s="39" t="n">
        <f aca="false">ABS(Simulation!U1837-G1837)</f>
        <v>4.12825329476618E-012</v>
      </c>
    </row>
    <row r="1838" customFormat="false" ht="15" hidden="false" customHeight="false" outlineLevel="0" collapsed="false">
      <c r="F1838" s="2" t="n">
        <v>1833</v>
      </c>
      <c r="G1838" s="36" t="n">
        <v>12.6147332430852</v>
      </c>
      <c r="H1838" s="39" t="n">
        <f aca="false">ABS(Simulation!U1838-G1838)</f>
        <v>4.75353090223507E-012</v>
      </c>
    </row>
    <row r="1839" customFormat="false" ht="15" hidden="false" customHeight="false" outlineLevel="0" collapsed="false">
      <c r="F1839" s="2" t="n">
        <v>1834</v>
      </c>
      <c r="G1839" s="36" t="n">
        <v>11.9391291126902</v>
      </c>
      <c r="H1839" s="39" t="n">
        <f aca="false">ABS(Simulation!U1839-G1839)</f>
        <v>1.89714910447947E-012</v>
      </c>
    </row>
    <row r="1840" customFormat="false" ht="15" hidden="false" customHeight="false" outlineLevel="0" collapsed="false">
      <c r="F1840" s="2" t="n">
        <v>1835</v>
      </c>
      <c r="G1840" s="36" t="n">
        <v>14.7683100980453</v>
      </c>
      <c r="H1840" s="39" t="n">
        <f aca="false">ABS(Simulation!U1840-G1840)</f>
        <v>3.62376795237651E-013</v>
      </c>
    </row>
    <row r="1841" customFormat="false" ht="15" hidden="false" customHeight="false" outlineLevel="0" collapsed="false">
      <c r="F1841" s="2" t="n">
        <v>1836</v>
      </c>
      <c r="G1841" s="36" t="n">
        <v>17.6384179585109</v>
      </c>
      <c r="H1841" s="39" t="n">
        <f aca="false">ABS(Simulation!U1841-G1841)</f>
        <v>2.38031816479634E-013</v>
      </c>
    </row>
    <row r="1842" customFormat="false" ht="15" hidden="false" customHeight="false" outlineLevel="0" collapsed="false">
      <c r="F1842" s="2" t="n">
        <v>1837</v>
      </c>
      <c r="G1842" s="36" t="n">
        <v>13.6008701303393</v>
      </c>
      <c r="H1842" s="39" t="n">
        <f aca="false">ABS(Simulation!U1842-G1842)</f>
        <v>4.65050220554986E-012</v>
      </c>
    </row>
    <row r="1843" customFormat="false" ht="15" hidden="false" customHeight="false" outlineLevel="0" collapsed="false">
      <c r="F1843" s="2" t="n">
        <v>1838</v>
      </c>
      <c r="G1843" s="36" t="n">
        <v>19.0976808431976</v>
      </c>
      <c r="H1843" s="39" t="n">
        <f aca="false">ABS(Simulation!U1843-G1843)</f>
        <v>4.83879603052628E-012</v>
      </c>
    </row>
    <row r="1844" customFormat="false" ht="15" hidden="false" customHeight="false" outlineLevel="0" collapsed="false">
      <c r="F1844" s="2" t="n">
        <v>1839</v>
      </c>
      <c r="G1844" s="36" t="n">
        <v>7.81152018851542</v>
      </c>
      <c r="H1844" s="39" t="n">
        <f aca="false">ABS(Simulation!U1844-G1844)</f>
        <v>2.8563817977556E-012</v>
      </c>
    </row>
    <row r="1845" customFormat="false" ht="15" hidden="false" customHeight="false" outlineLevel="0" collapsed="false">
      <c r="F1845" s="2" t="n">
        <v>1840</v>
      </c>
      <c r="G1845" s="36" t="n">
        <v>15.6413817315823</v>
      </c>
      <c r="H1845" s="39" t="n">
        <f aca="false">ABS(Simulation!U1845-G1845)</f>
        <v>5.43565192856477E-013</v>
      </c>
    </row>
    <row r="1846" customFormat="false" ht="15" hidden="false" customHeight="false" outlineLevel="0" collapsed="false">
      <c r="F1846" s="2" t="n">
        <v>1841</v>
      </c>
      <c r="G1846" s="36" t="n">
        <v>10.8377320753541</v>
      </c>
      <c r="H1846" s="39" t="n">
        <f aca="false">ABS(Simulation!U1846-G1846)</f>
        <v>3.5687008903551E-012</v>
      </c>
    </row>
    <row r="1847" customFormat="false" ht="15" hidden="false" customHeight="false" outlineLevel="0" collapsed="false">
      <c r="F1847" s="2" t="n">
        <v>1842</v>
      </c>
      <c r="G1847" s="36" t="n">
        <v>6.86530901772182</v>
      </c>
      <c r="H1847" s="39" t="n">
        <f aca="false">ABS(Simulation!U1847-G1847)</f>
        <v>1.10365050431938E-011</v>
      </c>
    </row>
    <row r="1848" customFormat="false" ht="15" hidden="false" customHeight="false" outlineLevel="0" collapsed="false">
      <c r="F1848" s="2" t="n">
        <v>1843</v>
      </c>
      <c r="G1848" s="36" t="n">
        <v>8.03045817329252</v>
      </c>
      <c r="H1848" s="39" t="n">
        <f aca="false">ABS(Simulation!U1848-G1848)</f>
        <v>1.16351372980716E-012</v>
      </c>
    </row>
    <row r="1849" customFormat="false" ht="15" hidden="false" customHeight="false" outlineLevel="0" collapsed="false">
      <c r="F1849" s="2" t="n">
        <v>1844</v>
      </c>
      <c r="G1849" s="36" t="n">
        <v>11.4847535912517</v>
      </c>
      <c r="H1849" s="39" t="n">
        <f aca="false">ABS(Simulation!U1849-G1849)</f>
        <v>4.15134593367839E-012</v>
      </c>
    </row>
    <row r="1850" customFormat="false" ht="15" hidden="false" customHeight="false" outlineLevel="0" collapsed="false">
      <c r="F1850" s="2" t="n">
        <v>1845</v>
      </c>
      <c r="G1850" s="36" t="n">
        <v>8.48187889940496</v>
      </c>
      <c r="H1850" s="39" t="n">
        <f aca="false">ABS(Simulation!U1850-G1850)</f>
        <v>1.77990955307905E-012</v>
      </c>
    </row>
    <row r="1851" customFormat="false" ht="15" hidden="false" customHeight="false" outlineLevel="0" collapsed="false">
      <c r="F1851" s="2" t="n">
        <v>1846</v>
      </c>
      <c r="G1851" s="36" t="n">
        <v>9.84224310216809</v>
      </c>
      <c r="H1851" s="39" t="n">
        <f aca="false">ABS(Simulation!U1851-G1851)</f>
        <v>7.19246884273161E-012</v>
      </c>
    </row>
    <row r="1852" customFormat="false" ht="15" hidden="false" customHeight="false" outlineLevel="0" collapsed="false">
      <c r="F1852" s="2" t="n">
        <v>1847</v>
      </c>
      <c r="G1852" s="36" t="n">
        <v>13.1139106246484</v>
      </c>
      <c r="H1852" s="39" t="n">
        <f aca="false">ABS(Simulation!U1852-G1852)</f>
        <v>7.0574657229372E-012</v>
      </c>
    </row>
    <row r="1853" customFormat="false" ht="15" hidden="false" customHeight="false" outlineLevel="0" collapsed="false">
      <c r="F1853" s="2" t="n">
        <v>1848</v>
      </c>
      <c r="G1853" s="36" t="n">
        <v>10.8730168143448</v>
      </c>
      <c r="H1853" s="39" t="n">
        <f aca="false">ABS(Simulation!U1853-G1853)</f>
        <v>1.71418435002124E-012</v>
      </c>
    </row>
    <row r="1854" customFormat="false" ht="15" hidden="false" customHeight="false" outlineLevel="0" collapsed="false">
      <c r="F1854" s="2" t="n">
        <v>1849</v>
      </c>
      <c r="G1854" s="36" t="n">
        <v>8.60940058575424</v>
      </c>
      <c r="H1854" s="39" t="n">
        <f aca="false">ABS(Simulation!U1854-G1854)</f>
        <v>5.40012479177676E-013</v>
      </c>
    </row>
    <row r="1855" customFormat="false" ht="15" hidden="false" customHeight="false" outlineLevel="0" collapsed="false">
      <c r="F1855" s="2" t="n">
        <v>1850</v>
      </c>
      <c r="G1855" s="36" t="n">
        <v>13.3623643482389</v>
      </c>
      <c r="H1855" s="39" t="n">
        <f aca="false">ABS(Simulation!U1855-G1855)</f>
        <v>1.86162196769146E-012</v>
      </c>
    </row>
    <row r="1856" customFormat="false" ht="15" hidden="false" customHeight="false" outlineLevel="0" collapsed="false">
      <c r="F1856" s="2" t="n">
        <v>1851</v>
      </c>
      <c r="G1856" s="36" t="n">
        <v>5.99329101145811</v>
      </c>
      <c r="H1856" s="39" t="n">
        <f aca="false">ABS(Simulation!U1856-G1856)</f>
        <v>4.61586324718155E-012</v>
      </c>
    </row>
    <row r="1857" customFormat="false" ht="15" hidden="false" customHeight="false" outlineLevel="0" collapsed="false">
      <c r="F1857" s="2" t="n">
        <v>1852</v>
      </c>
      <c r="G1857" s="36" t="n">
        <v>16.1234557133738</v>
      </c>
      <c r="H1857" s="39" t="n">
        <f aca="false">ABS(Simulation!U1857-G1857)</f>
        <v>1.03170805232367E-011</v>
      </c>
    </row>
    <row r="1858" customFormat="false" ht="15" hidden="false" customHeight="false" outlineLevel="0" collapsed="false">
      <c r="F1858" s="2" t="n">
        <v>1853</v>
      </c>
      <c r="G1858" s="36" t="n">
        <v>12.0511267254085</v>
      </c>
      <c r="H1858" s="39" t="n">
        <f aca="false">ABS(Simulation!U1858-G1858)</f>
        <v>8.16413603388355E-012</v>
      </c>
    </row>
    <row r="1859" customFormat="false" ht="15" hidden="false" customHeight="false" outlineLevel="0" collapsed="false">
      <c r="F1859" s="2" t="n">
        <v>1854</v>
      </c>
      <c r="G1859" s="36" t="n">
        <v>27.8893967567585</v>
      </c>
      <c r="H1859" s="39" t="n">
        <f aca="false">ABS(Simulation!U1859-G1859)</f>
        <v>9.87654402706539E-013</v>
      </c>
    </row>
    <row r="1860" customFormat="false" ht="15" hidden="false" customHeight="false" outlineLevel="0" collapsed="false">
      <c r="F1860" s="2" t="n">
        <v>1855</v>
      </c>
      <c r="G1860" s="36" t="n">
        <v>15.4881590109457</v>
      </c>
      <c r="H1860" s="39" t="n">
        <f aca="false">ABS(Simulation!U1860-G1860)</f>
        <v>4.12825329476618E-012</v>
      </c>
    </row>
    <row r="1861" customFormat="false" ht="15" hidden="false" customHeight="false" outlineLevel="0" collapsed="false">
      <c r="F1861" s="2" t="n">
        <v>1856</v>
      </c>
      <c r="G1861" s="36" t="n">
        <v>10.3751909424331</v>
      </c>
      <c r="H1861" s="39" t="n">
        <f aca="false">ABS(Simulation!U1861-G1861)</f>
        <v>1.96642702121608E-012</v>
      </c>
    </row>
    <row r="1862" customFormat="false" ht="15" hidden="false" customHeight="false" outlineLevel="0" collapsed="false">
      <c r="F1862" s="2" t="n">
        <v>1857</v>
      </c>
      <c r="G1862" s="36" t="n">
        <v>16.3631874552935</v>
      </c>
      <c r="H1862" s="39" t="n">
        <f aca="false">ABS(Simulation!U1862-G1862)</f>
        <v>4.12114786740858E-012</v>
      </c>
    </row>
    <row r="1863" customFormat="false" ht="15" hidden="false" customHeight="false" outlineLevel="0" collapsed="false">
      <c r="F1863" s="2" t="n">
        <v>1858</v>
      </c>
      <c r="G1863" s="36" t="n">
        <v>4.72937655334496</v>
      </c>
      <c r="H1863" s="39" t="n">
        <f aca="false">ABS(Simulation!U1863-G1863)</f>
        <v>4.2277292777726E-013</v>
      </c>
    </row>
    <row r="1864" customFormat="false" ht="15" hidden="false" customHeight="false" outlineLevel="0" collapsed="false">
      <c r="F1864" s="2" t="n">
        <v>1859</v>
      </c>
      <c r="G1864" s="36" t="n">
        <v>8.38263148840485</v>
      </c>
      <c r="H1864" s="39" t="n">
        <f aca="false">ABS(Simulation!U1864-G1864)</f>
        <v>7.22977233635902E-013</v>
      </c>
    </row>
    <row r="1865" customFormat="false" ht="15" hidden="false" customHeight="false" outlineLevel="0" collapsed="false">
      <c r="F1865" s="2" t="n">
        <v>1860</v>
      </c>
      <c r="G1865" s="36" t="n">
        <v>11.0383781859052</v>
      </c>
      <c r="H1865" s="39" t="n">
        <f aca="false">ABS(Simulation!U1865-G1865)</f>
        <v>3.82804898890754E-012</v>
      </c>
    </row>
    <row r="1866" customFormat="false" ht="15" hidden="false" customHeight="false" outlineLevel="0" collapsed="false">
      <c r="F1866" s="2" t="n">
        <v>1861</v>
      </c>
      <c r="G1866" s="36" t="n">
        <v>9.74120981441408</v>
      </c>
      <c r="H1866" s="39" t="n">
        <f aca="false">ABS(Simulation!U1866-G1866)</f>
        <v>3.97193389289896E-012</v>
      </c>
    </row>
    <row r="1867" customFormat="false" ht="15" hidden="false" customHeight="false" outlineLevel="0" collapsed="false">
      <c r="F1867" s="2" t="n">
        <v>1862</v>
      </c>
      <c r="G1867" s="36" t="n">
        <v>11.9952401957042</v>
      </c>
      <c r="H1867" s="39" t="n">
        <f aca="false">ABS(Simulation!U1867-G1867)</f>
        <v>2.70006239588838E-013</v>
      </c>
    </row>
    <row r="1868" customFormat="false" ht="15" hidden="false" customHeight="false" outlineLevel="0" collapsed="false">
      <c r="F1868" s="2" t="n">
        <v>1863</v>
      </c>
      <c r="G1868" s="36" t="n">
        <v>19.5473694216927</v>
      </c>
      <c r="H1868" s="39" t="n">
        <f aca="false">ABS(Simulation!U1868-G1868)</f>
        <v>1.2715162256427E-011</v>
      </c>
    </row>
    <row r="1869" customFormat="false" ht="15" hidden="false" customHeight="false" outlineLevel="0" collapsed="false">
      <c r="F1869" s="2" t="n">
        <v>1864</v>
      </c>
      <c r="G1869" s="36" t="n">
        <v>7.85449517954901</v>
      </c>
      <c r="H1869" s="39" t="n">
        <f aca="false">ABS(Simulation!U1869-G1869)</f>
        <v>2.60413912656077E-012</v>
      </c>
    </row>
    <row r="1870" customFormat="false" ht="15" hidden="false" customHeight="false" outlineLevel="0" collapsed="false">
      <c r="F1870" s="2" t="n">
        <v>1865</v>
      </c>
      <c r="G1870" s="36" t="n">
        <v>10.2901493483695</v>
      </c>
      <c r="H1870" s="39" t="n">
        <f aca="false">ABS(Simulation!U1870-G1870)</f>
        <v>1.01252339845814E-012</v>
      </c>
    </row>
    <row r="1871" customFormat="false" ht="15" hidden="false" customHeight="false" outlineLevel="0" collapsed="false">
      <c r="F1871" s="2" t="n">
        <v>1866</v>
      </c>
      <c r="G1871" s="36" t="n">
        <v>13.0359571126642</v>
      </c>
      <c r="H1871" s="39" t="n">
        <f aca="false">ABS(Simulation!U1871-G1871)</f>
        <v>4.84945417156268E-013</v>
      </c>
    </row>
    <row r="1872" customFormat="false" ht="15" hidden="false" customHeight="false" outlineLevel="0" collapsed="false">
      <c r="F1872" s="2" t="n">
        <v>1867</v>
      </c>
      <c r="G1872" s="36" t="n">
        <v>16.7374455850863</v>
      </c>
      <c r="H1872" s="39" t="n">
        <f aca="false">ABS(Simulation!U1872-G1872)</f>
        <v>6.03961325396085E-013</v>
      </c>
    </row>
    <row r="1873" customFormat="false" ht="15" hidden="false" customHeight="false" outlineLevel="0" collapsed="false">
      <c r="F1873" s="2" t="n">
        <v>1868</v>
      </c>
      <c r="G1873" s="36" t="n">
        <v>9.19786361125011</v>
      </c>
      <c r="H1873" s="39" t="n">
        <f aca="false">ABS(Simulation!U1873-G1873)</f>
        <v>4.87432316731429E-012</v>
      </c>
    </row>
    <row r="1874" customFormat="false" ht="15" hidden="false" customHeight="false" outlineLevel="0" collapsed="false">
      <c r="F1874" s="2" t="n">
        <v>1869</v>
      </c>
      <c r="G1874" s="36" t="n">
        <v>12.0495740140054</v>
      </c>
      <c r="H1874" s="39" t="n">
        <f aca="false">ABS(Simulation!U1874-G1874)</f>
        <v>3.21165316563565E-012</v>
      </c>
    </row>
    <row r="1875" customFormat="false" ht="15" hidden="false" customHeight="false" outlineLevel="0" collapsed="false">
      <c r="F1875" s="2" t="n">
        <v>1870</v>
      </c>
      <c r="G1875" s="36" t="n">
        <v>13.0922952040362</v>
      </c>
      <c r="H1875" s="39" t="n">
        <f aca="false">ABS(Simulation!U1875-G1875)</f>
        <v>2.42827979946014E-012</v>
      </c>
    </row>
    <row r="1876" customFormat="false" ht="15" hidden="false" customHeight="false" outlineLevel="0" collapsed="false">
      <c r="F1876" s="2" t="n">
        <v>1871</v>
      </c>
      <c r="G1876" s="36" t="n">
        <v>14.7738800518948</v>
      </c>
      <c r="H1876" s="39" t="n">
        <f aca="false">ABS(Simulation!U1876-G1876)</f>
        <v>1.05160324892495E-012</v>
      </c>
    </row>
    <row r="1877" customFormat="false" ht="15" hidden="false" customHeight="false" outlineLevel="0" collapsed="false">
      <c r="F1877" s="2" t="n">
        <v>1872</v>
      </c>
      <c r="G1877" s="36" t="n">
        <v>9.72804642835527</v>
      </c>
      <c r="H1877" s="39" t="n">
        <f aca="false">ABS(Simulation!U1877-G1877)</f>
        <v>1.18749454713907E-011</v>
      </c>
    </row>
    <row r="1878" customFormat="false" ht="15" hidden="false" customHeight="false" outlineLevel="0" collapsed="false">
      <c r="F1878" s="2" t="n">
        <v>1873</v>
      </c>
      <c r="G1878" s="36" t="n">
        <v>10.7583814859121</v>
      </c>
      <c r="H1878" s="39" t="n">
        <f aca="false">ABS(Simulation!U1878-G1878)</f>
        <v>1.08357767203415E-013</v>
      </c>
    </row>
    <row r="1879" customFormat="false" ht="15" hidden="false" customHeight="false" outlineLevel="0" collapsed="false">
      <c r="F1879" s="2" t="n">
        <v>1874</v>
      </c>
      <c r="G1879" s="36" t="n">
        <v>14.3944560624917</v>
      </c>
      <c r="H1879" s="39" t="n">
        <f aca="false">ABS(Simulation!U1879-G1879)</f>
        <v>3.83870712994394E-012</v>
      </c>
    </row>
    <row r="1880" customFormat="false" ht="15" hidden="false" customHeight="false" outlineLevel="0" collapsed="false">
      <c r="F1880" s="2" t="n">
        <v>1875</v>
      </c>
      <c r="G1880" s="36" t="n">
        <v>19.2962863823468</v>
      </c>
      <c r="H1880" s="39" t="n">
        <f aca="false">ABS(Simulation!U1880-G1880)</f>
        <v>6.18527451479167E-012</v>
      </c>
    </row>
    <row r="1881" customFormat="false" ht="15" hidden="false" customHeight="false" outlineLevel="0" collapsed="false">
      <c r="F1881" s="2" t="n">
        <v>1876</v>
      </c>
      <c r="G1881" s="36" t="n">
        <v>11.2849188570236</v>
      </c>
      <c r="H1881" s="39" t="n">
        <f aca="false">ABS(Simulation!U1881-G1881)</f>
        <v>2.75157674423099E-012</v>
      </c>
    </row>
    <row r="1882" customFormat="false" ht="15" hidden="false" customHeight="false" outlineLevel="0" collapsed="false">
      <c r="F1882" s="2" t="n">
        <v>1877</v>
      </c>
      <c r="G1882" s="36" t="n">
        <v>11.5943904230648</v>
      </c>
      <c r="H1882" s="39" t="n">
        <f aca="false">ABS(Simulation!U1882-G1882)</f>
        <v>4.52082815627364E-012</v>
      </c>
    </row>
    <row r="1883" customFormat="false" ht="15" hidden="false" customHeight="false" outlineLevel="0" collapsed="false">
      <c r="F1883" s="2" t="n">
        <v>1878</v>
      </c>
      <c r="G1883" s="36" t="n">
        <v>7.66151595535854</v>
      </c>
      <c r="H1883" s="39" t="n">
        <f aca="false">ABS(Simulation!U1883-G1883)</f>
        <v>9.59232693276135E-013</v>
      </c>
    </row>
    <row r="1884" customFormat="false" ht="15" hidden="false" customHeight="false" outlineLevel="0" collapsed="false">
      <c r="F1884" s="2" t="n">
        <v>1879</v>
      </c>
      <c r="G1884" s="36" t="n">
        <v>4.71767016084258</v>
      </c>
      <c r="H1884" s="39" t="n">
        <f aca="false">ABS(Simulation!U1884-G1884)</f>
        <v>6.65068000671454E-012</v>
      </c>
    </row>
    <row r="1885" customFormat="false" ht="15" hidden="false" customHeight="false" outlineLevel="0" collapsed="false">
      <c r="F1885" s="2" t="n">
        <v>1880</v>
      </c>
      <c r="G1885" s="36" t="n">
        <v>16.4768171290316</v>
      </c>
      <c r="H1885" s="39" t="n">
        <f aca="false">ABS(Simulation!U1885-G1885)</f>
        <v>2.49400500251795E-012</v>
      </c>
    </row>
    <row r="1886" customFormat="false" ht="15" hidden="false" customHeight="false" outlineLevel="0" collapsed="false">
      <c r="F1886" s="2" t="n">
        <v>1881</v>
      </c>
      <c r="G1886" s="36" t="n">
        <v>13.7199589171482</v>
      </c>
      <c r="H1886" s="39" t="n">
        <f aca="false">ABS(Simulation!U1886-G1886)</f>
        <v>1.4139800441626E-012</v>
      </c>
    </row>
    <row r="1887" customFormat="false" ht="15" hidden="false" customHeight="false" outlineLevel="0" collapsed="false">
      <c r="F1887" s="2" t="n">
        <v>1882</v>
      </c>
      <c r="G1887" s="36" t="n">
        <v>9.14918970033318</v>
      </c>
      <c r="H1887" s="39" t="n">
        <f aca="false">ABS(Simulation!U1887-G1887)</f>
        <v>8.27782287160517E-013</v>
      </c>
    </row>
    <row r="1888" customFormat="false" ht="15" hidden="false" customHeight="false" outlineLevel="0" collapsed="false">
      <c r="F1888" s="2" t="n">
        <v>1883</v>
      </c>
      <c r="G1888" s="36" t="n">
        <v>15.368858171964</v>
      </c>
      <c r="H1888" s="39" t="n">
        <f aca="false">ABS(Simulation!U1888-G1888)</f>
        <v>6.76791955811495E-012</v>
      </c>
    </row>
    <row r="1889" customFormat="false" ht="15" hidden="false" customHeight="false" outlineLevel="0" collapsed="false">
      <c r="F1889" s="2" t="n">
        <v>1884</v>
      </c>
      <c r="G1889" s="36" t="n">
        <v>16.7989573247488</v>
      </c>
      <c r="H1889" s="39" t="n">
        <f aca="false">ABS(Simulation!U1889-G1889)</f>
        <v>7.54241114009346E-012</v>
      </c>
    </row>
    <row r="1890" customFormat="false" ht="15" hidden="false" customHeight="false" outlineLevel="0" collapsed="false">
      <c r="F1890" s="2" t="n">
        <v>1885</v>
      </c>
      <c r="G1890" s="36" t="n">
        <v>19.5223095853486</v>
      </c>
      <c r="H1890" s="39" t="n">
        <f aca="false">ABS(Simulation!U1890-G1890)</f>
        <v>7.105427357601E-014</v>
      </c>
    </row>
    <row r="1891" customFormat="false" ht="15" hidden="false" customHeight="false" outlineLevel="0" collapsed="false">
      <c r="F1891" s="2" t="n">
        <v>1886</v>
      </c>
      <c r="G1891" s="36" t="n">
        <v>14.0467874023852</v>
      </c>
      <c r="H1891" s="39" t="n">
        <f aca="false">ABS(Simulation!U1891-G1891)</f>
        <v>7.12674363967381E-012</v>
      </c>
    </row>
    <row r="1892" customFormat="false" ht="15" hidden="false" customHeight="false" outlineLevel="0" collapsed="false">
      <c r="F1892" s="2" t="n">
        <v>1887</v>
      </c>
      <c r="G1892" s="36" t="n">
        <v>10.9112272156852</v>
      </c>
      <c r="H1892" s="39" t="n">
        <f aca="false">ABS(Simulation!U1892-G1892)</f>
        <v>3.44435591159709E-012</v>
      </c>
    </row>
    <row r="1893" customFormat="false" ht="15" hidden="false" customHeight="false" outlineLevel="0" collapsed="false">
      <c r="F1893" s="2" t="n">
        <v>1888</v>
      </c>
      <c r="G1893" s="36" t="n">
        <v>22.1768228478278</v>
      </c>
      <c r="H1893" s="39" t="n">
        <f aca="false">ABS(Simulation!U1893-G1893)</f>
        <v>3.70903308066772E-012</v>
      </c>
    </row>
    <row r="1894" customFormat="false" ht="15" hidden="false" customHeight="false" outlineLevel="0" collapsed="false">
      <c r="F1894" s="2" t="n">
        <v>1889</v>
      </c>
      <c r="G1894" s="36" t="n">
        <v>8.24580946315353</v>
      </c>
      <c r="H1894" s="39" t="n">
        <f aca="false">ABS(Simulation!U1894-G1894)</f>
        <v>1.76569869836385E-012</v>
      </c>
    </row>
    <row r="1895" customFormat="false" ht="15" hidden="false" customHeight="false" outlineLevel="0" collapsed="false">
      <c r="F1895" s="2" t="n">
        <v>1890</v>
      </c>
      <c r="G1895" s="36" t="n">
        <v>11.1156282065007</v>
      </c>
      <c r="H1895" s="39" t="n">
        <f aca="false">ABS(Simulation!U1895-G1895)</f>
        <v>1.3997691894474E-012</v>
      </c>
    </row>
    <row r="1896" customFormat="false" ht="15" hidden="false" customHeight="false" outlineLevel="0" collapsed="false">
      <c r="F1896" s="2" t="n">
        <v>1891</v>
      </c>
      <c r="G1896" s="36" t="n">
        <v>12.2388479349969</v>
      </c>
      <c r="H1896" s="39" t="n">
        <f aca="false">ABS(Simulation!U1896-G1896)</f>
        <v>1.06581410364015E-013</v>
      </c>
    </row>
    <row r="1897" customFormat="false" ht="15" hidden="false" customHeight="false" outlineLevel="0" collapsed="false">
      <c r="F1897" s="2" t="n">
        <v>1892</v>
      </c>
      <c r="G1897" s="36" t="n">
        <v>10.7867308240751</v>
      </c>
      <c r="H1897" s="39" t="n">
        <f aca="false">ABS(Simulation!U1897-G1897)</f>
        <v>3.64686059128871E-012</v>
      </c>
    </row>
    <row r="1898" customFormat="false" ht="15" hidden="false" customHeight="false" outlineLevel="0" collapsed="false">
      <c r="F1898" s="2" t="n">
        <v>1893</v>
      </c>
      <c r="G1898" s="36" t="n">
        <v>9.08099737462854</v>
      </c>
      <c r="H1898" s="39" t="n">
        <f aca="false">ABS(Simulation!U1898-G1898)</f>
        <v>6.23501250629488E-013</v>
      </c>
    </row>
    <row r="1899" customFormat="false" ht="15" hidden="false" customHeight="false" outlineLevel="0" collapsed="false">
      <c r="F1899" s="2" t="n">
        <v>1894</v>
      </c>
      <c r="G1899" s="36" t="n">
        <v>11.9009130304638</v>
      </c>
      <c r="H1899" s="39" t="n">
        <f aca="false">ABS(Simulation!U1899-G1899)</f>
        <v>1.85806925401266E-012</v>
      </c>
    </row>
    <row r="1900" customFormat="false" ht="15" hidden="false" customHeight="false" outlineLevel="0" collapsed="false">
      <c r="F1900" s="2" t="n">
        <v>1895</v>
      </c>
      <c r="G1900" s="36" t="n">
        <v>17.4113036844919</v>
      </c>
      <c r="H1900" s="39" t="n">
        <f aca="false">ABS(Simulation!U1900-G1900)</f>
        <v>5.89039927945123E-012</v>
      </c>
    </row>
    <row r="1901" customFormat="false" ht="15" hidden="false" customHeight="false" outlineLevel="0" collapsed="false">
      <c r="F1901" s="2" t="n">
        <v>1896</v>
      </c>
      <c r="G1901" s="36" t="n">
        <v>6.83365180668682</v>
      </c>
      <c r="H1901" s="39" t="n">
        <f aca="false">ABS(Simulation!U1901-G1901)</f>
        <v>1.4139800441626E-012</v>
      </c>
    </row>
    <row r="1902" customFormat="false" ht="15" hidden="false" customHeight="false" outlineLevel="0" collapsed="false">
      <c r="F1902" s="2" t="n">
        <v>1897</v>
      </c>
      <c r="G1902" s="36" t="n">
        <v>19.1484830905282</v>
      </c>
      <c r="H1902" s="39" t="n">
        <f aca="false">ABS(Simulation!U1902-G1902)</f>
        <v>4.73576733384107E-012</v>
      </c>
    </row>
    <row r="1903" customFormat="false" ht="15" hidden="false" customHeight="false" outlineLevel="0" collapsed="false">
      <c r="F1903" s="2" t="n">
        <v>1898</v>
      </c>
      <c r="G1903" s="36" t="n">
        <v>22.3331754800902</v>
      </c>
      <c r="H1903" s="39" t="n">
        <f aca="false">ABS(Simulation!U1903-G1903)</f>
        <v>1.86517468137026E-012</v>
      </c>
    </row>
    <row r="1904" customFormat="false" ht="15" hidden="false" customHeight="false" outlineLevel="0" collapsed="false">
      <c r="F1904" s="2" t="n">
        <v>1899</v>
      </c>
      <c r="G1904" s="36" t="n">
        <v>8.52051080626131</v>
      </c>
      <c r="H1904" s="39" t="n">
        <f aca="false">ABS(Simulation!U1904-G1904)</f>
        <v>2.40518716054794E-012</v>
      </c>
    </row>
    <row r="1905" customFormat="false" ht="15" hidden="false" customHeight="false" outlineLevel="0" collapsed="false">
      <c r="F1905" s="2" t="n">
        <v>1900</v>
      </c>
      <c r="G1905" s="36" t="n">
        <v>8.46825900486314</v>
      </c>
      <c r="H1905" s="39" t="n">
        <f aca="false">ABS(Simulation!U1905-G1905)</f>
        <v>3.87601062357135E-012</v>
      </c>
    </row>
    <row r="1906" customFormat="false" ht="15" hidden="false" customHeight="false" outlineLevel="0" collapsed="false">
      <c r="F1906" s="2" t="n">
        <v>1901</v>
      </c>
      <c r="G1906" s="36" t="n">
        <v>4.62406317829004</v>
      </c>
      <c r="H1906" s="39" t="n">
        <f aca="false">ABS(Simulation!U1906-G1906)</f>
        <v>2.25597318603832E-013</v>
      </c>
    </row>
    <row r="1907" customFormat="false" ht="15" hidden="false" customHeight="false" outlineLevel="0" collapsed="false">
      <c r="F1907" s="2" t="n">
        <v>1902</v>
      </c>
      <c r="G1907" s="36" t="n">
        <v>11.5573064677626</v>
      </c>
      <c r="H1907" s="39" t="n">
        <f aca="false">ABS(Simulation!U1907-G1907)</f>
        <v>2.98427949019242E-013</v>
      </c>
    </row>
    <row r="1908" customFormat="false" ht="15" hidden="false" customHeight="false" outlineLevel="0" collapsed="false">
      <c r="F1908" s="2" t="n">
        <v>1903</v>
      </c>
      <c r="G1908" s="36" t="n">
        <v>7.86152339080008</v>
      </c>
      <c r="H1908" s="39" t="n">
        <f aca="false">ABS(Simulation!U1908-G1908)</f>
        <v>1.82787118774286E-012</v>
      </c>
    </row>
    <row r="1909" customFormat="false" ht="15" hidden="false" customHeight="false" outlineLevel="0" collapsed="false">
      <c r="F1909" s="2" t="n">
        <v>1904</v>
      </c>
      <c r="G1909" s="36" t="n">
        <v>14.2479806419541</v>
      </c>
      <c r="H1909" s="39" t="n">
        <f aca="false">ABS(Simulation!U1909-G1909)</f>
        <v>5.00577357342991E-012</v>
      </c>
    </row>
    <row r="1910" customFormat="false" ht="15" hidden="false" customHeight="false" outlineLevel="0" collapsed="false">
      <c r="F1910" s="2" t="n">
        <v>1905</v>
      </c>
      <c r="G1910" s="36" t="n">
        <v>13.4755336106588</v>
      </c>
      <c r="H1910" s="39" t="n">
        <f aca="false">ABS(Simulation!U1910-G1910)</f>
        <v>1.35891298214119E-012</v>
      </c>
    </row>
    <row r="1911" customFormat="false" ht="15" hidden="false" customHeight="false" outlineLevel="0" collapsed="false">
      <c r="F1911" s="2" t="n">
        <v>1906</v>
      </c>
      <c r="G1911" s="36" t="n">
        <v>10.9073608554551</v>
      </c>
      <c r="H1911" s="39" t="n">
        <f aca="false">ABS(Simulation!U1911-G1911)</f>
        <v>3.33599814439367E-012</v>
      </c>
    </row>
    <row r="1912" customFormat="false" ht="15" hidden="false" customHeight="false" outlineLevel="0" collapsed="false">
      <c r="F1912" s="2" t="n">
        <v>1907</v>
      </c>
      <c r="G1912" s="36" t="n">
        <v>21.8067560833077</v>
      </c>
      <c r="H1912" s="39" t="n">
        <f aca="false">ABS(Simulation!U1912-G1912)</f>
        <v>2.67519340013678E-012</v>
      </c>
    </row>
    <row r="1913" customFormat="false" ht="15" hidden="false" customHeight="false" outlineLevel="0" collapsed="false">
      <c r="F1913" s="2" t="n">
        <v>1908</v>
      </c>
      <c r="G1913" s="36" t="n">
        <v>9.12910145117987</v>
      </c>
      <c r="H1913" s="39" t="n">
        <f aca="false">ABS(Simulation!U1913-G1913)</f>
        <v>1.60937929649663E-012</v>
      </c>
    </row>
    <row r="1914" customFormat="false" ht="15" hidden="false" customHeight="false" outlineLevel="0" collapsed="false">
      <c r="F1914" s="2" t="n">
        <v>1909</v>
      </c>
      <c r="G1914" s="36" t="n">
        <v>16.9000241979846</v>
      </c>
      <c r="H1914" s="39" t="n">
        <f aca="false">ABS(Simulation!U1914-G1914)</f>
        <v>4.34141611549421E-012</v>
      </c>
    </row>
    <row r="1915" customFormat="false" ht="15" hidden="false" customHeight="false" outlineLevel="0" collapsed="false">
      <c r="F1915" s="2" t="n">
        <v>1910</v>
      </c>
      <c r="G1915" s="36" t="n">
        <v>8.7293577714513</v>
      </c>
      <c r="H1915" s="39" t="n">
        <f aca="false">ABS(Simulation!U1915-G1915)</f>
        <v>2.58992827184557E-012</v>
      </c>
    </row>
    <row r="1916" customFormat="false" ht="15" hidden="false" customHeight="false" outlineLevel="0" collapsed="false">
      <c r="F1916" s="2" t="n">
        <v>1911</v>
      </c>
      <c r="G1916" s="36" t="n">
        <v>8.1079680306407</v>
      </c>
      <c r="H1916" s="39" t="n">
        <f aca="false">ABS(Simulation!U1916-G1916)</f>
        <v>2.89190893454361E-012</v>
      </c>
    </row>
    <row r="1917" customFormat="false" ht="15" hidden="false" customHeight="false" outlineLevel="0" collapsed="false">
      <c r="F1917" s="2" t="n">
        <v>1912</v>
      </c>
      <c r="G1917" s="36" t="n">
        <v>20.7766497821932</v>
      </c>
      <c r="H1917" s="39" t="n">
        <f aca="false">ABS(Simulation!U1917-G1917)</f>
        <v>1.18483001187997E-011</v>
      </c>
    </row>
    <row r="1918" customFormat="false" ht="15" hidden="false" customHeight="false" outlineLevel="0" collapsed="false">
      <c r="F1918" s="2" t="n">
        <v>1913</v>
      </c>
      <c r="G1918" s="36" t="n">
        <v>5.18745966079292</v>
      </c>
      <c r="H1918" s="39" t="n">
        <f aca="false">ABS(Simulation!U1918-G1918)</f>
        <v>3.84314802204244E-012</v>
      </c>
    </row>
    <row r="1919" customFormat="false" ht="15" hidden="false" customHeight="false" outlineLevel="0" collapsed="false">
      <c r="F1919" s="2" t="n">
        <v>1914</v>
      </c>
      <c r="G1919" s="36" t="n">
        <v>22.1567599362805</v>
      </c>
      <c r="H1919" s="39" t="n">
        <f aca="false">ABS(Simulation!U1919-G1919)</f>
        <v>2.87769807982841E-012</v>
      </c>
    </row>
    <row r="1920" customFormat="false" ht="15" hidden="false" customHeight="false" outlineLevel="0" collapsed="false">
      <c r="F1920" s="2" t="n">
        <v>1915</v>
      </c>
      <c r="G1920" s="36" t="n">
        <v>14.4945625350318</v>
      </c>
      <c r="H1920" s="39" t="n">
        <f aca="false">ABS(Simulation!U1920-G1920)</f>
        <v>1.49569245877501E-012</v>
      </c>
    </row>
    <row r="1921" customFormat="false" ht="15" hidden="false" customHeight="false" outlineLevel="0" collapsed="false">
      <c r="F1921" s="2" t="n">
        <v>1916</v>
      </c>
      <c r="G1921" s="36" t="n">
        <v>7.74280487672951</v>
      </c>
      <c r="H1921" s="39" t="n">
        <f aca="false">ABS(Simulation!U1921-G1921)</f>
        <v>5.04840613757551E-012</v>
      </c>
    </row>
    <row r="1922" customFormat="false" ht="15" hidden="false" customHeight="false" outlineLevel="0" collapsed="false">
      <c r="F1922" s="2" t="n">
        <v>1917</v>
      </c>
      <c r="G1922" s="36" t="n">
        <v>18.3962062944778</v>
      </c>
      <c r="H1922" s="39" t="n">
        <f aca="false">ABS(Simulation!U1922-G1922)</f>
        <v>1.36779476633819E-012</v>
      </c>
    </row>
    <row r="1923" customFormat="false" ht="15" hidden="false" customHeight="false" outlineLevel="0" collapsed="false">
      <c r="F1923" s="2" t="n">
        <v>1918</v>
      </c>
      <c r="G1923" s="36" t="n">
        <v>6.46494313628242</v>
      </c>
      <c r="H1923" s="39" t="n">
        <f aca="false">ABS(Simulation!U1923-G1923)</f>
        <v>1.83053572300196E-012</v>
      </c>
    </row>
    <row r="1924" customFormat="false" ht="15" hidden="false" customHeight="false" outlineLevel="0" collapsed="false">
      <c r="F1924" s="2" t="n">
        <v>1919</v>
      </c>
      <c r="G1924" s="36" t="n">
        <v>17.829063975467</v>
      </c>
      <c r="H1924" s="39" t="n">
        <f aca="false">ABS(Simulation!U1924-G1924)</f>
        <v>3.71969122170412E-012</v>
      </c>
    </row>
    <row r="1925" customFormat="false" ht="15" hidden="false" customHeight="false" outlineLevel="0" collapsed="false">
      <c r="F1925" s="2" t="n">
        <v>1920</v>
      </c>
      <c r="G1925" s="36" t="n">
        <v>13.5354362744788</v>
      </c>
      <c r="H1925" s="39" t="n">
        <f aca="false">ABS(Simulation!U1925-G1925)</f>
        <v>8.38440428196918E-013</v>
      </c>
    </row>
    <row r="1926" customFormat="false" ht="15" hidden="false" customHeight="false" outlineLevel="0" collapsed="false">
      <c r="F1926" s="2" t="n">
        <v>1921</v>
      </c>
      <c r="G1926" s="36" t="n">
        <v>17.0086572492606</v>
      </c>
      <c r="H1926" s="39" t="n">
        <f aca="false">ABS(Simulation!U1926-G1926)</f>
        <v>4.87077045363549E-012</v>
      </c>
    </row>
    <row r="1927" customFormat="false" ht="15" hidden="false" customHeight="false" outlineLevel="0" collapsed="false">
      <c r="F1927" s="2" t="n">
        <v>1922</v>
      </c>
      <c r="G1927" s="36" t="n">
        <v>21.9286677930809</v>
      </c>
      <c r="H1927" s="39" t="n">
        <f aca="false">ABS(Simulation!U1927-G1927)</f>
        <v>4.18864942730579E-012</v>
      </c>
    </row>
    <row r="1928" customFormat="false" ht="15" hidden="false" customHeight="false" outlineLevel="0" collapsed="false">
      <c r="F1928" s="2" t="n">
        <v>1923</v>
      </c>
      <c r="G1928" s="36" t="n">
        <v>21.531638406313</v>
      </c>
      <c r="H1928" s="39" t="n">
        <f aca="false">ABS(Simulation!U1928-G1928)</f>
        <v>9.65627577897976E-012</v>
      </c>
    </row>
    <row r="1929" customFormat="false" ht="15" hidden="false" customHeight="false" outlineLevel="0" collapsed="false">
      <c r="F1929" s="2" t="n">
        <v>1924</v>
      </c>
      <c r="G1929" s="36" t="n">
        <v>9.8402776166652</v>
      </c>
      <c r="H1929" s="39" t="n">
        <f aca="false">ABS(Simulation!U1929-G1929)</f>
        <v>3.38573613589688E-012</v>
      </c>
    </row>
    <row r="1930" customFormat="false" ht="15" hidden="false" customHeight="false" outlineLevel="0" collapsed="false">
      <c r="F1930" s="2" t="n">
        <v>1925</v>
      </c>
      <c r="G1930" s="36" t="n">
        <v>13.6781487763454</v>
      </c>
      <c r="H1930" s="39" t="n">
        <f aca="false">ABS(Simulation!U1930-G1930)</f>
        <v>1.54649626438186E-011</v>
      </c>
    </row>
    <row r="1931" customFormat="false" ht="15" hidden="false" customHeight="false" outlineLevel="0" collapsed="false">
      <c r="F1931" s="2" t="n">
        <v>1926</v>
      </c>
      <c r="G1931" s="36" t="n">
        <v>9.48264968073246</v>
      </c>
      <c r="H1931" s="39" t="n">
        <f aca="false">ABS(Simulation!U1931-G1931)</f>
        <v>0</v>
      </c>
    </row>
    <row r="1932" customFormat="false" ht="15" hidden="false" customHeight="false" outlineLevel="0" collapsed="false">
      <c r="F1932" s="2" t="n">
        <v>1927</v>
      </c>
      <c r="G1932" s="36" t="n">
        <v>8.71111140193288</v>
      </c>
      <c r="H1932" s="39" t="n">
        <f aca="false">ABS(Simulation!U1932-G1932)</f>
        <v>1.22746257602557E-012</v>
      </c>
    </row>
    <row r="1933" customFormat="false" ht="15" hidden="false" customHeight="false" outlineLevel="0" collapsed="false">
      <c r="F1933" s="2" t="n">
        <v>1928</v>
      </c>
      <c r="G1933" s="36" t="n">
        <v>15.7578328599972</v>
      </c>
      <c r="H1933" s="39" t="n">
        <f aca="false">ABS(Simulation!U1933-G1933)</f>
        <v>3.85114162781974E-012</v>
      </c>
    </row>
    <row r="1934" customFormat="false" ht="15" hidden="false" customHeight="false" outlineLevel="0" collapsed="false">
      <c r="F1934" s="2" t="n">
        <v>1929</v>
      </c>
      <c r="G1934" s="36" t="n">
        <v>14.0022549587775</v>
      </c>
      <c r="H1934" s="39" t="n">
        <f aca="false">ABS(Simulation!U1934-G1934)</f>
        <v>5.42499378752837E-012</v>
      </c>
    </row>
    <row r="1935" customFormat="false" ht="15" hidden="false" customHeight="false" outlineLevel="0" collapsed="false">
      <c r="F1935" s="2" t="n">
        <v>1930</v>
      </c>
      <c r="G1935" s="36" t="n">
        <v>13.6787689428714</v>
      </c>
      <c r="H1935" s="39" t="n">
        <f aca="false">ABS(Simulation!U1935-G1935)</f>
        <v>2.8173019472888E-012</v>
      </c>
    </row>
    <row r="1936" customFormat="false" ht="15" hidden="false" customHeight="false" outlineLevel="0" collapsed="false">
      <c r="F1936" s="2" t="n">
        <v>1931</v>
      </c>
      <c r="G1936" s="36" t="n">
        <v>8.21435143669038</v>
      </c>
      <c r="H1936" s="39" t="n">
        <f aca="false">ABS(Simulation!U1936-G1936)</f>
        <v>7.93320964476152E-012</v>
      </c>
    </row>
    <row r="1937" customFormat="false" ht="15" hidden="false" customHeight="false" outlineLevel="0" collapsed="false">
      <c r="F1937" s="2" t="n">
        <v>1932</v>
      </c>
      <c r="G1937" s="36" t="n">
        <v>10.4117017197223</v>
      </c>
      <c r="H1937" s="39" t="n">
        <f aca="false">ABS(Simulation!U1937-G1937)</f>
        <v>1.79056769411545E-012</v>
      </c>
    </row>
    <row r="1938" customFormat="false" ht="15" hidden="false" customHeight="false" outlineLevel="0" collapsed="false">
      <c r="F1938" s="2" t="n">
        <v>1933</v>
      </c>
      <c r="G1938" s="36" t="n">
        <v>14.9521823441505</v>
      </c>
      <c r="H1938" s="39" t="n">
        <f aca="false">ABS(Simulation!U1938-G1938)</f>
        <v>6.68087807298434E-012</v>
      </c>
    </row>
    <row r="1939" customFormat="false" ht="15" hidden="false" customHeight="false" outlineLevel="0" collapsed="false">
      <c r="F1939" s="2" t="n">
        <v>1934</v>
      </c>
      <c r="G1939" s="36" t="n">
        <v>3.9345322505998</v>
      </c>
      <c r="H1939" s="39" t="n">
        <f aca="false">ABS(Simulation!U1939-G1939)</f>
        <v>1.03916875104915E-013</v>
      </c>
    </row>
    <row r="1940" customFormat="false" ht="15" hidden="false" customHeight="false" outlineLevel="0" collapsed="false">
      <c r="F1940" s="2" t="n">
        <v>1935</v>
      </c>
      <c r="G1940" s="36" t="n">
        <v>9.79211601112654</v>
      </c>
      <c r="H1940" s="39" t="n">
        <f aca="false">ABS(Simulation!U1940-G1940)</f>
        <v>7.67030883253028E-012</v>
      </c>
    </row>
    <row r="1941" customFormat="false" ht="15" hidden="false" customHeight="false" outlineLevel="0" collapsed="false">
      <c r="F1941" s="2" t="n">
        <v>1936</v>
      </c>
      <c r="G1941" s="36" t="n">
        <v>9.8264602482954</v>
      </c>
      <c r="H1941" s="39" t="n">
        <f aca="false">ABS(Simulation!U1941-G1941)</f>
        <v>3.5669245335157E-012</v>
      </c>
    </row>
    <row r="1942" customFormat="false" ht="15" hidden="false" customHeight="false" outlineLevel="0" collapsed="false">
      <c r="F1942" s="2" t="n">
        <v>1937</v>
      </c>
      <c r="G1942" s="36" t="n">
        <v>9.51039254551576</v>
      </c>
      <c r="H1942" s="39" t="n">
        <f aca="false">ABS(Simulation!U1942-G1942)</f>
        <v>2.93276514184981E-012</v>
      </c>
    </row>
    <row r="1943" customFormat="false" ht="15" hidden="false" customHeight="false" outlineLevel="0" collapsed="false">
      <c r="F1943" s="2" t="n">
        <v>1938</v>
      </c>
      <c r="G1943" s="36" t="n">
        <v>19.0801381080692</v>
      </c>
      <c r="H1943" s="39" t="n">
        <f aca="false">ABS(Simulation!U1943-G1943)</f>
        <v>6.29540863883449E-012</v>
      </c>
    </row>
    <row r="1944" customFormat="false" ht="15" hidden="false" customHeight="false" outlineLevel="0" collapsed="false">
      <c r="F1944" s="2" t="n">
        <v>1939</v>
      </c>
      <c r="G1944" s="36" t="n">
        <v>20.268473487442</v>
      </c>
      <c r="H1944" s="39" t="n">
        <f aca="false">ABS(Simulation!U1944-G1944)</f>
        <v>2.04991579266789E-012</v>
      </c>
    </row>
    <row r="1945" customFormat="false" ht="15" hidden="false" customHeight="false" outlineLevel="0" collapsed="false">
      <c r="F1945" s="2" t="n">
        <v>1940</v>
      </c>
      <c r="G1945" s="36" t="n">
        <v>7.69175058386129</v>
      </c>
      <c r="H1945" s="39" t="n">
        <f aca="false">ABS(Simulation!U1945-G1945)</f>
        <v>1.05071507050525E-012</v>
      </c>
    </row>
    <row r="1946" customFormat="false" ht="15" hidden="false" customHeight="false" outlineLevel="0" collapsed="false">
      <c r="F1946" s="2" t="n">
        <v>1941</v>
      </c>
      <c r="G1946" s="36" t="n">
        <v>8.79823659943122</v>
      </c>
      <c r="H1946" s="39" t="n">
        <f aca="false">ABS(Simulation!U1946-G1946)</f>
        <v>1.97886151909188E-012</v>
      </c>
    </row>
    <row r="1947" customFormat="false" ht="15" hidden="false" customHeight="false" outlineLevel="0" collapsed="false">
      <c r="F1947" s="2" t="n">
        <v>1942</v>
      </c>
      <c r="G1947" s="36" t="n">
        <v>19.3649869238221</v>
      </c>
      <c r="H1947" s="39" t="n">
        <f aca="false">ABS(Simulation!U1947-G1947)</f>
        <v>3.5349501104065E-012</v>
      </c>
    </row>
    <row r="1948" customFormat="false" ht="15" hidden="false" customHeight="false" outlineLevel="0" collapsed="false">
      <c r="F1948" s="2" t="n">
        <v>1943</v>
      </c>
      <c r="G1948" s="36" t="n">
        <v>14.9053650733437</v>
      </c>
      <c r="H1948" s="39" t="n">
        <f aca="false">ABS(Simulation!U1948-G1948)</f>
        <v>2.46629383582331E-011</v>
      </c>
    </row>
    <row r="1949" customFormat="false" ht="15" hidden="false" customHeight="false" outlineLevel="0" collapsed="false">
      <c r="F1949" s="2" t="n">
        <v>1944</v>
      </c>
      <c r="G1949" s="36" t="n">
        <v>12.7321660951344</v>
      </c>
      <c r="H1949" s="39" t="n">
        <f aca="false">ABS(Simulation!U1949-G1949)</f>
        <v>3.92397225823515E-012</v>
      </c>
    </row>
    <row r="1950" customFormat="false" ht="15" hidden="false" customHeight="false" outlineLevel="0" collapsed="false">
      <c r="F1950" s="2" t="n">
        <v>1945</v>
      </c>
      <c r="G1950" s="36" t="n">
        <v>4.77442841330247</v>
      </c>
      <c r="H1950" s="39" t="n">
        <f aca="false">ABS(Simulation!U1950-G1950)</f>
        <v>1.69197988952874E-012</v>
      </c>
    </row>
    <row r="1951" customFormat="false" ht="15" hidden="false" customHeight="false" outlineLevel="0" collapsed="false">
      <c r="F1951" s="2" t="n">
        <v>1946</v>
      </c>
      <c r="G1951" s="36" t="n">
        <v>7.33021324804136</v>
      </c>
      <c r="H1951" s="39" t="n">
        <f aca="false">ABS(Simulation!U1951-G1951)</f>
        <v>1.84741111297626E-013</v>
      </c>
    </row>
    <row r="1952" customFormat="false" ht="15" hidden="false" customHeight="false" outlineLevel="0" collapsed="false">
      <c r="F1952" s="2" t="n">
        <v>1947</v>
      </c>
      <c r="G1952" s="36" t="n">
        <v>10.8319433957381</v>
      </c>
      <c r="H1952" s="39" t="n">
        <f aca="false">ABS(Simulation!U1952-G1952)</f>
        <v>2.8190783041282E-012</v>
      </c>
    </row>
    <row r="1953" customFormat="false" ht="15" hidden="false" customHeight="false" outlineLevel="0" collapsed="false">
      <c r="F1953" s="2" t="n">
        <v>1948</v>
      </c>
      <c r="G1953" s="36" t="n">
        <v>9.22498029934739</v>
      </c>
      <c r="H1953" s="39" t="n">
        <f aca="false">ABS(Simulation!U1953-G1953)</f>
        <v>1.27364785384998E-012</v>
      </c>
    </row>
    <row r="1954" customFormat="false" ht="15" hidden="false" customHeight="false" outlineLevel="0" collapsed="false">
      <c r="F1954" s="2" t="n">
        <v>1949</v>
      </c>
      <c r="G1954" s="36" t="n">
        <v>20.8349163502404</v>
      </c>
      <c r="H1954" s="39" t="n">
        <f aca="false">ABS(Simulation!U1954-G1954)</f>
        <v>6.80699940858176E-012</v>
      </c>
    </row>
    <row r="1955" customFormat="false" ht="15" hidden="false" customHeight="false" outlineLevel="0" collapsed="false">
      <c r="F1955" s="2" t="n">
        <v>1950</v>
      </c>
      <c r="G1955" s="36" t="n">
        <v>22.7810793539604</v>
      </c>
      <c r="H1955" s="39" t="n">
        <f aca="false">ABS(Simulation!U1955-G1955)</f>
        <v>6.07514039074886E-013</v>
      </c>
    </row>
    <row r="1956" customFormat="false" ht="15" hidden="false" customHeight="false" outlineLevel="0" collapsed="false">
      <c r="F1956" s="2" t="n">
        <v>1951</v>
      </c>
      <c r="G1956" s="36" t="n">
        <v>18.9766463585621</v>
      </c>
      <c r="H1956" s="39" t="n">
        <f aca="false">ABS(Simulation!U1956-G1956)</f>
        <v>2.1245227799227E-012</v>
      </c>
    </row>
    <row r="1957" customFormat="false" ht="15" hidden="false" customHeight="false" outlineLevel="0" collapsed="false">
      <c r="F1957" s="2" t="n">
        <v>1952</v>
      </c>
      <c r="G1957" s="36" t="n">
        <v>9.13214223849439</v>
      </c>
      <c r="H1957" s="39" t="n">
        <f aca="false">ABS(Simulation!U1957-G1957)</f>
        <v>1.96287430753728E-012</v>
      </c>
    </row>
    <row r="1958" customFormat="false" ht="15" hidden="false" customHeight="false" outlineLevel="0" collapsed="false">
      <c r="F1958" s="2" t="n">
        <v>1953</v>
      </c>
      <c r="G1958" s="36" t="n">
        <v>11.220021946918</v>
      </c>
      <c r="H1958" s="39" t="n">
        <f aca="false">ABS(Simulation!U1958-G1958)</f>
        <v>1.4299672557172E-012</v>
      </c>
    </row>
    <row r="1959" customFormat="false" ht="15" hidden="false" customHeight="false" outlineLevel="0" collapsed="false">
      <c r="F1959" s="2" t="n">
        <v>1954</v>
      </c>
      <c r="G1959" s="36" t="n">
        <v>7.5225186983116</v>
      </c>
      <c r="H1959" s="39" t="n">
        <f aca="false">ABS(Simulation!U1959-G1959)</f>
        <v>3.39284156325448E-013</v>
      </c>
    </row>
    <row r="1960" customFormat="false" ht="15" hidden="false" customHeight="false" outlineLevel="0" collapsed="false">
      <c r="F1960" s="2" t="n">
        <v>1955</v>
      </c>
      <c r="G1960" s="36" t="n">
        <v>11.6189633878053</v>
      </c>
      <c r="H1960" s="39" t="n">
        <f aca="false">ABS(Simulation!U1960-G1960)</f>
        <v>2.63611354966997E-012</v>
      </c>
    </row>
    <row r="1961" customFormat="false" ht="15" hidden="false" customHeight="false" outlineLevel="0" collapsed="false">
      <c r="F1961" s="2" t="n">
        <v>1956</v>
      </c>
      <c r="G1961" s="36" t="n">
        <v>9.65212567372841</v>
      </c>
      <c r="H1961" s="39" t="n">
        <f aca="false">ABS(Simulation!U1961-G1961)</f>
        <v>2.90789614609821E-012</v>
      </c>
    </row>
    <row r="1962" customFormat="false" ht="15" hidden="false" customHeight="false" outlineLevel="0" collapsed="false">
      <c r="F1962" s="2" t="n">
        <v>1957</v>
      </c>
      <c r="G1962" s="36" t="n">
        <v>14.8112101271729</v>
      </c>
      <c r="H1962" s="39" t="n">
        <f aca="false">ABS(Simulation!U1962-G1962)</f>
        <v>5.22248910783674E-013</v>
      </c>
    </row>
    <row r="1963" customFormat="false" ht="15" hidden="false" customHeight="false" outlineLevel="0" collapsed="false">
      <c r="F1963" s="2" t="n">
        <v>1958</v>
      </c>
      <c r="G1963" s="36" t="n">
        <v>11.9206441914119</v>
      </c>
      <c r="H1963" s="39" t="n">
        <f aca="false">ABS(Simulation!U1963-G1963)</f>
        <v>1.15463194561016E-013</v>
      </c>
    </row>
    <row r="1964" customFormat="false" ht="15" hidden="false" customHeight="false" outlineLevel="0" collapsed="false">
      <c r="F1964" s="2" t="n">
        <v>1959</v>
      </c>
      <c r="G1964" s="36" t="n">
        <v>11.3916487809889</v>
      </c>
      <c r="H1964" s="39" t="n">
        <f aca="false">ABS(Simulation!U1964-G1964)</f>
        <v>3.98614474761416E-012</v>
      </c>
    </row>
    <row r="1965" customFormat="false" ht="15" hidden="false" customHeight="false" outlineLevel="0" collapsed="false">
      <c r="F1965" s="2" t="n">
        <v>1960</v>
      </c>
      <c r="G1965" s="36" t="n">
        <v>13.8139090062637</v>
      </c>
      <c r="H1965" s="39" t="n">
        <f aca="false">ABS(Simulation!U1965-G1965)</f>
        <v>4.35917968388822E-012</v>
      </c>
    </row>
    <row r="1966" customFormat="false" ht="15" hidden="false" customHeight="false" outlineLevel="0" collapsed="false">
      <c r="F1966" s="2" t="n">
        <v>1961</v>
      </c>
      <c r="G1966" s="36" t="n">
        <v>19.3080533587567</v>
      </c>
      <c r="H1966" s="39" t="n">
        <f aca="false">ABS(Simulation!U1966-G1966)</f>
        <v>3.27204929817526E-012</v>
      </c>
    </row>
    <row r="1967" customFormat="false" ht="15" hidden="false" customHeight="false" outlineLevel="0" collapsed="false">
      <c r="F1967" s="2" t="n">
        <v>1962</v>
      </c>
      <c r="G1967" s="36" t="n">
        <v>10.8038943698288</v>
      </c>
      <c r="H1967" s="39" t="n">
        <f aca="false">ABS(Simulation!U1967-G1967)</f>
        <v>3.70725672382832E-012</v>
      </c>
    </row>
    <row r="1968" customFormat="false" ht="15" hidden="false" customHeight="false" outlineLevel="0" collapsed="false">
      <c r="F1968" s="2" t="n">
        <v>1963</v>
      </c>
      <c r="G1968" s="36" t="n">
        <v>17.0958014630431</v>
      </c>
      <c r="H1968" s="39" t="n">
        <f aca="false">ABS(Simulation!U1968-G1968)</f>
        <v>3.71969122170412E-012</v>
      </c>
    </row>
    <row r="1969" customFormat="false" ht="15" hidden="false" customHeight="false" outlineLevel="0" collapsed="false">
      <c r="F1969" s="2" t="n">
        <v>1964</v>
      </c>
      <c r="G1969" s="36" t="n">
        <v>43.6661215952227</v>
      </c>
      <c r="H1969" s="39" t="n">
        <f aca="false">ABS(Simulation!U1969-G1969)</f>
        <v>2.56243026797165E-010</v>
      </c>
    </row>
    <row r="1970" customFormat="false" ht="15" hidden="false" customHeight="false" outlineLevel="0" collapsed="false">
      <c r="F1970" s="2" t="n">
        <v>1965</v>
      </c>
      <c r="G1970" s="36" t="n">
        <v>8.15009229102808</v>
      </c>
      <c r="H1970" s="39" t="n">
        <f aca="false">ABS(Simulation!U1970-G1970)</f>
        <v>7.13384906703141E-012</v>
      </c>
    </row>
    <row r="1971" customFormat="false" ht="15" hidden="false" customHeight="false" outlineLevel="0" collapsed="false">
      <c r="F1971" s="2" t="n">
        <v>1966</v>
      </c>
      <c r="G1971" s="36" t="n">
        <v>14.6453641646427</v>
      </c>
      <c r="H1971" s="39" t="n">
        <f aca="false">ABS(Simulation!U1971-G1971)</f>
        <v>4.29345448083041E-012</v>
      </c>
    </row>
    <row r="1972" customFormat="false" ht="15" hidden="false" customHeight="false" outlineLevel="0" collapsed="false">
      <c r="F1972" s="2" t="n">
        <v>1967</v>
      </c>
      <c r="G1972" s="36" t="n">
        <v>9.76909982250318</v>
      </c>
      <c r="H1972" s="39" t="n">
        <f aca="false">ABS(Simulation!U1972-G1972)</f>
        <v>3.45679040947289E-012</v>
      </c>
    </row>
    <row r="1973" customFormat="false" ht="15" hidden="false" customHeight="false" outlineLevel="0" collapsed="false">
      <c r="F1973" s="2" t="n">
        <v>1968</v>
      </c>
      <c r="G1973" s="36" t="n">
        <v>11.88266263379</v>
      </c>
      <c r="H1973" s="39" t="n">
        <f aca="false">ABS(Simulation!U1973-G1973)</f>
        <v>2.68762789801258E-012</v>
      </c>
    </row>
    <row r="1974" customFormat="false" ht="15" hidden="false" customHeight="false" outlineLevel="0" collapsed="false">
      <c r="F1974" s="2" t="n">
        <v>1969</v>
      </c>
      <c r="G1974" s="36" t="n">
        <v>6.8600749959914</v>
      </c>
      <c r="H1974" s="39" t="n">
        <f aca="false">ABS(Simulation!U1974-G1974)</f>
        <v>3.93463039927156E-013</v>
      </c>
    </row>
    <row r="1975" customFormat="false" ht="15" hidden="false" customHeight="false" outlineLevel="0" collapsed="false">
      <c r="F1975" s="2" t="n">
        <v>1970</v>
      </c>
      <c r="G1975" s="36" t="n">
        <v>14.1904719106845</v>
      </c>
      <c r="H1975" s="39" t="n">
        <f aca="false">ABS(Simulation!U1975-G1975)</f>
        <v>5.85842485634203E-012</v>
      </c>
    </row>
    <row r="1976" customFormat="false" ht="15" hidden="false" customHeight="false" outlineLevel="0" collapsed="false">
      <c r="F1976" s="2" t="n">
        <v>1971</v>
      </c>
      <c r="G1976" s="36" t="n">
        <v>17.3444508466798</v>
      </c>
      <c r="H1976" s="39" t="n">
        <f aca="false">ABS(Simulation!U1976-G1976)</f>
        <v>3.5669245335157E-012</v>
      </c>
    </row>
    <row r="1977" customFormat="false" ht="15" hidden="false" customHeight="false" outlineLevel="0" collapsed="false">
      <c r="F1977" s="2" t="n">
        <v>1972</v>
      </c>
      <c r="G1977" s="36" t="n">
        <v>14.4175959028362</v>
      </c>
      <c r="H1977" s="39" t="n">
        <f aca="false">ABS(Simulation!U1977-G1977)</f>
        <v>4.90274487674469E-013</v>
      </c>
    </row>
    <row r="1978" customFormat="false" ht="15" hidden="false" customHeight="false" outlineLevel="0" collapsed="false">
      <c r="F1978" s="2" t="n">
        <v>1973</v>
      </c>
      <c r="G1978" s="36" t="n">
        <v>7.64364266221765</v>
      </c>
      <c r="H1978" s="39" t="n">
        <f aca="false">ABS(Simulation!U1978-G1978)</f>
        <v>4.85922413417939E-012</v>
      </c>
    </row>
    <row r="1979" customFormat="false" ht="15" hidden="false" customHeight="false" outlineLevel="0" collapsed="false">
      <c r="F1979" s="2" t="n">
        <v>1974</v>
      </c>
      <c r="G1979" s="36" t="n">
        <v>16.2879396868849</v>
      </c>
      <c r="H1979" s="39" t="n">
        <f aca="false">ABS(Simulation!U1979-G1979)</f>
        <v>3.61666252501891E-012</v>
      </c>
    </row>
    <row r="1980" customFormat="false" ht="15" hidden="false" customHeight="false" outlineLevel="0" collapsed="false">
      <c r="F1980" s="2" t="n">
        <v>1975</v>
      </c>
      <c r="G1980" s="36" t="n">
        <v>22.4759662495744</v>
      </c>
      <c r="H1980" s="39" t="n">
        <f aca="false">ABS(Simulation!U1980-G1980)</f>
        <v>8.17124146124115E-013</v>
      </c>
    </row>
    <row r="1981" customFormat="false" ht="15" hidden="false" customHeight="false" outlineLevel="0" collapsed="false">
      <c r="F1981" s="2" t="n">
        <v>1976</v>
      </c>
      <c r="G1981" s="36" t="n">
        <v>10.034978897614</v>
      </c>
      <c r="H1981" s="39" t="n">
        <f aca="false">ABS(Simulation!U1981-G1981)</f>
        <v>1.63957736276643E-012</v>
      </c>
    </row>
    <row r="1982" customFormat="false" ht="15" hidden="false" customHeight="false" outlineLevel="0" collapsed="false">
      <c r="F1982" s="2" t="n">
        <v>1977</v>
      </c>
      <c r="G1982" s="36" t="n">
        <v>17.8611385565663</v>
      </c>
      <c r="H1982" s="39" t="n">
        <f aca="false">ABS(Simulation!U1982-G1982)</f>
        <v>1.90070181815827E-012</v>
      </c>
    </row>
    <row r="1983" customFormat="false" ht="15" hidden="false" customHeight="false" outlineLevel="0" collapsed="false">
      <c r="F1983" s="2" t="n">
        <v>1978</v>
      </c>
      <c r="G1983" s="36" t="n">
        <v>16.4153219401797</v>
      </c>
      <c r="H1983" s="39" t="n">
        <f aca="false">ABS(Simulation!U1983-G1983)</f>
        <v>1.98241423277068E-012</v>
      </c>
    </row>
    <row r="1984" customFormat="false" ht="15" hidden="false" customHeight="false" outlineLevel="0" collapsed="false">
      <c r="F1984" s="2" t="n">
        <v>1979</v>
      </c>
      <c r="G1984" s="36" t="n">
        <v>8.3049111900759</v>
      </c>
      <c r="H1984" s="39" t="n">
        <f aca="false">ABS(Simulation!U1984-G1984)</f>
        <v>1.11732845198276E-012</v>
      </c>
    </row>
    <row r="1985" customFormat="false" ht="15" hidden="false" customHeight="false" outlineLevel="0" collapsed="false">
      <c r="F1985" s="2" t="n">
        <v>1980</v>
      </c>
      <c r="G1985" s="36" t="n">
        <v>23.6596999829491</v>
      </c>
      <c r="H1985" s="39" t="n">
        <f aca="false">ABS(Simulation!U1985-G1985)</f>
        <v>2.62296850905841E-011</v>
      </c>
    </row>
    <row r="1986" customFormat="false" ht="15" hidden="false" customHeight="false" outlineLevel="0" collapsed="false">
      <c r="F1986" s="2" t="n">
        <v>1981</v>
      </c>
      <c r="G1986" s="36" t="n">
        <v>21.3418805267328</v>
      </c>
      <c r="H1986" s="39" t="n">
        <f aca="false">ABS(Simulation!U1986-G1986)</f>
        <v>1.15818465928896E-012</v>
      </c>
    </row>
    <row r="1987" customFormat="false" ht="15" hidden="false" customHeight="false" outlineLevel="0" collapsed="false">
      <c r="F1987" s="2" t="n">
        <v>1982</v>
      </c>
      <c r="G1987" s="36" t="n">
        <v>4.03593468856853</v>
      </c>
      <c r="H1987" s="39" t="n">
        <f aca="false">ABS(Simulation!U1987-G1987)</f>
        <v>2.17426077142591E-012</v>
      </c>
    </row>
    <row r="1988" customFormat="false" ht="15" hidden="false" customHeight="false" outlineLevel="0" collapsed="false">
      <c r="F1988" s="2" t="n">
        <v>1983</v>
      </c>
      <c r="G1988" s="36" t="n">
        <v>14.3630012079629</v>
      </c>
      <c r="H1988" s="39" t="n">
        <f aca="false">ABS(Simulation!U1988-G1988)</f>
        <v>2.98427949019242E-012</v>
      </c>
    </row>
    <row r="1989" customFormat="false" ht="15" hidden="false" customHeight="false" outlineLevel="0" collapsed="false">
      <c r="F1989" s="2" t="n">
        <v>1984</v>
      </c>
      <c r="G1989" s="36" t="n">
        <v>19.0551645611501</v>
      </c>
      <c r="H1989" s="39" t="n">
        <f aca="false">ABS(Simulation!U1989-G1989)</f>
        <v>1.58806301442382E-012</v>
      </c>
    </row>
    <row r="1990" customFormat="false" ht="15" hidden="false" customHeight="false" outlineLevel="0" collapsed="false">
      <c r="F1990" s="2" t="n">
        <v>1985</v>
      </c>
      <c r="G1990" s="36" t="n">
        <v>11.5786112620297</v>
      </c>
      <c r="H1990" s="39" t="n">
        <f aca="false">ABS(Simulation!U1990-G1990)</f>
        <v>5.79625236696302E-012</v>
      </c>
    </row>
    <row r="1991" customFormat="false" ht="15" hidden="false" customHeight="false" outlineLevel="0" collapsed="false">
      <c r="F1991" s="2" t="n">
        <v>1986</v>
      </c>
      <c r="G1991" s="36" t="n">
        <v>15.1334077787284</v>
      </c>
      <c r="H1991" s="39" t="n">
        <f aca="false">ABS(Simulation!U1991-G1991)</f>
        <v>2.40163444686914E-012</v>
      </c>
    </row>
    <row r="1992" customFormat="false" ht="15" hidden="false" customHeight="false" outlineLevel="0" collapsed="false">
      <c r="F1992" s="2" t="n">
        <v>1987</v>
      </c>
      <c r="G1992" s="36" t="n">
        <v>10.4477207799599</v>
      </c>
      <c r="H1992" s="39" t="n">
        <f aca="false">ABS(Simulation!U1992-G1992)</f>
        <v>4.40358860487322E-012</v>
      </c>
    </row>
    <row r="1993" customFormat="false" ht="15" hidden="false" customHeight="false" outlineLevel="0" collapsed="false">
      <c r="F1993" s="2" t="n">
        <v>1988</v>
      </c>
      <c r="G1993" s="36" t="n">
        <v>12.7051611388296</v>
      </c>
      <c r="H1993" s="39" t="n">
        <f aca="false">ABS(Simulation!U1993-G1993)</f>
        <v>9.2192919964873E-013</v>
      </c>
    </row>
    <row r="1994" customFormat="false" ht="15" hidden="false" customHeight="false" outlineLevel="0" collapsed="false">
      <c r="F1994" s="2" t="n">
        <v>1989</v>
      </c>
      <c r="G1994" s="36" t="n">
        <v>15.9308934514977</v>
      </c>
      <c r="H1994" s="39" t="n">
        <f aca="false">ABS(Simulation!U1994-G1994)</f>
        <v>3.14237524889904E-012</v>
      </c>
    </row>
    <row r="1995" customFormat="false" ht="15" hidden="false" customHeight="false" outlineLevel="0" collapsed="false">
      <c r="F1995" s="2" t="n">
        <v>1990</v>
      </c>
      <c r="G1995" s="36" t="n">
        <v>24.7103909252286</v>
      </c>
      <c r="H1995" s="39" t="n">
        <f aca="false">ABS(Simulation!U1995-G1995)</f>
        <v>1.67688085639384E-012</v>
      </c>
    </row>
    <row r="1996" customFormat="false" ht="15" hidden="false" customHeight="false" outlineLevel="0" collapsed="false">
      <c r="F1996" s="2" t="n">
        <v>1991</v>
      </c>
      <c r="G1996" s="36" t="n">
        <v>17.6721264229718</v>
      </c>
      <c r="H1996" s="39" t="n">
        <f aca="false">ABS(Simulation!U1996-G1996)</f>
        <v>0</v>
      </c>
    </row>
    <row r="1997" customFormat="false" ht="15" hidden="false" customHeight="false" outlineLevel="0" collapsed="false">
      <c r="F1997" s="2" t="n">
        <v>1992</v>
      </c>
      <c r="G1997" s="36" t="n">
        <v>14.1557209152035</v>
      </c>
      <c r="H1997" s="39" t="n">
        <f aca="false">ABS(Simulation!U1997-G1997)</f>
        <v>1.07469588783715E-012</v>
      </c>
    </row>
    <row r="1998" customFormat="false" ht="15" hidden="false" customHeight="false" outlineLevel="0" collapsed="false">
      <c r="F1998" s="2" t="n">
        <v>1993</v>
      </c>
      <c r="G1998" s="36" t="n">
        <v>16.0811862010532</v>
      </c>
      <c r="H1998" s="39" t="n">
        <f aca="false">ABS(Simulation!U1998-G1998)</f>
        <v>5.53157519789238E-012</v>
      </c>
    </row>
    <row r="1999" customFormat="false" ht="15" hidden="false" customHeight="false" outlineLevel="0" collapsed="false">
      <c r="F1999" s="2" t="n">
        <v>1994</v>
      </c>
      <c r="G1999" s="36" t="n">
        <v>17.4549114403349</v>
      </c>
      <c r="H1999" s="39" t="n">
        <f aca="false">ABS(Simulation!U1999-G1999)</f>
        <v>1.27897692436818E-013</v>
      </c>
    </row>
    <row r="2000" customFormat="false" ht="15" hidden="false" customHeight="false" outlineLevel="0" collapsed="false">
      <c r="F2000" s="2" t="n">
        <v>1995</v>
      </c>
      <c r="G2000" s="36" t="n">
        <v>10.9061386720704</v>
      </c>
      <c r="H2000" s="39" t="n">
        <f aca="false">ABS(Simulation!U2000-G2000)</f>
        <v>3.14415160573844E-013</v>
      </c>
    </row>
    <row r="2001" customFormat="false" ht="15" hidden="false" customHeight="false" outlineLevel="0" collapsed="false">
      <c r="F2001" s="2" t="n">
        <v>1996</v>
      </c>
      <c r="G2001" s="36" t="n">
        <v>27.2144136493074</v>
      </c>
      <c r="H2001" s="39" t="n">
        <f aca="false">ABS(Simulation!U2001-G2001)</f>
        <v>3.19744231092045E-013</v>
      </c>
    </row>
    <row r="2002" customFormat="false" ht="15" hidden="false" customHeight="false" outlineLevel="0" collapsed="false">
      <c r="F2002" s="2" t="n">
        <v>1997</v>
      </c>
      <c r="G2002" s="36" t="n">
        <v>14.4617130481319</v>
      </c>
      <c r="H2002" s="39" t="n">
        <f aca="false">ABS(Simulation!U2002-G2002)</f>
        <v>1.45661260830821E-012</v>
      </c>
    </row>
    <row r="2003" customFormat="false" ht="15" hidden="false" customHeight="false" outlineLevel="0" collapsed="false">
      <c r="F2003" s="2" t="n">
        <v>1998</v>
      </c>
      <c r="G2003" s="36" t="n">
        <v>11.1193858648865</v>
      </c>
      <c r="H2003" s="39" t="n">
        <f aca="false">ABS(Simulation!U2003-G2003)</f>
        <v>6.63291643832054E-012</v>
      </c>
    </row>
    <row r="2004" customFormat="false" ht="15" hidden="false" customHeight="false" outlineLevel="0" collapsed="false">
      <c r="F2004" s="2" t="n">
        <v>1999</v>
      </c>
      <c r="G2004" s="36" t="n">
        <v>4.94674797774835</v>
      </c>
      <c r="H2004" s="39" t="n">
        <f aca="false">ABS(Simulation!U2004-G2004)</f>
        <v>9.88542581126239E-013</v>
      </c>
    </row>
    <row r="2005" customFormat="false" ht="15" hidden="false" customHeight="false" outlineLevel="0" collapsed="false">
      <c r="F2005" s="2" t="n">
        <v>2000</v>
      </c>
      <c r="G2005" s="36" t="n">
        <v>25.6001263527006</v>
      </c>
      <c r="H2005" s="39" t="n">
        <f aca="false">ABS(Simulation!U2005-G2005)</f>
        <v>2.20978790821391E-012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  <Company>Alessandro Radice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Radice</dc:creator>
  <dc:description/>
  <dc:language>en-US</dc:language>
  <cp:lastModifiedBy/>
  <cp:revision>1</cp:revision>
  <dc:subject/>
  <dc:title>Lumina Renewables: Monte Carlo DCF 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